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4.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L:\"/>
    </mc:Choice>
  </mc:AlternateContent>
  <bookViews>
    <workbookView xWindow="0" yWindow="0" windowWidth="28800" windowHeight="13605" firstSheet="3" activeTab="7"/>
  </bookViews>
  <sheets>
    <sheet name="VstupHlavička" sheetId="114" r:id="rId1"/>
    <sheet name="Hlavicka" sheetId="111" r:id="rId2"/>
    <sheet name="hk2015" sheetId="1" r:id="rId3"/>
    <sheet name="hk2014" sheetId="20" r:id="rId4"/>
    <sheet name="ANALYTIKAVUJ" sheetId="88" r:id="rId5"/>
    <sheet name="HL KNIHA VYPOC" sheetId="8" state="hidden" r:id="rId6"/>
    <sheet name="SUVAHAVUJ" sheetId="89" r:id="rId7"/>
    <sheet name="poznamky 2015 DU" sheetId="75" r:id="rId8"/>
    <sheet name="Hárok1" sheetId="133" r:id="rId9"/>
    <sheet name="Poznamky DU MUJ" sheetId="104" r:id="rId10"/>
    <sheet name="CASH FLOW DU n" sheetId="77" r:id="rId11"/>
    <sheet name="CASH FLOW DU p" sheetId="76" r:id="rId12"/>
    <sheet name="002" sheetId="118" r:id="rId13"/>
    <sheet name="003" sheetId="119" r:id="rId14"/>
    <sheet name="004" sheetId="120" r:id="rId15"/>
    <sheet name="005" sheetId="121" r:id="rId16"/>
    <sheet name="006" sheetId="122" r:id="rId17"/>
    <sheet name="007" sheetId="123" r:id="rId18"/>
    <sheet name="008" sheetId="124" r:id="rId19"/>
    <sheet name="009" sheetId="125" r:id="rId20"/>
    <sheet name="010" sheetId="126" r:id="rId21"/>
    <sheet name="011" sheetId="127" r:id="rId22"/>
    <sheet name="012" sheetId="128" r:id="rId23"/>
    <sheet name="ANALYTIKA MUJ" sheetId="100" r:id="rId24"/>
    <sheet name="SUVAHAMUJ" sheetId="101" r:id="rId25"/>
    <sheet name="02" sheetId="129" r:id="rId26"/>
    <sheet name="03" sheetId="130" r:id="rId27"/>
    <sheet name="04" sheetId="131" r:id="rId28"/>
    <sheet name="05" sheetId="132" r:id="rId29"/>
    <sheet name="PrekladHlav" sheetId="112" state="hidden" r:id="rId30"/>
    <sheet name="List1" sheetId="71" state="hidden" r:id="rId31"/>
    <sheet name="Osnova" sheetId="73" state="hidden" r:id="rId32"/>
    <sheet name="suvaha_p" sheetId="102" state="hidden" r:id="rId33"/>
    <sheet name="vykaz_p" sheetId="103" state="hidden" r:id="rId34"/>
  </sheets>
  <externalReferences>
    <externalReference r:id="rId35"/>
    <externalReference r:id="rId36"/>
  </externalReferences>
  <definedNames>
    <definedName name="AAA">'[1]hl kniha'!$A$3:$C$420</definedName>
    <definedName name="COUNTIFTabulka" localSheetId="13">#REF!</definedName>
    <definedName name="COUNTIFTabulka" localSheetId="14">#REF!</definedName>
    <definedName name="COUNTIFTabulka" localSheetId="15">#REF!</definedName>
    <definedName name="COUNTIFTabulka" localSheetId="16">#REF!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5">#REF!</definedName>
    <definedName name="COUNTIFTabulka" localSheetId="26">#REF!</definedName>
    <definedName name="COUNTIFTabulka" localSheetId="27">#REF!</definedName>
    <definedName name="COUNTIFTabulka" localSheetId="28">#REF!</definedName>
    <definedName name="COUNTIFTabulka" localSheetId="23">#REF!</definedName>
    <definedName name="COUNTIFTabulka" localSheetId="24">#REF!</definedName>
    <definedName name="COUNTIFTabulka">#REF!</definedName>
    <definedName name="Fedtaxtable" localSheetId="13">'[2]Tvorba vykazov'!#REF!</definedName>
    <definedName name="Fedtaxtable" localSheetId="14">'[2]Tvorba vykazov'!#REF!</definedName>
    <definedName name="Fedtaxtable" localSheetId="15">'[2]Tvorba vykazov'!#REF!</definedName>
    <definedName name="Fedtaxtable" localSheetId="16">'[2]Tvorba vykazov'!#REF!</definedName>
    <definedName name="Fedtaxtable" localSheetId="17">'[2]Tvorba vykazov'!#REF!</definedName>
    <definedName name="Fedtaxtable" localSheetId="18">'[2]Tvorba vykazov'!#REF!</definedName>
    <definedName name="Fedtaxtable" localSheetId="19">'[2]Tvorba vykazov'!#REF!</definedName>
    <definedName name="Fedtaxtable" localSheetId="20">'[2]Tvorba vykazov'!#REF!</definedName>
    <definedName name="Fedtaxtable" localSheetId="21">'[2]Tvorba vykazov'!#REF!</definedName>
    <definedName name="Fedtaxtable" localSheetId="22">'[2]Tvorba vykazov'!#REF!</definedName>
    <definedName name="Fedtaxtable" localSheetId="25">'[2]Tvorba vykazov'!#REF!</definedName>
    <definedName name="Fedtaxtable" localSheetId="26">'[2]Tvorba vykazov'!#REF!</definedName>
    <definedName name="Fedtaxtable" localSheetId="27">'[2]Tvorba vykazov'!#REF!</definedName>
    <definedName name="Fedtaxtable" localSheetId="28">'[2]Tvorba vykazov'!#REF!</definedName>
    <definedName name="Fedtaxtable" localSheetId="23">'[2]Tvorba vykazov'!#REF!</definedName>
    <definedName name="Fedtaxtable" localSheetId="24">'[2]Tvorba vykazov'!#REF!</definedName>
    <definedName name="Fedtaxtable">'[2]Tvorba vykazov'!#REF!</definedName>
    <definedName name="KomentarFunkcieLEN" localSheetId="13">#REF!</definedName>
    <definedName name="KomentarFunkcieLEN" localSheetId="14">#REF!</definedName>
    <definedName name="KomentarFunkcieLEN" localSheetId="15">#REF!</definedName>
    <definedName name="KomentarFunkcieLEN" localSheetId="16">#REF!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5">#REF!</definedName>
    <definedName name="KomentarFunkcieLEN" localSheetId="26">#REF!</definedName>
    <definedName name="KomentarFunkcieLEN" localSheetId="27">#REF!</definedName>
    <definedName name="KomentarFunkcieLEN" localSheetId="28">#REF!</definedName>
    <definedName name="KomentarFunkcieLEN" localSheetId="23">#REF!</definedName>
    <definedName name="KomentarFunkcieLEN" localSheetId="24">#REF!</definedName>
    <definedName name="KomentarFunkcieLEN">#REF!</definedName>
    <definedName name="KomentarFunkcieSEARCH" localSheetId="13">#REF!</definedName>
    <definedName name="KomentarFunkcieSEARCH" localSheetId="14">#REF!</definedName>
    <definedName name="KomentarFunkcieSEARCH" localSheetId="15">#REF!</definedName>
    <definedName name="KomentarFunkcieSEARCH" localSheetId="16">#REF!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5">#REF!</definedName>
    <definedName name="KomentarFunkcieSEARCH" localSheetId="26">#REF!</definedName>
    <definedName name="KomentarFunkcieSEARCH" localSheetId="27">#REF!</definedName>
    <definedName name="KomentarFunkcieSEARCH" localSheetId="28">#REF!</definedName>
    <definedName name="KomentarFunkcieSEARCH" localSheetId="23">#REF!</definedName>
    <definedName name="KomentarFunkcieSEARCH" localSheetId="24">#REF!</definedName>
    <definedName name="KomentarFunkcieSEARCH">#REF!</definedName>
    <definedName name="_xlnm.Print_Area" localSheetId="12">'002'!$A$1:$GW$36</definedName>
    <definedName name="_xlnm.Print_Area" localSheetId="13">'003'!$A$1:$GW$36</definedName>
    <definedName name="_xlnm.Print_Area" localSheetId="14">'004'!$A$1:$GW$36</definedName>
    <definedName name="_xlnm.Print_Area" localSheetId="15">'005'!$A$1:$GW$36</definedName>
    <definedName name="_xlnm.Print_Area" localSheetId="16">'006'!$A$1:$GW$36</definedName>
    <definedName name="_xlnm.Print_Area" localSheetId="17">'007'!$A$1:$GW$36</definedName>
    <definedName name="_xlnm.Print_Area" localSheetId="18">'008'!$A$1:$GW$34</definedName>
    <definedName name="_xlnm.Print_Area" localSheetId="19">'009'!$A$1:$GW$34</definedName>
    <definedName name="_xlnm.Print_Area" localSheetId="20">'010'!$A$1:$GW$34</definedName>
    <definedName name="_xlnm.Print_Area" localSheetId="21">'011'!$A$1:$GW$34</definedName>
    <definedName name="_xlnm.Print_Area" localSheetId="22">'012'!$A$1:$GW$146</definedName>
    <definedName name="_xlnm.Print_Area" localSheetId="25">'02'!$A$1:$GW$30</definedName>
    <definedName name="_xlnm.Print_Area" localSheetId="26">'03'!$A$1:$GW$33</definedName>
    <definedName name="_xlnm.Print_Area" localSheetId="27">'04'!$A$1:$GW$34</definedName>
    <definedName name="_xlnm.Print_Area" localSheetId="28">'05'!$A$1:$GW$36</definedName>
    <definedName name="_xlnm.Print_Area" localSheetId="10">'CASH FLOW DU n'!$A$1:$AW$119</definedName>
    <definedName name="_xlnm.Print_Area" localSheetId="11">'CASH FLOW DU p'!$A$1:$AW$129</definedName>
    <definedName name="_xlnm.Print_Area" localSheetId="3">'hk2014'!$A$1:$I$63</definedName>
    <definedName name="_xlnm.Print_Area" localSheetId="2">'hk2015'!$A$1:$I$78</definedName>
    <definedName name="_xlnm.Print_Area" localSheetId="1">Hlavicka!$H$1:$AQ$58</definedName>
    <definedName name="_xlnm.Print_Area" localSheetId="7">'poznamky 2015 DU'!$A$1:$BB$1200</definedName>
    <definedName name="_xlnm.Print_Area" localSheetId="9">'Poznamky DU MUJ'!$A$1:$AX$219</definedName>
    <definedName name="_xlnm.Print_Area" localSheetId="24">SUVAHAMUJ!$A$1:$P$89</definedName>
    <definedName name="_xlnm.Print_Area" localSheetId="6">SUVAHAVUJ!$D$1:$X$209</definedName>
    <definedName name="Osnova" localSheetId="31">Osnova!$A$1:$E$293</definedName>
    <definedName name="Osnova">'HL KNIHA VYPOC'!$A$2:$C$421</definedName>
    <definedName name="taxtable" localSheetId="13">#REF!</definedName>
    <definedName name="taxtable" localSheetId="14">#REF!</definedName>
    <definedName name="taxtable" localSheetId="15">#REF!</definedName>
    <definedName name="taxtable" localSheetId="16">#REF!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5">#REF!</definedName>
    <definedName name="taxtable" localSheetId="26">#REF!</definedName>
    <definedName name="taxtable" localSheetId="27">#REF!</definedName>
    <definedName name="taxtable" localSheetId="28">#REF!</definedName>
    <definedName name="taxtable" localSheetId="23">#REF!</definedName>
    <definedName name="taxtable" localSheetId="24">#REF!</definedName>
    <definedName name="taxtable">#REF!</definedName>
  </definedNames>
  <calcPr calcId="152511"/>
</workbook>
</file>

<file path=xl/calcChain.xml><?xml version="1.0" encoding="utf-8"?>
<calcChain xmlns="http://schemas.openxmlformats.org/spreadsheetml/2006/main">
  <c r="GS7" i="126" l="1"/>
  <c r="GN7" i="126"/>
  <c r="GH7" i="126"/>
  <c r="GC7" i="126"/>
  <c r="FW7" i="126"/>
  <c r="FR7" i="126"/>
  <c r="FL7" i="126"/>
  <c r="FG7" i="126"/>
  <c r="FA7" i="126"/>
  <c r="EV7" i="126"/>
  <c r="EP7" i="126"/>
  <c r="EH7" i="126"/>
  <c r="EC7" i="126"/>
  <c r="DW7" i="126"/>
  <c r="DR7" i="126"/>
  <c r="DL7" i="126"/>
  <c r="DF7" i="126"/>
  <c r="DA7" i="126"/>
  <c r="CU7" i="126"/>
  <c r="CP7" i="126"/>
  <c r="CJ7" i="126"/>
  <c r="CE7" i="126"/>
  <c r="DE2" i="118"/>
  <c r="DE2" i="127" s="1"/>
  <c r="AT2" i="118"/>
  <c r="AT2" i="127" s="1"/>
  <c r="AT2" i="120" l="1"/>
  <c r="AT2" i="122"/>
  <c r="AT2" i="124"/>
  <c r="AT2" i="126"/>
  <c r="AT2" i="128"/>
  <c r="DE2" i="120"/>
  <c r="DE2" i="122"/>
  <c r="DE2" i="124"/>
  <c r="DE2" i="126"/>
  <c r="DE2" i="128"/>
  <c r="AT2" i="119"/>
  <c r="AT2" i="121"/>
  <c r="AT2" i="123"/>
  <c r="AT2" i="125"/>
  <c r="DE2" i="121"/>
  <c r="DE2" i="123"/>
  <c r="DE2" i="125"/>
  <c r="BB11" i="77"/>
  <c r="BB21" i="77"/>
  <c r="BB20" i="77"/>
  <c r="BB41" i="77"/>
  <c r="BB45" i="77"/>
  <c r="BB44" i="77"/>
  <c r="BB55" i="77"/>
  <c r="BB54" i="77"/>
  <c r="BB53" i="77"/>
  <c r="BB52" i="77"/>
  <c r="BB51" i="77"/>
  <c r="BB76" i="77"/>
  <c r="BB75" i="77"/>
  <c r="BB74" i="77"/>
  <c r="BB73" i="77"/>
  <c r="BB72" i="77"/>
  <c r="BB71" i="77"/>
  <c r="BB70" i="77"/>
  <c r="BB69" i="77"/>
  <c r="BB68" i="77"/>
  <c r="BB67" i="77"/>
  <c r="BB66" i="77"/>
  <c r="BB78" i="77"/>
  <c r="BB87" i="77"/>
  <c r="BB86" i="77"/>
  <c r="BB85" i="77"/>
  <c r="BB84" i="77"/>
  <c r="BB83" i="77"/>
  <c r="BB82" i="77"/>
  <c r="BB81" i="77"/>
  <c r="BB80" i="77"/>
  <c r="BB79" i="77" s="1"/>
  <c r="BB98" i="77"/>
  <c r="BB97" i="77"/>
  <c r="BB103" i="77"/>
  <c r="BB102" i="77"/>
  <c r="BB101" i="77"/>
  <c r="BB100" i="77"/>
  <c r="BB106" i="77"/>
  <c r="BB105" i="77"/>
  <c r="BB109" i="77"/>
  <c r="BB110" i="77"/>
  <c r="BB111" i="77"/>
  <c r="BB112" i="77"/>
  <c r="BB108" i="77"/>
  <c r="BB117" i="77"/>
  <c r="BB116" i="77"/>
  <c r="BB115" i="77"/>
  <c r="AI115" i="77"/>
  <c r="AG684" i="75"/>
  <c r="T684" i="75"/>
  <c r="AT430" i="75"/>
  <c r="AP430" i="75"/>
  <c r="AH430" i="75"/>
  <c r="AD430" i="75"/>
  <c r="Z430" i="75"/>
  <c r="V430" i="75"/>
  <c r="R430" i="75"/>
  <c r="N430" i="75"/>
  <c r="J430" i="75"/>
  <c r="AL419" i="75"/>
  <c r="AH419" i="75"/>
  <c r="V419" i="75"/>
  <c r="N419" i="75"/>
  <c r="J419" i="75"/>
  <c r="AT386" i="75"/>
  <c r="AP386" i="75"/>
  <c r="AH386" i="75"/>
  <c r="AD386" i="75"/>
  <c r="Z386" i="75"/>
  <c r="V386" i="75"/>
  <c r="R386" i="75"/>
  <c r="N386" i="75"/>
  <c r="J386" i="75"/>
  <c r="AL375" i="75"/>
  <c r="AH375" i="75"/>
  <c r="V375" i="75"/>
  <c r="N375" i="75"/>
  <c r="J375" i="75"/>
  <c r="AG332" i="75"/>
  <c r="AG325" i="75" s="1"/>
  <c r="AB332" i="75"/>
  <c r="AB325" i="75" s="1"/>
  <c r="W332" i="75"/>
  <c r="W325" i="75" s="1"/>
  <c r="M332" i="75"/>
  <c r="M325" i="75" s="1"/>
  <c r="H332" i="75"/>
  <c r="H325" i="75" s="1"/>
  <c r="H278" i="75"/>
  <c r="M278" i="75"/>
  <c r="W278" i="75"/>
  <c r="AB278" i="75"/>
  <c r="AG278" i="75"/>
  <c r="AM215" i="75"/>
  <c r="AM210" i="75" s="1"/>
  <c r="AC215" i="75"/>
  <c r="AC210" i="75" s="1"/>
  <c r="X215" i="75"/>
  <c r="X210" i="75" s="1"/>
  <c r="T215" i="75"/>
  <c r="T210" i="75" s="1"/>
  <c r="L215" i="75"/>
  <c r="L210" i="75" s="1"/>
  <c r="AM177" i="75"/>
  <c r="AC177" i="75"/>
  <c r="X177" i="75"/>
  <c r="T177" i="75"/>
  <c r="L177" i="75"/>
  <c r="AT198" i="75"/>
  <c r="AT206" i="75"/>
  <c r="AQ702" i="75" l="1"/>
  <c r="AQ700" i="75"/>
  <c r="N695" i="75"/>
  <c r="AQ695" i="75" s="1"/>
  <c r="AX429" i="75"/>
  <c r="AX428" i="75"/>
  <c r="AX427" i="75"/>
  <c r="AX418" i="75"/>
  <c r="AL438" i="75"/>
  <c r="AH438" i="75"/>
  <c r="V438" i="75"/>
  <c r="N438" i="75"/>
  <c r="J438" i="75"/>
  <c r="AH423" i="75"/>
  <c r="AD423" i="75"/>
  <c r="R423" i="75"/>
  <c r="N423" i="75"/>
  <c r="AT423" i="75"/>
  <c r="AP423" i="75"/>
  <c r="Z423" i="75"/>
  <c r="V423" i="75"/>
  <c r="J423" i="75"/>
  <c r="AH412" i="75"/>
  <c r="J412" i="75"/>
  <c r="AT412" i="75"/>
  <c r="AP412" i="75"/>
  <c r="AL412" i="75"/>
  <c r="AL434" i="75" s="1"/>
  <c r="V412" i="75"/>
  <c r="N412" i="75"/>
  <c r="N434" i="75" s="1"/>
  <c r="AX384" i="75"/>
  <c r="AX385" i="75"/>
  <c r="AX383" i="75"/>
  <c r="AX374" i="75"/>
  <c r="AL394" i="75"/>
  <c r="AH394" i="75"/>
  <c r="V394" i="75"/>
  <c r="N394" i="75"/>
  <c r="J394" i="75"/>
  <c r="AT379" i="75"/>
  <c r="AP379" i="75"/>
  <c r="Z379" i="75"/>
  <c r="V379" i="75"/>
  <c r="J379" i="75"/>
  <c r="AH379" i="75"/>
  <c r="AD379" i="75"/>
  <c r="R379" i="75"/>
  <c r="N379" i="75"/>
  <c r="AH368" i="75"/>
  <c r="N368" i="75"/>
  <c r="J368" i="75"/>
  <c r="AL368" i="75"/>
  <c r="AL390" i="75" s="1"/>
  <c r="V368" i="75"/>
  <c r="AT331" i="75"/>
  <c r="AT330" i="75"/>
  <c r="AT329" i="75"/>
  <c r="AT320" i="75"/>
  <c r="AT309" i="75"/>
  <c r="AT277" i="75"/>
  <c r="AT276" i="75"/>
  <c r="AT275" i="75"/>
  <c r="AG271" i="75"/>
  <c r="AB271" i="75"/>
  <c r="W271" i="75"/>
  <c r="M271" i="75"/>
  <c r="H271" i="75"/>
  <c r="AT266" i="75"/>
  <c r="AT255" i="75"/>
  <c r="AT214" i="75"/>
  <c r="AT213" i="75"/>
  <c r="AT212" i="75"/>
  <c r="AC172" i="75"/>
  <c r="T172" i="75"/>
  <c r="AT176" i="75"/>
  <c r="AT175" i="75"/>
  <c r="AT174" i="75"/>
  <c r="X172" i="75"/>
  <c r="AT168" i="75"/>
  <c r="AT160" i="75"/>
  <c r="V390" i="75" l="1"/>
  <c r="J434" i="75"/>
  <c r="J390" i="75"/>
  <c r="AH434" i="75"/>
  <c r="AP434" i="75"/>
  <c r="V434" i="75"/>
  <c r="AH390" i="75"/>
  <c r="N390" i="75"/>
  <c r="AT434" i="75"/>
  <c r="AP118" i="77"/>
  <c r="AP115" i="77"/>
  <c r="AP12" i="77"/>
  <c r="AP10" i="77"/>
  <c r="AP8" i="77"/>
  <c r="AP96" i="77" l="1"/>
  <c r="AP113" i="77" s="1"/>
  <c r="AI79" i="77"/>
  <c r="AP77" i="77"/>
  <c r="AP23" i="77"/>
  <c r="AP9" i="77"/>
  <c r="AP37" i="77" l="1"/>
  <c r="AP42" i="77" s="1"/>
  <c r="AP46" i="77" s="1"/>
  <c r="AP114" i="77" s="1"/>
  <c r="AQ208" i="89" l="1"/>
  <c r="AQ207" i="89"/>
  <c r="AQ206" i="89"/>
  <c r="AQ202" i="89"/>
  <c r="AQ201" i="89"/>
  <c r="AQ200" i="89"/>
  <c r="AQ196" i="89"/>
  <c r="AQ195" i="89"/>
  <c r="AQ194" i="89"/>
  <c r="AQ192" i="89"/>
  <c r="AQ191" i="89"/>
  <c r="AQ190" i="89"/>
  <c r="AQ178" i="89"/>
  <c r="AQ174" i="89"/>
  <c r="AQ173" i="89"/>
  <c r="AQ172" i="89"/>
  <c r="AQ171" i="89"/>
  <c r="AQ170" i="89"/>
  <c r="AQ168" i="89"/>
  <c r="AQ167" i="89"/>
  <c r="AQ166" i="89"/>
  <c r="AQ165" i="89"/>
  <c r="AQ164" i="89"/>
  <c r="AQ162" i="89"/>
  <c r="AQ161" i="89"/>
  <c r="AQ160" i="89"/>
  <c r="AQ159" i="89"/>
  <c r="AQ157" i="89"/>
  <c r="AQ156" i="89"/>
  <c r="AQ155" i="89"/>
  <c r="AQ154" i="89"/>
  <c r="AQ153" i="89"/>
  <c r="AQ152" i="89"/>
  <c r="AQ151" i="89"/>
  <c r="AQ41" i="89"/>
  <c r="AQ40" i="89"/>
  <c r="AQ39" i="89"/>
  <c r="AQ38" i="89"/>
  <c r="AQ37" i="89"/>
  <c r="AQ20" i="89"/>
  <c r="AQ11" i="89"/>
  <c r="AQ189" i="89"/>
  <c r="AQ186" i="89"/>
  <c r="AQ185" i="89"/>
  <c r="AQ67" i="89"/>
  <c r="AQ65" i="89"/>
  <c r="AQ64" i="89"/>
  <c r="AQ63" i="89"/>
  <c r="AQ62" i="89"/>
  <c r="AQ61" i="89"/>
  <c r="AQ59" i="89"/>
  <c r="AQ58" i="89"/>
  <c r="AQ53" i="89"/>
  <c r="AQ51" i="89"/>
  <c r="AQ50" i="89"/>
  <c r="AQ49" i="89"/>
  <c r="AQ47" i="89"/>
  <c r="AQ46" i="89"/>
  <c r="AQ45" i="89"/>
  <c r="AQ42" i="89"/>
  <c r="AQ199" i="89" l="1"/>
  <c r="AQ182" i="89"/>
  <c r="AQ181" i="89"/>
  <c r="AQ72" i="89"/>
  <c r="AQ70" i="89"/>
  <c r="AQ34" i="89"/>
  <c r="AQ33" i="89"/>
  <c r="AQ31" i="89"/>
  <c r="AQ30" i="89"/>
  <c r="AQ29" i="89"/>
  <c r="AQ28" i="89"/>
  <c r="AQ27" i="89"/>
  <c r="AQ26" i="89"/>
  <c r="AQ25" i="89"/>
  <c r="AQ19" i="89"/>
  <c r="AQ18" i="89"/>
  <c r="AQ17" i="89"/>
  <c r="AQ15" i="89"/>
  <c r="AQ14" i="89"/>
  <c r="AQ12" i="89"/>
  <c r="AQ10" i="89"/>
  <c r="AQ9" i="89"/>
  <c r="AQ8" i="89"/>
  <c r="AQ6" i="89"/>
  <c r="AL133" i="89"/>
  <c r="AL131" i="89"/>
  <c r="AL128" i="89"/>
  <c r="AL127" i="89"/>
  <c r="AL123" i="89"/>
  <c r="AL122" i="89"/>
  <c r="AL121" i="89"/>
  <c r="AL118" i="89"/>
  <c r="AL117" i="89"/>
  <c r="AL115" i="89"/>
  <c r="AL114" i="89"/>
  <c r="AL113" i="89"/>
  <c r="AL112" i="89"/>
  <c r="AL111" i="89"/>
  <c r="AL110" i="89"/>
  <c r="AL108" i="89"/>
  <c r="AL107" i="89"/>
  <c r="AL106" i="89"/>
  <c r="AL91" i="89"/>
  <c r="AL79" i="89"/>
  <c r="AL77" i="89"/>
  <c r="AL72" i="89"/>
  <c r="AL62" i="89"/>
  <c r="AL59" i="89"/>
  <c r="AL58" i="89"/>
  <c r="AL53" i="89"/>
  <c r="AL52" i="89"/>
  <c r="AL51" i="89"/>
  <c r="AL50" i="89"/>
  <c r="AL49" i="89"/>
  <c r="AL47" i="89"/>
  <c r="AL46" i="89"/>
  <c r="AL45" i="89"/>
  <c r="AL42" i="89"/>
  <c r="AL146" i="89"/>
  <c r="AL144" i="89"/>
  <c r="AL109" i="89"/>
  <c r="AL75" i="89"/>
  <c r="AL70" i="89"/>
  <c r="AL48" i="89"/>
  <c r="AL32" i="89"/>
  <c r="AL31" i="89"/>
  <c r="AL28" i="89"/>
  <c r="AL26" i="89"/>
  <c r="AL25" i="89"/>
  <c r="AN131" i="89" l="1"/>
  <c r="AS131" i="89" s="1"/>
  <c r="AN122" i="89"/>
  <c r="AS122" i="89" s="1"/>
  <c r="AN115" i="89"/>
  <c r="AS115" i="89" s="1"/>
  <c r="AN114" i="89"/>
  <c r="AS114" i="89" s="1"/>
  <c r="AN110" i="89"/>
  <c r="AS110" i="89" s="1"/>
  <c r="AN91" i="89"/>
  <c r="AS91" i="89" s="1"/>
  <c r="AN79" i="89"/>
  <c r="AN50" i="89"/>
  <c r="AN46" i="89"/>
  <c r="AN123" i="89"/>
  <c r="AS123" i="89" s="1"/>
  <c r="AN113" i="89"/>
  <c r="AS113" i="89" s="1"/>
  <c r="AN108" i="89"/>
  <c r="AS108" i="89" s="1"/>
  <c r="AN77" i="89"/>
  <c r="AN59" i="89"/>
  <c r="AN53" i="89"/>
  <c r="AN49" i="89"/>
  <c r="AN42" i="89"/>
  <c r="AN144" i="89"/>
  <c r="AS144" i="89" s="1"/>
  <c r="AN117" i="89"/>
  <c r="AS117" i="89" s="1"/>
  <c r="AN109" i="89"/>
  <c r="AS109" i="89" s="1"/>
  <c r="AN58" i="89"/>
  <c r="AN45" i="89"/>
  <c r="AO19" i="89"/>
  <c r="AO18" i="89"/>
  <c r="AO17" i="89"/>
  <c r="AO16" i="89"/>
  <c r="AP16" i="89" s="1"/>
  <c r="AO15" i="89"/>
  <c r="AO10" i="89"/>
  <c r="AP10" i="89" s="1"/>
  <c r="AO9" i="89"/>
  <c r="AP9" i="89" s="1"/>
  <c r="AO8" i="89"/>
  <c r="AO7" i="89"/>
  <c r="AO6" i="89"/>
  <c r="AN106" i="89"/>
  <c r="AS106" i="89" s="1"/>
  <c r="AR6" i="89"/>
  <c r="AS182" i="89"/>
  <c r="AS181" i="89"/>
  <c r="AR72" i="89"/>
  <c r="AR31" i="89"/>
  <c r="AR27" i="89"/>
  <c r="AR26" i="89"/>
  <c r="AR19" i="89"/>
  <c r="AR15" i="89"/>
  <c r="AR10" i="89"/>
  <c r="AS202" i="89"/>
  <c r="AS200" i="89"/>
  <c r="AS196" i="89"/>
  <c r="AS195" i="89"/>
  <c r="AS191" i="89"/>
  <c r="AS190" i="89"/>
  <c r="AS173" i="89"/>
  <c r="AS167" i="89"/>
  <c r="AS165" i="89"/>
  <c r="AS162" i="89"/>
  <c r="AS160" i="89"/>
  <c r="AS159" i="89"/>
  <c r="AS154" i="89"/>
  <c r="AS153" i="89"/>
  <c r="AR40" i="89"/>
  <c r="AR37" i="89"/>
  <c r="AS207" i="89"/>
  <c r="AS206" i="89"/>
  <c r="AS194" i="89"/>
  <c r="AS192" i="89"/>
  <c r="AS168" i="89"/>
  <c r="AS164" i="89"/>
  <c r="AS156" i="89"/>
  <c r="AS155" i="89"/>
  <c r="AS152" i="89"/>
  <c r="AS151" i="89"/>
  <c r="AR41" i="89"/>
  <c r="AR38" i="89"/>
  <c r="AR34" i="89"/>
  <c r="AR29" i="89"/>
  <c r="AR25" i="89"/>
  <c r="AR12" i="89"/>
  <c r="AN121" i="89"/>
  <c r="AS121" i="89" s="1"/>
  <c r="AN118" i="89"/>
  <c r="AS118" i="89" s="1"/>
  <c r="AP18" i="89"/>
  <c r="AP15" i="89"/>
  <c r="AP7" i="89"/>
  <c r="AP6" i="89"/>
  <c r="AN70" i="89"/>
  <c r="AN48" i="89"/>
  <c r="AN32" i="89"/>
  <c r="AN25" i="89"/>
  <c r="E61" i="88"/>
  <c r="AN128" i="89"/>
  <c r="AS128" i="89" s="1"/>
  <c r="AN127" i="89"/>
  <c r="AS127" i="89" s="1"/>
  <c r="AN112" i="89"/>
  <c r="AS112" i="89" s="1"/>
  <c r="AN111" i="89"/>
  <c r="AS111" i="89" s="1"/>
  <c r="AN107" i="89"/>
  <c r="AS107" i="89" s="1"/>
  <c r="AN62" i="89"/>
  <c r="AN52" i="89"/>
  <c r="AN51" i="89"/>
  <c r="AN47" i="89"/>
  <c r="AN209" i="89"/>
  <c r="AS208" i="89"/>
  <c r="AS201" i="89"/>
  <c r="AS199" i="89"/>
  <c r="AS189" i="89"/>
  <c r="AS186" i="89"/>
  <c r="AS185" i="89"/>
  <c r="AS178" i="89"/>
  <c r="AS174" i="89"/>
  <c r="AS172" i="89"/>
  <c r="AS171" i="89"/>
  <c r="AS170" i="89"/>
  <c r="AS166" i="89"/>
  <c r="AS161" i="89"/>
  <c r="AS157" i="89"/>
  <c r="AN146" i="89"/>
  <c r="AS146" i="89" s="1"/>
  <c r="AN143" i="89"/>
  <c r="AN138" i="89"/>
  <c r="AN125" i="89"/>
  <c r="AN124" i="89"/>
  <c r="AN120" i="89"/>
  <c r="AN105" i="89"/>
  <c r="AN104" i="89"/>
  <c r="AN103" i="89"/>
  <c r="AN102" i="89"/>
  <c r="AN99" i="89"/>
  <c r="AN95" i="89"/>
  <c r="AN92" i="89"/>
  <c r="AN89" i="89"/>
  <c r="AR81" i="89"/>
  <c r="AP81" i="89"/>
  <c r="AN81" i="89"/>
  <c r="AR80" i="89"/>
  <c r="AP80" i="89"/>
  <c r="AR79" i="89"/>
  <c r="AP79" i="89"/>
  <c r="AR78" i="89"/>
  <c r="AP78" i="89"/>
  <c r="AR77" i="89"/>
  <c r="AP77" i="89"/>
  <c r="AR75" i="89"/>
  <c r="AP75" i="89"/>
  <c r="AR74" i="89"/>
  <c r="AP74" i="89"/>
  <c r="AR73" i="89"/>
  <c r="AP72" i="89"/>
  <c r="AR71" i="89"/>
  <c r="AP71" i="89"/>
  <c r="AR70" i="89"/>
  <c r="AP70" i="89"/>
  <c r="AP69" i="89"/>
  <c r="AR67" i="89"/>
  <c r="AP67" i="89"/>
  <c r="AR66" i="89"/>
  <c r="AP66" i="89"/>
  <c r="AR65" i="89"/>
  <c r="AP65" i="89"/>
  <c r="AR64" i="89"/>
  <c r="AP64" i="89"/>
  <c r="AR63" i="89"/>
  <c r="AP63" i="89"/>
  <c r="AR62" i="89"/>
  <c r="AP62" i="89"/>
  <c r="AR61" i="89"/>
  <c r="AP61" i="89"/>
  <c r="AR60" i="89"/>
  <c r="AP60" i="89"/>
  <c r="AR59" i="89"/>
  <c r="AP59" i="89"/>
  <c r="AR58" i="89"/>
  <c r="AP58" i="89"/>
  <c r="AP57" i="89"/>
  <c r="AR54" i="89"/>
  <c r="AP54" i="89"/>
  <c r="AR53" i="89"/>
  <c r="AP53" i="89"/>
  <c r="AR52" i="89"/>
  <c r="AP52" i="89"/>
  <c r="AR51" i="89"/>
  <c r="AP51" i="89"/>
  <c r="AR50" i="89"/>
  <c r="AP50" i="89"/>
  <c r="AR49" i="89"/>
  <c r="AP49" i="89"/>
  <c r="AR48" i="89"/>
  <c r="AP48" i="89"/>
  <c r="AR47" i="89"/>
  <c r="AP47" i="89"/>
  <c r="AR46" i="89"/>
  <c r="AP46" i="89"/>
  <c r="AR45" i="89"/>
  <c r="AP45" i="89"/>
  <c r="AP44" i="89" s="1"/>
  <c r="AR42" i="89"/>
  <c r="AP42" i="89"/>
  <c r="AP41" i="89"/>
  <c r="AP40" i="89"/>
  <c r="AR39" i="89"/>
  <c r="AP39" i="89"/>
  <c r="AP38" i="89"/>
  <c r="AP37" i="89"/>
  <c r="AR35" i="89"/>
  <c r="AP35" i="89"/>
  <c r="AP34" i="89"/>
  <c r="AR33" i="89"/>
  <c r="AP33" i="89"/>
  <c r="AR32" i="89"/>
  <c r="AP32" i="89"/>
  <c r="AP31" i="89"/>
  <c r="AN31" i="89"/>
  <c r="AR30" i="89"/>
  <c r="AP30" i="89"/>
  <c r="AP29" i="89"/>
  <c r="AR28" i="89"/>
  <c r="AP28" i="89"/>
  <c r="AN28" i="89"/>
  <c r="AP27" i="89"/>
  <c r="AP26" i="89"/>
  <c r="AN26" i="89"/>
  <c r="AP25" i="89"/>
  <c r="AP24" i="89"/>
  <c r="AR22" i="89"/>
  <c r="AP22" i="89"/>
  <c r="AP21" i="89"/>
  <c r="AR20" i="89"/>
  <c r="AP20" i="89"/>
  <c r="AP19" i="89"/>
  <c r="AR18" i="89"/>
  <c r="AR17" i="89"/>
  <c r="AP17" i="89"/>
  <c r="AR14" i="89"/>
  <c r="AP14" i="89"/>
  <c r="AP12" i="89"/>
  <c r="AR11" i="89"/>
  <c r="AP11" i="89"/>
  <c r="AR9" i="89"/>
  <c r="AR8" i="89"/>
  <c r="AP8" i="89"/>
  <c r="AP56" i="89" l="1"/>
  <c r="AP68" i="89"/>
  <c r="AS120" i="89"/>
  <c r="AS163" i="89"/>
  <c r="AS150" i="89"/>
  <c r="AS205" i="89"/>
  <c r="AQ150" i="89"/>
  <c r="AQ163" i="89"/>
  <c r="AQ158" i="89" s="1"/>
  <c r="AP5" i="89"/>
  <c r="AS47" i="89"/>
  <c r="AS58" i="89"/>
  <c r="AS59" i="89"/>
  <c r="AS31" i="89"/>
  <c r="AR36" i="89"/>
  <c r="AS28" i="89"/>
  <c r="AS45" i="89"/>
  <c r="AS53" i="89"/>
  <c r="AS25" i="89"/>
  <c r="AS26" i="89"/>
  <c r="AS42" i="89"/>
  <c r="AS48" i="89"/>
  <c r="AP43" i="89"/>
  <c r="AS52" i="89"/>
  <c r="AS62" i="89"/>
  <c r="AP76" i="89"/>
  <c r="AR76" i="89"/>
  <c r="AS169" i="89"/>
  <c r="AP23" i="89"/>
  <c r="AP36" i="89"/>
  <c r="AP13" i="89"/>
  <c r="AS32" i="89"/>
  <c r="AS46" i="89"/>
  <c r="AS77" i="89"/>
  <c r="AS79" i="89"/>
  <c r="AS105" i="89"/>
  <c r="AS176" i="89"/>
  <c r="AR44" i="89"/>
  <c r="AR43" i="89" s="1"/>
  <c r="AS49" i="89"/>
  <c r="AS50" i="89"/>
  <c r="AS51" i="89"/>
  <c r="AS70" i="89"/>
  <c r="AP73" i="89"/>
  <c r="AN44" i="89"/>
  <c r="AP55" i="89"/>
  <c r="AS158" i="89" l="1"/>
  <c r="AS175" i="89" s="1"/>
  <c r="AP4" i="89"/>
  <c r="AP3" i="89" s="1"/>
  <c r="AS44" i="89"/>
  <c r="Q50" i="101" l="1"/>
  <c r="R50" i="101"/>
  <c r="AF210" i="89" l="1"/>
  <c r="AG210" i="89"/>
  <c r="AG149" i="89"/>
  <c r="AF149" i="89"/>
  <c r="AF148" i="89"/>
  <c r="AG148" i="89"/>
  <c r="M80" i="89"/>
  <c r="M79" i="89"/>
  <c r="M78" i="89"/>
  <c r="M77" i="89"/>
  <c r="M75" i="89"/>
  <c r="M74" i="89"/>
  <c r="M71" i="89"/>
  <c r="M66" i="89"/>
  <c r="M60" i="89"/>
  <c r="M54" i="89" l="1"/>
  <c r="M52" i="89"/>
  <c r="M48" i="89"/>
  <c r="M32" i="89"/>
  <c r="M22" i="89"/>
  <c r="K73" i="89"/>
  <c r="K80" i="89"/>
  <c r="K79" i="89"/>
  <c r="K78" i="89"/>
  <c r="K77" i="89"/>
  <c r="K76" i="89" s="1"/>
  <c r="K75" i="89"/>
  <c r="K74" i="89"/>
  <c r="K72" i="89"/>
  <c r="K71" i="89"/>
  <c r="K70" i="89"/>
  <c r="K69" i="89"/>
  <c r="K68" i="89" s="1"/>
  <c r="K67" i="89"/>
  <c r="K66" i="89"/>
  <c r="K65" i="89"/>
  <c r="K64" i="89"/>
  <c r="K63" i="89"/>
  <c r="K62" i="89"/>
  <c r="K61" i="89"/>
  <c r="K60" i="89"/>
  <c r="K59" i="89"/>
  <c r="K58" i="89"/>
  <c r="K56" i="89" s="1"/>
  <c r="K55" i="89" s="1"/>
  <c r="K57" i="89"/>
  <c r="K54" i="89"/>
  <c r="K53" i="89"/>
  <c r="K52" i="89"/>
  <c r="K51" i="89"/>
  <c r="K50" i="89"/>
  <c r="K49" i="89"/>
  <c r="K48" i="89"/>
  <c r="K47" i="89"/>
  <c r="K46" i="89"/>
  <c r="K45" i="89"/>
  <c r="K44" i="89" s="1"/>
  <c r="K42" i="89"/>
  <c r="K41" i="89"/>
  <c r="K40" i="89"/>
  <c r="K39" i="89"/>
  <c r="K36" i="89" s="1"/>
  <c r="K38" i="89"/>
  <c r="K37" i="89"/>
  <c r="K34" i="89"/>
  <c r="K33" i="89"/>
  <c r="K32" i="89"/>
  <c r="K31" i="89"/>
  <c r="K30" i="89"/>
  <c r="K29" i="89"/>
  <c r="K28" i="89"/>
  <c r="K27" i="89"/>
  <c r="K26" i="89"/>
  <c r="K25" i="89"/>
  <c r="K24" i="89"/>
  <c r="K22" i="89"/>
  <c r="K21" i="89"/>
  <c r="K20" i="89"/>
  <c r="K14" i="89"/>
  <c r="K12" i="89"/>
  <c r="K11" i="89"/>
  <c r="I81" i="89"/>
  <c r="K43" i="89" l="1"/>
  <c r="AD82" i="89"/>
  <c r="AE82" i="89"/>
  <c r="AD83" i="89"/>
  <c r="AE83" i="89"/>
  <c r="AD84" i="89"/>
  <c r="AE84" i="89"/>
  <c r="AD85" i="89"/>
  <c r="AE85" i="89"/>
  <c r="AD86" i="89"/>
  <c r="AE86" i="89"/>
  <c r="AD87" i="89"/>
  <c r="AE87" i="89"/>
  <c r="AD88" i="89"/>
  <c r="AE88" i="89"/>
  <c r="AD89" i="89"/>
  <c r="AE89" i="89"/>
  <c r="AD90" i="89"/>
  <c r="AE90" i="89"/>
  <c r="AD91" i="89"/>
  <c r="AE91" i="89"/>
  <c r="AD92" i="89"/>
  <c r="AE92" i="89"/>
  <c r="AD93" i="89"/>
  <c r="AE93" i="89"/>
  <c r="AD94" i="89"/>
  <c r="AE94" i="89"/>
  <c r="AD95" i="89"/>
  <c r="AE95" i="89"/>
  <c r="AD96" i="89"/>
  <c r="AE96" i="89"/>
  <c r="AD97" i="89"/>
  <c r="AE97" i="89"/>
  <c r="AD98" i="89"/>
  <c r="AE98" i="89"/>
  <c r="AD99" i="89"/>
  <c r="AE99" i="89"/>
  <c r="AD100" i="89"/>
  <c r="AE100" i="89"/>
  <c r="AD101" i="89"/>
  <c r="AE101" i="89"/>
  <c r="AD102" i="89"/>
  <c r="AE102" i="89"/>
  <c r="AD103" i="89"/>
  <c r="AE103" i="89"/>
  <c r="AD104" i="89"/>
  <c r="AE104" i="89"/>
  <c r="AD105" i="89"/>
  <c r="AE105" i="89"/>
  <c r="AD106" i="89"/>
  <c r="AE106" i="89"/>
  <c r="AD107" i="89"/>
  <c r="AE107" i="89"/>
  <c r="AD108" i="89"/>
  <c r="AE108" i="89"/>
  <c r="AD109" i="89"/>
  <c r="AE109" i="89"/>
  <c r="AD110" i="89"/>
  <c r="AE110" i="89"/>
  <c r="AD111" i="89"/>
  <c r="AE111" i="89"/>
  <c r="AD112" i="89"/>
  <c r="AE112" i="89"/>
  <c r="AD113" i="89"/>
  <c r="AE113" i="89"/>
  <c r="AD114" i="89"/>
  <c r="AE114" i="89"/>
  <c r="AD115" i="89"/>
  <c r="AE115" i="89"/>
  <c r="AD116" i="89"/>
  <c r="AE116" i="89"/>
  <c r="AD117" i="89"/>
  <c r="AE117" i="89"/>
  <c r="AD118" i="89"/>
  <c r="AE118" i="89"/>
  <c r="AD119" i="89"/>
  <c r="AE119" i="89"/>
  <c r="AD120" i="89"/>
  <c r="AE120" i="89"/>
  <c r="AD121" i="89"/>
  <c r="AE121" i="89"/>
  <c r="AD122" i="89"/>
  <c r="AE122" i="89"/>
  <c r="AD123" i="89"/>
  <c r="AE123" i="89"/>
  <c r="AD124" i="89"/>
  <c r="AE124" i="89"/>
  <c r="AD125" i="89"/>
  <c r="AE125" i="89"/>
  <c r="AD126" i="89"/>
  <c r="AE126" i="89"/>
  <c r="AD127" i="89"/>
  <c r="AE127" i="89"/>
  <c r="AD128" i="89"/>
  <c r="AE128" i="89"/>
  <c r="AD129" i="89"/>
  <c r="AE129" i="89"/>
  <c r="AD130" i="89"/>
  <c r="AE130" i="89"/>
  <c r="AD131" i="89"/>
  <c r="AE131" i="89"/>
  <c r="AD132" i="89"/>
  <c r="AE132" i="89"/>
  <c r="AD133" i="89"/>
  <c r="AE133" i="89"/>
  <c r="AD134" i="89"/>
  <c r="AE134" i="89"/>
  <c r="AD135" i="89"/>
  <c r="AE135" i="89"/>
  <c r="AD136" i="89"/>
  <c r="AE136" i="89"/>
  <c r="AD137" i="89"/>
  <c r="AE137" i="89"/>
  <c r="AD138" i="89"/>
  <c r="AE138" i="89"/>
  <c r="AD139" i="89"/>
  <c r="AE139" i="89"/>
  <c r="AD140" i="89"/>
  <c r="AE140" i="89"/>
  <c r="AD141" i="89"/>
  <c r="AE141" i="89"/>
  <c r="AD142" i="89"/>
  <c r="AE142" i="89"/>
  <c r="AD143" i="89"/>
  <c r="AE143" i="89"/>
  <c r="AD144" i="89"/>
  <c r="AE144" i="89"/>
  <c r="AD145" i="89"/>
  <c r="AE145" i="89"/>
  <c r="AD146" i="89"/>
  <c r="AE146" i="89"/>
  <c r="AD147" i="89"/>
  <c r="AE147" i="89"/>
  <c r="AA22" i="89"/>
  <c r="AE22" i="89" s="1"/>
  <c r="FD17" i="119" s="1"/>
  <c r="AA32" i="89"/>
  <c r="AE32" i="89" s="1"/>
  <c r="AA48" i="89"/>
  <c r="AE48" i="89" s="1"/>
  <c r="EN13" i="121" s="1"/>
  <c r="AA52" i="89"/>
  <c r="AE52" i="89" s="1"/>
  <c r="AA54" i="89"/>
  <c r="AE54" i="89" s="1"/>
  <c r="AA60" i="89"/>
  <c r="AE60" i="89" s="1"/>
  <c r="AA66" i="89"/>
  <c r="AE66" i="89" s="1"/>
  <c r="AA71" i="89"/>
  <c r="AE71" i="89" s="1"/>
  <c r="AA74" i="89"/>
  <c r="AE74" i="89" s="1"/>
  <c r="AA75" i="89"/>
  <c r="AE75" i="89" s="1"/>
  <c r="AA77" i="89"/>
  <c r="AE77" i="89" s="1"/>
  <c r="AA78" i="89"/>
  <c r="AE78" i="89" s="1"/>
  <c r="AA79" i="89"/>
  <c r="AE79" i="89" s="1"/>
  <c r="AA80" i="89"/>
  <c r="AE80" i="89" s="1"/>
  <c r="Z81" i="89"/>
  <c r="AD81" i="89" s="1"/>
  <c r="EH17" i="125" l="1"/>
  <c r="GS32" i="125"/>
  <c r="EP32" i="125"/>
  <c r="GC7" i="125"/>
  <c r="GS24" i="124"/>
  <c r="GH24" i="124"/>
  <c r="FO25" i="121"/>
  <c r="EY25" i="121"/>
  <c r="FD25" i="121"/>
  <c r="DL25" i="121"/>
  <c r="EH25" i="121"/>
  <c r="EC25" i="121"/>
  <c r="DR13" i="121"/>
  <c r="FJ15" i="123"/>
  <c r="EN15" i="123"/>
  <c r="DR15" i="123"/>
  <c r="FD15" i="123"/>
  <c r="EH15" i="123"/>
  <c r="DL15" i="123"/>
  <c r="EY15" i="123"/>
  <c r="EC15" i="123"/>
  <c r="FO15" i="123"/>
  <c r="ES15" i="123"/>
  <c r="DW15" i="123"/>
  <c r="FD21" i="123"/>
  <c r="EH21" i="123"/>
  <c r="DL21" i="123"/>
  <c r="EY21" i="123"/>
  <c r="EC21" i="123"/>
  <c r="FO21" i="123"/>
  <c r="ES21" i="123"/>
  <c r="DW21" i="123"/>
  <c r="FJ21" i="123"/>
  <c r="EN21" i="123"/>
  <c r="DR21" i="123"/>
  <c r="EY19" i="123"/>
  <c r="EC19" i="123"/>
  <c r="FO19" i="123"/>
  <c r="ES19" i="123"/>
  <c r="DW19" i="123"/>
  <c r="FJ19" i="123"/>
  <c r="EN19" i="123"/>
  <c r="DR19" i="123"/>
  <c r="FD19" i="123"/>
  <c r="EH19" i="123"/>
  <c r="DL19" i="123"/>
  <c r="FO17" i="123"/>
  <c r="ES17" i="123"/>
  <c r="DW17" i="123"/>
  <c r="FJ17" i="123"/>
  <c r="EN17" i="123"/>
  <c r="DR17" i="123"/>
  <c r="FD17" i="123"/>
  <c r="EH17" i="123"/>
  <c r="DL17" i="123"/>
  <c r="EY17" i="123"/>
  <c r="EC17" i="123"/>
  <c r="FD9" i="123"/>
  <c r="EH9" i="123"/>
  <c r="DL9" i="123"/>
  <c r="EY9" i="123"/>
  <c r="EC9" i="123"/>
  <c r="FO9" i="123"/>
  <c r="ES9" i="123"/>
  <c r="DW9" i="123"/>
  <c r="FJ9" i="123"/>
  <c r="EN9" i="123"/>
  <c r="DR9" i="123"/>
  <c r="FJ11" i="123"/>
  <c r="EN11" i="123"/>
  <c r="DR11" i="123"/>
  <c r="FD11" i="123"/>
  <c r="EH11" i="123"/>
  <c r="DL11" i="123"/>
  <c r="EY11" i="123"/>
  <c r="EC11" i="123"/>
  <c r="FO11" i="123"/>
  <c r="ES11" i="123"/>
  <c r="DW11" i="123"/>
  <c r="FO31" i="122"/>
  <c r="ES31" i="122"/>
  <c r="DW31" i="122"/>
  <c r="FJ31" i="122"/>
  <c r="EN31" i="122"/>
  <c r="DR31" i="122"/>
  <c r="FD31" i="122"/>
  <c r="EH31" i="122"/>
  <c r="DL31" i="122"/>
  <c r="EY31" i="122"/>
  <c r="EC31" i="122"/>
  <c r="EY9" i="122"/>
  <c r="EC9" i="122"/>
  <c r="FO9" i="122"/>
  <c r="ES9" i="122"/>
  <c r="DW9" i="122"/>
  <c r="FJ9" i="122"/>
  <c r="EN9" i="122"/>
  <c r="DR9" i="122"/>
  <c r="FD9" i="122"/>
  <c r="EH9" i="122"/>
  <c r="DL9" i="122"/>
  <c r="FJ21" i="122"/>
  <c r="EN21" i="122"/>
  <c r="DR21" i="122"/>
  <c r="FD21" i="122"/>
  <c r="EH21" i="122"/>
  <c r="DL21" i="122"/>
  <c r="EY21" i="122"/>
  <c r="EC21" i="122"/>
  <c r="FO21" i="122"/>
  <c r="ES21" i="122"/>
  <c r="DW21" i="122"/>
  <c r="FD21" i="121"/>
  <c r="EH21" i="121"/>
  <c r="DL21" i="121"/>
  <c r="EY21" i="121"/>
  <c r="EC21" i="121"/>
  <c r="FO21" i="121"/>
  <c r="ES21" i="121"/>
  <c r="DW21" i="121"/>
  <c r="FJ21" i="121"/>
  <c r="EN21" i="121"/>
  <c r="DR21" i="121"/>
  <c r="FD13" i="121"/>
  <c r="EH13" i="121"/>
  <c r="DL13" i="121"/>
  <c r="EY13" i="121"/>
  <c r="EC13" i="121"/>
  <c r="FO13" i="121"/>
  <c r="ES13" i="121"/>
  <c r="DW13" i="121"/>
  <c r="FJ13" i="121"/>
  <c r="DR25" i="121"/>
  <c r="EN25" i="121"/>
  <c r="FJ25" i="121"/>
  <c r="DW25" i="121"/>
  <c r="ES25" i="121"/>
  <c r="EY9" i="120"/>
  <c r="EC9" i="120"/>
  <c r="FO9" i="120"/>
  <c r="ES9" i="120"/>
  <c r="DW9" i="120"/>
  <c r="FJ9" i="120"/>
  <c r="EN9" i="120"/>
  <c r="DR9" i="120"/>
  <c r="FD9" i="120"/>
  <c r="EH9" i="120"/>
  <c r="DL9" i="120"/>
  <c r="EN17" i="119"/>
  <c r="DW17" i="119"/>
  <c r="ES17" i="119"/>
  <c r="EC17" i="119"/>
  <c r="EY17" i="119"/>
  <c r="DR17" i="119"/>
  <c r="FJ17" i="119"/>
  <c r="FO17" i="119"/>
  <c r="DL17" i="119"/>
  <c r="EH17" i="119"/>
  <c r="CN7" i="122"/>
  <c r="P659" i="75"/>
  <c r="AN171" i="104"/>
  <c r="AN124" i="104"/>
  <c r="AN91" i="104"/>
  <c r="AN50" i="104"/>
  <c r="AN2" i="104"/>
  <c r="AD2" i="104"/>
  <c r="C2" i="104"/>
  <c r="C124" i="104" s="1"/>
  <c r="C91" i="104"/>
  <c r="H51" i="111"/>
  <c r="AB8" i="111"/>
  <c r="Y8" i="111"/>
  <c r="V8" i="111"/>
  <c r="AK48" i="111"/>
  <c r="AJ48" i="111"/>
  <c r="AI48" i="111"/>
  <c r="AH48" i="111"/>
  <c r="AG48" i="111"/>
  <c r="AF48" i="111"/>
  <c r="AE48" i="111"/>
  <c r="AD48" i="111"/>
  <c r="AC48" i="111"/>
  <c r="AB48" i="111"/>
  <c r="AA48" i="111"/>
  <c r="Z48" i="111"/>
  <c r="Y48" i="111"/>
  <c r="X48" i="111"/>
  <c r="W48" i="111"/>
  <c r="V48" i="111"/>
  <c r="U48" i="111"/>
  <c r="T48" i="111"/>
  <c r="S48" i="111"/>
  <c r="R48" i="111"/>
  <c r="Q48" i="111"/>
  <c r="P48" i="111"/>
  <c r="O48" i="111"/>
  <c r="N48" i="111"/>
  <c r="M48" i="111"/>
  <c r="L48" i="111"/>
  <c r="K48" i="111"/>
  <c r="J48" i="111"/>
  <c r="I48" i="111"/>
  <c r="H48" i="111"/>
  <c r="AK45" i="111"/>
  <c r="AJ45" i="111"/>
  <c r="AI45" i="111"/>
  <c r="AH45" i="111"/>
  <c r="AG45" i="111"/>
  <c r="AF45" i="111"/>
  <c r="AE45" i="111"/>
  <c r="AD45" i="111"/>
  <c r="AC45" i="111"/>
  <c r="AB45" i="111"/>
  <c r="AA45" i="111"/>
  <c r="Z45" i="111"/>
  <c r="Y45" i="111"/>
  <c r="X45" i="111"/>
  <c r="U45" i="111"/>
  <c r="T45" i="111"/>
  <c r="S45" i="111"/>
  <c r="R45" i="111"/>
  <c r="Q45" i="111"/>
  <c r="P45" i="111"/>
  <c r="O45" i="111"/>
  <c r="N45" i="111"/>
  <c r="M45" i="111"/>
  <c r="L45" i="111"/>
  <c r="K45" i="111"/>
  <c r="J45" i="111"/>
  <c r="I45" i="111"/>
  <c r="H45" i="111"/>
  <c r="AQ38" i="111"/>
  <c r="AP38" i="111"/>
  <c r="AO38" i="111"/>
  <c r="AN38" i="111"/>
  <c r="AM38" i="111"/>
  <c r="AL38" i="111"/>
  <c r="AK38" i="111"/>
  <c r="AJ38" i="111"/>
  <c r="AI38" i="111"/>
  <c r="AH38" i="111"/>
  <c r="AG38" i="111"/>
  <c r="AF38" i="111"/>
  <c r="AE38" i="111"/>
  <c r="AD38" i="111"/>
  <c r="AC38" i="111"/>
  <c r="AB38" i="111"/>
  <c r="AA38" i="111"/>
  <c r="Z38" i="111"/>
  <c r="Y38" i="111"/>
  <c r="X38" i="111"/>
  <c r="W38" i="111"/>
  <c r="V38" i="111"/>
  <c r="U38" i="111"/>
  <c r="T38" i="111"/>
  <c r="S38" i="111"/>
  <c r="R38" i="111"/>
  <c r="Q38" i="111"/>
  <c r="P38" i="111"/>
  <c r="O38" i="111"/>
  <c r="N38" i="111"/>
  <c r="L38" i="111"/>
  <c r="K38" i="111"/>
  <c r="J38" i="111"/>
  <c r="I38" i="111"/>
  <c r="H38" i="111"/>
  <c r="AQ42" i="111"/>
  <c r="AP42" i="111"/>
  <c r="AO42" i="111"/>
  <c r="AN42" i="111"/>
  <c r="AM42" i="111"/>
  <c r="AL42" i="111"/>
  <c r="AK42" i="111"/>
  <c r="AJ42" i="111"/>
  <c r="AI42" i="111"/>
  <c r="AH42" i="111"/>
  <c r="AG42" i="111"/>
  <c r="AF42" i="111"/>
  <c r="AE42" i="111"/>
  <c r="AD42" i="111"/>
  <c r="AC42" i="111"/>
  <c r="AB42" i="111"/>
  <c r="AA42" i="111"/>
  <c r="Z42" i="111"/>
  <c r="Y42" i="111"/>
  <c r="X42" i="111"/>
  <c r="W42" i="111"/>
  <c r="V42" i="111"/>
  <c r="U42" i="111"/>
  <c r="T42" i="111"/>
  <c r="S42" i="111"/>
  <c r="R42" i="111"/>
  <c r="Q42" i="111"/>
  <c r="P42" i="111"/>
  <c r="O42" i="111"/>
  <c r="N42" i="111"/>
  <c r="M42" i="111"/>
  <c r="L42" i="111"/>
  <c r="K42" i="111"/>
  <c r="J42" i="111"/>
  <c r="I42" i="111"/>
  <c r="H42" i="111"/>
  <c r="AQ41" i="111"/>
  <c r="AP41" i="111"/>
  <c r="AO41" i="111"/>
  <c r="AN41" i="111"/>
  <c r="AM41" i="111"/>
  <c r="AL41" i="111"/>
  <c r="AK41" i="111"/>
  <c r="AJ41" i="111"/>
  <c r="AI41" i="111"/>
  <c r="AH41" i="111"/>
  <c r="AG41" i="111"/>
  <c r="AF41" i="111"/>
  <c r="AE41" i="111"/>
  <c r="AD41" i="111"/>
  <c r="AC41" i="111"/>
  <c r="AB41" i="111"/>
  <c r="AA41" i="111"/>
  <c r="Z41" i="111"/>
  <c r="Y41" i="111"/>
  <c r="X41" i="111"/>
  <c r="W41" i="111"/>
  <c r="V41" i="111"/>
  <c r="U41" i="111"/>
  <c r="T41" i="111"/>
  <c r="S41" i="111"/>
  <c r="R41" i="111"/>
  <c r="Q41" i="111"/>
  <c r="P41" i="111"/>
  <c r="O41" i="111"/>
  <c r="N41" i="111"/>
  <c r="M41" i="111"/>
  <c r="L41" i="111"/>
  <c r="K41" i="111"/>
  <c r="J41" i="111"/>
  <c r="I41" i="111"/>
  <c r="H41" i="111"/>
  <c r="AQ35" i="111"/>
  <c r="AP35" i="111"/>
  <c r="AO35" i="111"/>
  <c r="AN35" i="111"/>
  <c r="AM35" i="111"/>
  <c r="AL35" i="111"/>
  <c r="AK35" i="111"/>
  <c r="AJ35" i="111"/>
  <c r="AI35" i="111"/>
  <c r="AH35" i="111"/>
  <c r="AG35" i="111"/>
  <c r="AF35" i="111"/>
  <c r="AE35" i="111"/>
  <c r="AD35" i="111"/>
  <c r="AC35" i="111"/>
  <c r="AB35" i="111"/>
  <c r="AA35" i="111"/>
  <c r="Z35" i="111"/>
  <c r="Y35" i="111"/>
  <c r="X35" i="111"/>
  <c r="W35" i="111"/>
  <c r="V35" i="111"/>
  <c r="U35" i="111"/>
  <c r="T35" i="111"/>
  <c r="S35" i="111"/>
  <c r="R35" i="111"/>
  <c r="Q35" i="111"/>
  <c r="P35" i="111"/>
  <c r="O35" i="111"/>
  <c r="N35" i="111"/>
  <c r="M35" i="111"/>
  <c r="L35" i="111"/>
  <c r="K35" i="111"/>
  <c r="J35" i="111"/>
  <c r="I35" i="111"/>
  <c r="H35" i="111"/>
  <c r="AQ34" i="111"/>
  <c r="AP34" i="111"/>
  <c r="AO34" i="111"/>
  <c r="AN34" i="111"/>
  <c r="AM34" i="111"/>
  <c r="AL34" i="111"/>
  <c r="AK34" i="111"/>
  <c r="AJ34" i="111"/>
  <c r="AI34" i="111"/>
  <c r="AH34" i="111"/>
  <c r="AG34" i="111"/>
  <c r="AF34" i="111"/>
  <c r="AE34" i="111"/>
  <c r="AD34" i="111"/>
  <c r="AC34" i="111"/>
  <c r="AB34" i="111"/>
  <c r="AA34" i="111"/>
  <c r="Z34" i="111"/>
  <c r="Y34" i="111"/>
  <c r="X34" i="111"/>
  <c r="W34" i="111"/>
  <c r="V34" i="111"/>
  <c r="U34" i="111"/>
  <c r="T34" i="111"/>
  <c r="S34" i="111"/>
  <c r="R34" i="111"/>
  <c r="Q34" i="111"/>
  <c r="P34" i="111"/>
  <c r="O34" i="111"/>
  <c r="N34" i="111"/>
  <c r="M34" i="111"/>
  <c r="L34" i="111"/>
  <c r="K34" i="111"/>
  <c r="J34" i="111"/>
  <c r="I34" i="111"/>
  <c r="H34" i="111"/>
  <c r="AQ31" i="111"/>
  <c r="AP31" i="111"/>
  <c r="AO31" i="111"/>
  <c r="AN31" i="111"/>
  <c r="AM31" i="111"/>
  <c r="AL31" i="111"/>
  <c r="AK31" i="111"/>
  <c r="AJ31" i="111"/>
  <c r="AI31" i="111"/>
  <c r="AH31" i="111"/>
  <c r="AG31" i="111"/>
  <c r="AF31" i="111"/>
  <c r="AE31" i="111"/>
  <c r="AD31" i="111"/>
  <c r="AC31" i="111"/>
  <c r="AB31" i="111"/>
  <c r="AA31" i="111"/>
  <c r="Z31" i="111"/>
  <c r="Y31" i="111"/>
  <c r="X31" i="111"/>
  <c r="W31" i="111"/>
  <c r="U31" i="111"/>
  <c r="V31" i="111"/>
  <c r="T31" i="111"/>
  <c r="S31" i="111"/>
  <c r="R31" i="111"/>
  <c r="Q31" i="111"/>
  <c r="P31" i="111"/>
  <c r="O31" i="111"/>
  <c r="N31" i="111"/>
  <c r="M31" i="111"/>
  <c r="L31" i="111"/>
  <c r="K31" i="111"/>
  <c r="J31" i="111"/>
  <c r="I31" i="111"/>
  <c r="H31" i="111"/>
  <c r="AQ30" i="111"/>
  <c r="AP30" i="111"/>
  <c r="AO30" i="111"/>
  <c r="AN30" i="111"/>
  <c r="AM30" i="111"/>
  <c r="AL30" i="111"/>
  <c r="AK30" i="111"/>
  <c r="AJ30" i="111"/>
  <c r="AI30" i="111"/>
  <c r="AH30" i="111"/>
  <c r="AG30" i="111"/>
  <c r="AF30" i="111"/>
  <c r="AE30" i="111"/>
  <c r="AD30" i="111"/>
  <c r="AC30" i="111"/>
  <c r="AB30" i="111"/>
  <c r="AA30" i="111"/>
  <c r="Z30" i="111"/>
  <c r="Y30" i="111"/>
  <c r="X30" i="111"/>
  <c r="W30" i="111"/>
  <c r="V30" i="111"/>
  <c r="U30" i="111"/>
  <c r="T30" i="111"/>
  <c r="S30" i="111"/>
  <c r="R30" i="111"/>
  <c r="Q30" i="111"/>
  <c r="P30" i="111"/>
  <c r="O30" i="111"/>
  <c r="N30" i="111"/>
  <c r="M30" i="111"/>
  <c r="L30" i="111"/>
  <c r="K30" i="111"/>
  <c r="J30" i="111"/>
  <c r="I30" i="111"/>
  <c r="H30" i="111"/>
  <c r="N21" i="111"/>
  <c r="L21" i="111"/>
  <c r="K21" i="111"/>
  <c r="I21" i="111"/>
  <c r="H21" i="111"/>
  <c r="O18" i="111"/>
  <c r="N18" i="111"/>
  <c r="M18" i="111"/>
  <c r="L18" i="111"/>
  <c r="K18" i="111"/>
  <c r="J18" i="111"/>
  <c r="I18" i="111"/>
  <c r="H18" i="111"/>
  <c r="Q15" i="111"/>
  <c r="P15" i="111"/>
  <c r="O15" i="111"/>
  <c r="N15" i="111"/>
  <c r="M15" i="111"/>
  <c r="L15" i="111"/>
  <c r="K15" i="111"/>
  <c r="J15" i="111"/>
  <c r="I15" i="111"/>
  <c r="H15" i="111"/>
  <c r="A4" i="114"/>
  <c r="AR1" i="111"/>
  <c r="B1" i="89"/>
  <c r="U16" i="111" s="1"/>
  <c r="K100" i="100"/>
  <c r="N20" i="101"/>
  <c r="N19" i="101"/>
  <c r="N16" i="101"/>
  <c r="C16" i="101"/>
  <c r="L16" i="101"/>
  <c r="N38" i="101"/>
  <c r="P38" i="101" s="1"/>
  <c r="R38" i="101" s="1"/>
  <c r="N48" i="101"/>
  <c r="P48" i="101" s="1"/>
  <c r="R48" i="101" s="1"/>
  <c r="M100" i="100"/>
  <c r="N13" i="101"/>
  <c r="N12" i="101"/>
  <c r="N8" i="101"/>
  <c r="N25" i="101"/>
  <c r="M21" i="101"/>
  <c r="M17" i="101"/>
  <c r="M14" i="101" s="1"/>
  <c r="M10" i="101"/>
  <c r="L23" i="101"/>
  <c r="P23" i="101" s="1"/>
  <c r="R23" i="101" s="1"/>
  <c r="L13" i="101"/>
  <c r="P13" i="101" s="1"/>
  <c r="R13" i="101" s="1"/>
  <c r="E48" i="101"/>
  <c r="G48" i="101" s="1"/>
  <c r="Q48" i="101" s="1"/>
  <c r="E38" i="101"/>
  <c r="G38" i="101" s="1"/>
  <c r="Q38" i="101" s="1"/>
  <c r="D21" i="101"/>
  <c r="C23" i="101"/>
  <c r="G23" i="101" s="1"/>
  <c r="Q23" i="101" s="1"/>
  <c r="D17" i="101"/>
  <c r="E20" i="101"/>
  <c r="E16" i="101"/>
  <c r="E19" i="101"/>
  <c r="E12" i="101"/>
  <c r="E13" i="101"/>
  <c r="C13" i="101"/>
  <c r="D10" i="101"/>
  <c r="E8" i="101"/>
  <c r="M181" i="100"/>
  <c r="L181" i="100"/>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13" i="1"/>
  <c r="B309"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259" i="20"/>
  <c r="B260" i="20"/>
  <c r="B261" i="20"/>
  <c r="B262" i="20"/>
  <c r="B263" i="20"/>
  <c r="B264" i="20"/>
  <c r="B265" i="20"/>
  <c r="B266" i="20"/>
  <c r="B267" i="20"/>
  <c r="B268" i="20"/>
  <c r="B269" i="20"/>
  <c r="B270" i="20"/>
  <c r="B271" i="20"/>
  <c r="B272" i="20"/>
  <c r="B273" i="20"/>
  <c r="B274" i="20"/>
  <c r="B275" i="20"/>
  <c r="B276" i="20"/>
  <c r="B277" i="20"/>
  <c r="B278" i="20"/>
  <c r="B279" i="20"/>
  <c r="B280" i="20"/>
  <c r="B281" i="20"/>
  <c r="B282" i="20"/>
  <c r="B283" i="20"/>
  <c r="B284" i="20"/>
  <c r="B285" i="20"/>
  <c r="B286" i="20"/>
  <c r="B287" i="20"/>
  <c r="B288" i="20"/>
  <c r="B289" i="20"/>
  <c r="B290" i="20"/>
  <c r="B291" i="20"/>
  <c r="B292" i="20"/>
  <c r="B293" i="20"/>
  <c r="B294" i="20"/>
  <c r="B295" i="20"/>
  <c r="B296" i="20"/>
  <c r="B297" i="20"/>
  <c r="B298" i="20"/>
  <c r="B299" i="20"/>
  <c r="B300" i="20"/>
  <c r="B301" i="20"/>
  <c r="B302" i="20"/>
  <c r="B303" i="20"/>
  <c r="B304" i="20"/>
  <c r="B305" i="20"/>
  <c r="B306" i="20"/>
  <c r="B307" i="20"/>
  <c r="B308" i="20"/>
  <c r="B13" i="20"/>
  <c r="AP1171" i="75"/>
  <c r="AP1169" i="75"/>
  <c r="AP1142" i="75"/>
  <c r="AP1127" i="75"/>
  <c r="AP1125" i="75"/>
  <c r="AP1098" i="75"/>
  <c r="F18" i="1"/>
  <c r="I18" i="1" s="1"/>
  <c r="F19" i="1"/>
  <c r="I19" i="1" s="1"/>
  <c r="V189" i="89"/>
  <c r="X189" i="89" s="1"/>
  <c r="AG189" i="89" s="1"/>
  <c r="V186" i="89"/>
  <c r="X186" i="89" s="1"/>
  <c r="AG186" i="89" s="1"/>
  <c r="V185" i="89"/>
  <c r="X185" i="89" s="1"/>
  <c r="AG185" i="89" s="1"/>
  <c r="Q133" i="89"/>
  <c r="Q131" i="89"/>
  <c r="S131" i="89" s="1"/>
  <c r="X131" i="89" s="1"/>
  <c r="AC131" i="89" s="1"/>
  <c r="AG131" i="89" s="1"/>
  <c r="Q128" i="89"/>
  <c r="S128" i="89" s="1"/>
  <c r="X128" i="89" s="1"/>
  <c r="AC128" i="89" s="1"/>
  <c r="AG128" i="89" s="1"/>
  <c r="Q127" i="89"/>
  <c r="S127" i="89" s="1"/>
  <c r="X127" i="89" s="1"/>
  <c r="AC127" i="89" s="1"/>
  <c r="AG127" i="89" s="1"/>
  <c r="FW13" i="125" s="1"/>
  <c r="Q123" i="89"/>
  <c r="S123" i="89" s="1"/>
  <c r="X123" i="89" s="1"/>
  <c r="AC123" i="89" s="1"/>
  <c r="AG123" i="89" s="1"/>
  <c r="Q122" i="89"/>
  <c r="S122" i="89" s="1"/>
  <c r="Q121" i="89"/>
  <c r="S121" i="89" s="1"/>
  <c r="X121" i="89" s="1"/>
  <c r="AC121" i="89" s="1"/>
  <c r="AG121" i="89" s="1"/>
  <c r="GH7" i="125" s="1"/>
  <c r="Q118" i="89"/>
  <c r="S118" i="89" s="1"/>
  <c r="X118" i="89" s="1"/>
  <c r="AC118" i="89" s="1"/>
  <c r="AG118" i="89" s="1"/>
  <c r="Q117" i="89"/>
  <c r="S117" i="89" s="1"/>
  <c r="X117" i="89" s="1"/>
  <c r="AC117" i="89" s="1"/>
  <c r="AG117" i="89" s="1"/>
  <c r="Q115" i="89"/>
  <c r="S115" i="89" s="1"/>
  <c r="X115" i="89" s="1"/>
  <c r="AC115" i="89" s="1"/>
  <c r="AG115" i="89" s="1"/>
  <c r="Q114" i="89"/>
  <c r="S114" i="89" s="1"/>
  <c r="X114" i="89" s="1"/>
  <c r="AC114" i="89" s="1"/>
  <c r="AG114" i="89" s="1"/>
  <c r="GC28" i="124" s="1"/>
  <c r="Q113" i="89"/>
  <c r="S113" i="89" s="1"/>
  <c r="X113" i="89" s="1"/>
  <c r="AC113" i="89" s="1"/>
  <c r="AG113" i="89" s="1"/>
  <c r="Q112" i="89"/>
  <c r="S112" i="89" s="1"/>
  <c r="X112" i="89" s="1"/>
  <c r="AC112" i="89" s="1"/>
  <c r="AG112" i="89" s="1"/>
  <c r="Q111" i="89"/>
  <c r="S111" i="89" s="1"/>
  <c r="X111" i="89" s="1"/>
  <c r="AC111" i="89" s="1"/>
  <c r="AG111" i="89" s="1"/>
  <c r="Q110" i="89"/>
  <c r="S110" i="89" s="1"/>
  <c r="X110" i="89" s="1"/>
  <c r="AC110" i="89" s="1"/>
  <c r="AG110" i="89" s="1"/>
  <c r="GC24" i="124" s="1"/>
  <c r="Q108" i="89"/>
  <c r="S108" i="89" s="1"/>
  <c r="X108" i="89" s="1"/>
  <c r="AC108" i="89" s="1"/>
  <c r="AG108" i="89" s="1"/>
  <c r="Q107" i="89"/>
  <c r="S107" i="89" s="1"/>
  <c r="X107" i="89" s="1"/>
  <c r="AC107" i="89" s="1"/>
  <c r="AG107" i="89" s="1"/>
  <c r="GS21" i="124" s="1"/>
  <c r="Q106" i="89"/>
  <c r="S106" i="89"/>
  <c r="Q91" i="89"/>
  <c r="S91" i="89" s="1"/>
  <c r="X91" i="89" s="1"/>
  <c r="AC91" i="89" s="1"/>
  <c r="AG91" i="89" s="1"/>
  <c r="Q79" i="89"/>
  <c r="S79" i="89" s="1"/>
  <c r="Q77" i="89"/>
  <c r="S77" i="89"/>
  <c r="Q72" i="89"/>
  <c r="V67" i="89"/>
  <c r="W67" i="89" s="1"/>
  <c r="V65" i="89"/>
  <c r="W65" i="89" s="1"/>
  <c r="V64" i="89"/>
  <c r="W64" i="89" s="1"/>
  <c r="V63" i="89"/>
  <c r="W63" i="89" s="1"/>
  <c r="V62" i="89"/>
  <c r="W62" i="89" s="1"/>
  <c r="Q62" i="89"/>
  <c r="S62" i="89"/>
  <c r="X62" i="89" s="1"/>
  <c r="AC62" i="89" s="1"/>
  <c r="AG62" i="89" s="1"/>
  <c r="V61" i="89"/>
  <c r="W61" i="89" s="1"/>
  <c r="V59" i="89"/>
  <c r="W59" i="89" s="1"/>
  <c r="Q59" i="89"/>
  <c r="S59" i="89" s="1"/>
  <c r="V58" i="89"/>
  <c r="W58" i="89" s="1"/>
  <c r="Q58" i="89"/>
  <c r="S58" i="89" s="1"/>
  <c r="V53" i="89"/>
  <c r="W53" i="89" s="1"/>
  <c r="Q53" i="89"/>
  <c r="S53" i="89"/>
  <c r="X53" i="89" s="1"/>
  <c r="AC53" i="89" s="1"/>
  <c r="AG53" i="89" s="1"/>
  <c r="Q52" i="89"/>
  <c r="S52" i="89" s="1"/>
  <c r="V51" i="89"/>
  <c r="W51" i="89" s="1"/>
  <c r="Q51" i="89"/>
  <c r="S51" i="89" s="1"/>
  <c r="X51" i="89" s="1"/>
  <c r="AC51" i="89" s="1"/>
  <c r="AG51" i="89" s="1"/>
  <c r="GH20" i="121" s="1"/>
  <c r="V50" i="89"/>
  <c r="W50" i="89" s="1"/>
  <c r="Q50" i="89"/>
  <c r="S50" i="89" s="1"/>
  <c r="V49" i="89"/>
  <c r="W49" i="89" s="1"/>
  <c r="Q49" i="89"/>
  <c r="S49" i="89"/>
  <c r="V47" i="89"/>
  <c r="W47" i="89" s="1"/>
  <c r="Q47" i="89"/>
  <c r="S47" i="89" s="1"/>
  <c r="V46" i="89"/>
  <c r="W46" i="89"/>
  <c r="Q46" i="89"/>
  <c r="S46" i="89" s="1"/>
  <c r="V45" i="89"/>
  <c r="W45" i="89"/>
  <c r="Q45" i="89"/>
  <c r="S45" i="89" s="1"/>
  <c r="V42" i="89"/>
  <c r="W42" i="89" s="1"/>
  <c r="Q42" i="89"/>
  <c r="S42" i="89" s="1"/>
  <c r="V199" i="89"/>
  <c r="X199" i="89" s="1"/>
  <c r="AG199" i="89" s="1"/>
  <c r="V182" i="89"/>
  <c r="X182" i="89" s="1"/>
  <c r="AG182" i="89" s="1"/>
  <c r="V181" i="89"/>
  <c r="X181" i="89" s="1"/>
  <c r="AG181" i="89" s="1"/>
  <c r="Q146" i="89"/>
  <c r="S146" i="89" s="1"/>
  <c r="X146" i="89" s="1"/>
  <c r="AC146" i="89" s="1"/>
  <c r="AG146" i="89" s="1"/>
  <c r="FA32" i="125" s="1"/>
  <c r="Q144" i="89"/>
  <c r="S144" i="89"/>
  <c r="X144" i="89" s="1"/>
  <c r="AC144" i="89" s="1"/>
  <c r="AG144" i="89" s="1"/>
  <c r="Q109" i="89"/>
  <c r="S109" i="89" s="1"/>
  <c r="X109" i="89" s="1"/>
  <c r="AC109" i="89" s="1"/>
  <c r="AG109" i="89" s="1"/>
  <c r="V72" i="89"/>
  <c r="W72" i="89"/>
  <c r="V70" i="89"/>
  <c r="W70" i="89" s="1"/>
  <c r="Q70" i="89"/>
  <c r="S70" i="89" s="1"/>
  <c r="Q48" i="89"/>
  <c r="S48" i="89" s="1"/>
  <c r="V34" i="89"/>
  <c r="W34" i="89" s="1"/>
  <c r="V33" i="89"/>
  <c r="W33" i="89" s="1"/>
  <c r="Q32" i="89"/>
  <c r="S32" i="89" s="1"/>
  <c r="V31" i="89"/>
  <c r="W31" i="89" s="1"/>
  <c r="Q31" i="89"/>
  <c r="S31" i="89" s="1"/>
  <c r="X31" i="89" s="1"/>
  <c r="AC31" i="89" s="1"/>
  <c r="AG31" i="89" s="1"/>
  <c r="V30" i="89"/>
  <c r="W30" i="89" s="1"/>
  <c r="V29" i="89"/>
  <c r="W29" i="89" s="1"/>
  <c r="V28" i="89"/>
  <c r="W28" i="89" s="1"/>
  <c r="Q28" i="89"/>
  <c r="S28" i="89" s="1"/>
  <c r="V27" i="89"/>
  <c r="W27" i="89" s="1"/>
  <c r="V26" i="89"/>
  <c r="W26" i="89" s="1"/>
  <c r="Q26" i="89"/>
  <c r="S26" i="89" s="1"/>
  <c r="V25" i="89"/>
  <c r="W25" i="89" s="1"/>
  <c r="Q25" i="89"/>
  <c r="S25" i="89" s="1"/>
  <c r="V19" i="89"/>
  <c r="W19" i="89" s="1"/>
  <c r="V18" i="89"/>
  <c r="W18" i="89" s="1"/>
  <c r="V17" i="89"/>
  <c r="W17" i="89" s="1"/>
  <c r="V15" i="89"/>
  <c r="W15" i="89"/>
  <c r="V14" i="89"/>
  <c r="W14" i="89" s="1"/>
  <c r="V12" i="89"/>
  <c r="W12" i="89" s="1"/>
  <c r="V10" i="89"/>
  <c r="W10" i="89" s="1"/>
  <c r="V9" i="89"/>
  <c r="W9" i="89" s="1"/>
  <c r="V8" i="89"/>
  <c r="W8" i="89" s="1"/>
  <c r="V6" i="89"/>
  <c r="W6" i="89" s="1"/>
  <c r="S143" i="89"/>
  <c r="S138" i="89"/>
  <c r="S125" i="89"/>
  <c r="S124" i="89"/>
  <c r="S120" i="89"/>
  <c r="S105" i="89"/>
  <c r="S104" i="89"/>
  <c r="S103" i="89"/>
  <c r="S102" i="89"/>
  <c r="S99" i="89"/>
  <c r="S95" i="89"/>
  <c r="S92" i="89"/>
  <c r="S89" i="89"/>
  <c r="W81" i="89"/>
  <c r="W76" i="89" s="1"/>
  <c r="U81" i="89"/>
  <c r="S81" i="89"/>
  <c r="W80" i="89"/>
  <c r="U80" i="89"/>
  <c r="W79" i="89"/>
  <c r="U79" i="89"/>
  <c r="W78" i="89"/>
  <c r="U78" i="89"/>
  <c r="W77" i="89"/>
  <c r="U77" i="89"/>
  <c r="W75" i="89"/>
  <c r="U75" i="89"/>
  <c r="U73" i="89" s="1"/>
  <c r="W74" i="89"/>
  <c r="W73" i="89" s="1"/>
  <c r="U74" i="89"/>
  <c r="U72" i="89"/>
  <c r="W71" i="89"/>
  <c r="U71" i="89"/>
  <c r="U70" i="89"/>
  <c r="U69" i="89"/>
  <c r="U67" i="89"/>
  <c r="W66" i="89"/>
  <c r="U66" i="89"/>
  <c r="U65" i="89"/>
  <c r="U64" i="89"/>
  <c r="U63" i="89"/>
  <c r="U62" i="89"/>
  <c r="U61" i="89"/>
  <c r="W60" i="89"/>
  <c r="U60" i="89"/>
  <c r="U59" i="89"/>
  <c r="U58" i="89"/>
  <c r="U57" i="89"/>
  <c r="W54" i="89"/>
  <c r="U54" i="89"/>
  <c r="U53" i="89"/>
  <c r="W52" i="89"/>
  <c r="U52" i="89"/>
  <c r="U51" i="89"/>
  <c r="U50" i="89"/>
  <c r="U49" i="89"/>
  <c r="W48" i="89"/>
  <c r="U48" i="89"/>
  <c r="U47" i="89"/>
  <c r="U46" i="89"/>
  <c r="U44" i="89" s="1"/>
  <c r="U43" i="89" s="1"/>
  <c r="U45" i="89"/>
  <c r="U42" i="89"/>
  <c r="U41" i="89"/>
  <c r="U40" i="89"/>
  <c r="U39" i="89"/>
  <c r="U38" i="89"/>
  <c r="U37" i="89"/>
  <c r="W35" i="89"/>
  <c r="U35" i="89"/>
  <c r="U34" i="89"/>
  <c r="U33" i="89"/>
  <c r="W32" i="89"/>
  <c r="U32" i="89"/>
  <c r="U31" i="89"/>
  <c r="U30" i="89"/>
  <c r="U29" i="89"/>
  <c r="U28" i="89"/>
  <c r="U27" i="89"/>
  <c r="U26" i="89"/>
  <c r="U25" i="89"/>
  <c r="U23" i="89" s="1"/>
  <c r="U24" i="89"/>
  <c r="W22" i="89"/>
  <c r="U22" i="89"/>
  <c r="U21" i="89"/>
  <c r="U20" i="89"/>
  <c r="U14" i="89"/>
  <c r="U12" i="89"/>
  <c r="U11" i="89"/>
  <c r="L199" i="89"/>
  <c r="N199" i="89" s="1"/>
  <c r="AF199" i="89" s="1"/>
  <c r="L189" i="89"/>
  <c r="N189" i="89" s="1"/>
  <c r="AF189" i="89" s="1"/>
  <c r="N212" i="88"/>
  <c r="O212" i="88"/>
  <c r="L186" i="89"/>
  <c r="N186" i="89" s="1"/>
  <c r="AF186" i="89" s="1"/>
  <c r="L185" i="89"/>
  <c r="N185" i="89" s="1"/>
  <c r="AF185" i="89" s="1"/>
  <c r="L182" i="89"/>
  <c r="N182" i="89" s="1"/>
  <c r="AF182" i="89" s="1"/>
  <c r="L181" i="89"/>
  <c r="N181" i="89" s="1"/>
  <c r="AF181" i="89" s="1"/>
  <c r="G128" i="89"/>
  <c r="I128" i="89" s="1"/>
  <c r="N128" i="89" s="1"/>
  <c r="AB128" i="89" s="1"/>
  <c r="AF128" i="89" s="1"/>
  <c r="DW14" i="125" s="1"/>
  <c r="G127" i="89"/>
  <c r="I127" i="89" s="1"/>
  <c r="N127" i="89" s="1"/>
  <c r="AB127" i="89" s="1"/>
  <c r="AF127" i="89" s="1"/>
  <c r="I89" i="89"/>
  <c r="I92" i="89"/>
  <c r="I95" i="89"/>
  <c r="I99" i="89"/>
  <c r="I102" i="89"/>
  <c r="I103" i="89"/>
  <c r="I104" i="89"/>
  <c r="I105" i="89"/>
  <c r="I120" i="89"/>
  <c r="I124" i="89"/>
  <c r="I125" i="89"/>
  <c r="I138" i="89"/>
  <c r="I143" i="89"/>
  <c r="G106" i="89"/>
  <c r="I106" i="89"/>
  <c r="G107" i="89"/>
  <c r="I107" i="89" s="1"/>
  <c r="N107" i="89" s="1"/>
  <c r="AB107" i="89" s="1"/>
  <c r="AF107" i="89" s="1"/>
  <c r="CE21" i="124" s="1"/>
  <c r="G108" i="89"/>
  <c r="I108" i="89" s="1"/>
  <c r="N108" i="89" s="1"/>
  <c r="AB108" i="89" s="1"/>
  <c r="AF108" i="89" s="1"/>
  <c r="G109" i="89"/>
  <c r="I109" i="89"/>
  <c r="N109" i="89" s="1"/>
  <c r="AB109" i="89" s="1"/>
  <c r="AF109" i="89" s="1"/>
  <c r="G110" i="89"/>
  <c r="I110" i="89" s="1"/>
  <c r="N110" i="89" s="1"/>
  <c r="AB110" i="89" s="1"/>
  <c r="AF110" i="89" s="1"/>
  <c r="G111" i="89"/>
  <c r="I111" i="89" s="1"/>
  <c r="N111" i="89" s="1"/>
  <c r="AB111" i="89" s="1"/>
  <c r="AF111" i="89" s="1"/>
  <c r="G112" i="89"/>
  <c r="I112" i="89" s="1"/>
  <c r="N112" i="89" s="1"/>
  <c r="AB112" i="89" s="1"/>
  <c r="AF112" i="89" s="1"/>
  <c r="DL26" i="124" s="1"/>
  <c r="G113" i="89"/>
  <c r="I113" i="89" s="1"/>
  <c r="N113" i="89" s="1"/>
  <c r="AB113" i="89" s="1"/>
  <c r="AF113" i="89" s="1"/>
  <c r="G114" i="89"/>
  <c r="I114" i="89" s="1"/>
  <c r="N114" i="89" s="1"/>
  <c r="AB114" i="89" s="1"/>
  <c r="AF114" i="89" s="1"/>
  <c r="G115" i="89"/>
  <c r="I115" i="89" s="1"/>
  <c r="N115" i="89" s="1"/>
  <c r="AB115" i="89" s="1"/>
  <c r="AF115" i="89" s="1"/>
  <c r="EC29" i="124" s="1"/>
  <c r="G117" i="89"/>
  <c r="I117" i="89" s="1"/>
  <c r="N117" i="89" s="1"/>
  <c r="AB117" i="89" s="1"/>
  <c r="AF117" i="89" s="1"/>
  <c r="G118" i="89"/>
  <c r="I118" i="89" s="1"/>
  <c r="N118" i="89" s="1"/>
  <c r="AB118" i="89" s="1"/>
  <c r="AF118" i="89" s="1"/>
  <c r="G121" i="89"/>
  <c r="I121" i="89" s="1"/>
  <c r="G122" i="89"/>
  <c r="I122" i="89" s="1"/>
  <c r="N122" i="89" s="1"/>
  <c r="AB122" i="89" s="1"/>
  <c r="AF122" i="89" s="1"/>
  <c r="CE8" i="125" s="1"/>
  <c r="G123" i="89"/>
  <c r="I123" i="89" s="1"/>
  <c r="N123" i="89" s="1"/>
  <c r="AB123" i="89" s="1"/>
  <c r="AF123" i="89" s="1"/>
  <c r="G131" i="89"/>
  <c r="I131" i="89" s="1"/>
  <c r="N131" i="89" s="1"/>
  <c r="AB131" i="89" s="1"/>
  <c r="AF131" i="89" s="1"/>
  <c r="G133" i="89"/>
  <c r="G144" i="89"/>
  <c r="I144" i="89" s="1"/>
  <c r="N144" i="89" s="1"/>
  <c r="AB144" i="89" s="1"/>
  <c r="AF144" i="89" s="1"/>
  <c r="G146" i="89"/>
  <c r="I146" i="89" s="1"/>
  <c r="N146" i="89" s="1"/>
  <c r="AB146" i="89" s="1"/>
  <c r="AF146" i="89" s="1"/>
  <c r="G91" i="89"/>
  <c r="I91" i="89" s="1"/>
  <c r="N91" i="89" s="1"/>
  <c r="AB91" i="89" s="1"/>
  <c r="AF91" i="89" s="1"/>
  <c r="M73" i="89"/>
  <c r="AA73" i="89" s="1"/>
  <c r="AE73" i="89" s="1"/>
  <c r="M81" i="89"/>
  <c r="M76" i="89" s="1"/>
  <c r="AA76" i="89" s="1"/>
  <c r="AE76" i="89" s="1"/>
  <c r="K23" i="89"/>
  <c r="K81" i="89"/>
  <c r="AA81" i="89" s="1"/>
  <c r="AE81" i="89" s="1"/>
  <c r="L72" i="89"/>
  <c r="M72" i="89" s="1"/>
  <c r="AA72" i="89" s="1"/>
  <c r="AE72" i="89" s="1"/>
  <c r="L70" i="89"/>
  <c r="M70" i="89" s="1"/>
  <c r="AA70" i="89" s="1"/>
  <c r="AE70" i="89" s="1"/>
  <c r="L67" i="89"/>
  <c r="M67" i="89" s="1"/>
  <c r="AA67" i="89" s="1"/>
  <c r="AE67" i="89" s="1"/>
  <c r="ES23" i="122" s="1"/>
  <c r="L65" i="89"/>
  <c r="M65" i="89" s="1"/>
  <c r="AA65" i="89" s="1"/>
  <c r="AE65" i="89" s="1"/>
  <c r="L64" i="89"/>
  <c r="M64" i="89" s="1"/>
  <c r="AA64" i="89" s="1"/>
  <c r="AE64" i="89" s="1"/>
  <c r="L63" i="89"/>
  <c r="M63" i="89" s="1"/>
  <c r="AA63" i="89" s="1"/>
  <c r="AE63" i="89" s="1"/>
  <c r="L62" i="89"/>
  <c r="M62" i="89" s="1"/>
  <c r="AA62" i="89" s="1"/>
  <c r="AE62" i="89" s="1"/>
  <c r="EC13" i="122" s="1"/>
  <c r="L61" i="89"/>
  <c r="M61" i="89" s="1"/>
  <c r="AA61" i="89" s="1"/>
  <c r="AE61" i="89" s="1"/>
  <c r="L59" i="89"/>
  <c r="M59" i="89" s="1"/>
  <c r="L58" i="89"/>
  <c r="M58" i="89" s="1"/>
  <c r="AA58" i="89" s="1"/>
  <c r="AE58" i="89" s="1"/>
  <c r="L53" i="89"/>
  <c r="M53" i="89" s="1"/>
  <c r="AA53" i="89" s="1"/>
  <c r="AE53" i="89" s="1"/>
  <c r="DW23" i="121" s="1"/>
  <c r="L51" i="89"/>
  <c r="M51" i="89" s="1"/>
  <c r="AA51" i="89" s="1"/>
  <c r="AE51" i="89" s="1"/>
  <c r="L50" i="89"/>
  <c r="M50" i="89" s="1"/>
  <c r="AA50" i="89" s="1"/>
  <c r="AE50" i="89" s="1"/>
  <c r="EC17" i="121" s="1"/>
  <c r="L49" i="89"/>
  <c r="M49" i="89" s="1"/>
  <c r="AA49" i="89" s="1"/>
  <c r="AE49" i="89" s="1"/>
  <c r="L47" i="89"/>
  <c r="M47" i="89" s="1"/>
  <c r="AA47" i="89" s="1"/>
  <c r="AE47" i="89" s="1"/>
  <c r="DW11" i="121" s="1"/>
  <c r="L46" i="89"/>
  <c r="M46" i="89" s="1"/>
  <c r="AA46" i="89" s="1"/>
  <c r="AE46" i="89" s="1"/>
  <c r="DW9" i="121" s="1"/>
  <c r="L45" i="89"/>
  <c r="L42" i="89"/>
  <c r="M42" i="89" s="1"/>
  <c r="AA42" i="89" s="1"/>
  <c r="AE42" i="89" s="1"/>
  <c r="L34" i="89"/>
  <c r="M34" i="89" s="1"/>
  <c r="AA34" i="89" s="1"/>
  <c r="AE34" i="89" s="1"/>
  <c r="DW13" i="120" s="1"/>
  <c r="L33" i="89"/>
  <c r="M33" i="89" s="1"/>
  <c r="AA33" i="89" s="1"/>
  <c r="AE33" i="89" s="1"/>
  <c r="L31" i="89"/>
  <c r="M31" i="89" s="1"/>
  <c r="AA31" i="89" s="1"/>
  <c r="AE31" i="89" s="1"/>
  <c r="L30" i="89"/>
  <c r="M30" i="89" s="1"/>
  <c r="AA30" i="89" s="1"/>
  <c r="AE30" i="89" s="1"/>
  <c r="L29" i="89"/>
  <c r="M29" i="89" s="1"/>
  <c r="AA29" i="89" s="1"/>
  <c r="AE29" i="89" s="1"/>
  <c r="EN31" i="119" s="1"/>
  <c r="L28" i="89"/>
  <c r="M28" i="89" s="1"/>
  <c r="AA28" i="89" s="1"/>
  <c r="AE28" i="89" s="1"/>
  <c r="L27" i="89"/>
  <c r="M27" i="89" s="1"/>
  <c r="AA27" i="89" s="1"/>
  <c r="AE27" i="89" s="1"/>
  <c r="L26" i="89"/>
  <c r="M26" i="89" s="1"/>
  <c r="AA26" i="89" s="1"/>
  <c r="AE26" i="89" s="1"/>
  <c r="L25" i="89"/>
  <c r="M25" i="89" s="1"/>
  <c r="AA25" i="89" s="1"/>
  <c r="AE25" i="89" s="1"/>
  <c r="FD23" i="119" s="1"/>
  <c r="L19" i="89"/>
  <c r="M19" i="89" s="1"/>
  <c r="L18" i="89"/>
  <c r="M18" i="89" s="1"/>
  <c r="L17" i="89"/>
  <c r="M17" i="89" s="1"/>
  <c r="L15" i="89"/>
  <c r="M15" i="89" s="1"/>
  <c r="L14" i="89"/>
  <c r="M14" i="89" s="1"/>
  <c r="AA14" i="89" s="1"/>
  <c r="AE14" i="89" s="1"/>
  <c r="DW29" i="118" s="1"/>
  <c r="L12" i="89"/>
  <c r="M12" i="89" s="1"/>
  <c r="AA12" i="89" s="1"/>
  <c r="AE12" i="89" s="1"/>
  <c r="L10" i="89"/>
  <c r="M10" i="89" s="1"/>
  <c r="L9" i="89"/>
  <c r="M9" i="89" s="1"/>
  <c r="L8" i="89"/>
  <c r="M8" i="89" s="1"/>
  <c r="L6" i="89"/>
  <c r="M6" i="89" s="1"/>
  <c r="G79" i="89"/>
  <c r="I79" i="89" s="1"/>
  <c r="Z79" i="89" s="1"/>
  <c r="AD79" i="89" s="1"/>
  <c r="G77" i="89"/>
  <c r="G72" i="89"/>
  <c r="G70" i="89"/>
  <c r="I70" i="89" s="1"/>
  <c r="Z70" i="89" s="1"/>
  <c r="AD70" i="89" s="1"/>
  <c r="G62" i="89"/>
  <c r="G59" i="89"/>
  <c r="I59" i="89" s="1"/>
  <c r="Z59" i="89" s="1"/>
  <c r="AD59" i="89" s="1"/>
  <c r="BW7" i="122" s="1"/>
  <c r="G58" i="89"/>
  <c r="I58" i="89" s="1"/>
  <c r="Z58" i="89" s="1"/>
  <c r="AD58" i="89" s="1"/>
  <c r="G53" i="89"/>
  <c r="G52" i="89"/>
  <c r="I52" i="89" s="1"/>
  <c r="Z52" i="89" s="1"/>
  <c r="AD52" i="89" s="1"/>
  <c r="DD21" i="121" s="1"/>
  <c r="N52" i="89"/>
  <c r="AB52" i="89" s="1"/>
  <c r="AF52" i="89" s="1"/>
  <c r="G51" i="89"/>
  <c r="I51" i="89" s="1"/>
  <c r="Z51" i="89" s="1"/>
  <c r="AD51" i="89" s="1"/>
  <c r="G50" i="89"/>
  <c r="G49" i="89"/>
  <c r="I49" i="89" s="1"/>
  <c r="Z49" i="89" s="1"/>
  <c r="AD49" i="89" s="1"/>
  <c r="CY15" i="121" s="1"/>
  <c r="G48" i="89"/>
  <c r="G47" i="89"/>
  <c r="G46" i="89"/>
  <c r="I46" i="89" s="1"/>
  <c r="Z46" i="89" s="1"/>
  <c r="AD46" i="89" s="1"/>
  <c r="G45" i="89"/>
  <c r="I45" i="89" s="1"/>
  <c r="Z45" i="89" s="1"/>
  <c r="AD45" i="89" s="1"/>
  <c r="CC7" i="121" s="1"/>
  <c r="G42" i="89"/>
  <c r="I42" i="89" s="1"/>
  <c r="Z42" i="89" s="1"/>
  <c r="AD42" i="89" s="1"/>
  <c r="G32" i="89"/>
  <c r="I32" i="89" s="1"/>
  <c r="G31" i="89"/>
  <c r="I31" i="89" s="1"/>
  <c r="Z31" i="89" s="1"/>
  <c r="AD31" i="89" s="1"/>
  <c r="CH7" i="120" s="1"/>
  <c r="G28" i="89"/>
  <c r="G26" i="89"/>
  <c r="G25" i="89"/>
  <c r="I25" i="89" s="1"/>
  <c r="Z25" i="89" s="1"/>
  <c r="AD25" i="89" s="1"/>
  <c r="D61" i="88"/>
  <c r="C61" i="88"/>
  <c r="Q748" i="75"/>
  <c r="Q747" i="75"/>
  <c r="Q746" i="75"/>
  <c r="Q745" i="75"/>
  <c r="Q742" i="75"/>
  <c r="Q738" i="75"/>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7" i="1"/>
  <c r="C16" i="1"/>
  <c r="C15" i="1"/>
  <c r="C14" i="1"/>
  <c r="C13" i="1"/>
  <c r="F17" i="1"/>
  <c r="Q744" i="75"/>
  <c r="Q743" i="75"/>
  <c r="Q741" i="75"/>
  <c r="Q740" i="75"/>
  <c r="Q739" i="75"/>
  <c r="AH718" i="75"/>
  <c r="AA718" i="75"/>
  <c r="T718" i="75"/>
  <c r="N715" i="75"/>
  <c r="A6" i="8"/>
  <c r="I6" i="8" s="1"/>
  <c r="A7" i="8"/>
  <c r="H7" i="8" s="1"/>
  <c r="A8" i="8"/>
  <c r="I8" i="8" s="1"/>
  <c r="L196" i="75" s="1"/>
  <c r="A9" i="8"/>
  <c r="F9" i="8"/>
  <c r="P159" i="75" s="1"/>
  <c r="A10" i="8"/>
  <c r="A11" i="8"/>
  <c r="D11" i="8" s="1"/>
  <c r="X156" i="75" s="1"/>
  <c r="D12" i="8"/>
  <c r="E12" i="8"/>
  <c r="F12" i="8"/>
  <c r="H12" i="8"/>
  <c r="I12" i="8"/>
  <c r="J12" i="8"/>
  <c r="A13" i="8"/>
  <c r="A16" i="8"/>
  <c r="A17" i="8"/>
  <c r="D18" i="8"/>
  <c r="E18" i="8"/>
  <c r="F18" i="8"/>
  <c r="H18" i="8"/>
  <c r="I18" i="8"/>
  <c r="J18" i="8"/>
  <c r="D19" i="8"/>
  <c r="E19" i="8"/>
  <c r="F19" i="8"/>
  <c r="H19" i="8"/>
  <c r="I19" i="8"/>
  <c r="J19" i="8"/>
  <c r="A20" i="8"/>
  <c r="A21" i="8"/>
  <c r="D22" i="8"/>
  <c r="E22" i="8"/>
  <c r="F22" i="8"/>
  <c r="H22" i="8"/>
  <c r="I22" i="8"/>
  <c r="J22" i="8"/>
  <c r="A23" i="8"/>
  <c r="J23" i="8" s="1"/>
  <c r="A26" i="8"/>
  <c r="J26" i="8"/>
  <c r="H308" i="75" s="1"/>
  <c r="A27" i="8"/>
  <c r="D30" i="8"/>
  <c r="E30" i="8"/>
  <c r="F30" i="8"/>
  <c r="H30" i="8"/>
  <c r="I30" i="8"/>
  <c r="J30" i="8"/>
  <c r="A31" i="8"/>
  <c r="A32" i="8"/>
  <c r="I32" i="8" s="1"/>
  <c r="AK307" i="75" s="1"/>
  <c r="A33" i="8"/>
  <c r="D36" i="8"/>
  <c r="E36" i="8"/>
  <c r="F36" i="8"/>
  <c r="H36" i="8"/>
  <c r="I36" i="8"/>
  <c r="J36" i="8"/>
  <c r="A37" i="8"/>
  <c r="A38" i="8"/>
  <c r="A39" i="8"/>
  <c r="A42" i="8"/>
  <c r="D42" i="8" s="1"/>
  <c r="A43" i="8"/>
  <c r="A44" i="8"/>
  <c r="J44" i="8" s="1"/>
  <c r="A45" i="8"/>
  <c r="A46" i="8"/>
  <c r="H46" i="8" s="1"/>
  <c r="E12" i="88" s="1"/>
  <c r="E13" i="88" s="1"/>
  <c r="AL27" i="89" s="1"/>
  <c r="AN27" i="89" s="1"/>
  <c r="AS27" i="89" s="1"/>
  <c r="A47" i="8"/>
  <c r="A48" i="8"/>
  <c r="H48" i="8" s="1"/>
  <c r="E21" i="88" s="1"/>
  <c r="E22" i="88" s="1"/>
  <c r="AL30" i="89" s="1"/>
  <c r="D51" i="8"/>
  <c r="E51" i="8"/>
  <c r="F51" i="8"/>
  <c r="H51" i="8"/>
  <c r="I51" i="8"/>
  <c r="J51" i="8"/>
  <c r="A52" i="8"/>
  <c r="A53" i="8"/>
  <c r="A54" i="8"/>
  <c r="A55" i="8"/>
  <c r="H55" i="8" s="1"/>
  <c r="T202" i="75" s="1"/>
  <c r="A56" i="8"/>
  <c r="J56" i="8"/>
  <c r="X204" i="75" s="1"/>
  <c r="D57" i="8"/>
  <c r="E57" i="8"/>
  <c r="F57" i="8"/>
  <c r="H57" i="8"/>
  <c r="I57" i="8"/>
  <c r="J57" i="8"/>
  <c r="A58" i="8"/>
  <c r="E58" i="8" s="1"/>
  <c r="AC167" i="75" s="1"/>
  <c r="A61" i="8"/>
  <c r="A62" i="8"/>
  <c r="D63" i="8"/>
  <c r="E63" i="8"/>
  <c r="F63" i="8"/>
  <c r="H63" i="8"/>
  <c r="I63" i="8"/>
  <c r="J63" i="8"/>
  <c r="D64" i="8"/>
  <c r="E64" i="8"/>
  <c r="F64" i="8"/>
  <c r="H64" i="8"/>
  <c r="I64" i="8"/>
  <c r="J64" i="8"/>
  <c r="A65" i="8"/>
  <c r="D65" i="8" s="1"/>
  <c r="W260" i="75" s="1"/>
  <c r="A66" i="8"/>
  <c r="D67" i="8"/>
  <c r="E67" i="8"/>
  <c r="F67" i="8"/>
  <c r="H67" i="8"/>
  <c r="I67" i="8"/>
  <c r="J67" i="8"/>
  <c r="A68" i="8"/>
  <c r="E68" i="8" s="1"/>
  <c r="A71" i="8"/>
  <c r="F71" i="8" s="1"/>
  <c r="A72" i="8"/>
  <c r="A73" i="8"/>
  <c r="A74" i="8"/>
  <c r="A75" i="8"/>
  <c r="A76" i="8"/>
  <c r="A77" i="8"/>
  <c r="F77" i="8" s="1"/>
  <c r="A78" i="8"/>
  <c r="E78" i="8" s="1"/>
  <c r="A82" i="8"/>
  <c r="D82" i="8"/>
  <c r="A83" i="8"/>
  <c r="A84" i="8"/>
  <c r="A87" i="8"/>
  <c r="J87" i="8" s="1"/>
  <c r="A88" i="8"/>
  <c r="F88" i="8"/>
  <c r="A89" i="8"/>
  <c r="A90" i="8"/>
  <c r="A93" i="8"/>
  <c r="A94" i="8"/>
  <c r="J94" i="8" s="1"/>
  <c r="D95" i="8"/>
  <c r="E95" i="8"/>
  <c r="F95" i="8"/>
  <c r="H95" i="8"/>
  <c r="I95" i="8"/>
  <c r="J95" i="8"/>
  <c r="A96" i="8"/>
  <c r="H96" i="8" s="1"/>
  <c r="A99" i="8"/>
  <c r="I99" i="8" s="1"/>
  <c r="A100" i="8"/>
  <c r="D100" i="8" s="1"/>
  <c r="A101" i="8"/>
  <c r="F101" i="8" s="1"/>
  <c r="D101" i="8"/>
  <c r="A102" i="8"/>
  <c r="D102" i="8" s="1"/>
  <c r="A103" i="8"/>
  <c r="F103" i="8" s="1"/>
  <c r="A104" i="8"/>
  <c r="D109" i="8"/>
  <c r="E109" i="8"/>
  <c r="F109" i="8"/>
  <c r="H109" i="8"/>
  <c r="I109" i="8"/>
  <c r="J109" i="8"/>
  <c r="A110" i="8"/>
  <c r="J110" i="8" s="1"/>
  <c r="A111" i="8"/>
  <c r="E111" i="8" s="1"/>
  <c r="A114" i="8"/>
  <c r="F114" i="8" s="1"/>
  <c r="D115" i="8"/>
  <c r="E115" i="8"/>
  <c r="F115" i="8"/>
  <c r="H115" i="8"/>
  <c r="I115" i="8"/>
  <c r="J115" i="8"/>
  <c r="A117" i="8"/>
  <c r="J117" i="8" s="1"/>
  <c r="A118" i="8"/>
  <c r="I118" i="8" s="1"/>
  <c r="A121" i="8"/>
  <c r="A122" i="8"/>
  <c r="A125" i="8"/>
  <c r="E125" i="8"/>
  <c r="A126" i="8"/>
  <c r="I126" i="8" s="1"/>
  <c r="A127" i="8"/>
  <c r="A128" i="8"/>
  <c r="A129" i="8"/>
  <c r="I129" i="8" s="1"/>
  <c r="A130" i="8"/>
  <c r="J130" i="8" s="1"/>
  <c r="A131" i="8"/>
  <c r="A134" i="8"/>
  <c r="A137" i="8"/>
  <c r="I137" i="8" s="1"/>
  <c r="D138" i="8"/>
  <c r="E138" i="8"/>
  <c r="F138" i="8"/>
  <c r="H138" i="8"/>
  <c r="I138" i="8"/>
  <c r="J138" i="8"/>
  <c r="A142" i="8"/>
  <c r="A143" i="8"/>
  <c r="A144" i="8"/>
  <c r="A145" i="8"/>
  <c r="F145" i="8" s="1"/>
  <c r="A146" i="8"/>
  <c r="F146" i="8"/>
  <c r="E147" i="8"/>
  <c r="F147" i="8"/>
  <c r="I147" i="8"/>
  <c r="J147" i="8"/>
  <c r="A149" i="8"/>
  <c r="A150" i="8"/>
  <c r="D150" i="8" s="1"/>
  <c r="A151" i="8"/>
  <c r="A152" i="8"/>
  <c r="H152" i="8" s="1"/>
  <c r="E166" i="88" s="1"/>
  <c r="E167" i="88" s="1"/>
  <c r="A153" i="8"/>
  <c r="A154" i="8"/>
  <c r="D154" i="8" s="1"/>
  <c r="D155" i="8"/>
  <c r="E155" i="8"/>
  <c r="F155" i="8"/>
  <c r="H155" i="8"/>
  <c r="I155" i="8"/>
  <c r="J155" i="8"/>
  <c r="A157" i="8"/>
  <c r="A158" i="8"/>
  <c r="A159" i="8"/>
  <c r="A160" i="8"/>
  <c r="I160" i="8" s="1"/>
  <c r="A163" i="8"/>
  <c r="A164" i="8"/>
  <c r="A165" i="8"/>
  <c r="A166" i="8"/>
  <c r="I166" i="8" s="1"/>
  <c r="A167" i="8"/>
  <c r="A168" i="8"/>
  <c r="H168" i="8" s="1"/>
  <c r="M126" i="88" s="1"/>
  <c r="A171" i="8"/>
  <c r="A172" i="8"/>
  <c r="D172" i="8"/>
  <c r="A173" i="8"/>
  <c r="A174" i="8"/>
  <c r="A175" i="8"/>
  <c r="D175" i="8" s="1"/>
  <c r="A178" i="8"/>
  <c r="A179" i="8"/>
  <c r="A180" i="8"/>
  <c r="E180" i="8" s="1"/>
  <c r="A181" i="8"/>
  <c r="E181" i="8" s="1"/>
  <c r="F181" i="8"/>
  <c r="A182" i="8"/>
  <c r="I182" i="8" s="1"/>
  <c r="A183" i="8"/>
  <c r="F183" i="8" s="1"/>
  <c r="A186" i="8"/>
  <c r="A187" i="8"/>
  <c r="A188" i="8"/>
  <c r="I188" i="8" s="1"/>
  <c r="A189" i="8"/>
  <c r="A190" i="8"/>
  <c r="A191" i="8"/>
  <c r="A192" i="8"/>
  <c r="H192" i="8" s="1"/>
  <c r="E185" i="88" s="1"/>
  <c r="E187" i="88" s="1"/>
  <c r="AL136" i="89" s="1"/>
  <c r="AN136" i="89" s="1"/>
  <c r="AS136" i="89" s="1"/>
  <c r="A193" i="8"/>
  <c r="I193" i="8"/>
  <c r="A194" i="8"/>
  <c r="J194" i="8" s="1"/>
  <c r="A197" i="8"/>
  <c r="I197" i="8" s="1"/>
  <c r="A198" i="8"/>
  <c r="E198" i="8"/>
  <c r="A199" i="8"/>
  <c r="A200" i="8"/>
  <c r="A201" i="8"/>
  <c r="D202" i="8"/>
  <c r="E202" i="8"/>
  <c r="F202" i="8"/>
  <c r="H202" i="8"/>
  <c r="I202" i="8"/>
  <c r="J202" i="8"/>
  <c r="D203" i="8"/>
  <c r="E203" i="8"/>
  <c r="F203" i="8"/>
  <c r="H203" i="8"/>
  <c r="I203" i="8"/>
  <c r="J203" i="8"/>
  <c r="D204" i="8"/>
  <c r="E204" i="8"/>
  <c r="F204" i="8"/>
  <c r="H204" i="8"/>
  <c r="I204" i="8"/>
  <c r="J204" i="8"/>
  <c r="D205" i="8"/>
  <c r="E205" i="8"/>
  <c r="F205" i="8"/>
  <c r="H205" i="8"/>
  <c r="I205" i="8"/>
  <c r="J205" i="8"/>
  <c r="A208" i="8"/>
  <c r="J208" i="8" s="1"/>
  <c r="A209" i="8"/>
  <c r="A210" i="8"/>
  <c r="F210" i="8" s="1"/>
  <c r="A215" i="8"/>
  <c r="A216" i="8"/>
  <c r="H216" i="8" s="1"/>
  <c r="AK87" i="89" s="1"/>
  <c r="AN87" i="89" s="1"/>
  <c r="AS87" i="89" s="1"/>
  <c r="A217" i="8"/>
  <c r="A218" i="8"/>
  <c r="H218" i="8" s="1"/>
  <c r="AK96" i="89" s="1"/>
  <c r="AN96" i="89" s="1"/>
  <c r="AS96" i="89" s="1"/>
  <c r="A219" i="8"/>
  <c r="A220" i="8"/>
  <c r="A221" i="8"/>
  <c r="D221" i="8" s="1"/>
  <c r="A222" i="8"/>
  <c r="A223" i="8"/>
  <c r="J223" i="8" s="1"/>
  <c r="A226" i="8"/>
  <c r="F226" i="8" s="1"/>
  <c r="A227" i="8"/>
  <c r="I227" i="8" s="1"/>
  <c r="A228" i="8"/>
  <c r="F228" i="8" s="1"/>
  <c r="AB1107" i="75" s="1"/>
  <c r="A229" i="8"/>
  <c r="A230" i="8"/>
  <c r="A231" i="8"/>
  <c r="A234" i="8"/>
  <c r="F234" i="8"/>
  <c r="D237" i="8"/>
  <c r="D236" i="8" s="1"/>
  <c r="E237" i="8"/>
  <c r="E236" i="8" s="1"/>
  <c r="F237" i="8"/>
  <c r="F236" i="8" s="1"/>
  <c r="H237" i="8"/>
  <c r="I237" i="8"/>
  <c r="I236" i="8" s="1"/>
  <c r="J237" i="8"/>
  <c r="J236" i="8" s="1"/>
  <c r="A239" i="8"/>
  <c r="H239" i="8" s="1"/>
  <c r="M153" i="88" s="1"/>
  <c r="M155" i="88" s="1"/>
  <c r="D240" i="8"/>
  <c r="E240" i="8"/>
  <c r="F240" i="8"/>
  <c r="H240" i="8"/>
  <c r="I240" i="8"/>
  <c r="J240" i="8"/>
  <c r="A241" i="8"/>
  <c r="E241" i="8" s="1"/>
  <c r="A244" i="8"/>
  <c r="F244" i="8" s="1"/>
  <c r="F243" i="8" s="1"/>
  <c r="A247" i="8"/>
  <c r="I247" i="8" s="1"/>
  <c r="A248" i="8"/>
  <c r="A249" i="8"/>
  <c r="E249" i="8" s="1"/>
  <c r="A250" i="8"/>
  <c r="A251" i="8"/>
  <c r="I251" i="8" s="1"/>
  <c r="A252" i="8"/>
  <c r="I252" i="8" s="1"/>
  <c r="A253" i="8"/>
  <c r="H253" i="8" s="1"/>
  <c r="M197" i="88" s="1"/>
  <c r="M202" i="88" s="1"/>
  <c r="A254" i="8"/>
  <c r="A257" i="8"/>
  <c r="D257" i="8" s="1"/>
  <c r="A260" i="8"/>
  <c r="D264" i="8"/>
  <c r="E264" i="8"/>
  <c r="F264" i="8"/>
  <c r="H264" i="8"/>
  <c r="I264" i="8"/>
  <c r="J264" i="8"/>
  <c r="A265" i="8"/>
  <c r="A266" i="8"/>
  <c r="A267" i="8"/>
  <c r="I267" i="8" s="1"/>
  <c r="AB1148" i="75" s="1"/>
  <c r="A268" i="8"/>
  <c r="F268" i="8" s="1"/>
  <c r="D269" i="8"/>
  <c r="E269" i="8"/>
  <c r="F269" i="8"/>
  <c r="H269" i="8"/>
  <c r="M1156" i="75" s="1"/>
  <c r="I269" i="8"/>
  <c r="AB1156" i="75" s="1"/>
  <c r="J269" i="8"/>
  <c r="U1156" i="75" s="1"/>
  <c r="D270" i="8"/>
  <c r="E270" i="8"/>
  <c r="F270" i="8"/>
  <c r="H270" i="8"/>
  <c r="M1158" i="75" s="1"/>
  <c r="I270" i="8"/>
  <c r="AB1158" i="75" s="1"/>
  <c r="J270" i="8"/>
  <c r="U1158" i="75" s="1"/>
  <c r="D272" i="8"/>
  <c r="E272" i="8"/>
  <c r="F272" i="8"/>
  <c r="H272" i="8"/>
  <c r="I272" i="8"/>
  <c r="AB1149" i="75" s="1"/>
  <c r="J272" i="8"/>
  <c r="U1149" i="75" s="1"/>
  <c r="A273" i="8"/>
  <c r="A274" i="8"/>
  <c r="A275" i="8"/>
  <c r="A276" i="8"/>
  <c r="D279" i="8"/>
  <c r="E279" i="8"/>
  <c r="F279" i="8"/>
  <c r="H279" i="8"/>
  <c r="I279" i="8"/>
  <c r="AB1152" i="75" s="1"/>
  <c r="J279" i="8"/>
  <c r="U1152" i="75" s="1"/>
  <c r="A280" i="8"/>
  <c r="A281" i="8"/>
  <c r="A282" i="8"/>
  <c r="A283" i="8"/>
  <c r="E283" i="8" s="1"/>
  <c r="A284" i="8"/>
  <c r="D284" i="8" s="1"/>
  <c r="A285" i="8"/>
  <c r="F285" i="8" s="1"/>
  <c r="A286" i="8"/>
  <c r="F286" i="8" s="1"/>
  <c r="A287" i="8"/>
  <c r="D287" i="8" s="1"/>
  <c r="D290" i="8"/>
  <c r="E290" i="8"/>
  <c r="F290" i="8"/>
  <c r="H290" i="8"/>
  <c r="I290" i="8"/>
  <c r="J290" i="8"/>
  <c r="A291" i="8"/>
  <c r="A292" i="8"/>
  <c r="F292" i="8" s="1"/>
  <c r="A293" i="8"/>
  <c r="D296" i="8"/>
  <c r="E296" i="8"/>
  <c r="F296" i="8"/>
  <c r="H296" i="8"/>
  <c r="I296" i="8"/>
  <c r="J296" i="8"/>
  <c r="A297" i="8"/>
  <c r="J297" i="8" s="1"/>
  <c r="A298" i="8"/>
  <c r="A299" i="8"/>
  <c r="A300" i="8"/>
  <c r="A301" i="8"/>
  <c r="I301" i="8" s="1"/>
  <c r="A302" i="8"/>
  <c r="E303" i="8"/>
  <c r="F303" i="8"/>
  <c r="I303" i="8"/>
  <c r="J303" i="8"/>
  <c r="E304" i="8"/>
  <c r="F304" i="8"/>
  <c r="I304" i="8"/>
  <c r="J304" i="8"/>
  <c r="E305" i="8"/>
  <c r="F305" i="8"/>
  <c r="I305" i="8"/>
  <c r="J305" i="8"/>
  <c r="A307" i="8"/>
  <c r="H307" i="8" s="1"/>
  <c r="A308" i="8"/>
  <c r="F308" i="8" s="1"/>
  <c r="D309" i="8"/>
  <c r="E309" i="8"/>
  <c r="F309" i="8"/>
  <c r="H309" i="8"/>
  <c r="I309" i="8"/>
  <c r="J309" i="8"/>
  <c r="A310" i="8"/>
  <c r="A311" i="8"/>
  <c r="F311" i="8" s="1"/>
  <c r="A312" i="8"/>
  <c r="A313" i="8"/>
  <c r="I313" i="8" s="1"/>
  <c r="D316" i="8"/>
  <c r="E316" i="8"/>
  <c r="F316" i="8"/>
  <c r="H316" i="8"/>
  <c r="I316" i="8"/>
  <c r="J316" i="8"/>
  <c r="A317" i="8"/>
  <c r="D317" i="8" s="1"/>
  <c r="A318" i="8"/>
  <c r="F318" i="8" s="1"/>
  <c r="A319" i="8"/>
  <c r="A320" i="8"/>
  <c r="D321" i="8"/>
  <c r="E321" i="8"/>
  <c r="F321" i="8"/>
  <c r="H321" i="8"/>
  <c r="I321" i="8"/>
  <c r="J321" i="8"/>
  <c r="A322" i="8"/>
  <c r="A323" i="8"/>
  <c r="A324" i="8"/>
  <c r="A325" i="8"/>
  <c r="I325" i="8"/>
  <c r="A328" i="8"/>
  <c r="A329" i="8"/>
  <c r="H329" i="8" s="1"/>
  <c r="D332" i="8"/>
  <c r="E332" i="8"/>
  <c r="F332" i="8"/>
  <c r="H332" i="8"/>
  <c r="I332" i="8"/>
  <c r="J332" i="8"/>
  <c r="A333" i="8"/>
  <c r="F333" i="8" s="1"/>
  <c r="A334" i="8"/>
  <c r="D334" i="8" s="1"/>
  <c r="A335" i="8"/>
  <c r="H335" i="8" s="1"/>
  <c r="A336" i="8"/>
  <c r="A337" i="8"/>
  <c r="J337" i="8" s="1"/>
  <c r="A340" i="8"/>
  <c r="A341" i="8"/>
  <c r="F341" i="8" s="1"/>
  <c r="A342" i="8"/>
  <c r="A343" i="8"/>
  <c r="D343" i="8" s="1"/>
  <c r="A344" i="8"/>
  <c r="E344" i="8" s="1"/>
  <c r="A345" i="8"/>
  <c r="J345" i="8" s="1"/>
  <c r="A346" i="8"/>
  <c r="H346" i="8" s="1"/>
  <c r="A347" i="8"/>
  <c r="F347" i="8" s="1"/>
  <c r="D351" i="8"/>
  <c r="E351" i="8"/>
  <c r="F351" i="8"/>
  <c r="H351" i="8"/>
  <c r="I351" i="8"/>
  <c r="J351" i="8"/>
  <c r="A352" i="8"/>
  <c r="A353" i="8"/>
  <c r="H353" i="8" s="1"/>
  <c r="A354" i="8"/>
  <c r="E354" i="8" s="1"/>
  <c r="D355" i="8"/>
  <c r="E355" i="8"/>
  <c r="F355" i="8"/>
  <c r="H355" i="8"/>
  <c r="I355" i="8"/>
  <c r="J355" i="8"/>
  <c r="D356" i="8"/>
  <c r="E356" i="8"/>
  <c r="F356" i="8"/>
  <c r="H356" i="8"/>
  <c r="I356" i="8"/>
  <c r="J356" i="8"/>
  <c r="D358" i="8"/>
  <c r="E358" i="8"/>
  <c r="F358" i="8"/>
  <c r="H358" i="8"/>
  <c r="I358" i="8"/>
  <c r="J358" i="8"/>
  <c r="A359" i="8"/>
  <c r="F359" i="8" s="1"/>
  <c r="A360" i="8"/>
  <c r="F360" i="8" s="1"/>
  <c r="A361" i="8"/>
  <c r="H361" i="8" s="1"/>
  <c r="A362" i="8"/>
  <c r="D365" i="8"/>
  <c r="E365" i="8"/>
  <c r="F365" i="8"/>
  <c r="H365" i="8"/>
  <c r="I365" i="8"/>
  <c r="J365" i="8"/>
  <c r="A366" i="8"/>
  <c r="I366" i="8" s="1"/>
  <c r="A367" i="8"/>
  <c r="I367" i="8" s="1"/>
  <c r="A368" i="8"/>
  <c r="A369" i="8"/>
  <c r="D372" i="8"/>
  <c r="E372" i="8"/>
  <c r="F372" i="8"/>
  <c r="H372" i="8"/>
  <c r="I372" i="8"/>
  <c r="J372" i="8"/>
  <c r="A373" i="8"/>
  <c r="I373" i="8" s="1"/>
  <c r="A374" i="8"/>
  <c r="E374" i="8"/>
  <c r="A375" i="8"/>
  <c r="A376" i="8"/>
  <c r="A377" i="8"/>
  <c r="D377" i="8" s="1"/>
  <c r="A378" i="8"/>
  <c r="F378" i="8" s="1"/>
  <c r="A381" i="8"/>
  <c r="J381" i="8" s="1"/>
  <c r="A382" i="8"/>
  <c r="A383" i="8"/>
  <c r="H383" i="8" s="1"/>
  <c r="A384" i="8"/>
  <c r="A385" i="8"/>
  <c r="A386" i="8"/>
  <c r="D389" i="8"/>
  <c r="E389" i="8"/>
  <c r="F389" i="8"/>
  <c r="H389" i="8"/>
  <c r="I389" i="8"/>
  <c r="J389" i="8"/>
  <c r="A390" i="8"/>
  <c r="A391" i="8"/>
  <c r="A392" i="8"/>
  <c r="D392" i="8" s="1"/>
  <c r="A393" i="8"/>
  <c r="J393" i="8" s="1"/>
  <c r="A394" i="8"/>
  <c r="A395" i="8"/>
  <c r="I395" i="8" s="1"/>
  <c r="A396" i="8"/>
  <c r="H396" i="8" s="1"/>
  <c r="A397" i="8"/>
  <c r="A400" i="8"/>
  <c r="E400" i="8" s="1"/>
  <c r="A401" i="8"/>
  <c r="D404" i="8"/>
  <c r="E404" i="8"/>
  <c r="F404" i="8"/>
  <c r="H404" i="8"/>
  <c r="I404" i="8"/>
  <c r="J404" i="8"/>
  <c r="A405" i="8"/>
  <c r="H405" i="8" s="1"/>
  <c r="A406" i="8"/>
  <c r="A407" i="8"/>
  <c r="I407" i="8" s="1"/>
  <c r="A408" i="8"/>
  <c r="F408" i="8" s="1"/>
  <c r="A409" i="8"/>
  <c r="A412" i="8"/>
  <c r="D412" i="8" s="1"/>
  <c r="A413" i="8"/>
  <c r="D413" i="8" s="1"/>
  <c r="A417" i="8"/>
  <c r="A418" i="8"/>
  <c r="D418" i="8" s="1"/>
  <c r="A421" i="8"/>
  <c r="I421" i="8" s="1"/>
  <c r="I420" i="8" s="1"/>
  <c r="C13" i="20"/>
  <c r="F13" i="20"/>
  <c r="I13" i="20" s="1"/>
  <c r="C14" i="20"/>
  <c r="F14" i="20"/>
  <c r="I14" i="20" s="1"/>
  <c r="C15" i="20"/>
  <c r="F15" i="20"/>
  <c r="I15" i="20" s="1"/>
  <c r="C16" i="20"/>
  <c r="F16" i="20"/>
  <c r="C17" i="20"/>
  <c r="F17" i="20"/>
  <c r="I17" i="20" s="1"/>
  <c r="C18" i="20"/>
  <c r="F18" i="20"/>
  <c r="I18" i="20" s="1"/>
  <c r="C19" i="20"/>
  <c r="F19" i="20"/>
  <c r="I19" i="20" s="1"/>
  <c r="C20" i="20"/>
  <c r="F20" i="20"/>
  <c r="I20" i="20" s="1"/>
  <c r="C21" i="20"/>
  <c r="F21" i="20"/>
  <c r="I21" i="20" s="1"/>
  <c r="C22" i="20"/>
  <c r="F22" i="20"/>
  <c r="I22" i="20" s="1"/>
  <c r="C23" i="20"/>
  <c r="F23" i="20"/>
  <c r="I23" i="20" s="1"/>
  <c r="C24" i="20"/>
  <c r="F24" i="20"/>
  <c r="I24" i="20" s="1"/>
  <c r="C25" i="20"/>
  <c r="F25" i="20"/>
  <c r="I25" i="20" s="1"/>
  <c r="C26" i="20"/>
  <c r="F26" i="20"/>
  <c r="I26" i="20" s="1"/>
  <c r="C27" i="20"/>
  <c r="F27" i="20"/>
  <c r="I27" i="20" s="1"/>
  <c r="C28" i="20"/>
  <c r="F28" i="20"/>
  <c r="I28" i="20" s="1"/>
  <c r="C29" i="20"/>
  <c r="F29" i="20"/>
  <c r="I29" i="20" s="1"/>
  <c r="C30" i="20"/>
  <c r="F30" i="20"/>
  <c r="I30" i="20" s="1"/>
  <c r="C31" i="20"/>
  <c r="F31" i="20"/>
  <c r="I31" i="20" s="1"/>
  <c r="C32" i="20"/>
  <c r="F32" i="20"/>
  <c r="I32" i="20" s="1"/>
  <c r="C33" i="20"/>
  <c r="F33" i="20"/>
  <c r="I33" i="20" s="1"/>
  <c r="C34" i="20"/>
  <c r="F34" i="20"/>
  <c r="I34" i="20" s="1"/>
  <c r="C35" i="20"/>
  <c r="F35" i="20"/>
  <c r="I35" i="20" s="1"/>
  <c r="C36" i="20"/>
  <c r="F36" i="20"/>
  <c r="I36" i="20" s="1"/>
  <c r="C37" i="20"/>
  <c r="F37" i="20"/>
  <c r="I37" i="20" s="1"/>
  <c r="C38" i="20"/>
  <c r="F38" i="20"/>
  <c r="I38" i="20" s="1"/>
  <c r="C39" i="20"/>
  <c r="F39" i="20"/>
  <c r="I39" i="20" s="1"/>
  <c r="C40" i="20"/>
  <c r="F40" i="20"/>
  <c r="I40" i="20" s="1"/>
  <c r="C41" i="20"/>
  <c r="F41" i="20"/>
  <c r="C42" i="20"/>
  <c r="F42" i="20"/>
  <c r="I42" i="20" s="1"/>
  <c r="C43" i="20"/>
  <c r="F43" i="20"/>
  <c r="I43" i="20" s="1"/>
  <c r="C44" i="20"/>
  <c r="F44" i="20"/>
  <c r="I44" i="20" s="1"/>
  <c r="C45" i="20"/>
  <c r="F45" i="20"/>
  <c r="I45" i="20" s="1"/>
  <c r="C46" i="20"/>
  <c r="F46" i="20"/>
  <c r="I46" i="20" s="1"/>
  <c r="C47" i="20"/>
  <c r="F47" i="20"/>
  <c r="I47" i="20" s="1"/>
  <c r="C48" i="20"/>
  <c r="F48" i="20"/>
  <c r="I48" i="20" s="1"/>
  <c r="C49" i="20"/>
  <c r="F49" i="20"/>
  <c r="C50" i="20"/>
  <c r="F50" i="20"/>
  <c r="I50" i="20" s="1"/>
  <c r="C51" i="20"/>
  <c r="F51" i="20"/>
  <c r="I51" i="20" s="1"/>
  <c r="C52" i="20"/>
  <c r="F52" i="20"/>
  <c r="I52" i="20" s="1"/>
  <c r="C53" i="20"/>
  <c r="F53" i="20"/>
  <c r="I53" i="20" s="1"/>
  <c r="C54" i="20"/>
  <c r="F54" i="20"/>
  <c r="I54" i="20" s="1"/>
  <c r="C55" i="20"/>
  <c r="F55" i="20"/>
  <c r="I55" i="20" s="1"/>
  <c r="C56" i="20"/>
  <c r="F56" i="20"/>
  <c r="I56" i="20" s="1"/>
  <c r="C57" i="20"/>
  <c r="F57" i="20"/>
  <c r="I57" i="20" s="1"/>
  <c r="C58" i="20"/>
  <c r="F58" i="20"/>
  <c r="I58" i="20" s="1"/>
  <c r="C59" i="20"/>
  <c r="F59" i="20"/>
  <c r="I59" i="20" s="1"/>
  <c r="C60" i="20"/>
  <c r="F60" i="20"/>
  <c r="I60" i="20" s="1"/>
  <c r="C61" i="20"/>
  <c r="F61" i="20"/>
  <c r="H275" i="8" s="1"/>
  <c r="C62" i="20"/>
  <c r="F62" i="20"/>
  <c r="I62" i="20" s="1"/>
  <c r="C63" i="20"/>
  <c r="F63" i="20"/>
  <c r="I63" i="20" s="1"/>
  <c r="C64" i="20"/>
  <c r="F64" i="20"/>
  <c r="I64" i="20" s="1"/>
  <c r="C65" i="20"/>
  <c r="F65" i="20"/>
  <c r="I65" i="20" s="1"/>
  <c r="C66" i="20"/>
  <c r="F66" i="20"/>
  <c r="I66" i="20" s="1"/>
  <c r="C67" i="20"/>
  <c r="F67" i="20"/>
  <c r="I67" i="20" s="1"/>
  <c r="C68" i="20"/>
  <c r="F68" i="20"/>
  <c r="I68" i="20" s="1"/>
  <c r="C69" i="20"/>
  <c r="F69" i="20"/>
  <c r="I69" i="20" s="1"/>
  <c r="C70" i="20"/>
  <c r="F70" i="20"/>
  <c r="I70" i="20" s="1"/>
  <c r="C71" i="20"/>
  <c r="F71" i="20"/>
  <c r="I71" i="20" s="1"/>
  <c r="C72" i="20"/>
  <c r="F72" i="20"/>
  <c r="I72" i="20" s="1"/>
  <c r="C73" i="20"/>
  <c r="F73" i="20"/>
  <c r="I73" i="20" s="1"/>
  <c r="C74" i="20"/>
  <c r="F74" i="20"/>
  <c r="I74" i="20" s="1"/>
  <c r="C75" i="20"/>
  <c r="F75" i="20"/>
  <c r="I75" i="20" s="1"/>
  <c r="C76" i="20"/>
  <c r="F76" i="20"/>
  <c r="I76" i="20"/>
  <c r="C77" i="20"/>
  <c r="F77" i="20"/>
  <c r="I77" i="20" s="1"/>
  <c r="C78" i="20"/>
  <c r="F78" i="20"/>
  <c r="I78" i="20" s="1"/>
  <c r="C79" i="20"/>
  <c r="F79" i="20"/>
  <c r="I79" i="20" s="1"/>
  <c r="C80" i="20"/>
  <c r="F80" i="20"/>
  <c r="I80" i="20" s="1"/>
  <c r="C81" i="20"/>
  <c r="F81" i="20"/>
  <c r="I81" i="20" s="1"/>
  <c r="C82" i="20"/>
  <c r="F82" i="20"/>
  <c r="I82" i="20" s="1"/>
  <c r="C83" i="20"/>
  <c r="F83" i="20"/>
  <c r="I83" i="20" s="1"/>
  <c r="C84" i="20"/>
  <c r="F84" i="20"/>
  <c r="I84" i="20" s="1"/>
  <c r="C85" i="20"/>
  <c r="F85" i="20"/>
  <c r="I85" i="20" s="1"/>
  <c r="C86" i="20"/>
  <c r="F86" i="20"/>
  <c r="I86" i="20" s="1"/>
  <c r="C87" i="20"/>
  <c r="F87" i="20"/>
  <c r="I87" i="20" s="1"/>
  <c r="C88" i="20"/>
  <c r="F88" i="20"/>
  <c r="I88" i="20" s="1"/>
  <c r="C89" i="20"/>
  <c r="F89" i="20"/>
  <c r="I89" i="20" s="1"/>
  <c r="C90" i="20"/>
  <c r="F90" i="20"/>
  <c r="I90" i="20" s="1"/>
  <c r="C91" i="20"/>
  <c r="F91" i="20"/>
  <c r="I91" i="20" s="1"/>
  <c r="C92" i="20"/>
  <c r="F92" i="20"/>
  <c r="I92" i="20" s="1"/>
  <c r="C93" i="20"/>
  <c r="F93" i="20"/>
  <c r="I93" i="20" s="1"/>
  <c r="C94" i="20"/>
  <c r="F94" i="20"/>
  <c r="I94" i="20" s="1"/>
  <c r="C95" i="20"/>
  <c r="F95" i="20"/>
  <c r="I95" i="20" s="1"/>
  <c r="C96" i="20"/>
  <c r="F96" i="20"/>
  <c r="I96" i="20" s="1"/>
  <c r="C97" i="20"/>
  <c r="F97" i="20"/>
  <c r="I97" i="20" s="1"/>
  <c r="C98" i="20"/>
  <c r="F98" i="20"/>
  <c r="I98" i="20" s="1"/>
  <c r="C99" i="20"/>
  <c r="F99" i="20"/>
  <c r="I99" i="20" s="1"/>
  <c r="C100" i="20"/>
  <c r="F100" i="20"/>
  <c r="I100" i="20" s="1"/>
  <c r="C101" i="20"/>
  <c r="F101" i="20"/>
  <c r="I101" i="20" s="1"/>
  <c r="C102" i="20"/>
  <c r="F102" i="20"/>
  <c r="I102" i="20" s="1"/>
  <c r="C103" i="20"/>
  <c r="F103" i="20"/>
  <c r="I103" i="20" s="1"/>
  <c r="C104" i="20"/>
  <c r="F104" i="20"/>
  <c r="I104" i="20" s="1"/>
  <c r="C105" i="20"/>
  <c r="F105" i="20"/>
  <c r="I105" i="20" s="1"/>
  <c r="C106" i="20"/>
  <c r="F106" i="20"/>
  <c r="I106" i="20" s="1"/>
  <c r="C107" i="20"/>
  <c r="F107" i="20"/>
  <c r="I107" i="20" s="1"/>
  <c r="C108" i="20"/>
  <c r="F108" i="20"/>
  <c r="I108" i="20"/>
  <c r="C109" i="20"/>
  <c r="F109" i="20"/>
  <c r="I109" i="20" s="1"/>
  <c r="C110" i="20"/>
  <c r="F110" i="20"/>
  <c r="I110" i="20" s="1"/>
  <c r="C111" i="20"/>
  <c r="F111" i="20"/>
  <c r="I111" i="20" s="1"/>
  <c r="C112" i="20"/>
  <c r="F112" i="20"/>
  <c r="I112" i="20" s="1"/>
  <c r="C113" i="20"/>
  <c r="F113" i="20"/>
  <c r="I113" i="20"/>
  <c r="C114" i="20"/>
  <c r="F114" i="20"/>
  <c r="I114" i="20" s="1"/>
  <c r="C115" i="20"/>
  <c r="F115" i="20"/>
  <c r="I115" i="20" s="1"/>
  <c r="C116" i="20"/>
  <c r="F116" i="20"/>
  <c r="I116" i="20" s="1"/>
  <c r="C117" i="20"/>
  <c r="F117" i="20"/>
  <c r="I117" i="20" s="1"/>
  <c r="C118" i="20"/>
  <c r="F118" i="20"/>
  <c r="I118" i="20" s="1"/>
  <c r="C119" i="20"/>
  <c r="F119" i="20"/>
  <c r="I119" i="20" s="1"/>
  <c r="C120" i="20"/>
  <c r="F120" i="20"/>
  <c r="I120" i="20" s="1"/>
  <c r="C121" i="20"/>
  <c r="F121" i="20"/>
  <c r="I121" i="20" s="1"/>
  <c r="C122" i="20"/>
  <c r="F122" i="20"/>
  <c r="I122" i="20" s="1"/>
  <c r="C123" i="20"/>
  <c r="F123" i="20"/>
  <c r="I123" i="20" s="1"/>
  <c r="C124" i="20"/>
  <c r="F124" i="20"/>
  <c r="I124" i="20" s="1"/>
  <c r="C125" i="20"/>
  <c r="F125" i="20"/>
  <c r="I125" i="20" s="1"/>
  <c r="C126" i="20"/>
  <c r="F126" i="20"/>
  <c r="I126" i="20" s="1"/>
  <c r="C127" i="20"/>
  <c r="F127" i="20"/>
  <c r="I127" i="20" s="1"/>
  <c r="C128" i="20"/>
  <c r="F128" i="20"/>
  <c r="I128" i="20" s="1"/>
  <c r="C129" i="20"/>
  <c r="F129" i="20"/>
  <c r="I129" i="20" s="1"/>
  <c r="C130" i="20"/>
  <c r="F130" i="20"/>
  <c r="I130" i="20" s="1"/>
  <c r="C131" i="20"/>
  <c r="F131" i="20"/>
  <c r="I131" i="20" s="1"/>
  <c r="C132" i="20"/>
  <c r="F132" i="20"/>
  <c r="I132" i="20" s="1"/>
  <c r="C133" i="20"/>
  <c r="F133" i="20"/>
  <c r="I133" i="20"/>
  <c r="C134" i="20"/>
  <c r="F134" i="20"/>
  <c r="I134" i="20" s="1"/>
  <c r="C135" i="20"/>
  <c r="F135" i="20"/>
  <c r="I135" i="20" s="1"/>
  <c r="C136" i="20"/>
  <c r="F136" i="20"/>
  <c r="I136" i="20" s="1"/>
  <c r="C137" i="20"/>
  <c r="F137" i="20"/>
  <c r="I137" i="20" s="1"/>
  <c r="C138" i="20"/>
  <c r="F138" i="20"/>
  <c r="I138" i="20" s="1"/>
  <c r="C139" i="20"/>
  <c r="F139" i="20"/>
  <c r="I139" i="20" s="1"/>
  <c r="C140" i="20"/>
  <c r="F140" i="20"/>
  <c r="I140" i="20" s="1"/>
  <c r="C141" i="20"/>
  <c r="F141" i="20"/>
  <c r="I141" i="20"/>
  <c r="C142" i="20"/>
  <c r="F142" i="20"/>
  <c r="I142" i="20" s="1"/>
  <c r="C143" i="20"/>
  <c r="F143" i="20"/>
  <c r="I143" i="20" s="1"/>
  <c r="C144" i="20"/>
  <c r="F144" i="20"/>
  <c r="I144" i="20" s="1"/>
  <c r="C145" i="20"/>
  <c r="F145" i="20"/>
  <c r="I145" i="20" s="1"/>
  <c r="C146" i="20"/>
  <c r="F146" i="20"/>
  <c r="I146" i="20" s="1"/>
  <c r="C147" i="20"/>
  <c r="F147" i="20"/>
  <c r="I147" i="20" s="1"/>
  <c r="C148" i="20"/>
  <c r="F148" i="20"/>
  <c r="I148" i="20" s="1"/>
  <c r="C149" i="20"/>
  <c r="F149" i="20"/>
  <c r="I149" i="20" s="1"/>
  <c r="C150" i="20"/>
  <c r="F150" i="20"/>
  <c r="I150" i="20" s="1"/>
  <c r="C151" i="20"/>
  <c r="F151" i="20"/>
  <c r="I151" i="20" s="1"/>
  <c r="C152" i="20"/>
  <c r="F152" i="20"/>
  <c r="I152" i="20" s="1"/>
  <c r="C153" i="20"/>
  <c r="F153" i="20"/>
  <c r="I153" i="20" s="1"/>
  <c r="C154" i="20"/>
  <c r="F154" i="20"/>
  <c r="I154" i="20" s="1"/>
  <c r="C155" i="20"/>
  <c r="F155" i="20"/>
  <c r="I155" i="20" s="1"/>
  <c r="C156" i="20"/>
  <c r="F156" i="20"/>
  <c r="I156" i="20" s="1"/>
  <c r="C157" i="20"/>
  <c r="F157" i="20"/>
  <c r="I157" i="20" s="1"/>
  <c r="C158" i="20"/>
  <c r="F158" i="20"/>
  <c r="I158" i="20" s="1"/>
  <c r="C159" i="20"/>
  <c r="F159" i="20"/>
  <c r="I159" i="20" s="1"/>
  <c r="C160" i="20"/>
  <c r="F160" i="20"/>
  <c r="I160" i="20" s="1"/>
  <c r="C161" i="20"/>
  <c r="F161" i="20"/>
  <c r="I161" i="20" s="1"/>
  <c r="C162" i="20"/>
  <c r="F162" i="20"/>
  <c r="I162" i="20" s="1"/>
  <c r="C163" i="20"/>
  <c r="F163" i="20"/>
  <c r="I163" i="20" s="1"/>
  <c r="C164" i="20"/>
  <c r="F164" i="20"/>
  <c r="I164" i="20" s="1"/>
  <c r="C165" i="20"/>
  <c r="F165" i="20"/>
  <c r="I165" i="20"/>
  <c r="C166" i="20"/>
  <c r="F166" i="20"/>
  <c r="I166" i="20" s="1"/>
  <c r="C167" i="20"/>
  <c r="F167" i="20"/>
  <c r="I167" i="20" s="1"/>
  <c r="C168" i="20"/>
  <c r="F168" i="20"/>
  <c r="I168" i="20" s="1"/>
  <c r="C169" i="20"/>
  <c r="F169" i="20"/>
  <c r="I169" i="20" s="1"/>
  <c r="C170" i="20"/>
  <c r="F170" i="20"/>
  <c r="I170" i="20" s="1"/>
  <c r="C171" i="20"/>
  <c r="F171" i="20"/>
  <c r="I171" i="20" s="1"/>
  <c r="C172" i="20"/>
  <c r="F172" i="20"/>
  <c r="I172" i="20" s="1"/>
  <c r="C173" i="20"/>
  <c r="F173" i="20"/>
  <c r="I173" i="20" s="1"/>
  <c r="C174" i="20"/>
  <c r="F174" i="20"/>
  <c r="I174" i="20" s="1"/>
  <c r="C175" i="20"/>
  <c r="F175" i="20"/>
  <c r="I175" i="20" s="1"/>
  <c r="C176" i="20"/>
  <c r="F176" i="20"/>
  <c r="I176" i="20" s="1"/>
  <c r="C177" i="20"/>
  <c r="F177" i="20"/>
  <c r="I177" i="20" s="1"/>
  <c r="C178" i="20"/>
  <c r="F178" i="20"/>
  <c r="I178" i="20" s="1"/>
  <c r="C179" i="20"/>
  <c r="F179" i="20"/>
  <c r="I179" i="20" s="1"/>
  <c r="C180" i="20"/>
  <c r="F180" i="20"/>
  <c r="I180" i="20" s="1"/>
  <c r="C181" i="20"/>
  <c r="F181" i="20"/>
  <c r="I181" i="20"/>
  <c r="C182" i="20"/>
  <c r="F182" i="20"/>
  <c r="I182" i="20" s="1"/>
  <c r="C183" i="20"/>
  <c r="F183" i="20"/>
  <c r="I183" i="20" s="1"/>
  <c r="C184" i="20"/>
  <c r="F184" i="20"/>
  <c r="I184" i="20" s="1"/>
  <c r="C185" i="20"/>
  <c r="F185" i="20"/>
  <c r="I185" i="20" s="1"/>
  <c r="C186" i="20"/>
  <c r="F186" i="20"/>
  <c r="I186" i="20" s="1"/>
  <c r="C187" i="20"/>
  <c r="F187" i="20"/>
  <c r="I187" i="20" s="1"/>
  <c r="C188" i="20"/>
  <c r="F188" i="20"/>
  <c r="I188" i="20" s="1"/>
  <c r="C189" i="20"/>
  <c r="F189" i="20"/>
  <c r="I189" i="20"/>
  <c r="C190" i="20"/>
  <c r="F190" i="20"/>
  <c r="I190" i="20" s="1"/>
  <c r="C191" i="20"/>
  <c r="F191" i="20"/>
  <c r="I191" i="20" s="1"/>
  <c r="C192" i="20"/>
  <c r="F192" i="20"/>
  <c r="I192" i="20" s="1"/>
  <c r="C193" i="20"/>
  <c r="F193" i="20"/>
  <c r="I193" i="20" s="1"/>
  <c r="C194" i="20"/>
  <c r="F194" i="20"/>
  <c r="I194" i="20" s="1"/>
  <c r="C195" i="20"/>
  <c r="F195" i="20"/>
  <c r="I195" i="20" s="1"/>
  <c r="C196" i="20"/>
  <c r="F196" i="20"/>
  <c r="I196" i="20" s="1"/>
  <c r="C197" i="20"/>
  <c r="F197" i="20"/>
  <c r="I197" i="20" s="1"/>
  <c r="C198" i="20"/>
  <c r="F198" i="20"/>
  <c r="I198" i="20" s="1"/>
  <c r="C199" i="20"/>
  <c r="F199" i="20"/>
  <c r="I199" i="20" s="1"/>
  <c r="C200" i="20"/>
  <c r="F200" i="20"/>
  <c r="I200" i="20" s="1"/>
  <c r="C201" i="20"/>
  <c r="F201" i="20"/>
  <c r="I201" i="20" s="1"/>
  <c r="C202" i="20"/>
  <c r="F202" i="20"/>
  <c r="I202" i="20" s="1"/>
  <c r="C203" i="20"/>
  <c r="F203" i="20"/>
  <c r="I203" i="20" s="1"/>
  <c r="C204" i="20"/>
  <c r="F204" i="20"/>
  <c r="I204" i="20" s="1"/>
  <c r="C205" i="20"/>
  <c r="F205" i="20"/>
  <c r="I205" i="20"/>
  <c r="C206" i="20"/>
  <c r="F206" i="20"/>
  <c r="I206" i="20" s="1"/>
  <c r="C207" i="20"/>
  <c r="F207" i="20"/>
  <c r="I207" i="20" s="1"/>
  <c r="C208" i="20"/>
  <c r="F208" i="20"/>
  <c r="I208" i="20" s="1"/>
  <c r="C209" i="20"/>
  <c r="F209" i="20"/>
  <c r="I209" i="20" s="1"/>
  <c r="C210" i="20"/>
  <c r="F210" i="20"/>
  <c r="I210" i="20" s="1"/>
  <c r="C211" i="20"/>
  <c r="F211" i="20"/>
  <c r="I211" i="20" s="1"/>
  <c r="C212" i="20"/>
  <c r="F212" i="20"/>
  <c r="I212" i="20"/>
  <c r="C213" i="20"/>
  <c r="F213" i="20"/>
  <c r="I213" i="20" s="1"/>
  <c r="C214" i="20"/>
  <c r="F214" i="20"/>
  <c r="I214" i="20" s="1"/>
  <c r="C215" i="20"/>
  <c r="F215" i="20"/>
  <c r="I215" i="20" s="1"/>
  <c r="C216" i="20"/>
  <c r="F216" i="20"/>
  <c r="I216" i="20" s="1"/>
  <c r="C217" i="20"/>
  <c r="F217" i="20"/>
  <c r="I217" i="20" s="1"/>
  <c r="C218" i="20"/>
  <c r="F218" i="20"/>
  <c r="I218" i="20" s="1"/>
  <c r="C219" i="20"/>
  <c r="F219" i="20"/>
  <c r="I219" i="20"/>
  <c r="C220" i="20"/>
  <c r="F220" i="20"/>
  <c r="I220" i="20" s="1"/>
  <c r="C221" i="20"/>
  <c r="F221" i="20"/>
  <c r="I221" i="20" s="1"/>
  <c r="C222" i="20"/>
  <c r="F222" i="20"/>
  <c r="I222" i="20"/>
  <c r="C223" i="20"/>
  <c r="F223" i="20"/>
  <c r="I223" i="20" s="1"/>
  <c r="C224" i="20"/>
  <c r="F224" i="20"/>
  <c r="I224" i="20" s="1"/>
  <c r="C225" i="20"/>
  <c r="F225" i="20"/>
  <c r="I225" i="20" s="1"/>
  <c r="C226" i="20"/>
  <c r="F226" i="20"/>
  <c r="I226" i="20" s="1"/>
  <c r="C227" i="20"/>
  <c r="F227" i="20"/>
  <c r="I227" i="20" s="1"/>
  <c r="C228" i="20"/>
  <c r="F228" i="20"/>
  <c r="I228" i="20" s="1"/>
  <c r="C229" i="20"/>
  <c r="F229" i="20"/>
  <c r="I229" i="20" s="1"/>
  <c r="C230" i="20"/>
  <c r="F230" i="20"/>
  <c r="I230" i="20" s="1"/>
  <c r="C231" i="20"/>
  <c r="F231" i="20"/>
  <c r="I231" i="20" s="1"/>
  <c r="C232" i="20"/>
  <c r="F232" i="20"/>
  <c r="I232" i="20" s="1"/>
  <c r="C233" i="20"/>
  <c r="F233" i="20"/>
  <c r="I233" i="20" s="1"/>
  <c r="C234" i="20"/>
  <c r="F234" i="20"/>
  <c r="I234" i="20"/>
  <c r="C235" i="20"/>
  <c r="F235" i="20"/>
  <c r="I235" i="20"/>
  <c r="C236" i="20"/>
  <c r="F236" i="20"/>
  <c r="I236" i="20" s="1"/>
  <c r="C237" i="20"/>
  <c r="F237" i="20"/>
  <c r="I237" i="20"/>
  <c r="C238" i="20"/>
  <c r="F238" i="20"/>
  <c r="I238" i="20"/>
  <c r="C239" i="20"/>
  <c r="F239" i="20"/>
  <c r="I239" i="20" s="1"/>
  <c r="C240" i="20"/>
  <c r="F240" i="20"/>
  <c r="I240" i="20" s="1"/>
  <c r="C241" i="20"/>
  <c r="F241" i="20"/>
  <c r="I241" i="20"/>
  <c r="C242" i="20"/>
  <c r="F242" i="20"/>
  <c r="I242" i="20" s="1"/>
  <c r="C243" i="20"/>
  <c r="F243" i="20"/>
  <c r="I243" i="20" s="1"/>
  <c r="C244" i="20"/>
  <c r="F244" i="20"/>
  <c r="I244" i="20" s="1"/>
  <c r="C245" i="20"/>
  <c r="F245" i="20"/>
  <c r="I245" i="20" s="1"/>
  <c r="C246" i="20"/>
  <c r="F246" i="20"/>
  <c r="I246" i="20" s="1"/>
  <c r="C247" i="20"/>
  <c r="F247" i="20"/>
  <c r="I247" i="20" s="1"/>
  <c r="C248" i="20"/>
  <c r="F248" i="20"/>
  <c r="I248" i="20" s="1"/>
  <c r="C249" i="20"/>
  <c r="F249" i="20"/>
  <c r="I249" i="20" s="1"/>
  <c r="C250" i="20"/>
  <c r="F250" i="20"/>
  <c r="I250" i="20"/>
  <c r="C251" i="20"/>
  <c r="F251" i="20"/>
  <c r="I251" i="20"/>
  <c r="C252" i="20"/>
  <c r="F252" i="20"/>
  <c r="I252" i="20" s="1"/>
  <c r="C253" i="20"/>
  <c r="F253" i="20"/>
  <c r="I253" i="20"/>
  <c r="C254" i="20"/>
  <c r="F254" i="20"/>
  <c r="I254" i="20"/>
  <c r="C255" i="20"/>
  <c r="F255" i="20"/>
  <c r="I255" i="20" s="1"/>
  <c r="C256" i="20"/>
  <c r="F256" i="20"/>
  <c r="I256" i="20" s="1"/>
  <c r="C257" i="20"/>
  <c r="F257" i="20"/>
  <c r="I257" i="20"/>
  <c r="C258" i="20"/>
  <c r="F258" i="20"/>
  <c r="I258" i="20" s="1"/>
  <c r="C259" i="20"/>
  <c r="F259" i="20"/>
  <c r="I259" i="20" s="1"/>
  <c r="C260" i="20"/>
  <c r="F260" i="20"/>
  <c r="I260" i="20" s="1"/>
  <c r="C261" i="20"/>
  <c r="F261" i="20"/>
  <c r="I261" i="20" s="1"/>
  <c r="C262" i="20"/>
  <c r="F262" i="20"/>
  <c r="I262" i="20" s="1"/>
  <c r="C263" i="20"/>
  <c r="F263" i="20"/>
  <c r="I263" i="20" s="1"/>
  <c r="C264" i="20"/>
  <c r="F264" i="20"/>
  <c r="I264" i="20" s="1"/>
  <c r="C265" i="20"/>
  <c r="F265" i="20"/>
  <c r="I265" i="20" s="1"/>
  <c r="C266" i="20"/>
  <c r="F266" i="20"/>
  <c r="I266" i="20"/>
  <c r="C267" i="20"/>
  <c r="F267" i="20"/>
  <c r="I267" i="20"/>
  <c r="C268" i="20"/>
  <c r="F268" i="20"/>
  <c r="I268" i="20" s="1"/>
  <c r="C269" i="20"/>
  <c r="F269" i="20"/>
  <c r="I269" i="20"/>
  <c r="C270" i="20"/>
  <c r="F270" i="20"/>
  <c r="I270" i="20"/>
  <c r="C271" i="20"/>
  <c r="F271" i="20"/>
  <c r="I271" i="20" s="1"/>
  <c r="C272" i="20"/>
  <c r="F272" i="20"/>
  <c r="I272" i="20" s="1"/>
  <c r="C273" i="20"/>
  <c r="F273" i="20"/>
  <c r="I273" i="20"/>
  <c r="C274" i="20"/>
  <c r="F274" i="20"/>
  <c r="I274" i="20" s="1"/>
  <c r="C275" i="20"/>
  <c r="F275" i="20"/>
  <c r="I275" i="20" s="1"/>
  <c r="C276" i="20"/>
  <c r="F276" i="20"/>
  <c r="I276" i="20" s="1"/>
  <c r="C277" i="20"/>
  <c r="F277" i="20"/>
  <c r="I277" i="20" s="1"/>
  <c r="C278" i="20"/>
  <c r="F278" i="20"/>
  <c r="I278" i="20" s="1"/>
  <c r="C279" i="20"/>
  <c r="F279" i="20"/>
  <c r="I279" i="20" s="1"/>
  <c r="C280" i="20"/>
  <c r="F280" i="20"/>
  <c r="I280" i="20" s="1"/>
  <c r="C281" i="20"/>
  <c r="F281" i="20"/>
  <c r="I281" i="20" s="1"/>
  <c r="C282" i="20"/>
  <c r="F282" i="20"/>
  <c r="I282" i="20"/>
  <c r="C283" i="20"/>
  <c r="F283" i="20"/>
  <c r="I283" i="20"/>
  <c r="C284" i="20"/>
  <c r="F284" i="20"/>
  <c r="I284" i="20" s="1"/>
  <c r="C285" i="20"/>
  <c r="F285" i="20"/>
  <c r="I285" i="20"/>
  <c r="C286" i="20"/>
  <c r="F286" i="20"/>
  <c r="I286" i="20"/>
  <c r="C287" i="20"/>
  <c r="F287" i="20"/>
  <c r="I287" i="20" s="1"/>
  <c r="C288" i="20"/>
  <c r="F288" i="20"/>
  <c r="I288" i="20" s="1"/>
  <c r="C289" i="20"/>
  <c r="F289" i="20"/>
  <c r="I289" i="20"/>
  <c r="C290" i="20"/>
  <c r="F290" i="20"/>
  <c r="I290" i="20" s="1"/>
  <c r="C291" i="20"/>
  <c r="F291" i="20"/>
  <c r="I291" i="20" s="1"/>
  <c r="C292" i="20"/>
  <c r="F292" i="20"/>
  <c r="I292" i="20" s="1"/>
  <c r="C293" i="20"/>
  <c r="F293" i="20"/>
  <c r="I293" i="20" s="1"/>
  <c r="C294" i="20"/>
  <c r="F294" i="20"/>
  <c r="I294" i="20" s="1"/>
  <c r="C295" i="20"/>
  <c r="F295" i="20"/>
  <c r="I295" i="20" s="1"/>
  <c r="C296" i="20"/>
  <c r="F296" i="20"/>
  <c r="I296" i="20" s="1"/>
  <c r="C297" i="20"/>
  <c r="F297" i="20"/>
  <c r="I297" i="20" s="1"/>
  <c r="C298" i="20"/>
  <c r="F298" i="20"/>
  <c r="I298" i="20"/>
  <c r="C299" i="20"/>
  <c r="F299" i="20"/>
  <c r="I299" i="20"/>
  <c r="C300" i="20"/>
  <c r="F300" i="20"/>
  <c r="I300" i="20" s="1"/>
  <c r="C301" i="20"/>
  <c r="F301" i="20"/>
  <c r="I301" i="20"/>
  <c r="C302" i="20"/>
  <c r="F302" i="20"/>
  <c r="I302" i="20"/>
  <c r="C303" i="20"/>
  <c r="F303" i="20"/>
  <c r="I303" i="20" s="1"/>
  <c r="C304" i="20"/>
  <c r="F304" i="20"/>
  <c r="I304" i="20" s="1"/>
  <c r="C305" i="20"/>
  <c r="F305" i="20"/>
  <c r="I305" i="20"/>
  <c r="C306" i="20"/>
  <c r="F306" i="20"/>
  <c r="I306" i="20" s="1"/>
  <c r="C307" i="20"/>
  <c r="F307" i="20"/>
  <c r="I307" i="20" s="1"/>
  <c r="C308" i="20"/>
  <c r="F308" i="20"/>
  <c r="I308" i="20" s="1"/>
  <c r="C309" i="20"/>
  <c r="F309" i="20"/>
  <c r="I309" i="20" s="1"/>
  <c r="F13" i="1"/>
  <c r="I13" i="1" s="1"/>
  <c r="F14" i="1"/>
  <c r="I14" i="1" s="1"/>
  <c r="F15" i="1"/>
  <c r="I15" i="1" s="1"/>
  <c r="F16" i="1"/>
  <c r="I16" i="1" s="1"/>
  <c r="F24" i="1"/>
  <c r="I24" i="1" s="1"/>
  <c r="F25" i="1"/>
  <c r="I25" i="1" s="1"/>
  <c r="F26" i="1"/>
  <c r="I26" i="1" s="1"/>
  <c r="F27" i="1"/>
  <c r="I27" i="1" s="1"/>
  <c r="F28" i="1"/>
  <c r="I28" i="1" s="1"/>
  <c r="F29" i="1"/>
  <c r="F30" i="1"/>
  <c r="I30" i="1" s="1"/>
  <c r="F31" i="1"/>
  <c r="I31" i="1" s="1"/>
  <c r="F32" i="1"/>
  <c r="I32" i="1" s="1"/>
  <c r="F33" i="1"/>
  <c r="I33" i="1" s="1"/>
  <c r="F34" i="1"/>
  <c r="I34" i="1" s="1"/>
  <c r="F35" i="1"/>
  <c r="I35" i="1" s="1"/>
  <c r="F36" i="1"/>
  <c r="I36" i="1" s="1"/>
  <c r="F37" i="1"/>
  <c r="I37" i="1" s="1"/>
  <c r="F38" i="1"/>
  <c r="I38" i="1" s="1"/>
  <c r="F39" i="1"/>
  <c r="I39" i="1" s="1"/>
  <c r="F40" i="1"/>
  <c r="I40" i="1" s="1"/>
  <c r="F41" i="1"/>
  <c r="I41" i="1" s="1"/>
  <c r="F42" i="1"/>
  <c r="I42" i="1" s="1"/>
  <c r="F43" i="1"/>
  <c r="I43" i="1" s="1"/>
  <c r="F44" i="1"/>
  <c r="I44" i="1" s="1"/>
  <c r="F45" i="1"/>
  <c r="I45" i="1" s="1"/>
  <c r="F46" i="1"/>
  <c r="I46" i="1" s="1"/>
  <c r="F47" i="1"/>
  <c r="I47" i="1" s="1"/>
  <c r="F48" i="1"/>
  <c r="I48" i="1" s="1"/>
  <c r="F49" i="1"/>
  <c r="I49" i="1" s="1"/>
  <c r="F50" i="1"/>
  <c r="I50" i="1" s="1"/>
  <c r="F51" i="1"/>
  <c r="I51" i="1" s="1"/>
  <c r="F52" i="1"/>
  <c r="I52" i="1" s="1"/>
  <c r="F53" i="1"/>
  <c r="I53" i="1" s="1"/>
  <c r="F54" i="1"/>
  <c r="I54" i="1" s="1"/>
  <c r="F55" i="1"/>
  <c r="D234" i="8" s="1"/>
  <c r="D233" i="8" s="1"/>
  <c r="F56" i="1"/>
  <c r="I56" i="1" s="1"/>
  <c r="F57" i="1"/>
  <c r="I57" i="1" s="1"/>
  <c r="F58" i="1"/>
  <c r="I58" i="1" s="1"/>
  <c r="F59" i="1"/>
  <c r="I59" i="1" s="1"/>
  <c r="F60" i="1"/>
  <c r="I60" i="1" s="1"/>
  <c r="F61" i="1"/>
  <c r="I61" i="1" s="1"/>
  <c r="F62" i="1"/>
  <c r="I62" i="1" s="1"/>
  <c r="F63" i="1"/>
  <c r="I63" i="1" s="1"/>
  <c r="F64" i="1"/>
  <c r="I64" i="1" s="1"/>
  <c r="F65" i="1"/>
  <c r="I65" i="1" s="1"/>
  <c r="F66" i="1"/>
  <c r="I66" i="1" s="1"/>
  <c r="F67" i="1"/>
  <c r="I67" i="1" s="1"/>
  <c r="F68" i="1"/>
  <c r="I68" i="1" s="1"/>
  <c r="F69" i="1"/>
  <c r="I69" i="1" s="1"/>
  <c r="F70" i="1"/>
  <c r="I70" i="1" s="1"/>
  <c r="F71" i="1"/>
  <c r="I71" i="1" s="1"/>
  <c r="F72" i="1"/>
  <c r="I72" i="1" s="1"/>
  <c r="F73" i="1"/>
  <c r="I73" i="1" s="1"/>
  <c r="F74" i="1"/>
  <c r="I74" i="1" s="1"/>
  <c r="F75" i="1"/>
  <c r="I75" i="1" s="1"/>
  <c r="F76" i="1"/>
  <c r="I76" i="1" s="1"/>
  <c r="F77" i="1"/>
  <c r="I77" i="1" s="1"/>
  <c r="F78" i="1"/>
  <c r="I78" i="1" s="1"/>
  <c r="F79" i="1"/>
  <c r="I79" i="1"/>
  <c r="F80" i="1"/>
  <c r="I80" i="1" s="1"/>
  <c r="F81" i="1"/>
  <c r="I81" i="1" s="1"/>
  <c r="F82" i="1"/>
  <c r="I82" i="1" s="1"/>
  <c r="F83" i="1"/>
  <c r="I83" i="1" s="1"/>
  <c r="F84" i="1"/>
  <c r="F85" i="1"/>
  <c r="I85" i="1" s="1"/>
  <c r="F86" i="1"/>
  <c r="I86" i="1" s="1"/>
  <c r="F87" i="1"/>
  <c r="I87" i="1" s="1"/>
  <c r="F88" i="1"/>
  <c r="I88" i="1" s="1"/>
  <c r="F89" i="1"/>
  <c r="I89" i="1" s="1"/>
  <c r="F90" i="1"/>
  <c r="I90" i="1" s="1"/>
  <c r="F91" i="1"/>
  <c r="I91" i="1" s="1"/>
  <c r="F92" i="1"/>
  <c r="I92" i="1" s="1"/>
  <c r="F93" i="1"/>
  <c r="I93" i="1" s="1"/>
  <c r="F94" i="1"/>
  <c r="I94" i="1" s="1"/>
  <c r="F95" i="1"/>
  <c r="I95" i="1" s="1"/>
  <c r="F96" i="1"/>
  <c r="I96" i="1" s="1"/>
  <c r="F97" i="1"/>
  <c r="I97" i="1" s="1"/>
  <c r="F98" i="1"/>
  <c r="I98" i="1" s="1"/>
  <c r="F99" i="1"/>
  <c r="I99" i="1" s="1"/>
  <c r="F100" i="1"/>
  <c r="I100" i="1" s="1"/>
  <c r="F101" i="1"/>
  <c r="I101" i="1" s="1"/>
  <c r="F102" i="1"/>
  <c r="I102" i="1" s="1"/>
  <c r="F103" i="1"/>
  <c r="I103" i="1" s="1"/>
  <c r="F104" i="1"/>
  <c r="I104" i="1" s="1"/>
  <c r="F105" i="1"/>
  <c r="I105" i="1" s="1"/>
  <c r="F106" i="1"/>
  <c r="I106" i="1" s="1"/>
  <c r="F107" i="1"/>
  <c r="I107" i="1" s="1"/>
  <c r="F108" i="1"/>
  <c r="I108" i="1" s="1"/>
  <c r="F109" i="1"/>
  <c r="I109" i="1" s="1"/>
  <c r="F110" i="1"/>
  <c r="I110" i="1" s="1"/>
  <c r="F111" i="1"/>
  <c r="I111" i="1"/>
  <c r="F112" i="1"/>
  <c r="I112" i="1" s="1"/>
  <c r="F113" i="1"/>
  <c r="I113" i="1" s="1"/>
  <c r="F114" i="1"/>
  <c r="I114" i="1" s="1"/>
  <c r="F115" i="1"/>
  <c r="I115" i="1" s="1"/>
  <c r="F116" i="1"/>
  <c r="I116" i="1" s="1"/>
  <c r="F117" i="1"/>
  <c r="I117" i="1" s="1"/>
  <c r="F118" i="1"/>
  <c r="I118" i="1" s="1"/>
  <c r="F119" i="1"/>
  <c r="I119" i="1" s="1"/>
  <c r="F120" i="1"/>
  <c r="I120" i="1" s="1"/>
  <c r="F121" i="1"/>
  <c r="I121" i="1" s="1"/>
  <c r="F122" i="1"/>
  <c r="I122" i="1" s="1"/>
  <c r="F123" i="1"/>
  <c r="I123" i="1" s="1"/>
  <c r="F124" i="1"/>
  <c r="I124" i="1" s="1"/>
  <c r="F125" i="1"/>
  <c r="I125" i="1"/>
  <c r="F126" i="1"/>
  <c r="I126" i="1" s="1"/>
  <c r="F127" i="1"/>
  <c r="I127" i="1" s="1"/>
  <c r="F128" i="1"/>
  <c r="I128" i="1" s="1"/>
  <c r="F129" i="1"/>
  <c r="I129" i="1" s="1"/>
  <c r="F130" i="1"/>
  <c r="I130" i="1" s="1"/>
  <c r="F131" i="1"/>
  <c r="I131" i="1" s="1"/>
  <c r="F132" i="1"/>
  <c r="I132" i="1" s="1"/>
  <c r="F133" i="1"/>
  <c r="I133" i="1" s="1"/>
  <c r="F134" i="1"/>
  <c r="I134" i="1" s="1"/>
  <c r="F135" i="1"/>
  <c r="I135" i="1"/>
  <c r="F136" i="1"/>
  <c r="I136" i="1" s="1"/>
  <c r="F137" i="1"/>
  <c r="I137" i="1" s="1"/>
  <c r="F138" i="1"/>
  <c r="I138" i="1" s="1"/>
  <c r="F139" i="1"/>
  <c r="I139" i="1" s="1"/>
  <c r="F140" i="1"/>
  <c r="I140" i="1" s="1"/>
  <c r="F141" i="1"/>
  <c r="I141" i="1" s="1"/>
  <c r="F142" i="1"/>
  <c r="I142" i="1" s="1"/>
  <c r="F143" i="1"/>
  <c r="I143" i="1" s="1"/>
  <c r="F144" i="1"/>
  <c r="I144" i="1" s="1"/>
  <c r="F145" i="1"/>
  <c r="I145" i="1" s="1"/>
  <c r="F146" i="1"/>
  <c r="I146" i="1" s="1"/>
  <c r="F147" i="1"/>
  <c r="I147" i="1" s="1"/>
  <c r="F148" i="1"/>
  <c r="I148" i="1" s="1"/>
  <c r="F149" i="1"/>
  <c r="I149" i="1" s="1"/>
  <c r="F150" i="1"/>
  <c r="I150" i="1" s="1"/>
  <c r="F151" i="1"/>
  <c r="I151" i="1" s="1"/>
  <c r="F152" i="1"/>
  <c r="I152" i="1" s="1"/>
  <c r="F153" i="1"/>
  <c r="I153" i="1" s="1"/>
  <c r="F154" i="1"/>
  <c r="I154" i="1" s="1"/>
  <c r="F155" i="1"/>
  <c r="I155" i="1" s="1"/>
  <c r="F156" i="1"/>
  <c r="I156" i="1" s="1"/>
  <c r="F157" i="1"/>
  <c r="I157" i="1" s="1"/>
  <c r="F158" i="1"/>
  <c r="I158" i="1" s="1"/>
  <c r="F159" i="1"/>
  <c r="I159" i="1"/>
  <c r="F160" i="1"/>
  <c r="I160" i="1" s="1"/>
  <c r="F161" i="1"/>
  <c r="I161" i="1" s="1"/>
  <c r="F162" i="1"/>
  <c r="I162" i="1" s="1"/>
  <c r="F163" i="1"/>
  <c r="I163" i="1" s="1"/>
  <c r="F164" i="1"/>
  <c r="I164" i="1" s="1"/>
  <c r="F165" i="1"/>
  <c r="I165" i="1" s="1"/>
  <c r="F166" i="1"/>
  <c r="I166" i="1" s="1"/>
  <c r="F167" i="1"/>
  <c r="I167" i="1" s="1"/>
  <c r="F168" i="1"/>
  <c r="I168" i="1" s="1"/>
  <c r="F169" i="1"/>
  <c r="I169" i="1" s="1"/>
  <c r="F170" i="1"/>
  <c r="I170" i="1" s="1"/>
  <c r="F171" i="1"/>
  <c r="I171" i="1" s="1"/>
  <c r="F172" i="1"/>
  <c r="I172" i="1" s="1"/>
  <c r="F173" i="1"/>
  <c r="I173" i="1" s="1"/>
  <c r="F174" i="1"/>
  <c r="I174" i="1" s="1"/>
  <c r="F175" i="1"/>
  <c r="I175" i="1"/>
  <c r="F176" i="1"/>
  <c r="I176" i="1" s="1"/>
  <c r="F177" i="1"/>
  <c r="I177" i="1" s="1"/>
  <c r="F178" i="1"/>
  <c r="I178" i="1" s="1"/>
  <c r="F179" i="1"/>
  <c r="I179" i="1" s="1"/>
  <c r="F180" i="1"/>
  <c r="I180" i="1" s="1"/>
  <c r="F181" i="1"/>
  <c r="I181" i="1" s="1"/>
  <c r="F182" i="1"/>
  <c r="I182" i="1" s="1"/>
  <c r="F183" i="1"/>
  <c r="I183" i="1" s="1"/>
  <c r="F184" i="1"/>
  <c r="I184" i="1" s="1"/>
  <c r="F185" i="1"/>
  <c r="I185" i="1" s="1"/>
  <c r="F186" i="1"/>
  <c r="I186" i="1" s="1"/>
  <c r="F187" i="1"/>
  <c r="I187" i="1" s="1"/>
  <c r="F188" i="1"/>
  <c r="I188" i="1" s="1"/>
  <c r="F189" i="1"/>
  <c r="I189" i="1"/>
  <c r="F190" i="1"/>
  <c r="I190" i="1" s="1"/>
  <c r="F191" i="1"/>
  <c r="I191" i="1" s="1"/>
  <c r="F192" i="1"/>
  <c r="I192" i="1" s="1"/>
  <c r="F193" i="1"/>
  <c r="I193" i="1" s="1"/>
  <c r="F194" i="1"/>
  <c r="I194" i="1" s="1"/>
  <c r="F195" i="1"/>
  <c r="I195" i="1" s="1"/>
  <c r="F196" i="1"/>
  <c r="I196" i="1" s="1"/>
  <c r="F197" i="1"/>
  <c r="I197" i="1" s="1"/>
  <c r="F198" i="1"/>
  <c r="I198" i="1" s="1"/>
  <c r="F199" i="1"/>
  <c r="I199" i="1"/>
  <c r="F200" i="1"/>
  <c r="I200" i="1" s="1"/>
  <c r="F201" i="1"/>
  <c r="I201" i="1" s="1"/>
  <c r="F202" i="1"/>
  <c r="I202" i="1" s="1"/>
  <c r="F203" i="1"/>
  <c r="I203" i="1" s="1"/>
  <c r="F204" i="1"/>
  <c r="I204" i="1" s="1"/>
  <c r="F205" i="1"/>
  <c r="I205" i="1" s="1"/>
  <c r="F206" i="1"/>
  <c r="I206" i="1" s="1"/>
  <c r="F207" i="1"/>
  <c r="I207" i="1" s="1"/>
  <c r="F208" i="1"/>
  <c r="I208" i="1" s="1"/>
  <c r="F209" i="1"/>
  <c r="I209" i="1" s="1"/>
  <c r="F210" i="1"/>
  <c r="I210" i="1" s="1"/>
  <c r="F211" i="1"/>
  <c r="I211" i="1" s="1"/>
  <c r="F212" i="1"/>
  <c r="I212" i="1" s="1"/>
  <c r="F213" i="1"/>
  <c r="I213" i="1" s="1"/>
  <c r="F214" i="1"/>
  <c r="I214" i="1" s="1"/>
  <c r="F215" i="1"/>
  <c r="I215" i="1" s="1"/>
  <c r="F216" i="1"/>
  <c r="I216" i="1" s="1"/>
  <c r="F217" i="1"/>
  <c r="I217" i="1" s="1"/>
  <c r="F218" i="1"/>
  <c r="I218" i="1" s="1"/>
  <c r="F219" i="1"/>
  <c r="I219" i="1" s="1"/>
  <c r="F220" i="1"/>
  <c r="I220" i="1" s="1"/>
  <c r="F221" i="1"/>
  <c r="I221" i="1" s="1"/>
  <c r="F222" i="1"/>
  <c r="I222" i="1" s="1"/>
  <c r="F223" i="1"/>
  <c r="I223" i="1"/>
  <c r="F224" i="1"/>
  <c r="I224" i="1" s="1"/>
  <c r="F225" i="1"/>
  <c r="I225" i="1" s="1"/>
  <c r="F226" i="1"/>
  <c r="I226" i="1" s="1"/>
  <c r="F227" i="1"/>
  <c r="I227" i="1" s="1"/>
  <c r="F228" i="1"/>
  <c r="I228" i="1" s="1"/>
  <c r="F229" i="1"/>
  <c r="I229" i="1" s="1"/>
  <c r="F230" i="1"/>
  <c r="I230" i="1" s="1"/>
  <c r="F231" i="1"/>
  <c r="I231" i="1" s="1"/>
  <c r="F232" i="1"/>
  <c r="I232" i="1" s="1"/>
  <c r="F233" i="1"/>
  <c r="I233" i="1" s="1"/>
  <c r="F234" i="1"/>
  <c r="I234" i="1" s="1"/>
  <c r="F235" i="1"/>
  <c r="I235" i="1" s="1"/>
  <c r="F236" i="1"/>
  <c r="I236" i="1" s="1"/>
  <c r="F237" i="1"/>
  <c r="I237" i="1" s="1"/>
  <c r="F238" i="1"/>
  <c r="I238" i="1" s="1"/>
  <c r="F239" i="1"/>
  <c r="I239" i="1"/>
  <c r="F240" i="1"/>
  <c r="I240" i="1" s="1"/>
  <c r="F241" i="1"/>
  <c r="I241" i="1" s="1"/>
  <c r="F242" i="1"/>
  <c r="I242" i="1" s="1"/>
  <c r="F243" i="1"/>
  <c r="I243" i="1" s="1"/>
  <c r="F244" i="1"/>
  <c r="I244" i="1" s="1"/>
  <c r="F245" i="1"/>
  <c r="I245" i="1" s="1"/>
  <c r="F246" i="1"/>
  <c r="I246" i="1" s="1"/>
  <c r="F247" i="1"/>
  <c r="I247" i="1" s="1"/>
  <c r="F248" i="1"/>
  <c r="I248" i="1" s="1"/>
  <c r="F249" i="1"/>
  <c r="I249" i="1" s="1"/>
  <c r="F250" i="1"/>
  <c r="I250" i="1" s="1"/>
  <c r="F251" i="1"/>
  <c r="I251" i="1" s="1"/>
  <c r="F252" i="1"/>
  <c r="I252" i="1" s="1"/>
  <c r="F253" i="1"/>
  <c r="I253" i="1"/>
  <c r="F254" i="1"/>
  <c r="I254" i="1" s="1"/>
  <c r="F255" i="1"/>
  <c r="I255" i="1" s="1"/>
  <c r="F256" i="1"/>
  <c r="I256" i="1" s="1"/>
  <c r="F257" i="1"/>
  <c r="I257" i="1" s="1"/>
  <c r="F258" i="1"/>
  <c r="I258" i="1" s="1"/>
  <c r="F259" i="1"/>
  <c r="I259" i="1" s="1"/>
  <c r="F260" i="1"/>
  <c r="I260" i="1" s="1"/>
  <c r="F261" i="1"/>
  <c r="I261" i="1" s="1"/>
  <c r="F262" i="1"/>
  <c r="I262" i="1" s="1"/>
  <c r="F263" i="1"/>
  <c r="I263" i="1"/>
  <c r="F264" i="1"/>
  <c r="I264" i="1" s="1"/>
  <c r="F265" i="1"/>
  <c r="I265" i="1" s="1"/>
  <c r="F266" i="1"/>
  <c r="I266" i="1" s="1"/>
  <c r="F267" i="1"/>
  <c r="I267" i="1" s="1"/>
  <c r="F268" i="1"/>
  <c r="I268" i="1" s="1"/>
  <c r="F269" i="1"/>
  <c r="I269" i="1" s="1"/>
  <c r="F270" i="1"/>
  <c r="I270" i="1" s="1"/>
  <c r="F271" i="1"/>
  <c r="I271" i="1" s="1"/>
  <c r="F272" i="1"/>
  <c r="I272" i="1" s="1"/>
  <c r="F273" i="1"/>
  <c r="I273" i="1" s="1"/>
  <c r="F274" i="1"/>
  <c r="I274" i="1" s="1"/>
  <c r="F275" i="1"/>
  <c r="I275" i="1" s="1"/>
  <c r="F276" i="1"/>
  <c r="I276" i="1" s="1"/>
  <c r="F277" i="1"/>
  <c r="I277" i="1" s="1"/>
  <c r="F278" i="1"/>
  <c r="I278" i="1" s="1"/>
  <c r="F279" i="1"/>
  <c r="I279" i="1" s="1"/>
  <c r="F280" i="1"/>
  <c r="I280" i="1" s="1"/>
  <c r="F281" i="1"/>
  <c r="I281" i="1" s="1"/>
  <c r="F282" i="1"/>
  <c r="I282" i="1" s="1"/>
  <c r="F283" i="1"/>
  <c r="I283" i="1" s="1"/>
  <c r="F284" i="1"/>
  <c r="I284" i="1" s="1"/>
  <c r="F285" i="1"/>
  <c r="I285" i="1" s="1"/>
  <c r="F286" i="1"/>
  <c r="I286" i="1" s="1"/>
  <c r="F287" i="1"/>
  <c r="I287" i="1"/>
  <c r="F288" i="1"/>
  <c r="I288" i="1" s="1"/>
  <c r="F289" i="1"/>
  <c r="I289" i="1" s="1"/>
  <c r="F290" i="1"/>
  <c r="I290" i="1" s="1"/>
  <c r="F291" i="1"/>
  <c r="I291" i="1" s="1"/>
  <c r="F292" i="1"/>
  <c r="I292" i="1" s="1"/>
  <c r="F293" i="1"/>
  <c r="I293" i="1" s="1"/>
  <c r="F294" i="1"/>
  <c r="I294" i="1" s="1"/>
  <c r="F295" i="1"/>
  <c r="I295" i="1" s="1"/>
  <c r="F296" i="1"/>
  <c r="I296" i="1" s="1"/>
  <c r="F297" i="1"/>
  <c r="I297" i="1" s="1"/>
  <c r="F298" i="1"/>
  <c r="I298" i="1" s="1"/>
  <c r="F299" i="1"/>
  <c r="I299" i="1" s="1"/>
  <c r="F300" i="1"/>
  <c r="I300" i="1" s="1"/>
  <c r="F301" i="1"/>
  <c r="I301" i="1" s="1"/>
  <c r="F302" i="1"/>
  <c r="I302" i="1" s="1"/>
  <c r="F303" i="1"/>
  <c r="I303" i="1"/>
  <c r="F304" i="1"/>
  <c r="I304" i="1" s="1"/>
  <c r="F305" i="1"/>
  <c r="I305" i="1" s="1"/>
  <c r="F306" i="1"/>
  <c r="I306" i="1" s="1"/>
  <c r="F307" i="1"/>
  <c r="I307" i="1" s="1"/>
  <c r="F308" i="1"/>
  <c r="I308" i="1" s="1"/>
  <c r="F309" i="1"/>
  <c r="I309" i="1" s="1"/>
  <c r="F310" i="1"/>
  <c r="I310" i="1" s="1"/>
  <c r="F311" i="1"/>
  <c r="I311" i="1" s="1"/>
  <c r="E128" i="8"/>
  <c r="J128" i="8"/>
  <c r="J125" i="8"/>
  <c r="J101" i="8"/>
  <c r="H101" i="8"/>
  <c r="E101" i="8"/>
  <c r="E167" i="8"/>
  <c r="F167" i="8"/>
  <c r="H260" i="8"/>
  <c r="E260" i="8"/>
  <c r="E259" i="8" s="1"/>
  <c r="F74" i="8"/>
  <c r="E175" i="8"/>
  <c r="J317" i="8"/>
  <c r="J174" i="8"/>
  <c r="I239" i="8"/>
  <c r="J181" i="8"/>
  <c r="J99" i="8"/>
  <c r="J45" i="8"/>
  <c r="E20" i="8"/>
  <c r="W253" i="75" s="1"/>
  <c r="J20" i="8"/>
  <c r="W308" i="75" s="1"/>
  <c r="I320" i="8"/>
  <c r="J190" i="8"/>
  <c r="J417" i="8"/>
  <c r="F293" i="8"/>
  <c r="E234" i="8"/>
  <c r="J197" i="8"/>
  <c r="E179" i="8"/>
  <c r="D89" i="8"/>
  <c r="F89" i="8"/>
  <c r="D384" i="8"/>
  <c r="E360" i="8"/>
  <c r="I200" i="8"/>
  <c r="H187" i="8"/>
  <c r="E181" i="88" s="1"/>
  <c r="E183" i="88" s="1"/>
  <c r="E164" i="8"/>
  <c r="F131" i="8"/>
  <c r="E131" i="8"/>
  <c r="I127" i="8"/>
  <c r="F82" i="8"/>
  <c r="D76" i="8"/>
  <c r="F76" i="8"/>
  <c r="D252" i="8"/>
  <c r="I226" i="8"/>
  <c r="E103" i="8"/>
  <c r="D103" i="8"/>
  <c r="D77" i="8"/>
  <c r="I66" i="8"/>
  <c r="AB319" i="75" s="1"/>
  <c r="H66" i="8"/>
  <c r="AB314" i="75" s="1"/>
  <c r="D21" i="8"/>
  <c r="AB249" i="75" s="1"/>
  <c r="E151" i="8"/>
  <c r="H58" i="8"/>
  <c r="AC202" i="75" s="1"/>
  <c r="F21" i="1"/>
  <c r="I21" i="1" s="1"/>
  <c r="F20" i="1"/>
  <c r="I20" i="1" s="1"/>
  <c r="F22" i="1"/>
  <c r="F23" i="1"/>
  <c r="I23" i="1" s="1"/>
  <c r="D71" i="8"/>
  <c r="I125" i="8"/>
  <c r="F44" i="8"/>
  <c r="F111" i="8"/>
  <c r="J53" i="8"/>
  <c r="L204" i="75" s="1"/>
  <c r="H13" i="8"/>
  <c r="AC194" i="75" s="1"/>
  <c r="E89" i="8"/>
  <c r="D20" i="8"/>
  <c r="W249" i="75" s="1"/>
  <c r="E45" i="8"/>
  <c r="D128" i="8"/>
  <c r="H376" i="8"/>
  <c r="F231" i="8"/>
  <c r="E239" i="8"/>
  <c r="H9" i="8"/>
  <c r="P194" i="75" s="1"/>
  <c r="I244" i="8"/>
  <c r="E6" i="8"/>
  <c r="E197" i="8"/>
  <c r="H45" i="8"/>
  <c r="AK30" i="89" s="1"/>
  <c r="E62" i="8"/>
  <c r="R265" i="75" s="1"/>
  <c r="H257" i="8"/>
  <c r="H171" i="8"/>
  <c r="M7" i="88" s="1"/>
  <c r="M10" i="88" s="1"/>
  <c r="AL61" i="89" s="1"/>
  <c r="AN61" i="89" s="1"/>
  <c r="AS61" i="89" s="1"/>
  <c r="D304" i="8"/>
  <c r="D305" i="8"/>
  <c r="E323" i="8"/>
  <c r="D333" i="8"/>
  <c r="H27" i="8"/>
  <c r="I381" i="8"/>
  <c r="F381" i="8"/>
  <c r="J376" i="8"/>
  <c r="J280" i="8"/>
  <c r="F340" i="8"/>
  <c r="J340" i="8"/>
  <c r="E178" i="8"/>
  <c r="I172" i="8"/>
  <c r="H137" i="8"/>
  <c r="E72" i="88" s="1"/>
  <c r="E73" i="88" s="1"/>
  <c r="AQ69" i="89" s="1"/>
  <c r="AR69" i="89" s="1"/>
  <c r="AR68" i="89" s="1"/>
  <c r="E137" i="8"/>
  <c r="F137" i="8"/>
  <c r="E308" i="8"/>
  <c r="J172" i="8"/>
  <c r="D137" i="8"/>
  <c r="F395" i="8"/>
  <c r="E359" i="8"/>
  <c r="H337" i="8"/>
  <c r="F337" i="8"/>
  <c r="F221" i="8"/>
  <c r="F217" i="8"/>
  <c r="U1104" i="75" s="1"/>
  <c r="I217" i="8"/>
  <c r="H210" i="8"/>
  <c r="E152" i="8"/>
  <c r="J66" i="8"/>
  <c r="AB318" i="75" s="1"/>
  <c r="E66" i="8"/>
  <c r="AB265" i="75" s="1"/>
  <c r="F66" i="8"/>
  <c r="AB264" i="75" s="1"/>
  <c r="D66" i="8"/>
  <c r="AB260" i="75" s="1"/>
  <c r="H311" i="8"/>
  <c r="E172" i="8"/>
  <c r="AB1101" i="75" s="1"/>
  <c r="D260" i="8"/>
  <c r="F260" i="8"/>
  <c r="F259" i="8" s="1"/>
  <c r="I260" i="8"/>
  <c r="I259" i="8" s="1"/>
  <c r="I230" i="8"/>
  <c r="E230" i="8"/>
  <c r="AB1118" i="75" s="1"/>
  <c r="F194" i="8"/>
  <c r="D190" i="8"/>
  <c r="H74" i="8"/>
  <c r="F78" i="8"/>
  <c r="D200" i="8"/>
  <c r="I11" i="8"/>
  <c r="X196" i="75" s="1"/>
  <c r="F197" i="8"/>
  <c r="I190" i="8"/>
  <c r="J137" i="8"/>
  <c r="E324" i="8"/>
  <c r="I317" i="8"/>
  <c r="H317" i="8"/>
  <c r="I312" i="8"/>
  <c r="I300" i="8"/>
  <c r="J150" i="8"/>
  <c r="H121" i="8"/>
  <c r="F325" i="8"/>
  <c r="E13" i="8"/>
  <c r="AC158" i="75" s="1"/>
  <c r="I142" i="8"/>
  <c r="D417" i="8"/>
  <c r="J234" i="8"/>
  <c r="J233" i="8" s="1"/>
  <c r="I146" i="8"/>
  <c r="I101" i="8"/>
  <c r="H10" i="8"/>
  <c r="T194" i="75" s="1"/>
  <c r="H305" i="8"/>
  <c r="H303" i="8"/>
  <c r="H147" i="8"/>
  <c r="E112" i="88" s="1"/>
  <c r="H395" i="8"/>
  <c r="M216" i="88" s="1"/>
  <c r="M217" i="88" s="1"/>
  <c r="AQ184" i="89" s="1"/>
  <c r="AS184" i="89" s="1"/>
  <c r="AS183" i="89" s="1"/>
  <c r="D335" i="8"/>
  <c r="I111" i="8"/>
  <c r="H103" i="8"/>
  <c r="D188" i="8"/>
  <c r="F110" i="8"/>
  <c r="J216" i="8"/>
  <c r="E44" i="8"/>
  <c r="E244" i="8"/>
  <c r="E243" i="8" s="1"/>
  <c r="J360" i="8"/>
  <c r="J71" i="8"/>
  <c r="D239" i="8"/>
  <c r="E373" i="8"/>
  <c r="J325" i="8"/>
  <c r="H231" i="8"/>
  <c r="AK101" i="89" s="1"/>
  <c r="AN101" i="89" s="1"/>
  <c r="AS101" i="89" s="1"/>
  <c r="J244" i="8"/>
  <c r="I280" i="8"/>
  <c r="F239" i="8"/>
  <c r="E267" i="8"/>
  <c r="D44" i="8"/>
  <c r="E337" i="8"/>
  <c r="J353" i="8"/>
  <c r="E280" i="8"/>
  <c r="J239" i="8"/>
  <c r="I335" i="8"/>
  <c r="H78" i="8"/>
  <c r="E39" i="8"/>
  <c r="AT372" i="75" s="1"/>
  <c r="F26" i="8"/>
  <c r="H254" i="75" s="1"/>
  <c r="I73" i="8"/>
  <c r="J186" i="8"/>
  <c r="J252" i="8"/>
  <c r="H302" i="8"/>
  <c r="E396" i="8"/>
  <c r="H6" i="8"/>
  <c r="H297" i="8"/>
  <c r="F354" i="8"/>
  <c r="E146" i="8"/>
  <c r="F312" i="8"/>
  <c r="E100" i="8"/>
  <c r="F323" i="8"/>
  <c r="I167" i="8"/>
  <c r="J167" i="8"/>
  <c r="I268" i="8"/>
  <c r="AB1153" i="75" s="1"/>
  <c r="F385" i="8"/>
  <c r="F374" i="8"/>
  <c r="J359" i="8"/>
  <c r="I354" i="8"/>
  <c r="E343" i="8"/>
  <c r="E340" i="8"/>
  <c r="D336" i="8"/>
  <c r="D307" i="8"/>
  <c r="D228" i="8"/>
  <c r="M1107" i="75" s="1"/>
  <c r="F144" i="8"/>
  <c r="J122" i="8"/>
  <c r="I103" i="8"/>
  <c r="J9" i="8"/>
  <c r="P197" i="75" s="1"/>
  <c r="I228" i="8"/>
  <c r="F252" i="8"/>
  <c r="D297" i="8"/>
  <c r="H354" i="8"/>
  <c r="H312" i="8"/>
  <c r="E312" i="8"/>
  <c r="J100" i="8"/>
  <c r="F317" i="8"/>
  <c r="E317" i="8"/>
  <c r="D323" i="8"/>
  <c r="J154" i="8"/>
  <c r="H340" i="8"/>
  <c r="H336" i="8"/>
  <c r="H228" i="8"/>
  <c r="AK93" i="89" s="1"/>
  <c r="AN93" i="89" s="1"/>
  <c r="AS93" i="89" s="1"/>
  <c r="H241" i="8"/>
  <c r="M157" i="88" s="1"/>
  <c r="M159" i="88" s="1"/>
  <c r="AL140" i="89" s="1"/>
  <c r="AN140" i="89" s="1"/>
  <c r="AS140" i="89" s="1"/>
  <c r="I241" i="8"/>
  <c r="F164" i="8"/>
  <c r="J6" i="8"/>
  <c r="H343" i="8"/>
  <c r="J320" i="8"/>
  <c r="F369" i="8"/>
  <c r="F154" i="8"/>
  <c r="J418" i="8"/>
  <c r="D385" i="8"/>
  <c r="I343" i="8"/>
  <c r="J7" i="8"/>
  <c r="H407" i="8"/>
  <c r="E407" i="8"/>
  <c r="E392" i="8"/>
  <c r="I392" i="8"/>
  <c r="H319" i="8"/>
  <c r="F287" i="8"/>
  <c r="E187" i="8"/>
  <c r="E61" i="8"/>
  <c r="M265" i="75" s="1"/>
  <c r="F407" i="8"/>
  <c r="E405" i="8"/>
  <c r="I344" i="8"/>
  <c r="H334" i="8"/>
  <c r="E319" i="8"/>
  <c r="E318" i="8"/>
  <c r="I265" i="8"/>
  <c r="E222" i="8"/>
  <c r="J222" i="8"/>
  <c r="U1145" i="75" s="1"/>
  <c r="E193" i="8"/>
  <c r="D182" i="8"/>
  <c r="E127" i="8"/>
  <c r="I102" i="8"/>
  <c r="E55" i="8"/>
  <c r="T167" i="75" s="1"/>
  <c r="F48" i="8"/>
  <c r="E32" i="8"/>
  <c r="AK253" i="75" s="1"/>
  <c r="I27" i="8"/>
  <c r="D373" i="8"/>
  <c r="J373" i="8"/>
  <c r="H333" i="8"/>
  <c r="I333" i="8"/>
  <c r="E282" i="8"/>
  <c r="D178" i="8"/>
  <c r="E160" i="8"/>
  <c r="J145" i="8"/>
  <c r="D130" i="8"/>
  <c r="I54" i="8"/>
  <c r="P205" i="75" s="1"/>
  <c r="E54" i="8"/>
  <c r="P167" i="75" s="1"/>
  <c r="J16" i="8"/>
  <c r="M308" i="75" s="1"/>
  <c r="D47" i="8"/>
  <c r="I47" i="8"/>
  <c r="H182" i="8"/>
  <c r="D282" i="8"/>
  <c r="F257" i="8"/>
  <c r="F256" i="8" s="1"/>
  <c r="E71" i="8"/>
  <c r="F373" i="8"/>
  <c r="D407" i="8"/>
  <c r="J333" i="8"/>
  <c r="D405" i="8"/>
  <c r="F367" i="8"/>
  <c r="J352" i="8"/>
  <c r="E325" i="8"/>
  <c r="I319" i="8"/>
  <c r="I222" i="8"/>
  <c r="AB1145" i="75" s="1"/>
  <c r="J220" i="8"/>
  <c r="H191" i="8"/>
  <c r="M38" i="88" s="1"/>
  <c r="M40" i="88" s="1"/>
  <c r="AL66" i="89" s="1"/>
  <c r="AN66" i="89" s="1"/>
  <c r="AS66" i="89" s="1"/>
  <c r="H178" i="8"/>
  <c r="H175" i="8"/>
  <c r="M22" i="88" s="1"/>
  <c r="M24" i="88" s="1"/>
  <c r="F175" i="8"/>
  <c r="J175" i="8"/>
  <c r="H173" i="8"/>
  <c r="M14" i="88" s="1"/>
  <c r="M16" i="88" s="1"/>
  <c r="J173" i="8"/>
  <c r="E149" i="8"/>
  <c r="H149" i="8"/>
  <c r="E149" i="88" s="1"/>
  <c r="E153" i="88" s="1"/>
  <c r="D126" i="8"/>
  <c r="N701" i="75" s="1"/>
  <c r="J126" i="8"/>
  <c r="E117" i="8"/>
  <c r="F117" i="8"/>
  <c r="F100" i="8"/>
  <c r="H100" i="8"/>
  <c r="F56" i="8"/>
  <c r="X166" i="75" s="1"/>
  <c r="E56" i="8"/>
  <c r="X167" i="75" s="1"/>
  <c r="F53" i="8"/>
  <c r="L166" i="75" s="1"/>
  <c r="D37" i="8"/>
  <c r="AM156" i="75" s="1"/>
  <c r="J32" i="8"/>
  <c r="AK308" i="75" s="1"/>
  <c r="I173" i="8"/>
  <c r="E182" i="8"/>
  <c r="J267" i="8"/>
  <c r="U1148" i="75" s="1"/>
  <c r="E53" i="8"/>
  <c r="L167" i="75" s="1"/>
  <c r="F152" i="8"/>
  <c r="D241" i="8"/>
  <c r="H325" i="8"/>
  <c r="F16" i="8"/>
  <c r="M254" i="75" s="1"/>
  <c r="J142" i="8"/>
  <c r="E229" i="8"/>
  <c r="AB1108" i="75" s="1"/>
  <c r="F61" i="8"/>
  <c r="M264" i="75" s="1"/>
  <c r="I71" i="8"/>
  <c r="D194" i="8"/>
  <c r="H320" i="8"/>
  <c r="J146" i="8"/>
  <c r="I181" i="8"/>
  <c r="I100" i="8"/>
  <c r="J407" i="8"/>
  <c r="I175" i="8"/>
  <c r="E333" i="8"/>
  <c r="F27" i="8"/>
  <c r="J260" i="8"/>
  <c r="J259" i="8" s="1"/>
  <c r="D359" i="8"/>
  <c r="I359" i="8"/>
  <c r="D325" i="8"/>
  <c r="I323" i="8"/>
  <c r="F319" i="8"/>
  <c r="I248" i="8"/>
  <c r="J248" i="8"/>
  <c r="F241" i="8"/>
  <c r="F229" i="8"/>
  <c r="U1108" i="75" s="1"/>
  <c r="H222" i="8"/>
  <c r="F193" i="8"/>
  <c r="I158" i="8"/>
  <c r="H131" i="8"/>
  <c r="AK72" i="89" s="1"/>
  <c r="AN72" i="89" s="1"/>
  <c r="AS72" i="89" s="1"/>
  <c r="E110" i="8"/>
  <c r="I110" i="8"/>
  <c r="H102" i="8"/>
  <c r="J37" i="8"/>
  <c r="AM197" i="75" s="1"/>
  <c r="F32" i="8"/>
  <c r="AK254" i="75" s="1"/>
  <c r="F10" i="8"/>
  <c r="T159" i="75" s="1"/>
  <c r="J10" i="8"/>
  <c r="T197" i="75" s="1"/>
  <c r="D6" i="8"/>
  <c r="J111" i="8"/>
  <c r="J39" i="8"/>
  <c r="AT417" i="75" s="1"/>
  <c r="E42" i="8"/>
  <c r="F219" i="8"/>
  <c r="U1112" i="75" s="1"/>
  <c r="H418" i="8"/>
  <c r="E268" i="8"/>
  <c r="F342" i="8"/>
  <c r="J310" i="8"/>
  <c r="D249" i="8"/>
  <c r="F249" i="8"/>
  <c r="H189" i="8"/>
  <c r="M30" i="88" s="1"/>
  <c r="M32" i="88" s="1"/>
  <c r="I186" i="8"/>
  <c r="E96" i="8"/>
  <c r="I96" i="8"/>
  <c r="J96" i="8"/>
  <c r="F96" i="8"/>
  <c r="J76" i="8"/>
  <c r="H76" i="8"/>
  <c r="E45" i="88" s="1"/>
  <c r="E46" i="88" s="1"/>
  <c r="AQ24" i="89" s="1"/>
  <c r="AR24" i="89" s="1"/>
  <c r="AR23" i="89" s="1"/>
  <c r="I274" i="8"/>
  <c r="F151" i="8"/>
  <c r="I151" i="8"/>
  <c r="E251" i="8"/>
  <c r="F274" i="8"/>
  <c r="E366" i="8"/>
  <c r="D266" i="8"/>
  <c r="D125" i="8"/>
  <c r="D219" i="8"/>
  <c r="J292" i="8"/>
  <c r="E257" i="8"/>
  <c r="E256" i="8" s="1"/>
  <c r="F125" i="8"/>
  <c r="F376" i="8"/>
  <c r="E376" i="8"/>
  <c r="I374" i="8"/>
  <c r="F310" i="8"/>
  <c r="F301" i="8"/>
  <c r="J249" i="8"/>
  <c r="H227" i="8"/>
  <c r="E189" i="8"/>
  <c r="J182" i="8"/>
  <c r="H179" i="8"/>
  <c r="J179" i="8"/>
  <c r="E150" i="8"/>
  <c r="D144" i="8"/>
  <c r="E144" i="8"/>
  <c r="J144" i="8"/>
  <c r="E121" i="8"/>
  <c r="F121" i="8"/>
  <c r="D84" i="8"/>
  <c r="I84" i="8"/>
  <c r="J84" i="8"/>
  <c r="I44" i="8"/>
  <c r="H44" i="8"/>
  <c r="E8" i="88" s="1"/>
  <c r="E9" i="88" s="1"/>
  <c r="I308" i="8"/>
  <c r="I311" i="8"/>
  <c r="E194" i="8"/>
  <c r="F160" i="8"/>
  <c r="H125" i="8"/>
  <c r="E56" i="88" s="1"/>
  <c r="E57" i="88" s="1"/>
  <c r="D308" i="8"/>
  <c r="D311" i="8"/>
  <c r="E408" i="8"/>
  <c r="I90" i="8"/>
  <c r="F90" i="8"/>
  <c r="D381" i="8"/>
  <c r="E381" i="8"/>
  <c r="J160" i="8"/>
  <c r="D395" i="8"/>
  <c r="I219" i="8"/>
  <c r="I418" i="8"/>
  <c r="F418" i="8"/>
  <c r="H268" i="8"/>
  <c r="M1153" i="75" s="1"/>
  <c r="E385" i="8"/>
  <c r="J151" i="8"/>
  <c r="E292" i="8"/>
  <c r="E226" i="8"/>
  <c r="F251" i="8"/>
  <c r="H308" i="8"/>
  <c r="E311" i="8"/>
  <c r="I257" i="8"/>
  <c r="F343" i="8"/>
  <c r="I353" i="8"/>
  <c r="J374" i="8"/>
  <c r="D90" i="8"/>
  <c r="I194" i="8"/>
  <c r="E320" i="8"/>
  <c r="F352" i="8"/>
  <c r="H359" i="8"/>
  <c r="H381" i="8"/>
  <c r="E94" i="8"/>
  <c r="F191" i="8"/>
  <c r="E418" i="8"/>
  <c r="H408" i="8"/>
  <c r="J375" i="8"/>
  <c r="D366" i="8"/>
  <c r="J343" i="8"/>
  <c r="I340" i="8"/>
  <c r="I336" i="8"/>
  <c r="J334" i="8"/>
  <c r="D318" i="8"/>
  <c r="J311" i="8"/>
  <c r="J308" i="8"/>
  <c r="D265" i="8"/>
  <c r="F265" i="8"/>
  <c r="J257" i="8"/>
  <c r="J256" i="8" s="1"/>
  <c r="H249" i="8"/>
  <c r="M171" i="88" s="1"/>
  <c r="M173" i="88" s="1"/>
  <c r="J241" i="8"/>
  <c r="E228" i="8"/>
  <c r="J228" i="8"/>
  <c r="J226" i="8"/>
  <c r="E220" i="8"/>
  <c r="AB1114" i="75" s="1"/>
  <c r="I199" i="8"/>
  <c r="D189" i="8"/>
  <c r="F186" i="8"/>
  <c r="F182" i="8"/>
  <c r="I152" i="8"/>
  <c r="J152" i="8"/>
  <c r="I121" i="8"/>
  <c r="H72" i="8"/>
  <c r="E32" i="88" s="1"/>
  <c r="E35" i="88" s="1"/>
  <c r="AQ16" i="89" s="1"/>
  <c r="AR16" i="89" s="1"/>
  <c r="I72" i="8"/>
  <c r="E43" i="8"/>
  <c r="F43" i="8"/>
  <c r="I43" i="8"/>
  <c r="F11" i="8"/>
  <c r="X159" i="75" s="1"/>
  <c r="I117" i="8"/>
  <c r="I68" i="8"/>
  <c r="I56" i="8"/>
  <c r="X205" i="75" s="1"/>
  <c r="I130" i="8"/>
  <c r="J103" i="8"/>
  <c r="F39" i="8"/>
  <c r="AT373" i="75" s="1"/>
  <c r="H180" i="8"/>
  <c r="H217" i="8"/>
  <c r="AK88" i="89" s="1"/>
  <c r="AN88" i="89" s="1"/>
  <c r="AS88" i="89" s="1"/>
  <c r="H154" i="8"/>
  <c r="E176" i="88" s="1"/>
  <c r="E177" i="88" s="1"/>
  <c r="D32" i="8"/>
  <c r="AK249" i="75" s="1"/>
  <c r="D111" i="8"/>
  <c r="D151" i="8"/>
  <c r="D147" i="8"/>
  <c r="H56" i="8"/>
  <c r="X202" i="75" s="1"/>
  <c r="H26" i="8"/>
  <c r="H71" i="8"/>
  <c r="E25" i="88" s="1"/>
  <c r="E27" i="88" s="1"/>
  <c r="AQ7" i="89" s="1"/>
  <c r="AR7" i="89" s="1"/>
  <c r="AR5" i="89" s="1"/>
  <c r="H75" i="8"/>
  <c r="E40" i="88" s="1"/>
  <c r="E42" i="88" s="1"/>
  <c r="AQ21" i="89" s="1"/>
  <c r="AR21" i="89" s="1"/>
  <c r="H73" i="8"/>
  <c r="D75" i="8"/>
  <c r="D9" i="8"/>
  <c r="P156" i="75" s="1"/>
  <c r="D55" i="8"/>
  <c r="T164" i="75" s="1"/>
  <c r="D56" i="8"/>
  <c r="X164" i="75" s="1"/>
  <c r="H230" i="8"/>
  <c r="AK100" i="89" s="1"/>
  <c r="AN100" i="89" s="1"/>
  <c r="AS100" i="89" s="1"/>
  <c r="H234" i="8"/>
  <c r="H233" i="8" s="1"/>
  <c r="H200" i="8"/>
  <c r="H8" i="8"/>
  <c r="H32" i="8"/>
  <c r="AK303" i="75" s="1"/>
  <c r="H17" i="8"/>
  <c r="R303" i="75" s="1"/>
  <c r="D215" i="8"/>
  <c r="M1097" i="75" s="1"/>
  <c r="D142" i="8"/>
  <c r="D122" i="8"/>
  <c r="D10" i="8"/>
  <c r="T156" i="75" s="1"/>
  <c r="D43" i="8"/>
  <c r="H33" i="8"/>
  <c r="I33" i="8"/>
  <c r="AP416" i="75" s="1"/>
  <c r="D33" i="8"/>
  <c r="E33" i="8"/>
  <c r="AP372" i="75" s="1"/>
  <c r="J33" i="8"/>
  <c r="AP417" i="75" s="1"/>
  <c r="F368" i="8"/>
  <c r="J368" i="8"/>
  <c r="D368" i="8"/>
  <c r="I368" i="8"/>
  <c r="E368" i="8"/>
  <c r="H368" i="8"/>
  <c r="I346" i="8"/>
  <c r="F346" i="8"/>
  <c r="D346" i="8"/>
  <c r="E346" i="8"/>
  <c r="J346" i="8"/>
  <c r="H412" i="8"/>
  <c r="J412" i="8"/>
  <c r="I412" i="8"/>
  <c r="F33" i="8"/>
  <c r="AP373" i="75" s="1"/>
  <c r="H198" i="8"/>
  <c r="J198" i="8"/>
  <c r="F198" i="8"/>
  <c r="I198" i="8"/>
  <c r="D198" i="8"/>
  <c r="D421" i="8"/>
  <c r="D420" i="8" s="1"/>
  <c r="E421" i="8"/>
  <c r="E420" i="8" s="1"/>
  <c r="H421" i="8"/>
  <c r="J421" i="8"/>
  <c r="J420" i="8" s="1"/>
  <c r="J413" i="8"/>
  <c r="F413" i="8"/>
  <c r="H413" i="8"/>
  <c r="H386" i="8"/>
  <c r="J386" i="8"/>
  <c r="E386" i="8"/>
  <c r="I386" i="8"/>
  <c r="D347" i="8"/>
  <c r="J347" i="8"/>
  <c r="I347" i="8"/>
  <c r="J134" i="8"/>
  <c r="J133" i="8" s="1"/>
  <c r="E134" i="8"/>
  <c r="E133" i="8" s="1"/>
  <c r="F134" i="8"/>
  <c r="F133" i="8" s="1"/>
  <c r="I134" i="8"/>
  <c r="I133" i="8" s="1"/>
  <c r="D298" i="8"/>
  <c r="F298" i="8"/>
  <c r="J298" i="8"/>
  <c r="E298" i="8"/>
  <c r="I298" i="8"/>
  <c r="H298" i="8"/>
  <c r="H291" i="8"/>
  <c r="F291" i="8"/>
  <c r="D283" i="8"/>
  <c r="J283" i="8"/>
  <c r="D143" i="8"/>
  <c r="J143" i="8"/>
  <c r="E143" i="8"/>
  <c r="I143" i="8"/>
  <c r="F143" i="8"/>
  <c r="H143" i="8"/>
  <c r="E86" i="88" s="1"/>
  <c r="E90" i="88" s="1"/>
  <c r="H99" i="8"/>
  <c r="F99" i="8"/>
  <c r="F394" i="8"/>
  <c r="D394" i="8"/>
  <c r="H394" i="8"/>
  <c r="E216" i="88" s="1"/>
  <c r="E217" i="88" s="1"/>
  <c r="AQ180" i="89" s="1"/>
  <c r="AS180" i="89" s="1"/>
  <c r="AS179" i="89" s="1"/>
  <c r="E394" i="8"/>
  <c r="J394" i="8"/>
  <c r="I394" i="8"/>
  <c r="H382" i="8"/>
  <c r="E382" i="8"/>
  <c r="F382" i="8"/>
  <c r="I382" i="8"/>
  <c r="D367" i="8"/>
  <c r="E367" i="8"/>
  <c r="J367" i="8"/>
  <c r="H367" i="8"/>
  <c r="F409" i="8"/>
  <c r="H409" i="8"/>
  <c r="D409" i="8"/>
  <c r="J409" i="8"/>
  <c r="E409" i="8"/>
  <c r="I409" i="8"/>
  <c r="I293" i="8"/>
  <c r="E293" i="8"/>
  <c r="E218" i="8"/>
  <c r="AB1109" i="75" s="1"/>
  <c r="D192" i="8"/>
  <c r="J192" i="8"/>
  <c r="E192" i="8"/>
  <c r="F192" i="8"/>
  <c r="I192" i="8"/>
  <c r="H183" i="8"/>
  <c r="D174" i="8"/>
  <c r="E174" i="8"/>
  <c r="F174" i="8"/>
  <c r="I174" i="8"/>
  <c r="D171" i="8"/>
  <c r="I171" i="8"/>
  <c r="E171" i="8"/>
  <c r="J171" i="8"/>
  <c r="F171" i="8"/>
  <c r="D159" i="8"/>
  <c r="J159" i="8"/>
  <c r="F159" i="8"/>
  <c r="E157" i="8"/>
  <c r="J157" i="8"/>
  <c r="F157" i="8"/>
  <c r="I157" i="8"/>
  <c r="H417" i="8"/>
  <c r="E417" i="8"/>
  <c r="I384" i="8"/>
  <c r="J369" i="8"/>
  <c r="I369" i="8"/>
  <c r="J341" i="8"/>
  <c r="J273" i="8"/>
  <c r="D268" i="8"/>
  <c r="J268" i="8"/>
  <c r="E83" i="8"/>
  <c r="F83" i="8"/>
  <c r="I83" i="8"/>
  <c r="F406" i="8"/>
  <c r="D406" i="8"/>
  <c r="I406" i="8"/>
  <c r="H360" i="8"/>
  <c r="D360" i="8"/>
  <c r="I360" i="8"/>
  <c r="D328" i="8"/>
  <c r="I328" i="8"/>
  <c r="I163" i="8"/>
  <c r="J58" i="8"/>
  <c r="AC204" i="75" s="1"/>
  <c r="F58" i="8"/>
  <c r="AC166" i="75" s="1"/>
  <c r="D58" i="8"/>
  <c r="AC164" i="75" s="1"/>
  <c r="I58" i="8"/>
  <c r="AC205" i="75" s="1"/>
  <c r="J406" i="8"/>
  <c r="F400" i="8"/>
  <c r="D400" i="8"/>
  <c r="I400" i="8"/>
  <c r="I375" i="8"/>
  <c r="D375" i="8"/>
  <c r="F375" i="8"/>
  <c r="F361" i="8"/>
  <c r="E361" i="8"/>
  <c r="D354" i="8"/>
  <c r="J354" i="8"/>
  <c r="E345" i="8"/>
  <c r="F344" i="8"/>
  <c r="J344" i="8"/>
  <c r="D344" i="8"/>
  <c r="H344" i="8"/>
  <c r="D337" i="8"/>
  <c r="I337" i="8"/>
  <c r="E334" i="8"/>
  <c r="F334" i="8"/>
  <c r="J328" i="8"/>
  <c r="F322" i="8"/>
  <c r="D322" i="8"/>
  <c r="J322" i="8"/>
  <c r="H322" i="8"/>
  <c r="D299" i="8"/>
  <c r="I299" i="8"/>
  <c r="E299" i="8"/>
  <c r="H299" i="8"/>
  <c r="D292" i="8"/>
  <c r="F129" i="8"/>
  <c r="J129" i="8"/>
  <c r="E335" i="8"/>
  <c r="J335" i="8"/>
  <c r="E307" i="8"/>
  <c r="E252" i="8"/>
  <c r="H252" i="8"/>
  <c r="M189" i="88" s="1"/>
  <c r="M193" i="88" s="1"/>
  <c r="E250" i="8"/>
  <c r="F250" i="8"/>
  <c r="E188" i="8"/>
  <c r="J188" i="8"/>
  <c r="F188" i="8"/>
  <c r="E166" i="8"/>
  <c r="J166" i="8"/>
  <c r="F166" i="8"/>
  <c r="E126" i="8"/>
  <c r="T701" i="75" s="1"/>
  <c r="H126" i="8"/>
  <c r="AK71" i="89" s="1"/>
  <c r="AN71" i="89" s="1"/>
  <c r="AS71" i="89" s="1"/>
  <c r="J118" i="8"/>
  <c r="F118" i="8"/>
  <c r="D88" i="8"/>
  <c r="I88" i="8"/>
  <c r="E88" i="8"/>
  <c r="J88" i="8"/>
  <c r="H87" i="8"/>
  <c r="E87" i="8"/>
  <c r="I87" i="8"/>
  <c r="D23" i="8"/>
  <c r="H23" i="8"/>
  <c r="AK19" i="89" s="1"/>
  <c r="AN19" i="89" s="1"/>
  <c r="AS19" i="89" s="1"/>
  <c r="E23" i="8"/>
  <c r="I23" i="8"/>
  <c r="J397" i="8"/>
  <c r="F335" i="8"/>
  <c r="F324" i="8"/>
  <c r="D310" i="8"/>
  <c r="I310" i="8"/>
  <c r="D276" i="8"/>
  <c r="E276" i="8"/>
  <c r="J276" i="8"/>
  <c r="F275" i="8"/>
  <c r="H267" i="8"/>
  <c r="D253" i="8"/>
  <c r="J253" i="8"/>
  <c r="D251" i="8"/>
  <c r="H251" i="8"/>
  <c r="M179" i="88" s="1"/>
  <c r="M184" i="88" s="1"/>
  <c r="F248" i="8"/>
  <c r="E248" i="8"/>
  <c r="H248" i="8"/>
  <c r="I208" i="8"/>
  <c r="E199" i="8"/>
  <c r="J199" i="8"/>
  <c r="F199" i="8"/>
  <c r="H188" i="8"/>
  <c r="M130" i="88" s="1"/>
  <c r="I187" i="8"/>
  <c r="J187" i="8"/>
  <c r="F180" i="8"/>
  <c r="E153" i="8"/>
  <c r="I153" i="8"/>
  <c r="J153" i="8"/>
  <c r="F126" i="8"/>
  <c r="AA701" i="75" s="1"/>
  <c r="H118" i="8"/>
  <c r="E102" i="8"/>
  <c r="J102" i="8"/>
  <c r="F102" i="8"/>
  <c r="H88" i="8"/>
  <c r="F23" i="8"/>
  <c r="I249" i="8"/>
  <c r="I234" i="8"/>
  <c r="I233" i="8" s="1"/>
  <c r="J131" i="8"/>
  <c r="H130" i="8"/>
  <c r="E68" i="88" s="1"/>
  <c r="E69" i="88" s="1"/>
  <c r="J75" i="8"/>
  <c r="E75" i="8"/>
  <c r="F68" i="8"/>
  <c r="F54" i="8"/>
  <c r="P166" i="75" s="1"/>
  <c r="J54" i="8"/>
  <c r="P204" i="75" s="1"/>
  <c r="F47" i="8"/>
  <c r="H47" i="8"/>
  <c r="E17" i="88" s="1"/>
  <c r="E18" i="88" s="1"/>
  <c r="AL29" i="89" s="1"/>
  <c r="AN29" i="89" s="1"/>
  <c r="AS29" i="89" s="1"/>
  <c r="F7" i="8"/>
  <c r="I7" i="8"/>
  <c r="D7" i="8"/>
  <c r="E7" i="8"/>
  <c r="E26" i="8"/>
  <c r="H253" i="75" s="1"/>
  <c r="I26" i="8"/>
  <c r="H307" i="75" s="1"/>
  <c r="I48" i="8"/>
  <c r="I39" i="8"/>
  <c r="AT416" i="75" s="1"/>
  <c r="E10" i="8"/>
  <c r="T158" i="75" s="1"/>
  <c r="I10" i="8"/>
  <c r="T196" i="75" s="1"/>
  <c r="E9" i="8"/>
  <c r="P158" i="75" s="1"/>
  <c r="I9" i="8"/>
  <c r="P196" i="75" s="1"/>
  <c r="E25" i="101"/>
  <c r="H390" i="8"/>
  <c r="J390" i="8"/>
  <c r="F390" i="8"/>
  <c r="I390" i="8"/>
  <c r="E390" i="8"/>
  <c r="D390" i="8"/>
  <c r="AP368" i="75" s="1"/>
  <c r="AP390" i="75" s="1"/>
  <c r="D383" i="8"/>
  <c r="E383" i="8"/>
  <c r="I378" i="8"/>
  <c r="I362" i="8"/>
  <c r="E362" i="8"/>
  <c r="D362" i="8"/>
  <c r="F362" i="8"/>
  <c r="H362" i="8"/>
  <c r="H328" i="8"/>
  <c r="F328" i="8"/>
  <c r="E328" i="8"/>
  <c r="D313" i="8"/>
  <c r="H313" i="8"/>
  <c r="F300" i="8"/>
  <c r="E300" i="8"/>
  <c r="D300" i="8"/>
  <c r="J300" i="8"/>
  <c r="E286" i="8"/>
  <c r="I286" i="8"/>
  <c r="J286" i="8"/>
  <c r="D286" i="8"/>
  <c r="H286" i="8"/>
  <c r="D281" i="8"/>
  <c r="E281" i="8"/>
  <c r="F276" i="8"/>
  <c r="H276" i="8"/>
  <c r="I276" i="8"/>
  <c r="J362" i="8"/>
  <c r="J313" i="8"/>
  <c r="E217" i="8"/>
  <c r="J217" i="8"/>
  <c r="E200" i="8"/>
  <c r="F200" i="8"/>
  <c r="J200" i="8"/>
  <c r="D216" i="8"/>
  <c r="M1103" i="75" s="1"/>
  <c r="N42" i="89"/>
  <c r="AB42" i="89" s="1"/>
  <c r="AF42" i="89" s="1"/>
  <c r="U56" i="89"/>
  <c r="U55" i="89" s="1"/>
  <c r="H229" i="8" l="1"/>
  <c r="AK94" i="89" s="1"/>
  <c r="AN94" i="89" s="1"/>
  <c r="AS94" i="89" s="1"/>
  <c r="H215" i="8"/>
  <c r="H199" i="8"/>
  <c r="K199" i="8" s="1"/>
  <c r="D189" i="88" s="1"/>
  <c r="D191" i="88" s="1"/>
  <c r="Q145" i="89" s="1"/>
  <c r="S145" i="89" s="1"/>
  <c r="X145" i="89" s="1"/>
  <c r="AC145" i="89" s="1"/>
  <c r="AG145" i="89" s="1"/>
  <c r="H62" i="8"/>
  <c r="R314" i="75" s="1"/>
  <c r="T218" i="75"/>
  <c r="D217" i="8"/>
  <c r="M1104" i="75" s="1"/>
  <c r="D208" i="8"/>
  <c r="D199" i="8"/>
  <c r="G199" i="8" s="1"/>
  <c r="C121" i="100" s="1"/>
  <c r="C123" i="100" s="1"/>
  <c r="D181" i="8"/>
  <c r="G181" i="8" s="1"/>
  <c r="D166" i="8"/>
  <c r="D160" i="8"/>
  <c r="G160" i="8" s="1"/>
  <c r="D96" i="8"/>
  <c r="G96" i="8" s="1"/>
  <c r="AG264" i="75"/>
  <c r="AK2" i="77"/>
  <c r="AK2" i="76"/>
  <c r="AO2" i="77"/>
  <c r="AO2" i="76"/>
  <c r="AD171" i="104"/>
  <c r="AD124" i="104"/>
  <c r="AD91" i="104"/>
  <c r="CB2" i="129"/>
  <c r="AD50" i="104"/>
  <c r="AH2" i="76"/>
  <c r="AH2" i="77"/>
  <c r="AL2" i="76"/>
  <c r="AL2" i="77"/>
  <c r="AP2" i="76"/>
  <c r="AP2" i="77"/>
  <c r="AI2" i="76"/>
  <c r="AI2" i="77"/>
  <c r="AM2" i="76"/>
  <c r="AM2" i="77"/>
  <c r="AQ2" i="76"/>
  <c r="AQ2" i="77"/>
  <c r="AJ2" i="77"/>
  <c r="AJ2" i="76"/>
  <c r="AN2" i="77"/>
  <c r="AN2" i="76"/>
  <c r="AX417" i="75"/>
  <c r="AG253" i="75"/>
  <c r="AK310" i="75"/>
  <c r="X207" i="75"/>
  <c r="I61" i="20"/>
  <c r="AK14" i="89"/>
  <c r="AN14" i="89" s="1"/>
  <c r="AS14" i="89" s="1"/>
  <c r="H303" i="75"/>
  <c r="H310" i="75" s="1"/>
  <c r="AG303" i="75"/>
  <c r="AK6" i="89"/>
  <c r="AN6" i="89" s="1"/>
  <c r="AS6" i="89" s="1"/>
  <c r="L194" i="75"/>
  <c r="T199" i="75"/>
  <c r="P199" i="75"/>
  <c r="AC218" i="75"/>
  <c r="AG308" i="75"/>
  <c r="AX416" i="75"/>
  <c r="AG319" i="75"/>
  <c r="AC207" i="75"/>
  <c r="AB321" i="75"/>
  <c r="AG307" i="75"/>
  <c r="AA696" i="75"/>
  <c r="X169" i="75"/>
  <c r="AQ701" i="75"/>
  <c r="AA697" i="75"/>
  <c r="AG254" i="75"/>
  <c r="AG265" i="75"/>
  <c r="AG249" i="75"/>
  <c r="X180" i="75"/>
  <c r="H160" i="8"/>
  <c r="E120" i="88" s="1"/>
  <c r="H120" i="88" s="1"/>
  <c r="E121" i="88" s="1"/>
  <c r="E123" i="88" s="1"/>
  <c r="AL64" i="89" s="1"/>
  <c r="AN64" i="89" s="1"/>
  <c r="AS64" i="89" s="1"/>
  <c r="H151" i="8"/>
  <c r="E162" i="88" s="1"/>
  <c r="E163" i="88" s="1"/>
  <c r="AL139" i="89" s="1"/>
  <c r="AN139" i="89" s="1"/>
  <c r="AS139" i="89" s="1"/>
  <c r="AS138" i="89" s="1"/>
  <c r="H226" i="8"/>
  <c r="M149" i="88" s="1"/>
  <c r="M150" i="88" s="1"/>
  <c r="H244" i="8"/>
  <c r="M161" i="88" s="1"/>
  <c r="M163" i="88" s="1"/>
  <c r="H197" i="8"/>
  <c r="M47" i="88" s="1"/>
  <c r="M49" i="88" s="1"/>
  <c r="H194" i="8"/>
  <c r="AK137" i="89" s="1"/>
  <c r="H287" i="8"/>
  <c r="H146" i="8"/>
  <c r="M96" i="88" s="1"/>
  <c r="M100" i="88" s="1"/>
  <c r="H304" i="8"/>
  <c r="K304" i="8" s="1"/>
  <c r="H181" i="8"/>
  <c r="K181" i="8" s="1"/>
  <c r="H153" i="8"/>
  <c r="E171" i="88" s="1"/>
  <c r="E172" i="88" s="1"/>
  <c r="H83" i="8"/>
  <c r="H300" i="8"/>
  <c r="K300" i="8" s="1"/>
  <c r="H157" i="8"/>
  <c r="K157" i="8" s="1"/>
  <c r="H122" i="8"/>
  <c r="AL142" i="89" s="1"/>
  <c r="H374" i="8"/>
  <c r="K374" i="8" s="1"/>
  <c r="H352" i="8"/>
  <c r="H350" i="8" s="1"/>
  <c r="H174" i="8"/>
  <c r="M18" i="88" s="1"/>
  <c r="M20" i="88" s="1"/>
  <c r="AL63" i="89" s="1"/>
  <c r="AN63" i="89" s="1"/>
  <c r="AS63" i="89" s="1"/>
  <c r="H280" i="8"/>
  <c r="H164" i="8"/>
  <c r="M110" i="88" s="1"/>
  <c r="P110" i="88" s="1"/>
  <c r="M111" i="88" s="1"/>
  <c r="D378" i="8"/>
  <c r="D293" i="8"/>
  <c r="G293" i="8" s="1"/>
  <c r="D291" i="8"/>
  <c r="D164" i="8"/>
  <c r="G164" i="8" s="1"/>
  <c r="J80" i="100" s="1"/>
  <c r="L80" i="100" s="1"/>
  <c r="J82" i="100" s="1"/>
  <c r="D340" i="8"/>
  <c r="G340" i="8" s="1"/>
  <c r="D230" i="8"/>
  <c r="AX372" i="75"/>
  <c r="D248" i="8"/>
  <c r="T858" i="75" s="1"/>
  <c r="D275" i="8"/>
  <c r="D273" i="8"/>
  <c r="D231" i="8"/>
  <c r="M1120" i="75" s="1"/>
  <c r="D117" i="8"/>
  <c r="G117" i="8" s="1"/>
  <c r="D301" i="8"/>
  <c r="D374" i="8"/>
  <c r="G374" i="8" s="1"/>
  <c r="D244" i="8"/>
  <c r="G244" i="8" s="1"/>
  <c r="D397" i="8"/>
  <c r="D303" i="8"/>
  <c r="W282" i="75" s="1"/>
  <c r="AK256" i="75"/>
  <c r="I243" i="8"/>
  <c r="E193" i="88"/>
  <c r="E195" i="88" s="1"/>
  <c r="AL147" i="89" s="1"/>
  <c r="AN147" i="89" s="1"/>
  <c r="AS147" i="89" s="1"/>
  <c r="AB267" i="75"/>
  <c r="M51" i="88"/>
  <c r="M53" i="88" s="1"/>
  <c r="T180" i="75"/>
  <c r="T161" i="75"/>
  <c r="D5" i="89"/>
  <c r="D212" i="89"/>
  <c r="C2" i="89" s="1"/>
  <c r="D123" i="89"/>
  <c r="D222" i="89"/>
  <c r="D23" i="89"/>
  <c r="D49" i="89"/>
  <c r="D105" i="89"/>
  <c r="D162" i="89"/>
  <c r="D104" i="89"/>
  <c r="D177" i="89"/>
  <c r="D74" i="89"/>
  <c r="D24" i="89"/>
  <c r="S20" i="111"/>
  <c r="D178" i="89"/>
  <c r="D136" i="89"/>
  <c r="D209" i="89"/>
  <c r="D71" i="89"/>
  <c r="D61" i="89"/>
  <c r="D191" i="89"/>
  <c r="AH14" i="111"/>
  <c r="D194" i="89"/>
  <c r="H25" i="111"/>
  <c r="D91" i="89"/>
  <c r="D33" i="89"/>
  <c r="D32" i="89"/>
  <c r="D137" i="89"/>
  <c r="D159" i="89"/>
  <c r="Y50" i="111"/>
  <c r="AF26" i="111"/>
  <c r="S26" i="111"/>
  <c r="AM15" i="111"/>
  <c r="D218" i="89"/>
  <c r="S2" i="89" s="1"/>
  <c r="D160" i="89"/>
  <c r="D176" i="89"/>
  <c r="D192" i="89"/>
  <c r="D208" i="89"/>
  <c r="D25" i="89"/>
  <c r="D90" i="89"/>
  <c r="D106" i="89"/>
  <c r="D122" i="89"/>
  <c r="D138" i="89"/>
  <c r="D76" i="89"/>
  <c r="D41" i="89"/>
  <c r="D62" i="89"/>
  <c r="D48" i="89"/>
  <c r="D55" i="89"/>
  <c r="D77" i="89"/>
  <c r="D59" i="89"/>
  <c r="D37" i="89"/>
  <c r="D219" i="89"/>
  <c r="AP2" i="89" s="1"/>
  <c r="D6" i="89"/>
  <c r="D53" i="89"/>
  <c r="D46" i="89"/>
  <c r="D56" i="89"/>
  <c r="D36" i="89"/>
  <c r="D135" i="89"/>
  <c r="D119" i="89"/>
  <c r="D103" i="89"/>
  <c r="D87" i="89"/>
  <c r="D22" i="89"/>
  <c r="D205" i="89"/>
  <c r="D189" i="89"/>
  <c r="D173" i="89"/>
  <c r="D157" i="89"/>
  <c r="P4" i="111"/>
  <c r="AC17" i="111"/>
  <c r="H33" i="111"/>
  <c r="A6" i="114" s="1"/>
  <c r="P50" i="111"/>
  <c r="A13" i="114" s="1"/>
  <c r="D132" i="89"/>
  <c r="D116" i="89"/>
  <c r="D100" i="89"/>
  <c r="D84" i="89"/>
  <c r="D19" i="89"/>
  <c r="D202" i="89"/>
  <c r="D186" i="89"/>
  <c r="D170" i="89"/>
  <c r="D154" i="89"/>
  <c r="D216" i="89"/>
  <c r="H17" i="111"/>
  <c r="A3" i="114" s="1"/>
  <c r="D201" i="89"/>
  <c r="D185" i="89"/>
  <c r="D153" i="89"/>
  <c r="AH19" i="111"/>
  <c r="D144" i="89"/>
  <c r="D128" i="89"/>
  <c r="D96" i="89"/>
  <c r="D15" i="89"/>
  <c r="D182" i="89"/>
  <c r="D150" i="89"/>
  <c r="D152" i="89"/>
  <c r="D184" i="89"/>
  <c r="D17" i="89"/>
  <c r="D114" i="89"/>
  <c r="D146" i="89"/>
  <c r="D44" i="89"/>
  <c r="D51" i="89"/>
  <c r="D80" i="89"/>
  <c r="D70" i="89"/>
  <c r="D54" i="89"/>
  <c r="D4" i="89"/>
  <c r="D52" i="89"/>
  <c r="D143" i="89"/>
  <c r="D127" i="89"/>
  <c r="D95" i="89"/>
  <c r="D30" i="89"/>
  <c r="D197" i="89"/>
  <c r="D165" i="89"/>
  <c r="AH24" i="111"/>
  <c r="D140" i="89"/>
  <c r="D108" i="89"/>
  <c r="D27" i="89"/>
  <c r="N37" i="111"/>
  <c r="A8" i="114" s="1"/>
  <c r="AJ22" i="111"/>
  <c r="S8" i="111"/>
  <c r="D151" i="89"/>
  <c r="D167" i="89"/>
  <c r="D183" i="89"/>
  <c r="D199" i="89"/>
  <c r="D16" i="89"/>
  <c r="D81" i="89"/>
  <c r="D97" i="89"/>
  <c r="D113" i="89"/>
  <c r="D129" i="89"/>
  <c r="D145" i="89"/>
  <c r="D8" i="89"/>
  <c r="D50" i="89"/>
  <c r="D57" i="89"/>
  <c r="D35" i="89"/>
  <c r="D64" i="89"/>
  <c r="D9" i="89"/>
  <c r="D42" i="89"/>
  <c r="D40" i="89"/>
  <c r="D69" i="89"/>
  <c r="D3" i="89"/>
  <c r="D63" i="89"/>
  <c r="D7" i="89"/>
  <c r="D79" i="89"/>
  <c r="D75" i="89"/>
  <c r="D66" i="89"/>
  <c r="D147" i="89"/>
  <c r="D131" i="89"/>
  <c r="D115" i="89"/>
  <c r="D99" i="89"/>
  <c r="D83" i="89"/>
  <c r="D18" i="89"/>
  <c r="D169" i="89"/>
  <c r="H14" i="111"/>
  <c r="A2" i="114" s="1"/>
  <c r="H40" i="111"/>
  <c r="A15" i="114" s="1"/>
  <c r="D112" i="89"/>
  <c r="D31" i="89"/>
  <c r="D198" i="89"/>
  <c r="D166" i="89"/>
  <c r="D213" i="89"/>
  <c r="AH17" i="111"/>
  <c r="N7" i="111"/>
  <c r="D168" i="89"/>
  <c r="D200" i="89"/>
  <c r="D82" i="89"/>
  <c r="D98" i="89"/>
  <c r="D130" i="89"/>
  <c r="D11" i="89"/>
  <c r="D73" i="89"/>
  <c r="D45" i="89"/>
  <c r="D72" i="89"/>
  <c r="D67" i="89"/>
  <c r="D68" i="89"/>
  <c r="D34" i="89"/>
  <c r="D65" i="89"/>
  <c r="D111" i="89"/>
  <c r="D14" i="89"/>
  <c r="D181" i="89"/>
  <c r="AJ15" i="111"/>
  <c r="H47" i="111"/>
  <c r="A11" i="114" s="1"/>
  <c r="D124" i="89"/>
  <c r="D92" i="89"/>
  <c r="D149" i="89"/>
  <c r="U17" i="111"/>
  <c r="D158" i="89"/>
  <c r="D190" i="89"/>
  <c r="D88" i="89"/>
  <c r="X44" i="111"/>
  <c r="A10" i="114" s="1"/>
  <c r="D161" i="89"/>
  <c r="D26" i="89"/>
  <c r="D139" i="89"/>
  <c r="D78" i="89"/>
  <c r="D47" i="89"/>
  <c r="D58" i="89"/>
  <c r="D60" i="89"/>
  <c r="D121" i="89"/>
  <c r="D207" i="89"/>
  <c r="D217" i="89"/>
  <c r="AH23" i="111"/>
  <c r="D220" i="89"/>
  <c r="AR2" i="89" s="1"/>
  <c r="D174" i="89"/>
  <c r="D206" i="89"/>
  <c r="D120" i="89"/>
  <c r="U18" i="111"/>
  <c r="D193" i="89"/>
  <c r="D107" i="89"/>
  <c r="D43" i="89"/>
  <c r="D10" i="89"/>
  <c r="D39" i="89"/>
  <c r="D38" i="89"/>
  <c r="D89" i="89"/>
  <c r="D175" i="89"/>
  <c r="H29" i="111"/>
  <c r="A5" i="114" s="1"/>
  <c r="I16" i="20"/>
  <c r="H54" i="8"/>
  <c r="P202" i="75" s="1"/>
  <c r="P207" i="75" s="1"/>
  <c r="J384" i="8"/>
  <c r="F384" i="8"/>
  <c r="F220" i="8"/>
  <c r="U1114" i="75" s="1"/>
  <c r="I220" i="8"/>
  <c r="D220" i="8"/>
  <c r="M1114" i="75" s="1"/>
  <c r="F216" i="8"/>
  <c r="U1103" i="75" s="1"/>
  <c r="E378" i="8"/>
  <c r="J378" i="8"/>
  <c r="H378" i="8"/>
  <c r="J68" i="8"/>
  <c r="AG318" i="75" s="1"/>
  <c r="H384" i="8"/>
  <c r="E412" i="8"/>
  <c r="H220" i="8"/>
  <c r="E397" i="8"/>
  <c r="H397" i="8"/>
  <c r="I42" i="8"/>
  <c r="E145" i="8"/>
  <c r="I55" i="8"/>
  <c r="T205" i="75" s="1"/>
  <c r="I397" i="8"/>
  <c r="D345" i="8"/>
  <c r="F283" i="8"/>
  <c r="G283" i="8" s="1"/>
  <c r="F8" i="8"/>
  <c r="L159" i="75" s="1"/>
  <c r="E8" i="8"/>
  <c r="L158" i="75" s="1"/>
  <c r="E275" i="8"/>
  <c r="J275" i="8"/>
  <c r="J265" i="8"/>
  <c r="E265" i="8"/>
  <c r="U36" i="89"/>
  <c r="E393" i="8"/>
  <c r="J287" i="8"/>
  <c r="I287" i="8"/>
  <c r="E287" i="8"/>
  <c r="G287" i="8" s="1"/>
  <c r="I164" i="8"/>
  <c r="J164" i="8"/>
  <c r="D158" i="8"/>
  <c r="F158" i="8"/>
  <c r="E158" i="8"/>
  <c r="H158" i="8"/>
  <c r="I150" i="8"/>
  <c r="F150" i="8"/>
  <c r="G150" i="8" s="1"/>
  <c r="C157" i="88" s="1"/>
  <c r="C158" i="88" s="1"/>
  <c r="H150" i="8"/>
  <c r="E157" i="88" s="1"/>
  <c r="E158" i="88" s="1"/>
  <c r="J78" i="8"/>
  <c r="D78" i="8"/>
  <c r="G78" i="8" s="1"/>
  <c r="E9" i="101" s="1"/>
  <c r="I78" i="8"/>
  <c r="I74" i="8"/>
  <c r="D74" i="8"/>
  <c r="J74" i="8"/>
  <c r="I16" i="8"/>
  <c r="M307" i="75" s="1"/>
  <c r="H16" i="8"/>
  <c r="E16" i="8"/>
  <c r="M253" i="75" s="1"/>
  <c r="H11" i="8"/>
  <c r="X194" i="75" s="1"/>
  <c r="J11" i="8"/>
  <c r="X197" i="75" s="1"/>
  <c r="CH9" i="121"/>
  <c r="BL9" i="121"/>
  <c r="EH25" i="118"/>
  <c r="DW25" i="118"/>
  <c r="EY27" i="119"/>
  <c r="EN27" i="119"/>
  <c r="ES7" i="120"/>
  <c r="EH7" i="120"/>
  <c r="AA59" i="89"/>
  <c r="AE59" i="89" s="1"/>
  <c r="EC7" i="122" s="1"/>
  <c r="N59" i="89"/>
  <c r="AB59" i="89" s="1"/>
  <c r="AF59" i="89" s="1"/>
  <c r="DW17" i="122"/>
  <c r="EH17" i="122"/>
  <c r="EH33" i="122"/>
  <c r="DW33" i="122"/>
  <c r="CU28" i="124"/>
  <c r="DA28" i="124"/>
  <c r="EH28" i="124"/>
  <c r="DR28" i="124"/>
  <c r="DL28" i="124"/>
  <c r="DF28" i="124"/>
  <c r="CJ24" i="124"/>
  <c r="CE24" i="124"/>
  <c r="CU24" i="124"/>
  <c r="EH24" i="124"/>
  <c r="GN17" i="125"/>
  <c r="GH17" i="125"/>
  <c r="FW17" i="125"/>
  <c r="GC17" i="125"/>
  <c r="GS17" i="125"/>
  <c r="DR20" i="130"/>
  <c r="CU20" i="130"/>
  <c r="DL20" i="130"/>
  <c r="CP20" i="130"/>
  <c r="CE20" i="130"/>
  <c r="EH20" i="130"/>
  <c r="EC20" i="130"/>
  <c r="DF20" i="130"/>
  <c r="CJ20" i="130"/>
  <c r="DW20" i="130"/>
  <c r="DA20" i="130"/>
  <c r="GS30" i="130"/>
  <c r="FW30" i="130"/>
  <c r="FA30" i="130"/>
  <c r="GN30" i="130"/>
  <c r="FR30" i="130"/>
  <c r="EV30" i="130"/>
  <c r="GC30" i="130"/>
  <c r="GH30" i="130"/>
  <c r="FL30" i="130"/>
  <c r="EP30" i="130"/>
  <c r="FG30" i="130"/>
  <c r="BA7" i="120"/>
  <c r="DR21" i="124"/>
  <c r="F46" i="8"/>
  <c r="I292" i="8"/>
  <c r="I361" i="8"/>
  <c r="E384" i="8"/>
  <c r="E380" i="8" s="1"/>
  <c r="H283" i="8"/>
  <c r="F412" i="8"/>
  <c r="F411" i="8" s="1"/>
  <c r="D8" i="8"/>
  <c r="L156" i="75" s="1"/>
  <c r="F397" i="8"/>
  <c r="J158" i="8"/>
  <c r="J156" i="8" s="1"/>
  <c r="I145" i="8"/>
  <c r="F393" i="8"/>
  <c r="E74" i="8"/>
  <c r="J251" i="8"/>
  <c r="K251" i="8" s="1"/>
  <c r="L179" i="88" s="1"/>
  <c r="L184" i="88" s="1"/>
  <c r="J8" i="8"/>
  <c r="L197" i="75" s="1"/>
  <c r="H342" i="8"/>
  <c r="E342" i="8"/>
  <c r="I322" i="8"/>
  <c r="K322" i="8" s="1"/>
  <c r="P79" i="101" s="1"/>
  <c r="R79" i="101" s="1"/>
  <c r="E322" i="8"/>
  <c r="E315" i="8" s="1"/>
  <c r="F187" i="8"/>
  <c r="D187" i="8"/>
  <c r="H167" i="8"/>
  <c r="M122" i="88" s="1"/>
  <c r="P122" i="88" s="1"/>
  <c r="M123" i="88" s="1"/>
  <c r="D167" i="8"/>
  <c r="G167" i="8" s="1"/>
  <c r="J92" i="100" s="1"/>
  <c r="H144" i="8"/>
  <c r="M78" i="88" s="1"/>
  <c r="M82" i="88" s="1"/>
  <c r="I144" i="8"/>
  <c r="D121" i="8"/>
  <c r="D120" i="8" s="1"/>
  <c r="J121" i="8"/>
  <c r="J120" i="8" s="1"/>
  <c r="J83" i="8"/>
  <c r="D83" i="8"/>
  <c r="D81" i="8" s="1"/>
  <c r="I62" i="8"/>
  <c r="R319" i="75" s="1"/>
  <c r="D62" i="8"/>
  <c r="R260" i="75" s="1"/>
  <c r="D39" i="8"/>
  <c r="G39" i="8" s="1"/>
  <c r="AT375" i="75" s="1"/>
  <c r="H39" i="8"/>
  <c r="F21" i="8"/>
  <c r="AB254" i="75" s="1"/>
  <c r="J21" i="8"/>
  <c r="AB308" i="75" s="1"/>
  <c r="I21" i="8"/>
  <c r="AB307" i="75" s="1"/>
  <c r="H21" i="8"/>
  <c r="AB303" i="75" s="1"/>
  <c r="AB336" i="75" s="1"/>
  <c r="E21" i="8"/>
  <c r="AB253" i="75" s="1"/>
  <c r="J13" i="8"/>
  <c r="AC197" i="75" s="1"/>
  <c r="F13" i="8"/>
  <c r="AC159" i="75" s="1"/>
  <c r="CC23" i="119"/>
  <c r="BA23" i="119"/>
  <c r="DD23" i="119"/>
  <c r="CY23" i="119"/>
  <c r="BR23" i="119"/>
  <c r="CH23" i="119"/>
  <c r="I55" i="1"/>
  <c r="E413" i="8"/>
  <c r="G413" i="8" s="1"/>
  <c r="EC35" i="123"/>
  <c r="CE35" i="123"/>
  <c r="DL17" i="125"/>
  <c r="DW17" i="125"/>
  <c r="CJ17" i="125"/>
  <c r="CU17" i="125"/>
  <c r="X32" i="89"/>
  <c r="AC32" i="89" s="1"/>
  <c r="AG32" i="89" s="1"/>
  <c r="FA23" i="124"/>
  <c r="GN23" i="124"/>
  <c r="X52" i="89"/>
  <c r="AC52" i="89" s="1"/>
  <c r="AG52" i="89" s="1"/>
  <c r="EV22" i="121" s="1"/>
  <c r="GH26" i="124"/>
  <c r="EV26" i="124"/>
  <c r="H292" i="8"/>
  <c r="X45" i="89"/>
  <c r="AC45" i="89" s="1"/>
  <c r="AG45" i="89" s="1"/>
  <c r="FW8" i="121" s="1"/>
  <c r="X49" i="89"/>
  <c r="AC49" i="89" s="1"/>
  <c r="AG49" i="89" s="1"/>
  <c r="X77" i="89"/>
  <c r="AC77" i="89" s="1"/>
  <c r="AG77" i="89" s="1"/>
  <c r="FG16" i="123" s="1"/>
  <c r="FL23" i="124"/>
  <c r="DW30" i="130"/>
  <c r="DA30" i="130"/>
  <c r="CE30" i="130"/>
  <c r="DR30" i="130"/>
  <c r="CU30" i="130"/>
  <c r="EC30" i="130"/>
  <c r="CJ30" i="130"/>
  <c r="EH30" i="130"/>
  <c r="DL30" i="130"/>
  <c r="CP30" i="130"/>
  <c r="DF30" i="130"/>
  <c r="GN20" i="130"/>
  <c r="FR20" i="130"/>
  <c r="EV20" i="130"/>
  <c r="GH20" i="130"/>
  <c r="FL20" i="130"/>
  <c r="EP20" i="130"/>
  <c r="GS20" i="130"/>
  <c r="GC20" i="130"/>
  <c r="FG20" i="130"/>
  <c r="FW20" i="130"/>
  <c r="FA20" i="130"/>
  <c r="GN24" i="124"/>
  <c r="FL28" i="124"/>
  <c r="EV32" i="125"/>
  <c r="DA29" i="124"/>
  <c r="U76" i="89"/>
  <c r="X25" i="89"/>
  <c r="AC25" i="89" s="1"/>
  <c r="AG25" i="89" s="1"/>
  <c r="EV24" i="119" s="1"/>
  <c r="X48" i="89"/>
  <c r="AC48" i="89" s="1"/>
  <c r="AG48" i="89" s="1"/>
  <c r="FA14" i="121" s="1"/>
  <c r="X79" i="89"/>
  <c r="AC79" i="89" s="1"/>
  <c r="AG79" i="89" s="1"/>
  <c r="EC28" i="129"/>
  <c r="DF28" i="129"/>
  <c r="CJ28" i="129"/>
  <c r="DW28" i="129"/>
  <c r="CE28" i="129"/>
  <c r="CU28" i="129"/>
  <c r="DL28" i="129"/>
  <c r="DA28" i="129"/>
  <c r="DR28" i="129"/>
  <c r="EH28" i="129"/>
  <c r="CP28" i="129"/>
  <c r="GS18" i="129"/>
  <c r="FW18" i="129"/>
  <c r="FA18" i="129"/>
  <c r="FR18" i="129"/>
  <c r="EP18" i="129"/>
  <c r="FG18" i="129"/>
  <c r="GN18" i="129"/>
  <c r="EV18" i="129"/>
  <c r="GH18" i="129"/>
  <c r="FL18" i="129"/>
  <c r="GC18" i="129"/>
  <c r="D142" i="89"/>
  <c r="D134" i="89"/>
  <c r="D126" i="89"/>
  <c r="D118" i="89"/>
  <c r="D110" i="89"/>
  <c r="D102" i="89"/>
  <c r="D94" i="89"/>
  <c r="D86" i="89"/>
  <c r="D29" i="89"/>
  <c r="D21" i="89"/>
  <c r="D13" i="89"/>
  <c r="D204" i="89"/>
  <c r="D196" i="89"/>
  <c r="D188" i="89"/>
  <c r="D180" i="89"/>
  <c r="D172" i="89"/>
  <c r="D164" i="89"/>
  <c r="D156" i="89"/>
  <c r="D223" i="89"/>
  <c r="D2" i="89" s="1"/>
  <c r="D215" i="89"/>
  <c r="E2" i="89" s="1"/>
  <c r="S14" i="111"/>
  <c r="AC16" i="111"/>
  <c r="AM22" i="111"/>
  <c r="H37" i="111"/>
  <c r="A7" i="114" s="1"/>
  <c r="H50" i="111"/>
  <c r="A12" i="114" s="1"/>
  <c r="C50" i="104"/>
  <c r="C171" i="104"/>
  <c r="CY21" i="121"/>
  <c r="DL13" i="120"/>
  <c r="DL31" i="119"/>
  <c r="ES11" i="121"/>
  <c r="EP21" i="124"/>
  <c r="FR24" i="124"/>
  <c r="GN28" i="124"/>
  <c r="FR32" i="125"/>
  <c r="D14" i="101"/>
  <c r="GH28" i="129"/>
  <c r="FL28" i="129"/>
  <c r="EP28" i="129"/>
  <c r="GC28" i="129"/>
  <c r="FG28" i="129"/>
  <c r="FA28" i="129"/>
  <c r="GN28" i="129"/>
  <c r="EV28" i="129"/>
  <c r="GS28" i="129"/>
  <c r="FW28" i="129"/>
  <c r="FR28" i="129"/>
  <c r="G16" i="101"/>
  <c r="Q16" i="101" s="1"/>
  <c r="D141" i="89"/>
  <c r="D133" i="89"/>
  <c r="D125" i="89"/>
  <c r="D117" i="89"/>
  <c r="D109" i="89"/>
  <c r="D101" i="89"/>
  <c r="D93" i="89"/>
  <c r="D85" i="89"/>
  <c r="D28" i="89"/>
  <c r="D20" i="89"/>
  <c r="D12" i="89"/>
  <c r="D203" i="89"/>
  <c r="D195" i="89"/>
  <c r="D187" i="89"/>
  <c r="D179" i="89"/>
  <c r="D171" i="89"/>
  <c r="D163" i="89"/>
  <c r="D155" i="89"/>
  <c r="D221" i="89"/>
  <c r="D214" i="89"/>
  <c r="AA14" i="111"/>
  <c r="AH16" i="111"/>
  <c r="J26" i="111"/>
  <c r="H44" i="111"/>
  <c r="A9" i="114" s="1"/>
  <c r="CC15" i="121"/>
  <c r="EY31" i="119"/>
  <c r="DL11" i="121"/>
  <c r="EP24" i="124"/>
  <c r="FW24" i="124"/>
  <c r="GC32" i="125"/>
  <c r="GN32" i="125"/>
  <c r="AS92" i="89"/>
  <c r="I49" i="20"/>
  <c r="K101" i="8"/>
  <c r="AN30" i="89"/>
  <c r="AS30" i="89" s="1"/>
  <c r="H145" i="8"/>
  <c r="M86" i="88" s="1"/>
  <c r="M91" i="88" s="1"/>
  <c r="H111" i="8"/>
  <c r="K111" i="8" s="1"/>
  <c r="H166" i="8"/>
  <c r="M118" i="88" s="1"/>
  <c r="P118" i="88" s="1"/>
  <c r="M119" i="88" s="1"/>
  <c r="H159" i="8"/>
  <c r="M3" i="88" s="1"/>
  <c r="M5" i="88" s="1"/>
  <c r="H163" i="8"/>
  <c r="M106" i="88" s="1"/>
  <c r="P106" i="88" s="1"/>
  <c r="M107" i="88" s="1"/>
  <c r="H134" i="8"/>
  <c r="K134" i="8" s="1"/>
  <c r="P75" i="89" s="1"/>
  <c r="H142" i="8"/>
  <c r="E78" i="88" s="1"/>
  <c r="E82" i="88" s="1"/>
  <c r="H114" i="8"/>
  <c r="E106" i="88" s="1"/>
  <c r="H106" i="88" s="1"/>
  <c r="H117" i="8"/>
  <c r="AK141" i="89" s="1"/>
  <c r="H61" i="8"/>
  <c r="M314" i="75" s="1"/>
  <c r="I41" i="20"/>
  <c r="AK16" i="89"/>
  <c r="AN16" i="89" s="1"/>
  <c r="AS16" i="89" s="1"/>
  <c r="AR13" i="89"/>
  <c r="AR4" i="89" s="1"/>
  <c r="AR3" i="89" s="1"/>
  <c r="AK7" i="89"/>
  <c r="AN7" i="89" s="1"/>
  <c r="AS7" i="89" s="1"/>
  <c r="AG858" i="75"/>
  <c r="AK116" i="89"/>
  <c r="AN116" i="89" s="1"/>
  <c r="AS116" i="89" s="1"/>
  <c r="AK38" i="89"/>
  <c r="AN38" i="89" s="1"/>
  <c r="AS38" i="89" s="1"/>
  <c r="AK20" i="89"/>
  <c r="AN20" i="89" s="1"/>
  <c r="AS20" i="89" s="1"/>
  <c r="AS99" i="89"/>
  <c r="H256" i="8"/>
  <c r="M139" i="88"/>
  <c r="P126" i="88"/>
  <c r="M127" i="88" s="1"/>
  <c r="P130" i="88"/>
  <c r="M131" i="88" s="1"/>
  <c r="AK33" i="89"/>
  <c r="AN33" i="89" s="1"/>
  <c r="AS33" i="89" s="1"/>
  <c r="M1145" i="75"/>
  <c r="AP1145" i="75" s="1"/>
  <c r="AK90" i="89"/>
  <c r="H112" i="88"/>
  <c r="E113" i="88" s="1"/>
  <c r="E115" i="88" s="1"/>
  <c r="AL60" i="89" s="1"/>
  <c r="AN60" i="89" s="1"/>
  <c r="AS60" i="89" s="1"/>
  <c r="AK8" i="89"/>
  <c r="AN8" i="89" s="1"/>
  <c r="AS8" i="89" s="1"/>
  <c r="AK10" i="89"/>
  <c r="AN10" i="89" s="1"/>
  <c r="AS10" i="89" s="1"/>
  <c r="D134" i="8"/>
  <c r="D133" i="8" s="1"/>
  <c r="D110" i="8"/>
  <c r="D197" i="8"/>
  <c r="G197" i="8" s="1"/>
  <c r="D146" i="8"/>
  <c r="D157" i="8"/>
  <c r="D152" i="8"/>
  <c r="G152" i="8" s="1"/>
  <c r="C166" i="88" s="1"/>
  <c r="C167" i="88" s="1"/>
  <c r="D26" i="8"/>
  <c r="H249" i="75" s="1"/>
  <c r="H256" i="75" s="1"/>
  <c r="D226" i="8"/>
  <c r="G226" i="8" s="1"/>
  <c r="K149" i="88" s="1"/>
  <c r="K150" i="88" s="1"/>
  <c r="D145" i="8"/>
  <c r="D250" i="8"/>
  <c r="G250" i="8" s="1"/>
  <c r="K175" i="88" s="1"/>
  <c r="K177" i="88" s="1"/>
  <c r="D163" i="8"/>
  <c r="G240" i="8"/>
  <c r="G264" i="8"/>
  <c r="G22" i="8"/>
  <c r="CU23" i="124"/>
  <c r="DR23" i="124"/>
  <c r="DW23" i="124"/>
  <c r="CE23" i="124"/>
  <c r="CJ23" i="124"/>
  <c r="GH8" i="121"/>
  <c r="FR8" i="121"/>
  <c r="FA16" i="121"/>
  <c r="FR16" i="121"/>
  <c r="EP24" i="121"/>
  <c r="GN24" i="121"/>
  <c r="FG14" i="122"/>
  <c r="GH14" i="122"/>
  <c r="FW14" i="122"/>
  <c r="FR14" i="122"/>
  <c r="GC16" i="123"/>
  <c r="FR16" i="123"/>
  <c r="EP9" i="125"/>
  <c r="GN9" i="125"/>
  <c r="FD29" i="118"/>
  <c r="DR29" i="118"/>
  <c r="FJ29" i="118"/>
  <c r="DL29" i="118"/>
  <c r="EY29" i="118"/>
  <c r="EH29" i="118"/>
  <c r="FO29" i="119"/>
  <c r="ES29" i="119"/>
  <c r="FD29" i="119"/>
  <c r="FJ29" i="119"/>
  <c r="EC29" i="119"/>
  <c r="DR29" i="119"/>
  <c r="EH29" i="119"/>
  <c r="EH11" i="120"/>
  <c r="FD11" i="120"/>
  <c r="ES11" i="120"/>
  <c r="DW11" i="120"/>
  <c r="DL11" i="120"/>
  <c r="FJ11" i="120"/>
  <c r="EY11" i="120"/>
  <c r="DR11" i="120"/>
  <c r="FO9" i="121"/>
  <c r="DL9" i="121"/>
  <c r="EN9" i="121"/>
  <c r="ES9" i="121"/>
  <c r="EH9" i="121"/>
  <c r="EC9" i="121"/>
  <c r="DR9" i="121"/>
  <c r="EY9" i="121"/>
  <c r="FJ9" i="121"/>
  <c r="FO19" i="121"/>
  <c r="ES19" i="121"/>
  <c r="FD19" i="121"/>
  <c r="EY19" i="121"/>
  <c r="DR19" i="121"/>
  <c r="EC19" i="121"/>
  <c r="EH19" i="121"/>
  <c r="DW19" i="121"/>
  <c r="FJ19" i="121"/>
  <c r="FD11" i="122"/>
  <c r="DL11" i="122"/>
  <c r="DW11" i="122"/>
  <c r="ES11" i="122"/>
  <c r="EH11" i="122"/>
  <c r="FJ11" i="122"/>
  <c r="EY11" i="122"/>
  <c r="EN11" i="122"/>
  <c r="FO11" i="122"/>
  <c r="EH19" i="122"/>
  <c r="DL19" i="122"/>
  <c r="DW19" i="122"/>
  <c r="EY19" i="122"/>
  <c r="DR19" i="122"/>
  <c r="EC19" i="122"/>
  <c r="ES19" i="122"/>
  <c r="FD19" i="122"/>
  <c r="FJ19" i="122"/>
  <c r="CJ32" i="125"/>
  <c r="DA32" i="125"/>
  <c r="DR32" i="125"/>
  <c r="CP32" i="125"/>
  <c r="CU32" i="125"/>
  <c r="EC32" i="125"/>
  <c r="EH31" i="124"/>
  <c r="DF31" i="124"/>
  <c r="FR32" i="124"/>
  <c r="GC32" i="124"/>
  <c r="EC11" i="120"/>
  <c r="EP25" i="124"/>
  <c r="EV25" i="124"/>
  <c r="FL29" i="124"/>
  <c r="GS29" i="124"/>
  <c r="FA29" i="124"/>
  <c r="GC29" i="124"/>
  <c r="EY29" i="119"/>
  <c r="DF13" i="125"/>
  <c r="DR13" i="125"/>
  <c r="FA35" i="123"/>
  <c r="FL35" i="123"/>
  <c r="FL22" i="124"/>
  <c r="GN22" i="124"/>
  <c r="FG22" i="124"/>
  <c r="FW22" i="124"/>
  <c r="ES29" i="118"/>
  <c r="DW29" i="119"/>
  <c r="CS21" i="121"/>
  <c r="BW21" i="121"/>
  <c r="CC21" i="121"/>
  <c r="BG7" i="122"/>
  <c r="BR7" i="122"/>
  <c r="BA7" i="122"/>
  <c r="ES23" i="119"/>
  <c r="EH23" i="119"/>
  <c r="EN23" i="121"/>
  <c r="ES23" i="121"/>
  <c r="FD13" i="122"/>
  <c r="DW13" i="122"/>
  <c r="FJ23" i="122"/>
  <c r="EC23" i="122"/>
  <c r="DF14" i="125"/>
  <c r="EH14" i="125"/>
  <c r="FL13" i="125"/>
  <c r="GS13" i="125"/>
  <c r="DD15" i="121"/>
  <c r="CN21" i="121"/>
  <c r="BA21" i="121"/>
  <c r="CC7" i="122"/>
  <c r="EC13" i="120"/>
  <c r="FJ23" i="119"/>
  <c r="FD31" i="119"/>
  <c r="EY11" i="121"/>
  <c r="EY23" i="121"/>
  <c r="EH13" i="122"/>
  <c r="EY23" i="122"/>
  <c r="FA20" i="121"/>
  <c r="FG26" i="124"/>
  <c r="GN26" i="124"/>
  <c r="EV7" i="125"/>
  <c r="GN13" i="125"/>
  <c r="CE26" i="124"/>
  <c r="DL14" i="125"/>
  <c r="N25" i="89"/>
  <c r="AB25" i="89" s="1"/>
  <c r="AF25" i="89" s="1"/>
  <c r="CC24" i="119" s="1"/>
  <c r="CN9" i="121"/>
  <c r="BW9" i="121"/>
  <c r="BR7" i="120"/>
  <c r="BR15" i="121"/>
  <c r="BG9" i="121"/>
  <c r="DD9" i="121"/>
  <c r="BL7" i="122"/>
  <c r="DD7" i="122"/>
  <c r="DW23" i="119"/>
  <c r="DW31" i="119"/>
  <c r="FD11" i="121"/>
  <c r="DL23" i="121"/>
  <c r="EN13" i="122"/>
  <c r="FD23" i="122"/>
  <c r="EP20" i="121"/>
  <c r="FW26" i="124"/>
  <c r="GN7" i="125"/>
  <c r="FG13" i="125"/>
  <c r="CP29" i="124"/>
  <c r="DR26" i="124"/>
  <c r="CP8" i="125"/>
  <c r="CU14" i="125"/>
  <c r="DR17" i="125"/>
  <c r="CE17" i="125"/>
  <c r="EC17" i="125"/>
  <c r="DR24" i="124"/>
  <c r="DW24" i="124"/>
  <c r="DF24" i="124"/>
  <c r="DL24" i="124"/>
  <c r="FW23" i="124"/>
  <c r="EP23" i="124"/>
  <c r="X46" i="89"/>
  <c r="AC46" i="89" s="1"/>
  <c r="AG46" i="89" s="1"/>
  <c r="EP10" i="121" s="1"/>
  <c r="X50" i="89"/>
  <c r="AC50" i="89" s="1"/>
  <c r="AG50" i="89" s="1"/>
  <c r="FA18" i="121" s="1"/>
  <c r="X58" i="89"/>
  <c r="AC58" i="89" s="1"/>
  <c r="AG58" i="89" s="1"/>
  <c r="FA34" i="121" s="1"/>
  <c r="FL17" i="125"/>
  <c r="EP17" i="125"/>
  <c r="FA17" i="125"/>
  <c r="BG15" i="121"/>
  <c r="BA9" i="121"/>
  <c r="BL21" i="121"/>
  <c r="CS7" i="122"/>
  <c r="CH7" i="122"/>
  <c r="EH13" i="120"/>
  <c r="EY23" i="119"/>
  <c r="ES31" i="119"/>
  <c r="EN11" i="121"/>
  <c r="FD23" i="121"/>
  <c r="ES13" i="122"/>
  <c r="DR23" i="122"/>
  <c r="GC26" i="124"/>
  <c r="GH23" i="124"/>
  <c r="FG7" i="125"/>
  <c r="FW7" i="125"/>
  <c r="GH13" i="125"/>
  <c r="FG17" i="125"/>
  <c r="EC24" i="124"/>
  <c r="DA24" i="124"/>
  <c r="CE29" i="124"/>
  <c r="CJ26" i="124"/>
  <c r="DF17" i="125"/>
  <c r="DA17" i="125"/>
  <c r="DA14" i="125"/>
  <c r="CS23" i="119"/>
  <c r="GH20" i="123"/>
  <c r="FL24" i="124"/>
  <c r="FG24" i="124"/>
  <c r="FL32" i="125"/>
  <c r="FW32" i="125"/>
  <c r="DW25" i="124"/>
  <c r="CP25" i="124"/>
  <c r="DF25" i="124"/>
  <c r="EH25" i="124"/>
  <c r="CJ25" i="124"/>
  <c r="DR25" i="124"/>
  <c r="DA25" i="124"/>
  <c r="DL25" i="124"/>
  <c r="EC25" i="124"/>
  <c r="CE25" i="124"/>
  <c r="CU25" i="124"/>
  <c r="FA10" i="120"/>
  <c r="EV10" i="120"/>
  <c r="GC10" i="120"/>
  <c r="FL10" i="120"/>
  <c r="GN10" i="120"/>
  <c r="EP10" i="120"/>
  <c r="FR10" i="120"/>
  <c r="FG10" i="120"/>
  <c r="FW10" i="120"/>
  <c r="GS10" i="120"/>
  <c r="GH10" i="120"/>
  <c r="DA32" i="124"/>
  <c r="DF32" i="124"/>
  <c r="CJ32" i="124"/>
  <c r="DW32" i="124"/>
  <c r="EH32" i="124"/>
  <c r="CE32" i="124"/>
  <c r="CP32" i="124"/>
  <c r="DR32" i="124"/>
  <c r="EC32" i="124"/>
  <c r="CU32" i="124"/>
  <c r="DL32" i="124"/>
  <c r="CJ9" i="125"/>
  <c r="DR9" i="125"/>
  <c r="CP9" i="125"/>
  <c r="DA9" i="125"/>
  <c r="DL9" i="125"/>
  <c r="EC9" i="125"/>
  <c r="CE9" i="125"/>
  <c r="DF9" i="125"/>
  <c r="CU9" i="125"/>
  <c r="DW9" i="125"/>
  <c r="EH9" i="125"/>
  <c r="W44" i="89"/>
  <c r="W43" i="89" s="1"/>
  <c r="I26" i="89"/>
  <c r="Z26" i="89" s="1"/>
  <c r="AD26" i="89" s="1"/>
  <c r="BW29" i="120"/>
  <c r="CC29" i="120"/>
  <c r="CH29" i="120"/>
  <c r="I48" i="89"/>
  <c r="Z48" i="89" s="1"/>
  <c r="AD48" i="89" s="1"/>
  <c r="CH19" i="121"/>
  <c r="BL19" i="121"/>
  <c r="DD19" i="121"/>
  <c r="CC19" i="121"/>
  <c r="CS19" i="121"/>
  <c r="CC33" i="121"/>
  <c r="BW33" i="121"/>
  <c r="BA33" i="121"/>
  <c r="BG33" i="121"/>
  <c r="BR33" i="121"/>
  <c r="CC31" i="127"/>
  <c r="CC31" i="126"/>
  <c r="CC30" i="124"/>
  <c r="CC29" i="123"/>
  <c r="BL29" i="122"/>
  <c r="CS29" i="122"/>
  <c r="BR29" i="122"/>
  <c r="CY19" i="123"/>
  <c r="BW19" i="123"/>
  <c r="DD19" i="123"/>
  <c r="FD25" i="119"/>
  <c r="DR25" i="119"/>
  <c r="DL25" i="119"/>
  <c r="FD33" i="119"/>
  <c r="EN33" i="119"/>
  <c r="DW33" i="119"/>
  <c r="EY33" i="119"/>
  <c r="EY29" i="120"/>
  <c r="DW29" i="120"/>
  <c r="FD29" i="120"/>
  <c r="FD15" i="121"/>
  <c r="EC15" i="121"/>
  <c r="DW15" i="121"/>
  <c r="FJ33" i="121"/>
  <c r="EH33" i="121"/>
  <c r="ES15" i="122"/>
  <c r="DR15" i="122"/>
  <c r="EY15" i="122"/>
  <c r="EN29" i="122"/>
  <c r="DL29" i="122"/>
  <c r="ES29" i="122"/>
  <c r="DA30" i="125"/>
  <c r="EH30" i="125"/>
  <c r="DF30" i="125"/>
  <c r="EH27" i="124"/>
  <c r="EC27" i="124"/>
  <c r="DF27" i="124"/>
  <c r="DL22" i="124"/>
  <c r="CJ22" i="124"/>
  <c r="DR22" i="124"/>
  <c r="FA24" i="119"/>
  <c r="GH8" i="120"/>
  <c r="FG8" i="120"/>
  <c r="GC30" i="125"/>
  <c r="FA30" i="125"/>
  <c r="GS13" i="127"/>
  <c r="FW13" i="127"/>
  <c r="FA13" i="127"/>
  <c r="GN13" i="127"/>
  <c r="FR13" i="127"/>
  <c r="EV13" i="127"/>
  <c r="GH13" i="127"/>
  <c r="FL13" i="127"/>
  <c r="EP13" i="127"/>
  <c r="FG13" i="127"/>
  <c r="GC13" i="127"/>
  <c r="FR10" i="121"/>
  <c r="FR18" i="121"/>
  <c r="GS22" i="121"/>
  <c r="EP22" i="121"/>
  <c r="GH34" i="121"/>
  <c r="FG34" i="121"/>
  <c r="GN27" i="124"/>
  <c r="FG27" i="124"/>
  <c r="FA31" i="124"/>
  <c r="GH31" i="124"/>
  <c r="FG31" i="124"/>
  <c r="X122" i="89"/>
  <c r="AC122" i="89" s="1"/>
  <c r="AG122" i="89" s="1"/>
  <c r="GN14" i="125"/>
  <c r="FL14" i="125"/>
  <c r="GS14" i="125"/>
  <c r="GC16" i="127"/>
  <c r="FG16" i="127"/>
  <c r="GS16" i="127"/>
  <c r="FW16" i="127"/>
  <c r="FA16" i="127"/>
  <c r="GN16" i="127"/>
  <c r="FR16" i="127"/>
  <c r="EV16" i="127"/>
  <c r="GH16" i="127"/>
  <c r="FL16" i="127"/>
  <c r="EP16" i="127"/>
  <c r="BG29" i="120"/>
  <c r="CS29" i="120"/>
  <c r="BA19" i="121"/>
  <c r="BG19" i="121"/>
  <c r="DD33" i="121"/>
  <c r="CN29" i="122"/>
  <c r="CC29" i="122"/>
  <c r="BA29" i="123"/>
  <c r="CC30" i="125"/>
  <c r="CN19" i="123"/>
  <c r="CC19" i="123"/>
  <c r="EH33" i="119"/>
  <c r="EC25" i="119"/>
  <c r="FO25" i="119"/>
  <c r="EN25" i="119"/>
  <c r="EN29" i="120"/>
  <c r="EC29" i="120"/>
  <c r="DL15" i="121"/>
  <c r="FJ15" i="121"/>
  <c r="EC33" i="121"/>
  <c r="DR33" i="121"/>
  <c r="FO33" i="121"/>
  <c r="FD15" i="122"/>
  <c r="FO15" i="122"/>
  <c r="DW29" i="122"/>
  <c r="EH29" i="122"/>
  <c r="FW24" i="119"/>
  <c r="FA8" i="120"/>
  <c r="EP8" i="120"/>
  <c r="FG22" i="121"/>
  <c r="FW22" i="121"/>
  <c r="GS34" i="121"/>
  <c r="EP27" i="124"/>
  <c r="FR27" i="124"/>
  <c r="FL31" i="124"/>
  <c r="FR31" i="124"/>
  <c r="FG14" i="125"/>
  <c r="EV14" i="125"/>
  <c r="GN30" i="125"/>
  <c r="EP30" i="125"/>
  <c r="CU22" i="124"/>
  <c r="EH22" i="124"/>
  <c r="CJ27" i="124"/>
  <c r="CU27" i="124"/>
  <c r="CJ30" i="125"/>
  <c r="CU30" i="125"/>
  <c r="N51" i="89"/>
  <c r="AB51" i="89" s="1"/>
  <c r="AF51" i="89" s="1"/>
  <c r="CS20" i="121" s="1"/>
  <c r="I28" i="89"/>
  <c r="Z28" i="89" s="1"/>
  <c r="AD28" i="89" s="1"/>
  <c r="DD7" i="121"/>
  <c r="CS7" i="121"/>
  <c r="BW7" i="121"/>
  <c r="BA7" i="121"/>
  <c r="BG7" i="121"/>
  <c r="N49" i="89"/>
  <c r="AB49" i="89" s="1"/>
  <c r="AF49" i="89" s="1"/>
  <c r="CC16" i="121" s="1"/>
  <c r="DL25" i="118"/>
  <c r="ES25" i="118"/>
  <c r="DR25" i="118"/>
  <c r="FD27" i="119"/>
  <c r="EC27" i="119"/>
  <c r="DW7" i="120"/>
  <c r="FD7" i="120"/>
  <c r="EC7" i="120"/>
  <c r="M45" i="89"/>
  <c r="AA45" i="89" s="1"/>
  <c r="AE45" i="89" s="1"/>
  <c r="FD17" i="121"/>
  <c r="EH17" i="121"/>
  <c r="DR17" i="121"/>
  <c r="DW17" i="121"/>
  <c r="FD7" i="122"/>
  <c r="FO17" i="122"/>
  <c r="EN17" i="122"/>
  <c r="DL17" i="122"/>
  <c r="ES33" i="122"/>
  <c r="DR33" i="122"/>
  <c r="DL35" i="123"/>
  <c r="CJ35" i="123"/>
  <c r="DR35" i="123"/>
  <c r="EC8" i="125"/>
  <c r="DA8" i="125"/>
  <c r="CU31" i="124"/>
  <c r="DW31" i="124"/>
  <c r="EC31" i="124"/>
  <c r="EC21" i="124"/>
  <c r="DA21" i="124"/>
  <c r="EH21" i="124"/>
  <c r="DW13" i="125"/>
  <c r="CU13" i="125"/>
  <c r="EC13" i="125"/>
  <c r="EC16" i="127"/>
  <c r="DF16" i="127"/>
  <c r="CJ16" i="127"/>
  <c r="DW16" i="127"/>
  <c r="DA16" i="127"/>
  <c r="CE16" i="127"/>
  <c r="DL16" i="127"/>
  <c r="CU16" i="127"/>
  <c r="EH16" i="127"/>
  <c r="CP16" i="127"/>
  <c r="DR16" i="127"/>
  <c r="DR20" i="127"/>
  <c r="CU20" i="127"/>
  <c r="EH20" i="127"/>
  <c r="DL20" i="127"/>
  <c r="CP20" i="127"/>
  <c r="DW20" i="127"/>
  <c r="CE20" i="127"/>
  <c r="DF20" i="127"/>
  <c r="DA20" i="127"/>
  <c r="EC20" i="127"/>
  <c r="CJ20" i="127"/>
  <c r="GH14" i="121"/>
  <c r="FG14" i="121"/>
  <c r="EP14" i="121"/>
  <c r="GN14" i="121"/>
  <c r="GS30" i="127"/>
  <c r="FW30" i="127"/>
  <c r="FA30" i="127"/>
  <c r="GN30" i="127"/>
  <c r="FR30" i="127"/>
  <c r="EV30" i="127"/>
  <c r="GH30" i="127"/>
  <c r="FL30" i="127"/>
  <c r="EP30" i="127"/>
  <c r="GC30" i="127"/>
  <c r="FG30" i="127"/>
  <c r="GN8" i="121"/>
  <c r="GC8" i="121"/>
  <c r="FG16" i="121"/>
  <c r="FL16" i="121"/>
  <c r="EP16" i="121"/>
  <c r="GC24" i="121"/>
  <c r="FA24" i="121"/>
  <c r="GH24" i="121"/>
  <c r="FW35" i="123"/>
  <c r="EV35" i="123"/>
  <c r="GC35" i="123"/>
  <c r="GH21" i="124"/>
  <c r="FG21" i="124"/>
  <c r="FA21" i="124"/>
  <c r="GC25" i="124"/>
  <c r="GN25" i="124"/>
  <c r="FW28" i="124"/>
  <c r="GH28" i="124"/>
  <c r="GS32" i="124"/>
  <c r="FL32" i="124"/>
  <c r="EP32" i="124"/>
  <c r="FW9" i="125"/>
  <c r="EV9" i="125"/>
  <c r="GC9" i="125"/>
  <c r="GH17" i="127"/>
  <c r="FL17" i="127"/>
  <c r="EP17" i="127"/>
  <c r="GC17" i="127"/>
  <c r="FG17" i="127"/>
  <c r="GS17" i="127"/>
  <c r="FW17" i="127"/>
  <c r="FA17" i="127"/>
  <c r="GN17" i="127"/>
  <c r="FR17" i="127"/>
  <c r="EV17" i="127"/>
  <c r="BL29" i="120"/>
  <c r="CY29" i="120"/>
  <c r="CH7" i="121"/>
  <c r="CY7" i="121"/>
  <c r="CY19" i="121"/>
  <c r="CN33" i="121"/>
  <c r="BA29" i="122"/>
  <c r="CY29" i="122"/>
  <c r="BG29" i="123"/>
  <c r="BL19" i="123"/>
  <c r="BA19" i="123"/>
  <c r="FO25" i="118"/>
  <c r="FD25" i="118"/>
  <c r="DL33" i="119"/>
  <c r="ES25" i="119"/>
  <c r="FJ33" i="119"/>
  <c r="DW27" i="119"/>
  <c r="DL27" i="119"/>
  <c r="FJ27" i="119"/>
  <c r="DR7" i="120"/>
  <c r="FO7" i="120"/>
  <c r="DL29" i="120"/>
  <c r="FJ29" i="120"/>
  <c r="FJ17" i="121"/>
  <c r="FO15" i="121"/>
  <c r="EH15" i="121"/>
  <c r="EY33" i="121"/>
  <c r="EN33" i="121"/>
  <c r="EY7" i="122"/>
  <c r="EC15" i="122"/>
  <c r="EN15" i="122"/>
  <c r="FD17" i="122"/>
  <c r="ES17" i="122"/>
  <c r="FO29" i="122"/>
  <c r="FD29" i="122"/>
  <c r="FD33" i="122"/>
  <c r="FO33" i="122"/>
  <c r="DL17" i="121"/>
  <c r="FW8" i="120"/>
  <c r="FL8" i="120"/>
  <c r="GC14" i="121"/>
  <c r="FW14" i="121"/>
  <c r="GS8" i="121"/>
  <c r="GC10" i="121"/>
  <c r="GH16" i="121"/>
  <c r="FW16" i="121"/>
  <c r="FL24" i="121"/>
  <c r="FW24" i="121"/>
  <c r="GC34" i="121"/>
  <c r="GH35" i="123"/>
  <c r="GS35" i="123"/>
  <c r="FR21" i="124"/>
  <c r="FL21" i="124"/>
  <c r="FA25" i="124"/>
  <c r="FL25" i="124"/>
  <c r="GH27" i="124"/>
  <c r="FA27" i="124"/>
  <c r="GC31" i="124"/>
  <c r="GN31" i="124"/>
  <c r="FR28" i="124"/>
  <c r="FA28" i="124"/>
  <c r="GH32" i="124"/>
  <c r="FA32" i="124"/>
  <c r="FW14" i="125"/>
  <c r="FR14" i="125"/>
  <c r="FW30" i="125"/>
  <c r="FL30" i="125"/>
  <c r="DA35" i="123"/>
  <c r="CP35" i="123"/>
  <c r="CP21" i="124"/>
  <c r="DW21" i="124"/>
  <c r="DA22" i="124"/>
  <c r="DF22" i="124"/>
  <c r="DA27" i="124"/>
  <c r="DR27" i="124"/>
  <c r="CE31" i="124"/>
  <c r="DR31" i="124"/>
  <c r="DW8" i="125"/>
  <c r="DL8" i="125"/>
  <c r="FL9" i="125"/>
  <c r="FA9" i="125"/>
  <c r="CP13" i="125"/>
  <c r="CE13" i="125"/>
  <c r="EC30" i="125"/>
  <c r="DR30" i="125"/>
  <c r="CY7" i="120"/>
  <c r="CS7" i="120"/>
  <c r="BW7" i="120"/>
  <c r="BL7" i="120"/>
  <c r="CN7" i="120"/>
  <c r="CC7" i="120"/>
  <c r="BG7" i="120"/>
  <c r="CJ29" i="124"/>
  <c r="DL29" i="124"/>
  <c r="DR29" i="124"/>
  <c r="EH26" i="124"/>
  <c r="DF26" i="124"/>
  <c r="CU26" i="124"/>
  <c r="DL23" i="124"/>
  <c r="DF23" i="124"/>
  <c r="N106" i="89"/>
  <c r="AB106" i="89" s="1"/>
  <c r="AF106" i="89" s="1"/>
  <c r="EH17" i="127"/>
  <c r="DL17" i="127"/>
  <c r="CP17" i="127"/>
  <c r="EC17" i="127"/>
  <c r="DF17" i="127"/>
  <c r="CJ17" i="127"/>
  <c r="CU17" i="127"/>
  <c r="DW17" i="127"/>
  <c r="CE17" i="127"/>
  <c r="DR17" i="127"/>
  <c r="DA17" i="127"/>
  <c r="DW30" i="127"/>
  <c r="DA30" i="127"/>
  <c r="CE30" i="127"/>
  <c r="DR30" i="127"/>
  <c r="CU30" i="127"/>
  <c r="EH30" i="127"/>
  <c r="DL30" i="127"/>
  <c r="CP30" i="127"/>
  <c r="EC30" i="127"/>
  <c r="DF30" i="127"/>
  <c r="CJ30" i="127"/>
  <c r="X28" i="89"/>
  <c r="AC28" i="89" s="1"/>
  <c r="AG28" i="89" s="1"/>
  <c r="X42" i="89"/>
  <c r="AC42" i="89" s="1"/>
  <c r="AG42" i="89" s="1"/>
  <c r="GS20" i="121"/>
  <c r="FW20" i="121"/>
  <c r="GN20" i="121"/>
  <c r="FL20" i="121"/>
  <c r="X59" i="89"/>
  <c r="AC59" i="89" s="1"/>
  <c r="AG59" i="89" s="1"/>
  <c r="FL14" i="122"/>
  <c r="GS14" i="122"/>
  <c r="GN14" i="122"/>
  <c r="EV16" i="123"/>
  <c r="FR22" i="124"/>
  <c r="EP22" i="124"/>
  <c r="GC22" i="124"/>
  <c r="EP29" i="124"/>
  <c r="FR29" i="124"/>
  <c r="EV29" i="124"/>
  <c r="DD29" i="120"/>
  <c r="CN29" i="120"/>
  <c r="BR7" i="121"/>
  <c r="BR19" i="121"/>
  <c r="CS33" i="121"/>
  <c r="BL33" i="121"/>
  <c r="CY33" i="121"/>
  <c r="BW29" i="122"/>
  <c r="CH29" i="122"/>
  <c r="BL29" i="123"/>
  <c r="CH19" i="123"/>
  <c r="CS19" i="123"/>
  <c r="EN25" i="118"/>
  <c r="EC25" i="118"/>
  <c r="EH25" i="119"/>
  <c r="EC33" i="119"/>
  <c r="FO33" i="119"/>
  <c r="DW25" i="119"/>
  <c r="DR33" i="119"/>
  <c r="ES27" i="119"/>
  <c r="EH27" i="119"/>
  <c r="EY7" i="120"/>
  <c r="EN7" i="120"/>
  <c r="EH29" i="120"/>
  <c r="ES29" i="120"/>
  <c r="EN17" i="121"/>
  <c r="ES15" i="121"/>
  <c r="DR15" i="121"/>
  <c r="DL33" i="121"/>
  <c r="DW33" i="121"/>
  <c r="FJ7" i="122"/>
  <c r="DL15" i="122"/>
  <c r="FJ15" i="122"/>
  <c r="DR17" i="122"/>
  <c r="EC17" i="122"/>
  <c r="EC29" i="122"/>
  <c r="DR29" i="122"/>
  <c r="EN33" i="122"/>
  <c r="EC33" i="122"/>
  <c r="FO17" i="121"/>
  <c r="GN8" i="120"/>
  <c r="FR8" i="120"/>
  <c r="EV8" i="120"/>
  <c r="GS8" i="120"/>
  <c r="EP24" i="119"/>
  <c r="FG20" i="121"/>
  <c r="EV20" i="121"/>
  <c r="FL14" i="121"/>
  <c r="EV14" i="121"/>
  <c r="GS14" i="121"/>
  <c r="FG8" i="121"/>
  <c r="FL10" i="121"/>
  <c r="EV16" i="121"/>
  <c r="GS16" i="121"/>
  <c r="EV24" i="121"/>
  <c r="GS24" i="121"/>
  <c r="EP34" i="121"/>
  <c r="EV14" i="122"/>
  <c r="GC14" i="122"/>
  <c r="FL16" i="123"/>
  <c r="FG35" i="123"/>
  <c r="FR35" i="123"/>
  <c r="EV21" i="124"/>
  <c r="FW21" i="124"/>
  <c r="FR25" i="124"/>
  <c r="GS25" i="124"/>
  <c r="GH25" i="124"/>
  <c r="FW29" i="124"/>
  <c r="GH29" i="124"/>
  <c r="FL27" i="124"/>
  <c r="FW27" i="124"/>
  <c r="EP31" i="124"/>
  <c r="FW31" i="124"/>
  <c r="EP28" i="124"/>
  <c r="GS28" i="124"/>
  <c r="EV32" i="124"/>
  <c r="FW32" i="124"/>
  <c r="FA22" i="124"/>
  <c r="GH22" i="124"/>
  <c r="GC14" i="125"/>
  <c r="EP14" i="125"/>
  <c r="EV30" i="125"/>
  <c r="GS30" i="125"/>
  <c r="GH30" i="125"/>
  <c r="DW35" i="123"/>
  <c r="EH35" i="123"/>
  <c r="CU21" i="124"/>
  <c r="CJ21" i="124"/>
  <c r="EH29" i="124"/>
  <c r="DW29" i="124"/>
  <c r="CE22" i="124"/>
  <c r="EC22" i="124"/>
  <c r="DW26" i="124"/>
  <c r="EC26" i="124"/>
  <c r="EC23" i="124"/>
  <c r="CP23" i="124"/>
  <c r="CE27" i="124"/>
  <c r="CP27" i="124"/>
  <c r="CJ31" i="124"/>
  <c r="CP31" i="124"/>
  <c r="CU8" i="125"/>
  <c r="CJ8" i="125"/>
  <c r="EH8" i="125"/>
  <c r="GH9" i="125"/>
  <c r="GS9" i="125"/>
  <c r="DL13" i="125"/>
  <c r="DA13" i="125"/>
  <c r="CP30" i="125"/>
  <c r="CE30" i="125"/>
  <c r="N58" i="89"/>
  <c r="AB58" i="89" s="1"/>
  <c r="AF58" i="89" s="1"/>
  <c r="DD34" i="121" s="1"/>
  <c r="Z32" i="89"/>
  <c r="AD32" i="89" s="1"/>
  <c r="N32" i="89"/>
  <c r="AB32" i="89" s="1"/>
  <c r="AF32" i="89" s="1"/>
  <c r="DD10" i="120" s="1"/>
  <c r="I47" i="89"/>
  <c r="Z47" i="89" s="1"/>
  <c r="AD47" i="89" s="1"/>
  <c r="I50" i="89"/>
  <c r="Z50" i="89" s="1"/>
  <c r="AD50" i="89" s="1"/>
  <c r="I53" i="89"/>
  <c r="Z53" i="89" s="1"/>
  <c r="AD53" i="89" s="1"/>
  <c r="I62" i="89"/>
  <c r="Z62" i="89" s="1"/>
  <c r="AD62" i="89" s="1"/>
  <c r="N79" i="89"/>
  <c r="AB79" i="89" s="1"/>
  <c r="AF79" i="89" s="1"/>
  <c r="BL20" i="123" s="1"/>
  <c r="FO23" i="119"/>
  <c r="EN23" i="119"/>
  <c r="DL23" i="119"/>
  <c r="EC31" i="119"/>
  <c r="FJ31" i="119"/>
  <c r="EH31" i="119"/>
  <c r="FJ13" i="120"/>
  <c r="FO13" i="120"/>
  <c r="EY13" i="120"/>
  <c r="DR13" i="120"/>
  <c r="EH11" i="121"/>
  <c r="EC11" i="121"/>
  <c r="FJ11" i="121"/>
  <c r="FJ23" i="121"/>
  <c r="EH23" i="121"/>
  <c r="FO23" i="121"/>
  <c r="DR13" i="122"/>
  <c r="EY13" i="122"/>
  <c r="FO13" i="122"/>
  <c r="FO23" i="122"/>
  <c r="EN23" i="122"/>
  <c r="DL23" i="122"/>
  <c r="EH32" i="125"/>
  <c r="DF32" i="125"/>
  <c r="CE32" i="125"/>
  <c r="CE28" i="124"/>
  <c r="CJ28" i="124"/>
  <c r="CP28" i="124"/>
  <c r="CJ14" i="125"/>
  <c r="DR14" i="125"/>
  <c r="CP14" i="125"/>
  <c r="DR12" i="127"/>
  <c r="CU12" i="127"/>
  <c r="EH12" i="127"/>
  <c r="DL12" i="127"/>
  <c r="CP12" i="127"/>
  <c r="DA12" i="127"/>
  <c r="EC12" i="127"/>
  <c r="CJ12" i="127"/>
  <c r="DW12" i="127"/>
  <c r="CE12" i="127"/>
  <c r="DF12" i="127"/>
  <c r="X26" i="89"/>
  <c r="AC26" i="89" s="1"/>
  <c r="AG26" i="89" s="1"/>
  <c r="GS23" i="124"/>
  <c r="FR23" i="124"/>
  <c r="GC23" i="124"/>
  <c r="GN12" i="127"/>
  <c r="FR12" i="127"/>
  <c r="EV12" i="127"/>
  <c r="GH12" i="127"/>
  <c r="FL12" i="127"/>
  <c r="EP12" i="127"/>
  <c r="GC12" i="127"/>
  <c r="FG12" i="127"/>
  <c r="GS12" i="127"/>
  <c r="FW12" i="127"/>
  <c r="FA12" i="127"/>
  <c r="X106" i="89"/>
  <c r="AC106" i="89" s="1"/>
  <c r="AG106" i="89" s="1"/>
  <c r="FR26" i="124"/>
  <c r="EP26" i="124"/>
  <c r="FA26" i="124"/>
  <c r="GS7" i="125"/>
  <c r="FR7" i="125"/>
  <c r="EP7" i="125"/>
  <c r="EP13" i="125"/>
  <c r="EV13" i="125"/>
  <c r="FA13" i="125"/>
  <c r="DD7" i="120"/>
  <c r="BR29" i="120"/>
  <c r="BA29" i="120"/>
  <c r="BW19" i="121"/>
  <c r="CN7" i="121"/>
  <c r="BL7" i="121"/>
  <c r="CN19" i="121"/>
  <c r="CH33" i="121"/>
  <c r="BG29" i="122"/>
  <c r="DD29" i="122"/>
  <c r="BR29" i="123"/>
  <c r="BR19" i="123"/>
  <c r="BG19" i="123"/>
  <c r="FJ25" i="118"/>
  <c r="EY25" i="118"/>
  <c r="EN13" i="120"/>
  <c r="FD13" i="120"/>
  <c r="EY25" i="119"/>
  <c r="ES33" i="119"/>
  <c r="ES13" i="120"/>
  <c r="FJ25" i="119"/>
  <c r="FO27" i="119"/>
  <c r="DR27" i="119"/>
  <c r="DL7" i="120"/>
  <c r="FJ7" i="120"/>
  <c r="DR23" i="119"/>
  <c r="EC23" i="119"/>
  <c r="DR31" i="119"/>
  <c r="FO31" i="119"/>
  <c r="DR29" i="120"/>
  <c r="FO29" i="120"/>
  <c r="ES17" i="121"/>
  <c r="DR11" i="121"/>
  <c r="FO11" i="121"/>
  <c r="EY15" i="121"/>
  <c r="EN15" i="121"/>
  <c r="EC23" i="121"/>
  <c r="DR23" i="121"/>
  <c r="DL13" i="122"/>
  <c r="FJ13" i="122"/>
  <c r="FD33" i="121"/>
  <c r="ES33" i="121"/>
  <c r="EH7" i="122"/>
  <c r="EH15" i="122"/>
  <c r="DW15" i="122"/>
  <c r="EH23" i="122"/>
  <c r="DW23" i="122"/>
  <c r="FJ17" i="122"/>
  <c r="EY17" i="122"/>
  <c r="EY29" i="122"/>
  <c r="FJ29" i="122"/>
  <c r="DL33" i="122"/>
  <c r="FJ33" i="122"/>
  <c r="EY33" i="122"/>
  <c r="EY17" i="121"/>
  <c r="GS24" i="119"/>
  <c r="GC8" i="120"/>
  <c r="FL24" i="119"/>
  <c r="GC20" i="121"/>
  <c r="FR20" i="121"/>
  <c r="FR14" i="121"/>
  <c r="FA22" i="121"/>
  <c r="FW10" i="121"/>
  <c r="GH10" i="121"/>
  <c r="GN16" i="121"/>
  <c r="GC16" i="121"/>
  <c r="FR24" i="121"/>
  <c r="FG24" i="121"/>
  <c r="FL34" i="121"/>
  <c r="FW34" i="121"/>
  <c r="FA14" i="122"/>
  <c r="EP14" i="122"/>
  <c r="GH16" i="123"/>
  <c r="EP35" i="123"/>
  <c r="GN35" i="123"/>
  <c r="GN21" i="124"/>
  <c r="GC21" i="124"/>
  <c r="FW25" i="124"/>
  <c r="FG25" i="124"/>
  <c r="GN29" i="124"/>
  <c r="FG29" i="124"/>
  <c r="GS26" i="124"/>
  <c r="FL26" i="124"/>
  <c r="FG23" i="124"/>
  <c r="EV23" i="124"/>
  <c r="GC27" i="124"/>
  <c r="EV27" i="124"/>
  <c r="GS27" i="124"/>
  <c r="EV31" i="124"/>
  <c r="GS31" i="124"/>
  <c r="EV28" i="124"/>
  <c r="FG28" i="124"/>
  <c r="GN32" i="124"/>
  <c r="FG32" i="124"/>
  <c r="GS22" i="124"/>
  <c r="EV22" i="124"/>
  <c r="FL7" i="125"/>
  <c r="FA7" i="125"/>
  <c r="FR13" i="125"/>
  <c r="GC13" i="125"/>
  <c r="FA14" i="125"/>
  <c r="GH14" i="125"/>
  <c r="FR30" i="125"/>
  <c r="FG30" i="125"/>
  <c r="CU35" i="123"/>
  <c r="DF35" i="123"/>
  <c r="EC28" i="124"/>
  <c r="DW28" i="124"/>
  <c r="DL21" i="124"/>
  <c r="DF21" i="124"/>
  <c r="CU29" i="124"/>
  <c r="DF29" i="124"/>
  <c r="DW22" i="124"/>
  <c r="CP22" i="124"/>
  <c r="DA26" i="124"/>
  <c r="CP26" i="124"/>
  <c r="DA23" i="124"/>
  <c r="EH23" i="124"/>
  <c r="DW27" i="124"/>
  <c r="DL27" i="124"/>
  <c r="DA31" i="124"/>
  <c r="DL31" i="124"/>
  <c r="DR8" i="125"/>
  <c r="DF8" i="125"/>
  <c r="FG9" i="125"/>
  <c r="FR9" i="125"/>
  <c r="CJ13" i="125"/>
  <c r="EH13" i="125"/>
  <c r="CE14" i="125"/>
  <c r="EC14" i="125"/>
  <c r="DL30" i="125"/>
  <c r="DW30" i="125"/>
  <c r="DW32" i="125"/>
  <c r="DL32" i="125"/>
  <c r="CN23" i="119"/>
  <c r="BL23" i="119"/>
  <c r="CH15" i="121"/>
  <c r="BA15" i="121"/>
  <c r="CS15" i="121"/>
  <c r="BW15" i="121"/>
  <c r="I77" i="89"/>
  <c r="Z77" i="89" s="1"/>
  <c r="AD77" i="89" s="1"/>
  <c r="N121" i="89"/>
  <c r="AB121" i="89" s="1"/>
  <c r="AF121" i="89" s="1"/>
  <c r="DW13" i="127"/>
  <c r="DA13" i="127"/>
  <c r="CE13" i="127"/>
  <c r="DR13" i="127"/>
  <c r="CU13" i="127"/>
  <c r="EC13" i="127"/>
  <c r="CJ13" i="127"/>
  <c r="DL13" i="127"/>
  <c r="DF13" i="127"/>
  <c r="EH13" i="127"/>
  <c r="CP13" i="127"/>
  <c r="X70" i="89"/>
  <c r="AC70" i="89" s="1"/>
  <c r="AG70" i="89" s="1"/>
  <c r="X47" i="89"/>
  <c r="AC47" i="89" s="1"/>
  <c r="AG47" i="89" s="1"/>
  <c r="GN20" i="127"/>
  <c r="FR20" i="127"/>
  <c r="EV20" i="127"/>
  <c r="GH20" i="127"/>
  <c r="FL20" i="127"/>
  <c r="EP20" i="127"/>
  <c r="GC20" i="127"/>
  <c r="FG20" i="127"/>
  <c r="FA20" i="127"/>
  <c r="GS20" i="127"/>
  <c r="FW20" i="127"/>
  <c r="BW23" i="119"/>
  <c r="BG23" i="119"/>
  <c r="BG21" i="121"/>
  <c r="BL15" i="121"/>
  <c r="BR9" i="121"/>
  <c r="CN15" i="121"/>
  <c r="CY9" i="121"/>
  <c r="CS9" i="121"/>
  <c r="BR21" i="121"/>
  <c r="CC9" i="121"/>
  <c r="CH21" i="121"/>
  <c r="CY7" i="122"/>
  <c r="FO29" i="118"/>
  <c r="EN29" i="118"/>
  <c r="EC29" i="118"/>
  <c r="EN11" i="120"/>
  <c r="FO11" i="120"/>
  <c r="DL29" i="119"/>
  <c r="EN29" i="119"/>
  <c r="DL19" i="121"/>
  <c r="EN19" i="121"/>
  <c r="EN19" i="122"/>
  <c r="FO19" i="122"/>
  <c r="DR11" i="122"/>
  <c r="EC11" i="122"/>
  <c r="FD9" i="121"/>
  <c r="GC20" i="123"/>
  <c r="EV24" i="124"/>
  <c r="FA24" i="124"/>
  <c r="EV17" i="125"/>
  <c r="FR17" i="125"/>
  <c r="FG32" i="125"/>
  <c r="GH32" i="125"/>
  <c r="CP24" i="124"/>
  <c r="CP17" i="125"/>
  <c r="J221" i="8"/>
  <c r="J324" i="8"/>
  <c r="D324" i="8"/>
  <c r="G324" i="8" s="1"/>
  <c r="I324" i="8"/>
  <c r="F383" i="8"/>
  <c r="G383" i="8" s="1"/>
  <c r="F313" i="8"/>
  <c r="E313" i="8"/>
  <c r="I383" i="8"/>
  <c r="J46" i="8"/>
  <c r="F227" i="8"/>
  <c r="D180" i="8"/>
  <c r="G180" i="8" s="1"/>
  <c r="E253" i="8"/>
  <c r="F267" i="8"/>
  <c r="F307" i="8"/>
  <c r="G307" i="8" s="1"/>
  <c r="I329" i="8"/>
  <c r="I327" i="8" s="1"/>
  <c r="E118" i="8"/>
  <c r="E116" i="8" s="1"/>
  <c r="H129" i="8"/>
  <c r="E64" i="88" s="1"/>
  <c r="E65" i="88" s="1"/>
  <c r="AL69" i="89" s="1"/>
  <c r="AN69" i="89" s="1"/>
  <c r="D396" i="8"/>
  <c r="AT368" i="75" s="1"/>
  <c r="AT390" i="75" s="1"/>
  <c r="H341" i="8"/>
  <c r="E159" i="8"/>
  <c r="P161" i="75" s="1"/>
  <c r="D183" i="8"/>
  <c r="D218" i="8"/>
  <c r="M1109" i="75" s="1"/>
  <c r="E99" i="8"/>
  <c r="E347" i="8"/>
  <c r="G347" i="8" s="1"/>
  <c r="H347" i="8"/>
  <c r="K347" i="8" s="1"/>
  <c r="F421" i="8"/>
  <c r="J383" i="8"/>
  <c r="D118" i="8"/>
  <c r="G118" i="8" s="1"/>
  <c r="I377" i="8"/>
  <c r="H221" i="8"/>
  <c r="D227" i="8"/>
  <c r="H318" i="8"/>
  <c r="E211" i="88" s="1"/>
  <c r="E212" i="88" s="1"/>
  <c r="AQ198" i="89" s="1"/>
  <c r="AS198" i="89" s="1"/>
  <c r="AS197" i="89" s="1"/>
  <c r="AS193" i="89" s="1"/>
  <c r="H301" i="8"/>
  <c r="D94" i="8"/>
  <c r="J301" i="8"/>
  <c r="I180" i="8"/>
  <c r="D46" i="8"/>
  <c r="J396" i="8"/>
  <c r="F297" i="8"/>
  <c r="J408" i="8"/>
  <c r="D408" i="8"/>
  <c r="D403" i="8" s="1"/>
  <c r="I408" i="8"/>
  <c r="H400" i="8"/>
  <c r="J400" i="8"/>
  <c r="G272" i="8"/>
  <c r="G269" i="8"/>
  <c r="L161" i="89" s="1"/>
  <c r="N161" i="89" s="1"/>
  <c r="AF161" i="89" s="1"/>
  <c r="H247" i="8"/>
  <c r="E247" i="8"/>
  <c r="J247" i="8"/>
  <c r="F247" i="8"/>
  <c r="D247" i="8"/>
  <c r="I229" i="8"/>
  <c r="D229" i="8"/>
  <c r="M1108" i="75" s="1"/>
  <c r="AP1108" i="75" s="1"/>
  <c r="E208" i="8"/>
  <c r="AT167" i="75" s="1"/>
  <c r="F208" i="8"/>
  <c r="H190" i="8"/>
  <c r="K190" i="8" s="1"/>
  <c r="F190" i="8"/>
  <c r="I178" i="8"/>
  <c r="F178" i="8"/>
  <c r="G178" i="8" s="1"/>
  <c r="J90" i="8"/>
  <c r="H90" i="8"/>
  <c r="AK40" i="89" s="1"/>
  <c r="AN40" i="89" s="1"/>
  <c r="AS40" i="89" s="1"/>
  <c r="E90" i="8"/>
  <c r="E86" i="8" s="1"/>
  <c r="D72" i="8"/>
  <c r="F72" i="8"/>
  <c r="J72" i="8"/>
  <c r="K72" i="8" s="1"/>
  <c r="E72" i="8"/>
  <c r="J61" i="8"/>
  <c r="M318" i="75" s="1"/>
  <c r="D61" i="8"/>
  <c r="I61" i="8"/>
  <c r="M319" i="75" s="1"/>
  <c r="H53" i="8"/>
  <c r="L202" i="75" s="1"/>
  <c r="I53" i="8"/>
  <c r="L205" i="75" s="1"/>
  <c r="E46" i="8"/>
  <c r="F87" i="8"/>
  <c r="F86" i="8" s="1"/>
  <c r="I253" i="8"/>
  <c r="K253" i="8" s="1"/>
  <c r="K141" i="100" s="1"/>
  <c r="K144" i="100" s="1"/>
  <c r="I275" i="8"/>
  <c r="E329" i="8"/>
  <c r="E327" i="8" s="1"/>
  <c r="D87" i="8"/>
  <c r="D86" i="8" s="1"/>
  <c r="J307" i="8"/>
  <c r="E129" i="8"/>
  <c r="D129" i="8"/>
  <c r="I334" i="8"/>
  <c r="I159" i="8"/>
  <c r="I156" i="8" s="1"/>
  <c r="I218" i="8"/>
  <c r="D99" i="8"/>
  <c r="I283" i="8"/>
  <c r="I413" i="8"/>
  <c r="K413" i="8" s="1"/>
  <c r="D53" i="8"/>
  <c r="L164" i="75" s="1"/>
  <c r="L169" i="75" s="1"/>
  <c r="H68" i="8"/>
  <c r="AG314" i="75" s="1"/>
  <c r="I46" i="8"/>
  <c r="K46" i="8" s="1"/>
  <c r="E301" i="8"/>
  <c r="E48" i="8"/>
  <c r="J180" i="8"/>
  <c r="J48" i="8"/>
  <c r="K48" i="8" s="1"/>
  <c r="D21" i="88" s="1"/>
  <c r="D22" i="88" s="1"/>
  <c r="D68" i="8"/>
  <c r="AG260" i="75" s="1"/>
  <c r="H324" i="8"/>
  <c r="D48" i="8"/>
  <c r="F253" i="8"/>
  <c r="J229" i="8"/>
  <c r="I77" i="8"/>
  <c r="D267" i="8"/>
  <c r="D263" i="8" s="1"/>
  <c r="E190" i="8"/>
  <c r="G190" i="8" s="1"/>
  <c r="K34" i="88" s="1"/>
  <c r="K36" i="88" s="1"/>
  <c r="J178" i="8"/>
  <c r="H208" i="8"/>
  <c r="M59" i="88" s="1"/>
  <c r="M68" i="88" s="1"/>
  <c r="AQ57" i="89" s="1"/>
  <c r="AR57" i="89" s="1"/>
  <c r="AR56" i="89" s="1"/>
  <c r="AR55" i="89" s="1"/>
  <c r="D393" i="8"/>
  <c r="I393" i="8"/>
  <c r="H393" i="8"/>
  <c r="F366" i="8"/>
  <c r="G366" i="8" s="1"/>
  <c r="J366" i="8"/>
  <c r="H366" i="8"/>
  <c r="H345" i="8"/>
  <c r="I345" i="8"/>
  <c r="F345" i="8"/>
  <c r="F339" i="8" s="1"/>
  <c r="J342" i="8"/>
  <c r="J339" i="8" s="1"/>
  <c r="D342" i="8"/>
  <c r="I342" i="8"/>
  <c r="F336" i="8"/>
  <c r="F331" i="8" s="1"/>
  <c r="J336" i="8"/>
  <c r="K336" i="8" s="1"/>
  <c r="E336" i="8"/>
  <c r="J319" i="8"/>
  <c r="D319" i="8"/>
  <c r="G319" i="8" s="1"/>
  <c r="G82" i="101" s="1"/>
  <c r="Q82" i="101" s="1"/>
  <c r="H310" i="8"/>
  <c r="E310" i="8"/>
  <c r="I307" i="8"/>
  <c r="I306" i="8" s="1"/>
  <c r="J293" i="8"/>
  <c r="H293" i="8"/>
  <c r="F282" i="8"/>
  <c r="G282" i="8" s="1"/>
  <c r="L165" i="89" s="1"/>
  <c r="N165" i="89" s="1"/>
  <c r="AF165" i="89" s="1"/>
  <c r="I282" i="8"/>
  <c r="H282" i="8"/>
  <c r="J282" i="8"/>
  <c r="J250" i="8"/>
  <c r="H250" i="8"/>
  <c r="M175" i="88" s="1"/>
  <c r="M177" i="88" s="1"/>
  <c r="AL137" i="89" s="1"/>
  <c r="I250" i="8"/>
  <c r="J219" i="8"/>
  <c r="H219" i="8"/>
  <c r="E219" i="8"/>
  <c r="AB1112" i="75" s="1"/>
  <c r="J215" i="8"/>
  <c r="E215" i="8"/>
  <c r="AB1097" i="75" s="1"/>
  <c r="F215" i="8"/>
  <c r="U1097" i="75" s="1"/>
  <c r="I215" i="8"/>
  <c r="J193" i="8"/>
  <c r="H193" i="8"/>
  <c r="M43" i="88" s="1"/>
  <c r="M45" i="88" s="1"/>
  <c r="F189" i="8"/>
  <c r="I189" i="8"/>
  <c r="J189" i="8"/>
  <c r="D186" i="8"/>
  <c r="H186" i="8"/>
  <c r="M26" i="88" s="1"/>
  <c r="M28" i="88" s="1"/>
  <c r="E186" i="8"/>
  <c r="J163" i="8"/>
  <c r="F163" i="8"/>
  <c r="E163" i="8"/>
  <c r="F153" i="8"/>
  <c r="D153" i="8"/>
  <c r="J149" i="8"/>
  <c r="J148" i="8" s="1"/>
  <c r="I149" i="8"/>
  <c r="D149" i="8"/>
  <c r="F149" i="8"/>
  <c r="D131" i="8"/>
  <c r="I131" i="8"/>
  <c r="K131" i="8" s="1"/>
  <c r="AG686" i="75" s="1"/>
  <c r="D127" i="8"/>
  <c r="H127" i="8"/>
  <c r="F127" i="8"/>
  <c r="J127" i="8"/>
  <c r="J124" i="8" s="1"/>
  <c r="I122" i="8"/>
  <c r="I120" i="8" s="1"/>
  <c r="F122" i="8"/>
  <c r="E122" i="8"/>
  <c r="E120" i="8" s="1"/>
  <c r="E84" i="8"/>
  <c r="H84" i="8"/>
  <c r="F84" i="8"/>
  <c r="F81" i="8" s="1"/>
  <c r="F75" i="8"/>
  <c r="G75" i="8" s="1"/>
  <c r="C44" i="100" s="1"/>
  <c r="C46" i="100" s="1"/>
  <c r="I75" i="8"/>
  <c r="K75" i="8" s="1"/>
  <c r="H37" i="8"/>
  <c r="AM194" i="75" s="1"/>
  <c r="E37" i="8"/>
  <c r="AM158" i="75" s="1"/>
  <c r="F37" i="8"/>
  <c r="AM159" i="75" s="1"/>
  <c r="I37" i="8"/>
  <c r="AM196" i="75" s="1"/>
  <c r="J27" i="8"/>
  <c r="D27" i="8"/>
  <c r="E27" i="8"/>
  <c r="E25" i="8" s="1"/>
  <c r="J17" i="8"/>
  <c r="R308" i="75" s="1"/>
  <c r="F17" i="8"/>
  <c r="R254" i="75" s="1"/>
  <c r="I17" i="8"/>
  <c r="R307" i="75" s="1"/>
  <c r="D17" i="8"/>
  <c r="R249" i="75" s="1"/>
  <c r="E17" i="8"/>
  <c r="R253" i="75" s="1"/>
  <c r="F396" i="8"/>
  <c r="AX373" i="75" s="1"/>
  <c r="I396" i="8"/>
  <c r="J392" i="8"/>
  <c r="H392" i="8"/>
  <c r="F392" i="8"/>
  <c r="G392" i="8" s="1"/>
  <c r="G75" i="101" s="1"/>
  <c r="Q75" i="101" s="1"/>
  <c r="J377" i="8"/>
  <c r="F377" i="8"/>
  <c r="H377" i="8"/>
  <c r="E377" i="8"/>
  <c r="E341" i="8"/>
  <c r="D341" i="8"/>
  <c r="I341" i="8"/>
  <c r="I318" i="8"/>
  <c r="J318" i="8"/>
  <c r="I297" i="8"/>
  <c r="K297" i="8" s="1"/>
  <c r="E297" i="8"/>
  <c r="D285" i="8"/>
  <c r="I285" i="8"/>
  <c r="J285" i="8"/>
  <c r="E285" i="8"/>
  <c r="J227" i="8"/>
  <c r="K227" i="8" s="1"/>
  <c r="E227" i="8"/>
  <c r="AB1105" i="75" s="1"/>
  <c r="E221" i="8"/>
  <c r="G221" i="8" s="1"/>
  <c r="K145" i="88" s="1"/>
  <c r="K146" i="88" s="1"/>
  <c r="I221" i="8"/>
  <c r="F218" i="8"/>
  <c r="U1109" i="75" s="1"/>
  <c r="J218" i="8"/>
  <c r="J210" i="8"/>
  <c r="D210" i="8"/>
  <c r="E210" i="8"/>
  <c r="I210" i="8"/>
  <c r="E183" i="8"/>
  <c r="E177" i="8" s="1"/>
  <c r="I183" i="8"/>
  <c r="J183" i="8"/>
  <c r="F94" i="8"/>
  <c r="I94" i="8"/>
  <c r="H94" i="8"/>
  <c r="J65" i="8"/>
  <c r="W318" i="75" s="1"/>
  <c r="F65" i="8"/>
  <c r="W264" i="75" s="1"/>
  <c r="I65" i="8"/>
  <c r="W319" i="75" s="1"/>
  <c r="E65" i="8"/>
  <c r="H65" i="8"/>
  <c r="W314" i="75" s="1"/>
  <c r="J55" i="8"/>
  <c r="T204" i="75" s="1"/>
  <c r="AT204" i="75" s="1"/>
  <c r="F55" i="8"/>
  <c r="T166" i="75" s="1"/>
  <c r="T169" i="75" s="1"/>
  <c r="H42" i="8"/>
  <c r="AK24" i="89" s="1"/>
  <c r="F42" i="8"/>
  <c r="G42" i="8" s="1"/>
  <c r="F24" i="89" s="1"/>
  <c r="J42" i="8"/>
  <c r="J405" i="8"/>
  <c r="F405" i="8"/>
  <c r="G405" i="8" s="1"/>
  <c r="I405" i="8"/>
  <c r="E395" i="8"/>
  <c r="G395" i="8" s="1"/>
  <c r="J395" i="8"/>
  <c r="K395" i="8" s="1"/>
  <c r="P73" i="101" s="1"/>
  <c r="R73" i="101" s="1"/>
  <c r="F353" i="8"/>
  <c r="F350" i="8" s="1"/>
  <c r="E353" i="8"/>
  <c r="D353" i="8"/>
  <c r="F329" i="8"/>
  <c r="F327" i="8" s="1"/>
  <c r="J329" i="8"/>
  <c r="J327" i="8" s="1"/>
  <c r="D329" i="8"/>
  <c r="D327" i="8" s="1"/>
  <c r="E266" i="8"/>
  <c r="I266" i="8"/>
  <c r="AB1147" i="75" s="1"/>
  <c r="J266" i="8"/>
  <c r="U1147" i="75" s="1"/>
  <c r="F266" i="8"/>
  <c r="H266" i="8"/>
  <c r="M1147" i="75" s="1"/>
  <c r="I168" i="8"/>
  <c r="F168" i="8"/>
  <c r="E168" i="8"/>
  <c r="D168" i="8"/>
  <c r="J168" i="8"/>
  <c r="I114" i="8"/>
  <c r="I113" i="8" s="1"/>
  <c r="E114" i="8"/>
  <c r="T697" i="75" s="1"/>
  <c r="J114" i="8"/>
  <c r="J113" i="8" s="1"/>
  <c r="H77" i="8"/>
  <c r="AK22" i="89" s="1"/>
  <c r="AN22" i="89" s="1"/>
  <c r="AS22" i="89" s="1"/>
  <c r="J77" i="8"/>
  <c r="E77" i="8"/>
  <c r="G77" i="8" s="1"/>
  <c r="C9" i="101" s="1"/>
  <c r="E73" i="8"/>
  <c r="J73" i="8"/>
  <c r="K73" i="8" s="1"/>
  <c r="F73" i="8"/>
  <c r="D73" i="8"/>
  <c r="H406" i="8"/>
  <c r="K406" i="8" s="1"/>
  <c r="E406" i="8"/>
  <c r="G406" i="8" s="1"/>
  <c r="J385" i="8"/>
  <c r="I385" i="8"/>
  <c r="H385" i="8"/>
  <c r="E375" i="8"/>
  <c r="G375" i="8" s="1"/>
  <c r="H375" i="8"/>
  <c r="K375" i="8" s="1"/>
  <c r="H323" i="8"/>
  <c r="J323" i="8"/>
  <c r="D320" i="8"/>
  <c r="F320" i="8"/>
  <c r="F315" i="8" s="1"/>
  <c r="F299" i="8"/>
  <c r="J299" i="8"/>
  <c r="K299" i="8" s="1"/>
  <c r="D280" i="8"/>
  <c r="F280" i="8"/>
  <c r="E273" i="8"/>
  <c r="I273" i="8"/>
  <c r="AB1144" i="75" s="1"/>
  <c r="F273" i="8"/>
  <c r="F230" i="8"/>
  <c r="J230" i="8"/>
  <c r="K230" i="8" s="1"/>
  <c r="D191" i="8"/>
  <c r="E191" i="8"/>
  <c r="J191" i="8"/>
  <c r="I191" i="8"/>
  <c r="F179" i="8"/>
  <c r="I179" i="8"/>
  <c r="K179" i="8" s="1"/>
  <c r="D179" i="8"/>
  <c r="F173" i="8"/>
  <c r="E173" i="8"/>
  <c r="E170" i="8" s="1"/>
  <c r="D173" i="8"/>
  <c r="D170" i="8" s="1"/>
  <c r="F130" i="8"/>
  <c r="E130" i="8"/>
  <c r="I89" i="8"/>
  <c r="I86" i="8" s="1"/>
  <c r="H89" i="8"/>
  <c r="AK39" i="89" s="1"/>
  <c r="AN39" i="89" s="1"/>
  <c r="AS39" i="89" s="1"/>
  <c r="J89" i="8"/>
  <c r="H82" i="8"/>
  <c r="E82" i="8"/>
  <c r="G82" i="8" s="1"/>
  <c r="J82" i="8"/>
  <c r="I82" i="8"/>
  <c r="I76" i="8"/>
  <c r="E76" i="8"/>
  <c r="G76" i="8" s="1"/>
  <c r="C45" i="88" s="1"/>
  <c r="C46" i="88" s="1"/>
  <c r="F386" i="75" s="1"/>
  <c r="J62" i="8"/>
  <c r="R318" i="75" s="1"/>
  <c r="F62" i="8"/>
  <c r="R264" i="75" s="1"/>
  <c r="D45" i="8"/>
  <c r="F45" i="8"/>
  <c r="I45" i="8"/>
  <c r="D13" i="8"/>
  <c r="AC156" i="75" s="1"/>
  <c r="I13" i="8"/>
  <c r="AC196" i="75" s="1"/>
  <c r="G359" i="8"/>
  <c r="H273" i="8"/>
  <c r="I376" i="8"/>
  <c r="D376" i="8"/>
  <c r="J312" i="8"/>
  <c r="K312" i="8" s="1"/>
  <c r="D312" i="8"/>
  <c r="E231" i="8"/>
  <c r="AB1120" i="75" s="1"/>
  <c r="J231" i="8"/>
  <c r="I231" i="8"/>
  <c r="F222" i="8"/>
  <c r="D222" i="8"/>
  <c r="E216" i="8"/>
  <c r="AB1103" i="75" s="1"/>
  <c r="I216" i="8"/>
  <c r="K216" i="8" s="1"/>
  <c r="P87" i="89" s="1"/>
  <c r="S87" i="89" s="1"/>
  <c r="X87" i="89" s="1"/>
  <c r="AC87" i="89" s="1"/>
  <c r="AG87" i="89" s="1"/>
  <c r="F172" i="8"/>
  <c r="U1101" i="75" s="1"/>
  <c r="H172" i="8"/>
  <c r="AK86" i="89" s="1"/>
  <c r="AN86" i="89" s="1"/>
  <c r="AS86" i="89" s="1"/>
  <c r="E154" i="8"/>
  <c r="G154" i="8" s="1"/>
  <c r="C176" i="88" s="1"/>
  <c r="I154" i="8"/>
  <c r="K154" i="8" s="1"/>
  <c r="D176" i="88" s="1"/>
  <c r="D177" i="88" s="1"/>
  <c r="F142" i="8"/>
  <c r="E142" i="8"/>
  <c r="I128" i="8"/>
  <c r="H128" i="8"/>
  <c r="E145" i="88" s="1"/>
  <c r="E147" i="88" s="1"/>
  <c r="AK142" i="89" s="1"/>
  <c r="F128" i="8"/>
  <c r="G128" i="8" s="1"/>
  <c r="C145" i="88" s="1"/>
  <c r="C147" i="88" s="1"/>
  <c r="J47" i="8"/>
  <c r="K47" i="8" s="1"/>
  <c r="D30" i="100" s="1"/>
  <c r="D31" i="100" s="1"/>
  <c r="E47" i="8"/>
  <c r="G47" i="8" s="1"/>
  <c r="C17" i="88" s="1"/>
  <c r="C18" i="88" s="1"/>
  <c r="Z375" i="75" s="1"/>
  <c r="J43" i="8"/>
  <c r="H43" i="8"/>
  <c r="H20" i="8"/>
  <c r="W303" i="75" s="1"/>
  <c r="F20" i="8"/>
  <c r="W254" i="75" s="1"/>
  <c r="W256" i="75" s="1"/>
  <c r="I20" i="8"/>
  <c r="W307" i="75" s="1"/>
  <c r="F6" i="8"/>
  <c r="G6" i="8" s="1"/>
  <c r="E11" i="8"/>
  <c r="X158" i="75" s="1"/>
  <c r="X161" i="75" s="1"/>
  <c r="G51" i="8"/>
  <c r="K305" i="8"/>
  <c r="K249" i="8"/>
  <c r="L171" i="88" s="1"/>
  <c r="L173" i="88" s="1"/>
  <c r="K269" i="8"/>
  <c r="D155" i="100" s="1"/>
  <c r="D156" i="100" s="1"/>
  <c r="K316" i="8"/>
  <c r="G143" i="8"/>
  <c r="J54" i="100" s="1"/>
  <c r="J56" i="100" s="1"/>
  <c r="G44" i="8"/>
  <c r="C8" i="88" s="1"/>
  <c r="C9" i="88" s="1"/>
  <c r="G198" i="8"/>
  <c r="J35" i="100" s="1"/>
  <c r="J37" i="100" s="1"/>
  <c r="G368" i="8"/>
  <c r="G228" i="8"/>
  <c r="F93" i="89" s="1"/>
  <c r="I93" i="89" s="1"/>
  <c r="N93" i="89" s="1"/>
  <c r="AB93" i="89" s="1"/>
  <c r="AF93" i="89" s="1"/>
  <c r="DA7" i="124" s="1"/>
  <c r="F113" i="8"/>
  <c r="G400" i="8"/>
  <c r="G360" i="8"/>
  <c r="U1107" i="75"/>
  <c r="AP1107" i="75" s="1"/>
  <c r="F25" i="8"/>
  <c r="G182" i="8"/>
  <c r="G270" i="8"/>
  <c r="G125" i="8"/>
  <c r="C56" i="88" s="1"/>
  <c r="C57" i="88" s="1"/>
  <c r="G373" i="8"/>
  <c r="G390" i="8"/>
  <c r="G103" i="8"/>
  <c r="L40" i="89" s="1"/>
  <c r="M40" i="89" s="1"/>
  <c r="AA40" i="89" s="1"/>
  <c r="AE40" i="89" s="1"/>
  <c r="G309" i="8"/>
  <c r="L171" i="89" s="1"/>
  <c r="N171" i="89" s="1"/>
  <c r="G305" i="8"/>
  <c r="G296" i="8"/>
  <c r="G279" i="8"/>
  <c r="G166" i="8"/>
  <c r="K118" i="88" s="1"/>
  <c r="N118" i="88" s="1"/>
  <c r="K119" i="88" s="1"/>
  <c r="G174" i="8"/>
  <c r="K18" i="88" s="1"/>
  <c r="K20" i="88" s="1"/>
  <c r="G239" i="8"/>
  <c r="K153" i="88" s="1"/>
  <c r="K155" i="88" s="1"/>
  <c r="E136" i="8"/>
  <c r="G89" i="8"/>
  <c r="F39" i="89" s="1"/>
  <c r="I39" i="89" s="1"/>
  <c r="Z39" i="89" s="1"/>
  <c r="AD39" i="89" s="1"/>
  <c r="G418" i="8"/>
  <c r="G321" i="8"/>
  <c r="G80" i="101" s="1"/>
  <c r="Q80" i="101" s="1"/>
  <c r="G115" i="8"/>
  <c r="G64" i="8"/>
  <c r="G13" i="101"/>
  <c r="Q13" i="101" s="1"/>
  <c r="P16" i="101"/>
  <c r="R16" i="101" s="1"/>
  <c r="FD13" i="123"/>
  <c r="EH13" i="123"/>
  <c r="DL13" i="123"/>
  <c r="EY13" i="123"/>
  <c r="EC13" i="123"/>
  <c r="FO13" i="123"/>
  <c r="ES13" i="123"/>
  <c r="DW13" i="123"/>
  <c r="FJ13" i="123"/>
  <c r="EN13" i="123"/>
  <c r="DR13" i="123"/>
  <c r="EY7" i="123"/>
  <c r="EC7" i="123"/>
  <c r="FO7" i="123"/>
  <c r="ES7" i="123"/>
  <c r="DW7" i="123"/>
  <c r="FJ7" i="123"/>
  <c r="EN7" i="123"/>
  <c r="DR7" i="123"/>
  <c r="FD7" i="123"/>
  <c r="EH7" i="123"/>
  <c r="DL7" i="123"/>
  <c r="K35" i="89"/>
  <c r="CY8" i="122"/>
  <c r="CC8" i="122"/>
  <c r="BG8" i="122"/>
  <c r="CS8" i="122"/>
  <c r="BW8" i="122"/>
  <c r="BA8" i="122"/>
  <c r="BR8" i="122"/>
  <c r="DD8" i="122"/>
  <c r="BL8" i="122"/>
  <c r="CN8" i="122"/>
  <c r="CH8" i="122"/>
  <c r="CN34" i="121"/>
  <c r="CY34" i="121"/>
  <c r="BG20" i="121"/>
  <c r="BR20" i="121"/>
  <c r="BA20" i="121"/>
  <c r="BG16" i="121"/>
  <c r="BA16" i="121"/>
  <c r="DD22" i="121"/>
  <c r="CH22" i="121"/>
  <c r="BL22" i="121"/>
  <c r="CY22" i="121"/>
  <c r="CC22" i="121"/>
  <c r="BG22" i="121"/>
  <c r="CS22" i="121"/>
  <c r="BW22" i="121"/>
  <c r="BA22" i="121"/>
  <c r="CN22" i="121"/>
  <c r="BR22" i="121"/>
  <c r="DD30" i="120"/>
  <c r="CH30" i="120"/>
  <c r="BL30" i="120"/>
  <c r="CY30" i="120"/>
  <c r="CS30" i="120"/>
  <c r="BA30" i="120"/>
  <c r="CN30" i="120"/>
  <c r="BR30" i="120"/>
  <c r="CC30" i="120"/>
  <c r="BG30" i="120"/>
  <c r="BW30" i="120"/>
  <c r="CY24" i="119"/>
  <c r="CS24" i="119"/>
  <c r="BR24" i="119"/>
  <c r="CH24" i="119"/>
  <c r="BA24" i="119"/>
  <c r="CY10" i="120"/>
  <c r="N2" i="89"/>
  <c r="K390" i="8"/>
  <c r="P71" i="101" s="1"/>
  <c r="R71" i="101" s="1"/>
  <c r="K298" i="8"/>
  <c r="K147" i="8"/>
  <c r="D82" i="100" s="1"/>
  <c r="K222" i="8"/>
  <c r="K337" i="8"/>
  <c r="K325" i="8"/>
  <c r="K51" i="8"/>
  <c r="K18" i="8"/>
  <c r="K33" i="8"/>
  <c r="AP419" i="75" s="1"/>
  <c r="AP438" i="75" s="1"/>
  <c r="I136" i="8"/>
  <c r="H373" i="8"/>
  <c r="K373" i="8" s="1"/>
  <c r="H265" i="8"/>
  <c r="K240" i="8"/>
  <c r="J238" i="8"/>
  <c r="H110" i="8"/>
  <c r="AP1148" i="75"/>
  <c r="H391" i="8"/>
  <c r="M211" i="88" s="1"/>
  <c r="M212" i="88" s="1"/>
  <c r="AQ188" i="89" s="1"/>
  <c r="AS188" i="89" s="1"/>
  <c r="AS187" i="89" s="1"/>
  <c r="AS177" i="89" s="1"/>
  <c r="H416" i="8"/>
  <c r="K407" i="8"/>
  <c r="H285" i="8"/>
  <c r="AP1156" i="75"/>
  <c r="K138" i="8"/>
  <c r="K67" i="8"/>
  <c r="K57" i="8"/>
  <c r="J416" i="8"/>
  <c r="K152" i="8"/>
  <c r="D166" i="88" s="1"/>
  <c r="D167" i="88" s="1"/>
  <c r="K6" i="8"/>
  <c r="K137" i="8"/>
  <c r="D72" i="88" s="1"/>
  <c r="D73" i="88" s="1"/>
  <c r="V69" i="89" s="1"/>
  <c r="W69" i="89" s="1"/>
  <c r="W68" i="89" s="1"/>
  <c r="K7" i="8"/>
  <c r="K182" i="8"/>
  <c r="K333" i="8"/>
  <c r="K100" i="8"/>
  <c r="K386" i="8"/>
  <c r="K198" i="8"/>
  <c r="L51" i="88" s="1"/>
  <c r="L53" i="88" s="1"/>
  <c r="K368" i="8"/>
  <c r="K359" i="8"/>
  <c r="K175" i="8"/>
  <c r="L22" i="88" s="1"/>
  <c r="L24" i="88" s="1"/>
  <c r="H136" i="8"/>
  <c r="K358" i="8"/>
  <c r="K309" i="8"/>
  <c r="V171" i="89" s="1"/>
  <c r="X171" i="89" s="1"/>
  <c r="K296" i="8"/>
  <c r="H420" i="8"/>
  <c r="K421" i="8"/>
  <c r="K420" i="8" s="1"/>
  <c r="K268" i="8"/>
  <c r="U1153" i="75"/>
  <c r="AP1153" i="75" s="1"/>
  <c r="K88" i="8"/>
  <c r="K87" i="8"/>
  <c r="K96" i="8"/>
  <c r="K58" i="8"/>
  <c r="T10" i="89" s="1"/>
  <c r="U10" i="89" s="1"/>
  <c r="K372" i="8"/>
  <c r="AP1152" i="75"/>
  <c r="K279" i="8"/>
  <c r="K264" i="8"/>
  <c r="K204" i="8"/>
  <c r="K202" i="8"/>
  <c r="K115" i="8"/>
  <c r="K63" i="8"/>
  <c r="J411" i="8"/>
  <c r="K346" i="8"/>
  <c r="K228" i="8"/>
  <c r="P93" i="89" s="1"/>
  <c r="S93" i="89" s="1"/>
  <c r="X93" i="89" s="1"/>
  <c r="AC93" i="89" s="1"/>
  <c r="AG93" i="89" s="1"/>
  <c r="K56" i="8"/>
  <c r="T9" i="89" s="1"/>
  <c r="U9" i="89" s="1"/>
  <c r="K32" i="8"/>
  <c r="K10" i="8"/>
  <c r="P8" i="89" s="1"/>
  <c r="S8" i="89" s="1"/>
  <c r="K171" i="8"/>
  <c r="L7" i="88" s="1"/>
  <c r="L10" i="88" s="1"/>
  <c r="Q61" i="89" s="1"/>
  <c r="S61" i="89" s="1"/>
  <c r="X61" i="89" s="1"/>
  <c r="AC61" i="89" s="1"/>
  <c r="AG61" i="89" s="1"/>
  <c r="K404" i="8"/>
  <c r="I364" i="8"/>
  <c r="K356" i="8"/>
  <c r="K351" i="8"/>
  <c r="H331" i="8"/>
  <c r="K95" i="8"/>
  <c r="K19" i="8"/>
  <c r="K12" i="8"/>
  <c r="K362" i="8"/>
  <c r="K252" i="8"/>
  <c r="K109" i="8"/>
  <c r="K36" i="8"/>
  <c r="K188" i="8"/>
  <c r="L130" i="88" s="1"/>
  <c r="O130" i="88" s="1"/>
  <c r="K192" i="8"/>
  <c r="D185" i="88" s="1"/>
  <c r="D187" i="88" s="1"/>
  <c r="Q136" i="89" s="1"/>
  <c r="S136" i="89" s="1"/>
  <c r="X136" i="89" s="1"/>
  <c r="AC136" i="89" s="1"/>
  <c r="AG136" i="89" s="1"/>
  <c r="K103" i="8"/>
  <c r="V40" i="89" s="1"/>
  <c r="W40" i="89" s="1"/>
  <c r="K418" i="8"/>
  <c r="K354" i="8"/>
  <c r="K276" i="8"/>
  <c r="K130" i="8"/>
  <c r="D68" i="88" s="1"/>
  <c r="D69" i="88" s="1"/>
  <c r="K344" i="8"/>
  <c r="K311" i="8"/>
  <c r="K340" i="8"/>
  <c r="K355" i="8"/>
  <c r="K205" i="8"/>
  <c r="K203" i="8"/>
  <c r="K64" i="8"/>
  <c r="K44" i="8"/>
  <c r="D8" i="88" s="1"/>
  <c r="D9" i="88" s="1"/>
  <c r="K335" i="8"/>
  <c r="K200" i="8"/>
  <c r="D193" i="88" s="1"/>
  <c r="D195" i="88" s="1"/>
  <c r="Q147" i="89" s="1"/>
  <c r="S147" i="89" s="1"/>
  <c r="X147" i="89" s="1"/>
  <c r="AC147" i="89" s="1"/>
  <c r="AG147" i="89" s="1"/>
  <c r="K286" i="8"/>
  <c r="I116" i="8"/>
  <c r="K343" i="8"/>
  <c r="K290" i="8"/>
  <c r="H259" i="8"/>
  <c r="K260" i="8"/>
  <c r="K259" i="8" s="1"/>
  <c r="H236" i="8"/>
  <c r="K237" i="8"/>
  <c r="K236" i="8" s="1"/>
  <c r="K118" i="8"/>
  <c r="K270" i="8"/>
  <c r="K257" i="8"/>
  <c r="K256" i="8" s="1"/>
  <c r="I256" i="8"/>
  <c r="U1162" i="75"/>
  <c r="AP1149" i="75"/>
  <c r="K272" i="8"/>
  <c r="I170" i="8"/>
  <c r="K367" i="8"/>
  <c r="J136" i="8"/>
  <c r="K71" i="8"/>
  <c r="K320" i="8"/>
  <c r="K239" i="8"/>
  <c r="K109" i="100" s="1"/>
  <c r="K111" i="100" s="1"/>
  <c r="H238" i="8"/>
  <c r="I25" i="8"/>
  <c r="K248" i="8"/>
  <c r="K332" i="8"/>
  <c r="K321" i="8"/>
  <c r="P80" i="101" s="1"/>
  <c r="R80" i="101" s="1"/>
  <c r="K155" i="8"/>
  <c r="K30" i="8"/>
  <c r="K102" i="8"/>
  <c r="V39" i="89" s="1"/>
  <c r="W39" i="89" s="1"/>
  <c r="K267" i="8"/>
  <c r="K394" i="8"/>
  <c r="P72" i="101" s="1"/>
  <c r="R72" i="101" s="1"/>
  <c r="K381" i="8"/>
  <c r="I108" i="8"/>
  <c r="K303" i="8"/>
  <c r="P66" i="101" s="1"/>
  <c r="R66" i="101" s="1"/>
  <c r="AP1158" i="75"/>
  <c r="K22" i="8"/>
  <c r="K389" i="8"/>
  <c r="K365" i="8"/>
  <c r="J116" i="8"/>
  <c r="G333" i="8"/>
  <c r="F289" i="8"/>
  <c r="G298" i="8"/>
  <c r="G192" i="8"/>
  <c r="C185" i="88" s="1"/>
  <c r="C187" i="88" s="1"/>
  <c r="G136" i="89" s="1"/>
  <c r="I136" i="89" s="1"/>
  <c r="N136" i="89" s="1"/>
  <c r="AB136" i="89" s="1"/>
  <c r="AF136" i="89" s="1"/>
  <c r="D416" i="8"/>
  <c r="G404" i="8"/>
  <c r="G343" i="8"/>
  <c r="G67" i="8"/>
  <c r="F108" i="8"/>
  <c r="G344" i="8"/>
  <c r="G354" i="8"/>
  <c r="E416" i="8"/>
  <c r="G385" i="8"/>
  <c r="G325" i="8"/>
  <c r="G100" i="8"/>
  <c r="G311" i="8"/>
  <c r="F233" i="8"/>
  <c r="G367" i="8"/>
  <c r="D411" i="8"/>
  <c r="G144" i="8"/>
  <c r="G251" i="8"/>
  <c r="J133" i="100" s="1"/>
  <c r="J135" i="100" s="1"/>
  <c r="F116" i="8"/>
  <c r="G318" i="8"/>
  <c r="G81" i="101" s="1"/>
  <c r="Q81" i="101" s="1"/>
  <c r="G200" i="8"/>
  <c r="C193" i="88" s="1"/>
  <c r="C195" i="88" s="1"/>
  <c r="G147" i="89" s="1"/>
  <c r="I147" i="89" s="1"/>
  <c r="N147" i="89" s="1"/>
  <c r="AB147" i="89" s="1"/>
  <c r="AF147" i="89" s="1"/>
  <c r="G308" i="8"/>
  <c r="D114" i="8"/>
  <c r="I22" i="1"/>
  <c r="G23" i="8"/>
  <c r="G151" i="8"/>
  <c r="C162" i="88" s="1"/>
  <c r="C163" i="88" s="1"/>
  <c r="F136" i="8"/>
  <c r="G389" i="8"/>
  <c r="G372" i="8"/>
  <c r="G358" i="8"/>
  <c r="G355" i="8"/>
  <c r="M1101" i="75"/>
  <c r="G109" i="8"/>
  <c r="G36" i="8"/>
  <c r="G19" i="8"/>
  <c r="I17" i="1"/>
  <c r="D54" i="8"/>
  <c r="P164" i="75" s="1"/>
  <c r="P169" i="75" s="1"/>
  <c r="AB1104" i="75"/>
  <c r="G102" i="8"/>
  <c r="L39" i="89" s="1"/>
  <c r="G394" i="8"/>
  <c r="G72" i="101" s="1"/>
  <c r="Q72" i="101" s="1"/>
  <c r="I29" i="1"/>
  <c r="D193" i="8"/>
  <c r="G193" i="8" s="1"/>
  <c r="G332" i="8"/>
  <c r="G316" i="8"/>
  <c r="G155" i="8"/>
  <c r="G18" i="8"/>
  <c r="G32" i="8"/>
  <c r="C4" i="100" s="1"/>
  <c r="C5" i="100" s="1"/>
  <c r="D16" i="8"/>
  <c r="M249" i="75" s="1"/>
  <c r="G335" i="8"/>
  <c r="G260" i="8"/>
  <c r="G259" i="8" s="1"/>
  <c r="D259" i="8"/>
  <c r="G66" i="8"/>
  <c r="J18" i="89" s="1"/>
  <c r="K18" i="89" s="1"/>
  <c r="AA18" i="89" s="1"/>
  <c r="AE18" i="89" s="1"/>
  <c r="G337" i="8"/>
  <c r="G323" i="8"/>
  <c r="G304" i="8"/>
  <c r="G111" i="8"/>
  <c r="G43" i="8"/>
  <c r="C4" i="88" s="1"/>
  <c r="C5" i="88" s="1"/>
  <c r="G268" i="8"/>
  <c r="G292" i="8"/>
  <c r="G203" i="8"/>
  <c r="D136" i="8"/>
  <c r="G95" i="8"/>
  <c r="G63" i="8"/>
  <c r="G30" i="8"/>
  <c r="G362" i="8"/>
  <c r="G334" i="8"/>
  <c r="G409" i="8"/>
  <c r="G137" i="8"/>
  <c r="C72" i="88" s="1"/>
  <c r="C73" i="88" s="1"/>
  <c r="L69" i="89" s="1"/>
  <c r="D256" i="8"/>
  <c r="G257" i="8"/>
  <c r="U1106" i="75"/>
  <c r="U1120" i="75"/>
  <c r="G237" i="8"/>
  <c r="G236" i="8" s="1"/>
  <c r="G249" i="8"/>
  <c r="K171" i="88" s="1"/>
  <c r="K173" i="88" s="1"/>
  <c r="G12" i="8"/>
  <c r="G10" i="8"/>
  <c r="F8" i="89" s="1"/>
  <c r="I8" i="89" s="1"/>
  <c r="Z8" i="89" s="1"/>
  <c r="AD8" i="89" s="1"/>
  <c r="G351" i="8"/>
  <c r="G56" i="8"/>
  <c r="J9" i="89" s="1"/>
  <c r="K9" i="89" s="1"/>
  <c r="AA9" i="89" s="1"/>
  <c r="AE9" i="89" s="1"/>
  <c r="G171" i="8"/>
  <c r="K7" i="88" s="1"/>
  <c r="K10" i="88" s="1"/>
  <c r="G61" i="89" s="1"/>
  <c r="G286" i="8"/>
  <c r="G33" i="8"/>
  <c r="AP375" i="75" s="1"/>
  <c r="M1112" i="75"/>
  <c r="G290" i="8"/>
  <c r="G241" i="8"/>
  <c r="G57" i="8"/>
  <c r="G126" i="8"/>
  <c r="T685" i="75" s="1"/>
  <c r="D238" i="8"/>
  <c r="E108" i="8"/>
  <c r="G58" i="8"/>
  <c r="J10" i="89" s="1"/>
  <c r="K10" i="89" s="1"/>
  <c r="AA10" i="89" s="1"/>
  <c r="AE10" i="89" s="1"/>
  <c r="G138" i="8"/>
  <c r="G7" i="8"/>
  <c r="G407" i="8"/>
  <c r="G317" i="8"/>
  <c r="E357" i="8"/>
  <c r="D331" i="8"/>
  <c r="G71" i="8"/>
  <c r="C25" i="88" s="1"/>
  <c r="C27" i="88" s="1"/>
  <c r="P177" i="75" s="1"/>
  <c r="G365" i="8"/>
  <c r="F357" i="8"/>
  <c r="G356" i="8"/>
  <c r="G147" i="8"/>
  <c r="G381" i="8"/>
  <c r="G188" i="8"/>
  <c r="K130" i="88" s="1"/>
  <c r="N130" i="88" s="1"/>
  <c r="E238" i="8"/>
  <c r="G205" i="8"/>
  <c r="G204" i="8"/>
  <c r="G202" i="8"/>
  <c r="G300" i="8"/>
  <c r="G9" i="8"/>
  <c r="F7" i="89" s="1"/>
  <c r="I7" i="89" s="1"/>
  <c r="Z7" i="89" s="1"/>
  <c r="AD7" i="89" s="1"/>
  <c r="G252" i="8"/>
  <c r="G346" i="8"/>
  <c r="F238" i="8"/>
  <c r="K66" i="8"/>
  <c r="G234" i="8"/>
  <c r="G233" i="8" s="1"/>
  <c r="D401" i="8"/>
  <c r="D399" i="8" s="1"/>
  <c r="E401" i="8"/>
  <c r="E399" i="8" s="1"/>
  <c r="H401" i="8"/>
  <c r="F401" i="8"/>
  <c r="F399" i="8" s="1"/>
  <c r="J401" i="8"/>
  <c r="I401" i="8"/>
  <c r="I399" i="8" s="1"/>
  <c r="E201" i="8"/>
  <c r="E196" i="8" s="1"/>
  <c r="I201" i="8"/>
  <c r="I196" i="8" s="1"/>
  <c r="J201" i="8"/>
  <c r="J196" i="8" s="1"/>
  <c r="F201" i="8"/>
  <c r="F196" i="8" s="1"/>
  <c r="H201" i="8"/>
  <c r="D201" i="8"/>
  <c r="E165" i="8"/>
  <c r="F165" i="8"/>
  <c r="I165" i="8"/>
  <c r="H165" i="8"/>
  <c r="M114" i="88" s="1"/>
  <c r="J165" i="8"/>
  <c r="D165" i="8"/>
  <c r="E31" i="8"/>
  <c r="AH158" i="75" s="1"/>
  <c r="H31" i="8"/>
  <c r="J31" i="8"/>
  <c r="AH197" i="75" s="1"/>
  <c r="I31" i="8"/>
  <c r="AH196" i="75" s="1"/>
  <c r="F31" i="8"/>
  <c r="AH159" i="75" s="1"/>
  <c r="D31" i="8"/>
  <c r="AH156" i="75" s="1"/>
  <c r="G328" i="8"/>
  <c r="G175" i="8"/>
  <c r="E233" i="8"/>
  <c r="H327" i="8"/>
  <c r="K328" i="8"/>
  <c r="J108" i="8"/>
  <c r="K353" i="8"/>
  <c r="J350" i="8"/>
  <c r="J243" i="8"/>
  <c r="G194" i="8"/>
  <c r="W2" i="89"/>
  <c r="G276" i="8"/>
  <c r="K26" i="8"/>
  <c r="H25" i="8"/>
  <c r="K125" i="8"/>
  <c r="I281" i="8"/>
  <c r="F281" i="8"/>
  <c r="G281" i="8" s="1"/>
  <c r="H281" i="8"/>
  <c r="J254" i="8"/>
  <c r="I254" i="8"/>
  <c r="F254" i="8"/>
  <c r="D254" i="8"/>
  <c r="H254" i="8"/>
  <c r="M204" i="88" s="1"/>
  <c r="M206" i="88" s="1"/>
  <c r="AL132" i="89" s="1"/>
  <c r="E254" i="8"/>
  <c r="I223" i="8"/>
  <c r="H223" i="8"/>
  <c r="AK85" i="89" s="1"/>
  <c r="AN85" i="89" s="1"/>
  <c r="AS85" i="89" s="1"/>
  <c r="F223" i="8"/>
  <c r="E223" i="8"/>
  <c r="D223" i="8"/>
  <c r="H209" i="8"/>
  <c r="J209" i="8"/>
  <c r="F209" i="8"/>
  <c r="I209" i="8"/>
  <c r="D209" i="8"/>
  <c r="K217" i="8"/>
  <c r="P88" i="89" s="1"/>
  <c r="S88" i="89" s="1"/>
  <c r="X88" i="89" s="1"/>
  <c r="AC88" i="89" s="1"/>
  <c r="AG88" i="89" s="1"/>
  <c r="K313" i="8"/>
  <c r="G88" i="8"/>
  <c r="K126" i="8"/>
  <c r="AG685" i="75" s="1"/>
  <c r="K360" i="8"/>
  <c r="K99" i="8"/>
  <c r="K308" i="8"/>
  <c r="H411" i="8"/>
  <c r="K412" i="8"/>
  <c r="J170" i="8"/>
  <c r="K173" i="8"/>
  <c r="K317" i="8"/>
  <c r="P78" i="101" s="1"/>
  <c r="R78" i="101" s="1"/>
  <c r="F302" i="8"/>
  <c r="I302" i="8"/>
  <c r="E302" i="8"/>
  <c r="J302" i="8"/>
  <c r="D302" i="8"/>
  <c r="E284" i="8"/>
  <c r="F284" i="8"/>
  <c r="H284" i="8"/>
  <c r="I284" i="8"/>
  <c r="F104" i="8"/>
  <c r="F98" i="8" s="1"/>
  <c r="E104" i="8"/>
  <c r="H104" i="8"/>
  <c r="H98" i="8" s="1"/>
  <c r="D104" i="8"/>
  <c r="J104" i="8"/>
  <c r="J98" i="8" s="1"/>
  <c r="I104" i="8"/>
  <c r="I98" i="8" s="1"/>
  <c r="D93" i="8"/>
  <c r="H93" i="8"/>
  <c r="E93" i="8"/>
  <c r="E92" i="8" s="1"/>
  <c r="J93" i="8"/>
  <c r="J92" i="8" s="1"/>
  <c r="I93" i="8"/>
  <c r="H52" i="8"/>
  <c r="I52" i="8"/>
  <c r="E52" i="8"/>
  <c r="E50" i="8" s="1"/>
  <c r="D52" i="8"/>
  <c r="H38" i="8"/>
  <c r="D38" i="8"/>
  <c r="AO249" i="75" s="1"/>
  <c r="E38" i="8"/>
  <c r="AO253" i="75" s="1"/>
  <c r="I38" i="8"/>
  <c r="AO307" i="75" s="1"/>
  <c r="J38" i="8"/>
  <c r="AO308" i="75" s="1"/>
  <c r="F38" i="8"/>
  <c r="AO254" i="75" s="1"/>
  <c r="J281" i="8"/>
  <c r="U1164" i="75" s="1"/>
  <c r="F93" i="8"/>
  <c r="K23" i="8"/>
  <c r="P19" i="89" s="1"/>
  <c r="S19" i="89" s="1"/>
  <c r="J284" i="8"/>
  <c r="E209" i="8"/>
  <c r="H357" i="8"/>
  <c r="I238" i="8"/>
  <c r="K241" i="8"/>
  <c r="F52" i="8"/>
  <c r="J52" i="8"/>
  <c r="K234" i="8"/>
  <c r="K233" i="8" s="1"/>
  <c r="J141" i="8"/>
  <c r="G101" i="8"/>
  <c r="K9" i="8"/>
  <c r="P7" i="89" s="1"/>
  <c r="S7" i="89" s="1"/>
  <c r="K409" i="8"/>
  <c r="K187" i="8"/>
  <c r="D361" i="8"/>
  <c r="J361" i="8"/>
  <c r="D352" i="8"/>
  <c r="I352" i="8"/>
  <c r="I350" i="8" s="1"/>
  <c r="E352" i="8"/>
  <c r="I291" i="8"/>
  <c r="J291" i="8"/>
  <c r="E291" i="8"/>
  <c r="E289" i="8" s="1"/>
  <c r="E274" i="8"/>
  <c r="J274" i="8"/>
  <c r="H274" i="8"/>
  <c r="D274" i="8"/>
  <c r="K143" i="8"/>
  <c r="E391" i="8"/>
  <c r="J391" i="8"/>
  <c r="F391" i="8"/>
  <c r="D391" i="8"/>
  <c r="I391" i="8"/>
  <c r="D386" i="8"/>
  <c r="F386" i="8"/>
  <c r="D382" i="8"/>
  <c r="J382" i="8"/>
  <c r="D369" i="8"/>
  <c r="H369" i="8"/>
  <c r="E369" i="8"/>
  <c r="E364" i="8" s="1"/>
  <c r="I417" i="8"/>
  <c r="I416" i="8" s="1"/>
  <c r="F417" i="8"/>
  <c r="N46" i="89"/>
  <c r="AB46" i="89" s="1"/>
  <c r="AF46" i="89" s="1"/>
  <c r="N31" i="89"/>
  <c r="AB31" i="89" s="1"/>
  <c r="AF31" i="89" s="1"/>
  <c r="I44" i="89"/>
  <c r="Z44" i="89" s="1"/>
  <c r="AD44" i="89" s="1"/>
  <c r="N70" i="89"/>
  <c r="AB70" i="89" s="1"/>
  <c r="AF70" i="89" s="1"/>
  <c r="U68" i="89"/>
  <c r="K102" i="100"/>
  <c r="K101" i="100"/>
  <c r="S44" i="89"/>
  <c r="AK84" i="89" l="1"/>
  <c r="AN84" i="89" s="1"/>
  <c r="AS84" i="89" s="1"/>
  <c r="E189" i="88"/>
  <c r="E191" i="88" s="1"/>
  <c r="AL145" i="89" s="1"/>
  <c r="AN145" i="89" s="1"/>
  <c r="AS145" i="89" s="1"/>
  <c r="AS143" i="89" s="1"/>
  <c r="K153" i="8"/>
  <c r="D171" i="88" s="1"/>
  <c r="D172" i="88" s="1"/>
  <c r="AT205" i="75"/>
  <c r="K280" i="8"/>
  <c r="R321" i="75"/>
  <c r="AL126" i="89"/>
  <c r="AN126" i="89" s="1"/>
  <c r="AS126" i="89" s="1"/>
  <c r="AS125" i="89" s="1"/>
  <c r="K226" i="8"/>
  <c r="L149" i="88" s="1"/>
  <c r="L150" i="88" s="1"/>
  <c r="AP1104" i="75"/>
  <c r="G217" i="8"/>
  <c r="F88" i="89" s="1"/>
  <c r="I88" i="89" s="1"/>
  <c r="N88" i="89" s="1"/>
  <c r="AB88" i="89" s="1"/>
  <c r="AF88" i="89" s="1"/>
  <c r="AJ92" i="77"/>
  <c r="AJ32" i="77"/>
  <c r="AJ61" i="77"/>
  <c r="AM34" i="76"/>
  <c r="AM63" i="76"/>
  <c r="AM95" i="76"/>
  <c r="AP95" i="76"/>
  <c r="AP34" i="76"/>
  <c r="AP63" i="76"/>
  <c r="AH63" i="76"/>
  <c r="AH34" i="76"/>
  <c r="AH95" i="76"/>
  <c r="AK63" i="76"/>
  <c r="AK95" i="76"/>
  <c r="AK34" i="76"/>
  <c r="AN95" i="76"/>
  <c r="AN34" i="76"/>
  <c r="AN63" i="76"/>
  <c r="AQ61" i="77"/>
  <c r="AQ32" i="77"/>
  <c r="AQ92" i="77"/>
  <c r="AI32" i="77"/>
  <c r="AI92" i="77"/>
  <c r="AI61" i="77"/>
  <c r="AL32" i="77"/>
  <c r="AL92" i="77"/>
  <c r="AL61" i="77"/>
  <c r="AK92" i="77"/>
  <c r="AK32" i="77"/>
  <c r="AK61" i="77"/>
  <c r="AN61" i="77"/>
  <c r="AN92" i="77"/>
  <c r="AN32" i="77"/>
  <c r="AQ95" i="76"/>
  <c r="AQ34" i="76"/>
  <c r="AQ63" i="76"/>
  <c r="AI63" i="76"/>
  <c r="AI34" i="76"/>
  <c r="AI95" i="76"/>
  <c r="AL34" i="76"/>
  <c r="AL95" i="76"/>
  <c r="AL63" i="76"/>
  <c r="CO2" i="132"/>
  <c r="CO2" i="131"/>
  <c r="CB2" i="130"/>
  <c r="AO95" i="76"/>
  <c r="AO34" i="76"/>
  <c r="AO63" i="76"/>
  <c r="AJ95" i="76"/>
  <c r="AJ34" i="76"/>
  <c r="AJ63" i="76"/>
  <c r="AM61" i="77"/>
  <c r="AM32" i="77"/>
  <c r="AM92" i="77"/>
  <c r="AP92" i="77"/>
  <c r="AP61" i="77"/>
  <c r="AP32" i="77"/>
  <c r="AH92" i="77"/>
  <c r="AH32" i="77"/>
  <c r="AH61" i="77"/>
  <c r="AO61" i="77"/>
  <c r="AO32" i="77"/>
  <c r="AO92" i="77"/>
  <c r="D243" i="8"/>
  <c r="K151" i="8"/>
  <c r="D162" i="88" s="1"/>
  <c r="D163" i="88" s="1"/>
  <c r="K194" i="8"/>
  <c r="P137" i="89" s="1"/>
  <c r="H225" i="8"/>
  <c r="AC199" i="75"/>
  <c r="AC220" i="75" s="1"/>
  <c r="AG310" i="75"/>
  <c r="AB310" i="75"/>
  <c r="AB340" i="75" s="1"/>
  <c r="H120" i="8"/>
  <c r="AP1162" i="75"/>
  <c r="AT314" i="75"/>
  <c r="R310" i="75"/>
  <c r="V11" i="89"/>
  <c r="W11" i="89" s="1"/>
  <c r="AH215" i="75"/>
  <c r="AH210" i="75" s="1"/>
  <c r="Q30" i="89"/>
  <c r="AT196" i="75"/>
  <c r="AK11" i="89"/>
  <c r="AN11" i="89" s="1"/>
  <c r="AS11" i="89" s="1"/>
  <c r="AH194" i="75"/>
  <c r="AH199" i="75" s="1"/>
  <c r="AH220" i="75" s="1"/>
  <c r="T207" i="75"/>
  <c r="T220" i="75" s="1"/>
  <c r="AG321" i="75"/>
  <c r="AK15" i="89"/>
  <c r="AN15" i="89" s="1"/>
  <c r="AS15" i="89" s="1"/>
  <c r="M303" i="75"/>
  <c r="H336" i="75"/>
  <c r="W321" i="75"/>
  <c r="AM199" i="75"/>
  <c r="AM220" i="75" s="1"/>
  <c r="AM218" i="75"/>
  <c r="M321" i="75"/>
  <c r="W336" i="75"/>
  <c r="L199" i="75"/>
  <c r="K174" i="8"/>
  <c r="L18" i="88" s="1"/>
  <c r="L20" i="88" s="1"/>
  <c r="AK21" i="89"/>
  <c r="AN21" i="89" s="1"/>
  <c r="AS21" i="89" s="1"/>
  <c r="AO303" i="75"/>
  <c r="AO310" i="75" s="1"/>
  <c r="K244" i="8"/>
  <c r="K243" i="8" s="1"/>
  <c r="W310" i="75"/>
  <c r="L218" i="75"/>
  <c r="L207" i="75"/>
  <c r="AT202" i="75"/>
  <c r="AT197" i="75"/>
  <c r="X199" i="75"/>
  <c r="X220" i="75" s="1"/>
  <c r="X218" i="75"/>
  <c r="AO256" i="75"/>
  <c r="AH161" i="75"/>
  <c r="H282" i="75"/>
  <c r="G303" i="8"/>
  <c r="G66" i="101" s="1"/>
  <c r="Q66" i="101" s="1"/>
  <c r="CE22" i="131" s="1"/>
  <c r="N699" i="75"/>
  <c r="T699" i="75"/>
  <c r="G275" i="8"/>
  <c r="X182" i="75"/>
  <c r="M1105" i="75"/>
  <c r="AA699" i="75"/>
  <c r="G301" i="8"/>
  <c r="R267" i="75"/>
  <c r="G378" i="8"/>
  <c r="N697" i="75"/>
  <c r="AQ697" i="75" s="1"/>
  <c r="AT164" i="75"/>
  <c r="Z394" i="75"/>
  <c r="Z368" i="75"/>
  <c r="Z390" i="75" s="1"/>
  <c r="AX386" i="75"/>
  <c r="F379" i="75"/>
  <c r="AX379" i="75" s="1"/>
  <c r="G61" i="8"/>
  <c r="D6" i="101" s="1"/>
  <c r="M260" i="75"/>
  <c r="M282" i="75" s="1"/>
  <c r="AI12" i="77"/>
  <c r="BB12" i="77"/>
  <c r="E60" i="8"/>
  <c r="W265" i="75"/>
  <c r="W267" i="75" s="1"/>
  <c r="W286" i="75" s="1"/>
  <c r="AT254" i="75"/>
  <c r="D289" i="8"/>
  <c r="F375" i="75"/>
  <c r="R256" i="75"/>
  <c r="D108" i="8"/>
  <c r="N696" i="75"/>
  <c r="T696" i="75"/>
  <c r="K197" i="8"/>
  <c r="L47" i="88" s="1"/>
  <c r="L49" i="88" s="1"/>
  <c r="Q78" i="89" s="1"/>
  <c r="S78" i="89" s="1"/>
  <c r="X78" i="89" s="1"/>
  <c r="AC78" i="89" s="1"/>
  <c r="AG78" i="89" s="1"/>
  <c r="K160" i="8"/>
  <c r="D120" i="88" s="1"/>
  <c r="G120" i="88" s="1"/>
  <c r="H177" i="8"/>
  <c r="H81" i="8"/>
  <c r="AK37" i="89"/>
  <c r="AN37" i="89" s="1"/>
  <c r="AS37" i="89" s="1"/>
  <c r="AN137" i="89"/>
  <c r="AS137" i="89" s="1"/>
  <c r="AK133" i="89"/>
  <c r="AN133" i="89" s="1"/>
  <c r="AS133" i="89" s="1"/>
  <c r="K146" i="8"/>
  <c r="L96" i="88" s="1"/>
  <c r="L100" i="88" s="1"/>
  <c r="H243" i="8"/>
  <c r="K83" i="8"/>
  <c r="AL78" i="89"/>
  <c r="AN78" i="89" s="1"/>
  <c r="AS78" i="89" s="1"/>
  <c r="AP1118" i="75"/>
  <c r="G248" i="8"/>
  <c r="E40" i="101" s="1"/>
  <c r="G40" i="101" s="1"/>
  <c r="Q40" i="101" s="1"/>
  <c r="AC169" i="75"/>
  <c r="AT169" i="75" s="1"/>
  <c r="G342" i="8"/>
  <c r="T182" i="75"/>
  <c r="K319" i="8"/>
  <c r="P82" i="101" s="1"/>
  <c r="R82" i="101" s="1"/>
  <c r="GS12" i="132" s="1"/>
  <c r="G71" i="101"/>
  <c r="Q71" i="101" s="1"/>
  <c r="DF27" i="131" s="1"/>
  <c r="AP394" i="75"/>
  <c r="H306" i="8"/>
  <c r="H286" i="75"/>
  <c r="C177" i="88"/>
  <c r="P172" i="75" s="1"/>
  <c r="P180" i="75" s="1"/>
  <c r="K292" i="8"/>
  <c r="AM161" i="75"/>
  <c r="AT158" i="75"/>
  <c r="AK98" i="89"/>
  <c r="AN98" i="89" s="1"/>
  <c r="AS98" i="89" s="1"/>
  <c r="AG336" i="75"/>
  <c r="J357" i="8"/>
  <c r="AB256" i="75"/>
  <c r="AB286" i="75" s="1"/>
  <c r="AB282" i="75"/>
  <c r="G299" i="8"/>
  <c r="M165" i="88"/>
  <c r="M168" i="88" s="1"/>
  <c r="AL130" i="89" s="1"/>
  <c r="AN130" i="89" s="1"/>
  <c r="AS130" i="89" s="1"/>
  <c r="I357" i="8"/>
  <c r="AT319" i="75"/>
  <c r="F156" i="8"/>
  <c r="AT159" i="75"/>
  <c r="AT166" i="75"/>
  <c r="AT249" i="75"/>
  <c r="M256" i="75"/>
  <c r="AC161" i="75"/>
  <c r="AC180" i="75"/>
  <c r="AT156" i="75"/>
  <c r="G265" i="8"/>
  <c r="AN148" i="89"/>
  <c r="S148" i="89"/>
  <c r="AN2" i="89"/>
  <c r="G83" i="8"/>
  <c r="M2" i="89"/>
  <c r="I2" i="89"/>
  <c r="AN1" i="89"/>
  <c r="I1" i="89"/>
  <c r="I148" i="89"/>
  <c r="U2" i="89"/>
  <c r="S1" i="89"/>
  <c r="K2" i="89"/>
  <c r="K54" i="8"/>
  <c r="T7" i="89" s="1"/>
  <c r="U7" i="89" s="1"/>
  <c r="K39" i="8"/>
  <c r="AT419" i="75" s="1"/>
  <c r="AT438" i="75" s="1"/>
  <c r="K275" i="8"/>
  <c r="AK34" i="89"/>
  <c r="AN34" i="89" s="1"/>
  <c r="AS34" i="89" s="1"/>
  <c r="AK18" i="89"/>
  <c r="AN18" i="89" s="1"/>
  <c r="AS18" i="89" s="1"/>
  <c r="J271" i="8"/>
  <c r="U1150" i="75" s="1"/>
  <c r="K265" i="8"/>
  <c r="K55" i="8"/>
  <c r="T8" i="89" s="1"/>
  <c r="U8" i="89" s="1"/>
  <c r="X8" i="89" s="1"/>
  <c r="AC8" i="89" s="1"/>
  <c r="AG8" i="89" s="1"/>
  <c r="K150" i="8"/>
  <c r="D157" i="88" s="1"/>
  <c r="D158" i="88" s="1"/>
  <c r="K287" i="8"/>
  <c r="V167" i="89" s="1"/>
  <c r="X167" i="89" s="1"/>
  <c r="AG167" i="89" s="1"/>
  <c r="K378" i="8"/>
  <c r="K220" i="8"/>
  <c r="P98" i="89" s="1"/>
  <c r="S98" i="89" s="1"/>
  <c r="X98" i="89" s="1"/>
  <c r="AC98" i="89" s="1"/>
  <c r="AG98" i="89" s="1"/>
  <c r="FL12" i="124" s="1"/>
  <c r="G121" i="8"/>
  <c r="G187" i="8"/>
  <c r="C117" i="100" s="1"/>
  <c r="C119" i="100" s="1"/>
  <c r="I141" i="8"/>
  <c r="K78" i="8"/>
  <c r="N9" i="101" s="1"/>
  <c r="H289" i="8"/>
  <c r="H133" i="8"/>
  <c r="H148" i="8"/>
  <c r="K158" i="8"/>
  <c r="P133" i="89" s="1"/>
  <c r="S133" i="89" s="1"/>
  <c r="X133" i="89" s="1"/>
  <c r="AC133" i="89" s="1"/>
  <c r="AG133" i="89" s="1"/>
  <c r="K164" i="8"/>
  <c r="K80" i="100" s="1"/>
  <c r="M80" i="100" s="1"/>
  <c r="K81" i="100" s="1"/>
  <c r="K384" i="8"/>
  <c r="H15" i="8"/>
  <c r="K178" i="8"/>
  <c r="J5" i="8"/>
  <c r="K397" i="8"/>
  <c r="P76" i="101" s="1"/>
  <c r="R76" i="101" s="1"/>
  <c r="GH32" i="131" s="1"/>
  <c r="J15" i="8"/>
  <c r="H380" i="8"/>
  <c r="J263" i="8"/>
  <c r="H5" i="8"/>
  <c r="K163" i="8"/>
  <c r="L106" i="88" s="1"/>
  <c r="K121" i="8"/>
  <c r="I371" i="8"/>
  <c r="K21" i="8"/>
  <c r="P18" i="89" s="1"/>
  <c r="S18" i="89" s="1"/>
  <c r="K117" i="8"/>
  <c r="K116" i="8" s="1"/>
  <c r="K144" i="8"/>
  <c r="K58" i="100" s="1"/>
  <c r="K60" i="100" s="1"/>
  <c r="J371" i="8"/>
  <c r="K8" i="8"/>
  <c r="P6" i="89" s="1"/>
  <c r="S6" i="89" s="1"/>
  <c r="I162" i="8"/>
  <c r="AK9" i="89"/>
  <c r="AN9" i="89" s="1"/>
  <c r="AS9" i="89" s="1"/>
  <c r="K74" i="8"/>
  <c r="K11" i="8"/>
  <c r="P9" i="89" s="1"/>
  <c r="S9" i="89" s="1"/>
  <c r="X9" i="89" s="1"/>
  <c r="AC9" i="89" s="1"/>
  <c r="AG9" i="89" s="1"/>
  <c r="E141" i="8"/>
  <c r="G110" i="8"/>
  <c r="G21" i="8"/>
  <c r="F18" i="89" s="1"/>
  <c r="I18" i="89" s="1"/>
  <c r="Z18" i="89" s="1"/>
  <c r="AD18" i="89" s="1"/>
  <c r="CH9" i="119" s="1"/>
  <c r="G145" i="8"/>
  <c r="J62" i="100" s="1"/>
  <c r="J65" i="100" s="1"/>
  <c r="G345" i="8"/>
  <c r="G88" i="101" s="1"/>
  <c r="Q88" i="101" s="1"/>
  <c r="EC18" i="132" s="1"/>
  <c r="G8" i="8"/>
  <c r="F6" i="89" s="1"/>
  <c r="I6" i="89" s="1"/>
  <c r="Z6" i="89" s="1"/>
  <c r="AD6" i="89" s="1"/>
  <c r="BW13" i="118" s="1"/>
  <c r="E156" i="8"/>
  <c r="G74" i="8"/>
  <c r="AK278" i="75" s="1"/>
  <c r="G397" i="8"/>
  <c r="L192" i="89" s="1"/>
  <c r="N192" i="89" s="1"/>
  <c r="AF192" i="89" s="1"/>
  <c r="DR23" i="127" s="1"/>
  <c r="G158" i="8"/>
  <c r="E411" i="8"/>
  <c r="G393" i="8"/>
  <c r="G322" i="8"/>
  <c r="G79" i="101" s="1"/>
  <c r="Q79" i="101" s="1"/>
  <c r="CJ9" i="132" s="1"/>
  <c r="G412" i="8"/>
  <c r="G411" i="8" s="1"/>
  <c r="D116" i="8"/>
  <c r="D70" i="8"/>
  <c r="F263" i="8"/>
  <c r="G384" i="8"/>
  <c r="D98" i="8"/>
  <c r="G220" i="8"/>
  <c r="F98" i="89" s="1"/>
  <c r="I98" i="89" s="1"/>
  <c r="N98" i="89" s="1"/>
  <c r="AB98" i="89" s="1"/>
  <c r="AF98" i="89" s="1"/>
  <c r="DL12" i="124" s="1"/>
  <c r="D5" i="8"/>
  <c r="E15" i="8"/>
  <c r="AP1103" i="75"/>
  <c r="AP1114" i="75"/>
  <c r="EV20" i="123"/>
  <c r="FL20" i="123"/>
  <c r="EP20" i="123"/>
  <c r="GN20" i="123"/>
  <c r="FG20" i="123"/>
  <c r="FR20" i="123"/>
  <c r="FW20" i="123"/>
  <c r="CE18" i="129"/>
  <c r="DA18" i="129"/>
  <c r="DW18" i="129"/>
  <c r="CJ18" i="129"/>
  <c r="DF18" i="129"/>
  <c r="EC18" i="129"/>
  <c r="DR18" i="129"/>
  <c r="CP18" i="129"/>
  <c r="DL18" i="129"/>
  <c r="EH18" i="129"/>
  <c r="CU18" i="129"/>
  <c r="G159" i="8"/>
  <c r="J3" i="100" s="1"/>
  <c r="J5" i="100" s="1"/>
  <c r="I70" i="8"/>
  <c r="K191" i="8"/>
  <c r="L38" i="88" s="1"/>
  <c r="L40" i="88" s="1"/>
  <c r="Q66" i="89" s="1"/>
  <c r="S66" i="89" s="1"/>
  <c r="X66" i="89" s="1"/>
  <c r="AC66" i="89" s="1"/>
  <c r="AG66" i="89" s="1"/>
  <c r="GC22" i="122" s="1"/>
  <c r="D148" i="8"/>
  <c r="G153" i="8"/>
  <c r="C171" i="88" s="1"/>
  <c r="C172" i="88" s="1"/>
  <c r="K342" i="8"/>
  <c r="K345" i="8"/>
  <c r="P88" i="101" s="1"/>
  <c r="R88" i="101" s="1"/>
  <c r="EP18" i="132" s="1"/>
  <c r="G48" i="8"/>
  <c r="C21" i="88" s="1"/>
  <c r="C22" i="88" s="1"/>
  <c r="G129" i="8"/>
  <c r="C64" i="88" s="1"/>
  <c r="C65" i="88" s="1"/>
  <c r="G99" i="8"/>
  <c r="L37" i="89" s="1"/>
  <c r="M37" i="89" s="1"/>
  <c r="AA37" i="89" s="1"/>
  <c r="AE37" i="89" s="1"/>
  <c r="FA20" i="123"/>
  <c r="GS16" i="123"/>
  <c r="FL8" i="121"/>
  <c r="N53" i="89"/>
  <c r="AB53" i="89" s="1"/>
  <c r="AF53" i="89" s="1"/>
  <c r="GN24" i="119"/>
  <c r="DL7" i="122"/>
  <c r="EP8" i="121"/>
  <c r="FA8" i="121"/>
  <c r="GH22" i="121"/>
  <c r="FR22" i="121"/>
  <c r="FG24" i="119"/>
  <c r="GS20" i="123"/>
  <c r="EP16" i="123"/>
  <c r="GN16" i="123"/>
  <c r="D156" i="8"/>
  <c r="GC21" i="129"/>
  <c r="FG21" i="129"/>
  <c r="GS21" i="129"/>
  <c r="FA21" i="129"/>
  <c r="EV21" i="129"/>
  <c r="EP21" i="129"/>
  <c r="FW21" i="129"/>
  <c r="GN21" i="129"/>
  <c r="FR21" i="129"/>
  <c r="GH21" i="129"/>
  <c r="FL21" i="129"/>
  <c r="G216" i="8"/>
  <c r="F87" i="89" s="1"/>
  <c r="CJ21" i="129"/>
  <c r="DF21" i="129"/>
  <c r="EC21" i="129"/>
  <c r="CP21" i="129"/>
  <c r="DL21" i="129"/>
  <c r="DR21" i="129"/>
  <c r="DA21" i="129"/>
  <c r="EH21" i="129"/>
  <c r="CU21" i="129"/>
  <c r="CE21" i="129"/>
  <c r="DW21" i="129"/>
  <c r="FO7" i="122"/>
  <c r="DR7" i="122"/>
  <c r="K16" i="8"/>
  <c r="P15" i="89" s="1"/>
  <c r="S15" i="89" s="1"/>
  <c r="E148" i="8"/>
  <c r="K167" i="8"/>
  <c r="L122" i="88" s="1"/>
  <c r="O122" i="88" s="1"/>
  <c r="L123" i="88" s="1"/>
  <c r="CN20" i="123"/>
  <c r="I41" i="8"/>
  <c r="J81" i="8"/>
  <c r="K283" i="8"/>
  <c r="FL22" i="121"/>
  <c r="GC22" i="121"/>
  <c r="ES7" i="122"/>
  <c r="FA16" i="123"/>
  <c r="GN34" i="121"/>
  <c r="GN22" i="121"/>
  <c r="FW16" i="123"/>
  <c r="FR34" i="121"/>
  <c r="FR24" i="119"/>
  <c r="EN7" i="122"/>
  <c r="EV8" i="121"/>
  <c r="DW7" i="122"/>
  <c r="EV34" i="121"/>
  <c r="GH24" i="119"/>
  <c r="GC24" i="119"/>
  <c r="X120" i="89"/>
  <c r="AC120" i="89" s="1"/>
  <c r="AG120" i="89" s="1"/>
  <c r="EV18" i="121"/>
  <c r="X2" i="89"/>
  <c r="AS2" i="89"/>
  <c r="K324" i="8"/>
  <c r="V202" i="89" s="1"/>
  <c r="X202" i="89" s="1"/>
  <c r="AG202" i="89" s="1"/>
  <c r="K218" i="8"/>
  <c r="P96" i="89" s="1"/>
  <c r="S96" i="89" s="1"/>
  <c r="X96" i="89" s="1"/>
  <c r="AC96" i="89" s="1"/>
  <c r="AG96" i="89" s="1"/>
  <c r="GN10" i="124" s="1"/>
  <c r="K400" i="8"/>
  <c r="K383" i="8"/>
  <c r="H403" i="8"/>
  <c r="K376" i="8"/>
  <c r="I271" i="8"/>
  <c r="AB1150" i="75" s="1"/>
  <c r="I5" i="8"/>
  <c r="K122" i="8"/>
  <c r="V38" i="89"/>
  <c r="W38" i="89" s="1"/>
  <c r="K65" i="8"/>
  <c r="T17" i="89" s="1"/>
  <c r="U17" i="89" s="1"/>
  <c r="K142" i="8"/>
  <c r="K50" i="100" s="1"/>
  <c r="K52" i="100" s="1"/>
  <c r="J25" i="8"/>
  <c r="K76" i="8"/>
  <c r="D52" i="100" s="1"/>
  <c r="D53" i="100" s="1"/>
  <c r="N11" i="101" s="1"/>
  <c r="N10" i="101" s="1"/>
  <c r="I411" i="8"/>
  <c r="J225" i="8"/>
  <c r="K189" i="8"/>
  <c r="L30" i="88" s="1"/>
  <c r="L32" i="88" s="1"/>
  <c r="K215" i="8"/>
  <c r="P84" i="89" s="1"/>
  <c r="S84" i="89" s="1"/>
  <c r="X84" i="89" s="1"/>
  <c r="AC84" i="89" s="1"/>
  <c r="AG84" i="89" s="1"/>
  <c r="K250" i="8"/>
  <c r="K129" i="100" s="1"/>
  <c r="K131" i="100" s="1"/>
  <c r="K282" i="8"/>
  <c r="V165" i="89" s="1"/>
  <c r="X165" i="89" s="1"/>
  <c r="AG165" i="89" s="1"/>
  <c r="K293" i="8"/>
  <c r="H60" i="8"/>
  <c r="I185" i="8"/>
  <c r="K84" i="8"/>
  <c r="H116" i="8"/>
  <c r="AN142" i="89"/>
  <c r="AS142" i="89" s="1"/>
  <c r="E124" i="88"/>
  <c r="E126" i="88" s="1"/>
  <c r="AL134" i="89" s="1"/>
  <c r="AN134" i="89" s="1"/>
  <c r="AS134" i="89" s="1"/>
  <c r="M112" i="88"/>
  <c r="AL57" i="89"/>
  <c r="AN57" i="89" s="1"/>
  <c r="AS57" i="89" s="1"/>
  <c r="AS56" i="89" s="1"/>
  <c r="J315" i="8"/>
  <c r="I50" i="8"/>
  <c r="K13" i="8"/>
  <c r="P10" i="89" s="1"/>
  <c r="S10" i="89" s="1"/>
  <c r="X10" i="89" s="1"/>
  <c r="AC10" i="89" s="1"/>
  <c r="AG10" i="89" s="1"/>
  <c r="EP22" i="118" s="1"/>
  <c r="K145" i="8"/>
  <c r="K62" i="100" s="1"/>
  <c r="K65" i="100" s="1"/>
  <c r="K208" i="8"/>
  <c r="L59" i="88" s="1"/>
  <c r="L68" i="88" s="1"/>
  <c r="V57" i="89" s="1"/>
  <c r="W57" i="89" s="1"/>
  <c r="W56" i="89" s="1"/>
  <c r="W55" i="89" s="1"/>
  <c r="K231" i="8"/>
  <c r="P101" i="89" s="1"/>
  <c r="S101" i="89" s="1"/>
  <c r="X101" i="89" s="1"/>
  <c r="AC101" i="89" s="1"/>
  <c r="AG101" i="89" s="1"/>
  <c r="GC15" i="124" s="1"/>
  <c r="K168" i="8"/>
  <c r="L126" i="88" s="1"/>
  <c r="O126" i="88" s="1"/>
  <c r="L127" i="88" s="1"/>
  <c r="J403" i="8"/>
  <c r="K301" i="8"/>
  <c r="H339" i="8"/>
  <c r="E116" i="88"/>
  <c r="E118" i="88" s="1"/>
  <c r="AL129" i="89" s="1"/>
  <c r="AN129" i="89" s="1"/>
  <c r="AS129" i="89" s="1"/>
  <c r="F403" i="8"/>
  <c r="G267" i="8"/>
  <c r="C86" i="88"/>
  <c r="C90" i="88" s="1"/>
  <c r="G191" i="8"/>
  <c r="K38" i="88" s="1"/>
  <c r="K40" i="88" s="1"/>
  <c r="G66" i="89" s="1"/>
  <c r="I66" i="89" s="1"/>
  <c r="Z66" i="89" s="1"/>
  <c r="AD66" i="89" s="1"/>
  <c r="G341" i="8"/>
  <c r="L207" i="89" s="1"/>
  <c r="N207" i="89" s="1"/>
  <c r="AF207" i="89" s="1"/>
  <c r="DW11" i="128" s="1"/>
  <c r="F364" i="8"/>
  <c r="G219" i="8"/>
  <c r="F97" i="89" s="1"/>
  <c r="I97" i="89" s="1"/>
  <c r="N97" i="89" s="1"/>
  <c r="AB97" i="89" s="1"/>
  <c r="AF97" i="89" s="1"/>
  <c r="CJ11" i="124" s="1"/>
  <c r="L156" i="89"/>
  <c r="N156" i="89" s="1"/>
  <c r="AF156" i="89" s="1"/>
  <c r="CP14" i="126" s="1"/>
  <c r="E371" i="8"/>
  <c r="G179" i="8"/>
  <c r="E5" i="8"/>
  <c r="J125" i="100"/>
  <c r="J127" i="100" s="1"/>
  <c r="E113" i="8"/>
  <c r="G273" i="8"/>
  <c r="D278" i="8"/>
  <c r="D315" i="8"/>
  <c r="G377" i="8"/>
  <c r="G186" i="8"/>
  <c r="K26" i="88" s="1"/>
  <c r="K28" i="88" s="1"/>
  <c r="F388" i="8"/>
  <c r="E271" i="8"/>
  <c r="E350" i="8"/>
  <c r="G134" i="8"/>
  <c r="F75" i="89" s="1"/>
  <c r="F295" i="8"/>
  <c r="F207" i="8"/>
  <c r="G157" i="8"/>
  <c r="G142" i="8"/>
  <c r="J50" i="100" s="1"/>
  <c r="J52" i="100" s="1"/>
  <c r="G210" i="8"/>
  <c r="C94" i="100" s="1"/>
  <c r="E94" i="100" s="1"/>
  <c r="C96" i="100" s="1"/>
  <c r="G285" i="8"/>
  <c r="G297" i="8"/>
  <c r="L172" i="89" s="1"/>
  <c r="N172" i="89" s="1"/>
  <c r="AF172" i="89" s="1"/>
  <c r="DL30" i="126" s="1"/>
  <c r="G163" i="8"/>
  <c r="K106" i="88" s="1"/>
  <c r="N106" i="88" s="1"/>
  <c r="K107" i="88" s="1"/>
  <c r="E306" i="8"/>
  <c r="G208" i="8"/>
  <c r="K59" i="88" s="1"/>
  <c r="K68" i="88" s="1"/>
  <c r="L57" i="89" s="1"/>
  <c r="AP1109" i="75"/>
  <c r="G227" i="8"/>
  <c r="G313" i="8"/>
  <c r="D141" i="8"/>
  <c r="F15" i="8"/>
  <c r="E98" i="8"/>
  <c r="AP1112" i="75"/>
  <c r="G53" i="8"/>
  <c r="J6" i="89" s="1"/>
  <c r="K6" i="89" s="1"/>
  <c r="AP1120" i="75"/>
  <c r="F41" i="8"/>
  <c r="F177" i="8"/>
  <c r="AK75" i="89"/>
  <c r="AN75" i="89" s="1"/>
  <c r="AS75" i="89" s="1"/>
  <c r="AS203" i="89"/>
  <c r="AS204" i="89" s="1"/>
  <c r="AS209" i="89" s="1"/>
  <c r="J331" i="8"/>
  <c r="I295" i="8"/>
  <c r="H124" i="8"/>
  <c r="H295" i="8"/>
  <c r="J41" i="8"/>
  <c r="K210" i="8"/>
  <c r="D94" i="100" s="1"/>
  <c r="F94" i="100" s="1"/>
  <c r="D95" i="100" s="1"/>
  <c r="J214" i="8"/>
  <c r="I225" i="8"/>
  <c r="J50" i="8"/>
  <c r="I263" i="8"/>
  <c r="V195" i="89"/>
  <c r="X195" i="89" s="1"/>
  <c r="AG195" i="89" s="1"/>
  <c r="FL26" i="127" s="1"/>
  <c r="H156" i="8"/>
  <c r="K62" i="8"/>
  <c r="T16" i="89" s="1"/>
  <c r="U16" i="89" s="1"/>
  <c r="K159" i="8"/>
  <c r="I388" i="8"/>
  <c r="J289" i="8"/>
  <c r="AP1147" i="75"/>
  <c r="I60" i="8"/>
  <c r="H113" i="8"/>
  <c r="K27" i="8"/>
  <c r="K25" i="8" s="1"/>
  <c r="K172" i="8"/>
  <c r="P86" i="89" s="1"/>
  <c r="S86" i="89" s="1"/>
  <c r="X86" i="89" s="1"/>
  <c r="AC86" i="89" s="1"/>
  <c r="AG86" i="89" s="1"/>
  <c r="FG30" i="123" s="1"/>
  <c r="K247" i="8"/>
  <c r="K121" i="100" s="1"/>
  <c r="K123" i="100" s="1"/>
  <c r="K285" i="8"/>
  <c r="K94" i="8"/>
  <c r="K183" i="8"/>
  <c r="K341" i="8"/>
  <c r="K393" i="8"/>
  <c r="K307" i="8"/>
  <c r="V170" i="89" s="1"/>
  <c r="E107" i="88"/>
  <c r="E110" i="88"/>
  <c r="AL141" i="89" s="1"/>
  <c r="AN141" i="89" s="1"/>
  <c r="AS141" i="89" s="1"/>
  <c r="K266" i="8"/>
  <c r="K392" i="8"/>
  <c r="V190" i="89" s="1"/>
  <c r="X190" i="89" s="1"/>
  <c r="I148" i="8"/>
  <c r="M124" i="88"/>
  <c r="K45" i="8"/>
  <c r="P30" i="89" s="1"/>
  <c r="K310" i="8"/>
  <c r="K89" i="8"/>
  <c r="P39" i="89" s="1"/>
  <c r="S39" i="89" s="1"/>
  <c r="X39" i="89" s="1"/>
  <c r="AC39" i="89" s="1"/>
  <c r="AG39" i="89" s="1"/>
  <c r="K90" i="8"/>
  <c r="P40" i="89" s="1"/>
  <c r="S40" i="89" s="1"/>
  <c r="X40" i="89" s="1"/>
  <c r="AC40" i="89" s="1"/>
  <c r="AG40" i="89" s="1"/>
  <c r="I92" i="8"/>
  <c r="K61" i="8"/>
  <c r="T15" i="89" s="1"/>
  <c r="U15" i="89" s="1"/>
  <c r="H70" i="8"/>
  <c r="H141" i="8"/>
  <c r="H86" i="8"/>
  <c r="K128" i="8"/>
  <c r="D109" i="100" s="1"/>
  <c r="D111" i="100" s="1"/>
  <c r="J207" i="8"/>
  <c r="J246" i="8"/>
  <c r="I124" i="8"/>
  <c r="I107" i="8" s="1"/>
  <c r="G4" i="20" s="1"/>
  <c r="K193" i="8"/>
  <c r="K27" i="100" s="1"/>
  <c r="K29" i="100" s="1"/>
  <c r="K129" i="8"/>
  <c r="D64" i="88" s="1"/>
  <c r="D65" i="88" s="1"/>
  <c r="K166" i="8"/>
  <c r="L118" i="88" s="1"/>
  <c r="O118" i="88" s="1"/>
  <c r="L119" i="88" s="1"/>
  <c r="K20" i="8"/>
  <c r="K405" i="8"/>
  <c r="M135" i="88"/>
  <c r="AS69" i="89"/>
  <c r="AS68" i="89" s="1"/>
  <c r="AN68" i="89"/>
  <c r="K43" i="8"/>
  <c r="D4" i="88" s="1"/>
  <c r="D5" i="88" s="1"/>
  <c r="E4" i="88"/>
  <c r="E5" i="88" s="1"/>
  <c r="AL24" i="89" s="1"/>
  <c r="AN24" i="89" s="1"/>
  <c r="K219" i="8"/>
  <c r="P97" i="89" s="1"/>
  <c r="S97" i="89" s="1"/>
  <c r="X97" i="89" s="1"/>
  <c r="AC97" i="89" s="1"/>
  <c r="AG97" i="89" s="1"/>
  <c r="EP11" i="124" s="1"/>
  <c r="AK97" i="89"/>
  <c r="AN97" i="89" s="1"/>
  <c r="AS97" i="89" s="1"/>
  <c r="I177" i="8"/>
  <c r="K221" i="8"/>
  <c r="L145" i="88" s="1"/>
  <c r="L146" i="88" s="1"/>
  <c r="M145" i="88"/>
  <c r="M146" i="88" s="1"/>
  <c r="AL90" i="89" s="1"/>
  <c r="AN90" i="89" s="1"/>
  <c r="AS90" i="89" s="1"/>
  <c r="AS89" i="89" s="1"/>
  <c r="P139" i="88"/>
  <c r="M140" i="88" s="1"/>
  <c r="AL54" i="89" s="1"/>
  <c r="AN54" i="89" s="1"/>
  <c r="K149" i="8"/>
  <c r="H170" i="8"/>
  <c r="J306" i="8"/>
  <c r="K186" i="8"/>
  <c r="L26" i="88" s="1"/>
  <c r="L28" i="88" s="1"/>
  <c r="K37" i="8"/>
  <c r="P12" i="89" s="1"/>
  <c r="S12" i="89" s="1"/>
  <c r="X12" i="89" s="1"/>
  <c r="AC12" i="89" s="1"/>
  <c r="AG12" i="89" s="1"/>
  <c r="K329" i="8"/>
  <c r="K327" i="8" s="1"/>
  <c r="J60" i="8"/>
  <c r="K385" i="8"/>
  <c r="M108" i="88"/>
  <c r="V161" i="89"/>
  <c r="X161" i="89" s="1"/>
  <c r="AG161" i="89" s="1"/>
  <c r="GH19" i="126" s="1"/>
  <c r="H108" i="8"/>
  <c r="AK74" i="89"/>
  <c r="AN74" i="89" s="1"/>
  <c r="K127" i="8"/>
  <c r="D60" i="88" s="1"/>
  <c r="E60" i="88"/>
  <c r="H185" i="8"/>
  <c r="M34" i="88"/>
  <c r="M36" i="88" s="1"/>
  <c r="AL67" i="89" s="1"/>
  <c r="AN67" i="89" s="1"/>
  <c r="AS67" i="89" s="1"/>
  <c r="K229" i="8"/>
  <c r="P94" i="89" s="1"/>
  <c r="S94" i="89" s="1"/>
  <c r="X94" i="89" s="1"/>
  <c r="AC94" i="89" s="1"/>
  <c r="AG94" i="89" s="1"/>
  <c r="FW8" i="124" s="1"/>
  <c r="K180" i="8"/>
  <c r="I380" i="8"/>
  <c r="I315" i="8"/>
  <c r="M120" i="88"/>
  <c r="AS83" i="89"/>
  <c r="H196" i="8"/>
  <c r="M55" i="88"/>
  <c r="M57" i="88" s="1"/>
  <c r="AL80" i="89" s="1"/>
  <c r="AN80" i="89" s="1"/>
  <c r="AS80" i="89" s="1"/>
  <c r="P114" i="88"/>
  <c r="M115" i="88" s="1"/>
  <c r="AL65" i="89" s="1"/>
  <c r="AN65" i="89" s="1"/>
  <c r="AS65" i="89" s="1"/>
  <c r="I339" i="8"/>
  <c r="AK17" i="89"/>
  <c r="AN17" i="89" s="1"/>
  <c r="AS17" i="89" s="1"/>
  <c r="K323" i="8"/>
  <c r="V201" i="89" s="1"/>
  <c r="X201" i="89" s="1"/>
  <c r="AG201" i="89" s="1"/>
  <c r="AK12" i="89"/>
  <c r="AN12" i="89" s="1"/>
  <c r="AS12" i="89" s="1"/>
  <c r="M128" i="88"/>
  <c r="E278" i="8"/>
  <c r="G408" i="8"/>
  <c r="G403" i="8" s="1"/>
  <c r="G172" i="8"/>
  <c r="F86" i="89" s="1"/>
  <c r="I86" i="89" s="1"/>
  <c r="N86" i="89" s="1"/>
  <c r="AB86" i="89" s="1"/>
  <c r="AF86" i="89" s="1"/>
  <c r="F306" i="8"/>
  <c r="G146" i="8"/>
  <c r="K96" i="88" s="1"/>
  <c r="K100" i="88" s="1"/>
  <c r="G90" i="8"/>
  <c r="F40" i="89" s="1"/>
  <c r="I40" i="89" s="1"/>
  <c r="Z40" i="89" s="1"/>
  <c r="AD40" i="89" s="1"/>
  <c r="M1106" i="75"/>
  <c r="AB1106" i="75"/>
  <c r="E403" i="8"/>
  <c r="F380" i="8"/>
  <c r="F50" i="8"/>
  <c r="F170" i="8"/>
  <c r="G26" i="8"/>
  <c r="F14" i="89" s="1"/>
  <c r="I14" i="89" s="1"/>
  <c r="Z14" i="89" s="1"/>
  <c r="AD14" i="89" s="1"/>
  <c r="F141" i="8"/>
  <c r="F124" i="8"/>
  <c r="D41" i="8"/>
  <c r="G183" i="8"/>
  <c r="K51" i="88"/>
  <c r="K53" i="88" s="1"/>
  <c r="G230" i="8"/>
  <c r="F100" i="89" s="1"/>
  <c r="I100" i="89" s="1"/>
  <c r="N100" i="89" s="1"/>
  <c r="AB100" i="89" s="1"/>
  <c r="AF100" i="89" s="1"/>
  <c r="CE14" i="124" s="1"/>
  <c r="F162" i="8"/>
  <c r="F271" i="8"/>
  <c r="G62" i="8"/>
  <c r="J16" i="89" s="1"/>
  <c r="K16" i="89" s="1"/>
  <c r="G68" i="8"/>
  <c r="J19" i="89" s="1"/>
  <c r="K19" i="89" s="1"/>
  <c r="AA19" i="89" s="1"/>
  <c r="AE19" i="89" s="1"/>
  <c r="EC11" i="119" s="1"/>
  <c r="G310" i="8"/>
  <c r="G45" i="8"/>
  <c r="F30" i="89" s="1"/>
  <c r="G73" i="8"/>
  <c r="G168" i="8"/>
  <c r="J96" i="100" s="1"/>
  <c r="L96" i="100" s="1"/>
  <c r="J97" i="100" s="1"/>
  <c r="G353" i="8"/>
  <c r="L153" i="89" s="1"/>
  <c r="N153" i="89" s="1"/>
  <c r="AF153" i="89" s="1"/>
  <c r="E225" i="8"/>
  <c r="G247" i="8"/>
  <c r="J121" i="100" s="1"/>
  <c r="J123" i="100" s="1"/>
  <c r="E295" i="8"/>
  <c r="F5" i="8"/>
  <c r="D177" i="8"/>
  <c r="J88" i="100"/>
  <c r="L88" i="100" s="1"/>
  <c r="J90" i="100" s="1"/>
  <c r="E41" i="8"/>
  <c r="F70" i="8"/>
  <c r="G253" i="8"/>
  <c r="K197" i="88" s="1"/>
  <c r="K202" i="88" s="1"/>
  <c r="DR7" i="124"/>
  <c r="G127" i="8"/>
  <c r="C60" i="88" s="1"/>
  <c r="G131" i="8"/>
  <c r="J109" i="100"/>
  <c r="J111" i="100" s="1"/>
  <c r="D225" i="8"/>
  <c r="G229" i="8"/>
  <c r="F94" i="89" s="1"/>
  <c r="I94" i="89" s="1"/>
  <c r="N94" i="89" s="1"/>
  <c r="AB94" i="89" s="1"/>
  <c r="AF94" i="89" s="1"/>
  <c r="DL8" i="124" s="1"/>
  <c r="G87" i="8"/>
  <c r="F38" i="89" s="1"/>
  <c r="I38" i="89" s="1"/>
  <c r="Z38" i="89" s="1"/>
  <c r="AD38" i="89" s="1"/>
  <c r="G173" i="8"/>
  <c r="J7" i="100" s="1"/>
  <c r="J9" i="100" s="1"/>
  <c r="F92" i="8"/>
  <c r="F80" i="8" s="1"/>
  <c r="H3" i="1" s="1"/>
  <c r="G55" i="8"/>
  <c r="J8" i="89" s="1"/>
  <c r="K8" i="89" s="1"/>
  <c r="AA8" i="89" s="1"/>
  <c r="AE8" i="89" s="1"/>
  <c r="F60" i="8"/>
  <c r="E185" i="8"/>
  <c r="F371" i="8"/>
  <c r="E81" i="8"/>
  <c r="D124" i="8"/>
  <c r="K110" i="88"/>
  <c r="N110" i="88" s="1"/>
  <c r="K111" i="88" s="1"/>
  <c r="G320" i="8"/>
  <c r="L201" i="89" s="1"/>
  <c r="N201" i="89" s="1"/>
  <c r="AF201" i="89" s="1"/>
  <c r="G20" i="8"/>
  <c r="F17" i="89" s="1"/>
  <c r="I17" i="89" s="1"/>
  <c r="Z17" i="89" s="1"/>
  <c r="AD17" i="89" s="1"/>
  <c r="CN7" i="119" s="1"/>
  <c r="C30" i="100"/>
  <c r="C31" i="100" s="1"/>
  <c r="L200" i="89"/>
  <c r="N200" i="89" s="1"/>
  <c r="G37" i="8"/>
  <c r="F12" i="89" s="1"/>
  <c r="I12" i="89" s="1"/>
  <c r="Z12" i="89" s="1"/>
  <c r="AD12" i="89" s="1"/>
  <c r="CN25" i="118" s="1"/>
  <c r="G222" i="8"/>
  <c r="G329" i="8"/>
  <c r="G327" i="8" s="1"/>
  <c r="E124" i="8"/>
  <c r="G280" i="8"/>
  <c r="L164" i="89" s="1"/>
  <c r="N164" i="89" s="1"/>
  <c r="D339" i="8"/>
  <c r="G94" i="8"/>
  <c r="G396" i="8"/>
  <c r="AT394" i="75" s="1"/>
  <c r="F225" i="8"/>
  <c r="G29" i="89"/>
  <c r="I29" i="89" s="1"/>
  <c r="Z29" i="89" s="1"/>
  <c r="AD29" i="89" s="1"/>
  <c r="CN10" i="120"/>
  <c r="BL10" i="120"/>
  <c r="CS16" i="121"/>
  <c r="CY16" i="121"/>
  <c r="BL20" i="121"/>
  <c r="CN20" i="121"/>
  <c r="CC20" i="121"/>
  <c r="GH18" i="121"/>
  <c r="GS18" i="121"/>
  <c r="BR10" i="120"/>
  <c r="BW24" i="119"/>
  <c r="BL24" i="119"/>
  <c r="BG24" i="119"/>
  <c r="DD16" i="121"/>
  <c r="BR16" i="121"/>
  <c r="CH20" i="121"/>
  <c r="BW20" i="121"/>
  <c r="CY20" i="121"/>
  <c r="BG20" i="123"/>
  <c r="N77" i="89"/>
  <c r="AB77" i="89" s="1"/>
  <c r="AF77" i="89" s="1"/>
  <c r="CC16" i="123" s="1"/>
  <c r="GC18" i="121"/>
  <c r="GN10" i="121"/>
  <c r="FW18" i="121"/>
  <c r="EP18" i="121"/>
  <c r="FL18" i="121"/>
  <c r="GS10" i="121"/>
  <c r="G24" i="89"/>
  <c r="I24" i="89" s="1"/>
  <c r="Z24" i="89" s="1"/>
  <c r="AD24" i="89" s="1"/>
  <c r="CC21" i="119" s="1"/>
  <c r="BW10" i="120"/>
  <c r="DD24" i="119"/>
  <c r="CN24" i="119"/>
  <c r="CH16" i="121"/>
  <c r="BW16" i="121"/>
  <c r="CN16" i="121"/>
  <c r="DD20" i="121"/>
  <c r="BG24" i="121"/>
  <c r="CH20" i="123"/>
  <c r="GH6" i="125"/>
  <c r="FA10" i="121"/>
  <c r="N47" i="89"/>
  <c r="AB47" i="89" s="1"/>
  <c r="AF47" i="89" s="1"/>
  <c r="EV10" i="121"/>
  <c r="FG18" i="121"/>
  <c r="N105" i="89"/>
  <c r="AB105" i="89" s="1"/>
  <c r="AF105" i="89" s="1"/>
  <c r="EH19" i="124" s="1"/>
  <c r="GN18" i="121"/>
  <c r="FG10" i="121"/>
  <c r="FW12" i="121"/>
  <c r="FG12" i="121"/>
  <c r="GC12" i="121"/>
  <c r="GN12" i="121"/>
  <c r="FL12" i="121"/>
  <c r="GH12" i="121"/>
  <c r="FA12" i="121"/>
  <c r="EP12" i="121"/>
  <c r="GS12" i="121"/>
  <c r="FR12" i="121"/>
  <c r="EV12" i="121"/>
  <c r="GN30" i="119"/>
  <c r="EV30" i="119"/>
  <c r="EP30" i="119"/>
  <c r="FR30" i="119"/>
  <c r="FL30" i="119"/>
  <c r="FA30" i="119"/>
  <c r="FW30" i="119"/>
  <c r="GC30" i="119"/>
  <c r="FG30" i="119"/>
  <c r="GH30" i="119"/>
  <c r="GS30" i="119"/>
  <c r="EN7" i="121"/>
  <c r="DL7" i="121"/>
  <c r="ES7" i="121"/>
  <c r="DR7" i="121"/>
  <c r="EC7" i="121"/>
  <c r="FD7" i="121"/>
  <c r="FO7" i="121"/>
  <c r="EH7" i="121"/>
  <c r="DW7" i="121"/>
  <c r="FJ7" i="121"/>
  <c r="EY7" i="121"/>
  <c r="BG29" i="119"/>
  <c r="BA29" i="119"/>
  <c r="BR29" i="119"/>
  <c r="DD29" i="119"/>
  <c r="BL29" i="119"/>
  <c r="CC29" i="119"/>
  <c r="CH29" i="119"/>
  <c r="CS29" i="119"/>
  <c r="CY29" i="119"/>
  <c r="BW29" i="119"/>
  <c r="CN29" i="119"/>
  <c r="X44" i="89"/>
  <c r="AC44" i="89" s="1"/>
  <c r="AG44" i="89" s="1"/>
  <c r="BA13" i="121"/>
  <c r="CS13" i="121"/>
  <c r="BL13" i="121"/>
  <c r="BR13" i="121"/>
  <c r="BW13" i="121"/>
  <c r="CN13" i="121"/>
  <c r="BG13" i="121"/>
  <c r="CC13" i="121"/>
  <c r="DD13" i="121"/>
  <c r="CY13" i="121"/>
  <c r="CH13" i="121"/>
  <c r="BA24" i="121"/>
  <c r="CC24" i="121"/>
  <c r="DD24" i="121"/>
  <c r="BA12" i="121"/>
  <c r="BR34" i="121"/>
  <c r="BA34" i="121"/>
  <c r="BL34" i="121"/>
  <c r="BA20" i="123"/>
  <c r="CC20" i="123"/>
  <c r="DD20" i="123"/>
  <c r="FW6" i="125"/>
  <c r="DA19" i="124"/>
  <c r="GS30" i="122"/>
  <c r="FR30" i="122"/>
  <c r="EP30" i="122"/>
  <c r="FA30" i="122"/>
  <c r="FL30" i="122"/>
  <c r="GN30" i="122"/>
  <c r="GC30" i="122"/>
  <c r="EV30" i="122"/>
  <c r="FG30" i="122"/>
  <c r="FW30" i="122"/>
  <c r="GH30" i="122"/>
  <c r="EC7" i="125"/>
  <c r="DA7" i="125"/>
  <c r="EH7" i="125"/>
  <c r="DW7" i="125"/>
  <c r="DL7" i="125"/>
  <c r="CE7" i="125"/>
  <c r="CP7" i="125"/>
  <c r="DF7" i="125"/>
  <c r="DR7" i="125"/>
  <c r="CJ7" i="125"/>
  <c r="CU7" i="125"/>
  <c r="FG20" i="124"/>
  <c r="GN20" i="124"/>
  <c r="FR20" i="124"/>
  <c r="GC20" i="124"/>
  <c r="EV20" i="124"/>
  <c r="GS20" i="124"/>
  <c r="GH20" i="124"/>
  <c r="FW20" i="124"/>
  <c r="EP20" i="124"/>
  <c r="FA20" i="124"/>
  <c r="FL20" i="124"/>
  <c r="EP26" i="119"/>
  <c r="GH26" i="119"/>
  <c r="GC26" i="119"/>
  <c r="GS26" i="119"/>
  <c r="FR26" i="119"/>
  <c r="FL26" i="119"/>
  <c r="FA26" i="119"/>
  <c r="FG26" i="119"/>
  <c r="GN26" i="119"/>
  <c r="EV26" i="119"/>
  <c r="FW26" i="119"/>
  <c r="CS13" i="122"/>
  <c r="BL13" i="122"/>
  <c r="BR13" i="122"/>
  <c r="CY13" i="122"/>
  <c r="DD13" i="122"/>
  <c r="BG13" i="122"/>
  <c r="CH13" i="122"/>
  <c r="BA13" i="122"/>
  <c r="CN13" i="122"/>
  <c r="BW13" i="122"/>
  <c r="CC13" i="122"/>
  <c r="BR17" i="121"/>
  <c r="CH17" i="121"/>
  <c r="BA17" i="121"/>
  <c r="CS17" i="121"/>
  <c r="BW17" i="121"/>
  <c r="CC17" i="121"/>
  <c r="BG17" i="121"/>
  <c r="DD17" i="121"/>
  <c r="CY17" i="121"/>
  <c r="BL17" i="121"/>
  <c r="CN17" i="121"/>
  <c r="M44" i="89"/>
  <c r="N28" i="89"/>
  <c r="AB28" i="89" s="1"/>
  <c r="AF28" i="89" s="1"/>
  <c r="N48" i="89"/>
  <c r="AB48" i="89" s="1"/>
  <c r="AF48" i="89" s="1"/>
  <c r="BR25" i="119"/>
  <c r="BG25" i="119"/>
  <c r="CS25" i="119"/>
  <c r="CN25" i="119"/>
  <c r="BL25" i="119"/>
  <c r="CH25" i="119"/>
  <c r="BW25" i="119"/>
  <c r="BA25" i="119"/>
  <c r="CY25" i="119"/>
  <c r="CC25" i="119"/>
  <c r="DD25" i="119"/>
  <c r="CC32" i="127"/>
  <c r="CC32" i="126"/>
  <c r="BA10" i="120"/>
  <c r="BG10" i="120"/>
  <c r="CH10" i="120"/>
  <c r="BW24" i="121"/>
  <c r="CY24" i="121"/>
  <c r="BR24" i="121"/>
  <c r="CN12" i="121"/>
  <c r="CS34" i="121"/>
  <c r="CC34" i="121"/>
  <c r="CH34" i="121"/>
  <c r="BW20" i="123"/>
  <c r="CY20" i="123"/>
  <c r="FR6" i="125"/>
  <c r="GS6" i="125"/>
  <c r="N120" i="89"/>
  <c r="AB120" i="89" s="1"/>
  <c r="AF120" i="89" s="1"/>
  <c r="X105" i="89"/>
  <c r="AC105" i="89" s="1"/>
  <c r="AG105" i="89" s="1"/>
  <c r="N62" i="89"/>
  <c r="AB62" i="89" s="1"/>
  <c r="AF62" i="89" s="1"/>
  <c r="N50" i="89"/>
  <c r="AB50" i="89" s="1"/>
  <c r="AF50" i="89" s="1"/>
  <c r="BW9" i="120"/>
  <c r="DD9" i="120"/>
  <c r="CN9" i="120"/>
  <c r="CH9" i="120"/>
  <c r="BR9" i="120"/>
  <c r="BG9" i="120"/>
  <c r="BL9" i="120"/>
  <c r="CS9" i="120"/>
  <c r="CC9" i="120"/>
  <c r="BA9" i="120"/>
  <c r="CY9" i="120"/>
  <c r="GH8" i="122"/>
  <c r="FG8" i="122"/>
  <c r="FR8" i="122"/>
  <c r="GC8" i="122"/>
  <c r="EV8" i="122"/>
  <c r="FA8" i="122"/>
  <c r="FL8" i="122"/>
  <c r="GS8" i="122"/>
  <c r="GN8" i="122"/>
  <c r="EP8" i="122"/>
  <c r="FW8" i="122"/>
  <c r="N26" i="89"/>
  <c r="AB26" i="89" s="1"/>
  <c r="AF26" i="89" s="1"/>
  <c r="N45" i="89"/>
  <c r="AB45" i="89" s="1"/>
  <c r="AF45" i="89" s="1"/>
  <c r="CC8" i="121" s="1"/>
  <c r="CS10" i="120"/>
  <c r="CC10" i="120"/>
  <c r="BL16" i="121"/>
  <c r="CS24" i="121"/>
  <c r="BL24" i="121"/>
  <c r="BL12" i="121"/>
  <c r="BW34" i="121"/>
  <c r="BG34" i="121"/>
  <c r="BR20" i="123"/>
  <c r="CS20" i="123"/>
  <c r="CE19" i="124"/>
  <c r="CH15" i="123"/>
  <c r="BG15" i="123"/>
  <c r="DD15" i="123"/>
  <c r="CS15" i="123"/>
  <c r="BL15" i="123"/>
  <c r="BW15" i="123"/>
  <c r="CN15" i="123"/>
  <c r="CY15" i="123"/>
  <c r="BA15" i="123"/>
  <c r="BR15" i="123"/>
  <c r="CC15" i="123"/>
  <c r="DD23" i="121"/>
  <c r="CS23" i="121"/>
  <c r="BW23" i="121"/>
  <c r="BA23" i="121"/>
  <c r="CY23" i="121"/>
  <c r="BR23" i="121"/>
  <c r="BG23" i="121"/>
  <c r="BL23" i="121"/>
  <c r="CN23" i="121"/>
  <c r="CH23" i="121"/>
  <c r="CC23" i="121"/>
  <c r="DD11" i="121"/>
  <c r="CH11" i="121"/>
  <c r="BL11" i="121"/>
  <c r="CY11" i="121"/>
  <c r="BW11" i="121"/>
  <c r="CN11" i="121"/>
  <c r="CS11" i="121"/>
  <c r="BR11" i="121"/>
  <c r="CC11" i="121"/>
  <c r="BG11" i="121"/>
  <c r="BA11" i="121"/>
  <c r="FR30" i="120"/>
  <c r="EP30" i="120"/>
  <c r="FW30" i="120"/>
  <c r="FL30" i="120"/>
  <c r="FA30" i="120"/>
  <c r="GN30" i="120"/>
  <c r="GC30" i="120"/>
  <c r="EV30" i="120"/>
  <c r="FG30" i="120"/>
  <c r="GH30" i="120"/>
  <c r="GS30" i="120"/>
  <c r="DW20" i="124"/>
  <c r="CU20" i="124"/>
  <c r="DF20" i="124"/>
  <c r="EC20" i="124"/>
  <c r="CP20" i="124"/>
  <c r="DA20" i="124"/>
  <c r="CJ20" i="124"/>
  <c r="CE20" i="124"/>
  <c r="DL20" i="124"/>
  <c r="DR20" i="124"/>
  <c r="EH20" i="124"/>
  <c r="FW8" i="125"/>
  <c r="EV8" i="125"/>
  <c r="GS8" i="125"/>
  <c r="GH8" i="125"/>
  <c r="FA8" i="125"/>
  <c r="FL8" i="125"/>
  <c r="GC8" i="125"/>
  <c r="GN8" i="125"/>
  <c r="EP8" i="125"/>
  <c r="FG8" i="125"/>
  <c r="FR8" i="125"/>
  <c r="J23" i="100"/>
  <c r="J25" i="100" s="1"/>
  <c r="AG171" i="89"/>
  <c r="AF171" i="89"/>
  <c r="DF29" i="126" s="1"/>
  <c r="D60" i="8"/>
  <c r="K318" i="8"/>
  <c r="P81" i="101" s="1"/>
  <c r="R81" i="101" s="1"/>
  <c r="FW11" i="132" s="1"/>
  <c r="H315" i="8"/>
  <c r="G116" i="8"/>
  <c r="J388" i="8"/>
  <c r="E207" i="8"/>
  <c r="C155" i="100"/>
  <c r="C156" i="100" s="1"/>
  <c r="G59" i="101" s="1"/>
  <c r="Q59" i="101" s="1"/>
  <c r="DA15" i="131" s="1"/>
  <c r="F20" i="89"/>
  <c r="I20" i="89" s="1"/>
  <c r="Z20" i="89" s="1"/>
  <c r="AD20" i="89" s="1"/>
  <c r="BR13" i="119" s="1"/>
  <c r="G46" i="8"/>
  <c r="G218" i="8"/>
  <c r="F96" i="89" s="1"/>
  <c r="I96" i="89" s="1"/>
  <c r="N96" i="89" s="1"/>
  <c r="AB96" i="89" s="1"/>
  <c r="AF96" i="89" s="1"/>
  <c r="CP10" i="124" s="1"/>
  <c r="G312" i="8"/>
  <c r="D306" i="8"/>
  <c r="AP1144" i="75"/>
  <c r="K273" i="8"/>
  <c r="G13" i="8"/>
  <c r="F10" i="89" s="1"/>
  <c r="I10" i="89" s="1"/>
  <c r="Z10" i="89" s="1"/>
  <c r="AD10" i="89" s="1"/>
  <c r="BL21" i="118" s="1"/>
  <c r="I81" i="8"/>
  <c r="K82" i="8"/>
  <c r="J86" i="8"/>
  <c r="G130" i="8"/>
  <c r="C68" i="88" s="1"/>
  <c r="C69" i="88" s="1"/>
  <c r="K77" i="8"/>
  <c r="L9" i="101" s="1"/>
  <c r="J70" i="8"/>
  <c r="K114" i="8"/>
  <c r="K113" i="8" s="1"/>
  <c r="H41" i="8"/>
  <c r="K42" i="8"/>
  <c r="P24" i="89" s="1"/>
  <c r="G65" i="8"/>
  <c r="K377" i="8"/>
  <c r="G17" i="8"/>
  <c r="F16" i="89" s="1"/>
  <c r="I16" i="89" s="1"/>
  <c r="Z16" i="89" s="1"/>
  <c r="AD16" i="89" s="1"/>
  <c r="G84" i="8"/>
  <c r="G189" i="8"/>
  <c r="J19" i="100" s="1"/>
  <c r="J21" i="100" s="1"/>
  <c r="F185" i="8"/>
  <c r="U1141" i="75"/>
  <c r="G215" i="8"/>
  <c r="F84" i="89" s="1"/>
  <c r="G336" i="8"/>
  <c r="G331" i="8" s="1"/>
  <c r="E331" i="8"/>
  <c r="J177" i="8"/>
  <c r="J58" i="100"/>
  <c r="J60" i="100" s="1"/>
  <c r="K78" i="88"/>
  <c r="K82" i="88" s="1"/>
  <c r="P72" i="89"/>
  <c r="S72" i="89" s="1"/>
  <c r="X72" i="89" s="1"/>
  <c r="AC72" i="89" s="1"/>
  <c r="AG72" i="89" s="1"/>
  <c r="FR34" i="122" s="1"/>
  <c r="K47" i="88"/>
  <c r="K49" i="88" s="1"/>
  <c r="J31" i="100"/>
  <c r="J33" i="100" s="1"/>
  <c r="K53" i="8"/>
  <c r="T6" i="89" s="1"/>
  <c r="U6" i="89" s="1"/>
  <c r="G72" i="8"/>
  <c r="E70" i="8"/>
  <c r="I403" i="8"/>
  <c r="K408" i="8"/>
  <c r="F420" i="8"/>
  <c r="G421" i="8"/>
  <c r="G420" i="8" s="1"/>
  <c r="E246" i="8"/>
  <c r="I246" i="8"/>
  <c r="U1105" i="75"/>
  <c r="D371" i="8"/>
  <c r="G376" i="8"/>
  <c r="G266" i="8"/>
  <c r="E263" i="8"/>
  <c r="E339" i="8"/>
  <c r="K396" i="8"/>
  <c r="K17" i="8"/>
  <c r="P16" i="89" s="1"/>
  <c r="S16" i="89" s="1"/>
  <c r="I15" i="8"/>
  <c r="D25" i="8"/>
  <c r="G27" i="8"/>
  <c r="F19" i="89" s="1"/>
  <c r="I19" i="89" s="1"/>
  <c r="Z19" i="89" s="1"/>
  <c r="AD19" i="89" s="1"/>
  <c r="G122" i="8"/>
  <c r="F120" i="8"/>
  <c r="F148" i="8"/>
  <c r="G149" i="8"/>
  <c r="C113" i="100" s="1"/>
  <c r="C115" i="100" s="1"/>
  <c r="J185" i="8"/>
  <c r="J364" i="8"/>
  <c r="K366" i="8"/>
  <c r="K68" i="8"/>
  <c r="T19" i="89" s="1"/>
  <c r="U19" i="89" s="1"/>
  <c r="X19" i="89" s="1"/>
  <c r="AC19" i="89" s="1"/>
  <c r="AG19" i="89" s="1"/>
  <c r="K334" i="8"/>
  <c r="K331" i="8" s="1"/>
  <c r="I331" i="8"/>
  <c r="AT307" i="75" s="1"/>
  <c r="E388" i="8"/>
  <c r="J295" i="8"/>
  <c r="I207" i="8"/>
  <c r="D214" i="8"/>
  <c r="I214" i="8"/>
  <c r="F246" i="8"/>
  <c r="J162" i="8"/>
  <c r="E162" i="8"/>
  <c r="J399" i="8"/>
  <c r="G231" i="8"/>
  <c r="G11" i="8"/>
  <c r="F9" i="89" s="1"/>
  <c r="I9" i="89" s="1"/>
  <c r="Z9" i="89" s="1"/>
  <c r="AD9" i="89" s="1"/>
  <c r="BW19" i="118" s="1"/>
  <c r="G139" i="89"/>
  <c r="I139" i="89" s="1"/>
  <c r="N139" i="89" s="1"/>
  <c r="AB139" i="89" s="1"/>
  <c r="AF139" i="89" s="1"/>
  <c r="EC25" i="125" s="1"/>
  <c r="H388" i="8"/>
  <c r="AP1101" i="75"/>
  <c r="K125" i="100"/>
  <c r="K127" i="100" s="1"/>
  <c r="P90" i="89"/>
  <c r="K133" i="8"/>
  <c r="D125" i="100"/>
  <c r="D127" i="100" s="1"/>
  <c r="V178" i="89"/>
  <c r="X178" i="89" s="1"/>
  <c r="AG178" i="89" s="1"/>
  <c r="FW9" i="127" s="1"/>
  <c r="P56" i="101"/>
  <c r="R56" i="101" s="1"/>
  <c r="FG12" i="131" s="1"/>
  <c r="P59" i="101"/>
  <c r="R59" i="101" s="1"/>
  <c r="FG15" i="131" s="1"/>
  <c r="D112" i="88"/>
  <c r="G112" i="88" s="1"/>
  <c r="D113" i="88" s="1"/>
  <c r="D115" i="88" s="1"/>
  <c r="Q60" i="89" s="1"/>
  <c r="S60" i="89" s="1"/>
  <c r="X60" i="89" s="1"/>
  <c r="AC60" i="89" s="1"/>
  <c r="AG60" i="89" s="1"/>
  <c r="GH10" i="132"/>
  <c r="FL10" i="132"/>
  <c r="EP10" i="132"/>
  <c r="FW10" i="132"/>
  <c r="EV10" i="132"/>
  <c r="GC10" i="132"/>
  <c r="FR10" i="132"/>
  <c r="FG10" i="132"/>
  <c r="FA10" i="132"/>
  <c r="GS10" i="132"/>
  <c r="GN10" i="132"/>
  <c r="GH31" i="125"/>
  <c r="FG31" i="125"/>
  <c r="GN31" i="125"/>
  <c r="FL31" i="125"/>
  <c r="GS31" i="125"/>
  <c r="EV31" i="125"/>
  <c r="FA31" i="125"/>
  <c r="EP31" i="125"/>
  <c r="GC31" i="125"/>
  <c r="FR31" i="125"/>
  <c r="FW31" i="125"/>
  <c r="V151" i="89"/>
  <c r="P52" i="101"/>
  <c r="R52" i="101" s="1"/>
  <c r="P33" i="89"/>
  <c r="S33" i="89" s="1"/>
  <c r="X33" i="89" s="1"/>
  <c r="AC33" i="89" s="1"/>
  <c r="AG33" i="89" s="1"/>
  <c r="P65" i="101"/>
  <c r="R65" i="101" s="1"/>
  <c r="GS33" i="125"/>
  <c r="FR33" i="125"/>
  <c r="EP33" i="125"/>
  <c r="FW33" i="125"/>
  <c r="EV33" i="125"/>
  <c r="GN33" i="125"/>
  <c r="GC33" i="125"/>
  <c r="GH33" i="125"/>
  <c r="FG33" i="125"/>
  <c r="FL33" i="125"/>
  <c r="FA33" i="125"/>
  <c r="K110" i="8"/>
  <c r="FR7" i="124"/>
  <c r="EP7" i="124"/>
  <c r="FW7" i="124"/>
  <c r="EV7" i="124"/>
  <c r="GC7" i="124"/>
  <c r="FA7" i="124"/>
  <c r="GH7" i="124"/>
  <c r="FL7" i="124"/>
  <c r="FG7" i="124"/>
  <c r="GN7" i="124"/>
  <c r="GS7" i="124"/>
  <c r="GS31" i="123"/>
  <c r="EV31" i="123"/>
  <c r="FR31" i="123"/>
  <c r="FW31" i="123"/>
  <c r="FL31" i="123"/>
  <c r="GH31" i="123"/>
  <c r="GN31" i="123"/>
  <c r="GC31" i="123"/>
  <c r="FG31" i="123"/>
  <c r="FA31" i="123"/>
  <c r="EP31" i="123"/>
  <c r="GC27" i="131"/>
  <c r="FG27" i="131"/>
  <c r="GN27" i="131"/>
  <c r="FL27" i="131"/>
  <c r="FW27" i="131"/>
  <c r="EP27" i="131"/>
  <c r="FR27" i="131"/>
  <c r="FA27" i="131"/>
  <c r="EV27" i="131"/>
  <c r="GS27" i="131"/>
  <c r="GH27" i="131"/>
  <c r="GS22" i="131"/>
  <c r="FW22" i="131"/>
  <c r="FA22" i="131"/>
  <c r="FR22" i="131"/>
  <c r="EP22" i="131"/>
  <c r="FL22" i="131"/>
  <c r="GN22" i="131"/>
  <c r="FG22" i="131"/>
  <c r="EV22" i="131"/>
  <c r="GH22" i="131"/>
  <c r="GC22" i="131"/>
  <c r="EV22" i="125"/>
  <c r="GC22" i="125"/>
  <c r="FW22" i="125"/>
  <c r="GH22" i="125"/>
  <c r="FG22" i="125"/>
  <c r="FR22" i="125"/>
  <c r="GS22" i="125"/>
  <c r="FL22" i="125"/>
  <c r="EP22" i="125"/>
  <c r="GN22" i="125"/>
  <c r="FA22" i="125"/>
  <c r="GC9" i="132"/>
  <c r="FG9" i="132"/>
  <c r="FW9" i="132"/>
  <c r="EV9" i="132"/>
  <c r="GS9" i="132"/>
  <c r="FL9" i="132"/>
  <c r="GN9" i="132"/>
  <c r="FA9" i="132"/>
  <c r="EP9" i="132"/>
  <c r="GH9" i="132"/>
  <c r="FR9" i="132"/>
  <c r="GS8" i="132"/>
  <c r="FW8" i="132"/>
  <c r="FA8" i="132"/>
  <c r="GC8" i="132"/>
  <c r="EV8" i="132"/>
  <c r="GH8" i="132"/>
  <c r="EP8" i="132"/>
  <c r="FR8" i="132"/>
  <c r="GN8" i="132"/>
  <c r="FL8" i="132"/>
  <c r="FG8" i="132"/>
  <c r="FG32" i="123"/>
  <c r="GH32" i="123"/>
  <c r="FA32" i="123"/>
  <c r="FW32" i="123"/>
  <c r="FL32" i="123"/>
  <c r="GN32" i="123"/>
  <c r="EV32" i="123"/>
  <c r="EP32" i="123"/>
  <c r="GC32" i="123"/>
  <c r="GS32" i="123"/>
  <c r="FR32" i="123"/>
  <c r="GN29" i="131"/>
  <c r="FR29" i="131"/>
  <c r="EV29" i="131"/>
  <c r="GH29" i="131"/>
  <c r="FG29" i="131"/>
  <c r="FW29" i="131"/>
  <c r="FL29" i="131"/>
  <c r="GS29" i="131"/>
  <c r="GC29" i="131"/>
  <c r="FA29" i="131"/>
  <c r="EP29" i="131"/>
  <c r="GH28" i="131"/>
  <c r="FL28" i="131"/>
  <c r="EP28" i="131"/>
  <c r="GN28" i="131"/>
  <c r="FG28" i="131"/>
  <c r="GS28" i="131"/>
  <c r="FA28" i="131"/>
  <c r="GC28" i="131"/>
  <c r="EV28" i="131"/>
  <c r="FW28" i="131"/>
  <c r="FR28" i="131"/>
  <c r="FG12" i="122"/>
  <c r="GN12" i="122"/>
  <c r="FL12" i="122"/>
  <c r="GS12" i="122"/>
  <c r="EV12" i="122"/>
  <c r="FW12" i="122"/>
  <c r="GH12" i="122"/>
  <c r="FA12" i="122"/>
  <c r="EP12" i="122"/>
  <c r="GC12" i="122"/>
  <c r="FR12" i="122"/>
  <c r="H371" i="8"/>
  <c r="F141" i="89"/>
  <c r="L167" i="89"/>
  <c r="N167" i="89" s="1"/>
  <c r="AF167" i="89" s="1"/>
  <c r="EC25" i="126" s="1"/>
  <c r="DW7" i="124"/>
  <c r="EH7" i="124"/>
  <c r="CJ7" i="124"/>
  <c r="C125" i="100"/>
  <c r="C127" i="100" s="1"/>
  <c r="EC7" i="124"/>
  <c r="CU7" i="124"/>
  <c r="DL7" i="124"/>
  <c r="G83" i="101"/>
  <c r="Q83" i="101" s="1"/>
  <c r="EH13" i="132" s="1"/>
  <c r="C211" i="88"/>
  <c r="C212" i="88" s="1"/>
  <c r="L198" i="89" s="1"/>
  <c r="N198" i="89" s="1"/>
  <c r="AF198" i="89" s="1"/>
  <c r="L190" i="89"/>
  <c r="N190" i="89" s="1"/>
  <c r="L178" i="89"/>
  <c r="N178" i="89" s="1"/>
  <c r="AF178" i="89" s="1"/>
  <c r="CP9" i="127" s="1"/>
  <c r="DF7" i="124"/>
  <c r="CP7" i="124"/>
  <c r="CE7" i="124"/>
  <c r="C216" i="88"/>
  <c r="C217" i="88" s="1"/>
  <c r="L180" i="89" s="1"/>
  <c r="N180" i="89" s="1"/>
  <c r="AF180" i="89" s="1"/>
  <c r="AP1097" i="75"/>
  <c r="L38" i="89"/>
  <c r="M38" i="89" s="1"/>
  <c r="AA38" i="89" s="1"/>
  <c r="AE38" i="89" s="1"/>
  <c r="EY21" i="120" s="1"/>
  <c r="AP1122" i="75"/>
  <c r="G54" i="8"/>
  <c r="J7" i="89" s="1"/>
  <c r="K7" i="89" s="1"/>
  <c r="DR19" i="126"/>
  <c r="CU19" i="126"/>
  <c r="EH19" i="126"/>
  <c r="DL19" i="126"/>
  <c r="CP19" i="126"/>
  <c r="EC19" i="126"/>
  <c r="DF19" i="126"/>
  <c r="CJ19" i="126"/>
  <c r="DW19" i="126"/>
  <c r="DA19" i="126"/>
  <c r="CE19" i="126"/>
  <c r="DD15" i="118"/>
  <c r="CC15" i="118"/>
  <c r="BA15" i="118"/>
  <c r="CN15" i="118"/>
  <c r="CY15" i="118"/>
  <c r="BR15" i="118"/>
  <c r="BG15" i="118"/>
  <c r="BW15" i="118"/>
  <c r="CH15" i="118"/>
  <c r="CS15" i="118"/>
  <c r="BL15" i="118"/>
  <c r="DW10" i="132"/>
  <c r="DA10" i="132"/>
  <c r="CE10" i="132"/>
  <c r="DL10" i="132"/>
  <c r="CJ10" i="132"/>
  <c r="DR10" i="132"/>
  <c r="DF10" i="132"/>
  <c r="CU10" i="132"/>
  <c r="CP10" i="132"/>
  <c r="EH10" i="132"/>
  <c r="EC10" i="132"/>
  <c r="EH12" i="132"/>
  <c r="DL12" i="132"/>
  <c r="CP12" i="132"/>
  <c r="DF12" i="132"/>
  <c r="CE12" i="132"/>
  <c r="DR12" i="132"/>
  <c r="DA12" i="132"/>
  <c r="EC12" i="132"/>
  <c r="DW12" i="132"/>
  <c r="CU12" i="132"/>
  <c r="CJ12" i="132"/>
  <c r="L196" i="89"/>
  <c r="N196" i="89" s="1"/>
  <c r="AF196" i="89" s="1"/>
  <c r="L159" i="89"/>
  <c r="N159" i="89" s="1"/>
  <c r="AF159" i="89" s="1"/>
  <c r="D185" i="8"/>
  <c r="G136" i="8"/>
  <c r="E24" i="101" s="1"/>
  <c r="E21" i="101" s="1"/>
  <c r="I61" i="89"/>
  <c r="Z61" i="89" s="1"/>
  <c r="AD61" i="89" s="1"/>
  <c r="BG17" i="118"/>
  <c r="DD17" i="118"/>
  <c r="BR17" i="118"/>
  <c r="CC17" i="118"/>
  <c r="CH17" i="118"/>
  <c r="CS17" i="118"/>
  <c r="BL17" i="118"/>
  <c r="CY17" i="118"/>
  <c r="BW17" i="118"/>
  <c r="BA17" i="118"/>
  <c r="CN17" i="118"/>
  <c r="G90" i="89"/>
  <c r="EH33" i="125"/>
  <c r="DF33" i="125"/>
  <c r="CE33" i="125"/>
  <c r="DL33" i="125"/>
  <c r="CJ33" i="125"/>
  <c r="CP33" i="125"/>
  <c r="DR33" i="125"/>
  <c r="EC33" i="125"/>
  <c r="DW33" i="125"/>
  <c r="DA33" i="125"/>
  <c r="CU33" i="125"/>
  <c r="EC11" i="132"/>
  <c r="DF11" i="132"/>
  <c r="CJ11" i="132"/>
  <c r="DL11" i="132"/>
  <c r="CE11" i="132"/>
  <c r="EH11" i="132"/>
  <c r="CU11" i="132"/>
  <c r="DW11" i="132"/>
  <c r="CP11" i="132"/>
  <c r="DR11" i="132"/>
  <c r="DA11" i="132"/>
  <c r="CJ22" i="125"/>
  <c r="DR22" i="125"/>
  <c r="CP22" i="125"/>
  <c r="DW22" i="125"/>
  <c r="CU22" i="125"/>
  <c r="DF22" i="125"/>
  <c r="DL22" i="125"/>
  <c r="DA22" i="125"/>
  <c r="EC22" i="125"/>
  <c r="EH22" i="125"/>
  <c r="CE22" i="125"/>
  <c r="L194" i="89"/>
  <c r="N194" i="89" s="1"/>
  <c r="AF194" i="89" s="1"/>
  <c r="G78" i="101"/>
  <c r="Q78" i="101" s="1"/>
  <c r="EN19" i="118"/>
  <c r="DL19" i="118"/>
  <c r="ES19" i="118"/>
  <c r="FJ19" i="118"/>
  <c r="EY19" i="118"/>
  <c r="DR19" i="118"/>
  <c r="EC19" i="118"/>
  <c r="FO19" i="118"/>
  <c r="DW19" i="118"/>
  <c r="EH19" i="118"/>
  <c r="FD19" i="118"/>
  <c r="M69" i="89"/>
  <c r="AA69" i="89" s="1"/>
  <c r="AE69" i="89" s="1"/>
  <c r="DR23" i="126"/>
  <c r="CU23" i="126"/>
  <c r="EH23" i="126"/>
  <c r="DL23" i="126"/>
  <c r="CP23" i="126"/>
  <c r="EC23" i="126"/>
  <c r="DF23" i="126"/>
  <c r="CJ23" i="126"/>
  <c r="DW23" i="126"/>
  <c r="DA23" i="126"/>
  <c r="CE23" i="126"/>
  <c r="M39" i="89"/>
  <c r="AA39" i="89" s="1"/>
  <c r="AE39" i="89" s="1"/>
  <c r="CY23" i="120"/>
  <c r="DD23" i="120"/>
  <c r="BA23" i="120"/>
  <c r="BG23" i="120"/>
  <c r="CS23" i="120"/>
  <c r="CN23" i="120"/>
  <c r="BW23" i="120"/>
  <c r="BR23" i="120"/>
  <c r="CC23" i="120"/>
  <c r="CH23" i="120"/>
  <c r="BL23" i="120"/>
  <c r="L170" i="89"/>
  <c r="N170" i="89" s="1"/>
  <c r="G64" i="101"/>
  <c r="Q64" i="101" s="1"/>
  <c r="G56" i="101"/>
  <c r="Q56" i="101" s="1"/>
  <c r="K216" i="88"/>
  <c r="K217" i="88" s="1"/>
  <c r="L184" i="89" s="1"/>
  <c r="G73" i="101"/>
  <c r="Q73" i="101" s="1"/>
  <c r="EC21" i="118"/>
  <c r="EN21" i="118"/>
  <c r="FO21" i="118"/>
  <c r="FD21" i="118"/>
  <c r="FJ21" i="118"/>
  <c r="DW21" i="118"/>
  <c r="EY21" i="118"/>
  <c r="ES21" i="118"/>
  <c r="EH21" i="118"/>
  <c r="DL21" i="118"/>
  <c r="DR21" i="118"/>
  <c r="FD9" i="119"/>
  <c r="DR9" i="119"/>
  <c r="EC9" i="119"/>
  <c r="DW9" i="119"/>
  <c r="EH9" i="119"/>
  <c r="FJ9" i="119"/>
  <c r="EN9" i="119"/>
  <c r="FO9" i="119"/>
  <c r="EY9" i="119"/>
  <c r="ES9" i="119"/>
  <c r="DL9" i="119"/>
  <c r="EH28" i="131"/>
  <c r="DL28" i="131"/>
  <c r="CP28" i="131"/>
  <c r="DF28" i="131"/>
  <c r="CE28" i="131"/>
  <c r="DA28" i="131"/>
  <c r="EC28" i="131"/>
  <c r="CU28" i="131"/>
  <c r="DW28" i="131"/>
  <c r="DR28" i="131"/>
  <c r="CJ28" i="131"/>
  <c r="EC31" i="131"/>
  <c r="DF31" i="131"/>
  <c r="CJ31" i="131"/>
  <c r="EH31" i="131"/>
  <c r="DA31" i="131"/>
  <c r="DR31" i="131"/>
  <c r="CE31" i="131"/>
  <c r="DL31" i="131"/>
  <c r="CU31" i="131"/>
  <c r="CP31" i="131"/>
  <c r="DW31" i="131"/>
  <c r="G52" i="101"/>
  <c r="Q52" i="101" s="1"/>
  <c r="FJ25" i="120"/>
  <c r="EY25" i="120"/>
  <c r="ES25" i="120"/>
  <c r="EC25" i="120"/>
  <c r="FO25" i="120"/>
  <c r="DR25" i="120"/>
  <c r="DL25" i="120"/>
  <c r="EN25" i="120"/>
  <c r="FD25" i="120"/>
  <c r="DW25" i="120"/>
  <c r="EH25" i="120"/>
  <c r="G9" i="101"/>
  <c r="Q9" i="101" s="1"/>
  <c r="CC31" i="125"/>
  <c r="CC31" i="124"/>
  <c r="BL30" i="123"/>
  <c r="CN30" i="122"/>
  <c r="BR30" i="122"/>
  <c r="BG30" i="123"/>
  <c r="DD30" i="122"/>
  <c r="CH30" i="122"/>
  <c r="BL30" i="122"/>
  <c r="CC30" i="123"/>
  <c r="BA30" i="123"/>
  <c r="CY30" i="122"/>
  <c r="CC30" i="122"/>
  <c r="BG30" i="122"/>
  <c r="BR30" i="123"/>
  <c r="CS30" i="122"/>
  <c r="BW30" i="122"/>
  <c r="BA30" i="122"/>
  <c r="CY8" i="121"/>
  <c r="BA8" i="121"/>
  <c r="BL8" i="121"/>
  <c r="CS10" i="121"/>
  <c r="BW10" i="121"/>
  <c r="BA10" i="121"/>
  <c r="DD10" i="121"/>
  <c r="CH10" i="121"/>
  <c r="BL10" i="121"/>
  <c r="CC10" i="121"/>
  <c r="BR10" i="121"/>
  <c r="CY10" i="121"/>
  <c r="BG10" i="121"/>
  <c r="CN10" i="121"/>
  <c r="CY33" i="120"/>
  <c r="BW33" i="120"/>
  <c r="DD33" i="120"/>
  <c r="CC33" i="120"/>
  <c r="BA33" i="120"/>
  <c r="CH33" i="120"/>
  <c r="BG33" i="120"/>
  <c r="CN33" i="120"/>
  <c r="BL33" i="120"/>
  <c r="CS33" i="120"/>
  <c r="BR33" i="120"/>
  <c r="CY8" i="120"/>
  <c r="CC8" i="120"/>
  <c r="BG8" i="120"/>
  <c r="CS8" i="120"/>
  <c r="BW8" i="120"/>
  <c r="BA8" i="120"/>
  <c r="CN8" i="120"/>
  <c r="CH8" i="120"/>
  <c r="BR8" i="120"/>
  <c r="DD8" i="120"/>
  <c r="BL8" i="120"/>
  <c r="K136" i="8"/>
  <c r="N24" i="101" s="1"/>
  <c r="N21" i="101" s="1"/>
  <c r="N4" i="101"/>
  <c r="K133" i="100"/>
  <c r="K135" i="100" s="1"/>
  <c r="K11" i="100"/>
  <c r="K13" i="100" s="1"/>
  <c r="D17" i="88"/>
  <c r="D18" i="88" s="1"/>
  <c r="L139" i="88"/>
  <c r="O139" i="88" s="1"/>
  <c r="H263" i="8"/>
  <c r="X143" i="89"/>
  <c r="AC143" i="89" s="1"/>
  <c r="AG143" i="89" s="1"/>
  <c r="D121" i="100"/>
  <c r="D123" i="100" s="1"/>
  <c r="L135" i="88"/>
  <c r="L131" i="88"/>
  <c r="D216" i="88"/>
  <c r="K35" i="100"/>
  <c r="K37" i="100" s="1"/>
  <c r="V153" i="89"/>
  <c r="P100" i="89"/>
  <c r="S100" i="89" s="1"/>
  <c r="V159" i="89"/>
  <c r="X159" i="89" s="1"/>
  <c r="P38" i="89"/>
  <c r="S38" i="89" s="1"/>
  <c r="L34" i="88"/>
  <c r="L36" i="88" s="1"/>
  <c r="K23" i="100"/>
  <c r="K25" i="100" s="1"/>
  <c r="L153" i="88"/>
  <c r="L155" i="88" s="1"/>
  <c r="K411" i="8"/>
  <c r="L197" i="88"/>
  <c r="L202" i="88" s="1"/>
  <c r="K137" i="100"/>
  <c r="K139" i="100" s="1"/>
  <c r="L189" i="88"/>
  <c r="L193" i="88" s="1"/>
  <c r="P20" i="89"/>
  <c r="S20" i="89" s="1"/>
  <c r="D4" i="100"/>
  <c r="D5" i="100" s="1"/>
  <c r="K391" i="8"/>
  <c r="P74" i="101" s="1"/>
  <c r="R74" i="101" s="1"/>
  <c r="V206" i="89"/>
  <c r="X206" i="89" s="1"/>
  <c r="AG206" i="89" s="1"/>
  <c r="D25" i="88"/>
  <c r="D27" i="88" s="1"/>
  <c r="P215" i="75" s="1"/>
  <c r="P210" i="75" s="1"/>
  <c r="P218" i="75" s="1"/>
  <c r="V156" i="89"/>
  <c r="X156" i="89" s="1"/>
  <c r="AG156" i="89" s="1"/>
  <c r="L216" i="88"/>
  <c r="L217" i="88" s="1"/>
  <c r="V184" i="89" s="1"/>
  <c r="J107" i="8"/>
  <c r="H4" i="20" s="1"/>
  <c r="V173" i="89"/>
  <c r="X173" i="89" s="1"/>
  <c r="AG173" i="89" s="1"/>
  <c r="V196" i="89"/>
  <c r="X196" i="89" s="1"/>
  <c r="AG196" i="89" s="1"/>
  <c r="K361" i="8"/>
  <c r="K357" i="8" s="1"/>
  <c r="P54" i="101" s="1"/>
  <c r="R54" i="101" s="1"/>
  <c r="J35" i="8"/>
  <c r="N40" i="101"/>
  <c r="P40" i="101" s="1"/>
  <c r="R40" i="101" s="1"/>
  <c r="AG864" i="75"/>
  <c r="P116" i="89"/>
  <c r="S116" i="89" s="1"/>
  <c r="X116" i="89" s="1"/>
  <c r="AC116" i="89" s="1"/>
  <c r="AG116" i="89" s="1"/>
  <c r="V172" i="89"/>
  <c r="X172" i="89" s="1"/>
  <c r="D32" i="88"/>
  <c r="D35" i="88" s="1"/>
  <c r="R332" i="75" s="1"/>
  <c r="R325" i="75" s="1"/>
  <c r="D34" i="100"/>
  <c r="D36" i="100" s="1"/>
  <c r="N7" i="101" s="1"/>
  <c r="K179" i="88"/>
  <c r="K184" i="88" s="1"/>
  <c r="K122" i="88"/>
  <c r="N122" i="88" s="1"/>
  <c r="L202" i="89"/>
  <c r="N202" i="89" s="1"/>
  <c r="AF202" i="89" s="1"/>
  <c r="K135" i="88"/>
  <c r="L151" i="89"/>
  <c r="L206" i="89"/>
  <c r="N206" i="89" s="1"/>
  <c r="AF206" i="89" s="1"/>
  <c r="K43" i="88"/>
  <c r="K45" i="88" s="1"/>
  <c r="J27" i="100"/>
  <c r="J29" i="100" s="1"/>
  <c r="C109" i="100"/>
  <c r="C111" i="100" s="1"/>
  <c r="C189" i="88"/>
  <c r="C191" i="88" s="1"/>
  <c r="J129" i="100"/>
  <c r="J131" i="100" s="1"/>
  <c r="D113" i="8"/>
  <c r="C40" i="88"/>
  <c r="C42" i="88" s="1"/>
  <c r="AO278" i="75" s="1"/>
  <c r="AO271" i="75" s="1"/>
  <c r="AO282" i="75" s="1"/>
  <c r="G16" i="8"/>
  <c r="F142" i="89"/>
  <c r="D15" i="8"/>
  <c r="G114" i="8"/>
  <c r="G113" i="8" s="1"/>
  <c r="T681" i="75" s="1"/>
  <c r="E30" i="101"/>
  <c r="G30" i="101" s="1"/>
  <c r="Q30" i="101" s="1"/>
  <c r="F71" i="89"/>
  <c r="G284" i="8"/>
  <c r="C52" i="100"/>
  <c r="C53" i="100" s="1"/>
  <c r="E11" i="101" s="1"/>
  <c r="E10" i="101" s="1"/>
  <c r="K157" i="88"/>
  <c r="K159" i="88" s="1"/>
  <c r="G140" i="89" s="1"/>
  <c r="I140" i="89" s="1"/>
  <c r="N140" i="89" s="1"/>
  <c r="AB140" i="89" s="1"/>
  <c r="AF140" i="89" s="1"/>
  <c r="J113" i="100"/>
  <c r="J115" i="100" s="1"/>
  <c r="F22" i="89"/>
  <c r="J81" i="100"/>
  <c r="C14" i="100"/>
  <c r="C15" i="100" s="1"/>
  <c r="F33" i="89"/>
  <c r="K161" i="88"/>
  <c r="K163" i="88" s="1"/>
  <c r="J117" i="100"/>
  <c r="J119" i="100" s="1"/>
  <c r="G243" i="8"/>
  <c r="F34" i="89"/>
  <c r="C18" i="100"/>
  <c r="C19" i="100" s="1"/>
  <c r="L7" i="89"/>
  <c r="M7" i="89" s="1"/>
  <c r="G256" i="8"/>
  <c r="J100" i="100"/>
  <c r="K139" i="88"/>
  <c r="K120" i="88"/>
  <c r="J137" i="100"/>
  <c r="J139" i="100" s="1"/>
  <c r="K189" i="88"/>
  <c r="K193" i="88" s="1"/>
  <c r="C82" i="100"/>
  <c r="C112" i="88"/>
  <c r="K131" i="88"/>
  <c r="F29" i="8"/>
  <c r="G238" i="8"/>
  <c r="G391" i="8"/>
  <c r="G74" i="101" s="1"/>
  <c r="Q74" i="101" s="1"/>
  <c r="D388" i="8"/>
  <c r="G274" i="8"/>
  <c r="D271" i="8"/>
  <c r="L157" i="88"/>
  <c r="L159" i="88" s="1"/>
  <c r="Q140" i="89" s="1"/>
  <c r="S140" i="89" s="1"/>
  <c r="X140" i="89" s="1"/>
  <c r="AC140" i="89" s="1"/>
  <c r="AG140" i="89" s="1"/>
  <c r="K113" i="100"/>
  <c r="K115" i="100" s="1"/>
  <c r="E35" i="8"/>
  <c r="AP1166" i="75"/>
  <c r="K284" i="8"/>
  <c r="M1100" i="75"/>
  <c r="G223" i="8"/>
  <c r="K254" i="8"/>
  <c r="H246" i="8"/>
  <c r="J11" i="100"/>
  <c r="J13" i="100" s="1"/>
  <c r="K22" i="88"/>
  <c r="K24" i="88" s="1"/>
  <c r="I29" i="8"/>
  <c r="K369" i="8"/>
  <c r="H364" i="8"/>
  <c r="D181" i="88"/>
  <c r="D183" i="88" s="1"/>
  <c r="D117" i="100"/>
  <c r="D119" i="100" s="1"/>
  <c r="F35" i="8"/>
  <c r="D35" i="8"/>
  <c r="G38" i="8"/>
  <c r="J278" i="8"/>
  <c r="U1151" i="75" s="1"/>
  <c r="AB1100" i="75"/>
  <c r="E214" i="8"/>
  <c r="G254" i="8"/>
  <c r="D246" i="8"/>
  <c r="P14" i="89"/>
  <c r="S14" i="89" s="1"/>
  <c r="X14" i="89" s="1"/>
  <c r="AC14" i="89" s="1"/>
  <c r="AG14" i="89" s="1"/>
  <c r="F137" i="89"/>
  <c r="L24" i="89"/>
  <c r="J29" i="8"/>
  <c r="J380" i="8"/>
  <c r="K382" i="8"/>
  <c r="G361" i="8"/>
  <c r="G357" i="8" s="1"/>
  <c r="G54" i="101" s="1"/>
  <c r="Q54" i="101" s="1"/>
  <c r="D357" i="8"/>
  <c r="G291" i="8"/>
  <c r="G289" i="8" s="1"/>
  <c r="G63" i="101" s="1"/>
  <c r="Q63" i="101" s="1"/>
  <c r="I35" i="8"/>
  <c r="D50" i="8"/>
  <c r="G52" i="8"/>
  <c r="G93" i="8"/>
  <c r="D92" i="8"/>
  <c r="K104" i="8"/>
  <c r="V41" i="89" s="1"/>
  <c r="W41" i="89" s="1"/>
  <c r="V194" i="89"/>
  <c r="X194" i="89" s="1"/>
  <c r="AG194" i="89" s="1"/>
  <c r="F83" i="100"/>
  <c r="D86" i="100" s="1"/>
  <c r="D88" i="100" s="1"/>
  <c r="G209" i="8"/>
  <c r="D207" i="8"/>
  <c r="K209" i="8"/>
  <c r="H207" i="8"/>
  <c r="K223" i="8"/>
  <c r="H214" i="8"/>
  <c r="AB1164" i="75"/>
  <c r="I278" i="8"/>
  <c r="D40" i="88"/>
  <c r="D42" i="88" s="1"/>
  <c r="AO332" i="75" s="1"/>
  <c r="AO325" i="75" s="1"/>
  <c r="D44" i="100"/>
  <c r="D46" i="100" s="1"/>
  <c r="E29" i="8"/>
  <c r="K201" i="8"/>
  <c r="L92" i="100"/>
  <c r="J94" i="100" s="1"/>
  <c r="G382" i="8"/>
  <c r="D380" i="8"/>
  <c r="K352" i="8"/>
  <c r="P53" i="101" s="1"/>
  <c r="R53" i="101" s="1"/>
  <c r="D14" i="100"/>
  <c r="D15" i="100" s="1"/>
  <c r="D26" i="100"/>
  <c r="D27" i="100" s="1"/>
  <c r="D12" i="88"/>
  <c r="D13" i="88" s="1"/>
  <c r="R419" i="75" s="1"/>
  <c r="D295" i="8"/>
  <c r="G302" i="8"/>
  <c r="V37" i="89"/>
  <c r="W37" i="89" s="1"/>
  <c r="P71" i="89"/>
  <c r="S71" i="89" s="1"/>
  <c r="X71" i="89" s="1"/>
  <c r="AC71" i="89" s="1"/>
  <c r="AG71" i="89" s="1"/>
  <c r="N30" i="101"/>
  <c r="P30" i="101" s="1"/>
  <c r="R30" i="101" s="1"/>
  <c r="G165" i="8"/>
  <c r="D162" i="8"/>
  <c r="K401" i="8"/>
  <c r="H399" i="8"/>
  <c r="K274" i="8"/>
  <c r="H271" i="8"/>
  <c r="M1150" i="75" s="1"/>
  <c r="D350" i="8"/>
  <c r="G352" i="8"/>
  <c r="K7" i="100"/>
  <c r="K9" i="100" s="1"/>
  <c r="L14" i="88"/>
  <c r="L16" i="88" s="1"/>
  <c r="C120" i="88"/>
  <c r="C90" i="100"/>
  <c r="K281" i="8"/>
  <c r="M1164" i="75"/>
  <c r="H278" i="8"/>
  <c r="M1151" i="75" s="1"/>
  <c r="T18" i="89"/>
  <c r="U18" i="89" s="1"/>
  <c r="N44" i="89"/>
  <c r="AB44" i="89" s="1"/>
  <c r="AF44" i="89" s="1"/>
  <c r="G417" i="8"/>
  <c r="G416" i="8" s="1"/>
  <c r="F416" i="8"/>
  <c r="G369" i="8"/>
  <c r="G364" i="8" s="1"/>
  <c r="G55" i="101" s="1"/>
  <c r="Q55" i="101" s="1"/>
  <c r="D364" i="8"/>
  <c r="G386" i="8"/>
  <c r="K54" i="100"/>
  <c r="K56" i="100" s="1"/>
  <c r="D86" i="88"/>
  <c r="D90" i="88" s="1"/>
  <c r="I289" i="8"/>
  <c r="K291" i="8"/>
  <c r="H35" i="8"/>
  <c r="K38" i="8"/>
  <c r="K52" i="8"/>
  <c r="H50" i="8"/>
  <c r="K93" i="8"/>
  <c r="H92" i="8"/>
  <c r="G104" i="8"/>
  <c r="L41" i="89" s="1"/>
  <c r="K238" i="8"/>
  <c r="K417" i="8"/>
  <c r="K416" i="8" s="1"/>
  <c r="U1100" i="75"/>
  <c r="F214" i="8"/>
  <c r="F278" i="8"/>
  <c r="D56" i="88"/>
  <c r="D57" i="88" s="1"/>
  <c r="K302" i="8"/>
  <c r="D29" i="8"/>
  <c r="G31" i="8"/>
  <c r="H29" i="8"/>
  <c r="K31" i="8"/>
  <c r="H162" i="8"/>
  <c r="K165" i="8"/>
  <c r="G201" i="8"/>
  <c r="D196" i="8"/>
  <c r="G401" i="8"/>
  <c r="G399" i="8" s="1"/>
  <c r="N39" i="101" l="1"/>
  <c r="AG683" i="75"/>
  <c r="D124" i="88"/>
  <c r="D126" i="88" s="1"/>
  <c r="Q134" i="89" s="1"/>
  <c r="S134" i="89" s="1"/>
  <c r="X134" i="89" s="1"/>
  <c r="AC134" i="89" s="1"/>
  <c r="AG134" i="89" s="1"/>
  <c r="GC20" i="125" s="1"/>
  <c r="CJ22" i="131"/>
  <c r="K31" i="100"/>
  <c r="K33" i="100" s="1"/>
  <c r="DW22" i="131"/>
  <c r="AC182" i="75"/>
  <c r="L173" i="89"/>
  <c r="N173" i="89" s="1"/>
  <c r="AI14" i="77" s="1"/>
  <c r="DL22" i="131"/>
  <c r="T683" i="75"/>
  <c r="DR22" i="131"/>
  <c r="AQ696" i="75"/>
  <c r="T864" i="75"/>
  <c r="K68" i="100"/>
  <c r="K70" i="100" s="1"/>
  <c r="Q63" i="89"/>
  <c r="S63" i="89" s="1"/>
  <c r="X63" i="89" s="1"/>
  <c r="AC63" i="89" s="1"/>
  <c r="AG63" i="89" s="1"/>
  <c r="FL16" i="122" s="1"/>
  <c r="P220" i="75"/>
  <c r="AT194" i="75"/>
  <c r="W340" i="75"/>
  <c r="AD419" i="75"/>
  <c r="AD438" i="75" s="1"/>
  <c r="R438" i="75"/>
  <c r="R412" i="75"/>
  <c r="R434" i="75" s="1"/>
  <c r="L161" i="88"/>
  <c r="L163" i="88" s="1"/>
  <c r="Q29" i="89"/>
  <c r="S29" i="89" s="1"/>
  <c r="X29" i="89" s="1"/>
  <c r="AC29" i="89" s="1"/>
  <c r="AG29" i="89" s="1"/>
  <c r="EP32" i="119" s="1"/>
  <c r="Z419" i="75"/>
  <c r="S30" i="89"/>
  <c r="X30" i="89" s="1"/>
  <c r="AC30" i="89" s="1"/>
  <c r="AG30" i="89" s="1"/>
  <c r="EV34" i="119" s="1"/>
  <c r="AO336" i="75"/>
  <c r="AH218" i="75"/>
  <c r="L220" i="75"/>
  <c r="AT199" i="75"/>
  <c r="K117" i="100"/>
  <c r="K119" i="100" s="1"/>
  <c r="Q24" i="89"/>
  <c r="S24" i="89" s="1"/>
  <c r="F419" i="75"/>
  <c r="D39" i="100"/>
  <c r="D40" i="100" s="1"/>
  <c r="N6" i="101" s="1"/>
  <c r="N5" i="101" s="1"/>
  <c r="N3" i="101" s="1"/>
  <c r="AK332" i="75"/>
  <c r="M310" i="75"/>
  <c r="M340" i="75" s="1"/>
  <c r="M336" i="75"/>
  <c r="D90" i="100"/>
  <c r="F91" i="100" s="1"/>
  <c r="D91" i="100" s="1"/>
  <c r="AT332" i="75"/>
  <c r="CU22" i="131"/>
  <c r="DA22" i="131"/>
  <c r="EH22" i="131"/>
  <c r="CP22" i="131"/>
  <c r="AQ699" i="75"/>
  <c r="F116" i="89"/>
  <c r="I116" i="89" s="1"/>
  <c r="N116" i="89" s="1"/>
  <c r="AB116" i="89" s="1"/>
  <c r="AF116" i="89" s="1"/>
  <c r="DL30" i="124" s="1"/>
  <c r="EC22" i="131"/>
  <c r="DF22" i="131"/>
  <c r="AP1105" i="75"/>
  <c r="J15" i="89"/>
  <c r="K15" i="89" s="1"/>
  <c r="AA15" i="89" s="1"/>
  <c r="AE15" i="89" s="1"/>
  <c r="DL31" i="118" s="1"/>
  <c r="L11" i="89"/>
  <c r="M11" i="89" s="1"/>
  <c r="AA11" i="89" s="1"/>
  <c r="AE11" i="89" s="1"/>
  <c r="EY23" i="118" s="1"/>
  <c r="AH177" i="75"/>
  <c r="AH182" i="75" s="1"/>
  <c r="DA27" i="131"/>
  <c r="BB14" i="77"/>
  <c r="F72" i="89"/>
  <c r="I72" i="89" s="1"/>
  <c r="Z72" i="89" s="1"/>
  <c r="AD72" i="89" s="1"/>
  <c r="T686" i="75"/>
  <c r="G30" i="89"/>
  <c r="I30" i="89" s="1"/>
  <c r="Z30" i="89" s="1"/>
  <c r="AD30" i="89" s="1"/>
  <c r="BA33" i="119" s="1"/>
  <c r="AD375" i="75"/>
  <c r="AD368" i="75" s="1"/>
  <c r="AD390" i="75" s="1"/>
  <c r="AI10" i="77"/>
  <c r="BB10" i="77"/>
  <c r="AI19" i="77"/>
  <c r="BB19" i="77"/>
  <c r="AT265" i="75"/>
  <c r="AO286" i="75"/>
  <c r="D121" i="88"/>
  <c r="D123" i="88" s="1"/>
  <c r="Q64" i="89" s="1"/>
  <c r="S64" i="89" s="1"/>
  <c r="X64" i="89" s="1"/>
  <c r="AC64" i="89" s="1"/>
  <c r="AG64" i="89" s="1"/>
  <c r="EV18" i="122" s="1"/>
  <c r="P37" i="89"/>
  <c r="S37" i="89" s="1"/>
  <c r="X37" i="89" s="1"/>
  <c r="AC37" i="89" s="1"/>
  <c r="AG37" i="89" s="1"/>
  <c r="EV20" i="120" s="1"/>
  <c r="GN12" i="132"/>
  <c r="GC12" i="132"/>
  <c r="EV12" i="132"/>
  <c r="FA12" i="132"/>
  <c r="FG12" i="132"/>
  <c r="FR12" i="132"/>
  <c r="FL12" i="132"/>
  <c r="FW12" i="132"/>
  <c r="V200" i="89"/>
  <c r="X200" i="89" s="1"/>
  <c r="AG200" i="89" s="1"/>
  <c r="GN31" i="127" s="1"/>
  <c r="GH12" i="132"/>
  <c r="EP12" i="132"/>
  <c r="GN29" i="126"/>
  <c r="K148" i="8"/>
  <c r="CE27" i="131"/>
  <c r="EC27" i="131"/>
  <c r="CP27" i="131"/>
  <c r="EH27" i="131"/>
  <c r="CJ27" i="131"/>
  <c r="DR27" i="131"/>
  <c r="DL27" i="131"/>
  <c r="CU27" i="131"/>
  <c r="DW27" i="131"/>
  <c r="AS95" i="89"/>
  <c r="F133" i="89"/>
  <c r="I133" i="89" s="1"/>
  <c r="N133" i="89" s="1"/>
  <c r="AB133" i="89" s="1"/>
  <c r="AF133" i="89" s="1"/>
  <c r="DR19" i="125" s="1"/>
  <c r="AG256" i="75"/>
  <c r="AT256" i="75" s="1"/>
  <c r="AT253" i="75"/>
  <c r="L161" i="75"/>
  <c r="AO340" i="75"/>
  <c r="P74" i="89"/>
  <c r="S74" i="89" s="1"/>
  <c r="X74" i="89" s="1"/>
  <c r="AC74" i="89" s="1"/>
  <c r="AG74" i="89" s="1"/>
  <c r="FA10" i="123" s="1"/>
  <c r="AG680" i="75"/>
  <c r="AK271" i="75"/>
  <c r="AK286" i="75"/>
  <c r="AT308" i="75"/>
  <c r="G145" i="89"/>
  <c r="I145" i="89" s="1"/>
  <c r="N145" i="89" s="1"/>
  <c r="AB145" i="89" s="1"/>
  <c r="AF145" i="89" s="1"/>
  <c r="EH31" i="125" s="1"/>
  <c r="AM172" i="75"/>
  <c r="AM180" i="75" s="1"/>
  <c r="F74" i="89"/>
  <c r="I74" i="89" s="1"/>
  <c r="Z74" i="89" s="1"/>
  <c r="AD74" i="89" s="1"/>
  <c r="T680" i="75"/>
  <c r="AT264" i="75"/>
  <c r="M267" i="75"/>
  <c r="AT321" i="75"/>
  <c r="AT318" i="75"/>
  <c r="R340" i="75"/>
  <c r="R336" i="75"/>
  <c r="AT303" i="75"/>
  <c r="F394" i="75"/>
  <c r="F368" i="75"/>
  <c r="D217" i="88"/>
  <c r="P9" i="101"/>
  <c r="R9" i="101" s="1"/>
  <c r="FA14" i="129" s="1"/>
  <c r="AG267" i="75"/>
  <c r="AT260" i="75"/>
  <c r="AG282" i="75"/>
  <c r="P182" i="75"/>
  <c r="L172" i="75"/>
  <c r="F37" i="89"/>
  <c r="I37" i="89" s="1"/>
  <c r="Z37" i="89" s="1"/>
  <c r="AD37" i="89" s="1"/>
  <c r="N6" i="89"/>
  <c r="AB6" i="89" s="1"/>
  <c r="AF6" i="89" s="1"/>
  <c r="DD14" i="118" s="1"/>
  <c r="G120" i="8"/>
  <c r="GC12" i="131"/>
  <c r="U5" i="89"/>
  <c r="FR12" i="124"/>
  <c r="P34" i="89"/>
  <c r="S34" i="89" s="1"/>
  <c r="X34" i="89" s="1"/>
  <c r="AC34" i="89" s="1"/>
  <c r="AG34" i="89" s="1"/>
  <c r="FR14" i="120" s="1"/>
  <c r="K263" i="8"/>
  <c r="D18" i="100"/>
  <c r="D19" i="100" s="1"/>
  <c r="L11" i="101" s="1"/>
  <c r="P11" i="101" s="1"/>
  <c r="AS13" i="89"/>
  <c r="FG12" i="124"/>
  <c r="GH12" i="124"/>
  <c r="FA12" i="124"/>
  <c r="EP12" i="124"/>
  <c r="GC12" i="124"/>
  <c r="EV12" i="124"/>
  <c r="GS12" i="124"/>
  <c r="GN12" i="124"/>
  <c r="FW12" i="124"/>
  <c r="GN26" i="127"/>
  <c r="L110" i="88"/>
  <c r="O110" i="88" s="1"/>
  <c r="L111" i="88" s="1"/>
  <c r="C181" i="88"/>
  <c r="C183" i="88" s="1"/>
  <c r="G137" i="89" s="1"/>
  <c r="I137" i="89" s="1"/>
  <c r="N137" i="89" s="1"/>
  <c r="AB137" i="89" s="1"/>
  <c r="AF137" i="89" s="1"/>
  <c r="CH13" i="118"/>
  <c r="BG13" i="118"/>
  <c r="G108" i="8"/>
  <c r="CN13" i="118"/>
  <c r="BL13" i="118"/>
  <c r="CY13" i="118"/>
  <c r="N18" i="89"/>
  <c r="AB18" i="89" s="1"/>
  <c r="AF18" i="89" s="1"/>
  <c r="CN10" i="119" s="1"/>
  <c r="CC9" i="119"/>
  <c r="BA13" i="118"/>
  <c r="G69" i="89"/>
  <c r="I69" i="89" s="1"/>
  <c r="Z69" i="89" s="1"/>
  <c r="AD69" i="89" s="1"/>
  <c r="CC29" i="129" s="1"/>
  <c r="DD9" i="119"/>
  <c r="CY9" i="119"/>
  <c r="DR14" i="126"/>
  <c r="BR9" i="119"/>
  <c r="FW22" i="122"/>
  <c r="D45" i="88"/>
  <c r="D46" i="88" s="1"/>
  <c r="L7" i="101"/>
  <c r="EV18" i="132"/>
  <c r="N29" i="101"/>
  <c r="P29" i="101" s="1"/>
  <c r="R29" i="101" s="1"/>
  <c r="GS11" i="130" s="1"/>
  <c r="P57" i="101"/>
  <c r="R57" i="101" s="1"/>
  <c r="FA13" i="131" s="1"/>
  <c r="V192" i="89"/>
  <c r="X192" i="89" s="1"/>
  <c r="AG192" i="89" s="1"/>
  <c r="GH23" i="127" s="1"/>
  <c r="GH18" i="132"/>
  <c r="P64" i="101"/>
  <c r="R64" i="101" s="1"/>
  <c r="GH20" i="131" s="1"/>
  <c r="P141" i="89"/>
  <c r="FG18" i="132"/>
  <c r="FA10" i="124"/>
  <c r="K156" i="8"/>
  <c r="FR18" i="132"/>
  <c r="P67" i="101"/>
  <c r="R67" i="101" s="1"/>
  <c r="FG23" i="131" s="1"/>
  <c r="K76" i="100"/>
  <c r="M76" i="100" s="1"/>
  <c r="K77" i="100" s="1"/>
  <c r="FR22" i="122"/>
  <c r="GC18" i="132"/>
  <c r="FL18" i="132"/>
  <c r="FR10" i="124"/>
  <c r="K43" i="100"/>
  <c r="K46" i="100" s="1"/>
  <c r="N18" i="101" s="1"/>
  <c r="N17" i="101" s="1"/>
  <c r="FG22" i="122"/>
  <c r="GH10" i="124"/>
  <c r="GS10" i="124"/>
  <c r="K15" i="100"/>
  <c r="K17" i="100" s="1"/>
  <c r="V20" i="89"/>
  <c r="W20" i="89" s="1"/>
  <c r="X20" i="89" s="1"/>
  <c r="AC20" i="89" s="1"/>
  <c r="AG20" i="89" s="1"/>
  <c r="GH11" i="124"/>
  <c r="GS22" i="122"/>
  <c r="GN22" i="122"/>
  <c r="FA22" i="122"/>
  <c r="EV10" i="124"/>
  <c r="FW10" i="124"/>
  <c r="FL10" i="124"/>
  <c r="GH26" i="127"/>
  <c r="EV22" i="122"/>
  <c r="FL22" i="122"/>
  <c r="GC10" i="124"/>
  <c r="FG26" i="127"/>
  <c r="L8" i="101"/>
  <c r="P86" i="101"/>
  <c r="R86" i="101" s="1"/>
  <c r="GS16" i="132" s="1"/>
  <c r="X18" i="89"/>
  <c r="AC18" i="89" s="1"/>
  <c r="AG18" i="89" s="1"/>
  <c r="FW10" i="119" s="1"/>
  <c r="GH22" i="122"/>
  <c r="EP22" i="122"/>
  <c r="FG10" i="124"/>
  <c r="EP10" i="124"/>
  <c r="K81" i="8"/>
  <c r="AS5" i="89"/>
  <c r="GS11" i="124"/>
  <c r="D78" i="88"/>
  <c r="D82" i="88" s="1"/>
  <c r="FA30" i="123"/>
  <c r="GC19" i="126"/>
  <c r="P83" i="101"/>
  <c r="R83" i="101" s="1"/>
  <c r="GH13" i="132" s="1"/>
  <c r="M116" i="88"/>
  <c r="AL135" i="89" s="1"/>
  <c r="AN135" i="89" s="1"/>
  <c r="AS135" i="89" s="1"/>
  <c r="P17" i="89"/>
  <c r="S17" i="89" s="1"/>
  <c r="X17" i="89" s="1"/>
  <c r="AC17" i="89" s="1"/>
  <c r="AG17" i="89" s="1"/>
  <c r="FW8" i="119" s="1"/>
  <c r="FG22" i="118"/>
  <c r="P22" i="89"/>
  <c r="S22" i="89" s="1"/>
  <c r="X22" i="89" s="1"/>
  <c r="AC22" i="89" s="1"/>
  <c r="AG22" i="89" s="1"/>
  <c r="EV18" i="119" s="1"/>
  <c r="K120" i="8"/>
  <c r="L78" i="88"/>
  <c r="L82" i="88" s="1"/>
  <c r="K399" i="8"/>
  <c r="FA18" i="132"/>
  <c r="GN18" i="132"/>
  <c r="P75" i="101"/>
  <c r="R75" i="101" s="1"/>
  <c r="FG31" i="131" s="1"/>
  <c r="J80" i="8"/>
  <c r="H3" i="20" s="1"/>
  <c r="V208" i="89"/>
  <c r="X208" i="89" s="1"/>
  <c r="AG208" i="89" s="1"/>
  <c r="EV12" i="128" s="1"/>
  <c r="K35" i="8"/>
  <c r="K306" i="8"/>
  <c r="K92" i="100"/>
  <c r="M92" i="100" s="1"/>
  <c r="K93" i="100" s="1"/>
  <c r="FW18" i="132"/>
  <c r="GS18" i="132"/>
  <c r="GN15" i="124"/>
  <c r="GN12" i="131"/>
  <c r="Q142" i="89"/>
  <c r="BL9" i="119"/>
  <c r="DL14" i="126"/>
  <c r="BA9" i="119"/>
  <c r="CE30" i="126"/>
  <c r="DR11" i="128"/>
  <c r="K86" i="88"/>
  <c r="K91" i="88" s="1"/>
  <c r="DL18" i="132"/>
  <c r="BG9" i="119"/>
  <c r="CS9" i="119"/>
  <c r="CN9" i="119"/>
  <c r="G65" i="101"/>
  <c r="Q65" i="101" s="1"/>
  <c r="CP21" i="131" s="1"/>
  <c r="BW9" i="119"/>
  <c r="DF14" i="126"/>
  <c r="CJ23" i="127"/>
  <c r="CE18" i="132"/>
  <c r="EH18" i="132"/>
  <c r="L20" i="89"/>
  <c r="M20" i="89" s="1"/>
  <c r="AA20" i="89" s="1"/>
  <c r="AE20" i="89" s="1"/>
  <c r="DF18" i="132"/>
  <c r="CE23" i="127"/>
  <c r="CJ18" i="132"/>
  <c r="CU18" i="132"/>
  <c r="DW18" i="132"/>
  <c r="DL23" i="127"/>
  <c r="DR18" i="132"/>
  <c r="DA18" i="132"/>
  <c r="L208" i="89"/>
  <c r="N208" i="89" s="1"/>
  <c r="AF208" i="89" s="1"/>
  <c r="EC12" i="128" s="1"/>
  <c r="CP18" i="132"/>
  <c r="C39" i="100"/>
  <c r="C40" i="100" s="1"/>
  <c r="E6" i="101" s="1"/>
  <c r="CS13" i="118"/>
  <c r="CC13" i="118"/>
  <c r="DD13" i="118"/>
  <c r="BR13" i="118"/>
  <c r="DF23" i="127"/>
  <c r="EH23" i="127"/>
  <c r="EC23" i="127"/>
  <c r="CU23" i="127"/>
  <c r="DW23" i="127"/>
  <c r="G76" i="101"/>
  <c r="Q76" i="101" s="1"/>
  <c r="EC32" i="131" s="1"/>
  <c r="DA23" i="127"/>
  <c r="CP23" i="127"/>
  <c r="J68" i="100"/>
  <c r="J70" i="100" s="1"/>
  <c r="DW11" i="124"/>
  <c r="CP12" i="124"/>
  <c r="DF9" i="132"/>
  <c r="DL9" i="132"/>
  <c r="EC13" i="132"/>
  <c r="L195" i="89"/>
  <c r="N195" i="89" s="1"/>
  <c r="AF195" i="89" s="1"/>
  <c r="DW9" i="132"/>
  <c r="CU9" i="132"/>
  <c r="EC9" i="132"/>
  <c r="DA9" i="132"/>
  <c r="CS25" i="118"/>
  <c r="DA12" i="124"/>
  <c r="L191" i="89"/>
  <c r="N191" i="89" s="1"/>
  <c r="AF191" i="89" s="1"/>
  <c r="DL22" i="127" s="1"/>
  <c r="CE12" i="124"/>
  <c r="DW12" i="124"/>
  <c r="DR12" i="124"/>
  <c r="DF12" i="124"/>
  <c r="L166" i="89"/>
  <c r="N166" i="89" s="1"/>
  <c r="AF166" i="89" s="1"/>
  <c r="CE24" i="126" s="1"/>
  <c r="K3" i="88"/>
  <c r="K5" i="88" s="1"/>
  <c r="EC12" i="124"/>
  <c r="CJ12" i="124"/>
  <c r="EH12" i="124"/>
  <c r="CE9" i="132"/>
  <c r="EH9" i="132"/>
  <c r="DR9" i="132"/>
  <c r="CU12" i="124"/>
  <c r="CP9" i="132"/>
  <c r="G177" i="8"/>
  <c r="D80" i="8"/>
  <c r="F3" i="1" s="1"/>
  <c r="CJ14" i="126"/>
  <c r="CP11" i="128"/>
  <c r="L160" i="89"/>
  <c r="N160" i="89" s="1"/>
  <c r="AF160" i="89" s="1"/>
  <c r="EC18" i="126" s="1"/>
  <c r="E80" i="8"/>
  <c r="G3" i="1" s="1"/>
  <c r="G339" i="8"/>
  <c r="DF30" i="126"/>
  <c r="CE14" i="126"/>
  <c r="EH14" i="126"/>
  <c r="AP1150" i="75"/>
  <c r="GN6" i="125"/>
  <c r="FA6" i="125"/>
  <c r="V166" i="89"/>
  <c r="X166" i="89" s="1"/>
  <c r="AG166" i="89" s="1"/>
  <c r="GH24" i="126" s="1"/>
  <c r="EH11" i="119"/>
  <c r="EV32" i="131"/>
  <c r="FL6" i="125"/>
  <c r="CJ19" i="124"/>
  <c r="EP6" i="125"/>
  <c r="DR19" i="124"/>
  <c r="EV6" i="125"/>
  <c r="CP19" i="124"/>
  <c r="DR14" i="124"/>
  <c r="EH9" i="127"/>
  <c r="CU25" i="126"/>
  <c r="FL32" i="131"/>
  <c r="FA19" i="126"/>
  <c r="EC19" i="124"/>
  <c r="GC6" i="125"/>
  <c r="FG6" i="125"/>
  <c r="CN24" i="121"/>
  <c r="CH24" i="121"/>
  <c r="GH15" i="124"/>
  <c r="Q90" i="89"/>
  <c r="S90" i="89" s="1"/>
  <c r="X90" i="89" s="1"/>
  <c r="AC90" i="89" s="1"/>
  <c r="AG90" i="89" s="1"/>
  <c r="K92" i="8"/>
  <c r="P41" i="89" s="1"/>
  <c r="S41" i="89" s="1"/>
  <c r="X41" i="89" s="1"/>
  <c r="AC41" i="89" s="1"/>
  <c r="AG41" i="89" s="1"/>
  <c r="L175" i="88"/>
  <c r="L177" i="88" s="1"/>
  <c r="Q137" i="89" s="1"/>
  <c r="S137" i="89" s="1"/>
  <c r="X137" i="89" s="1"/>
  <c r="AC137" i="89" s="1"/>
  <c r="AG137" i="89" s="1"/>
  <c r="D113" i="100"/>
  <c r="D115" i="100" s="1"/>
  <c r="N42" i="101" s="1"/>
  <c r="P42" i="101" s="1"/>
  <c r="R42" i="101" s="1"/>
  <c r="X38" i="89"/>
  <c r="AC38" i="89" s="1"/>
  <c r="AG38" i="89" s="1"/>
  <c r="GH22" i="120" s="1"/>
  <c r="FG8" i="124"/>
  <c r="FG34" i="122"/>
  <c r="GS15" i="124"/>
  <c r="EV15" i="124"/>
  <c r="I80" i="8"/>
  <c r="G3" i="20" s="1"/>
  <c r="K124" i="8"/>
  <c r="D149" i="88"/>
  <c r="D153" i="88" s="1"/>
  <c r="Q126" i="89" s="1"/>
  <c r="S126" i="89" s="1"/>
  <c r="FL15" i="124"/>
  <c r="FW15" i="124"/>
  <c r="K170" i="8"/>
  <c r="FA11" i="124"/>
  <c r="EV19" i="126"/>
  <c r="EP19" i="126"/>
  <c r="K289" i="8"/>
  <c r="P63" i="101" s="1"/>
  <c r="R63" i="101" s="1"/>
  <c r="FG19" i="131" s="1"/>
  <c r="K207" i="8"/>
  <c r="K96" i="100"/>
  <c r="M96" i="100" s="1"/>
  <c r="K98" i="100" s="1"/>
  <c r="FW22" i="118"/>
  <c r="GN30" i="123"/>
  <c r="FW30" i="123"/>
  <c r="FW19" i="126"/>
  <c r="K5" i="8"/>
  <c r="L4" i="101" s="1"/>
  <c r="K15" i="8"/>
  <c r="M6" i="101"/>
  <c r="N32" i="101"/>
  <c r="P32" i="101" s="1"/>
  <c r="R32" i="101" s="1"/>
  <c r="GH14" i="130" s="1"/>
  <c r="EV11" i="124"/>
  <c r="GN22" i="118"/>
  <c r="FA22" i="118"/>
  <c r="GS30" i="123"/>
  <c r="EV30" i="123"/>
  <c r="FG15" i="124"/>
  <c r="FA15" i="124"/>
  <c r="FR19" i="126"/>
  <c r="GS19" i="126"/>
  <c r="FL19" i="126"/>
  <c r="I213" i="8"/>
  <c r="G6" i="20" s="1"/>
  <c r="K339" i="8"/>
  <c r="K380" i="8"/>
  <c r="K19" i="100"/>
  <c r="K21" i="100" s="1"/>
  <c r="M7" i="101"/>
  <c r="N34" i="101"/>
  <c r="P34" i="101" s="1"/>
  <c r="R34" i="101" s="1"/>
  <c r="FW16" i="130" s="1"/>
  <c r="K88" i="100"/>
  <c r="M88" i="100" s="1"/>
  <c r="K89" i="100" s="1"/>
  <c r="FG11" i="124"/>
  <c r="FR11" i="124"/>
  <c r="GC22" i="118"/>
  <c r="GH22" i="118"/>
  <c r="FR30" i="123"/>
  <c r="EP15" i="124"/>
  <c r="FR15" i="124"/>
  <c r="GN19" i="126"/>
  <c r="FG19" i="126"/>
  <c r="K403" i="8"/>
  <c r="V191" i="89"/>
  <c r="X191" i="89" s="1"/>
  <c r="AG191" i="89" s="1"/>
  <c r="GH22" i="127" s="1"/>
  <c r="N33" i="101"/>
  <c r="P33" i="101" s="1"/>
  <c r="R33" i="101" s="1"/>
  <c r="GH15" i="130" s="1"/>
  <c r="K108" i="8"/>
  <c r="X6" i="89"/>
  <c r="AC6" i="89" s="1"/>
  <c r="AG6" i="89" s="1"/>
  <c r="FA14" i="118" s="1"/>
  <c r="X15" i="89"/>
  <c r="AC15" i="89" s="1"/>
  <c r="AG15" i="89" s="1"/>
  <c r="GS32" i="118" s="1"/>
  <c r="X95" i="89"/>
  <c r="AC95" i="89" s="1"/>
  <c r="AG95" i="89" s="1"/>
  <c r="GN9" i="124" s="1"/>
  <c r="L86" i="88"/>
  <c r="L91" i="88" s="1"/>
  <c r="L165" i="88"/>
  <c r="L168" i="88" s="1"/>
  <c r="Q130" i="89" s="1"/>
  <c r="S130" i="89" s="1"/>
  <c r="X130" i="89" s="1"/>
  <c r="AC130" i="89" s="1"/>
  <c r="AG130" i="89" s="1"/>
  <c r="FG16" i="125" s="1"/>
  <c r="GC11" i="124"/>
  <c r="FW11" i="124"/>
  <c r="FR22" i="118"/>
  <c r="EV22" i="118"/>
  <c r="GS22" i="118"/>
  <c r="FR8" i="124"/>
  <c r="P60" i="101"/>
  <c r="R60" i="101" s="1"/>
  <c r="FL16" i="131" s="1"/>
  <c r="FG11" i="132"/>
  <c r="GC30" i="123"/>
  <c r="FL30" i="123"/>
  <c r="EV26" i="127"/>
  <c r="FW26" i="127"/>
  <c r="EP26" i="127"/>
  <c r="N46" i="101"/>
  <c r="P46" i="101" s="1"/>
  <c r="R46" i="101" s="1"/>
  <c r="FA28" i="130" s="1"/>
  <c r="I349" i="8"/>
  <c r="G8" i="20" s="1"/>
  <c r="H107" i="8"/>
  <c r="F4" i="20" s="1"/>
  <c r="AN56" i="89"/>
  <c r="AN55" i="89" s="1"/>
  <c r="J213" i="8"/>
  <c r="H6" i="20" s="1"/>
  <c r="K177" i="8"/>
  <c r="K141" i="8"/>
  <c r="K246" i="8"/>
  <c r="GC8" i="124"/>
  <c r="FA26" i="127"/>
  <c r="GC26" i="127"/>
  <c r="K271" i="8"/>
  <c r="P61" i="101" s="1"/>
  <c r="R61" i="101" s="1"/>
  <c r="V207" i="89"/>
  <c r="X207" i="89" s="1"/>
  <c r="AG207" i="89" s="1"/>
  <c r="EP11" i="128" s="1"/>
  <c r="P132" i="89"/>
  <c r="FL11" i="124"/>
  <c r="GN11" i="124"/>
  <c r="FL22" i="118"/>
  <c r="FR11" i="132"/>
  <c r="GH30" i="123"/>
  <c r="EP30" i="123"/>
  <c r="FR26" i="127"/>
  <c r="GS26" i="127"/>
  <c r="FR12" i="131"/>
  <c r="E32" i="101"/>
  <c r="G32" i="101" s="1"/>
  <c r="Q32" i="101" s="1"/>
  <c r="DF14" i="130" s="1"/>
  <c r="CC19" i="118"/>
  <c r="CE11" i="124"/>
  <c r="G133" i="8"/>
  <c r="BR7" i="119"/>
  <c r="DA10" i="124"/>
  <c r="BG19" i="118"/>
  <c r="DF11" i="124"/>
  <c r="CJ29" i="126"/>
  <c r="DR11" i="124"/>
  <c r="EC11" i="124"/>
  <c r="G86" i="101"/>
  <c r="Q86" i="101" s="1"/>
  <c r="CP16" i="132" s="1"/>
  <c r="DA14" i="126"/>
  <c r="EC14" i="126"/>
  <c r="CJ11" i="128"/>
  <c r="DL11" i="128"/>
  <c r="CE11" i="128"/>
  <c r="CU14" i="126"/>
  <c r="DW14" i="126"/>
  <c r="DF11" i="128"/>
  <c r="EH11" i="128"/>
  <c r="DA11" i="128"/>
  <c r="EC11" i="128"/>
  <c r="CU11" i="128"/>
  <c r="F107" i="8"/>
  <c r="H4" i="1" s="1"/>
  <c r="C8" i="101"/>
  <c r="CH7" i="119"/>
  <c r="FJ11" i="119"/>
  <c r="G315" i="8"/>
  <c r="DD7" i="119"/>
  <c r="EY11" i="119"/>
  <c r="E107" i="8"/>
  <c r="G4" i="1" s="1"/>
  <c r="E39" i="101"/>
  <c r="G39" i="101" s="1"/>
  <c r="Q39" i="101" s="1"/>
  <c r="BW7" i="119"/>
  <c r="DW11" i="119"/>
  <c r="CP8" i="124"/>
  <c r="G57" i="101"/>
  <c r="Q57" i="101" s="1"/>
  <c r="EH13" i="131" s="1"/>
  <c r="E33" i="101"/>
  <c r="G33" i="101" s="1"/>
  <c r="Q33" i="101" s="1"/>
  <c r="EH15" i="130" s="1"/>
  <c r="G67" i="101"/>
  <c r="Q67" i="101" s="1"/>
  <c r="CJ23" i="131" s="1"/>
  <c r="G271" i="8"/>
  <c r="G61" i="101" s="1"/>
  <c r="Q61" i="101" s="1"/>
  <c r="DA29" i="126"/>
  <c r="EC14" i="124"/>
  <c r="CU10" i="124"/>
  <c r="DA11" i="124"/>
  <c r="EH11" i="124"/>
  <c r="CP11" i="124"/>
  <c r="BA25" i="118"/>
  <c r="CE8" i="124"/>
  <c r="G70" i="8"/>
  <c r="G156" i="8"/>
  <c r="DF14" i="124"/>
  <c r="DL11" i="124"/>
  <c r="CU11" i="124"/>
  <c r="BR25" i="118"/>
  <c r="DA8" i="124"/>
  <c r="L157" i="89"/>
  <c r="N157" i="89" s="1"/>
  <c r="AF157" i="89" s="1"/>
  <c r="EH15" i="126" s="1"/>
  <c r="BW25" i="118"/>
  <c r="EH8" i="124"/>
  <c r="DF8" i="124"/>
  <c r="E34" i="101"/>
  <c r="G34" i="101" s="1"/>
  <c r="Q34" i="101" s="1"/>
  <c r="DF16" i="130" s="1"/>
  <c r="AP1106" i="75"/>
  <c r="N9" i="89"/>
  <c r="AB9" i="89" s="1"/>
  <c r="AF9" i="89" s="1"/>
  <c r="DD20" i="118" s="1"/>
  <c r="N92" i="89"/>
  <c r="AB92" i="89" s="1"/>
  <c r="AF92" i="89" s="1"/>
  <c r="DR6" i="124" s="1"/>
  <c r="EH14" i="124"/>
  <c r="DW14" i="124"/>
  <c r="DL14" i="124"/>
  <c r="EH30" i="126"/>
  <c r="N12" i="89"/>
  <c r="AB12" i="89" s="1"/>
  <c r="AF12" i="89" s="1"/>
  <c r="CN26" i="118" s="1"/>
  <c r="BL19" i="118"/>
  <c r="FO21" i="120"/>
  <c r="CY25" i="118"/>
  <c r="BG25" i="118"/>
  <c r="EC8" i="124"/>
  <c r="CJ8" i="124"/>
  <c r="DA14" i="124"/>
  <c r="CJ14" i="124"/>
  <c r="D7" i="101"/>
  <c r="CY19" i="118"/>
  <c r="CH19" i="118"/>
  <c r="CH25" i="118"/>
  <c r="CC25" i="118"/>
  <c r="DR8" i="124"/>
  <c r="G371" i="8"/>
  <c r="E4" i="101"/>
  <c r="CU14" i="124"/>
  <c r="CP14" i="124"/>
  <c r="CE9" i="127"/>
  <c r="CN19" i="118"/>
  <c r="DD25" i="118"/>
  <c r="BL25" i="118"/>
  <c r="DW8" i="124"/>
  <c r="CU8" i="124"/>
  <c r="K165" i="88"/>
  <c r="K168" i="88" s="1"/>
  <c r="G130" i="89" s="1"/>
  <c r="I130" i="89" s="1"/>
  <c r="N130" i="89" s="1"/>
  <c r="AB130" i="89" s="1"/>
  <c r="AF130" i="89" s="1"/>
  <c r="DR16" i="125" s="1"/>
  <c r="F90" i="89"/>
  <c r="I90" i="89" s="1"/>
  <c r="N90" i="89" s="1"/>
  <c r="AB90" i="89" s="1"/>
  <c r="AF90" i="89" s="1"/>
  <c r="E213" i="8"/>
  <c r="G6" i="1" s="1"/>
  <c r="DA30" i="126"/>
  <c r="EC30" i="126"/>
  <c r="CJ10" i="124"/>
  <c r="DW10" i="124"/>
  <c r="G53" i="101"/>
  <c r="Q53" i="101" s="1"/>
  <c r="EH9" i="131" s="1"/>
  <c r="J43" i="100"/>
  <c r="J46" i="100" s="1"/>
  <c r="E18" i="101" s="1"/>
  <c r="E17" i="101" s="1"/>
  <c r="G225" i="8"/>
  <c r="F101" i="89"/>
  <c r="I101" i="89" s="1"/>
  <c r="N101" i="89" s="1"/>
  <c r="AB101" i="89" s="1"/>
  <c r="AF101" i="89" s="1"/>
  <c r="CP29" i="126"/>
  <c r="CU30" i="126"/>
  <c r="DW30" i="126"/>
  <c r="CP30" i="126"/>
  <c r="DL10" i="124"/>
  <c r="DR10" i="124"/>
  <c r="J15" i="100"/>
  <c r="J17" i="100" s="1"/>
  <c r="G50" i="8"/>
  <c r="D4" i="101" s="1"/>
  <c r="C7" i="101"/>
  <c r="E29" i="101"/>
  <c r="G29" i="101" s="1"/>
  <c r="Q29" i="101" s="1"/>
  <c r="CE11" i="130" s="1"/>
  <c r="G86" i="8"/>
  <c r="N95" i="89"/>
  <c r="AB95" i="89" s="1"/>
  <c r="AF95" i="89" s="1"/>
  <c r="EH9" i="124" s="1"/>
  <c r="CC7" i="119"/>
  <c r="CU29" i="126"/>
  <c r="DR30" i="126"/>
  <c r="CJ30" i="126"/>
  <c r="FO11" i="119"/>
  <c r="CE10" i="124"/>
  <c r="EC10" i="124"/>
  <c r="AA6" i="89"/>
  <c r="AE6" i="89" s="1"/>
  <c r="ES13" i="118" s="1"/>
  <c r="J141" i="100"/>
  <c r="J144" i="100" s="1"/>
  <c r="G141" i="8"/>
  <c r="F213" i="8"/>
  <c r="H6" i="1" s="1"/>
  <c r="C12" i="88"/>
  <c r="C13" i="88" s="1"/>
  <c r="D107" i="8"/>
  <c r="F4" i="1" s="1"/>
  <c r="G142" i="89"/>
  <c r="I142" i="89" s="1"/>
  <c r="N142" i="89" s="1"/>
  <c r="AB142" i="89" s="1"/>
  <c r="AF142" i="89" s="1"/>
  <c r="BL7" i="119"/>
  <c r="BA7" i="119"/>
  <c r="CY7" i="119"/>
  <c r="EH29" i="126"/>
  <c r="DW29" i="126"/>
  <c r="DR11" i="119"/>
  <c r="DL11" i="119"/>
  <c r="EN11" i="119"/>
  <c r="CJ13" i="132"/>
  <c r="E349" i="8"/>
  <c r="G8" i="1" s="1"/>
  <c r="G60" i="8"/>
  <c r="C78" i="88"/>
  <c r="C82" i="88" s="1"/>
  <c r="G207" i="8"/>
  <c r="E31" i="101"/>
  <c r="G31" i="101" s="1"/>
  <c r="Q31" i="101" s="1"/>
  <c r="CP13" i="130" s="1"/>
  <c r="G246" i="8"/>
  <c r="BG7" i="119"/>
  <c r="CS7" i="119"/>
  <c r="DR29" i="126"/>
  <c r="EC29" i="126"/>
  <c r="FD11" i="119"/>
  <c r="ES11" i="119"/>
  <c r="DR13" i="132"/>
  <c r="CJ9" i="127"/>
  <c r="J76" i="100"/>
  <c r="L76" i="100" s="1"/>
  <c r="J89" i="100"/>
  <c r="G78" i="89"/>
  <c r="I78" i="89" s="1"/>
  <c r="N78" i="89" s="1"/>
  <c r="AB78" i="89" s="1"/>
  <c r="AF78" i="89" s="1"/>
  <c r="BG18" i="123" s="1"/>
  <c r="C22" i="100"/>
  <c r="C23" i="100" s="1"/>
  <c r="G306" i="8"/>
  <c r="F349" i="8"/>
  <c r="H8" i="1" s="1"/>
  <c r="K86" i="8"/>
  <c r="D106" i="88"/>
  <c r="G106" i="88" s="1"/>
  <c r="D107" i="88" s="1"/>
  <c r="D109" i="88" s="1"/>
  <c r="GS34" i="122"/>
  <c r="AK132" i="89"/>
  <c r="AN132" i="89" s="1"/>
  <c r="AS132" i="89" s="1"/>
  <c r="K214" i="8"/>
  <c r="J349" i="8"/>
  <c r="H8" i="20" s="1"/>
  <c r="K41" i="8"/>
  <c r="N31" i="101"/>
  <c r="P31" i="101" s="1"/>
  <c r="R31" i="101" s="1"/>
  <c r="FL13" i="130" s="1"/>
  <c r="K185" i="8"/>
  <c r="EP34" i="122"/>
  <c r="L3" i="88"/>
  <c r="L5" i="88" s="1"/>
  <c r="K3" i="100"/>
  <c r="K5" i="100" s="1"/>
  <c r="V160" i="89"/>
  <c r="X160" i="89" s="1"/>
  <c r="AG160" i="89" s="1"/>
  <c r="FW18" i="126" s="1"/>
  <c r="FW32" i="131"/>
  <c r="EP32" i="131"/>
  <c r="GN8" i="124"/>
  <c r="GH8" i="124"/>
  <c r="EP8" i="124"/>
  <c r="FA29" i="126"/>
  <c r="GS9" i="127"/>
  <c r="L24" i="101"/>
  <c r="P24" i="101" s="1"/>
  <c r="R24" i="101" s="1"/>
  <c r="D22" i="100"/>
  <c r="D23" i="100" s="1"/>
  <c r="L12" i="101" s="1"/>
  <c r="P12" i="101" s="1"/>
  <c r="R12" i="101" s="1"/>
  <c r="D145" i="88"/>
  <c r="D147" i="88" s="1"/>
  <c r="P142" i="89" s="1"/>
  <c r="K371" i="8"/>
  <c r="L43" i="88"/>
  <c r="L45" i="88" s="1"/>
  <c r="GS32" i="131"/>
  <c r="GN32" i="131"/>
  <c r="X92" i="89"/>
  <c r="AC92" i="89" s="1"/>
  <c r="AG92" i="89" s="1"/>
  <c r="EP6" i="124" s="1"/>
  <c r="FA8" i="124"/>
  <c r="EV8" i="124"/>
  <c r="GS8" i="124"/>
  <c r="FG29" i="126"/>
  <c r="K225" i="8"/>
  <c r="M8" i="101"/>
  <c r="V157" i="89"/>
  <c r="X157" i="89" s="1"/>
  <c r="AG157" i="89" s="1"/>
  <c r="FL15" i="126" s="1"/>
  <c r="K50" i="8"/>
  <c r="M4" i="101" s="1"/>
  <c r="FG32" i="131"/>
  <c r="GC32" i="131"/>
  <c r="FL8" i="124"/>
  <c r="GH29" i="126"/>
  <c r="FR9" i="127"/>
  <c r="AS76" i="89"/>
  <c r="AS24" i="89"/>
  <c r="AS23" i="89" s="1"/>
  <c r="AN23" i="89"/>
  <c r="AN73" i="89"/>
  <c r="AS74" i="89"/>
  <c r="AS73" i="89" s="1"/>
  <c r="AS55" i="89"/>
  <c r="FA15" i="131"/>
  <c r="FL11" i="132"/>
  <c r="GS11" i="132"/>
  <c r="GN11" i="132"/>
  <c r="J140" i="8"/>
  <c r="H5" i="20" s="1"/>
  <c r="I140" i="8"/>
  <c r="G5" i="20" s="1"/>
  <c r="AN5" i="89"/>
  <c r="AS54" i="89"/>
  <c r="AS43" i="89" s="1"/>
  <c r="AN43" i="89"/>
  <c r="H80" i="8"/>
  <c r="F3" i="20" s="1"/>
  <c r="AK41" i="89"/>
  <c r="AN41" i="89" s="1"/>
  <c r="K315" i="8"/>
  <c r="D211" i="88"/>
  <c r="D212" i="88" s="1"/>
  <c r="V198" i="89" s="1"/>
  <c r="X198" i="89" s="1"/>
  <c r="AG198" i="89" s="1"/>
  <c r="GC11" i="132"/>
  <c r="EP11" i="132"/>
  <c r="AG190" i="89"/>
  <c r="AN13" i="89"/>
  <c r="AN76" i="89"/>
  <c r="FA11" i="132"/>
  <c r="EV11" i="132"/>
  <c r="FW12" i="131"/>
  <c r="M141" i="88"/>
  <c r="AL119" i="89" s="1"/>
  <c r="AN119" i="89" s="1"/>
  <c r="AS119" i="89" s="1"/>
  <c r="AS104" i="89" s="1"/>
  <c r="BW21" i="119"/>
  <c r="K14" i="88"/>
  <c r="K16" i="88" s="1"/>
  <c r="G63" i="89" s="1"/>
  <c r="I63" i="89" s="1"/>
  <c r="Z63" i="89" s="1"/>
  <c r="AD63" i="89" s="1"/>
  <c r="E140" i="8"/>
  <c r="G5" i="1" s="1"/>
  <c r="F140" i="8"/>
  <c r="H5" i="1" s="1"/>
  <c r="CE13" i="132"/>
  <c r="DF9" i="127"/>
  <c r="BL21" i="119"/>
  <c r="C149" i="88"/>
  <c r="C153" i="88" s="1"/>
  <c r="G126" i="89" s="1"/>
  <c r="I126" i="89" s="1"/>
  <c r="G170" i="8"/>
  <c r="CH21" i="118"/>
  <c r="DF10" i="124"/>
  <c r="EH10" i="124"/>
  <c r="DL13" i="132"/>
  <c r="CU13" i="132"/>
  <c r="DR9" i="127"/>
  <c r="DL9" i="127"/>
  <c r="CY13" i="119"/>
  <c r="K126" i="88"/>
  <c r="N126" i="88" s="1"/>
  <c r="K128" i="88" s="1"/>
  <c r="F132" i="89"/>
  <c r="CE25" i="125"/>
  <c r="BW21" i="118"/>
  <c r="G60" i="101"/>
  <c r="Q60" i="101" s="1"/>
  <c r="DL16" i="131" s="1"/>
  <c r="DR25" i="126"/>
  <c r="CJ15" i="131"/>
  <c r="CS21" i="119"/>
  <c r="G41" i="8"/>
  <c r="J17" i="89"/>
  <c r="K17" i="89" s="1"/>
  <c r="N17" i="89" s="1"/>
  <c r="AB17" i="89" s="1"/>
  <c r="AF17" i="89" s="1"/>
  <c r="DF25" i="125"/>
  <c r="CN21" i="118"/>
  <c r="DW25" i="126"/>
  <c r="BA13" i="119"/>
  <c r="CN21" i="119"/>
  <c r="CU25" i="125"/>
  <c r="CP25" i="126"/>
  <c r="CJ25" i="126"/>
  <c r="CC13" i="119"/>
  <c r="CY21" i="119"/>
  <c r="BA21" i="119"/>
  <c r="G81" i="8"/>
  <c r="BA11" i="119"/>
  <c r="BL11" i="119"/>
  <c r="CC11" i="119"/>
  <c r="CH11" i="119"/>
  <c r="AF200" i="89"/>
  <c r="G148" i="8"/>
  <c r="G185" i="8"/>
  <c r="G25" i="8"/>
  <c r="K30" i="88"/>
  <c r="K32" i="88" s="1"/>
  <c r="AP1141" i="75"/>
  <c r="G92" i="8"/>
  <c r="F41" i="89" s="1"/>
  <c r="I41" i="89" s="1"/>
  <c r="Z41" i="89" s="1"/>
  <c r="AD41" i="89" s="1"/>
  <c r="BR27" i="120" s="1"/>
  <c r="DR21" i="120"/>
  <c r="AF190" i="89"/>
  <c r="DA21" i="127" s="1"/>
  <c r="E262" i="8"/>
  <c r="G7" i="1" s="1"/>
  <c r="BW16" i="123"/>
  <c r="CS16" i="123"/>
  <c r="BR16" i="123"/>
  <c r="CY16" i="123"/>
  <c r="DD8" i="121"/>
  <c r="CS8" i="121"/>
  <c r="BR8" i="121"/>
  <c r="BA16" i="123"/>
  <c r="BG12" i="121"/>
  <c r="CC12" i="121"/>
  <c r="DD12" i="121"/>
  <c r="CH12" i="121"/>
  <c r="BW8" i="121"/>
  <c r="BG8" i="121"/>
  <c r="CN8" i="121"/>
  <c r="BR21" i="119"/>
  <c r="BG21" i="119"/>
  <c r="BW12" i="121"/>
  <c r="CH16" i="123"/>
  <c r="CS12" i="121"/>
  <c r="CN16" i="123"/>
  <c r="CY12" i="121"/>
  <c r="DL19" i="124"/>
  <c r="CU19" i="124"/>
  <c r="DF19" i="124"/>
  <c r="DW19" i="124"/>
  <c r="CH8" i="121"/>
  <c r="CH21" i="119"/>
  <c r="DD21" i="119"/>
  <c r="DD16" i="123"/>
  <c r="BG16" i="123"/>
  <c r="BL16" i="123"/>
  <c r="BR12" i="121"/>
  <c r="CH26" i="119"/>
  <c r="CN26" i="119"/>
  <c r="CY26" i="119"/>
  <c r="BL26" i="119"/>
  <c r="BG26" i="119"/>
  <c r="BW26" i="119"/>
  <c r="CS26" i="119"/>
  <c r="CC26" i="119"/>
  <c r="DD26" i="119"/>
  <c r="BR26" i="119"/>
  <c r="BA26" i="119"/>
  <c r="BW14" i="122"/>
  <c r="DD14" i="122"/>
  <c r="CH14" i="122"/>
  <c r="BA14" i="122"/>
  <c r="BL14" i="122"/>
  <c r="CC14" i="122"/>
  <c r="CN14" i="122"/>
  <c r="CY14" i="122"/>
  <c r="CS14" i="122"/>
  <c r="BR14" i="122"/>
  <c r="BG14" i="122"/>
  <c r="M43" i="89"/>
  <c r="AA43" i="89" s="1"/>
  <c r="AE43" i="89" s="1"/>
  <c r="EH31" i="120" s="1"/>
  <c r="AA44" i="89"/>
  <c r="AE44" i="89" s="1"/>
  <c r="GS19" i="124"/>
  <c r="EV19" i="124"/>
  <c r="FL19" i="124"/>
  <c r="FW19" i="124"/>
  <c r="FR19" i="124"/>
  <c r="FG19" i="124"/>
  <c r="FA19" i="124"/>
  <c r="EP19" i="124"/>
  <c r="GH19" i="124"/>
  <c r="GC19" i="124"/>
  <c r="GN19" i="124"/>
  <c r="DD18" i="121"/>
  <c r="BG18" i="121"/>
  <c r="CS18" i="121"/>
  <c r="CH18" i="121"/>
  <c r="CN18" i="121"/>
  <c r="BW18" i="121"/>
  <c r="BL18" i="121"/>
  <c r="CC18" i="121"/>
  <c r="BA18" i="121"/>
  <c r="CY18" i="121"/>
  <c r="BR18" i="121"/>
  <c r="BA30" i="119"/>
  <c r="BG30" i="119"/>
  <c r="BR30" i="119"/>
  <c r="CN30" i="119"/>
  <c r="DD30" i="119"/>
  <c r="CS30" i="119"/>
  <c r="BL30" i="119"/>
  <c r="CC30" i="119"/>
  <c r="BW30" i="119"/>
  <c r="CH30" i="119"/>
  <c r="CY30" i="119"/>
  <c r="DA6" i="125"/>
  <c r="EH6" i="125"/>
  <c r="DF6" i="125"/>
  <c r="CE6" i="125"/>
  <c r="DL6" i="125"/>
  <c r="CJ6" i="125"/>
  <c r="DR6" i="125"/>
  <c r="CP6" i="125"/>
  <c r="DW6" i="125"/>
  <c r="CU6" i="125"/>
  <c r="EC6" i="125"/>
  <c r="CH14" i="121"/>
  <c r="BA14" i="121"/>
  <c r="CY14" i="121"/>
  <c r="BL14" i="121"/>
  <c r="CN14" i="121"/>
  <c r="BG14" i="121"/>
  <c r="CS14" i="121"/>
  <c r="CC14" i="121"/>
  <c r="DD14" i="121"/>
  <c r="BW14" i="121"/>
  <c r="BR14" i="121"/>
  <c r="FR34" i="120"/>
  <c r="EP34" i="120"/>
  <c r="FW34" i="120"/>
  <c r="EV34" i="120"/>
  <c r="GS34" i="120"/>
  <c r="FG34" i="120"/>
  <c r="GH34" i="120"/>
  <c r="FA34" i="120"/>
  <c r="GN34" i="120"/>
  <c r="FL34" i="120"/>
  <c r="GC34" i="120"/>
  <c r="DL25" i="125"/>
  <c r="EH25" i="125"/>
  <c r="DW25" i="125"/>
  <c r="BG21" i="118"/>
  <c r="BR21" i="118"/>
  <c r="G5" i="8"/>
  <c r="C4" i="101" s="1"/>
  <c r="CN13" i="119"/>
  <c r="CS13" i="119"/>
  <c r="DW21" i="120"/>
  <c r="ES21" i="120"/>
  <c r="EN21" i="120"/>
  <c r="N197" i="89"/>
  <c r="GC29" i="126"/>
  <c r="EV29" i="126"/>
  <c r="FW29" i="126"/>
  <c r="FW15" i="131"/>
  <c r="GC15" i="131"/>
  <c r="FW34" i="122"/>
  <c r="GN34" i="122"/>
  <c r="FL34" i="122"/>
  <c r="C24" i="101"/>
  <c r="G24" i="101" s="1"/>
  <c r="Q24" i="101" s="1"/>
  <c r="EH29" i="129" s="1"/>
  <c r="D213" i="8"/>
  <c r="F6" i="1" s="1"/>
  <c r="D76" i="100"/>
  <c r="F77" i="100" s="1"/>
  <c r="D80" i="100" s="1"/>
  <c r="N10" i="89"/>
  <c r="AB10" i="89" s="1"/>
  <c r="AF10" i="89" s="1"/>
  <c r="DD22" i="118" s="1"/>
  <c r="CP25" i="125"/>
  <c r="DA25" i="125"/>
  <c r="CS21" i="118"/>
  <c r="BA21" i="118"/>
  <c r="CY21" i="118"/>
  <c r="DA9" i="127"/>
  <c r="EC9" i="127"/>
  <c r="BA19" i="118"/>
  <c r="DD19" i="118"/>
  <c r="DL25" i="126"/>
  <c r="CE25" i="126"/>
  <c r="DF25" i="126"/>
  <c r="CH13" i="119"/>
  <c r="BG13" i="119"/>
  <c r="BL13" i="119"/>
  <c r="FJ21" i="120"/>
  <c r="FD21" i="120"/>
  <c r="DL21" i="120"/>
  <c r="EP29" i="126"/>
  <c r="FR29" i="126"/>
  <c r="GS29" i="126"/>
  <c r="EV15" i="131"/>
  <c r="GH34" i="122"/>
  <c r="GC34" i="122"/>
  <c r="EP12" i="131"/>
  <c r="GH12" i="131"/>
  <c r="C34" i="100"/>
  <c r="C36" i="100" s="1"/>
  <c r="E7" i="101" s="1"/>
  <c r="C32" i="88"/>
  <c r="C35" i="88" s="1"/>
  <c r="R278" i="75" s="1"/>
  <c r="R271" i="75" s="1"/>
  <c r="R282" i="75" s="1"/>
  <c r="L21" i="89"/>
  <c r="M21" i="89" s="1"/>
  <c r="AA21" i="89" s="1"/>
  <c r="AE21" i="89" s="1"/>
  <c r="FJ15" i="119" s="1"/>
  <c r="G124" i="8"/>
  <c r="K364" i="8"/>
  <c r="P55" i="101" s="1"/>
  <c r="R55" i="101" s="1"/>
  <c r="GS11" i="131" s="1"/>
  <c r="C26" i="100"/>
  <c r="C27" i="100" s="1"/>
  <c r="D8" i="101"/>
  <c r="E46" i="101"/>
  <c r="G46" i="101" s="1"/>
  <c r="Q46" i="101" s="1"/>
  <c r="DR28" i="130" s="1"/>
  <c r="AG172" i="89"/>
  <c r="GS30" i="126" s="1"/>
  <c r="K60" i="8"/>
  <c r="K70" i="8"/>
  <c r="CJ25" i="125"/>
  <c r="DR25" i="125"/>
  <c r="CC21" i="118"/>
  <c r="DD21" i="118"/>
  <c r="DL29" i="126"/>
  <c r="CE29" i="126"/>
  <c r="CU9" i="127"/>
  <c r="DW9" i="127"/>
  <c r="G263" i="8"/>
  <c r="CS19" i="118"/>
  <c r="BR19" i="118"/>
  <c r="EH25" i="126"/>
  <c r="DA25" i="126"/>
  <c r="BW13" i="119"/>
  <c r="DD13" i="119"/>
  <c r="EH21" i="120"/>
  <c r="EC21" i="120"/>
  <c r="FR32" i="131"/>
  <c r="FA32" i="131"/>
  <c r="FL29" i="126"/>
  <c r="GS15" i="131"/>
  <c r="GH11" i="132"/>
  <c r="FA34" i="122"/>
  <c r="EV34" i="122"/>
  <c r="EP9" i="127"/>
  <c r="EV12" i="131"/>
  <c r="FL12" i="131"/>
  <c r="EP15" i="131"/>
  <c r="GN15" i="131"/>
  <c r="GH15" i="131"/>
  <c r="FR15" i="131"/>
  <c r="FL15" i="131"/>
  <c r="FG9" i="127"/>
  <c r="GH9" i="127"/>
  <c r="FA9" i="127"/>
  <c r="GC9" i="127"/>
  <c r="GS12" i="131"/>
  <c r="FA12" i="131"/>
  <c r="FL9" i="127"/>
  <c r="GN9" i="127"/>
  <c r="EV9" i="127"/>
  <c r="GS26" i="120"/>
  <c r="FR26" i="120"/>
  <c r="EP26" i="120"/>
  <c r="FA26" i="120"/>
  <c r="FL26" i="120"/>
  <c r="GC26" i="120"/>
  <c r="GN26" i="120"/>
  <c r="FG26" i="120"/>
  <c r="EV26" i="120"/>
  <c r="FW26" i="120"/>
  <c r="GH26" i="120"/>
  <c r="GH9" i="131"/>
  <c r="FL9" i="131"/>
  <c r="EP9" i="131"/>
  <c r="GS9" i="131"/>
  <c r="FR9" i="131"/>
  <c r="GN9" i="131"/>
  <c r="FG9" i="131"/>
  <c r="GC9" i="131"/>
  <c r="FW9" i="131"/>
  <c r="FA9" i="131"/>
  <c r="EV9" i="131"/>
  <c r="EP26" i="125"/>
  <c r="FW26" i="125"/>
  <c r="EV26" i="125"/>
  <c r="GC26" i="125"/>
  <c r="FA26" i="125"/>
  <c r="GS26" i="125"/>
  <c r="GH26" i="125"/>
  <c r="GN26" i="125"/>
  <c r="FL26" i="125"/>
  <c r="FR26" i="125"/>
  <c r="FG26" i="125"/>
  <c r="GH31" i="126"/>
  <c r="FL31" i="126"/>
  <c r="EP31" i="126"/>
  <c r="GC31" i="126"/>
  <c r="FG31" i="126"/>
  <c r="GS31" i="126"/>
  <c r="FW31" i="126"/>
  <c r="FA31" i="126"/>
  <c r="GN31" i="126"/>
  <c r="FR31" i="126"/>
  <c r="EV31" i="126"/>
  <c r="GC14" i="126"/>
  <c r="FG14" i="126"/>
  <c r="GS14" i="126"/>
  <c r="FW14" i="126"/>
  <c r="FA14" i="126"/>
  <c r="GN14" i="126"/>
  <c r="FR14" i="126"/>
  <c r="EV14" i="126"/>
  <c r="GH14" i="126"/>
  <c r="FL14" i="126"/>
  <c r="EP14" i="126"/>
  <c r="GN20" i="118"/>
  <c r="FA20" i="118"/>
  <c r="GS20" i="118"/>
  <c r="FW20" i="118"/>
  <c r="FG20" i="118"/>
  <c r="GH20" i="118"/>
  <c r="EV20" i="118"/>
  <c r="GC20" i="118"/>
  <c r="FL20" i="118"/>
  <c r="EP20" i="118"/>
  <c r="FR20" i="118"/>
  <c r="GS24" i="120"/>
  <c r="GC24" i="120"/>
  <c r="FG24" i="120"/>
  <c r="GH24" i="120"/>
  <c r="FA24" i="120"/>
  <c r="EV24" i="120"/>
  <c r="FR24" i="120"/>
  <c r="EP24" i="120"/>
  <c r="GN24" i="120"/>
  <c r="FL24" i="120"/>
  <c r="FW24" i="120"/>
  <c r="FW32" i="122"/>
  <c r="EV32" i="122"/>
  <c r="GS32" i="122"/>
  <c r="GH32" i="122"/>
  <c r="FA32" i="122"/>
  <c r="FL32" i="122"/>
  <c r="GC32" i="122"/>
  <c r="GN32" i="122"/>
  <c r="EP32" i="122"/>
  <c r="FG32" i="122"/>
  <c r="FR32" i="122"/>
  <c r="GN10" i="131"/>
  <c r="FR10" i="131"/>
  <c r="EV10" i="131"/>
  <c r="GS10" i="131"/>
  <c r="FL10" i="131"/>
  <c r="GH10" i="131"/>
  <c r="FG10" i="131"/>
  <c r="GC10" i="131"/>
  <c r="FW10" i="131"/>
  <c r="FA10" i="131"/>
  <c r="EP10" i="131"/>
  <c r="X184" i="89"/>
  <c r="AG184" i="89" s="1"/>
  <c r="GH23" i="126"/>
  <c r="FL23" i="126"/>
  <c r="EP23" i="126"/>
  <c r="GC23" i="126"/>
  <c r="FG23" i="126"/>
  <c r="GS23" i="126"/>
  <c r="FW23" i="126"/>
  <c r="FA23" i="126"/>
  <c r="GN23" i="126"/>
  <c r="FR23" i="126"/>
  <c r="EV23" i="126"/>
  <c r="GH18" i="118"/>
  <c r="FR18" i="118"/>
  <c r="GS18" i="118"/>
  <c r="FA18" i="118"/>
  <c r="GN18" i="118"/>
  <c r="EV18" i="118"/>
  <c r="FW18" i="118"/>
  <c r="FG18" i="118"/>
  <c r="EP18" i="118"/>
  <c r="GC18" i="118"/>
  <c r="FL18" i="118"/>
  <c r="FA10" i="122"/>
  <c r="GH10" i="122"/>
  <c r="FG10" i="122"/>
  <c r="FW10" i="122"/>
  <c r="FL10" i="122"/>
  <c r="GN10" i="122"/>
  <c r="EP10" i="122"/>
  <c r="FR10" i="122"/>
  <c r="GC10" i="122"/>
  <c r="GS10" i="122"/>
  <c r="EV10" i="122"/>
  <c r="K98" i="8"/>
  <c r="N15" i="101" s="1"/>
  <c r="GS30" i="131"/>
  <c r="FW30" i="131"/>
  <c r="FA30" i="131"/>
  <c r="GH30" i="131"/>
  <c r="FG30" i="131"/>
  <c r="GN30" i="131"/>
  <c r="EV30" i="131"/>
  <c r="GC30" i="131"/>
  <c r="EP30" i="131"/>
  <c r="FR30" i="131"/>
  <c r="FL30" i="131"/>
  <c r="GC33" i="127"/>
  <c r="FG33" i="127"/>
  <c r="GS33" i="127"/>
  <c r="FW33" i="127"/>
  <c r="FA33" i="127"/>
  <c r="GN33" i="127"/>
  <c r="FR33" i="127"/>
  <c r="EV33" i="127"/>
  <c r="GH33" i="127"/>
  <c r="FL33" i="127"/>
  <c r="EP33" i="127"/>
  <c r="GS12" i="120"/>
  <c r="FG12" i="120"/>
  <c r="GH12" i="120"/>
  <c r="EP12" i="120"/>
  <c r="GC12" i="120"/>
  <c r="FL12" i="120"/>
  <c r="FA12" i="120"/>
  <c r="FW12" i="120"/>
  <c r="EV12" i="120"/>
  <c r="FR12" i="120"/>
  <c r="GN12" i="120"/>
  <c r="GC8" i="131"/>
  <c r="FG8" i="131"/>
  <c r="GS8" i="131"/>
  <c r="FR8" i="131"/>
  <c r="EP8" i="131"/>
  <c r="GN8" i="131"/>
  <c r="FL8" i="131"/>
  <c r="GH8" i="131"/>
  <c r="FW8" i="131"/>
  <c r="FA8" i="131"/>
  <c r="EV8" i="131"/>
  <c r="GS12" i="130"/>
  <c r="FW12" i="130"/>
  <c r="FA12" i="130"/>
  <c r="GN12" i="130"/>
  <c r="FL12" i="130"/>
  <c r="GH12" i="130"/>
  <c r="FG12" i="130"/>
  <c r="EP12" i="130"/>
  <c r="GC12" i="130"/>
  <c r="FR12" i="130"/>
  <c r="EV12" i="130"/>
  <c r="GC10" i="128"/>
  <c r="FG10" i="128"/>
  <c r="GS10" i="128"/>
  <c r="FW10" i="128"/>
  <c r="FA10" i="128"/>
  <c r="GN10" i="128"/>
  <c r="FR10" i="128"/>
  <c r="EV10" i="128"/>
  <c r="GH10" i="128"/>
  <c r="FL10" i="128"/>
  <c r="EP10" i="128"/>
  <c r="AG159" i="89"/>
  <c r="EP18" i="123"/>
  <c r="GC18" i="123"/>
  <c r="FA18" i="123"/>
  <c r="FL18" i="123"/>
  <c r="GN18" i="123"/>
  <c r="FG18" i="123"/>
  <c r="FR18" i="123"/>
  <c r="GS18" i="123"/>
  <c r="EV18" i="123"/>
  <c r="GH18" i="123"/>
  <c r="FW18" i="123"/>
  <c r="GS19" i="125"/>
  <c r="FR19" i="125"/>
  <c r="FG19" i="125"/>
  <c r="FW19" i="125"/>
  <c r="EV19" i="125"/>
  <c r="GH19" i="125"/>
  <c r="FL19" i="125"/>
  <c r="FA19" i="125"/>
  <c r="EP19" i="125"/>
  <c r="GN19" i="125"/>
  <c r="GC19" i="125"/>
  <c r="GH22" i="130"/>
  <c r="FL22" i="130"/>
  <c r="EP22" i="130"/>
  <c r="GC22" i="130"/>
  <c r="FA22" i="130"/>
  <c r="FW22" i="130"/>
  <c r="EV22" i="130"/>
  <c r="GN22" i="130"/>
  <c r="FR22" i="130"/>
  <c r="FG22" i="130"/>
  <c r="GS22" i="130"/>
  <c r="GN27" i="127"/>
  <c r="FR27" i="127"/>
  <c r="EV27" i="127"/>
  <c r="GH27" i="127"/>
  <c r="FL27" i="127"/>
  <c r="EP27" i="127"/>
  <c r="GC27" i="127"/>
  <c r="FG27" i="127"/>
  <c r="GS27" i="127"/>
  <c r="FW27" i="127"/>
  <c r="FA27" i="127"/>
  <c r="X153" i="89"/>
  <c r="AG153" i="89" s="1"/>
  <c r="GH26" i="118"/>
  <c r="FR26" i="118"/>
  <c r="EV26" i="118"/>
  <c r="GN26" i="118"/>
  <c r="FG26" i="118"/>
  <c r="EP26" i="118"/>
  <c r="FW26" i="118"/>
  <c r="GC26" i="118"/>
  <c r="GS26" i="118"/>
  <c r="FL26" i="118"/>
  <c r="FA26" i="118"/>
  <c r="V7" i="89"/>
  <c r="W7" i="89" s="1"/>
  <c r="GC25" i="127"/>
  <c r="FG25" i="127"/>
  <c r="GS25" i="127"/>
  <c r="FW25" i="127"/>
  <c r="FA25" i="127"/>
  <c r="GN25" i="127"/>
  <c r="FR25" i="127"/>
  <c r="EV25" i="127"/>
  <c r="GH25" i="127"/>
  <c r="FL25" i="127"/>
  <c r="EP25" i="127"/>
  <c r="GN30" i="118"/>
  <c r="FL30" i="118"/>
  <c r="GS30" i="118"/>
  <c r="FR30" i="118"/>
  <c r="EP30" i="118"/>
  <c r="FW30" i="118"/>
  <c r="EV30" i="118"/>
  <c r="FA30" i="118"/>
  <c r="GH30" i="118"/>
  <c r="GC30" i="118"/>
  <c r="FG30" i="118"/>
  <c r="FR30" i="124"/>
  <c r="EP30" i="124"/>
  <c r="GC30" i="124"/>
  <c r="EV30" i="124"/>
  <c r="FG30" i="124"/>
  <c r="FW30" i="124"/>
  <c r="GH30" i="124"/>
  <c r="FL30" i="124"/>
  <c r="GS30" i="124"/>
  <c r="GN30" i="124"/>
  <c r="FA30" i="124"/>
  <c r="FA28" i="123"/>
  <c r="EP28" i="123"/>
  <c r="GC28" i="123"/>
  <c r="FR28" i="123"/>
  <c r="FW28" i="123"/>
  <c r="FL28" i="123"/>
  <c r="FG28" i="123"/>
  <c r="GN28" i="123"/>
  <c r="GS28" i="123"/>
  <c r="EV28" i="123"/>
  <c r="GH28" i="123"/>
  <c r="GS25" i="126"/>
  <c r="FW25" i="126"/>
  <c r="FA25" i="126"/>
  <c r="GN25" i="126"/>
  <c r="FR25" i="126"/>
  <c r="EV25" i="126"/>
  <c r="GH25" i="126"/>
  <c r="FL25" i="126"/>
  <c r="EP25" i="126"/>
  <c r="GC25" i="126"/>
  <c r="FG25" i="126"/>
  <c r="X100" i="89"/>
  <c r="AC100" i="89" s="1"/>
  <c r="AG100" i="89" s="1"/>
  <c r="GS32" i="127"/>
  <c r="FW32" i="127"/>
  <c r="FA32" i="127"/>
  <c r="GN32" i="127"/>
  <c r="FR32" i="127"/>
  <c r="EV32" i="127"/>
  <c r="GH32" i="127"/>
  <c r="FL32" i="127"/>
  <c r="EP32" i="127"/>
  <c r="GC32" i="127"/>
  <c r="FG32" i="127"/>
  <c r="EV12" i="119"/>
  <c r="GC12" i="119"/>
  <c r="FA12" i="119"/>
  <c r="GH12" i="119"/>
  <c r="GS12" i="119"/>
  <c r="FL12" i="119"/>
  <c r="FW12" i="119"/>
  <c r="GN12" i="119"/>
  <c r="EP12" i="119"/>
  <c r="FR12" i="119"/>
  <c r="FG12" i="119"/>
  <c r="X170" i="89"/>
  <c r="GN21" i="131"/>
  <c r="FR21" i="131"/>
  <c r="EV21" i="131"/>
  <c r="FW21" i="131"/>
  <c r="EP21" i="131"/>
  <c r="GH21" i="131"/>
  <c r="FA21" i="131"/>
  <c r="GC21" i="131"/>
  <c r="GS21" i="131"/>
  <c r="FL21" i="131"/>
  <c r="FG21" i="131"/>
  <c r="X151" i="89"/>
  <c r="AG151" i="89" s="1"/>
  <c r="DF32" i="123"/>
  <c r="DR32" i="123"/>
  <c r="DW32" i="123"/>
  <c r="DA32" i="123"/>
  <c r="EC32" i="123"/>
  <c r="EH32" i="123"/>
  <c r="CP32" i="123"/>
  <c r="CN11" i="119"/>
  <c r="CU15" i="131"/>
  <c r="N205" i="89"/>
  <c r="BG11" i="119"/>
  <c r="CY11" i="119"/>
  <c r="DW13" i="132"/>
  <c r="DF13" i="132"/>
  <c r="EH15" i="131"/>
  <c r="N19" i="89"/>
  <c r="AB19" i="89" s="1"/>
  <c r="AF19" i="89" s="1"/>
  <c r="BG12" i="119" s="1"/>
  <c r="CS11" i="119"/>
  <c r="DD11" i="119"/>
  <c r="BR11" i="119"/>
  <c r="BW11" i="119"/>
  <c r="DA13" i="132"/>
  <c r="CP13" i="132"/>
  <c r="K108" i="88"/>
  <c r="N8" i="89"/>
  <c r="AB8" i="89" s="1"/>
  <c r="AF8" i="89" s="1"/>
  <c r="BW18" i="118" s="1"/>
  <c r="AF980" i="75"/>
  <c r="CP15" i="131"/>
  <c r="DL15" i="131"/>
  <c r="DF15" i="131"/>
  <c r="CU32" i="123"/>
  <c r="CJ32" i="123"/>
  <c r="DR15" i="131"/>
  <c r="CE15" i="131"/>
  <c r="EC15" i="131"/>
  <c r="D4" i="8"/>
  <c r="F2" i="1" s="1"/>
  <c r="DW15" i="131"/>
  <c r="DR30" i="123"/>
  <c r="CP30" i="123"/>
  <c r="DW30" i="123"/>
  <c r="CU30" i="123"/>
  <c r="EC30" i="123"/>
  <c r="DA30" i="123"/>
  <c r="EH30" i="123"/>
  <c r="DF30" i="123"/>
  <c r="CE30" i="123"/>
  <c r="DL30" i="123"/>
  <c r="CJ30" i="123"/>
  <c r="M41" i="89"/>
  <c r="AA41" i="89" s="1"/>
  <c r="AE41" i="89" s="1"/>
  <c r="BL33" i="118"/>
  <c r="CS33" i="118"/>
  <c r="CY33" i="118"/>
  <c r="BR33" i="118"/>
  <c r="CN33" i="118"/>
  <c r="BA33" i="118"/>
  <c r="BW33" i="118"/>
  <c r="CC33" i="118"/>
  <c r="BG33" i="118"/>
  <c r="DD33" i="118"/>
  <c r="CH33" i="118"/>
  <c r="N151" i="89"/>
  <c r="EH33" i="127"/>
  <c r="DL33" i="127"/>
  <c r="CP33" i="127"/>
  <c r="EC33" i="127"/>
  <c r="DF33" i="127"/>
  <c r="CJ33" i="127"/>
  <c r="DW33" i="127"/>
  <c r="DA33" i="127"/>
  <c r="CE33" i="127"/>
  <c r="DR33" i="127"/>
  <c r="CU33" i="127"/>
  <c r="CU14" i="129"/>
  <c r="DR14" i="129"/>
  <c r="DA14" i="129"/>
  <c r="EC14" i="129"/>
  <c r="CE14" i="129"/>
  <c r="DF14" i="129"/>
  <c r="EH14" i="129"/>
  <c r="CP14" i="129"/>
  <c r="DL14" i="129"/>
  <c r="DW14" i="129"/>
  <c r="CJ14" i="129"/>
  <c r="DR29" i="131"/>
  <c r="CU29" i="131"/>
  <c r="EH29" i="131"/>
  <c r="DF29" i="131"/>
  <c r="CE29" i="131"/>
  <c r="DW29" i="131"/>
  <c r="CJ29" i="131"/>
  <c r="DL29" i="131"/>
  <c r="EC29" i="131"/>
  <c r="DA29" i="131"/>
  <c r="CP29" i="131"/>
  <c r="N169" i="89"/>
  <c r="AF170" i="89"/>
  <c r="BW29" i="118"/>
  <c r="BG29" i="118"/>
  <c r="BA29" i="118"/>
  <c r="DD29" i="118"/>
  <c r="CN29" i="118"/>
  <c r="BL29" i="118"/>
  <c r="CC29" i="118"/>
  <c r="CH29" i="118"/>
  <c r="CY29" i="118"/>
  <c r="CS29" i="118"/>
  <c r="BR29" i="118"/>
  <c r="ES19" i="120"/>
  <c r="DR19" i="120"/>
  <c r="EY19" i="120"/>
  <c r="DW19" i="120"/>
  <c r="FD19" i="120"/>
  <c r="EC19" i="120"/>
  <c r="EH19" i="120"/>
  <c r="FO19" i="120"/>
  <c r="DL19" i="120"/>
  <c r="EN19" i="120"/>
  <c r="FJ19" i="120"/>
  <c r="CS11" i="122"/>
  <c r="CN11" i="122"/>
  <c r="DD11" i="122"/>
  <c r="CY11" i="122"/>
  <c r="BW11" i="122"/>
  <c r="BL11" i="122"/>
  <c r="CC11" i="122"/>
  <c r="BR11" i="122"/>
  <c r="BA11" i="122"/>
  <c r="CH11" i="122"/>
  <c r="BG11" i="122"/>
  <c r="CS25" i="120"/>
  <c r="BA25" i="120"/>
  <c r="BL25" i="120"/>
  <c r="CY25" i="120"/>
  <c r="CC25" i="120"/>
  <c r="CN25" i="120"/>
  <c r="DD25" i="120"/>
  <c r="CH25" i="120"/>
  <c r="BG25" i="120"/>
  <c r="BR25" i="120"/>
  <c r="BW25" i="120"/>
  <c r="DW11" i="127"/>
  <c r="DA11" i="127"/>
  <c r="CE11" i="127"/>
  <c r="DR11" i="127"/>
  <c r="CU11" i="127"/>
  <c r="EH11" i="127"/>
  <c r="DL11" i="127"/>
  <c r="CP11" i="127"/>
  <c r="EC11" i="127"/>
  <c r="DF11" i="127"/>
  <c r="CJ11" i="127"/>
  <c r="E4" i="8"/>
  <c r="G2" i="1" s="1"/>
  <c r="DR10" i="131"/>
  <c r="CU10" i="131"/>
  <c r="DL10" i="131"/>
  <c r="CJ10" i="131"/>
  <c r="EH10" i="131"/>
  <c r="DF10" i="131"/>
  <c r="CE10" i="131"/>
  <c r="EC10" i="131"/>
  <c r="DW10" i="131"/>
  <c r="DA10" i="131"/>
  <c r="CP10" i="131"/>
  <c r="N138" i="89"/>
  <c r="C76" i="100"/>
  <c r="E77" i="100" s="1"/>
  <c r="C80" i="100" s="1"/>
  <c r="E49" i="101" s="1"/>
  <c r="EC12" i="130"/>
  <c r="DF12" i="130"/>
  <c r="CJ12" i="130"/>
  <c r="DL12" i="130"/>
  <c r="CE12" i="130"/>
  <c r="EH12" i="130"/>
  <c r="DA12" i="130"/>
  <c r="CP12" i="130"/>
  <c r="DW12" i="130"/>
  <c r="DR12" i="130"/>
  <c r="CU12" i="130"/>
  <c r="DR10" i="128"/>
  <c r="CU10" i="128"/>
  <c r="EH10" i="128"/>
  <c r="DL10" i="128"/>
  <c r="CP10" i="128"/>
  <c r="EC10" i="128"/>
  <c r="DF10" i="128"/>
  <c r="CJ10" i="128"/>
  <c r="DW10" i="128"/>
  <c r="DA10" i="128"/>
  <c r="CE10" i="128"/>
  <c r="DL32" i="123"/>
  <c r="CE32" i="123"/>
  <c r="N184" i="89"/>
  <c r="AF184" i="89" s="1"/>
  <c r="EC12" i="131"/>
  <c r="DF12" i="131"/>
  <c r="CJ12" i="131"/>
  <c r="DL12" i="131"/>
  <c r="CE12" i="131"/>
  <c r="EH12" i="131"/>
  <c r="DA12" i="131"/>
  <c r="DW12" i="131"/>
  <c r="DR12" i="131"/>
  <c r="CU12" i="131"/>
  <c r="CP12" i="131"/>
  <c r="N14" i="89"/>
  <c r="AB14" i="89" s="1"/>
  <c r="AF14" i="89" s="1"/>
  <c r="N61" i="89"/>
  <c r="AB61" i="89" s="1"/>
  <c r="AF61" i="89" s="1"/>
  <c r="N40" i="89"/>
  <c r="AB40" i="89" s="1"/>
  <c r="AF40" i="89" s="1"/>
  <c r="EH29" i="127"/>
  <c r="DL29" i="127"/>
  <c r="CP29" i="127"/>
  <c r="EC29" i="127"/>
  <c r="DF29" i="127"/>
  <c r="CJ29" i="127"/>
  <c r="DW29" i="127"/>
  <c r="DA29" i="127"/>
  <c r="CE29" i="127"/>
  <c r="DR29" i="127"/>
  <c r="CU29" i="127"/>
  <c r="AA7" i="89"/>
  <c r="AE7" i="89" s="1"/>
  <c r="N179" i="89"/>
  <c r="I87" i="89"/>
  <c r="N87" i="89" s="1"/>
  <c r="AB87" i="89" s="1"/>
  <c r="AF87" i="89" s="1"/>
  <c r="EC19" i="131"/>
  <c r="DF19" i="131"/>
  <c r="CJ19" i="131"/>
  <c r="DW19" i="131"/>
  <c r="CU19" i="131"/>
  <c r="DA19" i="131"/>
  <c r="EH19" i="131"/>
  <c r="CP19" i="131"/>
  <c r="DR19" i="131"/>
  <c r="DL19" i="131"/>
  <c r="CE19" i="131"/>
  <c r="N38" i="89"/>
  <c r="AB38" i="89" s="1"/>
  <c r="AF38" i="89" s="1"/>
  <c r="DD22" i="120" s="1"/>
  <c r="AF164" i="89"/>
  <c r="C95" i="100"/>
  <c r="M57" i="89"/>
  <c r="AA57" i="89" s="1"/>
  <c r="AE57" i="89" s="1"/>
  <c r="I33" i="89"/>
  <c r="Z33" i="89" s="1"/>
  <c r="AD33" i="89" s="1"/>
  <c r="I22" i="89"/>
  <c r="Z22" i="89" s="1"/>
  <c r="AD22" i="89" s="1"/>
  <c r="I84" i="89"/>
  <c r="N84" i="89" s="1"/>
  <c r="AB84" i="89" s="1"/>
  <c r="AF84" i="89" s="1"/>
  <c r="EC8" i="131"/>
  <c r="DF8" i="131"/>
  <c r="CJ8" i="131"/>
  <c r="DR8" i="131"/>
  <c r="CP8" i="131"/>
  <c r="DL8" i="131"/>
  <c r="CE8" i="131"/>
  <c r="EH8" i="131"/>
  <c r="DW8" i="131"/>
  <c r="DA8" i="131"/>
  <c r="CU8" i="131"/>
  <c r="DL23" i="120"/>
  <c r="ES23" i="120"/>
  <c r="DR23" i="120"/>
  <c r="EY23" i="120"/>
  <c r="DW23" i="120"/>
  <c r="EC23" i="120"/>
  <c r="FO23" i="120"/>
  <c r="EN23" i="120"/>
  <c r="FD23" i="120"/>
  <c r="FJ23" i="120"/>
  <c r="EH23" i="120"/>
  <c r="EY27" i="122"/>
  <c r="DW27" i="122"/>
  <c r="FD27" i="122"/>
  <c r="EC27" i="122"/>
  <c r="FJ27" i="122"/>
  <c r="EH27" i="122"/>
  <c r="EN27" i="122"/>
  <c r="DL27" i="122"/>
  <c r="DR27" i="122"/>
  <c r="ES27" i="122"/>
  <c r="FO27" i="122"/>
  <c r="EH8" i="132"/>
  <c r="DL8" i="132"/>
  <c r="CP8" i="132"/>
  <c r="DR8" i="132"/>
  <c r="CJ8" i="132"/>
  <c r="DW8" i="132"/>
  <c r="CE8" i="132"/>
  <c r="DF8" i="132"/>
  <c r="EC8" i="132"/>
  <c r="DA8" i="132"/>
  <c r="CU8" i="132"/>
  <c r="DW27" i="127"/>
  <c r="DA27" i="127"/>
  <c r="CE27" i="127"/>
  <c r="DR27" i="127"/>
  <c r="CU27" i="127"/>
  <c r="EH27" i="127"/>
  <c r="DL27" i="127"/>
  <c r="CP27" i="127"/>
  <c r="EC27" i="127"/>
  <c r="DF27" i="127"/>
  <c r="CJ27" i="127"/>
  <c r="BR21" i="122"/>
  <c r="CY21" i="122"/>
  <c r="CN21" i="122"/>
  <c r="DD21" i="122"/>
  <c r="BG21" i="122"/>
  <c r="BA21" i="122"/>
  <c r="CH21" i="122"/>
  <c r="BW21" i="122"/>
  <c r="CS21" i="122"/>
  <c r="CC21" i="122"/>
  <c r="BL21" i="122"/>
  <c r="BA31" i="119"/>
  <c r="CC31" i="119"/>
  <c r="CS31" i="119"/>
  <c r="CH31" i="119"/>
  <c r="BW31" i="119"/>
  <c r="CY31" i="119"/>
  <c r="BR31" i="119"/>
  <c r="BG31" i="119"/>
  <c r="DD31" i="119"/>
  <c r="BL31" i="119"/>
  <c r="CN31" i="119"/>
  <c r="DW11" i="131"/>
  <c r="DA11" i="131"/>
  <c r="CE11" i="131"/>
  <c r="DL11" i="131"/>
  <c r="CJ11" i="131"/>
  <c r="EH11" i="131"/>
  <c r="DF11" i="131"/>
  <c r="EC11" i="131"/>
  <c r="DR11" i="131"/>
  <c r="CU11" i="131"/>
  <c r="CP11" i="131"/>
  <c r="DR22" i="130"/>
  <c r="CU22" i="130"/>
  <c r="EC22" i="130"/>
  <c r="DA22" i="130"/>
  <c r="DW22" i="130"/>
  <c r="CP22" i="130"/>
  <c r="EH22" i="130"/>
  <c r="CE22" i="130"/>
  <c r="DL22" i="130"/>
  <c r="DF22" i="130"/>
  <c r="CJ22" i="130"/>
  <c r="M24" i="89"/>
  <c r="AA24" i="89" s="1"/>
  <c r="AE24" i="89" s="1"/>
  <c r="DW30" i="131"/>
  <c r="DA30" i="131"/>
  <c r="CE30" i="131"/>
  <c r="EH30" i="131"/>
  <c r="DF30" i="131"/>
  <c r="CU30" i="131"/>
  <c r="EC30" i="131"/>
  <c r="CP30" i="131"/>
  <c r="CJ30" i="131"/>
  <c r="DR30" i="131"/>
  <c r="DL30" i="131"/>
  <c r="BA21" i="120"/>
  <c r="BG21" i="120"/>
  <c r="BL21" i="120"/>
  <c r="CS21" i="120"/>
  <c r="CC21" i="120"/>
  <c r="BW21" i="120"/>
  <c r="BR21" i="120"/>
  <c r="DD21" i="120"/>
  <c r="CH21" i="120"/>
  <c r="CY21" i="120"/>
  <c r="CN21" i="120"/>
  <c r="I34" i="89"/>
  <c r="Z34" i="89" s="1"/>
  <c r="AD34" i="89" s="1"/>
  <c r="DF26" i="125"/>
  <c r="CE26" i="125"/>
  <c r="DL26" i="125"/>
  <c r="CJ26" i="125"/>
  <c r="DR26" i="125"/>
  <c r="CP26" i="125"/>
  <c r="EC26" i="125"/>
  <c r="EH26" i="125"/>
  <c r="DW26" i="125"/>
  <c r="DA26" i="125"/>
  <c r="CU26" i="125"/>
  <c r="I71" i="89"/>
  <c r="Z71" i="89" s="1"/>
  <c r="AD71" i="89" s="1"/>
  <c r="EY17" i="118"/>
  <c r="DW17" i="118"/>
  <c r="EH17" i="118"/>
  <c r="ES17" i="118"/>
  <c r="DL17" i="118"/>
  <c r="FJ17" i="118"/>
  <c r="EN17" i="118"/>
  <c r="FD17" i="118"/>
  <c r="DR17" i="118"/>
  <c r="FO17" i="118"/>
  <c r="EC17" i="118"/>
  <c r="EH20" i="131"/>
  <c r="DL20" i="131"/>
  <c r="CP20" i="131"/>
  <c r="DW20" i="131"/>
  <c r="CU20" i="131"/>
  <c r="DR20" i="131"/>
  <c r="CE20" i="131"/>
  <c r="DF20" i="131"/>
  <c r="EC20" i="131"/>
  <c r="DA20" i="131"/>
  <c r="CJ20" i="131"/>
  <c r="N39" i="89"/>
  <c r="AB39" i="89" s="1"/>
  <c r="AF39" i="89" s="1"/>
  <c r="EC32" i="127"/>
  <c r="DF32" i="127"/>
  <c r="CJ32" i="127"/>
  <c r="DW32" i="127"/>
  <c r="DA32" i="127"/>
  <c r="CE32" i="127"/>
  <c r="DR32" i="127"/>
  <c r="CU32" i="127"/>
  <c r="EH32" i="127"/>
  <c r="DL32" i="127"/>
  <c r="CP32" i="127"/>
  <c r="M68" i="89"/>
  <c r="AA68" i="89" s="1"/>
  <c r="AE68" i="89" s="1"/>
  <c r="EH25" i="127"/>
  <c r="DL25" i="127"/>
  <c r="CP25" i="127"/>
  <c r="EC25" i="127"/>
  <c r="DF25" i="127"/>
  <c r="CJ25" i="127"/>
  <c r="DW25" i="127"/>
  <c r="DA25" i="127"/>
  <c r="CE25" i="127"/>
  <c r="DR25" i="127"/>
  <c r="CU25" i="127"/>
  <c r="DR11" i="126"/>
  <c r="CU11" i="126"/>
  <c r="EH11" i="126"/>
  <c r="DL11" i="126"/>
  <c r="CP11" i="126"/>
  <c r="EC11" i="126"/>
  <c r="DF11" i="126"/>
  <c r="CJ11" i="126"/>
  <c r="DW11" i="126"/>
  <c r="DA11" i="126"/>
  <c r="CE11" i="126"/>
  <c r="K5" i="89"/>
  <c r="EC17" i="126"/>
  <c r="DF17" i="126"/>
  <c r="CJ17" i="126"/>
  <c r="DW17" i="126"/>
  <c r="DA17" i="126"/>
  <c r="CE17" i="126"/>
  <c r="DR17" i="126"/>
  <c r="CU17" i="126"/>
  <c r="EH17" i="126"/>
  <c r="DL17" i="126"/>
  <c r="CP17" i="126"/>
  <c r="N66" i="89"/>
  <c r="AB66" i="89" s="1"/>
  <c r="AF66" i="89" s="1"/>
  <c r="N29" i="89"/>
  <c r="AB29" i="89" s="1"/>
  <c r="AF29" i="89" s="1"/>
  <c r="P39" i="101"/>
  <c r="GC29" i="125"/>
  <c r="FG29" i="125"/>
  <c r="GS29" i="125"/>
  <c r="FW29" i="125"/>
  <c r="FA29" i="125"/>
  <c r="GN29" i="125"/>
  <c r="FR29" i="125"/>
  <c r="EV29" i="125"/>
  <c r="GH29" i="125"/>
  <c r="FL29" i="125"/>
  <c r="EP29" i="125"/>
  <c r="FJ31" i="120"/>
  <c r="EN31" i="120"/>
  <c r="DL31" i="120"/>
  <c r="DR31" i="120"/>
  <c r="EY31" i="120"/>
  <c r="CS34" i="120"/>
  <c r="BW34" i="120"/>
  <c r="BA34" i="120"/>
  <c r="DD34" i="120"/>
  <c r="CH34" i="120"/>
  <c r="BL34" i="120"/>
  <c r="CY34" i="120"/>
  <c r="BG34" i="120"/>
  <c r="CN34" i="120"/>
  <c r="CC34" i="120"/>
  <c r="BR34" i="120"/>
  <c r="L140" i="88"/>
  <c r="Q54" i="89" s="1"/>
  <c r="S54" i="89" s="1"/>
  <c r="L141" i="88"/>
  <c r="Q119" i="89" s="1"/>
  <c r="S119" i="89" s="1"/>
  <c r="D83" i="100"/>
  <c r="D85" i="100" s="1"/>
  <c r="D96" i="100"/>
  <c r="I4" i="8"/>
  <c r="G2" i="20" s="1"/>
  <c r="K388" i="8"/>
  <c r="AP1164" i="75"/>
  <c r="Q139" i="89"/>
  <c r="S139" i="89" s="1"/>
  <c r="L211" i="88"/>
  <c r="L212" i="88" s="1"/>
  <c r="V188" i="89" s="1"/>
  <c r="D116" i="88"/>
  <c r="D118" i="88" s="1"/>
  <c r="Q129" i="89" s="1"/>
  <c r="S129" i="89" s="1"/>
  <c r="X129" i="89" s="1"/>
  <c r="AC129" i="89" s="1"/>
  <c r="AG129" i="89" s="1"/>
  <c r="J262" i="8"/>
  <c r="H7" i="20" s="1"/>
  <c r="H349" i="8"/>
  <c r="F8" i="20" s="1"/>
  <c r="K82" i="100"/>
  <c r="L128" i="88"/>
  <c r="H4" i="8"/>
  <c r="F2" i="20" s="1"/>
  <c r="J4" i="8"/>
  <c r="H2" i="20" s="1"/>
  <c r="H140" i="8"/>
  <c r="F5" i="20" s="1"/>
  <c r="U13" i="89"/>
  <c r="L120" i="88"/>
  <c r="H213" i="8"/>
  <c r="F6" i="20" s="1"/>
  <c r="V16" i="89"/>
  <c r="W16" i="89" s="1"/>
  <c r="X16" i="89" s="1"/>
  <c r="AC16" i="89" s="1"/>
  <c r="AG16" i="89" s="1"/>
  <c r="K124" i="88"/>
  <c r="K123" i="88"/>
  <c r="G77" i="101"/>
  <c r="Q77" i="101" s="1"/>
  <c r="C106" i="88"/>
  <c r="F106" i="88" s="1"/>
  <c r="G15" i="8"/>
  <c r="F15" i="89"/>
  <c r="F4" i="8"/>
  <c r="H2" i="1" s="1"/>
  <c r="C11" i="101"/>
  <c r="G11" i="101" s="1"/>
  <c r="Q11" i="101" s="1"/>
  <c r="J93" i="100"/>
  <c r="J98" i="100"/>
  <c r="N139" i="88"/>
  <c r="K140" i="88" s="1"/>
  <c r="G54" i="89" s="1"/>
  <c r="I54" i="89" s="1"/>
  <c r="Z54" i="89" s="1"/>
  <c r="AD54" i="89" s="1"/>
  <c r="N7" i="89"/>
  <c r="AB7" i="89" s="1"/>
  <c r="AF7" i="89" s="1"/>
  <c r="K112" i="88"/>
  <c r="D140" i="8"/>
  <c r="F5" i="1" s="1"/>
  <c r="G278" i="8"/>
  <c r="G62" i="101" s="1"/>
  <c r="Q62" i="101" s="1"/>
  <c r="F112" i="88"/>
  <c r="C113" i="88" s="1"/>
  <c r="C115" i="88" s="1"/>
  <c r="G60" i="89" s="1"/>
  <c r="L100" i="100"/>
  <c r="J101" i="100" s="1"/>
  <c r="E83" i="100"/>
  <c r="C86" i="100" s="1"/>
  <c r="C88" i="100" s="1"/>
  <c r="E42" i="101" s="1"/>
  <c r="G42" i="101" s="1"/>
  <c r="Q42" i="101" s="1"/>
  <c r="K84" i="100"/>
  <c r="L114" i="88"/>
  <c r="V174" i="89"/>
  <c r="X174" i="89" s="1"/>
  <c r="AG174" i="89" s="1"/>
  <c r="K295" i="8"/>
  <c r="Q69" i="89"/>
  <c r="S69" i="89" s="1"/>
  <c r="X69" i="89" s="1"/>
  <c r="AC69" i="89" s="1"/>
  <c r="AG69" i="89" s="1"/>
  <c r="L152" i="89"/>
  <c r="N152" i="89" s="1"/>
  <c r="AF152" i="89" s="1"/>
  <c r="G350" i="8"/>
  <c r="G98" i="8"/>
  <c r="E15" i="101" s="1"/>
  <c r="L124" i="88"/>
  <c r="V152" i="89"/>
  <c r="X152" i="89" s="1"/>
  <c r="AG152" i="89" s="1"/>
  <c r="K350" i="8"/>
  <c r="I262" i="8"/>
  <c r="G7" i="20" s="1"/>
  <c r="V154" i="89"/>
  <c r="X154" i="89" s="1"/>
  <c r="AG154" i="89" s="1"/>
  <c r="K162" i="8"/>
  <c r="L154" i="89"/>
  <c r="N154" i="89" s="1"/>
  <c r="AF154" i="89" s="1"/>
  <c r="H262" i="8"/>
  <c r="F7" i="20" s="1"/>
  <c r="K55" i="88"/>
  <c r="K57" i="88" s="1"/>
  <c r="G80" i="89" s="1"/>
  <c r="I80" i="89" s="1"/>
  <c r="Z80" i="89" s="1"/>
  <c r="AD80" i="89" s="1"/>
  <c r="J39" i="100"/>
  <c r="J41" i="100" s="1"/>
  <c r="G196" i="8"/>
  <c r="L155" i="89"/>
  <c r="N155" i="89" s="1"/>
  <c r="AF155" i="89" s="1"/>
  <c r="F120" i="88"/>
  <c r="C121" i="88" s="1"/>
  <c r="C123" i="88" s="1"/>
  <c r="G64" i="89" s="1"/>
  <c r="I64" i="89" s="1"/>
  <c r="Z64" i="89" s="1"/>
  <c r="AD64" i="89" s="1"/>
  <c r="L174" i="89"/>
  <c r="N174" i="89" s="1"/>
  <c r="AF174" i="89" s="1"/>
  <c r="G295" i="8"/>
  <c r="L55" i="88"/>
  <c r="L57" i="88" s="1"/>
  <c r="Q80" i="89" s="1"/>
  <c r="S80" i="89" s="1"/>
  <c r="X80" i="89" s="1"/>
  <c r="AC80" i="89" s="1"/>
  <c r="AG80" i="89" s="1"/>
  <c r="K39" i="100"/>
  <c r="K41" i="100" s="1"/>
  <c r="K196" i="8"/>
  <c r="O106" i="88"/>
  <c r="L107" i="88" s="1"/>
  <c r="F85" i="89"/>
  <c r="I85" i="89" s="1"/>
  <c r="N85" i="89" s="1"/>
  <c r="E28" i="101"/>
  <c r="G28" i="101" s="1"/>
  <c r="Q28" i="101" s="1"/>
  <c r="G214" i="8"/>
  <c r="K211" i="88"/>
  <c r="K212" i="88" s="1"/>
  <c r="L188" i="89" s="1"/>
  <c r="G388" i="8"/>
  <c r="P11" i="89"/>
  <c r="S11" i="89" s="1"/>
  <c r="X11" i="89" s="1"/>
  <c r="AC11" i="89" s="1"/>
  <c r="AG11" i="89" s="1"/>
  <c r="K29" i="8"/>
  <c r="F11" i="89"/>
  <c r="I11" i="89" s="1"/>
  <c r="Z11" i="89" s="1"/>
  <c r="AD11" i="89" s="1"/>
  <c r="G29" i="8"/>
  <c r="AP1151" i="75"/>
  <c r="F262" i="8"/>
  <c r="H7" i="1" s="1"/>
  <c r="D9" i="100"/>
  <c r="D10" i="100" s="1"/>
  <c r="L6" i="101" s="1"/>
  <c r="P21" i="89"/>
  <c r="S21" i="89" s="1"/>
  <c r="E91" i="100"/>
  <c r="C91" i="100" s="1"/>
  <c r="D349" i="8"/>
  <c r="F8" i="1" s="1"/>
  <c r="W36" i="89"/>
  <c r="Q27" i="89"/>
  <c r="S27" i="89" s="1"/>
  <c r="X27" i="89" s="1"/>
  <c r="AC27" i="89" s="1"/>
  <c r="AG27" i="89" s="1"/>
  <c r="V21" i="89"/>
  <c r="W21" i="89" s="1"/>
  <c r="L168" i="89"/>
  <c r="N168" i="89" s="1"/>
  <c r="AF168" i="89" s="1"/>
  <c r="K204" i="88"/>
  <c r="K206" i="88" s="1"/>
  <c r="G132" i="89" s="1"/>
  <c r="J146" i="100"/>
  <c r="J150" i="100" s="1"/>
  <c r="K146" i="100"/>
  <c r="K150" i="100" s="1"/>
  <c r="L204" i="88"/>
  <c r="L206" i="88" s="1"/>
  <c r="Q132" i="89" s="1"/>
  <c r="V164" i="89"/>
  <c r="X164" i="89" s="1"/>
  <c r="K278" i="8"/>
  <c r="P62" i="101" s="1"/>
  <c r="R62" i="101" s="1"/>
  <c r="K114" i="88"/>
  <c r="G162" i="8"/>
  <c r="J84" i="100"/>
  <c r="G380" i="8"/>
  <c r="P85" i="89"/>
  <c r="S85" i="89" s="1"/>
  <c r="N28" i="101"/>
  <c r="P28" i="101" s="1"/>
  <c r="R28" i="101" s="1"/>
  <c r="C9" i="100"/>
  <c r="C10" i="100" s="1"/>
  <c r="C6" i="101" s="1"/>
  <c r="G35" i="8"/>
  <c r="F21" i="89"/>
  <c r="I21" i="89" s="1"/>
  <c r="Z21" i="89" s="1"/>
  <c r="AD21" i="89" s="1"/>
  <c r="AP1100" i="75"/>
  <c r="D262" i="8"/>
  <c r="F7" i="1" s="1"/>
  <c r="GS20" i="125" l="1"/>
  <c r="GH18" i="122"/>
  <c r="FG20" i="125"/>
  <c r="EP20" i="125"/>
  <c r="FW20" i="125"/>
  <c r="FA20" i="125"/>
  <c r="GN20" i="125"/>
  <c r="EV20" i="125"/>
  <c r="GH20" i="125"/>
  <c r="FR20" i="125"/>
  <c r="FL20" i="125"/>
  <c r="GS32" i="119"/>
  <c r="FW16" i="122"/>
  <c r="GN34" i="119"/>
  <c r="GC18" i="122"/>
  <c r="EN23" i="118"/>
  <c r="DW30" i="124"/>
  <c r="EC31" i="118"/>
  <c r="CJ31" i="125"/>
  <c r="FG18" i="122"/>
  <c r="FW18" i="122"/>
  <c r="L18" i="101"/>
  <c r="P18" i="101" s="1"/>
  <c r="R18" i="101" s="1"/>
  <c r="FR23" i="129" s="1"/>
  <c r="FL18" i="122"/>
  <c r="FG16" i="122"/>
  <c r="GH32" i="119"/>
  <c r="EP18" i="122"/>
  <c r="GN32" i="119"/>
  <c r="GC16" i="122"/>
  <c r="DR31" i="118"/>
  <c r="CP30" i="124"/>
  <c r="FJ31" i="118"/>
  <c r="EH30" i="124"/>
  <c r="AF173" i="89"/>
  <c r="DL31" i="126" s="1"/>
  <c r="FO31" i="118"/>
  <c r="EN31" i="118"/>
  <c r="EC30" i="124"/>
  <c r="DR30" i="124"/>
  <c r="EH31" i="118"/>
  <c r="ES31" i="118"/>
  <c r="DW31" i="118"/>
  <c r="DF30" i="124"/>
  <c r="DA30" i="124"/>
  <c r="CJ30" i="124"/>
  <c r="EY31" i="118"/>
  <c r="FD31" i="118"/>
  <c r="CE30" i="124"/>
  <c r="CU30" i="124"/>
  <c r="DR23" i="118"/>
  <c r="FD23" i="118"/>
  <c r="EC23" i="118"/>
  <c r="ES23" i="118"/>
  <c r="FG32" i="119"/>
  <c r="GS16" i="122"/>
  <c r="GN16" i="122"/>
  <c r="AD412" i="75"/>
  <c r="AD434" i="75" s="1"/>
  <c r="FR32" i="119"/>
  <c r="FA16" i="122"/>
  <c r="FJ23" i="118"/>
  <c r="FO23" i="118"/>
  <c r="D92" i="100"/>
  <c r="N43" i="101" s="1"/>
  <c r="P43" i="101" s="1"/>
  <c r="R43" i="101" s="1"/>
  <c r="EV25" i="130" s="1"/>
  <c r="FW34" i="119"/>
  <c r="GC32" i="119"/>
  <c r="FL32" i="119"/>
  <c r="EP16" i="122"/>
  <c r="EV16" i="122"/>
  <c r="GH34" i="119"/>
  <c r="FW32" i="119"/>
  <c r="FA32" i="119"/>
  <c r="FR16" i="122"/>
  <c r="GH16" i="122"/>
  <c r="FR18" i="122"/>
  <c r="FA18" i="122"/>
  <c r="N49" i="101"/>
  <c r="P49" i="101" s="1"/>
  <c r="GS18" i="122"/>
  <c r="GN18" i="122"/>
  <c r="V24" i="89"/>
  <c r="W24" i="89" s="1"/>
  <c r="W23" i="89" s="1"/>
  <c r="F430" i="75"/>
  <c r="F438" i="75" s="1"/>
  <c r="GS34" i="119"/>
  <c r="FL34" i="119"/>
  <c r="GC34" i="119"/>
  <c r="AK325" i="75"/>
  <c r="AK340" i="75"/>
  <c r="Z438" i="75"/>
  <c r="Z412" i="75"/>
  <c r="Z434" i="75" s="1"/>
  <c r="FR34" i="119"/>
  <c r="FA34" i="119"/>
  <c r="FG34" i="119"/>
  <c r="EP34" i="119"/>
  <c r="GN14" i="129"/>
  <c r="EV32" i="119"/>
  <c r="GH10" i="123"/>
  <c r="F412" i="75"/>
  <c r="AX419" i="75"/>
  <c r="DL23" i="118"/>
  <c r="EH23" i="118"/>
  <c r="DL19" i="125"/>
  <c r="DW23" i="118"/>
  <c r="M5" i="89"/>
  <c r="AA5" i="89" s="1"/>
  <c r="AE5" i="89" s="1"/>
  <c r="AH172" i="75"/>
  <c r="AH180" i="75" s="1"/>
  <c r="AT278" i="75"/>
  <c r="CP19" i="125"/>
  <c r="CE19" i="125"/>
  <c r="BB16" i="77"/>
  <c r="AI40" i="77"/>
  <c r="BB40" i="77"/>
  <c r="AI16" i="77"/>
  <c r="G27" i="89"/>
  <c r="I27" i="89" s="1"/>
  <c r="Z27" i="89" s="1"/>
  <c r="AD27" i="89" s="1"/>
  <c r="BL27" i="119" s="1"/>
  <c r="R375" i="75"/>
  <c r="BB13" i="77"/>
  <c r="AI13" i="77"/>
  <c r="BB43" i="77"/>
  <c r="AI43" i="77"/>
  <c r="BB39" i="77"/>
  <c r="BB17" i="77"/>
  <c r="AI39" i="77"/>
  <c r="AI17" i="77"/>
  <c r="AD394" i="75"/>
  <c r="EH19" i="125"/>
  <c r="CJ19" i="125"/>
  <c r="EC19" i="125"/>
  <c r="R286" i="75"/>
  <c r="GH14" i="129"/>
  <c r="FG14" i="129"/>
  <c r="FG10" i="123"/>
  <c r="EP14" i="129"/>
  <c r="FR14" i="129"/>
  <c r="EV10" i="123"/>
  <c r="GC10" i="123"/>
  <c r="AG687" i="75"/>
  <c r="FW14" i="129"/>
  <c r="EV14" i="129"/>
  <c r="GS14" i="129"/>
  <c r="FW10" i="123"/>
  <c r="GN10" i="123"/>
  <c r="AT207" i="75"/>
  <c r="AG340" i="75"/>
  <c r="FW21" i="127"/>
  <c r="GC14" i="129"/>
  <c r="FL14" i="129"/>
  <c r="GS10" i="123"/>
  <c r="EP10" i="123"/>
  <c r="CE31" i="125"/>
  <c r="DF19" i="125"/>
  <c r="DA19" i="125"/>
  <c r="DW19" i="125"/>
  <c r="DR31" i="125"/>
  <c r="DF31" i="125"/>
  <c r="N143" i="89"/>
  <c r="AB143" i="89" s="1"/>
  <c r="AF143" i="89" s="1"/>
  <c r="EH29" i="125" s="1"/>
  <c r="CU31" i="125"/>
  <c r="DA31" i="125"/>
  <c r="DL31" i="125"/>
  <c r="EC31" i="125"/>
  <c r="AT267" i="75"/>
  <c r="AT271" i="75"/>
  <c r="AT282" i="75" s="1"/>
  <c r="AK282" i="75"/>
  <c r="AT177" i="75"/>
  <c r="V180" i="89"/>
  <c r="X180" i="89" s="1"/>
  <c r="AG180" i="89" s="1"/>
  <c r="GH11" i="127" s="1"/>
  <c r="AM182" i="75"/>
  <c r="AG286" i="75"/>
  <c r="L180" i="75"/>
  <c r="F390" i="75"/>
  <c r="H340" i="75"/>
  <c r="AT310" i="75"/>
  <c r="CP31" i="125"/>
  <c r="DW31" i="125"/>
  <c r="FL10" i="123"/>
  <c r="FR10" i="123"/>
  <c r="CU19" i="125"/>
  <c r="M286" i="75"/>
  <c r="L182" i="75"/>
  <c r="AT161" i="75"/>
  <c r="BW14" i="118"/>
  <c r="BA14" i="118"/>
  <c r="BR14" i="118"/>
  <c r="CY14" i="118"/>
  <c r="BL14" i="118"/>
  <c r="BG14" i="118"/>
  <c r="CN14" i="118"/>
  <c r="CH14" i="118"/>
  <c r="CC14" i="118"/>
  <c r="CS14" i="118"/>
  <c r="AF179" i="89"/>
  <c r="DL10" i="127" s="1"/>
  <c r="AB138" i="89"/>
  <c r="AF138" i="89" s="1"/>
  <c r="DL24" i="125" s="1"/>
  <c r="AF205" i="89"/>
  <c r="EC9" i="128" s="1"/>
  <c r="AF169" i="89"/>
  <c r="CU27" i="126" s="1"/>
  <c r="U4" i="89"/>
  <c r="U3" i="89" s="1"/>
  <c r="GN14" i="120"/>
  <c r="EV14" i="120"/>
  <c r="GC14" i="120"/>
  <c r="FW14" i="120"/>
  <c r="GS14" i="120"/>
  <c r="FG14" i="120"/>
  <c r="GH14" i="120"/>
  <c r="EP14" i="120"/>
  <c r="FA14" i="120"/>
  <c r="FL14" i="120"/>
  <c r="GC23" i="127"/>
  <c r="N14" i="101"/>
  <c r="N2" i="101" s="1"/>
  <c r="EP23" i="131"/>
  <c r="GH11" i="130"/>
  <c r="FR11" i="130"/>
  <c r="L112" i="88"/>
  <c r="FA11" i="130"/>
  <c r="GN11" i="130"/>
  <c r="FG11" i="130"/>
  <c r="EP13" i="132"/>
  <c r="CC29" i="131"/>
  <c r="BL10" i="119"/>
  <c r="EC22" i="127"/>
  <c r="DF21" i="131"/>
  <c r="EH21" i="131"/>
  <c r="CJ21" i="131"/>
  <c r="CC10" i="119"/>
  <c r="CS10" i="119"/>
  <c r="CY10" i="119"/>
  <c r="CH10" i="119"/>
  <c r="BW10" i="119"/>
  <c r="DD10" i="119"/>
  <c r="BA10" i="119"/>
  <c r="BG10" i="119"/>
  <c r="BR10" i="119"/>
  <c r="CH27" i="122"/>
  <c r="BR27" i="122"/>
  <c r="BW27" i="122"/>
  <c r="BG27" i="122"/>
  <c r="BG27" i="123"/>
  <c r="CC28" i="125"/>
  <c r="BA27" i="123"/>
  <c r="CC29" i="127"/>
  <c r="N69" i="89"/>
  <c r="AB69" i="89" s="1"/>
  <c r="AF69" i="89" s="1"/>
  <c r="CY27" i="122"/>
  <c r="CC27" i="123"/>
  <c r="CC29" i="130"/>
  <c r="BA27" i="122"/>
  <c r="BR27" i="123"/>
  <c r="CN27" i="122"/>
  <c r="CS27" i="122"/>
  <c r="CC29" i="126"/>
  <c r="CC28" i="124"/>
  <c r="BL27" i="122"/>
  <c r="DD27" i="122"/>
  <c r="CC27" i="122"/>
  <c r="BL27" i="123"/>
  <c r="DL16" i="125"/>
  <c r="CU12" i="128"/>
  <c r="DR12" i="128"/>
  <c r="DW12" i="128"/>
  <c r="CP12" i="128"/>
  <c r="CJ12" i="128"/>
  <c r="G57" i="89"/>
  <c r="I57" i="89" s="1"/>
  <c r="I56" i="89" s="1"/>
  <c r="Z56" i="89" s="1"/>
  <c r="AD56" i="89" s="1"/>
  <c r="BW29" i="121" s="1"/>
  <c r="FR10" i="119"/>
  <c r="FW13" i="131"/>
  <c r="EV23" i="127"/>
  <c r="GC23" i="131"/>
  <c r="FA23" i="127"/>
  <c r="FL23" i="131"/>
  <c r="EP13" i="131"/>
  <c r="FW11" i="130"/>
  <c r="FL11" i="130"/>
  <c r="EP18" i="126"/>
  <c r="FL18" i="119"/>
  <c r="GC11" i="130"/>
  <c r="EV11" i="130"/>
  <c r="FR11" i="128"/>
  <c r="FG13" i="131"/>
  <c r="EV13" i="131"/>
  <c r="FL13" i="131"/>
  <c r="P7" i="101"/>
  <c r="R7" i="101" s="1"/>
  <c r="EP12" i="129" s="1"/>
  <c r="FW23" i="127"/>
  <c r="EP23" i="127"/>
  <c r="FR23" i="127"/>
  <c r="EP10" i="119"/>
  <c r="FW23" i="131"/>
  <c r="FR23" i="131"/>
  <c r="GS23" i="127"/>
  <c r="FL23" i="127"/>
  <c r="GN23" i="127"/>
  <c r="GN23" i="131"/>
  <c r="EV23" i="131"/>
  <c r="GS23" i="131"/>
  <c r="FR18" i="126"/>
  <c r="EP16" i="132"/>
  <c r="FR13" i="131"/>
  <c r="GS13" i="131"/>
  <c r="GN13" i="131"/>
  <c r="GH13" i="131"/>
  <c r="EP11" i="130"/>
  <c r="FG23" i="127"/>
  <c r="FA10" i="119"/>
  <c r="FA23" i="131"/>
  <c r="GH23" i="131"/>
  <c r="GS18" i="126"/>
  <c r="FA18" i="119"/>
  <c r="GC13" i="131"/>
  <c r="GS31" i="131"/>
  <c r="FG20" i="131"/>
  <c r="V168" i="89"/>
  <c r="X168" i="89" s="1"/>
  <c r="AG168" i="89" s="1"/>
  <c r="FG26" i="126" s="1"/>
  <c r="GC24" i="126"/>
  <c r="GS20" i="131"/>
  <c r="EV19" i="131"/>
  <c r="FW20" i="131"/>
  <c r="EP8" i="119"/>
  <c r="P70" i="101"/>
  <c r="R70" i="101" s="1"/>
  <c r="FW26" i="131" s="1"/>
  <c r="GC31" i="131"/>
  <c r="GS22" i="120"/>
  <c r="EV31" i="131"/>
  <c r="FA20" i="131"/>
  <c r="EP20" i="131"/>
  <c r="GS14" i="130"/>
  <c r="EP12" i="128"/>
  <c r="EP22" i="127"/>
  <c r="FG16" i="132"/>
  <c r="GN31" i="131"/>
  <c r="FR31" i="131"/>
  <c r="FA22" i="120"/>
  <c r="GC20" i="131"/>
  <c r="FR20" i="131"/>
  <c r="FL20" i="131"/>
  <c r="FA16" i="132"/>
  <c r="GS18" i="119"/>
  <c r="P8" i="101"/>
  <c r="R8" i="101" s="1"/>
  <c r="EV13" i="129" s="1"/>
  <c r="GC13" i="132"/>
  <c r="P77" i="101"/>
  <c r="R77" i="101" s="1"/>
  <c r="GC7" i="132" s="1"/>
  <c r="EP31" i="131"/>
  <c r="FA31" i="131"/>
  <c r="GH19" i="131"/>
  <c r="GN20" i="131"/>
  <c r="EV20" i="131"/>
  <c r="FR18" i="119"/>
  <c r="AS4" i="89"/>
  <c r="GN18" i="126"/>
  <c r="EV24" i="126"/>
  <c r="GH16" i="132"/>
  <c r="GN14" i="130"/>
  <c r="FW12" i="128"/>
  <c r="EP18" i="119"/>
  <c r="GN18" i="119"/>
  <c r="GC18" i="119"/>
  <c r="AS124" i="89"/>
  <c r="AS103" i="89" s="1"/>
  <c r="Q57" i="89"/>
  <c r="S57" i="89" s="1"/>
  <c r="X57" i="89" s="1"/>
  <c r="AC57" i="89" s="1"/>
  <c r="AG57" i="89" s="1"/>
  <c r="X205" i="89"/>
  <c r="AG205" i="89" s="1"/>
  <c r="FL18" i="126"/>
  <c r="FG18" i="126"/>
  <c r="FL11" i="128"/>
  <c r="GN16" i="132"/>
  <c r="GH8" i="119"/>
  <c r="FW18" i="119"/>
  <c r="EV13" i="132"/>
  <c r="FL10" i="119"/>
  <c r="FG10" i="119"/>
  <c r="FW31" i="131"/>
  <c r="FL31" i="131"/>
  <c r="GH31" i="131"/>
  <c r="GH16" i="131"/>
  <c r="EP16" i="130"/>
  <c r="EP22" i="120"/>
  <c r="GN10" i="119"/>
  <c r="GS10" i="119"/>
  <c r="EV10" i="119"/>
  <c r="GH18" i="126"/>
  <c r="FA18" i="126"/>
  <c r="GC18" i="126"/>
  <c r="EV16" i="132"/>
  <c r="FR16" i="132"/>
  <c r="FW16" i="132"/>
  <c r="EV11" i="131"/>
  <c r="FR16" i="125"/>
  <c r="FG18" i="119"/>
  <c r="FA13" i="132"/>
  <c r="FR13" i="132"/>
  <c r="GN13" i="132"/>
  <c r="FG13" i="132"/>
  <c r="EV16" i="130"/>
  <c r="FG22" i="120"/>
  <c r="GC10" i="119"/>
  <c r="GH10" i="119"/>
  <c r="EV18" i="126"/>
  <c r="FA24" i="126"/>
  <c r="GS11" i="128"/>
  <c r="GC16" i="132"/>
  <c r="FL16" i="132"/>
  <c r="EV8" i="119"/>
  <c r="GN16" i="125"/>
  <c r="FR12" i="128"/>
  <c r="GH18" i="119"/>
  <c r="FL13" i="132"/>
  <c r="S142" i="89"/>
  <c r="X142" i="89" s="1"/>
  <c r="AC142" i="89" s="1"/>
  <c r="AG142" i="89" s="1"/>
  <c r="GS28" i="125" s="1"/>
  <c r="Q67" i="89"/>
  <c r="S67" i="89" s="1"/>
  <c r="X67" i="89" s="1"/>
  <c r="AC67" i="89" s="1"/>
  <c r="AG67" i="89" s="1"/>
  <c r="EV24" i="122" s="1"/>
  <c r="K213" i="8"/>
  <c r="I6" i="20" s="1"/>
  <c r="N45" i="101"/>
  <c r="P45" i="101" s="1"/>
  <c r="R45" i="101" s="1"/>
  <c r="GN27" i="130" s="1"/>
  <c r="FW24" i="126"/>
  <c r="FR24" i="126"/>
  <c r="GN11" i="128"/>
  <c r="FG11" i="128"/>
  <c r="GH11" i="128"/>
  <c r="GS8" i="119"/>
  <c r="GN8" i="119"/>
  <c r="FA8" i="119"/>
  <c r="FA14" i="130"/>
  <c r="GS12" i="128"/>
  <c r="EV15" i="130"/>
  <c r="GS24" i="126"/>
  <c r="FL24" i="126"/>
  <c r="GN24" i="126"/>
  <c r="FA11" i="128"/>
  <c r="GC11" i="128"/>
  <c r="FR8" i="119"/>
  <c r="FL8" i="119"/>
  <c r="GC8" i="119"/>
  <c r="FR14" i="130"/>
  <c r="GC14" i="130"/>
  <c r="FL14" i="130"/>
  <c r="FG12" i="128"/>
  <c r="GH12" i="128"/>
  <c r="K94" i="100"/>
  <c r="EP24" i="126"/>
  <c r="EV14" i="130"/>
  <c r="EP14" i="130"/>
  <c r="FL12" i="128"/>
  <c r="GN12" i="128"/>
  <c r="FG24" i="126"/>
  <c r="EV11" i="128"/>
  <c r="FW11" i="128"/>
  <c r="FG8" i="119"/>
  <c r="FW14" i="130"/>
  <c r="FG14" i="130"/>
  <c r="FA12" i="128"/>
  <c r="GC12" i="128"/>
  <c r="GS13" i="132"/>
  <c r="FW13" i="132"/>
  <c r="GH9" i="124"/>
  <c r="EP15" i="130"/>
  <c r="FG9" i="124"/>
  <c r="FW22" i="127"/>
  <c r="FA15" i="130"/>
  <c r="FR21" i="127"/>
  <c r="CC20" i="118"/>
  <c r="E5" i="101"/>
  <c r="E3" i="101" s="1"/>
  <c r="CE21" i="131"/>
  <c r="DL14" i="130"/>
  <c r="G70" i="101"/>
  <c r="Q70" i="101" s="1"/>
  <c r="CE26" i="131" s="1"/>
  <c r="EY15" i="119"/>
  <c r="DW32" i="131"/>
  <c r="CU14" i="130"/>
  <c r="DL12" i="128"/>
  <c r="CE12" i="128"/>
  <c r="DF12" i="128"/>
  <c r="DA21" i="131"/>
  <c r="CE32" i="131"/>
  <c r="CU21" i="131"/>
  <c r="EC21" i="131"/>
  <c r="DF13" i="131"/>
  <c r="CP32" i="131"/>
  <c r="EH12" i="128"/>
  <c r="DA12" i="128"/>
  <c r="DL21" i="131"/>
  <c r="DR21" i="131"/>
  <c r="DW21" i="131"/>
  <c r="G6" i="101"/>
  <c r="Q6" i="101" s="1"/>
  <c r="DW11" i="129" s="1"/>
  <c r="CU15" i="130"/>
  <c r="CU32" i="131"/>
  <c r="DW15" i="126"/>
  <c r="DA13" i="131"/>
  <c r="DF32" i="131"/>
  <c r="DL32" i="131"/>
  <c r="DA14" i="130"/>
  <c r="G67" i="89"/>
  <c r="I67" i="89" s="1"/>
  <c r="Z67" i="89" s="1"/>
  <c r="AD67" i="89" s="1"/>
  <c r="CN23" i="122" s="1"/>
  <c r="DA9" i="124"/>
  <c r="CJ13" i="131"/>
  <c r="CP13" i="131"/>
  <c r="DR32" i="131"/>
  <c r="DA32" i="131"/>
  <c r="EH32" i="131"/>
  <c r="EC14" i="130"/>
  <c r="EH22" i="127"/>
  <c r="CU9" i="124"/>
  <c r="DW13" i="131"/>
  <c r="CJ32" i="131"/>
  <c r="CE22" i="127"/>
  <c r="CP14" i="130"/>
  <c r="EH14" i="130"/>
  <c r="C12" i="101"/>
  <c r="G12" i="101" s="1"/>
  <c r="Q12" i="101" s="1"/>
  <c r="DA17" i="129" s="1"/>
  <c r="CE16" i="131"/>
  <c r="DA22" i="127"/>
  <c r="CU22" i="127"/>
  <c r="DF22" i="127"/>
  <c r="CJ28" i="130"/>
  <c r="CP22" i="127"/>
  <c r="DW22" i="127"/>
  <c r="DR22" i="127"/>
  <c r="CJ22" i="127"/>
  <c r="DA24" i="126"/>
  <c r="DF28" i="130"/>
  <c r="DL18" i="126"/>
  <c r="DF24" i="126"/>
  <c r="DR16" i="132"/>
  <c r="EH28" i="130"/>
  <c r="DW18" i="126"/>
  <c r="CP11" i="130"/>
  <c r="EH24" i="126"/>
  <c r="CU28" i="130"/>
  <c r="G107" i="8"/>
  <c r="I4" i="1" s="1"/>
  <c r="CU24" i="126"/>
  <c r="DW24" i="126"/>
  <c r="EH18" i="126"/>
  <c r="CJ18" i="126"/>
  <c r="CU18" i="126"/>
  <c r="BA22" i="118"/>
  <c r="CP24" i="126"/>
  <c r="DR24" i="126"/>
  <c r="CS27" i="120"/>
  <c r="DL16" i="132"/>
  <c r="CE28" i="130"/>
  <c r="DA15" i="130"/>
  <c r="DF23" i="131"/>
  <c r="DF18" i="126"/>
  <c r="DR18" i="126"/>
  <c r="EC24" i="126"/>
  <c r="DD27" i="120"/>
  <c r="DA16" i="132"/>
  <c r="DA18" i="126"/>
  <c r="L163" i="89"/>
  <c r="CJ24" i="126"/>
  <c r="DL24" i="126"/>
  <c r="BG27" i="120"/>
  <c r="FO13" i="118"/>
  <c r="CJ16" i="132"/>
  <c r="EH16" i="132"/>
  <c r="EC6" i="124"/>
  <c r="DL28" i="130"/>
  <c r="N163" i="89"/>
  <c r="AF163" i="89" s="1"/>
  <c r="DF21" i="126" s="1"/>
  <c r="CE18" i="126"/>
  <c r="CP18" i="126"/>
  <c r="BG26" i="118"/>
  <c r="CP15" i="130"/>
  <c r="DW15" i="130"/>
  <c r="CN20" i="118"/>
  <c r="CU13" i="131"/>
  <c r="EC13" i="131"/>
  <c r="DL13" i="131"/>
  <c r="BW26" i="118"/>
  <c r="CE6" i="124"/>
  <c r="DL15" i="130"/>
  <c r="DF15" i="130"/>
  <c r="DW14" i="130"/>
  <c r="CE14" i="130"/>
  <c r="DR14" i="130"/>
  <c r="EC16" i="130"/>
  <c r="DF13" i="130"/>
  <c r="CP15" i="126"/>
  <c r="DA16" i="125"/>
  <c r="EC16" i="125"/>
  <c r="EC15" i="130"/>
  <c r="DR13" i="131"/>
  <c r="CE13" i="131"/>
  <c r="DR15" i="130"/>
  <c r="CE15" i="130"/>
  <c r="CJ14" i="130"/>
  <c r="DR15" i="126"/>
  <c r="CU21" i="127"/>
  <c r="FG20" i="120"/>
  <c r="S36" i="89"/>
  <c r="EC31" i="120"/>
  <c r="FD31" i="120"/>
  <c r="FO31" i="120"/>
  <c r="EH11" i="130"/>
  <c r="DW13" i="118"/>
  <c r="DF16" i="132"/>
  <c r="CS26" i="118"/>
  <c r="CJ15" i="130"/>
  <c r="DR16" i="130"/>
  <c r="FR16" i="131"/>
  <c r="GH16" i="130"/>
  <c r="EV22" i="120"/>
  <c r="FW22" i="120"/>
  <c r="GC14" i="118"/>
  <c r="GN28" i="130"/>
  <c r="EV32" i="118"/>
  <c r="DW31" i="120"/>
  <c r="ES31" i="120"/>
  <c r="DA16" i="130"/>
  <c r="EP16" i="131"/>
  <c r="FA16" i="130"/>
  <c r="FR22" i="120"/>
  <c r="FL22" i="120"/>
  <c r="GH14" i="118"/>
  <c r="EP19" i="131"/>
  <c r="J77" i="100"/>
  <c r="M5" i="101"/>
  <c r="M3" i="101" s="1"/>
  <c r="M2" i="101" s="1"/>
  <c r="K107" i="8"/>
  <c r="I4" i="20" s="1"/>
  <c r="K97" i="100"/>
  <c r="FA9" i="124"/>
  <c r="GC9" i="124"/>
  <c r="EV9" i="124"/>
  <c r="FL15" i="130"/>
  <c r="GC15" i="130"/>
  <c r="FR15" i="130"/>
  <c r="FW6" i="124"/>
  <c r="K4" i="8"/>
  <c r="I2" i="20" s="1"/>
  <c r="FW9" i="124"/>
  <c r="EP9" i="124"/>
  <c r="FR9" i="124"/>
  <c r="FW15" i="130"/>
  <c r="FG15" i="130"/>
  <c r="GN15" i="130"/>
  <c r="K80" i="8"/>
  <c r="I3" i="20" s="1"/>
  <c r="L15" i="101"/>
  <c r="P15" i="101" s="1"/>
  <c r="R15" i="101" s="1"/>
  <c r="GC20" i="129" s="1"/>
  <c r="GS9" i="124"/>
  <c r="FL9" i="124"/>
  <c r="GS16" i="131"/>
  <c r="GN16" i="130"/>
  <c r="EV22" i="127"/>
  <c r="GC22" i="120"/>
  <c r="GN22" i="120"/>
  <c r="GN15" i="126"/>
  <c r="GS19" i="131"/>
  <c r="FW19" i="131"/>
  <c r="GS15" i="130"/>
  <c r="FW16" i="125"/>
  <c r="AP120" i="77"/>
  <c r="GS22" i="127"/>
  <c r="GH15" i="126"/>
  <c r="EV13" i="130"/>
  <c r="FW28" i="130"/>
  <c r="GS21" i="127"/>
  <c r="GN16" i="131"/>
  <c r="GC16" i="131"/>
  <c r="FR16" i="130"/>
  <c r="FG16" i="130"/>
  <c r="GS16" i="130"/>
  <c r="FA22" i="127"/>
  <c r="GC22" i="127"/>
  <c r="GN14" i="118"/>
  <c r="FG14" i="118"/>
  <c r="FR19" i="131"/>
  <c r="GN19" i="131"/>
  <c r="GC19" i="131"/>
  <c r="GN13" i="130"/>
  <c r="EV28" i="130"/>
  <c r="FL32" i="118"/>
  <c r="EP21" i="127"/>
  <c r="GS16" i="125"/>
  <c r="K90" i="100"/>
  <c r="FR22" i="127"/>
  <c r="FL22" i="127"/>
  <c r="S132" i="89"/>
  <c r="X132" i="89" s="1"/>
  <c r="AC132" i="89" s="1"/>
  <c r="AG132" i="89" s="1"/>
  <c r="FL18" i="125" s="1"/>
  <c r="EV16" i="131"/>
  <c r="FA16" i="131"/>
  <c r="FL16" i="130"/>
  <c r="GC16" i="130"/>
  <c r="GN22" i="127"/>
  <c r="FG22" i="127"/>
  <c r="FL30" i="126"/>
  <c r="FW14" i="118"/>
  <c r="FL19" i="131"/>
  <c r="FA19" i="131"/>
  <c r="GS13" i="130"/>
  <c r="FG32" i="118"/>
  <c r="FA16" i="125"/>
  <c r="FA13" i="130"/>
  <c r="EP28" i="130"/>
  <c r="EP32" i="118"/>
  <c r="FA32" i="118"/>
  <c r="FW32" i="118"/>
  <c r="FL21" i="127"/>
  <c r="GN21" i="127"/>
  <c r="V162" i="89"/>
  <c r="X162" i="89" s="1"/>
  <c r="FG16" i="131"/>
  <c r="FW16" i="131"/>
  <c r="GS14" i="118"/>
  <c r="FL14" i="118"/>
  <c r="FR14" i="118"/>
  <c r="FG15" i="126"/>
  <c r="FW13" i="130"/>
  <c r="GH13" i="130"/>
  <c r="GC13" i="130"/>
  <c r="GH31" i="127"/>
  <c r="GC28" i="130"/>
  <c r="FR28" i="130"/>
  <c r="GN11" i="131"/>
  <c r="GN32" i="118"/>
  <c r="GH32" i="118"/>
  <c r="GH21" i="127"/>
  <c r="FA21" i="127"/>
  <c r="GC21" i="127"/>
  <c r="FL16" i="125"/>
  <c r="EV16" i="125"/>
  <c r="GH16" i="125"/>
  <c r="FA15" i="126"/>
  <c r="FR13" i="130"/>
  <c r="FG13" i="130"/>
  <c r="FG28" i="130"/>
  <c r="GS28" i="130"/>
  <c r="FG21" i="127"/>
  <c r="EP14" i="118"/>
  <c r="EV14" i="118"/>
  <c r="GC15" i="126"/>
  <c r="EP13" i="130"/>
  <c r="GH28" i="130"/>
  <c r="FL28" i="130"/>
  <c r="FR32" i="118"/>
  <c r="GC32" i="118"/>
  <c r="EV21" i="127"/>
  <c r="GC16" i="125"/>
  <c r="EP16" i="125"/>
  <c r="DW16" i="132"/>
  <c r="EC16" i="132"/>
  <c r="EC9" i="131"/>
  <c r="DL23" i="131"/>
  <c r="CE16" i="132"/>
  <c r="CU16" i="132"/>
  <c r="DF9" i="131"/>
  <c r="DW23" i="131"/>
  <c r="CY33" i="119"/>
  <c r="Z78" i="89"/>
  <c r="AD78" i="89" s="1"/>
  <c r="BR17" i="123" s="1"/>
  <c r="BA18" i="123"/>
  <c r="DD33" i="119"/>
  <c r="BG33" i="119"/>
  <c r="CS33" i="119"/>
  <c r="CS18" i="123"/>
  <c r="DL11" i="130"/>
  <c r="EC13" i="118"/>
  <c r="EN13" i="118"/>
  <c r="CH33" i="119"/>
  <c r="BW33" i="119"/>
  <c r="CN33" i="119"/>
  <c r="DR9" i="131"/>
  <c r="EH23" i="131"/>
  <c r="DD18" i="123"/>
  <c r="I132" i="89"/>
  <c r="N132" i="89" s="1"/>
  <c r="AB132" i="89" s="1"/>
  <c r="AF132" i="89" s="1"/>
  <c r="DA18" i="125" s="1"/>
  <c r="E14" i="101"/>
  <c r="BR33" i="119"/>
  <c r="CC33" i="119"/>
  <c r="L162" i="89"/>
  <c r="N162" i="89" s="1"/>
  <c r="N176" i="89" s="1"/>
  <c r="DR11" i="130"/>
  <c r="DA11" i="130"/>
  <c r="EH13" i="118"/>
  <c r="FJ13" i="118"/>
  <c r="BL33" i="119"/>
  <c r="DA9" i="131"/>
  <c r="DL9" i="131"/>
  <c r="N30" i="89"/>
  <c r="AB30" i="89" s="1"/>
  <c r="AF30" i="89" s="1"/>
  <c r="CC34" i="119" s="1"/>
  <c r="DR23" i="131"/>
  <c r="CY18" i="123"/>
  <c r="CH20" i="118"/>
  <c r="CP9" i="124"/>
  <c r="EC11" i="130"/>
  <c r="CJ11" i="130"/>
  <c r="DW11" i="130"/>
  <c r="CC27" i="120"/>
  <c r="DL13" i="118"/>
  <c r="FD13" i="118"/>
  <c r="EH16" i="131"/>
  <c r="CU9" i="131"/>
  <c r="CE9" i="131"/>
  <c r="CP9" i="131"/>
  <c r="EC15" i="126"/>
  <c r="CE23" i="131"/>
  <c r="CP23" i="131"/>
  <c r="EC23" i="131"/>
  <c r="D5" i="101"/>
  <c r="D3" i="101" s="1"/>
  <c r="D2" i="101" s="1"/>
  <c r="DW16" i="125"/>
  <c r="C15" i="101"/>
  <c r="G15" i="101" s="1"/>
  <c r="Q15" i="101" s="1"/>
  <c r="DA20" i="129" s="1"/>
  <c r="G213" i="8"/>
  <c r="I6" i="1" s="1"/>
  <c r="CS20" i="118"/>
  <c r="CY20" i="118"/>
  <c r="CU11" i="130"/>
  <c r="DF11" i="130"/>
  <c r="BA27" i="120"/>
  <c r="EY13" i="118"/>
  <c r="DR13" i="118"/>
  <c r="DW9" i="131"/>
  <c r="CJ9" i="131"/>
  <c r="DA15" i="126"/>
  <c r="CU15" i="126"/>
  <c r="DA23" i="131"/>
  <c r="CU23" i="131"/>
  <c r="CP6" i="124"/>
  <c r="CE16" i="130"/>
  <c r="EH16" i="130"/>
  <c r="J78" i="100"/>
  <c r="CJ16" i="125"/>
  <c r="DF16" i="125"/>
  <c r="BG20" i="118"/>
  <c r="BW20" i="118"/>
  <c r="BL20" i="118"/>
  <c r="DW9" i="124"/>
  <c r="DR9" i="124"/>
  <c r="DW6" i="124"/>
  <c r="DA16" i="131"/>
  <c r="BR26" i="118"/>
  <c r="CH26" i="118"/>
  <c r="CY26" i="118"/>
  <c r="EH6" i="124"/>
  <c r="CP16" i="130"/>
  <c r="CU16" i="130"/>
  <c r="CJ16" i="130"/>
  <c r="CJ15" i="126"/>
  <c r="DL15" i="126"/>
  <c r="DL6" i="124"/>
  <c r="CU16" i="125"/>
  <c r="CP16" i="125"/>
  <c r="DR16" i="131"/>
  <c r="DA6" i="124"/>
  <c r="BA26" i="118"/>
  <c r="DD26" i="118"/>
  <c r="G4" i="101"/>
  <c r="Q4" i="101" s="1"/>
  <c r="DL9" i="129" s="1"/>
  <c r="BA20" i="118"/>
  <c r="BR20" i="118"/>
  <c r="EC9" i="124"/>
  <c r="EC16" i="131"/>
  <c r="CU6" i="124"/>
  <c r="CC26" i="118"/>
  <c r="BL26" i="118"/>
  <c r="DF6" i="124"/>
  <c r="DL16" i="130"/>
  <c r="DW16" i="130"/>
  <c r="CE15" i="126"/>
  <c r="DF15" i="126"/>
  <c r="CJ6" i="124"/>
  <c r="EH16" i="125"/>
  <c r="CE16" i="125"/>
  <c r="DR13" i="130"/>
  <c r="CN22" i="118"/>
  <c r="BW12" i="119"/>
  <c r="CJ9" i="124"/>
  <c r="DL9" i="124"/>
  <c r="CH27" i="120"/>
  <c r="CN27" i="120"/>
  <c r="BW27" i="120"/>
  <c r="DA28" i="130"/>
  <c r="CP28" i="130"/>
  <c r="EC28" i="130"/>
  <c r="BR18" i="123"/>
  <c r="CJ13" i="130"/>
  <c r="CC18" i="123"/>
  <c r="BL18" i="123"/>
  <c r="CH18" i="123"/>
  <c r="DL13" i="130"/>
  <c r="CE9" i="124"/>
  <c r="DF9" i="124"/>
  <c r="BL27" i="120"/>
  <c r="CY27" i="120"/>
  <c r="DW28" i="130"/>
  <c r="EC13" i="130"/>
  <c r="CN18" i="123"/>
  <c r="BW18" i="123"/>
  <c r="DW13" i="130"/>
  <c r="CE13" i="130"/>
  <c r="EH13" i="130"/>
  <c r="G9" i="1"/>
  <c r="K127" i="88"/>
  <c r="CU29" i="129"/>
  <c r="CU13" i="130"/>
  <c r="DA13" i="130"/>
  <c r="GC11" i="131"/>
  <c r="FA11" i="131"/>
  <c r="FG11" i="131"/>
  <c r="FW11" i="131"/>
  <c r="GN6" i="124"/>
  <c r="V155" i="89"/>
  <c r="X155" i="89" s="1"/>
  <c r="AG155" i="89" s="1"/>
  <c r="GN13" i="126" s="1"/>
  <c r="L20" i="101"/>
  <c r="P20" i="101" s="1"/>
  <c r="R20" i="101" s="1"/>
  <c r="FG25" i="129" s="1"/>
  <c r="EP11" i="131"/>
  <c r="GH11" i="131"/>
  <c r="GS20" i="120"/>
  <c r="GS6" i="124"/>
  <c r="P4" i="101"/>
  <c r="R4" i="101" s="1"/>
  <c r="EV9" i="129" s="1"/>
  <c r="EV6" i="124"/>
  <c r="GC6" i="124"/>
  <c r="FG6" i="124"/>
  <c r="GN30" i="126"/>
  <c r="EV15" i="126"/>
  <c r="FW15" i="126"/>
  <c r="EP15" i="126"/>
  <c r="FA6" i="124"/>
  <c r="FL6" i="124"/>
  <c r="GH6" i="124"/>
  <c r="FG30" i="126"/>
  <c r="FR15" i="126"/>
  <c r="GS15" i="126"/>
  <c r="FG31" i="127"/>
  <c r="FR6" i="124"/>
  <c r="GH30" i="126"/>
  <c r="FA30" i="126"/>
  <c r="GC30" i="126"/>
  <c r="FA31" i="127"/>
  <c r="GC31" i="127"/>
  <c r="EV31" i="127"/>
  <c r="EV30" i="126"/>
  <c r="FW30" i="126"/>
  <c r="FW31" i="127"/>
  <c r="EP31" i="127"/>
  <c r="FR31" i="127"/>
  <c r="EP30" i="126"/>
  <c r="FR30" i="126"/>
  <c r="GS31" i="127"/>
  <c r="FL31" i="127"/>
  <c r="AS41" i="89"/>
  <c r="AS36" i="89" s="1"/>
  <c r="AS35" i="89" s="1"/>
  <c r="AN36" i="89"/>
  <c r="AN35" i="89" s="1"/>
  <c r="AN4" i="89"/>
  <c r="CC22" i="120"/>
  <c r="G8" i="101"/>
  <c r="Q8" i="101" s="1"/>
  <c r="EH13" i="129" s="1"/>
  <c r="CU16" i="131"/>
  <c r="CJ16" i="131"/>
  <c r="CP16" i="131"/>
  <c r="EC21" i="127"/>
  <c r="G80" i="8"/>
  <c r="I3" i="1" s="1"/>
  <c r="DF16" i="131"/>
  <c r="DW16" i="131"/>
  <c r="DW21" i="127"/>
  <c r="G7" i="101"/>
  <c r="Q7" i="101" s="1"/>
  <c r="DR12" i="129" s="1"/>
  <c r="I36" i="89"/>
  <c r="Z36" i="89" s="1"/>
  <c r="AD36" i="89" s="1"/>
  <c r="BL17" i="120" s="1"/>
  <c r="BW22" i="120"/>
  <c r="BL22" i="120"/>
  <c r="CJ29" i="129"/>
  <c r="DR15" i="119"/>
  <c r="N74" i="89"/>
  <c r="AB74" i="89" s="1"/>
  <c r="AF74" i="89" s="1"/>
  <c r="CH10" i="123" s="1"/>
  <c r="N37" i="89"/>
  <c r="AB37" i="89" s="1"/>
  <c r="AF37" i="89" s="1"/>
  <c r="BL20" i="120" s="1"/>
  <c r="BR22" i="120"/>
  <c r="CP21" i="127"/>
  <c r="CJ21" i="127"/>
  <c r="EH21" i="127"/>
  <c r="CE21" i="127"/>
  <c r="DL21" i="127"/>
  <c r="DR21" i="127"/>
  <c r="DF21" i="127"/>
  <c r="CN22" i="120"/>
  <c r="CE29" i="129"/>
  <c r="CE31" i="127"/>
  <c r="DL31" i="127"/>
  <c r="CJ31" i="127"/>
  <c r="DR31" i="127"/>
  <c r="CP31" i="127"/>
  <c r="DW31" i="127"/>
  <c r="CU31" i="127"/>
  <c r="EC31" i="127"/>
  <c r="DA31" i="127"/>
  <c r="EH31" i="127"/>
  <c r="DF31" i="127"/>
  <c r="BL12" i="119"/>
  <c r="CC12" i="119"/>
  <c r="DD12" i="119"/>
  <c r="CY12" i="119"/>
  <c r="CH22" i="118"/>
  <c r="BA12" i="119"/>
  <c r="BR22" i="118"/>
  <c r="AF197" i="89"/>
  <c r="CP28" i="127" s="1"/>
  <c r="DR33" i="120"/>
  <c r="FD33" i="120"/>
  <c r="EH33" i="120"/>
  <c r="EY33" i="120"/>
  <c r="DL33" i="120"/>
  <c r="EN33" i="120"/>
  <c r="ES33" i="120"/>
  <c r="DW33" i="120"/>
  <c r="FJ33" i="120"/>
  <c r="EC33" i="120"/>
  <c r="FO33" i="120"/>
  <c r="BL22" i="118"/>
  <c r="CC22" i="118"/>
  <c r="CY22" i="118"/>
  <c r="BW22" i="118"/>
  <c r="BG22" i="118"/>
  <c r="CS22" i="118"/>
  <c r="I68" i="89"/>
  <c r="Z68" i="89" s="1"/>
  <c r="AD68" i="89" s="1"/>
  <c r="BA25" i="122" s="1"/>
  <c r="DW29" i="129"/>
  <c r="DF29" i="129"/>
  <c r="FO15" i="119"/>
  <c r="M36" i="89"/>
  <c r="AA36" i="89" s="1"/>
  <c r="AE36" i="89" s="1"/>
  <c r="FD17" i="120" s="1"/>
  <c r="L16" i="89"/>
  <c r="M16" i="89" s="1"/>
  <c r="CP29" i="129"/>
  <c r="DA29" i="129"/>
  <c r="EC29" i="129"/>
  <c r="DW15" i="119"/>
  <c r="EH15" i="119"/>
  <c r="ES15" i="119"/>
  <c r="FR11" i="131"/>
  <c r="FL11" i="131"/>
  <c r="EP20" i="120"/>
  <c r="AG170" i="89"/>
  <c r="DL29" i="129"/>
  <c r="FD15" i="119"/>
  <c r="DL15" i="119"/>
  <c r="N41" i="89"/>
  <c r="DR29" i="129"/>
  <c r="EC15" i="119"/>
  <c r="EN15" i="119"/>
  <c r="FW20" i="120"/>
  <c r="FR20" i="120"/>
  <c r="GH20" i="120"/>
  <c r="X21" i="89"/>
  <c r="AC21" i="89" s="1"/>
  <c r="AG21" i="89" s="1"/>
  <c r="EV16" i="119" s="1"/>
  <c r="FL20" i="120"/>
  <c r="GC20" i="120"/>
  <c r="FA20" i="120"/>
  <c r="GN20" i="120"/>
  <c r="G9" i="20"/>
  <c r="X169" i="89"/>
  <c r="X99" i="89"/>
  <c r="AC99" i="89" s="1"/>
  <c r="AG99" i="89" s="1"/>
  <c r="EV13" i="124" s="1"/>
  <c r="X183" i="89"/>
  <c r="AG183" i="89" s="1"/>
  <c r="GH14" i="127" s="1"/>
  <c r="FL34" i="118"/>
  <c r="GS34" i="118"/>
  <c r="FR34" i="118"/>
  <c r="GC34" i="118"/>
  <c r="GN34" i="118"/>
  <c r="FG34" i="118"/>
  <c r="EV34" i="118"/>
  <c r="GH34" i="118"/>
  <c r="FW34" i="118"/>
  <c r="EP34" i="118"/>
  <c r="FA34" i="118"/>
  <c r="GH10" i="130"/>
  <c r="FL10" i="130"/>
  <c r="EP10" i="130"/>
  <c r="GS10" i="130"/>
  <c r="FR10" i="130"/>
  <c r="GN10" i="130"/>
  <c r="FG10" i="130"/>
  <c r="EV10" i="130"/>
  <c r="GC10" i="130"/>
  <c r="FW10" i="130"/>
  <c r="FA10" i="130"/>
  <c r="AG164" i="89"/>
  <c r="X163" i="89"/>
  <c r="AG163" i="89" s="1"/>
  <c r="GS22" i="123"/>
  <c r="FR22" i="123"/>
  <c r="EP22" i="123"/>
  <c r="FA22" i="123"/>
  <c r="FL22" i="123"/>
  <c r="GN22" i="123"/>
  <c r="GC22" i="123"/>
  <c r="EV22" i="123"/>
  <c r="FG22" i="123"/>
  <c r="FW22" i="123"/>
  <c r="GH22" i="123"/>
  <c r="EV28" i="122"/>
  <c r="GC28" i="122"/>
  <c r="FA28" i="122"/>
  <c r="GH28" i="122"/>
  <c r="GS28" i="122"/>
  <c r="FL28" i="122"/>
  <c r="FW28" i="122"/>
  <c r="GN28" i="122"/>
  <c r="EP28" i="122"/>
  <c r="FR28" i="122"/>
  <c r="FG28" i="122"/>
  <c r="GS24" i="130"/>
  <c r="FW24" i="130"/>
  <c r="FA24" i="130"/>
  <c r="GC24" i="130"/>
  <c r="EV24" i="130"/>
  <c r="FR24" i="130"/>
  <c r="EP24" i="130"/>
  <c r="GH24" i="130"/>
  <c r="FL24" i="130"/>
  <c r="FG24" i="130"/>
  <c r="GN24" i="130"/>
  <c r="GN17" i="129"/>
  <c r="FR17" i="129"/>
  <c r="EV17" i="129"/>
  <c r="GH17" i="129"/>
  <c r="FL17" i="129"/>
  <c r="EP17" i="129"/>
  <c r="FG17" i="129"/>
  <c r="GS17" i="129"/>
  <c r="FA17" i="129"/>
  <c r="GC17" i="129"/>
  <c r="FW17" i="129"/>
  <c r="P10" i="101"/>
  <c r="R10" i="101" s="1"/>
  <c r="R11" i="101"/>
  <c r="GH34" i="123"/>
  <c r="FG34" i="123"/>
  <c r="GN34" i="123"/>
  <c r="FL34" i="123"/>
  <c r="GS34" i="123"/>
  <c r="EV34" i="123"/>
  <c r="FA34" i="123"/>
  <c r="EP34" i="123"/>
  <c r="GC34" i="123"/>
  <c r="FR34" i="123"/>
  <c r="FW34" i="123"/>
  <c r="GC29" i="127"/>
  <c r="FG29" i="127"/>
  <c r="GS29" i="127"/>
  <c r="FW29" i="127"/>
  <c r="FA29" i="127"/>
  <c r="GN29" i="127"/>
  <c r="FR29" i="127"/>
  <c r="EV29" i="127"/>
  <c r="GH29" i="127"/>
  <c r="FL29" i="127"/>
  <c r="EP29" i="127"/>
  <c r="GS14" i="119"/>
  <c r="FG14" i="119"/>
  <c r="FR14" i="119"/>
  <c r="FA14" i="119"/>
  <c r="GH14" i="119"/>
  <c r="GN14" i="119"/>
  <c r="EP14" i="119"/>
  <c r="GC14" i="119"/>
  <c r="FL14" i="119"/>
  <c r="EV14" i="119"/>
  <c r="FW14" i="119"/>
  <c r="X85" i="89"/>
  <c r="AC85" i="89" s="1"/>
  <c r="AG85" i="89" s="1"/>
  <c r="FW15" i="125"/>
  <c r="EV15" i="125"/>
  <c r="GC15" i="125"/>
  <c r="FA15" i="125"/>
  <c r="FG15" i="125"/>
  <c r="FL15" i="125"/>
  <c r="FR15" i="125"/>
  <c r="GH15" i="125"/>
  <c r="GS15" i="125"/>
  <c r="EP15" i="125"/>
  <c r="GN15" i="125"/>
  <c r="X139" i="89"/>
  <c r="AC139" i="89" s="1"/>
  <c r="AG139" i="89" s="1"/>
  <c r="P37" i="101"/>
  <c r="R37" i="101" s="1"/>
  <c r="R39" i="101"/>
  <c r="X89" i="89"/>
  <c r="AC89" i="89" s="1"/>
  <c r="AG89" i="89" s="1"/>
  <c r="GS17" i="126"/>
  <c r="FW17" i="126"/>
  <c r="FA17" i="126"/>
  <c r="GN17" i="126"/>
  <c r="FR17" i="126"/>
  <c r="EV17" i="126"/>
  <c r="GH17" i="126"/>
  <c r="FL17" i="126"/>
  <c r="EP17" i="126"/>
  <c r="GC17" i="126"/>
  <c r="FG17" i="126"/>
  <c r="X197" i="89"/>
  <c r="FL28" i="119"/>
  <c r="FR28" i="119"/>
  <c r="FW28" i="119"/>
  <c r="EP28" i="119"/>
  <c r="EV28" i="119"/>
  <c r="GC28" i="119"/>
  <c r="FG28" i="119"/>
  <c r="GH28" i="119"/>
  <c r="GN28" i="119"/>
  <c r="GS28" i="119"/>
  <c r="FA28" i="119"/>
  <c r="GC24" i="118"/>
  <c r="FA24" i="118"/>
  <c r="GH24" i="118"/>
  <c r="FW24" i="118"/>
  <c r="FL24" i="118"/>
  <c r="GN24" i="118"/>
  <c r="EP24" i="118"/>
  <c r="FG24" i="118"/>
  <c r="FR24" i="118"/>
  <c r="GS24" i="118"/>
  <c r="EV24" i="118"/>
  <c r="GN12" i="126"/>
  <c r="FR12" i="126"/>
  <c r="EV12" i="126"/>
  <c r="GH12" i="126"/>
  <c r="FL12" i="126"/>
  <c r="EP12" i="126"/>
  <c r="GC12" i="126"/>
  <c r="FG12" i="126"/>
  <c r="GS12" i="126"/>
  <c r="FW12" i="126"/>
  <c r="FA12" i="126"/>
  <c r="K349" i="8"/>
  <c r="I8" i="20" s="1"/>
  <c r="GN32" i="126"/>
  <c r="FR32" i="126"/>
  <c r="EV32" i="126"/>
  <c r="GH32" i="126"/>
  <c r="FL32" i="126"/>
  <c r="EP32" i="126"/>
  <c r="GC32" i="126"/>
  <c r="FG32" i="126"/>
  <c r="GS32" i="126"/>
  <c r="FW32" i="126"/>
  <c r="FA32" i="126"/>
  <c r="X188" i="89"/>
  <c r="AG188" i="89" s="1"/>
  <c r="X119" i="89"/>
  <c r="AC119" i="89" s="1"/>
  <c r="AG119" i="89" s="1"/>
  <c r="GS9" i="126"/>
  <c r="FW9" i="126"/>
  <c r="FA9" i="126"/>
  <c r="GN9" i="126"/>
  <c r="FR9" i="126"/>
  <c r="EV9" i="126"/>
  <c r="GH9" i="126"/>
  <c r="FL9" i="126"/>
  <c r="EP9" i="126"/>
  <c r="GC9" i="126"/>
  <c r="FG9" i="126"/>
  <c r="W5" i="89"/>
  <c r="X7" i="89"/>
  <c r="AC7" i="89" s="1"/>
  <c r="AG7" i="89" s="1"/>
  <c r="GH11" i="126"/>
  <c r="FL11" i="126"/>
  <c r="EP11" i="126"/>
  <c r="GC11" i="126"/>
  <c r="FG11" i="126"/>
  <c r="GS11" i="126"/>
  <c r="FW11" i="126"/>
  <c r="FA11" i="126"/>
  <c r="GN11" i="126"/>
  <c r="FR11" i="126"/>
  <c r="EV11" i="126"/>
  <c r="GS18" i="131"/>
  <c r="FW18" i="131"/>
  <c r="FA18" i="131"/>
  <c r="GC18" i="131"/>
  <c r="EV18" i="131"/>
  <c r="FR18" i="131"/>
  <c r="FL18" i="131"/>
  <c r="FG18" i="131"/>
  <c r="EP18" i="131"/>
  <c r="GN18" i="131"/>
  <c r="GH18" i="131"/>
  <c r="GN23" i="125"/>
  <c r="FL23" i="125"/>
  <c r="GS23" i="125"/>
  <c r="FR23" i="125"/>
  <c r="EP23" i="125"/>
  <c r="FA23" i="125"/>
  <c r="FG23" i="125"/>
  <c r="EV23" i="125"/>
  <c r="GH23" i="125"/>
  <c r="FW23" i="125"/>
  <c r="GC23" i="125"/>
  <c r="GC10" i="126"/>
  <c r="FG10" i="126"/>
  <c r="GS10" i="126"/>
  <c r="FW10" i="126"/>
  <c r="FA10" i="126"/>
  <c r="GN10" i="126"/>
  <c r="FR10" i="126"/>
  <c r="EV10" i="126"/>
  <c r="GH10" i="126"/>
  <c r="FL10" i="126"/>
  <c r="EP10" i="126"/>
  <c r="X126" i="89"/>
  <c r="AC126" i="89" s="1"/>
  <c r="AG126" i="89" s="1"/>
  <c r="X54" i="89"/>
  <c r="AC54" i="89" s="1"/>
  <c r="AG54" i="89" s="1"/>
  <c r="GS14" i="124"/>
  <c r="FR14" i="124"/>
  <c r="EP14" i="124"/>
  <c r="FW14" i="124"/>
  <c r="EV14" i="124"/>
  <c r="GC14" i="124"/>
  <c r="FA14" i="124"/>
  <c r="FG14" i="124"/>
  <c r="GN14" i="124"/>
  <c r="GH14" i="124"/>
  <c r="FL14" i="124"/>
  <c r="FL28" i="120"/>
  <c r="GS28" i="120"/>
  <c r="FR28" i="120"/>
  <c r="GC28" i="120"/>
  <c r="GN28" i="120"/>
  <c r="FG28" i="120"/>
  <c r="EV28" i="120"/>
  <c r="GH28" i="120"/>
  <c r="FW28" i="120"/>
  <c r="EP28" i="120"/>
  <c r="FA28" i="120"/>
  <c r="GC29" i="129"/>
  <c r="FG29" i="129"/>
  <c r="GH29" i="129"/>
  <c r="FA29" i="129"/>
  <c r="FW29" i="129"/>
  <c r="EV29" i="129"/>
  <c r="FR29" i="129"/>
  <c r="FL29" i="129"/>
  <c r="GS29" i="129"/>
  <c r="EP29" i="129"/>
  <c r="GN29" i="129"/>
  <c r="GN15" i="127"/>
  <c r="FR15" i="127"/>
  <c r="EV15" i="127"/>
  <c r="GH15" i="127"/>
  <c r="FL15" i="127"/>
  <c r="EP15" i="127"/>
  <c r="GC15" i="127"/>
  <c r="FG15" i="127"/>
  <c r="GS15" i="127"/>
  <c r="FW15" i="127"/>
  <c r="FA15" i="127"/>
  <c r="M56" i="89"/>
  <c r="BR12" i="119"/>
  <c r="CS12" i="119"/>
  <c r="N22" i="89"/>
  <c r="AB22" i="89" s="1"/>
  <c r="AF22" i="89" s="1"/>
  <c r="CS18" i="119" s="1"/>
  <c r="BR18" i="118"/>
  <c r="BL18" i="118"/>
  <c r="CN12" i="119"/>
  <c r="CH12" i="119"/>
  <c r="CN8" i="119"/>
  <c r="CH8" i="119"/>
  <c r="BG8" i="119"/>
  <c r="EC28" i="123"/>
  <c r="DF28" i="123"/>
  <c r="DR28" i="123"/>
  <c r="DW28" i="123"/>
  <c r="CP28" i="123"/>
  <c r="CJ28" i="123"/>
  <c r="CU28" i="123"/>
  <c r="DL28" i="123"/>
  <c r="CE28" i="123"/>
  <c r="N24" i="89"/>
  <c r="AB24" i="89" s="1"/>
  <c r="AF24" i="89" s="1"/>
  <c r="CS22" i="119" s="1"/>
  <c r="N193" i="89"/>
  <c r="AF193" i="89" s="1"/>
  <c r="EC24" i="127" s="1"/>
  <c r="N20" i="89"/>
  <c r="AB20" i="89" s="1"/>
  <c r="AF20" i="89" s="1"/>
  <c r="BR14" i="119" s="1"/>
  <c r="CC18" i="118"/>
  <c r="BA18" i="118"/>
  <c r="CY18" i="118"/>
  <c r="CS18" i="118"/>
  <c r="BG22" i="120"/>
  <c r="BA22" i="120"/>
  <c r="CH22" i="120"/>
  <c r="BG18" i="118"/>
  <c r="DD18" i="118"/>
  <c r="CY22" i="120"/>
  <c r="CS22" i="120"/>
  <c r="CN18" i="118"/>
  <c r="CH18" i="118"/>
  <c r="EC24" i="130"/>
  <c r="DF24" i="130"/>
  <c r="CJ24" i="130"/>
  <c r="DW24" i="130"/>
  <c r="CU24" i="130"/>
  <c r="DR24" i="130"/>
  <c r="CP24" i="130"/>
  <c r="EH24" i="130"/>
  <c r="DL24" i="130"/>
  <c r="DA24" i="130"/>
  <c r="CE24" i="130"/>
  <c r="CE31" i="123"/>
  <c r="DL31" i="123"/>
  <c r="CJ31" i="123"/>
  <c r="EH31" i="123"/>
  <c r="DR31" i="123"/>
  <c r="CP31" i="123"/>
  <c r="DW31" i="123"/>
  <c r="CU31" i="123"/>
  <c r="EC31" i="123"/>
  <c r="DA31" i="123"/>
  <c r="DF31" i="123"/>
  <c r="CN23" i="118"/>
  <c r="BG23" i="118"/>
  <c r="BW23" i="118"/>
  <c r="CC23" i="118"/>
  <c r="BA23" i="118"/>
  <c r="DD23" i="118"/>
  <c r="CS23" i="118"/>
  <c r="BL23" i="118"/>
  <c r="BR23" i="118"/>
  <c r="CH23" i="118"/>
  <c r="CY23" i="118"/>
  <c r="EC13" i="126"/>
  <c r="DF13" i="126"/>
  <c r="CJ13" i="126"/>
  <c r="DW13" i="126"/>
  <c r="DA13" i="126"/>
  <c r="CE13" i="126"/>
  <c r="DR13" i="126"/>
  <c r="CU13" i="126"/>
  <c r="EH13" i="126"/>
  <c r="DL13" i="126"/>
  <c r="CP13" i="126"/>
  <c r="DW18" i="131"/>
  <c r="DA18" i="131"/>
  <c r="CE18" i="131"/>
  <c r="EC18" i="131"/>
  <c r="CU18" i="131"/>
  <c r="DR18" i="131"/>
  <c r="CJ18" i="131"/>
  <c r="DL18" i="131"/>
  <c r="DF18" i="131"/>
  <c r="CP18" i="131"/>
  <c r="EH18" i="131"/>
  <c r="DW7" i="132"/>
  <c r="DA7" i="132"/>
  <c r="CE7" i="132"/>
  <c r="DL7" i="132"/>
  <c r="CJ7" i="132"/>
  <c r="EH7" i="132"/>
  <c r="CU7" i="132"/>
  <c r="EC7" i="132"/>
  <c r="CP7" i="132"/>
  <c r="DF7" i="132"/>
  <c r="DR7" i="132"/>
  <c r="FO25" i="122"/>
  <c r="EN25" i="122"/>
  <c r="DL25" i="122"/>
  <c r="ES25" i="122"/>
  <c r="DR25" i="122"/>
  <c r="EY25" i="122"/>
  <c r="DW25" i="122"/>
  <c r="FD25" i="122"/>
  <c r="EC25" i="122"/>
  <c r="FJ25" i="122"/>
  <c r="EH25" i="122"/>
  <c r="CC33" i="126"/>
  <c r="CC33" i="127"/>
  <c r="BG31" i="123"/>
  <c r="BL31" i="123"/>
  <c r="CH31" i="122"/>
  <c r="BG31" i="122"/>
  <c r="CC31" i="123"/>
  <c r="BR31" i="122"/>
  <c r="CC31" i="122"/>
  <c r="BA31" i="123"/>
  <c r="DD31" i="122"/>
  <c r="CS31" i="122"/>
  <c r="CC32" i="125"/>
  <c r="BL31" i="122"/>
  <c r="CC32" i="124"/>
  <c r="CY31" i="122"/>
  <c r="CN31" i="122"/>
  <c r="BA31" i="122"/>
  <c r="BR31" i="123"/>
  <c r="BW31" i="122"/>
  <c r="EC34" i="123"/>
  <c r="DA34" i="123"/>
  <c r="EH34" i="123"/>
  <c r="DF34" i="123"/>
  <c r="CE34" i="123"/>
  <c r="DL34" i="123"/>
  <c r="DW34" i="123"/>
  <c r="DR34" i="123"/>
  <c r="CJ34" i="123"/>
  <c r="CU34" i="123"/>
  <c r="CP34" i="123"/>
  <c r="BR12" i="122"/>
  <c r="CC12" i="122"/>
  <c r="CS12" i="122"/>
  <c r="DD12" i="122"/>
  <c r="BW12" i="122"/>
  <c r="BA12" i="122"/>
  <c r="CH12" i="122"/>
  <c r="CY12" i="122"/>
  <c r="CN12" i="122"/>
  <c r="BL12" i="122"/>
  <c r="BG12" i="122"/>
  <c r="DW15" i="127"/>
  <c r="DA15" i="127"/>
  <c r="CE15" i="127"/>
  <c r="DR15" i="127"/>
  <c r="CU15" i="127"/>
  <c r="EH15" i="127"/>
  <c r="DL15" i="127"/>
  <c r="CP15" i="127"/>
  <c r="EC15" i="127"/>
  <c r="DF15" i="127"/>
  <c r="CJ15" i="127"/>
  <c r="DW28" i="126"/>
  <c r="DA28" i="126"/>
  <c r="CE28" i="126"/>
  <c r="DR28" i="126"/>
  <c r="CU28" i="126"/>
  <c r="EH28" i="126"/>
  <c r="DL28" i="126"/>
  <c r="CP28" i="126"/>
  <c r="EC28" i="126"/>
  <c r="DF28" i="126"/>
  <c r="CJ28" i="126"/>
  <c r="AF151" i="89"/>
  <c r="DW12" i="126"/>
  <c r="DA12" i="126"/>
  <c r="CE12" i="126"/>
  <c r="DR12" i="126"/>
  <c r="CU12" i="126"/>
  <c r="EH12" i="126"/>
  <c r="DL12" i="126"/>
  <c r="CP12" i="126"/>
  <c r="EC12" i="126"/>
  <c r="DF12" i="126"/>
  <c r="CJ12" i="126"/>
  <c r="C83" i="100"/>
  <c r="C85" i="100" s="1"/>
  <c r="C18" i="101" s="1"/>
  <c r="G18" i="101" s="1"/>
  <c r="Q18" i="101" s="1"/>
  <c r="CU16" i="129"/>
  <c r="DR16" i="129"/>
  <c r="DA16" i="129"/>
  <c r="EC16" i="129"/>
  <c r="CE16" i="129"/>
  <c r="DF16" i="129"/>
  <c r="EH16" i="129"/>
  <c r="CJ16" i="129"/>
  <c r="DL16" i="129"/>
  <c r="CP16" i="129"/>
  <c r="DW16" i="129"/>
  <c r="CY8" i="119"/>
  <c r="BA22" i="122"/>
  <c r="CH22" i="122"/>
  <c r="BG22" i="122"/>
  <c r="CN22" i="122"/>
  <c r="BL22" i="122"/>
  <c r="CS22" i="122"/>
  <c r="BR22" i="122"/>
  <c r="CY22" i="122"/>
  <c r="BW22" i="122"/>
  <c r="DD22" i="122"/>
  <c r="CC22" i="122"/>
  <c r="N99" i="89"/>
  <c r="AB99" i="89" s="1"/>
  <c r="AF99" i="89" s="1"/>
  <c r="N33" i="89"/>
  <c r="AB33" i="89" s="1"/>
  <c r="AF33" i="89" s="1"/>
  <c r="N89" i="89"/>
  <c r="BR15" i="122"/>
  <c r="CS15" i="122"/>
  <c r="CY15" i="122"/>
  <c r="CN15" i="122"/>
  <c r="BA15" i="122"/>
  <c r="DD15" i="122"/>
  <c r="CC15" i="122"/>
  <c r="CH15" i="122"/>
  <c r="BL15" i="122"/>
  <c r="BG15" i="122"/>
  <c r="BW15" i="122"/>
  <c r="BR33" i="123"/>
  <c r="BA33" i="123"/>
  <c r="CN33" i="122"/>
  <c r="BL33" i="122"/>
  <c r="BL33" i="123"/>
  <c r="BW33" i="122"/>
  <c r="CH33" i="122"/>
  <c r="BG33" i="123"/>
  <c r="BA33" i="122"/>
  <c r="CY33" i="122"/>
  <c r="BR33" i="122"/>
  <c r="DD33" i="122"/>
  <c r="CS33" i="122"/>
  <c r="CC33" i="123"/>
  <c r="CC33" i="122"/>
  <c r="BG33" i="122"/>
  <c r="N183" i="89"/>
  <c r="AF183" i="89" s="1"/>
  <c r="AF981" i="75"/>
  <c r="CY32" i="119"/>
  <c r="BL32" i="119"/>
  <c r="BW32" i="119"/>
  <c r="CC32" i="119"/>
  <c r="CH32" i="119"/>
  <c r="CS32" i="119"/>
  <c r="BG32" i="119"/>
  <c r="BA32" i="119"/>
  <c r="BR32" i="119"/>
  <c r="CN32" i="119"/>
  <c r="DD32" i="119"/>
  <c r="DD24" i="120"/>
  <c r="BW24" i="120"/>
  <c r="BG24" i="120"/>
  <c r="BL24" i="120"/>
  <c r="BA24" i="120"/>
  <c r="CN24" i="120"/>
  <c r="CY24" i="120"/>
  <c r="CH24" i="120"/>
  <c r="BR24" i="120"/>
  <c r="CS24" i="120"/>
  <c r="CC24" i="120"/>
  <c r="CS13" i="120"/>
  <c r="CN13" i="120"/>
  <c r="BA13" i="120"/>
  <c r="CY13" i="120"/>
  <c r="BW13" i="120"/>
  <c r="BL13" i="120"/>
  <c r="BR13" i="120"/>
  <c r="CC13" i="120"/>
  <c r="BG13" i="120"/>
  <c r="DD13" i="120"/>
  <c r="CH13" i="120"/>
  <c r="EH15" i="124"/>
  <c r="DF15" i="124"/>
  <c r="CE15" i="124"/>
  <c r="DL15" i="124"/>
  <c r="CJ15" i="124"/>
  <c r="DR15" i="124"/>
  <c r="DW15" i="124"/>
  <c r="DA15" i="124"/>
  <c r="CP15" i="124"/>
  <c r="CU15" i="124"/>
  <c r="EC15" i="124"/>
  <c r="CY11" i="120"/>
  <c r="BW11" i="120"/>
  <c r="BR11" i="120"/>
  <c r="CN11" i="120"/>
  <c r="BL11" i="120"/>
  <c r="CC11" i="120"/>
  <c r="BA11" i="120"/>
  <c r="BG11" i="120"/>
  <c r="CS11" i="120"/>
  <c r="DD11" i="120"/>
  <c r="CH11" i="120"/>
  <c r="EH22" i="126"/>
  <c r="DL22" i="126"/>
  <c r="CP22" i="126"/>
  <c r="EC22" i="126"/>
  <c r="DF22" i="126"/>
  <c r="CJ22" i="126"/>
  <c r="DW22" i="126"/>
  <c r="DA22" i="126"/>
  <c r="CE22" i="126"/>
  <c r="DR22" i="126"/>
  <c r="CU22" i="126"/>
  <c r="DR10" i="130"/>
  <c r="CU10" i="130"/>
  <c r="DL10" i="130"/>
  <c r="CJ10" i="130"/>
  <c r="EH10" i="130"/>
  <c r="DF10" i="130"/>
  <c r="CE10" i="130"/>
  <c r="CP10" i="130"/>
  <c r="EC10" i="130"/>
  <c r="DW10" i="130"/>
  <c r="DA10" i="130"/>
  <c r="I60" i="89"/>
  <c r="Z60" i="89" s="1"/>
  <c r="AD60" i="89" s="1"/>
  <c r="CC8" i="119"/>
  <c r="DD8" i="119"/>
  <c r="EH21" i="130"/>
  <c r="DL21" i="130"/>
  <c r="CP21" i="130"/>
  <c r="EC21" i="130"/>
  <c r="DA21" i="130"/>
  <c r="DW21" i="130"/>
  <c r="CU21" i="130"/>
  <c r="CE21" i="130"/>
  <c r="DR21" i="130"/>
  <c r="DF21" i="130"/>
  <c r="CJ21" i="130"/>
  <c r="N71" i="89"/>
  <c r="AB71" i="89" s="1"/>
  <c r="AF71" i="89" s="1"/>
  <c r="N34" i="89"/>
  <c r="AB34" i="89" s="1"/>
  <c r="AF34" i="89" s="1"/>
  <c r="ES21" i="119"/>
  <c r="DR21" i="119"/>
  <c r="EY21" i="119"/>
  <c r="FJ21" i="119"/>
  <c r="DL21" i="119"/>
  <c r="EN21" i="119"/>
  <c r="EC21" i="119"/>
  <c r="EH21" i="119"/>
  <c r="FO21" i="119"/>
  <c r="FD21" i="119"/>
  <c r="DW21" i="119"/>
  <c r="EH26" i="126"/>
  <c r="DL26" i="126"/>
  <c r="CP26" i="126"/>
  <c r="EC26" i="126"/>
  <c r="DF26" i="126"/>
  <c r="CJ26" i="126"/>
  <c r="DW26" i="126"/>
  <c r="DA26" i="126"/>
  <c r="CE26" i="126"/>
  <c r="DR26" i="126"/>
  <c r="CU26" i="126"/>
  <c r="N188" i="89"/>
  <c r="AF188" i="89" s="1"/>
  <c r="DW32" i="126"/>
  <c r="DA32" i="126"/>
  <c r="CE32" i="126"/>
  <c r="DR32" i="126"/>
  <c r="CU32" i="126"/>
  <c r="EH32" i="126"/>
  <c r="DL32" i="126"/>
  <c r="CP32" i="126"/>
  <c r="EC32" i="126"/>
  <c r="DF32" i="126"/>
  <c r="CJ32" i="126"/>
  <c r="EH10" i="126"/>
  <c r="DL10" i="126"/>
  <c r="CP10" i="126"/>
  <c r="EC10" i="126"/>
  <c r="DF10" i="126"/>
  <c r="CJ10" i="126"/>
  <c r="DW10" i="126"/>
  <c r="DA10" i="126"/>
  <c r="CE10" i="126"/>
  <c r="DR10" i="126"/>
  <c r="CU10" i="126"/>
  <c r="CN25" i="121"/>
  <c r="CS25" i="121"/>
  <c r="BG25" i="121"/>
  <c r="BW25" i="121"/>
  <c r="DD25" i="121"/>
  <c r="BA25" i="121"/>
  <c r="CY25" i="121"/>
  <c r="BR25" i="121"/>
  <c r="CC25" i="121"/>
  <c r="CH25" i="121"/>
  <c r="BL25" i="121"/>
  <c r="C107" i="88"/>
  <c r="C109" i="88" s="1"/>
  <c r="CP23" i="125"/>
  <c r="DW23" i="125"/>
  <c r="CU23" i="125"/>
  <c r="EC23" i="125"/>
  <c r="DA23" i="125"/>
  <c r="CJ23" i="125"/>
  <c r="EH23" i="125"/>
  <c r="CE23" i="125"/>
  <c r="DL23" i="125"/>
  <c r="DR23" i="125"/>
  <c r="DF23" i="125"/>
  <c r="BA8" i="119"/>
  <c r="BW8" i="119"/>
  <c r="BR8" i="119"/>
  <c r="EH28" i="123"/>
  <c r="DA28" i="123"/>
  <c r="G37" i="101"/>
  <c r="Q37" i="101" s="1"/>
  <c r="EH28" i="125"/>
  <c r="DF28" i="125"/>
  <c r="CE28" i="125"/>
  <c r="DL28" i="125"/>
  <c r="CJ28" i="125"/>
  <c r="CU28" i="125"/>
  <c r="DA28" i="125"/>
  <c r="EC28" i="125"/>
  <c r="CP28" i="125"/>
  <c r="DR28" i="125"/>
  <c r="DW28" i="125"/>
  <c r="DR26" i="127"/>
  <c r="CU26" i="127"/>
  <c r="EH26" i="127"/>
  <c r="DL26" i="127"/>
  <c r="CP26" i="127"/>
  <c r="EC26" i="127"/>
  <c r="DF26" i="127"/>
  <c r="CJ26" i="127"/>
  <c r="DW26" i="127"/>
  <c r="DA26" i="127"/>
  <c r="CE26" i="127"/>
  <c r="M23" i="89"/>
  <c r="AA23" i="89" s="1"/>
  <c r="AE23" i="89" s="1"/>
  <c r="CS17" i="119"/>
  <c r="DD17" i="119"/>
  <c r="CC17" i="119"/>
  <c r="BR17" i="119"/>
  <c r="BG17" i="119"/>
  <c r="BA17" i="119"/>
  <c r="CH17" i="119"/>
  <c r="CN17" i="119"/>
  <c r="BL17" i="119"/>
  <c r="CY17" i="119"/>
  <c r="BW17" i="119"/>
  <c r="FJ31" i="121"/>
  <c r="ES31" i="121"/>
  <c r="EH31" i="121"/>
  <c r="FO31" i="121"/>
  <c r="EC31" i="121"/>
  <c r="FD31" i="121"/>
  <c r="DW31" i="121"/>
  <c r="DL31" i="121"/>
  <c r="EY31" i="121"/>
  <c r="EN31" i="121"/>
  <c r="DR31" i="121"/>
  <c r="N63" i="89"/>
  <c r="AB63" i="89" s="1"/>
  <c r="AF63" i="89" s="1"/>
  <c r="N72" i="89"/>
  <c r="AB72" i="89" s="1"/>
  <c r="AF72" i="89" s="1"/>
  <c r="BA30" i="118"/>
  <c r="BG30" i="118"/>
  <c r="DD30" i="118"/>
  <c r="CS30" i="118"/>
  <c r="CH30" i="118"/>
  <c r="CN30" i="118"/>
  <c r="BW30" i="118"/>
  <c r="CC30" i="118"/>
  <c r="BR30" i="118"/>
  <c r="BL30" i="118"/>
  <c r="CY30" i="118"/>
  <c r="CC9" i="123"/>
  <c r="BA9" i="123"/>
  <c r="BR9" i="123"/>
  <c r="CS9" i="123"/>
  <c r="CN9" i="123"/>
  <c r="BW9" i="123"/>
  <c r="CH9" i="123"/>
  <c r="CY9" i="123"/>
  <c r="BG9" i="123"/>
  <c r="DD9" i="123"/>
  <c r="BL9" i="123"/>
  <c r="CY19" i="120"/>
  <c r="BR19" i="120"/>
  <c r="BW19" i="120"/>
  <c r="DD19" i="120"/>
  <c r="CH19" i="120"/>
  <c r="BL19" i="120"/>
  <c r="BG19" i="120"/>
  <c r="CS19" i="120"/>
  <c r="BA19" i="120"/>
  <c r="CN19" i="120"/>
  <c r="CC19" i="120"/>
  <c r="CC15" i="119"/>
  <c r="BA15" i="119"/>
  <c r="CH15" i="119"/>
  <c r="BW15" i="119"/>
  <c r="CY15" i="119"/>
  <c r="DD15" i="119"/>
  <c r="BR15" i="119"/>
  <c r="CN15" i="119"/>
  <c r="BG15" i="119"/>
  <c r="BL15" i="119"/>
  <c r="CS15" i="119"/>
  <c r="BL21" i="123"/>
  <c r="CS21" i="123"/>
  <c r="BR21" i="123"/>
  <c r="CH21" i="123"/>
  <c r="BW21" i="123"/>
  <c r="CY21" i="123"/>
  <c r="BA21" i="123"/>
  <c r="CN21" i="123"/>
  <c r="DD21" i="123"/>
  <c r="BG21" i="123"/>
  <c r="CC21" i="123"/>
  <c r="I15" i="89"/>
  <c r="Z15" i="89" s="1"/>
  <c r="AD15" i="89" s="1"/>
  <c r="CY17" i="122"/>
  <c r="BG17" i="122"/>
  <c r="CN17" i="122"/>
  <c r="DD17" i="122"/>
  <c r="CH17" i="122"/>
  <c r="BR17" i="122"/>
  <c r="CS17" i="122"/>
  <c r="BL17" i="122"/>
  <c r="CC17" i="122"/>
  <c r="BW17" i="122"/>
  <c r="BA17" i="122"/>
  <c r="N126" i="89"/>
  <c r="AB126" i="89" s="1"/>
  <c r="AF126" i="89" s="1"/>
  <c r="CS8" i="119"/>
  <c r="BL8" i="119"/>
  <c r="AA17" i="89"/>
  <c r="AE17" i="89" s="1"/>
  <c r="K13" i="89"/>
  <c r="EY15" i="118"/>
  <c r="DL15" i="118"/>
  <c r="FJ15" i="118"/>
  <c r="DW15" i="118"/>
  <c r="EH15" i="118"/>
  <c r="DR15" i="118"/>
  <c r="FD15" i="118"/>
  <c r="EN15" i="118"/>
  <c r="ES15" i="118"/>
  <c r="EC15" i="118"/>
  <c r="FO15" i="118"/>
  <c r="CN26" i="120"/>
  <c r="BG26" i="120"/>
  <c r="CS26" i="120"/>
  <c r="CH26" i="120"/>
  <c r="BR26" i="120"/>
  <c r="BW26" i="120"/>
  <c r="CY26" i="120"/>
  <c r="DD26" i="120"/>
  <c r="BA26" i="120"/>
  <c r="CC26" i="120"/>
  <c r="BL26" i="120"/>
  <c r="I76" i="89"/>
  <c r="Z76" i="89" s="1"/>
  <c r="AD76" i="89" s="1"/>
  <c r="FO13" i="119"/>
  <c r="FD13" i="119"/>
  <c r="FJ13" i="119"/>
  <c r="ES13" i="119"/>
  <c r="DR13" i="119"/>
  <c r="EN13" i="119"/>
  <c r="DW13" i="119"/>
  <c r="EY13" i="119"/>
  <c r="EC13" i="119"/>
  <c r="DL13" i="119"/>
  <c r="EH13" i="119"/>
  <c r="FO27" i="120"/>
  <c r="EN27" i="120"/>
  <c r="DL27" i="120"/>
  <c r="ES27" i="120"/>
  <c r="DR27" i="120"/>
  <c r="EY27" i="120"/>
  <c r="DW27" i="120"/>
  <c r="EC27" i="120"/>
  <c r="FJ27" i="120"/>
  <c r="FD27" i="120"/>
  <c r="EH27" i="120"/>
  <c r="P6" i="101"/>
  <c r="G49" i="101"/>
  <c r="N83" i="89"/>
  <c r="AB83" i="89" s="1"/>
  <c r="AF83" i="89" s="1"/>
  <c r="AB85" i="89"/>
  <c r="AF85" i="89" s="1"/>
  <c r="CN16" i="118"/>
  <c r="CY16" i="118"/>
  <c r="BG16" i="118"/>
  <c r="CS16" i="118"/>
  <c r="BA16" i="118"/>
  <c r="CC16" i="118"/>
  <c r="BW16" i="118"/>
  <c r="DD16" i="118"/>
  <c r="BR16" i="118"/>
  <c r="BL16" i="118"/>
  <c r="CH16" i="118"/>
  <c r="W13" i="89"/>
  <c r="S43" i="89"/>
  <c r="X36" i="89"/>
  <c r="H9" i="20"/>
  <c r="L10" i="101"/>
  <c r="D110" i="88"/>
  <c r="Q141" i="89" s="1"/>
  <c r="S141" i="89" s="1"/>
  <c r="X141" i="89" s="1"/>
  <c r="AC141" i="89" s="1"/>
  <c r="AG141" i="89" s="1"/>
  <c r="K140" i="8"/>
  <c r="I5" i="20" s="1"/>
  <c r="F9" i="20"/>
  <c r="S5" i="89"/>
  <c r="C116" i="88"/>
  <c r="C118" i="88" s="1"/>
  <c r="G129" i="89" s="1"/>
  <c r="I129" i="89" s="1"/>
  <c r="N129" i="89" s="1"/>
  <c r="AB129" i="89" s="1"/>
  <c r="AF129" i="89" s="1"/>
  <c r="C110" i="88"/>
  <c r="G141" i="89" s="1"/>
  <c r="I141" i="89" s="1"/>
  <c r="N141" i="89" s="1"/>
  <c r="H9" i="1"/>
  <c r="F9" i="1"/>
  <c r="J102" i="100"/>
  <c r="K141" i="88"/>
  <c r="G119" i="89" s="1"/>
  <c r="I119" i="89" s="1"/>
  <c r="C92" i="100"/>
  <c r="E43" i="101" s="1"/>
  <c r="G43" i="101" s="1"/>
  <c r="Q43" i="101" s="1"/>
  <c r="C77" i="100"/>
  <c r="C78" i="100" s="1"/>
  <c r="C22" i="101" s="1"/>
  <c r="G22" i="101" s="1"/>
  <c r="E45" i="101"/>
  <c r="G45" i="101" s="1"/>
  <c r="Q45" i="101" s="1"/>
  <c r="G262" i="8"/>
  <c r="I7" i="1" s="1"/>
  <c r="C20" i="101"/>
  <c r="G20" i="101" s="1"/>
  <c r="Q20" i="101" s="1"/>
  <c r="N54" i="89"/>
  <c r="I43" i="89"/>
  <c r="N64" i="89"/>
  <c r="AB64" i="89" s="1"/>
  <c r="AF64" i="89" s="1"/>
  <c r="Q75" i="89"/>
  <c r="S75" i="89" s="1"/>
  <c r="X75" i="89" s="1"/>
  <c r="AC75" i="89" s="1"/>
  <c r="AG75" i="89" s="1"/>
  <c r="G4" i="8"/>
  <c r="I2" i="1" s="1"/>
  <c r="G58" i="101"/>
  <c r="Q58" i="101" s="1"/>
  <c r="L150" i="89"/>
  <c r="L84" i="100"/>
  <c r="J85" i="100" s="1"/>
  <c r="O114" i="88"/>
  <c r="L116" i="88" s="1"/>
  <c r="D77" i="100"/>
  <c r="D78" i="100" s="1"/>
  <c r="L22" i="101" s="1"/>
  <c r="P22" i="101" s="1"/>
  <c r="N27" i="101"/>
  <c r="P27" i="101"/>
  <c r="R27" i="101" s="1"/>
  <c r="N21" i="89"/>
  <c r="N114" i="88"/>
  <c r="K115" i="88" s="1"/>
  <c r="V163" i="89"/>
  <c r="K78" i="100"/>
  <c r="L108" i="88"/>
  <c r="C124" i="88"/>
  <c r="C126" i="88" s="1"/>
  <c r="G134" i="89" s="1"/>
  <c r="I134" i="89" s="1"/>
  <c r="N134" i="89" s="1"/>
  <c r="AB134" i="89" s="1"/>
  <c r="AF134" i="89" s="1"/>
  <c r="G349" i="8"/>
  <c r="I8" i="1" s="1"/>
  <c r="K262" i="8"/>
  <c r="X76" i="89"/>
  <c r="AC76" i="89" s="1"/>
  <c r="AG76" i="89" s="1"/>
  <c r="S76" i="89"/>
  <c r="C5" i="101"/>
  <c r="S23" i="89"/>
  <c r="N11" i="89"/>
  <c r="I5" i="89"/>
  <c r="Z5" i="89" s="1"/>
  <c r="AD5" i="89" s="1"/>
  <c r="S13" i="89"/>
  <c r="P51" i="101"/>
  <c r="R51" i="101" s="1"/>
  <c r="S68" i="89"/>
  <c r="X68" i="89"/>
  <c r="G140" i="8"/>
  <c r="I5" i="1" s="1"/>
  <c r="L5" i="101"/>
  <c r="E27" i="101"/>
  <c r="G27" i="101"/>
  <c r="Q27" i="101" s="1"/>
  <c r="N80" i="89"/>
  <c r="G69" i="101"/>
  <c r="Q69" i="101" s="1"/>
  <c r="G51" i="101"/>
  <c r="Q51" i="101" s="1"/>
  <c r="M84" i="100"/>
  <c r="K85" i="100" s="1"/>
  <c r="GN25" i="130" l="1"/>
  <c r="EP25" i="130"/>
  <c r="FW25" i="130"/>
  <c r="GN11" i="127"/>
  <c r="DF31" i="126"/>
  <c r="AT172" i="75"/>
  <c r="CJ31" i="126"/>
  <c r="DR31" i="126"/>
  <c r="EC31" i="126"/>
  <c r="EH31" i="126"/>
  <c r="DA31" i="126"/>
  <c r="DW31" i="126"/>
  <c r="CP31" i="126"/>
  <c r="CE31" i="126"/>
  <c r="CU31" i="126"/>
  <c r="FA25" i="130"/>
  <c r="FR25" i="130"/>
  <c r="FG25" i="130"/>
  <c r="FL25" i="130"/>
  <c r="GS25" i="130"/>
  <c r="GC25" i="130"/>
  <c r="GH25" i="130"/>
  <c r="AX438" i="75"/>
  <c r="CC27" i="119"/>
  <c r="X24" i="89"/>
  <c r="AC24" i="89" s="1"/>
  <c r="AG24" i="89" s="1"/>
  <c r="EP22" i="119" s="1"/>
  <c r="AX412" i="75"/>
  <c r="AK336" i="75"/>
  <c r="AT336" i="75" s="1"/>
  <c r="AT325" i="75"/>
  <c r="AX430" i="75"/>
  <c r="F423" i="75"/>
  <c r="AX423" i="75" s="1"/>
  <c r="CH27" i="119"/>
  <c r="AT286" i="75"/>
  <c r="AT180" i="75"/>
  <c r="BR27" i="119"/>
  <c r="CS27" i="119"/>
  <c r="I23" i="89"/>
  <c r="Z23" i="89" s="1"/>
  <c r="AD23" i="89" s="1"/>
  <c r="CN19" i="119" s="1"/>
  <c r="BA27" i="119"/>
  <c r="CY27" i="119"/>
  <c r="BG27" i="119"/>
  <c r="BW27" i="119"/>
  <c r="N27" i="89"/>
  <c r="N23" i="89" s="1"/>
  <c r="DD27" i="119"/>
  <c r="CN27" i="119"/>
  <c r="BB99" i="77"/>
  <c r="AI99" i="77"/>
  <c r="BB107" i="77"/>
  <c r="AI107" i="77"/>
  <c r="R394" i="75"/>
  <c r="AX394" i="75" s="1"/>
  <c r="R368" i="75"/>
  <c r="AX375" i="75"/>
  <c r="AT340" i="75"/>
  <c r="GS11" i="127"/>
  <c r="GC11" i="127"/>
  <c r="FL11" i="127"/>
  <c r="FA11" i="127"/>
  <c r="EV11" i="127"/>
  <c r="X179" i="89"/>
  <c r="AG179" i="89" s="1"/>
  <c r="GH10" i="127" s="1"/>
  <c r="FW11" i="127"/>
  <c r="EP11" i="127"/>
  <c r="FR11" i="127"/>
  <c r="GN9" i="128"/>
  <c r="EV28" i="126"/>
  <c r="FG11" i="127"/>
  <c r="AT182" i="75"/>
  <c r="CU29" i="125"/>
  <c r="DR29" i="125"/>
  <c r="DW29" i="125"/>
  <c r="DA29" i="125"/>
  <c r="DF29" i="125"/>
  <c r="DL29" i="125"/>
  <c r="EC29" i="125"/>
  <c r="CE29" i="125"/>
  <c r="CJ29" i="125"/>
  <c r="CP29" i="125"/>
  <c r="I7" i="20"/>
  <c r="I9" i="20" s="1"/>
  <c r="G75" i="89"/>
  <c r="I75" i="89" s="1"/>
  <c r="Z75" i="89" s="1"/>
  <c r="AD75" i="89" s="1"/>
  <c r="DD11" i="123" s="1"/>
  <c r="T687" i="75"/>
  <c r="CE27" i="126"/>
  <c r="CJ24" i="125"/>
  <c r="CU24" i="125"/>
  <c r="EH27" i="126"/>
  <c r="CP27" i="126"/>
  <c r="DW24" i="125"/>
  <c r="EC24" i="125"/>
  <c r="DF27" i="126"/>
  <c r="DR24" i="125"/>
  <c r="EH10" i="127"/>
  <c r="DW27" i="126"/>
  <c r="DR27" i="126"/>
  <c r="CU10" i="127"/>
  <c r="CE10" i="127"/>
  <c r="CU9" i="128"/>
  <c r="DA10" i="127"/>
  <c r="CJ27" i="126"/>
  <c r="DL27" i="126"/>
  <c r="CE9" i="128"/>
  <c r="DF24" i="125"/>
  <c r="DA27" i="126"/>
  <c r="EC27" i="126"/>
  <c r="DA24" i="125"/>
  <c r="CP24" i="125"/>
  <c r="EH24" i="125"/>
  <c r="CE24" i="125"/>
  <c r="DF10" i="127"/>
  <c r="CP9" i="128"/>
  <c r="EC10" i="127"/>
  <c r="CP10" i="127"/>
  <c r="DR10" i="127"/>
  <c r="EH9" i="128"/>
  <c r="CJ9" i="128"/>
  <c r="AB89" i="89"/>
  <c r="AF89" i="89" s="1"/>
  <c r="CP33" i="123" s="1"/>
  <c r="DA9" i="128"/>
  <c r="DL9" i="128"/>
  <c r="DW9" i="128"/>
  <c r="AB141" i="89"/>
  <c r="AF141" i="89" s="1"/>
  <c r="EH27" i="125" s="1"/>
  <c r="DW10" i="127"/>
  <c r="CJ10" i="127"/>
  <c r="DF9" i="128"/>
  <c r="DR9" i="128"/>
  <c r="AG169" i="89"/>
  <c r="GC27" i="126" s="1"/>
  <c r="GN24" i="122"/>
  <c r="GH12" i="129"/>
  <c r="GS26" i="131"/>
  <c r="GC26" i="126"/>
  <c r="GH26" i="126"/>
  <c r="FG12" i="129"/>
  <c r="FG9" i="128"/>
  <c r="GN23" i="129"/>
  <c r="FL23" i="129"/>
  <c r="FW12" i="129"/>
  <c r="GS12" i="129"/>
  <c r="FG23" i="129"/>
  <c r="GS22" i="119"/>
  <c r="FW23" i="129"/>
  <c r="FL7" i="132"/>
  <c r="EV12" i="129"/>
  <c r="FL12" i="129"/>
  <c r="GH23" i="129"/>
  <c r="DD29" i="121"/>
  <c r="CJ17" i="129"/>
  <c r="CY29" i="121"/>
  <c r="BG29" i="121"/>
  <c r="BR29" i="121"/>
  <c r="CU26" i="131"/>
  <c r="BA29" i="121"/>
  <c r="N57" i="89"/>
  <c r="AB57" i="89" s="1"/>
  <c r="AF57" i="89" s="1"/>
  <c r="CS29" i="121"/>
  <c r="CC29" i="121"/>
  <c r="BL29" i="121"/>
  <c r="CH29" i="121"/>
  <c r="CN29" i="121"/>
  <c r="Z57" i="89"/>
  <c r="AD57" i="89" s="1"/>
  <c r="CS31" i="121" s="1"/>
  <c r="DR17" i="129"/>
  <c r="CU11" i="129"/>
  <c r="FA26" i="126"/>
  <c r="GS23" i="129"/>
  <c r="FA23" i="129"/>
  <c r="EV23" i="129"/>
  <c r="EV26" i="126"/>
  <c r="FW26" i="126"/>
  <c r="EP23" i="129"/>
  <c r="GC23" i="129"/>
  <c r="FA7" i="132"/>
  <c r="FW7" i="132"/>
  <c r="FR7" i="132"/>
  <c r="FA12" i="129"/>
  <c r="GC12" i="129"/>
  <c r="GH7" i="132"/>
  <c r="GN7" i="132"/>
  <c r="FR12" i="129"/>
  <c r="GN12" i="129"/>
  <c r="FA9" i="128"/>
  <c r="EP26" i="131"/>
  <c r="FL26" i="131"/>
  <c r="AS3" i="89"/>
  <c r="AS102" i="89" s="1"/>
  <c r="AS82" i="89" s="1"/>
  <c r="AS81" i="89" s="1"/>
  <c r="GH9" i="128"/>
  <c r="FR26" i="131"/>
  <c r="GH26" i="131"/>
  <c r="FA26" i="131"/>
  <c r="EP9" i="128"/>
  <c r="GS9" i="128"/>
  <c r="EV26" i="131"/>
  <c r="GN26" i="131"/>
  <c r="FR13" i="129"/>
  <c r="FR9" i="128"/>
  <c r="GC26" i="131"/>
  <c r="FG26" i="131"/>
  <c r="GS13" i="129"/>
  <c r="EP26" i="126"/>
  <c r="FR26" i="126"/>
  <c r="GS26" i="126"/>
  <c r="EP13" i="129"/>
  <c r="FL26" i="126"/>
  <c r="GN26" i="126"/>
  <c r="FA27" i="130"/>
  <c r="P84" i="101"/>
  <c r="R84" i="101" s="1"/>
  <c r="EP14" i="132" s="1"/>
  <c r="EP7" i="132"/>
  <c r="GS7" i="132"/>
  <c r="EV7" i="132"/>
  <c r="GN28" i="125"/>
  <c r="FL27" i="130"/>
  <c r="FG7" i="132"/>
  <c r="FG13" i="129"/>
  <c r="FL13" i="129"/>
  <c r="GN13" i="129"/>
  <c r="S56" i="89"/>
  <c r="FW13" i="129"/>
  <c r="GH13" i="129"/>
  <c r="FW27" i="130"/>
  <c r="GH24" i="122"/>
  <c r="FA13" i="129"/>
  <c r="GC13" i="129"/>
  <c r="GC25" i="129"/>
  <c r="FR27" i="130"/>
  <c r="FW28" i="125"/>
  <c r="GS25" i="129"/>
  <c r="GC27" i="130"/>
  <c r="EV27" i="130"/>
  <c r="GC9" i="128"/>
  <c r="EV9" i="128"/>
  <c r="FW9" i="128"/>
  <c r="GC9" i="129"/>
  <c r="GH28" i="125"/>
  <c r="FG28" i="125"/>
  <c r="GH27" i="130"/>
  <c r="GS27" i="130"/>
  <c r="FL9" i="128"/>
  <c r="EP28" i="125"/>
  <c r="FG24" i="122"/>
  <c r="FW24" i="122"/>
  <c r="FA24" i="122"/>
  <c r="FW25" i="129"/>
  <c r="FG27" i="130"/>
  <c r="EP27" i="130"/>
  <c r="FR24" i="122"/>
  <c r="FL24" i="122"/>
  <c r="GC24" i="122"/>
  <c r="EV28" i="125"/>
  <c r="FL28" i="125"/>
  <c r="GC28" i="125"/>
  <c r="EP24" i="122"/>
  <c r="GS24" i="122"/>
  <c r="FR28" i="125"/>
  <c r="FA28" i="125"/>
  <c r="FL25" i="129"/>
  <c r="FA25" i="129"/>
  <c r="GN25" i="129"/>
  <c r="FR25" i="129"/>
  <c r="GH25" i="129"/>
  <c r="EP18" i="125"/>
  <c r="GS9" i="129"/>
  <c r="GH9" i="129"/>
  <c r="EP25" i="129"/>
  <c r="EV25" i="129"/>
  <c r="FW9" i="129"/>
  <c r="FR9" i="129"/>
  <c r="BG23" i="122"/>
  <c r="DF11" i="129"/>
  <c r="EH11" i="129"/>
  <c r="BR23" i="122"/>
  <c r="DR11" i="129"/>
  <c r="CE11" i="129"/>
  <c r="CH23" i="122"/>
  <c r="EC11" i="129"/>
  <c r="CJ11" i="129"/>
  <c r="DA11" i="129"/>
  <c r="C10" i="101"/>
  <c r="C3" i="101" s="1"/>
  <c r="BA23" i="122"/>
  <c r="CS23" i="122"/>
  <c r="CP11" i="129"/>
  <c r="DL11" i="129"/>
  <c r="CJ26" i="131"/>
  <c r="DL26" i="131"/>
  <c r="G84" i="101"/>
  <c r="Q84" i="101" s="1"/>
  <c r="EH14" i="132" s="1"/>
  <c r="CP26" i="131"/>
  <c r="DW26" i="131"/>
  <c r="EC26" i="131"/>
  <c r="DF26" i="131"/>
  <c r="DA26" i="131"/>
  <c r="DR26" i="131"/>
  <c r="EH26" i="131"/>
  <c r="CC23" i="122"/>
  <c r="DD23" i="122"/>
  <c r="BL23" i="122"/>
  <c r="N67" i="89"/>
  <c r="AB67" i="89" s="1"/>
  <c r="AF67" i="89" s="1"/>
  <c r="BL24" i="122" s="1"/>
  <c r="CU17" i="129"/>
  <c r="BW23" i="122"/>
  <c r="CY23" i="122"/>
  <c r="G10" i="101"/>
  <c r="Q10" i="101" s="1"/>
  <c r="CU15" i="129" s="1"/>
  <c r="DF17" i="129"/>
  <c r="EC17" i="129"/>
  <c r="CP17" i="129"/>
  <c r="DW17" i="129"/>
  <c r="CE17" i="129"/>
  <c r="EH17" i="129"/>
  <c r="DL17" i="129"/>
  <c r="CY17" i="123"/>
  <c r="CS34" i="119"/>
  <c r="EH21" i="126"/>
  <c r="DA21" i="126"/>
  <c r="EC21" i="126"/>
  <c r="CU21" i="126"/>
  <c r="DW21" i="126"/>
  <c r="CN17" i="123"/>
  <c r="BW34" i="119"/>
  <c r="C19" i="101"/>
  <c r="G19" i="101" s="1"/>
  <c r="Q19" i="101" s="1"/>
  <c r="CP21" i="126"/>
  <c r="DR21" i="126"/>
  <c r="CJ21" i="126"/>
  <c r="CC17" i="123"/>
  <c r="CN34" i="119"/>
  <c r="DL21" i="126"/>
  <c r="CE21" i="126"/>
  <c r="BW17" i="123"/>
  <c r="BL34" i="119"/>
  <c r="CY10" i="123"/>
  <c r="DD10" i="123"/>
  <c r="BL17" i="123"/>
  <c r="CY34" i="119"/>
  <c r="E2" i="101"/>
  <c r="CP18" i="125"/>
  <c r="CS20" i="120"/>
  <c r="GS18" i="125"/>
  <c r="L158" i="89"/>
  <c r="DA13" i="129"/>
  <c r="DF18" i="125"/>
  <c r="BG20" i="120"/>
  <c r="GN18" i="125"/>
  <c r="L19" i="101"/>
  <c r="P19" i="101" s="1"/>
  <c r="R19" i="101" s="1"/>
  <c r="EC18" i="125"/>
  <c r="FG18" i="125"/>
  <c r="FA18" i="125"/>
  <c r="FR18" i="125"/>
  <c r="GH13" i="126"/>
  <c r="EP28" i="126"/>
  <c r="EV18" i="125"/>
  <c r="GC18" i="125"/>
  <c r="GH18" i="125"/>
  <c r="FW16" i="119"/>
  <c r="FA13" i="126"/>
  <c r="FW18" i="125"/>
  <c r="FG13" i="126"/>
  <c r="EV20" i="129"/>
  <c r="FR28" i="126"/>
  <c r="GC13" i="126"/>
  <c r="X13" i="89"/>
  <c r="AC13" i="89" s="1"/>
  <c r="AG13" i="89" s="1"/>
  <c r="AC36" i="89"/>
  <c r="AG36" i="89" s="1"/>
  <c r="FA14" i="127"/>
  <c r="EP13" i="126"/>
  <c r="FR13" i="126"/>
  <c r="GS13" i="126"/>
  <c r="FR20" i="129"/>
  <c r="EV13" i="126"/>
  <c r="FW13" i="126"/>
  <c r="V150" i="89"/>
  <c r="AC68" i="89"/>
  <c r="AG68" i="89" s="1"/>
  <c r="FW28" i="126"/>
  <c r="X176" i="89"/>
  <c r="FL13" i="126"/>
  <c r="FR16" i="119"/>
  <c r="EP20" i="129"/>
  <c r="BG17" i="123"/>
  <c r="CH17" i="123"/>
  <c r="CS17" i="123"/>
  <c r="CP9" i="129"/>
  <c r="DD34" i="119"/>
  <c r="BA34" i="119"/>
  <c r="CH34" i="119"/>
  <c r="DD17" i="123"/>
  <c r="BA17" i="123"/>
  <c r="DW9" i="129"/>
  <c r="BG34" i="119"/>
  <c r="BR34" i="119"/>
  <c r="DR20" i="129"/>
  <c r="DR18" i="125"/>
  <c r="CH22" i="119"/>
  <c r="CJ18" i="125"/>
  <c r="EH18" i="125"/>
  <c r="DW18" i="125"/>
  <c r="N158" i="89"/>
  <c r="CE18" i="125"/>
  <c r="CU18" i="125"/>
  <c r="BA10" i="123"/>
  <c r="CE13" i="129"/>
  <c r="DL18" i="125"/>
  <c r="BR17" i="120"/>
  <c r="CS10" i="123"/>
  <c r="DF9" i="129"/>
  <c r="CN10" i="123"/>
  <c r="CE9" i="129"/>
  <c r="CS17" i="120"/>
  <c r="CH17" i="120"/>
  <c r="DW13" i="129"/>
  <c r="DL13" i="129"/>
  <c r="CU9" i="129"/>
  <c r="DR9" i="129"/>
  <c r="EH9" i="129"/>
  <c r="BR20" i="120"/>
  <c r="N36" i="89"/>
  <c r="CC17" i="120"/>
  <c r="DA9" i="129"/>
  <c r="G65" i="89"/>
  <c r="I65" i="89" s="1"/>
  <c r="Z65" i="89" s="1"/>
  <c r="AD65" i="89" s="1"/>
  <c r="BR19" i="122" s="1"/>
  <c r="BG17" i="120"/>
  <c r="CU13" i="129"/>
  <c r="CP20" i="129"/>
  <c r="EC9" i="129"/>
  <c r="CJ9" i="129"/>
  <c r="CN20" i="120"/>
  <c r="DW17" i="120"/>
  <c r="BA20" i="120"/>
  <c r="CY22" i="119"/>
  <c r="DR13" i="129"/>
  <c r="EC13" i="129"/>
  <c r="CP13" i="129"/>
  <c r="BW20" i="120"/>
  <c r="CU24" i="127"/>
  <c r="CJ13" i="129"/>
  <c r="DF13" i="129"/>
  <c r="DF20" i="129"/>
  <c r="DD20" i="120"/>
  <c r="CH20" i="120"/>
  <c r="DF12" i="129"/>
  <c r="Z43" i="89"/>
  <c r="AD43" i="89" s="1"/>
  <c r="CC31" i="120" s="1"/>
  <c r="BA17" i="120"/>
  <c r="CN17" i="120"/>
  <c r="DD17" i="120"/>
  <c r="CC10" i="123"/>
  <c r="BL10" i="123"/>
  <c r="BG10" i="123"/>
  <c r="I13" i="89"/>
  <c r="Z13" i="89" s="1"/>
  <c r="AD13" i="89" s="1"/>
  <c r="CN27" i="118" s="1"/>
  <c r="BW17" i="120"/>
  <c r="CY17" i="120"/>
  <c r="CC25" i="122"/>
  <c r="BR10" i="123"/>
  <c r="BW10" i="123"/>
  <c r="FA9" i="129"/>
  <c r="FL9" i="129"/>
  <c r="GN9" i="129"/>
  <c r="EP9" i="129"/>
  <c r="FG9" i="129"/>
  <c r="GC16" i="119"/>
  <c r="GS28" i="126"/>
  <c r="FL28" i="126"/>
  <c r="GN28" i="126"/>
  <c r="GN20" i="129"/>
  <c r="FW20" i="129"/>
  <c r="FL20" i="129"/>
  <c r="FG28" i="126"/>
  <c r="GH28" i="126"/>
  <c r="GS13" i="124"/>
  <c r="FA20" i="129"/>
  <c r="FG20" i="129"/>
  <c r="GH20" i="129"/>
  <c r="FA28" i="126"/>
  <c r="GC28" i="126"/>
  <c r="FW13" i="124"/>
  <c r="FA13" i="124"/>
  <c r="GS20" i="129"/>
  <c r="AN3" i="89"/>
  <c r="CU12" i="129"/>
  <c r="DW12" i="129"/>
  <c r="CJ12" i="129"/>
  <c r="CP12" i="129"/>
  <c r="EC12" i="129"/>
  <c r="EH12" i="129"/>
  <c r="CE12" i="129"/>
  <c r="G5" i="101"/>
  <c r="Q5" i="101" s="1"/>
  <c r="DD25" i="122"/>
  <c r="DL20" i="129"/>
  <c r="CE20" i="129"/>
  <c r="CU20" i="129"/>
  <c r="DA12" i="129"/>
  <c r="DL12" i="129"/>
  <c r="AB41" i="89"/>
  <c r="AF41" i="89" s="1"/>
  <c r="CY28" i="120" s="1"/>
  <c r="BW25" i="122"/>
  <c r="CJ20" i="129"/>
  <c r="EC20" i="129"/>
  <c r="DW20" i="129"/>
  <c r="EH20" i="129"/>
  <c r="CC22" i="119"/>
  <c r="BL22" i="119"/>
  <c r="BA22" i="119"/>
  <c r="DW24" i="127"/>
  <c r="DR28" i="127"/>
  <c r="CC20" i="120"/>
  <c r="CY20" i="120"/>
  <c r="CN22" i="119"/>
  <c r="CJ24" i="127"/>
  <c r="DD22" i="119"/>
  <c r="BW22" i="119"/>
  <c r="BG22" i="119"/>
  <c r="BR22" i="119"/>
  <c r="CP24" i="127"/>
  <c r="CY25" i="122"/>
  <c r="BR25" i="122"/>
  <c r="CS25" i="122"/>
  <c r="BL25" i="122"/>
  <c r="CN25" i="122"/>
  <c r="DW28" i="127"/>
  <c r="BG25" i="122"/>
  <c r="CH25" i="122"/>
  <c r="CU28" i="127"/>
  <c r="FO17" i="120"/>
  <c r="ES17" i="120"/>
  <c r="GH16" i="119"/>
  <c r="FA16" i="119"/>
  <c r="K116" i="88"/>
  <c r="G135" i="89" s="1"/>
  <c r="I135" i="89" s="1"/>
  <c r="N135" i="89" s="1"/>
  <c r="AB135" i="89" s="1"/>
  <c r="AF135" i="89" s="1"/>
  <c r="DA21" i="125" s="1"/>
  <c r="CJ28" i="127"/>
  <c r="DF28" i="127"/>
  <c r="DL28" i="127"/>
  <c r="CE28" i="127"/>
  <c r="EC28" i="127"/>
  <c r="DA28" i="127"/>
  <c r="EH28" i="127"/>
  <c r="DL17" i="120"/>
  <c r="DR17" i="120"/>
  <c r="EH17" i="120"/>
  <c r="EP16" i="119"/>
  <c r="AA16" i="89"/>
  <c r="AE16" i="89" s="1"/>
  <c r="N16" i="89"/>
  <c r="AB16" i="89" s="1"/>
  <c r="AF16" i="89" s="1"/>
  <c r="M13" i="89"/>
  <c r="M4" i="89" s="1"/>
  <c r="EC17" i="120"/>
  <c r="EY17" i="120"/>
  <c r="FJ17" i="120"/>
  <c r="FG16" i="119"/>
  <c r="FL16" i="119"/>
  <c r="X5" i="89"/>
  <c r="AC5" i="89" s="1"/>
  <c r="AG5" i="89" s="1"/>
  <c r="EN17" i="120"/>
  <c r="X56" i="89"/>
  <c r="AC56" i="89" s="1"/>
  <c r="AG56" i="89" s="1"/>
  <c r="EP30" i="121" s="1"/>
  <c r="GC14" i="127"/>
  <c r="GS16" i="119"/>
  <c r="GN16" i="119"/>
  <c r="X125" i="89"/>
  <c r="AC125" i="89" s="1"/>
  <c r="AG125" i="89" s="1"/>
  <c r="X83" i="89"/>
  <c r="AC83" i="89" s="1"/>
  <c r="AG83" i="89" s="1"/>
  <c r="GH27" i="123" s="1"/>
  <c r="W4" i="89"/>
  <c r="W3" i="89" s="1"/>
  <c r="FR13" i="124"/>
  <c r="X187" i="89"/>
  <c r="FR14" i="127"/>
  <c r="GS14" i="127"/>
  <c r="FL14" i="127"/>
  <c r="EV14" i="127"/>
  <c r="FW14" i="127"/>
  <c r="EP14" i="127"/>
  <c r="GN13" i="124"/>
  <c r="GH13" i="124"/>
  <c r="FG13" i="124"/>
  <c r="S4" i="89"/>
  <c r="L115" i="88"/>
  <c r="Q65" i="89" s="1"/>
  <c r="S65" i="89" s="1"/>
  <c r="X65" i="89" s="1"/>
  <c r="AC65" i="89" s="1"/>
  <c r="AG65" i="89" s="1"/>
  <c r="FW20" i="122" s="1"/>
  <c r="FL13" i="124"/>
  <c r="EP13" i="124"/>
  <c r="GC13" i="124"/>
  <c r="GN14" i="127"/>
  <c r="FG14" i="127"/>
  <c r="P21" i="101"/>
  <c r="R21" i="101" s="1"/>
  <c r="R22" i="101"/>
  <c r="FL26" i="121"/>
  <c r="GS26" i="121"/>
  <c r="GH26" i="121"/>
  <c r="FW26" i="121"/>
  <c r="FR26" i="121"/>
  <c r="EP26" i="121"/>
  <c r="FA26" i="121"/>
  <c r="GN26" i="121"/>
  <c r="EV26" i="121"/>
  <c r="GC26" i="121"/>
  <c r="FG26" i="121"/>
  <c r="AG197" i="89"/>
  <c r="X193" i="89"/>
  <c r="AG193" i="89" s="1"/>
  <c r="GC33" i="124"/>
  <c r="GN33" i="124"/>
  <c r="GH33" i="124"/>
  <c r="FG33" i="124"/>
  <c r="EV33" i="124"/>
  <c r="EP33" i="124"/>
  <c r="FR33" i="124"/>
  <c r="GS33" i="124"/>
  <c r="FA33" i="124"/>
  <c r="FL33" i="124"/>
  <c r="FW33" i="124"/>
  <c r="EP33" i="123"/>
  <c r="FW33" i="123"/>
  <c r="EV33" i="123"/>
  <c r="GC33" i="123"/>
  <c r="FA33" i="123"/>
  <c r="GH33" i="123"/>
  <c r="FG33" i="123"/>
  <c r="GN33" i="123"/>
  <c r="FL33" i="123"/>
  <c r="GS33" i="123"/>
  <c r="FR33" i="123"/>
  <c r="GC21" i="130"/>
  <c r="FG21" i="130"/>
  <c r="GH21" i="130"/>
  <c r="FA21" i="130"/>
  <c r="FW21" i="130"/>
  <c r="EV21" i="130"/>
  <c r="GN21" i="130"/>
  <c r="FR21" i="130"/>
  <c r="FL21" i="130"/>
  <c r="GS21" i="130"/>
  <c r="EP21" i="130"/>
  <c r="P47" i="101"/>
  <c r="R47" i="101" s="1"/>
  <c r="R49" i="101"/>
  <c r="FG16" i="118"/>
  <c r="GN16" i="118"/>
  <c r="FL16" i="118"/>
  <c r="FW16" i="118"/>
  <c r="GH16" i="118"/>
  <c r="FA16" i="118"/>
  <c r="EP16" i="118"/>
  <c r="GC16" i="118"/>
  <c r="FR16" i="118"/>
  <c r="GS16" i="118"/>
  <c r="EV16" i="118"/>
  <c r="GN32" i="121"/>
  <c r="FL32" i="121"/>
  <c r="GS32" i="121"/>
  <c r="EV32" i="121"/>
  <c r="FG32" i="121"/>
  <c r="GH32" i="121"/>
  <c r="FW32" i="121"/>
  <c r="EP32" i="121"/>
  <c r="FA32" i="121"/>
  <c r="FR32" i="121"/>
  <c r="GC32" i="121"/>
  <c r="GC15" i="129"/>
  <c r="FG15" i="129"/>
  <c r="GS15" i="129"/>
  <c r="FW15" i="129"/>
  <c r="FA15" i="129"/>
  <c r="GN15" i="129"/>
  <c r="EV15" i="129"/>
  <c r="GH15" i="129"/>
  <c r="EP15" i="129"/>
  <c r="FR15" i="129"/>
  <c r="FL15" i="129"/>
  <c r="GS21" i="126"/>
  <c r="FW21" i="126"/>
  <c r="FA21" i="126"/>
  <c r="GN21" i="126"/>
  <c r="FR21" i="126"/>
  <c r="EV21" i="126"/>
  <c r="GH21" i="126"/>
  <c r="FL21" i="126"/>
  <c r="EP21" i="126"/>
  <c r="GC21" i="126"/>
  <c r="FG21" i="126"/>
  <c r="GS7" i="131"/>
  <c r="FW7" i="131"/>
  <c r="FA7" i="131"/>
  <c r="FR7" i="131"/>
  <c r="EP7" i="131"/>
  <c r="GN7" i="131"/>
  <c r="FL7" i="131"/>
  <c r="GH7" i="131"/>
  <c r="GC7" i="131"/>
  <c r="FG7" i="131"/>
  <c r="EV7" i="131"/>
  <c r="GN27" i="125"/>
  <c r="FL27" i="125"/>
  <c r="GS27" i="125"/>
  <c r="FR27" i="125"/>
  <c r="EP27" i="125"/>
  <c r="FA27" i="125"/>
  <c r="FG27" i="125"/>
  <c r="EV27" i="125"/>
  <c r="GH27" i="125"/>
  <c r="FW27" i="125"/>
  <c r="GC27" i="125"/>
  <c r="FG25" i="125"/>
  <c r="GN25" i="125"/>
  <c r="FL25" i="125"/>
  <c r="GS25" i="125"/>
  <c r="FR25" i="125"/>
  <c r="EP25" i="125"/>
  <c r="GC25" i="125"/>
  <c r="GH25" i="125"/>
  <c r="FW25" i="125"/>
  <c r="FA25" i="125"/>
  <c r="EV25" i="125"/>
  <c r="GC22" i="126"/>
  <c r="FG22" i="126"/>
  <c r="GS22" i="126"/>
  <c r="FW22" i="126"/>
  <c r="FA22" i="126"/>
  <c r="GN22" i="126"/>
  <c r="FR22" i="126"/>
  <c r="EV22" i="126"/>
  <c r="GH22" i="126"/>
  <c r="FL22" i="126"/>
  <c r="EP22" i="126"/>
  <c r="X43" i="89"/>
  <c r="AC43" i="89" s="1"/>
  <c r="AG43" i="89" s="1"/>
  <c r="X138" i="89"/>
  <c r="AC138" i="89" s="1"/>
  <c r="AG138" i="89" s="1"/>
  <c r="GC9" i="130"/>
  <c r="FG9" i="130"/>
  <c r="GS9" i="130"/>
  <c r="FR9" i="130"/>
  <c r="EP9" i="130"/>
  <c r="GN9" i="130"/>
  <c r="FL9" i="130"/>
  <c r="EV9" i="130"/>
  <c r="GH9" i="130"/>
  <c r="FW9" i="130"/>
  <c r="FA9" i="130"/>
  <c r="EV12" i="123"/>
  <c r="GC12" i="123"/>
  <c r="FA12" i="123"/>
  <c r="GH12" i="123"/>
  <c r="GS12" i="123"/>
  <c r="FL12" i="123"/>
  <c r="FW12" i="123"/>
  <c r="GN12" i="123"/>
  <c r="EP12" i="123"/>
  <c r="FR12" i="123"/>
  <c r="FG12" i="123"/>
  <c r="P5" i="101"/>
  <c r="R6" i="101"/>
  <c r="GS12" i="125"/>
  <c r="GN12" i="125"/>
  <c r="FR12" i="125"/>
  <c r="FW12" i="125"/>
  <c r="EV12" i="125"/>
  <c r="FG12" i="125"/>
  <c r="EP12" i="125"/>
  <c r="FA12" i="125"/>
  <c r="FL12" i="125"/>
  <c r="GC12" i="125"/>
  <c r="GH12" i="125"/>
  <c r="X104" i="89"/>
  <c r="GN19" i="127"/>
  <c r="FR19" i="127"/>
  <c r="EV19" i="127"/>
  <c r="GH19" i="127"/>
  <c r="FL19" i="127"/>
  <c r="EP19" i="127"/>
  <c r="GC19" i="127"/>
  <c r="FG19" i="127"/>
  <c r="GS19" i="127"/>
  <c r="FW19" i="127"/>
  <c r="FA19" i="127"/>
  <c r="GN19" i="130"/>
  <c r="FR19" i="130"/>
  <c r="EV19" i="130"/>
  <c r="GC19" i="130"/>
  <c r="FA19" i="130"/>
  <c r="FW19" i="130"/>
  <c r="EP19" i="130"/>
  <c r="GH19" i="130"/>
  <c r="FL19" i="130"/>
  <c r="FG19" i="130"/>
  <c r="GS19" i="130"/>
  <c r="GH29" i="123"/>
  <c r="GS29" i="123"/>
  <c r="EV29" i="123"/>
  <c r="FL29" i="123"/>
  <c r="FA29" i="123"/>
  <c r="FG29" i="123"/>
  <c r="FR29" i="123"/>
  <c r="EP29" i="123"/>
  <c r="FW29" i="123"/>
  <c r="GC29" i="123"/>
  <c r="GN29" i="123"/>
  <c r="GH16" i="129"/>
  <c r="FL16" i="129"/>
  <c r="EP16" i="129"/>
  <c r="GC16" i="129"/>
  <c r="FG16" i="129"/>
  <c r="FW16" i="129"/>
  <c r="FR16" i="129"/>
  <c r="GS16" i="129"/>
  <c r="FA16" i="129"/>
  <c r="GN16" i="129"/>
  <c r="EV16" i="129"/>
  <c r="CN18" i="119"/>
  <c r="BA18" i="119"/>
  <c r="DD18" i="119"/>
  <c r="CH18" i="119"/>
  <c r="BL18" i="119"/>
  <c r="BR18" i="119"/>
  <c r="CC18" i="119"/>
  <c r="DR24" i="127"/>
  <c r="N187" i="89"/>
  <c r="BW18" i="119"/>
  <c r="CY18" i="119"/>
  <c r="BG18" i="119"/>
  <c r="AA56" i="89"/>
  <c r="AE56" i="89" s="1"/>
  <c r="M55" i="89"/>
  <c r="BL14" i="119"/>
  <c r="DD14" i="119"/>
  <c r="BA14" i="119"/>
  <c r="BG14" i="119"/>
  <c r="CH14" i="119"/>
  <c r="CN14" i="119"/>
  <c r="CC14" i="119"/>
  <c r="N125" i="89"/>
  <c r="AB125" i="89" s="1"/>
  <c r="AF125" i="89" s="1"/>
  <c r="CU11" i="125" s="1"/>
  <c r="BW14" i="119"/>
  <c r="DL24" i="127"/>
  <c r="CE24" i="127"/>
  <c r="DF24" i="127"/>
  <c r="CS14" i="119"/>
  <c r="EH24" i="127"/>
  <c r="DA24" i="127"/>
  <c r="N15" i="89"/>
  <c r="AB15" i="89" s="1"/>
  <c r="AF15" i="89" s="1"/>
  <c r="BR32" i="118" s="1"/>
  <c r="CY14" i="119"/>
  <c r="CC34" i="122"/>
  <c r="BW34" i="122"/>
  <c r="CN34" i="122"/>
  <c r="BL34" i="122"/>
  <c r="BG34" i="122"/>
  <c r="BA34" i="122"/>
  <c r="BR34" i="122"/>
  <c r="DD34" i="122"/>
  <c r="BL34" i="123"/>
  <c r="BG34" i="123"/>
  <c r="BR34" i="123"/>
  <c r="CY34" i="122"/>
  <c r="CS34" i="122"/>
  <c r="BA34" i="123"/>
  <c r="CC34" i="123"/>
  <c r="CH34" i="122"/>
  <c r="CY9" i="122"/>
  <c r="CS9" i="122"/>
  <c r="CH9" i="122"/>
  <c r="CN9" i="122"/>
  <c r="BA9" i="122"/>
  <c r="BR9" i="122"/>
  <c r="BG9" i="122"/>
  <c r="BW9" i="122"/>
  <c r="CC9" i="122"/>
  <c r="DD9" i="122"/>
  <c r="BL9" i="122"/>
  <c r="DR23" i="129"/>
  <c r="CU23" i="129"/>
  <c r="EH23" i="129"/>
  <c r="DF23" i="129"/>
  <c r="CE23" i="129"/>
  <c r="EC23" i="129"/>
  <c r="DA23" i="129"/>
  <c r="DW23" i="129"/>
  <c r="CP23" i="129"/>
  <c r="DL23" i="129"/>
  <c r="CJ23" i="129"/>
  <c r="CC30" i="126"/>
  <c r="CC30" i="127"/>
  <c r="CC33" i="125"/>
  <c r="CS32" i="122"/>
  <c r="CN32" i="122"/>
  <c r="CH32" i="122"/>
  <c r="CY32" i="122"/>
  <c r="CC33" i="124"/>
  <c r="BW32" i="122"/>
  <c r="BR32" i="122"/>
  <c r="BL32" i="122"/>
  <c r="CC32" i="122"/>
  <c r="CC32" i="123"/>
  <c r="BA32" i="122"/>
  <c r="BG32" i="123"/>
  <c r="BA32" i="123"/>
  <c r="BR32" i="123"/>
  <c r="DD32" i="122"/>
  <c r="BL32" i="123"/>
  <c r="BG32" i="122"/>
  <c r="DR14" i="127"/>
  <c r="CU14" i="127"/>
  <c r="EH14" i="127"/>
  <c r="DL14" i="127"/>
  <c r="CP14" i="127"/>
  <c r="EC14" i="127"/>
  <c r="DF14" i="127"/>
  <c r="CJ14" i="127"/>
  <c r="DW14" i="127"/>
  <c r="DA14" i="127"/>
  <c r="CE14" i="127"/>
  <c r="K4" i="89"/>
  <c r="K3" i="89" s="1"/>
  <c r="FD19" i="119"/>
  <c r="FO19" i="119"/>
  <c r="DR19" i="119"/>
  <c r="EC19" i="119"/>
  <c r="EN19" i="119"/>
  <c r="EY19" i="119"/>
  <c r="FJ19" i="119"/>
  <c r="DL19" i="119"/>
  <c r="EH19" i="119"/>
  <c r="ES19" i="119"/>
  <c r="DW19" i="119"/>
  <c r="CN14" i="120"/>
  <c r="DD14" i="120"/>
  <c r="CC14" i="120"/>
  <c r="CS14" i="120"/>
  <c r="BR14" i="120"/>
  <c r="BL14" i="120"/>
  <c r="CH14" i="120"/>
  <c r="BA14" i="120"/>
  <c r="BG14" i="120"/>
  <c r="BW14" i="120"/>
  <c r="CY14" i="120"/>
  <c r="EH9" i="130"/>
  <c r="DL9" i="130"/>
  <c r="CP9" i="130"/>
  <c r="DR9" i="130"/>
  <c r="CJ9" i="130"/>
  <c r="DF9" i="130"/>
  <c r="CE9" i="130"/>
  <c r="CU9" i="130"/>
  <c r="EC9" i="130"/>
  <c r="DW9" i="130"/>
  <c r="DA9" i="130"/>
  <c r="N119" i="89"/>
  <c r="AB119" i="89" s="1"/>
  <c r="AF119" i="89" s="1"/>
  <c r="G47" i="101"/>
  <c r="Q47" i="101" s="1"/>
  <c r="Q49" i="101"/>
  <c r="CC16" i="122"/>
  <c r="BA16" i="122"/>
  <c r="CY16" i="122"/>
  <c r="CH16" i="122"/>
  <c r="BG16" i="122"/>
  <c r="CN16" i="122"/>
  <c r="BL16" i="122"/>
  <c r="CS16" i="122"/>
  <c r="BW16" i="122"/>
  <c r="BR16" i="122"/>
  <c r="DD16" i="122"/>
  <c r="N60" i="89"/>
  <c r="AB60" i="89" s="1"/>
  <c r="AF60" i="89" s="1"/>
  <c r="DR7" i="131"/>
  <c r="CU7" i="131"/>
  <c r="DL7" i="131"/>
  <c r="CJ7" i="131"/>
  <c r="EH7" i="131"/>
  <c r="DF7" i="131"/>
  <c r="CE7" i="131"/>
  <c r="DW7" i="131"/>
  <c r="DA7" i="131"/>
  <c r="CP7" i="131"/>
  <c r="EC7" i="131"/>
  <c r="EC25" i="129"/>
  <c r="DF25" i="129"/>
  <c r="CJ25" i="129"/>
  <c r="EH25" i="129"/>
  <c r="DA25" i="129"/>
  <c r="DW25" i="129"/>
  <c r="CU25" i="129"/>
  <c r="DR25" i="129"/>
  <c r="CP25" i="129"/>
  <c r="DL25" i="129"/>
  <c r="CE25" i="129"/>
  <c r="DW27" i="130"/>
  <c r="DA27" i="130"/>
  <c r="CE27" i="130"/>
  <c r="DR27" i="130"/>
  <c r="CP27" i="130"/>
  <c r="DL27" i="130"/>
  <c r="CJ27" i="130"/>
  <c r="EC27" i="130"/>
  <c r="DF27" i="130"/>
  <c r="CU27" i="130"/>
  <c r="EH27" i="130"/>
  <c r="DL15" i="125"/>
  <c r="CJ15" i="125"/>
  <c r="DR15" i="125"/>
  <c r="CP15" i="125"/>
  <c r="DW15" i="125"/>
  <c r="CU15" i="125"/>
  <c r="EC15" i="125"/>
  <c r="DF15" i="125"/>
  <c r="CE15" i="125"/>
  <c r="DA15" i="125"/>
  <c r="EH15" i="125"/>
  <c r="N68" i="89"/>
  <c r="BW31" i="118"/>
  <c r="BA31" i="118"/>
  <c r="CY31" i="118"/>
  <c r="CS31" i="118"/>
  <c r="CC31" i="118"/>
  <c r="DD31" i="118"/>
  <c r="CN31" i="118"/>
  <c r="BL31" i="118"/>
  <c r="BR31" i="118"/>
  <c r="BG31" i="118"/>
  <c r="CH31" i="118"/>
  <c r="DD12" i="120"/>
  <c r="BG12" i="120"/>
  <c r="BW12" i="120"/>
  <c r="CH12" i="120"/>
  <c r="CS12" i="120"/>
  <c r="BL12" i="120"/>
  <c r="BA12" i="120"/>
  <c r="BR12" i="120"/>
  <c r="CY12" i="120"/>
  <c r="CC12" i="120"/>
  <c r="CN12" i="120"/>
  <c r="EC9" i="126"/>
  <c r="DF9" i="126"/>
  <c r="CJ9" i="126"/>
  <c r="DW9" i="126"/>
  <c r="DA9" i="126"/>
  <c r="CE9" i="126"/>
  <c r="DR9" i="126"/>
  <c r="CU9" i="126"/>
  <c r="EH9" i="126"/>
  <c r="DL9" i="126"/>
  <c r="CP9" i="126"/>
  <c r="EH25" i="130"/>
  <c r="DL25" i="130"/>
  <c r="CP25" i="130"/>
  <c r="DW25" i="130"/>
  <c r="CU25" i="130"/>
  <c r="DR25" i="130"/>
  <c r="CJ25" i="130"/>
  <c r="EC25" i="130"/>
  <c r="DF25" i="130"/>
  <c r="DA25" i="130"/>
  <c r="CE25" i="130"/>
  <c r="EY7" i="119"/>
  <c r="DL7" i="119"/>
  <c r="FJ7" i="119"/>
  <c r="FD7" i="119"/>
  <c r="DR7" i="119"/>
  <c r="FO7" i="119"/>
  <c r="EH7" i="119"/>
  <c r="EC7" i="119"/>
  <c r="EN7" i="119"/>
  <c r="ES7" i="119"/>
  <c r="DW7" i="119"/>
  <c r="EC11" i="118"/>
  <c r="EH11" i="118"/>
  <c r="DW11" i="118"/>
  <c r="FJ11" i="118"/>
  <c r="DL11" i="118"/>
  <c r="DR11" i="118"/>
  <c r="EN11" i="118"/>
  <c r="FO11" i="118"/>
  <c r="EY11" i="118"/>
  <c r="FD11" i="118"/>
  <c r="ES11" i="118"/>
  <c r="EH20" i="125"/>
  <c r="DF20" i="125"/>
  <c r="CE20" i="125"/>
  <c r="DL20" i="125"/>
  <c r="CJ20" i="125"/>
  <c r="EC20" i="125"/>
  <c r="CU20" i="125"/>
  <c r="DR20" i="125"/>
  <c r="DW20" i="125"/>
  <c r="DA20" i="125"/>
  <c r="CP20" i="125"/>
  <c r="J86" i="100"/>
  <c r="E44" i="101" s="1"/>
  <c r="G44" i="101" s="1"/>
  <c r="Q44" i="101" s="1"/>
  <c r="G21" i="101"/>
  <c r="Q21" i="101" s="1"/>
  <c r="Q22" i="101"/>
  <c r="DR12" i="125"/>
  <c r="CP12" i="125"/>
  <c r="DW12" i="125"/>
  <c r="CU12" i="125"/>
  <c r="EC12" i="125"/>
  <c r="DA12" i="125"/>
  <c r="CJ12" i="125"/>
  <c r="EH12" i="125"/>
  <c r="CE12" i="125"/>
  <c r="DL12" i="125"/>
  <c r="DF12" i="125"/>
  <c r="DW19" i="130"/>
  <c r="DA19" i="130"/>
  <c r="CE19" i="130"/>
  <c r="EC19" i="130"/>
  <c r="CU19" i="130"/>
  <c r="DR19" i="130"/>
  <c r="CP19" i="130"/>
  <c r="EH19" i="130"/>
  <c r="DL19" i="130"/>
  <c r="DF19" i="130"/>
  <c r="CJ19" i="130"/>
  <c r="DW19" i="127"/>
  <c r="DA19" i="127"/>
  <c r="CE19" i="127"/>
  <c r="DR19" i="127"/>
  <c r="CU19" i="127"/>
  <c r="EH19" i="127"/>
  <c r="DL19" i="127"/>
  <c r="CP19" i="127"/>
  <c r="EC19" i="127"/>
  <c r="DF19" i="127"/>
  <c r="CJ19" i="127"/>
  <c r="DA13" i="124"/>
  <c r="EH13" i="124"/>
  <c r="DF13" i="124"/>
  <c r="CE13" i="124"/>
  <c r="DL13" i="124"/>
  <c r="CJ13" i="124"/>
  <c r="DR13" i="124"/>
  <c r="CP13" i="124"/>
  <c r="CU13" i="124"/>
  <c r="DW13" i="124"/>
  <c r="EC13" i="124"/>
  <c r="GS14" i="123"/>
  <c r="FW14" i="123"/>
  <c r="FA14" i="123"/>
  <c r="GN14" i="123"/>
  <c r="FR14" i="123"/>
  <c r="EV14" i="123"/>
  <c r="GH14" i="123"/>
  <c r="FL14" i="123"/>
  <c r="EP14" i="123"/>
  <c r="GC14" i="123"/>
  <c r="FG14" i="123"/>
  <c r="EH29" i="123"/>
  <c r="DL29" i="123"/>
  <c r="CP29" i="123"/>
  <c r="EC29" i="123"/>
  <c r="DF29" i="123"/>
  <c r="CJ29" i="123"/>
  <c r="DW29" i="123"/>
  <c r="DA29" i="123"/>
  <c r="CE29" i="123"/>
  <c r="DR29" i="123"/>
  <c r="CU29" i="123"/>
  <c r="DW27" i="123"/>
  <c r="DA27" i="123"/>
  <c r="CE27" i="123"/>
  <c r="DR27" i="123"/>
  <c r="CU27" i="123"/>
  <c r="EH27" i="123"/>
  <c r="DL27" i="123"/>
  <c r="CP27" i="123"/>
  <c r="EC27" i="123"/>
  <c r="DF27" i="123"/>
  <c r="CJ27" i="123"/>
  <c r="DD13" i="123"/>
  <c r="CH13" i="123"/>
  <c r="BL13" i="123"/>
  <c r="CY13" i="123"/>
  <c r="CC13" i="123"/>
  <c r="BG13" i="123"/>
  <c r="CS13" i="123"/>
  <c r="BW13" i="123"/>
  <c r="BA13" i="123"/>
  <c r="CN13" i="123"/>
  <c r="BR13" i="123"/>
  <c r="N76" i="89"/>
  <c r="AB80" i="89"/>
  <c r="AF80" i="89" s="1"/>
  <c r="CC29" i="125"/>
  <c r="CC29" i="124"/>
  <c r="CC28" i="123"/>
  <c r="BA28" i="123"/>
  <c r="DD28" i="122"/>
  <c r="CH28" i="122"/>
  <c r="BL28" i="122"/>
  <c r="BR28" i="123"/>
  <c r="CY28" i="122"/>
  <c r="CC28" i="122"/>
  <c r="BG28" i="122"/>
  <c r="BL28" i="123"/>
  <c r="CS28" i="122"/>
  <c r="BW28" i="122"/>
  <c r="BA28" i="122"/>
  <c r="BG28" i="123"/>
  <c r="CN28" i="122"/>
  <c r="BR28" i="122"/>
  <c r="DD18" i="122"/>
  <c r="CH18" i="122"/>
  <c r="BL18" i="122"/>
  <c r="CY18" i="122"/>
  <c r="CC18" i="122"/>
  <c r="BG18" i="122"/>
  <c r="CS18" i="122"/>
  <c r="BW18" i="122"/>
  <c r="BA18" i="122"/>
  <c r="CN18" i="122"/>
  <c r="BR18" i="122"/>
  <c r="N43" i="89"/>
  <c r="AB54" i="89"/>
  <c r="AF54" i="89" s="1"/>
  <c r="AB21" i="89"/>
  <c r="AF21" i="89" s="1"/>
  <c r="N5" i="89"/>
  <c r="AB11" i="89"/>
  <c r="AF11" i="89" s="1"/>
  <c r="CS11" i="118"/>
  <c r="BW11" i="118"/>
  <c r="BA11" i="118"/>
  <c r="CY11" i="118"/>
  <c r="CN11" i="118"/>
  <c r="BR11" i="118"/>
  <c r="BG11" i="118"/>
  <c r="DD11" i="118"/>
  <c r="CH11" i="118"/>
  <c r="BL11" i="118"/>
  <c r="CC11" i="118"/>
  <c r="V158" i="89"/>
  <c r="X158" i="89"/>
  <c r="K86" i="100"/>
  <c r="N44" i="101" s="1"/>
  <c r="G68" i="101"/>
  <c r="Q68" i="101" s="1"/>
  <c r="I10" i="1"/>
  <c r="C21" i="101"/>
  <c r="I9" i="1"/>
  <c r="AO979" i="75"/>
  <c r="X150" i="89"/>
  <c r="AG150" i="89" s="1"/>
  <c r="Q135" i="89"/>
  <c r="S135" i="89" s="1"/>
  <c r="L21" i="101"/>
  <c r="AF979" i="75"/>
  <c r="N150" i="89"/>
  <c r="L3" i="101"/>
  <c r="X73" i="89"/>
  <c r="AC73" i="89" s="1"/>
  <c r="AG73" i="89" s="1"/>
  <c r="S73" i="89"/>
  <c r="FG22" i="119" l="1"/>
  <c r="FA22" i="119"/>
  <c r="GN22" i="119"/>
  <c r="GH22" i="119"/>
  <c r="X23" i="89"/>
  <c r="AC23" i="89" s="1"/>
  <c r="AG23" i="89" s="1"/>
  <c r="EV20" i="119" s="1"/>
  <c r="CS19" i="119"/>
  <c r="AB27" i="89"/>
  <c r="AF27" i="89" s="1"/>
  <c r="BL28" i="119" s="1"/>
  <c r="BR19" i="119"/>
  <c r="FL22" i="119"/>
  <c r="FW22" i="119"/>
  <c r="CC19" i="119"/>
  <c r="CY19" i="119"/>
  <c r="BG19" i="119"/>
  <c r="EV22" i="119"/>
  <c r="GC22" i="119"/>
  <c r="FR22" i="119"/>
  <c r="F434" i="75"/>
  <c r="AX434" i="75" s="1"/>
  <c r="BL19" i="119"/>
  <c r="BA19" i="119"/>
  <c r="CH19" i="119"/>
  <c r="BW19" i="119"/>
  <c r="DD19" i="119"/>
  <c r="AI50" i="77"/>
  <c r="BB50" i="77"/>
  <c r="AI15" i="77"/>
  <c r="BB15" i="77"/>
  <c r="AI27" i="77"/>
  <c r="BB27" i="77"/>
  <c r="AI26" i="77"/>
  <c r="BB26" i="77"/>
  <c r="R390" i="75"/>
  <c r="AX390" i="75" s="1"/>
  <c r="AX368" i="75"/>
  <c r="AI38" i="77"/>
  <c r="BB38" i="77"/>
  <c r="AI18" i="77"/>
  <c r="BB18" i="77"/>
  <c r="AI48" i="77"/>
  <c r="BB48" i="77"/>
  <c r="EV10" i="127"/>
  <c r="FW10" i="127"/>
  <c r="EP10" i="127"/>
  <c r="GS10" i="127"/>
  <c r="FA10" i="127"/>
  <c r="GC10" i="127"/>
  <c r="FR10" i="127"/>
  <c r="FL10" i="127"/>
  <c r="GN10" i="127"/>
  <c r="FG10" i="127"/>
  <c r="GN28" i="118"/>
  <c r="FL26" i="122"/>
  <c r="GC12" i="118"/>
  <c r="GS18" i="120"/>
  <c r="FG20" i="119"/>
  <c r="CH11" i="123"/>
  <c r="CY11" i="123"/>
  <c r="BW11" i="123"/>
  <c r="CS11" i="123"/>
  <c r="I73" i="89"/>
  <c r="Z73" i="89" s="1"/>
  <c r="AD73" i="89" s="1"/>
  <c r="CN7" i="123" s="1"/>
  <c r="BR11" i="123"/>
  <c r="CC11" i="123"/>
  <c r="N75" i="89"/>
  <c r="AB75" i="89" s="1"/>
  <c r="AF75" i="89" s="1"/>
  <c r="CN11" i="123"/>
  <c r="BG11" i="123"/>
  <c r="CJ33" i="123"/>
  <c r="I10" i="20"/>
  <c r="BL11" i="123"/>
  <c r="BA11" i="123"/>
  <c r="AT220" i="75"/>
  <c r="AT215" i="75"/>
  <c r="DW33" i="123"/>
  <c r="DL33" i="123"/>
  <c r="DR33" i="123"/>
  <c r="FW27" i="126"/>
  <c r="FR27" i="126"/>
  <c r="EV27" i="126"/>
  <c r="GH27" i="126"/>
  <c r="FA27" i="126"/>
  <c r="GS27" i="126"/>
  <c r="EP27" i="126"/>
  <c r="CE27" i="125"/>
  <c r="DF33" i="123"/>
  <c r="EC33" i="123"/>
  <c r="DA27" i="125"/>
  <c r="CU27" i="125"/>
  <c r="DR27" i="125"/>
  <c r="EC27" i="125"/>
  <c r="DW27" i="125"/>
  <c r="CE33" i="123"/>
  <c r="CU33" i="123"/>
  <c r="CY31" i="121"/>
  <c r="DA33" i="123"/>
  <c r="EH33" i="123"/>
  <c r="AB5" i="89"/>
  <c r="AF5" i="89" s="1"/>
  <c r="CY12" i="118" s="1"/>
  <c r="AB43" i="89"/>
  <c r="AF43" i="89" s="1"/>
  <c r="CC32" i="120" s="1"/>
  <c r="DL27" i="125"/>
  <c r="DF27" i="125"/>
  <c r="AB36" i="89"/>
  <c r="AF36" i="89" s="1"/>
  <c r="CS18" i="120" s="1"/>
  <c r="AB23" i="89"/>
  <c r="AF23" i="89" s="1"/>
  <c r="CY20" i="119" s="1"/>
  <c r="AB76" i="89"/>
  <c r="AF76" i="89" s="1"/>
  <c r="BR14" i="123" s="1"/>
  <c r="CJ27" i="125"/>
  <c r="CP27" i="125"/>
  <c r="FL27" i="126"/>
  <c r="FG27" i="126"/>
  <c r="GN27" i="126"/>
  <c r="FL14" i="132"/>
  <c r="GN14" i="132"/>
  <c r="FW14" i="132"/>
  <c r="CH24" i="122"/>
  <c r="EC14" i="132"/>
  <c r="CH31" i="121"/>
  <c r="CN31" i="121"/>
  <c r="BR31" i="121"/>
  <c r="BW31" i="121"/>
  <c r="DA14" i="132"/>
  <c r="N56" i="89"/>
  <c r="AB56" i="89" s="1"/>
  <c r="AF56" i="89" s="1"/>
  <c r="BR30" i="121" s="1"/>
  <c r="CN24" i="122"/>
  <c r="DL14" i="132"/>
  <c r="BW24" i="122"/>
  <c r="BG24" i="122"/>
  <c r="BL31" i="121"/>
  <c r="CC31" i="121"/>
  <c r="CU14" i="132"/>
  <c r="DD24" i="122"/>
  <c r="DR14" i="132"/>
  <c r="CE14" i="132"/>
  <c r="G17" i="101"/>
  <c r="Q17" i="101" s="1"/>
  <c r="CS24" i="122"/>
  <c r="BA31" i="121"/>
  <c r="DD31" i="121"/>
  <c r="BG31" i="121"/>
  <c r="EV14" i="132"/>
  <c r="FA14" i="132"/>
  <c r="GS14" i="132"/>
  <c r="FR14" i="132"/>
  <c r="GH14" i="132"/>
  <c r="GC14" i="132"/>
  <c r="FG14" i="132"/>
  <c r="FG18" i="120"/>
  <c r="FW30" i="121"/>
  <c r="FL18" i="120"/>
  <c r="GN18" i="120"/>
  <c r="L17" i="101"/>
  <c r="L14" i="101" s="1"/>
  <c r="P17" i="101"/>
  <c r="P14" i="101" s="1"/>
  <c r="GH28" i="118"/>
  <c r="FR30" i="121"/>
  <c r="FA28" i="118"/>
  <c r="FG28" i="118"/>
  <c r="EV28" i="118"/>
  <c r="GC28" i="118"/>
  <c r="CJ14" i="132"/>
  <c r="DF14" i="132"/>
  <c r="DW14" i="132"/>
  <c r="CY24" i="122"/>
  <c r="CC24" i="122"/>
  <c r="DA15" i="129"/>
  <c r="CP14" i="132"/>
  <c r="BA24" i="122"/>
  <c r="BR24" i="122"/>
  <c r="AA13" i="89"/>
  <c r="AE13" i="89" s="1"/>
  <c r="EY27" i="118" s="1"/>
  <c r="DL15" i="129"/>
  <c r="DF15" i="129"/>
  <c r="CJ15" i="129"/>
  <c r="DW15" i="129"/>
  <c r="EC15" i="129"/>
  <c r="CE15" i="129"/>
  <c r="CP15" i="129"/>
  <c r="DR15" i="129"/>
  <c r="EH15" i="129"/>
  <c r="DD31" i="120"/>
  <c r="C17" i="101"/>
  <c r="C14" i="101" s="1"/>
  <c r="BW31" i="120"/>
  <c r="BL27" i="118"/>
  <c r="CY31" i="120"/>
  <c r="CY19" i="122"/>
  <c r="BW28" i="120"/>
  <c r="CC19" i="122"/>
  <c r="GC26" i="122"/>
  <c r="EP12" i="118"/>
  <c r="GN12" i="118"/>
  <c r="GH26" i="122"/>
  <c r="GS12" i="118"/>
  <c r="FG26" i="122"/>
  <c r="GN26" i="122"/>
  <c r="FA26" i="122"/>
  <c r="GH12" i="118"/>
  <c r="FW28" i="118"/>
  <c r="EP28" i="118"/>
  <c r="FR28" i="118"/>
  <c r="EV18" i="120"/>
  <c r="FW18" i="120"/>
  <c r="EV26" i="122"/>
  <c r="FW26" i="122"/>
  <c r="EP26" i="122"/>
  <c r="GC30" i="121"/>
  <c r="GH18" i="120"/>
  <c r="FA18" i="120"/>
  <c r="GC18" i="120"/>
  <c r="FA12" i="118"/>
  <c r="EV12" i="118"/>
  <c r="GS28" i="118"/>
  <c r="FL28" i="118"/>
  <c r="EP18" i="120"/>
  <c r="FR18" i="120"/>
  <c r="FR26" i="122"/>
  <c r="GS26" i="122"/>
  <c r="FG30" i="121"/>
  <c r="CH19" i="122"/>
  <c r="I55" i="89"/>
  <c r="Z55" i="89" s="1"/>
  <c r="AD55" i="89" s="1"/>
  <c r="BL19" i="122"/>
  <c r="BW19" i="122"/>
  <c r="DD19" i="122"/>
  <c r="N65" i="89"/>
  <c r="AB65" i="89" s="1"/>
  <c r="AF65" i="89" s="1"/>
  <c r="CH20" i="122" s="1"/>
  <c r="BA28" i="120"/>
  <c r="BG19" i="122"/>
  <c r="BA19" i="122"/>
  <c r="DW21" i="125"/>
  <c r="DD27" i="118"/>
  <c r="BA27" i="118"/>
  <c r="BR31" i="120"/>
  <c r="CS31" i="120"/>
  <c r="CC27" i="118"/>
  <c r="CS27" i="118"/>
  <c r="BL31" i="120"/>
  <c r="CN31" i="120"/>
  <c r="BG31" i="120"/>
  <c r="BG27" i="118"/>
  <c r="CH31" i="120"/>
  <c r="BA31" i="120"/>
  <c r="CS19" i="122"/>
  <c r="CN19" i="122"/>
  <c r="CH28" i="120"/>
  <c r="CC28" i="120"/>
  <c r="BL28" i="120"/>
  <c r="BG28" i="120"/>
  <c r="CN28" i="120"/>
  <c r="DD28" i="120"/>
  <c r="G3" i="101"/>
  <c r="Q3" i="101" s="1"/>
  <c r="DF8" i="129" s="1"/>
  <c r="DR21" i="125"/>
  <c r="I4" i="89"/>
  <c r="Z4" i="89" s="1"/>
  <c r="AD4" i="89" s="1"/>
  <c r="BA9" i="118" s="1"/>
  <c r="BR27" i="118"/>
  <c r="CH27" i="118"/>
  <c r="BW27" i="118"/>
  <c r="AB68" i="89"/>
  <c r="AF68" i="89" s="1"/>
  <c r="BA26" i="122" s="1"/>
  <c r="CY27" i="118"/>
  <c r="FW12" i="118"/>
  <c r="FL12" i="118"/>
  <c r="FR12" i="118"/>
  <c r="EV27" i="123"/>
  <c r="FG12" i="118"/>
  <c r="GN30" i="121"/>
  <c r="FA30" i="121"/>
  <c r="FL30" i="121"/>
  <c r="GS30" i="121"/>
  <c r="FL27" i="123"/>
  <c r="CS28" i="120"/>
  <c r="BR28" i="120"/>
  <c r="EH21" i="125"/>
  <c r="CE21" i="125"/>
  <c r="DL21" i="125"/>
  <c r="EC21" i="125"/>
  <c r="DW11" i="125"/>
  <c r="CJ21" i="125"/>
  <c r="DF21" i="125"/>
  <c r="CU21" i="125"/>
  <c r="CP21" i="125"/>
  <c r="DL11" i="125"/>
  <c r="CJ11" i="125"/>
  <c r="DA11" i="125"/>
  <c r="N124" i="89"/>
  <c r="DF11" i="125"/>
  <c r="AF187" i="89"/>
  <c r="DR18" i="127" s="1"/>
  <c r="X177" i="89"/>
  <c r="X203" i="89" s="1"/>
  <c r="AG203" i="89" s="1"/>
  <c r="CP11" i="125"/>
  <c r="GN20" i="122"/>
  <c r="N13" i="89"/>
  <c r="DR11" i="125"/>
  <c r="CS32" i="118"/>
  <c r="N177" i="89"/>
  <c r="N203" i="89" s="1"/>
  <c r="AF203" i="89" s="1"/>
  <c r="GH20" i="122"/>
  <c r="GH30" i="121"/>
  <c r="EV30" i="121"/>
  <c r="CY34" i="118"/>
  <c r="CH34" i="118"/>
  <c r="BR34" i="118"/>
  <c r="BG34" i="118"/>
  <c r="CC34" i="118"/>
  <c r="BA34" i="118"/>
  <c r="BL34" i="118"/>
  <c r="CN34" i="118"/>
  <c r="CS34" i="118"/>
  <c r="DD34" i="118"/>
  <c r="BW34" i="118"/>
  <c r="ES33" i="118"/>
  <c r="EN33" i="118"/>
  <c r="FD33" i="118"/>
  <c r="EH33" i="118"/>
  <c r="DW33" i="118"/>
  <c r="FO33" i="118"/>
  <c r="EC33" i="118"/>
  <c r="DL33" i="118"/>
  <c r="EY33" i="118"/>
  <c r="DR33" i="118"/>
  <c r="FJ33" i="118"/>
  <c r="GS27" i="123"/>
  <c r="FR27" i="123"/>
  <c r="FG27" i="123"/>
  <c r="GN27" i="123"/>
  <c r="FW11" i="125"/>
  <c r="EV11" i="125"/>
  <c r="GH11" i="125"/>
  <c r="FA11" i="125"/>
  <c r="GC11" i="125"/>
  <c r="EP11" i="125"/>
  <c r="GN11" i="125"/>
  <c r="FL11" i="125"/>
  <c r="GS11" i="125"/>
  <c r="FR11" i="125"/>
  <c r="FG11" i="125"/>
  <c r="AG187" i="89"/>
  <c r="FA27" i="123"/>
  <c r="FW27" i="123"/>
  <c r="GC27" i="123"/>
  <c r="EP27" i="123"/>
  <c r="S55" i="89"/>
  <c r="GC20" i="122"/>
  <c r="GS20" i="122"/>
  <c r="X55" i="89"/>
  <c r="AC55" i="89" s="1"/>
  <c r="AG55" i="89" s="1"/>
  <c r="GC28" i="121" s="1"/>
  <c r="FG20" i="122"/>
  <c r="FL20" i="122"/>
  <c r="EV20" i="122"/>
  <c r="FR20" i="122"/>
  <c r="EP20" i="122"/>
  <c r="FA20" i="122"/>
  <c r="GS24" i="129"/>
  <c r="FW24" i="129"/>
  <c r="FA24" i="129"/>
  <c r="GH24" i="129"/>
  <c r="FG24" i="129"/>
  <c r="GC24" i="129"/>
  <c r="EV24" i="129"/>
  <c r="FR24" i="129"/>
  <c r="FL24" i="129"/>
  <c r="EP24" i="129"/>
  <c r="GN24" i="129"/>
  <c r="AC104" i="89"/>
  <c r="AG104" i="89" s="1"/>
  <c r="AG836" i="75"/>
  <c r="GS24" i="127"/>
  <c r="FW24" i="127"/>
  <c r="FA24" i="127"/>
  <c r="GN24" i="127"/>
  <c r="FR24" i="127"/>
  <c r="EV24" i="127"/>
  <c r="GH24" i="127"/>
  <c r="FL24" i="127"/>
  <c r="EP24" i="127"/>
  <c r="GC24" i="127"/>
  <c r="FG24" i="127"/>
  <c r="GN8" i="126"/>
  <c r="FR8" i="126"/>
  <c r="EV8" i="126"/>
  <c r="GH8" i="126"/>
  <c r="FL8" i="126"/>
  <c r="EP8" i="126"/>
  <c r="GC8" i="126"/>
  <c r="FG8" i="126"/>
  <c r="GS8" i="126"/>
  <c r="FW8" i="126"/>
  <c r="FA8" i="126"/>
  <c r="X175" i="89"/>
  <c r="GS28" i="127"/>
  <c r="FW28" i="127"/>
  <c r="FA28" i="127"/>
  <c r="GN28" i="127"/>
  <c r="FR28" i="127"/>
  <c r="EV28" i="127"/>
  <c r="GH28" i="127"/>
  <c r="FL28" i="127"/>
  <c r="EP28" i="127"/>
  <c r="GC28" i="127"/>
  <c r="FG28" i="127"/>
  <c r="GN27" i="129"/>
  <c r="FR27" i="129"/>
  <c r="EV27" i="129"/>
  <c r="GC27" i="129"/>
  <c r="FA27" i="129"/>
  <c r="FW27" i="129"/>
  <c r="EP27" i="129"/>
  <c r="FL27" i="129"/>
  <c r="FG27" i="129"/>
  <c r="GS27" i="129"/>
  <c r="GH27" i="129"/>
  <c r="X135" i="89"/>
  <c r="AC135" i="89" s="1"/>
  <c r="AG135" i="89" s="1"/>
  <c r="P3" i="101"/>
  <c r="R3" i="101" s="1"/>
  <c r="R5" i="101"/>
  <c r="GN24" i="125"/>
  <c r="FL24" i="125"/>
  <c r="GS24" i="125"/>
  <c r="EP24" i="125"/>
  <c r="FW24" i="125"/>
  <c r="GC24" i="125"/>
  <c r="FA24" i="125"/>
  <c r="GH24" i="125"/>
  <c r="FG24" i="125"/>
  <c r="FR24" i="125"/>
  <c r="EV24" i="125"/>
  <c r="GN31" i="130"/>
  <c r="FR31" i="130"/>
  <c r="EV31" i="130"/>
  <c r="FW31" i="130"/>
  <c r="EP31" i="130"/>
  <c r="GS31" i="130"/>
  <c r="FL31" i="130"/>
  <c r="GH31" i="130"/>
  <c r="GC31" i="130"/>
  <c r="FG31" i="130"/>
  <c r="FA31" i="130"/>
  <c r="FL32" i="120"/>
  <c r="FR32" i="120"/>
  <c r="EV32" i="120"/>
  <c r="GS32" i="120"/>
  <c r="GC32" i="120"/>
  <c r="GH32" i="120"/>
  <c r="FG32" i="120"/>
  <c r="GN32" i="120"/>
  <c r="EP32" i="120"/>
  <c r="FW32" i="120"/>
  <c r="FA32" i="120"/>
  <c r="GC29" i="130"/>
  <c r="FG29" i="130"/>
  <c r="GS29" i="130"/>
  <c r="FR29" i="130"/>
  <c r="EP29" i="130"/>
  <c r="GN29" i="130"/>
  <c r="FL29" i="130"/>
  <c r="FW29" i="130"/>
  <c r="FA29" i="130"/>
  <c r="EV29" i="130"/>
  <c r="GH29" i="130"/>
  <c r="GC11" i="129"/>
  <c r="FG11" i="129"/>
  <c r="GN11" i="129"/>
  <c r="FL11" i="129"/>
  <c r="GH11" i="129"/>
  <c r="FA11" i="129"/>
  <c r="FW11" i="129"/>
  <c r="EV11" i="129"/>
  <c r="GS11" i="129"/>
  <c r="FR11" i="129"/>
  <c r="EP11" i="129"/>
  <c r="GH26" i="129"/>
  <c r="FL26" i="129"/>
  <c r="EP26" i="129"/>
  <c r="GC26" i="129"/>
  <c r="FA26" i="129"/>
  <c r="FW26" i="129"/>
  <c r="EV26" i="129"/>
  <c r="FR26" i="129"/>
  <c r="FG26" i="129"/>
  <c r="GS26" i="129"/>
  <c r="GN26" i="129"/>
  <c r="AA4" i="89"/>
  <c r="AE4" i="89" s="1"/>
  <c r="ES9" i="118" s="1"/>
  <c r="M35" i="89"/>
  <c r="AA55" i="89"/>
  <c r="AE55" i="89" s="1"/>
  <c r="DL29" i="121"/>
  <c r="DW29" i="121"/>
  <c r="EH29" i="121"/>
  <c r="ES29" i="121"/>
  <c r="FD29" i="121"/>
  <c r="FO29" i="121"/>
  <c r="DR29" i="121"/>
  <c r="EC29" i="121"/>
  <c r="EN29" i="121"/>
  <c r="EY29" i="121"/>
  <c r="FJ29" i="121"/>
  <c r="N104" i="89"/>
  <c r="BG32" i="118"/>
  <c r="CN32" i="118"/>
  <c r="CC32" i="118"/>
  <c r="BW32" i="118"/>
  <c r="BL32" i="118"/>
  <c r="CY32" i="118"/>
  <c r="CH32" i="118"/>
  <c r="BA32" i="118"/>
  <c r="DD32" i="118"/>
  <c r="EH11" i="125"/>
  <c r="CE11" i="125"/>
  <c r="EC11" i="125"/>
  <c r="DR27" i="129"/>
  <c r="CU27" i="129"/>
  <c r="EC27" i="129"/>
  <c r="DA27" i="129"/>
  <c r="DW27" i="129"/>
  <c r="CP27" i="129"/>
  <c r="DL27" i="129"/>
  <c r="CJ27" i="129"/>
  <c r="EH27" i="129"/>
  <c r="DF27" i="129"/>
  <c r="CE27" i="129"/>
  <c r="G41" i="101"/>
  <c r="CU10" i="129"/>
  <c r="DR10" i="129"/>
  <c r="CE10" i="129"/>
  <c r="DF10" i="129"/>
  <c r="EH10" i="129"/>
  <c r="CJ10" i="129"/>
  <c r="DL10" i="129"/>
  <c r="DA10" i="129"/>
  <c r="DW10" i="129"/>
  <c r="EC10" i="129"/>
  <c r="CP10" i="129"/>
  <c r="EH26" i="129"/>
  <c r="DL26" i="129"/>
  <c r="CP26" i="129"/>
  <c r="EC26" i="129"/>
  <c r="DA26" i="129"/>
  <c r="DW26" i="129"/>
  <c r="CU26" i="129"/>
  <c r="DR26" i="129"/>
  <c r="CJ26" i="129"/>
  <c r="DF26" i="129"/>
  <c r="CE26" i="129"/>
  <c r="EC33" i="124"/>
  <c r="DA33" i="124"/>
  <c r="DR33" i="124"/>
  <c r="DF33" i="124"/>
  <c r="CE33" i="124"/>
  <c r="DL33" i="124"/>
  <c r="CJ33" i="124"/>
  <c r="CU33" i="124"/>
  <c r="DW33" i="124"/>
  <c r="CP33" i="124"/>
  <c r="EH33" i="124"/>
  <c r="N175" i="89"/>
  <c r="AF150" i="89"/>
  <c r="DR26" i="130"/>
  <c r="CU26" i="130"/>
  <c r="DW26" i="130"/>
  <c r="CP26" i="130"/>
  <c r="DL26" i="130"/>
  <c r="CJ26" i="130"/>
  <c r="EC26" i="130"/>
  <c r="DF26" i="130"/>
  <c r="DA26" i="130"/>
  <c r="EH26" i="130"/>
  <c r="CE26" i="130"/>
  <c r="CC32" i="121"/>
  <c r="CH32" i="121"/>
  <c r="CS32" i="121"/>
  <c r="BG32" i="121"/>
  <c r="BA32" i="121"/>
  <c r="BR32" i="121"/>
  <c r="CN32" i="121"/>
  <c r="DD32" i="121"/>
  <c r="CY32" i="121"/>
  <c r="BL32" i="121"/>
  <c r="BW32" i="121"/>
  <c r="CY10" i="122"/>
  <c r="BA10" i="122"/>
  <c r="DD10" i="122"/>
  <c r="CC10" i="122"/>
  <c r="CN10" i="122"/>
  <c r="CH10" i="122"/>
  <c r="BG10" i="122"/>
  <c r="BW10" i="122"/>
  <c r="CS10" i="122"/>
  <c r="BR10" i="122"/>
  <c r="BL10" i="122"/>
  <c r="DW31" i="130"/>
  <c r="DA31" i="130"/>
  <c r="CE31" i="130"/>
  <c r="EC31" i="130"/>
  <c r="CU31" i="130"/>
  <c r="DR31" i="130"/>
  <c r="CP31" i="130"/>
  <c r="EH31" i="130"/>
  <c r="DL31" i="130"/>
  <c r="DF31" i="130"/>
  <c r="CJ31" i="130"/>
  <c r="DW24" i="129"/>
  <c r="DA24" i="129"/>
  <c r="CE24" i="129"/>
  <c r="EH24" i="129"/>
  <c r="DF24" i="129"/>
  <c r="EC24" i="129"/>
  <c r="CU24" i="129"/>
  <c r="DR24" i="129"/>
  <c r="CP24" i="129"/>
  <c r="DL24" i="129"/>
  <c r="CJ24" i="129"/>
  <c r="G85" i="101"/>
  <c r="Q85" i="101" s="1"/>
  <c r="EH29" i="130"/>
  <c r="DL29" i="130"/>
  <c r="CP29" i="130"/>
  <c r="DR29" i="130"/>
  <c r="CJ29" i="130"/>
  <c r="DF29" i="130"/>
  <c r="CE29" i="130"/>
  <c r="DW29" i="130"/>
  <c r="DA29" i="130"/>
  <c r="CU29" i="130"/>
  <c r="EC29" i="130"/>
  <c r="P44" i="101"/>
  <c r="GC8" i="123"/>
  <c r="FG8" i="123"/>
  <c r="GS8" i="123"/>
  <c r="FW8" i="123"/>
  <c r="FA8" i="123"/>
  <c r="GN8" i="123"/>
  <c r="FR8" i="123"/>
  <c r="EV8" i="123"/>
  <c r="GH8" i="123"/>
  <c r="FL8" i="123"/>
  <c r="EP8" i="123"/>
  <c r="CN22" i="123"/>
  <c r="BR22" i="123"/>
  <c r="DD22" i="123"/>
  <c r="CH22" i="123"/>
  <c r="BL22" i="123"/>
  <c r="CY22" i="123"/>
  <c r="CC22" i="123"/>
  <c r="BG22" i="123"/>
  <c r="CS22" i="123"/>
  <c r="BW22" i="123"/>
  <c r="BA22" i="123"/>
  <c r="CS26" i="121"/>
  <c r="BW26" i="121"/>
  <c r="BA26" i="121"/>
  <c r="CN26" i="121"/>
  <c r="BR26" i="121"/>
  <c r="DD26" i="121"/>
  <c r="CH26" i="121"/>
  <c r="BL26" i="121"/>
  <c r="CY26" i="121"/>
  <c r="CC26" i="121"/>
  <c r="BG26" i="121"/>
  <c r="CN28" i="119"/>
  <c r="CN16" i="119"/>
  <c r="BR16" i="119"/>
  <c r="DD16" i="119"/>
  <c r="CH16" i="119"/>
  <c r="BL16" i="119"/>
  <c r="CS16" i="119"/>
  <c r="BA16" i="119"/>
  <c r="CC16" i="119"/>
  <c r="BW16" i="119"/>
  <c r="BG16" i="119"/>
  <c r="CY16" i="119"/>
  <c r="CN24" i="118"/>
  <c r="BW24" i="118"/>
  <c r="CY24" i="118"/>
  <c r="BG24" i="118"/>
  <c r="CS24" i="118"/>
  <c r="BA24" i="118"/>
  <c r="CC24" i="118"/>
  <c r="BL24" i="118"/>
  <c r="CH24" i="118"/>
  <c r="DD24" i="118"/>
  <c r="BR24" i="118"/>
  <c r="EP20" i="119" l="1"/>
  <c r="FW20" i="119"/>
  <c r="X4" i="89"/>
  <c r="AC4" i="89" s="1"/>
  <c r="AG4" i="89" s="1"/>
  <c r="FL10" i="118" s="1"/>
  <c r="GN20" i="119"/>
  <c r="GH20" i="119"/>
  <c r="FL20" i="119"/>
  <c r="FR20" i="119"/>
  <c r="GC20" i="119"/>
  <c r="FA20" i="119"/>
  <c r="GS20" i="119"/>
  <c r="BA28" i="119"/>
  <c r="CH28" i="119"/>
  <c r="BW28" i="119"/>
  <c r="CY28" i="119"/>
  <c r="CS28" i="119"/>
  <c r="BG28" i="119"/>
  <c r="DD28" i="119"/>
  <c r="BR28" i="119"/>
  <c r="CC28" i="119"/>
  <c r="BR7" i="123"/>
  <c r="BB9" i="77"/>
  <c r="AI104" i="77"/>
  <c r="AI96" i="77" s="1"/>
  <c r="AI113" i="77" s="1"/>
  <c r="BB104" i="77"/>
  <c r="BB96" i="77" s="1"/>
  <c r="BB113" i="77" s="1"/>
  <c r="BB49" i="77"/>
  <c r="BB77" i="77" s="1"/>
  <c r="AI49" i="77"/>
  <c r="AI77" i="77" s="1"/>
  <c r="CC7" i="123"/>
  <c r="CH7" i="123"/>
  <c r="CS7" i="123"/>
  <c r="BB25" i="77"/>
  <c r="AI25" i="77"/>
  <c r="BA7" i="123"/>
  <c r="BG7" i="123"/>
  <c r="GH18" i="127"/>
  <c r="AT218" i="75"/>
  <c r="N73" i="89"/>
  <c r="BL7" i="123"/>
  <c r="CY7" i="123"/>
  <c r="BW7" i="123"/>
  <c r="DD7" i="123"/>
  <c r="BA12" i="118"/>
  <c r="CN14" i="123"/>
  <c r="BG18" i="120"/>
  <c r="AT210" i="75"/>
  <c r="CC12" i="118"/>
  <c r="CS12" i="118"/>
  <c r="BR12" i="118"/>
  <c r="DD12" i="118"/>
  <c r="BL12" i="118"/>
  <c r="BW12" i="118"/>
  <c r="CH12" i="118"/>
  <c r="CN12" i="118"/>
  <c r="BG12" i="118"/>
  <c r="CC20" i="119"/>
  <c r="BL20" i="119"/>
  <c r="BR20" i="119"/>
  <c r="BW32" i="120"/>
  <c r="CS14" i="123"/>
  <c r="CH32" i="120"/>
  <c r="BL14" i="123"/>
  <c r="CY32" i="120"/>
  <c r="DD32" i="120"/>
  <c r="BL18" i="120"/>
  <c r="BG20" i="119"/>
  <c r="BW20" i="119"/>
  <c r="BA32" i="120"/>
  <c r="BR32" i="120"/>
  <c r="DD20" i="119"/>
  <c r="CS20" i="119"/>
  <c r="CN20" i="119"/>
  <c r="BA20" i="119"/>
  <c r="CH20" i="119"/>
  <c r="BW18" i="120"/>
  <c r="CS32" i="120"/>
  <c r="BG32" i="120"/>
  <c r="CN32" i="120"/>
  <c r="BA14" i="123"/>
  <c r="CC14" i="123"/>
  <c r="DD14" i="123"/>
  <c r="CN18" i="120"/>
  <c r="CC18" i="120"/>
  <c r="DD18" i="120"/>
  <c r="BR18" i="120"/>
  <c r="AB13" i="89"/>
  <c r="AF13" i="89" s="1"/>
  <c r="BR28" i="118" s="1"/>
  <c r="BG14" i="123"/>
  <c r="CH14" i="123"/>
  <c r="BA18" i="120"/>
  <c r="CY18" i="120"/>
  <c r="BL32" i="120"/>
  <c r="BW14" i="123"/>
  <c r="CY14" i="123"/>
  <c r="AB124" i="89"/>
  <c r="AF124" i="89" s="1"/>
  <c r="CJ10" i="125" s="1"/>
  <c r="CH18" i="120"/>
  <c r="BW30" i="121"/>
  <c r="CN30" i="121"/>
  <c r="DD30" i="121"/>
  <c r="BA30" i="121"/>
  <c r="CC30" i="121"/>
  <c r="CH30" i="121"/>
  <c r="BL30" i="121"/>
  <c r="BG30" i="121"/>
  <c r="CY30" i="121"/>
  <c r="CS30" i="121"/>
  <c r="G14" i="101"/>
  <c r="G2" i="101" s="1"/>
  <c r="Q2" i="101" s="1"/>
  <c r="DL27" i="118"/>
  <c r="EC27" i="118"/>
  <c r="R17" i="101"/>
  <c r="GN22" i="129" s="1"/>
  <c r="FD27" i="118"/>
  <c r="DW27" i="118"/>
  <c r="DR27" i="118"/>
  <c r="FO27" i="118"/>
  <c r="EH27" i="118"/>
  <c r="ES27" i="118"/>
  <c r="EN27" i="118"/>
  <c r="FJ27" i="118"/>
  <c r="I35" i="89"/>
  <c r="Z35" i="89" s="1"/>
  <c r="AD35" i="89" s="1"/>
  <c r="BG15" i="120" s="1"/>
  <c r="CY20" i="122"/>
  <c r="CC28" i="130"/>
  <c r="BW26" i="122"/>
  <c r="CC20" i="122"/>
  <c r="DL8" i="129"/>
  <c r="BA20" i="122"/>
  <c r="DD20" i="122"/>
  <c r="BW20" i="122"/>
  <c r="BR20" i="122"/>
  <c r="CS20" i="122"/>
  <c r="BL20" i="122"/>
  <c r="CN20" i="122"/>
  <c r="N55" i="89"/>
  <c r="BG20" i="122"/>
  <c r="S35" i="89"/>
  <c r="S3" i="89" s="1"/>
  <c r="CJ8" i="129"/>
  <c r="DW8" i="129"/>
  <c r="CC26" i="122"/>
  <c r="BA26" i="123"/>
  <c r="CC26" i="123"/>
  <c r="BL9" i="118"/>
  <c r="CC27" i="125"/>
  <c r="BW9" i="118"/>
  <c r="T841" i="75"/>
  <c r="CS9" i="118"/>
  <c r="CC28" i="127"/>
  <c r="CU8" i="129"/>
  <c r="EC8" i="129"/>
  <c r="DR8" i="129"/>
  <c r="CS26" i="122"/>
  <c r="CC28" i="126"/>
  <c r="BR26" i="122"/>
  <c r="DD26" i="122"/>
  <c r="CH26" i="122"/>
  <c r="CC27" i="124"/>
  <c r="BG26" i="123"/>
  <c r="BR26" i="123"/>
  <c r="CC28" i="131"/>
  <c r="BL26" i="122"/>
  <c r="BG26" i="122"/>
  <c r="DD9" i="118"/>
  <c r="DA8" i="129"/>
  <c r="CE8" i="129"/>
  <c r="CC9" i="118"/>
  <c r="CN9" i="118"/>
  <c r="FD9" i="118"/>
  <c r="EH8" i="129"/>
  <c r="CP8" i="129"/>
  <c r="CY26" i="122"/>
  <c r="CC28" i="129"/>
  <c r="BG9" i="118"/>
  <c r="CH9" i="118"/>
  <c r="BR9" i="118"/>
  <c r="N103" i="89"/>
  <c r="AB103" i="89" s="1"/>
  <c r="AF103" i="89" s="1"/>
  <c r="CJ17" i="124" s="1"/>
  <c r="CY9" i="118"/>
  <c r="BL26" i="123"/>
  <c r="CN26" i="122"/>
  <c r="EV28" i="121"/>
  <c r="AG177" i="89"/>
  <c r="GN8" i="127" s="1"/>
  <c r="X35" i="89"/>
  <c r="AC35" i="89" s="1"/>
  <c r="AG35" i="89" s="1"/>
  <c r="FJ9" i="118"/>
  <c r="AF177" i="89"/>
  <c r="CJ8" i="127" s="1"/>
  <c r="DL9" i="118"/>
  <c r="DF18" i="127"/>
  <c r="CE18" i="127"/>
  <c r="FA18" i="127"/>
  <c r="FW28" i="121"/>
  <c r="EH18" i="127"/>
  <c r="CJ18" i="127"/>
  <c r="DL18" i="127"/>
  <c r="DA18" i="127"/>
  <c r="EC18" i="127"/>
  <c r="CU18" i="127"/>
  <c r="GC18" i="127"/>
  <c r="DW18" i="127"/>
  <c r="CP18" i="127"/>
  <c r="N4" i="89"/>
  <c r="AB4" i="89" s="1"/>
  <c r="AF4" i="89" s="1"/>
  <c r="BL10" i="118" s="1"/>
  <c r="EP28" i="121"/>
  <c r="FR28" i="121"/>
  <c r="GS28" i="121"/>
  <c r="EV18" i="127"/>
  <c r="FW18" i="127"/>
  <c r="EP18" i="127"/>
  <c r="FL28" i="121"/>
  <c r="GN28" i="121"/>
  <c r="FG28" i="121"/>
  <c r="FR18" i="127"/>
  <c r="GS18" i="127"/>
  <c r="FL18" i="127"/>
  <c r="GH28" i="121"/>
  <c r="FA28" i="121"/>
  <c r="GN18" i="127"/>
  <c r="FG18" i="127"/>
  <c r="X124" i="89"/>
  <c r="X204" i="89"/>
  <c r="GS10" i="129"/>
  <c r="FW10" i="129"/>
  <c r="FA10" i="129"/>
  <c r="GN10" i="129"/>
  <c r="FL10" i="129"/>
  <c r="GH10" i="129"/>
  <c r="FG10" i="129"/>
  <c r="GC10" i="129"/>
  <c r="EV10" i="129"/>
  <c r="FR10" i="129"/>
  <c r="EP10" i="129"/>
  <c r="GN18" i="124"/>
  <c r="FA18" i="124"/>
  <c r="FL18" i="124"/>
  <c r="EP18" i="124"/>
  <c r="GS18" i="124"/>
  <c r="FR18" i="124"/>
  <c r="FW18" i="124"/>
  <c r="FG18" i="124"/>
  <c r="EV18" i="124"/>
  <c r="GH18" i="124"/>
  <c r="GC18" i="124"/>
  <c r="GH8" i="129"/>
  <c r="FL8" i="129"/>
  <c r="EP8" i="129"/>
  <c r="GS8" i="129"/>
  <c r="FR8" i="129"/>
  <c r="GN8" i="129"/>
  <c r="FG8" i="129"/>
  <c r="GC8" i="129"/>
  <c r="FA8" i="129"/>
  <c r="FW8" i="129"/>
  <c r="EV8" i="129"/>
  <c r="P41" i="101"/>
  <c r="R44" i="101"/>
  <c r="FL21" i="125"/>
  <c r="GS21" i="125"/>
  <c r="FR21" i="125"/>
  <c r="EP21" i="125"/>
  <c r="FW21" i="125"/>
  <c r="FA21" i="125"/>
  <c r="FG21" i="125"/>
  <c r="EV21" i="125"/>
  <c r="GH21" i="125"/>
  <c r="GN21" i="125"/>
  <c r="GC21" i="125"/>
  <c r="R14" i="101"/>
  <c r="P2" i="101"/>
  <c r="R2" i="101" s="1"/>
  <c r="GH7" i="128"/>
  <c r="FL7" i="128"/>
  <c r="EP7" i="128"/>
  <c r="GC7" i="128"/>
  <c r="FG7" i="128"/>
  <c r="GS7" i="128"/>
  <c r="FW7" i="128"/>
  <c r="FA7" i="128"/>
  <c r="GN7" i="128"/>
  <c r="FR7" i="128"/>
  <c r="EV7" i="128"/>
  <c r="EN9" i="118"/>
  <c r="DR9" i="118"/>
  <c r="FO9" i="118"/>
  <c r="DW9" i="118"/>
  <c r="EH9" i="118"/>
  <c r="DW27" i="121"/>
  <c r="EH27" i="121"/>
  <c r="EY27" i="121"/>
  <c r="FJ27" i="121"/>
  <c r="DL27" i="121"/>
  <c r="ES27" i="121"/>
  <c r="FD27" i="121"/>
  <c r="FO27" i="121"/>
  <c r="DR27" i="121"/>
  <c r="EC27" i="121"/>
  <c r="EN27" i="121"/>
  <c r="EC9" i="118"/>
  <c r="EY9" i="118"/>
  <c r="AA35" i="89"/>
  <c r="AE35" i="89" s="1"/>
  <c r="M3" i="89"/>
  <c r="AA3" i="89" s="1"/>
  <c r="AE3" i="89" s="1"/>
  <c r="AB104" i="89"/>
  <c r="AF104" i="89" s="1"/>
  <c r="T836" i="75"/>
  <c r="G87" i="101"/>
  <c r="Q87" i="101" s="1"/>
  <c r="N204" i="89"/>
  <c r="G36" i="101"/>
  <c r="Q36" i="101" s="1"/>
  <c r="Q41" i="101"/>
  <c r="EH22" i="129"/>
  <c r="DL22" i="129"/>
  <c r="CP22" i="129"/>
  <c r="DF22" i="129"/>
  <c r="CE22" i="129"/>
  <c r="EC22" i="129"/>
  <c r="DA22" i="129"/>
  <c r="DW22" i="129"/>
  <c r="CU22" i="129"/>
  <c r="DR22" i="129"/>
  <c r="CJ22" i="129"/>
  <c r="DW8" i="126"/>
  <c r="DA8" i="126"/>
  <c r="CE8" i="126"/>
  <c r="DR8" i="126"/>
  <c r="CU8" i="126"/>
  <c r="EH8" i="126"/>
  <c r="DL8" i="126"/>
  <c r="CP8" i="126"/>
  <c r="EC8" i="126"/>
  <c r="DF8" i="126"/>
  <c r="CJ8" i="126"/>
  <c r="DW7" i="128"/>
  <c r="DA7" i="128"/>
  <c r="CE7" i="128"/>
  <c r="DR7" i="128"/>
  <c r="CU7" i="128"/>
  <c r="EH7" i="128"/>
  <c r="DL7" i="128"/>
  <c r="CP7" i="128"/>
  <c r="EC7" i="128"/>
  <c r="DF7" i="128"/>
  <c r="CJ7" i="128"/>
  <c r="DD12" i="123"/>
  <c r="CH12" i="123"/>
  <c r="BL12" i="123"/>
  <c r="CY12" i="123"/>
  <c r="CC12" i="123"/>
  <c r="BG12" i="123"/>
  <c r="CS12" i="123"/>
  <c r="BW12" i="123"/>
  <c r="BA12" i="123"/>
  <c r="CN12" i="123"/>
  <c r="BR12" i="123"/>
  <c r="CN27" i="121"/>
  <c r="BR27" i="121"/>
  <c r="CY27" i="121"/>
  <c r="BW27" i="121"/>
  <c r="CS27" i="121"/>
  <c r="BL27" i="121"/>
  <c r="CH27" i="121"/>
  <c r="BG27" i="121"/>
  <c r="DD27" i="121"/>
  <c r="CC27" i="121"/>
  <c r="BA27" i="121"/>
  <c r="C2" i="101"/>
  <c r="L2" i="101"/>
  <c r="FA10" i="118" l="1"/>
  <c r="GH10" i="118"/>
  <c r="EV10" i="118"/>
  <c r="FR10" i="118"/>
  <c r="EP10" i="118"/>
  <c r="FW10" i="118"/>
  <c r="GC10" i="118"/>
  <c r="FG10" i="118"/>
  <c r="GN10" i="118"/>
  <c r="GS10" i="118"/>
  <c r="AI24" i="77"/>
  <c r="BB24" i="77"/>
  <c r="BB23" i="77" s="1"/>
  <c r="BB118" i="77"/>
  <c r="BB120" i="77" s="1"/>
  <c r="AI118" i="77"/>
  <c r="AI120" i="77" s="1"/>
  <c r="AI8" i="77"/>
  <c r="BB8" i="77"/>
  <c r="AB73" i="89"/>
  <c r="AF73" i="89" s="1"/>
  <c r="CS8" i="123" s="1"/>
  <c r="CY28" i="118"/>
  <c r="DD28" i="118"/>
  <c r="BW28" i="118"/>
  <c r="BA28" i="118"/>
  <c r="BG28" i="118"/>
  <c r="CU10" i="125"/>
  <c r="BL28" i="118"/>
  <c r="CN28" i="118"/>
  <c r="CH28" i="118"/>
  <c r="CC28" i="118"/>
  <c r="CS28" i="118"/>
  <c r="DA10" i="125"/>
  <c r="EC10" i="125"/>
  <c r="DF10" i="125"/>
  <c r="EH10" i="125"/>
  <c r="CE10" i="125"/>
  <c r="DR10" i="125"/>
  <c r="CP10" i="125"/>
  <c r="DW10" i="125"/>
  <c r="DL10" i="125"/>
  <c r="AB55" i="89"/>
  <c r="AF55" i="89" s="1"/>
  <c r="BL28" i="121" s="1"/>
  <c r="AI23" i="77"/>
  <c r="BW15" i="120"/>
  <c r="FA22" i="129"/>
  <c r="FR22" i="129"/>
  <c r="FG22" i="129"/>
  <c r="FL22" i="129"/>
  <c r="EV22" i="129"/>
  <c r="EP22" i="129"/>
  <c r="I3" i="89"/>
  <c r="Z3" i="89" s="1"/>
  <c r="AD3" i="89" s="1"/>
  <c r="CS7" i="118" s="1"/>
  <c r="Q14" i="101"/>
  <c r="DA19" i="129" s="1"/>
  <c r="CN15" i="120"/>
  <c r="EC8" i="127"/>
  <c r="GS22" i="129"/>
  <c r="GC22" i="129"/>
  <c r="GH22" i="129"/>
  <c r="FW22" i="129"/>
  <c r="X3" i="89"/>
  <c r="AC3" i="89" s="1"/>
  <c r="AG3" i="89" s="1"/>
  <c r="FG8" i="118" s="1"/>
  <c r="FG8" i="127"/>
  <c r="GH8" i="127"/>
  <c r="FA8" i="127"/>
  <c r="DR17" i="124"/>
  <c r="N35" i="89"/>
  <c r="AB35" i="89" s="1"/>
  <c r="AF35" i="89" s="1"/>
  <c r="BL16" i="120" s="1"/>
  <c r="CH15" i="120"/>
  <c r="BL15" i="120"/>
  <c r="DD15" i="120"/>
  <c r="BR15" i="120"/>
  <c r="CC15" i="120"/>
  <c r="CS15" i="120"/>
  <c r="BA15" i="120"/>
  <c r="CY15" i="120"/>
  <c r="FW8" i="127"/>
  <c r="EP8" i="127"/>
  <c r="FR8" i="127"/>
  <c r="GS8" i="127"/>
  <c r="GC8" i="127"/>
  <c r="EV8" i="127"/>
  <c r="FL8" i="127"/>
  <c r="EH8" i="127"/>
  <c r="DA8" i="127"/>
  <c r="CS10" i="118"/>
  <c r="CH10" i="118"/>
  <c r="BA10" i="118"/>
  <c r="DL8" i="127"/>
  <c r="DF8" i="127"/>
  <c r="CE8" i="127"/>
  <c r="EH17" i="124"/>
  <c r="CU8" i="127"/>
  <c r="DW8" i="127"/>
  <c r="DW17" i="124"/>
  <c r="DF17" i="124"/>
  <c r="DL17" i="124"/>
  <c r="CP8" i="127"/>
  <c r="DR8" i="127"/>
  <c r="BW10" i="118"/>
  <c r="CN10" i="118"/>
  <c r="DA17" i="124"/>
  <c r="CP17" i="124"/>
  <c r="EC17" i="124"/>
  <c r="CU17" i="124"/>
  <c r="CE17" i="124"/>
  <c r="CC10" i="118"/>
  <c r="BG10" i="118"/>
  <c r="DD10" i="118"/>
  <c r="CY10" i="118"/>
  <c r="BR10" i="118"/>
  <c r="X209" i="89"/>
  <c r="AC124" i="89"/>
  <c r="AG124" i="89" s="1"/>
  <c r="AG841" i="75"/>
  <c r="X103" i="89"/>
  <c r="AC103" i="89" s="1"/>
  <c r="AG103" i="89" s="1"/>
  <c r="GC19" i="129"/>
  <c r="FG19" i="129"/>
  <c r="GS19" i="129"/>
  <c r="FW19" i="129"/>
  <c r="FA19" i="129"/>
  <c r="GN19" i="129"/>
  <c r="EV19" i="129"/>
  <c r="GH19" i="129"/>
  <c r="EP19" i="129"/>
  <c r="FR19" i="129"/>
  <c r="FL19" i="129"/>
  <c r="GH26" i="130"/>
  <c r="FL26" i="130"/>
  <c r="EP26" i="130"/>
  <c r="FW26" i="130"/>
  <c r="EV26" i="130"/>
  <c r="GS26" i="130"/>
  <c r="FR26" i="130"/>
  <c r="GC26" i="130"/>
  <c r="FG26" i="130"/>
  <c r="FA26" i="130"/>
  <c r="GN26" i="130"/>
  <c r="P36" i="101"/>
  <c r="R36" i="101" s="1"/>
  <c r="R41" i="101"/>
  <c r="GS7" i="129"/>
  <c r="FW7" i="129"/>
  <c r="FA7" i="129"/>
  <c r="GN7" i="129"/>
  <c r="FL7" i="129"/>
  <c r="GH7" i="129"/>
  <c r="FG7" i="129"/>
  <c r="GC7" i="129"/>
  <c r="FR7" i="129"/>
  <c r="EV7" i="129"/>
  <c r="EP7" i="129"/>
  <c r="EY7" i="118"/>
  <c r="DR7" i="118"/>
  <c r="FO7" i="118"/>
  <c r="FJ7" i="118"/>
  <c r="DL7" i="118"/>
  <c r="EN7" i="118"/>
  <c r="DW7" i="118"/>
  <c r="ES7" i="118"/>
  <c r="FD7" i="118"/>
  <c r="EH7" i="118"/>
  <c r="EC7" i="118"/>
  <c r="DL15" i="120"/>
  <c r="DW15" i="120"/>
  <c r="DR15" i="120"/>
  <c r="FD15" i="120"/>
  <c r="FO15" i="120"/>
  <c r="FJ15" i="120"/>
  <c r="EN15" i="120"/>
  <c r="EC15" i="120"/>
  <c r="EH15" i="120"/>
  <c r="ES15" i="120"/>
  <c r="EY15" i="120"/>
  <c r="CP18" i="124"/>
  <c r="CE18" i="124"/>
  <c r="CU18" i="124"/>
  <c r="DF18" i="124"/>
  <c r="DR18" i="124"/>
  <c r="EC18" i="124"/>
  <c r="EH18" i="124"/>
  <c r="CJ18" i="124"/>
  <c r="DA18" i="124"/>
  <c r="DL18" i="124"/>
  <c r="DW18" i="124"/>
  <c r="DR18" i="130"/>
  <c r="CU18" i="130"/>
  <c r="EC18" i="130"/>
  <c r="DA18" i="130"/>
  <c r="DW18" i="130"/>
  <c r="CP18" i="130"/>
  <c r="EH18" i="130"/>
  <c r="CE18" i="130"/>
  <c r="DL18" i="130"/>
  <c r="DF18" i="130"/>
  <c r="CJ18" i="130"/>
  <c r="G35" i="101"/>
  <c r="G89" i="101"/>
  <c r="Q89" i="101" s="1"/>
  <c r="DW23" i="130"/>
  <c r="DA23" i="130"/>
  <c r="CE23" i="130"/>
  <c r="EC23" i="130"/>
  <c r="CU23" i="130"/>
  <c r="DR23" i="130"/>
  <c r="CP23" i="130"/>
  <c r="EH23" i="130"/>
  <c r="DL23" i="130"/>
  <c r="DF23" i="130"/>
  <c r="CJ23" i="130"/>
  <c r="N209" i="89"/>
  <c r="EC7" i="129"/>
  <c r="DF7" i="129"/>
  <c r="CJ7" i="129"/>
  <c r="DL7" i="129"/>
  <c r="CE7" i="129"/>
  <c r="EH7" i="129"/>
  <c r="DA7" i="129"/>
  <c r="DW7" i="129"/>
  <c r="CU7" i="129"/>
  <c r="DR7" i="129"/>
  <c r="CP7" i="129"/>
  <c r="GS16" i="120"/>
  <c r="FW16" i="120"/>
  <c r="FA16" i="120"/>
  <c r="GN16" i="120"/>
  <c r="FR16" i="120"/>
  <c r="EV16" i="120"/>
  <c r="GH16" i="120"/>
  <c r="FL16" i="120"/>
  <c r="EP16" i="120"/>
  <c r="FG16" i="120"/>
  <c r="GC16" i="120"/>
  <c r="DD7" i="118"/>
  <c r="CH8" i="123" l="1"/>
  <c r="CC8" i="123"/>
  <c r="BA8" i="123"/>
  <c r="BL8" i="123"/>
  <c r="DD8" i="123"/>
  <c r="CY8" i="123"/>
  <c r="BG8" i="123"/>
  <c r="BB37" i="77"/>
  <c r="BB42" i="77" s="1"/>
  <c r="BB46" i="77" s="1"/>
  <c r="BB114" i="77" s="1"/>
  <c r="BR8" i="123"/>
  <c r="BW8" i="123"/>
  <c r="CN8" i="123"/>
  <c r="BG28" i="121"/>
  <c r="CS28" i="121"/>
  <c r="CY28" i="121"/>
  <c r="BR28" i="121"/>
  <c r="BW28" i="121"/>
  <c r="DD28" i="121"/>
  <c r="BA28" i="121"/>
  <c r="CH28" i="121"/>
  <c r="CN28" i="121"/>
  <c r="CC28" i="121"/>
  <c r="CC7" i="118"/>
  <c r="BW7" i="118"/>
  <c r="DF19" i="129"/>
  <c r="BA7" i="118"/>
  <c r="CN7" i="118"/>
  <c r="CY7" i="118"/>
  <c r="BR7" i="118"/>
  <c r="BL7" i="118"/>
  <c r="BG7" i="118"/>
  <c r="CH7" i="118"/>
  <c r="DL19" i="129"/>
  <c r="DW19" i="129"/>
  <c r="DR19" i="129"/>
  <c r="CP19" i="129"/>
  <c r="EH19" i="129"/>
  <c r="CE19" i="129"/>
  <c r="CU19" i="129"/>
  <c r="EC19" i="129"/>
  <c r="CJ19" i="129"/>
  <c r="BW16" i="120"/>
  <c r="BA16" i="120"/>
  <c r="CN16" i="120"/>
  <c r="DD16" i="120"/>
  <c r="N3" i="89"/>
  <c r="AB3" i="89" s="1"/>
  <c r="AF3" i="89" s="1"/>
  <c r="BA8" i="118" s="1"/>
  <c r="CY16" i="120"/>
  <c r="BG16" i="120"/>
  <c r="CS16" i="120"/>
  <c r="CC16" i="120"/>
  <c r="CH16" i="120"/>
  <c r="BR16" i="120"/>
  <c r="AP122" i="77"/>
  <c r="AY22" i="77" s="1"/>
  <c r="EP17" i="124"/>
  <c r="EV17" i="124"/>
  <c r="FG17" i="124"/>
  <c r="FA17" i="124"/>
  <c r="FW17" i="124"/>
  <c r="GC17" i="124"/>
  <c r="GS17" i="124"/>
  <c r="GH17" i="124"/>
  <c r="FR17" i="124"/>
  <c r="FL17" i="124"/>
  <c r="GN17" i="124"/>
  <c r="P35" i="101"/>
  <c r="P26" i="101" s="1"/>
  <c r="GN10" i="125"/>
  <c r="FW10" i="125"/>
  <c r="FG10" i="125"/>
  <c r="EV10" i="125"/>
  <c r="FA10" i="125"/>
  <c r="GH10" i="125"/>
  <c r="EP10" i="125"/>
  <c r="FR10" i="125"/>
  <c r="GS10" i="125"/>
  <c r="FL10" i="125"/>
  <c r="GC10" i="125"/>
  <c r="X102" i="89"/>
  <c r="GC8" i="118"/>
  <c r="GN23" i="130"/>
  <c r="FR23" i="130"/>
  <c r="EV23" i="130"/>
  <c r="GC23" i="130"/>
  <c r="FA23" i="130"/>
  <c r="FW23" i="130"/>
  <c r="EP23" i="130"/>
  <c r="GH23" i="130"/>
  <c r="FL23" i="130"/>
  <c r="FG23" i="130"/>
  <c r="GS23" i="130"/>
  <c r="GH18" i="130"/>
  <c r="FL18" i="130"/>
  <c r="EP18" i="130"/>
  <c r="GC18" i="130"/>
  <c r="FA18" i="130"/>
  <c r="FW18" i="130"/>
  <c r="EV18" i="130"/>
  <c r="GN18" i="130"/>
  <c r="FR18" i="130"/>
  <c r="FG18" i="130"/>
  <c r="GS18" i="130"/>
  <c r="R35" i="101"/>
  <c r="G26" i="101"/>
  <c r="Q35" i="101"/>
  <c r="E89" i="101"/>
  <c r="FW8" i="118"/>
  <c r="GH8" i="118"/>
  <c r="EV8" i="118"/>
  <c r="GS8" i="118"/>
  <c r="EP8" i="118"/>
  <c r="GN8" i="118"/>
  <c r="FR8" i="118"/>
  <c r="FL8" i="118"/>
  <c r="FA8" i="118"/>
  <c r="BG8" i="118" l="1"/>
  <c r="DD8" i="118"/>
  <c r="BR8" i="118"/>
  <c r="CN8" i="118"/>
  <c r="BL8" i="118"/>
  <c r="CH8" i="118"/>
  <c r="CC8" i="118"/>
  <c r="CY8" i="118"/>
  <c r="CS8" i="118"/>
  <c r="BW8" i="118"/>
  <c r="N102" i="89"/>
  <c r="X82" i="89"/>
  <c r="AC102" i="89"/>
  <c r="AG102" i="89" s="1"/>
  <c r="Z209" i="89"/>
  <c r="GC17" i="130"/>
  <c r="FG17" i="130"/>
  <c r="GH17" i="130"/>
  <c r="FA17" i="130"/>
  <c r="FW17" i="130"/>
  <c r="EV17" i="130"/>
  <c r="GN17" i="130"/>
  <c r="FR17" i="130"/>
  <c r="FL17" i="130"/>
  <c r="GS17" i="130"/>
  <c r="EP17" i="130"/>
  <c r="P25" i="101"/>
  <c r="R25" i="101" s="1"/>
  <c r="R26" i="101"/>
  <c r="EH17" i="130"/>
  <c r="DL17" i="130"/>
  <c r="CP17" i="130"/>
  <c r="EC17" i="130"/>
  <c r="DA17" i="130"/>
  <c r="DW17" i="130"/>
  <c r="CU17" i="130"/>
  <c r="CE17" i="130"/>
  <c r="DR17" i="130"/>
  <c r="DF17" i="130"/>
  <c r="CJ17" i="130"/>
  <c r="G25" i="101"/>
  <c r="Q25" i="101" s="1"/>
  <c r="Q26" i="101"/>
  <c r="AB102" i="89" l="1"/>
  <c r="AF102" i="89" s="1"/>
  <c r="DW16" i="124" s="1"/>
  <c r="BG772" i="75"/>
  <c r="AI791" i="75" s="1"/>
  <c r="N82" i="89"/>
  <c r="AB82" i="89" s="1"/>
  <c r="AF82" i="89" s="1"/>
  <c r="CP26" i="123" s="1"/>
  <c r="S209" i="89"/>
  <c r="AF162" i="89" s="1"/>
  <c r="DA20" i="126" s="1"/>
  <c r="AG209" i="89"/>
  <c r="AG204" i="89"/>
  <c r="AG176" i="89"/>
  <c r="AG158" i="89"/>
  <c r="AG175" i="89"/>
  <c r="AG162" i="89"/>
  <c r="GC16" i="124"/>
  <c r="FA16" i="124"/>
  <c r="GH16" i="124"/>
  <c r="FG16" i="124"/>
  <c r="GN16" i="124"/>
  <c r="FL16" i="124"/>
  <c r="GS16" i="124"/>
  <c r="FR16" i="124"/>
  <c r="EP16" i="124"/>
  <c r="FW16" i="124"/>
  <c r="EV16" i="124"/>
  <c r="X81" i="89"/>
  <c r="AC81" i="89" s="1"/>
  <c r="AG81" i="89" s="1"/>
  <c r="AC82" i="89"/>
  <c r="AG82" i="89" s="1"/>
  <c r="GC7" i="130"/>
  <c r="FG7" i="130"/>
  <c r="GN7" i="130"/>
  <c r="FL7" i="130"/>
  <c r="GH7" i="130"/>
  <c r="FA7" i="130"/>
  <c r="FW7" i="130"/>
  <c r="FR7" i="130"/>
  <c r="EV7" i="130"/>
  <c r="GS7" i="130"/>
  <c r="EP7" i="130"/>
  <c r="GS8" i="130"/>
  <c r="FW8" i="130"/>
  <c r="FA8" i="130"/>
  <c r="FR8" i="130"/>
  <c r="EP8" i="130"/>
  <c r="GN8" i="130"/>
  <c r="FL8" i="130"/>
  <c r="EV8" i="130"/>
  <c r="GH8" i="130"/>
  <c r="GC8" i="130"/>
  <c r="FG8" i="130"/>
  <c r="DW7" i="130"/>
  <c r="DA7" i="130"/>
  <c r="CE7" i="130"/>
  <c r="DR7" i="130"/>
  <c r="CP7" i="130"/>
  <c r="DL7" i="130"/>
  <c r="CJ7" i="130"/>
  <c r="CU7" i="130"/>
  <c r="EH7" i="130"/>
  <c r="EC7" i="130"/>
  <c r="DF7" i="130"/>
  <c r="EH24" i="131"/>
  <c r="DL24" i="131"/>
  <c r="CP24" i="131"/>
  <c r="DR24" i="131"/>
  <c r="CJ24" i="131"/>
  <c r="DF24" i="131"/>
  <c r="DA24" i="131"/>
  <c r="EC24" i="131"/>
  <c r="DW24" i="131"/>
  <c r="CU24" i="131"/>
  <c r="CE24" i="131"/>
  <c r="EC19" i="132"/>
  <c r="DF19" i="132"/>
  <c r="CJ19" i="132"/>
  <c r="DW19" i="132"/>
  <c r="CU19" i="132"/>
  <c r="DR19" i="132"/>
  <c r="CE19" i="132"/>
  <c r="DL19" i="132"/>
  <c r="DA19" i="132"/>
  <c r="CP19" i="132"/>
  <c r="EH19" i="132"/>
  <c r="DR14" i="131"/>
  <c r="CU14" i="131"/>
  <c r="EH14" i="131"/>
  <c r="DF14" i="131"/>
  <c r="CE14" i="131"/>
  <c r="EC14" i="131"/>
  <c r="DA14" i="131"/>
  <c r="DW14" i="131"/>
  <c r="DL14" i="131"/>
  <c r="CP14" i="131"/>
  <c r="CJ14" i="131"/>
  <c r="DR17" i="132"/>
  <c r="CU17" i="132"/>
  <c r="EC17" i="132"/>
  <c r="DA17" i="132"/>
  <c r="DW17" i="132"/>
  <c r="CJ17" i="132"/>
  <c r="DL17" i="132"/>
  <c r="CE17" i="132"/>
  <c r="EH17" i="132"/>
  <c r="DF17" i="132"/>
  <c r="CP17" i="132"/>
  <c r="DR25" i="131"/>
  <c r="CU25" i="131"/>
  <c r="DL25" i="131"/>
  <c r="CJ25" i="131"/>
  <c r="EC25" i="131"/>
  <c r="CP25" i="131"/>
  <c r="DW25" i="131"/>
  <c r="CE25" i="131"/>
  <c r="EH25" i="131"/>
  <c r="DF25" i="131"/>
  <c r="DA25" i="131"/>
  <c r="EC8" i="130"/>
  <c r="DF8" i="130"/>
  <c r="CJ8" i="130"/>
  <c r="DR8" i="130"/>
  <c r="CP8" i="130"/>
  <c r="DL8" i="130"/>
  <c r="CE8" i="130"/>
  <c r="CU8" i="130"/>
  <c r="EH8" i="130"/>
  <c r="DW8" i="130"/>
  <c r="DA8" i="130"/>
  <c r="EC15" i="132"/>
  <c r="DF15" i="132"/>
  <c r="CJ15" i="132"/>
  <c r="EH15" i="132"/>
  <c r="DA15" i="132"/>
  <c r="DW15" i="132"/>
  <c r="CP15" i="132"/>
  <c r="DR15" i="132"/>
  <c r="CE15" i="132"/>
  <c r="DL15" i="132"/>
  <c r="CU15" i="132"/>
  <c r="DR17" i="131"/>
  <c r="CU17" i="131"/>
  <c r="EC17" i="131"/>
  <c r="DA17" i="131"/>
  <c r="DF17" i="131"/>
  <c r="EH17" i="131"/>
  <c r="CP17" i="131"/>
  <c r="CJ17" i="131"/>
  <c r="CE17" i="131"/>
  <c r="DW17" i="131"/>
  <c r="DL17" i="131"/>
  <c r="CJ26" i="123" l="1"/>
  <c r="CU20" i="126"/>
  <c r="CJ16" i="124"/>
  <c r="CU16" i="124"/>
  <c r="DL16" i="124"/>
  <c r="EC16" i="124"/>
  <c r="EH16" i="124"/>
  <c r="CP16" i="124"/>
  <c r="DR16" i="124"/>
  <c r="DA16" i="124"/>
  <c r="DF16" i="124"/>
  <c r="CE16" i="124"/>
  <c r="N81" i="89"/>
  <c r="AB81" i="89" s="1"/>
  <c r="AF81" i="89" s="1"/>
  <c r="DR25" i="123" s="1"/>
  <c r="DR26" i="123"/>
  <c r="DW26" i="123"/>
  <c r="CE26" i="123"/>
  <c r="EH26" i="123"/>
  <c r="DA26" i="123"/>
  <c r="DF26" i="123"/>
  <c r="DL26" i="123"/>
  <c r="DR20" i="126"/>
  <c r="CJ20" i="126"/>
  <c r="CE20" i="126"/>
  <c r="AF176" i="89"/>
  <c r="DR7" i="127" s="1"/>
  <c r="CU26" i="123"/>
  <c r="EC26" i="123"/>
  <c r="EC20" i="126"/>
  <c r="AF175" i="89"/>
  <c r="CJ33" i="126" s="1"/>
  <c r="CP20" i="126"/>
  <c r="AF204" i="89"/>
  <c r="CP8" i="128" s="1"/>
  <c r="DL20" i="126"/>
  <c r="DW20" i="126"/>
  <c r="AF209" i="89"/>
  <c r="DA13" i="128" s="1"/>
  <c r="DF20" i="126"/>
  <c r="EH20" i="126"/>
  <c r="AF158" i="89"/>
  <c r="DW16" i="126" s="1"/>
  <c r="FA25" i="123"/>
  <c r="GC25" i="123"/>
  <c r="EV25" i="123"/>
  <c r="FW25" i="123"/>
  <c r="EP25" i="123"/>
  <c r="FR25" i="123"/>
  <c r="GS25" i="123"/>
  <c r="FL25" i="123"/>
  <c r="GN25" i="123"/>
  <c r="FG25" i="123"/>
  <c r="GH25" i="123"/>
  <c r="GN20" i="126"/>
  <c r="FL20" i="126"/>
  <c r="GS20" i="126"/>
  <c r="FR20" i="126"/>
  <c r="EP20" i="126"/>
  <c r="FW20" i="126"/>
  <c r="EV20" i="126"/>
  <c r="GC20" i="126"/>
  <c r="FA20" i="126"/>
  <c r="GH20" i="126"/>
  <c r="FG20" i="126"/>
  <c r="GH8" i="128"/>
  <c r="FG8" i="128"/>
  <c r="GN8" i="128"/>
  <c r="FL8" i="128"/>
  <c r="GS8" i="128"/>
  <c r="FR8" i="128"/>
  <c r="EP8" i="128"/>
  <c r="FW8" i="128"/>
  <c r="EV8" i="128"/>
  <c r="GC8" i="128"/>
  <c r="FA8" i="128"/>
  <c r="EV16" i="126"/>
  <c r="GC16" i="126"/>
  <c r="FA16" i="126"/>
  <c r="GH16" i="126"/>
  <c r="FG16" i="126"/>
  <c r="GN16" i="126"/>
  <c r="FL16" i="126"/>
  <c r="GS16" i="126"/>
  <c r="FR16" i="126"/>
  <c r="EP16" i="126"/>
  <c r="FW16" i="126"/>
  <c r="GN26" i="123"/>
  <c r="FL26" i="123"/>
  <c r="GS26" i="123"/>
  <c r="FR26" i="123"/>
  <c r="EP26" i="123"/>
  <c r="FW26" i="123"/>
  <c r="EV26" i="123"/>
  <c r="GC26" i="123"/>
  <c r="FA26" i="123"/>
  <c r="GH26" i="123"/>
  <c r="FG26" i="123"/>
  <c r="GH7" i="127"/>
  <c r="FG7" i="127"/>
  <c r="GN7" i="127"/>
  <c r="FL7" i="127"/>
  <c r="GS7" i="127"/>
  <c r="FR7" i="127"/>
  <c r="EP7" i="127"/>
  <c r="FW7" i="127"/>
  <c r="EV7" i="127"/>
  <c r="GC7" i="127"/>
  <c r="FA7" i="127"/>
  <c r="FW33" i="126"/>
  <c r="EV33" i="126"/>
  <c r="GC33" i="126"/>
  <c r="FA33" i="126"/>
  <c r="GH33" i="126"/>
  <c r="FG33" i="126"/>
  <c r="GN33" i="126"/>
  <c r="FL33" i="126"/>
  <c r="GS33" i="126"/>
  <c r="FR33" i="126"/>
  <c r="EP33" i="126"/>
  <c r="EV13" i="128"/>
  <c r="FG13" i="128"/>
  <c r="FR13" i="128"/>
  <c r="GC13" i="128"/>
  <c r="GN13" i="128"/>
  <c r="EP13" i="128"/>
  <c r="FA13" i="128"/>
  <c r="FL13" i="128"/>
  <c r="FW13" i="128"/>
  <c r="GH13" i="128"/>
  <c r="GS13" i="128"/>
  <c r="CP25" i="123"/>
  <c r="P69" i="101"/>
  <c r="R69" i="101" s="1"/>
  <c r="P58" i="101"/>
  <c r="R58" i="101" s="1"/>
  <c r="DW25" i="123" l="1"/>
  <c r="CU25" i="123"/>
  <c r="EH25" i="123"/>
  <c r="CJ25" i="123"/>
  <c r="DA25" i="123"/>
  <c r="EC25" i="123"/>
  <c r="DF25" i="123"/>
  <c r="EC7" i="127"/>
  <c r="CU7" i="127"/>
  <c r="DA33" i="126"/>
  <c r="CE7" i="127"/>
  <c r="DL33" i="126"/>
  <c r="CE25" i="123"/>
  <c r="DL25" i="123"/>
  <c r="DA7" i="127"/>
  <c r="EC33" i="126"/>
  <c r="DW33" i="126"/>
  <c r="DL8" i="128"/>
  <c r="DF7" i="127"/>
  <c r="DL7" i="127"/>
  <c r="DF33" i="126"/>
  <c r="CP7" i="127"/>
  <c r="DR8" i="128"/>
  <c r="DR33" i="126"/>
  <c r="CE33" i="126"/>
  <c r="CU33" i="126"/>
  <c r="EH8" i="128"/>
  <c r="DF8" i="128"/>
  <c r="EH7" i="127"/>
  <c r="CE8" i="128"/>
  <c r="DA8" i="128"/>
  <c r="CJ7" i="127"/>
  <c r="CP33" i="126"/>
  <c r="EH33" i="126"/>
  <c r="DW7" i="127"/>
  <c r="CU8" i="128"/>
  <c r="CJ8" i="128"/>
  <c r="DW8" i="128"/>
  <c r="EC8" i="128"/>
  <c r="CU16" i="126"/>
  <c r="CE16" i="126"/>
  <c r="EC16" i="126"/>
  <c r="CP16" i="126"/>
  <c r="DF16" i="126"/>
  <c r="CJ16" i="126"/>
  <c r="DA16" i="126"/>
  <c r="DR16" i="126"/>
  <c r="EH16" i="126"/>
  <c r="DL16" i="126"/>
  <c r="P68" i="101"/>
  <c r="R68" i="101" s="1"/>
  <c r="DF13" i="128"/>
  <c r="DL13" i="128"/>
  <c r="DR13" i="128"/>
  <c r="DW13" i="128"/>
  <c r="EC13" i="128"/>
  <c r="EH13" i="128"/>
  <c r="CE13" i="128"/>
  <c r="CJ13" i="128"/>
  <c r="CP13" i="128"/>
  <c r="CU13" i="128"/>
  <c r="P85" i="101" l="1"/>
  <c r="R85" i="101" s="1"/>
  <c r="P87" i="101" l="1"/>
  <c r="R87" i="101" s="1"/>
  <c r="P89" i="101" l="1"/>
  <c r="R89" i="101" s="1"/>
  <c r="N89" i="101" l="1"/>
  <c r="GN19" i="132" l="1"/>
  <c r="FR19" i="132"/>
  <c r="EV19" i="132"/>
  <c r="GH19" i="132"/>
  <c r="FG19" i="132"/>
  <c r="GC19" i="132"/>
  <c r="EP19" i="132"/>
  <c r="FW19" i="132"/>
  <c r="FL19" i="132"/>
  <c r="FA19" i="132"/>
  <c r="GS19" i="132"/>
  <c r="GN25" i="131" l="1"/>
  <c r="FR25" i="131"/>
  <c r="EV25" i="131"/>
  <c r="GS25" i="131"/>
  <c r="FL25" i="131"/>
  <c r="GC25" i="131"/>
  <c r="EP25" i="131"/>
  <c r="FW25" i="131"/>
  <c r="GH25" i="131"/>
  <c r="FG25" i="131"/>
  <c r="FA25" i="131"/>
  <c r="GH24" i="131"/>
  <c r="FL24" i="131"/>
  <c r="EP24" i="131"/>
  <c r="GS24" i="131"/>
  <c r="FR24" i="131"/>
  <c r="FG24" i="131"/>
  <c r="GN24" i="131"/>
  <c r="FA24" i="131"/>
  <c r="GC24" i="131"/>
  <c r="FW24" i="131"/>
  <c r="EV24" i="131"/>
  <c r="GC17" i="132"/>
  <c r="FG17" i="132"/>
  <c r="GN17" i="132"/>
  <c r="FL17" i="132"/>
  <c r="GH17" i="132"/>
  <c r="EV17" i="132"/>
  <c r="FW17" i="132"/>
  <c r="EP17" i="132"/>
  <c r="GS17" i="132"/>
  <c r="FR17" i="132"/>
  <c r="FA17" i="132"/>
  <c r="GN14" i="131"/>
  <c r="FR14" i="131"/>
  <c r="EV14" i="131"/>
  <c r="GH14" i="131"/>
  <c r="FG14" i="131"/>
  <c r="GC14" i="131"/>
  <c r="FA14" i="131"/>
  <c r="FW14" i="131"/>
  <c r="FL14" i="131"/>
  <c r="EP14" i="131"/>
  <c r="GS14" i="131"/>
  <c r="GN15" i="132"/>
  <c r="FR15" i="132"/>
  <c r="EV15" i="132"/>
  <c r="GS15" i="132"/>
  <c r="FL15" i="132"/>
  <c r="GH15" i="132"/>
  <c r="FA15" i="132"/>
  <c r="GC15" i="132"/>
  <c r="EP15" i="132"/>
  <c r="FW15" i="132"/>
  <c r="FG15" i="132"/>
  <c r="GN17" i="131"/>
  <c r="FR17" i="131"/>
  <c r="EV17" i="131"/>
  <c r="GC17" i="131"/>
  <c r="FA17" i="131"/>
  <c r="GS17" i="131"/>
  <c r="FG17" i="131"/>
  <c r="GH17" i="131"/>
  <c r="EP17" i="131"/>
  <c r="FW17" i="131"/>
  <c r="FL17" i="131"/>
  <c r="BB122" i="77" l="1"/>
  <c r="AI22" i="77" s="1"/>
  <c r="AI9" i="77" s="1"/>
  <c r="AI37" i="77" s="1"/>
  <c r="AI42" i="77" s="1"/>
  <c r="AI46" i="77" s="1"/>
  <c r="AI114" i="77" s="1"/>
  <c r="AI122" i="77" s="1"/>
  <c r="AI799" i="75"/>
  <c r="AI785" i="75"/>
</calcChain>
</file>

<file path=xl/comments1.xml><?xml version="1.0" encoding="utf-8"?>
<comments xmlns="http://schemas.openxmlformats.org/spreadsheetml/2006/main">
  <authors>
    <author>Kamil Gróf</author>
  </authors>
  <commentList>
    <comment ref="D3" authorId="0" shapeId="0">
      <text>
        <r>
          <rPr>
            <b/>
            <sz val="9"/>
            <color indexed="81"/>
            <rFont val="Tahoma"/>
            <family val="2"/>
            <charset val="238"/>
          </rPr>
          <t xml:space="preserve">Výber jazyka si robíte v SUVAHAVUJ </t>
        </r>
      </text>
    </comment>
  </commentList>
</comments>
</file>

<file path=xl/comments2.xml><?xml version="1.0" encoding="utf-8"?>
<comments xmlns="http://schemas.openxmlformats.org/spreadsheetml/2006/main">
  <authors>
    <author>Veronika B</author>
  </authors>
  <commentList>
    <comment ref="P2" authorId="0" shape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shape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3.xml><?xml version="1.0" encoding="utf-8"?>
<comments xmlns="http://schemas.openxmlformats.org/spreadsheetml/2006/main">
  <authors>
    <author>Kamil Gróf</author>
  </authors>
  <commentList>
    <comment ref="D1" authorId="0" shapeId="0">
      <text>
        <r>
          <rPr>
            <sz val="8"/>
            <color indexed="81"/>
            <rFont val="Arial Narrow"/>
            <family val="2"/>
            <charset val="238"/>
          </rPr>
          <t>Vyberte si jazyk</t>
        </r>
      </text>
    </comment>
  </commentList>
</comments>
</file>

<file path=xl/comments4.xml><?xml version="1.0" encoding="utf-8"?>
<comments xmlns="http://schemas.openxmlformats.org/spreadsheetml/2006/main">
  <authors>
    <author>Veronika B</author>
  </authors>
  <commentList>
    <comment ref="N2" authorId="0" shape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sharedStrings.xml><?xml version="1.0" encoding="utf-8"?>
<sst xmlns="http://schemas.openxmlformats.org/spreadsheetml/2006/main" count="7720" uniqueCount="3630">
  <si>
    <t>Poskytnuté preddavky na dlhodobý nehmotný majetok</t>
  </si>
  <si>
    <t>052000</t>
  </si>
  <si>
    <t>Poskytnuté preddavky na dlhodobý hmotný majetok</t>
  </si>
  <si>
    <t>053000</t>
  </si>
  <si>
    <t>Poskytnuté preddavky na dlhodobý finančný majetok</t>
  </si>
  <si>
    <t>06</t>
  </si>
  <si>
    <t xml:space="preserve">Dlhodobý finančný majetok </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</si>
  <si>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</si>
  <si>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</si>
  <si>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</si>
  <si>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</si>
  <si>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</si>
  <si>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</si>
  <si>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</si>
  <si>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</si>
  <si>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</si>
  <si>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</si>
  <si>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</si>
  <si>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Ostatné pôžičky</t>
  </si>
  <si>
    <t>069000</t>
  </si>
  <si>
    <t>Ostatný dlhodobý finančný majetok</t>
  </si>
  <si>
    <t>07</t>
  </si>
  <si>
    <t xml:space="preserve">Oprávky k dlhodobému nehmotnému majetku </t>
  </si>
  <si>
    <t>070</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</si>
  <si>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</si>
  <si>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</si>
  <si>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</si>
  <si>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</si>
  <si>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</si>
  <si>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</si>
  <si>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</si>
  <si>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</si>
  <si>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</si>
  <si>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</si>
  <si>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</si>
  <si>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</si>
  <si>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</si>
  <si>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</si>
  <si>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</si>
  <si>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08</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</si>
  <si>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</si>
  <si>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</si>
  <si>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</si>
  <si>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</si>
  <si>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</si>
  <si>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</si>
  <si>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</si>
  <si>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</si>
  <si>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</si>
  <si>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</si>
  <si>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</si>
  <si>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</si>
  <si>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</si>
  <si>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</si>
  <si>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</si>
  <si>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</si>
  <si>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</si>
  <si>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</si>
  <si>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565</t>
  </si>
  <si>
    <t>Deferred income (384)</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</si>
  <si>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</si>
  <si>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</si>
  <si>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</si>
  <si>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</si>
  <si>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</si>
  <si>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</si>
  <si>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</si>
  <si>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</si>
  <si>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</si>
  <si>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</si>
  <si>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</si>
  <si>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</si>
  <si>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</si>
  <si>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</si>
  <si>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</si>
  <si>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</si>
  <si>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Účtová trieda 1 -Zásoby</t>
  </si>
  <si>
    <t>Materiál</t>
  </si>
  <si>
    <t>111000</t>
  </si>
  <si>
    <t>Obstaranie  materiálu</t>
  </si>
  <si>
    <t>112000</t>
  </si>
  <si>
    <t>Materiál na sklade</t>
  </si>
  <si>
    <t>119000</t>
  </si>
  <si>
    <t>Materiál na ceste</t>
  </si>
  <si>
    <t>12</t>
  </si>
  <si>
    <t>Zásoby vlastnej výroby</t>
  </si>
  <si>
    <t>121000</t>
  </si>
  <si>
    <t>Nedokončená výroba</t>
  </si>
  <si>
    <t>122000</t>
  </si>
  <si>
    <t>Polotovary vlastnej výroby</t>
  </si>
  <si>
    <t>123000</t>
  </si>
  <si>
    <t>Výrobky</t>
  </si>
  <si>
    <t>124000</t>
  </si>
  <si>
    <t>Zvieratá</t>
  </si>
  <si>
    <t>13</t>
  </si>
  <si>
    <t>Tovar</t>
  </si>
  <si>
    <t>131000</t>
  </si>
  <si>
    <t>Obstaranie tovaru</t>
  </si>
  <si>
    <t>132000</t>
  </si>
  <si>
    <t>Tovar na sklade a v predajniach</t>
  </si>
  <si>
    <t>139000</t>
  </si>
  <si>
    <t>Tovar na ceste</t>
  </si>
  <si>
    <t>19</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</si>
  <si>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</si>
  <si>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</si>
  <si>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</si>
  <si>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</si>
  <si>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</si>
  <si>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</si>
  <si>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</si>
  <si>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</si>
  <si>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</si>
  <si>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</si>
  <si>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</si>
  <si>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</si>
  <si>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</si>
  <si>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 xml:space="preserve">Účtová trieda 2 - Finančné účty </t>
  </si>
  <si>
    <t>21</t>
  </si>
  <si>
    <t>Peniaze</t>
  </si>
  <si>
    <t>210</t>
  </si>
  <si>
    <t>211000</t>
  </si>
  <si>
    <t>Pokladnica</t>
  </si>
  <si>
    <t>213000</t>
  </si>
  <si>
    <t>Ceniny</t>
  </si>
  <si>
    <t>Účty v bankách</t>
  </si>
  <si>
    <t>221000</t>
  </si>
  <si>
    <t>Bankové účty</t>
  </si>
  <si>
    <t>222</t>
  </si>
  <si>
    <t>Bankové účty klientov</t>
  </si>
  <si>
    <t>Bežné bankové úvery</t>
  </si>
  <si>
    <t>231000</t>
  </si>
  <si>
    <t>Krátkodobé bankové úvery</t>
  </si>
  <si>
    <t>232000</t>
  </si>
  <si>
    <t>Eskontné úvery</t>
  </si>
  <si>
    <t>24</t>
  </si>
  <si>
    <t>Iné krátkodobé finančné výpomoci</t>
  </si>
  <si>
    <t>241000</t>
  </si>
  <si>
    <t>Vydané krátkodobé dlhopisy</t>
  </si>
  <si>
    <t>249000</t>
  </si>
  <si>
    <t>Ostatné krátkodobé finančné výpomoci</t>
  </si>
  <si>
    <t>25</t>
  </si>
  <si>
    <t>Krátkodobý finančný majetok</t>
  </si>
  <si>
    <t>251000</t>
  </si>
  <si>
    <t>Majetkové cenné papiere na obchodovanie</t>
  </si>
  <si>
    <t>252000</t>
  </si>
  <si>
    <t>Vlastné akcie a vlastné obchodné podiely</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</si>
  <si>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</si>
  <si>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</si>
  <si>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</si>
  <si>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</si>
  <si>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</si>
  <si>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</si>
  <si>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</si>
  <si>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</si>
  <si>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</si>
  <si>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</si>
  <si>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</si>
  <si>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</si>
  <si>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</si>
  <si>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29</t>
  </si>
  <si>
    <t>Opravné položky ku krátkodobému finančnému majetku</t>
  </si>
  <si>
    <t>291000</t>
  </si>
  <si>
    <t>Opravná položka ku krátkodobému finančnému majetku</t>
  </si>
  <si>
    <t>293</t>
  </si>
  <si>
    <t>Opravná položka k dlžným cenným papierom</t>
  </si>
  <si>
    <t>Účtová trieda 3 - Zúčtovacie vzťahy</t>
  </si>
  <si>
    <t>Pohľadávky</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</si>
  <si>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</si>
  <si>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</si>
  <si>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</si>
  <si>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</si>
  <si>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</si>
  <si>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</si>
  <si>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</si>
  <si>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</si>
  <si>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</si>
  <si>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</si>
  <si>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</si>
  <si>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</si>
  <si>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</si>
  <si>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</si>
  <si>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</si>
  <si>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</si>
  <si>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</si>
  <si>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</si>
  <si>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</si>
  <si>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</si>
  <si>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</si>
  <si>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</si>
  <si>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</si>
  <si>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</si>
  <si>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</si>
  <si>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</si>
  <si>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</si>
  <si>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</si>
  <si>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</si>
  <si>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</si>
  <si>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</si>
  <si>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</si>
  <si>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</si>
  <si>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</si>
  <si>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</si>
  <si>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</si>
  <si>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</si>
  <si>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</si>
  <si>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</si>
  <si>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</si>
  <si>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</si>
  <si>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</si>
  <si>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</si>
  <si>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</si>
  <si>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</si>
  <si>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</si>
  <si>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</si>
  <si>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</si>
  <si>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</si>
  <si>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</si>
  <si>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</si>
  <si>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</si>
  <si>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</si>
  <si>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</si>
  <si>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</si>
  <si>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</si>
  <si>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</si>
  <si>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</si>
  <si>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</si>
  <si>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</si>
  <si>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</si>
  <si>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</si>
  <si>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</si>
  <si>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</si>
  <si>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</si>
  <si>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</si>
  <si>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</si>
  <si>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</si>
  <si>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</si>
  <si>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</si>
  <si>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</si>
  <si>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</si>
  <si>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</si>
  <si>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</si>
  <si>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</si>
  <si>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</si>
  <si>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</si>
  <si>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</si>
  <si>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</si>
  <si>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</si>
  <si>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</si>
  <si>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</si>
  <si>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</si>
  <si>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</si>
  <si>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</si>
  <si>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</si>
  <si>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</si>
  <si>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Iné pohľadávky</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</si>
  <si>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</si>
  <si>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</si>
  <si>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</si>
  <si>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</si>
  <si>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</si>
  <si>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</si>
  <si>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</si>
  <si>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</si>
  <si>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</si>
  <si>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</si>
  <si>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</si>
  <si>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</si>
  <si>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</si>
  <si>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</si>
  <si>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</si>
  <si>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</si>
  <si>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</si>
  <si>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</si>
  <si>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</si>
  <si>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</si>
  <si>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</si>
  <si>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39</t>
  </si>
  <si>
    <t>Opravná položka k zúčtovacím vzťahom a vnútorné zúčtovanie</t>
  </si>
  <si>
    <t>391000</t>
  </si>
  <si>
    <t>Opravná položka k pohľadávkam</t>
  </si>
  <si>
    <t>395000</t>
  </si>
  <si>
    <t>Vnútorné zúčtovanie</t>
  </si>
  <si>
    <t>398000</t>
  </si>
  <si>
    <t>Spojovací účet pri združení</t>
  </si>
  <si>
    <t>Účtová trieda 4 - Kapitálové účty a dlhodobé záväzky</t>
  </si>
  <si>
    <t>41</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</si>
  <si>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</si>
  <si>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</si>
  <si>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</si>
  <si>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</si>
  <si>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</si>
  <si>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</si>
  <si>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</si>
  <si>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</si>
  <si>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</si>
  <si>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</si>
  <si>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</si>
  <si>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</si>
  <si>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</si>
  <si>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</si>
  <si>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</si>
  <si>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</si>
  <si>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</si>
  <si>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</si>
  <si>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</si>
  <si>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</si>
  <si>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</si>
  <si>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</si>
  <si>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</si>
  <si>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</si>
  <si>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</si>
  <si>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</si>
  <si>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</si>
  <si>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</si>
  <si>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</si>
  <si>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</si>
  <si>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</si>
  <si>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</si>
  <si>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Výsledok hospodárenia</t>
  </si>
  <si>
    <t>431000</t>
  </si>
  <si>
    <t>Výsledok hospodárenia vo schvaľovacom konaní</t>
  </si>
  <si>
    <t>441</t>
  </si>
  <si>
    <t>Sociálny fond</t>
  </si>
  <si>
    <t>Rezervy</t>
  </si>
  <si>
    <t>451000</t>
  </si>
  <si>
    <t>Rezervy zákonné</t>
  </si>
  <si>
    <t>454</t>
  </si>
  <si>
    <t>Rezerva na kurzové straty</t>
  </si>
  <si>
    <t>459000</t>
  </si>
  <si>
    <t>Ostatné rezervy</t>
  </si>
  <si>
    <t>46</t>
  </si>
  <si>
    <t>Bankové úvery</t>
  </si>
  <si>
    <t>461000</t>
  </si>
  <si>
    <t>47</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</si>
  <si>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</si>
  <si>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</si>
  <si>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</si>
  <si>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</si>
  <si>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</si>
  <si>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</si>
  <si>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</si>
  <si>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</si>
  <si>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</si>
  <si>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</si>
  <si>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</si>
  <si>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</si>
  <si>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</si>
  <si>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</si>
  <si>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</si>
  <si>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</si>
  <si>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</si>
  <si>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48</t>
  </si>
  <si>
    <t>Odložený daňový záväzok a odložená daňová pohľadávka</t>
  </si>
  <si>
    <t>481000</t>
  </si>
  <si>
    <t>Odložený daňový záväzok a odložená daňová pohľadávka</t>
  </si>
  <si>
    <t>49</t>
  </si>
  <si>
    <t>Fyzická osoba - podnikateľ</t>
  </si>
  <si>
    <t>491000</t>
  </si>
  <si>
    <t>Vlastné imanie fyzickej osoby - podnikateľa</t>
  </si>
  <si>
    <t>Účtová trieda 5 - Náklady</t>
  </si>
  <si>
    <t>50</t>
  </si>
  <si>
    <t>Spotrebované nákupy</t>
  </si>
  <si>
    <t>500</t>
  </si>
  <si>
    <t>501000</t>
  </si>
  <si>
    <t>Spotreba materiálu</t>
  </si>
  <si>
    <t>502000</t>
  </si>
  <si>
    <t>Spotreba energie</t>
  </si>
  <si>
    <t>503000</t>
  </si>
  <si>
    <t>Spotreba ostatných neskladovateľných dodávok</t>
  </si>
  <si>
    <t>504000</t>
  </si>
  <si>
    <t>Predaný tovar</t>
  </si>
  <si>
    <t>51</t>
  </si>
  <si>
    <t>Služby</t>
  </si>
  <si>
    <t>510</t>
  </si>
  <si>
    <t>511000</t>
  </si>
  <si>
    <t>Opravy a udržiavanie</t>
  </si>
  <si>
    <t>512000</t>
  </si>
  <si>
    <t>Cestovné</t>
  </si>
  <si>
    <t>513000</t>
  </si>
  <si>
    <t>Náklady na reprezentáciu</t>
  </si>
  <si>
    <t>518000</t>
  </si>
  <si>
    <t>Ostatné služby</t>
  </si>
  <si>
    <t>52</t>
  </si>
  <si>
    <t>Osobné náklady</t>
  </si>
  <si>
    <t>520</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</si>
  <si>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</si>
  <si>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</si>
  <si>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</si>
  <si>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</si>
  <si>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</si>
  <si>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</si>
  <si>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</si>
  <si>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</si>
  <si>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</si>
  <si>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</si>
  <si>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</si>
  <si>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</si>
  <si>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</si>
  <si>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</si>
  <si>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</si>
  <si>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</si>
  <si>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53</t>
  </si>
  <si>
    <t>606</t>
  </si>
  <si>
    <t>607</t>
  </si>
  <si>
    <t>119</t>
  </si>
  <si>
    <t>120</t>
  </si>
  <si>
    <t>121</t>
  </si>
  <si>
    <t>122</t>
  </si>
  <si>
    <t>123</t>
  </si>
  <si>
    <t>124</t>
  </si>
  <si>
    <t>133</t>
  </si>
  <si>
    <t xml:space="preserve">Nehnuteľnosti na predaj </t>
  </si>
  <si>
    <t>221</t>
  </si>
  <si>
    <t>255</t>
  </si>
  <si>
    <t>291</t>
  </si>
  <si>
    <t>311</t>
  </si>
  <si>
    <t>312</t>
  </si>
  <si>
    <t>313</t>
  </si>
  <si>
    <t>314</t>
  </si>
  <si>
    <t>315</t>
  </si>
  <si>
    <t>316</t>
  </si>
  <si>
    <t>321</t>
  </si>
  <si>
    <t>323</t>
  </si>
  <si>
    <t>335</t>
  </si>
  <si>
    <t>336</t>
  </si>
  <si>
    <t>341</t>
  </si>
  <si>
    <t>342</t>
  </si>
  <si>
    <t>343</t>
  </si>
  <si>
    <t>345</t>
  </si>
  <si>
    <t>346</t>
  </si>
  <si>
    <t>347</t>
  </si>
  <si>
    <t>351</t>
  </si>
  <si>
    <t>354</t>
  </si>
  <si>
    <t>355</t>
  </si>
  <si>
    <t>358</t>
  </si>
  <si>
    <t>361</t>
  </si>
  <si>
    <t>371</t>
  </si>
  <si>
    <t>372</t>
  </si>
  <si>
    <t>373</t>
  </si>
  <si>
    <t>374</t>
  </si>
  <si>
    <t>375</t>
  </si>
  <si>
    <t>376</t>
  </si>
  <si>
    <t>377</t>
  </si>
  <si>
    <t>378</t>
  </si>
  <si>
    <t>381</t>
  </si>
  <si>
    <t>382</t>
  </si>
  <si>
    <t>383</t>
  </si>
  <si>
    <t>384</t>
  </si>
  <si>
    <t>385</t>
  </si>
  <si>
    <t>391</t>
  </si>
  <si>
    <t>398</t>
  </si>
  <si>
    <t>451</t>
  </si>
  <si>
    <t>459</t>
  </si>
  <si>
    <t>461</t>
  </si>
  <si>
    <t>471</t>
  </si>
  <si>
    <t>473</t>
  </si>
  <si>
    <t>474</t>
  </si>
  <si>
    <t>475</t>
  </si>
  <si>
    <t>476</t>
  </si>
  <si>
    <t>478</t>
  </si>
  <si>
    <t>479</t>
  </si>
  <si>
    <t>481</t>
  </si>
  <si>
    <t>505</t>
  </si>
  <si>
    <t>507</t>
  </si>
  <si>
    <t>547</t>
  </si>
  <si>
    <t>548</t>
  </si>
  <si>
    <t>549</t>
  </si>
  <si>
    <t>553</t>
  </si>
  <si>
    <t>Vložka číslo</t>
  </si>
  <si>
    <t>Názov položky</t>
  </si>
  <si>
    <t>Bezprostredne predchádzajúce účtovné obdobie</t>
  </si>
  <si>
    <t>Priemerný prepočítaný počet zamestnancov</t>
  </si>
  <si>
    <t>počet vedúcich zamestnancov</t>
  </si>
  <si>
    <t>Komentár :</t>
  </si>
  <si>
    <t>od</t>
  </si>
  <si>
    <t>Tabuľka č. 1</t>
  </si>
  <si>
    <t>v %</t>
  </si>
  <si>
    <t>d</t>
  </si>
  <si>
    <t>e</t>
  </si>
  <si>
    <t>Spolu</t>
  </si>
  <si>
    <t>Tabuľka č. 2</t>
  </si>
  <si>
    <t>f</t>
  </si>
  <si>
    <t>Suma</t>
  </si>
  <si>
    <t xml:space="preserve">Dlhodobý nehmotný majetok </t>
  </si>
  <si>
    <t>Dlhodobý hmotný majetok</t>
  </si>
  <si>
    <t>Zásoby</t>
  </si>
  <si>
    <t>Dlhodobé pohľadávky</t>
  </si>
  <si>
    <t>Krátkodobé pohľadávky</t>
  </si>
  <si>
    <t>Finančné účty</t>
  </si>
  <si>
    <t>Účty v bankách s dobou viazanosti dlhšou ako jeden rok</t>
  </si>
  <si>
    <t>125</t>
  </si>
  <si>
    <t>Nehnuteľnosť na predaj</t>
  </si>
  <si>
    <t xml:space="preserve">Hodnota </t>
  </si>
  <si>
    <t>Náklady na obstarávanie nehnuteľnosti na predaj za účtovné obdobie</t>
  </si>
  <si>
    <t>Náklady na obstaranie nehnuteľnosti na predaj od začiatku obstarávania</t>
  </si>
  <si>
    <t>Zásoby, na ktoré je zriadené záložné právo</t>
  </si>
  <si>
    <t>Výnosy zo zákazkovej výroby</t>
  </si>
  <si>
    <t>Náklady na zákazkovú výrobu</t>
  </si>
  <si>
    <t>Hrubý zisk / hrubá strata</t>
  </si>
  <si>
    <t>Hodnota zákazkovej výroby</t>
  </si>
  <si>
    <t>Suma prijatých preddavkov</t>
  </si>
  <si>
    <t>Suma zadržanej platby</t>
  </si>
  <si>
    <t>Pohľadávky voči spoločníkom, členom a združeniu</t>
  </si>
  <si>
    <t>Pohľadávky spolu</t>
  </si>
  <si>
    <t>V lehote splatnosti</t>
  </si>
  <si>
    <t>Stav na konci</t>
  </si>
  <si>
    <t>Krátkodobé pohľadávky spolu</t>
  </si>
  <si>
    <t>Dlhodobé pohľadávky spolu</t>
  </si>
  <si>
    <t>Opis predmetu záložného práva</t>
  </si>
  <si>
    <t>Hodnota pohľadávok, na ktoré sa zriadilo záložné právo</t>
  </si>
  <si>
    <t>Úbytky</t>
  </si>
  <si>
    <t>Prírastky</t>
  </si>
  <si>
    <t>Krátkodobý finančný majetok spolu</t>
  </si>
  <si>
    <t>Krátkodobý finančný majetok, na ktorý bolo zriadené záložné právo</t>
  </si>
  <si>
    <t>Majetkové CP na obchodovanie</t>
  </si>
  <si>
    <t>Dlhové CP na obchodovanie</t>
  </si>
  <si>
    <t>Emisné kvóty (komodity)</t>
  </si>
  <si>
    <t>Splatnosť</t>
  </si>
  <si>
    <t>do jedného roka vrátane</t>
  </si>
  <si>
    <t>Istina</t>
  </si>
  <si>
    <t>Finančný výnos</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</si>
  <si>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</si>
  <si>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</si>
  <si>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</si>
  <si>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</si>
  <si>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</si>
  <si>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</si>
  <si>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</si>
  <si>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</si>
  <si>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</si>
  <si>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</si>
  <si>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</si>
  <si>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</si>
  <si>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</si>
  <si>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</si>
  <si>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</si>
  <si>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Použitie</t>
  </si>
  <si>
    <t>Zrušenie</t>
  </si>
  <si>
    <t>Krátkodobé rezervy, z toho:</t>
  </si>
  <si>
    <t>Záväzky po lehote splatnosti</t>
  </si>
  <si>
    <t>Krátkodobé záväzky spolu</t>
  </si>
  <si>
    <t>Dlhodobé záväzky spolu</t>
  </si>
  <si>
    <t>Krátkodobé finančné výpomoci</t>
  </si>
  <si>
    <t>Odložená daňová pohľadávka</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</si>
  <si>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</si>
  <si>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</si>
  <si>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</si>
  <si>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</si>
  <si>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</si>
  <si>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</si>
  <si>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</si>
  <si>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Počet</t>
  </si>
  <si>
    <t>Emisný kurz</t>
  </si>
  <si>
    <t>Úrok</t>
  </si>
  <si>
    <t>Mena</t>
  </si>
  <si>
    <t>Dlhodobé bankové úvery</t>
  </si>
  <si>
    <t>Krátkodobé pôžičky</t>
  </si>
  <si>
    <t>Finančný náklad</t>
  </si>
  <si>
    <t>Reprezentačné</t>
  </si>
  <si>
    <t>Výnosy zo zákazky</t>
  </si>
  <si>
    <t>Výnosy z nehnuteľnosti na predaj</t>
  </si>
  <si>
    <t>Iné výnosy súvisiace s bežnou činnosťou</t>
  </si>
  <si>
    <t>Náklady voči audítorovi, audítorskej spoločnosti, z toho:</t>
  </si>
  <si>
    <t>Základ dane</t>
  </si>
  <si>
    <t>Daň</t>
  </si>
  <si>
    <t>teoretická daň</t>
  </si>
  <si>
    <t>Daňovo neuznané náklady</t>
  </si>
  <si>
    <t>Výnosy nepodliehajúce dani</t>
  </si>
  <si>
    <t>Umorenie daňovej straty</t>
  </si>
  <si>
    <t>Splatná daň z príjmov</t>
  </si>
  <si>
    <t>Odložená daň z príjmov</t>
  </si>
  <si>
    <t>Celková daň z príjmov</t>
  </si>
  <si>
    <t>K. Informácie o podsúvahových položkách</t>
  </si>
  <si>
    <t>Presuny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</si>
  <si>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</si>
  <si>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</si>
  <si>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</si>
  <si>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</si>
  <si>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</si>
  <si>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</si>
  <si>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</si>
  <si>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Dane a poplatky</t>
  </si>
  <si>
    <t>530</t>
  </si>
  <si>
    <t>531000</t>
  </si>
  <si>
    <t>Cestná daň</t>
  </si>
  <si>
    <t>532000</t>
  </si>
  <si>
    <t>Daň z nehnuteľností</t>
  </si>
  <si>
    <t>538000</t>
  </si>
  <si>
    <t>54</t>
  </si>
  <si>
    <t>Iné  náklady na  hospodársku činnosť</t>
  </si>
  <si>
    <t>540</t>
  </si>
  <si>
    <t>Iné prevádzkové náklady</t>
  </si>
  <si>
    <t>541000</t>
  </si>
  <si>
    <t>Zostatková cena predaného dlhodobého nehmotného majetku a dlhodobého hmotného majetku</t>
  </si>
  <si>
    <t>542000</t>
  </si>
  <si>
    <t>Predaný materiál</t>
  </si>
  <si>
    <t>543000</t>
  </si>
  <si>
    <t>Dary</t>
  </si>
  <si>
    <t>544000</t>
  </si>
  <si>
    <t>Zmluvné pokuty, penále a úroky z omeškania</t>
  </si>
  <si>
    <t>545000</t>
  </si>
  <si>
    <t>Ostatné pokuty, penále a úroky z omeškania</t>
  </si>
  <si>
    <t>546000</t>
  </si>
  <si>
    <t>Odpis pohľadávky</t>
  </si>
  <si>
    <t>548000</t>
  </si>
  <si>
    <t>549000</t>
  </si>
  <si>
    <t>Manká a škody</t>
  </si>
  <si>
    <t>55</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</si>
  <si>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</si>
  <si>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</si>
  <si>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</si>
  <si>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</si>
  <si>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</si>
  <si>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</si>
  <si>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</si>
  <si>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</si>
  <si>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</si>
  <si>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</si>
  <si>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</si>
  <si>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</si>
  <si>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</si>
  <si>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</si>
  <si>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</si>
  <si>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56</t>
  </si>
  <si>
    <t>Finančné náklady</t>
  </si>
  <si>
    <t>560</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</si>
  <si>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</si>
  <si>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</si>
  <si>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</si>
  <si>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</si>
  <si>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</si>
  <si>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</si>
  <si>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</si>
  <si>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</si>
  <si>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</si>
  <si>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</si>
  <si>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</si>
  <si>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</si>
  <si>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</si>
  <si>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</si>
  <si>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</si>
  <si>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</si>
  <si>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57</t>
  </si>
  <si>
    <t>Rezervy a opravné položky finančných nákladov</t>
  </si>
  <si>
    <t>574000</t>
  </si>
  <si>
    <t>Tvorba rezerv</t>
  </si>
  <si>
    <t>579000</t>
  </si>
  <si>
    <t>Tvorba opravných položiek</t>
  </si>
  <si>
    <t>58</t>
  </si>
  <si>
    <t>Mimoriadne náklady</t>
  </si>
  <si>
    <t>580</t>
  </si>
  <si>
    <t>581000</t>
  </si>
  <si>
    <t>Náklady na zmenu metódy</t>
  </si>
  <si>
    <t>582000</t>
  </si>
  <si>
    <t>Škody</t>
  </si>
  <si>
    <t>584000</t>
  </si>
  <si>
    <t>588000</t>
  </si>
  <si>
    <t>Ostatné mimoriadne náklady</t>
  </si>
  <si>
    <t>589000</t>
  </si>
  <si>
    <t>59</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</si>
  <si>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</si>
  <si>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</si>
  <si>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</si>
  <si>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</si>
  <si>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</si>
  <si>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</si>
  <si>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</si>
  <si>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</si>
  <si>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</si>
  <si>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</si>
  <si>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</si>
  <si>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</si>
  <si>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</si>
  <si>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</si>
  <si>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</si>
  <si>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</si>
  <si>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Účtová trieda 6 - Výnosy</t>
  </si>
  <si>
    <t>60</t>
  </si>
  <si>
    <t>Tržby za vlastné výkony a  tovar</t>
  </si>
  <si>
    <t>600</t>
  </si>
  <si>
    <t>Tržby za vlastné výkony a tovar</t>
  </si>
  <si>
    <t>601000</t>
  </si>
  <si>
    <t>Tržby za vlastné výrobky</t>
  </si>
  <si>
    <t>602000</t>
  </si>
  <si>
    <t>Tržby z predaja služieb</t>
  </si>
  <si>
    <t>604000</t>
  </si>
  <si>
    <t>Tržby za tovar</t>
  </si>
  <si>
    <t>61</t>
  </si>
  <si>
    <t>Zmeny stavu vnútroorganizačných zásob</t>
  </si>
  <si>
    <t>610</t>
  </si>
  <si>
    <t>Zmeny stavu vnútropodnikových zásob</t>
  </si>
  <si>
    <t>611000</t>
  </si>
  <si>
    <t>Zmena stavu nedokončenej výroby</t>
  </si>
  <si>
    <t>612000</t>
  </si>
  <si>
    <t>Zmena stavu polotovarov</t>
  </si>
  <si>
    <t>613000</t>
  </si>
  <si>
    <t>Zmena stavu výrobkov</t>
  </si>
  <si>
    <t>614000</t>
  </si>
  <si>
    <t>Zmena stavu zvierat</t>
  </si>
  <si>
    <t>62</t>
  </si>
  <si>
    <t>Aktivácia</t>
  </si>
  <si>
    <t>620</t>
  </si>
  <si>
    <t>621000</t>
  </si>
  <si>
    <t>Aktivácia materiálu a tovaru</t>
  </si>
  <si>
    <t>622000</t>
  </si>
  <si>
    <t>Aktivácia vnútroorganizačných služieb</t>
  </si>
  <si>
    <t>623000</t>
  </si>
  <si>
    <t>Aktivácia dlhodobého nehmotného majetku</t>
  </si>
  <si>
    <t>624000</t>
  </si>
  <si>
    <t>Aktivácia dlhodobého hmotného majetku</t>
  </si>
  <si>
    <t>64</t>
  </si>
  <si>
    <t>Iné  výnosy z hospodárskej činnosti</t>
  </si>
  <si>
    <t>640</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</si>
  <si>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</si>
  <si>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</si>
  <si>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</si>
  <si>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</si>
  <si>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</si>
  <si>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</si>
  <si>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</si>
  <si>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</si>
  <si>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</si>
  <si>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</si>
  <si>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</si>
  <si>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65</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</si>
  <si>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</si>
  <si>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</si>
  <si>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</si>
  <si>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</si>
  <si>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</si>
  <si>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</si>
  <si>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</si>
  <si>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</si>
  <si>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</si>
  <si>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</si>
  <si>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</si>
  <si>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</si>
  <si>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66</t>
  </si>
  <si>
    <t>Finančné výnosy</t>
  </si>
  <si>
    <t>660</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</si>
  <si>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</si>
  <si>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</si>
  <si>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</si>
  <si>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</si>
  <si>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</si>
  <si>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</si>
  <si>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</si>
  <si>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</si>
  <si>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</si>
  <si>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</si>
  <si>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</si>
  <si>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</si>
  <si>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</si>
  <si>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</si>
  <si>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</si>
  <si>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67</t>
  </si>
  <si>
    <t>Zúčtovanie rezerv a opravných položiek finančných výnosov</t>
  </si>
  <si>
    <t>674000</t>
  </si>
  <si>
    <t>Zúčtovanie rezerv</t>
  </si>
  <si>
    <t>679000</t>
  </si>
  <si>
    <t>Zúčtovanie opravných položiek</t>
  </si>
  <si>
    <t>68</t>
  </si>
  <si>
    <t>Mimoriadne výnosy</t>
  </si>
  <si>
    <t>680</t>
  </si>
  <si>
    <t>681000</t>
  </si>
  <si>
    <t>Výnosy zo zmeny metódy</t>
  </si>
  <si>
    <t>682000</t>
  </si>
  <si>
    <t>Náhrady škôd</t>
  </si>
  <si>
    <t>684000</t>
  </si>
  <si>
    <t>688000</t>
  </si>
  <si>
    <t>Ostatné mimoriadne výnosy</t>
  </si>
  <si>
    <t>689000</t>
  </si>
  <si>
    <t>69</t>
  </si>
  <si>
    <t>Prevodové účty</t>
  </si>
  <si>
    <t>697000</t>
  </si>
  <si>
    <t>Prevod výnosov z hospodárskej činnosti</t>
  </si>
  <si>
    <t>698000</t>
  </si>
  <si>
    <t>Prevod finančných výnosov</t>
  </si>
  <si>
    <t>7</t>
  </si>
  <si>
    <t>10</t>
  </si>
  <si>
    <t>14</t>
  </si>
  <si>
    <t>16</t>
  </si>
  <si>
    <t>17</t>
  </si>
  <si>
    <t>18</t>
  </si>
  <si>
    <t>20</t>
  </si>
  <si>
    <t>28</t>
  </si>
  <si>
    <t>Účtová trieda 7 – Uzávierkové účty  a podsúvahové účty</t>
  </si>
  <si>
    <t>70</t>
  </si>
  <si>
    <t>Súvahové uzávierkové účty</t>
  </si>
  <si>
    <t>701000</t>
  </si>
  <si>
    <t>Začiatočný účet súvahový</t>
  </si>
  <si>
    <t>702000</t>
  </si>
  <si>
    <t>Konečný účet súvahový</t>
  </si>
  <si>
    <t>71</t>
  </si>
  <si>
    <t>Výsledkový  uzávierkový účet</t>
  </si>
  <si>
    <t>710000</t>
  </si>
  <si>
    <t>Účet ziskov a strát</t>
  </si>
  <si>
    <t>75 až 79 - Podsúvahové účty</t>
  </si>
  <si>
    <t>Účtové triedy 8 a 9 – Vnútroorganizačné účtovníctvo</t>
  </si>
  <si>
    <t>Bežné účtovné obdobie</t>
  </si>
  <si>
    <t>a</t>
  </si>
  <si>
    <t>b</t>
  </si>
  <si>
    <t>c</t>
  </si>
  <si>
    <t>010</t>
  </si>
  <si>
    <t>012</t>
  </si>
  <si>
    <t>013</t>
  </si>
  <si>
    <t>014</t>
  </si>
  <si>
    <t>015</t>
  </si>
  <si>
    <t>019</t>
  </si>
  <si>
    <t>020</t>
  </si>
  <si>
    <t>021</t>
  </si>
  <si>
    <t>022</t>
  </si>
  <si>
    <t>025</t>
  </si>
  <si>
    <t>026</t>
  </si>
  <si>
    <t>029</t>
  </si>
  <si>
    <t>030</t>
  </si>
  <si>
    <t>031</t>
  </si>
  <si>
    <t>032</t>
  </si>
  <si>
    <t>041</t>
  </si>
  <si>
    <t>042</t>
  </si>
  <si>
    <t>043</t>
  </si>
  <si>
    <t>051</t>
  </si>
  <si>
    <t>052</t>
  </si>
  <si>
    <t>053</t>
  </si>
  <si>
    <t>060</t>
  </si>
  <si>
    <t>061</t>
  </si>
  <si>
    <t>DIČ</t>
  </si>
  <si>
    <t>062</t>
  </si>
  <si>
    <t>063</t>
  </si>
  <si>
    <t>065</t>
  </si>
  <si>
    <t>066</t>
  </si>
  <si>
    <t>067</t>
  </si>
  <si>
    <t>069</t>
  </si>
  <si>
    <t>Emisné ážio (412)</t>
  </si>
  <si>
    <t>072</t>
  </si>
  <si>
    <t>Ostatné kapitálové fondy (413)</t>
  </si>
  <si>
    <t>073</t>
  </si>
  <si>
    <t>074</t>
  </si>
  <si>
    <t>075</t>
  </si>
  <si>
    <t>079</t>
  </si>
  <si>
    <t>080</t>
  </si>
  <si>
    <t>081</t>
  </si>
  <si>
    <t>082</t>
  </si>
  <si>
    <t>085</t>
  </si>
  <si>
    <t>086</t>
  </si>
  <si>
    <t>089</t>
  </si>
  <si>
    <t>090</t>
  </si>
  <si>
    <t>091</t>
  </si>
  <si>
    <t>092</t>
  </si>
  <si>
    <t>093</t>
  </si>
  <si>
    <t>094</t>
  </si>
  <si>
    <t>095</t>
  </si>
  <si>
    <t>096</t>
  </si>
  <si>
    <t>097</t>
  </si>
  <si>
    <t>098</t>
  </si>
  <si>
    <t>100</t>
  </si>
  <si>
    <t>101</t>
  </si>
  <si>
    <t>102</t>
  </si>
  <si>
    <t>103</t>
  </si>
  <si>
    <t>104</t>
  </si>
  <si>
    <t>105</t>
  </si>
  <si>
    <t>106</t>
  </si>
  <si>
    <t>107</t>
  </si>
  <si>
    <t>108</t>
  </si>
  <si>
    <t>109</t>
  </si>
  <si>
    <t>110</t>
  </si>
  <si>
    <t>111</t>
  </si>
  <si>
    <t>112</t>
  </si>
  <si>
    <t>113</t>
  </si>
  <si>
    <t>114</t>
  </si>
  <si>
    <t>115</t>
  </si>
  <si>
    <t>116</t>
  </si>
  <si>
    <t>117</t>
  </si>
  <si>
    <t>118</t>
  </si>
  <si>
    <t>UCETSYNT</t>
  </si>
  <si>
    <t>NAZOVUCT</t>
  </si>
  <si>
    <t>POCSTAV</t>
  </si>
  <si>
    <t>MD</t>
  </si>
  <si>
    <t>DAL</t>
  </si>
  <si>
    <t>ZOSTATOK</t>
  </si>
  <si>
    <t>0</t>
  </si>
  <si>
    <t>SUM</t>
  </si>
  <si>
    <t>1</t>
  </si>
  <si>
    <t>2</t>
  </si>
  <si>
    <t>3</t>
  </si>
  <si>
    <t>4</t>
  </si>
  <si>
    <t>5</t>
  </si>
  <si>
    <t>6</t>
  </si>
  <si>
    <t>0-6</t>
  </si>
  <si>
    <t>mesiac</t>
  </si>
  <si>
    <t>rok</t>
  </si>
  <si>
    <t>do</t>
  </si>
  <si>
    <t>Účtovná závierka</t>
  </si>
  <si>
    <t>IČO</t>
  </si>
  <si>
    <t>PSČ</t>
  </si>
  <si>
    <t>.</t>
  </si>
  <si>
    <t>37</t>
  </si>
  <si>
    <t>38</t>
  </si>
  <si>
    <t>22</t>
  </si>
  <si>
    <t>23</t>
  </si>
  <si>
    <t>45</t>
  </si>
  <si>
    <t>32</t>
  </si>
  <si>
    <t>33</t>
  </si>
  <si>
    <t>42</t>
  </si>
  <si>
    <t>26</t>
  </si>
  <si>
    <t>43</t>
  </si>
  <si>
    <t>09</t>
  </si>
  <si>
    <t>15</t>
  </si>
  <si>
    <t>36</t>
  </si>
  <si>
    <t>27</t>
  </si>
  <si>
    <t>35</t>
  </si>
  <si>
    <t>34</t>
  </si>
  <si>
    <t>31</t>
  </si>
  <si>
    <t>x</t>
  </si>
  <si>
    <t>Číslo účtu</t>
  </si>
  <si>
    <t>Názov</t>
  </si>
  <si>
    <t>POC.STAV</t>
  </si>
  <si>
    <t>Účtová trieda  0 – Dlhodobý majetok</t>
  </si>
  <si>
    <t>01</t>
  </si>
  <si>
    <t>Dlhodobý nehmotný majetok</t>
  </si>
  <si>
    <t>010000</t>
  </si>
  <si>
    <t>Nehmotný investičný majetok</t>
  </si>
  <si>
    <t>011000</t>
  </si>
  <si>
    <t>Zriaďovacie výdavky</t>
  </si>
  <si>
    <t>012000</t>
  </si>
  <si>
    <t>Aktivované náklady na vývoj</t>
  </si>
  <si>
    <t>013000</t>
  </si>
  <si>
    <t>Softvér</t>
  </si>
  <si>
    <t>014000</t>
  </si>
  <si>
    <t>Oceniteľné práva</t>
  </si>
  <si>
    <t>015000</t>
  </si>
  <si>
    <t>Goodwill</t>
  </si>
  <si>
    <t>018</t>
  </si>
  <si>
    <t>Drobný nehmotný investičný majetok</t>
  </si>
  <si>
    <t>019000</t>
  </si>
  <si>
    <t>Ostatný dlhodobý nehmotný majetok</t>
  </si>
  <si>
    <t>02</t>
  </si>
  <si>
    <t>Dlhodobý hmotný  majetok - odpisovaný</t>
  </si>
  <si>
    <t>021000</t>
  </si>
  <si>
    <t>Stavby</t>
  </si>
  <si>
    <t>022000</t>
  </si>
  <si>
    <t>Samostatné hnuteľné veci a súbory hnuteľných vecí</t>
  </si>
  <si>
    <t>023</t>
  </si>
  <si>
    <t>Dopravné prostriedky</t>
  </si>
  <si>
    <t>024</t>
  </si>
  <si>
    <t>Inventár</t>
  </si>
  <si>
    <t>025000</t>
  </si>
  <si>
    <t>Pestovateľské celky trvalých porastov</t>
  </si>
  <si>
    <t>026000</t>
  </si>
  <si>
    <t>Základné stádo a ťažné zvieratá</t>
  </si>
  <si>
    <t>028</t>
  </si>
  <si>
    <t>Drobný hmotný investičný majetok</t>
  </si>
  <si>
    <t>029000</t>
  </si>
  <si>
    <t>Ostatný dlhodobý hmotný majetok</t>
  </si>
  <si>
    <t>03</t>
  </si>
  <si>
    <t>Dlhodobý hmotný  majetok - neodpisovaný</t>
  </si>
  <si>
    <t>031000</t>
  </si>
  <si>
    <t>Pozemky</t>
  </si>
  <si>
    <t>032000</t>
  </si>
  <si>
    <t>Umelecké diela a zbierky</t>
  </si>
  <si>
    <t>04</t>
  </si>
  <si>
    <t xml:space="preserve">Obstaranie dlhodobého majetku </t>
  </si>
  <si>
    <t>040</t>
  </si>
  <si>
    <t>Obstaranie nehmotných a hmotných investícií</t>
  </si>
  <si>
    <t>041000</t>
  </si>
  <si>
    <t>Obstaranie dlhodobého nehmotného majetku</t>
  </si>
  <si>
    <t>042000</t>
  </si>
  <si>
    <t>Obstaranie dlhodobého hmotného majetku</t>
  </si>
  <si>
    <t>043000</t>
  </si>
  <si>
    <t>Obstaranie dlhodobého finančného majetku</t>
  </si>
  <si>
    <t>05</t>
  </si>
  <si>
    <t xml:space="preserve">Poskytnuté preddavky na  dlhodobý majetok </t>
  </si>
  <si>
    <t>050</t>
  </si>
  <si>
    <t>Poskytnuté preddavky  na nehmotný a hmotný invest.majetok</t>
  </si>
  <si>
    <t>051000</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</si>
  <si>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</si>
  <si>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</si>
  <si>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</si>
  <si>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</si>
  <si>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</si>
  <si>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</si>
  <si>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</si>
  <si>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</si>
  <si>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</si>
  <si>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</si>
  <si>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</si>
  <si>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</si>
  <si>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</si>
  <si>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</si>
  <si>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</si>
  <si>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</si>
  <si>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</si>
  <si>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</si>
  <si>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</si>
  <si>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</si>
  <si>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</si>
  <si>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</si>
  <si>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</si>
  <si>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</si>
  <si>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</si>
  <si>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</si>
  <si>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</si>
  <si>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</si>
  <si>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</si>
  <si>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 xml:space="preserve">Tvorba a zúčtovanie opravných položiek k pohľadávkam </t>
  </si>
  <si>
    <t xml:space="preserve">Ostatné náklady na hospodársku činnosť </t>
  </si>
  <si>
    <t xml:space="preserve">Manká a škody </t>
  </si>
  <si>
    <t>11</t>
  </si>
  <si>
    <t>0 - Dlhodobý majetok</t>
  </si>
  <si>
    <t xml:space="preserve">Aktíva </t>
  </si>
  <si>
    <t xml:space="preserve">Súvahový </t>
  </si>
  <si>
    <t xml:space="preserve">Software </t>
  </si>
  <si>
    <t xml:space="preserve">Oceniteľné práva </t>
  </si>
  <si>
    <t xml:space="preserve">Goodwill </t>
  </si>
  <si>
    <t xml:space="preserve">Ostatný dlhodobý nehmotný majetok </t>
  </si>
  <si>
    <t xml:space="preserve">Dlhodobý hmotný majetok - odpisovaný </t>
  </si>
  <si>
    <t xml:space="preserve">Stavby </t>
  </si>
  <si>
    <t xml:space="preserve">Samostatné hnuteľné veci a súbory hnuteľných vecí </t>
  </si>
  <si>
    <t xml:space="preserve">Pestovateľské celky trvalých porastov </t>
  </si>
  <si>
    <t xml:space="preserve">Základné stádo a ťažné zvieratá </t>
  </si>
  <si>
    <t xml:space="preserve">Ostatný dlhodobý hmotný majetok </t>
  </si>
  <si>
    <t xml:space="preserve">Dlhodobý hmotný majetok - neodpisovaný </t>
  </si>
  <si>
    <t xml:space="preserve">Pozemky </t>
  </si>
  <si>
    <t xml:space="preserve">Umelecké diela a zbierky </t>
  </si>
  <si>
    <t xml:space="preserve">Obstaranie dlhodobého nehmotného majetku </t>
  </si>
  <si>
    <t xml:space="preserve">Obstaranie dlhodobého hmotného majetku </t>
  </si>
  <si>
    <t xml:space="preserve">Obstaranie dlhodobého finančného majetku </t>
  </si>
  <si>
    <t xml:space="preserve">Poskytnuté preddavky na dlhodobý majetok </t>
  </si>
  <si>
    <t xml:space="preserve">Poskytnuté preddavky na dlhodobý nehmotný majetok </t>
  </si>
  <si>
    <t xml:space="preserve">Poskytnuté preddavky na dlhodobý hmotný majetok </t>
  </si>
  <si>
    <t xml:space="preserve">Poskytnuté preddavky na dlhodobý finančný majetok </t>
  </si>
  <si>
    <t xml:space="preserve">Podielové cenné papiere a podiely v dcérskej účtovnej jednotke </t>
  </si>
  <si>
    <t xml:space="preserve">Podielové cenné papiere a podiely v podnikoch s podstatným vplyvom </t>
  </si>
  <si>
    <t xml:space="preserve">Realizovateľné cenné papiere a podiely </t>
  </si>
  <si>
    <t xml:space="preserve">Dlhové cenné papiere držané do splatnosti </t>
  </si>
  <si>
    <t xml:space="preserve">Ostatné pôžičky </t>
  </si>
  <si>
    <t xml:space="preserve">Ostatný dlhodobý finančný majetok </t>
  </si>
  <si>
    <t xml:space="preserve">Oprávky k dlhodobému nehmotnému majetku </t>
  </si>
  <si>
    <t xml:space="preserve">Pasíva </t>
  </si>
  <si>
    <t xml:space="preserve">Oprávky k aktivovaným nákladom na vývoj </t>
  </si>
  <si>
    <t xml:space="preserve">Oprávky k softwaru </t>
  </si>
  <si>
    <t xml:space="preserve">Oprávky k oceniteľným právam </t>
  </si>
  <si>
    <t xml:space="preserve">Oprávky ku goodwillu </t>
  </si>
  <si>
    <t xml:space="preserve">Oprávky k ostatnému dlhodobému nehmotnému majetku </t>
  </si>
  <si>
    <t xml:space="preserve">Oprávky k dlhodobému hmotnému majetku </t>
  </si>
  <si>
    <t xml:space="preserve">Oprávky k stavbám </t>
  </si>
  <si>
    <t xml:space="preserve">Oprávky k samostatným hnuteľným veciam a k súboru hnuteľných vecí </t>
  </si>
  <si>
    <t xml:space="preserve">Oprávky k pestovateľkým celkom trvalých porastov </t>
  </si>
  <si>
    <t xml:space="preserve">Oprávky k základnému stádu a ťažným zvieratám </t>
  </si>
  <si>
    <t xml:space="preserve">Oprávky k ostatnému dlhodobému hmotnému majetku </t>
  </si>
  <si>
    <t xml:space="preserve">Opravné položky k dlhodobému majetku </t>
  </si>
  <si>
    <t xml:space="preserve">Opravné položky k dlhodobému nehmotnému majetku </t>
  </si>
  <si>
    <t xml:space="preserve">Opravné položky k dlhodobému hmotnému majetku </t>
  </si>
  <si>
    <t xml:space="preserve">Opravné položky k nedokončenému dlhodobému nehmotnému majetku </t>
  </si>
  <si>
    <t xml:space="preserve">Opravné položky k nedokončenému dlhodobému hmotnému majetku </t>
  </si>
  <si>
    <t xml:space="preserve">Opravné položky k poskytnutým preddavkom na dlhodobý majetok </t>
  </si>
  <si>
    <t xml:space="preserve">Opravné položky k dlhodobému finančnému majetku </t>
  </si>
  <si>
    <t xml:space="preserve">Opravné položky k nadobudnutému majetku </t>
  </si>
  <si>
    <t xml:space="preserve">Oprávky k opravnej položke k nadobudnutému majetku </t>
  </si>
  <si>
    <t>1 - zásoby</t>
  </si>
  <si>
    <t xml:space="preserve">Materiál </t>
  </si>
  <si>
    <t xml:space="preserve">Obstaranie materiálu </t>
  </si>
  <si>
    <t xml:space="preserve">Materiál na sklade </t>
  </si>
  <si>
    <t xml:space="preserve">Materiál na ceste </t>
  </si>
  <si>
    <t xml:space="preserve">Zásoby vlastnej výroby </t>
  </si>
  <si>
    <t xml:space="preserve">Nedokončená výroba </t>
  </si>
  <si>
    <t xml:space="preserve">Polotovary vlastnej výroby </t>
  </si>
  <si>
    <t xml:space="preserve">Výrobky </t>
  </si>
  <si>
    <t xml:space="preserve">Zvieratá </t>
  </si>
  <si>
    <t>130</t>
  </si>
  <si>
    <t xml:space="preserve">Tovar </t>
  </si>
  <si>
    <t>131</t>
  </si>
  <si>
    <t xml:space="preserve">Obstaranie tovaru </t>
  </si>
  <si>
    <t>132</t>
  </si>
  <si>
    <t xml:space="preserve">Tovar na sklade a v predajniach </t>
  </si>
  <si>
    <t>139</t>
  </si>
  <si>
    <t xml:space="preserve">Tovar na ceste </t>
  </si>
  <si>
    <t>190</t>
  </si>
  <si>
    <t xml:space="preserve">Opravné položky k zásobám </t>
  </si>
  <si>
    <t>191</t>
  </si>
  <si>
    <t xml:space="preserve">Opravné položky k materiálu </t>
  </si>
  <si>
    <t>192</t>
  </si>
  <si>
    <t xml:space="preserve">Opravné položky k nedokončenej výrobe </t>
  </si>
  <si>
    <t>193</t>
  </si>
  <si>
    <t xml:space="preserve">Opravné položky k polotovarom vlastnej výroby </t>
  </si>
  <si>
    <t>194</t>
  </si>
  <si>
    <t xml:space="preserve">Opravné položky k výrobkom </t>
  </si>
  <si>
    <t>195</t>
  </si>
  <si>
    <t xml:space="preserve">Opravné položky k zvieratám </t>
  </si>
  <si>
    <t>196</t>
  </si>
  <si>
    <t xml:space="preserve">Opravné položky k tovaru </t>
  </si>
  <si>
    <t>2 - Finančné účty</t>
  </si>
  <si>
    <t xml:space="preserve">Peniaze </t>
  </si>
  <si>
    <t>211</t>
  </si>
  <si>
    <t xml:space="preserve">Pokladnica </t>
  </si>
  <si>
    <t>213</t>
  </si>
  <si>
    <t xml:space="preserve">Ceniny </t>
  </si>
  <si>
    <t>220</t>
  </si>
  <si>
    <t xml:space="preserve">Účty v bankách </t>
  </si>
  <si>
    <t xml:space="preserve">Bankové účty </t>
  </si>
  <si>
    <t>230</t>
  </si>
  <si>
    <t xml:space="preserve">Bežné bankové úvery </t>
  </si>
  <si>
    <t>231</t>
  </si>
  <si>
    <t xml:space="preserve">Krátkodobé bankové úvery </t>
  </si>
  <si>
    <t>232</t>
  </si>
  <si>
    <t xml:space="preserve">Eskontné úvery </t>
  </si>
  <si>
    <t>240</t>
  </si>
  <si>
    <t xml:space="preserve">Iné krátkodobé finančné výpomoci </t>
  </si>
  <si>
    <t>241</t>
  </si>
  <si>
    <t xml:space="preserve">Vydané krátkodobé dlhopisy </t>
  </si>
  <si>
    <t>249</t>
  </si>
  <si>
    <t xml:space="preserve">Ostatné krátkodobé finančné výpomoci </t>
  </si>
  <si>
    <t>250</t>
  </si>
  <si>
    <t xml:space="preserve">Krátkodobý finančný majetok </t>
  </si>
  <si>
    <t>251</t>
  </si>
  <si>
    <t xml:space="preserve">Majetkové cenné papiere na obchodovanie </t>
  </si>
  <si>
    <t>252</t>
  </si>
  <si>
    <t xml:space="preserve">Vlastné akcie a vlastné obchodné podiely </t>
  </si>
  <si>
    <t>253</t>
  </si>
  <si>
    <t xml:space="preserve">Dlhové cenné papiere na obchodovanie </t>
  </si>
  <si>
    <t xml:space="preserve">Vlastné dlhopisy </t>
  </si>
  <si>
    <t>256</t>
  </si>
  <si>
    <t xml:space="preserve">Dlhové cenné papiere so splatnosťou do jedného roka držané do splatnosti </t>
  </si>
  <si>
    <t>257</t>
  </si>
  <si>
    <t xml:space="preserve">Ostatné realizovateľné cenné papiere </t>
  </si>
  <si>
    <t>259</t>
  </si>
  <si>
    <t xml:space="preserve">Obstaranie krátkodobého finančného majetku </t>
  </si>
  <si>
    <t>260</t>
  </si>
  <si>
    <t xml:space="preserve">Prevody medzi finančnými účtami </t>
  </si>
  <si>
    <t>261</t>
  </si>
  <si>
    <t xml:space="preserve">Peniaze na ceste </t>
  </si>
  <si>
    <t>290</t>
  </si>
  <si>
    <t xml:space="preserve">Opravné položky ku krátkodobému finančnému majetku </t>
  </si>
  <si>
    <t>3 - Zúčtovacie vzťahy</t>
  </si>
  <si>
    <t>310</t>
  </si>
  <si>
    <t xml:space="preserve">Pohľadávky </t>
  </si>
  <si>
    <t xml:space="preserve">Odberatelia </t>
  </si>
  <si>
    <t xml:space="preserve">Zmenky na inkaso </t>
  </si>
  <si>
    <t xml:space="preserve">Pohľadávky za eskontované cenné papiere </t>
  </si>
  <si>
    <t xml:space="preserve">Poskytnuté preddavky </t>
  </si>
  <si>
    <t xml:space="preserve">Ostatné pohľadávky </t>
  </si>
  <si>
    <t xml:space="preserve">Čistá hodnota zákazky </t>
  </si>
  <si>
    <t>320</t>
  </si>
  <si>
    <t xml:space="preserve">Záväzky </t>
  </si>
  <si>
    <t xml:space="preserve">Dodávatelia </t>
  </si>
  <si>
    <t>322</t>
  </si>
  <si>
    <t xml:space="preserve">Zmenky na úhradu </t>
  </si>
  <si>
    <t xml:space="preserve">Krátkodobé rezervy </t>
  </si>
  <si>
    <t>324</t>
  </si>
  <si>
    <t xml:space="preserve">Prijaté preddavky </t>
  </si>
  <si>
    <t>325</t>
  </si>
  <si>
    <t xml:space="preserve">Ostatné záväzky </t>
  </si>
  <si>
    <t>326</t>
  </si>
  <si>
    <t xml:space="preserve">Nevyfaktúrované dodávky </t>
  </si>
  <si>
    <t>330</t>
  </si>
  <si>
    <t xml:space="preserve">Zúčtovanie so zamestnancami a orgánmi sociálneho poistenia a zdravotného poistenia </t>
  </si>
  <si>
    <t>331</t>
  </si>
  <si>
    <t xml:space="preserve">Zamestnanci </t>
  </si>
  <si>
    <t>333</t>
  </si>
  <si>
    <t xml:space="preserve">Ostatné záväzky voči zamestnancom </t>
  </si>
  <si>
    <t xml:space="preserve">Pohľadávky voči zamestnancom </t>
  </si>
  <si>
    <t xml:space="preserve">Zúčtovanie s orgánmi sociálneho zabezpečenia a zdravotného poistenia </t>
  </si>
  <si>
    <t>340</t>
  </si>
  <si>
    <t xml:space="preserve">Zúčtovanie daní a dotácií </t>
  </si>
  <si>
    <t xml:space="preserve">Daň z príjmov </t>
  </si>
  <si>
    <t xml:space="preserve">Ostatné priame dane </t>
  </si>
  <si>
    <t xml:space="preserve">Daň z pridanej hodnoty </t>
  </si>
  <si>
    <t xml:space="preserve">Ostatné dane a poplatky </t>
  </si>
  <si>
    <t xml:space="preserve">Dotácie zo štátneho rozpočtu </t>
  </si>
  <si>
    <t xml:space="preserve">Ostatné dotácie </t>
  </si>
  <si>
    <t>350</t>
  </si>
  <si>
    <t xml:space="preserve">Pohľadávky voči spoločníkom a združeniu </t>
  </si>
  <si>
    <t>353</t>
  </si>
  <si>
    <t xml:space="preserve">Pohľadávky za upísané vlastné imanie </t>
  </si>
  <si>
    <t xml:space="preserve">Pohľadávky voči spoločníkom a členom pri úhrade straty </t>
  </si>
  <si>
    <t xml:space="preserve">Ostatné pohľadávky voči spoločníkom a členom </t>
  </si>
  <si>
    <t xml:space="preserve">Pohľadávky voči účastníkom združenia </t>
  </si>
  <si>
    <t>360</t>
  </si>
  <si>
    <t xml:space="preserve">Záväzky voči spoločníkom a združeniu </t>
  </si>
  <si>
    <t>364</t>
  </si>
  <si>
    <t xml:space="preserve">Záväzky voči spoločníkom a členom pri rozdeľovaní zisku </t>
  </si>
  <si>
    <t>365</t>
  </si>
  <si>
    <t>366</t>
  </si>
  <si>
    <t xml:space="preserve">Záväzky voči spoločníkom a členom zo závislej činnosti </t>
  </si>
  <si>
    <t>367</t>
  </si>
  <si>
    <t xml:space="preserve">Záväzky z upísaných nesplatených cenných papierov a vkladov </t>
  </si>
  <si>
    <t>368</t>
  </si>
  <si>
    <t xml:space="preserve">Záväzky voči účastníkom združenia </t>
  </si>
  <si>
    <t>370</t>
  </si>
  <si>
    <t xml:space="preserve">Iné pohľadávky a iné záväzky </t>
  </si>
  <si>
    <t xml:space="preserve">Pohľadávky z predaja podniku </t>
  </si>
  <si>
    <t xml:space="preserve">Záväzky z kúpy podniku </t>
  </si>
  <si>
    <t xml:space="preserve">Pohľadávky a záväzky z pevných termínových operácií </t>
  </si>
  <si>
    <t xml:space="preserve">Pohľadávky z nájmu </t>
  </si>
  <si>
    <t xml:space="preserve">Pohľadávky z vydaných dlhopisov </t>
  </si>
  <si>
    <t xml:space="preserve">Nakúpené opcie </t>
  </si>
  <si>
    <t xml:space="preserve">Predané opcie </t>
  </si>
  <si>
    <t xml:space="preserve">Iné pohľadávky </t>
  </si>
  <si>
    <t>379</t>
  </si>
  <si>
    <t xml:space="preserve">Iné záväzky </t>
  </si>
  <si>
    <t>380</t>
  </si>
  <si>
    <t xml:space="preserve">Časové rozlíšenie nákladov a výnosov </t>
  </si>
  <si>
    <t xml:space="preserve">Komplexné náklady budúcich období </t>
  </si>
  <si>
    <t xml:space="preserve">Výdavky budúcich období </t>
  </si>
  <si>
    <t xml:space="preserve">Výnosy budúcich období </t>
  </si>
  <si>
    <t>390</t>
  </si>
  <si>
    <t xml:space="preserve">Opravná položka k zúčtovacím vzťahom a vnútorné zúčtovanie </t>
  </si>
  <si>
    <t xml:space="preserve">Opravné položky k pohľadávkam </t>
  </si>
  <si>
    <t>395</t>
  </si>
  <si>
    <t xml:space="preserve">Vnútorné zúčtovanie </t>
  </si>
  <si>
    <t xml:space="preserve">Spojovací účet pri združení </t>
  </si>
  <si>
    <t>4 - Kapitálové účty a dlhodobé záväzky</t>
  </si>
  <si>
    <t>410</t>
  </si>
  <si>
    <t xml:space="preserve">Základné imanie a kapitálové fondy </t>
  </si>
  <si>
    <t>Súvahový</t>
  </si>
  <si>
    <t>411</t>
  </si>
  <si>
    <t xml:space="preserve">Základné imanie </t>
  </si>
  <si>
    <t>412</t>
  </si>
  <si>
    <t xml:space="preserve">Emisné ážio </t>
  </si>
  <si>
    <t>413</t>
  </si>
  <si>
    <t xml:space="preserve">Ostatné kapitálové fondy </t>
  </si>
  <si>
    <t>414</t>
  </si>
  <si>
    <t xml:space="preserve">Oceňovacie rozdiely z precenenia majetku a záväzkov </t>
  </si>
  <si>
    <t>415</t>
  </si>
  <si>
    <t xml:space="preserve">Oceňovacie rozdiely z kapitálových účastnín </t>
  </si>
  <si>
    <t>416</t>
  </si>
  <si>
    <t xml:space="preserve">Oceňovacie rozdiely z precenenia pri zlúčení, splynutí a rozdelení </t>
  </si>
  <si>
    <t>417</t>
  </si>
  <si>
    <t xml:space="preserve">Zákonný rezervný fond z kapitálových vkladov </t>
  </si>
  <si>
    <t>418</t>
  </si>
  <si>
    <t xml:space="preserve">Nedeliteľný fond z kapitálových vkladov </t>
  </si>
  <si>
    <t>419</t>
  </si>
  <si>
    <t xml:space="preserve">Zmeny základného imania </t>
  </si>
  <si>
    <t>420</t>
  </si>
  <si>
    <t xml:space="preserve">Fondy tvorené zo zisku a prevedené výsledky hospodárenia </t>
  </si>
  <si>
    <t>421</t>
  </si>
  <si>
    <t xml:space="preserve">Zákonný rezervný fond </t>
  </si>
  <si>
    <t>422</t>
  </si>
  <si>
    <t xml:space="preserve">Nedeliteľný fond </t>
  </si>
  <si>
    <t>423</t>
  </si>
  <si>
    <t xml:space="preserve">Štatutárne fondy </t>
  </si>
  <si>
    <t>427</t>
  </si>
  <si>
    <t xml:space="preserve">Ostatné fondy </t>
  </si>
  <si>
    <t>428</t>
  </si>
  <si>
    <t xml:space="preserve">Nerozdelený zisk minulých rokov </t>
  </si>
  <si>
    <t>429</t>
  </si>
  <si>
    <t xml:space="preserve">Neuhradená strata minulých rokov </t>
  </si>
  <si>
    <t>430</t>
  </si>
  <si>
    <t xml:space="preserve">Výsledok hospodárenia </t>
  </si>
  <si>
    <t>431</t>
  </si>
  <si>
    <t xml:space="preserve">Výsledok hospodárenia v schvaľovaní </t>
  </si>
  <si>
    <t>450</t>
  </si>
  <si>
    <t xml:space="preserve">Rezervy </t>
  </si>
  <si>
    <t xml:space="preserve">Rezervy zákonné </t>
  </si>
  <si>
    <t xml:space="preserve">Ostatné rezervy </t>
  </si>
  <si>
    <t>460</t>
  </si>
  <si>
    <t xml:space="preserve">Bankové úvery </t>
  </si>
  <si>
    <t>470</t>
  </si>
  <si>
    <t xml:space="preserve">Dlhodobé záväzky </t>
  </si>
  <si>
    <t>472</t>
  </si>
  <si>
    <t xml:space="preserve">Záväzky zo sociálneho fondu </t>
  </si>
  <si>
    <t xml:space="preserve">Vydané dlhopisy </t>
  </si>
  <si>
    <t xml:space="preserve">Záväzky z nájmu </t>
  </si>
  <si>
    <t xml:space="preserve">Dlhodobé prijaté preddavky </t>
  </si>
  <si>
    <t xml:space="preserve">Dlhodobé nevyfaktúrované dodávky </t>
  </si>
  <si>
    <t xml:space="preserve">Dlhodobé zmenky na úhradu </t>
  </si>
  <si>
    <t xml:space="preserve">Ostatné dlhodobé záväzky </t>
  </si>
  <si>
    <t>480</t>
  </si>
  <si>
    <t xml:space="preserve">Odložený daňový záväzok a odložená daňová pohľadávka </t>
  </si>
  <si>
    <t>490</t>
  </si>
  <si>
    <t xml:space="preserve">Fyzická osoba - podnikateľ </t>
  </si>
  <si>
    <t>491</t>
  </si>
  <si>
    <t xml:space="preserve">Vlastné imanie fyzickej osoby - podnikateľa </t>
  </si>
  <si>
    <t>5 - Náklady</t>
  </si>
  <si>
    <t xml:space="preserve">Spotrebované nákupy </t>
  </si>
  <si>
    <t xml:space="preserve">Nákladový </t>
  </si>
  <si>
    <t xml:space="preserve">Výsledkový </t>
  </si>
  <si>
    <t>501</t>
  </si>
  <si>
    <t xml:space="preserve">Spotreba materiálu </t>
  </si>
  <si>
    <t>502</t>
  </si>
  <si>
    <t xml:space="preserve">Spotreba energie </t>
  </si>
  <si>
    <t>503</t>
  </si>
  <si>
    <t xml:space="preserve">Spotreba ostatných neskladovateľných dodávok </t>
  </si>
  <si>
    <t>504</t>
  </si>
  <si>
    <t xml:space="preserve">Predaný tovar </t>
  </si>
  <si>
    <t xml:space="preserve">Tvorba a zúčtovanie opravných položiek k zásobám </t>
  </si>
  <si>
    <t xml:space="preserve">Predaná nehnuteľnosť </t>
  </si>
  <si>
    <t xml:space="preserve">Služby </t>
  </si>
  <si>
    <t>511</t>
  </si>
  <si>
    <t xml:space="preserve">Opravy a udržiavanie </t>
  </si>
  <si>
    <t>512</t>
  </si>
  <si>
    <t xml:space="preserve">Cestovné </t>
  </si>
  <si>
    <t>513</t>
  </si>
  <si>
    <t xml:space="preserve">Náklady na reprezentáciu </t>
  </si>
  <si>
    <t>518</t>
  </si>
  <si>
    <t xml:space="preserve">Ostatné služby </t>
  </si>
  <si>
    <t xml:space="preserve">Osobné náklady </t>
  </si>
  <si>
    <t>521</t>
  </si>
  <si>
    <t xml:space="preserve">Mzdové náklady </t>
  </si>
  <si>
    <t>522</t>
  </si>
  <si>
    <t xml:space="preserve">Príjmy spoločníkov a členov zo závislej činnosti </t>
  </si>
  <si>
    <t>523</t>
  </si>
  <si>
    <t xml:space="preserve">Odmeny členom orgánov spoločnosti a družstva </t>
  </si>
  <si>
    <t>524</t>
  </si>
  <si>
    <t xml:space="preserve">Zákonné sociálne poistenie </t>
  </si>
  <si>
    <t>525</t>
  </si>
  <si>
    <t xml:space="preserve">Ostatné sociálne zabezpečenie </t>
  </si>
  <si>
    <t>526</t>
  </si>
  <si>
    <t xml:space="preserve">Sociálne náklady fyzickej osoby - podnikateľa </t>
  </si>
  <si>
    <t>527</t>
  </si>
  <si>
    <t xml:space="preserve">Zákonné sociálne náklady </t>
  </si>
  <si>
    <t>528</t>
  </si>
  <si>
    <t xml:space="preserve">Ostatné sociálne náklady </t>
  </si>
  <si>
    <t xml:space="preserve">Dane a poplatky </t>
  </si>
  <si>
    <t>531</t>
  </si>
  <si>
    <t xml:space="preserve">Daň z motorových vozidiel </t>
  </si>
  <si>
    <t xml:space="preserve">Daň z nehnuteľností </t>
  </si>
  <si>
    <t>538</t>
  </si>
  <si>
    <t xml:space="preserve">Iné náklady na hospodársku činnosť </t>
  </si>
  <si>
    <t>541</t>
  </si>
  <si>
    <t xml:space="preserve">Zostatková cena predaného dlhodobého nehmotného majetku a dlhodobého hmotného majetku </t>
  </si>
  <si>
    <t>542</t>
  </si>
  <si>
    <t xml:space="preserve">Predaný materiál </t>
  </si>
  <si>
    <t>543</t>
  </si>
  <si>
    <t xml:space="preserve">Dary </t>
  </si>
  <si>
    <t>544</t>
  </si>
  <si>
    <t xml:space="preserve">Zmluvné pokuty, penále a úroky z omeškania </t>
  </si>
  <si>
    <t>545</t>
  </si>
  <si>
    <t xml:space="preserve">Ostatné pokuty, penále a úroky z omeškania </t>
  </si>
  <si>
    <t>546</t>
  </si>
  <si>
    <t xml:space="preserve">Odpis pohľadávky </t>
  </si>
  <si>
    <t>550</t>
  </si>
  <si>
    <t xml:space="preserve">Odpisy a opravné položky k dlhodobému majetku </t>
  </si>
  <si>
    <t>551</t>
  </si>
  <si>
    <t xml:space="preserve">Odpisy dlhodobého mehmotného majetku a dlhodobého hmotného majetku </t>
  </si>
  <si>
    <t xml:space="preserve">Tvorba a zúčtovanie opravných položiek k dlhodobému majetku </t>
  </si>
  <si>
    <t>555</t>
  </si>
  <si>
    <t xml:space="preserve">Zúčtovanie komplexných nákladov budúcich období </t>
  </si>
  <si>
    <t>557</t>
  </si>
  <si>
    <t xml:space="preserve">Zúčtovanie oprávky k opravnej položke k nadobudnutému majetku </t>
  </si>
  <si>
    <t xml:space="preserve">Finančné náklady </t>
  </si>
  <si>
    <t>561</t>
  </si>
  <si>
    <t xml:space="preserve">Predané cenné papiere a podiely </t>
  </si>
  <si>
    <t>562</t>
  </si>
  <si>
    <t xml:space="preserve">Úroky </t>
  </si>
  <si>
    <t>563</t>
  </si>
  <si>
    <t xml:space="preserve">Kurzové straty </t>
  </si>
  <si>
    <t>564</t>
  </si>
  <si>
    <t xml:space="preserve">Náklady na precenenie cenných papierov </t>
  </si>
  <si>
    <t xml:space="preserve">Tvorba a zúčtovanie opravných položiek k finančnému majetku </t>
  </si>
  <si>
    <t>566</t>
  </si>
  <si>
    <t xml:space="preserve">Náklady na krátkodobý finančný majetok </t>
  </si>
  <si>
    <t>567</t>
  </si>
  <si>
    <t xml:space="preserve">Náklady na derivátové operácie </t>
  </si>
  <si>
    <t>568</t>
  </si>
  <si>
    <t xml:space="preserve">Ostatné finančné náklady </t>
  </si>
  <si>
    <t>569</t>
  </si>
  <si>
    <t xml:space="preserve">Manká a škody na finančnom majetku </t>
  </si>
  <si>
    <t>574</t>
  </si>
  <si>
    <t xml:space="preserve">Tvorba a zúčtování finančních rezerv </t>
  </si>
  <si>
    <t>579</t>
  </si>
  <si>
    <t xml:space="preserve">Tvorba a zúčtování opravných položek ve finanční činnosti </t>
  </si>
  <si>
    <t xml:space="preserve">Mimoriadne náklady </t>
  </si>
  <si>
    <t>582</t>
  </si>
  <si>
    <t xml:space="preserve">Škody </t>
  </si>
  <si>
    <t>588</t>
  </si>
  <si>
    <t xml:space="preserve">Ostatné mimoriadne náklady </t>
  </si>
  <si>
    <t>590</t>
  </si>
  <si>
    <t xml:space="preserve">Dane z príjmov a prevodové účty </t>
  </si>
  <si>
    <t>591</t>
  </si>
  <si>
    <t xml:space="preserve">Splatná daň z príjmov bežnej činnosti </t>
  </si>
  <si>
    <t>592</t>
  </si>
  <si>
    <t>593</t>
  </si>
  <si>
    <t xml:space="preserve">Splatná daň z príjmov z mimoriadnej činnosti </t>
  </si>
  <si>
    <t>594</t>
  </si>
  <si>
    <t xml:space="preserve">Odložená daň z príjmov z mimoriadnej činnosti </t>
  </si>
  <si>
    <t>595</t>
  </si>
  <si>
    <t xml:space="preserve">Dodatočné odvody dane z príjmov </t>
  </si>
  <si>
    <t>596</t>
  </si>
  <si>
    <t xml:space="preserve">Prevod podielov na výsledku hospodárenia spoločníkom </t>
  </si>
  <si>
    <t>597</t>
  </si>
  <si>
    <t xml:space="preserve">Prevod nákladov na hospodársku činnosť </t>
  </si>
  <si>
    <t>598</t>
  </si>
  <si>
    <t xml:space="preserve">Prevod finančných nákladov </t>
  </si>
  <si>
    <t>6 - Výnosy</t>
  </si>
  <si>
    <t xml:space="preserve">Tržby za vlastné výkony a tovar </t>
  </si>
  <si>
    <t xml:space="preserve">Výnosový </t>
  </si>
  <si>
    <t>601</t>
  </si>
  <si>
    <t xml:space="preserve">Tržby za vlastné výrobky </t>
  </si>
  <si>
    <t>602</t>
  </si>
  <si>
    <t xml:space="preserve">Tržby z predaja služieb </t>
  </si>
  <si>
    <t>604</t>
  </si>
  <si>
    <t xml:space="preserve">Tržby za tovar </t>
  </si>
  <si>
    <t xml:space="preserve">Výnosy za zákazky </t>
  </si>
  <si>
    <t xml:space="preserve">Výnosy z nehnuťelnosti na predaj </t>
  </si>
  <si>
    <t xml:space="preserve">Zmena stavu vnútroorganizačných zásob </t>
  </si>
  <si>
    <t>611</t>
  </si>
  <si>
    <t xml:space="preserve">Zmena stavu nedokončenej výroby </t>
  </si>
  <si>
    <t>612</t>
  </si>
  <si>
    <t xml:space="preserve">Zmena stavu polotovarov </t>
  </si>
  <si>
    <t>613</t>
  </si>
  <si>
    <t xml:space="preserve">Zmena stavu výrobkov </t>
  </si>
  <si>
    <t>614</t>
  </si>
  <si>
    <t xml:space="preserve">Zmena stavu zvierat </t>
  </si>
  <si>
    <t xml:space="preserve">Aktivácia </t>
  </si>
  <si>
    <t>621</t>
  </si>
  <si>
    <t xml:space="preserve">Aktivácia materiálu a tovaru </t>
  </si>
  <si>
    <t>622</t>
  </si>
  <si>
    <t xml:space="preserve">Aktivácia vnútroorganizačných služieb </t>
  </si>
  <si>
    <t>623</t>
  </si>
  <si>
    <t xml:space="preserve">Aktivácia dlhodobého nehmotného majetku </t>
  </si>
  <si>
    <t>624</t>
  </si>
  <si>
    <t xml:space="preserve">Aktivácia dlhodobého hmotného majetku </t>
  </si>
  <si>
    <t xml:space="preserve">Iné výnosy z hospodárskej činnosti </t>
  </si>
  <si>
    <t>641</t>
  </si>
  <si>
    <t xml:space="preserve">Tržby z predaja dlhodobého nehmotného majetku a dlhodobého hmotného majetku </t>
  </si>
  <si>
    <t>642</t>
  </si>
  <si>
    <t xml:space="preserve">Tržby z predaja materiálu </t>
  </si>
  <si>
    <t>644</t>
  </si>
  <si>
    <t>645</t>
  </si>
  <si>
    <t>646</t>
  </si>
  <si>
    <t xml:space="preserve">Výnosy z odpísaných pohľadávok </t>
  </si>
  <si>
    <t>648</t>
  </si>
  <si>
    <t xml:space="preserve">Ostatné výnosy z hospodárskej činnosti </t>
  </si>
  <si>
    <t>650</t>
  </si>
  <si>
    <t xml:space="preserve">Zúčtovanie niektorých položiek z hospodárskej činnosti </t>
  </si>
  <si>
    <t>655</t>
  </si>
  <si>
    <t>657</t>
  </si>
  <si>
    <t xml:space="preserve">Zúčtovanie oprávky opravnej položke k nadobudnutému majetku </t>
  </si>
  <si>
    <t xml:space="preserve">Finančné výnosy </t>
  </si>
  <si>
    <t>661</t>
  </si>
  <si>
    <t xml:space="preserve">Tržby z predaja cenných papierov a podielov </t>
  </si>
  <si>
    <t>662</t>
  </si>
  <si>
    <t>663</t>
  </si>
  <si>
    <t xml:space="preserve">Kurzové zisky </t>
  </si>
  <si>
    <t>664</t>
  </si>
  <si>
    <t xml:space="preserve">Výnosy z precenenia cenných papierov </t>
  </si>
  <si>
    <t>665</t>
  </si>
  <si>
    <t xml:space="preserve">Výnosy z dlhodobého finančného majetku </t>
  </si>
  <si>
    <t>666</t>
  </si>
  <si>
    <t xml:space="preserve">Výnosy z krátkodobého finančného majetku </t>
  </si>
  <si>
    <t>667</t>
  </si>
  <si>
    <t xml:space="preserve">Výnosy z derivátových operácií </t>
  </si>
  <si>
    <t>668</t>
  </si>
  <si>
    <t xml:space="preserve">Ostatné finančné výnosy </t>
  </si>
  <si>
    <t xml:space="preserve">Mimoriadne výnosy </t>
  </si>
  <si>
    <t>682</t>
  </si>
  <si>
    <t xml:space="preserve">Náhrady škôd </t>
  </si>
  <si>
    <t>688</t>
  </si>
  <si>
    <t xml:space="preserve">Ostatné mimoriadne výnosy </t>
  </si>
  <si>
    <t>690</t>
  </si>
  <si>
    <t xml:space="preserve">Prevodové účty </t>
  </si>
  <si>
    <t>697</t>
  </si>
  <si>
    <t xml:space="preserve">Prevod výnosov z hospodárskej činnosti </t>
  </si>
  <si>
    <t>698</t>
  </si>
  <si>
    <t xml:space="preserve">Prevod finančných výnosov </t>
  </si>
  <si>
    <t>7 - Uzávierkové účty a podsúvahové účty</t>
  </si>
  <si>
    <t>700</t>
  </si>
  <si>
    <t xml:space="preserve">Súvahové uzávierkové </t>
  </si>
  <si>
    <t xml:space="preserve">účty </t>
  </si>
  <si>
    <t>Uzávierkový</t>
  </si>
  <si>
    <t>701</t>
  </si>
  <si>
    <t xml:space="preserve">Začiatočný účet </t>
  </si>
  <si>
    <t xml:space="preserve">Uzávierkový </t>
  </si>
  <si>
    <t>702</t>
  </si>
  <si>
    <t xml:space="preserve">Konečný účet </t>
  </si>
  <si>
    <t>710</t>
  </si>
  <si>
    <t xml:space="preserve">Účet ziskov a strát </t>
  </si>
  <si>
    <t>711</t>
  </si>
  <si>
    <t xml:space="preserve">Začiatočný účet nákladov a výnosov </t>
  </si>
  <si>
    <t>ROCNE OBRATY</t>
  </si>
  <si>
    <t>KONECNY STAV</t>
  </si>
  <si>
    <t>532</t>
  </si>
  <si>
    <t xml:space="preserve">Náklady budúcich období </t>
  </si>
  <si>
    <t xml:space="preserve">Príjmy budúcich období </t>
  </si>
  <si>
    <t>Tvorba</t>
  </si>
  <si>
    <t>pôžičky</t>
  </si>
  <si>
    <t xml:space="preserve">Aktivované náklady na vývoj </t>
  </si>
  <si>
    <t>g</t>
  </si>
  <si>
    <t>h</t>
  </si>
  <si>
    <t>i</t>
  </si>
  <si>
    <t>Zostatková hodnota</t>
  </si>
  <si>
    <t>Hodnota</t>
  </si>
  <si>
    <t>j</t>
  </si>
  <si>
    <t>Dlhodobý nehmotný majetok, na ktorý je zriadené záložné právo</t>
  </si>
  <si>
    <t>Dlhodobý hmotný majetok, na ktorý je zriadené záložné právo</t>
  </si>
  <si>
    <t>Ostatné realizovateľné CP a podiely</t>
  </si>
  <si>
    <t>Obstarávaný DFM na účely vykonania vplyvu v inej ÚJ</t>
  </si>
  <si>
    <t>Dlhodobý finančný majetok spolu</t>
  </si>
  <si>
    <t>Dlhodobý finančný majetok</t>
  </si>
  <si>
    <t>Dlhodobé pôžičky</t>
  </si>
  <si>
    <t>Dlhodobé pôžičky spolu</t>
  </si>
  <si>
    <t>Dlhodobý finančný majetok, na ktorý je zriadené záložné právo</t>
  </si>
  <si>
    <t>Hodnota predmetu</t>
  </si>
  <si>
    <t>E-mailová adresa</t>
  </si>
  <si>
    <t>Obec</t>
  </si>
  <si>
    <t>Obchodné meno (názov) účtovnej jednotky</t>
  </si>
  <si>
    <t>SK NACE</t>
  </si>
  <si>
    <t>Bezprostredne predchádzajúce obdobie</t>
  </si>
  <si>
    <t>Daňové identifikačné číslo</t>
  </si>
  <si>
    <t>Za obdobie</t>
  </si>
  <si>
    <t>Poznámky Úč POD 3 - 04</t>
  </si>
  <si>
    <t>podnikateľa</t>
  </si>
  <si>
    <t>imanie fyzickej osoby-</t>
  </si>
  <si>
    <t>Účet 491 - Vlastné</t>
  </si>
  <si>
    <t>vlastného imania</t>
  </si>
  <si>
    <t>Ostatné položky</t>
  </si>
  <si>
    <t>účtovného obdobia</t>
  </si>
  <si>
    <t>hospodárenia bežného</t>
  </si>
  <si>
    <t>Výsledok</t>
  </si>
  <si>
    <t>Neuhradená</t>
  </si>
  <si>
    <t>zlúčení, splynutí</t>
  </si>
  <si>
    <t>z precenenia pri</t>
  </si>
  <si>
    <t>Oceňovacie rozdiely</t>
  </si>
  <si>
    <t>z precenenia majetku</t>
  </si>
  <si>
    <t>Pohľadávky za upísané</t>
  </si>
  <si>
    <t>imania</t>
  </si>
  <si>
    <t>obchodné podiely</t>
  </si>
  <si>
    <t>Vlastné akcie a vlastné</t>
  </si>
  <si>
    <t>obdobia</t>
  </si>
  <si>
    <t>účtovného</t>
  </si>
  <si>
    <t>na konci</t>
  </si>
  <si>
    <t>Stav na začiatku</t>
  </si>
  <si>
    <t>Položka vlastného</t>
  </si>
  <si>
    <t>Stav</t>
  </si>
  <si>
    <t>Nerozdelený zisk</t>
  </si>
  <si>
    <t>37. Informácie k prílohe č. 3 časti P. o zmenách vlastného imania</t>
  </si>
  <si>
    <t>L. Informácie o iných aktívach a pasívach</t>
  </si>
  <si>
    <t>Komentár k tab.36</t>
  </si>
  <si>
    <t>Zmena sadzby dane</t>
  </si>
  <si>
    <t>daňovej pohľadávky</t>
  </si>
  <si>
    <t>Vplyv nevykázanej odloženej</t>
  </si>
  <si>
    <t>pred zdanením, z toho:</t>
  </si>
  <si>
    <t xml:space="preserve">d </t>
  </si>
  <si>
    <t>účtovné obdobie</t>
  </si>
  <si>
    <t>Bezprostredne predchádzajúce</t>
  </si>
  <si>
    <t>36. Informácie k prílohe č. 3 časti J. písm. f) a g) o daniach z príjmov</t>
  </si>
  <si>
    <t>Komentár k tab.35</t>
  </si>
  <si>
    <t>nákladov a výnosov</t>
  </si>
  <si>
    <t>účtované priamo na účty vlastného imania bez účtovania na účty</t>
  </si>
  <si>
    <t>Suma odloženej dani z príjmov, ktorá sa vzťahuje na položky</t>
  </si>
  <si>
    <t>ktorým nebola účtovaná odložená daňová pohľadávka</t>
  </si>
  <si>
    <t>odpočtov a iných nárokov a odpočítateľných dočasných rozdielov, ku</t>
  </si>
  <si>
    <t>Suma neuplatneného umorenia daňovej straty, nevyužitých daňových</t>
  </si>
  <si>
    <t>účtovných obdobiach</t>
  </si>
  <si>
    <t>bežnom účtovnom období, o ktorej sa účtovalo v predchádzajúcich</t>
  </si>
  <si>
    <t>z dôvodu neúčtovania tej časti odloženej daňovej pohľadávky v</t>
  </si>
  <si>
    <t>Suma odloženého daňového záväzku, ktorý vznikol</t>
  </si>
  <si>
    <t>pohľadávka neúčtovala</t>
  </si>
  <si>
    <t>sa v predchádzajúcich účtovných obdobiach odložená daňová</t>
  </si>
  <si>
    <t>dočasných rozdielov predchádzajúcich účtovných období, ku ktorým</t>
  </si>
  <si>
    <t>straty, nevyužitých daňových odpočtov a iných nárokov, ako aj</t>
  </si>
  <si>
    <t>Suma odloženej daňovej pohľadávky týkajúca sa umorenia daňovej</t>
  </si>
  <si>
    <t>výnos vyplývajúci zo zmeny sadzby dane z príjmov</t>
  </si>
  <si>
    <t>Suma odloženého daňového záväzku účtovaného ako náklad alebo</t>
  </si>
  <si>
    <t>výnos vyplývajúca zo zmeny sadzby dane z príjmov</t>
  </si>
  <si>
    <t>Suma odloženej daňovej pohľadávky účtovanej ako náklad alebo</t>
  </si>
  <si>
    <t>obdobie</t>
  </si>
  <si>
    <t>predchádzajúce</t>
  </si>
  <si>
    <t>Bežné účtovné</t>
  </si>
  <si>
    <t>Bezprostredne</t>
  </si>
  <si>
    <t>35. Informácie k prílohe č. 3 časti J. písm. a) až e) o daniach z príjmov</t>
  </si>
  <si>
    <t>Komentár k tab.34</t>
  </si>
  <si>
    <t>ostatné neaudítorské služby</t>
  </si>
  <si>
    <t>daňové poradenstvo</t>
  </si>
  <si>
    <t>súvisiace audítorské služby</t>
  </si>
  <si>
    <t>iné uisťovacie audítorské služby</t>
  </si>
  <si>
    <t>náklady za overenie individuálnej účtovnej závierky</t>
  </si>
  <si>
    <t>34. Informácie k prílohe č. 3 časti I. o nákladoch voči audítorovi, audítorskej spoločnosti</t>
  </si>
  <si>
    <t>Komentár k tab.33</t>
  </si>
  <si>
    <t>33. Informácie k prílohe č. 3 časti H. písm. g) o čistom obrate</t>
  </si>
  <si>
    <t>Komentár k tab.32</t>
  </si>
  <si>
    <t>ziskov a strát</t>
  </si>
  <si>
    <t>zásob vo výkaze</t>
  </si>
  <si>
    <t>vnútroorganizačných</t>
  </si>
  <si>
    <t>Zmena stavu</t>
  </si>
  <si>
    <t>a polotovary vlastnej výroby</t>
  </si>
  <si>
    <t>účtovné</t>
  </si>
  <si>
    <t>stav</t>
  </si>
  <si>
    <t>zostatok</t>
  </si>
  <si>
    <t>Bežné</t>
  </si>
  <si>
    <t>Začiatočný</t>
  </si>
  <si>
    <t>Konečný</t>
  </si>
  <si>
    <t>zásob</t>
  </si>
  <si>
    <t>predchádzajúce účtovné</t>
  </si>
  <si>
    <t>32. Informácie k prílohe č. 3 časti H. písm. b) o zmene stavu vnútroorganizačných zásob</t>
  </si>
  <si>
    <t>Komentár k tab.31</t>
  </si>
  <si>
    <t>vrátane</t>
  </si>
  <si>
    <t>päť rokov</t>
  </si>
  <si>
    <t>do piatich rokov</t>
  </si>
  <si>
    <t>roka</t>
  </si>
  <si>
    <t>viac ako</t>
  </si>
  <si>
    <t>od jedného roka</t>
  </si>
  <si>
    <t>do jedného</t>
  </si>
  <si>
    <t>položky</t>
  </si>
  <si>
    <t>Bezprostredne predchádzajúce účtovné</t>
  </si>
  <si>
    <t>31. Informácie k prílohe č. 3 časti G. písm. m) o majetku prenajatom formou finančného prenájmu</t>
  </si>
  <si>
    <t>Komentár k tab.30</t>
  </si>
  <si>
    <t>30. Informácie k prílohe č. 3 časti G. písm. l) o položkách zabezpečených derivátmi</t>
  </si>
  <si>
    <t>Komentár k tab.29</t>
  </si>
  <si>
    <t>pohľadávky</t>
  </si>
  <si>
    <t>Účtovná hodnota</t>
  </si>
  <si>
    <t>29. Informácie k prílohe č. 3 časti G. písm. k) o významných položkách derivátov za bežné účtovné</t>
  </si>
  <si>
    <t>Komentár k tab.28</t>
  </si>
  <si>
    <t>dzajúce</t>
  </si>
  <si>
    <t>predchá-</t>
  </si>
  <si>
    <t>za bežné</t>
  </si>
  <si>
    <t>splatnosti</t>
  </si>
  <si>
    <t>p. a.</t>
  </si>
  <si>
    <t>mene</t>
  </si>
  <si>
    <t>Dátum</t>
  </si>
  <si>
    <t>mene za</t>
  </si>
  <si>
    <t>v eurách</t>
  </si>
  <si>
    <t>v príslušnej</t>
  </si>
  <si>
    <t>istiny</t>
  </si>
  <si>
    <t>Suma istiny</t>
  </si>
  <si>
    <t>finančných výpomociach</t>
  </si>
  <si>
    <t>28. Informácie k prílohe č. 3 časti G. písm. i) o bankových úveroch, pôžičkách a krátkodobých</t>
  </si>
  <si>
    <t>Komentár k tab.27</t>
  </si>
  <si>
    <t>hodnota</t>
  </si>
  <si>
    <t>dlhopisu</t>
  </si>
  <si>
    <t>Menovitá</t>
  </si>
  <si>
    <t>Názov vydaného</t>
  </si>
  <si>
    <t>27. Informácie k prílohe č. 3 časti G. písm. h) o vydaných dlhopisoch</t>
  </si>
  <si>
    <t>Komentár k tab.26</t>
  </si>
  <si>
    <t>26. Informácie k prílohe č. 3 časti G. písm. g) o záväzkoch zo sociálneho fondu</t>
  </si>
  <si>
    <t>Komentár k tab.25</t>
  </si>
  <si>
    <t>odloženom daňovom záväzku</t>
  </si>
  <si>
    <t>25. Informácie k prílohe č. 3 časti F. písm. v) a časti G. písm. f) o odloženej daňovej pohľadávke alebo o</t>
  </si>
  <si>
    <t>Komentár k tab.24</t>
  </si>
  <si>
    <t>Záväzky so zostatkovou dobou splatnosti</t>
  </si>
  <si>
    <t>jeden rok až päť rokov</t>
  </si>
  <si>
    <t>nad päť rokov</t>
  </si>
  <si>
    <t>24. Informácie k prílohe č. 3 časti G. písm. c) a d) o záväzkoch</t>
  </si>
  <si>
    <t>Komentár k tab.23</t>
  </si>
  <si>
    <t>23. Informácie k prílohe č. 3 časti G. písm. b) o rezervách</t>
  </si>
  <si>
    <t>Komentár k tab.22</t>
  </si>
  <si>
    <t>Prevod na účet neuhradenej straty minulých rokov</t>
  </si>
  <si>
    <t>Úhrada straty spoločníkmi, členmi</t>
  </si>
  <si>
    <t>o vysporiadaní účtovnej straty</t>
  </si>
  <si>
    <t>22. Informácie k prílohe č. 3 časti G. písm. a) tretiemu bodu o rozdelení účtovného zisku alebo</t>
  </si>
  <si>
    <t>Komentár k tab.21</t>
  </si>
  <si>
    <t>21. Informácie k prílohe č. 3 časti F. písm. zc) o majetku prenajatom formou finančného prenájmu</t>
  </si>
  <si>
    <t>Komentár k tab.20</t>
  </si>
  <si>
    <t>na vlastné imanie</t>
  </si>
  <si>
    <t>(+/-)</t>
  </si>
  <si>
    <t>ocenenia</t>
  </si>
  <si>
    <t>renia bežného</t>
  </si>
  <si>
    <t>hodnoty</t>
  </si>
  <si>
    <t>Vplyv</t>
  </si>
  <si>
    <t>na výsledok hospodá-</t>
  </si>
  <si>
    <t>Vplyv ocenenia</t>
  </si>
  <si>
    <t>ktorému sa zostavuje účtovná závierka reálnou hodnotou</t>
  </si>
  <si>
    <t>Komentár k tab.19</t>
  </si>
  <si>
    <t>Hodnota za bežné</t>
  </si>
  <si>
    <t>záložné právo</t>
  </si>
  <si>
    <t>19. Informácie k prílohe č. 3 časti F. písm. y) o krátkodobom finančnom majetku, na ktorý bolo zriadené</t>
  </si>
  <si>
    <t>Komentár k tab.18</t>
  </si>
  <si>
    <t>účtovníctva</t>
  </si>
  <si>
    <t>nosti</t>
  </si>
  <si>
    <t>majetku z</t>
  </si>
  <si>
    <t>opodstatne-</t>
  </si>
  <si>
    <t>OP</t>
  </si>
  <si>
    <t>vyradenia</t>
  </si>
  <si>
    <t>zániku</t>
  </si>
  <si>
    <t>na začiatku</t>
  </si>
  <si>
    <t>Stav OP</t>
  </si>
  <si>
    <t>z dôvodu</t>
  </si>
  <si>
    <t>Zúčtovanie OP</t>
  </si>
  <si>
    <t>majetku</t>
  </si>
  <si>
    <t>Komentár k tab.17</t>
  </si>
  <si>
    <t xml:space="preserve">Stav </t>
  </si>
  <si>
    <t>Pokladnica, ceniny</t>
  </si>
  <si>
    <t>17. Informácie k prílohe č. 3 časti F. písm. w) o krátkodobom finančnom majetku</t>
  </si>
  <si>
    <t>Komentár k tab.16</t>
  </si>
  <si>
    <t>zabezpečenia</t>
  </si>
  <si>
    <t>Pohľadávky kryté záložným právom alebo inou formou</t>
  </si>
  <si>
    <t>záložného práva</t>
  </si>
  <si>
    <t>inou formou zabezpečenia</t>
  </si>
  <si>
    <t>16. Informácie k prílohe č. 3 časti F. písm. t) a u) o pohľadávkach zabezpečených záložným právom alebo</t>
  </si>
  <si>
    <t>Komentár k tab.15</t>
  </si>
  <si>
    <t>Daňové pohľadávky a dotácie</t>
  </si>
  <si>
    <t>Sociálne poistenie</t>
  </si>
  <si>
    <t>Po lehote</t>
  </si>
  <si>
    <t>15. Informácie k prílohe č. 3 časti F. písm. s) o vekovej štruktúre pohľadávok</t>
  </si>
  <si>
    <t>Komentár k tab.14</t>
  </si>
  <si>
    <t>a MÚJ</t>
  </si>
  <si>
    <t>z účtovníctva</t>
  </si>
  <si>
    <t>opodstatnenosti</t>
  </si>
  <si>
    <t>z dôvodu zániku</t>
  </si>
  <si>
    <t>14. Informácie k prílohe č. 3 časti F. písm. r) o vývoji opravnej položky k pohľadávkam</t>
  </si>
  <si>
    <t>Komentár k tab.13</t>
  </si>
  <si>
    <t>metódou nulového zisku</t>
  </si>
  <si>
    <t>Úprava nárokov podľa stupňa dokončenia alebo</t>
  </si>
  <si>
    <t>predaj</t>
  </si>
  <si>
    <t>zákazkovej výstavbe nehnuteľnosti určenej na</t>
  </si>
  <si>
    <t>Vyfakturované nároky za vykonanú prácu na</t>
  </si>
  <si>
    <t>bežného účtovného</t>
  </si>
  <si>
    <t>predaj až do konca</t>
  </si>
  <si>
    <t>určenej na predaj</t>
  </si>
  <si>
    <t>nehnuteľnosti určenej na</t>
  </si>
  <si>
    <t>Za bežné účtovné</t>
  </si>
  <si>
    <t>Hodnota zákazkovej výstavby nehnuteľnosti</t>
  </si>
  <si>
    <t>zákazkovej výstavby</t>
  </si>
  <si>
    <t>Sumár od začiatku</t>
  </si>
  <si>
    <t>Tabuľka č. 4</t>
  </si>
  <si>
    <t>nehnuteľnosti určenej na predaj</t>
  </si>
  <si>
    <t>Náklady na zákazkovú výstavbu</t>
  </si>
  <si>
    <t>Výnosy zo zákazkovej výstavby</t>
  </si>
  <si>
    <t>predaj až do konca bežného</t>
  </si>
  <si>
    <t>Za bezprostredne</t>
  </si>
  <si>
    <t>Tabuľka č. 3</t>
  </si>
  <si>
    <t>zákazkovej výrobe</t>
  </si>
  <si>
    <t>konca bežného účtovného</t>
  </si>
  <si>
    <t>zákazkovej výroby až do</t>
  </si>
  <si>
    <t>do konca bežného</t>
  </si>
  <si>
    <t>Za bežné</t>
  </si>
  <si>
    <t>zákazkovej výroby až</t>
  </si>
  <si>
    <t>Komentár k tab.12</t>
  </si>
  <si>
    <t>12. Informácie k prílohe č. 3 časti F. písm. p) o zásobách, na ktoré je zriadené záložné právo</t>
  </si>
  <si>
    <t>Komentár k tab.11</t>
  </si>
  <si>
    <t>Zásoby spolu</t>
  </si>
  <si>
    <t>zásoby</t>
  </si>
  <si>
    <t>Poskytnuté preddavky na</t>
  </si>
  <si>
    <t>polotovary vlastnej výroby</t>
  </si>
  <si>
    <t>Nedokončená výroba a</t>
  </si>
  <si>
    <t>11. Informácie k prílohe č. 3 časti F. písm. o) o opravných položkách k zásobám</t>
  </si>
  <si>
    <t>Komentár k tab.10</t>
  </si>
  <si>
    <t>období</t>
  </si>
  <si>
    <t>účtovnom</t>
  </si>
  <si>
    <t>z účtovníctva v</t>
  </si>
  <si>
    <t>Zníženie</t>
  </si>
  <si>
    <t>Zvýšenie</t>
  </si>
  <si>
    <t>Vyradenie</t>
  </si>
  <si>
    <t>10. Informácie k prílohe č. 3 časti F. písm. j) a l) o poskytnutých dlhodobých pôžičkách</t>
  </si>
  <si>
    <t>Komentár k tab.9</t>
  </si>
  <si>
    <t>splatnosti spolu</t>
  </si>
  <si>
    <t>Dlhové CP držané do</t>
  </si>
  <si>
    <t>roka vrátane</t>
  </si>
  <si>
    <t>Do splatnosti do jedného</t>
  </si>
  <si>
    <t>rok a najviac tri roky vrátane</t>
  </si>
  <si>
    <t>Do splatnosti viac ako jeden</t>
  </si>
  <si>
    <t>roky a najviac päť rokov</t>
  </si>
  <si>
    <t>Do splatnosti viac ako tri</t>
  </si>
  <si>
    <t>rokov</t>
  </si>
  <si>
    <t>Do splatnosti viac ako päť</t>
  </si>
  <si>
    <t>ného</t>
  </si>
  <si>
    <t>v účtovnom</t>
  </si>
  <si>
    <t>CP</t>
  </si>
  <si>
    <t>držané do splatnosti</t>
  </si>
  <si>
    <t>účtov-</t>
  </si>
  <si>
    <t>Druh</t>
  </si>
  <si>
    <t>Dlhové CP</t>
  </si>
  <si>
    <t>dlhového CP z</t>
  </si>
  <si>
    <t>začiatku</t>
  </si>
  <si>
    <t>Stav na</t>
  </si>
  <si>
    <t>9. Informácie k prílohe č. 3 časti F. písm. j) a l) o dlhových CP držaných do splatnosti</t>
  </si>
  <si>
    <t>Komentár k tab.8</t>
  </si>
  <si>
    <t>DFM spolu</t>
  </si>
  <si>
    <t>umiestnený DFM</t>
  </si>
  <si>
    <t>DFM</t>
  </si>
  <si>
    <t>v ktorej má ÚJ</t>
  </si>
  <si>
    <t>právach</t>
  </si>
  <si>
    <t>hospodárenia ÚJ,</t>
  </si>
  <si>
    <t>imania ÚJ,</t>
  </si>
  <si>
    <t>na hlasovacích</t>
  </si>
  <si>
    <t>na ZI</t>
  </si>
  <si>
    <t>Účtovná</t>
  </si>
  <si>
    <t>vlastného</t>
  </si>
  <si>
    <t>Podiel ÚJ</t>
  </si>
  <si>
    <t>a sídlo spoločnosti,</t>
  </si>
  <si>
    <t>Obchodné meno</t>
  </si>
  <si>
    <t>8. Informácie k prílohe č. 3 časti F. písm. i) o štruktúre dlhodobého finančného majetku</t>
  </si>
  <si>
    <t>Komentár k tab.7</t>
  </si>
  <si>
    <t>Hodnota za bežné účtovné</t>
  </si>
  <si>
    <t>7. Informácie k prílohe č. 3 časti F. písm. m) o dlhodobom finančnom majetku</t>
  </si>
  <si>
    <t>Komentár k tab.6</t>
  </si>
  <si>
    <t>Opravné položky</t>
  </si>
  <si>
    <t>Prvotné ocenenie</t>
  </si>
  <si>
    <t>vaný</t>
  </si>
  <si>
    <t>stará-</t>
  </si>
  <si>
    <t>majetok</t>
  </si>
  <si>
    <t>pred-</t>
  </si>
  <si>
    <t>Ob-</t>
  </si>
  <si>
    <t>ný</t>
  </si>
  <si>
    <t>finančný</t>
  </si>
  <si>
    <t>nuté</t>
  </si>
  <si>
    <t>Ostat-</t>
  </si>
  <si>
    <t>Dlhodobý</t>
  </si>
  <si>
    <t>Poskyt-</t>
  </si>
  <si>
    <t>6. Informácie k prílohe č. 3 časti F. písm. j) o dlhodobom finančnom majetku</t>
  </si>
  <si>
    <t>Komentár k tab.5</t>
  </si>
  <si>
    <t>5. Informácie k prílohe č. 3 časti F. písm. c) o dlhodobom hmotnom majetku</t>
  </si>
  <si>
    <t>Komentár k tab.4</t>
  </si>
  <si>
    <t>Oprávky</t>
  </si>
  <si>
    <t>vecí</t>
  </si>
  <si>
    <t>ných</t>
  </si>
  <si>
    <t>DHM</t>
  </si>
  <si>
    <t>zvieratá</t>
  </si>
  <si>
    <t>porastov</t>
  </si>
  <si>
    <t>hnuteľ-</t>
  </si>
  <si>
    <t>na</t>
  </si>
  <si>
    <t>tatný</t>
  </si>
  <si>
    <t>a ťažné</t>
  </si>
  <si>
    <t>trvalých</t>
  </si>
  <si>
    <t>súbory</t>
  </si>
  <si>
    <t>davky</t>
  </si>
  <si>
    <t>Os-</t>
  </si>
  <si>
    <t>stádo</t>
  </si>
  <si>
    <t>celky</t>
  </si>
  <si>
    <t>Základné</t>
  </si>
  <si>
    <t>teľské</t>
  </si>
  <si>
    <t>né veci</t>
  </si>
  <si>
    <t>hmotný majetok</t>
  </si>
  <si>
    <t>Pestova-</t>
  </si>
  <si>
    <t>tatné</t>
  </si>
  <si>
    <t>Samos-</t>
  </si>
  <si>
    <t>4. Informácie k prílohe č. 3 časti F. písm. a) o dlhodobom hmotnom majetku</t>
  </si>
  <si>
    <t>Komentár k tab.3</t>
  </si>
  <si>
    <t>3. Informácie k prílohe č. 3 časti F. písm. c) o dlhodobom nehmotnom majetku</t>
  </si>
  <si>
    <t>Komentár k tab.2</t>
  </si>
  <si>
    <t>na vývoj</t>
  </si>
  <si>
    <t>na DNM</t>
  </si>
  <si>
    <t>DNM</t>
  </si>
  <si>
    <t>práva</t>
  </si>
  <si>
    <t>náklady</t>
  </si>
  <si>
    <t>preddavky</t>
  </si>
  <si>
    <t>rávaný</t>
  </si>
  <si>
    <t>teľné</t>
  </si>
  <si>
    <t>vané</t>
  </si>
  <si>
    <t>Dlhodobý nehmotný</t>
  </si>
  <si>
    <t>Poskytnuté</t>
  </si>
  <si>
    <t>Obsta-</t>
  </si>
  <si>
    <t>Oceni-</t>
  </si>
  <si>
    <t>Aktivo-</t>
  </si>
  <si>
    <t>2. Informácie k prílohe č. 3 časti F. písm. a) o dlhodobom nehmotnom majetku</t>
  </si>
  <si>
    <t>C. Účasť účtovnej jednotky na konsolidujúcej účtovnej jednotky, ktorá zostavuje konsolidovanú účtovnú závierku</t>
  </si>
  <si>
    <t>b/ informácia o štruktúre spoločníkov</t>
  </si>
  <si>
    <t>a/2  dozorný orgán</t>
  </si>
  <si>
    <t>a/1 - štatutárny orgán</t>
  </si>
  <si>
    <t>zostavuje účtovná závierka, z toho:</t>
  </si>
  <si>
    <t>Stav zamestnancov ku dňu, ku ktorému sa</t>
  </si>
  <si>
    <t>Predmet činnosti:</t>
  </si>
  <si>
    <t>A. Informácie o účtovnej jednotke</t>
  </si>
  <si>
    <t>Zostatok peňažných prostriedkov a peňažných ekvivalentov na konci účtovného  obdobia upravený o kurzové rozdiely vyčíslené ku dňu, ku ktorému sa zostavuje  účtovná závierka (+/-)</t>
  </si>
  <si>
    <t>H.</t>
  </si>
  <si>
    <t xml:space="preserve">Kurzové rozdiely vyčíslené k peňažným prostriedkom a peňažným ekvivalentom ku dňu, ku ktorému sa zostavuje účtovná závierka (+/-) </t>
  </si>
  <si>
    <t>G.</t>
  </si>
  <si>
    <t>Stav peňažných prostriedkov a peňažných ekvivalentov na konci  účtovného obdobia pred zohľadnením kurzových rozdielov vyčíslených ku dňu, ku ktorému sa zostavuje účtovná závierka (+/-)</t>
  </si>
  <si>
    <t>F.</t>
  </si>
  <si>
    <t xml:space="preserve">Stav peňažných prostriedkov a peňažných ekvivalentov na začiatku účtovného obdobia (+/-) </t>
  </si>
  <si>
    <t>E.</t>
  </si>
  <si>
    <t>Čisté zvýšenie alebo čisté  zníženie peňažných prostriedkov (+/-), (súčet A + B + C)</t>
  </si>
  <si>
    <t>D.</t>
  </si>
  <si>
    <t>Čisté peňažné  toky  z finančnej činnosti
(súčet C. 1. až C. 9.)</t>
  </si>
  <si>
    <t>C.</t>
  </si>
  <si>
    <t>Výdavky mimoriadneho charakteru vzťahujúce sa na finančnú činnosť (-)</t>
  </si>
  <si>
    <t>C. 9.</t>
  </si>
  <si>
    <t>Príjmy mimoriadneho charakteru vzťahujúce sa na finančnú činnosť (+)</t>
  </si>
  <si>
    <t>C. 8.</t>
  </si>
  <si>
    <t>Výdavky na daň z príjmov  účtovnej jednotky, ak ich možno  začleniť do finančných činností (-)</t>
  </si>
  <si>
    <t>C. 7.</t>
  </si>
  <si>
    <t>Príjmy súvisiace s  derivátmi, s výnimkou, ak sú určené na predaj alebo   na obchodovanie,  alebo ak sa považujú za  peňažné toky z investičnej činnosti (+)</t>
  </si>
  <si>
    <t>C. 6.</t>
  </si>
  <si>
    <t>Výdavky súvisiace s derivátmi s výnimkou, ak sú určené na predaj alebo na obchodovanie, alebo ak sa považujú za peňažné toky z  investičnej činnosti (-)</t>
  </si>
  <si>
    <t>C. 5.</t>
  </si>
  <si>
    <t>Výdavky na vyplatené dividendy a iné podiely na zisku, s výnimkou tých, ktoré sa  začleňujú do prevádzkových činností (-)</t>
  </si>
  <si>
    <t>C. 4.</t>
  </si>
  <si>
    <t>Výdavky na zaplatené úroky, s výnimkou tých, ktoré sa začleňujú do prevádzkových činností (-)</t>
  </si>
  <si>
    <t>C. 3.</t>
  </si>
  <si>
    <t xml:space="preserve">Výdavky na splácanie ostatných dlhodobých  záväzkov
a krátkodobých záväzkov vyplývajúcich z finančnej činnosti, s výnimkou tých, ktoré sa  uvádzajú osobitne v inej časti prehľadu peňažných tokov (-) </t>
  </si>
  <si>
    <t>C. 2. 9.</t>
  </si>
  <si>
    <t>Obsah položky</t>
  </si>
  <si>
    <t>Označenie                  položky</t>
  </si>
  <si>
    <t>Strana 3</t>
  </si>
  <si>
    <t>Príjmy z ostatných dlhodobých záväzkov  a krátkodobých záväzkov vyplývajúcich z finančnej činnosti, s výnimkou tých, ktoré sa  uvádzajú osobitne  v inej časti prehľadu peňažných tokov (+)</t>
  </si>
  <si>
    <t>C. 2. 8.</t>
  </si>
  <si>
    <t>Výdavky na úhradu záväzkov z  používania majetku, ktorý je predmetom zmluvy o kúpe prenajatej veci (-)</t>
  </si>
  <si>
    <t>C. 2. 7.</t>
  </si>
  <si>
    <t>Výdavky na splácanie pôžičiek (-)</t>
  </si>
  <si>
    <t>C. 2. 6.</t>
  </si>
  <si>
    <t>Príjmy z prijatých pôžičiek (+)</t>
  </si>
  <si>
    <t>C. 2. 5.</t>
  </si>
  <si>
    <t xml:space="preserve">Výdavky na splácanie úverov, ktoré účtovnej jednotke poskytla banka alebo pobočka zahraničnej banky, s výnimkou úverov, ktoré boli poskytnuté na zabezpečenie hlavného predmetu  činnosti (-) </t>
  </si>
  <si>
    <t>C. 2. 4.</t>
  </si>
  <si>
    <t>Príjmy z úverov, ktoré  účtovnej jednotke poskytla banka
alebo pobočka zahraničnej banky, s výnimkou úverov, ktoré  boli poskytnuté na zabezpečenie hlavného predmetu  činnosti (+)</t>
  </si>
  <si>
    <t>C. 2. 3.</t>
  </si>
  <si>
    <t>Výdavky na úhradu záväzkov z dlhových cenných papierov (-)</t>
  </si>
  <si>
    <t>C. 2. 2.</t>
  </si>
  <si>
    <t>Príjmy z emisie dlhových cenných papierov (+)</t>
  </si>
  <si>
    <t>C. 2. 1.</t>
  </si>
  <si>
    <t>Peňažné toky vznikajúce z dlhodobých záväzkov  a krátkodobých záväzkov z finančnej  činnosti, (súčet C. 2. 1. až C. 2. 9.)</t>
  </si>
  <si>
    <t>C. 2.</t>
  </si>
  <si>
    <t>Výdavky z ďalších dôvodov, ktoré súvisia so znížením vlastného imania (-)</t>
  </si>
  <si>
    <t>C. 1. 8.</t>
  </si>
  <si>
    <t>Výdavky na vyplatenie podielu na vlastnom imaní spoločníkom alebo fyzickou osobou, ktorá je účtovnou jednotkou (-)</t>
  </si>
  <si>
    <t>C. 1. 7.</t>
  </si>
  <si>
    <t>Výdavky spojené so znížením fondov vytvorených účtovnou jednotkou (-)</t>
  </si>
  <si>
    <t>C. 1. 6.</t>
  </si>
  <si>
    <t>Výdavky na obstaranie alebo spätné odkúpenie vlastných akcií a vlastných obchodných podielov (-)</t>
  </si>
  <si>
    <t>C. 1. 5.</t>
  </si>
  <si>
    <t>Príjmy z úhrady straty spoločníkmi (+)</t>
  </si>
  <si>
    <t>C. 1. 4.</t>
  </si>
  <si>
    <t>Prijaté peňažné dary (+)</t>
  </si>
  <si>
    <t>C. 1. 3.</t>
  </si>
  <si>
    <t>Príjmy z ďalších vkladov do vlastného imania spoločníkmi alebo fyzickou osobou, ak je  účtovnou jednotkou   (+)</t>
  </si>
  <si>
    <t>C. 1. 2.</t>
  </si>
  <si>
    <t>Príjmy z upísaných akcií a obchodných podielov (+)</t>
  </si>
  <si>
    <t>C. 1. 1.</t>
  </si>
  <si>
    <t>Peňažné toky vznikajúce vo  vlastnom  imaní
(súčet C. 1. 1. až C. 1. 8.)</t>
  </si>
  <si>
    <t>C. 1.</t>
  </si>
  <si>
    <t>Čisté  peňažné  toky  z investičnej  činnosti 
 (súčet B. 1. až B. 19.)</t>
  </si>
  <si>
    <t>B.</t>
  </si>
  <si>
    <t>Ostatné výdavky vzťahujúce sa na investičnú činnosť (-)</t>
  </si>
  <si>
    <t>B. 19.</t>
  </si>
  <si>
    <t>Ostatné príjmy  vzťahujúce sa na investičnú činnosť (+)</t>
  </si>
  <si>
    <t>B. 18.</t>
  </si>
  <si>
    <t>Výdavky mimoriadneho charakteru vzťahujúce sa na
 investičnú činnosť (-)</t>
  </si>
  <si>
    <t>B. 17.</t>
  </si>
  <si>
    <t>Príjmy mimoriadneho charakteru vzťahujúce sa na investičnú činnosť (+)</t>
  </si>
  <si>
    <t>B. 16.</t>
  </si>
  <si>
    <t>Výdavky na daň z príjmov  účtovnej jednotky, ak je ich možné  začleniť do investičných činností (-)</t>
  </si>
  <si>
    <t>B. 15.</t>
  </si>
  <si>
    <t>Príjmy súvisiace s derivátmi s výnimkou, ak sú určené na predaj alebo na obchodovanie alebo, ak sa tieto výdavky  považujú za peňažné toky  z finančnej činnosti (+)</t>
  </si>
  <si>
    <t>B. 14.</t>
  </si>
  <si>
    <t>Výdavky súvisiace s derivátmi s výnimkou, ak sú určené na predaj alebo na obchodovanie alebo, ak sa tieto výdavky považujú za peňažné toky z  finančnej činnosti (-)</t>
  </si>
  <si>
    <t>B. 13.</t>
  </si>
  <si>
    <t>Príjmy z dividend a iných podielov na zisku, s výnimkou tých, ktoré sa začleňujú do prevádzkových činností (+)</t>
  </si>
  <si>
    <t>B. 12.</t>
  </si>
  <si>
    <t>Prijaté úroky, s výnimkou tých, ktoré sa začleňujú do prevádzkových činností (+)</t>
  </si>
  <si>
    <t>B. 11.</t>
  </si>
  <si>
    <t>Príjmy zo splácania pôžičiek poskytnutých účtovnou jednotkou tretím osobám,  s výnimkou pôžičiek poskytnutých účtovnej jednotke, ktorá je súčasťou konsolidovaného celku (+)</t>
  </si>
  <si>
    <t>B. 10.</t>
  </si>
  <si>
    <t>Výdavky na dlhodobé pôžičky poskytnuté  účtovnou jednotkou tretím osobám, s výnimkou dlhodobých pôžičiek poskytnutých účtovnej jednotke, ktorá je súčasťou konsolidovaného celku (-)</t>
  </si>
  <si>
    <t>B. 9.</t>
  </si>
  <si>
    <t>Príjmy zo splácania dlhodobých pôžičiek poskytnutých účtovnou jednotkou inej účtovnej jednotke, ktorá je súčasťou konsolidovaného celku (+)</t>
  </si>
  <si>
    <t>B. 8.</t>
  </si>
  <si>
    <t>Výdavky na dlhodobé pôžičky poskytnuté  účtovnou jednotkou inej účtovnej jednotke, ktorá je súčasťou konsolidovaného celku (-)</t>
  </si>
  <si>
    <t>B. 7.</t>
  </si>
  <si>
    <t>Príjmy z predaja dlhodobých cenných papierov a
podielov v iných účtovných jednotkách, s výnimkou cenných papierov, ktoré sa považujú za peňažné ekvivalenty a cenných papierov určených na predaj alebo na obchodovanie  (+)</t>
  </si>
  <si>
    <t>B. 6.</t>
  </si>
  <si>
    <t>Príjmy z predaja dlhodobého hmotného majetku (+)</t>
  </si>
  <si>
    <t>B. 5.</t>
  </si>
  <si>
    <t>Príjmy z predaja dlhodobého nehmotného majetku (+)</t>
  </si>
  <si>
    <t>B. 4.</t>
  </si>
  <si>
    <t>Výdavky na obstaranie dlhodobých cenných papierov
a podielov  v iných účtovných jednotkách, s výnimkou cenných papierov, ktoré sa považujú za peňažné ekvivalenty  a cenných papierov určených na predaj alebo na obchodovanie  (-)</t>
  </si>
  <si>
    <t>B. 3.</t>
  </si>
  <si>
    <t>Výdavky na obstaranie dlhodobého hmotného majetku (-)</t>
  </si>
  <si>
    <t>B. 2.</t>
  </si>
  <si>
    <t>Výdavky na obstaranie dlhodobého nehmotného majetku (-)</t>
  </si>
  <si>
    <t>B. 1.</t>
  </si>
  <si>
    <t>Peňažné toky z investičnej činnosti</t>
  </si>
  <si>
    <t>Čisté  peňažné  toky  z prevádzkovej  činnosti 
(súčet  A. 1. až A. 23.)</t>
  </si>
  <si>
    <t>A.</t>
  </si>
  <si>
    <t>Výdavky mimoriadneho charakteru vzťahujúce sa na 
prevádzkovú činnosť (-)</t>
  </si>
  <si>
    <t xml:space="preserve">A. 23. </t>
  </si>
  <si>
    <t>Príjmy mimoriadneho charakteru vzťahujúce sa na 
prevádzkovú činnosť (+)</t>
  </si>
  <si>
    <t xml:space="preserve">A. 22. </t>
  </si>
  <si>
    <t>Výdavky na daň z príjmov  účtovnej jednotky, s výnimkou tých, ktoré sa  začleňujú do investičných činností alebo do finančných činností (-/+)</t>
  </si>
  <si>
    <t xml:space="preserve">A. 21. </t>
  </si>
  <si>
    <t>Peňažné  toky  z prevádzkovej  činnosti  (+/-),
(súčet A. 1.  až A. 20.)</t>
  </si>
  <si>
    <t>Výdavky na vyplatené dividendy a iné podiely na zisku, s výnimkou tých, ktoré sa začleňujú do finančných činností (-)</t>
  </si>
  <si>
    <t xml:space="preserve">A. 20. </t>
  </si>
  <si>
    <t>Príjmy z dividend a iných podielov na zisku, s výnimkou tých, ktoré sa začleňujú do investičných činností (+)</t>
  </si>
  <si>
    <t xml:space="preserve">A. 19. </t>
  </si>
  <si>
    <t>Výdavky na zaplatené úroky, s výnimkou tých, ktoré sa začleňujú do finančných činností (-)</t>
  </si>
  <si>
    <t xml:space="preserve">A. 18. </t>
  </si>
  <si>
    <t>Prijaté úroky, s výnimkou tých, ktoré sa začleňujú do investičných činností (+)</t>
  </si>
  <si>
    <t xml:space="preserve">A. 17. </t>
  </si>
  <si>
    <t>Peňažné toky z  prevádzkovej činnosti okrem príjmov
a výdavkov, ktoré sa  uvádzajú osobitne  v iných častiach prehľadu peňažných tokov (+/-), (súčet A. 1. až A. 16. )</t>
  </si>
  <si>
    <t>*</t>
  </si>
  <si>
    <t>Ostatné výdavky na prevádzkové činnosti, s výnimkou tých, ktoré sa uvádzajú osobitne v  iných častiach prehľadu peňažných tokov (-)</t>
  </si>
  <si>
    <t xml:space="preserve">A. 16. </t>
  </si>
  <si>
    <t>Ostatné príjmy z prevádzkových činností, s výnimkou tých, ktoré sa uvádzajú osobitne  v iných častiach prehľadu peňažných tokov (+)</t>
  </si>
  <si>
    <t xml:space="preserve">A. 15. </t>
  </si>
  <si>
    <t>Výdavky na splácanie úverov, ktoré  účtovnej jednotke poskytla banka alebo pobočka zahraničnej banky, ak boli úvery poskytnuté na zabezpečenie hlavného predmetu činnosti (-)</t>
  </si>
  <si>
    <t xml:space="preserve">A. 14. </t>
  </si>
  <si>
    <t>Príjmy z úverov, ktoré   účtovnej jednotke poskytla 
banka alebo pobočka zahraničnej banky, ak boli úvery  poskytnuté na zabezpečenie hlavného predmetu činnosti (+)</t>
  </si>
  <si>
    <t xml:space="preserve">A. 13. </t>
  </si>
  <si>
    <t>Výdavky z uzatvorených zmlúv, ktorých predmetom je právo  určené na predaj alebo na obchodovanie (-)</t>
  </si>
  <si>
    <t xml:space="preserve">A. 12. </t>
  </si>
  <si>
    <t>Príjmy z uzatvorených zmlúv, ktorých predmetom je právo  určené na predaj alebo na obchodovanie  (+)</t>
  </si>
  <si>
    <t xml:space="preserve">A. 11. </t>
  </si>
  <si>
    <t>Výdavky na nákup cenných papierov určených na predaj alebo na obchodovanie  (-)</t>
  </si>
  <si>
    <t xml:space="preserve">A. 10. </t>
  </si>
  <si>
    <t>Príjmy z predaja cenných papierov určených na predaj alebo na obchodovanie (+)</t>
  </si>
  <si>
    <t xml:space="preserve">A. 9. </t>
  </si>
  <si>
    <t>Výdavky na dane a poplatky, s výnimkou výdavkov na daň z príjmov účtovnej  jednotky (-)</t>
  </si>
  <si>
    <t xml:space="preserve">A. 8. </t>
  </si>
  <si>
    <t>Výdavky na osobné náklady (-)</t>
  </si>
  <si>
    <t xml:space="preserve">A. 7. </t>
  </si>
  <si>
    <t>Výdavky na služby (-)</t>
  </si>
  <si>
    <t xml:space="preserve">A. 6. </t>
  </si>
  <si>
    <t>Výdavky na obstaranie materiálu, energie a ostatných neskladovateľných dodávok (-)</t>
  </si>
  <si>
    <t xml:space="preserve">A. 5. </t>
  </si>
  <si>
    <t>Príjmy z predaja služieb (+)</t>
  </si>
  <si>
    <t xml:space="preserve">A. 4. </t>
  </si>
  <si>
    <t>Príjmy z predaja vlastných výrobkov (+)</t>
  </si>
  <si>
    <t xml:space="preserve">A. 3. </t>
  </si>
  <si>
    <t>Výdavky na nákup tovaru</t>
  </si>
  <si>
    <t>A. 2.</t>
  </si>
  <si>
    <t xml:space="preserve">Príjmy z predaja tovaru  (+)  </t>
  </si>
  <si>
    <t xml:space="preserve">A. 1. </t>
  </si>
  <si>
    <t>Peňažné toky z prevádzkovej činnosti</t>
  </si>
  <si>
    <t>Informácie o prehľade peňažných tokov pri použití priamej metódy</t>
  </si>
  <si>
    <t xml:space="preserve">H. </t>
  </si>
  <si>
    <t xml:space="preserve">G. </t>
  </si>
  <si>
    <t>Stav peňažných prostriedkov a peňažných ekvivalentov na konci účtovného  obdobia pred zohľadnením kurzových rozdielov vyčíslených ku dňu, ku ktorému  sa zostavuje účtovná závierka (+/-)</t>
  </si>
  <si>
    <t xml:space="preserve">F. </t>
  </si>
  <si>
    <t>Stav peňažných prostriedkov a peňažných ekvivalentov 
na začiatku účtovného obdobia (+/-)</t>
  </si>
  <si>
    <t xml:space="preserve">E. </t>
  </si>
  <si>
    <t>Čisté peňažné  toky  z finančnej činnosti (súčet C. 1. až C. 9.)</t>
  </si>
  <si>
    <t>Výdavky na daň z príjmov   účtovnej jednotky, ak ich možno  začleniť do finančných činností (-)</t>
  </si>
  <si>
    <t>Príjmy súvisiace s  derivátmi, s výnimkou, ak sú určené na predaj alebo na obchodovanie, alebo ak sa považujú za peňažné toky z  investičnej činnosti (+)</t>
  </si>
  <si>
    <t>Výdavky súvisiace s derivátmi, s výnimkou, ak sú určené na predaj alebo na obchodovanie, alebo ak sa považujú za  peňažné toky z investičnej činnosti (-)</t>
  </si>
  <si>
    <t>Výdavky na vyplatené dividendy a iné podiely na zisku, s výnimkou tých, ktoré sa začleňujú do prevádzkových činností (-)</t>
  </si>
  <si>
    <t>Výdavky na splácanie ostatných dlhodobých záväzkov  a krátkodobých záväzkov vyplývajúcich z finančnej činnosti  účtovnej jednotky, s výnimkou tých, ktoré sa uvádzajú osobitne  v inej časti prehľadu peňažných tokov (-)</t>
  </si>
  <si>
    <t>Príjmy z ostatných dlhodobých záväzkov a krátkodobých záväzkov vyplývajúcich z finančnej činnosti  účtovnej jednotky, s výnimkou tých, ktoré sa uvádzajú osobitne  v inej časti prehľadu peňažných tokov (+)</t>
  </si>
  <si>
    <t>Výdavky na úhradu záväzkov z používania majetku, ktorý je predmetom zmluvy o kúpe prenajatej veci (-)</t>
  </si>
  <si>
    <t>Výdavky na splácanie úverov, ktoré  účtovnej jednotke poskytla banka alebo pobočka zahraničnej banky, s výnimkou úverov, ktoré boli poskytnuté na zabezpečenie hlavného predmetu činnosti (-)</t>
  </si>
  <si>
    <t>Príjmy z úverov, ktoré  účtovnej jednotke poskytla 
banka alebo pobočka zahraničnej banky, s výnimkou úverov, ktoré boli poskytnuté na zabezpečenie hlavného predmetu činnosti  (+)</t>
  </si>
  <si>
    <t>Výdavky na úhradu záväzkov z dlhových CP (-)</t>
  </si>
  <si>
    <t>Výdavky z  iných dôvodov, ktoré súvisia so znížením vlastného imania (-)</t>
  </si>
  <si>
    <t>Výdavky na vyplatenie podielu na vlastnom imaní spoločníkmi účtovnej jednotky   a fyzickou osobou, ktorá je účtovnou jednotkou (-)</t>
  </si>
  <si>
    <t>Výdavky spojené so znížením fondov vytvorených  účtovnou jednotkou (-)</t>
  </si>
  <si>
    <t>Príjmy z  ďalších vkladov do vlastného imania spoločníkmi alebo fyzickou osobou, ktorá je  účtovnou jednotkou (+)</t>
  </si>
  <si>
    <t>Peňažné toky vo  vlastnom  imaní (súčet C. 1. 1. až C. 1. 8.)</t>
  </si>
  <si>
    <t>Peňažné toky z finančnej činnosti</t>
  </si>
  <si>
    <t>Čisté  peňažné toky z investičnej  činnosti
(súčet B. 1. až B. 19.)</t>
  </si>
  <si>
    <t>Ostatné príjmy vzťahujúce sa na investičnú činnosť  (+)</t>
  </si>
  <si>
    <t>Výdavky mimoriadneho charakteru vzťahujúce sa na investičnú činnosť (-)</t>
  </si>
  <si>
    <t>Výdavky na daň z príjmov účtovnej jednotky, ak je ju možné začleniť do  investičných činností (-)</t>
  </si>
  <si>
    <t>Príjmy súvisiace s derivátmi s výnimkou, ak sú určené na predaj alebo na obchodovanie, alebo ak sa tieto výdavky považujú za peňažné toky z finančnej činnosti (+)</t>
  </si>
  <si>
    <t>Výdavky súvisiace s derivátmi s výnimkou, ak sú určené na predaj alebo na obchodovanie, alebo ak sa tieto výdavky považujú za peňažné toky z finančnej  činnosti (-)</t>
  </si>
  <si>
    <t>Príjmy z dividend a iných podielov na zisku, s výnimkou tých, ktoré sa začleňujú  do prevádzkových činností (+)</t>
  </si>
  <si>
    <t>Prijaté úroky, s výnimkou tých, ktoré sa začleňujú  do prevádzkových činností (+)</t>
  </si>
  <si>
    <t>Príjmy zo splácania pôžičiek poskytnutých účtovnou jednotkou tretím osobám,  s výnimkou  pôžičiek poskytnutých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</si>
  <si>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</si>
  <si>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</si>
  <si>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inej účtovnej jednotke, ktorá je súčasťou konsolidovaného celku (-)</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</si>
  <si>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</si>
  <si>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</si>
  <si>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</si>
  <si>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Výdavky mimoriadneho charakteru vzťahujúce sa na prevádzkovú činnosť (-)</t>
  </si>
  <si>
    <t>A. 9.</t>
  </si>
  <si>
    <t>Príjmy mimoriadneho charakteru vzťahujúce sa na prevádzkovú činnosť (+)</t>
  </si>
  <si>
    <t>A. 8.</t>
  </si>
  <si>
    <t>Výdavky na daň z príjmov účtovnej jednotky, s výnimkou tých, ktoré sa  začleňujú do investičných činností alebo finančných činností (-/+)</t>
  </si>
  <si>
    <t>A. 7.</t>
  </si>
  <si>
    <t>Peňažné  toky z prevádzkovej činnosti (+/-), 
(súčet Z/S + A. 1. až A. 6.)</t>
  </si>
  <si>
    <t>Výdavky na vyplatené dividendy  a iné podiely na zisku, s výnimkou tých, ktoré sa začleňujú do finančných činností (-)</t>
  </si>
  <si>
    <t>A. 6.</t>
  </si>
  <si>
    <t>A. 5.</t>
  </si>
  <si>
    <t>A. 4.</t>
  </si>
  <si>
    <t>A. 3.</t>
  </si>
  <si>
    <t>Peňažné  toky  z prevádzkovej  činnosti s výnimkou príjmov a výdavkov, ktoré sa  uvádzajú  osobitne v iných častiach prehľadu  peňažných tokov (+/-),  (súčet Z/S  +  A. 1. + A. 2.)</t>
  </si>
  <si>
    <t>Zmena stavu krátkodobého finančného majetku, s výnimkou majetku, ktorý je súčasťou peňažných prostriedkov 
a peňažných ekvivalentov (-/+)</t>
  </si>
  <si>
    <t>A. 2. 4.</t>
  </si>
  <si>
    <t>Zmena stavu zásob (-/+)</t>
  </si>
  <si>
    <t>A. 2. 3.</t>
  </si>
  <si>
    <t>Zmena stavu záväzkov z prevádzkovej činnosti (+/-)</t>
  </si>
  <si>
    <t>A. 2. 2.</t>
  </si>
  <si>
    <t>Zmena stavu pohľadávok z prevádzkovej činnosti (-/+)</t>
  </si>
  <si>
    <t>A. 2. 1.</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</si>
  <si>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</si>
  <si>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Ostatné položky nepeňažného charakteru, ktoré ovplyvňujú výsledok hospodárenia z bežnej činnosti, s výnimkou tých, ktoré sa uvádzajú osobitne v iných častiach prehľadu peňažných tokov  (+/-)</t>
  </si>
  <si>
    <t>A. 1. 13.</t>
  </si>
  <si>
    <t>Výsledok z predaja dlhodobého majetku, s výnimkou majetku, ktorý sa považuje za peňažný ekvivalent (+/-)</t>
  </si>
  <si>
    <t>A. 1. 12.</t>
  </si>
  <si>
    <t>Kurzová strata vyčíslená k peňažným prostriedkom a peňažným ekvivalentom ku dňu, ku ktorému sa zostavuje účtovná závierka (+)</t>
  </si>
  <si>
    <t>A. 1. 11.</t>
  </si>
  <si>
    <t>Kurzový zisk vyčíslený k peňažným prostriedkom a peňažným ekvivalentom ku dňu, ku ktorému sa zostavuje účtovná závierka (-)</t>
  </si>
  <si>
    <t>A. 1. 10.</t>
  </si>
  <si>
    <t>Úroky účtované do výnosov    (-)</t>
  </si>
  <si>
    <t>A. 1. 9.</t>
  </si>
  <si>
    <t>Úroky účtované do nákladov   (+)</t>
  </si>
  <si>
    <t>A. 1. 8.</t>
  </si>
  <si>
    <t>Dividendy a iné podiely na zisku účtované do výnosov   (-)</t>
  </si>
  <si>
    <t>A. 1. 7.</t>
  </si>
  <si>
    <t>Zmena stavu položiek časového rozlíšenia nákladov a výnosov  (+/-)</t>
  </si>
  <si>
    <t>A. 1. 6.</t>
  </si>
  <si>
    <t>Zmena stavu opravných položiek  (+/-)</t>
  </si>
  <si>
    <t>A. 1. 5.</t>
  </si>
  <si>
    <t>Zmena stavu dlhodobých rezerv  (+/-)</t>
  </si>
  <si>
    <t>A. 1. 4.</t>
  </si>
  <si>
    <t>Odpis opravnej položky k nadobudnutému majetku  (+/-)</t>
  </si>
  <si>
    <t>A. 1. 3.</t>
  </si>
  <si>
    <t>Zostatková hodnota dlhodobého nehmotného majetku a dlhodobého hmotného majetku účtovaná pri vyradení tohto majetku do nákladov na bežnú činnosť, s výnimkou  jeho  predaja (+)</t>
  </si>
  <si>
    <t>A. 1. 2.</t>
  </si>
  <si>
    <t>Odpisy dlhodobého nehmotného majetku a dlhodobého hmotného majetku (+)</t>
  </si>
  <si>
    <t>A. 1. 1.</t>
  </si>
  <si>
    <t>Nepeňažné operácie ovplyvňujúce výsledok hospodárenia 
z bežnej činnosti pred  zdanením daňou z príjmov (+/-), (súčet A. 1. 1. až A. 1. 13.)</t>
  </si>
  <si>
    <t>A. 1.</t>
  </si>
  <si>
    <t>Výsledok hospodárenia z bežnej činnosti pred zdanením daňou z príjmov  (+/-)</t>
  </si>
  <si>
    <t>Z/S</t>
  </si>
  <si>
    <t>Informácie o prehľade peňažných tokov pri použití nepriamej metódy</t>
  </si>
  <si>
    <t xml:space="preserve">Dátum zápisu do OR: </t>
  </si>
  <si>
    <t xml:space="preserve">Dátum výpisu: </t>
  </si>
  <si>
    <t xml:space="preserve">Zoznam výpisov: </t>
  </si>
  <si>
    <t>Oddiel :</t>
  </si>
  <si>
    <t>Komentár</t>
  </si>
  <si>
    <t>B. Informácie o členoch štatutárnych orgánov, dozorných orgánov a iných orgánov účtovnej jednotky (nepovinný údaj )</t>
  </si>
  <si>
    <t>(b) Cenné papiere vo vlastníctve orgánov verejnej moci a  iných osôb, v ktorých má orgán verejnej moci väčšinový podiel</t>
  </si>
  <si>
    <t>(c) Výška dotácií a návratných finančných výpomoci</t>
  </si>
  <si>
    <t>(e) Výška ponúknutých záruk orgánom verejnej moci a inou účtovnou jednotkou , v ktorých má orgán verejnej moci väčšinový podiel</t>
  </si>
  <si>
    <t>Aktuálny rok 2013</t>
  </si>
  <si>
    <t>Predošlý rok 2012</t>
  </si>
  <si>
    <t xml:space="preserve">Pôžičky prepojeným účtovným jednotkám </t>
  </si>
  <si>
    <t>Pôžičky a ostatný dlhodobý finančný majetok so zostatkovou dobou splatnosti najviac jeden rok</t>
  </si>
  <si>
    <t xml:space="preserve">Účty v bankách s dobou viazanosti dlhšou ako jeden rok </t>
  </si>
  <si>
    <t xml:space="preserve">Pôžičky v rámci podielovej účasti okrem prepojeným účtovným jednotkám </t>
  </si>
  <si>
    <t>V prepojených účtovných jednotkách</t>
  </si>
  <si>
    <t>Okrem v prepojených účtovných jednotkách</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</si>
  <si>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</si>
  <si>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</si>
  <si>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</si>
  <si>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</si>
  <si>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</si>
  <si>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Dlhové CP a ostatný dlhodobý finančný majetok</t>
  </si>
  <si>
    <t>Pôžičky a ostatný dlhodobý finančný majetok so zostatko- vou dobou splatnosti najviac jeden rok</t>
  </si>
  <si>
    <t xml:space="preserve">Poskytnu- té pred- davky na dlhodobý finančný majetok </t>
  </si>
  <si>
    <t>Pohľadávky z obchodného styku voči prepojeným účtovným jednotkám</t>
  </si>
  <si>
    <t>Pohľadávky z obchodného styku v rámci podielovej účasti okrem pohľadávok voči prepojeným ÚJ</t>
  </si>
  <si>
    <t>Ostatné pohľadávky z obchodného styku</t>
  </si>
  <si>
    <t xml:space="preserve">Ostatné pohľadávky voči prepojeným účtovným jednotkám </t>
  </si>
  <si>
    <t>Ostatné pohľadávky v rámci podielovej účasti okrem pohľadávok voči prepojeným ÚJ</t>
  </si>
  <si>
    <t>Ostatné pohľadávky v rámci podielovej účasti okrem pohľadá- vok voči prepojeným ÚJ</t>
  </si>
  <si>
    <t>Pohľadávky z derivátových operácií</t>
  </si>
  <si>
    <t>Pohľadávky z obchodného styku voči prepojeným ÚJ</t>
  </si>
  <si>
    <t>Ostatné pohľadávky z obchod. styku</t>
  </si>
  <si>
    <t>Čistá hodnota zákazky</t>
  </si>
  <si>
    <t>Ostatné pohľadávky voči prepojeným účtovným jednotkám</t>
  </si>
  <si>
    <t>Ostatné pohľadávky voči prepojeným ÚJ</t>
  </si>
  <si>
    <t>Krátkodobý finančný majetok v prepojených ÚJ</t>
  </si>
  <si>
    <t>Krátkodobý finančný majetok bez krátkodobého finančného majetku v prepojených ÚJ</t>
  </si>
  <si>
    <t>Obstarávaný krátkodobý finančný majetok</t>
  </si>
  <si>
    <t>Obstarávaný krátkod. finan. majetok</t>
  </si>
  <si>
    <t>20. Informácie k prílohe č. 3 časti F. písm. za) o ocenení krátkodobého a dlhodobého finančného majetku, ku dňu ku</t>
  </si>
  <si>
    <t>Ostatné realizovateľné cenné papiere a podiely</t>
  </si>
  <si>
    <t>Dlhové cenné papiere a ostatný dlhodobý finančný majetok</t>
  </si>
  <si>
    <t>Podielové cenné papiere a podiely s podielovou účasťou okrem v prepojených ÚJ</t>
  </si>
  <si>
    <t>Dlhodobý a krátkodobý finančný majetok spolu</t>
  </si>
  <si>
    <t>Zvýšenie / zníženie</t>
  </si>
  <si>
    <t>Dlhodobé zák. rezervy podľa § 20 ods. 9 ZDP, z toho:</t>
  </si>
  <si>
    <t>Bežné / Bezprostredne predchádzajúce účtovné obdobie</t>
  </si>
  <si>
    <t>b1</t>
  </si>
  <si>
    <t>b2</t>
  </si>
  <si>
    <t>c1</t>
  </si>
  <si>
    <t>c2</t>
  </si>
  <si>
    <t>d1</t>
  </si>
  <si>
    <t>d2</t>
  </si>
  <si>
    <t>e1</t>
  </si>
  <si>
    <t>e2</t>
  </si>
  <si>
    <t>f1</t>
  </si>
  <si>
    <t>f2</t>
  </si>
  <si>
    <t xml:space="preserve">nevyfakturované dodávky energie </t>
  </si>
  <si>
    <t xml:space="preserve">nevyfakturované neskladovateľné dodávky </t>
  </si>
  <si>
    <t>nevyfakturované dodávky služieb</t>
  </si>
  <si>
    <t xml:space="preserve">nevyčerpané dovolenky, prémie </t>
  </si>
  <si>
    <t>odstupné</t>
  </si>
  <si>
    <t>zostavenie, overenie a zverejnenie ÚZ</t>
  </si>
  <si>
    <t xml:space="preserve">nezmluvné pokuty a sankcie </t>
  </si>
  <si>
    <t>bonusy, skontá, rabaty</t>
  </si>
  <si>
    <t>úroky z omeškania</t>
  </si>
  <si>
    <t>provízie obchodným zástupcom</t>
  </si>
  <si>
    <t>Krátkodobé zák. rezervy podľa ZDP</t>
  </si>
  <si>
    <t>Čistý obrat (časť účt. tr. 6 podľa zákona)</t>
  </si>
  <si>
    <t>k</t>
  </si>
  <si>
    <t>l</t>
  </si>
  <si>
    <t>Podielové CP a podiely v prepoje ných účtovných jednotkách</t>
  </si>
  <si>
    <t>Podielové CP a podiely s podielovou účasťou okrem v prepoje ných ÚJ</t>
  </si>
  <si>
    <t xml:space="preserve">Poskytnu- té preddavky na dlhodobý finančný majetok </t>
  </si>
  <si>
    <t>18. Informácie k prílohe č. 3 časti F. písm. x) o vývoji opravnej položky ku krátkodobému finančnému majetku</t>
  </si>
  <si>
    <t>13. Informácie k prílohe č. 3 časti F. písm. q) o zákazkovej výrobe a o zákazkovej výstavbe nehnuteľnosti určenej na predaj</t>
  </si>
  <si>
    <t>Komentár k tab.37a</t>
  </si>
  <si>
    <t>Komentár k tab.37b</t>
  </si>
  <si>
    <t>ÚJ</t>
  </si>
  <si>
    <t>44</t>
  </si>
  <si>
    <t>40</t>
  </si>
  <si>
    <t>63</t>
  </si>
  <si>
    <t>30</t>
  </si>
  <si>
    <t>Neobežný majetok r. 03 + r. 11 + r. 21</t>
  </si>
  <si>
    <t>Dlhodobý hmotný majetok súčet (r. 12 až r. 20)</t>
  </si>
  <si>
    <t>Obežný majetok r. 34 + r. 41 + r. 53 + r. 66 + r. 71</t>
  </si>
  <si>
    <t>Zásoby súčet (r. 35 až r. 40)</t>
  </si>
  <si>
    <t>Dlhodobé pohľadávky súčet (r. 42 + r. 46 až r. 52)</t>
  </si>
  <si>
    <t>Pohľadávky z obchodného styku súčet (r. 43 až r. 45)</t>
  </si>
  <si>
    <t>Krátkodobé pohľadávky súčet (r. 54 + r. 58 až r. 65)</t>
  </si>
  <si>
    <t>Pohľadávky z obchodného styku súčet (r. 55 až r. 57)</t>
  </si>
  <si>
    <t>Finančné účty r. 72 + r. 73</t>
  </si>
  <si>
    <t>72</t>
  </si>
  <si>
    <t>73</t>
  </si>
  <si>
    <t>Časové rozlíšenie súčet (r. 75 až r. 78)</t>
  </si>
  <si>
    <t>74</t>
  </si>
  <si>
    <t>75</t>
  </si>
  <si>
    <t>76</t>
  </si>
  <si>
    <t>77</t>
  </si>
  <si>
    <t>78</t>
  </si>
  <si>
    <t>79</t>
  </si>
  <si>
    <t>80</t>
  </si>
  <si>
    <t>Základné imanie súčet (r. 82 až r. 84)</t>
  </si>
  <si>
    <t>81</t>
  </si>
  <si>
    <t>82</t>
  </si>
  <si>
    <t>83</t>
  </si>
  <si>
    <t>84</t>
  </si>
  <si>
    <t>85</t>
  </si>
  <si>
    <t>86</t>
  </si>
  <si>
    <t>Zákonné rezervné fondy r. 88 + r. 89</t>
  </si>
  <si>
    <t>87</t>
  </si>
  <si>
    <t>88</t>
  </si>
  <si>
    <t>89</t>
  </si>
  <si>
    <t>Ostatné fondy zo zisku r. 91 + r. 92</t>
  </si>
  <si>
    <t>90</t>
  </si>
  <si>
    <t>91</t>
  </si>
  <si>
    <t>92</t>
  </si>
  <si>
    <t>Oceňovacie rozdiely z precenenia súčet (r. 94 až r. 96)</t>
  </si>
  <si>
    <t>93</t>
  </si>
  <si>
    <t>94</t>
  </si>
  <si>
    <t>95</t>
  </si>
  <si>
    <t>96</t>
  </si>
  <si>
    <t>Výsledok hospodárenia minulých rokov r. 98 + r. 99</t>
  </si>
  <si>
    <t>97</t>
  </si>
  <si>
    <t>98</t>
  </si>
  <si>
    <t>99</t>
  </si>
  <si>
    <t>Dlhodobé záväzky súčet (r. 103 + r. 107 až r. 117)</t>
  </si>
  <si>
    <t>Dlhodobé rezervy r. 119 + r. 120</t>
  </si>
  <si>
    <t>Dlhodobé bankové úvery (461A, 46XA)</t>
  </si>
  <si>
    <t>Krátkodobé záväzky súčet (r. 123 + r. 127 až r. 135)</t>
  </si>
  <si>
    <t>126</t>
  </si>
  <si>
    <t>127</t>
  </si>
  <si>
    <t>128</t>
  </si>
  <si>
    <t>129</t>
  </si>
  <si>
    <t>134</t>
  </si>
  <si>
    <t>135</t>
  </si>
  <si>
    <t>Krátkodobé rezervy r. 137 + r. 138</t>
  </si>
  <si>
    <t>136</t>
  </si>
  <si>
    <t>137</t>
  </si>
  <si>
    <t>138</t>
  </si>
  <si>
    <t>Bežné bankové úvery (221A, 231, 232, 23X, 461A, 46XA)</t>
  </si>
  <si>
    <t>140</t>
  </si>
  <si>
    <t>Časové rozlíšenie súčet (r. 142 až r. 145)</t>
  </si>
  <si>
    <t>141</t>
  </si>
  <si>
    <t>142</t>
  </si>
  <si>
    <t>143</t>
  </si>
  <si>
    <t>144</t>
  </si>
  <si>
    <t>145</t>
  </si>
  <si>
    <t>Výsledok hospodárenia z hospodárskej činnosti (+/-) (r. 02 - r. 10)</t>
  </si>
  <si>
    <t>Výnosové úroky (r. 40 + r. 41)</t>
  </si>
  <si>
    <t>Výsledok hospodárenia za účtovné obdobie pred zdanením (+/-) (r. 27 + r. 55)</t>
  </si>
  <si>
    <t>Aktívne analytické účty v súvahe</t>
  </si>
  <si>
    <t>Aktívne / pasívne analytické účty v súvahe</t>
  </si>
  <si>
    <t>Pasívne analytické účty v súvahe</t>
  </si>
  <si>
    <t>Analytické účty vo výkaze ZaS</t>
  </si>
  <si>
    <t>m</t>
  </si>
  <si>
    <t>Obstarávaný
dlhodobý finančný
majetok</t>
  </si>
  <si>
    <t>strata minulých rokov 429</t>
  </si>
  <si>
    <t>minulých rokov 428</t>
  </si>
  <si>
    <t>a rozdelení 416</t>
  </si>
  <si>
    <t>z kapitálových účastín 415</t>
  </si>
  <si>
    <t>a záväzkov 414</t>
  </si>
  <si>
    <t>Ostatné fondy 427</t>
  </si>
  <si>
    <t>Štatutárne fondy 423</t>
  </si>
  <si>
    <t>Rezervný fond na vlast akcie a vlastné podiely417,421</t>
  </si>
  <si>
    <t>Zákonný rezervný fond a nedeliteľný fond 418,422</t>
  </si>
  <si>
    <t>Ostatné kapitálové fondy 413</t>
  </si>
  <si>
    <t>Emisné ážio 412</t>
  </si>
  <si>
    <t>vlastné imanie 353</t>
  </si>
  <si>
    <t>Zmena základného imania 419</t>
  </si>
  <si>
    <t>Základné imanie 411, 491</t>
  </si>
  <si>
    <t xml:space="preserve"> </t>
  </si>
  <si>
    <t>účtovného obdobia 431</t>
  </si>
  <si>
    <t>TU NEMATE POVOLENY VSTUP - TU SU PRENESENE VSTUPNE UDAJE HK 2014 A 2013 A Z TEJTO TAB VYTVARAM SUVAHU  A DO POZNAMOK UKLADAM UDAJE</t>
  </si>
  <si>
    <t>syntetika</t>
  </si>
  <si>
    <t>SPOLU MAJETOK r. 02 + r. 13</t>
  </si>
  <si>
    <t>Neobežný majetok r. 03 + r. 04 + r. 09</t>
  </si>
  <si>
    <t>Dlhodobý nehmotný majetok(012,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</si>
  <si>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</si>
  <si>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</si>
  <si>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</si>
  <si>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</si>
  <si>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</si>
  <si>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</si>
  <si>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</si>
  <si>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</si>
  <si>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</si>
  <si>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</si>
  <si>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</si>
  <si>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</si>
  <si>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súčet (r. 047 až r. 054)</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</si>
  <si>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</si>
  <si>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</si>
  <si>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</si>
  <si>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r. 21 až r. 23</t>
  </si>
  <si>
    <t>Peniaze a účty v bankách  (211, 213, 21X, 221A, 22XA, +/- 261)</t>
  </si>
  <si>
    <t>Účty v bankách s dobou viazanosti dlhšou ako jeden rok (22XA)</t>
  </si>
  <si>
    <t>Ostatné finančné účty (251, 253, 256,  257, 25X, 259, 314A) - /291,29X/</t>
  </si>
  <si>
    <t>Spolu vlastné imanie a záväzky r. 25 + r. 35</t>
  </si>
  <si>
    <t>Vlastné imanie r. 26 + r. 30 + r. 31 + r. 32 + r. 33 + r. 34</t>
  </si>
  <si>
    <t>Základné imanie r. 27 až r. 29</t>
  </si>
  <si>
    <t>Základné imanie a zmeny základného imania (411, +/-419) alebo (+/-491)</t>
  </si>
  <si>
    <t>Pohľadávky za upísané vlastné imanie (/-/353)</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</si>
  <si>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</si>
  <si>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</si>
  <si>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</si>
  <si>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</si>
  <si>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</si>
  <si>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</si>
  <si>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</si>
  <si>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</si>
  <si>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 xml:space="preserve">Dlhodobé rezervy (451A, 459A, 45XA) </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</si>
  <si>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</si>
  <si>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</si>
  <si>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</si>
  <si>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</si>
  <si>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</si>
  <si>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</si>
  <si>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</si>
  <si>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Krátkodobé finančné výpomoci (241, 249, 24X, 473A, /-/ 255A)</t>
  </si>
  <si>
    <t>Bankové úvery 46 r. 47 + r. 48</t>
  </si>
  <si>
    <t>Bankové úvery dlhodobé (461A, 46XA)</t>
  </si>
  <si>
    <t>Výnosy z hospodárskej činnosti spolu r. 02 až r. 07</t>
  </si>
  <si>
    <t>Tržby z predaja tovaru (604, 607)</t>
  </si>
  <si>
    <t>Tržby z predaja vlastných výrobkov a služieb (601, 602, 606)</t>
  </si>
  <si>
    <t>Zmena stavu vnútroorganizačných zásob (+/-) (účtová skupina 61)</t>
  </si>
  <si>
    <t>Aktivácia (účtová skupina 62)</t>
  </si>
  <si>
    <t>Tržby z predaja dlhodobého nehmotného majetku, dlhodobého hmotného majetku a materiálu (641, 642)</t>
  </si>
  <si>
    <t>Ostatné výnosy z hospodárskej činnosti (644, 645, 646, 648</t>
  </si>
  <si>
    <t>Náklady na hospodársku činnosť spolu r. 09 až r. 17</t>
  </si>
  <si>
    <t>Náklady vynaložené na obstaranie predaného tovaru (504, 505A, 507)</t>
  </si>
  <si>
    <t>Spotreba matariálu, energie a ostatných neskladovateľných dodávok (501, 502, 503, 505A)</t>
  </si>
  <si>
    <t>Služby (účtová skupina 51)</t>
  </si>
  <si>
    <t>Osobné náklady (účtová skupina 52)</t>
  </si>
  <si>
    <t>Dane a poplatky (účtová skupina 53)</t>
  </si>
  <si>
    <t>Odpisy a opravné položky k dlhodobému nehmotnému majetku a dlhodobému hmotnému majetku (551, 553)</t>
  </si>
  <si>
    <t>Zostatková cena predaného dlhodobého majetku a predaného materiálu (541, 542)</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</si>
  <si>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</si>
  <si>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</si>
  <si>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</si>
  <si>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</si>
  <si>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</si>
  <si>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Tržby z predaja cenných papierov a podielov (661)</t>
  </si>
  <si>
    <t>Výnosy z dlhodobého finančného majetku (665)</t>
  </si>
  <si>
    <t>Výnosy z krátkodobého finančného majetku (666)</t>
  </si>
  <si>
    <t>Výnosové úroky (662)</t>
  </si>
  <si>
    <t>Kurzové zisky (663)</t>
  </si>
  <si>
    <t>Ostatné výnosy z finančnej činnosti (668, (-) 698)</t>
  </si>
  <si>
    <t>Náklady na finančnú činnosť spolu r. 28 až r. 33</t>
  </si>
  <si>
    <t>Predané cenné papiere a podiely (561)</t>
  </si>
  <si>
    <t>Náklady na krátkodobý finančný majetok (566)</t>
  </si>
  <si>
    <t>Tvorba a zúčtovanie opravných položiek k finančnému majetku (+/-) (565)</t>
  </si>
  <si>
    <t>Nákladové úroky (562)</t>
  </si>
  <si>
    <t>Kurzové straty (563)</t>
  </si>
  <si>
    <t>Ostatné náklady na finančnú činnosť (568, 569, (-) 598)</t>
  </si>
  <si>
    <t>Výsledok hospodárenia z finančnej činnosti (+/-) (r. 20 - r. 27)</t>
  </si>
  <si>
    <t>Výsledok hospodárenia pred zdanením (+/-) (r. 18 + r. 34)</t>
  </si>
  <si>
    <t>Daň z príjmov (591, 595)</t>
  </si>
  <si>
    <t>Výsledok hospodárenia po zdanení (+/-) (r. 35 - r. 36)</t>
  </si>
  <si>
    <t>Prevod podielov na výsledku hospodárenia spoločníkom (+/- ) (596)</t>
  </si>
  <si>
    <t>Výsledok hospodárenia za účtovné obdobie po zdanení (+/-) (r. 37 - r. 38)</t>
  </si>
  <si>
    <t>Netto</t>
  </si>
  <si>
    <t>Spolu majetok r. 02 + r. 33 + r. 74</t>
  </si>
  <si>
    <t>VERMÖGENSGEGENSTÄNDE INSGESAMT Z. 02 + Z. 33 + Z. 74</t>
  </si>
  <si>
    <t>Anlagevermögen Z. 03 + Z. 11 + Z. 21</t>
  </si>
  <si>
    <t>A.I.</t>
  </si>
  <si>
    <t>Dlhodobý nehmotný majetok súčet  (r. 04 až r. 10)</t>
  </si>
  <si>
    <t>Langfristige immaterielle Vermögensgegenstände Summe (Z. 04 bis Z. 10)</t>
  </si>
  <si>
    <t>A.I.1.</t>
  </si>
  <si>
    <t>Aktivované náklady na vývoj (012) - /072, 091A/</t>
  </si>
  <si>
    <t>Aktivierte Entwicklungskosten (012) - /072, 091A/</t>
  </si>
  <si>
    <t>2.</t>
  </si>
  <si>
    <t>Softvér (013)-/073, 091A/</t>
  </si>
  <si>
    <t>Software (013)-/073, 091A/</t>
  </si>
  <si>
    <t>3.</t>
  </si>
  <si>
    <t>Oceniteľné práva (014)-/074, 091A/</t>
  </si>
  <si>
    <t>Bewertbare Rechte (014) - /074, 091A/</t>
  </si>
  <si>
    <t>4.</t>
  </si>
  <si>
    <t>Goodwill (015) - /075, 091A/</t>
  </si>
  <si>
    <t>5.</t>
  </si>
  <si>
    <t>Ostatný dlhodobý nehmotný majetok (019, 01X)
- /079, 07X, 091A/</t>
  </si>
  <si>
    <t>Other non-current intangible assets (019, 01X)
- /079, 07X, 091A/</t>
  </si>
  <si>
    <t>Sonstige langfristige immaterielle Vermögensgegenstände (019, 01X) - /079, 07X, 091A/</t>
  </si>
  <si>
    <t>6.</t>
  </si>
  <si>
    <t>Obstarávaný dlhodobý nehmotný majetok (041)
- /093/</t>
  </si>
  <si>
    <t>Acquisition of non-current intangible assets (041) - /093/</t>
  </si>
  <si>
    <t>Langfristige immaterielle Vermögensgegenstände in Anschaffung (041) - /093/</t>
  </si>
  <si>
    <t>7.</t>
  </si>
  <si>
    <t>Poskytnuté preddavky na dlhodobý nehmotný majetok (051) - /095A/</t>
  </si>
  <si>
    <t>Advance payments made for non-current intangible assets (051) - /095A/</t>
  </si>
  <si>
    <t>Geleistete Anzahlungen auf langfristige immaterielle Vermögensgegenstände (051) - /095A/</t>
  </si>
  <si>
    <t>A.II.</t>
  </si>
  <si>
    <t>Property, plant and equipment - total (lines 12 to 20)</t>
  </si>
  <si>
    <t>Sachanlagen Summe (Z. 12 bis Z. 20)</t>
  </si>
  <si>
    <t xml:space="preserve">A.II.1. </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</si>
  <si>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</si>
  <si>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</si>
  <si>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</si>
  <si>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</si>
  <si>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</si>
  <si>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</si>
  <si>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</si>
  <si>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</si>
  <si>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</si>
  <si>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</si>
  <si>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</si>
  <si>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</si>
  <si>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</si>
  <si>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</si>
  <si>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</si>
  <si>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</si>
  <si>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</si>
  <si>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</si>
  <si>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</si>
  <si>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</si>
  <si>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</si>
  <si>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8.</t>
  </si>
  <si>
    <t>Poskytnuté preddavky na dlhodobý hmotný majetok (052) - /095A/</t>
  </si>
  <si>
    <t>Advance payments made for property, plant and equipment (052) - /095A/</t>
  </si>
  <si>
    <t>Geleistete Anzahlungen auf Sachanlagen (052)
- /095A/</t>
  </si>
  <si>
    <t>9.</t>
  </si>
  <si>
    <t>Opravná položka k nadobudnutému majetku 
(+/- 097) +/- 098</t>
  </si>
  <si>
    <t>Value adjustment to acquired assets (+/- 097) +/- 098</t>
  </si>
  <si>
    <t>Korrekturposten zum angeschafften Vermögen 
(+/- 097) +/- 098</t>
  </si>
  <si>
    <t>A.III.</t>
  </si>
  <si>
    <t>Dlhodobý finančný majetok súčet (r. 22 až r. 32)</t>
  </si>
  <si>
    <t>Non-current financial assets - total (lines 22 to 32)</t>
  </si>
  <si>
    <t>Finanzanlagen Summe  (Z. 22 bis Z. 32)</t>
  </si>
  <si>
    <t>A.III.1.</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</si>
  <si>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</si>
  <si>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</si>
  <si>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</si>
  <si>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</si>
  <si>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</si>
  <si>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</si>
  <si>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</si>
  <si>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</si>
  <si>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</si>
  <si>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</si>
  <si>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</si>
  <si>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</si>
  <si>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</si>
  <si>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</si>
  <si>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</si>
  <si>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</si>
  <si>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</si>
  <si>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</si>
  <si>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</si>
  <si>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</si>
  <si>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</si>
  <si>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</si>
  <si>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</si>
  <si>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</si>
  <si>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Bank accounts with notice period exceeding one year (22XA)</t>
  </si>
  <si>
    <t>Bankguthaben mit einer Bindungsfrist von mehr als einem Jahr (22XA)</t>
  </si>
  <si>
    <t>10.</t>
  </si>
  <si>
    <t>Obstarávaný dlhodobý finančný majetok (043) - /096A/</t>
  </si>
  <si>
    <t>Acquisition of non-current financial assets(043) - /096A/</t>
  </si>
  <si>
    <t>Finanzanlagen in Anschaffung  (043) - /096A/</t>
  </si>
  <si>
    <t>11.</t>
  </si>
  <si>
    <t>Poskytnuté preddavky na dlhodobý finančný majetok (053) - /095A/</t>
  </si>
  <si>
    <t>Advance payments made for non-current financial assets (053) - /095A/</t>
  </si>
  <si>
    <t>Geleistete Anzahlungen auf Finanzanlagen 
(053) - /095A/</t>
  </si>
  <si>
    <t>Current assets line 34 + line 41 + line 53 + line 66 + line 71</t>
  </si>
  <si>
    <t>Umlaufvermögen Z. 34 + Z. 41 + Z. 53 + Z. 66 + Z. 71</t>
  </si>
  <si>
    <t>B.I.</t>
  </si>
  <si>
    <t>Inventory - total (lines 35 to 40)</t>
  </si>
  <si>
    <t>Vorräte Summe (Z. 35 bis Z. 40)</t>
  </si>
  <si>
    <t>B.I.1.</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</si>
  <si>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</si>
  <si>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</si>
  <si>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</si>
  <si>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</si>
  <si>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</si>
  <si>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</si>
  <si>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</si>
  <si>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</si>
  <si>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</si>
  <si>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</si>
  <si>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</si>
  <si>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</si>
  <si>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</si>
  <si>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</si>
  <si>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</si>
  <si>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</si>
  <si>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</si>
  <si>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</si>
  <si>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B.II.</t>
  </si>
  <si>
    <t>Non-current receivables - total (line 42 + lines 46 to 52)</t>
  </si>
  <si>
    <t>Langfristige Forderungen Summe  (Z. 42 + Z. 46 bis Z. 52)</t>
  </si>
  <si>
    <t>B.II.1.</t>
  </si>
  <si>
    <t>Trade receivables - total (lines 43 to 45)</t>
  </si>
  <si>
    <t>Forderungen aus Lieferungen und Leistungen Summe
(Z. 43 bis Z. 45)</t>
  </si>
  <si>
    <t>1.a.</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</si>
  <si>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</si>
  <si>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</si>
  <si>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</si>
  <si>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1.b.</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</si>
  <si>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</si>
  <si>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</si>
  <si>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</si>
  <si>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1.c.</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</si>
  <si>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</si>
  <si>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</si>
  <si>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</si>
  <si>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</si>
  <si>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</si>
  <si>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</si>
  <si>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</si>
  <si>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</si>
  <si>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</si>
  <si>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</si>
  <si>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</si>
  <si>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</si>
  <si>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</si>
  <si>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</si>
  <si>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</si>
  <si>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</si>
  <si>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</si>
  <si>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</si>
  <si>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</si>
  <si>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</si>
  <si>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</si>
  <si>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</si>
  <si>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</si>
  <si>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</si>
  <si>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B.III.</t>
  </si>
  <si>
    <t>Current receivables - total (line 54 + lines 58 to 65)</t>
  </si>
  <si>
    <t>Kurzfristige Forderungen Summe (Z. 54 + Z. 58 bis Z. 65)</t>
  </si>
  <si>
    <t>B.III.1.</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</si>
  <si>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</si>
  <si>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</si>
  <si>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</si>
  <si>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</si>
  <si>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</si>
  <si>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</si>
  <si>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</si>
  <si>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</si>
  <si>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</si>
  <si>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</si>
  <si>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</si>
  <si>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</si>
  <si>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</si>
  <si>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</si>
  <si>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</si>
  <si>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</si>
  <si>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</si>
  <si>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</si>
  <si>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</si>
  <si>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</si>
  <si>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</si>
  <si>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B.IV.</t>
  </si>
  <si>
    <t>Krátkodobý finančný majetok súčet (r . 67 až r. 70)</t>
  </si>
  <si>
    <t>Current financial assets - total (lines 67 to 70)</t>
  </si>
  <si>
    <t>Kurzfristiges Finanzvermögen Summe (Z . 67 bis Z. 70)</t>
  </si>
  <si>
    <t>B.IV.1.</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</si>
  <si>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</si>
  <si>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</si>
  <si>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</si>
  <si>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</si>
  <si>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</si>
  <si>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</si>
  <si>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</si>
  <si>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</si>
  <si>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</si>
  <si>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</si>
  <si>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</si>
  <si>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</si>
  <si>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B.V.</t>
  </si>
  <si>
    <t>Financial accounts line 72 + line 73</t>
  </si>
  <si>
    <t>Finanzkonten Z. 72 + Z. 73</t>
  </si>
  <si>
    <t>B.V.1.</t>
  </si>
  <si>
    <t>Peniaze (211, 213, 21X)</t>
  </si>
  <si>
    <t>Cash (211, 213, 21X)</t>
  </si>
  <si>
    <t>Geld (211, 213, 21X)</t>
  </si>
  <si>
    <t>Účty v bankách (221A, 22X, +/- 261)</t>
  </si>
  <si>
    <t>Bank accounts (221A, 22X, +/- 261)</t>
  </si>
  <si>
    <t>Bankguthaben (221A, 22X, +/- 261)</t>
  </si>
  <si>
    <t>Accruals/deferrals - total (lines 75 to 78)</t>
  </si>
  <si>
    <t>Rechnungsabgrenzungsposten Summe (Z. 75 bis Z. 78)</t>
  </si>
  <si>
    <t>C.1.</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</si>
  <si>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</si>
  <si>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</si>
  <si>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</si>
  <si>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</si>
  <si>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</si>
  <si>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</si>
  <si>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</si>
  <si>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</si>
  <si>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</si>
  <si>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</si>
  <si>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</si>
  <si>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</si>
  <si>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</si>
  <si>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</si>
  <si>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</si>
  <si>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</si>
  <si>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</si>
  <si>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</si>
  <si>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</si>
  <si>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</si>
  <si>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</si>
  <si>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</si>
  <si>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</si>
  <si>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</si>
  <si>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</si>
  <si>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</si>
  <si>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Unpaid share capital (/-/353)</t>
  </si>
  <si>
    <t>Forderungen aus ausstehenden Einlagen auf das Eigenkapital (/-/353)</t>
  </si>
  <si>
    <t>Share premium (412)</t>
  </si>
  <si>
    <t>Ausgabeagio (412)</t>
  </si>
  <si>
    <t xml:space="preserve">A.III. </t>
  </si>
  <si>
    <t>Other capital funds (413)</t>
  </si>
  <si>
    <t>Sonstige Kapitalrücklagen (413)</t>
  </si>
  <si>
    <t>A.IV.</t>
  </si>
  <si>
    <t>Legal reserve funds line 88 + line 89</t>
  </si>
  <si>
    <t>Gesetzliche Rücklagen Z. 88 + Z. 89</t>
  </si>
  <si>
    <t>A.IV.1.</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</si>
  <si>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</si>
  <si>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</si>
  <si>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</si>
  <si>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</si>
  <si>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</si>
  <si>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</si>
  <si>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A.V.</t>
  </si>
  <si>
    <t>Other funds created from profit line 91 + line 92</t>
  </si>
  <si>
    <t>Sonstige Gewinnrücklagen Z. 91 + Z. 92</t>
  </si>
  <si>
    <t>A.V.1.</t>
  </si>
  <si>
    <t>Štatutárne fondy (423, 42X)</t>
  </si>
  <si>
    <t>Statutory funds (423, 42X)</t>
  </si>
  <si>
    <t>Satzungsmäßigen Rücklagen (423, 42X)</t>
  </si>
  <si>
    <t>Ostatné fondy (427, 42X)</t>
  </si>
  <si>
    <t>Other funds (427, 42X)</t>
  </si>
  <si>
    <t>Sonstige Rücklagen (427, 42X)</t>
  </si>
  <si>
    <t>A.VI.</t>
  </si>
  <si>
    <t>Differences from revaluation - total (lines 94 to 96)</t>
  </si>
  <si>
    <t>Bewertungsdifferenzen aus der Neubewertung Summe (Z. 94 bis Z. 96)</t>
  </si>
  <si>
    <t>A.VI.1.</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</si>
  <si>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</si>
  <si>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</si>
  <si>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</si>
  <si>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</si>
  <si>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</si>
  <si>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</si>
  <si>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</si>
  <si>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</si>
  <si>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</si>
  <si>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A.VII.</t>
  </si>
  <si>
    <t>Net profit/loss of previous years line 98 + line 99</t>
  </si>
  <si>
    <t>Gewinnvortrag/Verlustvortrag Z. 98 + Z. 99</t>
  </si>
  <si>
    <t>A.VII.1.</t>
  </si>
  <si>
    <t>Nerozdelený zisk minulých rokov (428)</t>
  </si>
  <si>
    <t>Retained earnings from previous years (428)</t>
  </si>
  <si>
    <t>Gewinnvortrag (428)</t>
  </si>
  <si>
    <t>Neuhradená strata minulých rokov (/-/429)</t>
  </si>
  <si>
    <t>Accumulated losses from previous years (/-/429)</t>
  </si>
  <si>
    <t>Verlustvortrag (/-/429)</t>
  </si>
  <si>
    <t>A.VIII.</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</si>
  <si>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</si>
  <si>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</si>
  <si>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</si>
  <si>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</si>
  <si>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</si>
  <si>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</si>
  <si>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</si>
  <si>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</si>
  <si>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</si>
  <si>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</si>
  <si>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</si>
  <si>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</si>
  <si>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</si>
  <si>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</si>
  <si>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</si>
  <si>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</si>
  <si>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</si>
  <si>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</si>
  <si>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</si>
  <si>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</si>
  <si>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</si>
  <si>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</si>
  <si>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</si>
  <si>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</si>
  <si>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</si>
  <si>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</si>
  <si>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</si>
  <si>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</si>
  <si>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</si>
  <si>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</si>
  <si>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</si>
  <si>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</si>
  <si>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</si>
  <si>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</si>
  <si>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</si>
  <si>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</si>
  <si>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</si>
  <si>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</si>
  <si>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</si>
  <si>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</si>
  <si>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</si>
  <si>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</si>
  <si>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</si>
  <si>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</si>
  <si>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</si>
  <si>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</si>
  <si>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</si>
  <si>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12.</t>
  </si>
  <si>
    <t>Odložený daňový záväzok (481A)</t>
  </si>
  <si>
    <t>Deferred tax liability (481A)</t>
  </si>
  <si>
    <t>Latente Steuerverbindlichkeit (481A)</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</si>
  <si>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</si>
  <si>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</si>
  <si>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</si>
  <si>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</si>
  <si>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</si>
  <si>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</si>
  <si>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</si>
  <si>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</si>
  <si>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Long-term bank loans (461A, 46XA)</t>
  </si>
  <si>
    <t>Langfristige Bankkredite (461A, 46XA)</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</si>
  <si>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</si>
  <si>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</si>
  <si>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</si>
  <si>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</si>
  <si>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</si>
  <si>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</si>
  <si>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</si>
  <si>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</si>
  <si>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</si>
  <si>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</si>
  <si>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</si>
  <si>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</si>
  <si>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</si>
  <si>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</si>
  <si>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</si>
  <si>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</si>
  <si>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</si>
  <si>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</si>
  <si>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</si>
  <si>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</si>
  <si>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</si>
  <si>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</si>
  <si>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</si>
  <si>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</si>
  <si>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</si>
  <si>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</si>
  <si>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</si>
  <si>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</si>
  <si>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</si>
  <si>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</si>
  <si>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</si>
  <si>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</si>
  <si>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</si>
  <si>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</si>
  <si>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</si>
  <si>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</si>
  <si>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</si>
  <si>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</si>
  <si>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</si>
  <si>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</si>
  <si>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</si>
  <si>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</si>
  <si>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</si>
  <si>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</si>
  <si>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</si>
  <si>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</si>
  <si>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B.VI.</t>
  </si>
  <si>
    <t>Current bank loans (221A, 231, 232, 23X, 461A, 46XA)</t>
  </si>
  <si>
    <t>Laufende Bankkredite (221A, 231, 232, 23X, 461A, 46XA)</t>
  </si>
  <si>
    <t>B.VII.</t>
  </si>
  <si>
    <t>Krátkodobé finančné výpomoci (241, 249, 24X, 473A,
 /-/255A)</t>
  </si>
  <si>
    <t>Short-term financial assistance (241, 249, 24X, 473A
/-/255A)</t>
  </si>
  <si>
    <t>Kurzfristige Finanzierungshilfen (241, 249, 24X, 473A
/-/255A)</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</si>
  <si>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</si>
  <si>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</si>
  <si>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</si>
  <si>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</si>
  <si>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</si>
  <si>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</si>
  <si>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</si>
  <si>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</si>
  <si>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</si>
  <si>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</si>
  <si>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</si>
  <si>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</si>
  <si>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</si>
  <si>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</si>
  <si>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Net turnover (part of account class 6 according to the Act)</t>
  </si>
  <si>
    <t>Nettoumsatzerlöse (Teil der Kontenklasse 6 gemäß dem Gesetz)</t>
  </si>
  <si>
    <t>**</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</si>
  <si>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</si>
  <si>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</si>
  <si>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</si>
  <si>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I.</t>
  </si>
  <si>
    <t>Revenue from the sale of merchandise (604, 607)</t>
  </si>
  <si>
    <t>Umsatzerlöse aus dem Verkauf von Waren (604, 607)</t>
  </si>
  <si>
    <t xml:space="preserve">II. </t>
  </si>
  <si>
    <t>Tržby z predaja vlastných výrobkov (601)</t>
  </si>
  <si>
    <t>Revenue from the sale of own products (601)</t>
  </si>
  <si>
    <t>Erlöse aus dem Verkauf von eigenen Erzeugnissen (601)</t>
  </si>
  <si>
    <t>III.</t>
  </si>
  <si>
    <t>Tržby z predaja služieb (602, 606)</t>
  </si>
  <si>
    <t>Revenue from the sale of services (602, 606)</t>
  </si>
  <si>
    <t>Erlöse aus dem Verkauf von Dienstleistungen (602, 606)</t>
  </si>
  <si>
    <t>IV.</t>
  </si>
  <si>
    <t>Zmeny stavu vnútroorganizačných zásob (+/-)
(účtová skupina 61)</t>
  </si>
  <si>
    <t>Changes in internal inventory (+/-) (account group 61)</t>
  </si>
  <si>
    <t>Bestandsveränderung der innerbetrieblichen Vorräte (+/-) (Kontengruppe 61)</t>
  </si>
  <si>
    <t>V.</t>
  </si>
  <si>
    <t>Own work capitalized (account group 62)</t>
  </si>
  <si>
    <t>Aktivierte Eigenleistungen  (Kontengruppe 62)</t>
  </si>
  <si>
    <t>VI.</t>
  </si>
  <si>
    <t>Revenue from the sale of non-current intangible assets, property, plant and equipment, and raw materials (641, 642)</t>
  </si>
  <si>
    <t>Erlöse aus dem Verkauf von langfristigen immateriellen Vermögensgegenständen, Sachanlagen und Material (641, 642)</t>
  </si>
  <si>
    <t>VII.</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</si>
  <si>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</si>
  <si>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</si>
  <si>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</si>
  <si>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</si>
  <si>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</si>
  <si>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</si>
  <si>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</si>
  <si>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</si>
  <si>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</si>
  <si>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</si>
  <si>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</si>
  <si>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</si>
  <si>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</si>
  <si>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</si>
  <si>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</si>
  <si>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Services (account group 51)</t>
  </si>
  <si>
    <t>Dienstleistungen (Kontengruppe 51)</t>
  </si>
  <si>
    <t>Osobné náklady súčet (r. 16 až r. 19)</t>
  </si>
  <si>
    <t>Personnel expenses - total (lines 16 to 19)</t>
  </si>
  <si>
    <t>Personalaufwendungen (Z. 16 bis Z. 19)</t>
  </si>
  <si>
    <t>E.1.</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</si>
  <si>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</si>
  <si>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</si>
  <si>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</si>
  <si>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</si>
  <si>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</si>
  <si>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</si>
  <si>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</si>
  <si>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</si>
  <si>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</si>
  <si>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</si>
  <si>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</si>
  <si>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</si>
  <si>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</si>
  <si>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</si>
  <si>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</si>
  <si>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</si>
  <si>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</si>
  <si>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G.1.</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</si>
  <si>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</si>
  <si>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</si>
  <si>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</si>
  <si>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</si>
  <si>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</si>
  <si>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</si>
  <si>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</si>
  <si>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</si>
  <si>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</si>
  <si>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</si>
  <si>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</si>
  <si>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J.</t>
  </si>
  <si>
    <t>Ostatné náklady na hospodársku činnosť 
(543, 544, 545, 546, 548, 549, 555, 557)</t>
  </si>
  <si>
    <t>Other operating expenses
(543, 544, 545, 546, 548, 549, 555, 557)</t>
  </si>
  <si>
    <t>Sonstige betriebliche Aufwendungen
(543, 544, 545, 546, 548, 549, 555, 557)</t>
  </si>
  <si>
    <t>***</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</si>
  <si>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</si>
  <si>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</si>
  <si>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</si>
  <si>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</si>
  <si>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</si>
  <si>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</si>
  <si>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</si>
  <si>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</si>
  <si>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VIII.</t>
  </si>
  <si>
    <t>Revenue from the sale of securities and shares (661)</t>
  </si>
  <si>
    <t>Erlöse aus dem Verkauf von Wertpapieren und Anteilen (661)</t>
  </si>
  <si>
    <t>IX.</t>
  </si>
  <si>
    <t>Výnosy z dlhodobého finančného majetku súčet
(r. 32 až r. 34)</t>
  </si>
  <si>
    <t>Income from non-current financial assets 
(lines 32 to 34)</t>
  </si>
  <si>
    <t>Erträge aus Finanzanlagen (Z. 32 bis Z. 34)</t>
  </si>
  <si>
    <t>IX.1.</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</si>
  <si>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</si>
  <si>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</si>
  <si>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</si>
  <si>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</si>
  <si>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</si>
  <si>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</si>
  <si>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</si>
  <si>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</si>
  <si>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</si>
  <si>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X.</t>
  </si>
  <si>
    <t>Výnosy z krátkodobého finančného majetku súčet
(r. 36 až r. 38)</t>
  </si>
  <si>
    <t>Income from current financial assets - total
(lines 36 to 38)</t>
  </si>
  <si>
    <t>Erträge aus dem kurzfristigen Finanzvermögen Summe (Z. 36 bis Z. 38)</t>
  </si>
  <si>
    <t>X.1.</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</si>
  <si>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</si>
  <si>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</si>
  <si>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</si>
  <si>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</si>
  <si>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</si>
  <si>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</si>
  <si>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</si>
  <si>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</si>
  <si>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</si>
  <si>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XI.</t>
  </si>
  <si>
    <t>Interest income (line 40 + line 41)</t>
  </si>
  <si>
    <t>Zinserträge (Z. 40 + Z. 41)</t>
  </si>
  <si>
    <t>XI.1.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</si>
  <si>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</si>
  <si>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</si>
  <si>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</si>
  <si>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</si>
  <si>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</si>
  <si>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</si>
  <si>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XII.</t>
  </si>
  <si>
    <t>Exchange rate gains (663)</t>
  </si>
  <si>
    <t>Kursgewinne (663)</t>
  </si>
  <si>
    <t>XIII.</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</si>
  <si>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</si>
  <si>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</si>
  <si>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</si>
  <si>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XIV.</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</si>
  <si>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</si>
  <si>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</si>
  <si>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</si>
  <si>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</si>
  <si>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</si>
  <si>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</si>
  <si>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K.</t>
  </si>
  <si>
    <t>Securities and shares sold (561)</t>
  </si>
  <si>
    <t>Verkaufte Wertpapiere und Anteile (561)</t>
  </si>
  <si>
    <t>L.</t>
  </si>
  <si>
    <t>Expenses related to current financial assets (566)</t>
  </si>
  <si>
    <t>Aufwendungen auf kurzfristiges Finanzvermögen (566)</t>
  </si>
  <si>
    <t>M.</t>
  </si>
  <si>
    <t>Opravné položky k finančnému majetku (+/-) (565)</t>
  </si>
  <si>
    <t>Value adjustments to financial assets (+/-) (565)</t>
  </si>
  <si>
    <t>Wertberichtigungen zum Finanzvermögen (+/-) (565)</t>
  </si>
  <si>
    <t>N.</t>
  </si>
  <si>
    <t>Nákladové úroky (r. 50 + r. 51)</t>
  </si>
  <si>
    <t>Interest expense (line 50 + line 51)</t>
  </si>
  <si>
    <t>Zinsaufwendungen (Z. 50 + Z. 51)</t>
  </si>
  <si>
    <t>N.1.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</si>
  <si>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</si>
  <si>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</si>
  <si>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</si>
  <si>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</si>
  <si>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</si>
  <si>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</si>
  <si>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O.</t>
  </si>
  <si>
    <t>Exchange rate losses (563)</t>
  </si>
  <si>
    <t>Kursverluste (563)</t>
  </si>
  <si>
    <t>P.</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</si>
  <si>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</si>
  <si>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</si>
  <si>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</si>
  <si>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Q.</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</si>
  <si>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</si>
  <si>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</si>
  <si>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</si>
  <si>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</si>
  <si>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</si>
  <si>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</si>
  <si>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t>
  </si>
  <si>
    <t>Profit/loss for the accounting period before tax (+/-) (line 27 + line 55)</t>
  </si>
  <si>
    <t>Jahresüberschuss/Jahresfehlbetrag vor Steuern (+/-) (r. 27 + r. 55)</t>
  </si>
  <si>
    <t>R.</t>
  </si>
  <si>
    <t>Daň z príjmov (r. 58 + r. 59)</t>
  </si>
  <si>
    <t>Income tax (line 58 + line 59)</t>
  </si>
  <si>
    <t>Einkommensteuer (Z. 58 + Z. 59)</t>
  </si>
  <si>
    <t>R.1.</t>
  </si>
  <si>
    <t>Daň z príjmov  splatná (591, 595)</t>
  </si>
  <si>
    <t>Income tax - current (591, 595)</t>
  </si>
  <si>
    <t>Einkommensteuer fällig (591, 595)</t>
  </si>
  <si>
    <t>Daň z príjmov odložená (+/-) (592)</t>
  </si>
  <si>
    <t>Income tax - deferred (+/-) (592)</t>
  </si>
  <si>
    <t>Einkommensteuer latent (+/-) (592)</t>
  </si>
  <si>
    <t>S.</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</si>
  <si>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</si>
  <si>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</si>
  <si>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</si>
  <si>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</si>
  <si>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</si>
  <si>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</si>
  <si>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</si>
  <si>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</si>
  <si>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</si>
  <si>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</si>
  <si>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</si>
  <si>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</si>
  <si>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</si>
  <si>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</si>
  <si>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</si>
  <si>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</si>
  <si>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</si>
  <si>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</si>
  <si>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</si>
  <si>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</si>
  <si>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</si>
  <si>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</si>
  <si>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</si>
  <si>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</si>
  <si>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</si>
  <si>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2</t>
  </si>
  <si>
    <t>Korrektur-Teil 2</t>
  </si>
  <si>
    <t>Net</t>
  </si>
  <si>
    <t>Text</t>
  </si>
  <si>
    <t>Skutočnosť</t>
  </si>
  <si>
    <t>Actual data</t>
  </si>
  <si>
    <t>Istbestand</t>
  </si>
  <si>
    <t>Correction-Part 1</t>
  </si>
  <si>
    <t>Korrektur-Teil 1</t>
  </si>
  <si>
    <t>TOTAL ASSETS line 02 + line 33 + line 74</t>
  </si>
  <si>
    <t>Non-current assets line 03 + line 11 + line 21</t>
  </si>
  <si>
    <t>Non-current intangible assets - total  (lines 04 to 10)</t>
  </si>
  <si>
    <t>Capitalized development costs (012) - /072, 091A/</t>
  </si>
  <si>
    <t>Valuable rights (014)-/074, 091A/</t>
  </si>
  <si>
    <t>Poznámky Úč MÚJ 3 - 01</t>
  </si>
  <si>
    <t>Čl. I  Všeobecné údaje</t>
  </si>
  <si>
    <t>(1)  Informácie o účtovnej jednotke</t>
  </si>
  <si>
    <t>(2) Údaje o konsolidovanom celku, a to</t>
  </si>
  <si>
    <t>b) Účasť účtovnej jednotky na konsolidujúcej účtovnej jednotky, ktorá zostavuje konsolidovanú účtovnú závierku</t>
  </si>
  <si>
    <t>d) Informácie o účtovných zásadách a účtovných metódach</t>
  </si>
  <si>
    <t>(3) Priemerný prepočítaný počet zamestnancov</t>
  </si>
  <si>
    <t>Čl. II Informácie o prijatých postupoch</t>
  </si>
  <si>
    <t>(1) Informácia, či je účtovná závierka zostavená za splnenia predpokladu, že účtovná jednotka bude nepretržite pokračovať vo svojej činnosti</t>
  </si>
  <si>
    <t xml:space="preserve">(2)  Spôsob oceňovania jednotlivých položiek majetku a záväzkov, </t>
  </si>
  <si>
    <t>a) dlhodobého nehmotného majetku, dlhodobého hmotného majetku a dlhodobého finančného majetku,</t>
  </si>
  <si>
    <t>b) zásob obstaraných kúpou, zásob vytvorených vlastnou činnosťou,</t>
  </si>
  <si>
    <t>c) pohľadávok,</t>
  </si>
  <si>
    <t>d) krátkodobého finančného majetku,</t>
  </si>
  <si>
    <t>e) záväzkov vrátane rezerv, dlhopisov, pôžičiek a úverov,</t>
  </si>
  <si>
    <t>f) derivátových operácií.</t>
  </si>
  <si>
    <t>(3) Spôsob zostavenia odpisového plánu pre jednotlivé druhy dlhodobého hmotného majetku  a dlhodobého nehmotného majetku</t>
  </si>
  <si>
    <t>Druh investičného majetku</t>
  </si>
  <si>
    <t xml:space="preserve">ročná </t>
  </si>
  <si>
    <t>metóda</t>
  </si>
  <si>
    <t>odpis.</t>
  </si>
  <si>
    <t>spôsob stanovenia</t>
  </si>
  <si>
    <t>doba</t>
  </si>
  <si>
    <t>sadzba</t>
  </si>
  <si>
    <t>odpisovej sadzby</t>
  </si>
  <si>
    <t xml:space="preserve">Dlhodobý hmotný majetok </t>
  </si>
  <si>
    <t>(4) Zmeny účtovných zásad a zmeny účtovných metód s uvedením dôvodu týchto zmien a vyčíslením ich vplyvu</t>
  </si>
  <si>
    <t>a) finančnú hodnotu majetku</t>
  </si>
  <si>
    <t>b) záväzkov</t>
  </si>
  <si>
    <t>c) základného imania a výsledku hospodárenia účtovnej jednotky</t>
  </si>
  <si>
    <t>(5) Informácie o dotáciách a ich oceňovanie  v účtovníctve</t>
  </si>
  <si>
    <t xml:space="preserve">(6) Informácie o účtovaní významných opráv chýb minulých účtovných období v bežnom účtovnom období vplyvu na nerozdelený zisk </t>
  </si>
  <si>
    <t xml:space="preserve"> minulých rokov alebo neuhradenú stratu minulých rokov</t>
  </si>
  <si>
    <t>Čl. III Informácie, ktoré vysvetľujú a dopĺňajú súvahu a výkaz ziskov a strát</t>
  </si>
  <si>
    <t>(2) Informácie o záväzkoch</t>
  </si>
  <si>
    <t>a) celkovej sume záväzkov so zostatkovou dobou splatnosti dlhšou ako päť rokov</t>
  </si>
  <si>
    <t>b) celkovej sume zabezpečených záväzkov, opis a spôsoby zabezpečenia záväzkov.</t>
  </si>
  <si>
    <t>(3) Informácie o vlastných akciách, a to</t>
  </si>
  <si>
    <t>a) dôvode nadobudnutia vlastných akcií počas účtovného obdobia,</t>
  </si>
  <si>
    <t xml:space="preserve">Bežné </t>
  </si>
  <si>
    <t xml:space="preserve"> hodnota</t>
  </si>
  <si>
    <t xml:space="preserve">účtovné </t>
  </si>
  <si>
    <t xml:space="preserve">Nadobudnuté vlastné akcie </t>
  </si>
  <si>
    <t xml:space="preserve">Vlastné akcie  </t>
  </si>
  <si>
    <t>V držbe vlastné akcie k poslednému dňu účtovného obdobia</t>
  </si>
  <si>
    <t>(4) Informácie o orgánoch účtovnej jednotky, a to</t>
  </si>
  <si>
    <t>a) výške jednotlivých druhov záruk alebo iných zabezpečení poskytnutých pre členov štatutárneho orgánu, dozorného orgánu a iného orgánu účtovnej jednotky, a to v členení za jednotlivé orgány,</t>
  </si>
  <si>
    <t>Druh záruk alebo iné zabezpečenie</t>
  </si>
  <si>
    <t>Druh orgánu ÚJ</t>
  </si>
  <si>
    <t>b) pôžičkách poskytnutých členom štatutárneho orgánu, dozorného orgánu a iného orgánu účtovnej jednotky a to</t>
  </si>
  <si>
    <t>1. celková suma poskytnutých pôžičiek k poslednému dňu účtovného obdobia v členení za jednotlivé orgány</t>
  </si>
  <si>
    <t>2. celková suma splatených pôžičiek k poslednému dňu účtovného obdobia v členení  za jednotlivé orgány,</t>
  </si>
  <si>
    <t xml:space="preserve">Splatené pôžičky </t>
  </si>
  <si>
    <t>3. celková suma odpustených pôžičiek a odpísaných pôžičiek k poslednému dňu účtovného obdobia v členení za jednotlivé orgány,</t>
  </si>
  <si>
    <t xml:space="preserve">Odpustené  pôžičky </t>
  </si>
  <si>
    <t>c) hlavných podmienkach, na základe ktorých im boli záruky alebo iné zabezpečenie a pôžičky poskytnuté; pri pôžičkách sa uvádzajú úrokové sadzby,</t>
  </si>
  <si>
    <t>d) celkovej sume použitých finančných prostriedkov alebo iného plnenia na súkromné účely</t>
  </si>
  <si>
    <t>(5) Informácie o povinnostiach účtovnej jednotky, a to</t>
  </si>
  <si>
    <t>a) celkovej sume finančných povinností, ktoré sa nevykazujú v súvahe, ale sú významné na posúdenie finančnej situácie účtovnej jednotky</t>
  </si>
  <si>
    <t>b) celkovej sume významných podmienených záväzkov</t>
  </si>
  <si>
    <t xml:space="preserve">1. možná povinnosť, ktorá vznikla ako dôsledok minulej udalosti a ktorej existencia závisí od toho, či nastane alebo nenastane </t>
  </si>
  <si>
    <t>2. existujúca povinnosť, ktorá vznikla ako dôsledok minulej udalosti, ale ktorá sa nevykazuje v súvahe</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</si>
  <si>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</si>
  <si>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</si>
  <si>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</si>
  <si>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Slovenský jazyk</t>
  </si>
  <si>
    <t>Anglický jazyk</t>
  </si>
  <si>
    <t>Nemecký jazyk</t>
  </si>
  <si>
    <t>Účtovná jednotka</t>
  </si>
  <si>
    <t xml:space="preserve"> - riadna</t>
  </si>
  <si>
    <t xml:space="preserve"> - malá</t>
  </si>
  <si>
    <t xml:space="preserve"> - mimoriadna</t>
  </si>
  <si>
    <t xml:space="preserve"> - veľká</t>
  </si>
  <si>
    <t xml:space="preserve"> - priebežná</t>
  </si>
  <si>
    <t>(vyznačí sa</t>
  </si>
  <si>
    <t>)</t>
  </si>
  <si>
    <t>Priložené súčasti účtovej závierky</t>
  </si>
  <si>
    <t>Súvaha (Úč POD 1-01)</t>
  </si>
  <si>
    <t>Výkaz ziskov a strát(Úč POD 2-01)</t>
  </si>
  <si>
    <t>Poznámky (Úč POD 3-01)</t>
  </si>
  <si>
    <t>Sídlo účtovnej jednotky, ulica a číslo</t>
  </si>
  <si>
    <t>Označenie obchodného registra a číslo zápisu obchodnej spoločnosti</t>
  </si>
  <si>
    <t>Telefónne číslo</t>
  </si>
  <si>
    <t>Faxové číslo</t>
  </si>
  <si>
    <t>Zostavená dňa:</t>
  </si>
  <si>
    <t>Schválená dňa:</t>
  </si>
  <si>
    <t>Podpisový záznam štatutárneho orgánu účtovnej jednotky alebo člena štatutárneho orgánu účtovnej jednotky alebo podpisový záznam fyzickej osoby, ktorá je účtovnou jednotkou:</t>
  </si>
  <si>
    <t>podnikateľov v podvojnom učtovníctve zostavená</t>
  </si>
  <si>
    <t xml:space="preserve">            </t>
  </si>
  <si>
    <t>ÚČTOVNÁ ZÁVIERKA</t>
  </si>
  <si>
    <t>Tax identification number</t>
  </si>
  <si>
    <t>of entrepreneurs maintaining accounts under the system of double entry bookkeeping</t>
  </si>
  <si>
    <t>Financial statements</t>
  </si>
  <si>
    <t>Accounting entity</t>
  </si>
  <si>
    <t>For the period</t>
  </si>
  <si>
    <t>Month</t>
  </si>
  <si>
    <t>Year</t>
  </si>
  <si>
    <t xml:space="preserve"> - ordinary</t>
  </si>
  <si>
    <t xml:space="preserve"> - extraordinary</t>
  </si>
  <si>
    <t>- interim</t>
  </si>
  <si>
    <t xml:space="preserve"> - small</t>
  </si>
  <si>
    <t xml:space="preserve"> - large</t>
  </si>
  <si>
    <t>(check</t>
  </si>
  <si>
    <t>Attached parts of the financial statements</t>
  </si>
  <si>
    <t>Balance Sheet
(Úč POD 1-01)
(in whole euros)</t>
  </si>
  <si>
    <t>Income Statement
(Úč POD 2-01)
(in whole euros)</t>
  </si>
  <si>
    <t>Notes to the Financial Statements (Úč POD 3-01)
(In whole euros or eurocents)</t>
  </si>
  <si>
    <t>from</t>
  </si>
  <si>
    <t>to</t>
  </si>
  <si>
    <t>Legal name (designation) of the accounting entity</t>
  </si>
  <si>
    <t>Registered office of the accounting entity, street and number</t>
  </si>
  <si>
    <t>Zip code</t>
  </si>
  <si>
    <t>Municipality</t>
  </si>
  <si>
    <t>Designation of the Commercial Register and company registration number</t>
  </si>
  <si>
    <t>Telephone</t>
  </si>
  <si>
    <t>Fax</t>
  </si>
  <si>
    <t>Email</t>
  </si>
  <si>
    <t>Prepared on:</t>
  </si>
  <si>
    <t>Approved on:</t>
  </si>
  <si>
    <t>Signature of the accounting entity's statutory body or a member of the accounting entity's statutory body or the signature of a sole trader who is the accounting entity:</t>
  </si>
  <si>
    <t>Identification number (IČO)</t>
  </si>
  <si>
    <t>Preceding period</t>
  </si>
  <si>
    <t>JAHRESABSCHLUSS</t>
  </si>
  <si>
    <t>der Unternehmer in der doppelten Buchführung erstellt</t>
  </si>
  <si>
    <t>zum</t>
  </si>
  <si>
    <t>Unmittelbare</t>
  </si>
  <si>
    <t>Jahresabschluss</t>
  </si>
  <si>
    <t>Buchführungseinheit</t>
  </si>
  <si>
    <t>Für den Zeitraum</t>
  </si>
  <si>
    <t>Monat</t>
  </si>
  <si>
    <t>Jahr</t>
  </si>
  <si>
    <t xml:space="preserve"> - ordentlicher</t>
  </si>
  <si>
    <t xml:space="preserve"> - außerordentlicher</t>
  </si>
  <si>
    <t xml:space="preserve"> - Zwischenabschluss</t>
  </si>
  <si>
    <t xml:space="preserve"> - kleine</t>
  </si>
  <si>
    <t xml:space="preserve"> - große</t>
  </si>
  <si>
    <t>(mit einem   zu bezeichnen)</t>
  </si>
  <si>
    <t>Beiliegende Bestandteile des Jahresabschlusses</t>
  </si>
  <si>
    <t>Bilanz (Úč POD 1-01)</t>
  </si>
  <si>
    <t>Gewinn- und Verlustrechnung (Úč POD 2-01)</t>
  </si>
  <si>
    <t xml:space="preserve">Anhang (Úč POD 3-01) </t>
  </si>
  <si>
    <t>vom</t>
  </si>
  <si>
    <t>bis</t>
  </si>
  <si>
    <t xml:space="preserve">Handelsname  (Bezeichnung) der Buchführungseinheit </t>
  </si>
  <si>
    <t>Sitz der Buchführungseinheit, Straße und Nummer</t>
  </si>
  <si>
    <t>PLZ</t>
  </si>
  <si>
    <t>Ort</t>
  </si>
  <si>
    <t>Bezeichnung des Handelsregisters und die Nummer der Eintragung der Handelsgesellschaft</t>
  </si>
  <si>
    <t>Telefonnummer</t>
  </si>
  <si>
    <t>Faxnummer</t>
  </si>
  <si>
    <t>E-Mail</t>
  </si>
  <si>
    <t>Erstellt am:</t>
  </si>
  <si>
    <t>Festgestellt am:</t>
  </si>
  <si>
    <t>Unterschriftsaufzeichnung des statutarischen Organs der Buchführungseinheit oder des Mitglieds des Statutarorgans der Buchführungseinheit oder die Unterschriftsaufzeichnung der natürlichen Person, die eine Buchführungseinheit ist:</t>
  </si>
  <si>
    <t>as of</t>
  </si>
  <si>
    <t>FINANCIAL STATEMENTS</t>
  </si>
  <si>
    <t>Účtovná závierka ku dňu :</t>
  </si>
  <si>
    <t xml:space="preserve">Hlavička </t>
  </si>
  <si>
    <t>Vložte postupne tieto údaje</t>
  </si>
  <si>
    <t>Dátum zápisu do OR: 10.06.2005</t>
  </si>
  <si>
    <t>Zoznam výpisov: OR OS Banská Bystrica</t>
  </si>
  <si>
    <t>Oddiel : Sro</t>
  </si>
  <si>
    <t>Vložka číslo 10516/S</t>
  </si>
  <si>
    <t xml:space="preserve">Spolu </t>
  </si>
  <si>
    <t>UZPODv14_2</t>
  </si>
  <si>
    <t>Korekcia - časť 2</t>
  </si>
  <si>
    <t>Brutto - časť 1</t>
  </si>
  <si>
    <t>Číslo
riadku
c</t>
  </si>
  <si>
    <t>STRANA AKTÍV
b</t>
  </si>
  <si>
    <t>SPOLU MAJETOK
r. 02 + r. 33 + r. 74</t>
  </si>
  <si>
    <t>Neobežný majetok
r. 03 + r. 11 + r. 21</t>
  </si>
  <si>
    <t>Dlhodobý
nehmotný majetok
súčet (r. 04 až r. 10)</t>
  </si>
  <si>
    <t>Aktivované náklady
na vývoj
(012) - /072, 091A</t>
  </si>
  <si>
    <t>Samostatné
hnuteľné veci a
súbory hnuteľných
vecí
(022) - /082, 092A/</t>
  </si>
  <si>
    <t>Stavby
(021) - /081, 092A/</t>
  </si>
  <si>
    <t>Pozemky
(031) - /092A/</t>
  </si>
  <si>
    <t>Dlhodobý hmotný
majetok
súčet (r. 12 až
r. 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</si>
  <si>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</si>
  <si>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</si>
  <si>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</si>
  <si>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</si>
  <si>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</si>
  <si>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</si>
  <si>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A.II.1.</t>
  </si>
  <si>
    <t>Netto     2</t>
  </si>
  <si>
    <t>Netto     3</t>
  </si>
  <si>
    <t>Bezprostredne predchádzajúce
účtovné obdobie</t>
  </si>
  <si>
    <t>Ozna-</t>
  </si>
  <si>
    <t>Pestovateľské celky
trvalých porastov
(025) - /085, 092A/</t>
  </si>
  <si>
    <t>Základné stádo a
ťažné zvieratá
(026) - /086, 092A/</t>
  </si>
  <si>
    <t>Ostatný dlhodobý
hmotný majetok
(029, 02X, 032) -
/089, 08X, 092A/</t>
  </si>
  <si>
    <t>Obstarávaný
dlhodobý hmotný
majetok
(042) - /094/</t>
  </si>
  <si>
    <t>Poskytnuté
preddavky na
dlhodobý hmotný
majetok
(052) - /095A/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</si>
  <si>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</si>
  <si>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</si>
  <si>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</si>
  <si>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</si>
  <si>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Ostatné
realizovateľné cenné
papiere a podiely
(063A) - /096A/</t>
  </si>
  <si>
    <t>Pôžičky prepojeným
účtovným jednotkám
(066A) - /096A/</t>
  </si>
  <si>
    <t>Dlhové cenné
papiere a ostatný
dlhodobý finančný
majetok (065A,
069A,06XA) - /096A/</t>
  </si>
  <si>
    <t>Ostatné pôžičky
(067A) - /096A/</t>
  </si>
  <si>
    <t>Pôžičky v rámci
podielovej účasti
okrem prepojeným
účtovným jednotkám
(066A) - /096A/</t>
  </si>
  <si>
    <t>Pôžičky a ostatný
dlhodobý finančný
majetok so zostatkovou
dobou splatnosti
najviac jeden rok
(066A, 067A, 069A,
06XA) - /096A/</t>
  </si>
  <si>
    <t>Účty v bankách
s dobou viazanosti
dlhšou ako jeden rok
(22XA)</t>
  </si>
  <si>
    <t>Obstarávaný
dlhodobý finančný
majetok
(043) - /096A/</t>
  </si>
  <si>
    <t>Poskytnuté
preddavky
na dlhodobý
finančný majetok
(053) - /095A/</t>
  </si>
  <si>
    <t>Obežný majetok
r. 34 + r. 41 + r. 53 +
r. 66 + r. 71</t>
  </si>
  <si>
    <t>Zásoby
súčet (r. 35 až
r. 40)</t>
  </si>
  <si>
    <t>Materiál
(112, 119, 11X)
- /191, 19X/</t>
  </si>
  <si>
    <t>Nedokončená
výroba a polotovary
vlastnej výroby
(121, 122, 12X) -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</si>
  <si>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</si>
  <si>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</si>
  <si>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</si>
  <si>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</si>
  <si>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</si>
  <si>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</si>
  <si>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
(066A, 067A, 069A,
06XA) - /096A/</t>
  </si>
  <si>
    <t>Pohľadávky z obchodného
styku v rámci podielovej
účasti okrem pohľadávok
voči prepojeným
účtovným jednotkám
(311A, 312A, 313A, 314A,
315A, 31XA) - /391A/</t>
  </si>
  <si>
    <t>Ostatné pohľadávky
z obchodného styku
(311A, 312A, 313A,
314A, 315A, 31XA) -
/391A/</t>
  </si>
  <si>
    <t>Čistá hodnota
zákazky
(316A)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</si>
  <si>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</si>
  <si>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</si>
  <si>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</si>
  <si>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</si>
  <si>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</si>
  <si>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</si>
  <si>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</si>
  <si>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Pohľadávky
z obchodného
styku
súčet (r. 55 až r. 57)</t>
  </si>
  <si>
    <t>Pohľadávky z obchodného
styku voči
prepojeným účtovným
jednotkám (311A,
312A, 313A, 314A,
315A, 31XA) - /391A/</t>
  </si>
  <si>
    <t>Obstarávaný
krátkodobý finančný
majetok
(259, 314A) - /291A</t>
  </si>
  <si>
    <t>Vlastné akcie a
vlastné obchodné
podiely
(252)</t>
  </si>
  <si>
    <t>Krátkodobý finančný
majetok bez krátkodobého
finančného majetku
v prepojených účtovných
jednotkách (251A,
253A, 256A, 257A,
25XA) - /291A, 29XA/</t>
  </si>
  <si>
    <t>Krátkodobý finančný
majetok v prepojených
účtovných
jednotkách (251A,
253A, 256A, 257A,
25XA) - /291A, 29XA/</t>
  </si>
  <si>
    <t>Krátkodobý
finančný majetok
súčet (r. 67 až r. 70)</t>
  </si>
  <si>
    <t>Iné pohľadávky
(335A, 33XA, 371A,
374A, 375A, 378A)
- /391A/</t>
  </si>
  <si>
    <t>Daňové pohľadávky
a dotácie
(341, 342, 343, 345,
346, 347) - /391A/</t>
  </si>
  <si>
    <t>Sociálne poistenie
(336A) - /391A/</t>
  </si>
  <si>
    <t>Pohľadávky voči
spoločníkom, členom
a združeniu (354A,
355A, 358A, 35XA,
398A) - /391A/</t>
  </si>
  <si>
    <t>Ostatné pohľadávky
z obchodného styku
(311A, 312A, 313A,
314A, 315A, 31XA) -
/391A/
315A, 31XA) - /391A/
(066A, 067A, 069A,
06XA) - /096A/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</si>
  <si>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</si>
  <si>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</si>
  <si>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</si>
  <si>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</si>
  <si>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</si>
  <si>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</si>
  <si>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</si>
  <si>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</si>
  <si>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Bežné účtovné obdobie      4</t>
  </si>
  <si>
    <t>čenie</t>
  </si>
  <si>
    <t>UZPODv14_3</t>
  </si>
  <si>
    <t>UZPODv14_4</t>
  </si>
  <si>
    <t>UZPODv14_5</t>
  </si>
  <si>
    <t>UZPODv14_6</t>
  </si>
  <si>
    <t>UZPODv14_7</t>
  </si>
  <si>
    <t>Ozna- čenie
a</t>
  </si>
  <si>
    <t>Číslo
riadk
c</t>
  </si>
  <si>
    <t>STRANA PASÍV
b</t>
  </si>
  <si>
    <t>Bezprostredne
predchádzajúce účtovné obdobie     5</t>
  </si>
  <si>
    <t>SPOLU VLASTNÉ IMANIE A ZÁVÄZKY
r. 80 + r. 101 + r. 141</t>
  </si>
  <si>
    <t>Vlastné imanie r. 81 + r. 85 + r. 86 + r. 87 +
r. 90 + r. 93 + r. 97 + r. 100</t>
  </si>
  <si>
    <t>Pohľadávky za upísané vlastné imanie
(/-/353)</t>
  </si>
  <si>
    <t>Zákonný rezervný fond a nedeliteľný fond
(417A, 418, 421A, 422)</t>
  </si>
  <si>
    <t>Rezervný fond na vlastné akcie a vlastné
podiely (417A, 421A)</t>
  </si>
  <si>
    <t>Oceňovacie rozdiely z precenenia
súčet (r. 94 až r. 96)</t>
  </si>
  <si>
    <t>Oceňovacie rozdiely z precenenia
majetku a záväzkov (+/- 414)</t>
  </si>
  <si>
    <t>Oceňovacie rozdiely z kapitálových
účastín (+/- 415)</t>
  </si>
  <si>
    <t>Oceňovacie rozdiely z precenenia
pri zlúčení, splynutí a rozdelení (+/- 416)</t>
  </si>
  <si>
    <t>Výsledok hospodárenia minulých rokov
r. 98 + r. 99</t>
  </si>
  <si>
    <t>Výsledok hospodárenia za účtovné obdobie
po zdanení /+-/ r. 01 - (r. 81 + r. 85 + r. 86
+ r. 87 + r. 90 + r. 93 + r. 97 + r. 101 + r. 141)</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</si>
  <si>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</si>
  <si>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</si>
  <si>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</si>
  <si>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</si>
  <si>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      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</si>
  <si>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</si>
  <si>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</si>
  <si>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účtovným
jednotkám (471A, 47XA)</t>
  </si>
  <si>
    <t>Iné dlhodobé záväzky 115
(336A, 372A, 474A, 47XA)</t>
  </si>
  <si>
    <t>Dlhodobé záväzky z derivátových operácií
(373A, 377A)</t>
  </si>
  <si>
    <t>Zákonné rezervy (451A)</t>
  </si>
  <si>
    <t>Krátkodobé záväzky
súčet (r. 123 + r. 127 až r. 135)</t>
  </si>
  <si>
    <t>Záväzky z obchodného styku
súčet (r. 124 až r. 126)</t>
  </si>
  <si>
    <t>Záväzky z obchodného styku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</si>
  <si>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</si>
  <si>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</si>
  <si>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</si>
  <si>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</si>
  <si>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voči zamestnancom
(331, 333, 33X, 479A)</t>
  </si>
  <si>
    <t>Daňové záväzky a dotácie
(341, 342, 343, 345, 346, 347, 34X)</t>
  </si>
  <si>
    <t>Záväzky z derivátových operácií
(373A, 377A)</t>
  </si>
  <si>
    <t>Iné záväzky
(372A, 379A, 474A, 475A, 479A, 47XA)</t>
  </si>
  <si>
    <t>Bežné bankové úvery
(221A, 231, 232, 23X, 461A, 46XA)</t>
  </si>
  <si>
    <t>Krátkodobé finančné výpomoci
(241, 249, 24X, 473A, /-/255A)</t>
  </si>
  <si>
    <t>Časové rozlíšenie
súčet (r. 142 až r. 145)</t>
  </si>
  <si>
    <t>Výdavky budúcich období dlhodobé
(383A)</t>
  </si>
  <si>
    <t>Výdavky budúcich období krátkodobé
(383A)</t>
  </si>
  <si>
    <t>Výnosy budúcich období dlhodobé
(384A)</t>
  </si>
  <si>
    <t>Výnosy budúcich období krátkodobé 
(384A)</t>
  </si>
  <si>
    <t>UZPODv14_8</t>
  </si>
  <si>
    <t>UZPODv14_9</t>
  </si>
  <si>
    <t>UZPODv14_10</t>
  </si>
  <si>
    <t>Text
b</t>
  </si>
  <si>
    <t xml:space="preserve">Bežné účtovné obdobie  1 </t>
  </si>
  <si>
    <t>Bezprostredne
predchádzajúce účtovné obdobie     2</t>
  </si>
  <si>
    <t>Čistý obrat (časť účt. tr. 6 podľa
zákona)</t>
  </si>
  <si>
    <t>Výnosy z hospodárskej činnosti spolu
súčet (r. 03 až r. 09)</t>
  </si>
  <si>
    <t>Zmeny stavu vnútroorganizačných zásob
(+/-) (účtová skupina 61)</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</si>
  <si>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</si>
  <si>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</si>
  <si>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</si>
  <si>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</si>
  <si>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</si>
  <si>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Osobné náklady (r. 16 až r. 19)</t>
  </si>
  <si>
    <t>Odmeny členom orgánov spoločnosti a
družstva (523)</t>
  </si>
  <si>
    <t>Náklady na sociálne poistenie
(524, 525, 526)</t>
  </si>
  <si>
    <t>Výsledok hospodárenia z hospodárskej
činnosti (+/-) (r. 02 - r. 10)</t>
  </si>
  <si>
    <t>Ostatné náklady na hospodársku činnosť
(543, 544, 545, 546, 548, 549, 555, 557)</t>
  </si>
  <si>
    <t>Opravné položky k pohľadávkam (+/-)
(547)</t>
  </si>
  <si>
    <t>Zostatková cena predaného dlhodobého
majetku a predaného materiálu (541, 542)</t>
  </si>
  <si>
    <t>Opravné položky k dlhodobému
nehmotnému majetku a dlhodobému
hmotnému majetku (+/-) (553)</t>
  </si>
  <si>
    <t>Odpisy dlhodobého nehmotného majetku
a dlhodobého hmotného majetku (551)</t>
  </si>
  <si>
    <t>Odpisy a opravné položky k dlhodobému
nehmotnému majetku a dlhodobému
hmotnému majetku (r. 22 + r. 23)</t>
  </si>
  <si>
    <t>II.</t>
  </si>
  <si>
    <t>UZPODv14_11</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</si>
  <si>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</si>
  <si>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</si>
  <si>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</si>
  <si>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</si>
  <si>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</si>
  <si>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</si>
  <si>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</si>
  <si>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</si>
  <si>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</si>
  <si>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</si>
  <si>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</si>
  <si>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od prepojených
účtovných jednotiek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</si>
  <si>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</si>
  <si>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</si>
  <si>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</si>
  <si>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</si>
  <si>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pre prepojené účtovné
jednotky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</si>
  <si>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</si>
  <si>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</si>
  <si>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</si>
  <si>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</si>
  <si>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splatná (591, 595)</t>
  </si>
  <si>
    <t>Prevod podielov na výsledku hospodárenia
spoločníkom (+/- 596)</t>
  </si>
  <si>
    <t>Výsledok hospodárenia za účtovné
obdobie po zdanení (+/-)
(r. 56 - r. 57 - r. 60)</t>
  </si>
  <si>
    <t xml:space="preserve">Bežné účtovné obdobie  
1 </t>
  </si>
  <si>
    <t>Bezprostredne predchádzajúce účtovné 
obdobie     
2</t>
  </si>
  <si>
    <t>UZPODv14_12</t>
  </si>
  <si>
    <t xml:space="preserve">Bežné účtovné obdobie  
Netto 1 </t>
  </si>
  <si>
    <t>Bezprostredne
predchádzajúce účtovné obdobie     
Netto 2</t>
  </si>
  <si>
    <t>SPOLU MAJETOK
r. 02 + r. 13</t>
  </si>
  <si>
    <t>Neobežný majetok
r. 03 + r. 04 + r. 09</t>
  </si>
  <si>
    <t>Dlhodobý nehmotný majetok (012,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</si>
  <si>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</si>
  <si>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</si>
  <si>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</si>
  <si>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</si>
  <si>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</si>
  <si>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</si>
  <si>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</si>
  <si>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</si>
  <si>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</si>
  <si>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</si>
  <si>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</si>
  <si>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</si>
  <si>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r. 17 až r. 19</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</si>
  <si>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</si>
  <si>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</si>
  <si>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</si>
  <si>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20
r. 21 až r. 23</t>
  </si>
  <si>
    <t>Peniaze a účty v bankách 21
(211, 213, 21X, 221A, 22XA, +/- 261)</t>
  </si>
  <si>
    <t>Účty v bankách s dobou viazanosti dlhšou
ako jeden rok (22XA)</t>
  </si>
  <si>
    <t>Ostatné finančné účty (251, 253, 256, 23
257, 25X, 259, 314A) - /291,29X/</t>
  </si>
  <si>
    <t>UZMUJ_2</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</si>
  <si>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</si>
  <si>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</si>
  <si>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</si>
  <si>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</si>
  <si>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</si>
  <si>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</si>
  <si>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</si>
  <si>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</si>
  <si>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</si>
  <si>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</si>
  <si>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</si>
  <si>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</si>
  <si>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Dlhodobé rezervy
(451A, 459A, 45XA)</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</si>
  <si>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</si>
  <si>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</si>
  <si>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</si>
  <si>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</si>
  <si>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</si>
  <si>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</si>
  <si>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</si>
  <si>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Bankové úvery 
r. 47 + r. 48</t>
  </si>
  <si>
    <t>Bankové úvery dlhodobé
(461A, 46XA)</t>
  </si>
  <si>
    <t>B.III.1</t>
  </si>
  <si>
    <t>Výnosy z hospodárskej činnosti spolu
r. 02 až r. 07</t>
  </si>
  <si>
    <t>Tržby z predaja tovaru
(604, 607)</t>
  </si>
  <si>
    <t>Tržby z predaja vlastných výrobkov a
služieb (601, 602, 606)</t>
  </si>
  <si>
    <t>Zmena stavu vnútroorganizačných zásob
(+/-) (účtová skupina 61)</t>
  </si>
  <si>
    <t>Aktivácia
(účtová skupina 62)</t>
  </si>
  <si>
    <t>Ostatné výnosy z hospodárskej činnosti
(644, 645, 646, 648, 655, 657, (-) 697)</t>
  </si>
  <si>
    <t>Náklady na hospodársku činnosť spolu
r. 09 až r. 17</t>
  </si>
  <si>
    <t>Náklady vynaložené na obstaranie
predaného tovaru (504, 505A, 507)</t>
  </si>
  <si>
    <t>Spotreba matariálu, energie a ostatných
neskladovateľných dodávok
(501, 502, 503, 505A)</t>
  </si>
  <si>
    <t>Služby
(účtová skupina 51)</t>
  </si>
  <si>
    <t>Osobné náklady
(účtová skupina 52)</t>
  </si>
  <si>
    <t>Dane a poplatky
(účtová skupina 53)</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</si>
  <si>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</si>
  <si>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</si>
  <si>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</si>
  <si>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</si>
  <si>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</si>
  <si>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</si>
  <si>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</si>
  <si>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</si>
  <si>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</si>
  <si>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Kurzové zisky
(663)</t>
  </si>
  <si>
    <t>Ostatné výnosy z finančnej činnosti
(668, (-) 698)</t>
  </si>
  <si>
    <t>Náklady na finančnú činnosť spolu
r. 28 až r. 33</t>
  </si>
  <si>
    <t>Predané cenné papiere a podiely
(561)</t>
  </si>
  <si>
    <t>Tvorba a zúčtovanie opravných položiek
k finančnému majetku (+/-) (565)</t>
  </si>
  <si>
    <t>Nákladové úroky
(562)</t>
  </si>
  <si>
    <t>Kurzové straty
(563)</t>
  </si>
  <si>
    <t>Ostatné náklady na finančnú činnosť (568,
569, (-) 598)</t>
  </si>
  <si>
    <t>Výsledok hospodárenia z finančnej
činnosti (+/-) (r. 20 - r. 27)</t>
  </si>
  <si>
    <t>Výsledok hospodárenia pred zdanením
(+/-) (r. 18 + r. 34)</t>
  </si>
  <si>
    <t>Daň z príjmov
(591, 595)</t>
  </si>
  <si>
    <t>Výsledok hospodárenia po zdanení
(+/-) (r. 35 - r. 36)</t>
  </si>
  <si>
    <t>Prevod podielov na výsledku hospodárenia
spoločníkom (+/- ) (596)</t>
  </si>
  <si>
    <t>Výsledok hospodárenia za účtovné
obdobie po zdanení (+/-) (r. 37 - r. 38)</t>
  </si>
  <si>
    <t>UZMUJ_5</t>
  </si>
  <si>
    <t>UZMUJ_4</t>
  </si>
  <si>
    <t>UZMUJ_3</t>
  </si>
  <si>
    <t>3. Informácie o počte zamestnancov</t>
  </si>
  <si>
    <t>4. Údaje o neobmedzenom ručení</t>
  </si>
  <si>
    <t>5. Právny dôvod na zostavenie účtovnej závierky</t>
  </si>
  <si>
    <t>6. Dátum schválenia účtovnej závierky za predchádzajúce účtovné obdobie</t>
  </si>
  <si>
    <t>7. Zverejnenie účtovnej závierky za predchádzajúce účtovné obdobie</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</si>
  <si>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</si>
  <si>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r>
      <t xml:space="preserve">Účtovná závierka ÚJ k </t>
    </r>
    <r>
      <rPr>
        <sz val="8"/>
        <color rgb="FF0000CC"/>
        <rFont val="Arial Narrow"/>
        <family val="2"/>
        <charset val="238"/>
      </rPr>
      <t>31. decembru</t>
    </r>
    <r>
      <rPr>
        <sz val="8"/>
        <rFont val="Arial Narrow"/>
        <family val="2"/>
        <charset val="238"/>
      </rPr>
      <t xml:space="preserve"> 2015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2015 do </t>
    </r>
    <r>
      <rPr>
        <sz val="8"/>
        <color rgb="FF0000CC"/>
        <rFont val="Arial Narrow"/>
        <family val="2"/>
        <charset val="238"/>
      </rPr>
      <t>31. decembra</t>
    </r>
    <r>
      <rPr>
        <sz val="8"/>
        <rFont val="Arial Narrow"/>
        <family val="2"/>
        <charset val="238"/>
      </rPr>
      <t xml:space="preserve"> 2015</t>
    </r>
  </si>
  <si>
    <t>ÚJ nie je neobmedzene ručiacim spoločníkom v iných spoločnostiach podľa § 56 ods. 5 Obchodného zákonníka</t>
  </si>
  <si>
    <t xml:space="preserve">D. Informácie o účtovných metódach a všeobecných účtovných zásadách </t>
  </si>
  <si>
    <t>Účtovná závierka bola zostavená za predpokladu, že ÚJ bude nepretržite pokračovať vo svojej činnosti (going concern).</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</si>
  <si>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</si>
  <si>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Drobný dlhodobý nehmotný majetok</t>
  </si>
  <si>
    <t>Predpokladaná doba používania v rokoch</t>
  </si>
  <si>
    <t>Metóda odpisovania</t>
  </si>
  <si>
    <t>Ročná odpisová sadzba v %</t>
  </si>
  <si>
    <t>rôzna</t>
  </si>
  <si>
    <t>Stroje, prístroje a zariadenia</t>
  </si>
  <si>
    <t>4 až 12</t>
  </si>
  <si>
    <t>4 až 6</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</si>
  <si>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</si>
  <si>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</si>
  <si>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</si>
  <si>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</si>
  <si>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</si>
  <si>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f) Zákazková výstavba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</si>
  <si>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</si>
  <si>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</si>
  <si>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</si>
  <si>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</si>
  <si>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</si>
  <si>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</si>
  <si>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</si>
  <si>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</si>
  <si>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</si>
  <si>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Výdavky budúcich období a výnosy budúcich období sa vykazujú vo výške, ktorá je potrebná na dodržanie zásady vecnej a časovej súvislosti s účtovným obdobím.</t>
  </si>
  <si>
    <t>Majetok a záväzky zabezpečené derivátmi sa oceňujú reálnou hodnotou. Zmeny reálnych hodnôt majetku a záväzkov zabezpečených derivátmi sa účtujú bez vplyvu na výsledok hospodárenia, priamo do vlastného imania.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</si>
  <si>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</si>
  <si>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F. Informácie o údajoch na strane aktív súvahy</t>
  </si>
  <si>
    <t>Ako finančné účty sú vykázané peniaze v pokladnici, účty v bankách a cenné papiere. Účtami v bankách môže ÚJ voľne disponovať.</t>
  </si>
  <si>
    <t>G Informácie o údajoch na strane pasív súvahy</t>
  </si>
  <si>
    <t>H Informácie o výnosoch</t>
  </si>
  <si>
    <t>1. Najatý majetok</t>
  </si>
  <si>
    <t>Spoločnosť má administratívne priestory v nájme od tretej osoby. Nájomná zmluva je uzatvorená na dobu neurčitú s
možnosťou výpovede v určených prípadoch.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</si>
  <si>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</si>
  <si>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</si>
  <si>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</si>
  <si>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</si>
  <si>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</si>
  <si>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</si>
  <si>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Členom štatutárnych orgánov neboli vyplatené žiadne odmeny a neboli poskytnuté pôžičky.</t>
  </si>
  <si>
    <t>P.  Informácie o vlastnom imaní</t>
  </si>
  <si>
    <t>M.  Informácie o skutočnostiach, ktoré nastali po dni, ku ktorému sa zostavuje účtovná závierka, do dňa zostavenia účtovnej závierky</t>
  </si>
  <si>
    <t>N. Informácie o príjmoch a výhodách členov štatutárnych, dozorných a iných orgánov účtovnej jednotky</t>
  </si>
  <si>
    <t>O. Informácie o ekonomických vzťahoch účtovnej jednotky a spriaznených osôb</t>
  </si>
  <si>
    <t>E.  Prehľad peňažných tokov k 30.12.2015</t>
  </si>
  <si>
    <t>ÚJ nie je povinná zostavovať Prehľad peňažných tokov.</t>
  </si>
  <si>
    <t>J.  Informácie o daniach z príjmov</t>
  </si>
  <si>
    <t>I.  Informácie o nákladoch</t>
  </si>
  <si>
    <t xml:space="preserve">R.  Informácie o účtovných jednotkách podľa § 23 ods. 6 </t>
  </si>
  <si>
    <t>Prehľad o pohybe dlhodobého nehmotného majetku a dlhodobého hmotného majetku od 1. januára 2015 do 31. decembra 2015 a za porovnateľné obdobie od 1. januára 2014 do 31. decembra 2014 je uvedený v tabuľkách na nasledujúcich stranách.</t>
  </si>
  <si>
    <t>TATO TABULKA JE ZAMKNUTA - TU UZ JE VYRATANA SUVAHA - UDAJE POTREBUJEM PRE POZNAMKY "D" A "F " POHLADAVKY A ZAVAZKY ......</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</si>
  <si>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</si>
  <si>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2. Hlavnými činnosťami spoločnosti sú:</t>
  </si>
  <si>
    <t>Údaje o počte zamestnancov za bežné účtovné obdobie a bezprostredne predchádzajúce účtovné obdobie sú uvedené v nasledujúcom prehľade:</t>
  </si>
  <si>
    <t>8. Schválenie audítora</t>
  </si>
  <si>
    <t>Sídlo</t>
  </si>
  <si>
    <t>Miesto uloženia konsolidovanej závierky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</si>
  <si>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</si>
  <si>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a2. Účtovné zásady a účtovné metódy</t>
  </si>
  <si>
    <t>a1. Východiská pre zostavenie účtovnej závierky</t>
  </si>
  <si>
    <t>Spôsob oceňovania</t>
  </si>
  <si>
    <t>Druh zmeny</t>
  </si>
  <si>
    <t>Dôvod zmeny</t>
  </si>
  <si>
    <t>Popis zmeny</t>
  </si>
  <si>
    <t>Peňažné vyjadrenie vplyvu na hodnoty majetku, záväzkov, vlastného imania, výsledku hospodárenia</t>
  </si>
  <si>
    <t>Postupy účtovania</t>
  </si>
  <si>
    <t>Usporiadanie položiek účtovnej závierky</t>
  </si>
  <si>
    <t>Obsahové vymedzenie položiek účtovnej závierky</t>
  </si>
  <si>
    <t>Spôsob odpisovania</t>
  </si>
  <si>
    <t>bez zmeny</t>
  </si>
  <si>
    <t>legislatívne zmeny týkajúce sa účtovnej závierky</t>
  </si>
  <si>
    <t>legislatívne zmeny týkajúce sa obsahovej náplne vybraných účtov</t>
  </si>
  <si>
    <t>zmena usporiadania položiek UZ</t>
  </si>
  <si>
    <t>nevýznamný</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</si>
  <si>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</si>
  <si>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</si>
  <si>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</si>
  <si>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</si>
  <si>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</si>
  <si>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b3. Odpisy dlhodobého nehmotného majetku vychádzajú:</t>
  </si>
  <si>
    <t>• z predpokladanej doby používania a predpokladaného priebehu jeho opotrebenia</t>
  </si>
  <si>
    <t>Odpisovať sa začína: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</si>
  <si>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</si>
  <si>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</si>
  <si>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</si>
  <si>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</si>
  <si>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prvým dňom mesiaca nasledujúcom po mesiaci, kedy bol majetok uvedený do používania</t>
  </si>
  <si>
    <t>X</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</si>
  <si>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</si>
  <si>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 z doby odpisovania stanovenej zákonom o dani z príjmov</t>
  </si>
  <si>
    <t>b4.  Odpisy dlhodobého hmotného majetku vychádzajú:</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</si>
  <si>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</si>
  <si>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</si>
  <si>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</si>
  <si>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l) Zamestnanecké požitky</t>
  </si>
  <si>
    <t>m) Splatná daň z príjmov</t>
  </si>
  <si>
    <t>p) Výdavky budúcich období a výnosy budúcich období</t>
  </si>
  <si>
    <t>y) Majetok a záväzky zabezpečené derivátmi</t>
  </si>
  <si>
    <t>x) Cudzia mena</t>
  </si>
  <si>
    <t>z) Výnosy</t>
  </si>
  <si>
    <t xml:space="preserve"> Pôžičky účtovnej jednotke v rámci podielovej účasti</t>
  </si>
  <si>
    <t>Pohľadávky v rámci podielovej účasti</t>
  </si>
  <si>
    <t>Záväzky v rámci podielovej účasti</t>
  </si>
  <si>
    <t xml:space="preserve"> Ostatné záväzky voči spoločníkom a členom</t>
  </si>
  <si>
    <t>Dlhodobé záväzky v rámci podielovej účasti</t>
  </si>
  <si>
    <t>a3. Zmeny oproti predchádzajúcemu účtovnému obdobiu</t>
  </si>
  <si>
    <t>zmena obsahovej náplne vybraných účtov</t>
  </si>
  <si>
    <t>Aktívo-</t>
  </si>
  <si>
    <t>dávky</t>
  </si>
  <si>
    <t>bezprostredne</t>
  </si>
  <si>
    <t>(d) Výška prijatých úverov, poskytnutých prečerpaní úverov, prijatých kapitálových príspevkov s uvedením úrokových sadzieb</t>
  </si>
  <si>
    <t>(f) Výška vyplatených dividend a výška nerozdeleného zisku</t>
  </si>
  <si>
    <t>(g) Iná forma prijateľnej štátnej pomoci, najmä odpustenie súm, ktoré ÚJ dlhuje štátu alebo inému subjektu verejnej správy</t>
  </si>
  <si>
    <t xml:space="preserve">c) Informácie o významných položkách súvahy a výkazu ziskov s strát </t>
  </si>
  <si>
    <t>Odpisová</t>
  </si>
  <si>
    <t>(1) Význame informácia o sume a dôvodoch vzniku jednotlivých položiek nákladov alebo výnosov(napr. predaj podniku, škody...)</t>
  </si>
  <si>
    <t>akcii</t>
  </si>
  <si>
    <t>Druh poskytnutých pôžičiek</t>
  </si>
  <si>
    <t xml:space="preserve">Peňažné toky vznikajúce z dlhodobých záväzkov  a krátkodobých záväzkov  z finančnej činnosť, 
(súčet C. 2. 1. až C. 2. 9.) </t>
  </si>
  <si>
    <t>Poznámky Uč POD 3 - 01</t>
  </si>
  <si>
    <t>Uč POD</t>
  </si>
  <si>
    <r>
      <rPr>
        <b/>
        <sz val="10"/>
        <color rgb="FF0000CC"/>
        <rFont val="Arial CE"/>
        <family val="2"/>
        <charset val="238"/>
      </rPr>
      <t xml:space="preserve">V tomto liste (hk2014) vkladáte údaje za rok 2014 </t>
    </r>
    <r>
      <rPr>
        <sz val="7"/>
        <rFont val="Arial CE"/>
        <family val="2"/>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t>
    </r>
    <r>
      <rPr>
        <b/>
        <sz val="7"/>
        <rFont val="Arial CE"/>
        <family val="2"/>
        <charset val="238"/>
      </rPr>
      <t>ANALYTIKAVUJ</t>
    </r>
    <r>
      <rPr>
        <sz val="7"/>
        <rFont val="Arial CE"/>
        <family val="2"/>
        <charset val="238"/>
      </rPr>
      <t xml:space="preserve"> </t>
    </r>
  </si>
  <si>
    <r>
      <rPr>
        <b/>
        <sz val="10"/>
        <color rgb="FF0000CC"/>
        <rFont val="Arial CE"/>
        <family val="2"/>
        <charset val="238"/>
      </rPr>
      <t>V tomto liste (hk2015) vkladáte údaje za rok 2015</t>
    </r>
    <r>
      <rPr>
        <b/>
        <sz val="10"/>
        <rFont val="Arial CE"/>
        <family val="2"/>
        <charset val="238"/>
      </rPr>
      <t xml:space="preserve"> </t>
    </r>
    <r>
      <rPr>
        <b/>
        <sz val="7"/>
        <rFont val="Arial CE"/>
        <family val="2"/>
        <charset val="238"/>
      </rPr>
      <t xml:space="preserve">  1</t>
    </r>
    <r>
      <rPr>
        <sz val="7"/>
        <rFont val="Arial CE"/>
        <family val="2"/>
        <charset val="238"/>
      </rPr>
      <t xml:space="preserve">. Píšete len syntetické účty / 3 znaky / - účty musia ísť chronologicky za sebou a nesmú sa opakovať   </t>
    </r>
    <r>
      <rPr>
        <b/>
        <sz val="7"/>
        <rFont val="Arial CE"/>
        <family val="2"/>
        <charset val="238"/>
      </rPr>
      <t>2</t>
    </r>
    <r>
      <rPr>
        <sz val="7"/>
        <rFont val="Arial CE"/>
        <family val="2"/>
        <charset val="238"/>
      </rPr>
      <t xml:space="preserve">. Zadávate len počiatočné stavy   </t>
    </r>
    <r>
      <rPr>
        <b/>
        <sz val="7"/>
        <rFont val="Arial CE"/>
        <family val="2"/>
        <charset val="238"/>
      </rPr>
      <t>3</t>
    </r>
    <r>
      <rPr>
        <sz val="7"/>
        <rFont val="Arial CE"/>
        <family val="2"/>
        <charset val="238"/>
      </rPr>
      <t xml:space="preserve">. nevstupujte do stĺpcov s označením " SUM "   </t>
    </r>
    <r>
      <rPr>
        <b/>
        <sz val="7"/>
        <rFont val="Arial CE"/>
        <family val="2"/>
        <charset val="238"/>
      </rPr>
      <t>4</t>
    </r>
    <r>
      <rPr>
        <sz val="7"/>
        <rFont val="Arial CE"/>
        <family val="2"/>
        <charset val="238"/>
      </rPr>
      <t xml:space="preserve">. Vstupujete do ročných obratov   </t>
    </r>
    <r>
      <rPr>
        <b/>
        <sz val="7"/>
        <rFont val="Arial CE"/>
        <family val="2"/>
        <charset val="238"/>
      </rPr>
      <t xml:space="preserve"> 5</t>
    </r>
    <r>
      <rPr>
        <sz val="7"/>
        <rFont val="Arial CE"/>
        <family val="2"/>
        <charset val="238"/>
      </rPr>
      <t xml:space="preserve">. Ročné obraty sú dôležité pre prírastky a úbytky  v  tabuľkách DNM. DHM, FN, ..... </t>
    </r>
    <r>
      <rPr>
        <b/>
        <sz val="7"/>
        <rFont val="Arial CE"/>
        <family val="2"/>
        <charset val="238"/>
      </rPr>
      <t>6</t>
    </r>
    <r>
      <rPr>
        <sz val="7"/>
        <rFont val="Arial CE"/>
        <family val="2"/>
        <charset val="238"/>
      </rPr>
      <t xml:space="preserve">. V hornej časti  listu máte tabuľku - TRIEDY, aby ste vedeli identifikovať chybu pri opisovaní. </t>
    </r>
    <r>
      <rPr>
        <b/>
        <sz val="7"/>
        <rFont val="Arial CE"/>
        <family val="2"/>
        <charset val="238"/>
      </rPr>
      <t>7</t>
    </r>
    <r>
      <rPr>
        <sz val="7"/>
        <rFont val="Arial CE"/>
        <family val="2"/>
        <charset val="238"/>
      </rPr>
      <t xml:space="preserve">. Čísla účtov musia mať formát  </t>
    </r>
    <r>
      <rPr>
        <b/>
        <sz val="7"/>
        <rFont val="Arial CE"/>
        <family val="2"/>
        <charset val="238"/>
      </rPr>
      <t>TEXT(</t>
    </r>
    <r>
      <rPr>
        <sz val="7"/>
        <rFont val="Arial CE"/>
        <family val="2"/>
        <charset val="238"/>
      </rPr>
      <t xml:space="preserve"> kvôli majetkovým účtom  </t>
    </r>
    <r>
      <rPr>
        <b/>
        <sz val="7"/>
        <rFont val="Arial CE"/>
        <family val="2"/>
        <charset val="238"/>
      </rPr>
      <t>8.</t>
    </r>
    <r>
      <rPr>
        <sz val="7"/>
        <rFont val="Arial CE"/>
        <family val="2"/>
        <charset val="238"/>
      </rPr>
      <t xml:space="preserve"> Ak Vám súhlasí hlavná kniha prejdite do listu s názvom  HK2014 alebo na ANALYTIKAVUJ </t>
    </r>
  </si>
  <si>
    <t>='002'!$DE$2</t>
  </si>
  <si>
    <t>Poznámky komplet (VUJ + Micro) + Cash Flow</t>
  </si>
  <si>
    <t>q) Transférové oceňovanie</t>
  </si>
  <si>
    <t xml:space="preserve">c,  spoločnosť je členom skupiny
</t>
  </si>
  <si>
    <t>ANO</t>
  </si>
  <si>
    <t>NIE</t>
  </si>
  <si>
    <t>d,  spoločnosť má spriaznené a závislé osoby</t>
  </si>
  <si>
    <t>2020447176</t>
  </si>
  <si>
    <t>31646751</t>
  </si>
  <si>
    <t>Nešpecializovaný veľkoobchod</t>
  </si>
  <si>
    <t>HASTA, s.r.o.</t>
  </si>
  <si>
    <t>Bytčianska 814/131</t>
  </si>
  <si>
    <t>010 03</t>
  </si>
  <si>
    <t>Žilina - Považský Chlmec</t>
  </si>
  <si>
    <t>041 5034134</t>
  </si>
  <si>
    <t>backorova@hasta.sk</t>
  </si>
  <si>
    <t>OR OS Žilina, vložka 3207/L, oddiel Sro.</t>
  </si>
  <si>
    <t>3207/L</t>
  </si>
  <si>
    <t>Obchodné činnosti v rozsahu voľných činností</t>
  </si>
  <si>
    <t xml:space="preserve">konateľ spoločnosti </t>
  </si>
  <si>
    <t>Ing. Kamil Káčer, Ing. Milan Hanuliak, Jozef Hanuliak</t>
  </si>
  <si>
    <t>rovnomerná</t>
  </si>
  <si>
    <t>Zákazková výroba nemá náplň</t>
  </si>
  <si>
    <t>n) Leazing - nemá náplň</t>
  </si>
  <si>
    <t>o) Odložené dane - nemá náplň</t>
  </si>
  <si>
    <t>r) Emisné kvóty - nemá náplň</t>
  </si>
  <si>
    <t>s) Dotácie zo štátneho rozpočtu - nemá náplň</t>
  </si>
  <si>
    <t xml:space="preserve">t) Prenájom (lízing) - nemá náplň
</t>
  </si>
  <si>
    <t>v) Deriváty - nemá náplň</t>
  </si>
  <si>
    <t>nemá náplň</t>
  </si>
  <si>
    <t>HASTA-IMPEX, s.r.o.</t>
  </si>
  <si>
    <t>reklamácie</t>
  </si>
  <si>
    <t>nenastali žiadne skutočnosti</t>
  </si>
  <si>
    <t>Konateľom boli vyplatené odmeny vo výške 16 200,00 EUR.</t>
  </si>
  <si>
    <t>Žilina</t>
  </si>
  <si>
    <t>Účtovná závierka ÚJ k 31. decembra 2014 za predchádzajúce účtovné obdobie, bola schválená valným zhromaždením Spoločnosti 30.07.2015</t>
  </si>
  <si>
    <t>Účtovná závierka Spoločnosti k 31.12.2014 spolu so správou audítora o overení účtovnej závierky k 31.12.2014 a výročnou správou a dodatkom správy audítora o overení súladu výročnej správy s účtovnou závierkou bola uložená do registra účtovných závierok dňa 30.07.2016.</t>
  </si>
  <si>
    <r>
      <t>Valné zhromaždenie dňa 30.06.2015 schválilo Ing. Vieru Blažekovú</t>
    </r>
    <r>
      <rPr>
        <sz val="8"/>
        <rFont val="Arial Narrow"/>
        <family val="2"/>
        <charset val="238"/>
      </rPr>
      <t xml:space="preserve">, ako audítora na overenie účtovnej závierky za účtovné obdobie od 01.01.2015 do 31.12.2015.
</t>
    </r>
  </si>
  <si>
    <t xml:space="preserve">V spoločnosti je vypracovaná smernica, ktorej súčasťou je aj transférové oceňovanie spoločnosti </t>
  </si>
  <si>
    <t>Podie+737:746lové cenné papiere a podiely s podielovou účasťou okrem v prepojených ÚJ</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</si>
</sst>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yy"/>
    <numFmt numFmtId="165" formatCode="dd/"/>
    <numFmt numFmtId="166" formatCode="mm/"/>
  </numFmts>
  <fonts count="114" x14ac:knownFonts="1">
    <font>
      <sz val="10"/>
      <name val="Arial CE"/>
      <charset val="238"/>
    </font>
    <font>
      <sz val="11"/>
      <color indexed="8"/>
      <name val="Calibri"/>
      <family val="2"/>
      <charset val="238"/>
    </font>
    <font>
      <sz val="10"/>
      <name val="Arial CE"/>
      <family val="2"/>
      <charset val="238"/>
    </font>
    <font>
      <sz val="10"/>
      <name val="Arial"/>
      <family val="2"/>
      <charset val="238"/>
    </font>
    <font>
      <sz val="8"/>
      <name val="Arial CE"/>
      <family val="2"/>
      <charset val="238"/>
    </font>
    <font>
      <sz val="8"/>
      <color indexed="57"/>
      <name val="Arial CE"/>
      <family val="2"/>
      <charset val="238"/>
    </font>
    <font>
      <sz val="10"/>
      <color indexed="10"/>
      <name val="Arial CE"/>
      <family val="2"/>
      <charset val="238"/>
    </font>
    <font>
      <sz val="8"/>
      <name val="Arial CE"/>
      <family val="2"/>
      <charset val="238"/>
    </font>
    <font>
      <b/>
      <sz val="8"/>
      <color indexed="10"/>
      <name val="Arial CE"/>
      <family val="2"/>
      <charset val="238"/>
    </font>
    <font>
      <sz val="8"/>
      <color indexed="10"/>
      <name val="Arial CE"/>
      <family val="2"/>
      <charset val="238"/>
    </font>
    <font>
      <sz val="8"/>
      <color indexed="12"/>
      <name val="Arial CE"/>
      <family val="2"/>
      <charset val="238"/>
    </font>
    <font>
      <b/>
      <sz val="8"/>
      <color indexed="12"/>
      <name val="Arial CE"/>
      <family val="2"/>
      <charset val="238"/>
    </font>
    <font>
      <b/>
      <sz val="8"/>
      <name val="Arial CE"/>
      <family val="2"/>
      <charset val="238"/>
    </font>
    <font>
      <b/>
      <sz val="8"/>
      <color indexed="17"/>
      <name val="Arial CE"/>
      <family val="2"/>
      <charset val="238"/>
    </font>
    <font>
      <sz val="8"/>
      <name val="Arial"/>
      <family val="2"/>
      <charset val="238"/>
    </font>
    <font>
      <sz val="10"/>
      <name val="Arial CE"/>
      <family val="2"/>
      <charset val="238"/>
    </font>
    <font>
      <sz val="6"/>
      <name val="Arial"/>
      <family val="2"/>
      <charset val="238"/>
    </font>
    <font>
      <sz val="10"/>
      <name val="Arial CE"/>
      <family val="2"/>
      <charset val="238"/>
    </font>
    <font>
      <sz val="10"/>
      <name val="MS Sans Serif"/>
      <family val="2"/>
      <charset val="238"/>
    </font>
    <font>
      <sz val="8.5"/>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sz val="8"/>
      <color indexed="12"/>
      <name val="Arial"/>
      <family val="2"/>
      <charset val="238"/>
    </font>
    <font>
      <sz val="8"/>
      <color indexed="12"/>
      <name val="Arial CE"/>
      <family val="2"/>
      <charset val="238"/>
    </font>
    <font>
      <b/>
      <sz val="10"/>
      <name val="Arial CE"/>
      <family val="2"/>
      <charset val="238"/>
    </font>
    <font>
      <sz val="10"/>
      <name val="MS Sans Serif"/>
      <family val="2"/>
      <charset val="238"/>
    </font>
    <font>
      <sz val="8.5"/>
      <name val="MS Sans Serif"/>
      <family val="2"/>
      <charset val="238"/>
    </font>
    <font>
      <sz val="9"/>
      <name val="Arial CE"/>
      <family val="2"/>
      <charset val="238"/>
    </font>
    <font>
      <sz val="9"/>
      <color indexed="0"/>
      <name val="Arial"/>
      <family val="2"/>
      <charset val="238"/>
    </font>
    <font>
      <sz val="8"/>
      <name val="MS Sans Serif"/>
      <family val="2"/>
      <charset val="238"/>
    </font>
    <font>
      <sz val="8.5"/>
      <color indexed="10"/>
      <name val="MS Sans Serif"/>
      <family val="2"/>
      <charset val="238"/>
    </font>
    <font>
      <sz val="8.5"/>
      <color indexed="10"/>
      <name val="Arial"/>
      <family val="2"/>
      <charset val="238"/>
    </font>
    <font>
      <b/>
      <sz val="8.5"/>
      <color indexed="10"/>
      <name val="Arial"/>
      <family val="2"/>
      <charset val="238"/>
    </font>
    <font>
      <b/>
      <sz val="8.5"/>
      <color indexed="30"/>
      <name val="MS Sans Serif"/>
      <family val="2"/>
      <charset val="238"/>
    </font>
    <font>
      <u/>
      <sz val="11.5"/>
      <color indexed="12"/>
      <name val="Arial CE"/>
      <family val="2"/>
      <charset val="238"/>
    </font>
    <font>
      <sz val="7"/>
      <name val="Arial"/>
      <family val="2"/>
      <charset val="238"/>
    </font>
    <font>
      <sz val="7"/>
      <name val="Arial CE"/>
      <family val="2"/>
      <charset val="238"/>
    </font>
    <font>
      <sz val="9"/>
      <name val="Arial Narrow"/>
      <family val="2"/>
      <charset val="238"/>
    </font>
    <font>
      <sz val="8"/>
      <name val="Arial Narrow"/>
      <family val="2"/>
      <charset val="238"/>
    </font>
    <font>
      <b/>
      <sz val="9"/>
      <name val="Arial Narrow"/>
      <family val="2"/>
      <charset val="238"/>
    </font>
    <font>
      <b/>
      <sz val="11"/>
      <name val="Arial Narrow"/>
      <family val="2"/>
      <charset val="238"/>
    </font>
    <font>
      <b/>
      <sz val="8"/>
      <name val="Arial Narrow"/>
      <family val="2"/>
      <charset val="238"/>
    </font>
    <font>
      <b/>
      <sz val="7.5"/>
      <name val="Arial Narrow"/>
      <family val="2"/>
      <charset val="238"/>
    </font>
    <font>
      <sz val="8.5"/>
      <name val="Arial Narrow"/>
      <family val="2"/>
      <charset val="238"/>
    </font>
    <font>
      <b/>
      <sz val="8.5"/>
      <name val="Arial Narrow"/>
      <family val="2"/>
      <charset val="238"/>
    </font>
    <font>
      <b/>
      <sz val="8.25"/>
      <name val="Arial Narrow"/>
      <family val="2"/>
      <charset val="238"/>
    </font>
    <font>
      <sz val="8.25"/>
      <name val="Arial Narrow"/>
      <family val="2"/>
      <charset val="238"/>
    </font>
    <font>
      <sz val="9"/>
      <color indexed="81"/>
      <name val="Tahoma"/>
      <family val="2"/>
      <charset val="238"/>
    </font>
    <font>
      <b/>
      <sz val="9"/>
      <color indexed="81"/>
      <name val="Tahoma"/>
      <family val="2"/>
      <charset val="238"/>
    </font>
    <font>
      <b/>
      <sz val="12"/>
      <color indexed="39"/>
      <name val="Tahoma"/>
      <family val="2"/>
      <charset val="238"/>
    </font>
    <font>
      <b/>
      <sz val="8"/>
      <color indexed="17"/>
      <name val="Arial Narrow"/>
      <family val="2"/>
      <charset val="238"/>
    </font>
    <font>
      <b/>
      <sz val="8"/>
      <color indexed="12"/>
      <name val="Arial Narrow"/>
      <family val="2"/>
      <charset val="238"/>
    </font>
    <font>
      <sz val="8"/>
      <color indexed="12"/>
      <name val="Arial Narrow"/>
      <family val="2"/>
      <charset val="238"/>
    </font>
    <font>
      <b/>
      <sz val="8"/>
      <color indexed="10"/>
      <name val="Arial Narrow"/>
      <family val="2"/>
      <charset val="238"/>
    </font>
    <font>
      <b/>
      <sz val="10"/>
      <name val="Arial Narrow"/>
      <family val="2"/>
      <charset val="238"/>
    </font>
    <font>
      <b/>
      <sz val="8"/>
      <name val="Arial CE"/>
      <family val="2"/>
      <charset val="238"/>
    </font>
    <font>
      <sz val="8"/>
      <color indexed="81"/>
      <name val="Arial Narrow"/>
      <family val="2"/>
      <charset val="238"/>
    </font>
    <font>
      <sz val="10"/>
      <name val="Helv"/>
    </font>
    <font>
      <sz val="8"/>
      <name val="Century Gothic"/>
      <family val="2"/>
    </font>
    <font>
      <sz val="10"/>
      <name val="Arial Narrow"/>
      <family val="2"/>
      <charset val="238"/>
    </font>
    <font>
      <i/>
      <sz val="10"/>
      <name val="Arial Narrow"/>
      <family val="2"/>
      <charset val="238"/>
    </font>
    <font>
      <b/>
      <sz val="16"/>
      <name val="Arial Black"/>
      <family val="2"/>
      <charset val="238"/>
    </font>
    <font>
      <sz val="8"/>
      <name val="Century Gothic"/>
      <family val="2"/>
      <charset val="238"/>
    </font>
    <font>
      <sz val="9"/>
      <color theme="1"/>
      <name val="Calibri"/>
      <family val="2"/>
      <charset val="238"/>
      <scheme val="minor"/>
    </font>
    <font>
      <sz val="11"/>
      <color theme="1"/>
      <name val="Calibri"/>
      <family val="2"/>
      <charset val="238"/>
      <scheme val="minor"/>
    </font>
    <font>
      <b/>
      <sz val="8"/>
      <color rgb="FF000000"/>
      <name val="Arial"/>
      <family val="2"/>
      <charset val="238"/>
    </font>
    <font>
      <b/>
      <sz val="10"/>
      <color rgb="FF006600"/>
      <name val="Arial CE"/>
      <family val="2"/>
      <charset val="238"/>
    </font>
    <font>
      <b/>
      <sz val="10"/>
      <color rgb="FF0000CC"/>
      <name val="Arial CE"/>
      <family val="2"/>
      <charset val="238"/>
    </font>
    <font>
      <b/>
      <sz val="10"/>
      <color rgb="FFFF0000"/>
      <name val="Arial CE"/>
      <family val="2"/>
      <charset val="238"/>
    </font>
    <font>
      <b/>
      <sz val="12"/>
      <color rgb="FF0000CC"/>
      <name val="Arial CE"/>
      <family val="2"/>
      <charset val="238"/>
    </font>
    <font>
      <b/>
      <sz val="10"/>
      <color rgb="FFC00000"/>
      <name val="Arial CE"/>
      <family val="2"/>
      <charset val="238"/>
    </font>
    <font>
      <b/>
      <sz val="8"/>
      <color rgb="FF0000CC"/>
      <name val="Arial CE"/>
      <family val="2"/>
      <charset val="238"/>
    </font>
    <font>
      <b/>
      <sz val="8"/>
      <color rgb="FFFF0000"/>
      <name val="Arial CE"/>
      <family val="2"/>
      <charset val="238"/>
    </font>
    <font>
      <b/>
      <sz val="8"/>
      <color rgb="FFC00000"/>
      <name val="Arial CE"/>
      <family val="2"/>
      <charset val="238"/>
    </font>
    <font>
      <b/>
      <sz val="8"/>
      <color rgb="FFA50021"/>
      <name val="Arial CE"/>
      <family val="2"/>
      <charset val="238"/>
    </font>
    <font>
      <sz val="8"/>
      <color rgb="FF0000CC"/>
      <name val="Arial CE"/>
      <family val="2"/>
      <charset val="238"/>
    </font>
    <font>
      <b/>
      <sz val="8"/>
      <color rgb="FFFF0000"/>
      <name val="Arial Narrow"/>
      <family val="2"/>
      <charset val="238"/>
    </font>
    <font>
      <b/>
      <sz val="8"/>
      <color rgb="FF0000FF"/>
      <name val="Arial Narrow"/>
      <family val="2"/>
      <charset val="238"/>
    </font>
    <font>
      <sz val="8"/>
      <color rgb="FF0000CC"/>
      <name val="Arial Narrow"/>
      <family val="2"/>
      <charset val="238"/>
    </font>
    <font>
      <b/>
      <sz val="8"/>
      <color rgb="FF0000CC"/>
      <name val="Arial Narrow"/>
      <family val="2"/>
      <charset val="238"/>
    </font>
    <font>
      <b/>
      <sz val="8"/>
      <color rgb="FFC00000"/>
      <name val="Arial Narrow"/>
      <family val="2"/>
      <charset val="238"/>
    </font>
    <font>
      <sz val="8"/>
      <color rgb="FFC00000"/>
      <name val="Arial Narrow"/>
      <family val="2"/>
      <charset val="238"/>
    </font>
    <font>
      <sz val="8"/>
      <color theme="0"/>
      <name val="Arial Narrow"/>
      <family val="2"/>
      <charset val="238"/>
    </font>
    <font>
      <b/>
      <sz val="9"/>
      <color theme="0"/>
      <name val="Arial Narrow"/>
      <family val="2"/>
      <charset val="238"/>
    </font>
    <font>
      <sz val="9"/>
      <color theme="0"/>
      <name val="Arial Narrow"/>
      <family val="2"/>
      <charset val="238"/>
    </font>
    <font>
      <sz val="10"/>
      <color theme="0"/>
      <name val="Arial CE"/>
      <family val="2"/>
      <charset val="238"/>
    </font>
    <font>
      <sz val="12"/>
      <color theme="0"/>
      <name val="Arial Narrow"/>
      <family val="2"/>
      <charset val="238"/>
    </font>
    <font>
      <u/>
      <sz val="12"/>
      <color theme="0"/>
      <name val="Arial Narrow"/>
      <family val="2"/>
      <charset val="238"/>
    </font>
    <font>
      <sz val="8"/>
      <color theme="1"/>
      <name val="Arial Narrow"/>
      <family val="2"/>
      <charset val="238"/>
    </font>
    <font>
      <sz val="8"/>
      <color theme="1"/>
      <name val="Calibri"/>
      <family val="2"/>
      <charset val="238"/>
      <scheme val="minor"/>
    </font>
    <font>
      <b/>
      <sz val="11"/>
      <color rgb="FFFF0000"/>
      <name val="Arial Narrow"/>
      <family val="2"/>
      <charset val="238"/>
    </font>
    <font>
      <b/>
      <sz val="8"/>
      <color rgb="FF006600"/>
      <name val="Arial Narrow"/>
      <family val="2"/>
      <charset val="238"/>
    </font>
    <font>
      <b/>
      <sz val="12"/>
      <color rgb="FFFF0000"/>
      <name val="Arial CE"/>
      <family val="2"/>
      <charset val="238"/>
    </font>
    <font>
      <sz val="6"/>
      <name val="Arial CE"/>
      <family val="2"/>
      <charset val="238"/>
    </font>
    <font>
      <sz val="5.5"/>
      <name val="Arial CE"/>
      <family val="2"/>
      <charset val="238"/>
    </font>
    <font>
      <b/>
      <sz val="6"/>
      <name val="Arial CE"/>
      <family val="2"/>
      <charset val="238"/>
    </font>
    <font>
      <sz val="5"/>
      <name val="Arial CE"/>
      <family val="2"/>
      <charset val="238"/>
    </font>
    <font>
      <sz val="9"/>
      <color rgb="FF006100"/>
      <name val="Calibri"/>
      <family val="2"/>
      <charset val="238"/>
      <scheme val="minor"/>
    </font>
    <font>
      <b/>
      <sz val="7"/>
      <name val="Arial"/>
      <family val="2"/>
      <charset val="238"/>
    </font>
    <font>
      <sz val="5.5"/>
      <name val="Arial"/>
      <family val="2"/>
      <charset val="238"/>
    </font>
    <font>
      <b/>
      <sz val="6"/>
      <name val="Arial"/>
      <family val="2"/>
      <charset val="238"/>
    </font>
    <font>
      <b/>
      <sz val="7"/>
      <name val="Arial CE"/>
      <family val="2"/>
      <charset val="238"/>
    </font>
    <font>
      <b/>
      <sz val="9"/>
      <color rgb="FF0000CC"/>
      <name val="Arial Narrow"/>
      <family val="2"/>
      <charset val="238"/>
    </font>
    <font>
      <b/>
      <sz val="10"/>
      <name val="Arial CE"/>
      <family val="2"/>
      <charset val="238"/>
    </font>
    <font>
      <sz val="9"/>
      <color rgb="FF0000CC"/>
      <name val="Arial Narrow"/>
      <family val="2"/>
      <charset val="238"/>
    </font>
    <font>
      <b/>
      <sz val="8"/>
      <color indexed="17"/>
      <name val="Arial CE"/>
      <family val="2"/>
      <charset val="238"/>
    </font>
    <font>
      <sz val="8"/>
      <color rgb="FF000000"/>
      <name val="Arial Narrow"/>
      <family val="2"/>
      <charset val="238"/>
    </font>
    <font>
      <b/>
      <sz val="8"/>
      <color theme="0"/>
      <name val="Arial Narrow"/>
      <family val="2"/>
      <charset val="238"/>
    </font>
    <font>
      <sz val="10"/>
      <color rgb="FFFF0000"/>
      <name val="Arial CE"/>
      <family val="2"/>
      <charset val="238"/>
    </font>
  </fonts>
  <fills count="24">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indexed="44"/>
        <bgColor indexed="64"/>
      </patternFill>
    </fill>
    <fill>
      <patternFill patternType="solid">
        <fgColor indexed="27"/>
        <bgColor indexed="64"/>
      </patternFill>
    </fill>
    <fill>
      <patternFill patternType="solid">
        <fgColor indexed="9"/>
        <bgColor indexed="64"/>
      </patternFill>
    </fill>
    <fill>
      <patternFill patternType="solid">
        <fgColor rgb="FFFFFFCC"/>
      </patternFill>
    </fill>
    <fill>
      <patternFill patternType="solid">
        <fgColor rgb="FFCCFFCC"/>
        <bgColor indexed="64"/>
      </patternFill>
    </fill>
    <fill>
      <patternFill patternType="solid">
        <fgColor rgb="FFDDDDDD"/>
        <bgColor indexed="64"/>
      </patternFill>
    </fill>
    <fill>
      <patternFill patternType="solid">
        <fgColor rgb="FFFFFFCC"/>
        <bgColor indexed="64"/>
      </patternFill>
    </fill>
    <fill>
      <patternFill patternType="solid">
        <fgColor rgb="FFCCFFFF"/>
        <bgColor indexed="64"/>
      </patternFill>
    </fill>
    <fill>
      <patternFill patternType="solid">
        <fgColor rgb="FFCCCCFF"/>
        <bgColor indexed="64"/>
      </patternFill>
    </fill>
    <fill>
      <patternFill patternType="solid">
        <fgColor rgb="FFCCFF99"/>
        <bgColor indexed="64"/>
      </patternFill>
    </fill>
    <fill>
      <patternFill patternType="solid">
        <fgColor rgb="FF99FF66"/>
        <bgColor indexed="64"/>
      </patternFill>
    </fill>
    <fill>
      <patternFill patternType="solid">
        <fgColor rgb="FF0000CC"/>
        <bgColor indexed="64"/>
      </patternFill>
    </fill>
    <fill>
      <patternFill patternType="solid">
        <fgColor rgb="FF006600"/>
        <bgColor indexed="64"/>
      </patternFill>
    </fill>
    <fill>
      <patternFill patternType="solid">
        <fgColor rgb="FFC6EFCE"/>
      </patternFill>
    </fill>
    <fill>
      <patternFill patternType="solid">
        <fgColor rgb="FFFFFF00"/>
        <bgColor indexed="64"/>
      </patternFill>
    </fill>
    <fill>
      <patternFill patternType="solid">
        <fgColor rgb="FFCCECFF"/>
        <bgColor indexed="64"/>
      </patternFill>
    </fill>
    <fill>
      <patternFill patternType="solid">
        <fgColor rgb="FF99CCFF"/>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style="thick">
        <color indexed="64"/>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0" tint="-4.9989318521683403E-2"/>
      </top>
      <bottom style="thin">
        <color theme="0" tint="-4.9989318521683403E-2"/>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0.14996795556505021"/>
      </left>
      <right/>
      <top style="thin">
        <color theme="0" tint="-0.14996795556505021"/>
      </top>
      <bottom style="thin">
        <color theme="0" tint="-0.14996795556505021"/>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ck">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hair">
        <color theme="0" tint="-0.24994659260841701"/>
      </top>
      <bottom style="hair">
        <color theme="0" tint="-0.24994659260841701"/>
      </bottom>
      <diagonal/>
    </border>
    <border>
      <left/>
      <right/>
      <top/>
      <bottom style="hair">
        <color theme="0" tint="-0.24994659260841701"/>
      </bottom>
      <diagonal/>
    </border>
    <border>
      <left/>
      <right/>
      <top style="hair">
        <color theme="0" tint="-0.24994659260841701"/>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8">
    <xf numFmtId="0" fontId="0" fillId="0" borderId="0"/>
    <xf numFmtId="0" fontId="39" fillId="0" borderId="0" applyNumberFormat="0" applyFill="0" applyBorder="0" applyAlignment="0" applyProtection="0">
      <alignment vertical="top"/>
      <protection locked="0"/>
    </xf>
    <xf numFmtId="0" fontId="15" fillId="0" borderId="0">
      <alignment vertical="center"/>
    </xf>
    <xf numFmtId="0" fontId="62" fillId="0" borderId="0"/>
    <xf numFmtId="0" fontId="3" fillId="0" borderId="0" applyNumberFormat="0" applyFill="0" applyBorder="0" applyAlignment="0" applyProtection="0"/>
    <xf numFmtId="0" fontId="18" fillId="0" borderId="0"/>
    <xf numFmtId="0" fontId="18" fillId="0" borderId="0"/>
    <xf numFmtId="0" fontId="33" fillId="0" borderId="0" applyNumberFormat="0" applyFill="0" applyBorder="0" applyAlignment="0" applyProtection="0">
      <alignment vertical="top"/>
      <protection locked="0"/>
    </xf>
    <xf numFmtId="0" fontId="2" fillId="0" borderId="0"/>
    <xf numFmtId="0" fontId="69" fillId="0" borderId="0"/>
    <xf numFmtId="0" fontId="30" fillId="0" borderId="0"/>
    <xf numFmtId="0" fontId="15" fillId="0" borderId="0"/>
    <xf numFmtId="0" fontId="68" fillId="0" borderId="0"/>
    <xf numFmtId="0" fontId="3" fillId="0" borderId="0"/>
    <xf numFmtId="0" fontId="4" fillId="0" borderId="0"/>
    <xf numFmtId="0" fontId="1" fillId="10" borderId="44" applyNumberFormat="0" applyFont="0" applyAlignment="0" applyProtection="0"/>
    <xf numFmtId="0" fontId="70" fillId="0" borderId="0">
      <alignment horizontal="right" vertical="top"/>
    </xf>
    <xf numFmtId="0" fontId="102" fillId="20" borderId="0" applyNumberFormat="0" applyBorder="0" applyAlignment="0" applyProtection="0"/>
  </cellStyleXfs>
  <cellXfs count="1565">
    <xf numFmtId="0" fontId="0" fillId="0" borderId="0" xfId="0"/>
    <xf numFmtId="49" fontId="5" fillId="2" borderId="0" xfId="14" applyNumberFormat="1" applyFont="1" applyFill="1" applyProtection="1">
      <protection hidden="1"/>
    </xf>
    <xf numFmtId="1" fontId="5" fillId="2" borderId="0" xfId="14" applyNumberFormat="1" applyFont="1" applyFill="1" applyProtection="1">
      <protection hidden="1"/>
    </xf>
    <xf numFmtId="4" fontId="5" fillId="2" borderId="1" xfId="14" applyNumberFormat="1" applyFont="1" applyFill="1" applyBorder="1" applyAlignment="1" applyProtection="1">
      <alignment horizontal="center"/>
      <protection hidden="1"/>
    </xf>
    <xf numFmtId="4" fontId="5" fillId="2" borderId="1" xfId="14" applyNumberFormat="1" applyFont="1" applyFill="1" applyBorder="1" applyProtection="1">
      <protection hidden="1"/>
    </xf>
    <xf numFmtId="0" fontId="7" fillId="0" borderId="0" xfId="0" applyFont="1" applyFill="1" applyProtection="1">
      <protection hidden="1"/>
    </xf>
    <xf numFmtId="0" fontId="0" fillId="0" borderId="0" xfId="0" applyProtection="1">
      <protection hidden="1"/>
    </xf>
    <xf numFmtId="0" fontId="0" fillId="0" borderId="0" xfId="0" applyFill="1" applyProtection="1">
      <protection hidden="1"/>
    </xf>
    <xf numFmtId="4" fontId="11" fillId="3" borderId="1" xfId="0" applyNumberFormat="1" applyFont="1" applyFill="1" applyBorder="1" applyProtection="1">
      <protection hidden="1"/>
    </xf>
    <xf numFmtId="4" fontId="8" fillId="3" borderId="1" xfId="0" applyNumberFormat="1" applyFont="1" applyFill="1" applyBorder="1" applyProtection="1">
      <protection hidden="1"/>
    </xf>
    <xf numFmtId="49" fontId="0" fillId="0" borderId="0" xfId="0" applyNumberFormat="1" applyProtection="1">
      <protection hidden="1"/>
    </xf>
    <xf numFmtId="4" fontId="12" fillId="3" borderId="1" xfId="0" applyNumberFormat="1" applyFont="1" applyFill="1" applyBorder="1" applyProtection="1">
      <protection hidden="1"/>
    </xf>
    <xf numFmtId="4" fontId="13" fillId="3" borderId="1" xfId="0" applyNumberFormat="1" applyFont="1" applyFill="1" applyBorder="1" applyProtection="1">
      <protection hidden="1"/>
    </xf>
    <xf numFmtId="0" fontId="7" fillId="0" borderId="0" xfId="0" applyFont="1" applyProtection="1">
      <protection hidden="1"/>
    </xf>
    <xf numFmtId="49" fontId="7" fillId="0" borderId="0" xfId="0" applyNumberFormat="1" applyFont="1" applyProtection="1">
      <protection hidden="1"/>
    </xf>
    <xf numFmtId="4" fontId="7" fillId="0" borderId="0" xfId="0" applyNumberFormat="1" applyFont="1" applyProtection="1">
      <protection hidden="1"/>
    </xf>
    <xf numFmtId="4" fontId="4" fillId="0" borderId="0" xfId="0" applyNumberFormat="1" applyFont="1" applyProtection="1">
      <protection hidden="1"/>
    </xf>
    <xf numFmtId="0" fontId="0" fillId="0" borderId="0" xfId="0" applyFill="1" applyBorder="1" applyProtection="1">
      <protection hidden="1"/>
    </xf>
    <xf numFmtId="0" fontId="15" fillId="0" borderId="0" xfId="0" applyFont="1" applyProtection="1">
      <protection hidden="1"/>
    </xf>
    <xf numFmtId="4" fontId="15" fillId="0" borderId="0" xfId="0" applyNumberFormat="1" applyFont="1" applyProtection="1">
      <protection hidden="1"/>
    </xf>
    <xf numFmtId="4" fontId="17" fillId="0" borderId="0" xfId="0" applyNumberFormat="1" applyFont="1" applyProtection="1">
      <protection hidden="1"/>
    </xf>
    <xf numFmtId="49" fontId="15" fillId="0" borderId="0" xfId="0" applyNumberFormat="1" applyFont="1" applyFill="1" applyProtection="1">
      <protection hidden="1"/>
    </xf>
    <xf numFmtId="49" fontId="15" fillId="0" borderId="0" xfId="0" applyNumberFormat="1" applyFont="1" applyProtection="1">
      <protection hidden="1"/>
    </xf>
    <xf numFmtId="49" fontId="19" fillId="0" borderId="0" xfId="5" quotePrefix="1" applyNumberFormat="1" applyFont="1" applyProtection="1">
      <protection hidden="1"/>
    </xf>
    <xf numFmtId="0" fontId="19" fillId="0" borderId="0" xfId="5" quotePrefix="1" applyFont="1" applyProtection="1">
      <protection hidden="1"/>
    </xf>
    <xf numFmtId="2" fontId="10" fillId="2" borderId="1" xfId="14" applyNumberFormat="1" applyFont="1" applyFill="1" applyBorder="1" applyAlignment="1" applyProtection="1">
      <alignment horizontal="center"/>
      <protection hidden="1"/>
    </xf>
    <xf numFmtId="0" fontId="19" fillId="0" borderId="0" xfId="5" applyFont="1" applyFill="1" applyBorder="1" applyProtection="1">
      <protection hidden="1"/>
    </xf>
    <xf numFmtId="49" fontId="20" fillId="4" borderId="2" xfId="5" applyNumberFormat="1" applyFont="1" applyFill="1" applyBorder="1" applyAlignment="1" applyProtection="1">
      <alignment horizontal="left"/>
      <protection hidden="1"/>
    </xf>
    <xf numFmtId="0" fontId="20" fillId="4" borderId="3" xfId="5" applyFont="1" applyFill="1" applyBorder="1" applyProtection="1">
      <protection hidden="1"/>
    </xf>
    <xf numFmtId="2" fontId="21" fillId="4" borderId="1" xfId="5" applyNumberFormat="1" applyFont="1" applyFill="1" applyBorder="1" applyProtection="1">
      <protection hidden="1"/>
    </xf>
    <xf numFmtId="49" fontId="22" fillId="2" borderId="1" xfId="5" quotePrefix="1" applyNumberFormat="1" applyFont="1" applyFill="1" applyBorder="1" applyProtection="1">
      <protection hidden="1"/>
    </xf>
    <xf numFmtId="0" fontId="19" fillId="2" borderId="1" xfId="5" applyFont="1" applyFill="1" applyBorder="1" applyProtection="1">
      <protection hidden="1"/>
    </xf>
    <xf numFmtId="0" fontId="22" fillId="2" borderId="1" xfId="5" quotePrefix="1" applyFont="1" applyFill="1" applyBorder="1" applyProtection="1">
      <protection hidden="1"/>
    </xf>
    <xf numFmtId="2" fontId="23" fillId="2" borderId="4" xfId="5" applyNumberFormat="1" applyFont="1" applyFill="1" applyBorder="1" applyProtection="1">
      <protection hidden="1"/>
    </xf>
    <xf numFmtId="49" fontId="19" fillId="0" borderId="5" xfId="5" quotePrefix="1" applyNumberFormat="1" applyFont="1" applyBorder="1" applyProtection="1">
      <protection hidden="1"/>
    </xf>
    <xf numFmtId="0" fontId="19" fillId="0" borderId="0" xfId="5" quotePrefix="1" applyFont="1" applyBorder="1" applyProtection="1">
      <protection hidden="1"/>
    </xf>
    <xf numFmtId="0" fontId="24" fillId="0" borderId="0" xfId="6" quotePrefix="1" applyFont="1" applyProtection="1">
      <protection hidden="1"/>
    </xf>
    <xf numFmtId="2" fontId="24" fillId="0" borderId="0" xfId="5" applyNumberFormat="1" applyFont="1" applyBorder="1" applyProtection="1">
      <protection hidden="1"/>
    </xf>
    <xf numFmtId="2" fontId="19" fillId="0" borderId="0" xfId="5" applyNumberFormat="1" applyFont="1" applyBorder="1" applyProtection="1">
      <protection hidden="1"/>
    </xf>
    <xf numFmtId="49" fontId="19" fillId="0" borderId="5" xfId="5" applyNumberFormat="1" applyFont="1" applyBorder="1" applyProtection="1">
      <protection hidden="1"/>
    </xf>
    <xf numFmtId="2" fontId="19" fillId="0" borderId="6" xfId="5" applyNumberFormat="1" applyFont="1" applyBorder="1" applyProtection="1">
      <protection hidden="1"/>
    </xf>
    <xf numFmtId="49" fontId="19" fillId="0" borderId="7" xfId="5" quotePrefix="1" applyNumberFormat="1" applyFont="1" applyBorder="1" applyProtection="1">
      <protection hidden="1"/>
    </xf>
    <xf numFmtId="0" fontId="19" fillId="0" borderId="6" xfId="5" quotePrefix="1" applyFont="1" applyBorder="1" applyProtection="1">
      <protection hidden="1"/>
    </xf>
    <xf numFmtId="49" fontId="22" fillId="0" borderId="0" xfId="5" applyNumberFormat="1" applyFont="1" applyFill="1" applyBorder="1" applyProtection="1">
      <protection hidden="1"/>
    </xf>
    <xf numFmtId="0" fontId="24" fillId="0" borderId="0" xfId="6" quotePrefix="1" applyFont="1" applyFill="1" applyProtection="1">
      <protection hidden="1"/>
    </xf>
    <xf numFmtId="49" fontId="22" fillId="2" borderId="0" xfId="5" applyNumberFormat="1" applyFont="1" applyFill="1" applyBorder="1" applyProtection="1">
      <protection hidden="1"/>
    </xf>
    <xf numFmtId="0" fontId="19" fillId="2" borderId="0" xfId="5" applyFont="1" applyFill="1" applyBorder="1" applyProtection="1">
      <protection hidden="1"/>
    </xf>
    <xf numFmtId="49" fontId="19" fillId="0" borderId="0" xfId="6" applyNumberFormat="1" applyFont="1" applyProtection="1">
      <protection hidden="1"/>
    </xf>
    <xf numFmtId="2" fontId="19" fillId="0" borderId="0" xfId="5" applyNumberFormat="1" applyFont="1" applyFill="1" applyBorder="1" applyProtection="1">
      <protection hidden="1"/>
    </xf>
    <xf numFmtId="2" fontId="21" fillId="4" borderId="3" xfId="5" applyNumberFormat="1" applyFont="1" applyFill="1" applyBorder="1" applyProtection="1">
      <protection hidden="1"/>
    </xf>
    <xf numFmtId="49" fontId="22" fillId="2" borderId="8" xfId="5" quotePrefix="1" applyNumberFormat="1" applyFont="1" applyFill="1" applyBorder="1" applyProtection="1">
      <protection hidden="1"/>
    </xf>
    <xf numFmtId="0" fontId="19" fillId="2" borderId="4" xfId="5" applyFont="1" applyFill="1" applyBorder="1" applyProtection="1">
      <protection hidden="1"/>
    </xf>
    <xf numFmtId="0" fontId="22" fillId="2" borderId="4" xfId="5" quotePrefix="1" applyFont="1" applyFill="1" applyBorder="1" applyProtection="1">
      <protection hidden="1"/>
    </xf>
    <xf numFmtId="0" fontId="25" fillId="0" borderId="0" xfId="5" applyFont="1" applyFill="1" applyBorder="1" applyProtection="1">
      <protection hidden="1"/>
    </xf>
    <xf numFmtId="2" fontId="19" fillId="0" borderId="0" xfId="5" applyNumberFormat="1" applyFont="1" applyProtection="1">
      <protection hidden="1"/>
    </xf>
    <xf numFmtId="49" fontId="19" fillId="0" borderId="5" xfId="5" quotePrefix="1" applyNumberFormat="1" applyFont="1" applyFill="1" applyBorder="1" applyProtection="1">
      <protection hidden="1"/>
    </xf>
    <xf numFmtId="0" fontId="18" fillId="0" borderId="6" xfId="5" applyBorder="1" applyProtection="1">
      <protection hidden="1"/>
    </xf>
    <xf numFmtId="0" fontId="18" fillId="0" borderId="0" xfId="5" applyFont="1" applyFill="1" applyBorder="1" applyProtection="1">
      <protection hidden="1"/>
    </xf>
    <xf numFmtId="49" fontId="22" fillId="2" borderId="8" xfId="5" applyNumberFormat="1" applyFont="1" applyFill="1" applyBorder="1" applyProtection="1">
      <protection hidden="1"/>
    </xf>
    <xf numFmtId="49" fontId="19" fillId="0" borderId="0" xfId="5" applyNumberFormat="1" applyFont="1" applyProtection="1">
      <protection hidden="1"/>
    </xf>
    <xf numFmtId="0" fontId="26" fillId="0" borderId="0" xfId="5" applyFont="1" applyFill="1" applyBorder="1" applyProtection="1">
      <protection hidden="1"/>
    </xf>
    <xf numFmtId="49" fontId="19" fillId="0" borderId="0" xfId="5" quotePrefix="1" applyNumberFormat="1" applyFont="1" applyFill="1" applyBorder="1" applyProtection="1">
      <protection hidden="1"/>
    </xf>
    <xf numFmtId="0" fontId="19" fillId="0" borderId="0" xfId="5" quotePrefix="1" applyFont="1" applyFill="1" applyBorder="1" applyProtection="1">
      <protection hidden="1"/>
    </xf>
    <xf numFmtId="49" fontId="19" fillId="0" borderId="0" xfId="5" quotePrefix="1" applyNumberFormat="1" applyFont="1" applyFill="1" applyProtection="1">
      <protection hidden="1"/>
    </xf>
    <xf numFmtId="49" fontId="19" fillId="0" borderId="0" xfId="6" applyNumberFormat="1" applyFont="1" applyFill="1" applyProtection="1">
      <protection hidden="1"/>
    </xf>
    <xf numFmtId="49" fontId="19" fillId="0" borderId="0" xfId="5" applyNumberFormat="1" applyFont="1" applyFill="1" applyBorder="1" applyProtection="1">
      <protection hidden="1"/>
    </xf>
    <xf numFmtId="0" fontId="19" fillId="0" borderId="0" xfId="5" applyFont="1" applyProtection="1">
      <protection hidden="1"/>
    </xf>
    <xf numFmtId="4" fontId="27" fillId="2" borderId="1" xfId="13" applyNumberFormat="1" applyFont="1" applyFill="1" applyBorder="1" applyProtection="1">
      <protection hidden="1"/>
    </xf>
    <xf numFmtId="4" fontId="28" fillId="2" borderId="1" xfId="14" applyNumberFormat="1" applyFont="1" applyFill="1" applyBorder="1" applyProtection="1">
      <protection hidden="1"/>
    </xf>
    <xf numFmtId="49" fontId="19" fillId="0" borderId="0" xfId="5" quotePrefix="1" applyNumberFormat="1" applyFont="1" applyAlignment="1" applyProtection="1">
      <alignment wrapText="1"/>
      <protection hidden="1"/>
    </xf>
    <xf numFmtId="4" fontId="6" fillId="0" borderId="0" xfId="0" applyNumberFormat="1" applyFont="1" applyFill="1" applyAlignment="1" applyProtection="1">
      <alignment horizontal="center"/>
      <protection hidden="1"/>
    </xf>
    <xf numFmtId="49" fontId="19" fillId="5" borderId="5" xfId="5" applyNumberFormat="1" applyFont="1" applyFill="1" applyBorder="1" applyProtection="1">
      <protection hidden="1"/>
    </xf>
    <xf numFmtId="0" fontId="19" fillId="5" borderId="0" xfId="5" quotePrefix="1" applyFont="1" applyFill="1" applyBorder="1" applyProtection="1">
      <protection hidden="1"/>
    </xf>
    <xf numFmtId="49" fontId="31" fillId="5" borderId="7" xfId="5" applyNumberFormat="1" applyFont="1" applyFill="1" applyBorder="1" applyProtection="1">
      <protection hidden="1"/>
    </xf>
    <xf numFmtId="49" fontId="35" fillId="0" borderId="0" xfId="5" applyNumberFormat="1" applyFont="1" applyProtection="1">
      <protection hidden="1"/>
    </xf>
    <xf numFmtId="49" fontId="31" fillId="0" borderId="0" xfId="5" applyNumberFormat="1" applyFont="1" applyProtection="1">
      <protection hidden="1"/>
    </xf>
    <xf numFmtId="49" fontId="35" fillId="0" borderId="0" xfId="5" quotePrefix="1" applyNumberFormat="1" applyFont="1" applyProtection="1">
      <protection hidden="1"/>
    </xf>
    <xf numFmtId="1" fontId="5" fillId="0" borderId="0" xfId="14" applyNumberFormat="1" applyFont="1" applyFill="1" applyProtection="1">
      <protection hidden="1"/>
    </xf>
    <xf numFmtId="1" fontId="8" fillId="0" borderId="0" xfId="14" applyNumberFormat="1" applyFont="1" applyFill="1" applyProtection="1">
      <protection hidden="1"/>
    </xf>
    <xf numFmtId="0" fontId="15" fillId="0" borderId="0" xfId="0" applyFont="1" applyFill="1" applyProtection="1">
      <protection hidden="1"/>
    </xf>
    <xf numFmtId="0" fontId="4" fillId="0" borderId="0" xfId="0" applyFont="1" applyProtection="1">
      <protection hidden="1"/>
    </xf>
    <xf numFmtId="0" fontId="4" fillId="0" borderId="0" xfId="0" applyFont="1" applyFill="1" applyProtection="1">
      <protection hidden="1"/>
    </xf>
    <xf numFmtId="0" fontId="4" fillId="0" borderId="0" xfId="0" applyFont="1" applyFill="1" applyAlignment="1" applyProtection="1">
      <protection hidden="1"/>
    </xf>
    <xf numFmtId="0" fontId="4" fillId="0" borderId="0" xfId="0" applyFont="1" applyAlignment="1" applyProtection="1">
      <protection hidden="1"/>
    </xf>
    <xf numFmtId="49" fontId="4" fillId="0" borderId="0" xfId="0" applyNumberFormat="1" applyFont="1" applyProtection="1">
      <protection hidden="1"/>
    </xf>
    <xf numFmtId="0" fontId="7" fillId="0" borderId="0" xfId="0" applyFont="1" applyFill="1" applyBorder="1" applyAlignment="1" applyProtection="1">
      <alignment horizontal="center"/>
      <protection hidden="1"/>
    </xf>
    <xf numFmtId="0" fontId="32" fillId="0" borderId="0" xfId="0" applyFont="1"/>
    <xf numFmtId="2" fontId="10" fillId="6" borderId="9" xfId="14" applyNumberFormat="1" applyFont="1" applyFill="1" applyBorder="1" applyProtection="1">
      <protection hidden="1"/>
    </xf>
    <xf numFmtId="2" fontId="21" fillId="6" borderId="9" xfId="5" applyNumberFormat="1" applyFont="1" applyFill="1" applyBorder="1" applyProtection="1">
      <protection hidden="1"/>
    </xf>
    <xf numFmtId="2" fontId="23" fillId="6" borderId="4" xfId="5" applyNumberFormat="1" applyFont="1" applyFill="1" applyBorder="1" applyProtection="1">
      <protection hidden="1"/>
    </xf>
    <xf numFmtId="2" fontId="24" fillId="6" borderId="0" xfId="5" applyNumberFormat="1" applyFont="1" applyFill="1" applyBorder="1" applyProtection="1">
      <protection hidden="1"/>
    </xf>
    <xf numFmtId="2" fontId="19" fillId="6" borderId="0" xfId="5" applyNumberFormat="1" applyFont="1" applyFill="1" applyBorder="1" applyProtection="1">
      <protection hidden="1"/>
    </xf>
    <xf numFmtId="2" fontId="19" fillId="6" borderId="6" xfId="5" applyNumberFormat="1" applyFont="1" applyFill="1" applyBorder="1" applyProtection="1">
      <protection hidden="1"/>
    </xf>
    <xf numFmtId="2" fontId="23" fillId="6" borderId="10" xfId="5" applyNumberFormat="1" applyFont="1" applyFill="1" applyBorder="1" applyProtection="1">
      <protection hidden="1"/>
    </xf>
    <xf numFmtId="2" fontId="21" fillId="6" borderId="11" xfId="5" applyNumberFormat="1" applyFont="1" applyFill="1" applyBorder="1" applyProtection="1">
      <protection hidden="1"/>
    </xf>
    <xf numFmtId="2" fontId="19" fillId="6" borderId="0" xfId="5" applyNumberFormat="1" applyFont="1" applyFill="1" applyProtection="1">
      <protection hidden="1"/>
    </xf>
    <xf numFmtId="2" fontId="21" fillId="6" borderId="3" xfId="5" applyNumberFormat="1" applyFont="1" applyFill="1" applyBorder="1" applyProtection="1">
      <protection hidden="1"/>
    </xf>
    <xf numFmtId="2" fontId="10" fillId="7" borderId="9" xfId="14" applyNumberFormat="1" applyFont="1" applyFill="1" applyBorder="1" applyProtection="1">
      <protection hidden="1"/>
    </xf>
    <xf numFmtId="2" fontId="21" fillId="7" borderId="9" xfId="5" applyNumberFormat="1" applyFont="1" applyFill="1" applyBorder="1" applyProtection="1">
      <protection hidden="1"/>
    </xf>
    <xf numFmtId="2" fontId="23" fillId="7" borderId="4" xfId="5" applyNumberFormat="1" applyFont="1" applyFill="1" applyBorder="1" applyProtection="1">
      <protection hidden="1"/>
    </xf>
    <xf numFmtId="2" fontId="24" fillId="7" borderId="0" xfId="5" applyNumberFormat="1" applyFont="1" applyFill="1" applyBorder="1" applyProtection="1">
      <protection hidden="1"/>
    </xf>
    <xf numFmtId="2" fontId="19" fillId="7" borderId="0" xfId="5" applyNumberFormat="1" applyFont="1" applyFill="1" applyBorder="1" applyProtection="1">
      <protection hidden="1"/>
    </xf>
    <xf numFmtId="2" fontId="19" fillId="7" borderId="6" xfId="5" applyNumberFormat="1" applyFont="1" applyFill="1" applyBorder="1" applyProtection="1">
      <protection hidden="1"/>
    </xf>
    <xf numFmtId="2" fontId="23" fillId="7" borderId="10" xfId="5" applyNumberFormat="1" applyFont="1" applyFill="1" applyBorder="1" applyProtection="1">
      <protection hidden="1"/>
    </xf>
    <xf numFmtId="2" fontId="21" fillId="7" borderId="11" xfId="5" applyNumberFormat="1" applyFont="1" applyFill="1" applyBorder="1" applyProtection="1">
      <protection hidden="1"/>
    </xf>
    <xf numFmtId="2" fontId="19" fillId="7" borderId="0" xfId="5" applyNumberFormat="1" applyFont="1" applyFill="1" applyProtection="1">
      <protection hidden="1"/>
    </xf>
    <xf numFmtId="2" fontId="21" fillId="7" borderId="3" xfId="5" applyNumberFormat="1" applyFont="1" applyFill="1" applyBorder="1" applyProtection="1">
      <protection hidden="1"/>
    </xf>
    <xf numFmtId="0" fontId="19" fillId="7" borderId="0" xfId="5" applyFont="1" applyFill="1" applyBorder="1" applyProtection="1">
      <protection hidden="1"/>
    </xf>
    <xf numFmtId="49" fontId="19" fillId="0" borderId="12" xfId="5" quotePrefix="1" applyNumberFormat="1" applyFont="1" applyBorder="1" applyProtection="1">
      <protection hidden="1"/>
    </xf>
    <xf numFmtId="0" fontId="19" fillId="0" borderId="13" xfId="5" quotePrefix="1" applyFont="1" applyBorder="1" applyProtection="1">
      <protection hidden="1"/>
    </xf>
    <xf numFmtId="2" fontId="19" fillId="0" borderId="13" xfId="5" applyNumberFormat="1" applyFont="1" applyBorder="1" applyProtection="1">
      <protection hidden="1"/>
    </xf>
    <xf numFmtId="2" fontId="19" fillId="6" borderId="13" xfId="5" applyNumberFormat="1" applyFont="1" applyFill="1" applyBorder="1" applyProtection="1">
      <protection hidden="1"/>
    </xf>
    <xf numFmtId="2" fontId="19" fillId="7" borderId="13" xfId="5" applyNumberFormat="1" applyFont="1" applyFill="1" applyBorder="1" applyProtection="1">
      <protection hidden="1"/>
    </xf>
    <xf numFmtId="49" fontId="19" fillId="0" borderId="0" xfId="5" quotePrefix="1" applyNumberFormat="1" applyFont="1" applyBorder="1" applyProtection="1">
      <protection hidden="1"/>
    </xf>
    <xf numFmtId="49" fontId="30" fillId="0" borderId="0" xfId="0" applyNumberFormat="1" applyFont="1" applyProtection="1">
      <protection hidden="1"/>
    </xf>
    <xf numFmtId="49" fontId="0" fillId="5" borderId="0" xfId="0" applyNumberFormat="1" applyFill="1" applyProtection="1">
      <protection hidden="1"/>
    </xf>
    <xf numFmtId="49" fontId="36" fillId="0" borderId="0" xfId="10" quotePrefix="1" applyNumberFormat="1" applyFont="1" applyProtection="1">
      <protection hidden="1"/>
    </xf>
    <xf numFmtId="0" fontId="36" fillId="0" borderId="0" xfId="10" quotePrefix="1" applyFont="1" applyProtection="1">
      <protection hidden="1"/>
    </xf>
    <xf numFmtId="0" fontId="37" fillId="0" borderId="0" xfId="10" quotePrefix="1" applyFont="1" applyProtection="1">
      <protection hidden="1"/>
    </xf>
    <xf numFmtId="0" fontId="36" fillId="0" borderId="0" xfId="10" applyFont="1" applyProtection="1">
      <protection hidden="1"/>
    </xf>
    <xf numFmtId="49" fontId="36" fillId="0" borderId="0" xfId="10" applyNumberFormat="1" applyFont="1" applyProtection="1">
      <protection hidden="1"/>
    </xf>
    <xf numFmtId="0" fontId="37" fillId="0" borderId="0" xfId="10" applyFont="1" applyProtection="1">
      <protection hidden="1"/>
    </xf>
    <xf numFmtId="49" fontId="7" fillId="0" borderId="0" xfId="0" applyNumberFormat="1" applyFont="1" applyFill="1" applyProtection="1">
      <protection hidden="1"/>
    </xf>
    <xf numFmtId="4" fontId="9" fillId="2" borderId="0" xfId="14" applyNumberFormat="1" applyFont="1" applyFill="1" applyAlignment="1" applyProtection="1">
      <alignment horizontal="center"/>
      <protection hidden="1"/>
    </xf>
    <xf numFmtId="49" fontId="7" fillId="0" borderId="0" xfId="0" applyNumberFormat="1" applyFont="1" applyFill="1" applyAlignment="1" applyProtection="1">
      <alignment vertical="center" wrapText="1"/>
      <protection hidden="1"/>
    </xf>
    <xf numFmtId="49" fontId="0" fillId="0" borderId="0" xfId="0" applyNumberFormat="1" applyFill="1" applyProtection="1">
      <protection hidden="1"/>
    </xf>
    <xf numFmtId="4" fontId="9" fillId="2" borderId="1" xfId="14" applyNumberFormat="1" applyFont="1" applyFill="1" applyBorder="1" applyProtection="1">
      <protection hidden="1"/>
    </xf>
    <xf numFmtId="4" fontId="9" fillId="2" borderId="1" xfId="14" applyNumberFormat="1" applyFont="1" applyFill="1" applyBorder="1" applyAlignment="1" applyProtection="1">
      <alignment horizontal="center"/>
      <protection hidden="1"/>
    </xf>
    <xf numFmtId="1" fontId="7" fillId="8" borderId="1" xfId="14" applyNumberFormat="1" applyFont="1" applyFill="1" applyBorder="1" applyAlignment="1" applyProtection="1">
      <alignment wrapText="1"/>
      <protection hidden="1"/>
    </xf>
    <xf numFmtId="49" fontId="4" fillId="0" borderId="0" xfId="0" applyNumberFormat="1" applyFont="1" applyFill="1" applyProtection="1">
      <protection hidden="1"/>
    </xf>
    <xf numFmtId="4" fontId="12" fillId="0" borderId="3" xfId="0" applyNumberFormat="1" applyFont="1" applyFill="1" applyBorder="1" applyProtection="1">
      <protection hidden="1"/>
    </xf>
    <xf numFmtId="4" fontId="12" fillId="0" borderId="1" xfId="0" applyNumberFormat="1" applyFont="1" applyFill="1" applyBorder="1" applyProtection="1">
      <protection hidden="1"/>
    </xf>
    <xf numFmtId="4" fontId="9" fillId="2" borderId="0" xfId="14" applyNumberFormat="1" applyFont="1" applyFill="1" applyAlignment="1" applyProtection="1">
      <protection hidden="1"/>
    </xf>
    <xf numFmtId="4" fontId="9" fillId="2" borderId="14" xfId="14" applyNumberFormat="1" applyFont="1" applyFill="1" applyBorder="1" applyAlignment="1" applyProtection="1">
      <alignment horizontal="center"/>
      <protection hidden="1"/>
    </xf>
    <xf numFmtId="4" fontId="9" fillId="2" borderId="15" xfId="14" applyNumberFormat="1" applyFont="1" applyFill="1" applyBorder="1" applyAlignment="1" applyProtection="1">
      <alignment horizontal="center"/>
      <protection hidden="1"/>
    </xf>
    <xf numFmtId="4" fontId="9" fillId="2" borderId="16" xfId="14" applyNumberFormat="1" applyFont="1" applyFill="1" applyBorder="1" applyAlignment="1" applyProtection="1">
      <alignment horizontal="center"/>
      <protection hidden="1"/>
    </xf>
    <xf numFmtId="49" fontId="4" fillId="0" borderId="0" xfId="0" applyNumberFormat="1" applyFont="1" applyAlignment="1" applyProtection="1">
      <protection hidden="1"/>
    </xf>
    <xf numFmtId="1" fontId="7" fillId="8" borderId="1" xfId="14" applyNumberFormat="1" applyFont="1" applyFill="1" applyBorder="1" applyAlignment="1" applyProtection="1">
      <protection hidden="1"/>
    </xf>
    <xf numFmtId="4" fontId="28" fillId="2" borderId="1" xfId="14" applyNumberFormat="1" applyFont="1" applyFill="1" applyBorder="1" applyAlignment="1" applyProtection="1">
      <protection hidden="1"/>
    </xf>
    <xf numFmtId="0" fontId="10" fillId="0" borderId="0" xfId="0" applyFont="1" applyFill="1" applyAlignment="1" applyProtection="1">
      <protection hidden="1"/>
    </xf>
    <xf numFmtId="0" fontId="9" fillId="0" borderId="0" xfId="0" applyFont="1" applyFill="1" applyAlignment="1" applyProtection="1">
      <protection hidden="1"/>
    </xf>
    <xf numFmtId="0" fontId="7" fillId="0" borderId="0" xfId="0" applyFont="1" applyAlignment="1" applyProtection="1">
      <protection hidden="1"/>
    </xf>
    <xf numFmtId="0" fontId="0" fillId="0" borderId="0" xfId="0" applyBorder="1" applyProtection="1">
      <protection hidden="1"/>
    </xf>
    <xf numFmtId="0" fontId="0" fillId="0" borderId="25" xfId="0" applyBorder="1" applyProtection="1">
      <protection hidden="1"/>
    </xf>
    <xf numFmtId="0" fontId="42" fillId="0" borderId="0" xfId="0" applyFont="1" applyProtection="1">
      <protection hidden="1"/>
    </xf>
    <xf numFmtId="0" fontId="0" fillId="0" borderId="31" xfId="0" applyBorder="1" applyProtection="1">
      <protection hidden="1"/>
    </xf>
    <xf numFmtId="0" fontId="42" fillId="0" borderId="0" xfId="0" applyFont="1" applyBorder="1" applyProtection="1">
      <protection hidden="1"/>
    </xf>
    <xf numFmtId="0" fontId="42" fillId="0" borderId="13" xfId="0" applyFont="1" applyBorder="1" applyProtection="1">
      <protection hidden="1"/>
    </xf>
    <xf numFmtId="0" fontId="42" fillId="0" borderId="15" xfId="0" applyFont="1" applyBorder="1" applyProtection="1">
      <protection hidden="1"/>
    </xf>
    <xf numFmtId="0" fontId="42" fillId="0" borderId="33" xfId="0" applyFont="1" applyBorder="1" applyProtection="1">
      <protection hidden="1"/>
    </xf>
    <xf numFmtId="1" fontId="42" fillId="0" borderId="0" xfId="0" applyNumberFormat="1" applyFont="1" applyBorder="1" applyAlignment="1" applyProtection="1">
      <protection hidden="1"/>
    </xf>
    <xf numFmtId="49" fontId="42" fillId="0" borderId="1" xfId="0" applyNumberFormat="1" applyFont="1" applyBorder="1" applyProtection="1">
      <protection hidden="1"/>
    </xf>
    <xf numFmtId="0" fontId="42" fillId="0" borderId="35" xfId="0" applyFont="1" applyBorder="1" applyProtection="1">
      <protection hidden="1"/>
    </xf>
    <xf numFmtId="0" fontId="42" fillId="0" borderId="9" xfId="0" applyFont="1" applyBorder="1" applyProtection="1">
      <protection hidden="1"/>
    </xf>
    <xf numFmtId="0" fontId="44" fillId="0" borderId="0" xfId="0" applyFont="1" applyBorder="1" applyProtection="1">
      <protection hidden="1"/>
    </xf>
    <xf numFmtId="0" fontId="44" fillId="0" borderId="0" xfId="0" applyFont="1" applyProtection="1">
      <protection hidden="1"/>
    </xf>
    <xf numFmtId="0" fontId="44" fillId="0" borderId="0" xfId="0" applyFont="1" applyBorder="1" applyAlignment="1" applyProtection="1">
      <protection hidden="1"/>
    </xf>
    <xf numFmtId="1" fontId="42" fillId="0" borderId="0" xfId="0" applyNumberFormat="1" applyFont="1" applyBorder="1" applyAlignment="1" applyProtection="1">
      <alignment horizontal="right"/>
      <protection hidden="1"/>
    </xf>
    <xf numFmtId="0" fontId="43" fillId="0" borderId="0" xfId="0" applyFont="1" applyProtection="1">
      <protection hidden="1"/>
    </xf>
    <xf numFmtId="0" fontId="42" fillId="0" borderId="0" xfId="0" applyFont="1" applyBorder="1" applyAlignment="1" applyProtection="1">
      <alignment horizontal="left"/>
      <protection hidden="1"/>
    </xf>
    <xf numFmtId="0" fontId="42" fillId="0" borderId="18" xfId="0" applyFont="1" applyBorder="1" applyProtection="1">
      <protection hidden="1"/>
    </xf>
    <xf numFmtId="0" fontId="42" fillId="0" borderId="19" xfId="0" applyFont="1" applyBorder="1" applyProtection="1">
      <protection hidden="1"/>
    </xf>
    <xf numFmtId="0" fontId="42" fillId="0" borderId="0" xfId="0" applyFont="1" applyAlignment="1" applyProtection="1">
      <protection hidden="1"/>
    </xf>
    <xf numFmtId="0" fontId="42" fillId="0" borderId="0" xfId="0" applyFont="1" applyBorder="1" applyAlignment="1" applyProtection="1">
      <alignment horizontal="left" vertical="top"/>
      <protection hidden="1"/>
    </xf>
    <xf numFmtId="0" fontId="44" fillId="0" borderId="0" xfId="0" applyFont="1" applyBorder="1" applyAlignment="1" applyProtection="1">
      <alignment horizontal="left" vertical="top"/>
      <protection hidden="1"/>
    </xf>
    <xf numFmtId="0" fontId="42" fillId="0" borderId="0" xfId="0" applyFont="1" applyBorder="1" applyAlignment="1" applyProtection="1">
      <protection hidden="1"/>
    </xf>
    <xf numFmtId="0" fontId="42" fillId="0" borderId="0" xfId="0" applyFont="1" applyAlignment="1" applyProtection="1">
      <alignment horizontal="center"/>
      <protection hidden="1"/>
    </xf>
    <xf numFmtId="49" fontId="42" fillId="0" borderId="0" xfId="0" applyNumberFormat="1" applyFont="1" applyBorder="1" applyAlignment="1" applyProtection="1">
      <alignment horizontal="center"/>
      <protection hidden="1"/>
    </xf>
    <xf numFmtId="49" fontId="42" fillId="0" borderId="1" xfId="0" applyNumberFormat="1" applyFont="1" applyBorder="1" applyAlignment="1" applyProtection="1">
      <alignment horizontal="center"/>
      <protection hidden="1"/>
    </xf>
    <xf numFmtId="0" fontId="42" fillId="0" borderId="0" xfId="0" applyFont="1" applyBorder="1" applyAlignment="1" applyProtection="1">
      <alignment horizontal="center"/>
      <protection hidden="1"/>
    </xf>
    <xf numFmtId="0" fontId="44" fillId="0" borderId="0" xfId="0" applyFont="1" applyBorder="1" applyAlignment="1" applyProtection="1">
      <alignment vertical="center"/>
      <protection hidden="1"/>
    </xf>
    <xf numFmtId="1" fontId="42" fillId="0" borderId="0" xfId="0" applyNumberFormat="1" applyFont="1" applyBorder="1" applyAlignment="1" applyProtection="1">
      <alignment wrapText="1"/>
      <protection hidden="1"/>
    </xf>
    <xf numFmtId="0" fontId="45" fillId="0" borderId="0" xfId="0" applyFont="1" applyAlignment="1">
      <alignment horizontal="left" vertical="center"/>
    </xf>
    <xf numFmtId="1" fontId="42" fillId="0" borderId="0" xfId="0" applyNumberFormat="1" applyFont="1" applyBorder="1" applyAlignment="1" applyProtection="1">
      <alignment horizontal="center"/>
      <protection hidden="1"/>
    </xf>
    <xf numFmtId="0" fontId="42" fillId="0" borderId="0" xfId="0" applyFont="1" applyBorder="1" applyAlignment="1" applyProtection="1">
      <alignment wrapText="1"/>
      <protection hidden="1"/>
    </xf>
    <xf numFmtId="0" fontId="43" fillId="0" borderId="0" xfId="0" applyFont="1" applyAlignment="1" applyProtection="1">
      <protection hidden="1"/>
    </xf>
    <xf numFmtId="0" fontId="44" fillId="0" borderId="13" xfId="0" applyFont="1" applyBorder="1" applyAlignment="1" applyProtection="1">
      <protection hidden="1"/>
    </xf>
    <xf numFmtId="0" fontId="42" fillId="0" borderId="14" xfId="0" applyFont="1" applyBorder="1" applyProtection="1">
      <protection hidden="1"/>
    </xf>
    <xf numFmtId="0" fontId="42" fillId="0" borderId="11" xfId="0" applyFont="1" applyBorder="1" applyProtection="1">
      <protection hidden="1"/>
    </xf>
    <xf numFmtId="0" fontId="42" fillId="0" borderId="16" xfId="0" applyFont="1" applyBorder="1" applyProtection="1">
      <protection hidden="1"/>
    </xf>
    <xf numFmtId="0" fontId="42" fillId="0" borderId="17" xfId="0" applyFont="1" applyBorder="1" applyProtection="1">
      <protection hidden="1"/>
    </xf>
    <xf numFmtId="0" fontId="44" fillId="0" borderId="11" xfId="0" applyFont="1" applyBorder="1" applyAlignment="1" applyProtection="1">
      <protection hidden="1"/>
    </xf>
    <xf numFmtId="0" fontId="44" fillId="0" borderId="19" xfId="0" applyFont="1" applyBorder="1" applyAlignment="1" applyProtection="1">
      <protection hidden="1"/>
    </xf>
    <xf numFmtId="0" fontId="44" fillId="0" borderId="14" xfId="0" applyFont="1" applyBorder="1" applyAlignment="1" applyProtection="1">
      <protection hidden="1"/>
    </xf>
    <xf numFmtId="0" fontId="44" fillId="0" borderId="15" xfId="0" applyFont="1" applyBorder="1" applyAlignment="1" applyProtection="1">
      <protection hidden="1"/>
    </xf>
    <xf numFmtId="0" fontId="44" fillId="0" borderId="16" xfId="0" applyFont="1" applyBorder="1" applyAlignment="1" applyProtection="1">
      <protection hidden="1"/>
    </xf>
    <xf numFmtId="0" fontId="42" fillId="0" borderId="46" xfId="0" applyFont="1" applyBorder="1" applyProtection="1">
      <protection hidden="1"/>
    </xf>
    <xf numFmtId="0" fontId="44" fillId="0" borderId="33" xfId="0" applyFont="1" applyBorder="1" applyAlignment="1" applyProtection="1">
      <protection hidden="1"/>
    </xf>
    <xf numFmtId="0" fontId="43" fillId="0" borderId="0" xfId="0" applyFont="1" applyBorder="1" applyAlignment="1" applyProtection="1">
      <protection hidden="1"/>
    </xf>
    <xf numFmtId="0" fontId="4" fillId="0" borderId="33" xfId="0" applyFont="1" applyBorder="1" applyAlignment="1" applyProtection="1">
      <alignment vertical="top" wrapText="1"/>
      <protection hidden="1"/>
    </xf>
    <xf numFmtId="0" fontId="44" fillId="0" borderId="9" xfId="0" applyFont="1" applyBorder="1" applyAlignment="1" applyProtection="1">
      <protection hidden="1"/>
    </xf>
    <xf numFmtId="0" fontId="0" fillId="0" borderId="0" xfId="0" applyAlignment="1" applyProtection="1">
      <alignment horizontal="right"/>
      <protection hidden="1"/>
    </xf>
    <xf numFmtId="2" fontId="0" fillId="0" borderId="0" xfId="0" applyNumberFormat="1" applyProtection="1">
      <protection hidden="1"/>
    </xf>
    <xf numFmtId="49" fontId="71" fillId="12" borderId="0" xfId="0" applyNumberFormat="1" applyFont="1" applyFill="1" applyProtection="1">
      <protection hidden="1"/>
    </xf>
    <xf numFmtId="0" fontId="71" fillId="12" borderId="0" xfId="0" applyFont="1" applyFill="1" applyAlignment="1" applyProtection="1">
      <alignment horizontal="right"/>
      <protection hidden="1"/>
    </xf>
    <xf numFmtId="2" fontId="72" fillId="12" borderId="0" xfId="0" applyNumberFormat="1" applyFont="1" applyFill="1" applyProtection="1">
      <protection hidden="1"/>
    </xf>
    <xf numFmtId="49" fontId="71" fillId="0" borderId="11" xfId="0" applyNumberFormat="1" applyFont="1" applyBorder="1" applyProtection="1">
      <protection hidden="1"/>
    </xf>
    <xf numFmtId="0" fontId="71" fillId="0" borderId="13" xfId="0" applyFont="1" applyBorder="1" applyAlignment="1" applyProtection="1">
      <alignment horizontal="right"/>
      <protection hidden="1"/>
    </xf>
    <xf numFmtId="49" fontId="71" fillId="13" borderId="11" xfId="0" applyNumberFormat="1" applyFont="1" applyFill="1" applyBorder="1" applyProtection="1">
      <protection hidden="1"/>
    </xf>
    <xf numFmtId="0" fontId="71" fillId="13" borderId="13" xfId="0" applyFont="1" applyFill="1" applyBorder="1" applyAlignment="1" applyProtection="1">
      <alignment horizontal="right"/>
      <protection hidden="1"/>
    </xf>
    <xf numFmtId="2" fontId="29" fillId="13" borderId="13" xfId="0" applyNumberFormat="1" applyFont="1" applyFill="1" applyBorder="1" applyProtection="1">
      <protection hidden="1"/>
    </xf>
    <xf numFmtId="2" fontId="29" fillId="13" borderId="19" xfId="0" applyNumberFormat="1" applyFont="1" applyFill="1" applyBorder="1" applyProtection="1">
      <protection hidden="1"/>
    </xf>
    <xf numFmtId="49" fontId="71" fillId="13" borderId="14" xfId="0" applyNumberFormat="1" applyFont="1" applyFill="1" applyBorder="1" applyProtection="1">
      <protection hidden="1"/>
    </xf>
    <xf numFmtId="0" fontId="71" fillId="13" borderId="15" xfId="0" applyFont="1" applyFill="1" applyBorder="1" applyAlignment="1" applyProtection="1">
      <alignment horizontal="right"/>
      <protection hidden="1"/>
    </xf>
    <xf numFmtId="2" fontId="29" fillId="13" borderId="15" xfId="0" applyNumberFormat="1" applyFont="1" applyFill="1" applyBorder="1" applyProtection="1">
      <protection hidden="1"/>
    </xf>
    <xf numFmtId="2" fontId="29" fillId="13" borderId="16" xfId="0" applyNumberFormat="1" applyFont="1" applyFill="1" applyBorder="1" applyProtection="1">
      <protection hidden="1"/>
    </xf>
    <xf numFmtId="49" fontId="71" fillId="0" borderId="14" xfId="0" applyNumberFormat="1" applyFont="1" applyBorder="1" applyProtection="1">
      <protection hidden="1"/>
    </xf>
    <xf numFmtId="0" fontId="71" fillId="0" borderId="15" xfId="0" applyFont="1" applyBorder="1" applyAlignment="1" applyProtection="1">
      <alignment horizontal="right"/>
      <protection hidden="1"/>
    </xf>
    <xf numFmtId="49" fontId="71" fillId="0" borderId="0" xfId="0" applyNumberFormat="1" applyFont="1" applyProtection="1">
      <protection hidden="1"/>
    </xf>
    <xf numFmtId="0" fontId="71" fillId="0" borderId="0" xfId="0" applyFont="1" applyAlignment="1" applyProtection="1">
      <alignment horizontal="right"/>
      <protection hidden="1"/>
    </xf>
    <xf numFmtId="49" fontId="71" fillId="0" borderId="17" xfId="0" applyNumberFormat="1" applyFont="1" applyBorder="1" applyProtection="1">
      <protection hidden="1"/>
    </xf>
    <xf numFmtId="0" fontId="71" fillId="0" borderId="0" xfId="0" applyFont="1" applyBorder="1" applyAlignment="1" applyProtection="1">
      <alignment horizontal="right"/>
      <protection hidden="1"/>
    </xf>
    <xf numFmtId="2" fontId="0" fillId="0" borderId="0" xfId="0" applyNumberFormat="1" applyBorder="1" applyProtection="1">
      <protection hidden="1"/>
    </xf>
    <xf numFmtId="49" fontId="71" fillId="13" borderId="17" xfId="0" applyNumberFormat="1" applyFont="1" applyFill="1" applyBorder="1" applyProtection="1">
      <protection hidden="1"/>
    </xf>
    <xf numFmtId="0" fontId="71" fillId="13" borderId="0" xfId="0" applyFont="1" applyFill="1" applyBorder="1" applyAlignment="1" applyProtection="1">
      <alignment horizontal="right"/>
      <protection hidden="1"/>
    </xf>
    <xf numFmtId="2" fontId="29" fillId="13" borderId="0" xfId="0" applyNumberFormat="1" applyFont="1" applyFill="1" applyBorder="1" applyProtection="1">
      <protection hidden="1"/>
    </xf>
    <xf numFmtId="2" fontId="29" fillId="13" borderId="18" xfId="0" applyNumberFormat="1" applyFont="1" applyFill="1" applyBorder="1" applyProtection="1">
      <protection hidden="1"/>
    </xf>
    <xf numFmtId="49" fontId="71" fillId="0" borderId="0" xfId="0" applyNumberFormat="1" applyFont="1" applyBorder="1" applyProtection="1">
      <protection hidden="1"/>
    </xf>
    <xf numFmtId="2" fontId="0" fillId="0" borderId="0" xfId="0" applyNumberFormat="1" applyFill="1" applyBorder="1" applyProtection="1">
      <protection hidden="1"/>
    </xf>
    <xf numFmtId="2" fontId="0" fillId="13" borderId="15" xfId="0" applyNumberFormat="1" applyFont="1" applyFill="1" applyBorder="1" applyProtection="1">
      <protection hidden="1"/>
    </xf>
    <xf numFmtId="2" fontId="0" fillId="13" borderId="16" xfId="0" applyNumberFormat="1" applyFont="1" applyFill="1" applyBorder="1" applyProtection="1">
      <protection hidden="1"/>
    </xf>
    <xf numFmtId="49" fontId="73" fillId="12" borderId="0" xfId="0" applyNumberFormat="1" applyFont="1" applyFill="1" applyProtection="1">
      <protection hidden="1"/>
    </xf>
    <xf numFmtId="49" fontId="73" fillId="0" borderId="11" xfId="0" applyNumberFormat="1" applyFont="1" applyBorder="1" applyProtection="1">
      <protection hidden="1"/>
    </xf>
    <xf numFmtId="0" fontId="0" fillId="0" borderId="13" xfId="0" applyBorder="1" applyAlignment="1" applyProtection="1">
      <alignment horizontal="right"/>
      <protection hidden="1"/>
    </xf>
    <xf numFmtId="2" fontId="72" fillId="0" borderId="13" xfId="0" applyNumberFormat="1" applyFont="1" applyBorder="1" applyProtection="1">
      <protection hidden="1"/>
    </xf>
    <xf numFmtId="2" fontId="72" fillId="0" borderId="19" xfId="0" applyNumberFormat="1" applyFont="1" applyBorder="1" applyProtection="1">
      <protection hidden="1"/>
    </xf>
    <xf numFmtId="0" fontId="73" fillId="0" borderId="13" xfId="0" applyFont="1" applyBorder="1" applyAlignment="1" applyProtection="1">
      <alignment horizontal="right"/>
      <protection hidden="1"/>
    </xf>
    <xf numFmtId="49" fontId="73" fillId="0" borderId="17" xfId="0" applyNumberFormat="1" applyFont="1" applyBorder="1" applyProtection="1">
      <protection hidden="1"/>
    </xf>
    <xf numFmtId="0" fontId="73" fillId="0" borderId="0" xfId="0" applyFont="1" applyBorder="1" applyAlignment="1" applyProtection="1">
      <alignment horizontal="right"/>
      <protection hidden="1"/>
    </xf>
    <xf numFmtId="49" fontId="73" fillId="0" borderId="14" xfId="0" applyNumberFormat="1" applyFont="1" applyBorder="1" applyProtection="1">
      <protection hidden="1"/>
    </xf>
    <xf numFmtId="0" fontId="73" fillId="0" borderId="15" xfId="0" applyFont="1" applyBorder="1" applyAlignment="1" applyProtection="1">
      <alignment horizontal="right"/>
      <protection hidden="1"/>
    </xf>
    <xf numFmtId="2" fontId="72" fillId="0" borderId="15" xfId="0" applyNumberFormat="1" applyFont="1" applyBorder="1" applyProtection="1">
      <protection hidden="1"/>
    </xf>
    <xf numFmtId="2" fontId="72" fillId="0" borderId="16" xfId="0" applyNumberFormat="1" applyFont="1" applyBorder="1" applyProtection="1">
      <protection hidden="1"/>
    </xf>
    <xf numFmtId="2" fontId="0" fillId="13" borderId="0" xfId="0" applyNumberFormat="1" applyFill="1" applyBorder="1" applyProtection="1">
      <protection hidden="1"/>
    </xf>
    <xf numFmtId="2" fontId="0" fillId="13" borderId="18" xfId="0" applyNumberFormat="1" applyFill="1" applyBorder="1" applyProtection="1">
      <protection hidden="1"/>
    </xf>
    <xf numFmtId="49" fontId="73" fillId="0" borderId="0" xfId="0" applyNumberFormat="1" applyFont="1" applyProtection="1">
      <protection hidden="1"/>
    </xf>
    <xf numFmtId="0" fontId="73" fillId="0" borderId="0" xfId="0" applyFont="1" applyAlignment="1" applyProtection="1">
      <alignment horizontal="right"/>
      <protection hidden="1"/>
    </xf>
    <xf numFmtId="2" fontId="73" fillId="0" borderId="0" xfId="0" applyNumberFormat="1" applyFont="1" applyBorder="1" applyProtection="1">
      <protection hidden="1"/>
    </xf>
    <xf numFmtId="2" fontId="73" fillId="0" borderId="18" xfId="0" applyNumberFormat="1" applyFont="1" applyBorder="1" applyProtection="1">
      <protection hidden="1"/>
    </xf>
    <xf numFmtId="2" fontId="72" fillId="0" borderId="0" xfId="0" applyNumberFormat="1" applyFont="1" applyBorder="1" applyProtection="1">
      <protection hidden="1"/>
    </xf>
    <xf numFmtId="2" fontId="72" fillId="0" borderId="18" xfId="0" applyNumberFormat="1" applyFont="1" applyBorder="1" applyProtection="1">
      <protection hidden="1"/>
    </xf>
    <xf numFmtId="2" fontId="73" fillId="0" borderId="15" xfId="0" applyNumberFormat="1" applyFont="1" applyBorder="1" applyProtection="1">
      <protection hidden="1"/>
    </xf>
    <xf numFmtId="2" fontId="73" fillId="0" borderId="16" xfId="0" applyNumberFormat="1" applyFont="1" applyBorder="1" applyProtection="1">
      <protection hidden="1"/>
    </xf>
    <xf numFmtId="49" fontId="72" fillId="12" borderId="0" xfId="0" applyNumberFormat="1" applyFont="1" applyFill="1" applyProtection="1">
      <protection hidden="1"/>
    </xf>
    <xf numFmtId="49" fontId="72" fillId="0" borderId="11" xfId="0" applyNumberFormat="1" applyFont="1" applyBorder="1" applyProtection="1">
      <protection hidden="1"/>
    </xf>
    <xf numFmtId="0" fontId="72" fillId="0" borderId="13" xfId="0" applyFont="1" applyBorder="1" applyAlignment="1" applyProtection="1">
      <alignment horizontal="right"/>
      <protection hidden="1"/>
    </xf>
    <xf numFmtId="49" fontId="72" fillId="0" borderId="14" xfId="0" applyNumberFormat="1" applyFont="1" applyBorder="1" applyProtection="1">
      <protection hidden="1"/>
    </xf>
    <xf numFmtId="0" fontId="72" fillId="0" borderId="15" xfId="0" applyFont="1" applyBorder="1" applyAlignment="1" applyProtection="1">
      <alignment horizontal="right"/>
      <protection hidden="1"/>
    </xf>
    <xf numFmtId="49" fontId="72" fillId="0" borderId="0" xfId="0" applyNumberFormat="1" applyFont="1" applyProtection="1">
      <protection hidden="1"/>
    </xf>
    <xf numFmtId="0" fontId="72" fillId="0" borderId="0" xfId="0" applyFont="1" applyAlignment="1" applyProtection="1">
      <alignment horizontal="right"/>
      <protection hidden="1"/>
    </xf>
    <xf numFmtId="49" fontId="72" fillId="0" borderId="17" xfId="0" applyNumberFormat="1" applyFont="1" applyBorder="1" applyProtection="1">
      <protection hidden="1"/>
    </xf>
    <xf numFmtId="0" fontId="72" fillId="0" borderId="0" xfId="0" applyFont="1" applyBorder="1" applyAlignment="1" applyProtection="1">
      <alignment horizontal="right"/>
      <protection hidden="1"/>
    </xf>
    <xf numFmtId="2" fontId="73" fillId="12" borderId="0" xfId="0" applyNumberFormat="1" applyFont="1" applyFill="1" applyProtection="1">
      <protection hidden="1"/>
    </xf>
    <xf numFmtId="49" fontId="0" fillId="0" borderId="17" xfId="0" applyNumberFormat="1" applyBorder="1" applyProtection="1">
      <protection hidden="1"/>
    </xf>
    <xf numFmtId="49" fontId="72" fillId="0" borderId="0" xfId="0" applyNumberFormat="1" applyFont="1" applyBorder="1" applyProtection="1">
      <protection hidden="1"/>
    </xf>
    <xf numFmtId="2" fontId="0" fillId="0" borderId="0" xfId="0" applyNumberFormat="1" applyFill="1" applyProtection="1">
      <protection hidden="1"/>
    </xf>
    <xf numFmtId="0" fontId="74" fillId="15" borderId="0" xfId="0" applyNumberFormat="1" applyFont="1" applyFill="1" applyProtection="1">
      <protection hidden="1"/>
    </xf>
    <xf numFmtId="0" fontId="73" fillId="12" borderId="0" xfId="0" applyFont="1" applyFill="1" applyAlignment="1" applyProtection="1">
      <alignment horizontal="right"/>
      <protection hidden="1"/>
    </xf>
    <xf numFmtId="0" fontId="72" fillId="12" borderId="0" xfId="0" applyFont="1" applyFill="1" applyAlignment="1" applyProtection="1">
      <alignment horizontal="right"/>
      <protection hidden="1"/>
    </xf>
    <xf numFmtId="0" fontId="72" fillId="13" borderId="13" xfId="0" applyFont="1" applyFill="1" applyBorder="1" applyAlignment="1" applyProtection="1">
      <alignment horizontal="right"/>
      <protection hidden="1"/>
    </xf>
    <xf numFmtId="49" fontId="75" fillId="12" borderId="0" xfId="0" applyNumberFormat="1" applyFont="1" applyFill="1" applyProtection="1">
      <protection hidden="1"/>
    </xf>
    <xf numFmtId="49" fontId="75" fillId="0" borderId="17" xfId="0" applyNumberFormat="1" applyFont="1" applyBorder="1" applyProtection="1">
      <protection hidden="1"/>
    </xf>
    <xf numFmtId="0" fontId="75" fillId="0" borderId="0" xfId="0" applyFont="1" applyBorder="1" applyAlignment="1" applyProtection="1">
      <alignment horizontal="right"/>
      <protection hidden="1"/>
    </xf>
    <xf numFmtId="0" fontId="75" fillId="12" borderId="0" xfId="0" applyFont="1" applyFill="1" applyAlignment="1" applyProtection="1">
      <alignment horizontal="right"/>
      <protection hidden="1"/>
    </xf>
    <xf numFmtId="0" fontId="72" fillId="0" borderId="13" xfId="0" applyFont="1" applyFill="1" applyBorder="1" applyAlignment="1" applyProtection="1">
      <alignment horizontal="right"/>
      <protection hidden="1"/>
    </xf>
    <xf numFmtId="0" fontId="72" fillId="0" borderId="15" xfId="0" applyFont="1" applyFill="1" applyBorder="1" applyAlignment="1" applyProtection="1">
      <alignment horizontal="right"/>
      <protection hidden="1"/>
    </xf>
    <xf numFmtId="0" fontId="72" fillId="13" borderId="15" xfId="0" applyFont="1" applyFill="1" applyBorder="1" applyAlignment="1" applyProtection="1">
      <alignment horizontal="right"/>
      <protection hidden="1"/>
    </xf>
    <xf numFmtId="49" fontId="71" fillId="0" borderId="0" xfId="0" applyNumberFormat="1" applyFont="1" applyFill="1" applyBorder="1" applyProtection="1">
      <protection hidden="1"/>
    </xf>
    <xf numFmtId="0" fontId="72" fillId="0" borderId="0" xfId="0" applyFont="1" applyFill="1" applyBorder="1" applyAlignment="1" applyProtection="1">
      <alignment horizontal="right"/>
      <protection hidden="1"/>
    </xf>
    <xf numFmtId="0" fontId="75" fillId="0" borderId="13" xfId="0" applyFont="1" applyBorder="1" applyAlignment="1" applyProtection="1">
      <alignment horizontal="right"/>
      <protection hidden="1"/>
    </xf>
    <xf numFmtId="49" fontId="75" fillId="0" borderId="11" xfId="0" applyNumberFormat="1" applyFont="1" applyBorder="1" applyProtection="1">
      <protection hidden="1"/>
    </xf>
    <xf numFmtId="0" fontId="75" fillId="0" borderId="15" xfId="0" applyFont="1" applyBorder="1" applyAlignment="1" applyProtection="1">
      <alignment horizontal="right"/>
      <protection hidden="1"/>
    </xf>
    <xf numFmtId="49" fontId="72" fillId="0" borderId="0" xfId="0" applyNumberFormat="1" applyFont="1" applyFill="1" applyBorder="1" applyProtection="1">
      <protection hidden="1"/>
    </xf>
    <xf numFmtId="2" fontId="72" fillId="0" borderId="0" xfId="0" applyNumberFormat="1" applyFont="1" applyFill="1" applyBorder="1" applyProtection="1">
      <protection hidden="1"/>
    </xf>
    <xf numFmtId="2" fontId="29" fillId="0" borderId="0" xfId="0" applyNumberFormat="1" applyFont="1" applyFill="1" applyBorder="1" applyProtection="1">
      <protection hidden="1"/>
    </xf>
    <xf numFmtId="0" fontId="71" fillId="0" borderId="0" xfId="0" applyFont="1" applyFill="1" applyBorder="1" applyAlignment="1" applyProtection="1">
      <alignment horizontal="right"/>
      <protection hidden="1"/>
    </xf>
    <xf numFmtId="0" fontId="11" fillId="0" borderId="0" xfId="0" applyFont="1" applyAlignment="1" applyProtection="1">
      <alignment wrapText="1"/>
      <protection hidden="1"/>
    </xf>
    <xf numFmtId="49" fontId="11" fillId="0" borderId="0" xfId="0" applyNumberFormat="1" applyFont="1" applyAlignment="1" applyProtection="1">
      <alignment horizontal="right"/>
      <protection hidden="1"/>
    </xf>
    <xf numFmtId="2" fontId="4" fillId="0" borderId="0" xfId="0" applyNumberFormat="1" applyFont="1" applyProtection="1">
      <protection hidden="1"/>
    </xf>
    <xf numFmtId="2" fontId="11" fillId="0" borderId="0" xfId="0" applyNumberFormat="1" applyFont="1" applyProtection="1">
      <protection hidden="1"/>
    </xf>
    <xf numFmtId="0" fontId="4" fillId="0" borderId="0" xfId="0" applyFont="1" applyAlignment="1" applyProtection="1">
      <alignment wrapText="1"/>
      <protection hidden="1"/>
    </xf>
    <xf numFmtId="0" fontId="11" fillId="0" borderId="0" xfId="0" applyFont="1" applyProtection="1">
      <protection hidden="1"/>
    </xf>
    <xf numFmtId="0" fontId="28" fillId="0" borderId="0" xfId="0" applyFont="1" applyProtection="1">
      <protection hidden="1"/>
    </xf>
    <xf numFmtId="49" fontId="4" fillId="0" borderId="0" xfId="0" applyNumberFormat="1" applyFont="1" applyAlignment="1" applyProtection="1">
      <alignment horizontal="right"/>
      <protection hidden="1"/>
    </xf>
    <xf numFmtId="2" fontId="73" fillId="0" borderId="0" xfId="0" applyNumberFormat="1" applyFont="1" applyFill="1" applyBorder="1" applyProtection="1">
      <protection hidden="1"/>
    </xf>
    <xf numFmtId="49" fontId="0" fillId="0" borderId="0" xfId="0" applyNumberFormat="1" applyFill="1" applyBorder="1" applyProtection="1">
      <protection hidden="1"/>
    </xf>
    <xf numFmtId="0" fontId="0" fillId="0" borderId="0" xfId="0" applyFill="1" applyBorder="1" applyAlignment="1" applyProtection="1">
      <alignment horizontal="right"/>
      <protection hidden="1"/>
    </xf>
    <xf numFmtId="2" fontId="76" fillId="0" borderId="0" xfId="0" applyNumberFormat="1" applyFont="1" applyProtection="1">
      <protection hidden="1"/>
    </xf>
    <xf numFmtId="2" fontId="77" fillId="0" borderId="0" xfId="0" applyNumberFormat="1" applyFont="1" applyProtection="1">
      <protection hidden="1"/>
    </xf>
    <xf numFmtId="4" fontId="76" fillId="0" borderId="0" xfId="0" applyNumberFormat="1" applyFont="1" applyProtection="1">
      <protection hidden="1"/>
    </xf>
    <xf numFmtId="0" fontId="11" fillId="0" borderId="0" xfId="0" applyFont="1" applyFill="1" applyProtection="1">
      <protection hidden="1"/>
    </xf>
    <xf numFmtId="0" fontId="28" fillId="0" borderId="0" xfId="0" applyFont="1" applyFill="1" applyProtection="1">
      <protection hidden="1"/>
    </xf>
    <xf numFmtId="4" fontId="4" fillId="0" borderId="0" xfId="0" applyNumberFormat="1" applyFont="1" applyFill="1" applyProtection="1">
      <protection hidden="1"/>
    </xf>
    <xf numFmtId="0" fontId="13" fillId="0" borderId="0" xfId="0" applyFont="1" applyAlignment="1" applyProtection="1">
      <protection hidden="1"/>
    </xf>
    <xf numFmtId="49" fontId="71" fillId="0" borderId="11" xfId="0" applyNumberFormat="1" applyFont="1" applyFill="1" applyBorder="1" applyProtection="1">
      <protection hidden="1"/>
    </xf>
    <xf numFmtId="0" fontId="71" fillId="0" borderId="13" xfId="0" applyFont="1" applyFill="1" applyBorder="1" applyAlignment="1" applyProtection="1">
      <alignment horizontal="right"/>
      <protection hidden="1"/>
    </xf>
    <xf numFmtId="2" fontId="76" fillId="11" borderId="0" xfId="0" applyNumberFormat="1" applyFont="1" applyFill="1" applyProtection="1">
      <protection hidden="1"/>
    </xf>
    <xf numFmtId="2" fontId="4" fillId="11" borderId="0" xfId="0" applyNumberFormat="1" applyFont="1" applyFill="1" applyProtection="1">
      <protection hidden="1"/>
    </xf>
    <xf numFmtId="2" fontId="76" fillId="16" borderId="0" xfId="0" applyNumberFormat="1" applyFont="1" applyFill="1" applyProtection="1">
      <protection hidden="1"/>
    </xf>
    <xf numFmtId="2" fontId="4" fillId="16" borderId="0" xfId="0" applyNumberFormat="1" applyFont="1" applyFill="1" applyProtection="1">
      <protection hidden="1"/>
    </xf>
    <xf numFmtId="2" fontId="77" fillId="16" borderId="0" xfId="0" applyNumberFormat="1" applyFont="1" applyFill="1" applyProtection="1">
      <protection hidden="1"/>
    </xf>
    <xf numFmtId="2" fontId="78" fillId="11" borderId="0" xfId="0" applyNumberFormat="1" applyFont="1" applyFill="1" applyProtection="1">
      <protection hidden="1"/>
    </xf>
    <xf numFmtId="2" fontId="79" fillId="16" borderId="0" xfId="0" applyNumberFormat="1" applyFont="1" applyFill="1" applyProtection="1">
      <protection hidden="1"/>
    </xf>
    <xf numFmtId="2" fontId="77" fillId="13" borderId="0" xfId="0" applyNumberFormat="1" applyFont="1" applyFill="1" applyProtection="1">
      <protection hidden="1"/>
    </xf>
    <xf numFmtId="2" fontId="80" fillId="11" borderId="0" xfId="0" applyNumberFormat="1" applyFont="1" applyFill="1" applyProtection="1">
      <protection hidden="1"/>
    </xf>
    <xf numFmtId="0" fontId="43" fillId="0" borderId="0" xfId="0" applyFont="1" applyBorder="1" applyProtection="1">
      <protection hidden="1"/>
    </xf>
    <xf numFmtId="0" fontId="55" fillId="0" borderId="0" xfId="0" applyFont="1" applyBorder="1" applyAlignment="1" applyProtection="1">
      <protection hidden="1"/>
    </xf>
    <xf numFmtId="0" fontId="43" fillId="0" borderId="0" xfId="0" applyFont="1" applyFill="1" applyBorder="1" applyAlignment="1" applyProtection="1">
      <protection hidden="1"/>
    </xf>
    <xf numFmtId="0" fontId="43" fillId="0" borderId="0" xfId="0" applyFont="1" applyFill="1" applyBorder="1" applyProtection="1">
      <protection hidden="1"/>
    </xf>
    <xf numFmtId="0" fontId="43" fillId="0" borderId="0" xfId="0" applyNumberFormat="1" applyFont="1" applyFill="1" applyBorder="1" applyAlignment="1" applyProtection="1">
      <protection hidden="1"/>
    </xf>
    <xf numFmtId="0" fontId="56" fillId="0" borderId="0" xfId="0" applyFont="1" applyBorder="1" applyAlignment="1" applyProtection="1">
      <alignment wrapText="1"/>
      <protection hidden="1"/>
    </xf>
    <xf numFmtId="0" fontId="56" fillId="0" borderId="0" xfId="0" applyFont="1" applyBorder="1" applyAlignment="1" applyProtection="1">
      <alignment horizontal="right" wrapText="1"/>
      <protection hidden="1"/>
    </xf>
    <xf numFmtId="0" fontId="56" fillId="0" borderId="0" xfId="0" applyNumberFormat="1" applyFont="1" applyBorder="1" applyAlignment="1" applyProtection="1">
      <alignment horizontal="right" wrapText="1"/>
      <protection hidden="1"/>
    </xf>
    <xf numFmtId="0" fontId="43" fillId="0" borderId="0" xfId="0" applyNumberFormat="1" applyFont="1" applyBorder="1" applyProtection="1">
      <protection hidden="1"/>
    </xf>
    <xf numFmtId="2" fontId="56" fillId="13" borderId="0" xfId="0" applyNumberFormat="1" applyFont="1" applyFill="1" applyBorder="1" applyProtection="1">
      <protection hidden="1"/>
    </xf>
    <xf numFmtId="0" fontId="56" fillId="0" borderId="0" xfId="0" applyFont="1" applyFill="1" applyBorder="1" applyProtection="1">
      <protection hidden="1"/>
    </xf>
    <xf numFmtId="2" fontId="56" fillId="14" borderId="0" xfId="0" applyNumberFormat="1" applyFont="1" applyFill="1" applyBorder="1" applyProtection="1">
      <protection hidden="1"/>
    </xf>
    <xf numFmtId="2" fontId="56" fillId="0" borderId="0" xfId="0" applyNumberFormat="1" applyFont="1" applyFill="1" applyBorder="1" applyProtection="1">
      <protection hidden="1"/>
    </xf>
    <xf numFmtId="2" fontId="56" fillId="15" borderId="0" xfId="0" applyNumberFormat="1" applyFont="1" applyFill="1" applyBorder="1" applyProtection="1">
      <protection hidden="1"/>
    </xf>
    <xf numFmtId="2" fontId="81" fillId="13" borderId="0" xfId="0" applyNumberFormat="1" applyFont="1" applyFill="1" applyBorder="1" applyProtection="1">
      <protection hidden="1"/>
    </xf>
    <xf numFmtId="0" fontId="56" fillId="0" borderId="0" xfId="0" applyNumberFormat="1" applyFont="1" applyFill="1" applyBorder="1" applyAlignment="1" applyProtection="1">
      <alignment horizontal="right" wrapText="1"/>
      <protection hidden="1"/>
    </xf>
    <xf numFmtId="0" fontId="43" fillId="0" borderId="0" xfId="0" applyNumberFormat="1" applyFont="1" applyFill="1" applyBorder="1" applyProtection="1">
      <protection hidden="1"/>
    </xf>
    <xf numFmtId="2" fontId="56" fillId="11" borderId="0" xfId="0" applyNumberFormat="1" applyFont="1" applyFill="1" applyBorder="1" applyProtection="1">
      <protection hidden="1"/>
    </xf>
    <xf numFmtId="0" fontId="82" fillId="0" borderId="0" xfId="0" applyNumberFormat="1" applyFont="1" applyBorder="1" applyProtection="1">
      <protection hidden="1"/>
    </xf>
    <xf numFmtId="2" fontId="82" fillId="13" borderId="0" xfId="0" applyNumberFormat="1" applyFont="1" applyFill="1" applyBorder="1" applyProtection="1">
      <protection hidden="1"/>
    </xf>
    <xf numFmtId="2" fontId="82" fillId="0" borderId="0" xfId="0" applyNumberFormat="1" applyFont="1" applyFill="1" applyBorder="1" applyProtection="1">
      <protection hidden="1"/>
    </xf>
    <xf numFmtId="2" fontId="82" fillId="14" borderId="0" xfId="0" applyNumberFormat="1" applyFont="1" applyFill="1" applyBorder="1" applyProtection="1">
      <protection hidden="1"/>
    </xf>
    <xf numFmtId="4" fontId="56" fillId="0" borderId="0" xfId="0" applyNumberFormat="1" applyFont="1" applyFill="1" applyBorder="1" applyProtection="1">
      <protection hidden="1"/>
    </xf>
    <xf numFmtId="2" fontId="82" fillId="15" borderId="0" xfId="0" applyNumberFormat="1" applyFont="1" applyFill="1" applyBorder="1" applyProtection="1">
      <protection hidden="1"/>
    </xf>
    <xf numFmtId="2" fontId="82" fillId="11" borderId="0" xfId="0" applyNumberFormat="1" applyFont="1" applyFill="1" applyBorder="1" applyProtection="1">
      <protection hidden="1"/>
    </xf>
    <xf numFmtId="0" fontId="82" fillId="0" borderId="0" xfId="0" applyNumberFormat="1" applyFont="1" applyFill="1" applyBorder="1" applyProtection="1">
      <protection hidden="1"/>
    </xf>
    <xf numFmtId="0" fontId="43" fillId="0" borderId="0" xfId="0" applyFont="1" applyBorder="1" applyAlignment="1" applyProtection="1">
      <alignment wrapText="1"/>
      <protection hidden="1"/>
    </xf>
    <xf numFmtId="49" fontId="43" fillId="0" borderId="0" xfId="0" applyNumberFormat="1" applyFont="1" applyBorder="1" applyAlignment="1" applyProtection="1">
      <alignment horizontal="right"/>
      <protection hidden="1"/>
    </xf>
    <xf numFmtId="2" fontId="43" fillId="0" borderId="0" xfId="0" applyNumberFormat="1" applyFont="1" applyBorder="1" applyAlignment="1" applyProtection="1">
      <alignment horizontal="right"/>
      <protection hidden="1"/>
    </xf>
    <xf numFmtId="2" fontId="43" fillId="13" borderId="0" xfId="0" applyNumberFormat="1" applyFont="1" applyFill="1" applyBorder="1" applyProtection="1">
      <protection hidden="1"/>
    </xf>
    <xf numFmtId="2" fontId="43" fillId="0" borderId="0" xfId="0" applyNumberFormat="1" applyFont="1" applyFill="1" applyBorder="1" applyProtection="1">
      <protection hidden="1"/>
    </xf>
    <xf numFmtId="4" fontId="43" fillId="14" borderId="0" xfId="0" applyNumberFormat="1" applyFont="1" applyFill="1" applyBorder="1" applyProtection="1">
      <protection hidden="1"/>
    </xf>
    <xf numFmtId="4" fontId="43" fillId="0" borderId="0" xfId="0" applyNumberFormat="1" applyFont="1" applyFill="1" applyBorder="1" applyProtection="1">
      <protection hidden="1"/>
    </xf>
    <xf numFmtId="4" fontId="43" fillId="15" borderId="0" xfId="0" applyNumberFormat="1" applyFont="1" applyFill="1" applyBorder="1" applyProtection="1">
      <protection hidden="1"/>
    </xf>
    <xf numFmtId="2" fontId="43" fillId="11" borderId="0" xfId="0" applyNumberFormat="1" applyFont="1" applyFill="1" applyBorder="1" applyProtection="1">
      <protection hidden="1"/>
    </xf>
    <xf numFmtId="2" fontId="43" fillId="0" borderId="0" xfId="0" applyNumberFormat="1" applyFont="1" applyFill="1" applyBorder="1" applyAlignment="1" applyProtection="1">
      <alignment horizontal="right"/>
      <protection hidden="1"/>
    </xf>
    <xf numFmtId="0" fontId="56" fillId="0" borderId="0" xfId="0" applyNumberFormat="1" applyFont="1" applyBorder="1" applyProtection="1">
      <protection hidden="1"/>
    </xf>
    <xf numFmtId="0" fontId="56" fillId="0" borderId="0" xfId="0" applyNumberFormat="1" applyFont="1" applyFill="1" applyBorder="1" applyProtection="1">
      <protection hidden="1"/>
    </xf>
    <xf numFmtId="2" fontId="43" fillId="0" borderId="0" xfId="0" applyNumberFormat="1" applyFont="1" applyBorder="1" applyProtection="1">
      <protection hidden="1"/>
    </xf>
    <xf numFmtId="0" fontId="43" fillId="0" borderId="0" xfId="0" applyNumberFormat="1" applyFont="1" applyBorder="1" applyAlignment="1" applyProtection="1">
      <alignment horizontal="right"/>
      <protection hidden="1"/>
    </xf>
    <xf numFmtId="0" fontId="43" fillId="0" borderId="0" xfId="0" applyNumberFormat="1" applyFont="1" applyFill="1" applyBorder="1" applyAlignment="1" applyProtection="1">
      <alignment horizontal="right"/>
      <protection hidden="1"/>
    </xf>
    <xf numFmtId="2" fontId="43" fillId="14" borderId="0" xfId="0" applyNumberFormat="1" applyFont="1" applyFill="1" applyBorder="1" applyProtection="1">
      <protection hidden="1"/>
    </xf>
    <xf numFmtId="2" fontId="43" fillId="15" borderId="0" xfId="0" applyNumberFormat="1" applyFont="1" applyFill="1" applyBorder="1" applyProtection="1">
      <protection hidden="1"/>
    </xf>
    <xf numFmtId="2" fontId="83" fillId="13" borderId="0" xfId="0" applyNumberFormat="1" applyFont="1" applyFill="1" applyBorder="1" applyProtection="1">
      <protection hidden="1"/>
    </xf>
    <xf numFmtId="2" fontId="83" fillId="14" borderId="0" xfId="0" applyNumberFormat="1" applyFont="1" applyFill="1" applyBorder="1" applyProtection="1">
      <protection hidden="1"/>
    </xf>
    <xf numFmtId="2" fontId="83" fillId="15" borderId="0" xfId="0" applyNumberFormat="1" applyFont="1" applyFill="1" applyBorder="1" applyProtection="1">
      <protection hidden="1"/>
    </xf>
    <xf numFmtId="2" fontId="83" fillId="11" borderId="0" xfId="0" applyNumberFormat="1" applyFont="1" applyFill="1" applyBorder="1" applyProtection="1">
      <protection hidden="1"/>
    </xf>
    <xf numFmtId="0" fontId="81" fillId="0" borderId="0" xfId="0" applyFont="1" applyBorder="1" applyAlignment="1" applyProtection="1">
      <alignment horizontal="right" wrapText="1"/>
      <protection hidden="1"/>
    </xf>
    <xf numFmtId="0" fontId="57" fillId="0" borderId="0" xfId="0" applyNumberFormat="1" applyFont="1" applyBorder="1" applyProtection="1">
      <protection hidden="1"/>
    </xf>
    <xf numFmtId="0" fontId="57" fillId="0" borderId="0" xfId="0" applyFont="1" applyFill="1" applyBorder="1" applyProtection="1">
      <protection hidden="1"/>
    </xf>
    <xf numFmtId="0" fontId="57" fillId="0" borderId="0" xfId="0" applyNumberFormat="1" applyFont="1" applyFill="1" applyBorder="1" applyProtection="1">
      <protection hidden="1"/>
    </xf>
    <xf numFmtId="0" fontId="43" fillId="13" borderId="0" xfId="0" applyFont="1" applyFill="1" applyBorder="1" applyProtection="1">
      <protection hidden="1"/>
    </xf>
    <xf numFmtId="0" fontId="43" fillId="14" borderId="0" xfId="0" applyFont="1" applyFill="1" applyBorder="1" applyProtection="1">
      <protection hidden="1"/>
    </xf>
    <xf numFmtId="2" fontId="84" fillId="11" borderId="0" xfId="0" applyNumberFormat="1" applyFont="1" applyFill="1" applyBorder="1" applyProtection="1">
      <protection hidden="1"/>
    </xf>
    <xf numFmtId="2" fontId="56" fillId="0" borderId="0" xfId="0" applyNumberFormat="1" applyFont="1" applyBorder="1" applyAlignment="1" applyProtection="1">
      <alignment horizontal="right" wrapText="1"/>
      <protection hidden="1"/>
    </xf>
    <xf numFmtId="2" fontId="56" fillId="0" borderId="0" xfId="0" applyNumberFormat="1" applyFont="1" applyFill="1" applyBorder="1" applyAlignment="1" applyProtection="1">
      <alignment horizontal="right" wrapText="1"/>
      <protection hidden="1"/>
    </xf>
    <xf numFmtId="2" fontId="58" fillId="15" borderId="0" xfId="0" applyNumberFormat="1" applyFont="1" applyFill="1" applyBorder="1" applyProtection="1">
      <protection hidden="1"/>
    </xf>
    <xf numFmtId="2" fontId="85" fillId="13" borderId="0" xfId="0" applyNumberFormat="1" applyFont="1" applyFill="1" applyBorder="1" applyProtection="1">
      <protection hidden="1"/>
    </xf>
    <xf numFmtId="49" fontId="84" fillId="0" borderId="0" xfId="0" applyNumberFormat="1" applyFont="1" applyBorder="1" applyAlignment="1" applyProtection="1">
      <alignment horizontal="right"/>
      <protection hidden="1"/>
    </xf>
    <xf numFmtId="2" fontId="56" fillId="0" borderId="0" xfId="0" applyNumberFormat="1" applyFont="1" applyBorder="1" applyAlignment="1" applyProtection="1">
      <alignment horizontal="right"/>
      <protection hidden="1"/>
    </xf>
    <xf numFmtId="2" fontId="56" fillId="0" borderId="0" xfId="0" applyNumberFormat="1" applyFont="1" applyFill="1" applyBorder="1" applyAlignment="1" applyProtection="1">
      <alignment horizontal="right"/>
      <protection hidden="1"/>
    </xf>
    <xf numFmtId="49" fontId="56" fillId="0" borderId="0" xfId="0" applyNumberFormat="1" applyFont="1" applyBorder="1" applyAlignment="1" applyProtection="1">
      <alignment horizontal="right"/>
      <protection hidden="1"/>
    </xf>
    <xf numFmtId="0" fontId="56" fillId="0" borderId="0" xfId="0" applyNumberFormat="1" applyFont="1" applyBorder="1" applyAlignment="1" applyProtection="1">
      <alignment horizontal="right"/>
      <protection hidden="1"/>
    </xf>
    <xf numFmtId="0" fontId="56" fillId="0" borderId="0" xfId="0" applyNumberFormat="1" applyFont="1" applyFill="1" applyBorder="1" applyAlignment="1" applyProtection="1">
      <alignment horizontal="right"/>
      <protection hidden="1"/>
    </xf>
    <xf numFmtId="49" fontId="43" fillId="0" borderId="0" xfId="0" applyNumberFormat="1" applyFont="1" applyFill="1" applyBorder="1" applyAlignment="1" applyProtection="1">
      <alignment horizontal="right"/>
      <protection hidden="1"/>
    </xf>
    <xf numFmtId="0" fontId="43" fillId="17" borderId="0" xfId="0" applyFont="1" applyFill="1" applyBorder="1" applyProtection="1">
      <protection hidden="1"/>
    </xf>
    <xf numFmtId="2" fontId="84" fillId="0" borderId="0" xfId="0" applyNumberFormat="1" applyFont="1" applyFill="1" applyBorder="1" applyProtection="1">
      <protection hidden="1"/>
    </xf>
    <xf numFmtId="2" fontId="84" fillId="17" borderId="0" xfId="0" applyNumberFormat="1" applyFont="1" applyFill="1" applyBorder="1" applyProtection="1">
      <protection hidden="1"/>
    </xf>
    <xf numFmtId="2" fontId="43" fillId="17" borderId="0" xfId="0" applyNumberFormat="1" applyFont="1" applyFill="1" applyBorder="1" applyProtection="1">
      <protection hidden="1"/>
    </xf>
    <xf numFmtId="0" fontId="57" fillId="0" borderId="0" xfId="0" applyFont="1" applyBorder="1" applyAlignment="1" applyProtection="1">
      <alignment wrapText="1"/>
      <protection hidden="1"/>
    </xf>
    <xf numFmtId="2" fontId="81" fillId="17" borderId="0" xfId="0" applyNumberFormat="1" applyFont="1" applyFill="1" applyBorder="1" applyProtection="1">
      <protection hidden="1"/>
    </xf>
    <xf numFmtId="2" fontId="85" fillId="17" borderId="0" xfId="0" applyNumberFormat="1" applyFont="1" applyFill="1" applyBorder="1" applyProtection="1">
      <protection hidden="1"/>
    </xf>
    <xf numFmtId="2" fontId="86" fillId="17" borderId="0" xfId="0" applyNumberFormat="1" applyFont="1" applyFill="1" applyBorder="1" applyProtection="1">
      <protection hidden="1"/>
    </xf>
    <xf numFmtId="0" fontId="56" fillId="0" borderId="0" xfId="0" applyFont="1" applyBorder="1" applyAlignment="1" applyProtection="1">
      <protection hidden="1"/>
    </xf>
    <xf numFmtId="0" fontId="57" fillId="0" borderId="0" xfId="0" applyFont="1" applyBorder="1" applyAlignment="1" applyProtection="1">
      <protection hidden="1"/>
    </xf>
    <xf numFmtId="0" fontId="87" fillId="0" borderId="0" xfId="12" applyFont="1"/>
    <xf numFmtId="0" fontId="87" fillId="0" borderId="0" xfId="12" applyFont="1" applyBorder="1" applyAlignment="1">
      <alignment horizontal="right"/>
    </xf>
    <xf numFmtId="0" fontId="87" fillId="0" borderId="0" xfId="12" applyFont="1" applyBorder="1"/>
    <xf numFmtId="0" fontId="87" fillId="0" borderId="0" xfId="0" applyFont="1" applyBorder="1"/>
    <xf numFmtId="0" fontId="42" fillId="0" borderId="47" xfId="0" applyFont="1" applyBorder="1" applyProtection="1">
      <protection hidden="1"/>
    </xf>
    <xf numFmtId="0" fontId="43" fillId="0" borderId="0" xfId="0" applyFont="1" applyBorder="1" applyAlignment="1" applyProtection="1">
      <alignment vertical="top"/>
      <protection hidden="1"/>
    </xf>
    <xf numFmtId="0" fontId="64" fillId="0" borderId="0" xfId="0" applyNumberFormat="1" applyFont="1" applyProtection="1">
      <protection hidden="1"/>
    </xf>
    <xf numFmtId="0" fontId="64" fillId="0" borderId="0" xfId="3" applyNumberFormat="1" applyFont="1" applyProtection="1">
      <protection hidden="1"/>
    </xf>
    <xf numFmtId="0" fontId="64" fillId="0" borderId="0" xfId="3" applyNumberFormat="1" applyFont="1" applyAlignment="1" applyProtection="1">
      <alignment horizontal="right"/>
      <protection hidden="1"/>
    </xf>
    <xf numFmtId="0" fontId="64" fillId="0" borderId="0" xfId="3" applyNumberFormat="1" applyFont="1" applyBorder="1" applyProtection="1">
      <protection hidden="1"/>
    </xf>
    <xf numFmtId="0" fontId="64" fillId="0" borderId="0" xfId="3" applyNumberFormat="1" applyFont="1" applyBorder="1" applyAlignment="1" applyProtection="1">
      <alignment horizontal="center"/>
      <protection hidden="1"/>
    </xf>
    <xf numFmtId="0" fontId="64" fillId="0" borderId="0" xfId="3" applyNumberFormat="1" applyFont="1" applyAlignment="1" applyProtection="1">
      <protection hidden="1"/>
    </xf>
    <xf numFmtId="0" fontId="59" fillId="0" borderId="0" xfId="3" applyNumberFormat="1" applyFont="1" applyProtection="1">
      <protection hidden="1"/>
    </xf>
    <xf numFmtId="0" fontId="59" fillId="0" borderId="0" xfId="3" applyNumberFormat="1" applyFont="1" applyFill="1" applyAlignment="1" applyProtection="1">
      <alignment horizontal="center" wrapText="1"/>
      <protection hidden="1"/>
    </xf>
    <xf numFmtId="0" fontId="59" fillId="0" borderId="0" xfId="3" applyNumberFormat="1" applyFont="1" applyFill="1" applyAlignment="1" applyProtection="1">
      <alignment wrapText="1"/>
      <protection hidden="1"/>
    </xf>
    <xf numFmtId="0" fontId="59" fillId="0" borderId="0" xfId="3" applyNumberFormat="1" applyFont="1" applyFill="1" applyAlignment="1" applyProtection="1">
      <alignment vertical="center"/>
      <protection hidden="1"/>
    </xf>
    <xf numFmtId="0" fontId="59" fillId="0" borderId="0" xfId="3" applyNumberFormat="1" applyFont="1" applyAlignment="1" applyProtection="1">
      <alignment wrapText="1"/>
      <protection hidden="1"/>
    </xf>
    <xf numFmtId="0" fontId="59" fillId="0" borderId="0" xfId="3" applyNumberFormat="1" applyFont="1" applyAlignment="1" applyProtection="1">
      <protection hidden="1"/>
    </xf>
    <xf numFmtId="0" fontId="64" fillId="0" borderId="0" xfId="3" applyNumberFormat="1" applyFont="1" applyBorder="1" applyAlignment="1" applyProtection="1">
      <alignment horizontal="center" vertical="center"/>
      <protection hidden="1"/>
    </xf>
    <xf numFmtId="0" fontId="65" fillId="0" borderId="0" xfId="3" applyNumberFormat="1" applyFont="1" applyProtection="1">
      <protection hidden="1"/>
    </xf>
    <xf numFmtId="0" fontId="64" fillId="0" borderId="0" xfId="3" applyNumberFormat="1" applyFont="1" applyAlignment="1" applyProtection="1">
      <alignment horizontal="center" vertical="center"/>
      <protection hidden="1"/>
    </xf>
    <xf numFmtId="0" fontId="64" fillId="0" borderId="0" xfId="3" applyNumberFormat="1" applyFont="1" applyBorder="1" applyAlignment="1" applyProtection="1">
      <alignment horizontal="left" vertical="center"/>
      <protection hidden="1"/>
    </xf>
    <xf numFmtId="0" fontId="43" fillId="0" borderId="0" xfId="0" applyNumberFormat="1" applyFont="1" applyProtection="1">
      <protection hidden="1"/>
    </xf>
    <xf numFmtId="0" fontId="67" fillId="0" borderId="0" xfId="3" applyNumberFormat="1" applyFont="1" applyProtection="1">
      <protection hidden="1"/>
    </xf>
    <xf numFmtId="0" fontId="63" fillId="0" borderId="0" xfId="3" applyNumberFormat="1" applyFont="1" applyProtection="1">
      <protection hidden="1"/>
    </xf>
    <xf numFmtId="0" fontId="63" fillId="0" borderId="0" xfId="3" applyNumberFormat="1" applyFont="1" applyBorder="1" applyAlignment="1" applyProtection="1">
      <alignment horizontal="left" vertical="center"/>
      <protection hidden="1"/>
    </xf>
    <xf numFmtId="0" fontId="63" fillId="0" borderId="0" xfId="3" applyNumberFormat="1" applyFont="1" applyBorder="1" applyProtection="1">
      <protection hidden="1"/>
    </xf>
    <xf numFmtId="0" fontId="64" fillId="0" borderId="0" xfId="0" applyNumberFormat="1" applyFont="1" applyBorder="1" applyProtection="1">
      <protection hidden="1"/>
    </xf>
    <xf numFmtId="0" fontId="63" fillId="0" borderId="0" xfId="3" applyNumberFormat="1" applyFont="1" applyBorder="1" applyAlignment="1" applyProtection="1">
      <protection hidden="1"/>
    </xf>
    <xf numFmtId="0" fontId="88" fillId="18" borderId="0" xfId="0" applyFont="1" applyFill="1" applyBorder="1" applyAlignment="1" applyProtection="1">
      <alignment horizontal="center" wrapText="1"/>
      <protection hidden="1"/>
    </xf>
    <xf numFmtId="0" fontId="88" fillId="18" borderId="0" xfId="0" applyNumberFormat="1" applyFont="1" applyFill="1" applyBorder="1" applyAlignment="1" applyProtection="1">
      <protection hidden="1"/>
    </xf>
    <xf numFmtId="0" fontId="88" fillId="18" borderId="0" xfId="0" applyFont="1" applyFill="1" applyBorder="1" applyAlignment="1" applyProtection="1">
      <alignment horizontal="center"/>
      <protection hidden="1"/>
    </xf>
    <xf numFmtId="0" fontId="88" fillId="18" borderId="0" xfId="0" applyFont="1" applyFill="1" applyBorder="1" applyAlignment="1" applyProtection="1">
      <protection hidden="1"/>
    </xf>
    <xf numFmtId="0" fontId="88" fillId="18" borderId="0" xfId="0" applyFont="1" applyFill="1" applyBorder="1" applyProtection="1">
      <protection hidden="1"/>
    </xf>
    <xf numFmtId="0" fontId="89" fillId="18" borderId="0" xfId="0" applyFont="1" applyFill="1" applyBorder="1" applyAlignment="1" applyProtection="1">
      <alignment horizontal="center"/>
      <protection hidden="1"/>
    </xf>
    <xf numFmtId="0" fontId="90" fillId="18" borderId="0" xfId="0" applyFont="1" applyFill="1" applyProtection="1">
      <protection hidden="1"/>
    </xf>
    <xf numFmtId="0" fontId="0" fillId="0" borderId="0" xfId="0" applyAlignment="1" applyProtection="1">
      <alignment wrapText="1"/>
      <protection hidden="1"/>
    </xf>
    <xf numFmtId="0" fontId="0" fillId="0" borderId="0" xfId="0" applyAlignment="1" applyProtection="1">
      <alignment horizontal="left" wrapText="1"/>
      <protection hidden="1"/>
    </xf>
    <xf numFmtId="0" fontId="91" fillId="19" borderId="48" xfId="0" applyFont="1" applyFill="1" applyBorder="1" applyAlignment="1" applyProtection="1">
      <alignment horizontal="left"/>
      <protection locked="0" hidden="1"/>
    </xf>
    <xf numFmtId="49" fontId="91" fillId="19" borderId="48" xfId="0" applyNumberFormat="1" applyFont="1" applyFill="1" applyBorder="1" applyAlignment="1" applyProtection="1">
      <alignment horizontal="left"/>
      <protection locked="0" hidden="1"/>
    </xf>
    <xf numFmtId="14" fontId="91" fillId="19" borderId="48" xfId="0" applyNumberFormat="1" applyFont="1" applyFill="1" applyBorder="1" applyAlignment="1" applyProtection="1">
      <alignment horizontal="left"/>
      <protection locked="0" hidden="1"/>
    </xf>
    <xf numFmtId="2" fontId="0" fillId="0" borderId="13" xfId="0" applyNumberFormat="1" applyFill="1" applyBorder="1" applyProtection="1">
      <protection hidden="1"/>
    </xf>
    <xf numFmtId="0" fontId="64" fillId="0" borderId="0" xfId="0" applyFont="1" applyProtection="1">
      <protection hidden="1"/>
    </xf>
    <xf numFmtId="49" fontId="67" fillId="0" borderId="0" xfId="3" applyNumberFormat="1" applyFont="1" applyProtection="1">
      <protection hidden="1"/>
    </xf>
    <xf numFmtId="49" fontId="63" fillId="0" borderId="0" xfId="3" applyNumberFormat="1" applyFont="1" applyProtection="1">
      <protection hidden="1"/>
    </xf>
    <xf numFmtId="49" fontId="63" fillId="0" borderId="0" xfId="3" applyNumberFormat="1" applyFont="1" applyBorder="1" applyAlignment="1" applyProtection="1">
      <alignment horizontal="left" vertical="center"/>
      <protection hidden="1"/>
    </xf>
    <xf numFmtId="49" fontId="63" fillId="0" borderId="0" xfId="3" applyNumberFormat="1" applyFont="1" applyBorder="1" applyProtection="1">
      <protection hidden="1"/>
    </xf>
    <xf numFmtId="0" fontId="64" fillId="0" borderId="0" xfId="0" applyFont="1" applyBorder="1" applyProtection="1">
      <protection hidden="1"/>
    </xf>
    <xf numFmtId="49" fontId="63" fillId="0" borderId="0" xfId="3" applyNumberFormat="1" applyFont="1" applyBorder="1" applyAlignment="1" applyProtection="1">
      <protection hidden="1"/>
    </xf>
    <xf numFmtId="2" fontId="0" fillId="0" borderId="15" xfId="0" applyNumberFormat="1" applyBorder="1" applyProtection="1">
      <protection hidden="1"/>
    </xf>
    <xf numFmtId="2" fontId="0" fillId="0" borderId="16" xfId="0" applyNumberFormat="1" applyBorder="1" applyProtection="1">
      <protection hidden="1"/>
    </xf>
    <xf numFmtId="0" fontId="93" fillId="0" borderId="0" xfId="12" applyFont="1" applyAlignment="1" applyProtection="1">
      <alignment horizontal="right"/>
      <protection hidden="1"/>
    </xf>
    <xf numFmtId="0" fontId="93" fillId="0" borderId="0" xfId="12" applyFont="1" applyProtection="1">
      <protection hidden="1"/>
    </xf>
    <xf numFmtId="0" fontId="94" fillId="0" borderId="0" xfId="12" applyFont="1" applyProtection="1">
      <protection hidden="1"/>
    </xf>
    <xf numFmtId="0" fontId="68" fillId="0" borderId="0" xfId="12" applyProtection="1">
      <protection hidden="1"/>
    </xf>
    <xf numFmtId="0" fontId="29" fillId="0" borderId="0" xfId="0" applyFont="1" applyBorder="1" applyAlignment="1" applyProtection="1">
      <alignment horizontal="left" vertical="top" wrapText="1"/>
      <protection hidden="1"/>
    </xf>
    <xf numFmtId="0" fontId="0" fillId="0" borderId="0" xfId="0" applyBorder="1" applyAlignment="1" applyProtection="1">
      <alignment horizontal="left" vertical="top" wrapText="1"/>
      <protection hidden="1"/>
    </xf>
    <xf numFmtId="0" fontId="56" fillId="0" borderId="0" xfId="0" applyNumberFormat="1" applyFont="1" applyBorder="1" applyAlignment="1" applyProtection="1">
      <alignment wrapText="1"/>
      <protection hidden="1"/>
    </xf>
    <xf numFmtId="1" fontId="43" fillId="0" borderId="0" xfId="0" applyNumberFormat="1" applyFont="1" applyBorder="1" applyProtection="1">
      <protection hidden="1"/>
    </xf>
    <xf numFmtId="1" fontId="43" fillId="0" borderId="0" xfId="0" applyNumberFormat="1" applyFont="1" applyFill="1" applyBorder="1" applyProtection="1">
      <protection hidden="1"/>
    </xf>
    <xf numFmtId="0" fontId="102" fillId="20" borderId="0" xfId="17" applyNumberFormat="1" applyBorder="1" applyAlignment="1" applyProtection="1">
      <alignment wrapText="1"/>
      <protection hidden="1"/>
    </xf>
    <xf numFmtId="0" fontId="4" fillId="21" borderId="0" xfId="0" applyFont="1" applyFill="1" applyProtection="1">
      <protection hidden="1"/>
    </xf>
    <xf numFmtId="1" fontId="81" fillId="0" borderId="0" xfId="0" applyNumberFormat="1" applyFont="1" applyBorder="1" applyProtection="1">
      <protection hidden="1"/>
    </xf>
    <xf numFmtId="1" fontId="43" fillId="21" borderId="0" xfId="0" applyNumberFormat="1" applyFont="1" applyFill="1" applyBorder="1" applyProtection="1">
      <protection hidden="1"/>
    </xf>
    <xf numFmtId="1" fontId="81" fillId="21" borderId="0" xfId="0" applyNumberFormat="1" applyFont="1" applyFill="1" applyBorder="1" applyProtection="1">
      <protection hidden="1"/>
    </xf>
    <xf numFmtId="2" fontId="56" fillId="0" borderId="0" xfId="0" applyNumberFormat="1" applyFont="1" applyBorder="1" applyAlignment="1" applyProtection="1">
      <alignment wrapText="1"/>
      <protection hidden="1"/>
    </xf>
    <xf numFmtId="2" fontId="43" fillId="21" borderId="0" xfId="0" applyNumberFormat="1" applyFont="1" applyFill="1" applyBorder="1" applyProtection="1">
      <protection hidden="1"/>
    </xf>
    <xf numFmtId="4" fontId="43" fillId="21" borderId="0" xfId="0" applyNumberFormat="1" applyFont="1" applyFill="1" applyBorder="1" applyProtection="1">
      <protection hidden="1"/>
    </xf>
    <xf numFmtId="49" fontId="92" fillId="19" borderId="48" xfId="1" applyNumberFormat="1" applyFont="1" applyFill="1" applyBorder="1" applyAlignment="1" applyProtection="1">
      <alignment horizontal="left"/>
      <protection locked="0" hidden="1"/>
    </xf>
    <xf numFmtId="0" fontId="42" fillId="0" borderId="0" xfId="0" applyFont="1" applyProtection="1">
      <protection locked="0" hidden="1"/>
    </xf>
    <xf numFmtId="0" fontId="42" fillId="0" borderId="0" xfId="0" applyFont="1" applyAlignment="1" applyProtection="1">
      <protection locked="0" hidden="1"/>
    </xf>
    <xf numFmtId="0" fontId="43" fillId="0" borderId="0" xfId="0" applyFont="1" applyBorder="1" applyAlignment="1" applyProtection="1">
      <alignment vertical="top" wrapText="1"/>
      <protection locked="0" hidden="1"/>
    </xf>
    <xf numFmtId="0" fontId="64" fillId="0" borderId="1" xfId="3" applyNumberFormat="1" applyFont="1" applyBorder="1" applyAlignment="1" applyProtection="1">
      <alignment horizontal="center" vertical="center"/>
      <protection hidden="1"/>
    </xf>
    <xf numFmtId="49" fontId="73" fillId="0" borderId="0" xfId="0" applyNumberFormat="1" applyFont="1" applyAlignment="1" applyProtection="1">
      <alignment horizontal="center"/>
      <protection hidden="1"/>
    </xf>
    <xf numFmtId="0" fontId="59" fillId="0" borderId="0" xfId="0" applyFont="1" applyBorder="1" applyAlignment="1" applyProtection="1">
      <alignment horizontal="center"/>
      <protection hidden="1"/>
    </xf>
    <xf numFmtId="0" fontId="59" fillId="0" borderId="0" xfId="0" applyFont="1" applyBorder="1" applyAlignment="1" applyProtection="1">
      <alignment horizontal="center" vertical="top" wrapText="1"/>
      <protection hidden="1"/>
    </xf>
    <xf numFmtId="0" fontId="29" fillId="0" borderId="0" xfId="0" applyFont="1" applyBorder="1" applyAlignment="1" applyProtection="1">
      <alignment horizontal="center" vertical="top" wrapText="1"/>
      <protection hidden="1"/>
    </xf>
    <xf numFmtId="0" fontId="43" fillId="0" borderId="0" xfId="0" applyFont="1" applyBorder="1" applyAlignment="1" applyProtection="1">
      <alignment horizontal="left" vertical="top"/>
      <protection hidden="1"/>
    </xf>
    <xf numFmtId="0" fontId="46" fillId="0" borderId="0" xfId="0" applyFont="1" applyBorder="1" applyAlignment="1" applyProtection="1">
      <alignment horizontal="left" vertical="top"/>
      <protection hidden="1"/>
    </xf>
    <xf numFmtId="0" fontId="46" fillId="0" borderId="0" xfId="0" applyFont="1" applyBorder="1" applyAlignment="1" applyProtection="1">
      <alignment horizontal="left" vertical="top" wrapText="1"/>
      <protection hidden="1"/>
    </xf>
    <xf numFmtId="0" fontId="42" fillId="0" borderId="0" xfId="0" applyFont="1" applyAlignment="1" applyProtection="1">
      <alignment horizontal="center"/>
      <protection hidden="1"/>
    </xf>
    <xf numFmtId="0" fontId="42" fillId="0" borderId="0" xfId="0" applyFont="1" applyBorder="1" applyAlignment="1" applyProtection="1">
      <protection hidden="1"/>
    </xf>
    <xf numFmtId="49" fontId="91" fillId="19" borderId="48" xfId="0" applyNumberFormat="1" applyFont="1" applyFill="1" applyBorder="1" applyAlignment="1" applyProtection="1">
      <alignment horizontal="left" wrapText="1"/>
      <protection locked="0" hidden="1"/>
    </xf>
    <xf numFmtId="2" fontId="0" fillId="14" borderId="13" xfId="0" applyNumberFormat="1" applyFill="1" applyBorder="1" applyProtection="1">
      <protection hidden="1"/>
    </xf>
    <xf numFmtId="2" fontId="0" fillId="14" borderId="19" xfId="0" applyNumberFormat="1" applyFill="1" applyBorder="1" applyProtection="1">
      <protection hidden="1"/>
    </xf>
    <xf numFmtId="2" fontId="0" fillId="14" borderId="0" xfId="0" applyNumberFormat="1" applyFill="1" applyBorder="1" applyProtection="1">
      <protection hidden="1"/>
    </xf>
    <xf numFmtId="2" fontId="0" fillId="14" borderId="18" xfId="0" applyNumberFormat="1" applyFill="1" applyBorder="1" applyProtection="1">
      <protection hidden="1"/>
    </xf>
    <xf numFmtId="2" fontId="0" fillId="14" borderId="15" xfId="0" applyNumberFormat="1" applyFill="1" applyBorder="1" applyProtection="1">
      <protection hidden="1"/>
    </xf>
    <xf numFmtId="2" fontId="0" fillId="14" borderId="16" xfId="0" applyNumberFormat="1" applyFill="1" applyBorder="1" applyProtection="1">
      <protection hidden="1"/>
    </xf>
    <xf numFmtId="0" fontId="0" fillId="14" borderId="13" xfId="0" applyNumberFormat="1" applyFill="1" applyBorder="1" applyProtection="1">
      <protection hidden="1"/>
    </xf>
    <xf numFmtId="0" fontId="0" fillId="14" borderId="19" xfId="0" applyNumberFormat="1" applyFill="1" applyBorder="1" applyProtection="1">
      <protection hidden="1"/>
    </xf>
    <xf numFmtId="0" fontId="0" fillId="14" borderId="0" xfId="0" applyNumberFormat="1" applyFill="1" applyBorder="1" applyProtection="1">
      <protection hidden="1"/>
    </xf>
    <xf numFmtId="0" fontId="0" fillId="14" borderId="18" xfId="0" applyNumberFormat="1" applyFill="1" applyBorder="1" applyProtection="1">
      <protection hidden="1"/>
    </xf>
    <xf numFmtId="0" fontId="0" fillId="14" borderId="15" xfId="0" applyNumberFormat="1" applyFill="1" applyBorder="1" applyProtection="1">
      <protection hidden="1"/>
    </xf>
    <xf numFmtId="0" fontId="0" fillId="14" borderId="16" xfId="0" applyNumberFormat="1" applyFill="1" applyBorder="1" applyProtection="1">
      <protection hidden="1"/>
    </xf>
    <xf numFmtId="0" fontId="0" fillId="0" borderId="27" xfId="0" applyBorder="1" applyProtection="1">
      <protection hidden="1"/>
    </xf>
    <xf numFmtId="0" fontId="0" fillId="0" borderId="2" xfId="0" applyBorder="1" applyProtection="1">
      <protection hidden="1"/>
    </xf>
    <xf numFmtId="0" fontId="4" fillId="0" borderId="0" xfId="0" applyFont="1" applyBorder="1" applyAlignment="1" applyProtection="1">
      <alignment vertical="center"/>
      <protection hidden="1"/>
    </xf>
    <xf numFmtId="0" fontId="0" fillId="0" borderId="0" xfId="0" applyBorder="1" applyAlignment="1" applyProtection="1">
      <protection hidden="1"/>
    </xf>
    <xf numFmtId="0" fontId="0" fillId="0" borderId="26" xfId="0" applyBorder="1" applyProtection="1">
      <protection hidden="1"/>
    </xf>
    <xf numFmtId="0" fontId="4" fillId="0" borderId="37" xfId="0" applyFont="1" applyBorder="1" applyAlignment="1" applyProtection="1">
      <alignment vertical="top"/>
      <protection hidden="1"/>
    </xf>
    <xf numFmtId="0" fontId="98" fillId="0" borderId="37" xfId="0" applyFont="1" applyBorder="1" applyAlignment="1" applyProtection="1">
      <alignment vertical="center" wrapText="1"/>
      <protection hidden="1"/>
    </xf>
    <xf numFmtId="0" fontId="98" fillId="0" borderId="37" xfId="0" applyFont="1" applyBorder="1" applyAlignment="1" applyProtection="1">
      <alignment vertical="center"/>
      <protection hidden="1"/>
    </xf>
    <xf numFmtId="49" fontId="41" fillId="0" borderId="37" xfId="0" applyNumberFormat="1" applyFont="1" applyBorder="1" applyAlignment="1" applyProtection="1">
      <alignment vertical="center"/>
      <protection hidden="1"/>
    </xf>
    <xf numFmtId="0" fontId="16" fillId="0" borderId="17" xfId="0" applyFont="1" applyBorder="1" applyAlignment="1" applyProtection="1">
      <protection hidden="1"/>
    </xf>
    <xf numFmtId="0" fontId="16" fillId="0" borderId="0" xfId="0" applyFont="1" applyBorder="1" applyAlignment="1" applyProtection="1">
      <protection hidden="1"/>
    </xf>
    <xf numFmtId="2" fontId="3" fillId="0" borderId="9" xfId="0" applyNumberFormat="1" applyFont="1" applyBorder="1" applyAlignment="1" applyProtection="1">
      <alignment vertical="center"/>
      <protection hidden="1"/>
    </xf>
    <xf numFmtId="2" fontId="3" fillId="0" borderId="33" xfId="0" applyNumberFormat="1" applyFont="1" applyBorder="1" applyAlignment="1" applyProtection="1">
      <alignment vertical="center"/>
      <protection hidden="1"/>
    </xf>
    <xf numFmtId="0" fontId="0" fillId="0" borderId="0" xfId="0" applyBorder="1" applyAlignment="1" applyProtection="1">
      <alignment horizontal="right"/>
      <protection hidden="1"/>
    </xf>
    <xf numFmtId="0" fontId="0" fillId="0" borderId="7" xfId="0" applyBorder="1" applyProtection="1">
      <protection hidden="1"/>
    </xf>
    <xf numFmtId="0" fontId="0" fillId="0" borderId="6" xfId="0" applyBorder="1" applyProtection="1">
      <protection hidden="1"/>
    </xf>
    <xf numFmtId="0" fontId="0" fillId="0" borderId="69" xfId="0" applyBorder="1" applyProtection="1">
      <protection hidden="1"/>
    </xf>
    <xf numFmtId="0" fontId="0" fillId="0" borderId="73" xfId="0" applyBorder="1" applyProtection="1">
      <protection hidden="1"/>
    </xf>
    <xf numFmtId="2" fontId="3" fillId="0" borderId="13" xfId="0" applyNumberFormat="1" applyFont="1" applyBorder="1" applyAlignment="1" applyProtection="1">
      <alignment vertical="center"/>
      <protection hidden="1"/>
    </xf>
    <xf numFmtId="2" fontId="3" fillId="0" borderId="0" xfId="0" applyNumberFormat="1" applyFont="1" applyBorder="1" applyAlignment="1" applyProtection="1">
      <alignment vertical="center"/>
      <protection hidden="1"/>
    </xf>
    <xf numFmtId="0" fontId="110" fillId="0" borderId="0" xfId="0" applyFont="1" applyAlignment="1" applyProtection="1">
      <protection hidden="1"/>
    </xf>
    <xf numFmtId="0" fontId="0" fillId="0" borderId="33" xfId="0" applyBorder="1" applyProtection="1">
      <protection hidden="1"/>
    </xf>
    <xf numFmtId="0" fontId="0" fillId="0" borderId="35" xfId="0" applyBorder="1" applyProtection="1">
      <protection hidden="1"/>
    </xf>
    <xf numFmtId="0" fontId="0" fillId="0" borderId="13" xfId="0" applyBorder="1" applyProtection="1">
      <protection hidden="1"/>
    </xf>
    <xf numFmtId="0" fontId="0" fillId="0" borderId="5" xfId="0" applyBorder="1" applyProtection="1">
      <protection hidden="1"/>
    </xf>
    <xf numFmtId="0" fontId="0" fillId="0" borderId="24" xfId="0" applyBorder="1" applyProtection="1">
      <protection hidden="1"/>
    </xf>
    <xf numFmtId="0" fontId="0" fillId="0" borderId="21" xfId="0" applyBorder="1" applyProtection="1">
      <protection hidden="1"/>
    </xf>
    <xf numFmtId="0" fontId="0" fillId="0" borderId="20" xfId="0" applyBorder="1" applyProtection="1">
      <protection hidden="1"/>
    </xf>
    <xf numFmtId="0" fontId="0" fillId="0" borderId="30" xfId="0" applyBorder="1" applyProtection="1">
      <protection hidden="1"/>
    </xf>
    <xf numFmtId="0" fontId="0" fillId="0" borderId="29" xfId="0" applyBorder="1" applyProtection="1">
      <protection hidden="1"/>
    </xf>
    <xf numFmtId="0" fontId="16" fillId="0" borderId="9" xfId="0" applyFont="1" applyBorder="1" applyAlignment="1" applyProtection="1">
      <protection hidden="1"/>
    </xf>
    <xf numFmtId="0" fontId="16" fillId="0" borderId="33" xfId="0" applyFont="1" applyBorder="1" applyAlignment="1" applyProtection="1">
      <protection hidden="1"/>
    </xf>
    <xf numFmtId="0" fontId="16" fillId="0" borderId="68" xfId="0" applyFont="1" applyBorder="1" applyAlignment="1" applyProtection="1">
      <protection hidden="1"/>
    </xf>
    <xf numFmtId="0" fontId="16" fillId="0" borderId="69" xfId="0" applyFont="1" applyBorder="1" applyAlignment="1" applyProtection="1">
      <protection hidden="1"/>
    </xf>
    <xf numFmtId="2" fontId="3" fillId="0" borderId="68" xfId="0" applyNumberFormat="1" applyFont="1" applyBorder="1" applyAlignment="1" applyProtection="1">
      <alignment vertical="center"/>
      <protection hidden="1"/>
    </xf>
    <xf numFmtId="2" fontId="3" fillId="0" borderId="69" xfId="0" applyNumberFormat="1" applyFont="1" applyBorder="1" applyAlignment="1" applyProtection="1">
      <alignment vertical="center"/>
      <protection hidden="1"/>
    </xf>
    <xf numFmtId="0" fontId="0" fillId="0" borderId="23" xfId="0" applyBorder="1" applyProtection="1">
      <protection hidden="1"/>
    </xf>
    <xf numFmtId="0" fontId="0" fillId="0" borderId="60" xfId="0" applyBorder="1" applyProtection="1">
      <protection hidden="1"/>
    </xf>
    <xf numFmtId="0" fontId="0" fillId="0" borderId="22" xfId="0" applyBorder="1" applyProtection="1">
      <protection hidden="1"/>
    </xf>
    <xf numFmtId="0" fontId="64" fillId="0" borderId="1" xfId="3" applyNumberFormat="1" applyFont="1" applyBorder="1" applyAlignment="1" applyProtection="1">
      <alignment horizontal="center"/>
      <protection hidden="1"/>
    </xf>
    <xf numFmtId="0" fontId="43" fillId="0" borderId="0" xfId="4" applyFont="1" applyBorder="1" applyAlignment="1" applyProtection="1">
      <alignment vertical="top" wrapText="1"/>
      <protection locked="0" hidden="1"/>
    </xf>
    <xf numFmtId="0" fontId="43" fillId="0" borderId="0" xfId="4" applyFont="1" applyBorder="1" applyAlignment="1" applyProtection="1">
      <alignment horizontal="center" vertical="top" wrapText="1"/>
      <protection locked="0" hidden="1"/>
    </xf>
    <xf numFmtId="0" fontId="111" fillId="0" borderId="0" xfId="0" applyFont="1" applyAlignment="1" applyProtection="1">
      <alignment vertical="center"/>
      <protection locked="0" hidden="1"/>
    </xf>
    <xf numFmtId="49" fontId="4" fillId="0" borderId="1" xfId="0" applyNumberFormat="1" applyFont="1" applyFill="1" applyBorder="1" applyAlignment="1" applyProtection="1">
      <protection locked="0" hidden="1"/>
    </xf>
    <xf numFmtId="4" fontId="14" fillId="0" borderId="1" xfId="13" applyNumberFormat="1" applyFont="1" applyFill="1" applyBorder="1" applyAlignment="1" applyProtection="1">
      <protection locked="0" hidden="1"/>
    </xf>
    <xf numFmtId="49" fontId="4" fillId="0" borderId="1" xfId="0" applyNumberFormat="1" applyFont="1" applyFill="1" applyBorder="1" applyProtection="1">
      <protection locked="0" hidden="1"/>
    </xf>
    <xf numFmtId="0" fontId="88" fillId="18" borderId="0" xfId="0" applyFont="1" applyFill="1" applyBorder="1" applyAlignment="1" applyProtection="1">
      <alignment horizontal="center" vertical="center"/>
      <protection locked="0" hidden="1"/>
    </xf>
    <xf numFmtId="0" fontId="6" fillId="0" borderId="0" xfId="0" applyFont="1" applyFill="1" applyAlignment="1" applyProtection="1">
      <alignment horizontal="center"/>
      <protection hidden="1"/>
    </xf>
    <xf numFmtId="0" fontId="7" fillId="0" borderId="0" xfId="0" applyFont="1" applyAlignment="1" applyProtection="1">
      <alignment horizontal="center"/>
      <protection hidden="1"/>
    </xf>
    <xf numFmtId="0" fontId="43" fillId="0" borderId="0" xfId="0" applyFont="1" applyBorder="1" applyAlignment="1" applyProtection="1">
      <alignment horizontal="left" vertical="top" wrapText="1"/>
      <protection locked="0" hidden="1"/>
    </xf>
    <xf numFmtId="0" fontId="43" fillId="0" borderId="0" xfId="0" applyFont="1" applyBorder="1" applyAlignment="1" applyProtection="1">
      <alignment horizontal="justify" vertical="justify" wrapText="1"/>
      <protection locked="0" hidden="1"/>
    </xf>
    <xf numFmtId="0" fontId="43" fillId="0" borderId="0" xfId="4" applyFont="1" applyBorder="1" applyAlignment="1" applyProtection="1">
      <alignment horizontal="left" vertical="top" wrapText="1"/>
      <protection locked="0" hidden="1"/>
    </xf>
    <xf numFmtId="0" fontId="64" fillId="0" borderId="1" xfId="3" applyNumberFormat="1" applyFont="1" applyBorder="1" applyAlignment="1" applyProtection="1">
      <alignment horizontal="center" vertical="center"/>
      <protection locked="0" hidden="1"/>
    </xf>
    <xf numFmtId="1" fontId="42" fillId="0" borderId="33" xfId="0" applyNumberFormat="1" applyFont="1" applyBorder="1" applyAlignment="1" applyProtection="1">
      <alignment horizontal="right"/>
      <protection locked="0" hidden="1"/>
    </xf>
    <xf numFmtId="14" fontId="91" fillId="19" borderId="48" xfId="0" applyNumberFormat="1" applyFont="1" applyFill="1" applyBorder="1" applyAlignment="1" applyProtection="1">
      <alignment horizontal="left"/>
      <protection hidden="1"/>
    </xf>
    <xf numFmtId="49" fontId="34" fillId="0" borderId="1" xfId="0" applyNumberFormat="1" applyFont="1" applyFill="1" applyBorder="1" applyAlignment="1" applyProtection="1">
      <protection locked="0" hidden="1"/>
    </xf>
    <xf numFmtId="49" fontId="34" fillId="0" borderId="1" xfId="0" applyNumberFormat="1" applyFont="1" applyFill="1" applyBorder="1" applyProtection="1">
      <protection locked="0" hidden="1"/>
    </xf>
    <xf numFmtId="4" fontId="14" fillId="0" borderId="1" xfId="13" applyNumberFormat="1" applyFont="1" applyFill="1" applyBorder="1" applyProtection="1">
      <protection locked="0" hidden="1"/>
    </xf>
    <xf numFmtId="4" fontId="7" fillId="0" borderId="1" xfId="0" applyNumberFormat="1" applyFont="1" applyFill="1" applyBorder="1" applyProtection="1">
      <protection locked="0" hidden="1"/>
    </xf>
    <xf numFmtId="4" fontId="4" fillId="0" borderId="1" xfId="0" applyNumberFormat="1" applyFont="1" applyFill="1" applyBorder="1" applyProtection="1">
      <protection locked="0" hidden="1"/>
    </xf>
    <xf numFmtId="4" fontId="27" fillId="0" borderId="1" xfId="13" applyNumberFormat="1" applyFont="1" applyFill="1" applyBorder="1" applyProtection="1">
      <protection locked="0" hidden="1"/>
    </xf>
    <xf numFmtId="4" fontId="7" fillId="2" borderId="1" xfId="14" applyNumberFormat="1" applyFont="1" applyFill="1" applyBorder="1" applyProtection="1">
      <protection hidden="1"/>
    </xf>
    <xf numFmtId="4" fontId="7" fillId="0" borderId="1" xfId="14" applyNumberFormat="1" applyFont="1" applyFill="1" applyBorder="1" applyAlignment="1" applyProtection="1">
      <alignment wrapText="1"/>
      <protection hidden="1"/>
    </xf>
    <xf numFmtId="4" fontId="10" fillId="0" borderId="0" xfId="0" applyNumberFormat="1" applyFont="1" applyFill="1" applyProtection="1">
      <protection hidden="1"/>
    </xf>
    <xf numFmtId="4" fontId="9" fillId="0" borderId="0" xfId="0" applyNumberFormat="1" applyFont="1" applyFill="1" applyProtection="1">
      <protection hidden="1"/>
    </xf>
    <xf numFmtId="4" fontId="4" fillId="0" borderId="1" xfId="0" applyNumberFormat="1" applyFont="1" applyBorder="1" applyProtection="1">
      <protection locked="0" hidden="1"/>
    </xf>
    <xf numFmtId="4" fontId="14" fillId="0" borderId="1" xfId="0" applyNumberFormat="1" applyFont="1" applyBorder="1" applyProtection="1">
      <protection locked="0" hidden="1"/>
    </xf>
    <xf numFmtId="4" fontId="7" fillId="0" borderId="1" xfId="14" applyNumberFormat="1" applyFont="1" applyFill="1" applyBorder="1" applyAlignment="1" applyProtection="1">
      <protection hidden="1"/>
    </xf>
    <xf numFmtId="4" fontId="4" fillId="0" borderId="1" xfId="0" applyNumberFormat="1" applyFont="1" applyFill="1" applyBorder="1" applyAlignment="1" applyProtection="1">
      <protection locked="0" hidden="1"/>
    </xf>
    <xf numFmtId="4" fontId="4" fillId="0" borderId="1" xfId="0" applyNumberFormat="1" applyFont="1" applyBorder="1" applyAlignment="1" applyProtection="1">
      <protection locked="0" hidden="1"/>
    </xf>
    <xf numFmtId="4" fontId="14" fillId="0" borderId="1" xfId="0" applyNumberFormat="1" applyFont="1" applyBorder="1" applyAlignment="1" applyProtection="1">
      <protection locked="0" hidden="1"/>
    </xf>
    <xf numFmtId="4" fontId="43" fillId="0" borderId="0" xfId="0" applyNumberFormat="1" applyFont="1" applyFill="1" applyBorder="1" applyAlignment="1" applyProtection="1">
      <protection hidden="1"/>
    </xf>
    <xf numFmtId="4" fontId="88" fillId="18" borderId="0" xfId="0" applyNumberFormat="1" applyFont="1" applyFill="1" applyBorder="1" applyAlignment="1" applyProtection="1">
      <alignment horizontal="center"/>
      <protection hidden="1"/>
    </xf>
    <xf numFmtId="4" fontId="88" fillId="18" borderId="0" xfId="0" applyNumberFormat="1" applyFont="1" applyFill="1" applyBorder="1" applyAlignment="1" applyProtection="1">
      <protection hidden="1"/>
    </xf>
    <xf numFmtId="4" fontId="81" fillId="13" borderId="0" xfId="0" applyNumberFormat="1" applyFont="1" applyFill="1" applyBorder="1" applyProtection="1">
      <protection hidden="1"/>
    </xf>
    <xf numFmtId="4" fontId="56" fillId="0" borderId="0" xfId="0" applyNumberFormat="1" applyFont="1" applyFill="1" applyBorder="1" applyAlignment="1" applyProtection="1">
      <alignment horizontal="right" wrapText="1"/>
      <protection hidden="1"/>
    </xf>
    <xf numFmtId="4" fontId="56" fillId="13" borderId="0" xfId="0" applyNumberFormat="1" applyFont="1" applyFill="1" applyBorder="1" applyProtection="1">
      <protection hidden="1"/>
    </xf>
    <xf numFmtId="4" fontId="56" fillId="14" borderId="0" xfId="0" applyNumberFormat="1" applyFont="1" applyFill="1" applyBorder="1" applyProtection="1">
      <protection hidden="1"/>
    </xf>
    <xf numFmtId="4" fontId="56" fillId="15" borderId="0" xfId="0" applyNumberFormat="1" applyFont="1" applyFill="1" applyBorder="1" applyProtection="1">
      <protection hidden="1"/>
    </xf>
    <xf numFmtId="4" fontId="56" fillId="11" borderId="0" xfId="0" applyNumberFormat="1" applyFont="1" applyFill="1" applyBorder="1" applyProtection="1">
      <protection hidden="1"/>
    </xf>
    <xf numFmtId="4" fontId="82" fillId="11" borderId="0" xfId="0" applyNumberFormat="1" applyFont="1" applyFill="1" applyBorder="1" applyProtection="1">
      <protection hidden="1"/>
    </xf>
    <xf numFmtId="4" fontId="82" fillId="0" borderId="0" xfId="0" applyNumberFormat="1" applyFont="1" applyFill="1" applyBorder="1" applyProtection="1">
      <protection hidden="1"/>
    </xf>
    <xf numFmtId="4" fontId="82" fillId="13" borderId="0" xfId="0" applyNumberFormat="1" applyFont="1" applyFill="1" applyBorder="1" applyProtection="1">
      <protection hidden="1"/>
    </xf>
    <xf numFmtId="4" fontId="82" fillId="14" borderId="0" xfId="0" applyNumberFormat="1" applyFont="1" applyFill="1" applyBorder="1" applyProtection="1">
      <protection hidden="1"/>
    </xf>
    <xf numFmtId="4" fontId="82" fillId="15" borderId="0" xfId="0" applyNumberFormat="1" applyFont="1" applyFill="1" applyBorder="1" applyProtection="1">
      <protection hidden="1"/>
    </xf>
    <xf numFmtId="4" fontId="43" fillId="11" borderId="0" xfId="0" applyNumberFormat="1" applyFont="1" applyFill="1" applyBorder="1" applyProtection="1">
      <protection hidden="1"/>
    </xf>
    <xf numFmtId="4" fontId="43" fillId="0" borderId="0" xfId="0" applyNumberFormat="1" applyFont="1" applyFill="1" applyBorder="1" applyAlignment="1" applyProtection="1">
      <alignment horizontal="right"/>
      <protection hidden="1"/>
    </xf>
    <xf numFmtId="4" fontId="43" fillId="13" borderId="0" xfId="0" applyNumberFormat="1" applyFont="1" applyFill="1" applyBorder="1" applyProtection="1">
      <protection hidden="1"/>
    </xf>
    <xf numFmtId="4" fontId="84" fillId="13" borderId="0" xfId="0" applyNumberFormat="1" applyFont="1" applyFill="1" applyBorder="1" applyProtection="1">
      <protection hidden="1"/>
    </xf>
    <xf numFmtId="4" fontId="83" fillId="11" borderId="0" xfId="0" applyNumberFormat="1" applyFont="1" applyFill="1" applyBorder="1" applyProtection="1">
      <protection hidden="1"/>
    </xf>
    <xf numFmtId="4" fontId="83" fillId="14" borderId="0" xfId="0" applyNumberFormat="1" applyFont="1" applyFill="1" applyBorder="1" applyProtection="1">
      <protection hidden="1"/>
    </xf>
    <xf numFmtId="4" fontId="83" fillId="15" borderId="0" xfId="0" applyNumberFormat="1" applyFont="1" applyFill="1" applyBorder="1" applyProtection="1">
      <protection hidden="1"/>
    </xf>
    <xf numFmtId="4" fontId="83" fillId="13" borderId="0" xfId="0" applyNumberFormat="1" applyFont="1" applyFill="1" applyBorder="1" applyProtection="1">
      <protection hidden="1"/>
    </xf>
    <xf numFmtId="4" fontId="84" fillId="11" borderId="0" xfId="0" applyNumberFormat="1" applyFont="1" applyFill="1" applyBorder="1" applyProtection="1">
      <protection hidden="1"/>
    </xf>
    <xf numFmtId="4" fontId="57" fillId="0" borderId="0" xfId="0" applyNumberFormat="1" applyFont="1" applyFill="1" applyBorder="1" applyProtection="1">
      <protection hidden="1"/>
    </xf>
    <xf numFmtId="4" fontId="112" fillId="18" borderId="0" xfId="0" applyNumberFormat="1" applyFont="1" applyFill="1" applyBorder="1" applyProtection="1">
      <protection hidden="1"/>
    </xf>
    <xf numFmtId="4" fontId="87" fillId="18" borderId="0" xfId="0" applyNumberFormat="1" applyFont="1" applyFill="1" applyBorder="1" applyProtection="1">
      <protection hidden="1"/>
    </xf>
    <xf numFmtId="4" fontId="112" fillId="18" borderId="0" xfId="0" applyNumberFormat="1" applyFont="1" applyFill="1" applyBorder="1" applyAlignment="1" applyProtection="1">
      <alignment horizontal="right" wrapText="1"/>
      <protection hidden="1"/>
    </xf>
    <xf numFmtId="4" fontId="56" fillId="0" borderId="0" xfId="0" applyNumberFormat="1" applyFont="1" applyFill="1" applyBorder="1" applyAlignment="1" applyProtection="1">
      <alignment horizontal="right"/>
      <protection hidden="1"/>
    </xf>
    <xf numFmtId="4" fontId="43" fillId="0" borderId="0" xfId="0" applyNumberFormat="1" applyFont="1" applyFill="1" applyBorder="1" applyAlignment="1" applyProtection="1">
      <alignment wrapText="1"/>
      <protection hidden="1"/>
    </xf>
    <xf numFmtId="4" fontId="43" fillId="0" borderId="0" xfId="0" applyNumberFormat="1" applyFont="1" applyFill="1" applyBorder="1" applyAlignment="1" applyProtection="1">
      <alignment horizontal="right" wrapText="1"/>
      <protection hidden="1"/>
    </xf>
    <xf numFmtId="4" fontId="43" fillId="17" borderId="0" xfId="0" applyNumberFormat="1" applyFont="1" applyFill="1" applyBorder="1" applyProtection="1">
      <protection hidden="1"/>
    </xf>
    <xf numFmtId="4" fontId="84" fillId="17" borderId="0" xfId="0" applyNumberFormat="1" applyFont="1" applyFill="1" applyBorder="1" applyProtection="1">
      <protection hidden="1"/>
    </xf>
    <xf numFmtId="4" fontId="84" fillId="0" borderId="0" xfId="0" applyNumberFormat="1" applyFont="1" applyFill="1" applyBorder="1" applyProtection="1">
      <protection hidden="1"/>
    </xf>
    <xf numFmtId="4" fontId="43" fillId="0" borderId="0" xfId="0" applyNumberFormat="1" applyFont="1" applyBorder="1" applyProtection="1">
      <protection hidden="1"/>
    </xf>
    <xf numFmtId="4" fontId="81" fillId="17" borderId="0" xfId="0" applyNumberFormat="1" applyFont="1" applyFill="1" applyBorder="1" applyProtection="1">
      <protection hidden="1"/>
    </xf>
    <xf numFmtId="4" fontId="85" fillId="17" borderId="0" xfId="0" applyNumberFormat="1" applyFont="1" applyFill="1" applyBorder="1" applyProtection="1">
      <protection hidden="1"/>
    </xf>
    <xf numFmtId="4" fontId="112" fillId="18" borderId="0" xfId="0" applyNumberFormat="1" applyFont="1" applyFill="1" applyBorder="1" applyAlignment="1" applyProtection="1">
      <alignment horizontal="right"/>
      <protection hidden="1"/>
    </xf>
    <xf numFmtId="0" fontId="107" fillId="0" borderId="0" xfId="0" applyFont="1" applyBorder="1" applyProtection="1">
      <protection locked="0" hidden="1"/>
    </xf>
    <xf numFmtId="0" fontId="109" fillId="0" borderId="0" xfId="0" applyFont="1" applyBorder="1" applyProtection="1">
      <protection locked="0" hidden="1"/>
    </xf>
    <xf numFmtId="0" fontId="109" fillId="0" borderId="0" xfId="0" applyFont="1" applyProtection="1">
      <protection locked="0" hidden="1"/>
    </xf>
    <xf numFmtId="0" fontId="109" fillId="0" borderId="0" xfId="0" applyFont="1" applyAlignment="1" applyProtection="1">
      <alignment horizontal="center"/>
      <protection locked="0" hidden="1"/>
    </xf>
    <xf numFmtId="49" fontId="109" fillId="0" borderId="0" xfId="0" applyNumberFormat="1" applyFont="1" applyBorder="1" applyAlignment="1" applyProtection="1">
      <alignment horizontal="center"/>
      <protection locked="0" hidden="1"/>
    </xf>
    <xf numFmtId="0" fontId="43" fillId="0" borderId="0" xfId="0" applyFont="1" applyAlignment="1" applyProtection="1">
      <protection locked="0" hidden="1"/>
    </xf>
    <xf numFmtId="14" fontId="4" fillId="0" borderId="0" xfId="0" applyNumberFormat="1" applyFont="1" applyBorder="1" applyAlignment="1" applyProtection="1">
      <alignment vertical="top" wrapText="1"/>
      <protection locked="0" hidden="1"/>
    </xf>
    <xf numFmtId="0" fontId="4" fillId="0" borderId="0" xfId="0" applyFont="1" applyBorder="1" applyAlignment="1" applyProtection="1">
      <alignment vertical="top" wrapText="1"/>
      <protection locked="0" hidden="1"/>
    </xf>
    <xf numFmtId="0" fontId="108" fillId="0" borderId="0" xfId="0" applyFont="1" applyBorder="1" applyAlignment="1" applyProtection="1">
      <alignment vertical="top" wrapText="1"/>
      <protection locked="0" hidden="1"/>
    </xf>
    <xf numFmtId="0" fontId="0" fillId="0" borderId="0" xfId="0" applyBorder="1" applyAlignment="1" applyProtection="1">
      <alignment vertical="top" wrapText="1"/>
      <protection locked="0" hidden="1"/>
    </xf>
    <xf numFmtId="0" fontId="42" fillId="0" borderId="0" xfId="0" applyFont="1" applyBorder="1" applyProtection="1">
      <protection locked="0" hidden="1"/>
    </xf>
    <xf numFmtId="0" fontId="42" fillId="0" borderId="0" xfId="0" applyFont="1" applyAlignment="1" applyProtection="1">
      <alignment horizontal="center"/>
      <protection locked="0" hidden="1"/>
    </xf>
    <xf numFmtId="0" fontId="44" fillId="0" borderId="17" xfId="0" applyFont="1" applyBorder="1" applyAlignment="1" applyProtection="1">
      <protection locked="0" hidden="1"/>
    </xf>
    <xf numFmtId="0" fontId="44" fillId="0" borderId="0" xfId="0" applyFont="1" applyBorder="1" applyAlignment="1" applyProtection="1">
      <protection locked="0" hidden="1"/>
    </xf>
    <xf numFmtId="0" fontId="42" fillId="0" borderId="9" xfId="0" applyFont="1" applyBorder="1" applyProtection="1">
      <protection locked="0" hidden="1"/>
    </xf>
    <xf numFmtId="0" fontId="42" fillId="0" borderId="33" xfId="0" applyFont="1" applyBorder="1" applyProtection="1">
      <protection locked="0" hidden="1"/>
    </xf>
    <xf numFmtId="0" fontId="42" fillId="0" borderId="35" xfId="0" applyFont="1" applyBorder="1" applyProtection="1">
      <protection locked="0" hidden="1"/>
    </xf>
    <xf numFmtId="1" fontId="42" fillId="0" borderId="17" xfId="0" applyNumberFormat="1" applyFont="1" applyBorder="1" applyAlignment="1" applyProtection="1">
      <protection locked="0" hidden="1"/>
    </xf>
    <xf numFmtId="1" fontId="42" fillId="0" borderId="0" xfId="0" applyNumberFormat="1" applyFont="1" applyBorder="1" applyAlignment="1" applyProtection="1">
      <protection locked="0" hidden="1"/>
    </xf>
    <xf numFmtId="0" fontId="42" fillId="0" borderId="0" xfId="0" applyFont="1" applyBorder="1" applyAlignment="1" applyProtection="1">
      <protection locked="0" hidden="1"/>
    </xf>
    <xf numFmtId="0" fontId="42" fillId="0" borderId="11" xfId="0" applyFont="1" applyBorder="1" applyProtection="1">
      <protection locked="0" hidden="1"/>
    </xf>
    <xf numFmtId="0" fontId="42" fillId="0" borderId="13" xfId="0" applyFont="1" applyBorder="1" applyProtection="1">
      <protection locked="0" hidden="1"/>
    </xf>
    <xf numFmtId="0" fontId="42" fillId="0" borderId="19" xfId="0" applyFont="1" applyBorder="1" applyProtection="1">
      <protection locked="0" hidden="1"/>
    </xf>
    <xf numFmtId="0" fontId="42" fillId="0" borderId="14" xfId="0" applyFont="1" applyBorder="1" applyProtection="1">
      <protection locked="0" hidden="1"/>
    </xf>
    <xf numFmtId="0" fontId="42" fillId="0" borderId="15" xfId="0" applyFont="1" applyBorder="1" applyProtection="1">
      <protection locked="0" hidden="1"/>
    </xf>
    <xf numFmtId="0" fontId="42" fillId="0" borderId="16" xfId="0" applyFont="1" applyBorder="1" applyProtection="1">
      <protection locked="0" hidden="1"/>
    </xf>
    <xf numFmtId="0" fontId="43" fillId="0" borderId="0" xfId="0" applyFont="1" applyBorder="1" applyAlignment="1" applyProtection="1">
      <protection locked="0" hidden="1"/>
    </xf>
    <xf numFmtId="0" fontId="107" fillId="0" borderId="0" xfId="0" applyFont="1" applyBorder="1" applyAlignment="1" applyProtection="1">
      <alignment horizontal="left" vertical="top"/>
      <protection locked="0" hidden="1"/>
    </xf>
    <xf numFmtId="0" fontId="107" fillId="0" borderId="0" xfId="0" applyFont="1" applyProtection="1">
      <protection locked="0" hidden="1"/>
    </xf>
    <xf numFmtId="0" fontId="109" fillId="0" borderId="0" xfId="0" applyFont="1" applyBorder="1" applyAlignment="1" applyProtection="1">
      <alignment horizontal="left" vertical="top"/>
      <protection locked="0" hidden="1"/>
    </xf>
    <xf numFmtId="0" fontId="109" fillId="0" borderId="0" xfId="0" applyFont="1" applyAlignment="1" applyProtection="1">
      <protection locked="0" hidden="1"/>
    </xf>
    <xf numFmtId="0" fontId="108" fillId="0" borderId="0" xfId="0" applyFont="1" applyBorder="1" applyAlignment="1" applyProtection="1">
      <alignment horizontal="left" vertical="top" wrapText="1"/>
      <protection locked="0" hidden="1"/>
    </xf>
    <xf numFmtId="0" fontId="7" fillId="0" borderId="9" xfId="0" applyFont="1" applyBorder="1" applyAlignment="1" applyProtection="1">
      <alignment horizontal="justify" vertical="justify"/>
      <protection locked="0" hidden="1"/>
    </xf>
    <xf numFmtId="0" fontId="7" fillId="0" borderId="0" xfId="0" applyFont="1" applyBorder="1" applyAlignment="1" applyProtection="1">
      <alignment horizontal="justify" vertical="justify"/>
      <protection locked="0" hidden="1"/>
    </xf>
    <xf numFmtId="0" fontId="7" fillId="0" borderId="0" xfId="0" applyFont="1" applyBorder="1" applyAlignment="1" applyProtection="1">
      <alignment vertical="top" wrapText="1"/>
      <protection locked="0" hidden="1"/>
    </xf>
    <xf numFmtId="0" fontId="43" fillId="0" borderId="0" xfId="0" applyFont="1" applyBorder="1" applyProtection="1">
      <protection locked="0" hidden="1"/>
    </xf>
    <xf numFmtId="49" fontId="42" fillId="0" borderId="0" xfId="0" applyNumberFormat="1" applyFont="1" applyBorder="1" applyAlignment="1" applyProtection="1">
      <protection locked="0" hidden="1"/>
    </xf>
    <xf numFmtId="0" fontId="46" fillId="0" borderId="0" xfId="0" applyFont="1" applyBorder="1" applyAlignment="1" applyProtection="1">
      <alignment horizontal="left" vertical="top" wrapText="1"/>
      <protection locked="0" hidden="1"/>
    </xf>
    <xf numFmtId="0" fontId="44" fillId="0" borderId="0" xfId="0" applyFont="1" applyBorder="1" applyAlignment="1" applyProtection="1">
      <alignment vertical="top"/>
      <protection locked="0" hidden="1"/>
    </xf>
    <xf numFmtId="0" fontId="44" fillId="0" borderId="0" xfId="0" applyFont="1" applyBorder="1" applyAlignment="1" applyProtection="1">
      <alignment horizontal="left" vertical="top"/>
      <protection locked="0" hidden="1"/>
    </xf>
    <xf numFmtId="0" fontId="44" fillId="0" borderId="0" xfId="0" applyFont="1" applyProtection="1">
      <protection locked="0" hidden="1"/>
    </xf>
    <xf numFmtId="0" fontId="44" fillId="0" borderId="11" xfId="0" applyFont="1" applyBorder="1" applyProtection="1">
      <protection locked="0" hidden="1"/>
    </xf>
    <xf numFmtId="0" fontId="44" fillId="0" borderId="13" xfId="0" applyFont="1" applyBorder="1" applyProtection="1">
      <protection locked="0" hidden="1"/>
    </xf>
    <xf numFmtId="0" fontId="44" fillId="0" borderId="17" xfId="0" applyFont="1" applyBorder="1" applyProtection="1">
      <protection locked="0" hidden="1"/>
    </xf>
    <xf numFmtId="0" fontId="44" fillId="0" borderId="0" xfId="0" applyFont="1" applyBorder="1" applyProtection="1">
      <protection locked="0" hidden="1"/>
    </xf>
    <xf numFmtId="0" fontId="42" fillId="0" borderId="18" xfId="0" applyFont="1" applyBorder="1" applyProtection="1">
      <protection locked="0" hidden="1"/>
    </xf>
    <xf numFmtId="0" fontId="44" fillId="0" borderId="14" xfId="0" applyFont="1" applyBorder="1" applyProtection="1">
      <protection locked="0" hidden="1"/>
    </xf>
    <xf numFmtId="1" fontId="43" fillId="0" borderId="33" xfId="0" applyNumberFormat="1" applyFont="1" applyBorder="1" applyAlignment="1" applyProtection="1">
      <alignment horizontal="right"/>
      <protection locked="0" hidden="1"/>
    </xf>
    <xf numFmtId="1" fontId="43" fillId="0" borderId="33" xfId="0" applyNumberFormat="1" applyFont="1" applyBorder="1" applyAlignment="1" applyProtection="1">
      <protection locked="0" hidden="1"/>
    </xf>
    <xf numFmtId="1" fontId="43" fillId="0" borderId="35" xfId="0" applyNumberFormat="1" applyFont="1" applyBorder="1" applyAlignment="1" applyProtection="1">
      <protection locked="0" hidden="1"/>
    </xf>
    <xf numFmtId="0" fontId="42" fillId="0" borderId="34" xfId="0" applyFont="1" applyBorder="1" applyProtection="1">
      <protection locked="0" hidden="1"/>
    </xf>
    <xf numFmtId="0" fontId="42" fillId="0" borderId="5" xfId="0" applyFont="1" applyBorder="1" applyProtection="1">
      <protection locked="0" hidden="1"/>
    </xf>
    <xf numFmtId="0" fontId="42" fillId="0" borderId="32" xfId="0" applyFont="1" applyBorder="1" applyProtection="1">
      <protection locked="0" hidden="1"/>
    </xf>
    <xf numFmtId="1" fontId="43" fillId="0" borderId="0" xfId="0" applyNumberFormat="1" applyFont="1" applyBorder="1" applyAlignment="1" applyProtection="1">
      <alignment horizontal="right"/>
      <protection locked="0" hidden="1"/>
    </xf>
    <xf numFmtId="1" fontId="43" fillId="0" borderId="0" xfId="0" applyNumberFormat="1" applyFont="1" applyBorder="1" applyAlignment="1" applyProtection="1">
      <protection locked="0" hidden="1"/>
    </xf>
    <xf numFmtId="1" fontId="42" fillId="0" borderId="0" xfId="0" applyNumberFormat="1" applyFont="1" applyBorder="1" applyAlignment="1" applyProtection="1">
      <alignment horizontal="right"/>
      <protection locked="0" hidden="1"/>
    </xf>
    <xf numFmtId="0" fontId="43" fillId="0" borderId="0" xfId="0" applyFont="1" applyFill="1" applyBorder="1" applyAlignment="1" applyProtection="1">
      <alignment horizontal="left" vertical="top" wrapText="1"/>
      <protection locked="0" hidden="1"/>
    </xf>
    <xf numFmtId="0" fontId="44" fillId="0" borderId="19" xfId="0" applyFont="1" applyBorder="1" applyProtection="1">
      <protection locked="0" hidden="1"/>
    </xf>
    <xf numFmtId="0" fontId="44" fillId="0" borderId="18" xfId="0" applyFont="1" applyBorder="1" applyProtection="1">
      <protection locked="0" hidden="1"/>
    </xf>
    <xf numFmtId="0" fontId="42" fillId="0" borderId="12" xfId="0" applyFont="1" applyBorder="1" applyProtection="1">
      <protection locked="0" hidden="1"/>
    </xf>
    <xf numFmtId="1" fontId="43" fillId="0" borderId="13" xfId="0" applyNumberFormat="1" applyFont="1" applyBorder="1" applyAlignment="1" applyProtection="1">
      <alignment horizontal="right"/>
      <protection locked="0" hidden="1"/>
    </xf>
    <xf numFmtId="1" fontId="43" fillId="0" borderId="13" xfId="0" applyNumberFormat="1" applyFont="1" applyBorder="1" applyProtection="1">
      <protection locked="0" hidden="1"/>
    </xf>
    <xf numFmtId="1" fontId="43" fillId="0" borderId="35" xfId="0" applyNumberFormat="1" applyFont="1" applyBorder="1" applyProtection="1">
      <protection locked="0" hidden="1"/>
    </xf>
    <xf numFmtId="1" fontId="43" fillId="0" borderId="33" xfId="0" applyNumberFormat="1" applyFont="1" applyBorder="1" applyProtection="1">
      <protection locked="0" hidden="1"/>
    </xf>
    <xf numFmtId="0" fontId="47" fillId="0" borderId="11" xfId="0" applyFont="1" applyBorder="1" applyAlignment="1" applyProtection="1">
      <alignment horizontal="center" vertical="center"/>
      <protection locked="0" hidden="1"/>
    </xf>
    <xf numFmtId="0" fontId="47" fillId="0" borderId="13" xfId="0" applyFont="1" applyBorder="1" applyAlignment="1" applyProtection="1">
      <alignment horizontal="center" vertical="center"/>
      <protection locked="0" hidden="1"/>
    </xf>
    <xf numFmtId="0" fontId="47" fillId="0" borderId="0" xfId="0" applyFont="1" applyBorder="1" applyAlignment="1" applyProtection="1">
      <protection locked="0" hidden="1"/>
    </xf>
    <xf numFmtId="0" fontId="47" fillId="0" borderId="17" xfId="0" applyFont="1" applyBorder="1" applyAlignment="1" applyProtection="1">
      <alignment horizontal="center" vertical="center"/>
      <protection locked="0" hidden="1"/>
    </xf>
    <xf numFmtId="0" fontId="47" fillId="0" borderId="0" xfId="0" applyFont="1" applyBorder="1" applyAlignment="1" applyProtection="1">
      <alignment horizontal="center" vertical="center"/>
      <protection locked="0" hidden="1"/>
    </xf>
    <xf numFmtId="1" fontId="42" fillId="0" borderId="0" xfId="0" applyNumberFormat="1" applyFont="1" applyBorder="1" applyProtection="1">
      <protection locked="0" hidden="1"/>
    </xf>
    <xf numFmtId="1" fontId="42" fillId="0" borderId="0" xfId="0" applyNumberFormat="1" applyFont="1" applyBorder="1" applyAlignment="1" applyProtection="1">
      <alignment horizontal="right"/>
      <protection locked="0" hidden="1"/>
    </xf>
    <xf numFmtId="1" fontId="42" fillId="0" borderId="33" xfId="0" applyNumberFormat="1" applyFont="1" applyBorder="1" applyProtection="1">
      <protection locked="0" hidden="1"/>
    </xf>
    <xf numFmtId="0" fontId="47" fillId="0" borderId="11" xfId="0" applyFont="1" applyBorder="1" applyProtection="1">
      <protection locked="0" hidden="1"/>
    </xf>
    <xf numFmtId="0" fontId="47" fillId="0" borderId="13" xfId="0" applyFont="1" applyBorder="1" applyProtection="1">
      <protection locked="0" hidden="1"/>
    </xf>
    <xf numFmtId="0" fontId="47" fillId="0" borderId="17" xfId="0" applyFont="1" applyBorder="1" applyAlignment="1" applyProtection="1">
      <protection locked="0" hidden="1"/>
    </xf>
    <xf numFmtId="0" fontId="47" fillId="0" borderId="0" xfId="0" applyFont="1" applyBorder="1" applyProtection="1">
      <protection locked="0" hidden="1"/>
    </xf>
    <xf numFmtId="0" fontId="42" fillId="0" borderId="17" xfId="0" applyFont="1" applyBorder="1" applyProtection="1">
      <protection locked="0" hidden="1"/>
    </xf>
    <xf numFmtId="0" fontId="47" fillId="0" borderId="17" xfId="0" applyFont="1" applyBorder="1" applyProtection="1">
      <protection locked="0" hidden="1"/>
    </xf>
    <xf numFmtId="1" fontId="42" fillId="0" borderId="0" xfId="0" applyNumberFormat="1" applyFont="1" applyProtection="1">
      <protection locked="0" hidden="1"/>
    </xf>
    <xf numFmtId="0" fontId="50" fillId="0" borderId="0" xfId="0" applyFont="1" applyProtection="1">
      <protection locked="0" hidden="1"/>
    </xf>
    <xf numFmtId="0" fontId="51" fillId="0" borderId="0" xfId="0" applyFont="1" applyProtection="1">
      <protection locked="0" hidden="1"/>
    </xf>
    <xf numFmtId="0" fontId="44" fillId="0" borderId="11" xfId="0" applyFont="1" applyBorder="1" applyAlignment="1" applyProtection="1">
      <protection locked="0" hidden="1"/>
    </xf>
    <xf numFmtId="0" fontId="44" fillId="0" borderId="13" xfId="0" applyFont="1" applyBorder="1" applyAlignment="1" applyProtection="1">
      <protection locked="0" hidden="1"/>
    </xf>
    <xf numFmtId="0" fontId="44" fillId="0" borderId="19" xfId="0" applyFont="1" applyBorder="1" applyAlignment="1" applyProtection="1">
      <protection locked="0" hidden="1"/>
    </xf>
    <xf numFmtId="0" fontId="42" fillId="0" borderId="9" xfId="0" applyFont="1" applyBorder="1" applyAlignment="1" applyProtection="1">
      <alignment vertical="top"/>
      <protection locked="0" hidden="1"/>
    </xf>
    <xf numFmtId="0" fontId="42" fillId="0" borderId="33" xfId="0" applyFont="1" applyBorder="1" applyAlignment="1" applyProtection="1">
      <alignment vertical="top"/>
      <protection locked="0" hidden="1"/>
    </xf>
    <xf numFmtId="0" fontId="42" fillId="0" borderId="35" xfId="0" applyFont="1" applyBorder="1" applyAlignment="1" applyProtection="1">
      <alignment vertical="top"/>
      <protection locked="0" hidden="1"/>
    </xf>
    <xf numFmtId="0" fontId="44" fillId="0" borderId="33" xfId="0" applyFont="1" applyBorder="1" applyProtection="1">
      <protection locked="0" hidden="1"/>
    </xf>
    <xf numFmtId="1" fontId="42" fillId="0" borderId="15" xfId="0" applyNumberFormat="1" applyFont="1" applyBorder="1" applyProtection="1">
      <protection locked="0" hidden="1"/>
    </xf>
    <xf numFmtId="0" fontId="43" fillId="0" borderId="9" xfId="0" applyFont="1" applyBorder="1" applyProtection="1">
      <protection locked="0" hidden="1"/>
    </xf>
    <xf numFmtId="0" fontId="43" fillId="0" borderId="33" xfId="0" applyFont="1" applyBorder="1" applyProtection="1">
      <protection locked="0" hidden="1"/>
    </xf>
    <xf numFmtId="0" fontId="43" fillId="0" borderId="35" xfId="0" applyFont="1" applyBorder="1" applyProtection="1">
      <protection locked="0" hidden="1"/>
    </xf>
    <xf numFmtId="0" fontId="43" fillId="0" borderId="34" xfId="0" applyFont="1" applyBorder="1" applyProtection="1">
      <protection locked="0" hidden="1"/>
    </xf>
    <xf numFmtId="0" fontId="44" fillId="0" borderId="9" xfId="0" applyFont="1" applyBorder="1" applyProtection="1">
      <protection locked="0" hidden="1"/>
    </xf>
    <xf numFmtId="0" fontId="44" fillId="0" borderId="15" xfId="0" applyFont="1" applyBorder="1" applyProtection="1">
      <protection locked="0" hidden="1"/>
    </xf>
    <xf numFmtId="0" fontId="44" fillId="0" borderId="14" xfId="0" applyFont="1" applyBorder="1" applyAlignment="1" applyProtection="1">
      <protection locked="0" hidden="1"/>
    </xf>
    <xf numFmtId="0" fontId="44" fillId="0" borderId="15" xfId="0" applyFont="1" applyBorder="1" applyAlignment="1" applyProtection="1">
      <protection locked="0" hidden="1"/>
    </xf>
    <xf numFmtId="0" fontId="44" fillId="0" borderId="16" xfId="0" applyFont="1" applyBorder="1" applyAlignment="1" applyProtection="1">
      <protection locked="0" hidden="1"/>
    </xf>
    <xf numFmtId="0" fontId="48" fillId="0" borderId="11" xfId="0" applyFont="1" applyBorder="1" applyProtection="1">
      <protection locked="0" hidden="1"/>
    </xf>
    <xf numFmtId="0" fontId="48" fillId="0" borderId="9" xfId="0" applyFont="1" applyBorder="1" applyProtection="1">
      <protection locked="0" hidden="1"/>
    </xf>
    <xf numFmtId="0" fontId="44" fillId="0" borderId="18" xfId="0" applyFont="1" applyBorder="1" applyAlignment="1" applyProtection="1">
      <protection locked="0" hidden="1"/>
    </xf>
    <xf numFmtId="0" fontId="43" fillId="0" borderId="54" xfId="0" applyFont="1" applyBorder="1" applyAlignment="1" applyProtection="1">
      <alignment vertical="top" wrapText="1"/>
      <protection locked="0" hidden="1"/>
    </xf>
    <xf numFmtId="0" fontId="43" fillId="0" borderId="55" xfId="0" applyFont="1" applyBorder="1" applyAlignment="1" applyProtection="1">
      <alignment vertical="top" wrapText="1"/>
      <protection locked="0" hidden="1"/>
    </xf>
    <xf numFmtId="0" fontId="43" fillId="0" borderId="56" xfId="0" applyFont="1" applyBorder="1" applyAlignment="1" applyProtection="1">
      <alignment vertical="top" wrapText="1"/>
      <protection locked="0" hidden="1"/>
    </xf>
    <xf numFmtId="2" fontId="42" fillId="13" borderId="0" xfId="0" applyNumberFormat="1" applyFont="1" applyFill="1" applyProtection="1">
      <protection locked="0" hidden="1"/>
    </xf>
    <xf numFmtId="0" fontId="44" fillId="0" borderId="35" xfId="0" applyFont="1" applyBorder="1" applyProtection="1">
      <protection locked="0" hidden="1"/>
    </xf>
    <xf numFmtId="0" fontId="43" fillId="0" borderId="9" xfId="0" applyFont="1" applyBorder="1" applyAlignment="1" applyProtection="1">
      <alignment horizontal="left"/>
      <protection locked="0" hidden="1"/>
    </xf>
    <xf numFmtId="0" fontId="43" fillId="0" borderId="33" xfId="0" applyFont="1" applyBorder="1" applyAlignment="1" applyProtection="1">
      <alignment horizontal="left"/>
      <protection locked="0" hidden="1"/>
    </xf>
    <xf numFmtId="0" fontId="43" fillId="0" borderId="35" xfId="0" applyFont="1" applyBorder="1" applyAlignment="1" applyProtection="1">
      <alignment horizontal="left"/>
      <protection locked="0" hidden="1"/>
    </xf>
    <xf numFmtId="0" fontId="44" fillId="0" borderId="16" xfId="0" applyFont="1" applyBorder="1" applyProtection="1">
      <protection locked="0" hidden="1"/>
    </xf>
    <xf numFmtId="0" fontId="43" fillId="0" borderId="0" xfId="0" applyFont="1" applyProtection="1">
      <protection locked="0" hidden="1"/>
    </xf>
    <xf numFmtId="0" fontId="83" fillId="0" borderId="0" xfId="0" applyFont="1" applyBorder="1" applyAlignment="1" applyProtection="1">
      <alignment vertical="top" wrapText="1"/>
      <protection locked="0" hidden="1"/>
    </xf>
    <xf numFmtId="0" fontId="83" fillId="0" borderId="53" xfId="0" applyFont="1" applyBorder="1" applyAlignment="1" applyProtection="1">
      <alignment vertical="top" wrapText="1"/>
      <protection locked="0" hidden="1"/>
    </xf>
    <xf numFmtId="0" fontId="42" fillId="0" borderId="14" xfId="0" applyFont="1" applyBorder="1" applyAlignment="1" applyProtection="1">
      <protection locked="0" hidden="1"/>
    </xf>
    <xf numFmtId="0" fontId="42" fillId="0" borderId="15" xfId="0" applyFont="1" applyBorder="1" applyAlignment="1" applyProtection="1">
      <protection locked="0" hidden="1"/>
    </xf>
    <xf numFmtId="0" fontId="42" fillId="0" borderId="16" xfId="0" applyFont="1" applyBorder="1" applyAlignment="1" applyProtection="1">
      <protection locked="0" hidden="1"/>
    </xf>
    <xf numFmtId="0" fontId="107" fillId="0" borderId="50" xfId="0" applyFont="1" applyBorder="1" applyAlignment="1" applyProtection="1">
      <alignment horizontal="left" vertical="top"/>
      <protection locked="0" hidden="1"/>
    </xf>
    <xf numFmtId="0" fontId="83" fillId="0" borderId="50" xfId="0" applyFont="1" applyBorder="1" applyAlignment="1" applyProtection="1">
      <alignment vertical="top" wrapText="1"/>
      <protection locked="0" hidden="1"/>
    </xf>
    <xf numFmtId="0" fontId="43" fillId="0" borderId="52" xfId="0" applyFont="1" applyBorder="1" applyAlignment="1" applyProtection="1">
      <alignment vertical="top" wrapText="1"/>
      <protection locked="0" hidden="1"/>
    </xf>
    <xf numFmtId="0" fontId="43" fillId="0" borderId="53" xfId="0" applyFont="1" applyBorder="1" applyAlignment="1" applyProtection="1">
      <alignment vertical="top" wrapText="1"/>
      <protection locked="0" hidden="1"/>
    </xf>
    <xf numFmtId="0" fontId="83" fillId="0" borderId="0" xfId="0" applyFont="1" applyBorder="1" applyAlignment="1" applyProtection="1">
      <alignment horizontal="left" vertical="top"/>
      <protection locked="0" hidden="1"/>
    </xf>
    <xf numFmtId="0" fontId="43" fillId="0" borderId="50" xfId="0" applyFont="1" applyBorder="1" applyAlignment="1" applyProtection="1">
      <alignment vertical="top" wrapText="1"/>
      <protection locked="0" hidden="1"/>
    </xf>
    <xf numFmtId="0" fontId="43" fillId="0" borderId="51" xfId="0" applyFont="1" applyBorder="1" applyAlignment="1" applyProtection="1">
      <alignment vertical="top" wrapText="1"/>
      <protection locked="0" hidden="1"/>
    </xf>
    <xf numFmtId="0" fontId="46" fillId="0" borderId="0" xfId="0" applyFont="1" applyBorder="1" applyAlignment="1" applyProtection="1">
      <alignment horizontal="left" vertical="top"/>
      <protection locked="0" hidden="1"/>
    </xf>
    <xf numFmtId="0" fontId="43" fillId="0" borderId="0" xfId="0" applyFont="1" applyBorder="1" applyAlignment="1" applyProtection="1">
      <alignment horizontal="left" vertical="top"/>
      <protection locked="0" hidden="1"/>
    </xf>
    <xf numFmtId="0" fontId="44" fillId="0" borderId="9" xfId="0" applyFont="1" applyBorder="1" applyAlignment="1" applyProtection="1">
      <protection locked="0" hidden="1"/>
    </xf>
    <xf numFmtId="0" fontId="44" fillId="0" borderId="33" xfId="0" applyFont="1" applyBorder="1" applyAlignment="1" applyProtection="1">
      <protection locked="0" hidden="1"/>
    </xf>
    <xf numFmtId="0" fontId="44" fillId="0" borderId="35" xfId="0" applyFont="1" applyBorder="1" applyAlignment="1" applyProtection="1">
      <protection locked="0" hidden="1"/>
    </xf>
    <xf numFmtId="0" fontId="42" fillId="0" borderId="50" xfId="0" applyFont="1" applyBorder="1" applyAlignment="1" applyProtection="1">
      <protection locked="0" hidden="1"/>
    </xf>
    <xf numFmtId="0" fontId="42" fillId="0" borderId="51" xfId="0" applyFont="1" applyBorder="1" applyAlignment="1" applyProtection="1">
      <protection locked="0" hidden="1"/>
    </xf>
    <xf numFmtId="0" fontId="42" fillId="0" borderId="53" xfId="0" applyFont="1" applyBorder="1" applyAlignment="1" applyProtection="1">
      <protection locked="0" hidden="1"/>
    </xf>
    <xf numFmtId="0" fontId="46" fillId="0" borderId="0" xfId="0" applyFont="1" applyProtection="1">
      <protection locked="0" hidden="1"/>
    </xf>
    <xf numFmtId="0" fontId="7" fillId="0" borderId="0" xfId="0" applyNumberFormat="1" applyFont="1" applyProtection="1">
      <protection locked="0" hidden="1"/>
    </xf>
    <xf numFmtId="0" fontId="42" fillId="0" borderId="45" xfId="0" applyFont="1" applyBorder="1" applyProtection="1">
      <protection locked="0" hidden="1"/>
    </xf>
    <xf numFmtId="1" fontId="42" fillId="0" borderId="0" xfId="0" applyNumberFormat="1" applyFont="1" applyFill="1" applyBorder="1" applyAlignment="1" applyProtection="1">
      <protection hidden="1"/>
    </xf>
    <xf numFmtId="0" fontId="42" fillId="0" borderId="0" xfId="0" applyFont="1" applyFill="1" applyBorder="1" applyAlignment="1" applyProtection="1">
      <protection hidden="1"/>
    </xf>
    <xf numFmtId="49" fontId="34" fillId="0" borderId="1" xfId="0" applyNumberFormat="1" applyFont="1" applyBorder="1" applyProtection="1">
      <protection locked="0" hidden="1"/>
    </xf>
    <xf numFmtId="49" fontId="12" fillId="0" borderId="1" xfId="0" applyNumberFormat="1" applyFont="1" applyFill="1" applyBorder="1" applyProtection="1">
      <protection locked="0" hidden="1"/>
    </xf>
    <xf numFmtId="1" fontId="42" fillId="0" borderId="0" xfId="0" applyNumberFormat="1" applyFont="1" applyBorder="1" applyProtection="1">
      <protection hidden="1"/>
    </xf>
    <xf numFmtId="1" fontId="42" fillId="0" borderId="44" xfId="15" applyNumberFormat="1" applyFont="1" applyFill="1" applyAlignment="1" applyProtection="1">
      <protection hidden="1"/>
    </xf>
    <xf numFmtId="1" fontId="42" fillId="0" borderId="0" xfId="0" applyNumberFormat="1" applyFont="1" applyFill="1" applyBorder="1" applyProtection="1">
      <protection hidden="1"/>
    </xf>
    <xf numFmtId="1" fontId="42" fillId="0" borderId="0" xfId="0" applyNumberFormat="1" applyFont="1" applyProtection="1">
      <protection hidden="1"/>
    </xf>
    <xf numFmtId="0" fontId="42" fillId="0" borderId="44" xfId="15" applyFont="1" applyFill="1" applyProtection="1">
      <protection hidden="1"/>
    </xf>
    <xf numFmtId="1" fontId="42" fillId="0" borderId="44" xfId="15" applyNumberFormat="1" applyFont="1" applyFill="1" applyProtection="1">
      <protection hidden="1"/>
    </xf>
    <xf numFmtId="0" fontId="43" fillId="0" borderId="0" xfId="0" applyFont="1" applyBorder="1" applyAlignment="1" applyProtection="1">
      <alignment vertical="justify" wrapText="1"/>
      <protection locked="0" hidden="1"/>
    </xf>
    <xf numFmtId="0" fontId="47" fillId="13" borderId="0" xfId="0" applyFont="1" applyFill="1" applyBorder="1" applyAlignment="1" applyProtection="1">
      <protection locked="0" hidden="1"/>
    </xf>
    <xf numFmtId="0" fontId="42" fillId="13" borderId="0" xfId="0" applyFont="1" applyFill="1" applyProtection="1">
      <protection locked="0" hidden="1"/>
    </xf>
    <xf numFmtId="1" fontId="41" fillId="2" borderId="0" xfId="14" applyNumberFormat="1" applyFont="1" applyFill="1" applyAlignment="1" applyProtection="1">
      <alignment horizontal="left" vertical="top" wrapText="1"/>
      <protection hidden="1"/>
    </xf>
    <xf numFmtId="0" fontId="4" fillId="0" borderId="0" xfId="0" applyNumberFormat="1" applyFont="1" applyFill="1" applyAlignment="1" applyProtection="1">
      <alignment vertical="top" wrapText="1"/>
      <protection hidden="1"/>
    </xf>
    <xf numFmtId="0" fontId="7" fillId="0" borderId="0" xfId="0" applyNumberFormat="1" applyFont="1" applyFill="1" applyAlignment="1" applyProtection="1">
      <alignment vertical="top" wrapText="1"/>
      <protection hidden="1"/>
    </xf>
    <xf numFmtId="0" fontId="43" fillId="0" borderId="75" xfId="0" applyFont="1" applyBorder="1" applyAlignment="1" applyProtection="1">
      <alignment vertical="top" wrapText="1"/>
      <protection locked="0" hidden="1"/>
    </xf>
    <xf numFmtId="0" fontId="43" fillId="0" borderId="79" xfId="0" applyFont="1" applyBorder="1" applyAlignment="1" applyProtection="1">
      <alignment vertical="top" wrapText="1"/>
      <protection locked="0" hidden="1"/>
    </xf>
    <xf numFmtId="0" fontId="43" fillId="0" borderId="80" xfId="0" applyFont="1" applyBorder="1" applyAlignment="1" applyProtection="1">
      <alignment vertical="top" wrapText="1"/>
      <protection locked="0" hidden="1"/>
    </xf>
    <xf numFmtId="0" fontId="113" fillId="0" borderId="0" xfId="0" applyFont="1" applyAlignment="1" applyProtection="1">
      <alignment horizontal="center"/>
      <protection hidden="1"/>
    </xf>
    <xf numFmtId="0" fontId="59" fillId="0" borderId="0" xfId="3" applyNumberFormat="1" applyFont="1" applyAlignment="1" applyProtection="1">
      <alignment horizontal="center" vertical="center" wrapText="1"/>
      <protection hidden="1"/>
    </xf>
    <xf numFmtId="0" fontId="66" fillId="0" borderId="0" xfId="3" applyNumberFormat="1" applyFont="1" applyAlignment="1" applyProtection="1">
      <alignment horizontal="center"/>
      <protection hidden="1"/>
    </xf>
    <xf numFmtId="0" fontId="59" fillId="0" borderId="0" xfId="3" applyNumberFormat="1" applyFont="1" applyAlignment="1" applyProtection="1">
      <alignment horizontal="center"/>
      <protection hidden="1"/>
    </xf>
    <xf numFmtId="0" fontId="64" fillId="0" borderId="11" xfId="3" applyNumberFormat="1" applyFont="1" applyBorder="1" applyAlignment="1" applyProtection="1">
      <alignment horizontal="left"/>
      <protection hidden="1"/>
    </xf>
    <xf numFmtId="0" fontId="64" fillId="0" borderId="13" xfId="3" applyNumberFormat="1" applyFont="1" applyBorder="1" applyAlignment="1" applyProtection="1">
      <alignment horizontal="left"/>
      <protection hidden="1"/>
    </xf>
    <xf numFmtId="0" fontId="64" fillId="0" borderId="19" xfId="3" applyNumberFormat="1" applyFont="1" applyBorder="1" applyAlignment="1" applyProtection="1">
      <alignment horizontal="left"/>
      <protection hidden="1"/>
    </xf>
    <xf numFmtId="0" fontId="64" fillId="0" borderId="13" xfId="3" applyNumberFormat="1" applyFont="1" applyBorder="1" applyAlignment="1" applyProtection="1">
      <alignment horizontal="center"/>
      <protection hidden="1"/>
    </xf>
    <xf numFmtId="0" fontId="64" fillId="0" borderId="19" xfId="3" applyNumberFormat="1" applyFont="1" applyBorder="1" applyAlignment="1" applyProtection="1">
      <alignment horizontal="center"/>
      <protection hidden="1"/>
    </xf>
    <xf numFmtId="0" fontId="64" fillId="0" borderId="1" xfId="3" applyNumberFormat="1" applyFont="1" applyBorder="1" applyAlignment="1" applyProtection="1">
      <alignment horizontal="left" vertical="top" wrapText="1"/>
      <protection locked="0" hidden="1"/>
    </xf>
    <xf numFmtId="14" fontId="64" fillId="0" borderId="36" xfId="3" applyNumberFormat="1" applyFont="1" applyBorder="1" applyAlignment="1" applyProtection="1">
      <alignment horizontal="center" vertical="center"/>
      <protection locked="0" hidden="1"/>
    </xf>
    <xf numFmtId="0" fontId="64" fillId="0" borderId="36" xfId="3" applyNumberFormat="1" applyFont="1" applyBorder="1" applyAlignment="1" applyProtection="1">
      <alignment horizontal="center" vertical="center"/>
      <protection locked="0" hidden="1"/>
    </xf>
    <xf numFmtId="0" fontId="64" fillId="0" borderId="1" xfId="3" applyNumberFormat="1" applyFont="1" applyBorder="1" applyAlignment="1" applyProtection="1">
      <alignment horizontal="center" vertical="center"/>
      <protection locked="0" hidden="1"/>
    </xf>
    <xf numFmtId="0" fontId="64" fillId="0" borderId="0" xfId="3" applyNumberFormat="1" applyFont="1" applyAlignment="1" applyProtection="1">
      <alignment horizontal="center"/>
      <protection hidden="1"/>
    </xf>
    <xf numFmtId="0" fontId="95" fillId="0" borderId="0" xfId="3" applyNumberFormat="1" applyFont="1" applyBorder="1" applyAlignment="1" applyProtection="1">
      <alignment horizontal="center"/>
      <protection hidden="1"/>
    </xf>
    <xf numFmtId="0" fontId="64" fillId="0" borderId="9" xfId="3" applyNumberFormat="1" applyFont="1" applyBorder="1" applyAlignment="1" applyProtection="1">
      <alignment horizontal="center"/>
      <protection hidden="1"/>
    </xf>
    <xf numFmtId="0" fontId="64" fillId="0" borderId="33" xfId="3" applyNumberFormat="1" applyFont="1" applyBorder="1" applyAlignment="1" applyProtection="1">
      <alignment horizontal="center"/>
      <protection hidden="1"/>
    </xf>
    <xf numFmtId="0" fontId="64" fillId="0" borderId="35" xfId="3" applyNumberFormat="1" applyFont="1" applyBorder="1" applyAlignment="1" applyProtection="1">
      <alignment horizontal="center"/>
      <protection hidden="1"/>
    </xf>
    <xf numFmtId="165" fontId="59" fillId="0" borderId="0" xfId="3" applyNumberFormat="1" applyFont="1" applyFill="1" applyAlignment="1" applyProtection="1">
      <alignment horizontal="center" wrapText="1"/>
      <protection hidden="1"/>
    </xf>
    <xf numFmtId="166" fontId="59" fillId="0" borderId="0" xfId="3" applyNumberFormat="1" applyFont="1" applyAlignment="1" applyProtection="1">
      <alignment horizontal="center"/>
      <protection hidden="1"/>
    </xf>
    <xf numFmtId="164" fontId="59" fillId="0" borderId="0" xfId="3" applyNumberFormat="1" applyFont="1" applyFill="1" applyAlignment="1" applyProtection="1">
      <alignment horizontal="center" vertical="center"/>
      <protection hidden="1"/>
    </xf>
    <xf numFmtId="0" fontId="7" fillId="0" borderId="17" xfId="0" applyFont="1" applyFill="1" applyBorder="1" applyAlignment="1" applyProtection="1">
      <alignment horizontal="center"/>
      <protection hidden="1"/>
    </xf>
    <xf numFmtId="0" fontId="0" fillId="0" borderId="13" xfId="0" applyFill="1" applyBorder="1" applyProtection="1">
      <protection hidden="1"/>
    </xf>
    <xf numFmtId="4" fontId="9" fillId="2" borderId="11" xfId="14" applyNumberFormat="1" applyFont="1" applyFill="1" applyBorder="1" applyAlignment="1" applyProtection="1">
      <alignment horizontal="center"/>
      <protection hidden="1"/>
    </xf>
    <xf numFmtId="4" fontId="9" fillId="2" borderId="13" xfId="14" applyNumberFormat="1" applyFont="1" applyFill="1" applyBorder="1" applyAlignment="1" applyProtection="1">
      <alignment horizontal="center"/>
      <protection hidden="1"/>
    </xf>
    <xf numFmtId="4" fontId="41" fillId="2" borderId="11" xfId="14" applyNumberFormat="1" applyFont="1" applyFill="1" applyBorder="1" applyAlignment="1" applyProtection="1">
      <alignment horizontal="left" vertical="top" wrapText="1"/>
      <protection hidden="1"/>
    </xf>
    <xf numFmtId="4" fontId="9" fillId="2" borderId="19" xfId="14" applyNumberFormat="1" applyFont="1" applyFill="1" applyBorder="1" applyAlignment="1" applyProtection="1">
      <alignment horizontal="left" vertical="top" wrapText="1"/>
      <protection hidden="1"/>
    </xf>
    <xf numFmtId="0" fontId="4" fillId="0" borderId="0" xfId="0" applyNumberFormat="1" applyFont="1" applyFill="1" applyAlignment="1" applyProtection="1">
      <alignment horizontal="left" vertical="center" wrapText="1"/>
      <protection hidden="1"/>
    </xf>
    <xf numFmtId="0" fontId="7" fillId="0" borderId="0" xfId="0" applyNumberFormat="1" applyFont="1" applyFill="1" applyAlignment="1" applyProtection="1">
      <alignment horizontal="left" vertical="center" wrapText="1"/>
      <protection hidden="1"/>
    </xf>
    <xf numFmtId="0" fontId="20" fillId="3" borderId="1" xfId="5" applyFont="1" applyFill="1" applyBorder="1" applyAlignment="1" applyProtection="1">
      <alignment horizontal="left"/>
      <protection hidden="1"/>
    </xf>
    <xf numFmtId="4" fontId="9" fillId="2" borderId="19" xfId="14" applyNumberFormat="1" applyFont="1" applyFill="1" applyBorder="1" applyAlignment="1" applyProtection="1">
      <alignment horizontal="center"/>
      <protection hidden="1"/>
    </xf>
    <xf numFmtId="1" fontId="8" fillId="2" borderId="14" xfId="14" applyNumberFormat="1" applyFont="1" applyFill="1" applyBorder="1" applyAlignment="1" applyProtection="1">
      <alignment horizontal="center"/>
      <protection hidden="1"/>
    </xf>
    <xf numFmtId="1" fontId="8" fillId="2" borderId="16" xfId="14" applyNumberFormat="1" applyFont="1" applyFill="1" applyBorder="1" applyAlignment="1" applyProtection="1">
      <alignment horizontal="center"/>
      <protection hidden="1"/>
    </xf>
    <xf numFmtId="0" fontId="7" fillId="3" borderId="1" xfId="0" applyFont="1" applyFill="1" applyBorder="1" applyAlignment="1" applyProtection="1">
      <alignment horizontal="left"/>
      <protection hidden="1"/>
    </xf>
    <xf numFmtId="0" fontId="6" fillId="0" borderId="0" xfId="0" applyFont="1" applyFill="1" applyAlignment="1" applyProtection="1">
      <alignment horizontal="center"/>
      <protection hidden="1"/>
    </xf>
    <xf numFmtId="4" fontId="5" fillId="2" borderId="9" xfId="14" applyNumberFormat="1" applyFont="1" applyFill="1" applyBorder="1" applyAlignment="1" applyProtection="1">
      <alignment horizontal="center"/>
      <protection hidden="1"/>
    </xf>
    <xf numFmtId="4" fontId="5" fillId="2" borderId="33" xfId="14" applyNumberFormat="1" applyFont="1" applyFill="1" applyBorder="1" applyAlignment="1" applyProtection="1">
      <alignment horizontal="center"/>
      <protection hidden="1"/>
    </xf>
    <xf numFmtId="4" fontId="5" fillId="2" borderId="35" xfId="14" applyNumberFormat="1" applyFont="1" applyFill="1" applyBorder="1" applyAlignment="1" applyProtection="1">
      <alignment horizontal="center"/>
      <protection hidden="1"/>
    </xf>
    <xf numFmtId="4" fontId="7" fillId="0" borderId="0" xfId="0" applyNumberFormat="1" applyFont="1" applyAlignment="1" applyProtection="1">
      <alignment horizontal="center"/>
      <protection hidden="1"/>
    </xf>
    <xf numFmtId="0" fontId="7" fillId="3" borderId="17" xfId="0" applyFont="1" applyFill="1" applyBorder="1" applyAlignment="1" applyProtection="1">
      <alignment horizontal="center"/>
      <protection hidden="1"/>
    </xf>
    <xf numFmtId="0" fontId="7" fillId="3" borderId="0" xfId="0" applyFont="1" applyFill="1" applyBorder="1" applyAlignment="1" applyProtection="1">
      <alignment horizontal="center"/>
      <protection hidden="1"/>
    </xf>
    <xf numFmtId="49" fontId="73" fillId="0" borderId="0" xfId="0" applyNumberFormat="1" applyFont="1" applyAlignment="1" applyProtection="1">
      <alignment horizontal="center"/>
      <protection hidden="1"/>
    </xf>
    <xf numFmtId="2" fontId="20" fillId="2" borderId="2" xfId="5" applyNumberFormat="1" applyFont="1" applyFill="1" applyBorder="1" applyAlignment="1" applyProtection="1">
      <alignment horizontal="center"/>
      <protection hidden="1"/>
    </xf>
    <xf numFmtId="0" fontId="38" fillId="0" borderId="0" xfId="5" applyFont="1" applyAlignment="1" applyProtection="1">
      <alignment horizontal="center" wrapText="1"/>
      <protection hidden="1"/>
    </xf>
    <xf numFmtId="0" fontId="19" fillId="0" borderId="0" xfId="5" applyFont="1" applyAlignment="1" applyProtection="1">
      <alignment horizontal="center" wrapText="1"/>
      <protection hidden="1"/>
    </xf>
    <xf numFmtId="4" fontId="96" fillId="0" borderId="0" xfId="0" applyNumberFormat="1" applyFont="1" applyFill="1" applyBorder="1" applyAlignment="1" applyProtection="1">
      <alignment horizontal="center" wrapText="1"/>
      <protection hidden="1"/>
    </xf>
    <xf numFmtId="0" fontId="55" fillId="0" borderId="0" xfId="0" applyFont="1" applyBorder="1" applyAlignment="1" applyProtection="1">
      <alignment horizontal="center" wrapText="1"/>
      <protection hidden="1"/>
    </xf>
    <xf numFmtId="0" fontId="96" fillId="0" borderId="0" xfId="0" applyFont="1" applyFill="1" applyBorder="1" applyAlignment="1" applyProtection="1">
      <alignment horizontal="center"/>
      <protection hidden="1"/>
    </xf>
    <xf numFmtId="0" fontId="44" fillId="0" borderId="14" xfId="0" applyFont="1" applyBorder="1" applyAlignment="1" applyProtection="1">
      <alignment horizontal="center"/>
      <protection locked="0" hidden="1"/>
    </xf>
    <xf numFmtId="0" fontId="44" fillId="0" borderId="15" xfId="0" applyFont="1" applyBorder="1" applyAlignment="1" applyProtection="1">
      <alignment horizontal="center"/>
      <protection locked="0" hidden="1"/>
    </xf>
    <xf numFmtId="0" fontId="44" fillId="0" borderId="16" xfId="0" applyFont="1" applyBorder="1" applyAlignment="1" applyProtection="1">
      <alignment horizontal="center"/>
      <protection locked="0" hidden="1"/>
    </xf>
    <xf numFmtId="0" fontId="44" fillId="0" borderId="17" xfId="0" applyFont="1" applyBorder="1" applyAlignment="1" applyProtection="1">
      <alignment horizontal="center"/>
      <protection locked="0" hidden="1"/>
    </xf>
    <xf numFmtId="0" fontId="44" fillId="0" borderId="0" xfId="0" applyFont="1" applyBorder="1" applyAlignment="1" applyProtection="1">
      <alignment horizontal="center"/>
      <protection locked="0" hidden="1"/>
    </xf>
    <xf numFmtId="0" fontId="44" fillId="0" borderId="18" xfId="0" applyFont="1" applyBorder="1" applyAlignment="1" applyProtection="1">
      <alignment horizontal="center"/>
      <protection locked="0" hidden="1"/>
    </xf>
    <xf numFmtId="0" fontId="44" fillId="0" borderId="11" xfId="0" applyFont="1" applyBorder="1" applyAlignment="1" applyProtection="1">
      <alignment horizontal="center"/>
      <protection locked="0" hidden="1"/>
    </xf>
    <xf numFmtId="0" fontId="44" fillId="0" borderId="13" xfId="0" applyFont="1" applyBorder="1" applyAlignment="1" applyProtection="1">
      <alignment horizontal="center"/>
      <protection locked="0" hidden="1"/>
    </xf>
    <xf numFmtId="0" fontId="44" fillId="0" borderId="19" xfId="0" applyFont="1" applyBorder="1" applyAlignment="1" applyProtection="1">
      <alignment horizontal="center"/>
      <protection locked="0" hidden="1"/>
    </xf>
    <xf numFmtId="1" fontId="42" fillId="0" borderId="9" xfId="0" applyNumberFormat="1" applyFont="1" applyBorder="1" applyAlignment="1" applyProtection="1">
      <alignment horizontal="right"/>
      <protection locked="0" hidden="1"/>
    </xf>
    <xf numFmtId="1" fontId="42" fillId="0" borderId="33" xfId="0" applyNumberFormat="1" applyFont="1" applyBorder="1" applyAlignment="1" applyProtection="1">
      <alignment horizontal="right"/>
      <protection locked="0" hidden="1"/>
    </xf>
    <xf numFmtId="1" fontId="42" fillId="0" borderId="35" xfId="0" applyNumberFormat="1" applyFont="1" applyBorder="1" applyAlignment="1" applyProtection="1">
      <alignment horizontal="right"/>
      <protection locked="0" hidden="1"/>
    </xf>
    <xf numFmtId="1" fontId="42" fillId="0" borderId="11" xfId="0" applyNumberFormat="1" applyFont="1" applyBorder="1" applyAlignment="1" applyProtection="1">
      <alignment horizontal="right"/>
      <protection locked="0" hidden="1"/>
    </xf>
    <xf numFmtId="1" fontId="42" fillId="0" borderId="13" xfId="0" applyNumberFormat="1" applyFont="1" applyBorder="1" applyAlignment="1" applyProtection="1">
      <alignment horizontal="right"/>
      <protection locked="0" hidden="1"/>
    </xf>
    <xf numFmtId="1" fontId="42" fillId="0" borderId="19" xfId="0" applyNumberFormat="1" applyFont="1" applyBorder="1" applyAlignment="1" applyProtection="1">
      <alignment horizontal="right"/>
      <protection locked="0" hidden="1"/>
    </xf>
    <xf numFmtId="1" fontId="42" fillId="0" borderId="14" xfId="0" applyNumberFormat="1" applyFont="1" applyBorder="1" applyAlignment="1" applyProtection="1">
      <alignment horizontal="right"/>
      <protection locked="0" hidden="1"/>
    </xf>
    <xf numFmtId="1" fontId="42" fillId="0" borderId="15" xfId="0" applyNumberFormat="1" applyFont="1" applyBorder="1" applyAlignment="1" applyProtection="1">
      <alignment horizontal="right"/>
      <protection locked="0" hidden="1"/>
    </xf>
    <xf numFmtId="1" fontId="42" fillId="0" borderId="16" xfId="0" applyNumberFormat="1" applyFont="1" applyBorder="1" applyAlignment="1" applyProtection="1">
      <alignment horizontal="right"/>
      <protection locked="0" hidden="1"/>
    </xf>
    <xf numFmtId="1" fontId="44" fillId="0" borderId="33" xfId="0" applyNumberFormat="1" applyFont="1" applyBorder="1" applyAlignment="1" applyProtection="1">
      <alignment horizontal="center"/>
      <protection locked="0" hidden="1"/>
    </xf>
    <xf numFmtId="0" fontId="43" fillId="0" borderId="49" xfId="0" applyFont="1" applyBorder="1" applyAlignment="1" applyProtection="1">
      <alignment horizontal="left" vertical="top"/>
      <protection locked="0" hidden="1"/>
    </xf>
    <xf numFmtId="0" fontId="43" fillId="0" borderId="50" xfId="0" applyFont="1" applyBorder="1" applyAlignment="1" applyProtection="1">
      <alignment horizontal="left" vertical="top"/>
      <protection locked="0" hidden="1"/>
    </xf>
    <xf numFmtId="0" fontId="43" fillId="0" borderId="51" xfId="0" applyFont="1" applyBorder="1" applyAlignment="1" applyProtection="1">
      <alignment horizontal="left" vertical="top"/>
      <protection locked="0" hidden="1"/>
    </xf>
    <xf numFmtId="0" fontId="43" fillId="0" borderId="54" xfId="0" applyFont="1" applyBorder="1" applyAlignment="1" applyProtection="1">
      <alignment horizontal="left" vertical="top"/>
      <protection locked="0" hidden="1"/>
    </xf>
    <xf numFmtId="0" fontId="43" fillId="0" borderId="55" xfId="0" applyFont="1" applyBorder="1" applyAlignment="1" applyProtection="1">
      <alignment horizontal="left" vertical="top"/>
      <protection locked="0" hidden="1"/>
    </xf>
    <xf numFmtId="0" fontId="43" fillId="0" borderId="56" xfId="0" applyFont="1" applyBorder="1" applyAlignment="1" applyProtection="1">
      <alignment horizontal="left" vertical="top"/>
      <protection locked="0" hidden="1"/>
    </xf>
    <xf numFmtId="0" fontId="4" fillId="0" borderId="9" xfId="0" applyFont="1" applyBorder="1" applyAlignment="1" applyProtection="1">
      <alignment horizontal="left" vertical="top" wrapText="1"/>
      <protection locked="0" hidden="1"/>
    </xf>
    <xf numFmtId="0" fontId="4" fillId="0" borderId="33" xfId="0" applyFont="1" applyBorder="1" applyAlignment="1" applyProtection="1">
      <alignment horizontal="left" vertical="top" wrapText="1"/>
      <protection locked="0" hidden="1"/>
    </xf>
    <xf numFmtId="0" fontId="4" fillId="0" borderId="35" xfId="0" applyFont="1" applyBorder="1" applyAlignment="1" applyProtection="1">
      <alignment horizontal="left" vertical="top" wrapText="1"/>
      <protection locked="0" hidden="1"/>
    </xf>
    <xf numFmtId="0" fontId="108" fillId="0" borderId="9" xfId="0" applyFont="1" applyBorder="1" applyAlignment="1" applyProtection="1">
      <alignment horizontal="left" vertical="top" wrapText="1"/>
      <protection locked="0" hidden="1"/>
    </xf>
    <xf numFmtId="0" fontId="108" fillId="0" borderId="33" xfId="0" applyFont="1" applyBorder="1" applyAlignment="1" applyProtection="1">
      <alignment horizontal="left" vertical="top" wrapText="1"/>
      <protection locked="0" hidden="1"/>
    </xf>
    <xf numFmtId="0" fontId="108" fillId="0" borderId="35" xfId="0" applyFont="1" applyBorder="1" applyAlignment="1" applyProtection="1">
      <alignment horizontal="left" vertical="top" wrapText="1"/>
      <protection locked="0" hidden="1"/>
    </xf>
    <xf numFmtId="0" fontId="43" fillId="0" borderId="9" xfId="0" applyFont="1" applyBorder="1" applyAlignment="1" applyProtection="1">
      <alignment horizontal="left" vertical="top" wrapText="1"/>
      <protection locked="0" hidden="1"/>
    </xf>
    <xf numFmtId="0" fontId="43" fillId="0" borderId="33" xfId="0" applyFont="1" applyBorder="1" applyAlignment="1" applyProtection="1">
      <alignment horizontal="left" vertical="top" wrapText="1"/>
      <protection locked="0" hidden="1"/>
    </xf>
    <xf numFmtId="0" fontId="43" fillId="0" borderId="35" xfId="0" applyFont="1" applyBorder="1" applyAlignment="1" applyProtection="1">
      <alignment horizontal="left" vertical="top" wrapText="1"/>
      <protection locked="0" hidden="1"/>
    </xf>
    <xf numFmtId="0" fontId="43" fillId="0" borderId="0" xfId="0" applyFont="1" applyBorder="1" applyAlignment="1" applyProtection="1">
      <alignment horizontal="left" vertical="top" wrapText="1"/>
      <protection locked="0" hidden="1"/>
    </xf>
    <xf numFmtId="0" fontId="43" fillId="0" borderId="0" xfId="0" applyFont="1" applyBorder="1" applyAlignment="1" applyProtection="1">
      <alignment horizontal="justify" vertical="justify" wrapText="1"/>
      <protection locked="0" hidden="1"/>
    </xf>
    <xf numFmtId="0" fontId="46" fillId="0" borderId="0" xfId="0" applyFont="1" applyBorder="1" applyAlignment="1" applyProtection="1">
      <alignment horizontal="left" vertical="top" wrapText="1"/>
      <protection locked="0" hidden="1"/>
    </xf>
    <xf numFmtId="0" fontId="108" fillId="0" borderId="0" xfId="0" applyFont="1" applyBorder="1" applyAlignment="1" applyProtection="1">
      <alignment horizontal="left" vertical="top" wrapText="1"/>
      <protection locked="0" hidden="1"/>
    </xf>
    <xf numFmtId="0" fontId="43" fillId="0" borderId="9" xfId="0" applyFont="1" applyBorder="1" applyAlignment="1" applyProtection="1">
      <alignment horizontal="center" vertical="top" wrapText="1"/>
      <protection locked="0" hidden="1"/>
    </xf>
    <xf numFmtId="0" fontId="43" fillId="0" borderId="33" xfId="0" applyFont="1" applyBorder="1" applyAlignment="1" applyProtection="1">
      <alignment horizontal="center" vertical="top" wrapText="1"/>
      <protection locked="0" hidden="1"/>
    </xf>
    <xf numFmtId="0" fontId="43" fillId="0" borderId="35" xfId="0" applyFont="1" applyBorder="1" applyAlignment="1" applyProtection="1">
      <alignment horizontal="center" vertical="top" wrapText="1"/>
      <protection locked="0" hidden="1"/>
    </xf>
    <xf numFmtId="0" fontId="4" fillId="0" borderId="9" xfId="0" applyFont="1" applyBorder="1" applyAlignment="1" applyProtection="1">
      <alignment horizontal="center" vertical="top" wrapText="1"/>
      <protection locked="0" hidden="1"/>
    </xf>
    <xf numFmtId="0" fontId="4" fillId="0" borderId="33" xfId="0" applyFont="1" applyBorder="1" applyAlignment="1" applyProtection="1">
      <alignment horizontal="center" vertical="top" wrapText="1"/>
      <protection locked="0" hidden="1"/>
    </xf>
    <xf numFmtId="0" fontId="4" fillId="0" borderId="35" xfId="0" applyFont="1" applyBorder="1" applyAlignment="1" applyProtection="1">
      <alignment horizontal="center" vertical="top" wrapText="1"/>
      <protection locked="0" hidden="1"/>
    </xf>
    <xf numFmtId="0" fontId="43" fillId="0" borderId="75" xfId="0" applyFont="1" applyBorder="1" applyAlignment="1" applyProtection="1">
      <alignment horizontal="left" vertical="top" wrapText="1"/>
      <protection locked="0" hidden="1"/>
    </xf>
    <xf numFmtId="1" fontId="43" fillId="0" borderId="1" xfId="0" applyNumberFormat="1" applyFont="1" applyBorder="1" applyAlignment="1" applyProtection="1">
      <protection locked="0" hidden="1"/>
    </xf>
    <xf numFmtId="1" fontId="43" fillId="0" borderId="11" xfId="0" applyNumberFormat="1" applyFont="1" applyBorder="1" applyAlignment="1" applyProtection="1">
      <protection locked="0" hidden="1"/>
    </xf>
    <xf numFmtId="1" fontId="43" fillId="0" borderId="13" xfId="0" applyNumberFormat="1" applyFont="1" applyBorder="1" applyAlignment="1" applyProtection="1">
      <protection locked="0" hidden="1"/>
    </xf>
    <xf numFmtId="1" fontId="43" fillId="0" borderId="19" xfId="0" applyNumberFormat="1" applyFont="1" applyBorder="1" applyAlignment="1" applyProtection="1">
      <protection locked="0" hidden="1"/>
    </xf>
    <xf numFmtId="1" fontId="43" fillId="0" borderId="9" xfId="0" applyNumberFormat="1" applyFont="1" applyBorder="1" applyAlignment="1" applyProtection="1">
      <protection locked="0" hidden="1"/>
    </xf>
    <xf numFmtId="1" fontId="43" fillId="0" borderId="33" xfId="0" applyNumberFormat="1" applyFont="1" applyBorder="1" applyAlignment="1" applyProtection="1">
      <protection locked="0" hidden="1"/>
    </xf>
    <xf numFmtId="1" fontId="43" fillId="0" borderId="35" xfId="0" applyNumberFormat="1" applyFont="1" applyBorder="1" applyAlignment="1" applyProtection="1">
      <protection locked="0" hidden="1"/>
    </xf>
    <xf numFmtId="1" fontId="43" fillId="0" borderId="14" xfId="0" applyNumberFormat="1" applyFont="1" applyBorder="1" applyAlignment="1" applyProtection="1">
      <protection locked="0" hidden="1"/>
    </xf>
    <xf numFmtId="1" fontId="43" fillId="0" borderId="15" xfId="0" applyNumberFormat="1" applyFont="1" applyBorder="1" applyAlignment="1" applyProtection="1">
      <protection locked="0" hidden="1"/>
    </xf>
    <xf numFmtId="1" fontId="43" fillId="0" borderId="16" xfId="0" applyNumberFormat="1" applyFont="1" applyBorder="1" applyAlignment="1" applyProtection="1">
      <protection locked="0" hidden="1"/>
    </xf>
    <xf numFmtId="1" fontId="43" fillId="0" borderId="17" xfId="0" applyNumberFormat="1" applyFont="1" applyBorder="1" applyAlignment="1" applyProtection="1">
      <protection locked="0" hidden="1"/>
    </xf>
    <xf numFmtId="1" fontId="43" fillId="0" borderId="0" xfId="0" applyNumberFormat="1" applyFont="1" applyBorder="1" applyAlignment="1" applyProtection="1">
      <protection locked="0" hidden="1"/>
    </xf>
    <xf numFmtId="1" fontId="43" fillId="0" borderId="18" xfId="0" applyNumberFormat="1" applyFont="1" applyBorder="1" applyAlignment="1" applyProtection="1">
      <protection locked="0" hidden="1"/>
    </xf>
    <xf numFmtId="1" fontId="43" fillId="0" borderId="9" xfId="0" applyNumberFormat="1" applyFont="1" applyBorder="1" applyAlignment="1" applyProtection="1">
      <alignment horizontal="right"/>
      <protection locked="0" hidden="1"/>
    </xf>
    <xf numFmtId="1" fontId="43" fillId="0" borderId="33" xfId="0" applyNumberFormat="1" applyFont="1" applyBorder="1" applyAlignment="1" applyProtection="1">
      <alignment horizontal="right"/>
      <protection locked="0" hidden="1"/>
    </xf>
    <xf numFmtId="1" fontId="43" fillId="0" borderId="35" xfId="0" applyNumberFormat="1" applyFont="1" applyBorder="1" applyAlignment="1" applyProtection="1">
      <alignment horizontal="right"/>
      <protection locked="0" hidden="1"/>
    </xf>
    <xf numFmtId="1" fontId="43" fillId="0" borderId="11" xfId="0" applyNumberFormat="1" applyFont="1" applyBorder="1" applyAlignment="1" applyProtection="1">
      <alignment horizontal="right"/>
      <protection locked="0" hidden="1"/>
    </xf>
    <xf numFmtId="1" fontId="43" fillId="0" borderId="13" xfId="0" applyNumberFormat="1" applyFont="1" applyBorder="1" applyAlignment="1" applyProtection="1">
      <alignment horizontal="right"/>
      <protection locked="0" hidden="1"/>
    </xf>
    <xf numFmtId="1" fontId="43" fillId="0" borderId="19" xfId="0" applyNumberFormat="1" applyFont="1" applyBorder="1" applyAlignment="1" applyProtection="1">
      <alignment horizontal="right"/>
      <protection locked="0" hidden="1"/>
    </xf>
    <xf numFmtId="1" fontId="43" fillId="0" borderId="17" xfId="0" applyNumberFormat="1" applyFont="1" applyBorder="1" applyAlignment="1" applyProtection="1">
      <alignment horizontal="right"/>
      <protection locked="0" hidden="1"/>
    </xf>
    <xf numFmtId="1" fontId="43" fillId="0" borderId="0" xfId="0" applyNumberFormat="1" applyFont="1" applyBorder="1" applyAlignment="1" applyProtection="1">
      <alignment horizontal="right"/>
      <protection locked="0" hidden="1"/>
    </xf>
    <xf numFmtId="1" fontId="43" fillId="0" borderId="18" xfId="0" applyNumberFormat="1" applyFont="1" applyBorder="1" applyAlignment="1" applyProtection="1">
      <alignment horizontal="right"/>
      <protection locked="0" hidden="1"/>
    </xf>
    <xf numFmtId="1" fontId="43" fillId="0" borderId="14" xfId="0" applyNumberFormat="1" applyFont="1" applyBorder="1" applyAlignment="1" applyProtection="1">
      <alignment horizontal="right"/>
      <protection locked="0" hidden="1"/>
    </xf>
    <xf numFmtId="1" fontId="43" fillId="0" borderId="15" xfId="0" applyNumberFormat="1" applyFont="1" applyBorder="1" applyAlignment="1" applyProtection="1">
      <alignment horizontal="right"/>
      <protection locked="0" hidden="1"/>
    </xf>
    <xf numFmtId="1" fontId="43" fillId="0" borderId="16" xfId="0" applyNumberFormat="1" applyFont="1" applyBorder="1" applyAlignment="1" applyProtection="1">
      <alignment horizontal="right"/>
      <protection locked="0" hidden="1"/>
    </xf>
    <xf numFmtId="1" fontId="42" fillId="0" borderId="1" xfId="0" applyNumberFormat="1" applyFont="1" applyBorder="1" applyAlignment="1" applyProtection="1">
      <alignment horizontal="right"/>
      <protection locked="0" hidden="1"/>
    </xf>
    <xf numFmtId="1" fontId="43" fillId="0" borderId="9" xfId="0" applyNumberFormat="1" applyFont="1" applyBorder="1" applyAlignment="1" applyProtection="1">
      <alignment horizontal="center"/>
      <protection locked="0" hidden="1"/>
    </xf>
    <xf numFmtId="1" fontId="43" fillId="0" borderId="33" xfId="0" applyNumberFormat="1" applyFont="1" applyBorder="1" applyAlignment="1" applyProtection="1">
      <alignment horizontal="center"/>
      <protection locked="0" hidden="1"/>
    </xf>
    <xf numFmtId="1" fontId="43" fillId="0" borderId="35" xfId="0" applyNumberFormat="1" applyFont="1" applyBorder="1" applyAlignment="1" applyProtection="1">
      <alignment horizontal="center"/>
      <protection locked="0" hidden="1"/>
    </xf>
    <xf numFmtId="0" fontId="42" fillId="0" borderId="36" xfId="0" applyFont="1" applyBorder="1" applyAlignment="1" applyProtection="1">
      <alignment horizontal="left"/>
      <protection locked="0" hidden="1"/>
    </xf>
    <xf numFmtId="1" fontId="42" fillId="0" borderId="36" xfId="0" applyNumberFormat="1" applyFont="1" applyBorder="1" applyAlignment="1" applyProtection="1">
      <alignment horizontal="right"/>
      <protection locked="0" hidden="1"/>
    </xf>
    <xf numFmtId="0" fontId="43" fillId="0" borderId="49" xfId="0" applyFont="1" applyBorder="1" applyAlignment="1" applyProtection="1">
      <alignment horizontal="left" vertical="top" wrapText="1"/>
      <protection locked="0" hidden="1"/>
    </xf>
    <xf numFmtId="0" fontId="43" fillId="0" borderId="50" xfId="0" applyFont="1" applyBorder="1" applyAlignment="1" applyProtection="1">
      <alignment horizontal="left" vertical="top" wrapText="1"/>
      <protection locked="0" hidden="1"/>
    </xf>
    <xf numFmtId="0" fontId="43" fillId="0" borderId="51" xfId="0" applyFont="1" applyBorder="1" applyAlignment="1" applyProtection="1">
      <alignment horizontal="left" vertical="top" wrapText="1"/>
      <protection locked="0" hidden="1"/>
    </xf>
    <xf numFmtId="0" fontId="43" fillId="0" borderId="54" xfId="0" applyFont="1" applyBorder="1" applyAlignment="1" applyProtection="1">
      <alignment horizontal="left" vertical="top" wrapText="1"/>
      <protection locked="0" hidden="1"/>
    </xf>
    <xf numFmtId="0" fontId="43" fillId="0" borderId="55" xfId="0" applyFont="1" applyBorder="1" applyAlignment="1" applyProtection="1">
      <alignment horizontal="left" vertical="top" wrapText="1"/>
      <protection locked="0" hidden="1"/>
    </xf>
    <xf numFmtId="0" fontId="43" fillId="0" borderId="56" xfId="0" applyFont="1" applyBorder="1" applyAlignment="1" applyProtection="1">
      <alignment horizontal="left" vertical="top" wrapText="1"/>
      <protection locked="0" hidden="1"/>
    </xf>
    <xf numFmtId="1" fontId="42" fillId="0" borderId="9" xfId="0" applyNumberFormat="1" applyFont="1" applyBorder="1" applyAlignment="1" applyProtection="1">
      <alignment horizontal="center"/>
      <protection locked="0" hidden="1"/>
    </xf>
    <xf numFmtId="1" fontId="42" fillId="0" borderId="33" xfId="0" applyNumberFormat="1" applyFont="1" applyBorder="1" applyAlignment="1" applyProtection="1">
      <alignment horizontal="center"/>
      <protection locked="0" hidden="1"/>
    </xf>
    <xf numFmtId="1" fontId="42" fillId="0" borderId="35" xfId="0" applyNumberFormat="1" applyFont="1" applyBorder="1" applyAlignment="1" applyProtection="1">
      <alignment horizontal="center"/>
      <protection locked="0" hidden="1"/>
    </xf>
    <xf numFmtId="0" fontId="42" fillId="0" borderId="9" xfId="0" applyFont="1" applyBorder="1" applyAlignment="1" applyProtection="1">
      <alignment horizontal="left"/>
      <protection locked="0" hidden="1"/>
    </xf>
    <xf numFmtId="0" fontId="42" fillId="0" borderId="33" xfId="0" applyFont="1" applyBorder="1" applyAlignment="1" applyProtection="1">
      <alignment horizontal="left"/>
      <protection locked="0" hidden="1"/>
    </xf>
    <xf numFmtId="0" fontId="42" fillId="0" borderId="35" xfId="0" applyFont="1" applyBorder="1" applyAlignment="1" applyProtection="1">
      <alignment horizontal="left"/>
      <protection locked="0" hidden="1"/>
    </xf>
    <xf numFmtId="1" fontId="42" fillId="0" borderId="11" xfId="0" applyNumberFormat="1" applyFont="1" applyBorder="1" applyAlignment="1" applyProtection="1">
      <protection locked="0" hidden="1"/>
    </xf>
    <xf numFmtId="1" fontId="42" fillId="0" borderId="13" xfId="0" applyNumberFormat="1" applyFont="1" applyBorder="1" applyAlignment="1" applyProtection="1">
      <protection locked="0" hidden="1"/>
    </xf>
    <xf numFmtId="1" fontId="42" fillId="0" borderId="19" xfId="0" applyNumberFormat="1" applyFont="1" applyBorder="1" applyAlignment="1" applyProtection="1">
      <protection locked="0" hidden="1"/>
    </xf>
    <xf numFmtId="1" fontId="42" fillId="0" borderId="17" xfId="0" applyNumberFormat="1" applyFont="1" applyBorder="1" applyAlignment="1" applyProtection="1">
      <protection locked="0" hidden="1"/>
    </xf>
    <xf numFmtId="1" fontId="42" fillId="0" borderId="0" xfId="0" applyNumberFormat="1" applyFont="1" applyBorder="1" applyAlignment="1" applyProtection="1">
      <protection locked="0" hidden="1"/>
    </xf>
    <xf numFmtId="1" fontId="42" fillId="0" borderId="18" xfId="0" applyNumberFormat="1" applyFont="1" applyBorder="1" applyAlignment="1" applyProtection="1">
      <protection locked="0" hidden="1"/>
    </xf>
    <xf numFmtId="1" fontId="42" fillId="0" borderId="14" xfId="0" applyNumberFormat="1" applyFont="1" applyBorder="1" applyAlignment="1" applyProtection="1">
      <protection locked="0" hidden="1"/>
    </xf>
    <xf numFmtId="1" fontId="42" fillId="0" borderId="15" xfId="0" applyNumberFormat="1" applyFont="1" applyBorder="1" applyAlignment="1" applyProtection="1">
      <protection locked="0" hidden="1"/>
    </xf>
    <xf numFmtId="1" fontId="42" fillId="0" borderId="16" xfId="0" applyNumberFormat="1" applyFont="1" applyBorder="1" applyAlignment="1" applyProtection="1">
      <protection locked="0" hidden="1"/>
    </xf>
    <xf numFmtId="1" fontId="42" fillId="0" borderId="17" xfId="0" applyNumberFormat="1" applyFont="1" applyBorder="1" applyAlignment="1" applyProtection="1">
      <alignment horizontal="right"/>
      <protection locked="0" hidden="1"/>
    </xf>
    <xf numFmtId="1" fontId="42" fillId="0" borderId="0" xfId="0" applyNumberFormat="1" applyFont="1" applyBorder="1" applyAlignment="1" applyProtection="1">
      <alignment horizontal="right"/>
      <protection locked="0" hidden="1"/>
    </xf>
    <xf numFmtId="1" fontId="42" fillId="0" borderId="18" xfId="0" applyNumberFormat="1" applyFont="1" applyBorder="1" applyAlignment="1" applyProtection="1">
      <alignment horizontal="right"/>
      <protection locked="0" hidden="1"/>
    </xf>
    <xf numFmtId="1" fontId="42" fillId="0" borderId="9" xfId="0" applyNumberFormat="1" applyFont="1" applyFill="1" applyBorder="1" applyAlignment="1" applyProtection="1">
      <alignment horizontal="right"/>
      <protection locked="0" hidden="1"/>
    </xf>
    <xf numFmtId="1" fontId="42" fillId="0" borderId="33" xfId="0" applyNumberFormat="1" applyFont="1" applyFill="1" applyBorder="1" applyAlignment="1" applyProtection="1">
      <alignment horizontal="right"/>
      <protection locked="0" hidden="1"/>
    </xf>
    <xf numFmtId="1" fontId="42" fillId="0" borderId="35" xfId="0" applyNumberFormat="1" applyFont="1" applyFill="1" applyBorder="1" applyAlignment="1" applyProtection="1">
      <alignment horizontal="right"/>
      <protection locked="0" hidden="1"/>
    </xf>
    <xf numFmtId="1" fontId="42" fillId="13" borderId="9" xfId="0" applyNumberFormat="1" applyFont="1" applyFill="1" applyBorder="1" applyAlignment="1" applyProtection="1">
      <alignment horizontal="right"/>
      <protection locked="0" hidden="1"/>
    </xf>
    <xf numFmtId="1" fontId="42" fillId="13" borderId="33" xfId="0" applyNumberFormat="1" applyFont="1" applyFill="1" applyBorder="1" applyAlignment="1" applyProtection="1">
      <alignment horizontal="right"/>
      <protection locked="0" hidden="1"/>
    </xf>
    <xf numFmtId="1" fontId="42" fillId="13" borderId="35" xfId="0" applyNumberFormat="1" applyFont="1" applyFill="1" applyBorder="1" applyAlignment="1" applyProtection="1">
      <alignment horizontal="right"/>
      <protection locked="0" hidden="1"/>
    </xf>
    <xf numFmtId="0" fontId="42" fillId="0" borderId="11" xfId="0" applyFont="1" applyBorder="1" applyAlignment="1" applyProtection="1">
      <alignment horizontal="left"/>
      <protection locked="0" hidden="1"/>
    </xf>
    <xf numFmtId="0" fontId="42" fillId="0" borderId="13" xfId="0" applyFont="1" applyBorder="1" applyAlignment="1" applyProtection="1">
      <alignment horizontal="left"/>
      <protection locked="0" hidden="1"/>
    </xf>
    <xf numFmtId="0" fontId="42" fillId="0" borderId="19" xfId="0" applyFont="1" applyBorder="1" applyAlignment="1" applyProtection="1">
      <alignment horizontal="left"/>
      <protection locked="0" hidden="1"/>
    </xf>
    <xf numFmtId="14" fontId="42" fillId="0" borderId="1" xfId="0" applyNumberFormat="1" applyFont="1" applyBorder="1" applyAlignment="1" applyProtection="1">
      <alignment horizontal="right"/>
      <protection locked="0" hidden="1"/>
    </xf>
    <xf numFmtId="14" fontId="42" fillId="0" borderId="9" xfId="0" applyNumberFormat="1" applyFont="1" applyBorder="1" applyAlignment="1" applyProtection="1">
      <alignment horizontal="right"/>
      <protection locked="0" hidden="1"/>
    </xf>
    <xf numFmtId="14" fontId="42" fillId="0" borderId="33" xfId="0" applyNumberFormat="1" applyFont="1" applyBorder="1" applyAlignment="1" applyProtection="1">
      <alignment horizontal="right"/>
      <protection locked="0" hidden="1"/>
    </xf>
    <xf numFmtId="14" fontId="42" fillId="0" borderId="35" xfId="0" applyNumberFormat="1" applyFont="1" applyBorder="1" applyAlignment="1" applyProtection="1">
      <alignment horizontal="right"/>
      <protection locked="0" hidden="1"/>
    </xf>
    <xf numFmtId="1" fontId="42" fillId="13" borderId="16" xfId="0" applyNumberFormat="1" applyFont="1" applyFill="1" applyBorder="1" applyAlignment="1" applyProtection="1">
      <alignment horizontal="right"/>
      <protection locked="0" hidden="1"/>
    </xf>
    <xf numFmtId="1" fontId="42" fillId="13" borderId="36" xfId="0" applyNumberFormat="1" applyFont="1" applyFill="1" applyBorder="1" applyAlignment="1" applyProtection="1">
      <alignment horizontal="right"/>
      <protection locked="0" hidden="1"/>
    </xf>
    <xf numFmtId="1" fontId="43" fillId="0" borderId="1" xfId="0" applyNumberFormat="1" applyFont="1" applyBorder="1" applyAlignment="1" applyProtection="1">
      <alignment horizontal="right"/>
      <protection locked="0" hidden="1"/>
    </xf>
    <xf numFmtId="1" fontId="43" fillId="13" borderId="1" xfId="0" applyNumberFormat="1" applyFont="1" applyFill="1" applyBorder="1" applyAlignment="1" applyProtection="1">
      <alignment horizontal="right"/>
      <protection locked="0" hidden="1"/>
    </xf>
    <xf numFmtId="0" fontId="44" fillId="0" borderId="33" xfId="0" applyFont="1" applyBorder="1" applyAlignment="1" applyProtection="1">
      <alignment horizontal="left"/>
      <protection locked="0" hidden="1"/>
    </xf>
    <xf numFmtId="0" fontId="42" fillId="0" borderId="14" xfId="0" applyFont="1" applyBorder="1" applyAlignment="1" applyProtection="1">
      <alignment horizontal="left" vertical="top" wrapText="1"/>
      <protection locked="0" hidden="1"/>
    </xf>
    <xf numFmtId="0" fontId="42" fillId="0" borderId="15" xfId="0" applyFont="1" applyBorder="1" applyAlignment="1" applyProtection="1">
      <alignment horizontal="left" vertical="top" wrapText="1"/>
      <protection locked="0" hidden="1"/>
    </xf>
    <xf numFmtId="0" fontId="42" fillId="0" borderId="16" xfId="0" applyFont="1" applyBorder="1" applyAlignment="1" applyProtection="1">
      <alignment horizontal="left" vertical="top" wrapText="1"/>
      <protection locked="0" hidden="1"/>
    </xf>
    <xf numFmtId="0" fontId="44" fillId="0" borderId="1" xfId="0" applyFont="1" applyBorder="1" applyAlignment="1" applyProtection="1">
      <alignment horizontal="center"/>
      <protection locked="0" hidden="1"/>
    </xf>
    <xf numFmtId="1" fontId="44" fillId="0" borderId="33" xfId="0" applyNumberFormat="1" applyFont="1" applyBorder="1" applyAlignment="1" applyProtection="1">
      <alignment horizontal="right"/>
      <protection locked="0" hidden="1"/>
    </xf>
    <xf numFmtId="1" fontId="42" fillId="0" borderId="11" xfId="0" applyNumberFormat="1" applyFont="1" applyBorder="1" applyAlignment="1" applyProtection="1">
      <alignment horizontal="center"/>
      <protection locked="0" hidden="1"/>
    </xf>
    <xf numFmtId="1" fontId="42" fillId="0" borderId="13" xfId="0" applyNumberFormat="1" applyFont="1" applyBorder="1" applyAlignment="1" applyProtection="1">
      <alignment horizontal="center"/>
      <protection locked="0" hidden="1"/>
    </xf>
    <xf numFmtId="1" fontId="42" fillId="0" borderId="19" xfId="0" applyNumberFormat="1" applyFont="1" applyBorder="1" applyAlignment="1" applyProtection="1">
      <alignment horizontal="center"/>
      <protection locked="0" hidden="1"/>
    </xf>
    <xf numFmtId="1" fontId="42" fillId="0" borderId="14" xfId="0" applyNumberFormat="1" applyFont="1" applyBorder="1" applyAlignment="1" applyProtection="1">
      <alignment horizontal="center"/>
      <protection locked="0" hidden="1"/>
    </xf>
    <xf numFmtId="1" fontId="42" fillId="0" borderId="15" xfId="0" applyNumberFormat="1" applyFont="1" applyBorder="1" applyAlignment="1" applyProtection="1">
      <alignment horizontal="center"/>
      <protection locked="0" hidden="1"/>
    </xf>
    <xf numFmtId="1" fontId="42" fillId="0" borderId="16" xfId="0" applyNumberFormat="1" applyFont="1" applyBorder="1" applyAlignment="1" applyProtection="1">
      <alignment horizontal="center"/>
      <protection locked="0" hidden="1"/>
    </xf>
    <xf numFmtId="14" fontId="44" fillId="0" borderId="33" xfId="0" applyNumberFormat="1" applyFont="1" applyBorder="1" applyAlignment="1" applyProtection="1">
      <alignment horizontal="right"/>
      <protection locked="0" hidden="1"/>
    </xf>
    <xf numFmtId="0" fontId="44" fillId="0" borderId="35" xfId="0" applyFont="1" applyBorder="1" applyAlignment="1" applyProtection="1">
      <alignment horizontal="left"/>
      <protection locked="0" hidden="1"/>
    </xf>
    <xf numFmtId="0" fontId="44" fillId="0" borderId="37" xfId="0" applyFont="1" applyBorder="1" applyAlignment="1" applyProtection="1">
      <alignment horizontal="center"/>
      <protection locked="0" hidden="1"/>
    </xf>
    <xf numFmtId="1" fontId="43" fillId="0" borderId="1" xfId="0" applyNumberFormat="1" applyFont="1" applyBorder="1" applyAlignment="1" applyProtection="1">
      <alignment horizontal="center"/>
      <protection locked="0" hidden="1"/>
    </xf>
    <xf numFmtId="1" fontId="42" fillId="0" borderId="3" xfId="0" applyNumberFormat="1" applyFont="1" applyBorder="1" applyAlignment="1" applyProtection="1">
      <alignment horizontal="right"/>
      <protection locked="0" hidden="1"/>
    </xf>
    <xf numFmtId="0" fontId="42" fillId="0" borderId="14" xfId="0" applyFont="1" applyBorder="1" applyAlignment="1" applyProtection="1">
      <alignment horizontal="left" wrapText="1"/>
      <protection locked="0" hidden="1"/>
    </xf>
    <xf numFmtId="0" fontId="42" fillId="0" borderId="15" xfId="0" applyFont="1" applyBorder="1" applyAlignment="1" applyProtection="1">
      <alignment horizontal="left" wrapText="1"/>
      <protection locked="0" hidden="1"/>
    </xf>
    <xf numFmtId="0" fontId="48" fillId="0" borderId="40" xfId="0" applyFont="1" applyBorder="1" applyAlignment="1" applyProtection="1">
      <alignment horizontal="left" vertical="top" wrapText="1"/>
      <protection locked="0" hidden="1"/>
    </xf>
    <xf numFmtId="0" fontId="48" fillId="0" borderId="41" xfId="0" applyFont="1" applyBorder="1" applyAlignment="1" applyProtection="1">
      <alignment horizontal="left" vertical="top" wrapText="1"/>
      <protection locked="0" hidden="1"/>
    </xf>
    <xf numFmtId="0" fontId="48" fillId="0" borderId="42" xfId="0" applyFont="1" applyBorder="1" applyAlignment="1" applyProtection="1">
      <alignment horizontal="left" vertical="top" wrapText="1"/>
      <protection locked="0" hidden="1"/>
    </xf>
    <xf numFmtId="0" fontId="44" fillId="0" borderId="38" xfId="0" applyFont="1" applyBorder="1" applyAlignment="1" applyProtection="1">
      <alignment horizontal="center"/>
      <protection locked="0" hidden="1"/>
    </xf>
    <xf numFmtId="0" fontId="44" fillId="0" borderId="39" xfId="0" applyFont="1" applyBorder="1" applyAlignment="1" applyProtection="1">
      <alignment horizontal="center"/>
      <protection locked="0" hidden="1"/>
    </xf>
    <xf numFmtId="0" fontId="44" fillId="0" borderId="32" xfId="0" applyFont="1" applyBorder="1" applyAlignment="1" applyProtection="1">
      <alignment horizontal="center"/>
      <protection locked="0" hidden="1"/>
    </xf>
    <xf numFmtId="1" fontId="43" fillId="13" borderId="1" xfId="0" applyNumberFormat="1" applyFont="1" applyFill="1" applyBorder="1" applyAlignment="1" applyProtection="1">
      <protection locked="0" hidden="1"/>
    </xf>
    <xf numFmtId="1" fontId="43" fillId="0" borderId="1" xfId="0" applyNumberFormat="1" applyFont="1" applyFill="1" applyBorder="1" applyAlignment="1" applyProtection="1">
      <alignment horizontal="right"/>
      <protection locked="0" hidden="1"/>
    </xf>
    <xf numFmtId="1" fontId="43" fillId="13" borderId="9" xfId="0" applyNumberFormat="1" applyFont="1" applyFill="1" applyBorder="1" applyAlignment="1" applyProtection="1">
      <alignment horizontal="right"/>
      <protection locked="0" hidden="1"/>
    </xf>
    <xf numFmtId="1" fontId="43" fillId="13" borderId="33" xfId="0" applyNumberFormat="1" applyFont="1" applyFill="1" applyBorder="1" applyAlignment="1" applyProtection="1">
      <alignment horizontal="right"/>
      <protection locked="0" hidden="1"/>
    </xf>
    <xf numFmtId="1" fontId="43" fillId="13" borderId="35" xfId="0" applyNumberFormat="1" applyFont="1" applyFill="1" applyBorder="1" applyAlignment="1" applyProtection="1">
      <alignment horizontal="right"/>
      <protection locked="0" hidden="1"/>
    </xf>
    <xf numFmtId="1" fontId="43" fillId="13" borderId="9" xfId="0" applyNumberFormat="1" applyFont="1" applyFill="1" applyBorder="1" applyAlignment="1" applyProtection="1">
      <alignment horizontal="right" wrapText="1"/>
      <protection locked="0" hidden="1"/>
    </xf>
    <xf numFmtId="1" fontId="43" fillId="13" borderId="33" xfId="0" applyNumberFormat="1" applyFont="1" applyFill="1" applyBorder="1" applyAlignment="1" applyProtection="1">
      <alignment horizontal="right" wrapText="1"/>
      <protection locked="0" hidden="1"/>
    </xf>
    <xf numFmtId="1" fontId="43" fillId="13" borderId="35" xfId="0" applyNumberFormat="1" applyFont="1" applyFill="1" applyBorder="1" applyAlignment="1" applyProtection="1">
      <alignment horizontal="right" wrapText="1"/>
      <protection locked="0" hidden="1"/>
    </xf>
    <xf numFmtId="1" fontId="42" fillId="0" borderId="17" xfId="0" applyNumberFormat="1" applyFont="1" applyBorder="1" applyAlignment="1" applyProtection="1">
      <alignment horizontal="center"/>
      <protection locked="0" hidden="1"/>
    </xf>
    <xf numFmtId="1" fontId="42" fillId="0" borderId="0" xfId="0" applyNumberFormat="1" applyFont="1" applyBorder="1" applyAlignment="1" applyProtection="1">
      <alignment horizontal="center"/>
      <protection locked="0" hidden="1"/>
    </xf>
    <xf numFmtId="1" fontId="42" fillId="0" borderId="18" xfId="0" applyNumberFormat="1" applyFont="1" applyBorder="1" applyAlignment="1" applyProtection="1">
      <alignment horizontal="center"/>
      <protection locked="0" hidden="1"/>
    </xf>
    <xf numFmtId="1" fontId="42" fillId="13" borderId="9" xfId="0" applyNumberFormat="1" applyFont="1" applyFill="1" applyBorder="1" applyAlignment="1" applyProtection="1">
      <alignment horizontal="center"/>
      <protection locked="0" hidden="1"/>
    </xf>
    <xf numFmtId="1" fontId="42" fillId="13" borderId="33" xfId="0" applyNumberFormat="1" applyFont="1" applyFill="1" applyBorder="1" applyAlignment="1" applyProtection="1">
      <alignment horizontal="center"/>
      <protection locked="0" hidden="1"/>
    </xf>
    <xf numFmtId="1" fontId="42" fillId="13" borderId="35" xfId="0" applyNumberFormat="1" applyFont="1" applyFill="1" applyBorder="1" applyAlignment="1" applyProtection="1">
      <alignment horizontal="center"/>
      <protection locked="0" hidden="1"/>
    </xf>
    <xf numFmtId="0" fontId="44" fillId="0" borderId="9" xfId="0" applyFont="1" applyBorder="1" applyAlignment="1" applyProtection="1">
      <alignment horizontal="center"/>
      <protection locked="0" hidden="1"/>
    </xf>
    <xf numFmtId="0" fontId="44" fillId="0" borderId="33" xfId="0" applyFont="1" applyBorder="1" applyAlignment="1" applyProtection="1">
      <alignment horizontal="center"/>
      <protection locked="0" hidden="1"/>
    </xf>
    <xf numFmtId="0" fontId="44" fillId="0" borderId="35" xfId="0" applyFont="1" applyBorder="1" applyAlignment="1" applyProtection="1">
      <alignment horizontal="center"/>
      <protection locked="0" hidden="1"/>
    </xf>
    <xf numFmtId="0" fontId="47" fillId="0" borderId="3" xfId="0" applyFont="1" applyBorder="1" applyAlignment="1" applyProtection="1">
      <alignment horizontal="center" vertical="top" wrapText="1"/>
      <protection locked="0" hidden="1"/>
    </xf>
    <xf numFmtId="0" fontId="47" fillId="0" borderId="37" xfId="0" applyFont="1" applyBorder="1" applyAlignment="1" applyProtection="1">
      <alignment horizontal="center" vertical="top" wrapText="1"/>
      <protection locked="0" hidden="1"/>
    </xf>
    <xf numFmtId="1" fontId="42" fillId="0" borderId="9" xfId="0" applyNumberFormat="1" applyFont="1" applyBorder="1" applyAlignment="1" applyProtection="1">
      <protection locked="0" hidden="1"/>
    </xf>
    <xf numFmtId="1" fontId="42" fillId="0" borderId="33" xfId="0" applyNumberFormat="1" applyFont="1" applyBorder="1" applyAlignment="1" applyProtection="1">
      <protection locked="0" hidden="1"/>
    </xf>
    <xf numFmtId="1" fontId="42" fillId="0" borderId="35" xfId="0" applyNumberFormat="1" applyFont="1" applyBorder="1" applyAlignment="1" applyProtection="1">
      <protection locked="0" hidden="1"/>
    </xf>
    <xf numFmtId="0" fontId="47" fillId="0" borderId="11" xfId="0" applyFont="1" applyBorder="1" applyAlignment="1" applyProtection="1">
      <alignment horizontal="center" vertical="center" wrapText="1"/>
      <protection locked="0" hidden="1"/>
    </xf>
    <xf numFmtId="0" fontId="47" fillId="0" borderId="13" xfId="0" applyFont="1" applyBorder="1" applyAlignment="1" applyProtection="1">
      <alignment horizontal="center" vertical="center" wrapText="1"/>
      <protection locked="0" hidden="1"/>
    </xf>
    <xf numFmtId="0" fontId="47" fillId="0" borderId="19" xfId="0" applyFont="1" applyBorder="1" applyAlignment="1" applyProtection="1">
      <alignment horizontal="center" vertical="center" wrapText="1"/>
      <protection locked="0" hidden="1"/>
    </xf>
    <xf numFmtId="0" fontId="47" fillId="0" borderId="17" xfId="0" applyFont="1" applyBorder="1" applyAlignment="1" applyProtection="1">
      <alignment horizontal="center" vertical="center" wrapText="1"/>
      <protection locked="0" hidden="1"/>
    </xf>
    <xf numFmtId="0" fontId="47" fillId="0" borderId="0" xfId="0" applyFont="1" applyBorder="1" applyAlignment="1" applyProtection="1">
      <alignment horizontal="center" vertical="center" wrapText="1"/>
      <protection locked="0" hidden="1"/>
    </xf>
    <xf numFmtId="0" fontId="47" fillId="0" borderId="18" xfId="0" applyFont="1" applyBorder="1" applyAlignment="1" applyProtection="1">
      <alignment horizontal="center" vertical="center" wrapText="1"/>
      <protection locked="0" hidden="1"/>
    </xf>
    <xf numFmtId="0" fontId="44" fillId="0" borderId="36" xfId="0" applyFont="1" applyBorder="1" applyAlignment="1" applyProtection="1">
      <alignment horizontal="center"/>
      <protection locked="0" hidden="1"/>
    </xf>
    <xf numFmtId="0" fontId="47" fillId="0" borderId="3" xfId="0" applyFont="1" applyBorder="1" applyAlignment="1" applyProtection="1">
      <alignment horizontal="center" vertical="center" wrapText="1"/>
      <protection locked="0" hidden="1"/>
    </xf>
    <xf numFmtId="0" fontId="47" fillId="0" borderId="37" xfId="0" applyFont="1" applyBorder="1" applyAlignment="1" applyProtection="1">
      <alignment horizontal="center" vertical="center" wrapText="1"/>
      <protection locked="0" hidden="1"/>
    </xf>
    <xf numFmtId="0" fontId="44" fillId="0" borderId="1" xfId="0" applyFont="1" applyBorder="1" applyAlignment="1" applyProtection="1">
      <alignment horizontal="center" vertical="center"/>
      <protection locked="0" hidden="1"/>
    </xf>
    <xf numFmtId="1" fontId="42" fillId="0" borderId="1" xfId="0" applyNumberFormat="1" applyFont="1" applyBorder="1" applyAlignment="1" applyProtection="1">
      <alignment horizontal="center"/>
      <protection locked="0" hidden="1"/>
    </xf>
    <xf numFmtId="0" fontId="42" fillId="0" borderId="14" xfId="0" applyFont="1" applyBorder="1" applyAlignment="1" applyProtection="1">
      <alignment horizontal="left"/>
      <protection locked="0" hidden="1"/>
    </xf>
    <xf numFmtId="0" fontId="42" fillId="0" borderId="15" xfId="0" applyFont="1" applyBorder="1" applyAlignment="1" applyProtection="1">
      <alignment horizontal="left"/>
      <protection locked="0" hidden="1"/>
    </xf>
    <xf numFmtId="0" fontId="42" fillId="0" borderId="16" xfId="0" applyFont="1" applyBorder="1" applyAlignment="1" applyProtection="1">
      <alignment horizontal="left"/>
      <protection locked="0" hidden="1"/>
    </xf>
    <xf numFmtId="0" fontId="42" fillId="0" borderId="1" xfId="0" applyFont="1" applyBorder="1" applyAlignment="1" applyProtection="1">
      <alignment horizontal="left"/>
      <protection locked="0" hidden="1"/>
    </xf>
    <xf numFmtId="0" fontId="44" fillId="0" borderId="33" xfId="0" applyFont="1" applyBorder="1" applyAlignment="1" applyProtection="1">
      <alignment horizontal="left" vertical="top"/>
      <protection locked="0" hidden="1"/>
    </xf>
    <xf numFmtId="0" fontId="42" fillId="0" borderId="9" xfId="0" applyFont="1" applyBorder="1" applyAlignment="1" applyProtection="1">
      <alignment horizontal="left" vertical="top"/>
      <protection locked="0" hidden="1"/>
    </xf>
    <xf numFmtId="0" fontId="42" fillId="0" borderId="33" xfId="0" applyFont="1" applyBorder="1" applyAlignment="1" applyProtection="1">
      <alignment horizontal="left" vertical="top"/>
      <protection locked="0" hidden="1"/>
    </xf>
    <xf numFmtId="0" fontId="42" fillId="0" borderId="35" xfId="0" applyFont="1" applyBorder="1" applyAlignment="1" applyProtection="1">
      <alignment horizontal="left" vertical="top"/>
      <protection locked="0" hidden="1"/>
    </xf>
    <xf numFmtId="0" fontId="44" fillId="0" borderId="3" xfId="0" applyFont="1" applyBorder="1" applyAlignment="1" applyProtection="1">
      <alignment horizontal="center" vertical="center" wrapText="1"/>
      <protection locked="0" hidden="1"/>
    </xf>
    <xf numFmtId="0" fontId="44" fillId="0" borderId="36" xfId="0" applyFont="1" applyBorder="1" applyAlignment="1" applyProtection="1">
      <alignment horizontal="center" vertical="center" wrapText="1"/>
      <protection locked="0" hidden="1"/>
    </xf>
    <xf numFmtId="0" fontId="44" fillId="0" borderId="3" xfId="0" applyFont="1" applyBorder="1" applyAlignment="1" applyProtection="1">
      <alignment horizontal="center" vertical="center"/>
      <protection locked="0" hidden="1"/>
    </xf>
    <xf numFmtId="0" fontId="44" fillId="0" borderId="36" xfId="0" applyFont="1" applyBorder="1" applyAlignment="1" applyProtection="1">
      <alignment horizontal="center" vertical="center"/>
      <protection locked="0" hidden="1"/>
    </xf>
    <xf numFmtId="1" fontId="43" fillId="0" borderId="3" xfId="0" applyNumberFormat="1" applyFont="1" applyBorder="1" applyAlignment="1" applyProtection="1">
      <alignment horizontal="center"/>
      <protection locked="0" hidden="1"/>
    </xf>
    <xf numFmtId="0" fontId="42" fillId="0" borderId="9" xfId="0" applyFont="1" applyBorder="1" applyAlignment="1" applyProtection="1">
      <alignment horizontal="left" vertical="top" wrapText="1"/>
      <protection locked="0" hidden="1"/>
    </xf>
    <xf numFmtId="0" fontId="42" fillId="0" borderId="33" xfId="0" applyFont="1" applyBorder="1" applyAlignment="1" applyProtection="1">
      <alignment horizontal="left" vertical="top" wrapText="1"/>
      <protection locked="0" hidden="1"/>
    </xf>
    <xf numFmtId="0" fontId="42" fillId="0" borderId="35" xfId="0" applyFont="1" applyBorder="1" applyAlignment="1" applyProtection="1">
      <alignment horizontal="left" vertical="top" wrapText="1"/>
      <protection locked="0" hidden="1"/>
    </xf>
    <xf numFmtId="0" fontId="44" fillId="0" borderId="3" xfId="0" applyFont="1" applyBorder="1" applyAlignment="1" applyProtection="1">
      <alignment horizontal="center"/>
      <protection locked="0" hidden="1"/>
    </xf>
    <xf numFmtId="1" fontId="43" fillId="0" borderId="11" xfId="0" applyNumberFormat="1" applyFont="1" applyBorder="1" applyAlignment="1" applyProtection="1">
      <alignment horizontal="center"/>
      <protection locked="0" hidden="1"/>
    </xf>
    <xf numFmtId="1" fontId="43" fillId="0" borderId="13" xfId="0" applyNumberFormat="1" applyFont="1" applyBorder="1" applyAlignment="1" applyProtection="1">
      <alignment horizontal="center"/>
      <protection locked="0" hidden="1"/>
    </xf>
    <xf numFmtId="1" fontId="43" fillId="0" borderId="19" xfId="0" applyNumberFormat="1" applyFont="1" applyBorder="1" applyAlignment="1" applyProtection="1">
      <alignment horizontal="center"/>
      <protection locked="0" hidden="1"/>
    </xf>
    <xf numFmtId="0" fontId="44" fillId="0" borderId="11" xfId="0" applyFont="1" applyBorder="1" applyAlignment="1" applyProtection="1">
      <alignment horizontal="center" wrapText="1"/>
      <protection locked="0" hidden="1"/>
    </xf>
    <xf numFmtId="0" fontId="44" fillId="0" borderId="13" xfId="0" applyFont="1" applyBorder="1" applyAlignment="1" applyProtection="1">
      <alignment horizontal="center" wrapText="1"/>
      <protection locked="0" hidden="1"/>
    </xf>
    <xf numFmtId="0" fontId="44" fillId="0" borderId="19" xfId="0" applyFont="1" applyBorder="1" applyAlignment="1" applyProtection="1">
      <alignment horizontal="center" wrapText="1"/>
      <protection locked="0" hidden="1"/>
    </xf>
    <xf numFmtId="0" fontId="44" fillId="0" borderId="17" xfId="0" applyFont="1" applyBorder="1" applyAlignment="1" applyProtection="1">
      <alignment horizontal="center" wrapText="1"/>
      <protection locked="0" hidden="1"/>
    </xf>
    <xf numFmtId="0" fontId="44" fillId="0" borderId="0" xfId="0" applyFont="1" applyBorder="1" applyAlignment="1" applyProtection="1">
      <alignment horizontal="center" wrapText="1"/>
      <protection locked="0" hidden="1"/>
    </xf>
    <xf numFmtId="0" fontId="44" fillId="0" borderId="18" xfId="0" applyFont="1" applyBorder="1" applyAlignment="1" applyProtection="1">
      <alignment horizontal="center" wrapText="1"/>
      <protection locked="0" hidden="1"/>
    </xf>
    <xf numFmtId="1" fontId="43" fillId="0" borderId="36" xfId="0" applyNumberFormat="1" applyFont="1" applyBorder="1" applyAlignment="1" applyProtection="1">
      <alignment horizontal="center"/>
      <protection locked="0" hidden="1"/>
    </xf>
    <xf numFmtId="1" fontId="44" fillId="0" borderId="9" xfId="0" applyNumberFormat="1" applyFont="1" applyBorder="1" applyAlignment="1" applyProtection="1">
      <alignment horizontal="right"/>
      <protection locked="0" hidden="1"/>
    </xf>
    <xf numFmtId="1" fontId="44" fillId="0" borderId="35" xfId="0" applyNumberFormat="1" applyFont="1" applyBorder="1" applyAlignment="1" applyProtection="1">
      <alignment horizontal="right"/>
      <protection locked="0" hidden="1"/>
    </xf>
    <xf numFmtId="1" fontId="44" fillId="0" borderId="9" xfId="0" applyNumberFormat="1" applyFont="1" applyBorder="1" applyAlignment="1" applyProtection="1">
      <protection locked="0" hidden="1"/>
    </xf>
    <xf numFmtId="1" fontId="44" fillId="0" borderId="33" xfId="0" applyNumberFormat="1" applyFont="1" applyBorder="1" applyAlignment="1" applyProtection="1">
      <protection locked="0" hidden="1"/>
    </xf>
    <xf numFmtId="1" fontId="44" fillId="0" borderId="35" xfId="0" applyNumberFormat="1" applyFont="1" applyBorder="1" applyAlignment="1" applyProtection="1">
      <protection locked="0" hidden="1"/>
    </xf>
    <xf numFmtId="1" fontId="42" fillId="0" borderId="17" xfId="0" applyNumberFormat="1" applyFont="1" applyBorder="1" applyAlignment="1" applyProtection="1">
      <alignment horizontal="left" vertical="top"/>
      <protection locked="0" hidden="1"/>
    </xf>
    <xf numFmtId="1" fontId="42" fillId="0" borderId="0" xfId="0" applyNumberFormat="1" applyFont="1" applyBorder="1" applyAlignment="1" applyProtection="1">
      <alignment horizontal="left" vertical="top"/>
      <protection locked="0" hidden="1"/>
    </xf>
    <xf numFmtId="1" fontId="42" fillId="0" borderId="18" xfId="0" applyNumberFormat="1" applyFont="1" applyBorder="1" applyAlignment="1" applyProtection="1">
      <alignment horizontal="left" vertical="top"/>
      <protection locked="0" hidden="1"/>
    </xf>
    <xf numFmtId="1" fontId="44" fillId="0" borderId="1" xfId="0" applyNumberFormat="1" applyFont="1" applyBorder="1" applyAlignment="1" applyProtection="1">
      <protection locked="0" hidden="1"/>
    </xf>
    <xf numFmtId="1" fontId="44" fillId="0" borderId="40" xfId="0" applyNumberFormat="1" applyFont="1" applyBorder="1" applyAlignment="1" applyProtection="1">
      <alignment horizontal="right"/>
      <protection locked="0" hidden="1"/>
    </xf>
    <xf numFmtId="1" fontId="44" fillId="0" borderId="41" xfId="0" applyNumberFormat="1" applyFont="1" applyBorder="1" applyAlignment="1" applyProtection="1">
      <alignment horizontal="right"/>
      <protection locked="0" hidden="1"/>
    </xf>
    <xf numFmtId="1" fontId="44" fillId="0" borderId="42" xfId="0" applyNumberFormat="1" applyFont="1" applyBorder="1" applyAlignment="1" applyProtection="1">
      <alignment horizontal="right"/>
      <protection locked="0" hidden="1"/>
    </xf>
    <xf numFmtId="0" fontId="49" fillId="0" borderId="40" xfId="0" applyFont="1" applyBorder="1" applyAlignment="1" applyProtection="1">
      <alignment horizontal="left" vertical="top" wrapText="1"/>
      <protection locked="0" hidden="1"/>
    </xf>
    <xf numFmtId="0" fontId="49" fillId="0" borderId="41" xfId="0" applyFont="1" applyBorder="1" applyAlignment="1" applyProtection="1">
      <alignment horizontal="left" vertical="top" wrapText="1"/>
      <protection locked="0" hidden="1"/>
    </xf>
    <xf numFmtId="0" fontId="49" fillId="0" borderId="42" xfId="0" applyFont="1" applyBorder="1" applyAlignment="1" applyProtection="1">
      <alignment horizontal="left" vertical="top" wrapText="1"/>
      <protection locked="0" hidden="1"/>
    </xf>
    <xf numFmtId="1" fontId="42" fillId="0" borderId="9" xfId="0" applyNumberFormat="1" applyFont="1" applyBorder="1" applyAlignment="1" applyProtection="1">
      <alignment horizontal="left" vertical="top"/>
      <protection locked="0" hidden="1"/>
    </xf>
    <xf numFmtId="1" fontId="42" fillId="0" borderId="33" xfId="0" applyNumberFormat="1" applyFont="1" applyBorder="1" applyAlignment="1" applyProtection="1">
      <alignment horizontal="left" vertical="top"/>
      <protection locked="0" hidden="1"/>
    </xf>
    <xf numFmtId="1" fontId="42" fillId="0" borderId="35" xfId="0" applyNumberFormat="1" applyFont="1" applyBorder="1" applyAlignment="1" applyProtection="1">
      <alignment horizontal="left" vertical="top"/>
      <protection locked="0" hidden="1"/>
    </xf>
    <xf numFmtId="0" fontId="44" fillId="0" borderId="33" xfId="0" applyFont="1" applyBorder="1" applyAlignment="1" applyProtection="1">
      <protection locked="0" hidden="1"/>
    </xf>
    <xf numFmtId="0" fontId="43" fillId="0" borderId="1" xfId="0" applyFont="1" applyBorder="1" applyAlignment="1" applyProtection="1">
      <alignment horizontal="left"/>
      <protection locked="0" hidden="1"/>
    </xf>
    <xf numFmtId="0" fontId="44" fillId="0" borderId="1" xfId="0" applyFont="1" applyBorder="1" applyAlignment="1" applyProtection="1">
      <alignment horizontal="left"/>
      <protection locked="0" hidden="1"/>
    </xf>
    <xf numFmtId="0" fontId="44" fillId="0" borderId="14" xfId="0" applyFont="1" applyBorder="1" applyAlignment="1" applyProtection="1">
      <alignment horizontal="left" vertical="top" wrapText="1"/>
      <protection locked="0" hidden="1"/>
    </xf>
    <xf numFmtId="0" fontId="44" fillId="0" borderId="15" xfId="0" applyFont="1" applyBorder="1" applyAlignment="1" applyProtection="1">
      <alignment horizontal="left" vertical="top" wrapText="1"/>
      <protection locked="0" hidden="1"/>
    </xf>
    <xf numFmtId="0" fontId="44" fillId="0" borderId="16" xfId="0" applyFont="1" applyBorder="1" applyAlignment="1" applyProtection="1">
      <alignment horizontal="left" vertical="top" wrapText="1"/>
      <protection locked="0" hidden="1"/>
    </xf>
    <xf numFmtId="0" fontId="48" fillId="0" borderId="38" xfId="0" applyFont="1" applyBorder="1" applyAlignment="1" applyProtection="1">
      <alignment horizontal="left" vertical="top" wrapText="1"/>
      <protection locked="0" hidden="1"/>
    </xf>
    <xf numFmtId="0" fontId="48" fillId="0" borderId="39" xfId="0" applyFont="1" applyBorder="1" applyAlignment="1" applyProtection="1">
      <alignment horizontal="left" vertical="top" wrapText="1"/>
      <protection locked="0" hidden="1"/>
    </xf>
    <xf numFmtId="0" fontId="48" fillId="0" borderId="43" xfId="0" applyFont="1" applyBorder="1" applyAlignment="1" applyProtection="1">
      <alignment horizontal="left" vertical="top" wrapText="1"/>
      <protection locked="0" hidden="1"/>
    </xf>
    <xf numFmtId="0" fontId="42" fillId="0" borderId="14" xfId="0" applyFont="1" applyBorder="1" applyAlignment="1" applyProtection="1">
      <alignment horizontal="left" vertical="top"/>
      <protection locked="0" hidden="1"/>
    </xf>
    <xf numFmtId="0" fontId="42" fillId="0" borderId="15" xfId="0" applyFont="1" applyBorder="1" applyAlignment="1" applyProtection="1">
      <alignment horizontal="left" vertical="top"/>
      <protection locked="0" hidden="1"/>
    </xf>
    <xf numFmtId="0" fontId="42" fillId="0" borderId="16" xfId="0" applyFont="1" applyBorder="1" applyAlignment="1" applyProtection="1">
      <alignment horizontal="left" vertical="top"/>
      <protection locked="0" hidden="1"/>
    </xf>
    <xf numFmtId="1" fontId="42" fillId="0" borderId="14" xfId="0" applyNumberFormat="1" applyFont="1" applyBorder="1" applyAlignment="1" applyProtection="1">
      <alignment horizontal="left" vertical="top"/>
      <protection locked="0" hidden="1"/>
    </xf>
    <xf numFmtId="1" fontId="42" fillId="0" borderId="15" xfId="0" applyNumberFormat="1" applyFont="1" applyBorder="1" applyAlignment="1" applyProtection="1">
      <alignment horizontal="left" vertical="top"/>
      <protection locked="0" hidden="1"/>
    </xf>
    <xf numFmtId="1" fontId="42" fillId="0" borderId="16" xfId="0" applyNumberFormat="1" applyFont="1" applyBorder="1" applyAlignment="1" applyProtection="1">
      <alignment horizontal="left" vertical="top"/>
      <protection locked="0" hidden="1"/>
    </xf>
    <xf numFmtId="0" fontId="42" fillId="0" borderId="17" xfId="0" applyFont="1" applyBorder="1" applyAlignment="1" applyProtection="1">
      <alignment horizontal="left" vertical="top" wrapText="1"/>
      <protection locked="0" hidden="1"/>
    </xf>
    <xf numFmtId="0" fontId="42" fillId="0" borderId="0" xfId="0" applyFont="1" applyBorder="1" applyAlignment="1" applyProtection="1">
      <alignment horizontal="left" vertical="top" wrapText="1"/>
      <protection locked="0" hidden="1"/>
    </xf>
    <xf numFmtId="0" fontId="42" fillId="0" borderId="18" xfId="0" applyFont="1" applyBorder="1" applyAlignment="1" applyProtection="1">
      <alignment horizontal="left" vertical="top" wrapText="1"/>
      <protection locked="0" hidden="1"/>
    </xf>
    <xf numFmtId="1" fontId="42" fillId="13" borderId="1" xfId="0" applyNumberFormat="1" applyFont="1" applyFill="1" applyBorder="1" applyAlignment="1" applyProtection="1">
      <alignment horizontal="right"/>
      <protection locked="0" hidden="1"/>
    </xf>
    <xf numFmtId="0" fontId="43" fillId="0" borderId="9" xfId="0" applyFont="1" applyBorder="1" applyAlignment="1" applyProtection="1">
      <alignment horizontal="left" wrapText="1"/>
      <protection locked="0" hidden="1"/>
    </xf>
    <xf numFmtId="0" fontId="43" fillId="0" borderId="33" xfId="0" applyFont="1" applyBorder="1" applyAlignment="1" applyProtection="1">
      <alignment horizontal="left" wrapText="1"/>
      <protection locked="0" hidden="1"/>
    </xf>
    <xf numFmtId="0" fontId="43" fillId="0" borderId="35" xfId="0" applyFont="1" applyBorder="1" applyAlignment="1" applyProtection="1">
      <alignment horizontal="left" wrapText="1"/>
      <protection locked="0" hidden="1"/>
    </xf>
    <xf numFmtId="0" fontId="44" fillId="0" borderId="9" xfId="0" applyFont="1" applyBorder="1" applyAlignment="1" applyProtection="1">
      <alignment horizontal="left" vertical="top"/>
      <protection locked="0" hidden="1"/>
    </xf>
    <xf numFmtId="0" fontId="44" fillId="0" borderId="35" xfId="0" applyFont="1" applyBorder="1" applyAlignment="1" applyProtection="1">
      <alignment horizontal="left" vertical="top"/>
      <protection locked="0" hidden="1"/>
    </xf>
    <xf numFmtId="0" fontId="43" fillId="0" borderId="52" xfId="0" applyFont="1" applyBorder="1" applyAlignment="1" applyProtection="1">
      <alignment horizontal="left" vertical="top" wrapText="1"/>
      <protection locked="0" hidden="1"/>
    </xf>
    <xf numFmtId="0" fontId="43" fillId="0" borderId="53" xfId="0" applyFont="1" applyBorder="1" applyAlignment="1" applyProtection="1">
      <alignment horizontal="left" vertical="top" wrapText="1"/>
      <protection locked="0" hidden="1"/>
    </xf>
    <xf numFmtId="0" fontId="44" fillId="0" borderId="9" xfId="0" applyFont="1" applyBorder="1" applyAlignment="1" applyProtection="1">
      <alignment horizontal="center" vertical="center"/>
      <protection locked="0" hidden="1"/>
    </xf>
    <xf numFmtId="0" fontId="44" fillId="0" borderId="33" xfId="0" applyFont="1" applyBorder="1" applyAlignment="1" applyProtection="1">
      <alignment horizontal="center" vertical="center"/>
      <protection locked="0" hidden="1"/>
    </xf>
    <xf numFmtId="0" fontId="44" fillId="0" borderId="35" xfId="0" applyFont="1" applyBorder="1" applyAlignment="1" applyProtection="1">
      <alignment horizontal="center" vertical="center"/>
      <protection locked="0" hidden="1"/>
    </xf>
    <xf numFmtId="0" fontId="42" fillId="0" borderId="36" xfId="0" applyFont="1" applyBorder="1" applyAlignment="1" applyProtection="1">
      <alignment horizontal="left" vertical="center"/>
      <protection locked="0" hidden="1"/>
    </xf>
    <xf numFmtId="0" fontId="42" fillId="0" borderId="1" xfId="0" applyFont="1" applyBorder="1" applyAlignment="1" applyProtection="1">
      <alignment horizontal="left" vertical="center"/>
      <protection locked="0" hidden="1"/>
    </xf>
    <xf numFmtId="0" fontId="44" fillId="0" borderId="11" xfId="0" applyFont="1" applyBorder="1" applyAlignment="1" applyProtection="1">
      <alignment horizontal="center" vertical="center"/>
      <protection locked="0" hidden="1"/>
    </xf>
    <xf numFmtId="0" fontId="44" fillId="0" borderId="13" xfId="0" applyFont="1" applyBorder="1" applyAlignment="1" applyProtection="1">
      <alignment horizontal="center" vertical="center"/>
      <protection locked="0" hidden="1"/>
    </xf>
    <xf numFmtId="0" fontId="44" fillId="0" borderId="14" xfId="0" applyFont="1" applyBorder="1" applyAlignment="1" applyProtection="1">
      <alignment horizontal="center" vertical="center"/>
      <protection locked="0" hidden="1"/>
    </xf>
    <xf numFmtId="0" fontId="44" fillId="0" borderId="15" xfId="0" applyFont="1" applyBorder="1" applyAlignment="1" applyProtection="1">
      <alignment horizontal="center" vertical="center"/>
      <protection locked="0" hidden="1"/>
    </xf>
    <xf numFmtId="0" fontId="42" fillId="0" borderId="9" xfId="0" applyFont="1" applyBorder="1" applyAlignment="1" applyProtection="1">
      <alignment horizontal="left" wrapText="1"/>
      <protection locked="0" hidden="1"/>
    </xf>
    <xf numFmtId="0" fontId="42" fillId="0" borderId="33" xfId="0" applyFont="1" applyBorder="1" applyAlignment="1" applyProtection="1">
      <alignment horizontal="left" wrapText="1"/>
      <protection locked="0" hidden="1"/>
    </xf>
    <xf numFmtId="0" fontId="42" fillId="0" borderId="35" xfId="0" applyFont="1" applyBorder="1" applyAlignment="1" applyProtection="1">
      <alignment horizontal="left" wrapText="1"/>
      <protection locked="0" hidden="1"/>
    </xf>
    <xf numFmtId="0" fontId="44" fillId="0" borderId="9" xfId="0" applyFont="1" applyBorder="1" applyAlignment="1" applyProtection="1">
      <alignment horizontal="left"/>
      <protection locked="0" hidden="1"/>
    </xf>
    <xf numFmtId="0" fontId="42" fillId="0" borderId="11" xfId="0" applyFont="1" applyBorder="1" applyAlignment="1" applyProtection="1">
      <alignment horizontal="left" vertical="top" wrapText="1"/>
      <protection locked="0" hidden="1"/>
    </xf>
    <xf numFmtId="0" fontId="42" fillId="0" borderId="13" xfId="0" applyFont="1" applyBorder="1" applyAlignment="1" applyProtection="1">
      <alignment horizontal="left" vertical="top" wrapText="1"/>
      <protection locked="0" hidden="1"/>
    </xf>
    <xf numFmtId="0" fontId="42" fillId="0" borderId="19" xfId="0" applyFont="1" applyBorder="1" applyAlignment="1" applyProtection="1">
      <alignment horizontal="left" vertical="top" wrapText="1"/>
      <protection locked="0" hidden="1"/>
    </xf>
    <xf numFmtId="0" fontId="42" fillId="0" borderId="11" xfId="0" applyFont="1" applyBorder="1" applyAlignment="1" applyProtection="1">
      <alignment horizontal="left" vertical="top"/>
      <protection locked="0" hidden="1"/>
    </xf>
    <xf numFmtId="0" fontId="42" fillId="0" borderId="13" xfId="0" applyFont="1" applyBorder="1" applyAlignment="1" applyProtection="1">
      <alignment horizontal="left" vertical="top"/>
      <protection locked="0" hidden="1"/>
    </xf>
    <xf numFmtId="0" fontId="42" fillId="0" borderId="19" xfId="0" applyFont="1" applyBorder="1" applyAlignment="1" applyProtection="1">
      <alignment horizontal="left" vertical="top"/>
      <protection locked="0" hidden="1"/>
    </xf>
    <xf numFmtId="0" fontId="44" fillId="0" borderId="11" xfId="0" applyFont="1" applyBorder="1" applyAlignment="1" applyProtection="1">
      <alignment horizontal="left"/>
      <protection locked="0" hidden="1"/>
    </xf>
    <xf numFmtId="0" fontId="44" fillId="0" borderId="13" xfId="0" applyFont="1" applyBorder="1" applyAlignment="1" applyProtection="1">
      <alignment horizontal="left"/>
      <protection locked="0" hidden="1"/>
    </xf>
    <xf numFmtId="0" fontId="44" fillId="0" borderId="19" xfId="0" applyFont="1" applyBorder="1" applyAlignment="1" applyProtection="1">
      <alignment horizontal="left"/>
      <protection locked="0" hidden="1"/>
    </xf>
    <xf numFmtId="0" fontId="44" fillId="0" borderId="14" xfId="0" applyFont="1" applyBorder="1" applyAlignment="1" applyProtection="1">
      <alignment horizontal="left"/>
      <protection locked="0" hidden="1"/>
    </xf>
    <xf numFmtId="0" fontId="44" fillId="0" borderId="15" xfId="0" applyFont="1" applyBorder="1" applyAlignment="1" applyProtection="1">
      <alignment horizontal="left"/>
      <protection locked="0" hidden="1"/>
    </xf>
    <xf numFmtId="0" fontId="44" fillId="0" borderId="16" xfId="0" applyFont="1" applyBorder="1" applyAlignment="1" applyProtection="1">
      <alignment horizontal="left"/>
      <protection locked="0" hidden="1"/>
    </xf>
    <xf numFmtId="0" fontId="42" fillId="0" borderId="17" xfId="0" applyFont="1" applyBorder="1" applyAlignment="1" applyProtection="1">
      <alignment horizontal="left"/>
      <protection locked="0" hidden="1"/>
    </xf>
    <xf numFmtId="0" fontId="42" fillId="0" borderId="0" xfId="0" applyFont="1" applyBorder="1" applyAlignment="1" applyProtection="1">
      <alignment horizontal="left"/>
      <protection locked="0" hidden="1"/>
    </xf>
    <xf numFmtId="0" fontId="42" fillId="0" borderId="18" xfId="0" applyFont="1" applyBorder="1" applyAlignment="1" applyProtection="1">
      <alignment horizontal="left"/>
      <protection locked="0" hidden="1"/>
    </xf>
    <xf numFmtId="0" fontId="42" fillId="0" borderId="13" xfId="0" applyFont="1" applyBorder="1" applyAlignment="1" applyProtection="1">
      <alignment horizontal="right"/>
      <protection locked="0" hidden="1"/>
    </xf>
    <xf numFmtId="0" fontId="42" fillId="0" borderId="19" xfId="0" applyFont="1" applyBorder="1" applyAlignment="1" applyProtection="1">
      <alignment horizontal="right"/>
      <protection locked="0" hidden="1"/>
    </xf>
    <xf numFmtId="0" fontId="42" fillId="0" borderId="17" xfId="0" applyFont="1" applyBorder="1" applyAlignment="1" applyProtection="1">
      <alignment horizontal="right"/>
      <protection locked="0" hidden="1"/>
    </xf>
    <xf numFmtId="0" fontId="42" fillId="0" borderId="0" xfId="0" applyFont="1" applyBorder="1" applyAlignment="1" applyProtection="1">
      <alignment horizontal="right"/>
      <protection locked="0" hidden="1"/>
    </xf>
    <xf numFmtId="0" fontId="42" fillId="0" borderId="18" xfId="0" applyFont="1" applyBorder="1" applyAlignment="1" applyProtection="1">
      <alignment horizontal="right"/>
      <protection locked="0" hidden="1"/>
    </xf>
    <xf numFmtId="0" fontId="42" fillId="0" borderId="14" xfId="0" applyFont="1" applyBorder="1" applyAlignment="1" applyProtection="1">
      <alignment horizontal="right"/>
      <protection locked="0" hidden="1"/>
    </xf>
    <xf numFmtId="0" fontId="42" fillId="0" borderId="15" xfId="0" applyFont="1" applyBorder="1" applyAlignment="1" applyProtection="1">
      <alignment horizontal="right"/>
      <protection locked="0" hidden="1"/>
    </xf>
    <xf numFmtId="0" fontId="42" fillId="0" borderId="16" xfId="0" applyFont="1" applyBorder="1" applyAlignment="1" applyProtection="1">
      <alignment horizontal="right"/>
      <protection locked="0" hidden="1"/>
    </xf>
    <xf numFmtId="0" fontId="44" fillId="0" borderId="19" xfId="0" applyFont="1" applyBorder="1" applyAlignment="1" applyProtection="1">
      <alignment horizontal="center" vertical="center"/>
      <protection locked="0" hidden="1"/>
    </xf>
    <xf numFmtId="0" fontId="44" fillId="0" borderId="16" xfId="0" applyFont="1" applyBorder="1" applyAlignment="1" applyProtection="1">
      <alignment horizontal="center" vertical="center"/>
      <protection locked="0" hidden="1"/>
    </xf>
    <xf numFmtId="0" fontId="47" fillId="0" borderId="17" xfId="0" applyFont="1" applyBorder="1" applyAlignment="1" applyProtection="1">
      <alignment horizontal="center" vertical="center"/>
      <protection locked="0" hidden="1"/>
    </xf>
    <xf numFmtId="0" fontId="47" fillId="0" borderId="0" xfId="0" applyFont="1" applyBorder="1" applyAlignment="1" applyProtection="1">
      <alignment horizontal="center" vertical="center"/>
      <protection locked="0" hidden="1"/>
    </xf>
    <xf numFmtId="0" fontId="47" fillId="0" borderId="18" xfId="0" applyFont="1" applyBorder="1" applyAlignment="1" applyProtection="1">
      <alignment horizontal="center" vertical="center"/>
      <protection locked="0" hidden="1"/>
    </xf>
    <xf numFmtId="0" fontId="47" fillId="0" borderId="9" xfId="0" applyFont="1" applyBorder="1" applyAlignment="1" applyProtection="1">
      <alignment horizontal="center"/>
      <protection locked="0" hidden="1"/>
    </xf>
    <xf numFmtId="0" fontId="47" fillId="0" borderId="33" xfId="0" applyFont="1" applyBorder="1" applyAlignment="1" applyProtection="1">
      <alignment horizontal="center"/>
      <protection locked="0" hidden="1"/>
    </xf>
    <xf numFmtId="0" fontId="47" fillId="0" borderId="35" xfId="0" applyFont="1" applyBorder="1" applyAlignment="1" applyProtection="1">
      <alignment horizontal="center"/>
      <protection locked="0" hidden="1"/>
    </xf>
    <xf numFmtId="1" fontId="43" fillId="0" borderId="33" xfId="0" applyNumberFormat="1" applyFont="1" applyBorder="1" applyAlignment="1" applyProtection="1">
      <alignment horizontal="right" wrapText="1"/>
      <protection locked="0" hidden="1"/>
    </xf>
    <xf numFmtId="1" fontId="43" fillId="0" borderId="35" xfId="0" applyNumberFormat="1" applyFont="1" applyBorder="1" applyAlignment="1" applyProtection="1">
      <alignment horizontal="right" wrapText="1"/>
      <protection locked="0" hidden="1"/>
    </xf>
    <xf numFmtId="1" fontId="43" fillId="0" borderId="9" xfId="0" applyNumberFormat="1" applyFont="1" applyBorder="1" applyAlignment="1" applyProtection="1">
      <alignment horizontal="right" wrapText="1"/>
      <protection locked="0" hidden="1"/>
    </xf>
    <xf numFmtId="1" fontId="43" fillId="0" borderId="11" xfId="0" applyNumberFormat="1" applyFont="1" applyBorder="1" applyAlignment="1" applyProtection="1">
      <alignment horizontal="right"/>
      <protection hidden="1"/>
    </xf>
    <xf numFmtId="1" fontId="43" fillId="0" borderId="13" xfId="0" applyNumberFormat="1" applyFont="1" applyBorder="1" applyAlignment="1" applyProtection="1">
      <alignment horizontal="right"/>
      <protection hidden="1"/>
    </xf>
    <xf numFmtId="1" fontId="43" fillId="0" borderId="19" xfId="0" applyNumberFormat="1" applyFont="1" applyBorder="1" applyAlignment="1" applyProtection="1">
      <alignment horizontal="right"/>
      <protection hidden="1"/>
    </xf>
    <xf numFmtId="1" fontId="43" fillId="0" borderId="14" xfId="0" applyNumberFormat="1" applyFont="1" applyBorder="1" applyAlignment="1" applyProtection="1">
      <alignment horizontal="right"/>
      <protection hidden="1"/>
    </xf>
    <xf numFmtId="1" fontId="43" fillId="0" borderId="15" xfId="0" applyNumberFormat="1" applyFont="1" applyBorder="1" applyAlignment="1" applyProtection="1">
      <alignment horizontal="right"/>
      <protection hidden="1"/>
    </xf>
    <xf numFmtId="1" fontId="43" fillId="0" borderId="16" xfId="0" applyNumberFormat="1" applyFont="1" applyBorder="1" applyAlignment="1" applyProtection="1">
      <alignment horizontal="right"/>
      <protection hidden="1"/>
    </xf>
    <xf numFmtId="1" fontId="43" fillId="0" borderId="17" xfId="0" applyNumberFormat="1" applyFont="1" applyBorder="1" applyAlignment="1" applyProtection="1">
      <alignment horizontal="right"/>
      <protection hidden="1"/>
    </xf>
    <xf numFmtId="1" fontId="43" fillId="0" borderId="0" xfId="0" applyNumberFormat="1" applyFont="1" applyBorder="1" applyAlignment="1" applyProtection="1">
      <alignment horizontal="right"/>
      <protection hidden="1"/>
    </xf>
    <xf numFmtId="1" fontId="43" fillId="0" borderId="18" xfId="0" applyNumberFormat="1" applyFont="1" applyBorder="1" applyAlignment="1" applyProtection="1">
      <alignment horizontal="right"/>
      <protection hidden="1"/>
    </xf>
    <xf numFmtId="0" fontId="44" fillId="0" borderId="37" xfId="0" applyFont="1" applyBorder="1" applyAlignment="1" applyProtection="1">
      <alignment horizontal="center" vertical="center"/>
      <protection locked="0" hidden="1"/>
    </xf>
    <xf numFmtId="1" fontId="43" fillId="0" borderId="11" xfId="0" applyNumberFormat="1" applyFont="1" applyBorder="1" applyAlignment="1" applyProtection="1">
      <protection hidden="1"/>
    </xf>
    <xf numFmtId="1" fontId="43" fillId="0" borderId="13" xfId="0" applyNumberFormat="1" applyFont="1" applyBorder="1" applyAlignment="1" applyProtection="1">
      <protection hidden="1"/>
    </xf>
    <xf numFmtId="1" fontId="43" fillId="0" borderId="19" xfId="0" applyNumberFormat="1" applyFont="1" applyBorder="1" applyAlignment="1" applyProtection="1">
      <protection hidden="1"/>
    </xf>
    <xf numFmtId="1" fontId="43" fillId="0" borderId="14" xfId="0" applyNumberFormat="1" applyFont="1" applyBorder="1" applyAlignment="1" applyProtection="1">
      <protection hidden="1"/>
    </xf>
    <xf numFmtId="1" fontId="43" fillId="0" borderId="15" xfId="0" applyNumberFormat="1" applyFont="1" applyBorder="1" applyAlignment="1" applyProtection="1">
      <protection hidden="1"/>
    </xf>
    <xf numFmtId="1" fontId="43" fillId="0" borderId="16" xfId="0" applyNumberFormat="1" applyFont="1" applyBorder="1" applyAlignment="1" applyProtection="1">
      <protection hidden="1"/>
    </xf>
    <xf numFmtId="1" fontId="43" fillId="13" borderId="9" xfId="0" applyNumberFormat="1" applyFont="1" applyFill="1" applyBorder="1" applyAlignment="1" applyProtection="1">
      <alignment horizontal="center"/>
      <protection locked="0" hidden="1"/>
    </xf>
    <xf numFmtId="1" fontId="43" fillId="13" borderId="33" xfId="0" applyNumberFormat="1" applyFont="1" applyFill="1" applyBorder="1" applyAlignment="1" applyProtection="1">
      <alignment horizontal="center"/>
      <protection locked="0" hidden="1"/>
    </xf>
    <xf numFmtId="1" fontId="43" fillId="13" borderId="35" xfId="0" applyNumberFormat="1" applyFont="1" applyFill="1" applyBorder="1" applyAlignment="1" applyProtection="1">
      <alignment horizontal="center"/>
      <protection locked="0" hidden="1"/>
    </xf>
    <xf numFmtId="1" fontId="43" fillId="0" borderId="11" xfId="0" applyNumberFormat="1" applyFont="1" applyBorder="1" applyAlignment="1" applyProtection="1">
      <alignment horizontal="center"/>
      <protection hidden="1"/>
    </xf>
    <xf numFmtId="1" fontId="43" fillId="0" borderId="13" xfId="0" applyNumberFormat="1" applyFont="1" applyBorder="1" applyAlignment="1" applyProtection="1">
      <alignment horizontal="center"/>
      <protection hidden="1"/>
    </xf>
    <xf numFmtId="1" fontId="43" fillId="0" borderId="19" xfId="0" applyNumberFormat="1" applyFont="1" applyBorder="1" applyAlignment="1" applyProtection="1">
      <alignment horizontal="center"/>
      <protection hidden="1"/>
    </xf>
    <xf numFmtId="1" fontId="43" fillId="0" borderId="14" xfId="0" applyNumberFormat="1" applyFont="1" applyBorder="1" applyAlignment="1" applyProtection="1">
      <alignment horizontal="center"/>
      <protection hidden="1"/>
    </xf>
    <xf numFmtId="1" fontId="43" fillId="0" borderId="15" xfId="0" applyNumberFormat="1" applyFont="1" applyBorder="1" applyAlignment="1" applyProtection="1">
      <alignment horizontal="center"/>
      <protection hidden="1"/>
    </xf>
    <xf numFmtId="1" fontId="43" fillId="0" borderId="16" xfId="0" applyNumberFormat="1" applyFont="1" applyBorder="1" applyAlignment="1" applyProtection="1">
      <alignment horizontal="center"/>
      <protection hidden="1"/>
    </xf>
    <xf numFmtId="1" fontId="43" fillId="0" borderId="14" xfId="0" applyNumberFormat="1" applyFont="1" applyBorder="1" applyAlignment="1" applyProtection="1">
      <alignment horizontal="center"/>
      <protection locked="0" hidden="1"/>
    </xf>
    <xf numFmtId="1" fontId="43" fillId="0" borderId="15" xfId="0" applyNumberFormat="1" applyFont="1" applyBorder="1" applyAlignment="1" applyProtection="1">
      <alignment horizontal="center"/>
      <protection locked="0" hidden="1"/>
    </xf>
    <xf numFmtId="1" fontId="43" fillId="0" borderId="16" xfId="0" applyNumberFormat="1" applyFont="1" applyBorder="1" applyAlignment="1" applyProtection="1">
      <alignment horizontal="center"/>
      <protection locked="0" hidden="1"/>
    </xf>
    <xf numFmtId="0" fontId="44" fillId="0" borderId="17" xfId="0" applyFont="1" applyBorder="1" applyAlignment="1" applyProtection="1">
      <alignment horizontal="center" vertical="center"/>
      <protection locked="0" hidden="1"/>
    </xf>
    <xf numFmtId="0" fontId="44" fillId="0" borderId="0" xfId="0" applyFont="1" applyBorder="1" applyAlignment="1" applyProtection="1">
      <alignment horizontal="center" vertical="center"/>
      <protection locked="0" hidden="1"/>
    </xf>
    <xf numFmtId="1" fontId="43" fillId="0" borderId="17" xfId="0" applyNumberFormat="1" applyFont="1" applyBorder="1" applyAlignment="1" applyProtection="1">
      <alignment horizontal="center"/>
      <protection locked="0" hidden="1"/>
    </xf>
    <xf numFmtId="1" fontId="43" fillId="0" borderId="0" xfId="0" applyNumberFormat="1" applyFont="1" applyBorder="1" applyAlignment="1" applyProtection="1">
      <alignment horizontal="center"/>
      <protection locked="0" hidden="1"/>
    </xf>
    <xf numFmtId="1" fontId="43" fillId="0" borderId="18" xfId="0" applyNumberFormat="1" applyFont="1" applyBorder="1" applyAlignment="1" applyProtection="1">
      <alignment horizontal="center"/>
      <protection locked="0" hidden="1"/>
    </xf>
    <xf numFmtId="0" fontId="44" fillId="0" borderId="9" xfId="0" applyFont="1" applyBorder="1" applyAlignment="1" applyProtection="1">
      <alignment horizontal="right"/>
      <protection locked="0" hidden="1"/>
    </xf>
    <xf numFmtId="0" fontId="44" fillId="0" borderId="33" xfId="0" applyFont="1" applyBorder="1" applyAlignment="1" applyProtection="1">
      <alignment horizontal="right"/>
      <protection locked="0" hidden="1"/>
    </xf>
    <xf numFmtId="0" fontId="44" fillId="0" borderId="35" xfId="0" applyFont="1" applyBorder="1" applyAlignment="1" applyProtection="1">
      <alignment horizontal="right"/>
      <protection locked="0" hidden="1"/>
    </xf>
    <xf numFmtId="0" fontId="43" fillId="0" borderId="9" xfId="0" applyFont="1" applyBorder="1" applyAlignment="1" applyProtection="1">
      <alignment horizontal="left"/>
      <protection locked="0" hidden="1"/>
    </xf>
    <xf numFmtId="0" fontId="43" fillId="0" borderId="33" xfId="0" applyFont="1" applyBorder="1" applyAlignment="1" applyProtection="1">
      <alignment horizontal="left"/>
      <protection locked="0" hidden="1"/>
    </xf>
    <xf numFmtId="0" fontId="43" fillId="0" borderId="35" xfId="0" applyFont="1" applyBorder="1" applyAlignment="1" applyProtection="1">
      <alignment horizontal="left"/>
      <protection locked="0" hidden="1"/>
    </xf>
    <xf numFmtId="0" fontId="43" fillId="0" borderId="11" xfId="0" applyFont="1" applyBorder="1" applyAlignment="1" applyProtection="1">
      <alignment horizontal="left"/>
      <protection locked="0" hidden="1"/>
    </xf>
    <xf numFmtId="0" fontId="43" fillId="0" borderId="13" xfId="0" applyFont="1" applyBorder="1" applyAlignment="1" applyProtection="1">
      <alignment horizontal="left"/>
      <protection locked="0" hidden="1"/>
    </xf>
    <xf numFmtId="0" fontId="43" fillId="0" borderId="19" xfId="0" applyFont="1" applyBorder="1" applyAlignment="1" applyProtection="1">
      <alignment horizontal="left"/>
      <protection locked="0" hidden="1"/>
    </xf>
    <xf numFmtId="0" fontId="44" fillId="0" borderId="18" xfId="0" applyFont="1" applyBorder="1" applyAlignment="1" applyProtection="1">
      <alignment horizontal="center" vertical="center"/>
      <protection locked="0" hidden="1"/>
    </xf>
    <xf numFmtId="0" fontId="107" fillId="0" borderId="0" xfId="0" applyFont="1" applyBorder="1" applyAlignment="1" applyProtection="1">
      <alignment horizontal="left" vertical="top" wrapText="1"/>
      <protection locked="0" hidden="1"/>
    </xf>
    <xf numFmtId="0" fontId="7" fillId="0" borderId="9" xfId="0" applyFont="1" applyBorder="1" applyAlignment="1" applyProtection="1">
      <alignment horizontal="left" vertical="center" wrapText="1" indent="1"/>
      <protection locked="0" hidden="1"/>
    </xf>
    <xf numFmtId="0" fontId="7" fillId="0" borderId="33" xfId="0" applyFont="1" applyBorder="1" applyAlignment="1" applyProtection="1">
      <alignment horizontal="left" vertical="center" wrapText="1" indent="1"/>
      <protection locked="0" hidden="1"/>
    </xf>
    <xf numFmtId="0" fontId="7" fillId="0" borderId="35" xfId="0" applyFont="1" applyBorder="1" applyAlignment="1" applyProtection="1">
      <alignment horizontal="left" vertical="center" wrapText="1" indent="1"/>
      <protection locked="0" hidden="1"/>
    </xf>
    <xf numFmtId="0" fontId="46" fillId="0" borderId="50" xfId="0" applyFont="1" applyBorder="1" applyAlignment="1" applyProtection="1">
      <alignment horizontal="left" vertical="top" wrapText="1"/>
      <protection locked="0" hidden="1"/>
    </xf>
    <xf numFmtId="0" fontId="42" fillId="0" borderId="58" xfId="0" applyFont="1" applyBorder="1" applyAlignment="1" applyProtection="1">
      <alignment horizontal="left" vertical="top"/>
      <protection locked="0" hidden="1"/>
    </xf>
    <xf numFmtId="0" fontId="42" fillId="0" borderId="45" xfId="0" applyFont="1" applyBorder="1" applyAlignment="1" applyProtection="1">
      <alignment horizontal="left" vertical="top"/>
      <protection locked="0" hidden="1"/>
    </xf>
    <xf numFmtId="0" fontId="42" fillId="0" borderId="59" xfId="0" applyFont="1" applyBorder="1" applyAlignment="1" applyProtection="1">
      <alignment horizontal="left" vertical="top"/>
      <protection locked="0" hidden="1"/>
    </xf>
    <xf numFmtId="0" fontId="43" fillId="0" borderId="49" xfId="0" applyFont="1" applyBorder="1" applyAlignment="1" applyProtection="1">
      <alignment horizontal="center" vertical="top" wrapText="1"/>
      <protection locked="0" hidden="1"/>
    </xf>
    <xf numFmtId="0" fontId="43" fillId="0" borderId="50" xfId="0" applyFont="1" applyBorder="1" applyAlignment="1" applyProtection="1">
      <alignment horizontal="center" vertical="top" wrapText="1"/>
      <protection locked="0" hidden="1"/>
    </xf>
    <xf numFmtId="0" fontId="43" fillId="0" borderId="51" xfId="0" applyFont="1" applyBorder="1" applyAlignment="1" applyProtection="1">
      <alignment horizontal="center" vertical="top" wrapText="1"/>
      <protection locked="0" hidden="1"/>
    </xf>
    <xf numFmtId="0" fontId="43" fillId="0" borderId="54" xfId="0" applyFont="1" applyBorder="1" applyAlignment="1" applyProtection="1">
      <alignment horizontal="center" vertical="top" wrapText="1"/>
      <protection locked="0" hidden="1"/>
    </xf>
    <xf numFmtId="0" fontId="43" fillId="0" borderId="55" xfId="0" applyFont="1" applyBorder="1" applyAlignment="1" applyProtection="1">
      <alignment horizontal="center" vertical="top" wrapText="1"/>
      <protection locked="0" hidden="1"/>
    </xf>
    <xf numFmtId="0" fontId="43" fillId="0" borderId="56" xfId="0" applyFont="1" applyBorder="1" applyAlignment="1" applyProtection="1">
      <alignment horizontal="center" vertical="top" wrapText="1"/>
      <protection locked="0" hidden="1"/>
    </xf>
    <xf numFmtId="0" fontId="107" fillId="0" borderId="50" xfId="0" applyFont="1" applyBorder="1" applyAlignment="1" applyProtection="1">
      <alignment horizontal="left" vertical="top" wrapText="1"/>
      <protection locked="0" hidden="1"/>
    </xf>
    <xf numFmtId="0" fontId="42" fillId="0" borderId="0" xfId="0" applyFont="1" applyAlignment="1" applyProtection="1">
      <alignment horizontal="left" wrapText="1"/>
      <protection locked="0" hidden="1"/>
    </xf>
    <xf numFmtId="0" fontId="44" fillId="0" borderId="0" xfId="0" applyFont="1" applyBorder="1" applyAlignment="1" applyProtection="1">
      <alignment horizontal="left" vertical="top" wrapText="1"/>
      <protection locked="0" hidden="1"/>
    </xf>
    <xf numFmtId="0" fontId="7" fillId="0" borderId="1" xfId="0" applyFont="1" applyBorder="1" applyAlignment="1" applyProtection="1">
      <alignment horizontal="center" vertical="top" wrapText="1"/>
      <protection locked="0" hidden="1"/>
    </xf>
    <xf numFmtId="0" fontId="43" fillId="0" borderId="0" xfId="4" applyFont="1" applyBorder="1" applyAlignment="1" applyProtection="1">
      <alignment horizontal="left" vertical="top" wrapText="1"/>
      <protection locked="0" hidden="1"/>
    </xf>
    <xf numFmtId="0" fontId="4" fillId="0" borderId="1" xfId="0" applyFont="1" applyBorder="1" applyAlignment="1" applyProtection="1">
      <alignment horizontal="center" vertical="top" wrapText="1"/>
      <protection locked="0" hidden="1"/>
    </xf>
    <xf numFmtId="0" fontId="7" fillId="0" borderId="9" xfId="0" applyFont="1" applyBorder="1" applyAlignment="1" applyProtection="1">
      <alignment horizontal="center" vertical="top" wrapText="1"/>
      <protection locked="0" hidden="1"/>
    </xf>
    <xf numFmtId="0" fontId="7" fillId="0" borderId="33" xfId="0" applyFont="1" applyBorder="1" applyAlignment="1" applyProtection="1">
      <alignment horizontal="center" vertical="top" wrapText="1"/>
      <protection locked="0" hidden="1"/>
    </xf>
    <xf numFmtId="0" fontId="7" fillId="0" borderId="35" xfId="0" applyFont="1" applyBorder="1" applyAlignment="1" applyProtection="1">
      <alignment horizontal="center" vertical="top" wrapText="1"/>
      <protection locked="0" hidden="1"/>
    </xf>
    <xf numFmtId="0" fontId="108" fillId="0" borderId="9" xfId="0" applyFont="1" applyBorder="1" applyAlignment="1" applyProtection="1">
      <alignment horizontal="center" vertical="top" wrapText="1"/>
      <protection locked="0" hidden="1"/>
    </xf>
    <xf numFmtId="0" fontId="108" fillId="0" borderId="35" xfId="0" applyFont="1" applyBorder="1" applyAlignment="1" applyProtection="1">
      <alignment horizontal="center" vertical="top" wrapText="1"/>
      <protection locked="0" hidden="1"/>
    </xf>
    <xf numFmtId="0" fontId="46" fillId="0" borderId="0" xfId="4" applyFont="1" applyBorder="1" applyAlignment="1" applyProtection="1">
      <alignment horizontal="left" vertical="top" wrapText="1"/>
      <protection locked="0" hidden="1"/>
    </xf>
    <xf numFmtId="0" fontId="43" fillId="0" borderId="77" xfId="4" applyFont="1" applyBorder="1" applyAlignment="1" applyProtection="1">
      <alignment horizontal="center"/>
      <protection locked="0" hidden="1"/>
    </xf>
    <xf numFmtId="0" fontId="43" fillId="0" borderId="78" xfId="4" applyFont="1" applyBorder="1" applyAlignment="1" applyProtection="1">
      <alignment horizontal="center"/>
      <protection locked="0" hidden="1"/>
    </xf>
    <xf numFmtId="14" fontId="4" fillId="0" borderId="74" xfId="0" applyNumberFormat="1" applyFont="1" applyBorder="1" applyAlignment="1" applyProtection="1">
      <alignment horizontal="center" vertical="top" wrapText="1"/>
      <protection locked="0" hidden="1"/>
    </xf>
    <xf numFmtId="0" fontId="4" fillId="0" borderId="76" xfId="0" applyFont="1" applyBorder="1" applyAlignment="1" applyProtection="1">
      <alignment horizontal="left" vertical="top" wrapText="1"/>
      <protection locked="0" hidden="1"/>
    </xf>
    <xf numFmtId="14" fontId="4" fillId="0" borderId="0" xfId="0" applyNumberFormat="1" applyFont="1" applyBorder="1" applyAlignment="1" applyProtection="1">
      <alignment horizontal="center" vertical="top" wrapText="1"/>
      <protection locked="0" hidden="1"/>
    </xf>
    <xf numFmtId="0" fontId="46" fillId="0" borderId="15" xfId="0" applyFont="1" applyBorder="1" applyAlignment="1" applyProtection="1">
      <alignment horizontal="left" vertical="top" wrapText="1"/>
      <protection locked="0" hidden="1"/>
    </xf>
    <xf numFmtId="0" fontId="4" fillId="0" borderId="0" xfId="0" applyFont="1" applyBorder="1" applyAlignment="1" applyProtection="1">
      <alignment horizontal="center" vertical="top" wrapText="1"/>
      <protection locked="0" hidden="1"/>
    </xf>
    <xf numFmtId="0" fontId="4" fillId="0" borderId="0" xfId="0" applyFont="1" applyBorder="1" applyAlignment="1" applyProtection="1">
      <alignment horizontal="left" vertical="top" wrapText="1"/>
      <protection locked="0" hidden="1"/>
    </xf>
    <xf numFmtId="0" fontId="7" fillId="0" borderId="33" xfId="0" applyFont="1" applyBorder="1" applyAlignment="1" applyProtection="1">
      <alignment horizontal="center" vertical="justify"/>
      <protection locked="0" hidden="1"/>
    </xf>
    <xf numFmtId="0" fontId="7" fillId="0" borderId="35" xfId="0" applyFont="1" applyBorder="1" applyAlignment="1" applyProtection="1">
      <alignment horizontal="center" vertical="justify"/>
      <protection locked="0" hidden="1"/>
    </xf>
    <xf numFmtId="0" fontId="43" fillId="0" borderId="0" xfId="0" applyFont="1" applyBorder="1" applyAlignment="1" applyProtection="1">
      <alignment horizontal="left" vertical="justify" wrapText="1" readingOrder="2"/>
      <protection locked="0" hidden="1"/>
    </xf>
    <xf numFmtId="0" fontId="43" fillId="0" borderId="9" xfId="0" applyFont="1" applyBorder="1" applyAlignment="1" applyProtection="1">
      <alignment horizontal="center" vertical="center"/>
      <protection locked="0" hidden="1"/>
    </xf>
    <xf numFmtId="0" fontId="43" fillId="0" borderId="33" xfId="0" applyFont="1" applyBorder="1" applyAlignment="1" applyProtection="1">
      <alignment horizontal="center" vertical="center"/>
      <protection locked="0" hidden="1"/>
    </xf>
    <xf numFmtId="0" fontId="43" fillId="0" borderId="35" xfId="0" applyFont="1" applyBorder="1" applyAlignment="1" applyProtection="1">
      <alignment horizontal="center" vertical="center"/>
      <protection locked="0" hidden="1"/>
    </xf>
    <xf numFmtId="0" fontId="7" fillId="0" borderId="9" xfId="0" applyFont="1" applyBorder="1" applyAlignment="1" applyProtection="1">
      <alignment horizontal="center" vertical="center" wrapText="1"/>
      <protection locked="0" hidden="1"/>
    </xf>
    <xf numFmtId="0" fontId="7" fillId="0" borderId="33" xfId="0" applyFont="1" applyBorder="1" applyAlignment="1" applyProtection="1">
      <alignment horizontal="center" vertical="center" wrapText="1"/>
      <protection locked="0" hidden="1"/>
    </xf>
    <xf numFmtId="0" fontId="7" fillId="0" borderId="35" xfId="0" applyFont="1" applyBorder="1" applyAlignment="1" applyProtection="1">
      <alignment horizontal="center" vertical="center" wrapText="1"/>
      <protection locked="0" hidden="1"/>
    </xf>
    <xf numFmtId="0" fontId="43" fillId="0" borderId="74" xfId="0" applyFont="1" applyBorder="1" applyAlignment="1" applyProtection="1">
      <alignment horizontal="left" vertical="top" wrapText="1"/>
      <protection locked="0" hidden="1"/>
    </xf>
    <xf numFmtId="0" fontId="43" fillId="0" borderId="74" xfId="0" applyFont="1" applyBorder="1" applyAlignment="1" applyProtection="1">
      <alignment horizontal="center" vertical="top" wrapText="1"/>
      <protection locked="0" hidden="1"/>
    </xf>
    <xf numFmtId="0" fontId="46" fillId="0" borderId="0" xfId="0" applyFont="1" applyBorder="1" applyAlignment="1" applyProtection="1">
      <alignment horizontal="left" vertical="top" wrapText="1"/>
      <protection hidden="1"/>
    </xf>
    <xf numFmtId="0" fontId="43" fillId="0" borderId="58" xfId="0" applyFont="1" applyBorder="1" applyAlignment="1" applyProtection="1">
      <alignment horizontal="left" vertical="top" wrapText="1"/>
      <protection hidden="1"/>
    </xf>
    <xf numFmtId="0" fontId="43" fillId="0" borderId="45" xfId="0" applyFont="1" applyBorder="1" applyAlignment="1" applyProtection="1">
      <alignment horizontal="left" vertical="top" wrapText="1"/>
      <protection hidden="1"/>
    </xf>
    <xf numFmtId="0" fontId="43" fillId="0" borderId="59" xfId="0" applyFont="1" applyBorder="1" applyAlignment="1" applyProtection="1">
      <alignment horizontal="left" vertical="top" wrapText="1"/>
      <protection hidden="1"/>
    </xf>
    <xf numFmtId="0" fontId="43" fillId="0" borderId="1" xfId="0" applyFont="1" applyBorder="1" applyAlignment="1" applyProtection="1">
      <alignment horizontal="left" vertical="top"/>
      <protection hidden="1"/>
    </xf>
    <xf numFmtId="0" fontId="43" fillId="0" borderId="1" xfId="0" applyFont="1" applyBorder="1" applyAlignment="1" applyProtection="1">
      <alignment horizontal="right" vertical="top"/>
      <protection hidden="1"/>
    </xf>
    <xf numFmtId="0" fontId="43" fillId="0" borderId="1" xfId="0" applyFont="1" applyBorder="1" applyAlignment="1" applyProtection="1">
      <alignment horizontal="center" vertical="top"/>
      <protection hidden="1"/>
    </xf>
    <xf numFmtId="0" fontId="42" fillId="0" borderId="9" xfId="0" applyFont="1" applyBorder="1" applyAlignment="1" applyProtection="1">
      <protection hidden="1"/>
    </xf>
    <xf numFmtId="0" fontId="42" fillId="0" borderId="33" xfId="0" applyFont="1" applyBorder="1" applyAlignment="1" applyProtection="1">
      <protection hidden="1"/>
    </xf>
    <xf numFmtId="0" fontId="42" fillId="0" borderId="35" xfId="0" applyFont="1" applyBorder="1" applyAlignment="1" applyProtection="1">
      <protection hidden="1"/>
    </xf>
    <xf numFmtId="1" fontId="42" fillId="0" borderId="1" xfId="0" applyNumberFormat="1" applyFont="1" applyBorder="1" applyAlignment="1" applyProtection="1">
      <protection hidden="1"/>
    </xf>
    <xf numFmtId="1" fontId="42" fillId="0" borderId="1" xfId="0" applyNumberFormat="1" applyFont="1" applyBorder="1" applyAlignment="1" applyProtection="1">
      <alignment horizontal="right"/>
      <protection hidden="1"/>
    </xf>
    <xf numFmtId="14" fontId="42" fillId="0" borderId="1" xfId="0" applyNumberFormat="1" applyFont="1" applyBorder="1" applyAlignment="1" applyProtection="1">
      <alignment horizontal="right"/>
      <protection hidden="1"/>
    </xf>
    <xf numFmtId="0" fontId="42" fillId="0" borderId="57" xfId="0" applyFont="1" applyBorder="1" applyAlignment="1" applyProtection="1">
      <alignment horizontal="center"/>
      <protection hidden="1"/>
    </xf>
    <xf numFmtId="0" fontId="42" fillId="0" borderId="46" xfId="0" applyFont="1" applyBorder="1" applyAlignment="1" applyProtection="1">
      <alignment horizontal="center"/>
      <protection hidden="1"/>
    </xf>
    <xf numFmtId="0" fontId="42" fillId="0" borderId="47" xfId="0" applyFont="1" applyBorder="1" applyAlignment="1" applyProtection="1">
      <alignment horizontal="center"/>
      <protection hidden="1"/>
    </xf>
    <xf numFmtId="49" fontId="42" fillId="0" borderId="57" xfId="0" applyNumberFormat="1" applyFont="1" applyBorder="1" applyAlignment="1" applyProtection="1">
      <alignment horizontal="center"/>
      <protection hidden="1"/>
    </xf>
    <xf numFmtId="49" fontId="42" fillId="0" borderId="46" xfId="0" applyNumberFormat="1" applyFont="1" applyBorder="1" applyAlignment="1" applyProtection="1">
      <alignment horizontal="center"/>
      <protection hidden="1"/>
    </xf>
    <xf numFmtId="49" fontId="42" fillId="0" borderId="47" xfId="0" applyNumberFormat="1" applyFont="1" applyBorder="1" applyAlignment="1" applyProtection="1">
      <alignment horizontal="center"/>
      <protection hidden="1"/>
    </xf>
    <xf numFmtId="0" fontId="43" fillId="0" borderId="0" xfId="0" applyFont="1" applyBorder="1" applyAlignment="1" applyProtection="1">
      <alignment horizontal="left" vertical="top" wrapText="1"/>
      <protection hidden="1"/>
    </xf>
    <xf numFmtId="1" fontId="42" fillId="0" borderId="0" xfId="0" applyNumberFormat="1" applyFont="1" applyBorder="1" applyAlignment="1" applyProtection="1">
      <alignment horizontal="right"/>
      <protection hidden="1"/>
    </xf>
    <xf numFmtId="1" fontId="44" fillId="0" borderId="33" xfId="0" applyNumberFormat="1" applyFont="1" applyBorder="1" applyAlignment="1" applyProtection="1">
      <alignment horizontal="center"/>
      <protection hidden="1"/>
    </xf>
    <xf numFmtId="1" fontId="44" fillId="0" borderId="35" xfId="0" applyNumberFormat="1" applyFont="1" applyBorder="1" applyAlignment="1" applyProtection="1">
      <alignment horizontal="center"/>
      <protection hidden="1"/>
    </xf>
    <xf numFmtId="1" fontId="44" fillId="0" borderId="0" xfId="0" applyNumberFormat="1" applyFont="1" applyBorder="1" applyAlignment="1" applyProtection="1">
      <alignment horizontal="center"/>
      <protection hidden="1"/>
    </xf>
    <xf numFmtId="1" fontId="44" fillId="0" borderId="33" xfId="0" applyNumberFormat="1" applyFont="1" applyBorder="1" applyAlignment="1" applyProtection="1">
      <alignment horizontal="right"/>
      <protection hidden="1"/>
    </xf>
    <xf numFmtId="1" fontId="44" fillId="0" borderId="35" xfId="0" applyNumberFormat="1" applyFont="1" applyBorder="1" applyAlignment="1" applyProtection="1">
      <alignment horizontal="right"/>
      <protection hidden="1"/>
    </xf>
    <xf numFmtId="0" fontId="44" fillId="0" borderId="9" xfId="0" applyFont="1" applyBorder="1" applyAlignment="1" applyProtection="1">
      <alignment horizontal="left"/>
      <protection hidden="1"/>
    </xf>
    <xf numFmtId="0" fontId="44" fillId="0" borderId="33" xfId="0" applyFont="1" applyBorder="1" applyAlignment="1" applyProtection="1">
      <alignment horizontal="left"/>
      <protection hidden="1"/>
    </xf>
    <xf numFmtId="0" fontId="44" fillId="0" borderId="17" xfId="0" applyFont="1" applyBorder="1" applyAlignment="1" applyProtection="1">
      <alignment horizontal="center"/>
      <protection hidden="1"/>
    </xf>
    <xf numFmtId="0" fontId="44" fillId="0" borderId="0" xfId="0" applyFont="1" applyBorder="1" applyAlignment="1" applyProtection="1">
      <alignment horizontal="center"/>
      <protection hidden="1"/>
    </xf>
    <xf numFmtId="0" fontId="44" fillId="0" borderId="18" xfId="0" applyFont="1" applyBorder="1" applyAlignment="1" applyProtection="1">
      <alignment horizontal="center"/>
      <protection hidden="1"/>
    </xf>
    <xf numFmtId="0" fontId="44" fillId="0" borderId="14" xfId="0" applyFont="1" applyBorder="1" applyAlignment="1" applyProtection="1">
      <alignment horizontal="center"/>
      <protection hidden="1"/>
    </xf>
    <xf numFmtId="0" fontId="44" fillId="0" borderId="15" xfId="0" applyFont="1" applyBorder="1" applyAlignment="1" applyProtection="1">
      <alignment horizontal="center"/>
      <protection hidden="1"/>
    </xf>
    <xf numFmtId="0" fontId="44" fillId="0" borderId="16" xfId="0" applyFont="1" applyBorder="1" applyAlignment="1" applyProtection="1">
      <alignment horizontal="center"/>
      <protection hidden="1"/>
    </xf>
    <xf numFmtId="1" fontId="42" fillId="0" borderId="11" xfId="0" applyNumberFormat="1" applyFont="1" applyBorder="1" applyAlignment="1" applyProtection="1">
      <alignment horizontal="right"/>
      <protection hidden="1"/>
    </xf>
    <xf numFmtId="1" fontId="42" fillId="0" borderId="13" xfId="0" applyNumberFormat="1" applyFont="1" applyBorder="1" applyAlignment="1" applyProtection="1">
      <alignment horizontal="right"/>
      <protection hidden="1"/>
    </xf>
    <xf numFmtId="1" fontId="42" fillId="0" borderId="19" xfId="0" applyNumberFormat="1" applyFont="1" applyBorder="1" applyAlignment="1" applyProtection="1">
      <alignment horizontal="right"/>
      <protection hidden="1"/>
    </xf>
    <xf numFmtId="1" fontId="42" fillId="0" borderId="14" xfId="0" applyNumberFormat="1" applyFont="1" applyBorder="1" applyAlignment="1" applyProtection="1">
      <alignment horizontal="right"/>
      <protection hidden="1"/>
    </xf>
    <xf numFmtId="1" fontId="42" fillId="0" borderId="15" xfId="0" applyNumberFormat="1" applyFont="1" applyBorder="1" applyAlignment="1" applyProtection="1">
      <alignment horizontal="right"/>
      <protection hidden="1"/>
    </xf>
    <xf numFmtId="1" fontId="42" fillId="0" borderId="16" xfId="0" applyNumberFormat="1" applyFont="1" applyBorder="1" applyAlignment="1" applyProtection="1">
      <alignment horizontal="right"/>
      <protection hidden="1"/>
    </xf>
    <xf numFmtId="0" fontId="44" fillId="0" borderId="11" xfId="0" applyFont="1" applyBorder="1" applyAlignment="1" applyProtection="1">
      <alignment horizontal="center"/>
      <protection hidden="1"/>
    </xf>
    <xf numFmtId="0" fontId="44" fillId="0" borderId="13" xfId="0" applyFont="1" applyBorder="1" applyAlignment="1" applyProtection="1">
      <alignment horizontal="center"/>
      <protection hidden="1"/>
    </xf>
    <xf numFmtId="0" fontId="44" fillId="0" borderId="19" xfId="0" applyFont="1" applyBorder="1" applyAlignment="1" applyProtection="1">
      <alignment horizontal="center"/>
      <protection hidden="1"/>
    </xf>
    <xf numFmtId="0" fontId="44" fillId="0" borderId="35" xfId="0" applyFont="1" applyBorder="1" applyAlignment="1" applyProtection="1">
      <alignment horizontal="left"/>
      <protection hidden="1"/>
    </xf>
    <xf numFmtId="1" fontId="42" fillId="0" borderId="9" xfId="0" applyNumberFormat="1" applyFont="1" applyBorder="1" applyAlignment="1" applyProtection="1">
      <alignment horizontal="right"/>
      <protection hidden="1"/>
    </xf>
    <xf numFmtId="0" fontId="43" fillId="0" borderId="13" xfId="0" applyFont="1" applyBorder="1" applyAlignment="1" applyProtection="1">
      <alignment horizontal="center" vertical="top" wrapText="1"/>
      <protection hidden="1"/>
    </xf>
    <xf numFmtId="0" fontId="46" fillId="0" borderId="0" xfId="0" applyFont="1" applyBorder="1" applyAlignment="1" applyProtection="1">
      <alignment horizontal="left" vertical="top"/>
      <protection hidden="1"/>
    </xf>
    <xf numFmtId="0" fontId="43" fillId="0" borderId="1" xfId="0" applyFont="1" applyBorder="1" applyAlignment="1" applyProtection="1">
      <alignment horizontal="left" vertical="top" wrapText="1"/>
      <protection hidden="1"/>
    </xf>
    <xf numFmtId="0" fontId="4" fillId="0" borderId="1" xfId="0" applyFont="1" applyFill="1" applyBorder="1" applyAlignment="1" applyProtection="1">
      <alignment horizontal="left"/>
      <protection hidden="1"/>
    </xf>
    <xf numFmtId="0" fontId="4" fillId="0" borderId="1" xfId="0" applyFont="1" applyFill="1" applyBorder="1" applyAlignment="1" applyProtection="1">
      <alignment horizontal="right"/>
      <protection hidden="1"/>
    </xf>
    <xf numFmtId="0" fontId="59" fillId="0" borderId="0" xfId="0" applyFont="1" applyBorder="1" applyAlignment="1" applyProtection="1">
      <alignment horizontal="center" vertical="top" wrapText="1"/>
      <protection hidden="1"/>
    </xf>
    <xf numFmtId="0" fontId="29" fillId="0" borderId="0" xfId="0" applyFont="1" applyBorder="1" applyAlignment="1" applyProtection="1">
      <alignment horizontal="center" vertical="top" wrapText="1"/>
      <protection hidden="1"/>
    </xf>
    <xf numFmtId="0" fontId="60" fillId="9" borderId="11" xfId="0" applyFont="1" applyFill="1" applyBorder="1" applyAlignment="1" applyProtection="1">
      <alignment horizontal="left"/>
      <protection hidden="1"/>
    </xf>
    <xf numFmtId="0" fontId="60" fillId="9" borderId="13" xfId="0" applyFont="1" applyFill="1" applyBorder="1" applyAlignment="1" applyProtection="1">
      <alignment horizontal="left"/>
      <protection hidden="1"/>
    </xf>
    <xf numFmtId="0" fontId="43" fillId="0" borderId="0" xfId="0" applyFont="1" applyBorder="1" applyAlignment="1" applyProtection="1">
      <alignment horizontal="left" vertical="top"/>
      <protection hidden="1"/>
    </xf>
    <xf numFmtId="0" fontId="4" fillId="0" borderId="11" xfId="0" applyFont="1" applyFill="1" applyBorder="1" applyAlignment="1" applyProtection="1">
      <alignment horizontal="center"/>
      <protection hidden="1"/>
    </xf>
    <xf numFmtId="0" fontId="4" fillId="0" borderId="13" xfId="0" applyFont="1" applyFill="1" applyBorder="1" applyAlignment="1" applyProtection="1">
      <alignment horizontal="center"/>
      <protection hidden="1"/>
    </xf>
    <xf numFmtId="0" fontId="4" fillId="0" borderId="17" xfId="0" applyFont="1" applyFill="1" applyBorder="1" applyAlignment="1" applyProtection="1">
      <alignment horizontal="center"/>
      <protection hidden="1"/>
    </xf>
    <xf numFmtId="0" fontId="4" fillId="0" borderId="0" xfId="0" applyFont="1" applyFill="1" applyBorder="1" applyAlignment="1" applyProtection="1">
      <alignment horizontal="center"/>
      <protection hidden="1"/>
    </xf>
    <xf numFmtId="0" fontId="4" fillId="0" borderId="14" xfId="0" applyFont="1" applyFill="1" applyBorder="1" applyAlignment="1" applyProtection="1">
      <alignment horizontal="center"/>
      <protection hidden="1"/>
    </xf>
    <xf numFmtId="0" fontId="4" fillId="0" borderId="15" xfId="0" applyFont="1" applyFill="1" applyBorder="1" applyAlignment="1" applyProtection="1">
      <alignment horizontal="center"/>
      <protection hidden="1"/>
    </xf>
    <xf numFmtId="0" fontId="4" fillId="0" borderId="19" xfId="0" applyFont="1" applyFill="1" applyBorder="1" applyAlignment="1" applyProtection="1">
      <alignment horizontal="center"/>
      <protection hidden="1"/>
    </xf>
    <xf numFmtId="0" fontId="42" fillId="0" borderId="11" xfId="0" applyFont="1" applyBorder="1" applyAlignment="1" applyProtection="1">
      <alignment horizontal="center"/>
      <protection hidden="1"/>
    </xf>
    <xf numFmtId="0" fontId="42" fillId="0" borderId="13" xfId="0" applyFont="1" applyBorder="1" applyAlignment="1" applyProtection="1">
      <alignment horizontal="center"/>
      <protection hidden="1"/>
    </xf>
    <xf numFmtId="0" fontId="42" fillId="0" borderId="19" xfId="0" applyFont="1" applyBorder="1" applyAlignment="1" applyProtection="1">
      <alignment horizontal="center"/>
      <protection hidden="1"/>
    </xf>
    <xf numFmtId="0" fontId="4" fillId="0" borderId="18" xfId="0" applyFont="1" applyFill="1" applyBorder="1" applyAlignment="1" applyProtection="1">
      <alignment horizontal="center"/>
      <protection hidden="1"/>
    </xf>
    <xf numFmtId="0" fontId="4" fillId="0" borderId="16" xfId="0" applyFont="1" applyFill="1" applyBorder="1" applyAlignment="1" applyProtection="1">
      <alignment horizontal="center"/>
      <protection hidden="1"/>
    </xf>
    <xf numFmtId="1" fontId="42" fillId="0" borderId="33" xfId="0" applyNumberFormat="1" applyFont="1" applyBorder="1" applyAlignment="1" applyProtection="1">
      <alignment horizontal="right"/>
      <protection hidden="1"/>
    </xf>
    <xf numFmtId="1" fontId="42" fillId="0" borderId="35" xfId="0" applyNumberFormat="1" applyFont="1" applyBorder="1" applyAlignment="1" applyProtection="1">
      <alignment horizontal="right"/>
      <protection hidden="1"/>
    </xf>
    <xf numFmtId="49" fontId="43" fillId="0" borderId="0" xfId="0" applyNumberFormat="1" applyFont="1" applyBorder="1" applyAlignment="1" applyProtection="1">
      <alignment horizontal="left"/>
      <protection hidden="1"/>
    </xf>
    <xf numFmtId="0" fontId="43" fillId="0" borderId="0" xfId="0" applyFont="1" applyBorder="1" applyAlignment="1" applyProtection="1">
      <alignment horizontal="left"/>
      <protection hidden="1"/>
    </xf>
    <xf numFmtId="0" fontId="43" fillId="0" borderId="49" xfId="0" applyFont="1" applyBorder="1" applyAlignment="1" applyProtection="1">
      <alignment horizontal="left" vertical="top" wrapText="1"/>
      <protection hidden="1"/>
    </xf>
    <xf numFmtId="0" fontId="43" fillId="0" borderId="50" xfId="0" applyFont="1" applyBorder="1" applyAlignment="1" applyProtection="1">
      <alignment horizontal="left" vertical="top" wrapText="1"/>
      <protection hidden="1"/>
    </xf>
    <xf numFmtId="0" fontId="43" fillId="0" borderId="51" xfId="0" applyFont="1" applyBorder="1" applyAlignment="1" applyProtection="1">
      <alignment horizontal="left" vertical="top" wrapText="1"/>
      <protection hidden="1"/>
    </xf>
    <xf numFmtId="0" fontId="43" fillId="0" borderId="52" xfId="0" applyFont="1" applyBorder="1" applyAlignment="1" applyProtection="1">
      <alignment horizontal="left" vertical="top" wrapText="1"/>
      <protection hidden="1"/>
    </xf>
    <xf numFmtId="0" fontId="43" fillId="0" borderId="53" xfId="0" applyFont="1" applyBorder="1" applyAlignment="1" applyProtection="1">
      <alignment horizontal="left" vertical="top" wrapText="1"/>
      <protection hidden="1"/>
    </xf>
    <xf numFmtId="0" fontId="43" fillId="0" borderId="54" xfId="0" applyFont="1" applyBorder="1" applyAlignment="1" applyProtection="1">
      <alignment horizontal="left" vertical="top" wrapText="1"/>
      <protection hidden="1"/>
    </xf>
    <xf numFmtId="0" fontId="43" fillId="0" borderId="55" xfId="0" applyFont="1" applyBorder="1" applyAlignment="1" applyProtection="1">
      <alignment horizontal="left" vertical="top" wrapText="1"/>
      <protection hidden="1"/>
    </xf>
    <xf numFmtId="0" fontId="43" fillId="0" borderId="56" xfId="0" applyFont="1" applyBorder="1" applyAlignment="1" applyProtection="1">
      <alignment horizontal="left" vertical="top" wrapText="1"/>
      <protection hidden="1"/>
    </xf>
    <xf numFmtId="0" fontId="0" fillId="0" borderId="13" xfId="0" applyBorder="1" applyAlignment="1" applyProtection="1">
      <alignment horizontal="center" vertical="top" wrapText="1"/>
      <protection hidden="1"/>
    </xf>
    <xf numFmtId="0" fontId="44" fillId="0" borderId="11" xfId="0" applyFont="1" applyBorder="1" applyAlignment="1" applyProtection="1">
      <alignment horizontal="center" vertical="center"/>
      <protection hidden="1"/>
    </xf>
    <xf numFmtId="0" fontId="44" fillId="0" borderId="13" xfId="0" applyFont="1" applyBorder="1" applyAlignment="1" applyProtection="1">
      <alignment horizontal="center" vertical="center"/>
      <protection hidden="1"/>
    </xf>
    <xf numFmtId="0" fontId="44" fillId="0" borderId="19" xfId="0" applyFont="1" applyBorder="1" applyAlignment="1" applyProtection="1">
      <alignment horizontal="center" vertical="center"/>
      <protection hidden="1"/>
    </xf>
    <xf numFmtId="0" fontId="44" fillId="0" borderId="14" xfId="0" applyFont="1" applyBorder="1" applyAlignment="1" applyProtection="1">
      <alignment horizontal="center" vertical="center"/>
      <protection hidden="1"/>
    </xf>
    <xf numFmtId="0" fontId="44" fillId="0" borderId="15" xfId="0" applyFont="1" applyBorder="1" applyAlignment="1" applyProtection="1">
      <alignment horizontal="center" vertical="center"/>
      <protection hidden="1"/>
    </xf>
    <xf numFmtId="0" fontId="44" fillId="0" borderId="16" xfId="0" applyFont="1" applyBorder="1" applyAlignment="1" applyProtection="1">
      <alignment horizontal="center" vertical="center"/>
      <protection hidden="1"/>
    </xf>
    <xf numFmtId="0" fontId="43" fillId="0" borderId="33" xfId="0" applyFont="1" applyBorder="1" applyAlignment="1" applyProtection="1">
      <alignment horizontal="left" vertical="top" wrapText="1"/>
      <protection hidden="1"/>
    </xf>
    <xf numFmtId="0" fontId="43" fillId="0" borderId="13" xfId="0" applyFont="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0" fillId="0" borderId="0" xfId="0" applyFont="1" applyBorder="1" applyAlignment="1" applyProtection="1">
      <alignment horizontal="left" vertical="top" wrapText="1"/>
      <protection hidden="1"/>
    </xf>
    <xf numFmtId="0" fontId="42" fillId="0" borderId="57" xfId="0" applyFont="1" applyBorder="1" applyAlignment="1" applyProtection="1">
      <alignment horizontal="center" vertical="top"/>
      <protection hidden="1"/>
    </xf>
    <xf numFmtId="0" fontId="42" fillId="0" borderId="46" xfId="0" applyFont="1" applyBorder="1" applyAlignment="1" applyProtection="1">
      <alignment horizontal="center" vertical="top"/>
      <protection hidden="1"/>
    </xf>
    <xf numFmtId="0" fontId="42" fillId="0" borderId="47" xfId="0" applyFont="1" applyBorder="1" applyAlignment="1" applyProtection="1">
      <alignment horizontal="center" vertical="top"/>
      <protection hidden="1"/>
    </xf>
    <xf numFmtId="0" fontId="0" fillId="0" borderId="33" xfId="0" applyBorder="1" applyAlignment="1" applyProtection="1">
      <alignment horizontal="left" vertical="top" wrapText="1"/>
      <protection hidden="1"/>
    </xf>
    <xf numFmtId="0" fontId="42" fillId="0" borderId="57" xfId="0" applyFont="1" applyBorder="1" applyAlignment="1" applyProtection="1">
      <alignment horizontal="center" vertical="top"/>
      <protection locked="0" hidden="1"/>
    </xf>
    <xf numFmtId="0" fontId="42" fillId="0" borderId="46" xfId="0" applyFont="1" applyBorder="1" applyAlignment="1" applyProtection="1">
      <alignment horizontal="center" vertical="top"/>
      <protection locked="0" hidden="1"/>
    </xf>
    <xf numFmtId="0" fontId="42" fillId="0" borderId="47" xfId="0" applyFont="1" applyBorder="1" applyAlignment="1" applyProtection="1">
      <alignment horizontal="center" vertical="top"/>
      <protection locked="0" hidden="1"/>
    </xf>
    <xf numFmtId="49" fontId="42" fillId="0" borderId="57" xfId="0" applyNumberFormat="1" applyFont="1" applyBorder="1" applyAlignment="1" applyProtection="1">
      <alignment horizontal="center" vertical="top"/>
      <protection locked="0" hidden="1"/>
    </xf>
    <xf numFmtId="49" fontId="42" fillId="0" borderId="46" xfId="0" applyNumberFormat="1" applyFont="1" applyBorder="1" applyAlignment="1" applyProtection="1">
      <alignment horizontal="center" vertical="top"/>
      <protection locked="0" hidden="1"/>
    </xf>
    <xf numFmtId="49" fontId="42" fillId="0" borderId="47" xfId="0" applyNumberFormat="1" applyFont="1" applyBorder="1" applyAlignment="1" applyProtection="1">
      <alignment horizontal="center" vertical="top"/>
      <protection locked="0" hidden="1"/>
    </xf>
    <xf numFmtId="0" fontId="59" fillId="0" borderId="0" xfId="0" applyFont="1" applyBorder="1" applyAlignment="1" applyProtection="1">
      <alignment horizontal="center"/>
      <protection hidden="1"/>
    </xf>
    <xf numFmtId="14" fontId="4" fillId="0" borderId="33" xfId="0" applyNumberFormat="1" applyFont="1" applyBorder="1" applyAlignment="1" applyProtection="1">
      <alignment vertical="top" wrapText="1"/>
      <protection hidden="1"/>
    </xf>
    <xf numFmtId="0" fontId="4" fillId="0" borderId="33" xfId="0" applyFont="1" applyBorder="1" applyAlignment="1" applyProtection="1">
      <alignment vertical="top" wrapText="1"/>
      <protection hidden="1"/>
    </xf>
    <xf numFmtId="0" fontId="42" fillId="0" borderId="46" xfId="0" applyFont="1" applyBorder="1" applyAlignment="1" applyProtection="1">
      <alignment horizontal="left"/>
      <protection locked="0" hidden="1"/>
    </xf>
    <xf numFmtId="0" fontId="42" fillId="0" borderId="47" xfId="0" applyFont="1" applyBorder="1" applyAlignment="1" applyProtection="1">
      <alignment horizontal="left"/>
      <protection locked="0" hidden="1"/>
    </xf>
    <xf numFmtId="0" fontId="4" fillId="0" borderId="33" xfId="0" applyFont="1" applyBorder="1" applyAlignment="1" applyProtection="1">
      <alignment horizontal="left" vertical="top" wrapText="1"/>
      <protection hidden="1"/>
    </xf>
    <xf numFmtId="0" fontId="4" fillId="0" borderId="33" xfId="0" applyFont="1" applyBorder="1" applyAlignment="1" applyProtection="1">
      <alignment horizontal="center" vertical="top" wrapText="1"/>
      <protection hidden="1"/>
    </xf>
    <xf numFmtId="0" fontId="42" fillId="0" borderId="1" xfId="0" applyFont="1" applyBorder="1" applyAlignment="1" applyProtection="1">
      <alignment horizontal="left"/>
      <protection hidden="1"/>
    </xf>
    <xf numFmtId="0" fontId="44" fillId="0" borderId="1" xfId="0" applyFont="1" applyBorder="1" applyAlignment="1" applyProtection="1">
      <alignment wrapText="1"/>
      <protection hidden="1"/>
    </xf>
    <xf numFmtId="1" fontId="42" fillId="13" borderId="1" xfId="0" applyNumberFormat="1" applyFont="1" applyFill="1" applyBorder="1" applyAlignment="1" applyProtection="1">
      <alignment horizontal="right"/>
      <protection hidden="1"/>
    </xf>
    <xf numFmtId="1" fontId="42" fillId="14" borderId="1" xfId="0" applyNumberFormat="1" applyFont="1" applyFill="1" applyBorder="1" applyAlignment="1" applyProtection="1">
      <alignment horizontal="right"/>
      <protection hidden="1"/>
    </xf>
    <xf numFmtId="1" fontId="107" fillId="0" borderId="1" xfId="0" applyNumberFormat="1" applyFont="1" applyBorder="1" applyAlignment="1" applyProtection="1">
      <alignment horizontal="right"/>
      <protection hidden="1"/>
    </xf>
    <xf numFmtId="0" fontId="42" fillId="0" borderId="1" xfId="0" applyFont="1" applyBorder="1" applyAlignment="1" applyProtection="1">
      <alignment wrapText="1"/>
      <protection hidden="1"/>
    </xf>
    <xf numFmtId="0" fontId="44" fillId="0" borderId="1" xfId="0" applyFont="1" applyBorder="1" applyAlignment="1" applyProtection="1">
      <alignment horizontal="center" vertical="center" wrapText="1"/>
      <protection hidden="1"/>
    </xf>
    <xf numFmtId="0" fontId="42" fillId="0" borderId="1" xfId="0" applyFont="1" applyBorder="1" applyAlignment="1" applyProtection="1">
      <protection hidden="1"/>
    </xf>
    <xf numFmtId="1" fontId="42" fillId="13" borderId="1" xfId="0" applyNumberFormat="1" applyFont="1" applyFill="1" applyBorder="1" applyAlignment="1" applyProtection="1">
      <protection hidden="1"/>
    </xf>
    <xf numFmtId="0" fontId="44" fillId="0" borderId="1" xfId="0" applyFont="1" applyBorder="1" applyAlignment="1" applyProtection="1">
      <alignment horizontal="left"/>
      <protection hidden="1"/>
    </xf>
    <xf numFmtId="1" fontId="107" fillId="0" borderId="1" xfId="0" applyNumberFormat="1" applyFont="1" applyBorder="1" applyAlignment="1" applyProtection="1">
      <protection hidden="1"/>
    </xf>
    <xf numFmtId="1" fontId="44" fillId="0" borderId="1" xfId="0" applyNumberFormat="1" applyFont="1" applyBorder="1" applyAlignment="1" applyProtection="1">
      <protection hidden="1"/>
    </xf>
    <xf numFmtId="1" fontId="42" fillId="22" borderId="1" xfId="0" applyNumberFormat="1" applyFont="1" applyFill="1" applyBorder="1" applyAlignment="1" applyProtection="1">
      <protection hidden="1"/>
    </xf>
    <xf numFmtId="1" fontId="42" fillId="23" borderId="1" xfId="0" applyNumberFormat="1" applyFont="1" applyFill="1" applyBorder="1" applyAlignment="1" applyProtection="1">
      <protection hidden="1"/>
    </xf>
    <xf numFmtId="1" fontId="42" fillId="0" borderId="0" xfId="0" applyNumberFormat="1" applyFont="1" applyAlignment="1" applyProtection="1">
      <alignment horizontal="center"/>
      <protection hidden="1"/>
    </xf>
    <xf numFmtId="0" fontId="42" fillId="0" borderId="0" xfId="0" applyFont="1" applyAlignment="1" applyProtection="1">
      <alignment horizontal="center"/>
      <protection hidden="1"/>
    </xf>
    <xf numFmtId="1" fontId="42" fillId="0" borderId="13" xfId="0" applyNumberFormat="1" applyFont="1" applyBorder="1" applyAlignment="1" applyProtection="1">
      <alignment horizontal="center"/>
      <protection hidden="1"/>
    </xf>
    <xf numFmtId="1" fontId="42" fillId="0" borderId="1" xfId="0" applyNumberFormat="1" applyFont="1" applyBorder="1" applyAlignment="1" applyProtection="1">
      <alignment horizontal="center"/>
      <protection hidden="1"/>
    </xf>
    <xf numFmtId="0" fontId="42" fillId="0" borderId="9" xfId="0" applyFont="1" applyBorder="1" applyAlignment="1" applyProtection="1">
      <alignment horizontal="left"/>
      <protection hidden="1"/>
    </xf>
    <xf numFmtId="0" fontId="42" fillId="0" borderId="33" xfId="0" applyFont="1" applyBorder="1" applyAlignment="1" applyProtection="1">
      <alignment horizontal="left"/>
      <protection hidden="1"/>
    </xf>
    <xf numFmtId="0" fontId="42" fillId="0" borderId="35" xfId="0" applyFont="1" applyBorder="1" applyAlignment="1" applyProtection="1">
      <alignment horizontal="left"/>
      <protection hidden="1"/>
    </xf>
    <xf numFmtId="0" fontId="44" fillId="0" borderId="9" xfId="0" applyFont="1" applyBorder="1" applyAlignment="1" applyProtection="1">
      <alignment wrapText="1"/>
      <protection hidden="1"/>
    </xf>
    <xf numFmtId="0" fontId="44" fillId="0" borderId="33" xfId="0" applyFont="1" applyBorder="1" applyAlignment="1" applyProtection="1">
      <alignment wrapText="1"/>
      <protection hidden="1"/>
    </xf>
    <xf numFmtId="0" fontId="44" fillId="0" borderId="35" xfId="0" applyFont="1" applyBorder="1" applyAlignment="1" applyProtection="1">
      <alignment wrapText="1"/>
      <protection hidden="1"/>
    </xf>
    <xf numFmtId="1" fontId="42" fillId="0" borderId="9" xfId="0" applyNumberFormat="1" applyFont="1" applyBorder="1" applyAlignment="1" applyProtection="1">
      <alignment horizontal="center"/>
      <protection hidden="1"/>
    </xf>
    <xf numFmtId="1" fontId="42" fillId="0" borderId="33" xfId="0" applyNumberFormat="1" applyFont="1" applyBorder="1" applyAlignment="1" applyProtection="1">
      <alignment horizontal="center"/>
      <protection hidden="1"/>
    </xf>
    <xf numFmtId="1" fontId="42" fillId="0" borderId="35" xfId="0" applyNumberFormat="1" applyFont="1" applyBorder="1" applyAlignment="1" applyProtection="1">
      <alignment horizontal="center"/>
      <protection hidden="1"/>
    </xf>
    <xf numFmtId="0" fontId="42" fillId="0" borderId="1" xfId="0" applyFont="1" applyBorder="1" applyAlignment="1" applyProtection="1">
      <alignment horizontal="left" vertical="center"/>
      <protection hidden="1"/>
    </xf>
    <xf numFmtId="0" fontId="42" fillId="0" borderId="1" xfId="0" applyFont="1" applyBorder="1" applyAlignment="1" applyProtection="1">
      <alignment horizontal="center"/>
      <protection hidden="1"/>
    </xf>
    <xf numFmtId="2" fontId="3" fillId="0" borderId="33" xfId="0" applyNumberFormat="1" applyFont="1" applyBorder="1" applyAlignment="1" applyProtection="1">
      <alignment horizontal="center" vertical="center"/>
      <protection hidden="1"/>
    </xf>
    <xf numFmtId="0" fontId="3" fillId="0" borderId="33" xfId="0" applyFont="1" applyBorder="1" applyAlignment="1" applyProtection="1">
      <alignment horizontal="center" vertical="center"/>
      <protection hidden="1"/>
    </xf>
    <xf numFmtId="0" fontId="3" fillId="0" borderId="35" xfId="0" applyFont="1" applyBorder="1" applyAlignment="1" applyProtection="1">
      <alignment horizontal="center" vertical="center"/>
      <protection hidden="1"/>
    </xf>
    <xf numFmtId="2" fontId="3" fillId="0" borderId="35" xfId="0" applyNumberFormat="1" applyFont="1" applyBorder="1" applyAlignment="1" applyProtection="1">
      <alignment horizontal="center" vertical="center"/>
      <protection hidden="1"/>
    </xf>
    <xf numFmtId="0" fontId="0" fillId="0" borderId="36" xfId="0" applyBorder="1" applyAlignment="1" applyProtection="1">
      <alignment horizontal="center"/>
      <protection hidden="1"/>
    </xf>
    <xf numFmtId="0" fontId="0" fillId="0" borderId="1" xfId="0" applyBorder="1" applyAlignment="1" applyProtection="1">
      <alignment horizontal="center"/>
      <protection hidden="1"/>
    </xf>
    <xf numFmtId="0" fontId="4" fillId="0" borderId="1" xfId="0" applyFont="1" applyBorder="1" applyAlignment="1" applyProtection="1">
      <alignment horizontal="right" vertical="top"/>
      <protection hidden="1"/>
    </xf>
    <xf numFmtId="0" fontId="98" fillId="0" borderId="1" xfId="0" applyFont="1" applyBorder="1" applyAlignment="1" applyProtection="1">
      <alignment horizontal="left" vertical="center" wrapText="1"/>
      <protection hidden="1"/>
    </xf>
    <xf numFmtId="0" fontId="98" fillId="0" borderId="1" xfId="0" applyFont="1" applyBorder="1" applyAlignment="1" applyProtection="1">
      <alignment horizontal="left" vertical="center"/>
      <protection hidden="1"/>
    </xf>
    <xf numFmtId="49" fontId="41" fillId="0" borderId="1" xfId="0" applyNumberFormat="1" applyFont="1" applyBorder="1" applyAlignment="1" applyProtection="1">
      <alignment horizontal="center" vertical="center"/>
      <protection hidden="1"/>
    </xf>
    <xf numFmtId="0" fontId="12" fillId="0" borderId="1" xfId="0" applyFont="1" applyBorder="1" applyAlignment="1" applyProtection="1">
      <alignment horizontal="left" vertical="top"/>
      <protection hidden="1"/>
    </xf>
    <xf numFmtId="0" fontId="100" fillId="0" borderId="1" xfId="0" applyFont="1" applyBorder="1" applyAlignment="1" applyProtection="1">
      <alignment horizontal="left" vertical="center" wrapText="1"/>
      <protection hidden="1"/>
    </xf>
    <xf numFmtId="0" fontId="100" fillId="0" borderId="1" xfId="0" applyFont="1" applyBorder="1" applyAlignment="1" applyProtection="1">
      <alignment horizontal="left" vertical="center"/>
      <protection hidden="1"/>
    </xf>
    <xf numFmtId="49" fontId="106" fillId="0" borderId="1"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top"/>
      <protection hidden="1"/>
    </xf>
    <xf numFmtId="0" fontId="98" fillId="0" borderId="1" xfId="0" applyFont="1" applyBorder="1" applyAlignment="1" applyProtection="1">
      <alignment vertical="center" wrapText="1"/>
      <protection hidden="1"/>
    </xf>
    <xf numFmtId="0" fontId="98" fillId="0" borderId="1" xfId="0" applyFont="1" applyBorder="1" applyAlignment="1" applyProtection="1">
      <alignment vertical="center"/>
      <protection hidden="1"/>
    </xf>
    <xf numFmtId="0" fontId="98" fillId="0" borderId="9" xfId="0" applyFont="1" applyBorder="1" applyAlignment="1" applyProtection="1">
      <alignment horizontal="center"/>
      <protection hidden="1"/>
    </xf>
    <xf numFmtId="0" fontId="98" fillId="0" borderId="33" xfId="0" applyFont="1" applyBorder="1" applyAlignment="1" applyProtection="1">
      <alignment horizontal="center"/>
      <protection hidden="1"/>
    </xf>
    <xf numFmtId="0" fontId="98" fillId="0" borderId="35" xfId="0" applyFont="1" applyBorder="1" applyAlignment="1" applyProtection="1">
      <alignment horizontal="center"/>
      <protection hidden="1"/>
    </xf>
    <xf numFmtId="0" fontId="100" fillId="0" borderId="11" xfId="0" applyFont="1" applyBorder="1" applyAlignment="1" applyProtection="1">
      <alignment horizontal="center" wrapText="1"/>
      <protection hidden="1"/>
    </xf>
    <xf numFmtId="0" fontId="100" fillId="0" borderId="13" xfId="0" applyFont="1" applyBorder="1" applyAlignment="1" applyProtection="1">
      <alignment horizontal="center"/>
      <protection hidden="1"/>
    </xf>
    <xf numFmtId="0" fontId="100" fillId="0" borderId="19" xfId="0" applyFont="1" applyBorder="1" applyAlignment="1" applyProtection="1">
      <alignment horizontal="center"/>
      <protection hidden="1"/>
    </xf>
    <xf numFmtId="0" fontId="100" fillId="0" borderId="14" xfId="0" applyFont="1" applyBorder="1" applyAlignment="1" applyProtection="1">
      <alignment horizontal="center"/>
      <protection hidden="1"/>
    </xf>
    <xf numFmtId="0" fontId="100" fillId="0" borderId="15" xfId="0" applyFont="1" applyBorder="1" applyAlignment="1" applyProtection="1">
      <alignment horizontal="center"/>
      <protection hidden="1"/>
    </xf>
    <xf numFmtId="0" fontId="100" fillId="0" borderId="16" xfId="0" applyFont="1" applyBorder="1" applyAlignment="1" applyProtection="1">
      <alignment horizontal="center"/>
      <protection hidden="1"/>
    </xf>
    <xf numFmtId="0" fontId="12" fillId="0" borderId="1" xfId="0" applyFont="1" applyBorder="1" applyAlignment="1" applyProtection="1">
      <alignment horizontal="center"/>
      <protection hidden="1"/>
    </xf>
    <xf numFmtId="0" fontId="98" fillId="0" borderId="11" xfId="0" applyFont="1" applyBorder="1" applyAlignment="1" applyProtection="1">
      <alignment horizontal="center"/>
      <protection hidden="1"/>
    </xf>
    <xf numFmtId="0" fontId="98" fillId="0" borderId="13" xfId="0" applyFont="1" applyBorder="1" applyAlignment="1" applyProtection="1">
      <alignment horizontal="center"/>
      <protection hidden="1"/>
    </xf>
    <xf numFmtId="0" fontId="98" fillId="0" borderId="19" xfId="0" applyFont="1" applyBorder="1" applyAlignment="1" applyProtection="1">
      <alignment horizontal="center"/>
      <protection hidden="1"/>
    </xf>
    <xf numFmtId="0" fontId="98" fillId="0" borderId="17" xfId="0" applyFont="1" applyBorder="1" applyAlignment="1" applyProtection="1">
      <alignment horizontal="center"/>
      <protection hidden="1"/>
    </xf>
    <xf numFmtId="0" fontId="98" fillId="0" borderId="0" xfId="0" applyFont="1" applyBorder="1" applyAlignment="1" applyProtection="1">
      <alignment horizontal="center"/>
      <protection hidden="1"/>
    </xf>
    <xf numFmtId="0" fontId="98" fillId="0" borderId="18" xfId="0" applyFont="1" applyBorder="1" applyAlignment="1" applyProtection="1">
      <alignment horizontal="center"/>
      <protection hidden="1"/>
    </xf>
    <xf numFmtId="49" fontId="0" fillId="0" borderId="33" xfId="0" applyNumberFormat="1" applyBorder="1" applyAlignment="1" applyProtection="1">
      <alignment horizontal="center"/>
      <protection hidden="1"/>
    </xf>
    <xf numFmtId="0" fontId="0" fillId="0" borderId="33" xfId="0" applyBorder="1" applyAlignment="1" applyProtection="1">
      <alignment horizontal="center"/>
      <protection hidden="1"/>
    </xf>
    <xf numFmtId="0" fontId="4" fillId="0" borderId="9" xfId="0" applyFont="1" applyBorder="1" applyAlignment="1" applyProtection="1">
      <alignment horizontal="center" vertical="center"/>
      <protection hidden="1"/>
    </xf>
    <xf numFmtId="0" fontId="4" fillId="0" borderId="33" xfId="0" applyFont="1" applyBorder="1" applyAlignment="1" applyProtection="1">
      <alignment horizontal="center" vertical="center"/>
      <protection hidden="1"/>
    </xf>
    <xf numFmtId="0" fontId="4" fillId="0" borderId="11"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99" fillId="0" borderId="11" xfId="0" applyFont="1" applyBorder="1" applyAlignment="1" applyProtection="1">
      <alignment horizontal="center" wrapText="1"/>
      <protection hidden="1"/>
    </xf>
    <xf numFmtId="0" fontId="99" fillId="0" borderId="13" xfId="0" applyFont="1" applyBorder="1" applyAlignment="1" applyProtection="1">
      <alignment horizontal="center"/>
      <protection hidden="1"/>
    </xf>
    <xf numFmtId="0" fontId="99" fillId="0" borderId="19" xfId="0" applyFont="1" applyBorder="1" applyAlignment="1" applyProtection="1">
      <alignment horizontal="center"/>
      <protection hidden="1"/>
    </xf>
    <xf numFmtId="0" fontId="99" fillId="0" borderId="17" xfId="0" applyFont="1" applyBorder="1" applyAlignment="1" applyProtection="1">
      <alignment horizontal="center"/>
      <protection hidden="1"/>
    </xf>
    <xf numFmtId="0" fontId="99" fillId="0" borderId="0" xfId="0" applyFont="1" applyBorder="1" applyAlignment="1" applyProtection="1">
      <alignment horizontal="center"/>
      <protection hidden="1"/>
    </xf>
    <xf numFmtId="0" fontId="99" fillId="0" borderId="18" xfId="0" applyFont="1" applyBorder="1" applyAlignment="1" applyProtection="1">
      <alignment horizontal="center"/>
      <protection hidden="1"/>
    </xf>
    <xf numFmtId="0" fontId="99" fillId="0" borderId="14" xfId="0" applyFont="1" applyBorder="1" applyAlignment="1" applyProtection="1">
      <alignment horizontal="center"/>
      <protection hidden="1"/>
    </xf>
    <xf numFmtId="0" fontId="99" fillId="0" borderId="15" xfId="0" applyFont="1" applyBorder="1" applyAlignment="1" applyProtection="1">
      <alignment horizontal="center"/>
      <protection hidden="1"/>
    </xf>
    <xf numFmtId="0" fontId="99" fillId="0" borderId="16" xfId="0" applyFont="1" applyBorder="1" applyAlignment="1" applyProtection="1">
      <alignment horizontal="center"/>
      <protection hidden="1"/>
    </xf>
    <xf numFmtId="0" fontId="41" fillId="0" borderId="17" xfId="0" applyFont="1" applyBorder="1" applyAlignment="1" applyProtection="1">
      <alignment horizontal="center"/>
      <protection hidden="1"/>
    </xf>
    <xf numFmtId="0" fontId="41" fillId="0" borderId="0" xfId="0" applyFont="1" applyBorder="1" applyAlignment="1" applyProtection="1">
      <alignment horizontal="center"/>
      <protection hidden="1"/>
    </xf>
    <xf numFmtId="0" fontId="41" fillId="0" borderId="18" xfId="0" applyFont="1" applyBorder="1" applyAlignment="1" applyProtection="1">
      <alignment horizontal="center"/>
      <protection hidden="1"/>
    </xf>
    <xf numFmtId="0" fontId="98" fillId="0" borderId="14" xfId="0" applyFont="1" applyBorder="1" applyAlignment="1" applyProtection="1">
      <alignment horizontal="center"/>
      <protection hidden="1"/>
    </xf>
    <xf numFmtId="0" fontId="98" fillId="0" borderId="15" xfId="0" applyFont="1" applyBorder="1" applyAlignment="1" applyProtection="1">
      <alignment horizontal="center"/>
      <protection hidden="1"/>
    </xf>
    <xf numFmtId="0" fontId="98" fillId="0" borderId="16" xfId="0" applyFont="1" applyBorder="1" applyAlignment="1" applyProtection="1">
      <alignment horizontal="center"/>
      <protection hidden="1"/>
    </xf>
    <xf numFmtId="0" fontId="101" fillId="0" borderId="0" xfId="0" applyFont="1" applyAlignment="1" applyProtection="1">
      <alignment horizontal="left" vertical="top"/>
      <protection hidden="1"/>
    </xf>
    <xf numFmtId="0" fontId="101" fillId="0" borderId="18" xfId="0" applyFont="1" applyBorder="1" applyAlignment="1" applyProtection="1">
      <alignment horizontal="left" vertical="top"/>
      <protection hidden="1"/>
    </xf>
    <xf numFmtId="0" fontId="41" fillId="0" borderId="14" xfId="0" applyFont="1" applyBorder="1" applyAlignment="1" applyProtection="1">
      <alignment horizontal="center"/>
      <protection hidden="1"/>
    </xf>
    <xf numFmtId="0" fontId="41" fillId="0" borderId="15" xfId="0" applyFont="1" applyBorder="1" applyAlignment="1" applyProtection="1">
      <alignment horizontal="center"/>
      <protection hidden="1"/>
    </xf>
    <xf numFmtId="0" fontId="41" fillId="0" borderId="16" xfId="0" applyFont="1" applyBorder="1" applyAlignment="1" applyProtection="1">
      <alignment horizontal="center"/>
      <protection hidden="1"/>
    </xf>
    <xf numFmtId="0" fontId="41" fillId="0" borderId="11" xfId="0" applyFont="1" applyBorder="1" applyAlignment="1" applyProtection="1">
      <alignment horizontal="center"/>
      <protection hidden="1"/>
    </xf>
    <xf numFmtId="0" fontId="41" fillId="0" borderId="13" xfId="0" applyFont="1" applyBorder="1" applyAlignment="1" applyProtection="1">
      <alignment horizontal="center"/>
      <protection hidden="1"/>
    </xf>
    <xf numFmtId="0" fontId="41" fillId="0" borderId="19" xfId="0" applyFont="1" applyBorder="1" applyAlignment="1" applyProtection="1">
      <alignment horizontal="center"/>
      <protection hidden="1"/>
    </xf>
    <xf numFmtId="0" fontId="41" fillId="0" borderId="9" xfId="0" applyFont="1" applyBorder="1" applyAlignment="1" applyProtection="1">
      <alignment horizontal="center"/>
      <protection hidden="1"/>
    </xf>
    <xf numFmtId="0" fontId="41" fillId="0" borderId="33" xfId="0" applyFont="1" applyBorder="1" applyAlignment="1" applyProtection="1">
      <alignment horizontal="center"/>
      <protection hidden="1"/>
    </xf>
    <xf numFmtId="0" fontId="41" fillId="0" borderId="35" xfId="0" applyFont="1" applyBorder="1" applyAlignment="1" applyProtection="1">
      <alignment horizontal="center"/>
      <protection hidden="1"/>
    </xf>
    <xf numFmtId="0" fontId="4" fillId="0" borderId="1" xfId="0" applyFont="1" applyBorder="1" applyAlignment="1" applyProtection="1">
      <alignment horizontal="left" vertical="top"/>
      <protection hidden="1"/>
    </xf>
    <xf numFmtId="49" fontId="2" fillId="0" borderId="33" xfId="0" applyNumberFormat="1" applyFont="1" applyBorder="1" applyAlignment="1" applyProtection="1">
      <alignment horizontal="center"/>
      <protection hidden="1"/>
    </xf>
    <xf numFmtId="0" fontId="101" fillId="0" borderId="1" xfId="0" applyFont="1" applyBorder="1" applyAlignment="1" applyProtection="1">
      <alignment horizontal="left" vertical="center" wrapText="1"/>
      <protection hidden="1"/>
    </xf>
    <xf numFmtId="0" fontId="12" fillId="0" borderId="1" xfId="0" applyFont="1" applyBorder="1" applyAlignment="1" applyProtection="1">
      <alignment horizontal="right" vertical="top"/>
      <protection hidden="1"/>
    </xf>
    <xf numFmtId="0" fontId="4" fillId="0" borderId="11" xfId="0" applyFont="1" applyBorder="1" applyAlignment="1" applyProtection="1">
      <alignment horizontal="right" vertical="top"/>
      <protection hidden="1"/>
    </xf>
    <xf numFmtId="0" fontId="4" fillId="0" borderId="13" xfId="0" applyFont="1" applyBorder="1" applyAlignment="1" applyProtection="1">
      <alignment horizontal="right" vertical="top"/>
      <protection hidden="1"/>
    </xf>
    <xf numFmtId="0" fontId="4" fillId="0" borderId="19" xfId="0" applyFont="1" applyBorder="1" applyAlignment="1" applyProtection="1">
      <alignment horizontal="right" vertical="top"/>
      <protection hidden="1"/>
    </xf>
    <xf numFmtId="0" fontId="4" fillId="0" borderId="14" xfId="0" applyFont="1" applyBorder="1" applyAlignment="1" applyProtection="1">
      <alignment horizontal="right" vertical="top"/>
      <protection hidden="1"/>
    </xf>
    <xf numFmtId="0" fontId="4" fillId="0" borderId="15" xfId="0" applyFont="1" applyBorder="1" applyAlignment="1" applyProtection="1">
      <alignment horizontal="right" vertical="top"/>
      <protection hidden="1"/>
    </xf>
    <xf numFmtId="0" fontId="4" fillId="0" borderId="16" xfId="0" applyFont="1" applyBorder="1" applyAlignment="1" applyProtection="1">
      <alignment horizontal="right" vertical="top"/>
      <protection hidden="1"/>
    </xf>
    <xf numFmtId="0" fontId="100" fillId="0" borderId="1" xfId="0" applyFont="1" applyBorder="1" applyAlignment="1" applyProtection="1">
      <alignment vertical="center" wrapText="1"/>
      <protection hidden="1"/>
    </xf>
    <xf numFmtId="0" fontId="100" fillId="0" borderId="1" xfId="0" applyFont="1" applyBorder="1" applyAlignment="1" applyProtection="1">
      <alignment vertical="center"/>
      <protection hidden="1"/>
    </xf>
    <xf numFmtId="0" fontId="100" fillId="0" borderId="62" xfId="0" applyFont="1" applyBorder="1" applyAlignment="1" applyProtection="1">
      <alignment horizontal="center" wrapText="1"/>
      <protection hidden="1"/>
    </xf>
    <xf numFmtId="0" fontId="100" fillId="0" borderId="2" xfId="0" applyFont="1" applyBorder="1" applyAlignment="1" applyProtection="1">
      <alignment horizontal="center"/>
      <protection hidden="1"/>
    </xf>
    <xf numFmtId="0" fontId="100" fillId="0" borderId="26" xfId="0" applyFont="1" applyBorder="1" applyAlignment="1" applyProtection="1">
      <alignment horizontal="center"/>
      <protection hidden="1"/>
    </xf>
    <xf numFmtId="0" fontId="100" fillId="0" borderId="28" xfId="0" applyFont="1" applyBorder="1" applyAlignment="1" applyProtection="1">
      <alignment horizontal="center"/>
      <protection hidden="1"/>
    </xf>
    <xf numFmtId="0" fontId="41" fillId="0" borderId="17" xfId="0" applyFont="1" applyBorder="1" applyAlignment="1" applyProtection="1">
      <alignment horizontal="center" vertical="center"/>
      <protection hidden="1"/>
    </xf>
    <xf numFmtId="0" fontId="41" fillId="0" borderId="0" xfId="0" applyFont="1" applyBorder="1" applyAlignment="1" applyProtection="1">
      <alignment horizontal="center" vertical="center"/>
      <protection hidden="1"/>
    </xf>
    <xf numFmtId="0" fontId="41" fillId="0" borderId="18" xfId="0" applyFont="1" applyBorder="1" applyAlignment="1" applyProtection="1">
      <alignment horizontal="center" vertical="center"/>
      <protection hidden="1"/>
    </xf>
    <xf numFmtId="0" fontId="98" fillId="0" borderId="65" xfId="0" applyFont="1" applyBorder="1" applyAlignment="1" applyProtection="1">
      <alignment horizontal="center"/>
      <protection hidden="1"/>
    </xf>
    <xf numFmtId="0" fontId="4" fillId="0" borderId="62"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protection hidden="1"/>
    </xf>
    <xf numFmtId="0" fontId="99" fillId="0" borderId="62" xfId="0" applyFont="1" applyBorder="1" applyAlignment="1" applyProtection="1">
      <alignment horizontal="center" wrapText="1"/>
      <protection hidden="1"/>
    </xf>
    <xf numFmtId="0" fontId="99" fillId="0" borderId="2" xfId="0" applyFont="1" applyBorder="1" applyAlignment="1" applyProtection="1">
      <alignment horizontal="center"/>
      <protection hidden="1"/>
    </xf>
    <xf numFmtId="0" fontId="99" fillId="0" borderId="61" xfId="0" applyFont="1" applyBorder="1" applyAlignment="1" applyProtection="1">
      <alignment horizontal="center"/>
      <protection hidden="1"/>
    </xf>
    <xf numFmtId="0" fontId="41" fillId="0" borderId="10" xfId="0" applyFont="1" applyBorder="1" applyAlignment="1" applyProtection="1">
      <alignment horizontal="center"/>
      <protection hidden="1"/>
    </xf>
    <xf numFmtId="0" fontId="41" fillId="0" borderId="63" xfId="0" applyFont="1" applyBorder="1" applyAlignment="1" applyProtection="1">
      <alignment horizontal="center"/>
      <protection hidden="1"/>
    </xf>
    <xf numFmtId="0" fontId="41" fillId="0" borderId="64" xfId="0" applyFont="1" applyBorder="1" applyAlignment="1" applyProtection="1">
      <alignment horizontal="center"/>
      <protection hidden="1"/>
    </xf>
    <xf numFmtId="0" fontId="12" fillId="0" borderId="42" xfId="0" applyFont="1" applyBorder="1" applyAlignment="1" applyProtection="1">
      <alignment horizontal="left" vertical="top"/>
      <protection hidden="1"/>
    </xf>
    <xf numFmtId="0" fontId="0" fillId="0" borderId="40" xfId="0" applyBorder="1" applyAlignment="1" applyProtection="1">
      <alignment horizontal="center"/>
      <protection hidden="1"/>
    </xf>
    <xf numFmtId="0" fontId="3" fillId="0" borderId="65" xfId="0" applyFont="1" applyBorder="1" applyAlignment="1" applyProtection="1">
      <alignment horizontal="center" vertical="center"/>
      <protection hidden="1"/>
    </xf>
    <xf numFmtId="0" fontId="4" fillId="0" borderId="12" xfId="0" applyFont="1" applyBorder="1" applyAlignment="1" applyProtection="1">
      <alignment horizontal="right" vertical="top"/>
      <protection hidden="1"/>
    </xf>
    <xf numFmtId="0" fontId="4" fillId="0" borderId="32" xfId="0" applyFont="1" applyBorder="1" applyAlignment="1" applyProtection="1">
      <alignment horizontal="righ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4" fillId="0" borderId="19" xfId="0" applyFont="1" applyBorder="1" applyAlignment="1" applyProtection="1">
      <alignment horizontal="left" vertical="top"/>
      <protection hidden="1"/>
    </xf>
    <xf numFmtId="0" fontId="4" fillId="0" borderId="32" xfId="0" applyFont="1" applyBorder="1" applyAlignment="1" applyProtection="1">
      <alignment horizontal="left" vertical="top"/>
      <protection hidden="1"/>
    </xf>
    <xf numFmtId="0" fontId="4" fillId="0" borderId="15" xfId="0" applyFont="1" applyBorder="1" applyAlignment="1" applyProtection="1">
      <alignment horizontal="left" vertical="top"/>
      <protection hidden="1"/>
    </xf>
    <xf numFmtId="0" fontId="4" fillId="0" borderId="16" xfId="0" applyFont="1" applyBorder="1" applyAlignment="1" applyProtection="1">
      <alignment horizontal="left" vertical="top"/>
      <protection hidden="1"/>
    </xf>
    <xf numFmtId="0" fontId="12" fillId="0" borderId="12" xfId="0" applyFont="1" applyBorder="1" applyAlignment="1" applyProtection="1">
      <alignment horizontal="left" vertical="top"/>
      <protection hidden="1"/>
    </xf>
    <xf numFmtId="0" fontId="12" fillId="0" borderId="13" xfId="0" applyFont="1" applyBorder="1" applyAlignment="1" applyProtection="1">
      <alignment horizontal="left" vertical="top"/>
      <protection hidden="1"/>
    </xf>
    <xf numFmtId="0" fontId="12" fillId="0" borderId="19" xfId="0" applyFont="1" applyBorder="1" applyAlignment="1" applyProtection="1">
      <alignment horizontal="left" vertical="top"/>
      <protection hidden="1"/>
    </xf>
    <xf numFmtId="0" fontId="12" fillId="0" borderId="32" xfId="0" applyFont="1" applyBorder="1" applyAlignment="1" applyProtection="1">
      <alignment horizontal="left" vertical="top"/>
      <protection hidden="1"/>
    </xf>
    <xf numFmtId="0" fontId="12" fillId="0" borderId="15" xfId="0" applyFont="1" applyBorder="1" applyAlignment="1" applyProtection="1">
      <alignment horizontal="left" vertical="top"/>
      <protection hidden="1"/>
    </xf>
    <xf numFmtId="0" fontId="12" fillId="0" borderId="16" xfId="0" applyFont="1" applyBorder="1" applyAlignment="1" applyProtection="1">
      <alignment horizontal="left" vertical="top"/>
      <protection hidden="1"/>
    </xf>
    <xf numFmtId="0" fontId="4" fillId="0" borderId="12" xfId="0" applyFont="1" applyBorder="1" applyAlignment="1" applyProtection="1">
      <alignment vertical="top"/>
      <protection hidden="1"/>
    </xf>
    <xf numFmtId="0" fontId="4" fillId="0" borderId="13" xfId="0" applyFont="1" applyBorder="1" applyAlignment="1" applyProtection="1">
      <alignment vertical="top"/>
      <protection hidden="1"/>
    </xf>
    <xf numFmtId="0" fontId="4" fillId="0" borderId="19" xfId="0" applyFont="1" applyBorder="1" applyAlignment="1" applyProtection="1">
      <alignment vertical="top"/>
      <protection hidden="1"/>
    </xf>
    <xf numFmtId="0" fontId="4" fillId="0" borderId="32" xfId="0" applyFont="1" applyBorder="1" applyAlignment="1" applyProtection="1">
      <alignment vertical="top"/>
      <protection hidden="1"/>
    </xf>
    <xf numFmtId="0" fontId="4" fillId="0" borderId="15" xfId="0" applyFont="1" applyBorder="1" applyAlignment="1" applyProtection="1">
      <alignment vertical="top"/>
      <protection hidden="1"/>
    </xf>
    <xf numFmtId="0" fontId="4" fillId="0" borderId="16" xfId="0" applyFont="1" applyBorder="1" applyAlignment="1" applyProtection="1">
      <alignment vertical="top"/>
      <protection hidden="1"/>
    </xf>
    <xf numFmtId="0" fontId="4" fillId="0" borderId="42" xfId="0" applyFont="1" applyBorder="1" applyAlignment="1" applyProtection="1">
      <alignment horizontal="right" vertical="top"/>
      <protection hidden="1"/>
    </xf>
    <xf numFmtId="0" fontId="4" fillId="0" borderId="66" xfId="0" applyFont="1" applyBorder="1" applyAlignment="1" applyProtection="1">
      <alignment horizontal="right" vertical="top"/>
      <protection hidden="1"/>
    </xf>
    <xf numFmtId="0" fontId="4" fillId="0" borderId="67" xfId="0" applyFont="1" applyBorder="1" applyAlignment="1" applyProtection="1">
      <alignment horizontal="right" vertical="top"/>
      <protection hidden="1"/>
    </xf>
    <xf numFmtId="0" fontId="98" fillId="0" borderId="67" xfId="0" applyFont="1" applyBorder="1" applyAlignment="1" applyProtection="1">
      <alignment horizontal="left" vertical="center"/>
      <protection hidden="1"/>
    </xf>
    <xf numFmtId="49" fontId="41" fillId="0" borderId="67" xfId="0" applyNumberFormat="1" applyFont="1" applyBorder="1" applyAlignment="1" applyProtection="1">
      <alignment horizontal="center" vertical="center"/>
      <protection hidden="1"/>
    </xf>
    <xf numFmtId="2" fontId="3" fillId="0" borderId="0" xfId="0" applyNumberFormat="1" applyFont="1" applyBorder="1" applyAlignment="1" applyProtection="1">
      <alignment horizontal="center" vertical="center"/>
      <protection hidden="1"/>
    </xf>
    <xf numFmtId="0" fontId="0" fillId="0" borderId="71" xfId="0" applyBorder="1" applyAlignment="1" applyProtection="1">
      <alignment horizontal="center"/>
      <protection hidden="1"/>
    </xf>
    <xf numFmtId="0" fontId="3" fillId="0" borderId="0" xfId="0" applyFont="1" applyBorder="1" applyAlignment="1" applyProtection="1">
      <alignment horizontal="center" vertical="center"/>
      <protection hidden="1"/>
    </xf>
    <xf numFmtId="0" fontId="3" fillId="0" borderId="18" xfId="0" applyFont="1" applyBorder="1" applyAlignment="1" applyProtection="1">
      <alignment horizontal="center" vertical="center"/>
      <protection hidden="1"/>
    </xf>
    <xf numFmtId="0" fontId="0" fillId="0" borderId="37" xfId="0" applyBorder="1" applyAlignment="1" applyProtection="1">
      <alignment horizontal="center"/>
      <protection hidden="1"/>
    </xf>
    <xf numFmtId="2" fontId="3" fillId="0" borderId="18" xfId="0" applyNumberFormat="1" applyFont="1"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65" xfId="0" applyBorder="1" applyAlignment="1" applyProtection="1">
      <alignment horizontal="center" vertical="center"/>
      <protection hidden="1"/>
    </xf>
    <xf numFmtId="0" fontId="3" fillId="0" borderId="33" xfId="0" applyNumberFormat="1" applyFont="1" applyBorder="1" applyAlignment="1" applyProtection="1">
      <alignment horizontal="center" vertical="center"/>
      <protection hidden="1"/>
    </xf>
    <xf numFmtId="0" fontId="101" fillId="0" borderId="72" xfId="0" applyFont="1" applyBorder="1" applyAlignment="1" applyProtection="1">
      <alignment horizontal="center" vertical="top" wrapText="1"/>
      <protection hidden="1"/>
    </xf>
    <xf numFmtId="0" fontId="101" fillId="0" borderId="63" xfId="0" applyFont="1" applyBorder="1" applyAlignment="1" applyProtection="1">
      <alignment horizontal="center" vertical="top"/>
      <protection hidden="1"/>
    </xf>
    <xf numFmtId="0" fontId="101" fillId="0" borderId="64" xfId="0" applyFont="1" applyBorder="1" applyAlignment="1" applyProtection="1">
      <alignment horizontal="center" vertical="top"/>
      <protection hidden="1"/>
    </xf>
    <xf numFmtId="0" fontId="98" fillId="0" borderId="10" xfId="0" applyFont="1" applyBorder="1" applyAlignment="1" applyProtection="1">
      <alignment horizontal="center" vertical="center" wrapText="1"/>
      <protection hidden="1"/>
    </xf>
    <xf numFmtId="0" fontId="98" fillId="0" borderId="63" xfId="0" applyFont="1" applyBorder="1" applyAlignment="1" applyProtection="1">
      <alignment horizontal="center" vertical="center"/>
      <protection hidden="1"/>
    </xf>
    <xf numFmtId="0" fontId="98" fillId="0" borderId="64" xfId="0" applyFont="1" applyBorder="1" applyAlignment="1" applyProtection="1">
      <alignment horizontal="center" vertical="center"/>
      <protection hidden="1"/>
    </xf>
    <xf numFmtId="49" fontId="101" fillId="0" borderId="10" xfId="0" applyNumberFormat="1" applyFont="1" applyBorder="1" applyAlignment="1" applyProtection="1">
      <alignment horizontal="center" vertical="center" wrapText="1"/>
      <protection hidden="1"/>
    </xf>
    <xf numFmtId="49" fontId="101" fillId="0" borderId="63" xfId="0" applyNumberFormat="1" applyFont="1" applyBorder="1" applyAlignment="1" applyProtection="1">
      <alignment horizontal="center" vertical="center"/>
      <protection hidden="1"/>
    </xf>
    <xf numFmtId="49" fontId="101" fillId="0" borderId="64" xfId="0" applyNumberFormat="1" applyFont="1" applyBorder="1" applyAlignment="1" applyProtection="1">
      <alignment horizontal="center" vertical="center"/>
      <protection hidden="1"/>
    </xf>
    <xf numFmtId="2" fontId="16" fillId="0" borderId="10" xfId="0" applyNumberFormat="1" applyFont="1" applyBorder="1" applyAlignment="1" applyProtection="1">
      <alignment horizontal="center" vertical="center"/>
      <protection hidden="1"/>
    </xf>
    <xf numFmtId="2" fontId="16" fillId="0" borderId="63" xfId="0" applyNumberFormat="1" applyFont="1" applyBorder="1" applyAlignment="1" applyProtection="1">
      <alignment horizontal="center" vertical="center"/>
      <protection hidden="1"/>
    </xf>
    <xf numFmtId="2" fontId="16" fillId="0" borderId="64" xfId="0" applyNumberFormat="1" applyFont="1" applyBorder="1" applyAlignment="1" applyProtection="1">
      <alignment horizontal="center" vertical="center"/>
      <protection hidden="1"/>
    </xf>
    <xf numFmtId="0" fontId="16" fillId="0" borderId="62" xfId="0" applyFont="1" applyBorder="1" applyAlignment="1" applyProtection="1">
      <alignment horizontal="center" wrapText="1"/>
      <protection hidden="1"/>
    </xf>
    <xf numFmtId="0" fontId="16" fillId="0" borderId="2" xfId="0" applyFont="1" applyBorder="1" applyAlignment="1" applyProtection="1">
      <alignment horizontal="center"/>
      <protection hidden="1"/>
    </xf>
    <xf numFmtId="0" fontId="16" fillId="0" borderId="26" xfId="0" applyFont="1" applyBorder="1" applyAlignment="1" applyProtection="1">
      <alignment horizontal="center"/>
      <protection hidden="1"/>
    </xf>
    <xf numFmtId="0" fontId="4" fillId="0" borderId="34" xfId="0" applyFont="1" applyBorder="1" applyAlignment="1" applyProtection="1">
      <alignment horizontal="center" vertical="top"/>
      <protection hidden="1"/>
    </xf>
    <xf numFmtId="0" fontId="4" fillId="0" borderId="33" xfId="0" applyFont="1" applyBorder="1" applyAlignment="1" applyProtection="1">
      <alignment horizontal="center" vertical="top"/>
      <protection hidden="1"/>
    </xf>
    <xf numFmtId="0" fontId="4" fillId="0" borderId="35" xfId="0" applyFont="1" applyBorder="1" applyAlignment="1" applyProtection="1">
      <alignment horizontal="center" vertical="top"/>
      <protection hidden="1"/>
    </xf>
    <xf numFmtId="0" fontId="100" fillId="0" borderId="9" xfId="0" applyFont="1" applyBorder="1" applyAlignment="1" applyProtection="1">
      <alignment horizontal="left" vertical="center" wrapText="1"/>
      <protection hidden="1"/>
    </xf>
    <xf numFmtId="0" fontId="100" fillId="0" borderId="33" xfId="0" applyFont="1" applyBorder="1" applyAlignment="1" applyProtection="1">
      <alignment horizontal="left" vertical="center" wrapText="1"/>
      <protection hidden="1"/>
    </xf>
    <xf numFmtId="49" fontId="103" fillId="0" borderId="9" xfId="0" applyNumberFormat="1" applyFont="1" applyBorder="1" applyAlignment="1" applyProtection="1">
      <alignment horizontal="center" vertical="center"/>
      <protection hidden="1"/>
    </xf>
    <xf numFmtId="49" fontId="103" fillId="0" borderId="33" xfId="0" applyNumberFormat="1" applyFont="1" applyBorder="1" applyAlignment="1" applyProtection="1">
      <alignment horizontal="center" vertical="center"/>
      <protection hidden="1"/>
    </xf>
    <xf numFmtId="49" fontId="103" fillId="0" borderId="35" xfId="0" applyNumberFormat="1" applyFont="1" applyBorder="1" applyAlignment="1" applyProtection="1">
      <alignment horizontal="center" vertical="center"/>
      <protection hidden="1"/>
    </xf>
    <xf numFmtId="0" fontId="12" fillId="0" borderId="34" xfId="0" applyFont="1" applyBorder="1" applyAlignment="1" applyProtection="1">
      <alignment horizontal="left" vertical="top"/>
      <protection hidden="1"/>
    </xf>
    <xf numFmtId="0" fontId="12" fillId="0" borderId="33" xfId="0" applyFont="1" applyBorder="1" applyAlignment="1" applyProtection="1">
      <alignment horizontal="left" vertical="top"/>
      <protection hidden="1"/>
    </xf>
    <xf numFmtId="0" fontId="12" fillId="0" borderId="35" xfId="0" applyFont="1" applyBorder="1" applyAlignment="1" applyProtection="1">
      <alignment horizontal="left" vertical="top"/>
      <protection hidden="1"/>
    </xf>
    <xf numFmtId="0" fontId="4" fillId="0" borderId="34" xfId="0" applyFont="1" applyBorder="1" applyAlignment="1" applyProtection="1">
      <alignment horizontal="right" vertical="top"/>
      <protection hidden="1"/>
    </xf>
    <xf numFmtId="0" fontId="4" fillId="0" borderId="33" xfId="0" applyFont="1" applyBorder="1" applyAlignment="1" applyProtection="1">
      <alignment horizontal="right" vertical="top"/>
      <protection hidden="1"/>
    </xf>
    <xf numFmtId="0" fontId="4" fillId="0" borderId="35" xfId="0" applyFont="1" applyBorder="1" applyAlignment="1" applyProtection="1">
      <alignment horizontal="right" vertical="top"/>
      <protection hidden="1"/>
    </xf>
    <xf numFmtId="0" fontId="98" fillId="0" borderId="9" xfId="0" applyFont="1" applyBorder="1" applyAlignment="1" applyProtection="1">
      <alignment horizontal="left" vertical="center" wrapText="1"/>
      <protection hidden="1"/>
    </xf>
    <xf numFmtId="0" fontId="98" fillId="0" borderId="33" xfId="0" applyFont="1" applyBorder="1" applyAlignment="1" applyProtection="1">
      <alignment horizontal="left" vertical="center" wrapText="1"/>
      <protection hidden="1"/>
    </xf>
    <xf numFmtId="49" fontId="40" fillId="0" borderId="9" xfId="0" applyNumberFormat="1" applyFont="1" applyBorder="1" applyAlignment="1" applyProtection="1">
      <alignment horizontal="center" vertical="center"/>
      <protection hidden="1"/>
    </xf>
    <xf numFmtId="49" fontId="40" fillId="0" borderId="33" xfId="0" applyNumberFormat="1" applyFont="1" applyBorder="1" applyAlignment="1" applyProtection="1">
      <alignment horizontal="center" vertical="center"/>
      <protection hidden="1"/>
    </xf>
    <xf numFmtId="49" fontId="40" fillId="0" borderId="35" xfId="0" applyNumberFormat="1" applyFont="1" applyBorder="1" applyAlignment="1" applyProtection="1">
      <alignment horizontal="center" vertical="center"/>
      <protection hidden="1"/>
    </xf>
    <xf numFmtId="0" fontId="4" fillId="0" borderId="34" xfId="0" applyFont="1" applyBorder="1" applyAlignment="1" applyProtection="1">
      <alignment horizontal="left" vertical="top"/>
      <protection hidden="1"/>
    </xf>
    <xf numFmtId="0" fontId="4" fillId="0" borderId="33"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98" fillId="0" borderId="68" xfId="0" applyFont="1" applyBorder="1" applyAlignment="1" applyProtection="1">
      <alignment horizontal="left" vertical="center" wrapText="1"/>
      <protection hidden="1"/>
    </xf>
    <xf numFmtId="0" fontId="98" fillId="0" borderId="69" xfId="0" applyFont="1" applyBorder="1" applyAlignment="1" applyProtection="1">
      <alignment horizontal="left" vertical="center" wrapText="1"/>
      <protection hidden="1"/>
    </xf>
    <xf numFmtId="49" fontId="40" fillId="0" borderId="68" xfId="0" applyNumberFormat="1" applyFont="1" applyBorder="1" applyAlignment="1" applyProtection="1">
      <alignment horizontal="center" vertical="center"/>
      <protection hidden="1"/>
    </xf>
    <xf numFmtId="49" fontId="40" fillId="0" borderId="69" xfId="0" applyNumberFormat="1" applyFont="1" applyBorder="1" applyAlignment="1" applyProtection="1">
      <alignment horizontal="center" vertical="center"/>
      <protection hidden="1"/>
    </xf>
    <xf numFmtId="49" fontId="40" fillId="0" borderId="70" xfId="0" applyNumberFormat="1" applyFont="1" applyBorder="1" applyAlignment="1" applyProtection="1">
      <alignment horizontal="center" vertical="center"/>
      <protection hidden="1"/>
    </xf>
    <xf numFmtId="0" fontId="12" fillId="0" borderId="34" xfId="0" applyFont="1" applyBorder="1" applyAlignment="1" applyProtection="1">
      <alignment horizontal="center" vertical="top"/>
      <protection hidden="1"/>
    </xf>
    <xf numFmtId="0" fontId="12" fillId="0" borderId="33" xfId="0" applyFont="1" applyBorder="1" applyAlignment="1" applyProtection="1">
      <alignment horizontal="center" vertical="top"/>
      <protection hidden="1"/>
    </xf>
    <xf numFmtId="0" fontId="12" fillId="0" borderId="35" xfId="0" applyFont="1" applyBorder="1" applyAlignment="1" applyProtection="1">
      <alignment horizontal="center" vertical="top"/>
      <protection hidden="1"/>
    </xf>
    <xf numFmtId="0" fontId="41" fillId="0" borderId="34" xfId="0" applyFont="1" applyBorder="1" applyAlignment="1" applyProtection="1">
      <alignment horizontal="left" vertical="top"/>
      <protection hidden="1"/>
    </xf>
    <xf numFmtId="0" fontId="41" fillId="0" borderId="33" xfId="0" applyFont="1" applyBorder="1" applyAlignment="1" applyProtection="1">
      <alignment horizontal="left" vertical="top"/>
      <protection hidden="1"/>
    </xf>
    <xf numFmtId="0" fontId="41" fillId="0" borderId="35" xfId="0" applyFont="1" applyBorder="1" applyAlignment="1" applyProtection="1">
      <alignment horizontal="left" vertical="top"/>
      <protection hidden="1"/>
    </xf>
    <xf numFmtId="0" fontId="98" fillId="0" borderId="34" xfId="0" applyFont="1" applyBorder="1" applyAlignment="1" applyProtection="1">
      <alignment horizontal="left" vertical="top"/>
      <protection hidden="1"/>
    </xf>
    <xf numFmtId="0" fontId="98" fillId="0" borderId="33" xfId="0" applyFont="1" applyBorder="1" applyAlignment="1" applyProtection="1">
      <alignment horizontal="left" vertical="top"/>
      <protection hidden="1"/>
    </xf>
    <xf numFmtId="0" fontId="98" fillId="0" borderId="35" xfId="0" applyFont="1" applyBorder="1" applyAlignment="1" applyProtection="1">
      <alignment horizontal="left" vertical="top"/>
      <protection hidden="1"/>
    </xf>
    <xf numFmtId="0" fontId="105" fillId="0" borderId="9" xfId="0" applyFont="1" applyBorder="1" applyAlignment="1" applyProtection="1">
      <alignment horizontal="left" vertical="center" wrapText="1"/>
      <protection hidden="1"/>
    </xf>
    <xf numFmtId="0" fontId="105" fillId="0" borderId="33" xfId="0" applyFont="1" applyBorder="1" applyAlignment="1" applyProtection="1">
      <alignment horizontal="left" vertical="center" wrapText="1"/>
      <protection hidden="1"/>
    </xf>
    <xf numFmtId="0" fontId="16" fillId="0" borderId="9" xfId="0" applyFont="1" applyBorder="1" applyAlignment="1" applyProtection="1">
      <alignment horizontal="left" vertical="center" wrapText="1"/>
      <protection hidden="1"/>
    </xf>
    <xf numFmtId="0" fontId="16" fillId="0" borderId="33" xfId="0" applyFont="1" applyBorder="1" applyAlignment="1" applyProtection="1">
      <alignment horizontal="left" vertical="center" wrapText="1"/>
      <protection hidden="1"/>
    </xf>
    <xf numFmtId="0" fontId="106" fillId="0" borderId="34" xfId="0" applyFont="1" applyBorder="1" applyAlignment="1" applyProtection="1">
      <alignment horizontal="left" vertical="top"/>
      <protection hidden="1"/>
    </xf>
    <xf numFmtId="0" fontId="106" fillId="0" borderId="33" xfId="0" applyFont="1" applyBorder="1" applyAlignment="1" applyProtection="1">
      <alignment horizontal="left" vertical="top"/>
      <protection hidden="1"/>
    </xf>
    <xf numFmtId="0" fontId="106" fillId="0" borderId="35" xfId="0" applyFont="1" applyBorder="1" applyAlignment="1" applyProtection="1">
      <alignment horizontal="left" vertical="top"/>
      <protection hidden="1"/>
    </xf>
    <xf numFmtId="0" fontId="104" fillId="0" borderId="9" xfId="0" applyFont="1" applyBorder="1" applyAlignment="1" applyProtection="1">
      <alignment horizontal="left" vertical="center" wrapText="1"/>
      <protection hidden="1"/>
    </xf>
    <xf numFmtId="0" fontId="104" fillId="0" borderId="33" xfId="0" applyFont="1" applyBorder="1" applyAlignment="1" applyProtection="1">
      <alignment horizontal="left" vertical="center" wrapText="1"/>
      <protection hidden="1"/>
    </xf>
    <xf numFmtId="0" fontId="12" fillId="0" borderId="34" xfId="0" applyFont="1" applyBorder="1" applyAlignment="1" applyProtection="1">
      <alignment horizontal="right" vertical="top"/>
      <protection hidden="1"/>
    </xf>
    <xf numFmtId="0" fontId="12" fillId="0" borderId="33" xfId="0" applyFont="1" applyBorder="1" applyAlignment="1" applyProtection="1">
      <alignment horizontal="right" vertical="top"/>
      <protection hidden="1"/>
    </xf>
    <xf numFmtId="0" fontId="12" fillId="0" borderId="35" xfId="0" applyFont="1" applyBorder="1" applyAlignment="1" applyProtection="1">
      <alignment horizontal="right" vertical="top"/>
      <protection hidden="1"/>
    </xf>
    <xf numFmtId="0" fontId="106" fillId="0" borderId="34" xfId="0" applyFont="1" applyBorder="1" applyAlignment="1" applyProtection="1">
      <alignment horizontal="center" vertical="center"/>
      <protection hidden="1"/>
    </xf>
    <xf numFmtId="0" fontId="106" fillId="0" borderId="33" xfId="0" applyFont="1" applyBorder="1" applyAlignment="1" applyProtection="1">
      <alignment horizontal="center" vertical="center"/>
      <protection hidden="1"/>
    </xf>
    <xf numFmtId="0" fontId="106" fillId="0" borderId="35" xfId="0" applyFont="1" applyBorder="1" applyAlignment="1" applyProtection="1">
      <alignment horizontal="center" vertical="center"/>
      <protection hidden="1"/>
    </xf>
    <xf numFmtId="0" fontId="41" fillId="0" borderId="34" xfId="0" applyFont="1" applyBorder="1" applyAlignment="1" applyProtection="1">
      <alignment horizontal="center" vertical="center"/>
      <protection hidden="1"/>
    </xf>
    <xf numFmtId="0" fontId="41" fillId="0" borderId="33" xfId="0" applyFont="1" applyBorder="1" applyAlignment="1" applyProtection="1">
      <alignment horizontal="center" vertical="center"/>
      <protection hidden="1"/>
    </xf>
    <xf numFmtId="0" fontId="41" fillId="0" borderId="35" xfId="0" applyFont="1" applyBorder="1" applyAlignment="1" applyProtection="1">
      <alignment horizontal="center" vertical="center"/>
      <protection hidden="1"/>
    </xf>
    <xf numFmtId="0" fontId="41" fillId="0" borderId="34" xfId="0" applyFont="1" applyBorder="1" applyAlignment="1" applyProtection="1">
      <alignment horizontal="right" vertical="center"/>
      <protection hidden="1"/>
    </xf>
    <xf numFmtId="0" fontId="41" fillId="0" borderId="33" xfId="0" applyFont="1" applyBorder="1" applyAlignment="1" applyProtection="1">
      <alignment horizontal="right" vertical="center"/>
      <protection hidden="1"/>
    </xf>
    <xf numFmtId="0" fontId="41" fillId="0" borderId="35" xfId="0" applyFont="1" applyBorder="1" applyAlignment="1" applyProtection="1">
      <alignment horizontal="right" vertical="center"/>
      <protection hidden="1"/>
    </xf>
    <xf numFmtId="49" fontId="106" fillId="0" borderId="34" xfId="0" applyNumberFormat="1" applyFont="1" applyBorder="1" applyAlignment="1" applyProtection="1">
      <alignment horizontal="center" vertical="center"/>
      <protection hidden="1"/>
    </xf>
    <xf numFmtId="49" fontId="106" fillId="0" borderId="33" xfId="0" applyNumberFormat="1" applyFont="1" applyBorder="1" applyAlignment="1" applyProtection="1">
      <alignment horizontal="center" vertical="center"/>
      <protection hidden="1"/>
    </xf>
    <xf numFmtId="49" fontId="106" fillId="0" borderId="35" xfId="0" applyNumberFormat="1" applyFont="1" applyBorder="1" applyAlignment="1" applyProtection="1">
      <alignment horizontal="center" vertical="center"/>
      <protection hidden="1"/>
    </xf>
    <xf numFmtId="2" fontId="16" fillId="0" borderId="15" xfId="0" applyNumberFormat="1" applyFont="1" applyBorder="1" applyAlignment="1" applyProtection="1">
      <alignment horizontal="center" vertical="center"/>
      <protection hidden="1"/>
    </xf>
    <xf numFmtId="2" fontId="16" fillId="0" borderId="16" xfId="0" applyNumberFormat="1" applyFont="1" applyBorder="1" applyAlignment="1" applyProtection="1">
      <alignment horizontal="center" vertical="center"/>
      <protection hidden="1"/>
    </xf>
    <xf numFmtId="0" fontId="16" fillId="0" borderId="17" xfId="0" applyFont="1" applyBorder="1" applyAlignment="1" applyProtection="1">
      <alignment horizontal="center" wrapText="1"/>
      <protection hidden="1"/>
    </xf>
    <xf numFmtId="0" fontId="16" fillId="0" borderId="0" xfId="0" applyFont="1" applyBorder="1" applyAlignment="1" applyProtection="1">
      <alignment horizontal="center"/>
      <protection hidden="1"/>
    </xf>
    <xf numFmtId="0" fontId="16" fillId="0" borderId="25" xfId="0" applyFont="1" applyBorder="1" applyAlignment="1" applyProtection="1">
      <alignment horizontal="center"/>
      <protection hidden="1"/>
    </xf>
    <xf numFmtId="0" fontId="101" fillId="0" borderId="1" xfId="0" applyFont="1" applyBorder="1" applyAlignment="1" applyProtection="1">
      <alignment horizontal="center" vertical="top" wrapText="1"/>
      <protection hidden="1"/>
    </xf>
    <xf numFmtId="0" fontId="98" fillId="0" borderId="1" xfId="0" applyFont="1" applyBorder="1" applyAlignment="1" applyProtection="1">
      <alignment horizontal="center" vertical="center" wrapText="1"/>
      <protection hidden="1"/>
    </xf>
    <xf numFmtId="49" fontId="101" fillId="0" borderId="1" xfId="0" applyNumberFormat="1" applyFont="1" applyBorder="1" applyAlignment="1" applyProtection="1">
      <alignment horizontal="center" vertical="center" wrapText="1"/>
      <protection hidden="1"/>
    </xf>
    <xf numFmtId="2" fontId="16" fillId="0" borderId="1" xfId="0" applyNumberFormat="1" applyFont="1" applyBorder="1" applyAlignment="1" applyProtection="1">
      <alignment horizontal="center" vertical="center"/>
      <protection hidden="1"/>
    </xf>
    <xf numFmtId="49" fontId="41" fillId="0" borderId="34" xfId="0" applyNumberFormat="1" applyFont="1" applyBorder="1" applyAlignment="1" applyProtection="1">
      <alignment horizontal="right" vertical="center"/>
      <protection hidden="1"/>
    </xf>
    <xf numFmtId="49" fontId="41" fillId="0" borderId="33" xfId="0" applyNumberFormat="1" applyFont="1" applyBorder="1" applyAlignment="1" applyProtection="1">
      <alignment horizontal="right" vertical="center"/>
      <protection hidden="1"/>
    </xf>
    <xf numFmtId="49" fontId="41" fillId="0" borderId="35" xfId="0" applyNumberFormat="1" applyFont="1" applyBorder="1" applyAlignment="1" applyProtection="1">
      <alignment horizontal="right" vertical="center"/>
      <protection hidden="1"/>
    </xf>
    <xf numFmtId="0" fontId="0" fillId="0" borderId="35" xfId="0" applyBorder="1" applyAlignment="1" applyProtection="1">
      <alignment horizontal="center" vertical="center"/>
      <protection hidden="1"/>
    </xf>
    <xf numFmtId="0" fontId="106" fillId="0" borderId="9" xfId="0" applyFont="1" applyBorder="1" applyAlignment="1" applyProtection="1">
      <alignment horizontal="center" vertical="center"/>
      <protection hidden="1"/>
    </xf>
    <xf numFmtId="0" fontId="41" fillId="0" borderId="9" xfId="0" applyFont="1" applyBorder="1" applyAlignment="1" applyProtection="1">
      <alignment horizontal="center" vertical="center"/>
      <protection hidden="1"/>
    </xf>
    <xf numFmtId="49" fontId="106" fillId="0" borderId="9" xfId="0" applyNumberFormat="1" applyFont="1" applyBorder="1" applyAlignment="1" applyProtection="1">
      <alignment horizontal="center" vertical="center"/>
      <protection hidden="1"/>
    </xf>
    <xf numFmtId="2" fontId="16" fillId="0" borderId="15" xfId="0" applyNumberFormat="1" applyFont="1" applyBorder="1" applyAlignment="1" applyProtection="1">
      <alignment horizontal="center" vertical="center" wrapText="1"/>
      <protection hidden="1"/>
    </xf>
    <xf numFmtId="49" fontId="97" fillId="0" borderId="0" xfId="0" applyNumberFormat="1" applyFont="1" applyAlignment="1" applyProtection="1">
      <alignment horizontal="center"/>
      <protection hidden="1"/>
    </xf>
    <xf numFmtId="0" fontId="106" fillId="0" borderId="34" xfId="0" applyFont="1" applyBorder="1" applyAlignment="1" applyProtection="1">
      <alignment horizontal="left" vertical="center"/>
      <protection hidden="1"/>
    </xf>
    <xf numFmtId="0" fontId="106" fillId="0" borderId="33" xfId="0" applyFont="1" applyBorder="1" applyAlignment="1" applyProtection="1">
      <alignment horizontal="left" vertical="center"/>
      <protection hidden="1"/>
    </xf>
    <xf numFmtId="0" fontId="106" fillId="0" borderId="35" xfId="0" applyFont="1" applyBorder="1" applyAlignment="1" applyProtection="1">
      <alignment horizontal="left" vertical="center"/>
      <protection hidden="1"/>
    </xf>
    <xf numFmtId="2" fontId="3" fillId="0" borderId="9" xfId="0" applyNumberFormat="1" applyFont="1" applyBorder="1" applyAlignment="1" applyProtection="1">
      <alignment horizontal="center" vertical="center"/>
      <protection hidden="1"/>
    </xf>
    <xf numFmtId="49" fontId="41" fillId="0" borderId="34" xfId="0" applyNumberFormat="1" applyFont="1" applyBorder="1" applyAlignment="1" applyProtection="1">
      <alignment horizontal="left" vertical="center"/>
      <protection hidden="1"/>
    </xf>
    <xf numFmtId="49" fontId="41" fillId="0" borderId="33" xfId="0" applyNumberFormat="1" applyFont="1" applyBorder="1" applyAlignment="1" applyProtection="1">
      <alignment horizontal="left" vertical="center"/>
      <protection hidden="1"/>
    </xf>
    <xf numFmtId="49" fontId="41" fillId="0" borderId="35" xfId="0" applyNumberFormat="1" applyFont="1" applyBorder="1" applyAlignment="1" applyProtection="1">
      <alignment horizontal="left" vertical="center"/>
      <protection hidden="1"/>
    </xf>
    <xf numFmtId="49" fontId="106" fillId="0" borderId="34" xfId="0" applyNumberFormat="1" applyFont="1" applyBorder="1" applyAlignment="1" applyProtection="1">
      <alignment horizontal="left" vertical="center"/>
      <protection hidden="1"/>
    </xf>
    <xf numFmtId="49" fontId="106" fillId="0" borderId="33" xfId="0" applyNumberFormat="1" applyFont="1" applyBorder="1" applyAlignment="1" applyProtection="1">
      <alignment horizontal="left" vertical="center"/>
      <protection hidden="1"/>
    </xf>
    <xf numFmtId="49" fontId="106" fillId="0" borderId="35" xfId="0" applyNumberFormat="1" applyFont="1" applyBorder="1" applyAlignment="1" applyProtection="1">
      <alignment horizontal="left" vertical="center"/>
      <protection hidden="1"/>
    </xf>
    <xf numFmtId="0" fontId="101" fillId="0" borderId="0" xfId="0" applyFont="1" applyBorder="1" applyAlignment="1" applyProtection="1">
      <alignment horizontal="left" vertical="top"/>
      <protection hidden="1"/>
    </xf>
    <xf numFmtId="0" fontId="0" fillId="0" borderId="35" xfId="0" applyBorder="1" applyAlignment="1" applyProtection="1">
      <alignment horizontal="center"/>
      <protection hidden="1"/>
    </xf>
    <xf numFmtId="2" fontId="16" fillId="0" borderId="9" xfId="0" applyNumberFormat="1" applyFont="1" applyBorder="1" applyAlignment="1" applyProtection="1">
      <alignment horizontal="center" vertical="center"/>
      <protection hidden="1"/>
    </xf>
    <xf numFmtId="2" fontId="16" fillId="0" borderId="33" xfId="0" applyNumberFormat="1" applyFont="1" applyBorder="1" applyAlignment="1" applyProtection="1">
      <alignment horizontal="center" vertical="center"/>
      <protection hidden="1"/>
    </xf>
    <xf numFmtId="2" fontId="16" fillId="0" borderId="35" xfId="0" applyNumberFormat="1" applyFont="1" applyBorder="1" applyAlignment="1" applyProtection="1">
      <alignment horizontal="center" vertical="center"/>
      <protection hidden="1"/>
    </xf>
    <xf numFmtId="0" fontId="41" fillId="0" borderId="34" xfId="0" applyFont="1" applyBorder="1" applyAlignment="1" applyProtection="1">
      <alignment horizontal="left" vertical="center"/>
      <protection hidden="1"/>
    </xf>
    <xf numFmtId="0" fontId="41" fillId="0" borderId="33" xfId="0" applyFont="1" applyBorder="1" applyAlignment="1" applyProtection="1">
      <alignment horizontal="left" vertical="center"/>
      <protection hidden="1"/>
    </xf>
    <xf numFmtId="0" fontId="41" fillId="0" borderId="35" xfId="0" applyFont="1" applyBorder="1" applyAlignment="1" applyProtection="1">
      <alignment horizontal="left" vertical="center"/>
      <protection hidden="1"/>
    </xf>
    <xf numFmtId="0" fontId="0" fillId="0" borderId="9" xfId="0" applyBorder="1" applyAlignment="1" applyProtection="1">
      <alignment horizontal="center"/>
      <protection hidden="1"/>
    </xf>
    <xf numFmtId="49" fontId="41" fillId="0" borderId="34" xfId="0" applyNumberFormat="1" applyFont="1" applyBorder="1" applyAlignment="1" applyProtection="1">
      <alignment horizontal="center" vertical="center"/>
      <protection hidden="1"/>
    </xf>
    <xf numFmtId="49" fontId="41" fillId="0" borderId="33" xfId="0" applyNumberFormat="1" applyFont="1" applyBorder="1" applyAlignment="1" applyProtection="1">
      <alignment horizontal="center" vertical="center"/>
      <protection hidden="1"/>
    </xf>
    <xf numFmtId="49" fontId="41" fillId="0" borderId="35" xfId="0" applyNumberFormat="1" applyFont="1"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3" fillId="0" borderId="0" xfId="0" applyNumberFormat="1" applyFont="1" applyBorder="1" applyAlignment="1" applyProtection="1">
      <alignment horizontal="center" vertical="center"/>
      <protection hidden="1"/>
    </xf>
    <xf numFmtId="49" fontId="106" fillId="0" borderId="0" xfId="0" applyNumberFormat="1" applyFont="1" applyBorder="1" applyAlignment="1" applyProtection="1">
      <alignment horizontal="center" vertical="center"/>
      <protection hidden="1"/>
    </xf>
    <xf numFmtId="0" fontId="105" fillId="0" borderId="0" xfId="0" applyFont="1" applyBorder="1" applyAlignment="1" applyProtection="1">
      <alignment horizontal="left" vertical="center" wrapText="1"/>
      <protection hidden="1"/>
    </xf>
    <xf numFmtId="49" fontId="103" fillId="0" borderId="0" xfId="0" applyNumberFormat="1" applyFont="1" applyBorder="1" applyAlignment="1" applyProtection="1">
      <alignment horizontal="center" vertical="center"/>
      <protection hidden="1"/>
    </xf>
    <xf numFmtId="49" fontId="41" fillId="0" borderId="0" xfId="0" applyNumberFormat="1" applyFont="1" applyBorder="1" applyAlignment="1" applyProtection="1">
      <alignment horizontal="center" vertical="center"/>
      <protection hidden="1"/>
    </xf>
    <xf numFmtId="0" fontId="16" fillId="0" borderId="0" xfId="0" applyFont="1" applyBorder="1" applyAlignment="1" applyProtection="1">
      <alignment horizontal="left" vertical="center" wrapText="1"/>
      <protection hidden="1"/>
    </xf>
    <xf numFmtId="49" fontId="40" fillId="0" borderId="0" xfId="0" applyNumberFormat="1" applyFont="1" applyBorder="1" applyAlignment="1" applyProtection="1">
      <alignment horizontal="center" vertical="center"/>
      <protection hidden="1"/>
    </xf>
    <xf numFmtId="0" fontId="0" fillId="0" borderId="13" xfId="0" applyBorder="1" applyAlignment="1" applyProtection="1">
      <alignment horizontal="center" vertical="center"/>
      <protection hidden="1"/>
    </xf>
    <xf numFmtId="2" fontId="3" fillId="0" borderId="13" xfId="0" applyNumberFormat="1" applyFont="1" applyBorder="1" applyAlignment="1" applyProtection="1">
      <alignment horizontal="center" vertical="center"/>
      <protection hidden="1"/>
    </xf>
    <xf numFmtId="0" fontId="3" fillId="0" borderId="13" xfId="0" applyFont="1" applyBorder="1" applyAlignment="1" applyProtection="1">
      <alignment horizontal="center" vertical="center"/>
      <protection hidden="1"/>
    </xf>
    <xf numFmtId="0" fontId="3" fillId="0" borderId="13" xfId="0" applyNumberFormat="1" applyFont="1" applyBorder="1" applyAlignment="1" applyProtection="1">
      <alignment horizontal="center" vertical="center"/>
      <protection hidden="1"/>
    </xf>
    <xf numFmtId="49" fontId="41" fillId="0" borderId="13" xfId="0" applyNumberFormat="1" applyFont="1" applyBorder="1" applyAlignment="1" applyProtection="1">
      <alignment horizontal="center" vertical="center"/>
      <protection hidden="1"/>
    </xf>
    <xf numFmtId="0" fontId="16" fillId="0" borderId="13" xfId="0" applyFont="1" applyBorder="1" applyAlignment="1" applyProtection="1">
      <alignment horizontal="left" vertical="center" wrapText="1"/>
      <protection hidden="1"/>
    </xf>
    <xf numFmtId="49" fontId="40" fillId="0" borderId="13" xfId="0" applyNumberFormat="1" applyFont="1" applyBorder="1" applyAlignment="1" applyProtection="1">
      <alignment horizontal="center" vertical="center"/>
      <protection hidden="1"/>
    </xf>
  </cellXfs>
  <cellStyles count="18">
    <cellStyle name="Dobrá" xfId="17" builtinId="26"/>
    <cellStyle name="Hypertextové prepojenie" xfId="1" builtinId="8"/>
    <cellStyle name="Normal_MOO A,B,A,AB,A,AB (2)" xfId="2"/>
    <cellStyle name="Normal_vzorvykazov98" xfId="3"/>
    <cellStyle name="Normálna 2" xfId="4"/>
    <cellStyle name="Normálne" xfId="0" builtinId="0"/>
    <cellStyle name="normálne_hk" xfId="5"/>
    <cellStyle name="normálne_phE6" xfId="6"/>
    <cellStyle name="Normální 2" xfId="7"/>
    <cellStyle name="normální 2 2" xfId="8"/>
    <cellStyle name="normální 3" xfId="9"/>
    <cellStyle name="normální 4" xfId="10"/>
    <cellStyle name="normální 5" xfId="11"/>
    <cellStyle name="Normální 6" xfId="12"/>
    <cellStyle name="normální_hk" xfId="13"/>
    <cellStyle name="normální_List1" xfId="14"/>
    <cellStyle name="Poznámka 2" xfId="15"/>
    <cellStyle name="S8" xfId="16"/>
  </cellStyles>
  <dxfs count="0"/>
  <tableStyles count="0" defaultTableStyle="TableStyleMedium9" defaultPivotStyle="PivotStyleLight16"/>
  <colors>
    <mruColors>
      <color rgb="FF0000CC"/>
      <color rgb="FFFFFFCC"/>
      <color rgb="FFCCFFFF"/>
      <color rgb="FF99CCFF"/>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6.png"/><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1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1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6.png"/><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6.png"/><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0.png"/><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0.png"/><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0.png"/><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8.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6.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6.png"/><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2</xdr:col>
      <xdr:colOff>600075</xdr:colOff>
      <xdr:row>3</xdr:row>
      <xdr:rowOff>28575</xdr:rowOff>
    </xdr:from>
    <xdr:to>
      <xdr:col>9</xdr:col>
      <xdr:colOff>428625</xdr:colOff>
      <xdr:row>4</xdr:row>
      <xdr:rowOff>266700</xdr:rowOff>
    </xdr:to>
    <xdr:pic>
      <xdr:nvPicPr>
        <xdr:cNvPr id="24584"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0775" y="695325"/>
          <a:ext cx="4095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8" name="Obrázek 7"/>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6569</xdr:colOff>
      <xdr:row>35</xdr:row>
      <xdr:rowOff>118241</xdr:rowOff>
    </xdr:from>
    <xdr:to>
      <xdr:col>35</xdr:col>
      <xdr:colOff>6569</xdr:colOff>
      <xdr:row>36</xdr:row>
      <xdr:rowOff>33465</xdr:rowOff>
    </xdr:to>
    <xdr:pic>
      <xdr:nvPicPr>
        <xdr:cNvPr id="9" name="Obrázek 8"/>
        <xdr:cNvPicPr>
          <a:picLocks noChangeAspect="1"/>
        </xdr:cNvPicPr>
      </xdr:nvPicPr>
      <xdr:blipFill>
        <a:blip xmlns:r="http://schemas.openxmlformats.org/officeDocument/2006/relationships" r:embed="rId3"/>
        <a:stretch>
          <a:fillRect/>
        </a:stretch>
      </xdr:blipFill>
      <xdr:spPr>
        <a:xfrm>
          <a:off x="295603" y="9459310"/>
          <a:ext cx="63062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5" name="Obrázek 4"/>
        <xdr:cNvPicPr>
          <a:picLocks noChangeAspect="1"/>
        </xdr:cNvPicPr>
      </xdr:nvPicPr>
      <xdr:blipFill>
        <a:blip xmlns:r="http://schemas.openxmlformats.org/officeDocument/2006/relationships" r:embed="rId3"/>
        <a:stretch>
          <a:fillRect/>
        </a:stretch>
      </xdr:blipFill>
      <xdr:spPr>
        <a:xfrm>
          <a:off x="260496"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6" name="Obrázek 5"/>
        <xdr:cNvPicPr>
          <a:picLocks noChangeAspect="1"/>
        </xdr:cNvPicPr>
      </xdr:nvPicPr>
      <xdr:blipFill>
        <a:blip xmlns:r="http://schemas.openxmlformats.org/officeDocument/2006/relationships" r:embed="rId3"/>
        <a:stretch>
          <a:fillRect/>
        </a:stretch>
      </xdr:blipFill>
      <xdr:spPr>
        <a:xfrm>
          <a:off x="260496" y="251380"/>
          <a:ext cx="539694" cy="96065"/>
        </a:xfrm>
        <a:prstGeom prst="rect">
          <a:avLst/>
        </a:prstGeom>
      </xdr:spPr>
    </xdr:pic>
    <xdr:clientData/>
  </xdr:twoCellAnchor>
  <xdr:twoCellAnchor editAs="oneCell">
    <xdr:from>
      <xdr:col>12</xdr:col>
      <xdr:colOff>13138</xdr:colOff>
      <xdr:row>35</xdr:row>
      <xdr:rowOff>111672</xdr:rowOff>
    </xdr:from>
    <xdr:to>
      <xdr:col>36</xdr:col>
      <xdr:colOff>13138</xdr:colOff>
      <xdr:row>36</xdr:row>
      <xdr:rowOff>26896</xdr:rowOff>
    </xdr:to>
    <xdr:pic>
      <xdr:nvPicPr>
        <xdr:cNvPr id="7" name="Obrázek 6"/>
        <xdr:cNvPicPr>
          <a:picLocks noChangeAspect="1"/>
        </xdr:cNvPicPr>
      </xdr:nvPicPr>
      <xdr:blipFill>
        <a:blip xmlns:r="http://schemas.openxmlformats.org/officeDocument/2006/relationships" r:embed="rId4"/>
        <a:stretch>
          <a:fillRect/>
        </a:stretch>
      </xdr:blipFill>
      <xdr:spPr>
        <a:xfrm>
          <a:off x="328448" y="9452741"/>
          <a:ext cx="630621" cy="794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9</xdr:col>
      <xdr:colOff>3321</xdr:colOff>
      <xdr:row>1</xdr:row>
      <xdr:rowOff>203755</xdr:rowOff>
    </xdr:from>
    <xdr:to>
      <xdr:col>28</xdr:col>
      <xdr:colOff>2389</xdr:colOff>
      <xdr:row>1</xdr:row>
      <xdr:rowOff>299820</xdr:rowOff>
    </xdr:to>
    <xdr:pic>
      <xdr:nvPicPr>
        <xdr:cNvPr id="4" name="Obrázek 3"/>
        <xdr:cNvPicPr>
          <a:picLocks noChangeAspect="1"/>
        </xdr:cNvPicPr>
      </xdr:nvPicPr>
      <xdr:blipFill>
        <a:blip xmlns:r="http://schemas.openxmlformats.org/officeDocument/2006/relationships" r:embed="rId3"/>
        <a:stretch>
          <a:fillRect/>
        </a:stretch>
      </xdr:blipFill>
      <xdr:spPr>
        <a:xfrm>
          <a:off x="271212" y="251380"/>
          <a:ext cx="561125" cy="96065"/>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xdr:cNvPicPr>
          <a:picLocks noChangeAspect="1"/>
        </xdr:cNvPicPr>
      </xdr:nvPicPr>
      <xdr:blipFill>
        <a:blip xmlns:r="http://schemas.openxmlformats.org/officeDocument/2006/relationships" r:embed="rId4"/>
        <a:stretch>
          <a:fillRect/>
        </a:stretch>
      </xdr:blipFill>
      <xdr:spPr>
        <a:xfrm>
          <a:off x="295603" y="8992914"/>
          <a:ext cx="630621" cy="7944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xdr:cNvPicPr>
          <a:picLocks noChangeAspect="1"/>
        </xdr:cNvPicPr>
      </xdr:nvPicPr>
      <xdr:blipFill>
        <a:blip xmlns:r="http://schemas.openxmlformats.org/officeDocument/2006/relationships" r:embed="rId3"/>
        <a:stretch>
          <a:fillRect/>
        </a:stretch>
      </xdr:blipFill>
      <xdr:spPr>
        <a:xfrm>
          <a:off x="269327" y="9288518"/>
          <a:ext cx="630621" cy="7944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33</xdr:row>
      <xdr:rowOff>160570</xdr:rowOff>
    </xdr:to>
    <xdr:pic>
      <xdr:nvPicPr>
        <xdr:cNvPr id="4" name="Obrázek 3"/>
        <xdr:cNvPicPr>
          <a:picLocks noChangeAspect="1"/>
        </xdr:cNvPicPr>
      </xdr:nvPicPr>
      <xdr:blipFill>
        <a:blip xmlns:r="http://schemas.openxmlformats.org/officeDocument/2006/relationships" r:embed="rId3"/>
        <a:stretch>
          <a:fillRect/>
        </a:stretch>
      </xdr:blipFill>
      <xdr:spPr>
        <a:xfrm>
          <a:off x="299444" y="9420764"/>
          <a:ext cx="531377" cy="5633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4" name="Obrázek 3"/>
        <xdr:cNvPicPr>
          <a:picLocks noChangeAspect="1"/>
        </xdr:cNvPicPr>
      </xdr:nvPicPr>
      <xdr:blipFill>
        <a:blip xmlns:r="http://schemas.openxmlformats.org/officeDocument/2006/relationships" r:embed="rId1"/>
        <a:stretch>
          <a:fillRect/>
        </a:stretch>
      </xdr:blipFill>
      <xdr:spPr>
        <a:xfrm>
          <a:off x="4619128" y="85128"/>
          <a:ext cx="1069174"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636</xdr:rowOff>
    </xdr:to>
    <xdr:pic>
      <xdr:nvPicPr>
        <xdr:cNvPr id="5" name="Obrázek 4"/>
        <xdr:cNvPicPr>
          <a:picLocks noChangeAspect="1"/>
        </xdr:cNvPicPr>
      </xdr:nvPicPr>
      <xdr:blipFill>
        <a:blip xmlns:r="http://schemas.openxmlformats.org/officeDocument/2006/relationships" r:embed="rId2"/>
        <a:stretch>
          <a:fillRect/>
        </a:stretch>
      </xdr:blipFill>
      <xdr:spPr>
        <a:xfrm>
          <a:off x="214648" y="150253"/>
          <a:ext cx="837610" cy="222529"/>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6" name="Obrázek 5"/>
        <xdr:cNvPicPr>
          <a:picLocks noChangeAspect="1"/>
        </xdr:cNvPicPr>
      </xdr:nvPicPr>
      <xdr:blipFill>
        <a:blip xmlns:r="http://schemas.openxmlformats.org/officeDocument/2006/relationships" r:embed="rId3"/>
        <a:stretch>
          <a:fillRect/>
        </a:stretch>
      </xdr:blipFill>
      <xdr:spPr>
        <a:xfrm>
          <a:off x="324655" y="9267423"/>
          <a:ext cx="484278" cy="5633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4" name="Obrázek 3"/>
        <xdr:cNvPicPr>
          <a:picLocks noChangeAspect="1"/>
        </xdr:cNvPicPr>
      </xdr:nvPicPr>
      <xdr:blipFill>
        <a:blip xmlns:r="http://schemas.openxmlformats.org/officeDocument/2006/relationships" r:embed="rId1"/>
        <a:stretch>
          <a:fillRect/>
        </a:stretch>
      </xdr:blipFill>
      <xdr:spPr>
        <a:xfrm>
          <a:off x="4620297" y="85858"/>
          <a:ext cx="1078604"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5" name="Obrázek 4"/>
        <xdr:cNvPicPr>
          <a:picLocks noChangeAspect="1"/>
        </xdr:cNvPicPr>
      </xdr:nvPicPr>
      <xdr:blipFill>
        <a:blip xmlns:r="http://schemas.openxmlformats.org/officeDocument/2006/relationships" r:embed="rId2"/>
        <a:stretch>
          <a:fillRect/>
        </a:stretch>
      </xdr:blipFill>
      <xdr:spPr>
        <a:xfrm>
          <a:off x="219103" y="151874"/>
          <a:ext cx="837610" cy="222529"/>
        </a:xfrm>
        <a:prstGeom prst="rect">
          <a:avLst/>
        </a:prstGeom>
      </xdr:spPr>
    </xdr:pic>
    <xdr:clientData/>
  </xdr:twoCellAnchor>
  <xdr:twoCellAnchor editAs="oneCell">
    <xdr:from>
      <xdr:col>10</xdr:col>
      <xdr:colOff>18782</xdr:colOff>
      <xdr:row>33</xdr:row>
      <xdr:rowOff>99275</xdr:rowOff>
    </xdr:from>
    <xdr:to>
      <xdr:col>27</xdr:col>
      <xdr:colOff>1321</xdr:colOff>
      <xdr:row>33</xdr:row>
      <xdr:rowOff>155609</xdr:rowOff>
    </xdr:to>
    <xdr:pic>
      <xdr:nvPicPr>
        <xdr:cNvPr id="6" name="Obrázek 5"/>
        <xdr:cNvPicPr>
          <a:picLocks noChangeAspect="1"/>
        </xdr:cNvPicPr>
      </xdr:nvPicPr>
      <xdr:blipFill>
        <a:blip xmlns:r="http://schemas.openxmlformats.org/officeDocument/2006/relationships" r:embed="rId3"/>
        <a:stretch>
          <a:fillRect/>
        </a:stretch>
      </xdr:blipFill>
      <xdr:spPr>
        <a:xfrm>
          <a:off x="313923" y="9264740"/>
          <a:ext cx="484278" cy="5633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4" name="Obrázek 3"/>
        <xdr:cNvPicPr>
          <a:picLocks noChangeAspect="1"/>
        </xdr:cNvPicPr>
      </xdr:nvPicPr>
      <xdr:blipFill>
        <a:blip xmlns:r="http://schemas.openxmlformats.org/officeDocument/2006/relationships" r:embed="rId1"/>
        <a:stretch>
          <a:fillRect/>
        </a:stretch>
      </xdr:blipFill>
      <xdr:spPr>
        <a:xfrm>
          <a:off x="4212055" y="67466"/>
          <a:ext cx="1117079"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5" name="Obrázek 4"/>
        <xdr:cNvPicPr>
          <a:picLocks noChangeAspect="1"/>
        </xdr:cNvPicPr>
      </xdr:nvPicPr>
      <xdr:blipFill>
        <a:blip xmlns:r="http://schemas.openxmlformats.org/officeDocument/2006/relationships" r:embed="rId2"/>
        <a:stretch>
          <a:fillRect/>
        </a:stretch>
      </xdr:blipFill>
      <xdr:spPr>
        <a:xfrm>
          <a:off x="138361" y="145674"/>
          <a:ext cx="837610"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6" name="Obrázek 5"/>
        <xdr:cNvPicPr>
          <a:picLocks noChangeAspect="1"/>
        </xdr:cNvPicPr>
      </xdr:nvPicPr>
      <xdr:blipFill>
        <a:blip xmlns:r="http://schemas.openxmlformats.org/officeDocument/2006/relationships" r:embed="rId3"/>
        <a:stretch>
          <a:fillRect/>
        </a:stretch>
      </xdr:blipFill>
      <xdr:spPr>
        <a:xfrm>
          <a:off x="248194" y="9726930"/>
          <a:ext cx="484278" cy="5633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14</xdr:col>
      <xdr:colOff>295275</xdr:colOff>
      <xdr:row>8</xdr:row>
      <xdr:rowOff>161925</xdr:rowOff>
    </xdr:from>
    <xdr:to>
      <xdr:col>20</xdr:col>
      <xdr:colOff>466246</xdr:colOff>
      <xdr:row>13</xdr:row>
      <xdr:rowOff>28485</xdr:rowOff>
    </xdr:to>
    <xdr:pic>
      <xdr:nvPicPr>
        <xdr:cNvPr id="2" name="Obrázok 1"/>
        <xdr:cNvPicPr>
          <a:picLocks noChangeAspect="1"/>
        </xdr:cNvPicPr>
      </xdr:nvPicPr>
      <xdr:blipFill>
        <a:blip xmlns:r="http://schemas.openxmlformats.org/officeDocument/2006/relationships" r:embed="rId1"/>
        <a:stretch>
          <a:fillRect/>
        </a:stretch>
      </xdr:blipFill>
      <xdr:spPr>
        <a:xfrm>
          <a:off x="8543925" y="1533525"/>
          <a:ext cx="3828571" cy="72381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11</xdr:col>
      <xdr:colOff>0</xdr:colOff>
      <xdr:row>29</xdr:row>
      <xdr:rowOff>101958</xdr:rowOff>
    </xdr:from>
    <xdr:to>
      <xdr:col>27</xdr:col>
      <xdr:colOff>12053</xdr:colOff>
      <xdr:row>29</xdr:row>
      <xdr:rowOff>158292</xdr:rowOff>
    </xdr:to>
    <xdr:pic>
      <xdr:nvPicPr>
        <xdr:cNvPr id="4" name="Obrázek 3"/>
        <xdr:cNvPicPr>
          <a:picLocks noChangeAspect="1"/>
        </xdr:cNvPicPr>
      </xdr:nvPicPr>
      <xdr:blipFill>
        <a:blip xmlns:r="http://schemas.openxmlformats.org/officeDocument/2006/relationships" r:embed="rId1"/>
        <a:stretch>
          <a:fillRect/>
        </a:stretch>
      </xdr:blipFill>
      <xdr:spPr>
        <a:xfrm>
          <a:off x="314325" y="9236433"/>
          <a:ext cx="469253" cy="56334"/>
        </a:xfrm>
        <a:prstGeom prst="rect">
          <a:avLst/>
        </a:prstGeom>
      </xdr:spPr>
    </xdr:pic>
    <xdr:clientData/>
  </xdr:twoCellAnchor>
  <xdr:twoCellAnchor editAs="oneCell">
    <xdr:from>
      <xdr:col>4</xdr:col>
      <xdr:colOff>10887</xdr:colOff>
      <xdr:row>1</xdr:row>
      <xdr:rowOff>114299</xdr:rowOff>
    </xdr:from>
    <xdr:to>
      <xdr:col>46</xdr:col>
      <xdr:colOff>21773</xdr:colOff>
      <xdr:row>1</xdr:row>
      <xdr:rowOff>309111</xdr:rowOff>
    </xdr:to>
    <xdr:pic>
      <xdr:nvPicPr>
        <xdr:cNvPr id="5" name="Obrázek 4"/>
        <xdr:cNvPicPr>
          <a:picLocks noChangeAspect="1"/>
        </xdr:cNvPicPr>
      </xdr:nvPicPr>
      <xdr:blipFill>
        <a:blip xmlns:r="http://schemas.openxmlformats.org/officeDocument/2006/relationships" r:embed="rId2"/>
        <a:stretch>
          <a:fillRect/>
        </a:stretch>
      </xdr:blipFill>
      <xdr:spPr>
        <a:xfrm>
          <a:off x="119744" y="163285"/>
          <a:ext cx="1153886" cy="194812"/>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6" name="Obrázek 5"/>
        <xdr:cNvPicPr>
          <a:picLocks noChangeAspect="1"/>
        </xdr:cNvPicPr>
      </xdr:nvPicPr>
      <xdr:blipFill>
        <a:blip xmlns:r="http://schemas.openxmlformats.org/officeDocument/2006/relationships" r:embed="rId3"/>
        <a:stretch>
          <a:fillRect/>
        </a:stretch>
      </xdr:blipFill>
      <xdr:spPr>
        <a:xfrm>
          <a:off x="4321628" y="81644"/>
          <a:ext cx="939919" cy="2441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231913</xdr:colOff>
      <xdr:row>8</xdr:row>
      <xdr:rowOff>66260</xdr:rowOff>
    </xdr:from>
    <xdr:to>
      <xdr:col>23</xdr:col>
      <xdr:colOff>290859</xdr:colOff>
      <xdr:row>13</xdr:row>
      <xdr:rowOff>74544</xdr:rowOff>
    </xdr:to>
    <xdr:pic>
      <xdr:nvPicPr>
        <xdr:cNvPr id="2" name="Obrázok 1"/>
        <xdr:cNvPicPr>
          <a:picLocks noChangeAspect="1"/>
        </xdr:cNvPicPr>
      </xdr:nvPicPr>
      <xdr:blipFill>
        <a:blip xmlns:r="http://schemas.openxmlformats.org/officeDocument/2006/relationships" r:embed="rId1"/>
        <a:stretch>
          <a:fillRect/>
        </a:stretch>
      </xdr:blipFill>
      <xdr:spPr>
        <a:xfrm>
          <a:off x="6874565" y="1457738"/>
          <a:ext cx="3736424" cy="87795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5443</xdr:colOff>
      <xdr:row>31</xdr:row>
      <xdr:rowOff>47530</xdr:rowOff>
    </xdr:from>
    <xdr:to>
      <xdr:col>27</xdr:col>
      <xdr:colOff>17496</xdr:colOff>
      <xdr:row>33</xdr:row>
      <xdr:rowOff>5892</xdr:rowOff>
    </xdr:to>
    <xdr:pic>
      <xdr:nvPicPr>
        <xdr:cNvPr id="2" name="Obrázek 1"/>
        <xdr:cNvPicPr>
          <a:picLocks noChangeAspect="1"/>
        </xdr:cNvPicPr>
      </xdr:nvPicPr>
      <xdr:blipFill>
        <a:blip xmlns:r="http://schemas.openxmlformats.org/officeDocument/2006/relationships" r:embed="rId1"/>
        <a:stretch>
          <a:fillRect/>
        </a:stretch>
      </xdr:blipFill>
      <xdr:spPr>
        <a:xfrm>
          <a:off x="304800" y="9251401"/>
          <a:ext cx="447482" cy="56334"/>
        </a:xfrm>
        <a:prstGeom prst="rect">
          <a:avLst/>
        </a:prstGeom>
      </xdr:spPr>
    </xdr:pic>
    <xdr:clientData/>
  </xdr:twoCellAnchor>
  <xdr:twoCellAnchor editAs="oneCell">
    <xdr:from>
      <xdr:col>4</xdr:col>
      <xdr:colOff>10887</xdr:colOff>
      <xdr:row>1</xdr:row>
      <xdr:rowOff>114299</xdr:rowOff>
    </xdr:from>
    <xdr:to>
      <xdr:col>46</xdr:col>
      <xdr:colOff>21773</xdr:colOff>
      <xdr:row>1</xdr:row>
      <xdr:rowOff>309111</xdr:rowOff>
    </xdr:to>
    <xdr:pic>
      <xdr:nvPicPr>
        <xdr:cNvPr id="3" name="Obrázek 2"/>
        <xdr:cNvPicPr>
          <a:picLocks noChangeAspect="1"/>
        </xdr:cNvPicPr>
      </xdr:nvPicPr>
      <xdr:blipFill>
        <a:blip xmlns:r="http://schemas.openxmlformats.org/officeDocument/2006/relationships" r:embed="rId2"/>
        <a:stretch>
          <a:fillRect/>
        </a:stretch>
      </xdr:blipFill>
      <xdr:spPr>
        <a:xfrm>
          <a:off x="125187" y="161924"/>
          <a:ext cx="1211036" cy="194812"/>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xdr:cNvPicPr>
          <a:picLocks noChangeAspect="1"/>
        </xdr:cNvPicPr>
      </xdr:nvPicPr>
      <xdr:blipFill>
        <a:blip xmlns:r="http://schemas.openxmlformats.org/officeDocument/2006/relationships" r:embed="rId3"/>
        <a:stretch>
          <a:fillRect/>
        </a:stretch>
      </xdr:blipFill>
      <xdr:spPr>
        <a:xfrm>
          <a:off x="4536621" y="80283"/>
          <a:ext cx="987544" cy="24417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0</xdr:colOff>
      <xdr:row>32</xdr:row>
      <xdr:rowOff>36645</xdr:rowOff>
    </xdr:from>
    <xdr:to>
      <xdr:col>25</xdr:col>
      <xdr:colOff>12054</xdr:colOff>
      <xdr:row>33</xdr:row>
      <xdr:rowOff>43993</xdr:rowOff>
    </xdr:to>
    <xdr:pic>
      <xdr:nvPicPr>
        <xdr:cNvPr id="2" name="Obrázek 1"/>
        <xdr:cNvPicPr>
          <a:picLocks noChangeAspect="1"/>
        </xdr:cNvPicPr>
      </xdr:nvPicPr>
      <xdr:blipFill>
        <a:blip xmlns:r="http://schemas.openxmlformats.org/officeDocument/2006/relationships" r:embed="rId1"/>
        <a:stretch>
          <a:fillRect/>
        </a:stretch>
      </xdr:blipFill>
      <xdr:spPr>
        <a:xfrm>
          <a:off x="244929" y="8908502"/>
          <a:ext cx="447482" cy="56334"/>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xdr:cNvPicPr>
          <a:picLocks noChangeAspect="1"/>
        </xdr:cNvPicPr>
      </xdr:nvPicPr>
      <xdr:blipFill>
        <a:blip xmlns:r="http://schemas.openxmlformats.org/officeDocument/2006/relationships" r:embed="rId2"/>
        <a:stretch>
          <a:fillRect/>
        </a:stretch>
      </xdr:blipFill>
      <xdr:spPr>
        <a:xfrm>
          <a:off x="4536621" y="80283"/>
          <a:ext cx="987544" cy="244178"/>
        </a:xfrm>
        <a:prstGeom prst="rect">
          <a:avLst/>
        </a:prstGeom>
      </xdr:spPr>
    </xdr:pic>
    <xdr:clientData/>
  </xdr:twoCellAnchor>
  <xdr:twoCellAnchor editAs="oneCell">
    <xdr:from>
      <xdr:col>8</xdr:col>
      <xdr:colOff>0</xdr:colOff>
      <xdr:row>1</xdr:row>
      <xdr:rowOff>92528</xdr:rowOff>
    </xdr:from>
    <xdr:to>
      <xdr:col>74</xdr:col>
      <xdr:colOff>16891</xdr:colOff>
      <xdr:row>1</xdr:row>
      <xdr:rowOff>295925</xdr:rowOff>
    </xdr:to>
    <xdr:pic>
      <xdr:nvPicPr>
        <xdr:cNvPr id="5" name="Obrázek 4"/>
        <xdr:cNvPicPr>
          <a:picLocks noChangeAspect="1"/>
        </xdr:cNvPicPr>
      </xdr:nvPicPr>
      <xdr:blipFill>
        <a:blip xmlns:r="http://schemas.openxmlformats.org/officeDocument/2006/relationships" r:embed="rId3"/>
        <a:stretch>
          <a:fillRect/>
        </a:stretch>
      </xdr:blipFill>
      <xdr:spPr>
        <a:xfrm>
          <a:off x="217714" y="141514"/>
          <a:ext cx="1813034" cy="20339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0</xdr:colOff>
      <xdr:row>34</xdr:row>
      <xdr:rowOff>36645</xdr:rowOff>
    </xdr:from>
    <xdr:to>
      <xdr:col>25</xdr:col>
      <xdr:colOff>12054</xdr:colOff>
      <xdr:row>35</xdr:row>
      <xdr:rowOff>43994</xdr:rowOff>
    </xdr:to>
    <xdr:pic>
      <xdr:nvPicPr>
        <xdr:cNvPr id="2" name="Obrázek 1"/>
        <xdr:cNvPicPr>
          <a:picLocks noChangeAspect="1"/>
        </xdr:cNvPicPr>
      </xdr:nvPicPr>
      <xdr:blipFill>
        <a:blip xmlns:r="http://schemas.openxmlformats.org/officeDocument/2006/relationships" r:embed="rId1"/>
        <a:stretch>
          <a:fillRect/>
        </a:stretch>
      </xdr:blipFill>
      <xdr:spPr>
        <a:xfrm>
          <a:off x="257175" y="8894895"/>
          <a:ext cx="469254" cy="54973"/>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xdr:cNvPicPr>
          <a:picLocks noChangeAspect="1"/>
        </xdr:cNvPicPr>
      </xdr:nvPicPr>
      <xdr:blipFill>
        <a:blip xmlns:r="http://schemas.openxmlformats.org/officeDocument/2006/relationships" r:embed="rId2"/>
        <a:stretch>
          <a:fillRect/>
        </a:stretch>
      </xdr:blipFill>
      <xdr:spPr>
        <a:xfrm>
          <a:off x="4536621" y="80283"/>
          <a:ext cx="987544" cy="244178"/>
        </a:xfrm>
        <a:prstGeom prst="rect">
          <a:avLst/>
        </a:prstGeom>
      </xdr:spPr>
    </xdr:pic>
    <xdr:clientData/>
  </xdr:twoCellAnchor>
  <xdr:twoCellAnchor editAs="oneCell">
    <xdr:from>
      <xdr:col>6</xdr:col>
      <xdr:colOff>19707</xdr:colOff>
      <xdr:row>1</xdr:row>
      <xdr:rowOff>92208</xdr:rowOff>
    </xdr:from>
    <xdr:to>
      <xdr:col>75</xdr:col>
      <xdr:colOff>19706</xdr:colOff>
      <xdr:row>1</xdr:row>
      <xdr:rowOff>295605</xdr:rowOff>
    </xdr:to>
    <xdr:pic>
      <xdr:nvPicPr>
        <xdr:cNvPr id="5" name="Obrázek 4"/>
        <xdr:cNvPicPr>
          <a:picLocks noChangeAspect="1"/>
        </xdr:cNvPicPr>
      </xdr:nvPicPr>
      <xdr:blipFill>
        <a:blip xmlns:r="http://schemas.openxmlformats.org/officeDocument/2006/relationships" r:embed="rId3"/>
        <a:stretch>
          <a:fillRect/>
        </a:stretch>
      </xdr:blipFill>
      <xdr:spPr>
        <a:xfrm>
          <a:off x="177362" y="138191"/>
          <a:ext cx="1813034" cy="2033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55</xdr:col>
      <xdr:colOff>46186</xdr:colOff>
      <xdr:row>8</xdr:row>
      <xdr:rowOff>142138</xdr:rowOff>
    </xdr:from>
    <xdr:to>
      <xdr:col>82</xdr:col>
      <xdr:colOff>80597</xdr:colOff>
      <xdr:row>21</xdr:row>
      <xdr:rowOff>102578</xdr:rowOff>
    </xdr:to>
    <xdr:sp macro="" textlink="">
      <xdr:nvSpPr>
        <xdr:cNvPr id="2" name="Obdĺžnik 1"/>
        <xdr:cNvSpPr/>
      </xdr:nvSpPr>
      <xdr:spPr>
        <a:xfrm>
          <a:off x="6435263" y="1373061"/>
          <a:ext cx="3075084" cy="196069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82</xdr:col>
      <xdr:colOff>68748</xdr:colOff>
      <xdr:row>8</xdr:row>
      <xdr:rowOff>136531</xdr:rowOff>
    </xdr:from>
    <xdr:to>
      <xdr:col>100</xdr:col>
      <xdr:colOff>57909</xdr:colOff>
      <xdr:row>23</xdr:row>
      <xdr:rowOff>65865</xdr:rowOff>
    </xdr:to>
    <xdr:pic>
      <xdr:nvPicPr>
        <xdr:cNvPr id="2768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8498" y="1367454"/>
          <a:ext cx="2231199" cy="23765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35877</xdr:colOff>
      <xdr:row>0</xdr:row>
      <xdr:rowOff>36887</xdr:rowOff>
    </xdr:from>
    <xdr:to>
      <xdr:col>78</xdr:col>
      <xdr:colOff>95250</xdr:colOff>
      <xdr:row>7</xdr:row>
      <xdr:rowOff>131631</xdr:rowOff>
    </xdr:to>
    <xdr:sp macro="" textlink="">
      <xdr:nvSpPr>
        <xdr:cNvPr id="3" name="Obdĺžnik 2"/>
        <xdr:cNvSpPr/>
      </xdr:nvSpPr>
      <xdr:spPr>
        <a:xfrm>
          <a:off x="6483569" y="36887"/>
          <a:ext cx="2543200" cy="1171802"/>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Hlavička : IČO, DIČ, názov UJ a typ poznámok  : vkladáme : </a:t>
          </a:r>
        </a:p>
      </xdr:txBody>
    </xdr:sp>
    <xdr:clientData/>
  </xdr:twoCellAnchor>
  <xdr:twoCellAnchor editAs="oneCell">
    <xdr:from>
      <xdr:col>57</xdr:col>
      <xdr:colOff>51288</xdr:colOff>
      <xdr:row>3</xdr:row>
      <xdr:rowOff>54776</xdr:rowOff>
    </xdr:from>
    <xdr:to>
      <xdr:col>74</xdr:col>
      <xdr:colOff>14326</xdr:colOff>
      <xdr:row>7</xdr:row>
      <xdr:rowOff>67912</xdr:rowOff>
    </xdr:to>
    <xdr:pic>
      <xdr:nvPicPr>
        <xdr:cNvPr id="5" name="Obrázok 4"/>
        <xdr:cNvPicPr>
          <a:picLocks noChangeAspect="1"/>
        </xdr:cNvPicPr>
      </xdr:nvPicPr>
      <xdr:blipFill>
        <a:blip xmlns:r="http://schemas.openxmlformats.org/officeDocument/2006/relationships" r:embed="rId2"/>
        <a:stretch>
          <a:fillRect/>
        </a:stretch>
      </xdr:blipFill>
      <xdr:spPr>
        <a:xfrm>
          <a:off x="6557596" y="516372"/>
          <a:ext cx="1890018" cy="628598"/>
        </a:xfrm>
        <a:prstGeom prst="rect">
          <a:avLst/>
        </a:prstGeom>
      </xdr:spPr>
    </xdr:pic>
    <xdr:clientData/>
  </xdr:twoCellAnchor>
  <xdr:twoCellAnchor>
    <xdr:from>
      <xdr:col>70</xdr:col>
      <xdr:colOff>52552</xdr:colOff>
      <xdr:row>2</xdr:row>
      <xdr:rowOff>19050</xdr:rowOff>
    </xdr:from>
    <xdr:to>
      <xdr:col>73</xdr:col>
      <xdr:colOff>47625</xdr:colOff>
      <xdr:row>4</xdr:row>
      <xdr:rowOff>98534</xdr:rowOff>
    </xdr:to>
    <xdr:cxnSp macro="">
      <xdr:nvCxnSpPr>
        <xdr:cNvPr id="8" name="Rovná spojovacia šípka 7"/>
        <xdr:cNvCxnSpPr/>
      </xdr:nvCxnSpPr>
      <xdr:spPr>
        <a:xfrm flipH="1">
          <a:off x="7817069" y="321222"/>
          <a:ext cx="369504" cy="381657"/>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50</xdr:col>
      <xdr:colOff>16852</xdr:colOff>
      <xdr:row>0</xdr:row>
      <xdr:rowOff>13189</xdr:rowOff>
    </xdr:from>
    <xdr:to>
      <xdr:col>89</xdr:col>
      <xdr:colOff>111370</xdr:colOff>
      <xdr:row>16</xdr:row>
      <xdr:rowOff>19050</xdr:rowOff>
    </xdr:to>
    <xdr:sp macro="" textlink="">
      <xdr:nvSpPr>
        <xdr:cNvPr id="2" name="Obdĺžnik 1"/>
        <xdr:cNvSpPr/>
      </xdr:nvSpPr>
      <xdr:spPr>
        <a:xfrm>
          <a:off x="5769952" y="13189"/>
          <a:ext cx="4923693" cy="244426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 MUJ"</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68</xdr:col>
      <xdr:colOff>19051</xdr:colOff>
      <xdr:row>4</xdr:row>
      <xdr:rowOff>76199</xdr:rowOff>
    </xdr:from>
    <xdr:to>
      <xdr:col>89</xdr:col>
      <xdr:colOff>85726</xdr:colOff>
      <xdr:row>15</xdr:row>
      <xdr:rowOff>142874</xdr:rowOff>
    </xdr:to>
    <xdr:pic>
      <xdr:nvPicPr>
        <xdr:cNvPr id="29728"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1" y="685799"/>
          <a:ext cx="266700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50</xdr:col>
      <xdr:colOff>5384</xdr:colOff>
      <xdr:row>16</xdr:row>
      <xdr:rowOff>58806</xdr:rowOff>
    </xdr:from>
    <xdr:to>
      <xdr:col>89</xdr:col>
      <xdr:colOff>100679</xdr:colOff>
      <xdr:row>25</xdr:row>
      <xdr:rowOff>104775</xdr:rowOff>
    </xdr:to>
    <xdr:sp macro="" textlink="">
      <xdr:nvSpPr>
        <xdr:cNvPr id="6" name="Obdĺžnik 5"/>
        <xdr:cNvSpPr/>
      </xdr:nvSpPr>
      <xdr:spPr>
        <a:xfrm>
          <a:off x="5758484" y="2497206"/>
          <a:ext cx="4924470" cy="141756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Poznámka :</a:t>
          </a:r>
        </a:p>
        <a:p>
          <a:r>
            <a:rPr lang="sk-SK"/>
            <a:t>Tabuľky v liste " Poznámky DU MUJ " sú prepojené</a:t>
          </a:r>
        </a:p>
        <a:p>
          <a:r>
            <a:rPr lang="sk-SK"/>
            <a:t>Komentáre , ktoré sú</a:t>
          </a:r>
          <a:r>
            <a:rPr lang="sk-SK" baseline="0"/>
            <a:t> hrubo </a:t>
          </a:r>
          <a:r>
            <a:rPr lang="en-US" baseline="0"/>
            <a:t>(</a:t>
          </a:r>
          <a:r>
            <a:rPr lang="en-US" b="1" baseline="0"/>
            <a:t>bold</a:t>
          </a:r>
          <a:r>
            <a:rPr lang="en-US" baseline="0"/>
            <a:t>) v</a:t>
          </a:r>
          <a:r>
            <a:rPr lang="sk-SK" baseline="0"/>
            <a:t>yznačené sú taktiež prepojené s jednotlivými listami.</a:t>
          </a:r>
        </a:p>
        <a:p>
          <a:r>
            <a:rPr lang="sk-SK" baseline="0"/>
            <a:t>Na všetkých  listoch je stránkovanie a pridané DIČ a názov ÚJ</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49</xdr:col>
      <xdr:colOff>82028</xdr:colOff>
      <xdr:row>5</xdr:row>
      <xdr:rowOff>168127</xdr:rowOff>
    </xdr:from>
    <xdr:to>
      <xdr:col>90</xdr:col>
      <xdr:colOff>38904</xdr:colOff>
      <xdr:row>20</xdr:row>
      <xdr:rowOff>168700</xdr:rowOff>
    </xdr:to>
    <xdr:sp macro="" textlink="">
      <xdr:nvSpPr>
        <xdr:cNvPr id="2" name="Obdĺžnik 1"/>
        <xdr:cNvSpPr/>
      </xdr:nvSpPr>
      <xdr:spPr>
        <a:xfrm>
          <a:off x="6197735" y="1100920"/>
          <a:ext cx="3963945" cy="4060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67</xdr:col>
      <xdr:colOff>5681</xdr:colOff>
      <xdr:row>10</xdr:row>
      <xdr:rowOff>250413</xdr:rowOff>
    </xdr:from>
    <xdr:to>
      <xdr:col>87</xdr:col>
      <xdr:colOff>15778</xdr:colOff>
      <xdr:row>19</xdr:row>
      <xdr:rowOff>221837</xdr:rowOff>
    </xdr:to>
    <xdr:pic>
      <xdr:nvPicPr>
        <xdr:cNvPr id="31758"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7819" y="2529844"/>
          <a:ext cx="2506304" cy="2303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49</xdr:col>
      <xdr:colOff>52552</xdr:colOff>
      <xdr:row>0</xdr:row>
      <xdr:rowOff>0</xdr:rowOff>
    </xdr:from>
    <xdr:to>
      <xdr:col>89</xdr:col>
      <xdr:colOff>112242</xdr:colOff>
      <xdr:row>5</xdr:row>
      <xdr:rowOff>91109</xdr:rowOff>
    </xdr:to>
    <xdr:sp macro="" textlink="">
      <xdr:nvSpPr>
        <xdr:cNvPr id="3" name="Obdĺžnik 2"/>
        <xdr:cNvSpPr/>
      </xdr:nvSpPr>
      <xdr:spPr>
        <a:xfrm>
          <a:off x="6168259" y="0"/>
          <a:ext cx="3941949" cy="102390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100"/>
            <a:t>Cash Flow za predošlé obdobie vkladáte,</a:t>
          </a:r>
          <a:r>
            <a:rPr lang="sk-SK" sz="1100" baseline="0"/>
            <a:t> také aké ste podali v predošlej účtovnej závierke </a:t>
          </a:r>
          <a:endParaRPr lang="sk-SK"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51</xdr:col>
      <xdr:colOff>102577</xdr:colOff>
      <xdr:row>1</xdr:row>
      <xdr:rowOff>51289</xdr:rowOff>
    </xdr:from>
    <xdr:to>
      <xdr:col>91</xdr:col>
      <xdr:colOff>73270</xdr:colOff>
      <xdr:row>18</xdr:row>
      <xdr:rowOff>65943</xdr:rowOff>
    </xdr:to>
    <xdr:sp macro="" textlink="">
      <xdr:nvSpPr>
        <xdr:cNvPr id="2" name="Obdĺžnik 1"/>
        <xdr:cNvSpPr/>
      </xdr:nvSpPr>
      <xdr:spPr>
        <a:xfrm>
          <a:off x="6417652" y="232264"/>
          <a:ext cx="4923693" cy="39008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"Poznamky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71</xdr:col>
      <xdr:colOff>76200</xdr:colOff>
      <xdr:row>5</xdr:row>
      <xdr:rowOff>76200</xdr:rowOff>
    </xdr:from>
    <xdr:to>
      <xdr:col>91</xdr:col>
      <xdr:colOff>76200</xdr:colOff>
      <xdr:row>15</xdr:row>
      <xdr:rowOff>76200</xdr:rowOff>
    </xdr:to>
    <xdr:pic>
      <xdr:nvPicPr>
        <xdr:cNvPr id="30734"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67775" y="1019175"/>
          <a:ext cx="2476500" cy="234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4" name="Obrázek 3"/>
        <xdr:cNvPicPr>
          <a:picLocks noChangeAspect="1"/>
        </xdr:cNvPicPr>
      </xdr:nvPicPr>
      <xdr:blipFill>
        <a:blip xmlns:r="http://schemas.openxmlformats.org/officeDocument/2006/relationships" r:embed="rId1"/>
        <a:stretch>
          <a:fillRect/>
        </a:stretch>
      </xdr:blipFill>
      <xdr:spPr>
        <a:xfrm>
          <a:off x="4759847" y="82833"/>
          <a:ext cx="102368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a:stretch>
          <a:fillRect/>
        </a:stretch>
      </xdr:blipFill>
      <xdr:spPr>
        <a:xfrm>
          <a:off x="232127" y="128665"/>
          <a:ext cx="772328" cy="235077"/>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8" name="Obrázek 7"/>
        <xdr:cNvPicPr>
          <a:picLocks noChangeAspect="1"/>
        </xdr:cNvPicPr>
      </xdr:nvPicPr>
      <xdr:blipFill>
        <a:blip xmlns:r="http://schemas.openxmlformats.org/officeDocument/2006/relationships" r:embed="rId3"/>
        <a:stretch>
          <a:fillRect/>
        </a:stretch>
      </xdr:blipFill>
      <xdr:spPr>
        <a:xfrm>
          <a:off x="231921"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9" name="Obrázek 8"/>
        <xdr:cNvPicPr>
          <a:picLocks noChangeAspect="1"/>
        </xdr:cNvPicPr>
      </xdr:nvPicPr>
      <xdr:blipFill>
        <a:blip xmlns:r="http://schemas.openxmlformats.org/officeDocument/2006/relationships" r:embed="rId3"/>
        <a:stretch>
          <a:fillRect/>
        </a:stretch>
      </xdr:blipFill>
      <xdr:spPr>
        <a:xfrm>
          <a:off x="231921" y="251380"/>
          <a:ext cx="539694" cy="96065"/>
        </a:xfrm>
        <a:prstGeom prst="rect">
          <a:avLst/>
        </a:prstGeom>
      </xdr:spPr>
    </xdr:pic>
    <xdr:clientData/>
  </xdr:twoCellAnchor>
  <xdr:twoCellAnchor editAs="oneCell">
    <xdr:from>
      <xdr:col>11</xdr:col>
      <xdr:colOff>19707</xdr:colOff>
      <xdr:row>35</xdr:row>
      <xdr:rowOff>91965</xdr:rowOff>
    </xdr:from>
    <xdr:to>
      <xdr:col>35</xdr:col>
      <xdr:colOff>19707</xdr:colOff>
      <xdr:row>36</xdr:row>
      <xdr:rowOff>7189</xdr:rowOff>
    </xdr:to>
    <xdr:pic>
      <xdr:nvPicPr>
        <xdr:cNvPr id="2" name="Obrázek 1"/>
        <xdr:cNvPicPr>
          <a:picLocks noChangeAspect="1"/>
        </xdr:cNvPicPr>
      </xdr:nvPicPr>
      <xdr:blipFill>
        <a:blip xmlns:r="http://schemas.openxmlformats.org/officeDocument/2006/relationships" r:embed="rId4"/>
        <a:stretch>
          <a:fillRect/>
        </a:stretch>
      </xdr:blipFill>
      <xdr:spPr>
        <a:xfrm>
          <a:off x="308741" y="9433034"/>
          <a:ext cx="630621" cy="7944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19707</xdr:colOff>
      <xdr:row>35</xdr:row>
      <xdr:rowOff>98534</xdr:rowOff>
    </xdr:from>
    <xdr:to>
      <xdr:col>35</xdr:col>
      <xdr:colOff>19707</xdr:colOff>
      <xdr:row>36</xdr:row>
      <xdr:rowOff>13758</xdr:rowOff>
    </xdr:to>
    <xdr:pic>
      <xdr:nvPicPr>
        <xdr:cNvPr id="7" name="Obrázek 6"/>
        <xdr:cNvPicPr>
          <a:picLocks noChangeAspect="1"/>
        </xdr:cNvPicPr>
      </xdr:nvPicPr>
      <xdr:blipFill>
        <a:blip xmlns:r="http://schemas.openxmlformats.org/officeDocument/2006/relationships" r:embed="rId3"/>
        <a:stretch>
          <a:fillRect/>
        </a:stretch>
      </xdr:blipFill>
      <xdr:spPr>
        <a:xfrm>
          <a:off x="308741" y="9439603"/>
          <a:ext cx="630621" cy="7944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8" name="Obrázek 7"/>
        <xdr:cNvPicPr>
          <a:picLocks noChangeAspect="1"/>
        </xdr:cNvPicPr>
      </xdr:nvPicPr>
      <xdr:blipFill>
        <a:blip xmlns:r="http://schemas.openxmlformats.org/officeDocument/2006/relationships" r:embed="rId3"/>
        <a:stretch>
          <a:fillRect/>
        </a:stretch>
      </xdr:blipFill>
      <xdr:spPr>
        <a:xfrm>
          <a:off x="302172" y="9452741"/>
          <a:ext cx="630621"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lueSoft1\2009\Audit_SW\programs\vstup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M\FINA%201%20poznamk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8.xml"/><Relationship Id="rId1" Type="http://schemas.openxmlformats.org/officeDocument/2006/relationships/printerSettings" Target="../printerSettings/printerSettings23.bin"/><Relationship Id="rId4" Type="http://schemas.openxmlformats.org/officeDocument/2006/relationships/comments" Target="../comments4.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5"/>
  <sheetViews>
    <sheetView showRowColHeaders="0" workbookViewId="0">
      <selection activeCell="B18" sqref="B18"/>
    </sheetView>
  </sheetViews>
  <sheetFormatPr defaultRowHeight="12.75" x14ac:dyDescent="0.2"/>
  <cols>
    <col min="1" max="1" width="34.5703125" style="6" customWidth="1"/>
    <col min="2" max="2" width="49.42578125" style="6" customWidth="1"/>
    <col min="3" max="16384" width="9.140625" style="6"/>
  </cols>
  <sheetData>
    <row r="1" spans="1:7" ht="13.5" thickBot="1" x14ac:dyDescent="0.25">
      <c r="A1" s="415" t="s">
        <v>3176</v>
      </c>
      <c r="B1" s="415" t="s">
        <v>3177</v>
      </c>
      <c r="C1" s="736" t="s">
        <v>3591</v>
      </c>
      <c r="D1" s="736"/>
      <c r="E1" s="736"/>
      <c r="F1" s="736"/>
      <c r="G1" s="736"/>
    </row>
    <row r="2" spans="1:7" ht="20.100000000000001" customHeight="1" thickBot="1" x14ac:dyDescent="0.3">
      <c r="A2" s="6" t="str">
        <f>Hlavicka!$H$14</f>
        <v>Daňové identifikačné číslo</v>
      </c>
      <c r="B2" s="419" t="s">
        <v>3597</v>
      </c>
    </row>
    <row r="3" spans="1:7" ht="20.100000000000001" customHeight="1" thickBot="1" x14ac:dyDescent="0.3">
      <c r="A3" s="6" t="str">
        <f>Hlavicka!$H$17</f>
        <v>IČO</v>
      </c>
      <c r="B3" s="462" t="s">
        <v>3598</v>
      </c>
    </row>
    <row r="4" spans="1:7" ht="20.100000000000001" customHeight="1" thickBot="1" x14ac:dyDescent="0.3">
      <c r="A4" s="6" t="str">
        <f>Hlavicka!$H$20</f>
        <v>SK NACE</v>
      </c>
      <c r="B4" s="419" t="s">
        <v>3599</v>
      </c>
    </row>
    <row r="5" spans="1:7" ht="33.75" customHeight="1" thickBot="1" x14ac:dyDescent="0.3">
      <c r="A5" s="416" t="str">
        <f>Hlavicka!$H$29</f>
        <v>Obchodné meno (názov) účtovnej jednotky</v>
      </c>
      <c r="B5" s="419" t="s">
        <v>3600</v>
      </c>
    </row>
    <row r="6" spans="1:7" ht="35.25" customHeight="1" thickBot="1" x14ac:dyDescent="0.3">
      <c r="A6" s="417" t="str">
        <f>Hlavicka!$H$33</f>
        <v>Sídlo účtovnej jednotky, ulica a číslo</v>
      </c>
      <c r="B6" s="419" t="s">
        <v>3601</v>
      </c>
    </row>
    <row r="7" spans="1:7" ht="20.100000000000001" customHeight="1" thickBot="1" x14ac:dyDescent="0.3">
      <c r="A7" s="6" t="str">
        <f>Hlavicka!$H$37</f>
        <v>PSČ</v>
      </c>
      <c r="B7" s="419" t="s">
        <v>3602</v>
      </c>
    </row>
    <row r="8" spans="1:7" ht="20.100000000000001" customHeight="1" thickBot="1" x14ac:dyDescent="0.3">
      <c r="A8" s="6" t="str">
        <f>Hlavicka!$N$37</f>
        <v>Obec</v>
      </c>
      <c r="B8" s="419" t="s">
        <v>3603</v>
      </c>
    </row>
    <row r="9" spans="1:7" ht="20.100000000000001" customHeight="1" thickBot="1" x14ac:dyDescent="0.3">
      <c r="A9" s="6" t="str">
        <f>Hlavicka!$H$44</f>
        <v>Telefónne číslo</v>
      </c>
      <c r="B9" s="419" t="s">
        <v>3604</v>
      </c>
    </row>
    <row r="10" spans="1:7" ht="20.100000000000001" customHeight="1" thickBot="1" x14ac:dyDescent="0.3">
      <c r="A10" s="6" t="str">
        <f>Hlavicka!$X$44</f>
        <v>Faxové číslo</v>
      </c>
      <c r="B10" s="419" t="s">
        <v>3604</v>
      </c>
    </row>
    <row r="11" spans="1:7" ht="20.100000000000001" customHeight="1" thickBot="1" x14ac:dyDescent="0.3">
      <c r="A11" s="6" t="str">
        <f>Hlavicka!$H$47</f>
        <v>E-mailová adresa</v>
      </c>
      <c r="B11" s="448" t="s">
        <v>3605</v>
      </c>
    </row>
    <row r="12" spans="1:7" ht="20.100000000000001" customHeight="1" thickBot="1" x14ac:dyDescent="0.3">
      <c r="A12" s="6" t="str">
        <f>Hlavicka!$H$50</f>
        <v>Zostavená dňa:</v>
      </c>
      <c r="B12" s="420">
        <v>42457</v>
      </c>
    </row>
    <row r="13" spans="1:7" ht="20.100000000000001" customHeight="1" thickBot="1" x14ac:dyDescent="0.3">
      <c r="A13" s="6" t="str">
        <f>Hlavicka!$P$50</f>
        <v>Schválená dňa:</v>
      </c>
      <c r="B13" s="420"/>
    </row>
    <row r="14" spans="1:7" ht="16.5" thickBot="1" x14ac:dyDescent="0.3">
      <c r="A14" s="6" t="s">
        <v>3175</v>
      </c>
      <c r="B14" s="529">
        <v>42369</v>
      </c>
    </row>
    <row r="15" spans="1:7" ht="29.25" customHeight="1" thickBot="1" x14ac:dyDescent="0.3">
      <c r="A15" s="416" t="str">
        <f>Hlavicka!$H$40</f>
        <v>Označenie obchodného registra a číslo zápisu obchodnej spoločnosti</v>
      </c>
      <c r="B15" s="418" t="s">
        <v>3606</v>
      </c>
    </row>
  </sheetData>
  <sheetProtection algorithmName="SHA-512" hashValue="yqtlHBS+Zs+RLifs12hnfKgkcHFTa0udVJr+An4CfK7HDWHZ3KKBugfBTWS+OQB5LGIJc/wNkDYA9p8lHdmgUw==" saltValue="OTIcjI5lxr8VdyJpWt2DbQ==" spinCount="100000" sheet="1" objects="1" scenarios="1" formatCells="0" formatColumns="0" formatRows="0" insertColumns="0" insertRows="0" deleteColumns="0" deleteRows="0" sort="0"/>
  <mergeCells count="1">
    <mergeCell ref="C1:G1"/>
  </mergeCells>
  <pageMargins left="0.7" right="0.7" top="0.78740157499999996" bottom="0.78740157499999996" header="0.3" footer="0.3"/>
  <pageSetup paperSize="9" scale="8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19"/>
  <sheetViews>
    <sheetView workbookViewId="0"/>
  </sheetViews>
  <sheetFormatPr defaultColWidth="1.85546875" defaultRowHeight="12.6" customHeight="1" x14ac:dyDescent="0.25"/>
  <cols>
    <col min="1" max="49" width="1.7109375" style="144" customWidth="1"/>
    <col min="50" max="50" width="2.28515625" style="144" customWidth="1"/>
    <col min="51" max="16384" width="1.85546875" style="144"/>
  </cols>
  <sheetData>
    <row r="1" spans="1:49" ht="12.6" customHeight="1" x14ac:dyDescent="0.25">
      <c r="A1" s="146" t="s">
        <v>3019</v>
      </c>
    </row>
    <row r="2" spans="1:49" ht="12.6" customHeight="1" x14ac:dyDescent="0.25">
      <c r="A2" s="146" t="s">
        <v>2176</v>
      </c>
      <c r="B2" s="186"/>
      <c r="C2" s="1268" t="str">
        <f>VstupHlavička!$B$5</f>
        <v>HASTA, s.r.o.</v>
      </c>
      <c r="D2" s="1268"/>
      <c r="E2" s="1268"/>
      <c r="F2" s="1268"/>
      <c r="G2" s="1268"/>
      <c r="H2" s="1268"/>
      <c r="I2" s="1268"/>
      <c r="J2" s="1268"/>
      <c r="K2" s="1268"/>
      <c r="L2" s="1268"/>
      <c r="M2" s="1268"/>
      <c r="N2" s="1268"/>
      <c r="O2" s="1268"/>
      <c r="P2" s="1268"/>
      <c r="Q2" s="1268"/>
      <c r="R2" s="1268"/>
      <c r="S2" s="1268"/>
      <c r="T2" s="1268"/>
      <c r="U2" s="1268"/>
      <c r="V2" s="1268"/>
      <c r="W2" s="1268"/>
      <c r="X2" s="1268"/>
      <c r="Y2" s="1268"/>
      <c r="Z2" s="1269"/>
      <c r="AB2" s="144" t="s">
        <v>893</v>
      </c>
      <c r="AD2" s="1259" t="str">
        <f>VstupHlavička!$B$3</f>
        <v>31646751</v>
      </c>
      <c r="AE2" s="1260"/>
      <c r="AF2" s="1260"/>
      <c r="AG2" s="1260"/>
      <c r="AH2" s="1260"/>
      <c r="AI2" s="1260"/>
      <c r="AJ2" s="1260"/>
      <c r="AK2" s="1261"/>
      <c r="AL2" s="144" t="s">
        <v>826</v>
      </c>
      <c r="AN2" s="1262" t="str">
        <f>VstupHlavička!$B$2</f>
        <v>2020447176</v>
      </c>
      <c r="AO2" s="1263"/>
      <c r="AP2" s="1263"/>
      <c r="AQ2" s="1263"/>
      <c r="AR2" s="1263"/>
      <c r="AS2" s="1263"/>
      <c r="AT2" s="1263"/>
      <c r="AU2" s="1263"/>
      <c r="AV2" s="1263"/>
      <c r="AW2" s="1264"/>
    </row>
    <row r="3" spans="1:49" ht="12.6" customHeight="1" x14ac:dyDescent="0.25">
      <c r="A3" s="146"/>
      <c r="B3" s="146"/>
      <c r="C3" s="146"/>
      <c r="D3" s="146"/>
      <c r="E3" s="146"/>
      <c r="F3" s="146"/>
      <c r="G3" s="146"/>
      <c r="H3" s="146"/>
      <c r="I3" s="146"/>
      <c r="J3" s="146"/>
      <c r="K3" s="146"/>
      <c r="L3" s="146"/>
      <c r="M3" s="146"/>
      <c r="N3" s="146"/>
      <c r="O3" s="146"/>
      <c r="P3" s="146"/>
      <c r="Q3" s="146"/>
      <c r="AG3" s="460"/>
      <c r="AR3" s="460"/>
    </row>
    <row r="4" spans="1:49" ht="12.6" customHeight="1" x14ac:dyDescent="0.25">
      <c r="A4" s="1265" t="s">
        <v>3020</v>
      </c>
      <c r="B4" s="1265"/>
      <c r="C4" s="1265"/>
      <c r="D4" s="1265"/>
      <c r="E4" s="1265"/>
      <c r="F4" s="1265"/>
      <c r="G4" s="1265"/>
      <c r="H4" s="1265"/>
      <c r="I4" s="1265"/>
      <c r="J4" s="1265"/>
      <c r="K4" s="1265"/>
      <c r="L4" s="1265"/>
      <c r="M4" s="1265"/>
      <c r="N4" s="1265"/>
      <c r="O4" s="1265"/>
      <c r="P4" s="1265"/>
      <c r="Q4" s="1265"/>
      <c r="R4" s="1265"/>
      <c r="S4" s="1265"/>
      <c r="T4" s="1265"/>
      <c r="U4" s="1265"/>
      <c r="V4" s="1265"/>
      <c r="W4" s="1265"/>
      <c r="X4" s="1265"/>
      <c r="Y4" s="1265"/>
      <c r="Z4" s="1265"/>
      <c r="AA4" s="1265"/>
      <c r="AB4" s="1265"/>
      <c r="AC4" s="1265"/>
      <c r="AD4" s="1265"/>
      <c r="AE4" s="1265"/>
      <c r="AF4" s="1265"/>
      <c r="AG4" s="1265"/>
      <c r="AH4" s="1265"/>
      <c r="AI4" s="1265"/>
      <c r="AJ4" s="1265"/>
      <c r="AK4" s="1265"/>
      <c r="AL4" s="1265"/>
      <c r="AM4" s="1265"/>
      <c r="AN4" s="1265"/>
      <c r="AO4" s="1265"/>
      <c r="AP4" s="1265"/>
      <c r="AQ4" s="1265"/>
      <c r="AR4" s="1265"/>
      <c r="AS4" s="1265"/>
      <c r="AT4" s="1265"/>
      <c r="AU4" s="1265"/>
      <c r="AV4" s="1265"/>
      <c r="AW4" s="1265"/>
    </row>
    <row r="5" spans="1:49" ht="12.6" customHeight="1" x14ac:dyDescent="0.25">
      <c r="A5" s="454"/>
      <c r="B5" s="454"/>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454"/>
      <c r="AT5" s="454"/>
      <c r="AU5" s="454"/>
      <c r="AV5" s="454"/>
      <c r="AW5" s="454"/>
    </row>
    <row r="6" spans="1:49" ht="12.6" customHeight="1" x14ac:dyDescent="0.25">
      <c r="A6" s="154" t="s">
        <v>3021</v>
      </c>
      <c r="B6" s="146"/>
      <c r="C6" s="146"/>
      <c r="D6" s="146"/>
      <c r="E6" s="146"/>
      <c r="F6" s="146"/>
      <c r="G6" s="146"/>
      <c r="H6" s="146"/>
      <c r="I6" s="146"/>
      <c r="J6" s="146"/>
      <c r="K6" s="146"/>
      <c r="L6" s="146"/>
      <c r="M6" s="146"/>
      <c r="N6" s="146"/>
      <c r="O6" s="146"/>
      <c r="P6" s="146"/>
      <c r="Q6" s="146"/>
      <c r="AG6" s="460"/>
      <c r="AH6" s="167"/>
      <c r="AI6" s="167"/>
      <c r="AJ6" s="167"/>
      <c r="AK6" s="167"/>
      <c r="AL6" s="167"/>
      <c r="AM6" s="167"/>
      <c r="AN6" s="167"/>
      <c r="AO6" s="167"/>
      <c r="AP6" s="167"/>
      <c r="AQ6" s="167"/>
      <c r="AR6" s="460"/>
    </row>
    <row r="7" spans="1:49" s="175" customFormat="1" ht="12.6" customHeight="1" x14ac:dyDescent="0.25">
      <c r="A7" s="1251" t="s">
        <v>2096</v>
      </c>
      <c r="B7" s="1251"/>
      <c r="C7" s="1251"/>
      <c r="D7" s="1251"/>
      <c r="E7" s="1251"/>
      <c r="F7" s="1251"/>
      <c r="G7" s="1251"/>
      <c r="H7" s="1251"/>
      <c r="I7" s="1251"/>
      <c r="J7" s="1251"/>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1266"/>
      <c r="AM7" s="1266"/>
      <c r="AN7" s="1266"/>
      <c r="AO7" s="1266"/>
      <c r="AP7" s="1266"/>
      <c r="AQ7" s="1266"/>
      <c r="AR7" s="1266"/>
      <c r="AS7" s="1266"/>
      <c r="AT7" s="1266"/>
      <c r="AU7" s="1266"/>
      <c r="AV7" s="1266"/>
      <c r="AW7" s="1266"/>
    </row>
    <row r="8" spans="1:49" s="175" customFormat="1" ht="12.6" customHeight="1" x14ac:dyDescent="0.25">
      <c r="A8" s="1251" t="s">
        <v>2097</v>
      </c>
      <c r="B8" s="1251"/>
      <c r="C8" s="1251"/>
      <c r="D8" s="1251"/>
      <c r="E8" s="1251"/>
      <c r="F8" s="1251"/>
      <c r="G8" s="1251"/>
      <c r="H8" s="1251"/>
      <c r="I8" s="1251"/>
      <c r="J8" s="1251"/>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1267"/>
      <c r="AM8" s="1267"/>
      <c r="AN8" s="1267"/>
      <c r="AO8" s="1267"/>
      <c r="AP8" s="1267"/>
      <c r="AQ8" s="1267"/>
      <c r="AR8" s="1267"/>
      <c r="AS8" s="1267"/>
      <c r="AT8" s="1267"/>
      <c r="AU8" s="1267"/>
      <c r="AV8" s="1267"/>
      <c r="AW8" s="1267"/>
    </row>
    <row r="9" spans="1:49" s="175" customFormat="1" ht="12.6" customHeight="1" x14ac:dyDescent="0.25">
      <c r="A9" s="1251" t="s">
        <v>2098</v>
      </c>
      <c r="B9" s="1251"/>
      <c r="C9" s="1251"/>
      <c r="D9" s="1251"/>
      <c r="E9" s="1251"/>
      <c r="F9" s="1251"/>
      <c r="G9" s="1251"/>
      <c r="H9" s="1251"/>
      <c r="I9" s="1251"/>
      <c r="J9" s="1251"/>
      <c r="K9" s="1267"/>
      <c r="L9" s="1267"/>
      <c r="M9" s="1267"/>
      <c r="N9" s="1267"/>
      <c r="O9" s="1267"/>
      <c r="P9" s="1267"/>
      <c r="Q9" s="1267"/>
      <c r="R9" s="189"/>
      <c r="S9" s="1270" t="s">
        <v>2099</v>
      </c>
      <c r="T9" s="1270"/>
      <c r="U9" s="1270"/>
      <c r="V9" s="1270"/>
      <c r="W9" s="1270"/>
      <c r="X9" s="1270"/>
      <c r="Y9" s="1270"/>
      <c r="Z9" s="1270"/>
      <c r="AA9" s="1270"/>
      <c r="AB9" s="1270"/>
      <c r="AC9" s="1270"/>
      <c r="AD9" s="1270"/>
      <c r="AE9" s="1270"/>
      <c r="AF9" s="189"/>
      <c r="AG9" s="1271" t="s">
        <v>468</v>
      </c>
      <c r="AH9" s="1271"/>
      <c r="AI9" s="1271"/>
      <c r="AJ9" s="1271"/>
      <c r="AK9" s="1271"/>
      <c r="AL9" s="1271"/>
      <c r="AM9" s="1270"/>
      <c r="AN9" s="1270"/>
      <c r="AO9" s="1270"/>
      <c r="AP9" s="1270"/>
      <c r="AQ9" s="1270"/>
      <c r="AR9" s="1270"/>
      <c r="AS9" s="1270"/>
      <c r="AT9" s="1270"/>
      <c r="AU9" s="1270"/>
      <c r="AV9" s="1270"/>
      <c r="AW9" s="1270"/>
    </row>
    <row r="10" spans="1:49" s="162" customFormat="1" ht="12.6" customHeight="1" x14ac:dyDescent="0.25">
      <c r="A10" s="1252" t="s">
        <v>1842</v>
      </c>
      <c r="B10" s="1253"/>
      <c r="C10" s="1253"/>
      <c r="D10" s="1253"/>
      <c r="E10" s="1253"/>
      <c r="F10" s="1253"/>
      <c r="G10" s="1253"/>
      <c r="H10" s="1253"/>
      <c r="I10" s="1253"/>
      <c r="J10" s="1253"/>
      <c r="K10" s="1253"/>
      <c r="L10" s="1253"/>
      <c r="M10" s="1253"/>
      <c r="N10" s="1253"/>
      <c r="O10" s="1253"/>
      <c r="P10" s="1253"/>
      <c r="Q10" s="1253"/>
      <c r="R10" s="1253"/>
      <c r="S10" s="1253"/>
      <c r="T10" s="1253"/>
      <c r="U10" s="1253"/>
      <c r="V10" s="1253"/>
      <c r="W10" s="1253"/>
      <c r="X10" s="1253"/>
      <c r="Y10" s="1253"/>
      <c r="Z10" s="1253"/>
      <c r="AA10" s="1253"/>
      <c r="AB10" s="1253"/>
      <c r="AC10" s="1253"/>
      <c r="AD10" s="1253"/>
      <c r="AE10" s="1253"/>
      <c r="AF10" s="1253"/>
      <c r="AG10" s="1253"/>
      <c r="AH10" s="1253"/>
      <c r="AI10" s="1253"/>
      <c r="AJ10" s="1253"/>
      <c r="AK10" s="1253"/>
      <c r="AL10" s="1253"/>
      <c r="AM10" s="1253"/>
      <c r="AN10" s="1253"/>
      <c r="AO10" s="1253"/>
      <c r="AP10" s="1253"/>
      <c r="AQ10" s="1253"/>
      <c r="AR10" s="1253"/>
      <c r="AS10" s="1253"/>
      <c r="AT10" s="1253"/>
      <c r="AU10" s="1253"/>
      <c r="AV10" s="1253"/>
      <c r="AW10" s="1253"/>
    </row>
    <row r="11" spans="1:49" s="162" customFormat="1" ht="12.6" customHeight="1" x14ac:dyDescent="0.25">
      <c r="A11" s="1252"/>
      <c r="B11" s="1253"/>
      <c r="C11" s="1253"/>
      <c r="D11" s="1253"/>
      <c r="E11" s="1253"/>
      <c r="F11" s="1253"/>
      <c r="G11" s="1253"/>
      <c r="H11" s="1253"/>
      <c r="I11" s="1253"/>
      <c r="J11" s="1253"/>
      <c r="K11" s="1253"/>
      <c r="L11" s="1253"/>
      <c r="M11" s="1253"/>
      <c r="N11" s="1253"/>
      <c r="O11" s="1253"/>
      <c r="P11" s="1253"/>
      <c r="Q11" s="1253"/>
      <c r="R11" s="1253"/>
      <c r="S11" s="1253"/>
      <c r="T11" s="1253"/>
      <c r="U11" s="1253"/>
      <c r="V11" s="1253"/>
      <c r="W11" s="1253"/>
      <c r="X11" s="1253"/>
      <c r="Y11" s="1253"/>
      <c r="Z11" s="1253"/>
      <c r="AA11" s="1253"/>
      <c r="AB11" s="1253"/>
      <c r="AC11" s="1253"/>
      <c r="AD11" s="1253"/>
      <c r="AE11" s="1253"/>
      <c r="AF11" s="1253"/>
      <c r="AG11" s="1253"/>
      <c r="AH11" s="1253"/>
      <c r="AI11" s="1253"/>
      <c r="AJ11" s="1253"/>
      <c r="AK11" s="1253"/>
      <c r="AL11" s="1253"/>
      <c r="AM11" s="1253"/>
      <c r="AN11" s="1253"/>
      <c r="AO11" s="1253"/>
      <c r="AP11" s="1253"/>
      <c r="AQ11" s="1253"/>
      <c r="AR11" s="1253"/>
      <c r="AS11" s="1253"/>
      <c r="AT11" s="1253"/>
      <c r="AU11" s="1253"/>
      <c r="AV11" s="1253"/>
      <c r="AW11" s="1253"/>
    </row>
    <row r="12" spans="1:49" s="162" customFormat="1" ht="12.6" customHeight="1" x14ac:dyDescent="0.25">
      <c r="A12" s="1252"/>
      <c r="B12" s="1253"/>
      <c r="C12" s="1253"/>
      <c r="D12" s="1253"/>
      <c r="E12" s="1253"/>
      <c r="F12" s="1253"/>
      <c r="G12" s="1253"/>
      <c r="H12" s="1253"/>
      <c r="I12" s="1253"/>
      <c r="J12" s="1253"/>
      <c r="K12" s="1253"/>
      <c r="L12" s="1253"/>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row>
    <row r="13" spans="1:49" s="162" customFormat="1" ht="12.6" customHeight="1" x14ac:dyDescent="0.25">
      <c r="A13" s="1252"/>
      <c r="B13" s="1253"/>
      <c r="C13" s="1253"/>
      <c r="D13" s="1253"/>
      <c r="E13" s="1253"/>
      <c r="F13" s="1253"/>
      <c r="G13" s="1253"/>
      <c r="H13" s="1253"/>
      <c r="I13" s="1253"/>
      <c r="J13" s="1253"/>
      <c r="K13" s="1253"/>
      <c r="L13" s="1253"/>
      <c r="M13" s="1253"/>
      <c r="N13" s="1253"/>
      <c r="O13" s="1253"/>
      <c r="P13" s="1253"/>
      <c r="Q13" s="1253"/>
      <c r="R13" s="1253"/>
      <c r="S13" s="1253"/>
      <c r="T13" s="1253"/>
      <c r="U13" s="1253"/>
      <c r="V13" s="1253"/>
      <c r="W13" s="1253"/>
      <c r="X13" s="1253"/>
      <c r="Y13" s="1253"/>
      <c r="Z13" s="1253"/>
      <c r="AA13" s="1253"/>
      <c r="AB13" s="1253"/>
      <c r="AC13" s="1253"/>
      <c r="AD13" s="1253"/>
      <c r="AE13" s="1253"/>
      <c r="AF13" s="1253"/>
      <c r="AG13" s="1253"/>
      <c r="AH13" s="1253"/>
      <c r="AI13" s="1253"/>
      <c r="AJ13" s="1253"/>
      <c r="AK13" s="1253"/>
      <c r="AL13" s="1253"/>
      <c r="AM13" s="1253"/>
      <c r="AN13" s="1253"/>
      <c r="AO13" s="1253"/>
      <c r="AP13" s="1253"/>
      <c r="AQ13" s="1253"/>
      <c r="AR13" s="1253"/>
      <c r="AS13" s="1253"/>
      <c r="AT13" s="1253"/>
      <c r="AU13" s="1253"/>
      <c r="AV13" s="1253"/>
      <c r="AW13" s="1253"/>
    </row>
    <row r="14" spans="1:49" s="162" customFormat="1" ht="12.6" customHeight="1" x14ac:dyDescent="0.25">
      <c r="A14" s="1252"/>
      <c r="B14" s="1253"/>
      <c r="C14" s="1253"/>
      <c r="D14" s="1253"/>
      <c r="E14" s="1253"/>
      <c r="F14" s="1253"/>
      <c r="G14" s="1253"/>
      <c r="H14" s="1253"/>
      <c r="I14" s="1253"/>
      <c r="J14" s="1253"/>
      <c r="K14" s="1253"/>
      <c r="L14" s="1253"/>
      <c r="M14" s="1253"/>
      <c r="N14" s="1253"/>
      <c r="O14" s="1253"/>
      <c r="P14" s="1253"/>
      <c r="Q14" s="1253"/>
      <c r="R14" s="1253"/>
      <c r="S14" s="1253"/>
      <c r="T14" s="1253"/>
      <c r="U14" s="1253"/>
      <c r="V14" s="1253"/>
      <c r="W14" s="1253"/>
      <c r="X14" s="1253"/>
      <c r="Y14" s="1253"/>
      <c r="Z14" s="1253"/>
      <c r="AA14" s="1253"/>
      <c r="AB14" s="1253"/>
      <c r="AC14" s="1253"/>
      <c r="AD14" s="1253"/>
      <c r="AE14" s="1253"/>
      <c r="AF14" s="1253"/>
      <c r="AG14" s="1253"/>
      <c r="AH14" s="1253"/>
      <c r="AI14" s="1253"/>
      <c r="AJ14" s="1253"/>
      <c r="AK14" s="1253"/>
      <c r="AL14" s="1253"/>
      <c r="AM14" s="1253"/>
      <c r="AN14" s="1253"/>
      <c r="AO14" s="1253"/>
      <c r="AP14" s="1253"/>
      <c r="AQ14" s="1253"/>
      <c r="AR14" s="1253"/>
      <c r="AS14" s="1253"/>
      <c r="AT14" s="1253"/>
      <c r="AU14" s="1253"/>
      <c r="AV14" s="1253"/>
      <c r="AW14" s="1253"/>
    </row>
    <row r="15" spans="1:49" s="162" customFormat="1" ht="12.6" customHeight="1" x14ac:dyDescent="0.25">
      <c r="A15" s="1252"/>
      <c r="B15" s="1253"/>
      <c r="C15" s="1253"/>
      <c r="D15" s="1253"/>
      <c r="E15" s="1253"/>
      <c r="F15" s="1253"/>
      <c r="G15" s="1253"/>
      <c r="H15" s="1253"/>
      <c r="I15" s="1253"/>
      <c r="J15" s="1253"/>
      <c r="K15" s="1253"/>
      <c r="L15" s="1253"/>
      <c r="M15" s="1253"/>
      <c r="N15" s="1253"/>
      <c r="O15" s="1253"/>
      <c r="P15" s="1253"/>
      <c r="Q15" s="1253"/>
      <c r="R15" s="1253"/>
      <c r="S15" s="1253"/>
      <c r="T15" s="1253"/>
      <c r="U15" s="1253"/>
      <c r="V15" s="1253"/>
      <c r="W15" s="1253"/>
      <c r="X15" s="1253"/>
      <c r="Y15" s="1253"/>
      <c r="Z15" s="1253"/>
      <c r="AA15" s="1253"/>
      <c r="AB15" s="1253"/>
      <c r="AC15" s="1253"/>
      <c r="AD15" s="1253"/>
      <c r="AE15" s="1253"/>
      <c r="AF15" s="1253"/>
      <c r="AG15" s="1253"/>
      <c r="AH15" s="1253"/>
      <c r="AI15" s="1253"/>
      <c r="AJ15" s="1253"/>
      <c r="AK15" s="1253"/>
      <c r="AL15" s="1253"/>
      <c r="AM15" s="1253"/>
      <c r="AN15" s="1253"/>
      <c r="AO15" s="1253"/>
      <c r="AP15" s="1253"/>
      <c r="AQ15" s="1253"/>
      <c r="AR15" s="1253"/>
      <c r="AS15" s="1253"/>
      <c r="AT15" s="1253"/>
      <c r="AU15" s="1253"/>
      <c r="AV15" s="1253"/>
      <c r="AW15" s="1253"/>
    </row>
    <row r="16" spans="1:49" s="162" customFormat="1" ht="12.6" customHeight="1" x14ac:dyDescent="0.25">
      <c r="A16" s="1252"/>
      <c r="B16" s="1253"/>
      <c r="C16" s="1253"/>
      <c r="D16" s="1253"/>
      <c r="E16" s="1253"/>
      <c r="F16" s="1253"/>
      <c r="G16" s="1253"/>
      <c r="H16" s="1253"/>
      <c r="I16" s="1253"/>
      <c r="J16" s="1253"/>
      <c r="K16" s="1253"/>
      <c r="L16" s="1253"/>
      <c r="M16" s="1253"/>
      <c r="N16" s="1253"/>
      <c r="O16" s="1253"/>
      <c r="P16" s="1253"/>
      <c r="Q16" s="1253"/>
      <c r="R16" s="1253"/>
      <c r="S16" s="1253"/>
      <c r="T16" s="1253"/>
      <c r="U16" s="1253"/>
      <c r="V16" s="1253"/>
      <c r="W16" s="1253"/>
      <c r="X16" s="1253"/>
      <c r="Y16" s="1253"/>
      <c r="Z16" s="1253"/>
      <c r="AA16" s="1253"/>
      <c r="AB16" s="1253"/>
      <c r="AC16" s="1253"/>
      <c r="AD16" s="1253"/>
      <c r="AE16" s="1253"/>
      <c r="AF16" s="1253"/>
      <c r="AG16" s="1253"/>
      <c r="AH16" s="1253"/>
      <c r="AI16" s="1253"/>
      <c r="AJ16" s="1253"/>
      <c r="AK16" s="1253"/>
      <c r="AL16" s="1253"/>
      <c r="AM16" s="1253"/>
      <c r="AN16" s="1253"/>
      <c r="AO16" s="1253"/>
      <c r="AP16" s="1253"/>
      <c r="AQ16" s="1253"/>
      <c r="AR16" s="1253"/>
      <c r="AS16" s="1253"/>
      <c r="AT16" s="1253"/>
      <c r="AU16" s="1253"/>
      <c r="AV16" s="1253"/>
      <c r="AW16" s="1253"/>
    </row>
    <row r="17" spans="1:49" s="162" customFormat="1" ht="12.6" customHeight="1" x14ac:dyDescent="0.25">
      <c r="A17" s="1252"/>
      <c r="B17" s="1253"/>
      <c r="C17" s="1253"/>
      <c r="D17" s="1253"/>
      <c r="E17" s="1253"/>
      <c r="F17" s="1253"/>
      <c r="G17" s="1253"/>
      <c r="H17" s="1253"/>
      <c r="I17" s="1253"/>
      <c r="J17" s="1253"/>
      <c r="K17" s="1253"/>
      <c r="L17" s="1253"/>
      <c r="M17" s="1253"/>
      <c r="N17" s="1253"/>
      <c r="O17" s="1253"/>
      <c r="P17" s="1253"/>
      <c r="Q17" s="1253"/>
      <c r="R17" s="1253"/>
      <c r="S17" s="1253"/>
      <c r="T17" s="1253"/>
      <c r="U17" s="1253"/>
      <c r="V17" s="1253"/>
      <c r="W17" s="1253"/>
      <c r="X17" s="1253"/>
      <c r="Y17" s="1253"/>
      <c r="Z17" s="1253"/>
      <c r="AA17" s="1253"/>
      <c r="AB17" s="1253"/>
      <c r="AC17" s="1253"/>
      <c r="AD17" s="1253"/>
      <c r="AE17" s="1253"/>
      <c r="AF17" s="1253"/>
      <c r="AG17" s="1253"/>
      <c r="AH17" s="1253"/>
      <c r="AI17" s="1253"/>
      <c r="AJ17" s="1253"/>
      <c r="AK17" s="1253"/>
      <c r="AL17" s="1253"/>
      <c r="AM17" s="1253"/>
      <c r="AN17" s="1253"/>
      <c r="AO17" s="1253"/>
      <c r="AP17" s="1253"/>
      <c r="AQ17" s="1253"/>
      <c r="AR17" s="1253"/>
      <c r="AS17" s="1253"/>
      <c r="AT17" s="1253"/>
      <c r="AU17" s="1253"/>
      <c r="AV17" s="1253"/>
      <c r="AW17" s="1253"/>
    </row>
    <row r="18" spans="1:49" s="162" customFormat="1" ht="12.6" customHeight="1" x14ac:dyDescent="0.25">
      <c r="A18" s="1251"/>
      <c r="B18" s="1258"/>
      <c r="C18" s="1258"/>
      <c r="D18" s="1258"/>
      <c r="E18" s="1258"/>
      <c r="F18" s="1258"/>
      <c r="G18" s="1258"/>
      <c r="H18" s="1258"/>
      <c r="I18" s="1258"/>
      <c r="J18" s="1258"/>
      <c r="K18" s="1258"/>
      <c r="L18" s="1258"/>
      <c r="M18" s="1258"/>
      <c r="N18" s="1258"/>
      <c r="O18" s="1258"/>
      <c r="P18" s="1258"/>
      <c r="Q18" s="1258"/>
      <c r="R18" s="1258"/>
      <c r="S18" s="1258"/>
      <c r="T18" s="1258"/>
      <c r="U18" s="1258"/>
      <c r="V18" s="1258"/>
      <c r="W18" s="1258"/>
      <c r="X18" s="1258"/>
      <c r="Y18" s="1258"/>
      <c r="Z18" s="1258"/>
      <c r="AA18" s="1258"/>
      <c r="AB18" s="1258"/>
      <c r="AC18" s="1258"/>
      <c r="AD18" s="1258"/>
      <c r="AE18" s="1258"/>
      <c r="AF18" s="1258"/>
      <c r="AG18" s="1258"/>
      <c r="AH18" s="1258"/>
      <c r="AI18" s="1258"/>
      <c r="AJ18" s="1258"/>
      <c r="AK18" s="1258"/>
      <c r="AL18" s="1258"/>
      <c r="AM18" s="1258"/>
      <c r="AN18" s="1258"/>
      <c r="AO18" s="1258"/>
      <c r="AP18" s="1258"/>
      <c r="AQ18" s="1258"/>
      <c r="AR18" s="1258"/>
      <c r="AS18" s="1258"/>
      <c r="AT18" s="1258"/>
      <c r="AU18" s="1258"/>
      <c r="AV18" s="1258"/>
      <c r="AW18" s="1258"/>
    </row>
    <row r="19" spans="1:49" ht="12.6" customHeight="1" x14ac:dyDescent="0.25">
      <c r="A19" s="1252"/>
      <c r="B19" s="1253"/>
      <c r="C19" s="1253"/>
      <c r="D19" s="1253"/>
      <c r="E19" s="1253"/>
      <c r="F19" s="1253"/>
      <c r="G19" s="1253"/>
      <c r="H19" s="1253"/>
      <c r="I19" s="1253"/>
      <c r="J19" s="1253"/>
      <c r="K19" s="1253"/>
      <c r="L19" s="1253"/>
      <c r="M19" s="1253"/>
      <c r="N19" s="1253"/>
      <c r="O19" s="1253"/>
      <c r="P19" s="1253"/>
      <c r="Q19" s="1253"/>
      <c r="R19" s="1253"/>
      <c r="S19" s="1253"/>
      <c r="T19" s="1253"/>
      <c r="U19" s="1253"/>
      <c r="V19" s="1253"/>
      <c r="W19" s="1253"/>
      <c r="X19" s="1253"/>
      <c r="Y19" s="1253"/>
      <c r="Z19" s="1253"/>
      <c r="AA19" s="1253"/>
      <c r="AB19" s="1253"/>
      <c r="AC19" s="1253"/>
      <c r="AD19" s="1253"/>
      <c r="AE19" s="1253"/>
      <c r="AF19" s="1253"/>
      <c r="AG19" s="1253"/>
      <c r="AH19" s="1253"/>
      <c r="AI19" s="1253"/>
      <c r="AJ19" s="1253"/>
      <c r="AK19" s="1253"/>
      <c r="AL19" s="1253"/>
      <c r="AM19" s="1253"/>
      <c r="AN19" s="1253"/>
      <c r="AO19" s="1253"/>
      <c r="AP19" s="1253"/>
      <c r="AQ19" s="1253"/>
      <c r="AR19" s="1253"/>
      <c r="AS19" s="1253"/>
      <c r="AT19" s="1253"/>
      <c r="AU19" s="1253"/>
      <c r="AV19" s="1253"/>
      <c r="AW19" s="1253"/>
    </row>
    <row r="20" spans="1:49" s="155" customFormat="1" ht="12.6" customHeight="1" x14ac:dyDescent="0.25">
      <c r="A20" s="164" t="s">
        <v>3022</v>
      </c>
      <c r="B20" s="164"/>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row>
    <row r="21" spans="1:49" s="162" customFormat="1" ht="12.6" customHeight="1" x14ac:dyDescent="0.25">
      <c r="A21" s="1252" t="s">
        <v>1839</v>
      </c>
      <c r="B21" s="1253"/>
      <c r="C21" s="1253"/>
      <c r="D21" s="1253"/>
      <c r="E21" s="1253"/>
      <c r="F21" s="1253"/>
      <c r="G21" s="1253"/>
      <c r="H21" s="1253"/>
      <c r="I21" s="1253"/>
      <c r="J21" s="1253"/>
      <c r="K21" s="1253"/>
      <c r="L21" s="1253"/>
      <c r="M21" s="1253"/>
      <c r="N21" s="1253"/>
      <c r="O21" s="1253"/>
      <c r="P21" s="1253"/>
      <c r="Q21" s="1253"/>
      <c r="R21" s="1253"/>
      <c r="S21" s="1253"/>
      <c r="T21" s="1253"/>
      <c r="U21" s="1253"/>
      <c r="V21" s="1253"/>
      <c r="W21" s="1253"/>
      <c r="X21" s="1253"/>
      <c r="Y21" s="1253"/>
      <c r="Z21" s="1253"/>
      <c r="AA21" s="1253"/>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row>
    <row r="22" spans="1:49" s="162" customFormat="1" ht="12.6" customHeight="1" x14ac:dyDescent="0.25">
      <c r="A22" s="1251"/>
      <c r="B22" s="1251"/>
      <c r="C22" s="1251"/>
      <c r="D22" s="1251"/>
      <c r="E22" s="1251"/>
      <c r="F22" s="1251"/>
      <c r="G22" s="1251"/>
      <c r="H22" s="1251"/>
      <c r="I22" s="1251"/>
      <c r="J22" s="1251"/>
      <c r="K22" s="1251"/>
      <c r="L22" s="1251"/>
      <c r="M22" s="1251"/>
      <c r="N22" s="1251"/>
      <c r="O22" s="1251"/>
      <c r="P22" s="1251"/>
      <c r="Q22" s="1251"/>
      <c r="R22" s="1251"/>
      <c r="S22" s="1251"/>
      <c r="T22" s="1251"/>
      <c r="U22" s="1251"/>
      <c r="V22" s="1251"/>
      <c r="W22" s="1251"/>
      <c r="X22" s="1251"/>
      <c r="Y22" s="1251"/>
      <c r="Z22" s="1251"/>
      <c r="AA22" s="1251"/>
      <c r="AB22" s="1251"/>
      <c r="AC22" s="1251"/>
      <c r="AD22" s="1251"/>
      <c r="AE22" s="1251"/>
      <c r="AF22" s="1251"/>
      <c r="AG22" s="1251"/>
      <c r="AH22" s="1251"/>
      <c r="AI22" s="1251"/>
      <c r="AJ22" s="1251"/>
      <c r="AK22" s="1251"/>
      <c r="AL22" s="1251"/>
      <c r="AM22" s="1251"/>
      <c r="AN22" s="1251"/>
      <c r="AO22" s="1251"/>
      <c r="AP22" s="1251"/>
      <c r="AQ22" s="1251"/>
      <c r="AR22" s="1251"/>
      <c r="AS22" s="1251"/>
      <c r="AT22" s="1251"/>
      <c r="AU22" s="1251"/>
      <c r="AV22" s="1251"/>
      <c r="AW22" s="1251"/>
    </row>
    <row r="23" spans="1:49" s="162" customFormat="1" ht="12.6" customHeight="1" x14ac:dyDescent="0.25">
      <c r="A23" s="1251"/>
      <c r="B23" s="1251"/>
      <c r="C23" s="1251"/>
      <c r="D23" s="1251"/>
      <c r="E23" s="1251"/>
      <c r="F23" s="1251"/>
      <c r="G23" s="1251"/>
      <c r="H23" s="1251"/>
      <c r="I23" s="1251"/>
      <c r="J23" s="1251"/>
      <c r="K23" s="1251"/>
      <c r="L23" s="1251"/>
      <c r="M23" s="1251"/>
      <c r="N23" s="1251"/>
      <c r="O23" s="1251"/>
      <c r="P23" s="1251"/>
      <c r="Q23" s="1251"/>
      <c r="R23" s="1251"/>
      <c r="S23" s="1251"/>
      <c r="T23" s="1251"/>
      <c r="U23" s="1251"/>
      <c r="V23" s="1251"/>
      <c r="W23" s="1251"/>
      <c r="X23" s="1251"/>
      <c r="Y23" s="1251"/>
      <c r="Z23" s="1251"/>
      <c r="AA23" s="1251"/>
      <c r="AB23" s="1251"/>
      <c r="AC23" s="1251"/>
      <c r="AD23" s="1251"/>
      <c r="AE23" s="1251"/>
      <c r="AF23" s="1251"/>
      <c r="AG23" s="1251"/>
      <c r="AH23" s="1251"/>
      <c r="AI23" s="1251"/>
      <c r="AJ23" s="1251"/>
      <c r="AK23" s="1251"/>
      <c r="AL23" s="1251"/>
      <c r="AM23" s="1251"/>
      <c r="AN23" s="1251"/>
      <c r="AO23" s="1251"/>
      <c r="AP23" s="1251"/>
      <c r="AQ23" s="1251"/>
      <c r="AR23" s="1251"/>
      <c r="AS23" s="1251"/>
      <c r="AT23" s="1251"/>
      <c r="AU23" s="1251"/>
      <c r="AV23" s="1251"/>
      <c r="AW23" s="1251"/>
    </row>
    <row r="24" spans="1:49" s="162" customFormat="1" ht="12.6" customHeight="1" x14ac:dyDescent="0.25">
      <c r="A24" s="1251"/>
      <c r="B24" s="1251"/>
      <c r="C24" s="1251"/>
      <c r="D24" s="1251"/>
      <c r="E24" s="1251"/>
      <c r="F24" s="1251"/>
      <c r="G24" s="1251"/>
      <c r="H24" s="1251"/>
      <c r="I24" s="1251"/>
      <c r="J24" s="1251"/>
      <c r="K24" s="1251"/>
      <c r="L24" s="1251"/>
      <c r="M24" s="1251"/>
      <c r="N24" s="1251"/>
      <c r="O24" s="1251"/>
      <c r="P24" s="1251"/>
      <c r="Q24" s="1251"/>
      <c r="R24" s="1251"/>
      <c r="S24" s="1251"/>
      <c r="T24" s="1251"/>
      <c r="U24" s="1251"/>
      <c r="V24" s="1251"/>
      <c r="W24" s="1251"/>
      <c r="X24" s="1251"/>
      <c r="Y24" s="1251"/>
      <c r="Z24" s="1251"/>
      <c r="AA24" s="1251"/>
      <c r="AB24" s="1251"/>
      <c r="AC24" s="1251"/>
      <c r="AD24" s="1251"/>
      <c r="AE24" s="1251"/>
      <c r="AF24" s="1251"/>
      <c r="AG24" s="1251"/>
      <c r="AH24" s="1251"/>
      <c r="AI24" s="1251"/>
      <c r="AJ24" s="1251"/>
      <c r="AK24" s="1251"/>
      <c r="AL24" s="1251"/>
      <c r="AM24" s="1251"/>
      <c r="AN24" s="1251"/>
      <c r="AO24" s="1251"/>
      <c r="AP24" s="1251"/>
      <c r="AQ24" s="1251"/>
      <c r="AR24" s="1251"/>
      <c r="AS24" s="1251"/>
      <c r="AT24" s="1251"/>
      <c r="AU24" s="1251"/>
      <c r="AV24" s="1251"/>
      <c r="AW24" s="1251"/>
    </row>
    <row r="25" spans="1:49" s="162" customFormat="1" ht="12.6" customHeight="1" x14ac:dyDescent="0.25">
      <c r="A25" s="1252" t="s">
        <v>1838</v>
      </c>
      <c r="B25" s="1253"/>
      <c r="C25" s="1253"/>
      <c r="D25" s="1253"/>
      <c r="E25" s="1253"/>
      <c r="F25" s="1253"/>
      <c r="G25" s="1253"/>
      <c r="H25" s="1253"/>
      <c r="I25" s="1253"/>
      <c r="J25" s="1253"/>
      <c r="K25" s="1253"/>
      <c r="L25" s="1253"/>
      <c r="M25" s="1253"/>
      <c r="N25" s="1253"/>
      <c r="O25" s="1253"/>
      <c r="P25" s="1253"/>
      <c r="Q25" s="1253"/>
      <c r="R25" s="1253"/>
      <c r="S25" s="1253"/>
      <c r="T25" s="1253"/>
      <c r="U25" s="1253"/>
      <c r="V25" s="1253"/>
      <c r="W25" s="1253"/>
      <c r="X25" s="1253"/>
      <c r="Y25" s="1253"/>
      <c r="Z25" s="1253"/>
      <c r="AA25" s="1253"/>
      <c r="AB25" s="1253"/>
      <c r="AC25" s="1253"/>
      <c r="AD25" s="1253"/>
      <c r="AE25" s="1253"/>
      <c r="AF25" s="1253"/>
      <c r="AG25" s="1253"/>
      <c r="AH25" s="1253"/>
      <c r="AI25" s="1253"/>
      <c r="AJ25" s="1253"/>
      <c r="AK25" s="1253"/>
      <c r="AL25" s="1253"/>
      <c r="AM25" s="1253"/>
      <c r="AN25" s="1253"/>
      <c r="AO25" s="1253"/>
      <c r="AP25" s="1253"/>
      <c r="AQ25" s="1253"/>
      <c r="AR25" s="1253"/>
      <c r="AS25" s="1253"/>
      <c r="AT25" s="1253"/>
      <c r="AU25" s="1253"/>
      <c r="AV25" s="1253"/>
      <c r="AW25" s="1253"/>
    </row>
    <row r="26" spans="1:49" s="162" customFormat="1" ht="12.6" customHeight="1" x14ac:dyDescent="0.25">
      <c r="A26" s="1251"/>
      <c r="B26" s="1251"/>
      <c r="C26" s="1251"/>
      <c r="D26" s="1251"/>
      <c r="E26" s="1251"/>
      <c r="F26" s="1251"/>
      <c r="G26" s="1251"/>
      <c r="H26" s="1251"/>
      <c r="I26" s="1251"/>
      <c r="J26" s="1251"/>
      <c r="K26" s="1251"/>
      <c r="L26" s="1251"/>
      <c r="M26" s="1251"/>
      <c r="N26" s="1251"/>
      <c r="O26" s="1251"/>
      <c r="P26" s="1251"/>
      <c r="Q26" s="1251"/>
      <c r="R26" s="1251"/>
      <c r="S26" s="1251"/>
      <c r="T26" s="1251"/>
      <c r="U26" s="1251"/>
      <c r="V26" s="1251"/>
      <c r="W26" s="1251"/>
      <c r="X26" s="1251"/>
      <c r="Y26" s="1251"/>
      <c r="Z26" s="1251"/>
      <c r="AA26" s="1251"/>
      <c r="AB26" s="1251"/>
      <c r="AC26" s="1251"/>
      <c r="AD26" s="1251"/>
      <c r="AE26" s="1251"/>
      <c r="AF26" s="1251"/>
      <c r="AG26" s="1251"/>
      <c r="AH26" s="1251"/>
      <c r="AI26" s="1251"/>
      <c r="AJ26" s="1251"/>
      <c r="AK26" s="1251"/>
      <c r="AL26" s="1251"/>
      <c r="AM26" s="1251"/>
      <c r="AN26" s="1251"/>
      <c r="AO26" s="1251"/>
      <c r="AP26" s="1251"/>
      <c r="AQ26" s="1251"/>
      <c r="AR26" s="1251"/>
      <c r="AS26" s="1251"/>
      <c r="AT26" s="1251"/>
      <c r="AU26" s="1251"/>
      <c r="AV26" s="1251"/>
      <c r="AW26" s="1251"/>
    </row>
    <row r="27" spans="1:49" s="162" customFormat="1" ht="12.6" customHeight="1" x14ac:dyDescent="0.25">
      <c r="A27" s="1251"/>
      <c r="B27" s="1251"/>
      <c r="C27" s="1251"/>
      <c r="D27" s="1251"/>
      <c r="E27" s="1251"/>
      <c r="F27" s="1251"/>
      <c r="G27" s="1251"/>
      <c r="H27" s="1251"/>
      <c r="I27" s="1251"/>
      <c r="J27" s="1251"/>
      <c r="K27" s="1251"/>
      <c r="L27" s="1251"/>
      <c r="M27" s="1251"/>
      <c r="N27" s="1251"/>
      <c r="O27" s="1251"/>
      <c r="P27" s="1251"/>
      <c r="Q27" s="1251"/>
      <c r="R27" s="1251"/>
      <c r="S27" s="1251"/>
      <c r="T27" s="1251"/>
      <c r="U27" s="1251"/>
      <c r="V27" s="1251"/>
      <c r="W27" s="1251"/>
      <c r="X27" s="1251"/>
      <c r="Y27" s="1251"/>
      <c r="Z27" s="1251"/>
      <c r="AA27" s="1251"/>
      <c r="AB27" s="1251"/>
      <c r="AC27" s="1251"/>
      <c r="AD27" s="1251"/>
      <c r="AE27" s="1251"/>
      <c r="AF27" s="1251"/>
      <c r="AG27" s="1251"/>
      <c r="AH27" s="1251"/>
      <c r="AI27" s="1251"/>
      <c r="AJ27" s="1251"/>
      <c r="AK27" s="1251"/>
      <c r="AL27" s="1251"/>
      <c r="AM27" s="1251"/>
      <c r="AN27" s="1251"/>
      <c r="AO27" s="1251"/>
      <c r="AP27" s="1251"/>
      <c r="AQ27" s="1251"/>
      <c r="AR27" s="1251"/>
      <c r="AS27" s="1251"/>
      <c r="AT27" s="1251"/>
      <c r="AU27" s="1251"/>
      <c r="AV27" s="1251"/>
      <c r="AW27" s="1251"/>
    </row>
    <row r="28" spans="1:49" s="162" customFormat="1" ht="12.6" customHeight="1" x14ac:dyDescent="0.25">
      <c r="A28" s="1252" t="s">
        <v>1837</v>
      </c>
      <c r="B28" s="1253"/>
      <c r="C28" s="1253"/>
      <c r="D28" s="1253"/>
      <c r="E28" s="1253"/>
      <c r="F28" s="1253"/>
      <c r="G28" s="1253"/>
      <c r="H28" s="1253"/>
      <c r="I28" s="1253"/>
      <c r="J28" s="1253"/>
      <c r="K28" s="1253"/>
      <c r="L28" s="1253"/>
      <c r="M28" s="1253"/>
      <c r="N28" s="1253"/>
      <c r="O28" s="1253"/>
      <c r="P28" s="1253"/>
      <c r="Q28" s="1253"/>
      <c r="R28" s="1253"/>
      <c r="S28" s="1253"/>
      <c r="T28" s="1253"/>
      <c r="U28" s="1253"/>
      <c r="V28" s="1253"/>
      <c r="W28" s="1253"/>
      <c r="X28" s="1253"/>
      <c r="Y28" s="1253"/>
      <c r="Z28" s="1253"/>
      <c r="AA28" s="1253"/>
      <c r="AB28" s="1253"/>
      <c r="AC28" s="1253"/>
      <c r="AD28" s="1253"/>
      <c r="AE28" s="1253"/>
      <c r="AF28" s="1253"/>
      <c r="AG28" s="1253"/>
      <c r="AH28" s="1253"/>
      <c r="AI28" s="1253"/>
      <c r="AJ28" s="1253"/>
      <c r="AK28" s="1253"/>
      <c r="AL28" s="1253"/>
      <c r="AM28" s="1253"/>
      <c r="AN28" s="1253"/>
      <c r="AO28" s="1253"/>
      <c r="AP28" s="1253"/>
      <c r="AQ28" s="1253"/>
      <c r="AR28" s="1253"/>
      <c r="AS28" s="1253"/>
      <c r="AT28" s="1253"/>
      <c r="AU28" s="1253"/>
      <c r="AV28" s="1253"/>
      <c r="AW28" s="1253"/>
    </row>
    <row r="29" spans="1:49" s="162" customFormat="1" ht="12.6" customHeight="1" x14ac:dyDescent="0.25">
      <c r="A29" s="1251"/>
      <c r="B29" s="1251"/>
      <c r="C29" s="1251"/>
      <c r="D29" s="1251"/>
      <c r="E29" s="1251"/>
      <c r="F29" s="1251"/>
      <c r="G29" s="1251"/>
      <c r="H29" s="1251"/>
      <c r="I29" s="1251"/>
      <c r="J29" s="1251"/>
      <c r="K29" s="1251"/>
      <c r="L29" s="1251"/>
      <c r="M29" s="1251"/>
      <c r="N29" s="1251"/>
      <c r="O29" s="1251"/>
      <c r="P29" s="1251"/>
      <c r="Q29" s="1251"/>
      <c r="R29" s="1251"/>
      <c r="S29" s="1251"/>
      <c r="T29" s="1251"/>
      <c r="U29" s="1251"/>
      <c r="V29" s="1251"/>
      <c r="W29" s="1251"/>
      <c r="X29" s="1251"/>
      <c r="Y29" s="1251"/>
      <c r="Z29" s="1251"/>
      <c r="AA29" s="1251"/>
      <c r="AB29" s="1251"/>
      <c r="AC29" s="1251"/>
      <c r="AD29" s="1251"/>
      <c r="AE29" s="1251"/>
      <c r="AF29" s="1251"/>
      <c r="AG29" s="1251"/>
      <c r="AH29" s="1251"/>
      <c r="AI29" s="1251"/>
      <c r="AJ29" s="1251"/>
      <c r="AK29" s="1251"/>
      <c r="AL29" s="1251"/>
      <c r="AM29" s="1251"/>
      <c r="AN29" s="1251"/>
      <c r="AO29" s="1251"/>
      <c r="AP29" s="1251"/>
      <c r="AQ29" s="1251"/>
      <c r="AR29" s="1251"/>
      <c r="AS29" s="1251"/>
      <c r="AT29" s="1251"/>
      <c r="AU29" s="1251"/>
      <c r="AV29" s="1251"/>
      <c r="AW29" s="1251"/>
    </row>
    <row r="30" spans="1:49" s="162" customFormat="1" ht="12.6" customHeight="1" x14ac:dyDescent="0.25">
      <c r="A30" s="1251"/>
      <c r="B30" s="1251"/>
      <c r="C30" s="1251"/>
      <c r="D30" s="1251"/>
      <c r="E30" s="1251"/>
      <c r="F30" s="1251"/>
      <c r="G30" s="1251"/>
      <c r="H30" s="1251"/>
      <c r="I30" s="1251"/>
      <c r="J30" s="1251"/>
      <c r="K30" s="1251"/>
      <c r="L30" s="1251"/>
      <c r="M30" s="1251"/>
      <c r="N30" s="1251"/>
      <c r="O30" s="1251"/>
      <c r="P30" s="1251"/>
      <c r="Q30" s="1251"/>
      <c r="R30" s="1251"/>
      <c r="S30" s="1251"/>
      <c r="T30" s="1251"/>
      <c r="U30" s="1251"/>
      <c r="V30" s="1251"/>
      <c r="W30" s="1251"/>
      <c r="X30" s="1251"/>
      <c r="Y30" s="1251"/>
      <c r="Z30" s="1251"/>
      <c r="AA30" s="1251"/>
      <c r="AB30" s="1251"/>
      <c r="AC30" s="1251"/>
      <c r="AD30" s="1251"/>
      <c r="AE30" s="1251"/>
      <c r="AF30" s="1251"/>
      <c r="AG30" s="1251"/>
      <c r="AH30" s="1251"/>
      <c r="AI30" s="1251"/>
      <c r="AJ30" s="1251"/>
      <c r="AK30" s="1251"/>
      <c r="AL30" s="1251"/>
      <c r="AM30" s="1251"/>
      <c r="AN30" s="1251"/>
      <c r="AO30" s="1251"/>
      <c r="AP30" s="1251"/>
      <c r="AQ30" s="1251"/>
      <c r="AR30" s="1251"/>
      <c r="AS30" s="1251"/>
      <c r="AT30" s="1251"/>
      <c r="AU30" s="1251"/>
      <c r="AV30" s="1251"/>
      <c r="AW30" s="1251"/>
    </row>
    <row r="31" spans="1:49" s="162" customFormat="1" ht="12.6" customHeight="1" x14ac:dyDescent="0.25">
      <c r="A31" s="1251"/>
      <c r="B31" s="1251"/>
      <c r="C31" s="1251"/>
      <c r="D31" s="1251"/>
      <c r="E31" s="1251"/>
      <c r="F31" s="1251"/>
      <c r="G31" s="1251"/>
      <c r="H31" s="1251"/>
      <c r="I31" s="1251"/>
      <c r="J31" s="1251"/>
      <c r="K31" s="1251"/>
      <c r="L31" s="1251"/>
      <c r="M31" s="1251"/>
      <c r="N31" s="1251"/>
      <c r="O31" s="1251"/>
      <c r="P31" s="1251"/>
      <c r="Q31" s="1251"/>
      <c r="R31" s="1251"/>
      <c r="S31" s="1251"/>
      <c r="T31" s="1251"/>
      <c r="U31" s="1251"/>
      <c r="V31" s="1251"/>
      <c r="W31" s="1251"/>
      <c r="X31" s="1251"/>
      <c r="Y31" s="1251"/>
      <c r="Z31" s="1251"/>
      <c r="AA31" s="1251"/>
      <c r="AB31" s="1251"/>
      <c r="AC31" s="1251"/>
      <c r="AD31" s="1251"/>
      <c r="AE31" s="1251"/>
      <c r="AF31" s="1251"/>
      <c r="AG31" s="1251"/>
      <c r="AH31" s="1251"/>
      <c r="AI31" s="1251"/>
      <c r="AJ31" s="1251"/>
      <c r="AK31" s="1251"/>
      <c r="AL31" s="1251"/>
      <c r="AM31" s="1251"/>
      <c r="AN31" s="1251"/>
      <c r="AO31" s="1251"/>
      <c r="AP31" s="1251"/>
      <c r="AQ31" s="1251"/>
      <c r="AR31" s="1251"/>
      <c r="AS31" s="1251"/>
      <c r="AT31" s="1251"/>
      <c r="AU31" s="1251"/>
      <c r="AV31" s="1251"/>
      <c r="AW31" s="1251"/>
    </row>
    <row r="32" spans="1:49" s="162" customFormat="1" ht="12.6" customHeight="1" x14ac:dyDescent="0.25">
      <c r="A32" s="1251"/>
      <c r="B32" s="1251"/>
      <c r="C32" s="1251"/>
      <c r="D32" s="1251"/>
      <c r="E32" s="1251"/>
      <c r="F32" s="1251"/>
      <c r="G32" s="1251"/>
      <c r="H32" s="1251"/>
      <c r="I32" s="1251"/>
      <c r="J32" s="1251"/>
      <c r="K32" s="1251"/>
      <c r="L32" s="1251"/>
      <c r="M32" s="1251"/>
      <c r="N32" s="1251"/>
      <c r="O32" s="1251"/>
      <c r="P32" s="1251"/>
      <c r="Q32" s="1251"/>
      <c r="R32" s="1251"/>
      <c r="S32" s="1251"/>
      <c r="T32" s="1251"/>
      <c r="U32" s="1251"/>
      <c r="V32" s="1251"/>
      <c r="W32" s="1251"/>
      <c r="X32" s="1251"/>
      <c r="Y32" s="1251"/>
      <c r="Z32" s="1251"/>
      <c r="AA32" s="1251"/>
      <c r="AB32" s="1251"/>
      <c r="AC32" s="1251"/>
      <c r="AD32" s="1251"/>
      <c r="AE32" s="1251"/>
      <c r="AF32" s="1251"/>
      <c r="AG32" s="1251"/>
      <c r="AH32" s="1251"/>
      <c r="AI32" s="1251"/>
      <c r="AJ32" s="1251"/>
      <c r="AK32" s="1251"/>
      <c r="AL32" s="1251"/>
      <c r="AM32" s="1251"/>
      <c r="AN32" s="1251"/>
      <c r="AO32" s="1251"/>
      <c r="AP32" s="1251"/>
      <c r="AQ32" s="1251"/>
      <c r="AR32" s="1251"/>
      <c r="AS32" s="1251"/>
      <c r="AT32" s="1251"/>
      <c r="AU32" s="1251"/>
      <c r="AV32" s="1251"/>
      <c r="AW32" s="1251"/>
    </row>
    <row r="33" spans="1:49" s="162" customFormat="1" ht="12.6" customHeight="1" x14ac:dyDescent="0.25">
      <c r="A33" s="1251"/>
      <c r="B33" s="1251"/>
      <c r="C33" s="1251"/>
      <c r="D33" s="1251"/>
      <c r="E33" s="1251"/>
      <c r="F33" s="1251"/>
      <c r="G33" s="1251"/>
      <c r="H33" s="1251"/>
      <c r="I33" s="1251"/>
      <c r="J33" s="1251"/>
      <c r="K33" s="1251"/>
      <c r="L33" s="1251"/>
      <c r="M33" s="1251"/>
      <c r="N33" s="1251"/>
      <c r="O33" s="1251"/>
      <c r="P33" s="1251"/>
      <c r="Q33" s="1251"/>
      <c r="R33" s="1251"/>
      <c r="S33" s="1251"/>
      <c r="T33" s="1251"/>
      <c r="U33" s="1251"/>
      <c r="V33" s="1251"/>
      <c r="W33" s="1251"/>
      <c r="X33" s="1251"/>
      <c r="Y33" s="1251"/>
      <c r="Z33" s="1251"/>
      <c r="AA33" s="1251"/>
      <c r="AB33" s="1251"/>
      <c r="AC33" s="1251"/>
      <c r="AD33" s="1251"/>
      <c r="AE33" s="1251"/>
      <c r="AF33" s="1251"/>
      <c r="AG33" s="1251"/>
      <c r="AH33" s="1251"/>
      <c r="AI33" s="1251"/>
      <c r="AJ33" s="1251"/>
      <c r="AK33" s="1251"/>
      <c r="AL33" s="1251"/>
      <c r="AM33" s="1251"/>
      <c r="AN33" s="1251"/>
      <c r="AO33" s="1251"/>
      <c r="AP33" s="1251"/>
      <c r="AQ33" s="1251"/>
      <c r="AR33" s="1251"/>
      <c r="AS33" s="1251"/>
      <c r="AT33" s="1251"/>
      <c r="AU33" s="1251"/>
      <c r="AV33" s="1251"/>
      <c r="AW33" s="1251"/>
    </row>
    <row r="34" spans="1:49" s="162" customFormat="1" ht="12.6" customHeight="1" x14ac:dyDescent="0.25">
      <c r="A34" s="1251"/>
      <c r="B34" s="1251"/>
      <c r="C34" s="1251"/>
      <c r="D34" s="1251"/>
      <c r="E34" s="1251"/>
      <c r="F34" s="1251"/>
      <c r="G34" s="1251"/>
      <c r="H34" s="1251"/>
      <c r="I34" s="1251"/>
      <c r="J34" s="1251"/>
      <c r="K34" s="1251"/>
      <c r="L34" s="1251"/>
      <c r="M34" s="1251"/>
      <c r="N34" s="1251"/>
      <c r="O34" s="1251"/>
      <c r="P34" s="1251"/>
      <c r="Q34" s="1251"/>
      <c r="R34" s="1251"/>
      <c r="S34" s="1251"/>
      <c r="T34" s="1251"/>
      <c r="U34" s="1251"/>
      <c r="V34" s="1251"/>
      <c r="W34" s="1251"/>
      <c r="X34" s="1251"/>
      <c r="Y34" s="1251"/>
      <c r="Z34" s="1251"/>
      <c r="AA34" s="1251"/>
      <c r="AB34" s="1251"/>
      <c r="AC34" s="1251"/>
      <c r="AD34" s="1251"/>
      <c r="AE34" s="1251"/>
      <c r="AF34" s="1251"/>
      <c r="AG34" s="1251"/>
      <c r="AH34" s="1251"/>
      <c r="AI34" s="1251"/>
      <c r="AJ34" s="1251"/>
      <c r="AK34" s="1251"/>
      <c r="AL34" s="1251"/>
      <c r="AM34" s="1251"/>
      <c r="AN34" s="1251"/>
      <c r="AO34" s="1251"/>
      <c r="AP34" s="1251"/>
      <c r="AQ34" s="1251"/>
      <c r="AR34" s="1251"/>
      <c r="AS34" s="1251"/>
      <c r="AT34" s="1251"/>
      <c r="AU34" s="1251"/>
      <c r="AV34" s="1251"/>
      <c r="AW34" s="1251"/>
    </row>
    <row r="35" spans="1:49" s="162" customFormat="1" ht="12.6" customHeight="1" x14ac:dyDescent="0.25">
      <c r="A35" s="1251"/>
      <c r="B35" s="1251"/>
      <c r="C35" s="1251"/>
      <c r="D35" s="1251"/>
      <c r="E35" s="1251"/>
      <c r="F35" s="1251"/>
      <c r="G35" s="1251"/>
      <c r="H35" s="1251"/>
      <c r="I35" s="1251"/>
      <c r="J35" s="1251"/>
      <c r="K35" s="1251"/>
      <c r="L35" s="1251"/>
      <c r="M35" s="1251"/>
      <c r="N35" s="1251"/>
      <c r="O35" s="1251"/>
      <c r="P35" s="1251"/>
      <c r="Q35" s="1251"/>
      <c r="R35" s="1251"/>
      <c r="S35" s="1251"/>
      <c r="T35" s="1251"/>
      <c r="U35" s="1251"/>
      <c r="V35" s="1251"/>
      <c r="W35" s="1251"/>
      <c r="X35" s="1251"/>
      <c r="Y35" s="1251"/>
      <c r="Z35" s="1251"/>
      <c r="AA35" s="1251"/>
      <c r="AB35" s="1251"/>
      <c r="AC35" s="1251"/>
      <c r="AD35" s="1251"/>
      <c r="AE35" s="1251"/>
      <c r="AF35" s="1251"/>
      <c r="AG35" s="1251"/>
      <c r="AH35" s="1251"/>
      <c r="AI35" s="1251"/>
      <c r="AJ35" s="1251"/>
      <c r="AK35" s="1251"/>
      <c r="AL35" s="1251"/>
      <c r="AM35" s="1251"/>
      <c r="AN35" s="1251"/>
      <c r="AO35" s="1251"/>
      <c r="AP35" s="1251"/>
      <c r="AQ35" s="1251"/>
      <c r="AR35" s="1251"/>
      <c r="AS35" s="1251"/>
      <c r="AT35" s="1251"/>
      <c r="AU35" s="1251"/>
      <c r="AV35" s="1251"/>
      <c r="AW35" s="1251"/>
    </row>
    <row r="36" spans="1:49" s="162" customFormat="1" ht="12.6" customHeight="1" x14ac:dyDescent="0.25">
      <c r="A36" s="1252"/>
      <c r="B36" s="1253"/>
      <c r="C36" s="1253"/>
      <c r="D36" s="1253"/>
      <c r="E36" s="1253"/>
      <c r="F36" s="1253"/>
      <c r="G36" s="1253"/>
      <c r="H36" s="1253"/>
      <c r="I36" s="1253"/>
      <c r="J36" s="1253"/>
      <c r="K36" s="1253"/>
      <c r="L36" s="1253"/>
      <c r="M36" s="1253"/>
      <c r="N36" s="1253"/>
      <c r="O36" s="1253"/>
      <c r="P36" s="1253"/>
      <c r="Q36" s="1253"/>
      <c r="R36" s="1253"/>
      <c r="S36" s="1253"/>
      <c r="T36" s="1253"/>
      <c r="U36" s="1253"/>
      <c r="V36" s="1253"/>
      <c r="W36" s="1253"/>
      <c r="X36" s="1253"/>
      <c r="Y36" s="1253"/>
      <c r="Z36" s="1253"/>
      <c r="AA36" s="1253"/>
      <c r="AB36" s="1253"/>
      <c r="AC36" s="1253"/>
      <c r="AD36" s="1253"/>
      <c r="AE36" s="1253"/>
      <c r="AF36" s="1253"/>
      <c r="AG36" s="1253"/>
      <c r="AH36" s="1253"/>
      <c r="AI36" s="1253"/>
      <c r="AJ36" s="1253"/>
      <c r="AK36" s="1253"/>
      <c r="AL36" s="1253"/>
      <c r="AM36" s="1253"/>
      <c r="AN36" s="1253"/>
      <c r="AO36" s="1253"/>
      <c r="AP36" s="1253"/>
      <c r="AQ36" s="1253"/>
      <c r="AR36" s="1253"/>
      <c r="AS36" s="1253"/>
      <c r="AT36" s="1253"/>
      <c r="AU36" s="1253"/>
      <c r="AV36" s="1253"/>
      <c r="AW36" s="1253"/>
    </row>
    <row r="37" spans="1:49" ht="12.6" customHeight="1" x14ac:dyDescent="0.25">
      <c r="A37" s="163" t="s">
        <v>3023</v>
      </c>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row>
    <row r="38" spans="1:49" s="162" customFormat="1" ht="12.6" customHeight="1" x14ac:dyDescent="0.25">
      <c r="A38" s="1236"/>
      <c r="B38" s="1237"/>
      <c r="C38" s="1237"/>
      <c r="D38" s="1237"/>
      <c r="E38" s="1237"/>
      <c r="F38" s="1237"/>
      <c r="G38" s="1237"/>
      <c r="H38" s="1237"/>
      <c r="I38" s="1237"/>
      <c r="J38" s="1237"/>
      <c r="K38" s="1237"/>
      <c r="L38" s="1237"/>
      <c r="M38" s="1237"/>
      <c r="N38" s="1237"/>
      <c r="O38" s="1237"/>
      <c r="P38" s="1237"/>
      <c r="Q38" s="1237"/>
      <c r="R38" s="1237"/>
      <c r="S38" s="1237"/>
      <c r="T38" s="1237"/>
      <c r="U38" s="1237"/>
      <c r="V38" s="1237"/>
      <c r="W38" s="1237"/>
      <c r="X38" s="1237"/>
      <c r="Y38" s="1237"/>
      <c r="Z38" s="1237"/>
      <c r="AA38" s="1237"/>
      <c r="AB38" s="1237"/>
      <c r="AC38" s="1237"/>
      <c r="AD38" s="1237"/>
      <c r="AE38" s="1237"/>
      <c r="AF38" s="1237"/>
      <c r="AG38" s="1237"/>
      <c r="AH38" s="1237"/>
      <c r="AI38" s="1237"/>
      <c r="AJ38" s="1237"/>
      <c r="AK38" s="1237"/>
      <c r="AL38" s="1237"/>
      <c r="AM38" s="1237"/>
      <c r="AN38" s="1237"/>
      <c r="AO38" s="1237"/>
      <c r="AP38" s="1237"/>
      <c r="AQ38" s="1237"/>
      <c r="AR38" s="1237"/>
      <c r="AS38" s="1237"/>
      <c r="AT38" s="1237"/>
      <c r="AU38" s="1237"/>
      <c r="AV38" s="1237"/>
      <c r="AW38" s="1238"/>
    </row>
    <row r="39" spans="1:49" s="162" customFormat="1" ht="12.6" customHeight="1" x14ac:dyDescent="0.25">
      <c r="A39" s="1239"/>
      <c r="B39" s="1184"/>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184"/>
      <c r="AS39" s="1184"/>
      <c r="AT39" s="1184"/>
      <c r="AU39" s="1184"/>
      <c r="AV39" s="1184"/>
      <c r="AW39" s="1240"/>
    </row>
    <row r="40" spans="1:49" s="162" customFormat="1" ht="12.6" customHeight="1" x14ac:dyDescent="0.25">
      <c r="A40" s="1239"/>
      <c r="B40" s="1184"/>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184"/>
      <c r="AS40" s="1184"/>
      <c r="AT40" s="1184"/>
      <c r="AU40" s="1184"/>
      <c r="AV40" s="1184"/>
      <c r="AW40" s="1240"/>
    </row>
    <row r="41" spans="1:49" s="162" customFormat="1" ht="12.6" customHeight="1" x14ac:dyDescent="0.25">
      <c r="A41" s="1241"/>
      <c r="B41" s="1242"/>
      <c r="C41" s="1242"/>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1242"/>
      <c r="AJ41" s="1242"/>
      <c r="AK41" s="1242"/>
      <c r="AL41" s="1242"/>
      <c r="AM41" s="1242"/>
      <c r="AN41" s="1242"/>
      <c r="AO41" s="1242"/>
      <c r="AP41" s="1242"/>
      <c r="AQ41" s="1242"/>
      <c r="AR41" s="1242"/>
      <c r="AS41" s="1242"/>
      <c r="AT41" s="1242"/>
      <c r="AU41" s="1242"/>
      <c r="AV41" s="1242"/>
      <c r="AW41" s="1243"/>
    </row>
    <row r="42" spans="1:49" s="162" customFormat="1" ht="12.6" customHeight="1" x14ac:dyDescent="0.25">
      <c r="A42" s="1184" t="s">
        <v>3580</v>
      </c>
      <c r="B42" s="1254"/>
      <c r="C42" s="1254"/>
      <c r="D42" s="1254"/>
      <c r="E42" s="1254"/>
      <c r="F42" s="1254"/>
      <c r="G42" s="1254"/>
      <c r="H42" s="1254"/>
      <c r="I42" s="1254"/>
      <c r="J42" s="1254"/>
      <c r="K42" s="1254"/>
      <c r="L42" s="1254"/>
      <c r="M42" s="1254"/>
      <c r="N42" s="1254"/>
      <c r="O42" s="1254"/>
      <c r="P42" s="1254"/>
      <c r="Q42" s="1254"/>
      <c r="R42" s="1254"/>
      <c r="S42" s="1254"/>
      <c r="T42" s="1254"/>
      <c r="U42" s="1254"/>
      <c r="V42" s="1254"/>
      <c r="W42" s="1254"/>
      <c r="X42" s="1254"/>
      <c r="Y42" s="1254"/>
      <c r="Z42" s="1254"/>
      <c r="AA42" s="1254"/>
      <c r="AB42" s="1254"/>
      <c r="AC42" s="1254"/>
      <c r="AD42" s="1254"/>
      <c r="AE42" s="1254"/>
      <c r="AF42" s="1254"/>
      <c r="AG42" s="1254"/>
      <c r="AH42" s="1254"/>
      <c r="AI42" s="1254"/>
      <c r="AJ42" s="1254"/>
      <c r="AK42" s="1254"/>
      <c r="AL42" s="1254"/>
      <c r="AM42" s="1254"/>
      <c r="AN42" s="1254"/>
      <c r="AO42" s="1254"/>
      <c r="AP42" s="1254"/>
      <c r="AQ42" s="1254"/>
      <c r="AR42" s="1254"/>
      <c r="AS42" s="1254"/>
      <c r="AT42" s="1254"/>
      <c r="AU42" s="1254"/>
      <c r="AV42" s="1254"/>
      <c r="AW42" s="1254"/>
    </row>
    <row r="43" spans="1:49" s="162" customFormat="1" ht="12.6" customHeight="1" x14ac:dyDescent="0.25">
      <c r="A43" s="1236"/>
      <c r="B43" s="1237"/>
      <c r="C43" s="1237"/>
      <c r="D43" s="1237"/>
      <c r="E43" s="1237"/>
      <c r="F43" s="1237"/>
      <c r="G43" s="1237"/>
      <c r="H43" s="1237"/>
      <c r="I43" s="1237"/>
      <c r="J43" s="1237"/>
      <c r="K43" s="1237"/>
      <c r="L43" s="1237"/>
      <c r="M43" s="1237"/>
      <c r="N43" s="1237"/>
      <c r="O43" s="1237"/>
      <c r="P43" s="1237"/>
      <c r="Q43" s="1237"/>
      <c r="R43" s="1237"/>
      <c r="S43" s="1237"/>
      <c r="T43" s="1237"/>
      <c r="U43" s="1237"/>
      <c r="V43" s="1237"/>
      <c r="W43" s="1237"/>
      <c r="X43" s="1237"/>
      <c r="Y43" s="1237"/>
      <c r="Z43" s="1237"/>
      <c r="AA43" s="1237"/>
      <c r="AB43" s="1237"/>
      <c r="AC43" s="1237"/>
      <c r="AD43" s="1237"/>
      <c r="AE43" s="1237"/>
      <c r="AF43" s="1237"/>
      <c r="AG43" s="1237"/>
      <c r="AH43" s="1237"/>
      <c r="AI43" s="1237"/>
      <c r="AJ43" s="1237"/>
      <c r="AK43" s="1237"/>
      <c r="AL43" s="1237"/>
      <c r="AM43" s="1237"/>
      <c r="AN43" s="1237"/>
      <c r="AO43" s="1237"/>
      <c r="AP43" s="1237"/>
      <c r="AQ43" s="1237"/>
      <c r="AR43" s="1237"/>
      <c r="AS43" s="1237"/>
      <c r="AT43" s="1237"/>
      <c r="AU43" s="1237"/>
      <c r="AV43" s="1237"/>
      <c r="AW43" s="1238"/>
    </row>
    <row r="44" spans="1:49" s="162" customFormat="1" ht="12.6" customHeight="1" x14ac:dyDescent="0.25">
      <c r="A44" s="1239"/>
      <c r="B44" s="1184"/>
      <c r="C44" s="1184"/>
      <c r="D44" s="1184"/>
      <c r="E44" s="1184"/>
      <c r="F44" s="1184"/>
      <c r="G44" s="1184"/>
      <c r="H44" s="1184"/>
      <c r="I44" s="1184"/>
      <c r="J44" s="1184"/>
      <c r="K44" s="1184"/>
      <c r="L44" s="1184"/>
      <c r="M44" s="1184"/>
      <c r="N44" s="1184"/>
      <c r="O44" s="1184"/>
      <c r="P44" s="1184"/>
      <c r="Q44" s="1184"/>
      <c r="R44" s="1184"/>
      <c r="S44" s="1184"/>
      <c r="T44" s="1184"/>
      <c r="U44" s="1184"/>
      <c r="V44" s="1184"/>
      <c r="W44" s="1184"/>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184"/>
      <c r="AS44" s="1184"/>
      <c r="AT44" s="1184"/>
      <c r="AU44" s="1184"/>
      <c r="AV44" s="1184"/>
      <c r="AW44" s="1240"/>
    </row>
    <row r="45" spans="1:49" s="162" customFormat="1" ht="12.6" customHeight="1" x14ac:dyDescent="0.25">
      <c r="A45" s="1239"/>
      <c r="B45" s="1184"/>
      <c r="C45" s="1184"/>
      <c r="D45" s="1184"/>
      <c r="E45" s="1184"/>
      <c r="F45" s="1184"/>
      <c r="G45" s="1184"/>
      <c r="H45" s="1184"/>
      <c r="I45" s="1184"/>
      <c r="J45" s="1184"/>
      <c r="K45" s="1184"/>
      <c r="L45" s="1184"/>
      <c r="M45" s="1184"/>
      <c r="N45" s="1184"/>
      <c r="O45" s="1184"/>
      <c r="P45" s="1184"/>
      <c r="Q45" s="1184"/>
      <c r="R45" s="1184"/>
      <c r="S45" s="1184"/>
      <c r="T45" s="1184"/>
      <c r="U45" s="1184"/>
      <c r="V45" s="1184"/>
      <c r="W45" s="1184"/>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184"/>
      <c r="AS45" s="1184"/>
      <c r="AT45" s="1184"/>
      <c r="AU45" s="1184"/>
      <c r="AV45" s="1184"/>
      <c r="AW45" s="1240"/>
    </row>
    <row r="46" spans="1:49" s="162" customFormat="1" ht="12.6" customHeight="1" x14ac:dyDescent="0.25">
      <c r="A46" s="1239"/>
      <c r="B46" s="1184"/>
      <c r="C46" s="1184"/>
      <c r="D46" s="1184"/>
      <c r="E46" s="1184"/>
      <c r="F46" s="1184"/>
      <c r="G46" s="1184"/>
      <c r="H46" s="1184"/>
      <c r="I46" s="1184"/>
      <c r="J46" s="1184"/>
      <c r="K46" s="1184"/>
      <c r="L46" s="1184"/>
      <c r="M46" s="1184"/>
      <c r="N46" s="1184"/>
      <c r="O46" s="1184"/>
      <c r="P46" s="1184"/>
      <c r="Q46" s="1184"/>
      <c r="R46" s="1184"/>
      <c r="S46" s="1184"/>
      <c r="T46" s="1184"/>
      <c r="U46" s="1184"/>
      <c r="V46" s="1184"/>
      <c r="W46" s="1184"/>
      <c r="X46" s="1184"/>
      <c r="Y46" s="1184"/>
      <c r="Z46" s="1184"/>
      <c r="AA46" s="1184"/>
      <c r="AB46" s="1184"/>
      <c r="AC46" s="1184"/>
      <c r="AD46" s="1184"/>
      <c r="AE46" s="1184"/>
      <c r="AF46" s="1184"/>
      <c r="AG46" s="1184"/>
      <c r="AH46" s="1184"/>
      <c r="AI46" s="1184"/>
      <c r="AJ46" s="1184"/>
      <c r="AK46" s="1184"/>
      <c r="AL46" s="1184"/>
      <c r="AM46" s="1184"/>
      <c r="AN46" s="1184"/>
      <c r="AO46" s="1184"/>
      <c r="AP46" s="1184"/>
      <c r="AQ46" s="1184"/>
      <c r="AR46" s="1184"/>
      <c r="AS46" s="1184"/>
      <c r="AT46" s="1184"/>
      <c r="AU46" s="1184"/>
      <c r="AV46" s="1184"/>
      <c r="AW46" s="1240"/>
    </row>
    <row r="47" spans="1:49" s="162" customFormat="1" ht="12.6" customHeight="1" x14ac:dyDescent="0.25">
      <c r="A47" s="1239"/>
      <c r="B47" s="1184"/>
      <c r="C47" s="1184"/>
      <c r="D47" s="1184"/>
      <c r="E47" s="1184"/>
      <c r="F47" s="1184"/>
      <c r="G47" s="1184"/>
      <c r="H47" s="1184"/>
      <c r="I47" s="1184"/>
      <c r="J47" s="1184"/>
      <c r="K47" s="1184"/>
      <c r="L47" s="1184"/>
      <c r="M47" s="1184"/>
      <c r="N47" s="1184"/>
      <c r="O47" s="1184"/>
      <c r="P47" s="1184"/>
      <c r="Q47" s="1184"/>
      <c r="R47" s="1184"/>
      <c r="S47" s="1184"/>
      <c r="T47" s="1184"/>
      <c r="U47" s="1184"/>
      <c r="V47" s="1184"/>
      <c r="W47" s="1184"/>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184"/>
      <c r="AS47" s="1184"/>
      <c r="AT47" s="1184"/>
      <c r="AU47" s="1184"/>
      <c r="AV47" s="1184"/>
      <c r="AW47" s="1240"/>
    </row>
    <row r="48" spans="1:49" s="162" customFormat="1" ht="12.6" customHeight="1" x14ac:dyDescent="0.25">
      <c r="A48" s="1241"/>
      <c r="B48" s="1242"/>
      <c r="C48" s="1242"/>
      <c r="D48" s="1242"/>
      <c r="E48" s="1242"/>
      <c r="F48" s="1242"/>
      <c r="G48" s="1242"/>
      <c r="H48" s="1242"/>
      <c r="I48" s="1242"/>
      <c r="J48" s="1242"/>
      <c r="K48" s="1242"/>
      <c r="L48" s="1242"/>
      <c r="M48" s="1242"/>
      <c r="N48" s="1242"/>
      <c r="O48" s="1242"/>
      <c r="P48" s="1242"/>
      <c r="Q48" s="1242"/>
      <c r="R48" s="1242"/>
      <c r="S48" s="1242"/>
      <c r="T48" s="1242"/>
      <c r="U48" s="1242"/>
      <c r="V48" s="1242"/>
      <c r="W48" s="1242"/>
      <c r="X48" s="1242"/>
      <c r="Y48" s="1242"/>
      <c r="Z48" s="1242"/>
      <c r="AA48" s="1242"/>
      <c r="AB48" s="1242"/>
      <c r="AC48" s="1242"/>
      <c r="AD48" s="1242"/>
      <c r="AE48" s="1242"/>
      <c r="AF48" s="1242"/>
      <c r="AG48" s="1242"/>
      <c r="AH48" s="1242"/>
      <c r="AI48" s="1242"/>
      <c r="AJ48" s="1242"/>
      <c r="AK48" s="1242"/>
      <c r="AL48" s="1242"/>
      <c r="AM48" s="1242"/>
      <c r="AN48" s="1242"/>
      <c r="AO48" s="1242"/>
      <c r="AP48" s="1242"/>
      <c r="AQ48" s="1242"/>
      <c r="AR48" s="1242"/>
      <c r="AS48" s="1242"/>
      <c r="AT48" s="1242"/>
      <c r="AU48" s="1242"/>
      <c r="AV48" s="1242"/>
      <c r="AW48" s="1243"/>
    </row>
    <row r="49" spans="1:50" ht="12.6" customHeight="1" x14ac:dyDescent="0.25">
      <c r="A49" s="146" t="s">
        <v>3019</v>
      </c>
    </row>
    <row r="50" spans="1:50" ht="12.6" customHeight="1" x14ac:dyDescent="0.25">
      <c r="A50" s="146" t="s">
        <v>2176</v>
      </c>
      <c r="B50" s="186"/>
      <c r="C50" s="186" t="str">
        <f>$C$2</f>
        <v>HASTA, s.r.o.</v>
      </c>
      <c r="D50" s="186"/>
      <c r="E50" s="186"/>
      <c r="F50" s="186"/>
      <c r="G50" s="186"/>
      <c r="H50" s="186"/>
      <c r="I50" s="186"/>
      <c r="J50" s="186"/>
      <c r="K50" s="186"/>
      <c r="L50" s="186"/>
      <c r="M50" s="186"/>
      <c r="N50" s="186"/>
      <c r="O50" s="186"/>
      <c r="P50" s="186"/>
      <c r="Q50" s="186"/>
      <c r="R50" s="186"/>
      <c r="S50" s="186"/>
      <c r="T50" s="186"/>
      <c r="U50" s="186"/>
      <c r="V50" s="186"/>
      <c r="W50" s="186"/>
      <c r="X50" s="186"/>
      <c r="Y50" s="186"/>
      <c r="Z50" s="384"/>
      <c r="AB50" s="144" t="s">
        <v>893</v>
      </c>
      <c r="AD50" s="1255" t="str">
        <f t="shared" ref="AD50" si="0">$AD$2</f>
        <v>31646751</v>
      </c>
      <c r="AE50" s="1256"/>
      <c r="AF50" s="1256"/>
      <c r="AG50" s="1256"/>
      <c r="AH50" s="1256"/>
      <c r="AI50" s="1256"/>
      <c r="AJ50" s="1256"/>
      <c r="AK50" s="1257"/>
      <c r="AL50" s="144" t="s">
        <v>826</v>
      </c>
      <c r="AN50" s="1181" t="str">
        <f>VstupHlavička!$B$2</f>
        <v>2020447176</v>
      </c>
      <c r="AO50" s="1182"/>
      <c r="AP50" s="1182"/>
      <c r="AQ50" s="1182"/>
      <c r="AR50" s="1182"/>
      <c r="AS50" s="1182"/>
      <c r="AT50" s="1182"/>
      <c r="AU50" s="1182"/>
      <c r="AV50" s="1182"/>
      <c r="AW50" s="1183"/>
    </row>
    <row r="52" spans="1:50" ht="12.6" customHeight="1" x14ac:dyDescent="0.25">
      <c r="A52" s="163" t="s">
        <v>3024</v>
      </c>
      <c r="B52" s="163"/>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row>
    <row r="53" spans="1:50" s="162" customFormat="1" ht="12.6" customHeight="1" x14ac:dyDescent="0.25">
      <c r="A53" s="1236"/>
      <c r="B53" s="1237"/>
      <c r="C53" s="1237"/>
      <c r="D53" s="1237"/>
      <c r="E53" s="1237"/>
      <c r="F53" s="1237"/>
      <c r="G53" s="1237"/>
      <c r="H53" s="1237"/>
      <c r="I53" s="1237"/>
      <c r="J53" s="1237"/>
      <c r="K53" s="1237"/>
      <c r="L53" s="1237"/>
      <c r="M53" s="1237"/>
      <c r="N53" s="1237"/>
      <c r="O53" s="1237"/>
      <c r="P53" s="1237"/>
      <c r="Q53" s="1237"/>
      <c r="R53" s="1237"/>
      <c r="S53" s="1237"/>
      <c r="T53" s="1237"/>
      <c r="U53" s="1237"/>
      <c r="V53" s="1237"/>
      <c r="W53" s="1237"/>
      <c r="X53" s="1237"/>
      <c r="Y53" s="1237"/>
      <c r="Z53" s="1237"/>
      <c r="AA53" s="1237"/>
      <c r="AB53" s="1237"/>
      <c r="AC53" s="1237"/>
      <c r="AD53" s="1237"/>
      <c r="AE53" s="1237"/>
      <c r="AF53" s="1237"/>
      <c r="AG53" s="1237"/>
      <c r="AH53" s="1237"/>
      <c r="AI53" s="1237"/>
      <c r="AJ53" s="1237"/>
      <c r="AK53" s="1237"/>
      <c r="AL53" s="1237"/>
      <c r="AM53" s="1237"/>
      <c r="AN53" s="1237"/>
      <c r="AO53" s="1237"/>
      <c r="AP53" s="1237"/>
      <c r="AQ53" s="1237"/>
      <c r="AR53" s="1237"/>
      <c r="AS53" s="1237"/>
      <c r="AT53" s="1237"/>
      <c r="AU53" s="1237"/>
      <c r="AV53" s="1237"/>
      <c r="AW53" s="1238"/>
    </row>
    <row r="54" spans="1:50" s="162" customFormat="1" ht="12.6" customHeight="1" x14ac:dyDescent="0.25">
      <c r="A54" s="1239"/>
      <c r="B54" s="1184"/>
      <c r="C54" s="1184"/>
      <c r="D54" s="1184"/>
      <c r="E54" s="1184"/>
      <c r="F54" s="1184"/>
      <c r="G54" s="1184"/>
      <c r="H54" s="1184"/>
      <c r="I54" s="1184"/>
      <c r="J54" s="1184"/>
      <c r="K54" s="1184"/>
      <c r="L54" s="1184"/>
      <c r="M54" s="1184"/>
      <c r="N54" s="1184"/>
      <c r="O54" s="1184"/>
      <c r="P54" s="1184"/>
      <c r="Q54" s="1184"/>
      <c r="R54" s="1184"/>
      <c r="S54" s="1184"/>
      <c r="T54" s="1184"/>
      <c r="U54" s="1184"/>
      <c r="V54" s="1184"/>
      <c r="W54" s="1184"/>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184"/>
      <c r="AS54" s="1184"/>
      <c r="AT54" s="1184"/>
      <c r="AU54" s="1184"/>
      <c r="AV54" s="1184"/>
      <c r="AW54" s="1240"/>
    </row>
    <row r="55" spans="1:50" s="162" customFormat="1" ht="12.6" customHeight="1" x14ac:dyDescent="0.25">
      <c r="A55" s="1239"/>
      <c r="B55" s="1184"/>
      <c r="C55" s="1184"/>
      <c r="D55" s="1184"/>
      <c r="E55" s="1184"/>
      <c r="F55" s="1184"/>
      <c r="G55" s="1184"/>
      <c r="H55" s="1184"/>
      <c r="I55" s="1184"/>
      <c r="J55" s="1184"/>
      <c r="K55" s="1184"/>
      <c r="L55" s="1184"/>
      <c r="M55" s="1184"/>
      <c r="N55" s="1184"/>
      <c r="O55" s="1184"/>
      <c r="P55" s="1184"/>
      <c r="Q55" s="1184"/>
      <c r="R55" s="1184"/>
      <c r="S55" s="1184"/>
      <c r="T55" s="1184"/>
      <c r="U55" s="1184"/>
      <c r="V55" s="1184"/>
      <c r="W55" s="1184"/>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184"/>
      <c r="AS55" s="1184"/>
      <c r="AT55" s="1184"/>
      <c r="AU55" s="1184"/>
      <c r="AV55" s="1184"/>
      <c r="AW55" s="1240"/>
    </row>
    <row r="56" spans="1:50" s="162" customFormat="1" ht="12.6" customHeight="1" x14ac:dyDescent="0.25">
      <c r="A56" s="1239"/>
      <c r="B56" s="1184"/>
      <c r="C56" s="1184"/>
      <c r="D56" s="1184"/>
      <c r="E56" s="1184"/>
      <c r="F56" s="1184"/>
      <c r="G56" s="1184"/>
      <c r="H56" s="1184"/>
      <c r="I56" s="1184"/>
      <c r="J56" s="1184"/>
      <c r="K56" s="1184"/>
      <c r="L56" s="1184"/>
      <c r="M56" s="1184"/>
      <c r="N56" s="1184"/>
      <c r="O56" s="1184"/>
      <c r="P56" s="1184"/>
      <c r="Q56" s="1184"/>
      <c r="R56" s="1184"/>
      <c r="S56" s="1184"/>
      <c r="T56" s="1184"/>
      <c r="U56" s="1184"/>
      <c r="V56" s="1184"/>
      <c r="W56" s="1184"/>
      <c r="X56" s="1184"/>
      <c r="Y56" s="1184"/>
      <c r="Z56" s="1184"/>
      <c r="AA56" s="1184"/>
      <c r="AB56" s="1184"/>
      <c r="AC56" s="1184"/>
      <c r="AD56" s="1184"/>
      <c r="AE56" s="1184"/>
      <c r="AF56" s="1184"/>
      <c r="AG56" s="1184"/>
      <c r="AH56" s="1184"/>
      <c r="AI56" s="1184"/>
      <c r="AJ56" s="1184"/>
      <c r="AK56" s="1184"/>
      <c r="AL56" s="1184"/>
      <c r="AM56" s="1184"/>
      <c r="AN56" s="1184"/>
      <c r="AO56" s="1184"/>
      <c r="AP56" s="1184"/>
      <c r="AQ56" s="1184"/>
      <c r="AR56" s="1184"/>
      <c r="AS56" s="1184"/>
      <c r="AT56" s="1184"/>
      <c r="AU56" s="1184"/>
      <c r="AV56" s="1184"/>
      <c r="AW56" s="1240"/>
    </row>
    <row r="57" spans="1:50" s="162" customFormat="1" ht="12.6" customHeight="1" x14ac:dyDescent="0.25">
      <c r="A57" s="1239"/>
      <c r="B57" s="1184"/>
      <c r="C57" s="1184"/>
      <c r="D57" s="1184"/>
      <c r="E57" s="1184"/>
      <c r="F57" s="1184"/>
      <c r="G57" s="1184"/>
      <c r="H57" s="1184"/>
      <c r="I57" s="1184"/>
      <c r="J57" s="1184"/>
      <c r="K57" s="1184"/>
      <c r="L57" s="1184"/>
      <c r="M57" s="1184"/>
      <c r="N57" s="1184"/>
      <c r="O57" s="1184"/>
      <c r="P57" s="1184"/>
      <c r="Q57" s="1184"/>
      <c r="R57" s="1184"/>
      <c r="S57" s="1184"/>
      <c r="T57" s="1184"/>
      <c r="U57" s="1184"/>
      <c r="V57" s="1184"/>
      <c r="W57" s="1184"/>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184"/>
      <c r="AS57" s="1184"/>
      <c r="AT57" s="1184"/>
      <c r="AU57" s="1184"/>
      <c r="AV57" s="1184"/>
      <c r="AW57" s="1240"/>
    </row>
    <row r="58" spans="1:50" s="162" customFormat="1" ht="12.6" customHeight="1" x14ac:dyDescent="0.25">
      <c r="A58" s="1239"/>
      <c r="B58" s="1184"/>
      <c r="C58" s="1184"/>
      <c r="D58" s="1184"/>
      <c r="E58" s="1184"/>
      <c r="F58" s="1184"/>
      <c r="G58" s="1184"/>
      <c r="H58" s="1184"/>
      <c r="I58" s="1184"/>
      <c r="J58" s="1184"/>
      <c r="K58" s="1184"/>
      <c r="L58" s="1184"/>
      <c r="M58" s="1184"/>
      <c r="N58" s="1184"/>
      <c r="O58" s="1184"/>
      <c r="P58" s="1184"/>
      <c r="Q58" s="1184"/>
      <c r="R58" s="1184"/>
      <c r="S58" s="1184"/>
      <c r="T58" s="1184"/>
      <c r="U58" s="1184"/>
      <c r="V58" s="1184"/>
      <c r="W58" s="1184"/>
      <c r="X58" s="1184"/>
      <c r="Y58" s="1184"/>
      <c r="Z58" s="1184"/>
      <c r="AA58" s="1184"/>
      <c r="AB58" s="1184"/>
      <c r="AC58" s="1184"/>
      <c r="AD58" s="1184"/>
      <c r="AE58" s="1184"/>
      <c r="AF58" s="1184"/>
      <c r="AG58" s="1184"/>
      <c r="AH58" s="1184"/>
      <c r="AI58" s="1184"/>
      <c r="AJ58" s="1184"/>
      <c r="AK58" s="1184"/>
      <c r="AL58" s="1184"/>
      <c r="AM58" s="1184"/>
      <c r="AN58" s="1184"/>
      <c r="AO58" s="1184"/>
      <c r="AP58" s="1184"/>
      <c r="AQ58" s="1184"/>
      <c r="AR58" s="1184"/>
      <c r="AS58" s="1184"/>
      <c r="AT58" s="1184"/>
      <c r="AU58" s="1184"/>
      <c r="AV58" s="1184"/>
      <c r="AW58" s="1240"/>
    </row>
    <row r="59" spans="1:50" s="162" customFormat="1" ht="12.6" customHeight="1" x14ac:dyDescent="0.25">
      <c r="A59" s="1239"/>
      <c r="B59" s="1184"/>
      <c r="C59" s="1184"/>
      <c r="D59" s="1184"/>
      <c r="E59" s="1184"/>
      <c r="F59" s="1184"/>
      <c r="G59" s="1184"/>
      <c r="H59" s="1184"/>
      <c r="I59" s="1184"/>
      <c r="J59" s="1184"/>
      <c r="K59" s="1184"/>
      <c r="L59" s="1184"/>
      <c r="M59" s="1184"/>
      <c r="N59" s="1184"/>
      <c r="O59" s="1184"/>
      <c r="P59" s="1184"/>
      <c r="Q59" s="1184"/>
      <c r="R59" s="1184"/>
      <c r="S59" s="1184"/>
      <c r="T59" s="1184"/>
      <c r="U59" s="1184"/>
      <c r="V59" s="1184"/>
      <c r="W59" s="1184"/>
      <c r="X59" s="1184"/>
      <c r="Y59" s="1184"/>
      <c r="Z59" s="1184"/>
      <c r="AA59" s="1184"/>
      <c r="AB59" s="1184"/>
      <c r="AC59" s="1184"/>
      <c r="AD59" s="1184"/>
      <c r="AE59" s="1184"/>
      <c r="AF59" s="1184"/>
      <c r="AG59" s="1184"/>
      <c r="AH59" s="1184"/>
      <c r="AI59" s="1184"/>
      <c r="AJ59" s="1184"/>
      <c r="AK59" s="1184"/>
      <c r="AL59" s="1184"/>
      <c r="AM59" s="1184"/>
      <c r="AN59" s="1184"/>
      <c r="AO59" s="1184"/>
      <c r="AP59" s="1184"/>
      <c r="AQ59" s="1184"/>
      <c r="AR59" s="1184"/>
      <c r="AS59" s="1184"/>
      <c r="AT59" s="1184"/>
      <c r="AU59" s="1184"/>
      <c r="AV59" s="1184"/>
      <c r="AW59" s="1240"/>
    </row>
    <row r="60" spans="1:50" s="162" customFormat="1" ht="12.6" customHeight="1" x14ac:dyDescent="0.25">
      <c r="A60" s="1239"/>
      <c r="B60" s="1184"/>
      <c r="C60" s="1184"/>
      <c r="D60" s="1184"/>
      <c r="E60" s="1184"/>
      <c r="F60" s="1184"/>
      <c r="G60" s="1184"/>
      <c r="H60" s="1184"/>
      <c r="I60" s="1184"/>
      <c r="J60" s="1184"/>
      <c r="K60" s="1184"/>
      <c r="L60" s="1184"/>
      <c r="M60" s="1184"/>
      <c r="N60" s="1184"/>
      <c r="O60" s="1184"/>
      <c r="P60" s="1184"/>
      <c r="Q60" s="1184"/>
      <c r="R60" s="1184"/>
      <c r="S60" s="1184"/>
      <c r="T60" s="1184"/>
      <c r="U60" s="1184"/>
      <c r="V60" s="1184"/>
      <c r="W60" s="1184"/>
      <c r="X60" s="1184"/>
      <c r="Y60" s="1184"/>
      <c r="Z60" s="1184"/>
      <c r="AA60" s="1184"/>
      <c r="AB60" s="1184"/>
      <c r="AC60" s="1184"/>
      <c r="AD60" s="1184"/>
      <c r="AE60" s="1184"/>
      <c r="AF60" s="1184"/>
      <c r="AG60" s="1184"/>
      <c r="AH60" s="1184"/>
      <c r="AI60" s="1184"/>
      <c r="AJ60" s="1184"/>
      <c r="AK60" s="1184"/>
      <c r="AL60" s="1184"/>
      <c r="AM60" s="1184"/>
      <c r="AN60" s="1184"/>
      <c r="AO60" s="1184"/>
      <c r="AP60" s="1184"/>
      <c r="AQ60" s="1184"/>
      <c r="AR60" s="1184"/>
      <c r="AS60" s="1184"/>
      <c r="AT60" s="1184"/>
      <c r="AU60" s="1184"/>
      <c r="AV60" s="1184"/>
      <c r="AW60" s="1240"/>
    </row>
    <row r="61" spans="1:50" s="162" customFormat="1" ht="12.6" customHeight="1" x14ac:dyDescent="0.25">
      <c r="A61" s="1239"/>
      <c r="B61" s="1184"/>
      <c r="C61" s="1184"/>
      <c r="D61" s="1184"/>
      <c r="E61" s="1184"/>
      <c r="F61" s="1184"/>
      <c r="G61" s="1184"/>
      <c r="H61" s="1184"/>
      <c r="I61" s="1184"/>
      <c r="J61" s="1184"/>
      <c r="K61" s="1184"/>
      <c r="L61" s="1184"/>
      <c r="M61" s="1184"/>
      <c r="N61" s="1184"/>
      <c r="O61" s="1184"/>
      <c r="P61" s="1184"/>
      <c r="Q61" s="1184"/>
      <c r="R61" s="1184"/>
      <c r="S61" s="1184"/>
      <c r="T61" s="1184"/>
      <c r="U61" s="1184"/>
      <c r="V61" s="1184"/>
      <c r="W61" s="1184"/>
      <c r="X61" s="1184"/>
      <c r="Y61" s="1184"/>
      <c r="Z61" s="1184"/>
      <c r="AA61" s="1184"/>
      <c r="AB61" s="1184"/>
      <c r="AC61" s="1184"/>
      <c r="AD61" s="1184"/>
      <c r="AE61" s="1184"/>
      <c r="AF61" s="1184"/>
      <c r="AG61" s="1184"/>
      <c r="AH61" s="1184"/>
      <c r="AI61" s="1184"/>
      <c r="AJ61" s="1184"/>
      <c r="AK61" s="1184"/>
      <c r="AL61" s="1184"/>
      <c r="AM61" s="1184"/>
      <c r="AN61" s="1184"/>
      <c r="AO61" s="1184"/>
      <c r="AP61" s="1184"/>
      <c r="AQ61" s="1184"/>
      <c r="AR61" s="1184"/>
      <c r="AS61" s="1184"/>
      <c r="AT61" s="1184"/>
      <c r="AU61" s="1184"/>
      <c r="AV61" s="1184"/>
      <c r="AW61" s="1240"/>
    </row>
    <row r="62" spans="1:50" s="162" customFormat="1" ht="12.6" customHeight="1" x14ac:dyDescent="0.25">
      <c r="A62" s="1241"/>
      <c r="B62" s="1242"/>
      <c r="C62" s="1242"/>
      <c r="D62" s="1242"/>
      <c r="E62" s="1242"/>
      <c r="F62" s="1242"/>
      <c r="G62" s="1242"/>
      <c r="H62" s="1242"/>
      <c r="I62" s="1242"/>
      <c r="J62" s="1242"/>
      <c r="K62" s="1242"/>
      <c r="L62" s="1242"/>
      <c r="M62" s="1242"/>
      <c r="N62" s="1242"/>
      <c r="O62" s="1242"/>
      <c r="P62" s="1242"/>
      <c r="Q62" s="1242"/>
      <c r="R62" s="1242"/>
      <c r="S62" s="1242"/>
      <c r="T62" s="1242"/>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3"/>
    </row>
    <row r="63" spans="1:50" ht="12.6" customHeight="1" x14ac:dyDescent="0.25">
      <c r="A63" s="155" t="s">
        <v>3025</v>
      </c>
    </row>
    <row r="64" spans="1:50" ht="12.6" customHeight="1" x14ac:dyDescent="0.25">
      <c r="A64" s="1245" t="s">
        <v>469</v>
      </c>
      <c r="B64" s="1246"/>
      <c r="C64" s="1246"/>
      <c r="D64" s="1246"/>
      <c r="E64" s="1246"/>
      <c r="F64" s="1246"/>
      <c r="G64" s="1246"/>
      <c r="H64" s="1246"/>
      <c r="I64" s="1246"/>
      <c r="J64" s="1246"/>
      <c r="K64" s="1246"/>
      <c r="L64" s="1246"/>
      <c r="M64" s="1246"/>
      <c r="N64" s="1246"/>
      <c r="O64" s="1246"/>
      <c r="P64" s="1246"/>
      <c r="Q64" s="1246"/>
      <c r="R64" s="1246"/>
      <c r="S64" s="1246"/>
      <c r="T64" s="1247"/>
      <c r="U64" s="1245" t="s">
        <v>799</v>
      </c>
      <c r="V64" s="1246"/>
      <c r="W64" s="1246"/>
      <c r="X64" s="1246"/>
      <c r="Y64" s="1246"/>
      <c r="Z64" s="1246"/>
      <c r="AA64" s="1246"/>
      <c r="AB64" s="1246"/>
      <c r="AC64" s="1246"/>
      <c r="AD64" s="1246"/>
      <c r="AE64" s="1246"/>
      <c r="AF64" s="1246"/>
      <c r="AG64" s="1247"/>
      <c r="AH64" s="1205" t="s">
        <v>1535</v>
      </c>
      <c r="AI64" s="1206"/>
      <c r="AJ64" s="1206"/>
      <c r="AK64" s="1206"/>
      <c r="AL64" s="1206"/>
      <c r="AM64" s="1206"/>
      <c r="AN64" s="1206"/>
      <c r="AO64" s="1206"/>
      <c r="AP64" s="1206"/>
      <c r="AQ64" s="1206"/>
      <c r="AR64" s="1206"/>
      <c r="AS64" s="1206"/>
      <c r="AT64" s="1206"/>
      <c r="AU64" s="1206"/>
      <c r="AV64" s="1206"/>
      <c r="AW64" s="1207"/>
      <c r="AX64" s="146"/>
    </row>
    <row r="65" spans="1:50" ht="12.6" customHeight="1" x14ac:dyDescent="0.25">
      <c r="A65" s="1248"/>
      <c r="B65" s="1249"/>
      <c r="C65" s="1249"/>
      <c r="D65" s="1249"/>
      <c r="E65" s="1249"/>
      <c r="F65" s="1249"/>
      <c r="G65" s="1249"/>
      <c r="H65" s="1249"/>
      <c r="I65" s="1249"/>
      <c r="J65" s="1249"/>
      <c r="K65" s="1249"/>
      <c r="L65" s="1249"/>
      <c r="M65" s="1249"/>
      <c r="N65" s="1249"/>
      <c r="O65" s="1249"/>
      <c r="P65" s="1249"/>
      <c r="Q65" s="1249"/>
      <c r="R65" s="1249"/>
      <c r="S65" s="1249"/>
      <c r="T65" s="1250"/>
      <c r="U65" s="1248"/>
      <c r="V65" s="1249"/>
      <c r="W65" s="1249"/>
      <c r="X65" s="1249"/>
      <c r="Y65" s="1249"/>
      <c r="Z65" s="1249"/>
      <c r="AA65" s="1249"/>
      <c r="AB65" s="1249"/>
      <c r="AC65" s="1249"/>
      <c r="AD65" s="1249"/>
      <c r="AE65" s="1249"/>
      <c r="AF65" s="1249"/>
      <c r="AG65" s="1250"/>
      <c r="AH65" s="1196" t="s">
        <v>1534</v>
      </c>
      <c r="AI65" s="1197"/>
      <c r="AJ65" s="1197"/>
      <c r="AK65" s="1197"/>
      <c r="AL65" s="1197"/>
      <c r="AM65" s="1197"/>
      <c r="AN65" s="1197"/>
      <c r="AO65" s="1197"/>
      <c r="AP65" s="1197"/>
      <c r="AQ65" s="1197"/>
      <c r="AR65" s="1197"/>
      <c r="AS65" s="1197"/>
      <c r="AT65" s="1197"/>
      <c r="AU65" s="1197"/>
      <c r="AV65" s="1197"/>
      <c r="AW65" s="1198"/>
      <c r="AX65" s="146"/>
    </row>
    <row r="66" spans="1:50" ht="12.6" customHeight="1" x14ac:dyDescent="0.25">
      <c r="A66" s="153" t="s">
        <v>471</v>
      </c>
      <c r="B66" s="149"/>
      <c r="C66" s="149"/>
      <c r="D66" s="149"/>
      <c r="E66" s="149"/>
      <c r="F66" s="149"/>
      <c r="G66" s="149"/>
      <c r="H66" s="149"/>
      <c r="I66" s="149"/>
      <c r="J66" s="149"/>
      <c r="K66" s="149"/>
      <c r="L66" s="149"/>
      <c r="M66" s="149"/>
      <c r="N66" s="149"/>
      <c r="O66" s="149"/>
      <c r="P66" s="149"/>
      <c r="Q66" s="149"/>
      <c r="R66" s="149"/>
      <c r="S66" s="149"/>
      <c r="T66" s="152"/>
      <c r="U66" s="1209"/>
      <c r="V66" s="1232"/>
      <c r="W66" s="1232"/>
      <c r="X66" s="1232"/>
      <c r="Y66" s="1232"/>
      <c r="Z66" s="1232"/>
      <c r="AA66" s="1232"/>
      <c r="AB66" s="1232"/>
      <c r="AC66" s="1232"/>
      <c r="AD66" s="1232"/>
      <c r="AE66" s="1232"/>
      <c r="AF66" s="1232"/>
      <c r="AG66" s="1233"/>
      <c r="AH66" s="1209"/>
      <c r="AI66" s="1232"/>
      <c r="AJ66" s="1232"/>
      <c r="AK66" s="1232"/>
      <c r="AL66" s="1232"/>
      <c r="AM66" s="1232"/>
      <c r="AN66" s="1232"/>
      <c r="AO66" s="1232"/>
      <c r="AP66" s="1232"/>
      <c r="AQ66" s="1232"/>
      <c r="AR66" s="1232"/>
      <c r="AS66" s="1232"/>
      <c r="AT66" s="1232"/>
      <c r="AU66" s="1232"/>
      <c r="AV66" s="1232"/>
      <c r="AW66" s="1233"/>
      <c r="AX66" s="461"/>
    </row>
    <row r="67" spans="1:50" ht="12.6" customHeight="1" x14ac:dyDescent="0.25">
      <c r="A67" s="178" t="s">
        <v>1841</v>
      </c>
      <c r="B67" s="147"/>
      <c r="C67" s="147"/>
      <c r="D67" s="147"/>
      <c r="E67" s="147"/>
      <c r="F67" s="147"/>
      <c r="G67" s="147"/>
      <c r="H67" s="147"/>
      <c r="I67" s="147"/>
      <c r="J67" s="147"/>
      <c r="K67" s="147"/>
      <c r="L67" s="147"/>
      <c r="M67" s="147"/>
      <c r="N67" s="147"/>
      <c r="O67" s="147"/>
      <c r="P67" s="147"/>
      <c r="Q67" s="147"/>
      <c r="R67" s="147"/>
      <c r="S67" s="147"/>
      <c r="T67" s="161"/>
      <c r="U67" s="1199"/>
      <c r="V67" s="1200"/>
      <c r="W67" s="1200"/>
      <c r="X67" s="1200"/>
      <c r="Y67" s="1200"/>
      <c r="Z67" s="1200"/>
      <c r="AA67" s="1200"/>
      <c r="AB67" s="1200"/>
      <c r="AC67" s="1200"/>
      <c r="AD67" s="1200"/>
      <c r="AE67" s="1200"/>
      <c r="AF67" s="1200"/>
      <c r="AG67" s="1201"/>
      <c r="AH67" s="1199"/>
      <c r="AI67" s="1200"/>
      <c r="AJ67" s="1200"/>
      <c r="AK67" s="1200"/>
      <c r="AL67" s="1200"/>
      <c r="AM67" s="1200"/>
      <c r="AN67" s="1200"/>
      <c r="AO67" s="1200"/>
      <c r="AP67" s="1200"/>
      <c r="AQ67" s="1200"/>
      <c r="AR67" s="1200"/>
      <c r="AS67" s="1200"/>
      <c r="AT67" s="1200"/>
      <c r="AU67" s="1200"/>
      <c r="AV67" s="1200"/>
      <c r="AW67" s="1201"/>
      <c r="AX67" s="461"/>
    </row>
    <row r="68" spans="1:50" ht="12.6" customHeight="1" x14ac:dyDescent="0.25">
      <c r="A68" s="177" t="s">
        <v>1840</v>
      </c>
      <c r="B68" s="148"/>
      <c r="C68" s="148"/>
      <c r="D68" s="148"/>
      <c r="E68" s="148"/>
      <c r="F68" s="148"/>
      <c r="G68" s="148"/>
      <c r="H68" s="148"/>
      <c r="I68" s="148"/>
      <c r="J68" s="148"/>
      <c r="K68" s="148"/>
      <c r="L68" s="148"/>
      <c r="M68" s="148"/>
      <c r="N68" s="148"/>
      <c r="O68" s="148"/>
      <c r="P68" s="148"/>
      <c r="Q68" s="148"/>
      <c r="R68" s="148"/>
      <c r="S68" s="148"/>
      <c r="T68" s="179"/>
      <c r="U68" s="1202"/>
      <c r="V68" s="1203"/>
      <c r="W68" s="1203"/>
      <c r="X68" s="1203"/>
      <c r="Y68" s="1203"/>
      <c r="Z68" s="1203"/>
      <c r="AA68" s="1203"/>
      <c r="AB68" s="1203"/>
      <c r="AC68" s="1203"/>
      <c r="AD68" s="1203"/>
      <c r="AE68" s="1203"/>
      <c r="AF68" s="1203"/>
      <c r="AG68" s="1204"/>
      <c r="AH68" s="1202"/>
      <c r="AI68" s="1203"/>
      <c r="AJ68" s="1203"/>
      <c r="AK68" s="1203"/>
      <c r="AL68" s="1203"/>
      <c r="AM68" s="1203"/>
      <c r="AN68" s="1203"/>
      <c r="AO68" s="1203"/>
      <c r="AP68" s="1203"/>
      <c r="AQ68" s="1203"/>
      <c r="AR68" s="1203"/>
      <c r="AS68" s="1203"/>
      <c r="AT68" s="1203"/>
      <c r="AU68" s="1203"/>
      <c r="AV68" s="1203"/>
      <c r="AW68" s="1204"/>
      <c r="AX68" s="461"/>
    </row>
    <row r="69" spans="1:50" ht="12.6" customHeight="1" x14ac:dyDescent="0.25">
      <c r="A69" s="153" t="s">
        <v>472</v>
      </c>
      <c r="B69" s="149"/>
      <c r="C69" s="149"/>
      <c r="D69" s="149"/>
      <c r="E69" s="149"/>
      <c r="F69" s="149"/>
      <c r="G69" s="149"/>
      <c r="H69" s="149"/>
      <c r="I69" s="149"/>
      <c r="J69" s="149"/>
      <c r="K69" s="149"/>
      <c r="L69" s="149"/>
      <c r="M69" s="149"/>
      <c r="N69" s="149"/>
      <c r="O69" s="149"/>
      <c r="P69" s="149"/>
      <c r="Q69" s="149"/>
      <c r="R69" s="149"/>
      <c r="S69" s="149"/>
      <c r="T69" s="152"/>
      <c r="U69" s="1209"/>
      <c r="V69" s="1232"/>
      <c r="W69" s="1232"/>
      <c r="X69" s="1232"/>
      <c r="Y69" s="1232"/>
      <c r="Z69" s="1232"/>
      <c r="AA69" s="1232"/>
      <c r="AB69" s="1232"/>
      <c r="AC69" s="1232"/>
      <c r="AD69" s="1232"/>
      <c r="AE69" s="1232"/>
      <c r="AF69" s="1232"/>
      <c r="AG69" s="1233"/>
      <c r="AH69" s="1209"/>
      <c r="AI69" s="1232"/>
      <c r="AJ69" s="1232"/>
      <c r="AK69" s="1232"/>
      <c r="AL69" s="1232"/>
      <c r="AM69" s="1232"/>
      <c r="AN69" s="1232"/>
      <c r="AO69" s="1232"/>
      <c r="AP69" s="1232"/>
      <c r="AQ69" s="1232"/>
      <c r="AR69" s="1232"/>
      <c r="AS69" s="1232"/>
      <c r="AT69" s="1232"/>
      <c r="AU69" s="1232"/>
      <c r="AV69" s="1232"/>
      <c r="AW69" s="1233"/>
      <c r="AX69" s="461"/>
    </row>
    <row r="70" spans="1:50" ht="12.6" customHeight="1" x14ac:dyDescent="0.25">
      <c r="A70" s="457" t="s">
        <v>2100</v>
      </c>
      <c r="E70" s="1234"/>
      <c r="F70" s="1235"/>
      <c r="G70" s="1235"/>
      <c r="H70" s="1235"/>
      <c r="I70" s="1235"/>
      <c r="J70" s="1235"/>
      <c r="K70" s="1235"/>
      <c r="L70" s="1235"/>
      <c r="M70" s="1235"/>
      <c r="N70" s="1235"/>
      <c r="O70" s="1235"/>
      <c r="P70" s="1235"/>
      <c r="Q70" s="1235"/>
      <c r="R70" s="1235"/>
      <c r="S70" s="1235"/>
      <c r="T70" s="1235"/>
      <c r="U70" s="1235"/>
      <c r="V70" s="1235"/>
      <c r="W70" s="1235"/>
      <c r="X70" s="1235"/>
      <c r="Y70" s="1235"/>
      <c r="Z70" s="1235"/>
      <c r="AA70" s="1235"/>
      <c r="AB70" s="1235"/>
      <c r="AC70" s="1235"/>
      <c r="AD70" s="1235"/>
      <c r="AE70" s="1235"/>
      <c r="AF70" s="1235"/>
      <c r="AG70" s="1235"/>
      <c r="AH70" s="1235"/>
      <c r="AI70" s="1235"/>
      <c r="AJ70" s="1235"/>
      <c r="AK70" s="1235"/>
      <c r="AL70" s="1235"/>
      <c r="AM70" s="1235"/>
      <c r="AN70" s="1235"/>
      <c r="AO70" s="1235"/>
      <c r="AP70" s="1235"/>
      <c r="AQ70" s="1235"/>
      <c r="AR70" s="1235"/>
      <c r="AS70" s="1235"/>
      <c r="AT70" s="1235"/>
      <c r="AU70" s="1235"/>
      <c r="AV70" s="1235"/>
      <c r="AW70" s="1235"/>
    </row>
    <row r="71" spans="1:50" ht="12.6" customHeight="1" x14ac:dyDescent="0.25">
      <c r="A71" s="1236"/>
      <c r="B71" s="1237"/>
      <c r="C71" s="1237"/>
      <c r="D71" s="1237"/>
      <c r="E71" s="1237"/>
      <c r="F71" s="1237"/>
      <c r="G71" s="1237"/>
      <c r="H71" s="1237"/>
      <c r="I71" s="1237"/>
      <c r="J71" s="1237"/>
      <c r="K71" s="1237"/>
      <c r="L71" s="1237"/>
      <c r="M71" s="1237"/>
      <c r="N71" s="1237"/>
      <c r="O71" s="1237"/>
      <c r="P71" s="1237"/>
      <c r="Q71" s="1237"/>
      <c r="R71" s="1237"/>
      <c r="S71" s="1237"/>
      <c r="T71" s="1237"/>
      <c r="U71" s="1237"/>
      <c r="V71" s="1237"/>
      <c r="W71" s="1237"/>
      <c r="X71" s="1237"/>
      <c r="Y71" s="1237"/>
      <c r="Z71" s="1237"/>
      <c r="AA71" s="1237"/>
      <c r="AB71" s="1237"/>
      <c r="AC71" s="1237"/>
      <c r="AD71" s="1237"/>
      <c r="AE71" s="1237"/>
      <c r="AF71" s="1237"/>
      <c r="AG71" s="1237"/>
      <c r="AH71" s="1237"/>
      <c r="AI71" s="1237"/>
      <c r="AJ71" s="1237"/>
      <c r="AK71" s="1237"/>
      <c r="AL71" s="1237"/>
      <c r="AM71" s="1237"/>
      <c r="AN71" s="1237"/>
      <c r="AO71" s="1237"/>
      <c r="AP71" s="1237"/>
      <c r="AQ71" s="1237"/>
      <c r="AR71" s="1237"/>
      <c r="AS71" s="1237"/>
      <c r="AT71" s="1237"/>
      <c r="AU71" s="1237"/>
      <c r="AV71" s="1237"/>
      <c r="AW71" s="1238"/>
    </row>
    <row r="72" spans="1:50" ht="12.6" customHeight="1" x14ac:dyDescent="0.25">
      <c r="A72" s="1239"/>
      <c r="B72" s="1184"/>
      <c r="C72" s="1184"/>
      <c r="D72" s="1184"/>
      <c r="E72" s="1184"/>
      <c r="F72" s="1184"/>
      <c r="G72" s="1184"/>
      <c r="H72" s="1184"/>
      <c r="I72" s="1184"/>
      <c r="J72" s="1184"/>
      <c r="K72" s="1184"/>
      <c r="L72" s="1184"/>
      <c r="M72" s="1184"/>
      <c r="N72" s="1184"/>
      <c r="O72" s="1184"/>
      <c r="P72" s="1184"/>
      <c r="Q72" s="1184"/>
      <c r="R72" s="1184"/>
      <c r="S72" s="1184"/>
      <c r="T72" s="1184"/>
      <c r="U72" s="1184"/>
      <c r="V72" s="1184"/>
      <c r="W72" s="1184"/>
      <c r="X72" s="1184"/>
      <c r="Y72" s="1184"/>
      <c r="Z72" s="1184"/>
      <c r="AA72" s="1184"/>
      <c r="AB72" s="1184"/>
      <c r="AC72" s="1184"/>
      <c r="AD72" s="1184"/>
      <c r="AE72" s="1184"/>
      <c r="AF72" s="1184"/>
      <c r="AG72" s="1184"/>
      <c r="AH72" s="1184"/>
      <c r="AI72" s="1184"/>
      <c r="AJ72" s="1184"/>
      <c r="AK72" s="1184"/>
      <c r="AL72" s="1184"/>
      <c r="AM72" s="1184"/>
      <c r="AN72" s="1184"/>
      <c r="AO72" s="1184"/>
      <c r="AP72" s="1184"/>
      <c r="AQ72" s="1184"/>
      <c r="AR72" s="1184"/>
      <c r="AS72" s="1184"/>
      <c r="AT72" s="1184"/>
      <c r="AU72" s="1184"/>
      <c r="AV72" s="1184"/>
      <c r="AW72" s="1240"/>
    </row>
    <row r="73" spans="1:50" ht="12.6" customHeight="1" x14ac:dyDescent="0.25">
      <c r="A73" s="1239"/>
      <c r="B73" s="1184"/>
      <c r="C73" s="1184"/>
      <c r="D73" s="1184"/>
      <c r="E73" s="1184"/>
      <c r="F73" s="1184"/>
      <c r="G73" s="1184"/>
      <c r="H73" s="1184"/>
      <c r="I73" s="1184"/>
      <c r="J73" s="1184"/>
      <c r="K73" s="1184"/>
      <c r="L73" s="1184"/>
      <c r="M73" s="1184"/>
      <c r="N73" s="1184"/>
      <c r="O73" s="1184"/>
      <c r="P73" s="1184"/>
      <c r="Q73" s="1184"/>
      <c r="R73" s="1184"/>
      <c r="S73" s="1184"/>
      <c r="T73" s="1184"/>
      <c r="U73" s="1184"/>
      <c r="V73" s="1184"/>
      <c r="W73" s="1184"/>
      <c r="X73" s="1184"/>
      <c r="Y73" s="1184"/>
      <c r="Z73" s="1184"/>
      <c r="AA73" s="1184"/>
      <c r="AB73" s="1184"/>
      <c r="AC73" s="1184"/>
      <c r="AD73" s="1184"/>
      <c r="AE73" s="1184"/>
      <c r="AF73" s="1184"/>
      <c r="AG73" s="1184"/>
      <c r="AH73" s="1184"/>
      <c r="AI73" s="1184"/>
      <c r="AJ73" s="1184"/>
      <c r="AK73" s="1184"/>
      <c r="AL73" s="1184"/>
      <c r="AM73" s="1184"/>
      <c r="AN73" s="1184"/>
      <c r="AO73" s="1184"/>
      <c r="AP73" s="1184"/>
      <c r="AQ73" s="1184"/>
      <c r="AR73" s="1184"/>
      <c r="AS73" s="1184"/>
      <c r="AT73" s="1184"/>
      <c r="AU73" s="1184"/>
      <c r="AV73" s="1184"/>
      <c r="AW73" s="1240"/>
    </row>
    <row r="74" spans="1:50" ht="12.6" customHeight="1" x14ac:dyDescent="0.25">
      <c r="A74" s="1241"/>
      <c r="B74" s="1242"/>
      <c r="C74" s="1242"/>
      <c r="D74" s="1242"/>
      <c r="E74" s="1242"/>
      <c r="F74" s="1242"/>
      <c r="G74" s="1242"/>
      <c r="H74" s="1242"/>
      <c r="I74" s="1242"/>
      <c r="J74" s="1242"/>
      <c r="K74" s="1242"/>
      <c r="L74" s="1242"/>
      <c r="M74" s="1242"/>
      <c r="N74" s="1242"/>
      <c r="O74" s="1242"/>
      <c r="P74" s="1242"/>
      <c r="Q74" s="1242"/>
      <c r="R74" s="1242"/>
      <c r="S74" s="1242"/>
      <c r="T74" s="1242"/>
      <c r="U74" s="1242"/>
      <c r="V74" s="1242"/>
      <c r="W74" s="1242"/>
      <c r="X74" s="1242"/>
      <c r="Y74" s="1242"/>
      <c r="Z74" s="1242"/>
      <c r="AA74" s="1242"/>
      <c r="AB74" s="1242"/>
      <c r="AC74" s="1242"/>
      <c r="AD74" s="1242"/>
      <c r="AE74" s="1242"/>
      <c r="AF74" s="1242"/>
      <c r="AG74" s="1242"/>
      <c r="AH74" s="1242"/>
      <c r="AI74" s="1242"/>
      <c r="AJ74" s="1242"/>
      <c r="AK74" s="1242"/>
      <c r="AL74" s="1242"/>
      <c r="AM74" s="1242"/>
      <c r="AN74" s="1242"/>
      <c r="AO74" s="1242"/>
      <c r="AP74" s="1242"/>
      <c r="AQ74" s="1242"/>
      <c r="AR74" s="1242"/>
      <c r="AS74" s="1242"/>
      <c r="AT74" s="1242"/>
      <c r="AU74" s="1242"/>
      <c r="AV74" s="1242"/>
      <c r="AW74" s="1243"/>
    </row>
    <row r="75" spans="1:50" s="162" customFormat="1" ht="12.6" customHeight="1" x14ac:dyDescent="0.25">
      <c r="A75" s="1215" t="s">
        <v>3026</v>
      </c>
      <c r="B75" s="1216"/>
      <c r="C75" s="1216"/>
      <c r="D75" s="1216"/>
      <c r="E75" s="1216"/>
      <c r="F75" s="1216"/>
      <c r="G75" s="1216"/>
      <c r="H75" s="1216"/>
      <c r="I75" s="1216"/>
      <c r="J75" s="1216"/>
      <c r="K75" s="1216"/>
      <c r="L75" s="1216"/>
      <c r="M75" s="1216"/>
      <c r="N75" s="1216"/>
      <c r="O75" s="1216"/>
      <c r="P75" s="1216"/>
      <c r="Q75" s="1216"/>
      <c r="R75" s="1216"/>
      <c r="S75" s="1216"/>
      <c r="T75" s="1216"/>
      <c r="U75" s="1216"/>
      <c r="V75" s="1216"/>
      <c r="W75" s="1216"/>
      <c r="X75" s="1216"/>
      <c r="Y75" s="1216"/>
      <c r="Z75" s="1216"/>
      <c r="AA75" s="1216"/>
      <c r="AB75" s="1216"/>
      <c r="AC75" s="1216"/>
      <c r="AD75" s="1216"/>
      <c r="AE75" s="1216"/>
      <c r="AF75" s="1216"/>
      <c r="AG75" s="1216"/>
      <c r="AH75" s="1216"/>
      <c r="AI75" s="1216"/>
      <c r="AJ75" s="1216"/>
      <c r="AK75" s="1216"/>
      <c r="AL75" s="1216"/>
      <c r="AM75" s="1216"/>
      <c r="AN75" s="1216"/>
      <c r="AO75" s="1216"/>
      <c r="AP75" s="1216"/>
      <c r="AQ75" s="1216"/>
      <c r="AR75" s="1216"/>
      <c r="AS75" s="1216"/>
      <c r="AT75" s="1216"/>
      <c r="AU75" s="1216"/>
      <c r="AV75" s="1216"/>
      <c r="AW75" s="1216"/>
    </row>
    <row r="76" spans="1:50" s="162" customFormat="1" ht="12.6" customHeight="1" x14ac:dyDescent="0.25">
      <c r="A76" s="459"/>
      <c r="B76" s="435"/>
      <c r="C76" s="435"/>
      <c r="D76" s="435"/>
      <c r="E76" s="435"/>
      <c r="F76" s="435"/>
      <c r="G76" s="435"/>
      <c r="H76" s="435"/>
      <c r="I76" s="435"/>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435"/>
      <c r="AK76" s="435"/>
      <c r="AL76" s="435"/>
      <c r="AM76" s="435"/>
      <c r="AN76" s="435"/>
      <c r="AO76" s="435"/>
      <c r="AP76" s="435"/>
      <c r="AQ76" s="435"/>
      <c r="AR76" s="435"/>
      <c r="AS76" s="435"/>
      <c r="AT76" s="435"/>
      <c r="AU76" s="435"/>
      <c r="AV76" s="435"/>
      <c r="AW76" s="435"/>
    </row>
    <row r="77" spans="1:50" s="162" customFormat="1" ht="12.6" customHeight="1" x14ac:dyDescent="0.25">
      <c r="A77" s="1211" t="s">
        <v>3027</v>
      </c>
      <c r="B77" s="1211"/>
      <c r="C77" s="1211"/>
      <c r="D77" s="1211"/>
      <c r="E77" s="1211"/>
      <c r="F77" s="1211"/>
      <c r="G77" s="1211"/>
      <c r="H77" s="1211"/>
      <c r="I77" s="1211"/>
      <c r="J77" s="1211"/>
      <c r="K77" s="1211"/>
      <c r="L77" s="1211"/>
      <c r="M77" s="1211"/>
      <c r="N77" s="1211"/>
      <c r="O77" s="1211"/>
      <c r="P77" s="1211"/>
      <c r="Q77" s="1211"/>
      <c r="R77" s="1211"/>
      <c r="S77" s="1211"/>
      <c r="T77" s="1211"/>
      <c r="U77" s="1211"/>
      <c r="V77" s="1211"/>
      <c r="W77" s="1211"/>
      <c r="X77" s="1211"/>
      <c r="Y77" s="1211"/>
      <c r="Z77" s="1211"/>
      <c r="AA77" s="1211"/>
      <c r="AB77" s="1211"/>
      <c r="AC77" s="1211"/>
      <c r="AD77" s="1211"/>
      <c r="AE77" s="1211"/>
      <c r="AF77" s="1211"/>
      <c r="AG77" s="1211"/>
      <c r="AH77" s="1211"/>
      <c r="AI77" s="1211"/>
      <c r="AJ77" s="1211"/>
      <c r="AK77" s="1211"/>
      <c r="AL77" s="1211"/>
      <c r="AM77" s="1211"/>
      <c r="AN77" s="1211"/>
      <c r="AO77" s="1211"/>
      <c r="AP77" s="1211"/>
      <c r="AQ77" s="1211"/>
      <c r="AR77" s="1211"/>
      <c r="AS77" s="1211"/>
      <c r="AT77" s="1211"/>
      <c r="AU77" s="1211"/>
      <c r="AV77" s="1211"/>
      <c r="AW77" s="1211"/>
    </row>
    <row r="78" spans="1:50" s="162" customFormat="1" ht="12.6" customHeight="1" x14ac:dyDescent="0.25">
      <c r="A78" s="457" t="s">
        <v>2100</v>
      </c>
      <c r="B78" s="436"/>
      <c r="C78" s="436"/>
      <c r="D78" s="436"/>
      <c r="E78" s="436"/>
      <c r="F78" s="436"/>
      <c r="G78" s="436"/>
      <c r="H78" s="436"/>
      <c r="I78" s="436"/>
      <c r="J78" s="436"/>
      <c r="K78" s="436"/>
      <c r="L78" s="436"/>
      <c r="M78" s="436"/>
      <c r="N78" s="436"/>
      <c r="O78" s="436"/>
      <c r="P78" s="436"/>
      <c r="Q78" s="436"/>
      <c r="R78" s="436"/>
      <c r="S78" s="436"/>
      <c r="T78" s="436"/>
      <c r="U78" s="436"/>
      <c r="V78" s="436"/>
      <c r="W78" s="436"/>
      <c r="X78" s="436"/>
      <c r="Y78" s="436"/>
      <c r="Z78" s="436"/>
      <c r="AA78" s="436"/>
      <c r="AB78" s="436"/>
      <c r="AC78" s="436"/>
      <c r="AD78" s="436"/>
      <c r="AE78" s="436"/>
      <c r="AF78" s="436"/>
      <c r="AG78" s="436"/>
      <c r="AH78" s="436"/>
      <c r="AI78" s="436"/>
      <c r="AJ78" s="436"/>
      <c r="AK78" s="436"/>
      <c r="AL78" s="436"/>
      <c r="AM78" s="436"/>
      <c r="AN78" s="436"/>
      <c r="AO78" s="436"/>
      <c r="AP78" s="436"/>
      <c r="AQ78" s="436"/>
      <c r="AR78" s="436"/>
      <c r="AS78" s="436"/>
      <c r="AT78" s="436"/>
      <c r="AU78" s="436"/>
      <c r="AV78" s="436"/>
      <c r="AW78" s="436"/>
    </row>
    <row r="79" spans="1:50" s="162" customFormat="1" ht="60" customHeight="1" x14ac:dyDescent="0.25">
      <c r="A79" s="1166"/>
      <c r="B79" s="1167"/>
      <c r="C79" s="1167"/>
      <c r="D79" s="1167"/>
      <c r="E79" s="1167"/>
      <c r="F79" s="1167"/>
      <c r="G79" s="1167"/>
      <c r="H79" s="1167"/>
      <c r="I79" s="1167"/>
      <c r="J79" s="1167"/>
      <c r="K79" s="1167"/>
      <c r="L79" s="1167"/>
      <c r="M79" s="1167"/>
      <c r="N79" s="1167"/>
      <c r="O79" s="1167"/>
      <c r="P79" s="1167"/>
      <c r="Q79" s="1167"/>
      <c r="R79" s="1167"/>
      <c r="S79" s="1167"/>
      <c r="T79" s="1167"/>
      <c r="U79" s="1167"/>
      <c r="V79" s="1167"/>
      <c r="W79" s="1167"/>
      <c r="X79" s="1167"/>
      <c r="Y79" s="1167"/>
      <c r="Z79" s="1167"/>
      <c r="AA79" s="1167"/>
      <c r="AB79" s="1167"/>
      <c r="AC79" s="1167"/>
      <c r="AD79" s="1167"/>
      <c r="AE79" s="1167"/>
      <c r="AF79" s="1167"/>
      <c r="AG79" s="1167"/>
      <c r="AH79" s="1167"/>
      <c r="AI79" s="1167"/>
      <c r="AJ79" s="1167"/>
      <c r="AK79" s="1167"/>
      <c r="AL79" s="1167"/>
      <c r="AM79" s="1167"/>
      <c r="AN79" s="1167"/>
      <c r="AO79" s="1167"/>
      <c r="AP79" s="1167"/>
      <c r="AQ79" s="1167"/>
      <c r="AR79" s="1167"/>
      <c r="AS79" s="1167"/>
      <c r="AT79" s="1167"/>
      <c r="AU79" s="1167"/>
      <c r="AV79" s="1167"/>
      <c r="AW79" s="1168"/>
    </row>
    <row r="80" spans="1:50" s="162" customFormat="1" ht="12.6" customHeight="1" x14ac:dyDescent="0.25">
      <c r="A80" s="1211" t="s">
        <v>3028</v>
      </c>
      <c r="B80" s="1211"/>
      <c r="C80" s="1211"/>
      <c r="D80" s="1211"/>
      <c r="E80" s="1211"/>
      <c r="F80" s="1211"/>
      <c r="G80" s="1211"/>
      <c r="H80" s="1211"/>
      <c r="I80" s="1211"/>
      <c r="J80" s="1211"/>
      <c r="K80" s="1211"/>
      <c r="L80" s="1211"/>
      <c r="M80" s="1211"/>
      <c r="N80" s="1211"/>
      <c r="O80" s="1211"/>
      <c r="P80" s="1211"/>
      <c r="Q80" s="1211"/>
      <c r="R80" s="1211"/>
      <c r="S80" s="1211"/>
      <c r="T80" s="1211"/>
      <c r="U80" s="1211"/>
      <c r="V80" s="1211"/>
      <c r="W80" s="1211"/>
      <c r="X80" s="1211"/>
      <c r="Y80" s="1211"/>
      <c r="Z80" s="1211"/>
      <c r="AA80" s="1211"/>
      <c r="AB80" s="1211"/>
      <c r="AC80" s="1211"/>
      <c r="AD80" s="1211"/>
      <c r="AE80" s="1211"/>
      <c r="AF80" s="1211"/>
      <c r="AG80" s="1211"/>
      <c r="AH80" s="1211"/>
      <c r="AI80" s="1211"/>
      <c r="AJ80" s="1211"/>
      <c r="AK80" s="1211"/>
      <c r="AL80" s="1211"/>
      <c r="AM80" s="1211"/>
      <c r="AN80" s="1211"/>
      <c r="AO80" s="1211"/>
      <c r="AP80" s="1211"/>
      <c r="AQ80" s="1211"/>
      <c r="AR80" s="1211"/>
      <c r="AS80" s="1211"/>
      <c r="AT80" s="1211"/>
      <c r="AU80" s="1211"/>
      <c r="AV80" s="1211"/>
      <c r="AW80" s="1211"/>
    </row>
    <row r="81" spans="1:49" s="162" customFormat="1" ht="12.6" customHeight="1" x14ac:dyDescent="0.25">
      <c r="A81" s="1219" t="s">
        <v>3029</v>
      </c>
      <c r="B81" s="1219"/>
      <c r="C81" s="1219"/>
      <c r="D81" s="1219"/>
      <c r="E81" s="1219"/>
      <c r="F81" s="1219"/>
      <c r="G81" s="1219"/>
      <c r="H81" s="1219"/>
      <c r="I81" s="1219"/>
      <c r="J81" s="1219"/>
      <c r="K81" s="1219"/>
      <c r="L81" s="1219"/>
      <c r="M81" s="1219"/>
      <c r="N81" s="1219"/>
      <c r="O81" s="1219"/>
      <c r="P81" s="1219"/>
      <c r="Q81" s="1219"/>
      <c r="R81" s="1219"/>
      <c r="S81" s="1219"/>
      <c r="T81" s="1219"/>
      <c r="U81" s="1219"/>
      <c r="V81" s="1219"/>
      <c r="W81" s="1219"/>
      <c r="X81" s="1219"/>
      <c r="Y81" s="1219"/>
      <c r="Z81" s="1219"/>
      <c r="AA81" s="1219"/>
      <c r="AB81" s="1219"/>
      <c r="AC81" s="1219"/>
      <c r="AD81" s="1219"/>
      <c r="AE81" s="1219"/>
      <c r="AF81" s="1219"/>
      <c r="AG81" s="1219"/>
      <c r="AH81" s="1219"/>
      <c r="AI81" s="1219"/>
      <c r="AJ81" s="1219"/>
      <c r="AK81" s="1219"/>
      <c r="AL81" s="1219"/>
      <c r="AM81" s="1219"/>
      <c r="AN81" s="1219"/>
      <c r="AO81" s="1219"/>
      <c r="AP81" s="1219"/>
      <c r="AQ81" s="1219"/>
      <c r="AR81" s="1219"/>
      <c r="AS81" s="1219"/>
      <c r="AT81" s="1219"/>
      <c r="AU81" s="1219"/>
      <c r="AV81" s="1219"/>
      <c r="AW81" s="1219"/>
    </row>
    <row r="82" spans="1:49" s="162" customFormat="1" ht="12.75" customHeight="1" x14ac:dyDescent="0.25">
      <c r="A82" s="457" t="s">
        <v>2100</v>
      </c>
      <c r="B82" s="436"/>
      <c r="C82" s="436"/>
      <c r="D82" s="436"/>
      <c r="E82" s="436"/>
      <c r="F82" s="436"/>
      <c r="G82" s="436"/>
      <c r="H82" s="436"/>
      <c r="I82" s="436"/>
      <c r="J82" s="436"/>
      <c r="K82" s="436"/>
      <c r="L82" s="436"/>
      <c r="M82" s="436"/>
      <c r="N82" s="436"/>
      <c r="O82" s="436"/>
      <c r="P82" s="436"/>
      <c r="Q82" s="436"/>
      <c r="R82" s="436"/>
      <c r="S82" s="436"/>
      <c r="T82" s="436"/>
      <c r="U82" s="436"/>
      <c r="V82" s="436"/>
      <c r="W82" s="436"/>
      <c r="X82" s="436"/>
      <c r="Y82" s="436"/>
      <c r="Z82" s="436"/>
      <c r="AA82" s="436"/>
      <c r="AB82" s="436"/>
      <c r="AC82" s="436"/>
      <c r="AD82" s="436"/>
      <c r="AE82" s="436"/>
      <c r="AF82" s="436"/>
      <c r="AG82" s="436"/>
      <c r="AH82" s="436"/>
      <c r="AI82" s="436"/>
      <c r="AJ82" s="436"/>
      <c r="AK82" s="436"/>
      <c r="AL82" s="436"/>
      <c r="AM82" s="436"/>
      <c r="AN82" s="436"/>
      <c r="AO82" s="436"/>
      <c r="AP82" s="436"/>
      <c r="AQ82" s="436"/>
      <c r="AR82" s="436"/>
      <c r="AS82" s="436"/>
      <c r="AT82" s="436"/>
      <c r="AU82" s="436"/>
      <c r="AV82" s="436"/>
      <c r="AW82" s="436"/>
    </row>
    <row r="83" spans="1:49" s="162" customFormat="1" ht="60" customHeight="1" x14ac:dyDescent="0.25">
      <c r="A83" s="1166"/>
      <c r="B83" s="1167"/>
      <c r="C83" s="1167"/>
      <c r="D83" s="1167"/>
      <c r="E83" s="1167"/>
      <c r="F83" s="1167"/>
      <c r="G83" s="1167"/>
      <c r="H83" s="1167"/>
      <c r="I83" s="1167"/>
      <c r="J83" s="1167"/>
      <c r="K83" s="1167"/>
      <c r="L83" s="1167"/>
      <c r="M83" s="1167"/>
      <c r="N83" s="1167"/>
      <c r="O83" s="1167"/>
      <c r="P83" s="1167"/>
      <c r="Q83" s="1167"/>
      <c r="R83" s="1167"/>
      <c r="S83" s="1167"/>
      <c r="T83" s="1167"/>
      <c r="U83" s="1167"/>
      <c r="V83" s="1167"/>
      <c r="W83" s="1167"/>
      <c r="X83" s="1167"/>
      <c r="Y83" s="1167"/>
      <c r="Z83" s="1167"/>
      <c r="AA83" s="1167"/>
      <c r="AB83" s="1167"/>
      <c r="AC83" s="1167"/>
      <c r="AD83" s="1167"/>
      <c r="AE83" s="1167"/>
      <c r="AF83" s="1167"/>
      <c r="AG83" s="1167"/>
      <c r="AH83" s="1167"/>
      <c r="AI83" s="1167"/>
      <c r="AJ83" s="1167"/>
      <c r="AK83" s="1167"/>
      <c r="AL83" s="1167"/>
      <c r="AM83" s="1167"/>
      <c r="AN83" s="1167"/>
      <c r="AO83" s="1167"/>
      <c r="AP83" s="1167"/>
      <c r="AQ83" s="1167"/>
      <c r="AR83" s="1167"/>
      <c r="AS83" s="1167"/>
      <c r="AT83" s="1167"/>
      <c r="AU83" s="1167"/>
      <c r="AV83" s="1167"/>
      <c r="AW83" s="1168"/>
    </row>
    <row r="84" spans="1:49" s="162" customFormat="1" ht="12.6" customHeight="1" x14ac:dyDescent="0.25">
      <c r="A84" s="1219" t="s">
        <v>3030</v>
      </c>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219"/>
      <c r="AJ84" s="1219"/>
      <c r="AK84" s="1219"/>
      <c r="AL84" s="1219"/>
      <c r="AM84" s="1219"/>
      <c r="AN84" s="1219"/>
      <c r="AO84" s="1219"/>
      <c r="AP84" s="1219"/>
      <c r="AQ84" s="1219"/>
      <c r="AR84" s="1219"/>
      <c r="AS84" s="1219"/>
      <c r="AT84" s="1219"/>
      <c r="AU84" s="1219"/>
      <c r="AV84" s="1219"/>
      <c r="AW84" s="1219"/>
    </row>
    <row r="85" spans="1:49" s="162" customFormat="1" ht="12.6" customHeight="1" x14ac:dyDescent="0.25">
      <c r="A85" s="457" t="s">
        <v>2100</v>
      </c>
      <c r="B85" s="436"/>
      <c r="C85" s="436"/>
      <c r="D85" s="436"/>
      <c r="E85" s="436"/>
      <c r="F85" s="436"/>
      <c r="G85" s="436"/>
      <c r="H85" s="436"/>
      <c r="I85" s="436"/>
      <c r="J85" s="436"/>
      <c r="K85" s="436"/>
      <c r="L85" s="436"/>
      <c r="M85" s="436"/>
      <c r="N85" s="436"/>
      <c r="O85" s="436"/>
      <c r="P85" s="436"/>
      <c r="Q85" s="436"/>
      <c r="R85" s="436"/>
      <c r="S85" s="436"/>
      <c r="T85" s="436"/>
      <c r="U85" s="436"/>
      <c r="V85" s="436"/>
      <c r="W85" s="436"/>
      <c r="X85" s="436"/>
      <c r="Y85" s="436"/>
      <c r="Z85" s="436"/>
      <c r="AA85" s="436"/>
      <c r="AB85" s="436"/>
      <c r="AC85" s="436"/>
      <c r="AD85" s="436"/>
      <c r="AE85" s="436"/>
      <c r="AF85" s="436"/>
      <c r="AG85" s="436"/>
      <c r="AH85" s="436"/>
      <c r="AI85" s="436"/>
      <c r="AJ85" s="436"/>
      <c r="AK85" s="436"/>
      <c r="AL85" s="436"/>
      <c r="AM85" s="436"/>
      <c r="AN85" s="436"/>
      <c r="AO85" s="436"/>
      <c r="AP85" s="436"/>
      <c r="AQ85" s="436"/>
      <c r="AR85" s="436"/>
      <c r="AS85" s="436"/>
      <c r="AT85" s="436"/>
      <c r="AU85" s="436"/>
      <c r="AV85" s="436"/>
      <c r="AW85" s="436"/>
    </row>
    <row r="86" spans="1:49" s="162" customFormat="1" ht="60" customHeight="1" x14ac:dyDescent="0.25">
      <c r="A86" s="1166"/>
      <c r="B86" s="1167"/>
      <c r="C86" s="1167"/>
      <c r="D86" s="1167"/>
      <c r="E86" s="1167"/>
      <c r="F86" s="1167"/>
      <c r="G86" s="1167"/>
      <c r="H86" s="1167"/>
      <c r="I86" s="1167"/>
      <c r="J86" s="1167"/>
      <c r="K86" s="1167"/>
      <c r="L86" s="1167"/>
      <c r="M86" s="1167"/>
      <c r="N86" s="1167"/>
      <c r="O86" s="1167"/>
      <c r="P86" s="1167"/>
      <c r="Q86" s="1167"/>
      <c r="R86" s="1167"/>
      <c r="S86" s="1167"/>
      <c r="T86" s="1167"/>
      <c r="U86" s="1167"/>
      <c r="V86" s="1167"/>
      <c r="W86" s="1167"/>
      <c r="X86" s="1167"/>
      <c r="Y86" s="1167"/>
      <c r="Z86" s="1167"/>
      <c r="AA86" s="1167"/>
      <c r="AB86" s="1167"/>
      <c r="AC86" s="1167"/>
      <c r="AD86" s="1167"/>
      <c r="AE86" s="1167"/>
      <c r="AF86" s="1167"/>
      <c r="AG86" s="1167"/>
      <c r="AH86" s="1167"/>
      <c r="AI86" s="1167"/>
      <c r="AJ86" s="1167"/>
      <c r="AK86" s="1167"/>
      <c r="AL86" s="1167"/>
      <c r="AM86" s="1167"/>
      <c r="AN86" s="1167"/>
      <c r="AO86" s="1167"/>
      <c r="AP86" s="1167"/>
      <c r="AQ86" s="1167"/>
      <c r="AR86" s="1167"/>
      <c r="AS86" s="1167"/>
      <c r="AT86" s="1167"/>
      <c r="AU86" s="1167"/>
      <c r="AV86" s="1167"/>
      <c r="AW86" s="1168"/>
    </row>
    <row r="87" spans="1:49" s="162" customFormat="1" ht="12.6" customHeight="1" x14ac:dyDescent="0.25">
      <c r="A87" s="1219" t="s">
        <v>3031</v>
      </c>
      <c r="B87" s="1219"/>
      <c r="C87" s="1219"/>
      <c r="D87" s="1219"/>
      <c r="E87" s="1219"/>
      <c r="F87" s="1219"/>
      <c r="G87" s="1219"/>
      <c r="H87" s="1219"/>
      <c r="I87" s="1219"/>
      <c r="J87" s="1219"/>
      <c r="K87" s="1219"/>
      <c r="L87" s="1219"/>
      <c r="M87" s="1219"/>
      <c r="N87" s="1219"/>
      <c r="O87" s="1219"/>
      <c r="P87" s="1219"/>
      <c r="Q87" s="1219"/>
      <c r="R87" s="1219"/>
      <c r="S87" s="1219"/>
      <c r="T87" s="1219"/>
      <c r="U87" s="1219"/>
      <c r="V87" s="1219"/>
      <c r="W87" s="1219"/>
      <c r="X87" s="1219"/>
      <c r="Y87" s="1219"/>
      <c r="Z87" s="1219"/>
      <c r="AA87" s="1219"/>
      <c r="AB87" s="1219"/>
      <c r="AC87" s="1219"/>
      <c r="AD87" s="1219"/>
      <c r="AE87" s="1219"/>
      <c r="AF87" s="1219"/>
      <c r="AG87" s="1219"/>
      <c r="AH87" s="1219"/>
      <c r="AI87" s="1219"/>
      <c r="AJ87" s="1219"/>
      <c r="AK87" s="1219"/>
      <c r="AL87" s="1219"/>
      <c r="AM87" s="1219"/>
      <c r="AN87" s="1219"/>
      <c r="AO87" s="1219"/>
      <c r="AP87" s="1219"/>
      <c r="AQ87" s="1219"/>
      <c r="AR87" s="1219"/>
      <c r="AS87" s="1219"/>
      <c r="AT87" s="1219"/>
      <c r="AU87" s="1219"/>
      <c r="AV87" s="1219"/>
      <c r="AW87" s="1219"/>
    </row>
    <row r="88" spans="1:49" s="162" customFormat="1" ht="12.6" customHeight="1" x14ac:dyDescent="0.25">
      <c r="A88" s="457" t="s">
        <v>2100</v>
      </c>
      <c r="B88" s="436"/>
      <c r="C88" s="436"/>
      <c r="D88" s="436"/>
      <c r="E88" s="436"/>
      <c r="F88" s="436"/>
      <c r="G88" s="436"/>
      <c r="H88" s="436"/>
      <c r="I88" s="436"/>
      <c r="J88" s="436"/>
      <c r="K88" s="436"/>
      <c r="L88" s="436"/>
      <c r="M88" s="436"/>
      <c r="N88" s="436"/>
      <c r="O88" s="436"/>
      <c r="P88" s="436"/>
      <c r="Q88" s="436"/>
      <c r="R88" s="436"/>
      <c r="S88" s="436"/>
      <c r="T88" s="436"/>
      <c r="U88" s="436"/>
      <c r="V88" s="436"/>
      <c r="W88" s="436"/>
      <c r="X88" s="436"/>
      <c r="Y88" s="436"/>
      <c r="Z88" s="436"/>
      <c r="AA88" s="436"/>
      <c r="AB88" s="436"/>
      <c r="AC88" s="436"/>
      <c r="AD88" s="436"/>
      <c r="AE88" s="436"/>
      <c r="AF88" s="436"/>
      <c r="AG88" s="436"/>
      <c r="AH88" s="436"/>
      <c r="AI88" s="436"/>
      <c r="AJ88" s="436"/>
      <c r="AK88" s="436"/>
      <c r="AL88" s="436"/>
      <c r="AM88" s="436"/>
      <c r="AN88" s="436"/>
      <c r="AO88" s="436"/>
      <c r="AP88" s="436"/>
      <c r="AQ88" s="436"/>
      <c r="AR88" s="436"/>
      <c r="AS88" s="436"/>
      <c r="AT88" s="436"/>
      <c r="AU88" s="436"/>
      <c r="AV88" s="436"/>
      <c r="AW88" s="436"/>
    </row>
    <row r="89" spans="1:49" s="162" customFormat="1" ht="60" customHeight="1" x14ac:dyDescent="0.25">
      <c r="A89" s="1166"/>
      <c r="B89" s="1167"/>
      <c r="C89" s="1167"/>
      <c r="D89" s="1167"/>
      <c r="E89" s="1167"/>
      <c r="F89" s="1167"/>
      <c r="G89" s="1167"/>
      <c r="H89" s="1167"/>
      <c r="I89" s="1167"/>
      <c r="J89" s="1167"/>
      <c r="K89" s="1167"/>
      <c r="L89" s="1167"/>
      <c r="M89" s="1167"/>
      <c r="N89" s="1167"/>
      <c r="O89" s="1167"/>
      <c r="P89" s="1167"/>
      <c r="Q89" s="1167"/>
      <c r="R89" s="1167"/>
      <c r="S89" s="1167"/>
      <c r="T89" s="1167"/>
      <c r="U89" s="1167"/>
      <c r="V89" s="1167"/>
      <c r="W89" s="1167"/>
      <c r="X89" s="1167"/>
      <c r="Y89" s="1167"/>
      <c r="Z89" s="1167"/>
      <c r="AA89" s="1167"/>
      <c r="AB89" s="1167"/>
      <c r="AC89" s="1167"/>
      <c r="AD89" s="1167"/>
      <c r="AE89" s="1167"/>
      <c r="AF89" s="1167"/>
      <c r="AG89" s="1167"/>
      <c r="AH89" s="1167"/>
      <c r="AI89" s="1167"/>
      <c r="AJ89" s="1167"/>
      <c r="AK89" s="1167"/>
      <c r="AL89" s="1167"/>
      <c r="AM89" s="1167"/>
      <c r="AN89" s="1167"/>
      <c r="AO89" s="1167"/>
      <c r="AP89" s="1167"/>
      <c r="AQ89" s="1167"/>
      <c r="AR89" s="1167"/>
      <c r="AS89" s="1167"/>
      <c r="AT89" s="1167"/>
      <c r="AU89" s="1167"/>
      <c r="AV89" s="1167"/>
      <c r="AW89" s="1168"/>
    </row>
    <row r="90" spans="1:49" s="162" customFormat="1" ht="12.6" customHeight="1" x14ac:dyDescent="0.25">
      <c r="A90" s="146" t="s">
        <v>3019</v>
      </c>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row>
    <row r="91" spans="1:49" s="162" customFormat="1" ht="12.6" customHeight="1" x14ac:dyDescent="0.25">
      <c r="A91" s="146" t="s">
        <v>2176</v>
      </c>
      <c r="B91" s="186"/>
      <c r="C91" s="186" t="str">
        <f>$C$2</f>
        <v>HASTA, s.r.o.</v>
      </c>
      <c r="D91" s="186"/>
      <c r="E91" s="186"/>
      <c r="F91" s="186"/>
      <c r="G91" s="186"/>
      <c r="H91" s="186"/>
      <c r="I91" s="186"/>
      <c r="J91" s="186"/>
      <c r="K91" s="186"/>
      <c r="L91" s="186"/>
      <c r="M91" s="186"/>
      <c r="N91" s="186"/>
      <c r="O91" s="186"/>
      <c r="P91" s="186"/>
      <c r="Q91" s="186"/>
      <c r="R91" s="186"/>
      <c r="S91" s="186"/>
      <c r="T91" s="186"/>
      <c r="U91" s="186"/>
      <c r="V91" s="186"/>
      <c r="W91" s="186"/>
      <c r="X91" s="186"/>
      <c r="Y91" s="186"/>
      <c r="Z91" s="384"/>
      <c r="AA91" s="144"/>
      <c r="AB91" s="144" t="s">
        <v>893</v>
      </c>
      <c r="AC91" s="144"/>
      <c r="AD91" s="1178" t="str">
        <f t="shared" ref="AD91" si="1">$AD$2</f>
        <v>31646751</v>
      </c>
      <c r="AE91" s="1179"/>
      <c r="AF91" s="1179"/>
      <c r="AG91" s="1179"/>
      <c r="AH91" s="1179"/>
      <c r="AI91" s="1179"/>
      <c r="AJ91" s="1179"/>
      <c r="AK91" s="1180"/>
      <c r="AL91" s="144" t="s">
        <v>826</v>
      </c>
      <c r="AM91" s="144"/>
      <c r="AN91" s="1181" t="str">
        <f>VstupHlavička!$B$2</f>
        <v>2020447176</v>
      </c>
      <c r="AO91" s="1182"/>
      <c r="AP91" s="1182"/>
      <c r="AQ91" s="1182"/>
      <c r="AR91" s="1182"/>
      <c r="AS91" s="1182"/>
      <c r="AT91" s="1182"/>
      <c r="AU91" s="1182"/>
      <c r="AV91" s="1182"/>
      <c r="AW91" s="1183"/>
    </row>
    <row r="92" spans="1:49" s="162" customFormat="1" ht="12.6" customHeight="1" x14ac:dyDescent="0.25">
      <c r="A92" s="457"/>
      <c r="B92" s="457"/>
      <c r="C92" s="457"/>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row>
    <row r="93" spans="1:49" s="162" customFormat="1" ht="12.6" customHeight="1" x14ac:dyDescent="0.25">
      <c r="A93" s="1219" t="s">
        <v>3032</v>
      </c>
      <c r="B93" s="1219"/>
      <c r="C93" s="1219"/>
      <c r="D93" s="1219"/>
      <c r="E93" s="1219"/>
      <c r="F93" s="1219"/>
      <c r="G93" s="1219"/>
      <c r="H93" s="1219"/>
      <c r="I93" s="1219"/>
      <c r="J93" s="1219"/>
      <c r="K93" s="1219"/>
      <c r="L93" s="1219"/>
      <c r="M93" s="1219"/>
      <c r="N93" s="1219"/>
      <c r="O93" s="1219"/>
      <c r="P93" s="1219"/>
      <c r="Q93" s="1219"/>
      <c r="R93" s="1219"/>
      <c r="S93" s="1219"/>
      <c r="T93" s="1219"/>
      <c r="U93" s="1219"/>
      <c r="V93" s="1219"/>
      <c r="W93" s="1219"/>
      <c r="X93" s="1219"/>
      <c r="Y93" s="1219"/>
      <c r="Z93" s="1219"/>
      <c r="AA93" s="1219"/>
      <c r="AB93" s="1219"/>
      <c r="AC93" s="1219"/>
      <c r="AD93" s="1219"/>
      <c r="AE93" s="1219"/>
      <c r="AF93" s="1219"/>
      <c r="AG93" s="1219"/>
      <c r="AH93" s="1219"/>
      <c r="AI93" s="1219"/>
      <c r="AJ93" s="1219"/>
      <c r="AK93" s="1219"/>
      <c r="AL93" s="1219"/>
      <c r="AM93" s="1219"/>
      <c r="AN93" s="1219"/>
      <c r="AO93" s="1219"/>
      <c r="AP93" s="1219"/>
      <c r="AQ93" s="1219"/>
      <c r="AR93" s="1219"/>
      <c r="AS93" s="1219"/>
      <c r="AT93" s="1219"/>
      <c r="AU93" s="1219"/>
      <c r="AV93" s="1219"/>
      <c r="AW93" s="1219"/>
    </row>
    <row r="94" spans="1:49" s="162" customFormat="1" ht="12.6" customHeight="1" x14ac:dyDescent="0.25">
      <c r="A94" s="457" t="s">
        <v>2100</v>
      </c>
      <c r="B94" s="436"/>
      <c r="C94" s="436"/>
      <c r="D94" s="436"/>
      <c r="E94" s="436"/>
      <c r="F94" s="436"/>
      <c r="G94" s="436"/>
      <c r="H94" s="436"/>
      <c r="I94" s="436"/>
      <c r="J94" s="436"/>
      <c r="K94" s="436"/>
      <c r="L94" s="436"/>
      <c r="M94" s="436"/>
      <c r="N94" s="436"/>
      <c r="O94" s="436"/>
      <c r="P94" s="436"/>
      <c r="Q94" s="436"/>
      <c r="R94" s="436"/>
      <c r="S94" s="436"/>
      <c r="T94" s="436"/>
      <c r="U94" s="436"/>
      <c r="V94" s="436"/>
      <c r="W94" s="436"/>
      <c r="X94" s="436"/>
      <c r="Y94" s="436"/>
      <c r="Z94" s="436"/>
      <c r="AA94" s="436"/>
      <c r="AB94" s="436"/>
      <c r="AC94" s="436"/>
      <c r="AD94" s="436"/>
      <c r="AE94" s="436"/>
      <c r="AF94" s="436"/>
      <c r="AG94" s="436"/>
      <c r="AH94" s="436"/>
      <c r="AI94" s="436"/>
      <c r="AJ94" s="436"/>
      <c r="AK94" s="436"/>
      <c r="AL94" s="436"/>
      <c r="AM94" s="436"/>
      <c r="AN94" s="436"/>
      <c r="AO94" s="436"/>
      <c r="AP94" s="436"/>
      <c r="AQ94" s="436"/>
      <c r="AR94" s="436"/>
      <c r="AS94" s="436"/>
      <c r="AT94" s="436"/>
      <c r="AU94" s="436"/>
      <c r="AV94" s="436"/>
      <c r="AW94" s="436"/>
    </row>
    <row r="95" spans="1:49" s="162" customFormat="1" ht="60" customHeight="1" x14ac:dyDescent="0.25">
      <c r="A95" s="1166"/>
      <c r="B95" s="1167"/>
      <c r="C95" s="1167"/>
      <c r="D95" s="1167"/>
      <c r="E95" s="1167"/>
      <c r="F95" s="1167"/>
      <c r="G95" s="1167"/>
      <c r="H95" s="1167"/>
      <c r="I95" s="1167"/>
      <c r="J95" s="1167"/>
      <c r="K95" s="1167"/>
      <c r="L95" s="1167"/>
      <c r="M95" s="1167"/>
      <c r="N95" s="1167"/>
      <c r="O95" s="1167"/>
      <c r="P95" s="1167"/>
      <c r="Q95" s="1167"/>
      <c r="R95" s="1167"/>
      <c r="S95" s="1167"/>
      <c r="T95" s="1167"/>
      <c r="U95" s="1167"/>
      <c r="V95" s="1167"/>
      <c r="W95" s="1167"/>
      <c r="X95" s="1167"/>
      <c r="Y95" s="1167"/>
      <c r="Z95" s="1167"/>
      <c r="AA95" s="1167"/>
      <c r="AB95" s="1167"/>
      <c r="AC95" s="1167"/>
      <c r="AD95" s="1167"/>
      <c r="AE95" s="1167"/>
      <c r="AF95" s="1167"/>
      <c r="AG95" s="1167"/>
      <c r="AH95" s="1167"/>
      <c r="AI95" s="1167"/>
      <c r="AJ95" s="1167"/>
      <c r="AK95" s="1167"/>
      <c r="AL95" s="1167"/>
      <c r="AM95" s="1167"/>
      <c r="AN95" s="1167"/>
      <c r="AO95" s="1167"/>
      <c r="AP95" s="1167"/>
      <c r="AQ95" s="1167"/>
      <c r="AR95" s="1167"/>
      <c r="AS95" s="1167"/>
      <c r="AT95" s="1167"/>
      <c r="AU95" s="1167"/>
      <c r="AV95" s="1167"/>
      <c r="AW95" s="1168"/>
    </row>
    <row r="96" spans="1:49" s="162" customFormat="1" ht="12.6" customHeight="1" x14ac:dyDescent="0.25">
      <c r="A96" s="1219" t="s">
        <v>3033</v>
      </c>
      <c r="B96" s="1219"/>
      <c r="C96" s="1219"/>
      <c r="D96" s="1219"/>
      <c r="E96" s="1219"/>
      <c r="F96" s="1219"/>
      <c r="G96" s="1219"/>
      <c r="H96" s="1219"/>
      <c r="I96" s="1219"/>
      <c r="J96" s="1219"/>
      <c r="K96" s="1219"/>
      <c r="L96" s="1219"/>
      <c r="M96" s="1219"/>
      <c r="N96" s="1219"/>
      <c r="O96" s="1219"/>
      <c r="P96" s="1219"/>
      <c r="Q96" s="1219"/>
      <c r="R96" s="1219"/>
      <c r="S96" s="1219"/>
      <c r="T96" s="1219"/>
      <c r="U96" s="1219"/>
      <c r="V96" s="1219"/>
      <c r="W96" s="1219"/>
      <c r="X96" s="1219"/>
      <c r="Y96" s="1219"/>
      <c r="Z96" s="1219"/>
      <c r="AA96" s="1219"/>
      <c r="AB96" s="1219"/>
      <c r="AC96" s="1219"/>
      <c r="AD96" s="1219"/>
      <c r="AE96" s="1219"/>
      <c r="AF96" s="1219"/>
      <c r="AG96" s="1219"/>
      <c r="AH96" s="1219"/>
      <c r="AI96" s="1219"/>
      <c r="AJ96" s="1219"/>
      <c r="AK96" s="1219"/>
      <c r="AL96" s="1219"/>
      <c r="AM96" s="1219"/>
      <c r="AN96" s="1219"/>
      <c r="AO96" s="1219"/>
      <c r="AP96" s="1219"/>
      <c r="AQ96" s="1219"/>
      <c r="AR96" s="1219"/>
      <c r="AS96" s="1219"/>
      <c r="AT96" s="1219"/>
      <c r="AU96" s="1219"/>
      <c r="AV96" s="1219"/>
      <c r="AW96" s="1219"/>
    </row>
    <row r="97" spans="1:49" s="162" customFormat="1" ht="12.6" customHeight="1" x14ac:dyDescent="0.25">
      <c r="A97" s="457" t="s">
        <v>2100</v>
      </c>
      <c r="B97" s="436"/>
      <c r="C97" s="436"/>
      <c r="D97" s="436"/>
      <c r="E97" s="436"/>
      <c r="F97" s="436"/>
      <c r="G97" s="436"/>
      <c r="H97" s="436"/>
      <c r="I97" s="436"/>
      <c r="J97" s="436"/>
      <c r="K97" s="436"/>
      <c r="L97" s="436"/>
      <c r="M97" s="436"/>
      <c r="N97" s="436"/>
      <c r="O97" s="436"/>
      <c r="P97" s="436"/>
      <c r="Q97" s="436"/>
      <c r="R97" s="436"/>
      <c r="S97" s="436"/>
      <c r="T97" s="436"/>
      <c r="U97" s="436"/>
      <c r="V97" s="436"/>
      <c r="W97" s="436"/>
      <c r="X97" s="436"/>
      <c r="Y97" s="436"/>
      <c r="Z97" s="436"/>
      <c r="AA97" s="436"/>
      <c r="AB97" s="436"/>
      <c r="AC97" s="436"/>
      <c r="AD97" s="436"/>
      <c r="AE97" s="436"/>
      <c r="AF97" s="436"/>
      <c r="AG97" s="436"/>
      <c r="AH97" s="436"/>
      <c r="AI97" s="436"/>
      <c r="AJ97" s="436"/>
      <c r="AK97" s="436"/>
      <c r="AL97" s="436"/>
      <c r="AM97" s="436"/>
      <c r="AN97" s="436"/>
      <c r="AO97" s="436"/>
      <c r="AP97" s="436"/>
      <c r="AQ97" s="436"/>
      <c r="AR97" s="436"/>
      <c r="AS97" s="436"/>
      <c r="AT97" s="436"/>
      <c r="AU97" s="436"/>
      <c r="AV97" s="436"/>
      <c r="AW97" s="436"/>
    </row>
    <row r="98" spans="1:49" s="162" customFormat="1" ht="60" customHeight="1" x14ac:dyDescent="0.25">
      <c r="A98" s="1166"/>
      <c r="B98" s="1167"/>
      <c r="C98" s="1167"/>
      <c r="D98" s="1167"/>
      <c r="E98" s="1167"/>
      <c r="F98" s="1167"/>
      <c r="G98" s="1167"/>
      <c r="H98" s="1167"/>
      <c r="I98" s="1167"/>
      <c r="J98" s="1167"/>
      <c r="K98" s="1167"/>
      <c r="L98" s="1167"/>
      <c r="M98" s="1167"/>
      <c r="N98" s="1167"/>
      <c r="O98" s="1167"/>
      <c r="P98" s="1167"/>
      <c r="Q98" s="1167"/>
      <c r="R98" s="1167"/>
      <c r="S98" s="1167"/>
      <c r="T98" s="1167"/>
      <c r="U98" s="1167"/>
      <c r="V98" s="1167"/>
      <c r="W98" s="1167"/>
      <c r="X98" s="1167"/>
      <c r="Y98" s="1167"/>
      <c r="Z98" s="1167"/>
      <c r="AA98" s="1167"/>
      <c r="AB98" s="1167"/>
      <c r="AC98" s="1167"/>
      <c r="AD98" s="1167"/>
      <c r="AE98" s="1167"/>
      <c r="AF98" s="1167"/>
      <c r="AG98" s="1167"/>
      <c r="AH98" s="1167"/>
      <c r="AI98" s="1167"/>
      <c r="AJ98" s="1167"/>
      <c r="AK98" s="1167"/>
      <c r="AL98" s="1167"/>
      <c r="AM98" s="1167"/>
      <c r="AN98" s="1167"/>
      <c r="AO98" s="1167"/>
      <c r="AP98" s="1167"/>
      <c r="AQ98" s="1167"/>
      <c r="AR98" s="1167"/>
      <c r="AS98" s="1167"/>
      <c r="AT98" s="1167"/>
      <c r="AU98" s="1167"/>
      <c r="AV98" s="1167"/>
      <c r="AW98" s="1168"/>
    </row>
    <row r="99" spans="1:49" s="162" customFormat="1" ht="12.6" customHeight="1" x14ac:dyDescent="0.25">
      <c r="A99" s="1219" t="s">
        <v>3034</v>
      </c>
      <c r="B99" s="1219"/>
      <c r="C99" s="1219"/>
      <c r="D99" s="1219"/>
      <c r="E99" s="1219"/>
      <c r="F99" s="1219"/>
      <c r="G99" s="1219" t="s">
        <v>3034</v>
      </c>
      <c r="H99" s="1219"/>
      <c r="I99" s="1219"/>
      <c r="J99" s="1219"/>
      <c r="K99" s="1219"/>
      <c r="L99" s="1219"/>
      <c r="M99" s="1219"/>
      <c r="N99" s="1219"/>
      <c r="O99" s="1219"/>
      <c r="P99" s="1219"/>
      <c r="Q99" s="1219"/>
      <c r="R99" s="1219"/>
      <c r="S99" s="1219"/>
      <c r="T99" s="1219"/>
      <c r="U99" s="1219"/>
      <c r="V99" s="1219"/>
      <c r="W99" s="1219"/>
      <c r="X99" s="1219"/>
      <c r="Y99" s="1219"/>
      <c r="Z99" s="1219"/>
      <c r="AA99" s="1219"/>
      <c r="AB99" s="1219"/>
      <c r="AC99" s="1219"/>
      <c r="AD99" s="1219"/>
      <c r="AE99" s="1219"/>
      <c r="AF99" s="1219"/>
      <c r="AG99" s="1219"/>
      <c r="AH99" s="1219"/>
      <c r="AI99" s="1219"/>
      <c r="AJ99" s="1219"/>
      <c r="AK99" s="1219"/>
      <c r="AL99" s="1219"/>
      <c r="AM99" s="1219"/>
      <c r="AN99" s="1219"/>
      <c r="AO99" s="1219"/>
      <c r="AP99" s="1219"/>
      <c r="AQ99" s="1219"/>
      <c r="AR99" s="1219"/>
      <c r="AS99" s="1219"/>
      <c r="AT99" s="1219"/>
      <c r="AU99" s="1219"/>
      <c r="AV99" s="1219"/>
      <c r="AW99" s="1219"/>
    </row>
    <row r="100" spans="1:49" s="162" customFormat="1" ht="12.6" customHeight="1" x14ac:dyDescent="0.25">
      <c r="A100" s="457" t="s">
        <v>2100</v>
      </c>
      <c r="B100" s="436"/>
      <c r="C100" s="436"/>
      <c r="D100" s="436"/>
      <c r="E100" s="436"/>
      <c r="F100" s="436"/>
      <c r="G100" s="436"/>
      <c r="H100" s="436"/>
      <c r="I100" s="436"/>
      <c r="J100" s="436"/>
      <c r="K100" s="436"/>
      <c r="L100" s="436"/>
      <c r="M100" s="436"/>
      <c r="N100" s="436"/>
      <c r="O100" s="436"/>
      <c r="P100" s="436"/>
      <c r="Q100" s="436"/>
      <c r="R100" s="436"/>
      <c r="S100" s="436"/>
      <c r="T100" s="436"/>
      <c r="U100" s="436"/>
      <c r="V100" s="436"/>
      <c r="W100" s="436"/>
      <c r="X100" s="436"/>
      <c r="Y100" s="436"/>
      <c r="Z100" s="436"/>
      <c r="AA100" s="436"/>
      <c r="AB100" s="436"/>
      <c r="AC100" s="436"/>
      <c r="AD100" s="436"/>
      <c r="AE100" s="436"/>
      <c r="AF100" s="436"/>
      <c r="AG100" s="436"/>
      <c r="AH100" s="436"/>
      <c r="AI100" s="436"/>
      <c r="AJ100" s="436"/>
      <c r="AK100" s="436"/>
      <c r="AL100" s="436"/>
      <c r="AM100" s="436"/>
      <c r="AN100" s="436"/>
      <c r="AO100" s="436"/>
      <c r="AP100" s="436"/>
      <c r="AQ100" s="436"/>
      <c r="AR100" s="436"/>
      <c r="AS100" s="436"/>
      <c r="AT100" s="436"/>
      <c r="AU100" s="436"/>
      <c r="AV100" s="436"/>
      <c r="AW100" s="436"/>
    </row>
    <row r="101" spans="1:49" s="162" customFormat="1" ht="60" customHeight="1" x14ac:dyDescent="0.25">
      <c r="A101" s="1166"/>
      <c r="B101" s="1167"/>
      <c r="C101" s="1167"/>
      <c r="D101" s="1167"/>
      <c r="E101" s="1167"/>
      <c r="F101" s="1167"/>
      <c r="G101" s="1167"/>
      <c r="H101" s="1167"/>
      <c r="I101" s="1167"/>
      <c r="J101" s="1167"/>
      <c r="K101" s="1167"/>
      <c r="L101" s="1167"/>
      <c r="M101" s="1167"/>
      <c r="N101" s="1167"/>
      <c r="O101" s="1167"/>
      <c r="P101" s="1167"/>
      <c r="Q101" s="1167"/>
      <c r="R101" s="1167"/>
      <c r="S101" s="1167"/>
      <c r="T101" s="1167"/>
      <c r="U101" s="1167"/>
      <c r="V101" s="1167"/>
      <c r="W101" s="1167"/>
      <c r="X101" s="1167"/>
      <c r="Y101" s="1167"/>
      <c r="Z101" s="1167"/>
      <c r="AA101" s="1167"/>
      <c r="AB101" s="1167"/>
      <c r="AC101" s="1167"/>
      <c r="AD101" s="1167"/>
      <c r="AE101" s="1167"/>
      <c r="AF101" s="1167"/>
      <c r="AG101" s="1167"/>
      <c r="AH101" s="1167"/>
      <c r="AI101" s="1167"/>
      <c r="AJ101" s="1167"/>
      <c r="AK101" s="1167"/>
      <c r="AL101" s="1167"/>
      <c r="AM101" s="1167"/>
      <c r="AN101" s="1167"/>
      <c r="AO101" s="1167"/>
      <c r="AP101" s="1167"/>
      <c r="AQ101" s="1167"/>
      <c r="AR101" s="1167"/>
      <c r="AS101" s="1167"/>
      <c r="AT101" s="1167"/>
      <c r="AU101" s="1167"/>
      <c r="AV101" s="1167"/>
      <c r="AW101" s="1168"/>
    </row>
    <row r="102" spans="1:49" s="162" customFormat="1" ht="12.6" customHeight="1" x14ac:dyDescent="0.25">
      <c r="A102" s="1211" t="s">
        <v>3035</v>
      </c>
      <c r="B102" s="1211"/>
      <c r="C102" s="1211"/>
      <c r="D102" s="1211"/>
      <c r="E102" s="1211"/>
      <c r="F102" s="1211"/>
      <c r="G102" s="1211"/>
      <c r="H102" s="1211"/>
      <c r="I102" s="1211"/>
      <c r="J102" s="1211"/>
      <c r="K102" s="1211"/>
      <c r="L102" s="1211"/>
      <c r="M102" s="1211"/>
      <c r="N102" s="1211"/>
      <c r="O102" s="1211"/>
      <c r="P102" s="1211"/>
      <c r="Q102" s="1211"/>
      <c r="R102" s="1211"/>
      <c r="S102" s="1211"/>
      <c r="T102" s="1211"/>
      <c r="U102" s="1211"/>
      <c r="V102" s="1211"/>
      <c r="W102" s="1211"/>
      <c r="X102" s="1211"/>
      <c r="Y102" s="1211"/>
      <c r="Z102" s="1211"/>
      <c r="AA102" s="1211"/>
      <c r="AB102" s="1211"/>
      <c r="AC102" s="1211"/>
      <c r="AD102" s="1211"/>
      <c r="AE102" s="1211"/>
      <c r="AF102" s="1211"/>
      <c r="AG102" s="1211"/>
      <c r="AH102" s="1211"/>
      <c r="AI102" s="1211"/>
      <c r="AJ102" s="1211"/>
      <c r="AK102" s="1211"/>
      <c r="AL102" s="1211"/>
      <c r="AM102" s="1211"/>
      <c r="AN102" s="1211"/>
      <c r="AO102" s="1211"/>
      <c r="AP102" s="1211"/>
      <c r="AQ102" s="1211"/>
      <c r="AR102" s="1211"/>
      <c r="AS102" s="1211"/>
      <c r="AT102" s="1211"/>
      <c r="AU102" s="1211"/>
      <c r="AV102" s="1211"/>
      <c r="AW102" s="1211"/>
    </row>
    <row r="103" spans="1:49" s="162" customFormat="1" ht="12" customHeight="1" x14ac:dyDescent="0.25">
      <c r="A103" s="1220" t="s">
        <v>3036</v>
      </c>
      <c r="B103" s="1221"/>
      <c r="C103" s="1221"/>
      <c r="D103" s="1221"/>
      <c r="E103" s="1221"/>
      <c r="F103" s="1221"/>
      <c r="G103" s="1221"/>
      <c r="H103" s="1221"/>
      <c r="I103" s="1221"/>
      <c r="J103" s="1221"/>
      <c r="K103" s="1221"/>
      <c r="L103" s="1221"/>
      <c r="M103" s="1221"/>
      <c r="N103" s="1221"/>
      <c r="O103" s="1221"/>
      <c r="P103" s="1221"/>
      <c r="Q103" s="1221"/>
      <c r="R103" s="1221"/>
      <c r="S103" s="1221"/>
      <c r="T103" s="1221"/>
      <c r="U103" s="1220" t="s">
        <v>3581</v>
      </c>
      <c r="V103" s="1221"/>
      <c r="W103" s="1221"/>
      <c r="X103" s="1221"/>
      <c r="Y103" s="1221"/>
      <c r="Z103" s="1221"/>
      <c r="AA103" s="1221"/>
      <c r="AB103" s="1221"/>
      <c r="AC103" s="1226"/>
      <c r="AD103" s="1220" t="s">
        <v>3037</v>
      </c>
      <c r="AE103" s="1221"/>
      <c r="AF103" s="1221"/>
      <c r="AG103" s="1221"/>
      <c r="AH103" s="1226"/>
      <c r="AI103" s="1227"/>
      <c r="AJ103" s="1228"/>
      <c r="AK103" s="1228"/>
      <c r="AL103" s="1228"/>
      <c r="AM103" s="1228"/>
      <c r="AN103" s="1228"/>
      <c r="AO103" s="1228"/>
      <c r="AP103" s="1228"/>
      <c r="AQ103" s="1228"/>
      <c r="AR103" s="1228"/>
      <c r="AS103" s="1228"/>
      <c r="AT103" s="1228"/>
      <c r="AU103" s="1229"/>
      <c r="AV103" s="436"/>
      <c r="AW103" s="436"/>
    </row>
    <row r="104" spans="1:49" s="162" customFormat="1" ht="9.75" customHeight="1" x14ac:dyDescent="0.25">
      <c r="A104" s="1222"/>
      <c r="B104" s="1223"/>
      <c r="C104" s="1223"/>
      <c r="D104" s="1223"/>
      <c r="E104" s="1223"/>
      <c r="F104" s="1223"/>
      <c r="G104" s="1223"/>
      <c r="H104" s="1223"/>
      <c r="I104" s="1223"/>
      <c r="J104" s="1223"/>
      <c r="K104" s="1223"/>
      <c r="L104" s="1223"/>
      <c r="M104" s="1223"/>
      <c r="N104" s="1223"/>
      <c r="O104" s="1223"/>
      <c r="P104" s="1223"/>
      <c r="Q104" s="1223"/>
      <c r="R104" s="1223"/>
      <c r="S104" s="1223"/>
      <c r="T104" s="1223"/>
      <c r="U104" s="1222" t="s">
        <v>3038</v>
      </c>
      <c r="V104" s="1223"/>
      <c r="W104" s="1223"/>
      <c r="X104" s="1223"/>
      <c r="Y104" s="1223"/>
      <c r="Z104" s="1223"/>
      <c r="AA104" s="1223"/>
      <c r="AB104" s="1223"/>
      <c r="AC104" s="1230"/>
      <c r="AD104" s="1222" t="s">
        <v>3039</v>
      </c>
      <c r="AE104" s="1223"/>
      <c r="AF104" s="1223"/>
      <c r="AG104" s="1223"/>
      <c r="AH104" s="1230"/>
      <c r="AI104" s="1222" t="s">
        <v>3040</v>
      </c>
      <c r="AJ104" s="1223"/>
      <c r="AK104" s="1223"/>
      <c r="AL104" s="1223"/>
      <c r="AM104" s="1223"/>
      <c r="AN104" s="1223"/>
      <c r="AO104" s="1223"/>
      <c r="AP104" s="1223"/>
      <c r="AQ104" s="1223"/>
      <c r="AR104" s="1223"/>
      <c r="AS104" s="1223"/>
      <c r="AT104" s="1223"/>
      <c r="AU104" s="1230"/>
      <c r="AV104" s="436"/>
      <c r="AW104" s="436"/>
    </row>
    <row r="105" spans="1:49" s="162" customFormat="1" ht="9.75" customHeight="1" x14ac:dyDescent="0.25">
      <c r="A105" s="1224"/>
      <c r="B105" s="1225"/>
      <c r="C105" s="1225"/>
      <c r="D105" s="1225"/>
      <c r="E105" s="1225"/>
      <c r="F105" s="1225"/>
      <c r="G105" s="1225"/>
      <c r="H105" s="1225"/>
      <c r="I105" s="1225"/>
      <c r="J105" s="1225"/>
      <c r="K105" s="1225"/>
      <c r="L105" s="1225"/>
      <c r="M105" s="1225"/>
      <c r="N105" s="1225"/>
      <c r="O105" s="1225"/>
      <c r="P105" s="1225"/>
      <c r="Q105" s="1225"/>
      <c r="R105" s="1225"/>
      <c r="S105" s="1225"/>
      <c r="T105" s="1225"/>
      <c r="U105" s="1224" t="s">
        <v>3041</v>
      </c>
      <c r="V105" s="1225"/>
      <c r="W105" s="1225"/>
      <c r="X105" s="1225"/>
      <c r="Y105" s="1225"/>
      <c r="Z105" s="1225"/>
      <c r="AA105" s="1225"/>
      <c r="AB105" s="1225"/>
      <c r="AC105" s="1231"/>
      <c r="AD105" s="1224" t="s">
        <v>3042</v>
      </c>
      <c r="AE105" s="1225"/>
      <c r="AF105" s="1225"/>
      <c r="AG105" s="1225"/>
      <c r="AH105" s="1231"/>
      <c r="AI105" s="1224" t="s">
        <v>3043</v>
      </c>
      <c r="AJ105" s="1225"/>
      <c r="AK105" s="1225"/>
      <c r="AL105" s="1225"/>
      <c r="AM105" s="1225"/>
      <c r="AN105" s="1225"/>
      <c r="AO105" s="1225"/>
      <c r="AP105" s="1225"/>
      <c r="AQ105" s="1225"/>
      <c r="AR105" s="1225"/>
      <c r="AS105" s="1225"/>
      <c r="AT105" s="1225"/>
      <c r="AU105" s="1231"/>
      <c r="AV105" s="436"/>
      <c r="AW105" s="436"/>
    </row>
    <row r="106" spans="1:49" s="162" customFormat="1" ht="12.6" customHeight="1" x14ac:dyDescent="0.25">
      <c r="A106" s="1217" t="s">
        <v>919</v>
      </c>
      <c r="B106" s="1218"/>
      <c r="C106" s="1218"/>
      <c r="D106" s="1218"/>
      <c r="E106" s="1218"/>
      <c r="F106" s="1218"/>
      <c r="G106" s="1218"/>
      <c r="H106" s="1218"/>
      <c r="I106" s="1218"/>
      <c r="J106" s="1218"/>
      <c r="K106" s="1218"/>
      <c r="L106" s="1218"/>
      <c r="M106" s="1218"/>
      <c r="N106" s="1218"/>
      <c r="O106" s="1218"/>
      <c r="P106" s="1218"/>
      <c r="Q106" s="1218"/>
      <c r="R106" s="1218"/>
      <c r="S106" s="1218"/>
      <c r="T106" s="1218"/>
      <c r="U106" s="1221"/>
      <c r="V106" s="1221"/>
      <c r="W106" s="1221"/>
      <c r="X106" s="1221"/>
      <c r="Y106" s="1221"/>
      <c r="Z106" s="1221"/>
      <c r="AA106" s="1221"/>
      <c r="AB106" s="1221"/>
      <c r="AC106" s="1221"/>
      <c r="AD106" s="1244"/>
      <c r="AE106" s="1244"/>
      <c r="AF106" s="1244"/>
      <c r="AG106" s="1244"/>
      <c r="AH106" s="1244"/>
      <c r="AI106" s="1221"/>
      <c r="AJ106" s="1221"/>
      <c r="AK106" s="1221"/>
      <c r="AL106" s="1221"/>
      <c r="AM106" s="1221"/>
      <c r="AN106" s="1221"/>
      <c r="AO106" s="1221"/>
      <c r="AP106" s="1221"/>
      <c r="AQ106" s="1221"/>
      <c r="AR106" s="1221"/>
      <c r="AS106" s="1221"/>
      <c r="AT106" s="1221"/>
      <c r="AU106" s="1221"/>
      <c r="AV106" s="436"/>
      <c r="AW106" s="436"/>
    </row>
    <row r="107" spans="1:49" s="162" customFormat="1" ht="12.6" customHeight="1" x14ac:dyDescent="0.25">
      <c r="A107" s="1212"/>
      <c r="B107" s="1212"/>
      <c r="C107" s="1212"/>
      <c r="D107" s="1212"/>
      <c r="E107" s="1212"/>
      <c r="F107" s="1212"/>
      <c r="G107" s="1212"/>
      <c r="H107" s="1212"/>
      <c r="I107" s="1212"/>
      <c r="J107" s="1212"/>
      <c r="K107" s="1212"/>
      <c r="L107" s="1212"/>
      <c r="M107" s="1212"/>
      <c r="N107" s="1212"/>
      <c r="O107" s="1212"/>
      <c r="P107" s="1212"/>
      <c r="Q107" s="1212"/>
      <c r="R107" s="1212"/>
      <c r="S107" s="1212"/>
      <c r="T107" s="1212"/>
      <c r="U107" s="1213"/>
      <c r="V107" s="1213"/>
      <c r="W107" s="1213"/>
      <c r="X107" s="1213"/>
      <c r="Y107" s="1213"/>
      <c r="Z107" s="1213"/>
      <c r="AA107" s="1213"/>
      <c r="AB107" s="1213"/>
      <c r="AC107" s="1213"/>
      <c r="AD107" s="1214"/>
      <c r="AE107" s="1214"/>
      <c r="AF107" s="1214"/>
      <c r="AG107" s="1214"/>
      <c r="AH107" s="1214"/>
      <c r="AI107" s="1213"/>
      <c r="AJ107" s="1213"/>
      <c r="AK107" s="1213"/>
      <c r="AL107" s="1213"/>
      <c r="AM107" s="1213"/>
      <c r="AN107" s="1213"/>
      <c r="AO107" s="1213"/>
      <c r="AP107" s="1213"/>
      <c r="AQ107" s="1213"/>
      <c r="AR107" s="1213"/>
      <c r="AS107" s="1213"/>
      <c r="AT107" s="1213"/>
      <c r="AU107" s="1213"/>
      <c r="AV107" s="436"/>
      <c r="AW107" s="436"/>
    </row>
    <row r="108" spans="1:49" s="162" customFormat="1" ht="12.6" customHeight="1" x14ac:dyDescent="0.25">
      <c r="A108" s="1212"/>
      <c r="B108" s="1212"/>
      <c r="C108" s="1212"/>
      <c r="D108" s="1212"/>
      <c r="E108" s="1212"/>
      <c r="F108" s="1212"/>
      <c r="G108" s="1212"/>
      <c r="H108" s="1212"/>
      <c r="I108" s="1212"/>
      <c r="J108" s="1212"/>
      <c r="K108" s="1212"/>
      <c r="L108" s="1212"/>
      <c r="M108" s="1212"/>
      <c r="N108" s="1212"/>
      <c r="O108" s="1212"/>
      <c r="P108" s="1212"/>
      <c r="Q108" s="1212"/>
      <c r="R108" s="1212"/>
      <c r="S108" s="1212"/>
      <c r="T108" s="1212"/>
      <c r="U108" s="1213"/>
      <c r="V108" s="1213"/>
      <c r="W108" s="1213"/>
      <c r="X108" s="1213"/>
      <c r="Y108" s="1213"/>
      <c r="Z108" s="1213"/>
      <c r="AA108" s="1213"/>
      <c r="AB108" s="1213"/>
      <c r="AC108" s="1213"/>
      <c r="AD108" s="1214"/>
      <c r="AE108" s="1214"/>
      <c r="AF108" s="1214"/>
      <c r="AG108" s="1214"/>
      <c r="AH108" s="1214"/>
      <c r="AI108" s="1213"/>
      <c r="AJ108" s="1213"/>
      <c r="AK108" s="1213"/>
      <c r="AL108" s="1213"/>
      <c r="AM108" s="1213"/>
      <c r="AN108" s="1213"/>
      <c r="AO108" s="1213"/>
      <c r="AP108" s="1213"/>
      <c r="AQ108" s="1213"/>
      <c r="AR108" s="1213"/>
      <c r="AS108" s="1213"/>
      <c r="AT108" s="1213"/>
      <c r="AU108" s="1213"/>
      <c r="AV108" s="436"/>
      <c r="AW108" s="436"/>
    </row>
    <row r="109" spans="1:49" s="162" customFormat="1" ht="12.6" customHeight="1" x14ac:dyDescent="0.25">
      <c r="A109" s="1217" t="s">
        <v>3044</v>
      </c>
      <c r="B109" s="1218"/>
      <c r="C109" s="1218"/>
      <c r="D109" s="1218"/>
      <c r="E109" s="1218"/>
      <c r="F109" s="1218"/>
      <c r="G109" s="1218"/>
      <c r="H109" s="1218"/>
      <c r="I109" s="1218"/>
      <c r="J109" s="1218"/>
      <c r="K109" s="1218"/>
      <c r="L109" s="1218"/>
      <c r="M109" s="1218"/>
      <c r="N109" s="1218"/>
      <c r="O109" s="1218"/>
      <c r="P109" s="1218"/>
      <c r="Q109" s="1218"/>
      <c r="R109" s="1218"/>
      <c r="S109" s="1218"/>
      <c r="T109" s="1218"/>
      <c r="Z109" s="436"/>
      <c r="AA109" s="436"/>
      <c r="AB109" s="436"/>
      <c r="AC109" s="436"/>
      <c r="AD109" s="436"/>
      <c r="AS109" s="436"/>
      <c r="AT109" s="436"/>
      <c r="AU109" s="436"/>
      <c r="AV109" s="436"/>
      <c r="AW109" s="436"/>
    </row>
    <row r="110" spans="1:49" s="162" customFormat="1" ht="12.6" customHeight="1" x14ac:dyDescent="0.25">
      <c r="A110" s="1212"/>
      <c r="B110" s="1212"/>
      <c r="C110" s="1212"/>
      <c r="D110" s="1212"/>
      <c r="E110" s="1212"/>
      <c r="F110" s="1212"/>
      <c r="G110" s="1212"/>
      <c r="H110" s="1212"/>
      <c r="I110" s="1212"/>
      <c r="J110" s="1212"/>
      <c r="K110" s="1212"/>
      <c r="L110" s="1212"/>
      <c r="M110" s="1212"/>
      <c r="N110" s="1212"/>
      <c r="O110" s="1212"/>
      <c r="P110" s="1212"/>
      <c r="Q110" s="1212"/>
      <c r="R110" s="1212"/>
      <c r="S110" s="1212"/>
      <c r="T110" s="1212"/>
      <c r="U110" s="1213"/>
      <c r="V110" s="1213"/>
      <c r="W110" s="1213"/>
      <c r="X110" s="1213"/>
      <c r="Y110" s="1213"/>
      <c r="Z110" s="1213"/>
      <c r="AA110" s="1213"/>
      <c r="AB110" s="1213"/>
      <c r="AC110" s="1213"/>
      <c r="AD110" s="1214"/>
      <c r="AE110" s="1214"/>
      <c r="AF110" s="1214"/>
      <c r="AG110" s="1214"/>
      <c r="AH110" s="1214"/>
      <c r="AI110" s="1213"/>
      <c r="AJ110" s="1213"/>
      <c r="AK110" s="1213"/>
      <c r="AL110" s="1213"/>
      <c r="AM110" s="1213"/>
      <c r="AN110" s="1213"/>
      <c r="AO110" s="1213"/>
      <c r="AP110" s="1213"/>
      <c r="AQ110" s="1213"/>
      <c r="AR110" s="1213"/>
      <c r="AS110" s="1213"/>
      <c r="AT110" s="1213"/>
      <c r="AU110" s="1213"/>
      <c r="AV110" s="436"/>
      <c r="AW110" s="436"/>
    </row>
    <row r="111" spans="1:49" s="162" customFormat="1" ht="12.6" customHeight="1" x14ac:dyDescent="0.25">
      <c r="A111" s="1212"/>
      <c r="B111" s="1212"/>
      <c r="C111" s="1212"/>
      <c r="D111" s="1212"/>
      <c r="E111" s="1212"/>
      <c r="F111" s="1212"/>
      <c r="G111" s="1212"/>
      <c r="H111" s="1212"/>
      <c r="I111" s="1212"/>
      <c r="J111" s="1212"/>
      <c r="K111" s="1212"/>
      <c r="L111" s="1212"/>
      <c r="M111" s="1212"/>
      <c r="N111" s="1212"/>
      <c r="O111" s="1212"/>
      <c r="P111" s="1212"/>
      <c r="Q111" s="1212"/>
      <c r="R111" s="1212"/>
      <c r="S111" s="1212"/>
      <c r="T111" s="1212"/>
      <c r="U111" s="1213"/>
      <c r="V111" s="1213"/>
      <c r="W111" s="1213"/>
      <c r="X111" s="1213"/>
      <c r="Y111" s="1213"/>
      <c r="Z111" s="1213"/>
      <c r="AA111" s="1213"/>
      <c r="AB111" s="1213"/>
      <c r="AC111" s="1213"/>
      <c r="AD111" s="1214"/>
      <c r="AE111" s="1214"/>
      <c r="AF111" s="1214"/>
      <c r="AG111" s="1214"/>
      <c r="AH111" s="1214"/>
      <c r="AI111" s="1213"/>
      <c r="AJ111" s="1213"/>
      <c r="AK111" s="1213"/>
      <c r="AL111" s="1213"/>
      <c r="AM111" s="1213"/>
      <c r="AN111" s="1213"/>
      <c r="AO111" s="1213"/>
      <c r="AP111" s="1213"/>
      <c r="AQ111" s="1213"/>
      <c r="AR111" s="1213"/>
      <c r="AS111" s="1213"/>
      <c r="AT111" s="1213"/>
      <c r="AU111" s="1213"/>
      <c r="AV111" s="436"/>
      <c r="AW111" s="436"/>
    </row>
    <row r="112" spans="1:49" s="162" customFormat="1" ht="12.6" customHeight="1" x14ac:dyDescent="0.25">
      <c r="A112" s="1210"/>
      <c r="B112" s="1210"/>
      <c r="C112" s="436"/>
      <c r="D112" s="436"/>
      <c r="E112" s="436"/>
      <c r="F112" s="436"/>
      <c r="G112" s="436"/>
      <c r="H112" s="436"/>
      <c r="I112" s="436"/>
      <c r="J112" s="436"/>
      <c r="K112" s="436"/>
      <c r="L112" s="436"/>
      <c r="M112" s="436"/>
      <c r="N112" s="436"/>
      <c r="O112" s="436"/>
      <c r="P112" s="436"/>
      <c r="Q112" s="436"/>
      <c r="R112" s="436"/>
      <c r="S112" s="436"/>
      <c r="T112" s="436"/>
      <c r="U112" s="436"/>
      <c r="V112" s="436"/>
      <c r="W112" s="436"/>
      <c r="X112" s="436"/>
      <c r="Y112" s="436"/>
      <c r="Z112" s="436"/>
      <c r="AA112" s="436"/>
      <c r="AB112" s="436"/>
      <c r="AC112" s="436"/>
      <c r="AD112" s="436"/>
      <c r="AE112" s="436"/>
      <c r="AF112" s="436"/>
      <c r="AL112" s="436"/>
      <c r="AM112" s="436"/>
      <c r="AN112" s="436"/>
      <c r="AO112" s="436"/>
      <c r="AP112" s="436"/>
      <c r="AQ112" s="436"/>
      <c r="AR112" s="436"/>
      <c r="AS112" s="436"/>
      <c r="AT112" s="436"/>
      <c r="AU112" s="436"/>
      <c r="AV112" s="436"/>
      <c r="AW112" s="436"/>
    </row>
    <row r="113" spans="1:49" s="162" customFormat="1" ht="12.6" customHeight="1" x14ac:dyDescent="0.25">
      <c r="A113" s="1211" t="s">
        <v>3045</v>
      </c>
      <c r="B113" s="1211"/>
      <c r="C113" s="1211"/>
      <c r="D113" s="1211"/>
      <c r="E113" s="1211"/>
      <c r="F113" s="1211"/>
      <c r="G113" s="1211"/>
      <c r="H113" s="1211"/>
      <c r="I113" s="1211"/>
      <c r="J113" s="1211"/>
      <c r="K113" s="1211"/>
      <c r="L113" s="1211"/>
      <c r="M113" s="1211"/>
      <c r="N113" s="1211"/>
      <c r="O113" s="1211"/>
      <c r="P113" s="1211"/>
      <c r="Q113" s="1211"/>
      <c r="R113" s="1211"/>
      <c r="S113" s="1211"/>
      <c r="T113" s="1211"/>
      <c r="U113" s="1211"/>
      <c r="V113" s="1211"/>
      <c r="W113" s="1211"/>
      <c r="X113" s="1211"/>
      <c r="Y113" s="1211"/>
      <c r="Z113" s="1211"/>
      <c r="AA113" s="1211"/>
      <c r="AB113" s="1211"/>
      <c r="AC113" s="1211"/>
      <c r="AD113" s="1211"/>
      <c r="AE113" s="1211"/>
      <c r="AF113" s="1211"/>
      <c r="AG113" s="1211"/>
      <c r="AH113" s="1211"/>
      <c r="AI113" s="1211"/>
      <c r="AJ113" s="1211"/>
      <c r="AK113" s="1211"/>
      <c r="AL113" s="1211"/>
      <c r="AM113" s="1211"/>
      <c r="AN113" s="1211"/>
      <c r="AO113" s="1211"/>
      <c r="AP113" s="1211"/>
      <c r="AQ113" s="1211"/>
      <c r="AR113" s="1211"/>
      <c r="AS113" s="1211"/>
      <c r="AT113" s="1211"/>
      <c r="AU113" s="1211"/>
      <c r="AV113" s="1211"/>
      <c r="AW113" s="1211"/>
    </row>
    <row r="114" spans="1:49" s="162" customFormat="1" ht="12.6" customHeight="1" x14ac:dyDescent="0.25">
      <c r="A114" s="457" t="s">
        <v>3046</v>
      </c>
      <c r="B114" s="457"/>
      <c r="C114" s="457"/>
      <c r="D114" s="457"/>
      <c r="E114" s="457"/>
      <c r="F114" s="457"/>
      <c r="G114" s="457"/>
      <c r="H114" s="457"/>
      <c r="I114" s="457"/>
      <c r="J114" s="457"/>
      <c r="K114" s="457"/>
      <c r="L114" s="457"/>
      <c r="M114" s="457"/>
      <c r="N114" s="457"/>
      <c r="O114" s="457"/>
      <c r="P114" s="457"/>
      <c r="Q114" s="457"/>
      <c r="R114" s="457"/>
      <c r="S114" s="457"/>
      <c r="T114" s="457"/>
      <c r="U114" s="457"/>
      <c r="V114" s="457"/>
      <c r="W114" s="457"/>
      <c r="X114" s="457"/>
      <c r="Y114" s="457"/>
      <c r="Z114" s="457"/>
      <c r="AA114" s="457"/>
      <c r="AB114" s="457"/>
      <c r="AC114" s="457"/>
      <c r="AD114" s="457"/>
      <c r="AE114" s="457"/>
      <c r="AF114" s="457"/>
      <c r="AG114" s="457"/>
      <c r="AH114" s="457"/>
      <c r="AI114" s="457"/>
      <c r="AJ114" s="457"/>
      <c r="AK114" s="457"/>
      <c r="AL114" s="457"/>
      <c r="AM114" s="457"/>
      <c r="AN114" s="457"/>
      <c r="AO114" s="457"/>
      <c r="AP114" s="457"/>
      <c r="AQ114" s="457"/>
      <c r="AR114" s="457"/>
      <c r="AS114" s="457"/>
      <c r="AT114" s="457"/>
      <c r="AU114" s="457"/>
      <c r="AV114" s="457"/>
      <c r="AW114" s="457"/>
    </row>
    <row r="115" spans="1:49" s="162" customFormat="1" ht="12.6" customHeight="1" x14ac:dyDescent="0.25">
      <c r="A115" s="457" t="s">
        <v>2100</v>
      </c>
      <c r="B115" s="457"/>
      <c r="C115" s="457"/>
      <c r="D115" s="457"/>
      <c r="E115" s="457"/>
      <c r="F115" s="457"/>
      <c r="G115" s="457"/>
      <c r="H115" s="457"/>
      <c r="I115" s="457"/>
      <c r="J115" s="457"/>
      <c r="K115" s="457"/>
      <c r="L115" s="457"/>
      <c r="M115" s="457"/>
      <c r="N115" s="457"/>
      <c r="O115" s="457"/>
      <c r="P115" s="457"/>
      <c r="Q115" s="457"/>
      <c r="R115" s="457"/>
      <c r="S115" s="457"/>
      <c r="T115" s="457"/>
      <c r="U115" s="457"/>
      <c r="V115" s="457"/>
      <c r="W115" s="457"/>
      <c r="X115" s="457"/>
      <c r="Y115" s="457"/>
      <c r="Z115" s="457"/>
      <c r="AA115" s="457"/>
      <c r="AB115" s="457"/>
      <c r="AC115" s="457"/>
      <c r="AD115" s="457"/>
      <c r="AE115" s="457"/>
      <c r="AF115" s="457"/>
      <c r="AG115" s="457"/>
      <c r="AH115" s="457"/>
      <c r="AI115" s="457"/>
      <c r="AJ115" s="457"/>
      <c r="AK115" s="457"/>
      <c r="AL115" s="457"/>
      <c r="AM115" s="457"/>
      <c r="AN115" s="457"/>
      <c r="AO115" s="457"/>
      <c r="AP115" s="457"/>
      <c r="AQ115" s="457"/>
      <c r="AR115" s="457"/>
      <c r="AS115" s="457"/>
      <c r="AT115" s="457"/>
      <c r="AU115" s="457"/>
      <c r="AV115" s="457"/>
      <c r="AW115" s="457"/>
    </row>
    <row r="116" spans="1:49" s="162" customFormat="1" ht="60" customHeight="1" x14ac:dyDescent="0.25">
      <c r="A116" s="1166"/>
      <c r="B116" s="1167"/>
      <c r="C116" s="1167"/>
      <c r="D116" s="1167"/>
      <c r="E116" s="1167"/>
      <c r="F116" s="1167"/>
      <c r="G116" s="1167"/>
      <c r="H116" s="1167"/>
      <c r="I116" s="1167"/>
      <c r="J116" s="1167"/>
      <c r="K116" s="1167"/>
      <c r="L116" s="1167"/>
      <c r="M116" s="1167"/>
      <c r="N116" s="1167"/>
      <c r="O116" s="1167"/>
      <c r="P116" s="1167"/>
      <c r="Q116" s="1167"/>
      <c r="R116" s="1167"/>
      <c r="S116" s="1167"/>
      <c r="T116" s="1167"/>
      <c r="U116" s="1167"/>
      <c r="V116" s="1167"/>
      <c r="W116" s="1167"/>
      <c r="X116" s="1167"/>
      <c r="Y116" s="1167"/>
      <c r="Z116" s="1167"/>
      <c r="AA116" s="1167"/>
      <c r="AB116" s="1167"/>
      <c r="AC116" s="1167"/>
      <c r="AD116" s="1167"/>
      <c r="AE116" s="1167"/>
      <c r="AF116" s="1167"/>
      <c r="AG116" s="1167"/>
      <c r="AH116" s="1167"/>
      <c r="AI116" s="1167"/>
      <c r="AJ116" s="1167"/>
      <c r="AK116" s="1167"/>
      <c r="AL116" s="1167"/>
      <c r="AM116" s="1167"/>
      <c r="AN116" s="1167"/>
      <c r="AO116" s="1167"/>
      <c r="AP116" s="1167"/>
      <c r="AQ116" s="1167"/>
      <c r="AR116" s="1167"/>
      <c r="AS116" s="1167"/>
      <c r="AT116" s="1167"/>
      <c r="AU116" s="1167"/>
      <c r="AV116" s="1167"/>
      <c r="AW116" s="1168"/>
    </row>
    <row r="117" spans="1:49" s="162" customFormat="1" ht="12.6" customHeight="1" x14ac:dyDescent="0.25">
      <c r="A117" s="457" t="s">
        <v>3047</v>
      </c>
      <c r="B117" s="457"/>
      <c r="C117" s="457"/>
      <c r="D117" s="457"/>
      <c r="E117" s="457"/>
      <c r="F117" s="457"/>
      <c r="G117" s="457"/>
      <c r="H117" s="457"/>
      <c r="I117" s="457"/>
      <c r="J117" s="457"/>
      <c r="K117" s="457"/>
      <c r="L117" s="457"/>
      <c r="M117" s="457"/>
      <c r="N117" s="457"/>
      <c r="O117" s="457"/>
      <c r="P117" s="457"/>
      <c r="Q117" s="457"/>
      <c r="R117" s="457"/>
      <c r="S117" s="457"/>
      <c r="T117" s="457"/>
      <c r="U117" s="457"/>
      <c r="V117" s="457"/>
      <c r="W117" s="457"/>
      <c r="X117" s="457"/>
      <c r="Y117" s="457"/>
      <c r="Z117" s="457"/>
      <c r="AA117" s="457"/>
      <c r="AB117" s="457"/>
      <c r="AC117" s="457"/>
      <c r="AD117" s="457"/>
      <c r="AE117" s="457"/>
      <c r="AF117" s="457"/>
      <c r="AG117" s="457"/>
      <c r="AH117" s="457"/>
      <c r="AI117" s="457"/>
      <c r="AJ117" s="457"/>
      <c r="AK117" s="457"/>
      <c r="AL117" s="457"/>
      <c r="AM117" s="457"/>
      <c r="AN117" s="457"/>
      <c r="AO117" s="457"/>
      <c r="AP117" s="457"/>
      <c r="AQ117" s="457"/>
      <c r="AR117" s="457"/>
      <c r="AS117" s="457"/>
      <c r="AT117" s="457"/>
      <c r="AU117" s="457"/>
      <c r="AV117" s="457"/>
      <c r="AW117" s="457"/>
    </row>
    <row r="118" spans="1:49" s="162" customFormat="1" ht="12.6" customHeight="1" x14ac:dyDescent="0.25">
      <c r="A118" s="457" t="s">
        <v>2100</v>
      </c>
      <c r="B118" s="457"/>
      <c r="C118" s="457"/>
      <c r="D118" s="457"/>
      <c r="E118" s="457"/>
      <c r="F118" s="457"/>
      <c r="G118" s="457"/>
      <c r="H118" s="457"/>
      <c r="I118" s="457"/>
      <c r="J118" s="457"/>
      <c r="K118" s="457"/>
      <c r="L118" s="457"/>
      <c r="M118" s="457"/>
      <c r="N118" s="457"/>
      <c r="O118" s="457"/>
      <c r="P118" s="457"/>
      <c r="Q118" s="457"/>
      <c r="R118" s="457"/>
      <c r="S118" s="457"/>
      <c r="T118" s="457"/>
      <c r="U118" s="457"/>
      <c r="V118" s="457"/>
      <c r="W118" s="457"/>
      <c r="X118" s="457"/>
      <c r="Y118" s="457"/>
      <c r="Z118" s="457"/>
      <c r="AA118" s="457"/>
      <c r="AB118" s="457"/>
      <c r="AC118" s="457"/>
      <c r="AD118" s="457"/>
      <c r="AE118" s="457"/>
      <c r="AF118" s="457"/>
      <c r="AG118" s="457"/>
      <c r="AH118" s="457"/>
      <c r="AI118" s="457"/>
      <c r="AJ118" s="457"/>
      <c r="AK118" s="457"/>
      <c r="AL118" s="457"/>
      <c r="AM118" s="457"/>
      <c r="AN118" s="457"/>
      <c r="AO118" s="457"/>
      <c r="AP118" s="457"/>
      <c r="AQ118" s="457"/>
      <c r="AR118" s="457"/>
      <c r="AS118" s="457"/>
      <c r="AT118" s="457"/>
      <c r="AU118" s="457"/>
      <c r="AV118" s="457"/>
      <c r="AW118" s="457"/>
    </row>
    <row r="119" spans="1:49" s="162" customFormat="1" ht="60" customHeight="1" x14ac:dyDescent="0.25">
      <c r="A119" s="1166"/>
      <c r="B119" s="1167"/>
      <c r="C119" s="1167"/>
      <c r="D119" s="1167"/>
      <c r="E119" s="1167"/>
      <c r="F119" s="1167"/>
      <c r="G119" s="1167"/>
      <c r="H119" s="1167"/>
      <c r="I119" s="1167"/>
      <c r="J119" s="1167"/>
      <c r="K119" s="1167"/>
      <c r="L119" s="1167"/>
      <c r="M119" s="1167"/>
      <c r="N119" s="1167"/>
      <c r="O119" s="1167"/>
      <c r="P119" s="1167"/>
      <c r="Q119" s="1167"/>
      <c r="R119" s="1167"/>
      <c r="S119" s="1167"/>
      <c r="T119" s="1167"/>
      <c r="U119" s="1167"/>
      <c r="V119" s="1167"/>
      <c r="W119" s="1167"/>
      <c r="X119" s="1167"/>
      <c r="Y119" s="1167"/>
      <c r="Z119" s="1167"/>
      <c r="AA119" s="1167"/>
      <c r="AB119" s="1167"/>
      <c r="AC119" s="1167"/>
      <c r="AD119" s="1167"/>
      <c r="AE119" s="1167"/>
      <c r="AF119" s="1167"/>
      <c r="AG119" s="1167"/>
      <c r="AH119" s="1167"/>
      <c r="AI119" s="1167"/>
      <c r="AJ119" s="1167"/>
      <c r="AK119" s="1167"/>
      <c r="AL119" s="1167"/>
      <c r="AM119" s="1167"/>
      <c r="AN119" s="1167"/>
      <c r="AO119" s="1167"/>
      <c r="AP119" s="1167"/>
      <c r="AQ119" s="1167"/>
      <c r="AR119" s="1167"/>
      <c r="AS119" s="1167"/>
      <c r="AT119" s="1167"/>
      <c r="AU119" s="1167"/>
      <c r="AV119" s="1167"/>
      <c r="AW119" s="1168"/>
    </row>
    <row r="120" spans="1:49" s="162" customFormat="1" ht="12.6" customHeight="1" x14ac:dyDescent="0.25">
      <c r="A120" s="457" t="s">
        <v>3048</v>
      </c>
      <c r="B120" s="457"/>
      <c r="C120" s="457"/>
      <c r="D120" s="457"/>
      <c r="E120" s="457"/>
      <c r="F120" s="457"/>
      <c r="G120" s="457"/>
      <c r="H120" s="457"/>
      <c r="I120" s="457"/>
      <c r="J120" s="457"/>
      <c r="K120" s="457"/>
      <c r="L120" s="457"/>
      <c r="M120" s="457"/>
      <c r="N120" s="457"/>
      <c r="O120" s="457"/>
      <c r="P120" s="457"/>
      <c r="Q120" s="457"/>
      <c r="R120" s="457"/>
      <c r="S120" s="457"/>
      <c r="T120" s="457"/>
      <c r="U120" s="457"/>
      <c r="V120" s="457"/>
      <c r="W120" s="457"/>
      <c r="X120" s="457"/>
      <c r="Y120" s="457"/>
      <c r="Z120" s="457"/>
      <c r="AA120" s="457"/>
      <c r="AB120" s="457"/>
      <c r="AC120" s="457"/>
      <c r="AD120" s="457"/>
      <c r="AE120" s="457"/>
      <c r="AF120" s="457"/>
      <c r="AG120" s="457"/>
      <c r="AH120" s="457"/>
      <c r="AI120" s="457"/>
      <c r="AJ120" s="457"/>
      <c r="AK120" s="457"/>
      <c r="AL120" s="457"/>
      <c r="AM120" s="457"/>
      <c r="AN120" s="457"/>
      <c r="AO120" s="457"/>
      <c r="AP120" s="457"/>
      <c r="AQ120" s="457"/>
      <c r="AR120" s="457"/>
      <c r="AS120" s="457"/>
      <c r="AT120" s="457"/>
      <c r="AU120" s="457"/>
      <c r="AV120" s="457"/>
      <c r="AW120" s="457"/>
    </row>
    <row r="121" spans="1:49" s="162" customFormat="1" ht="12.6" customHeight="1" x14ac:dyDescent="0.25">
      <c r="A121" s="457" t="s">
        <v>2100</v>
      </c>
      <c r="B121" s="457"/>
      <c r="C121" s="457"/>
      <c r="D121" s="457"/>
      <c r="E121" s="457"/>
      <c r="F121" s="457"/>
      <c r="G121" s="457"/>
      <c r="H121" s="457"/>
      <c r="I121" s="457"/>
      <c r="J121" s="457"/>
      <c r="K121" s="457"/>
      <c r="L121" s="457"/>
      <c r="M121" s="457"/>
      <c r="N121" s="457"/>
      <c r="O121" s="457"/>
      <c r="P121" s="457"/>
      <c r="Q121" s="457"/>
      <c r="R121" s="457"/>
      <c r="S121" s="457"/>
      <c r="T121" s="457"/>
      <c r="U121" s="457"/>
      <c r="V121" s="457"/>
      <c r="W121" s="457"/>
      <c r="X121" s="457"/>
      <c r="Y121" s="457"/>
      <c r="Z121" s="457"/>
      <c r="AA121" s="457"/>
      <c r="AB121" s="457"/>
      <c r="AC121" s="457"/>
      <c r="AD121" s="457"/>
      <c r="AE121" s="457"/>
      <c r="AF121" s="457"/>
      <c r="AG121" s="457"/>
      <c r="AH121" s="457"/>
      <c r="AI121" s="457"/>
      <c r="AJ121" s="457"/>
      <c r="AK121" s="457"/>
      <c r="AL121" s="457"/>
      <c r="AM121" s="457"/>
      <c r="AN121" s="457"/>
      <c r="AO121" s="457"/>
      <c r="AP121" s="457"/>
      <c r="AQ121" s="457"/>
      <c r="AR121" s="457"/>
      <c r="AS121" s="457"/>
      <c r="AT121" s="457"/>
      <c r="AU121" s="457"/>
      <c r="AV121" s="457"/>
      <c r="AW121" s="457"/>
    </row>
    <row r="122" spans="1:49" s="162" customFormat="1" ht="60" customHeight="1" x14ac:dyDescent="0.25">
      <c r="A122" s="1166"/>
      <c r="B122" s="1167"/>
      <c r="C122" s="1167"/>
      <c r="D122" s="1167"/>
      <c r="E122" s="1167"/>
      <c r="F122" s="1167"/>
      <c r="G122" s="1167"/>
      <c r="H122" s="1167"/>
      <c r="I122" s="1167"/>
      <c r="J122" s="1167"/>
      <c r="K122" s="1167"/>
      <c r="L122" s="1167"/>
      <c r="M122" s="1167"/>
      <c r="N122" s="1167"/>
      <c r="O122" s="1167"/>
      <c r="P122" s="1167"/>
      <c r="Q122" s="1167"/>
      <c r="R122" s="1167"/>
      <c r="S122" s="1167"/>
      <c r="T122" s="1167"/>
      <c r="U122" s="1167"/>
      <c r="V122" s="1167"/>
      <c r="W122" s="1167"/>
      <c r="X122" s="1167"/>
      <c r="Y122" s="1167"/>
      <c r="Z122" s="1167"/>
      <c r="AA122" s="1167"/>
      <c r="AB122" s="1167"/>
      <c r="AC122" s="1167"/>
      <c r="AD122" s="1167"/>
      <c r="AE122" s="1167"/>
      <c r="AF122" s="1167"/>
      <c r="AG122" s="1167"/>
      <c r="AH122" s="1167"/>
      <c r="AI122" s="1167"/>
      <c r="AJ122" s="1167"/>
      <c r="AK122" s="1167"/>
      <c r="AL122" s="1167"/>
      <c r="AM122" s="1167"/>
      <c r="AN122" s="1167"/>
      <c r="AO122" s="1167"/>
      <c r="AP122" s="1167"/>
      <c r="AQ122" s="1167"/>
      <c r="AR122" s="1167"/>
      <c r="AS122" s="1167"/>
      <c r="AT122" s="1167"/>
      <c r="AU122" s="1167"/>
      <c r="AV122" s="1167"/>
      <c r="AW122" s="1168"/>
    </row>
    <row r="123" spans="1:49" s="162" customFormat="1" ht="12.6" customHeight="1" x14ac:dyDescent="0.25">
      <c r="A123" s="146" t="s">
        <v>3019</v>
      </c>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4"/>
      <c r="AN123" s="144"/>
      <c r="AO123" s="144"/>
      <c r="AP123" s="144"/>
      <c r="AQ123" s="144"/>
      <c r="AR123" s="144"/>
      <c r="AS123" s="144"/>
      <c r="AT123" s="144"/>
      <c r="AU123" s="144"/>
      <c r="AV123" s="144"/>
      <c r="AW123" s="144"/>
    </row>
    <row r="124" spans="1:49" s="162" customFormat="1" ht="12.6" customHeight="1" x14ac:dyDescent="0.25">
      <c r="A124" s="146" t="s">
        <v>2176</v>
      </c>
      <c r="B124" s="186"/>
      <c r="C124" s="186" t="str">
        <f>$C$2</f>
        <v>HASTA, s.r.o.</v>
      </c>
      <c r="D124" s="186"/>
      <c r="E124" s="186"/>
      <c r="F124" s="186"/>
      <c r="G124" s="186"/>
      <c r="H124" s="186"/>
      <c r="I124" s="186"/>
      <c r="J124" s="186"/>
      <c r="K124" s="186"/>
      <c r="L124" s="186"/>
      <c r="M124" s="186"/>
      <c r="N124" s="186"/>
      <c r="O124" s="186"/>
      <c r="P124" s="186"/>
      <c r="Q124" s="186"/>
      <c r="R124" s="186"/>
      <c r="S124" s="186"/>
      <c r="T124" s="186"/>
      <c r="U124" s="186"/>
      <c r="V124" s="186"/>
      <c r="W124" s="186"/>
      <c r="X124" s="186"/>
      <c r="Y124" s="186"/>
      <c r="Z124" s="384"/>
      <c r="AA124" s="144"/>
      <c r="AB124" s="144" t="s">
        <v>893</v>
      </c>
      <c r="AC124" s="144"/>
      <c r="AD124" s="1178" t="str">
        <f t="shared" ref="AD124" si="2">$AD$2</f>
        <v>31646751</v>
      </c>
      <c r="AE124" s="1179"/>
      <c r="AF124" s="1179"/>
      <c r="AG124" s="1179"/>
      <c r="AH124" s="1179"/>
      <c r="AI124" s="1179"/>
      <c r="AJ124" s="1179"/>
      <c r="AK124" s="1180"/>
      <c r="AL124" s="144" t="s">
        <v>826</v>
      </c>
      <c r="AM124" s="144"/>
      <c r="AN124" s="1181" t="str">
        <f>VstupHlavička!$B$2</f>
        <v>2020447176</v>
      </c>
      <c r="AO124" s="1182"/>
      <c r="AP124" s="1182"/>
      <c r="AQ124" s="1182"/>
      <c r="AR124" s="1182"/>
      <c r="AS124" s="1182"/>
      <c r="AT124" s="1182"/>
      <c r="AU124" s="1182"/>
      <c r="AV124" s="1182"/>
      <c r="AW124" s="1183"/>
    </row>
    <row r="125" spans="1:49" s="162" customFormat="1" ht="12.6" customHeight="1" x14ac:dyDescent="0.25">
      <c r="A125" s="458"/>
      <c r="B125" s="457"/>
      <c r="C125" s="457"/>
      <c r="D125" s="457"/>
      <c r="E125" s="457"/>
      <c r="F125" s="457"/>
      <c r="G125" s="457"/>
      <c r="H125" s="457"/>
      <c r="I125" s="457"/>
      <c r="J125" s="457"/>
      <c r="K125" s="457"/>
      <c r="L125" s="457"/>
      <c r="M125" s="457"/>
      <c r="N125" s="457"/>
      <c r="O125" s="457"/>
      <c r="P125" s="457"/>
      <c r="Q125" s="457"/>
      <c r="R125" s="457"/>
      <c r="S125" s="457"/>
      <c r="T125" s="457"/>
      <c r="U125" s="457"/>
      <c r="V125" s="457"/>
      <c r="W125" s="457"/>
      <c r="X125" s="457"/>
      <c r="Y125" s="457"/>
      <c r="Z125" s="457"/>
      <c r="AA125" s="457"/>
      <c r="AB125" s="457"/>
      <c r="AC125" s="457"/>
      <c r="AD125" s="457"/>
      <c r="AE125" s="457"/>
      <c r="AF125" s="457"/>
      <c r="AG125" s="457"/>
      <c r="AH125" s="457"/>
      <c r="AI125" s="457"/>
      <c r="AJ125" s="457"/>
      <c r="AK125" s="457"/>
      <c r="AL125" s="457"/>
      <c r="AM125" s="457"/>
      <c r="AN125" s="457"/>
      <c r="AO125" s="457"/>
      <c r="AP125" s="457"/>
      <c r="AQ125" s="457"/>
      <c r="AR125" s="457"/>
      <c r="AS125" s="457"/>
      <c r="AT125" s="457"/>
      <c r="AU125" s="457"/>
      <c r="AV125" s="457"/>
      <c r="AW125" s="457"/>
    </row>
    <row r="126" spans="1:49" s="162" customFormat="1" ht="12.6" customHeight="1" x14ac:dyDescent="0.25">
      <c r="A126" s="458" t="s">
        <v>3049</v>
      </c>
      <c r="B126" s="457"/>
      <c r="C126" s="457"/>
      <c r="D126" s="457"/>
      <c r="E126" s="457"/>
      <c r="F126" s="457"/>
      <c r="G126" s="457"/>
      <c r="H126" s="457"/>
      <c r="I126" s="457"/>
      <c r="J126" s="457"/>
      <c r="K126" s="457"/>
      <c r="L126" s="457"/>
      <c r="M126" s="457"/>
      <c r="N126" s="457"/>
      <c r="O126" s="457"/>
      <c r="P126" s="457"/>
      <c r="Q126" s="457"/>
      <c r="R126" s="457"/>
      <c r="S126" s="457"/>
      <c r="T126" s="457"/>
      <c r="U126" s="457"/>
      <c r="V126" s="457"/>
      <c r="W126" s="457"/>
      <c r="X126" s="457"/>
      <c r="Y126" s="457"/>
      <c r="Z126" s="457"/>
      <c r="AA126" s="457"/>
      <c r="AB126" s="457"/>
      <c r="AC126" s="457"/>
      <c r="AD126" s="457"/>
      <c r="AE126" s="457"/>
      <c r="AF126" s="457"/>
      <c r="AG126" s="457"/>
      <c r="AH126" s="457"/>
      <c r="AI126" s="457"/>
      <c r="AJ126" s="457"/>
      <c r="AK126" s="457"/>
      <c r="AL126" s="457"/>
      <c r="AM126" s="457"/>
      <c r="AN126" s="457"/>
      <c r="AO126" s="457"/>
      <c r="AP126" s="457"/>
      <c r="AQ126" s="457"/>
      <c r="AR126" s="457"/>
      <c r="AS126" s="457"/>
      <c r="AT126" s="457"/>
      <c r="AU126" s="457"/>
      <c r="AV126" s="457"/>
      <c r="AW126" s="457"/>
    </row>
    <row r="127" spans="1:49" s="162" customFormat="1" ht="12.6" customHeight="1" x14ac:dyDescent="0.25">
      <c r="A127" s="457" t="s">
        <v>2100</v>
      </c>
      <c r="B127" s="457"/>
      <c r="C127" s="457"/>
      <c r="D127" s="457"/>
      <c r="E127" s="457"/>
      <c r="F127" s="457"/>
      <c r="G127" s="457"/>
      <c r="H127" s="457"/>
      <c r="I127" s="457"/>
      <c r="J127" s="457"/>
      <c r="K127" s="457"/>
      <c r="L127" s="457"/>
      <c r="M127" s="457"/>
      <c r="N127" s="457"/>
      <c r="O127" s="457"/>
      <c r="P127" s="457"/>
      <c r="Q127" s="457"/>
      <c r="R127" s="457"/>
      <c r="S127" s="457"/>
      <c r="T127" s="457"/>
      <c r="U127" s="457"/>
      <c r="V127" s="457"/>
      <c r="W127" s="457"/>
      <c r="X127" s="457"/>
      <c r="Y127" s="457"/>
      <c r="Z127" s="457"/>
      <c r="AA127" s="457"/>
      <c r="AB127" s="457"/>
      <c r="AC127" s="457"/>
      <c r="AD127" s="457"/>
      <c r="AE127" s="457"/>
      <c r="AF127" s="457"/>
      <c r="AG127" s="457"/>
      <c r="AH127" s="457"/>
      <c r="AI127" s="457"/>
      <c r="AJ127" s="457"/>
      <c r="AK127" s="457"/>
      <c r="AL127" s="457"/>
      <c r="AM127" s="457"/>
      <c r="AN127" s="457"/>
      <c r="AO127" s="457"/>
      <c r="AP127" s="457"/>
      <c r="AQ127" s="457"/>
      <c r="AR127" s="457"/>
      <c r="AS127" s="457"/>
      <c r="AT127" s="457"/>
      <c r="AU127" s="457"/>
      <c r="AV127" s="457"/>
      <c r="AW127" s="457"/>
    </row>
    <row r="128" spans="1:49" s="162" customFormat="1" ht="30" customHeight="1" x14ac:dyDescent="0.25">
      <c r="A128" s="1166"/>
      <c r="B128" s="1167"/>
      <c r="C128" s="1167"/>
      <c r="D128" s="1167"/>
      <c r="E128" s="1167"/>
      <c r="F128" s="1167"/>
      <c r="G128" s="1167"/>
      <c r="H128" s="1167"/>
      <c r="I128" s="1167"/>
      <c r="J128" s="1167"/>
      <c r="K128" s="1167"/>
      <c r="L128" s="1167"/>
      <c r="M128" s="1167"/>
      <c r="N128" s="1167"/>
      <c r="O128" s="1167"/>
      <c r="P128" s="1167"/>
      <c r="Q128" s="1167"/>
      <c r="R128" s="1167"/>
      <c r="S128" s="1167"/>
      <c r="T128" s="1167"/>
      <c r="U128" s="1167"/>
      <c r="V128" s="1167"/>
      <c r="W128" s="1167"/>
      <c r="X128" s="1167"/>
      <c r="Y128" s="1167"/>
      <c r="Z128" s="1167"/>
      <c r="AA128" s="1167"/>
      <c r="AB128" s="1167"/>
      <c r="AC128" s="1167"/>
      <c r="AD128" s="1167"/>
      <c r="AE128" s="1167"/>
      <c r="AF128" s="1167"/>
      <c r="AG128" s="1167"/>
      <c r="AH128" s="1167"/>
      <c r="AI128" s="1167"/>
      <c r="AJ128" s="1167"/>
      <c r="AK128" s="1167"/>
      <c r="AL128" s="1167"/>
      <c r="AM128" s="1167"/>
      <c r="AN128" s="1167"/>
      <c r="AO128" s="1167"/>
      <c r="AP128" s="1167"/>
      <c r="AQ128" s="1167"/>
      <c r="AR128" s="1167"/>
      <c r="AS128" s="1167"/>
      <c r="AT128" s="1167"/>
      <c r="AU128" s="1167"/>
      <c r="AV128" s="1167"/>
      <c r="AW128" s="1168"/>
    </row>
    <row r="129" spans="1:49" s="162" customFormat="1" ht="12.6" customHeight="1" x14ac:dyDescent="0.25">
      <c r="A129" s="458" t="s">
        <v>3050</v>
      </c>
      <c r="B129" s="457"/>
      <c r="C129" s="457"/>
      <c r="D129" s="457"/>
      <c r="E129" s="457"/>
      <c r="F129" s="457"/>
      <c r="G129" s="457"/>
      <c r="H129" s="457"/>
      <c r="I129" s="457"/>
      <c r="J129" s="457"/>
      <c r="K129" s="457"/>
      <c r="L129" s="457"/>
      <c r="M129" s="457"/>
      <c r="N129" s="457"/>
      <c r="O129" s="457"/>
      <c r="P129" s="457"/>
      <c r="Q129" s="457"/>
      <c r="R129" s="457"/>
      <c r="S129" s="457"/>
      <c r="T129" s="457"/>
      <c r="U129" s="457"/>
      <c r="V129" s="457"/>
      <c r="W129" s="457"/>
      <c r="X129" s="457"/>
      <c r="Y129" s="457"/>
      <c r="Z129" s="457"/>
      <c r="AA129" s="457"/>
      <c r="AB129" s="457"/>
      <c r="AC129" s="457"/>
      <c r="AD129" s="457"/>
      <c r="AE129" s="457"/>
      <c r="AF129" s="457"/>
      <c r="AG129" s="457"/>
      <c r="AH129" s="457"/>
      <c r="AI129" s="457"/>
      <c r="AJ129" s="457"/>
      <c r="AK129" s="457"/>
      <c r="AL129" s="457"/>
      <c r="AM129" s="457"/>
      <c r="AN129" s="457"/>
      <c r="AO129" s="457"/>
      <c r="AP129" s="457"/>
      <c r="AQ129" s="457"/>
      <c r="AR129" s="457"/>
      <c r="AS129" s="457"/>
      <c r="AT129" s="457"/>
      <c r="AU129" s="457"/>
      <c r="AV129" s="457"/>
      <c r="AW129" s="457"/>
    </row>
    <row r="130" spans="1:49" s="162" customFormat="1" ht="12.6" customHeight="1" x14ac:dyDescent="0.25">
      <c r="A130" s="458" t="s">
        <v>3051</v>
      </c>
      <c r="B130" s="457"/>
      <c r="C130" s="457"/>
      <c r="D130" s="457"/>
      <c r="E130" s="457"/>
      <c r="F130" s="457"/>
      <c r="G130" s="457"/>
      <c r="H130" s="457"/>
      <c r="I130" s="457"/>
      <c r="J130" s="457"/>
      <c r="K130" s="457"/>
      <c r="L130" s="457"/>
      <c r="M130" s="457"/>
      <c r="N130" s="457"/>
      <c r="O130" s="457"/>
      <c r="P130" s="457"/>
      <c r="Q130" s="457"/>
      <c r="R130" s="457"/>
      <c r="S130" s="457"/>
      <c r="T130" s="457"/>
      <c r="U130" s="457"/>
      <c r="V130" s="457"/>
      <c r="W130" s="457"/>
      <c r="X130" s="457"/>
      <c r="Y130" s="457"/>
      <c r="Z130" s="457"/>
      <c r="AA130" s="457"/>
      <c r="AB130" s="457"/>
      <c r="AC130" s="457"/>
      <c r="AD130" s="457"/>
      <c r="AE130" s="457"/>
      <c r="AF130" s="457"/>
      <c r="AG130" s="457"/>
      <c r="AH130" s="457"/>
      <c r="AI130" s="457"/>
      <c r="AJ130" s="457"/>
      <c r="AK130" s="457"/>
      <c r="AL130" s="457"/>
      <c r="AM130" s="457"/>
      <c r="AN130" s="457"/>
      <c r="AO130" s="457"/>
      <c r="AP130" s="457"/>
      <c r="AQ130" s="457"/>
      <c r="AR130" s="457"/>
      <c r="AS130" s="457"/>
      <c r="AT130" s="457"/>
      <c r="AU130" s="457"/>
      <c r="AV130" s="457"/>
      <c r="AW130" s="457"/>
    </row>
    <row r="131" spans="1:49" s="162" customFormat="1" ht="12.6" customHeight="1" x14ac:dyDescent="0.25">
      <c r="A131" s="457" t="s">
        <v>2100</v>
      </c>
      <c r="B131" s="457"/>
      <c r="C131" s="457"/>
      <c r="D131" s="457"/>
      <c r="E131" s="457"/>
      <c r="F131" s="457"/>
      <c r="G131" s="457"/>
      <c r="H131" s="457"/>
      <c r="I131" s="457"/>
      <c r="J131" s="457"/>
      <c r="K131" s="457"/>
      <c r="L131" s="457"/>
      <c r="M131" s="457"/>
      <c r="N131" s="457"/>
      <c r="O131" s="457"/>
      <c r="P131" s="457"/>
      <c r="Q131" s="457"/>
      <c r="R131" s="457"/>
      <c r="S131" s="457"/>
      <c r="T131" s="457"/>
      <c r="U131" s="457"/>
      <c r="V131" s="457"/>
      <c r="W131" s="457"/>
      <c r="X131" s="457"/>
      <c r="Y131" s="457"/>
      <c r="Z131" s="457"/>
      <c r="AA131" s="457"/>
      <c r="AB131" s="457"/>
      <c r="AC131" s="457"/>
      <c r="AD131" s="457"/>
      <c r="AE131" s="457"/>
      <c r="AF131" s="457"/>
      <c r="AG131" s="457"/>
      <c r="AH131" s="457"/>
      <c r="AI131" s="457"/>
      <c r="AJ131" s="457"/>
      <c r="AK131" s="457"/>
      <c r="AL131" s="457"/>
      <c r="AM131" s="457"/>
      <c r="AN131" s="457"/>
      <c r="AO131" s="457"/>
      <c r="AP131" s="457"/>
      <c r="AQ131" s="457"/>
      <c r="AR131" s="457"/>
      <c r="AS131" s="457"/>
      <c r="AT131" s="457"/>
      <c r="AU131" s="457"/>
      <c r="AV131" s="457"/>
      <c r="AW131" s="457"/>
    </row>
    <row r="132" spans="1:49" s="162" customFormat="1" ht="30" customHeight="1" x14ac:dyDescent="0.25">
      <c r="A132" s="1166"/>
      <c r="B132" s="1167"/>
      <c r="C132" s="1167"/>
      <c r="D132" s="1167"/>
      <c r="E132" s="1167"/>
      <c r="F132" s="1167"/>
      <c r="G132" s="1167"/>
      <c r="H132" s="1167"/>
      <c r="I132" s="1167"/>
      <c r="J132" s="1167"/>
      <c r="K132" s="1167"/>
      <c r="L132" s="1167"/>
      <c r="M132" s="1167"/>
      <c r="N132" s="1167"/>
      <c r="O132" s="1167"/>
      <c r="P132" s="1167"/>
      <c r="Q132" s="1167"/>
      <c r="R132" s="1167"/>
      <c r="S132" s="1167"/>
      <c r="T132" s="1167"/>
      <c r="U132" s="1167"/>
      <c r="V132" s="1167"/>
      <c r="W132" s="1167"/>
      <c r="X132" s="1167"/>
      <c r="Y132" s="1167"/>
      <c r="Z132" s="1167"/>
      <c r="AA132" s="1167"/>
      <c r="AB132" s="1167"/>
      <c r="AC132" s="1167"/>
      <c r="AD132" s="1167"/>
      <c r="AE132" s="1167"/>
      <c r="AF132" s="1167"/>
      <c r="AG132" s="1167"/>
      <c r="AH132" s="1167"/>
      <c r="AI132" s="1167"/>
      <c r="AJ132" s="1167"/>
      <c r="AK132" s="1167"/>
      <c r="AL132" s="1167"/>
      <c r="AM132" s="1167"/>
      <c r="AN132" s="1167"/>
      <c r="AO132" s="1167"/>
      <c r="AP132" s="1167"/>
      <c r="AQ132" s="1167"/>
      <c r="AR132" s="1167"/>
      <c r="AS132" s="1167"/>
      <c r="AT132" s="1167"/>
      <c r="AU132" s="1167"/>
      <c r="AV132" s="1167"/>
      <c r="AW132" s="1168"/>
    </row>
    <row r="133" spans="1:49" s="162" customFormat="1" ht="12.6" customHeight="1" x14ac:dyDescent="0.25">
      <c r="A133" s="1215" t="s">
        <v>3052</v>
      </c>
      <c r="B133" s="1216"/>
      <c r="C133" s="1216"/>
      <c r="D133" s="1216"/>
      <c r="E133" s="1216"/>
      <c r="F133" s="1216"/>
      <c r="G133" s="1216"/>
      <c r="H133" s="1216"/>
      <c r="I133" s="1216"/>
      <c r="J133" s="1216"/>
      <c r="K133" s="1216"/>
      <c r="L133" s="1216"/>
      <c r="M133" s="1216"/>
      <c r="N133" s="1216"/>
      <c r="O133" s="1216"/>
      <c r="P133" s="1216"/>
      <c r="Q133" s="1216"/>
      <c r="R133" s="1216"/>
      <c r="S133" s="1216"/>
      <c r="T133" s="1216"/>
      <c r="U133" s="1216"/>
      <c r="V133" s="1216"/>
      <c r="W133" s="1216"/>
      <c r="X133" s="1216"/>
      <c r="Y133" s="1216"/>
      <c r="Z133" s="1216"/>
      <c r="AA133" s="1216"/>
      <c r="AB133" s="1216"/>
      <c r="AC133" s="1216"/>
      <c r="AD133" s="1216"/>
      <c r="AE133" s="1216"/>
      <c r="AF133" s="1216"/>
      <c r="AG133" s="1216"/>
      <c r="AH133" s="1216"/>
      <c r="AI133" s="1216"/>
      <c r="AJ133" s="1216"/>
      <c r="AK133" s="1216"/>
      <c r="AL133" s="1216"/>
      <c r="AM133" s="1216"/>
      <c r="AN133" s="1216"/>
      <c r="AO133" s="1216"/>
      <c r="AP133" s="1216"/>
      <c r="AQ133" s="1216"/>
      <c r="AR133" s="1216"/>
      <c r="AS133" s="1216"/>
      <c r="AT133" s="1216"/>
      <c r="AU133" s="1216"/>
      <c r="AV133" s="1216"/>
      <c r="AW133" s="1216"/>
    </row>
    <row r="134" spans="1:49" s="162" customFormat="1" ht="12.6" customHeight="1" x14ac:dyDescent="0.25">
      <c r="A134" s="455"/>
      <c r="B134" s="456"/>
      <c r="C134" s="456"/>
      <c r="D134" s="456"/>
      <c r="E134" s="456"/>
      <c r="F134" s="456"/>
      <c r="G134" s="456"/>
      <c r="H134" s="456"/>
      <c r="I134" s="456"/>
      <c r="J134" s="456"/>
      <c r="K134" s="456"/>
      <c r="L134" s="456"/>
      <c r="M134" s="456"/>
      <c r="N134" s="456"/>
      <c r="O134" s="456"/>
      <c r="P134" s="456"/>
      <c r="Q134" s="456"/>
      <c r="R134" s="456"/>
      <c r="S134" s="456"/>
      <c r="T134" s="456"/>
      <c r="U134" s="456"/>
      <c r="V134" s="456"/>
      <c r="W134" s="456"/>
      <c r="X134" s="456"/>
      <c r="Y134" s="456"/>
      <c r="Z134" s="456"/>
      <c r="AA134" s="456"/>
      <c r="AB134" s="456"/>
      <c r="AC134" s="456"/>
      <c r="AD134" s="456"/>
      <c r="AE134" s="456"/>
      <c r="AF134" s="456"/>
      <c r="AG134" s="456"/>
      <c r="AH134" s="456"/>
      <c r="AI134" s="456"/>
      <c r="AJ134" s="456"/>
      <c r="AK134" s="456"/>
      <c r="AL134" s="456"/>
      <c r="AM134" s="456"/>
      <c r="AN134" s="456"/>
      <c r="AO134" s="456"/>
      <c r="AP134" s="456"/>
      <c r="AQ134" s="456"/>
      <c r="AR134" s="456"/>
      <c r="AS134" s="456"/>
      <c r="AT134" s="456"/>
      <c r="AU134" s="456"/>
      <c r="AV134" s="456"/>
      <c r="AW134" s="456"/>
    </row>
    <row r="135" spans="1:49" s="162" customFormat="1" ht="12.6" customHeight="1" x14ac:dyDescent="0.25">
      <c r="A135" s="458" t="s">
        <v>3582</v>
      </c>
      <c r="B135" s="457"/>
      <c r="C135" s="457"/>
      <c r="D135" s="457"/>
      <c r="E135" s="457"/>
      <c r="F135" s="457"/>
      <c r="G135" s="457"/>
      <c r="H135" s="457"/>
      <c r="I135" s="457"/>
      <c r="J135" s="457"/>
      <c r="K135" s="457"/>
      <c r="L135" s="457"/>
      <c r="M135" s="457"/>
      <c r="N135" s="457"/>
      <c r="O135" s="457"/>
      <c r="P135" s="457"/>
      <c r="Q135" s="457"/>
      <c r="R135" s="457"/>
      <c r="S135" s="457"/>
      <c r="T135" s="457"/>
      <c r="U135" s="457"/>
      <c r="V135" s="457"/>
      <c r="W135" s="457"/>
      <c r="X135" s="457"/>
      <c r="Y135" s="457"/>
      <c r="Z135" s="457"/>
      <c r="AA135" s="457"/>
      <c r="AB135" s="457"/>
      <c r="AC135" s="457"/>
      <c r="AD135" s="457"/>
      <c r="AE135" s="457"/>
      <c r="AF135" s="457"/>
      <c r="AG135" s="457"/>
      <c r="AH135" s="457"/>
      <c r="AI135" s="457"/>
      <c r="AJ135" s="457"/>
      <c r="AK135" s="457"/>
      <c r="AL135" s="457"/>
      <c r="AM135" s="457"/>
      <c r="AN135" s="457"/>
      <c r="AO135" s="457"/>
      <c r="AP135" s="457"/>
      <c r="AQ135" s="457"/>
      <c r="AR135" s="457"/>
      <c r="AS135" s="457"/>
      <c r="AT135" s="457"/>
      <c r="AU135" s="457"/>
      <c r="AV135" s="457"/>
      <c r="AW135" s="457"/>
    </row>
    <row r="136" spans="1:49" s="162" customFormat="1" ht="12.6" customHeight="1" x14ac:dyDescent="0.25">
      <c r="A136" s="457" t="s">
        <v>2100</v>
      </c>
      <c r="B136" s="457"/>
      <c r="C136" s="457"/>
      <c r="D136" s="457"/>
      <c r="E136" s="457"/>
      <c r="F136" s="457"/>
      <c r="G136" s="457"/>
      <c r="H136" s="457"/>
      <c r="I136" s="457"/>
      <c r="J136" s="457"/>
      <c r="K136" s="457"/>
      <c r="L136" s="457"/>
      <c r="M136" s="457"/>
      <c r="N136" s="457"/>
      <c r="O136" s="457"/>
      <c r="P136" s="457"/>
      <c r="Q136" s="457"/>
      <c r="R136" s="457"/>
      <c r="S136" s="457"/>
      <c r="T136" s="457"/>
      <c r="U136" s="457"/>
      <c r="V136" s="457"/>
      <c r="W136" s="457"/>
      <c r="X136" s="457"/>
      <c r="Y136" s="457"/>
      <c r="Z136" s="457"/>
      <c r="AA136" s="457"/>
      <c r="AB136" s="457"/>
      <c r="AC136" s="457"/>
      <c r="AD136" s="457"/>
      <c r="AE136" s="457"/>
      <c r="AF136" s="457"/>
      <c r="AG136" s="457"/>
      <c r="AH136" s="457"/>
      <c r="AI136" s="457"/>
      <c r="AJ136" s="457"/>
      <c r="AK136" s="457"/>
      <c r="AL136" s="457"/>
      <c r="AM136" s="457"/>
      <c r="AN136" s="457"/>
      <c r="AO136" s="457"/>
      <c r="AP136" s="457"/>
      <c r="AQ136" s="457"/>
      <c r="AR136" s="457"/>
      <c r="AS136" s="457"/>
      <c r="AT136" s="457"/>
      <c r="AU136" s="457"/>
      <c r="AV136" s="457"/>
      <c r="AW136" s="457"/>
    </row>
    <row r="137" spans="1:49" s="162" customFormat="1" ht="30" customHeight="1" x14ac:dyDescent="0.25">
      <c r="A137" s="1166"/>
      <c r="B137" s="1167"/>
      <c r="C137" s="1167"/>
      <c r="D137" s="1167"/>
      <c r="E137" s="1167"/>
      <c r="F137" s="1167"/>
      <c r="G137" s="1167"/>
      <c r="H137" s="1167"/>
      <c r="I137" s="1167"/>
      <c r="J137" s="1167"/>
      <c r="K137" s="1167"/>
      <c r="L137" s="1167"/>
      <c r="M137" s="1167"/>
      <c r="N137" s="1167"/>
      <c r="O137" s="1167"/>
      <c r="P137" s="1167"/>
      <c r="Q137" s="1167"/>
      <c r="R137" s="1167"/>
      <c r="S137" s="1167"/>
      <c r="T137" s="1167"/>
      <c r="U137" s="1167"/>
      <c r="V137" s="1167"/>
      <c r="W137" s="1167"/>
      <c r="X137" s="1167"/>
      <c r="Y137" s="1167"/>
      <c r="Z137" s="1167"/>
      <c r="AA137" s="1167"/>
      <c r="AB137" s="1167"/>
      <c r="AC137" s="1167"/>
      <c r="AD137" s="1167"/>
      <c r="AE137" s="1167"/>
      <c r="AF137" s="1167"/>
      <c r="AG137" s="1167"/>
      <c r="AH137" s="1167"/>
      <c r="AI137" s="1167"/>
      <c r="AJ137" s="1167"/>
      <c r="AK137" s="1167"/>
      <c r="AL137" s="1167"/>
      <c r="AM137" s="1167"/>
      <c r="AN137" s="1167"/>
      <c r="AO137" s="1167"/>
      <c r="AP137" s="1167"/>
      <c r="AQ137" s="1167"/>
      <c r="AR137" s="1167"/>
      <c r="AS137" s="1167"/>
      <c r="AT137" s="1167"/>
      <c r="AU137" s="1167"/>
      <c r="AV137" s="1167"/>
      <c r="AW137" s="1168"/>
    </row>
    <row r="138" spans="1:49" s="162" customFormat="1" ht="12.6" customHeight="1" x14ac:dyDescent="0.25">
      <c r="A138" s="458" t="s">
        <v>3053</v>
      </c>
      <c r="B138" s="457"/>
      <c r="C138" s="457"/>
      <c r="D138" s="457"/>
      <c r="E138" s="457"/>
      <c r="F138" s="457"/>
      <c r="G138" s="457"/>
      <c r="H138" s="457"/>
      <c r="I138" s="457"/>
      <c r="J138" s="457"/>
      <c r="K138" s="457"/>
      <c r="L138" s="457"/>
      <c r="M138" s="457"/>
      <c r="N138" s="457"/>
      <c r="O138" s="457"/>
      <c r="P138" s="457"/>
      <c r="Q138" s="457"/>
      <c r="R138" s="457"/>
      <c r="S138" s="457"/>
      <c r="T138" s="457"/>
      <c r="U138" s="457"/>
      <c r="V138" s="457"/>
      <c r="W138" s="457"/>
      <c r="X138" s="457"/>
      <c r="Y138" s="457"/>
      <c r="Z138" s="457"/>
      <c r="AA138" s="457"/>
      <c r="AB138" s="457"/>
      <c r="AC138" s="457"/>
      <c r="AD138" s="457"/>
      <c r="AE138" s="457"/>
      <c r="AF138" s="457"/>
      <c r="AG138" s="457"/>
      <c r="AH138" s="457"/>
      <c r="AI138" s="457"/>
      <c r="AJ138" s="457"/>
      <c r="AK138" s="457"/>
      <c r="AL138" s="457"/>
      <c r="AM138" s="457"/>
      <c r="AN138" s="457"/>
      <c r="AO138" s="457"/>
      <c r="AP138" s="457"/>
      <c r="AQ138" s="457"/>
      <c r="AR138" s="457"/>
      <c r="AS138" s="457"/>
      <c r="AT138" s="457"/>
      <c r="AU138" s="457"/>
      <c r="AV138" s="457"/>
      <c r="AW138" s="457"/>
    </row>
    <row r="139" spans="1:49" s="162" customFormat="1" ht="12.6" customHeight="1" x14ac:dyDescent="0.25">
      <c r="A139" s="457" t="s">
        <v>3054</v>
      </c>
      <c r="B139" s="457"/>
      <c r="C139" s="457"/>
      <c r="D139" s="457"/>
      <c r="E139" s="457"/>
      <c r="F139" s="457"/>
      <c r="G139" s="457"/>
      <c r="H139" s="457"/>
      <c r="I139" s="457"/>
      <c r="J139" s="457"/>
      <c r="K139" s="457"/>
      <c r="L139" s="457"/>
      <c r="M139" s="457"/>
      <c r="N139" s="457"/>
      <c r="O139" s="457"/>
      <c r="P139" s="457"/>
      <c r="Q139" s="457"/>
      <c r="R139" s="457"/>
      <c r="S139" s="457"/>
      <c r="T139" s="457"/>
      <c r="U139" s="457"/>
      <c r="V139" s="457"/>
      <c r="W139" s="457"/>
      <c r="X139" s="457"/>
      <c r="Y139" s="457"/>
      <c r="Z139" s="457"/>
      <c r="AA139" s="457"/>
      <c r="AB139" s="457"/>
      <c r="AC139" s="457"/>
      <c r="AD139" s="457"/>
      <c r="AE139" s="457"/>
      <c r="AF139" s="457"/>
      <c r="AG139" s="457"/>
      <c r="AH139" s="457"/>
      <c r="AI139" s="457"/>
      <c r="AJ139" s="457"/>
      <c r="AK139" s="457"/>
      <c r="AL139" s="457"/>
      <c r="AM139" s="457"/>
      <c r="AN139" s="457"/>
      <c r="AO139" s="457"/>
      <c r="AP139" s="457"/>
      <c r="AQ139" s="457"/>
      <c r="AR139" s="457"/>
      <c r="AS139" s="457"/>
      <c r="AT139" s="457"/>
      <c r="AU139" s="457"/>
      <c r="AV139" s="457"/>
      <c r="AW139" s="457"/>
    </row>
    <row r="140" spans="1:49" s="162" customFormat="1" ht="12.6" customHeight="1" x14ac:dyDescent="0.25">
      <c r="A140" s="181"/>
      <c r="B140" s="176"/>
      <c r="C140" s="176"/>
      <c r="D140" s="176"/>
      <c r="E140" s="176"/>
      <c r="F140" s="176"/>
      <c r="G140" s="176"/>
      <c r="H140" s="176"/>
      <c r="I140" s="176"/>
      <c r="J140" s="176"/>
      <c r="K140" s="176"/>
      <c r="L140" s="176"/>
      <c r="M140" s="176"/>
      <c r="N140" s="176"/>
      <c r="O140" s="176"/>
      <c r="P140" s="176"/>
      <c r="Q140" s="176"/>
      <c r="R140" s="176"/>
      <c r="S140" s="182"/>
      <c r="T140" s="181"/>
      <c r="U140" s="176"/>
      <c r="V140" s="176"/>
      <c r="W140" s="176"/>
      <c r="X140" s="176"/>
      <c r="Y140" s="176"/>
      <c r="Z140" s="176"/>
      <c r="AA140" s="176"/>
      <c r="AB140" s="176"/>
      <c r="AC140" s="176"/>
      <c r="AD140" s="176"/>
      <c r="AE140" s="176"/>
      <c r="AF140" s="182"/>
      <c r="AG140" s="1205" t="s">
        <v>1560</v>
      </c>
      <c r="AH140" s="1206"/>
      <c r="AI140" s="1206"/>
      <c r="AJ140" s="1206"/>
      <c r="AK140" s="1206"/>
      <c r="AL140" s="1206"/>
      <c r="AM140" s="1206"/>
      <c r="AN140" s="1206"/>
      <c r="AO140" s="1206"/>
      <c r="AP140" s="1206"/>
      <c r="AQ140" s="1206"/>
      <c r="AR140" s="1206"/>
      <c r="AS140" s="1206"/>
      <c r="AT140" s="1206"/>
      <c r="AU140" s="1206"/>
      <c r="AV140" s="1206"/>
      <c r="AW140" s="1207"/>
    </row>
    <row r="141" spans="1:49" s="162" customFormat="1" ht="12.6" customHeight="1" x14ac:dyDescent="0.25">
      <c r="A141" s="1193" t="s">
        <v>469</v>
      </c>
      <c r="B141" s="1194"/>
      <c r="C141" s="1194"/>
      <c r="D141" s="1194"/>
      <c r="E141" s="1194"/>
      <c r="F141" s="1194"/>
      <c r="G141" s="1194"/>
      <c r="H141" s="1194"/>
      <c r="I141" s="1194"/>
      <c r="J141" s="1194"/>
      <c r="K141" s="1194"/>
      <c r="L141" s="1194"/>
      <c r="M141" s="1194"/>
      <c r="N141" s="1194"/>
      <c r="O141" s="1194"/>
      <c r="P141" s="1194"/>
      <c r="Q141" s="1194"/>
      <c r="R141" s="1194"/>
      <c r="S141" s="1195"/>
      <c r="T141" s="1193" t="s">
        <v>799</v>
      </c>
      <c r="U141" s="1194"/>
      <c r="V141" s="1194"/>
      <c r="W141" s="1194"/>
      <c r="X141" s="1194"/>
      <c r="Y141" s="1194"/>
      <c r="Z141" s="1194"/>
      <c r="AA141" s="1194"/>
      <c r="AB141" s="1194"/>
      <c r="AC141" s="1194"/>
      <c r="AD141" s="1194"/>
      <c r="AE141" s="1194"/>
      <c r="AF141" s="1195"/>
      <c r="AG141" s="1193" t="s">
        <v>1584</v>
      </c>
      <c r="AH141" s="1194"/>
      <c r="AI141" s="1194"/>
      <c r="AJ141" s="1194"/>
      <c r="AK141" s="1194"/>
      <c r="AL141" s="1194"/>
      <c r="AM141" s="1194"/>
      <c r="AN141" s="1194"/>
      <c r="AO141" s="1194"/>
      <c r="AP141" s="1194"/>
      <c r="AQ141" s="1194"/>
      <c r="AR141" s="1194"/>
      <c r="AS141" s="1194"/>
      <c r="AT141" s="1194"/>
      <c r="AU141" s="1194"/>
      <c r="AV141" s="1194"/>
      <c r="AW141" s="1195"/>
    </row>
    <row r="142" spans="1:49" s="162" customFormat="1" ht="12.6" customHeight="1" x14ac:dyDescent="0.25">
      <c r="A142" s="183"/>
      <c r="B142" s="184"/>
      <c r="C142" s="184"/>
      <c r="D142" s="184"/>
      <c r="E142" s="184"/>
      <c r="F142" s="184"/>
      <c r="G142" s="184"/>
      <c r="H142" s="184"/>
      <c r="I142" s="184"/>
      <c r="J142" s="184"/>
      <c r="K142" s="184"/>
      <c r="L142" s="184"/>
      <c r="M142" s="184"/>
      <c r="N142" s="184"/>
      <c r="O142" s="184"/>
      <c r="P142" s="184"/>
      <c r="Q142" s="184"/>
      <c r="R142" s="184"/>
      <c r="S142" s="185"/>
      <c r="T142" s="183"/>
      <c r="U142" s="184"/>
      <c r="V142" s="184"/>
      <c r="W142" s="184"/>
      <c r="X142" s="184"/>
      <c r="Y142" s="184"/>
      <c r="Z142" s="184"/>
      <c r="AA142" s="184"/>
      <c r="AB142" s="184"/>
      <c r="AC142" s="184"/>
      <c r="AD142" s="184"/>
      <c r="AE142" s="184"/>
      <c r="AF142" s="185"/>
      <c r="AG142" s="1196" t="s">
        <v>1557</v>
      </c>
      <c r="AH142" s="1197"/>
      <c r="AI142" s="1197"/>
      <c r="AJ142" s="1197"/>
      <c r="AK142" s="1197"/>
      <c r="AL142" s="1197"/>
      <c r="AM142" s="1197"/>
      <c r="AN142" s="1197"/>
      <c r="AO142" s="1197"/>
      <c r="AP142" s="1197"/>
      <c r="AQ142" s="1197"/>
      <c r="AR142" s="1197"/>
      <c r="AS142" s="1197"/>
      <c r="AT142" s="1197"/>
      <c r="AU142" s="1197"/>
      <c r="AV142" s="1197"/>
      <c r="AW142" s="1198"/>
    </row>
    <row r="143" spans="1:49" s="162" customFormat="1" ht="12.6" customHeight="1" x14ac:dyDescent="0.25">
      <c r="A143" s="1192" t="s">
        <v>541</v>
      </c>
      <c r="B143" s="1192"/>
      <c r="C143" s="1192"/>
      <c r="D143" s="1192"/>
      <c r="E143" s="1192"/>
      <c r="F143" s="1192"/>
      <c r="G143" s="1192"/>
      <c r="H143" s="1192"/>
      <c r="I143" s="1192"/>
      <c r="J143" s="1192"/>
      <c r="K143" s="1192"/>
      <c r="L143" s="1192"/>
      <c r="M143" s="1192"/>
      <c r="N143" s="1192"/>
      <c r="O143" s="1192"/>
      <c r="P143" s="1192"/>
      <c r="Q143" s="1192"/>
      <c r="R143" s="1192"/>
      <c r="S143" s="1208"/>
      <c r="T143" s="1176"/>
      <c r="U143" s="1176"/>
      <c r="V143" s="1176"/>
      <c r="W143" s="1176"/>
      <c r="X143" s="1176"/>
      <c r="Y143" s="1176"/>
      <c r="Z143" s="1176"/>
      <c r="AA143" s="1176"/>
      <c r="AB143" s="1176"/>
      <c r="AC143" s="1176"/>
      <c r="AD143" s="1176"/>
      <c r="AE143" s="1176"/>
      <c r="AF143" s="1176"/>
      <c r="AG143" s="1176"/>
      <c r="AH143" s="1176"/>
      <c r="AI143" s="1176"/>
      <c r="AJ143" s="1176"/>
      <c r="AK143" s="1176"/>
      <c r="AL143" s="1176"/>
      <c r="AM143" s="1176"/>
      <c r="AN143" s="1176"/>
      <c r="AO143" s="1176"/>
      <c r="AP143" s="1176"/>
      <c r="AQ143" s="1176"/>
      <c r="AR143" s="1176"/>
      <c r="AS143" s="1176"/>
      <c r="AT143" s="1176"/>
      <c r="AU143" s="1176"/>
      <c r="AV143" s="1176"/>
      <c r="AW143" s="1209"/>
    </row>
    <row r="144" spans="1:49" s="162" customFormat="1" ht="12.6" customHeight="1" x14ac:dyDescent="0.25">
      <c r="A144" s="178" t="s">
        <v>1630</v>
      </c>
      <c r="B144" s="147"/>
      <c r="C144" s="147"/>
      <c r="D144" s="147"/>
      <c r="E144" s="147"/>
      <c r="F144" s="147"/>
      <c r="G144" s="147"/>
      <c r="H144" s="147"/>
      <c r="I144" s="147"/>
      <c r="J144" s="147"/>
      <c r="K144" s="147"/>
      <c r="L144" s="147"/>
      <c r="M144" s="147"/>
      <c r="N144" s="147"/>
      <c r="O144" s="147"/>
      <c r="P144" s="147"/>
      <c r="Q144" s="147"/>
      <c r="R144" s="147"/>
      <c r="S144" s="161"/>
      <c r="T144" s="1199"/>
      <c r="U144" s="1200"/>
      <c r="V144" s="1200"/>
      <c r="W144" s="1200"/>
      <c r="X144" s="1200"/>
      <c r="Y144" s="1200"/>
      <c r="Z144" s="1200"/>
      <c r="AA144" s="1200"/>
      <c r="AB144" s="1200"/>
      <c r="AC144" s="1200"/>
      <c r="AD144" s="1200"/>
      <c r="AE144" s="1200"/>
      <c r="AF144" s="1201"/>
      <c r="AG144" s="1176"/>
      <c r="AH144" s="1176"/>
      <c r="AI144" s="1176"/>
      <c r="AJ144" s="1176"/>
      <c r="AK144" s="1176"/>
      <c r="AL144" s="1176"/>
      <c r="AM144" s="1176"/>
      <c r="AN144" s="1176"/>
      <c r="AO144" s="1176"/>
      <c r="AP144" s="1176"/>
      <c r="AQ144" s="1176"/>
      <c r="AR144" s="1176"/>
      <c r="AS144" s="1176"/>
      <c r="AT144" s="1176"/>
      <c r="AU144" s="1176"/>
      <c r="AV144" s="1176"/>
      <c r="AW144" s="1176"/>
    </row>
    <row r="145" spans="1:49" s="162" customFormat="1" ht="12.6" customHeight="1" x14ac:dyDescent="0.25">
      <c r="A145" s="177" t="s">
        <v>1632</v>
      </c>
      <c r="B145" s="148"/>
      <c r="C145" s="148"/>
      <c r="D145" s="148"/>
      <c r="E145" s="148"/>
      <c r="F145" s="148"/>
      <c r="G145" s="148"/>
      <c r="H145" s="148"/>
      <c r="I145" s="148"/>
      <c r="J145" s="148"/>
      <c r="K145" s="148"/>
      <c r="L145" s="148"/>
      <c r="M145" s="148"/>
      <c r="N145" s="148"/>
      <c r="O145" s="148"/>
      <c r="P145" s="148"/>
      <c r="Q145" s="148"/>
      <c r="R145" s="148"/>
      <c r="S145" s="179"/>
      <c r="T145" s="1202"/>
      <c r="U145" s="1203"/>
      <c r="V145" s="1203"/>
      <c r="W145" s="1203"/>
      <c r="X145" s="1203"/>
      <c r="Y145" s="1203"/>
      <c r="Z145" s="1203"/>
      <c r="AA145" s="1203"/>
      <c r="AB145" s="1203"/>
      <c r="AC145" s="1203"/>
      <c r="AD145" s="1203"/>
      <c r="AE145" s="1203"/>
      <c r="AF145" s="1204"/>
      <c r="AG145" s="1176"/>
      <c r="AH145" s="1176"/>
      <c r="AI145" s="1176"/>
      <c r="AJ145" s="1176"/>
      <c r="AK145" s="1176"/>
      <c r="AL145" s="1176"/>
      <c r="AM145" s="1176"/>
      <c r="AN145" s="1176"/>
      <c r="AO145" s="1176"/>
      <c r="AP145" s="1176"/>
      <c r="AQ145" s="1176"/>
      <c r="AR145" s="1176"/>
      <c r="AS145" s="1176"/>
      <c r="AT145" s="1176"/>
      <c r="AU145" s="1176"/>
      <c r="AV145" s="1176"/>
      <c r="AW145" s="1176"/>
    </row>
    <row r="146" spans="1:49" s="162" customFormat="1" ht="12.6" customHeight="1" x14ac:dyDescent="0.25">
      <c r="A146" s="178" t="s">
        <v>1630</v>
      </c>
      <c r="B146" s="147"/>
      <c r="C146" s="147"/>
      <c r="D146" s="147"/>
      <c r="E146" s="147"/>
      <c r="F146" s="147"/>
      <c r="G146" s="147"/>
      <c r="H146" s="147"/>
      <c r="I146" s="147"/>
      <c r="J146" s="147"/>
      <c r="K146" s="147"/>
      <c r="L146" s="147"/>
      <c r="M146" s="147"/>
      <c r="N146" s="147"/>
      <c r="O146" s="147"/>
      <c r="P146" s="147"/>
      <c r="Q146" s="147"/>
      <c r="R146" s="147"/>
      <c r="S146" s="161"/>
      <c r="T146" s="1176"/>
      <c r="U146" s="1176"/>
      <c r="V146" s="1176"/>
      <c r="W146" s="1176"/>
      <c r="X146" s="1176"/>
      <c r="Y146" s="1176"/>
      <c r="Z146" s="1176"/>
      <c r="AA146" s="1176"/>
      <c r="AB146" s="1176"/>
      <c r="AC146" s="1176"/>
      <c r="AD146" s="1176"/>
      <c r="AE146" s="1176"/>
      <c r="AF146" s="1176"/>
      <c r="AG146" s="1176"/>
      <c r="AH146" s="1176"/>
      <c r="AI146" s="1176"/>
      <c r="AJ146" s="1176"/>
      <c r="AK146" s="1176"/>
      <c r="AL146" s="1176"/>
      <c r="AM146" s="1176"/>
      <c r="AN146" s="1176"/>
      <c r="AO146" s="1176"/>
      <c r="AP146" s="1176"/>
      <c r="AQ146" s="1176"/>
      <c r="AR146" s="1176"/>
      <c r="AS146" s="1176"/>
      <c r="AT146" s="1176"/>
      <c r="AU146" s="1176"/>
      <c r="AV146" s="1176"/>
      <c r="AW146" s="1176"/>
    </row>
    <row r="147" spans="1:49" s="162" customFormat="1" ht="12.6" customHeight="1" x14ac:dyDescent="0.25">
      <c r="A147" s="177" t="s">
        <v>1631</v>
      </c>
      <c r="B147" s="148"/>
      <c r="C147" s="148"/>
      <c r="D147" s="148"/>
      <c r="E147" s="148"/>
      <c r="F147" s="148"/>
      <c r="G147" s="148"/>
      <c r="H147" s="148"/>
      <c r="I147" s="148"/>
      <c r="J147" s="148"/>
      <c r="K147" s="148"/>
      <c r="L147" s="148"/>
      <c r="M147" s="148"/>
      <c r="N147" s="148"/>
      <c r="O147" s="148"/>
      <c r="P147" s="148"/>
      <c r="Q147" s="148"/>
      <c r="R147" s="148"/>
      <c r="S147" s="179"/>
      <c r="T147" s="1176"/>
      <c r="U147" s="1176"/>
      <c r="V147" s="1176"/>
      <c r="W147" s="1176"/>
      <c r="X147" s="1176"/>
      <c r="Y147" s="1176"/>
      <c r="Z147" s="1176"/>
      <c r="AA147" s="1176"/>
      <c r="AB147" s="1176"/>
      <c r="AC147" s="1176"/>
      <c r="AD147" s="1176"/>
      <c r="AE147" s="1176"/>
      <c r="AF147" s="1176"/>
      <c r="AG147" s="1176"/>
      <c r="AH147" s="1176"/>
      <c r="AI147" s="1176"/>
      <c r="AJ147" s="1176"/>
      <c r="AK147" s="1176"/>
      <c r="AL147" s="1176"/>
      <c r="AM147" s="1176"/>
      <c r="AN147" s="1176"/>
      <c r="AO147" s="1176"/>
      <c r="AP147" s="1176"/>
      <c r="AQ147" s="1176"/>
      <c r="AR147" s="1176"/>
      <c r="AS147" s="1176"/>
      <c r="AT147" s="1176"/>
      <c r="AU147" s="1176"/>
      <c r="AV147" s="1176"/>
      <c r="AW147" s="1176"/>
    </row>
    <row r="148" spans="1:49" s="162" customFormat="1" ht="12.6" customHeight="1" x14ac:dyDescent="0.25">
      <c r="A148" s="457" t="s">
        <v>3055</v>
      </c>
      <c r="B148" s="457"/>
      <c r="C148" s="457"/>
      <c r="D148" s="457"/>
      <c r="E148" s="457"/>
      <c r="F148" s="457"/>
      <c r="G148" s="457"/>
      <c r="H148" s="457"/>
      <c r="I148" s="457"/>
      <c r="J148" s="457"/>
      <c r="K148" s="457"/>
      <c r="L148" s="457"/>
      <c r="M148" s="457"/>
      <c r="N148" s="457"/>
      <c r="O148" s="457"/>
      <c r="P148" s="457"/>
      <c r="Q148" s="457"/>
      <c r="R148" s="457"/>
      <c r="S148" s="457"/>
      <c r="T148" s="457"/>
      <c r="U148" s="457"/>
      <c r="V148" s="457"/>
      <c r="W148" s="457"/>
      <c r="X148" s="457"/>
      <c r="Y148" s="457"/>
      <c r="Z148" s="457"/>
      <c r="AA148" s="457"/>
      <c r="AB148" s="457"/>
      <c r="AC148" s="457"/>
      <c r="AD148" s="457"/>
      <c r="AE148" s="457"/>
      <c r="AF148" s="457"/>
      <c r="AG148" s="457"/>
      <c r="AH148" s="457"/>
      <c r="AI148" s="457"/>
      <c r="AJ148" s="457"/>
      <c r="AK148" s="457"/>
      <c r="AL148" s="457"/>
      <c r="AM148" s="457"/>
      <c r="AN148" s="457"/>
      <c r="AO148" s="457"/>
      <c r="AP148" s="457"/>
      <c r="AQ148" s="457"/>
      <c r="AR148" s="457"/>
      <c r="AS148" s="457"/>
      <c r="AT148" s="457"/>
      <c r="AU148" s="457"/>
      <c r="AV148" s="457"/>
      <c r="AW148" s="457"/>
    </row>
    <row r="149" spans="1:49" s="162" customFormat="1" ht="12.6" customHeight="1" x14ac:dyDescent="0.25">
      <c r="A149" s="457" t="s">
        <v>2100</v>
      </c>
      <c r="B149" s="457"/>
      <c r="C149" s="457"/>
      <c r="D149" s="457"/>
      <c r="E149" s="457"/>
      <c r="F149" s="457"/>
      <c r="G149" s="457"/>
      <c r="H149" s="457"/>
      <c r="I149" s="457"/>
      <c r="J149" s="457"/>
      <c r="K149" s="457"/>
      <c r="L149" s="457"/>
      <c r="M149" s="457"/>
      <c r="N149" s="457"/>
      <c r="O149" s="457"/>
      <c r="P149" s="457"/>
      <c r="Q149" s="457"/>
      <c r="R149" s="457"/>
      <c r="S149" s="457"/>
      <c r="T149" s="457"/>
      <c r="U149" s="457"/>
      <c r="V149" s="457"/>
      <c r="W149" s="457"/>
      <c r="X149" s="457"/>
      <c r="Y149" s="457"/>
      <c r="Z149" s="457"/>
      <c r="AA149" s="457"/>
      <c r="AB149" s="457"/>
      <c r="AC149" s="457"/>
      <c r="AD149" s="457"/>
      <c r="AE149" s="457"/>
      <c r="AF149" s="457"/>
      <c r="AG149" s="457"/>
      <c r="AH149" s="457"/>
      <c r="AI149" s="457"/>
      <c r="AJ149" s="457"/>
      <c r="AK149" s="457"/>
      <c r="AL149" s="457"/>
      <c r="AM149" s="457"/>
      <c r="AN149" s="457"/>
      <c r="AO149" s="457"/>
      <c r="AP149" s="457"/>
      <c r="AQ149" s="457"/>
      <c r="AR149" s="457"/>
      <c r="AS149" s="457"/>
      <c r="AT149" s="457"/>
      <c r="AU149" s="457"/>
      <c r="AV149" s="457"/>
      <c r="AW149" s="457"/>
    </row>
    <row r="150" spans="1:49" s="162" customFormat="1" ht="30" customHeight="1" x14ac:dyDescent="0.25">
      <c r="A150" s="1166"/>
      <c r="B150" s="1167"/>
      <c r="C150" s="1167"/>
      <c r="D150" s="1167"/>
      <c r="E150" s="1167"/>
      <c r="F150" s="1167"/>
      <c r="G150" s="1167"/>
      <c r="H150" s="1167"/>
      <c r="I150" s="1167"/>
      <c r="J150" s="1167"/>
      <c r="K150" s="1167"/>
      <c r="L150" s="1167"/>
      <c r="M150" s="1167"/>
      <c r="N150" s="1167"/>
      <c r="O150" s="1167"/>
      <c r="P150" s="1167"/>
      <c r="Q150" s="1167"/>
      <c r="R150" s="1167"/>
      <c r="S150" s="1167"/>
      <c r="T150" s="1167"/>
      <c r="U150" s="1167"/>
      <c r="V150" s="1167"/>
      <c r="W150" s="1167"/>
      <c r="X150" s="1167"/>
      <c r="Y150" s="1167"/>
      <c r="Z150" s="1167"/>
      <c r="AA150" s="1167"/>
      <c r="AB150" s="1167"/>
      <c r="AC150" s="1167"/>
      <c r="AD150" s="1167"/>
      <c r="AE150" s="1167"/>
      <c r="AF150" s="1167"/>
      <c r="AG150" s="1167"/>
      <c r="AH150" s="1167"/>
      <c r="AI150" s="1167"/>
      <c r="AJ150" s="1167"/>
      <c r="AK150" s="1167"/>
      <c r="AL150" s="1167"/>
      <c r="AM150" s="1167"/>
      <c r="AN150" s="1167"/>
      <c r="AO150" s="1167"/>
      <c r="AP150" s="1167"/>
      <c r="AQ150" s="1167"/>
      <c r="AR150" s="1167"/>
      <c r="AS150" s="1167"/>
      <c r="AT150" s="1167"/>
      <c r="AU150" s="1167"/>
      <c r="AV150" s="1167"/>
      <c r="AW150" s="1168"/>
    </row>
    <row r="151" spans="1:49" s="162" customFormat="1" ht="12.6" customHeight="1" x14ac:dyDescent="0.25">
      <c r="A151" s="458" t="s">
        <v>3056</v>
      </c>
      <c r="B151" s="457"/>
      <c r="C151" s="457"/>
      <c r="D151" s="457"/>
      <c r="E151" s="457"/>
      <c r="F151" s="457"/>
      <c r="G151" s="457"/>
      <c r="H151" s="457"/>
      <c r="I151" s="457"/>
      <c r="J151" s="457"/>
      <c r="K151" s="457"/>
      <c r="L151" s="457"/>
      <c r="M151" s="457"/>
      <c r="N151" s="457"/>
      <c r="O151" s="457"/>
      <c r="P151" s="457"/>
      <c r="Q151" s="457"/>
      <c r="R151" s="457"/>
      <c r="S151" s="457"/>
      <c r="T151" s="457"/>
      <c r="U151" s="457"/>
      <c r="V151" s="457"/>
      <c r="W151" s="457"/>
      <c r="X151" s="457"/>
      <c r="Y151" s="457"/>
      <c r="Z151" s="457"/>
      <c r="AA151" s="457"/>
      <c r="AB151" s="457"/>
      <c r="AC151" s="457"/>
      <c r="AD151" s="457"/>
      <c r="AE151" s="457"/>
      <c r="AF151" s="457"/>
      <c r="AG151" s="457"/>
      <c r="AH151" s="457"/>
      <c r="AI151" s="457"/>
      <c r="AJ151" s="457"/>
      <c r="AK151" s="457"/>
      <c r="AL151" s="457"/>
      <c r="AM151" s="457"/>
      <c r="AN151" s="457"/>
      <c r="AO151" s="457"/>
      <c r="AP151" s="457"/>
      <c r="AQ151" s="457"/>
      <c r="AR151" s="457"/>
      <c r="AS151" s="457"/>
      <c r="AT151" s="457"/>
      <c r="AU151" s="457"/>
      <c r="AV151" s="457"/>
      <c r="AW151" s="457"/>
    </row>
    <row r="152" spans="1:49" s="162" customFormat="1" ht="12.6" customHeight="1" x14ac:dyDescent="0.25">
      <c r="A152" s="457" t="s">
        <v>3057</v>
      </c>
      <c r="B152" s="457"/>
      <c r="C152" s="457"/>
      <c r="D152" s="457"/>
      <c r="E152" s="457"/>
      <c r="F152" s="457"/>
      <c r="G152" s="457"/>
      <c r="H152" s="457"/>
      <c r="I152" s="457"/>
      <c r="J152" s="457"/>
      <c r="K152" s="457"/>
      <c r="L152" s="457"/>
      <c r="M152" s="457"/>
      <c r="N152" s="457"/>
      <c r="O152" s="457"/>
      <c r="P152" s="457"/>
      <c r="Q152" s="457"/>
      <c r="R152" s="457"/>
      <c r="S152" s="457"/>
      <c r="T152" s="457"/>
      <c r="U152" s="457"/>
      <c r="V152" s="457"/>
      <c r="W152" s="457"/>
      <c r="X152" s="457"/>
      <c r="Y152" s="457"/>
      <c r="Z152" s="457"/>
      <c r="AA152" s="457"/>
      <c r="AB152" s="457"/>
      <c r="AC152" s="457"/>
      <c r="AD152" s="457"/>
      <c r="AE152" s="457"/>
      <c r="AF152" s="457"/>
      <c r="AG152" s="457"/>
      <c r="AH152" s="457"/>
      <c r="AI152" s="457"/>
      <c r="AJ152" s="457"/>
      <c r="AK152" s="457"/>
      <c r="AL152" s="457"/>
      <c r="AM152" s="457"/>
      <c r="AN152" s="457"/>
      <c r="AO152" s="457"/>
      <c r="AP152" s="457"/>
      <c r="AQ152" s="457"/>
      <c r="AR152" s="457"/>
      <c r="AS152" s="457"/>
      <c r="AT152" s="457"/>
      <c r="AU152" s="457"/>
      <c r="AV152" s="457"/>
      <c r="AW152" s="457"/>
    </row>
    <row r="153" spans="1:49" s="162" customFormat="1" ht="12.6" customHeight="1" x14ac:dyDescent="0.25">
      <c r="A153" s="1205"/>
      <c r="B153" s="1206"/>
      <c r="C153" s="1206"/>
      <c r="D153" s="1206"/>
      <c r="E153" s="1206"/>
      <c r="F153" s="1206"/>
      <c r="G153" s="1206"/>
      <c r="H153" s="1206"/>
      <c r="I153" s="147"/>
      <c r="J153" s="176"/>
      <c r="K153" s="176"/>
      <c r="L153" s="176"/>
      <c r="M153" s="182"/>
      <c r="N153" s="181"/>
      <c r="O153" s="147"/>
      <c r="P153" s="176"/>
      <c r="Q153" s="182"/>
      <c r="R153" s="181"/>
      <c r="S153" s="176"/>
      <c r="T153" s="176"/>
      <c r="U153" s="176"/>
      <c r="V153" s="182"/>
      <c r="W153" s="1205"/>
      <c r="X153" s="1206"/>
      <c r="Y153" s="1206"/>
      <c r="Z153" s="1206"/>
      <c r="AA153" s="1206"/>
      <c r="AB153" s="1207"/>
      <c r="AC153" s="1205"/>
      <c r="AD153" s="1206"/>
      <c r="AE153" s="1206"/>
      <c r="AF153" s="1206"/>
      <c r="AG153" s="1206"/>
      <c r="AH153" s="1207"/>
      <c r="AI153" s="1205"/>
      <c r="AJ153" s="1206"/>
      <c r="AK153" s="1206"/>
      <c r="AL153" s="1206"/>
      <c r="AM153" s="1206"/>
      <c r="AN153" s="1206"/>
      <c r="AO153" s="1206"/>
      <c r="AP153" s="1207"/>
      <c r="AQ153" s="1194"/>
      <c r="AR153" s="1194"/>
      <c r="AS153" s="1194"/>
      <c r="AT153" s="1194"/>
      <c r="AU153" s="1194"/>
      <c r="AV153" s="1194"/>
      <c r="AW153" s="1194"/>
    </row>
    <row r="154" spans="1:49" s="162" customFormat="1" ht="12.6" customHeight="1" x14ac:dyDescent="0.25">
      <c r="A154" s="1193" t="s">
        <v>469</v>
      </c>
      <c r="B154" s="1194"/>
      <c r="C154" s="1194"/>
      <c r="D154" s="1194"/>
      <c r="E154" s="1194"/>
      <c r="F154" s="1194"/>
      <c r="G154" s="1194"/>
      <c r="H154" s="1194"/>
      <c r="I154" s="1194"/>
      <c r="J154" s="1194"/>
      <c r="K154" s="1194"/>
      <c r="L154" s="1194"/>
      <c r="M154" s="1195"/>
      <c r="N154" s="1193" t="s">
        <v>554</v>
      </c>
      <c r="O154" s="1194"/>
      <c r="P154" s="1194"/>
      <c r="Q154" s="1195"/>
      <c r="R154" s="1193"/>
      <c r="S154" s="1194"/>
      <c r="T154" s="1194"/>
      <c r="U154" s="1194"/>
      <c r="V154" s="1195"/>
      <c r="W154" s="1193" t="s">
        <v>551</v>
      </c>
      <c r="X154" s="1194"/>
      <c r="Y154" s="1194"/>
      <c r="Z154" s="1194"/>
      <c r="AA154" s="1194"/>
      <c r="AB154" s="1195"/>
      <c r="AC154" s="1193" t="s">
        <v>1621</v>
      </c>
      <c r="AD154" s="1194"/>
      <c r="AE154" s="1194"/>
      <c r="AF154" s="1194"/>
      <c r="AG154" s="1194"/>
      <c r="AH154" s="1195"/>
      <c r="AI154" s="1193" t="s">
        <v>3058</v>
      </c>
      <c r="AJ154" s="1194"/>
      <c r="AK154" s="1194"/>
      <c r="AL154" s="1194"/>
      <c r="AM154" s="1194"/>
      <c r="AN154" s="1194"/>
      <c r="AO154" s="1194"/>
      <c r="AP154" s="1195"/>
      <c r="AQ154" s="1194"/>
      <c r="AR154" s="1194"/>
      <c r="AS154" s="1194"/>
      <c r="AT154" s="1194"/>
      <c r="AU154" s="1194"/>
      <c r="AV154" s="1194"/>
      <c r="AW154" s="1194"/>
    </row>
    <row r="155" spans="1:49" s="162" customFormat="1" ht="12.6" customHeight="1" x14ac:dyDescent="0.25">
      <c r="A155" s="180"/>
      <c r="B155" s="146"/>
      <c r="C155" s="146"/>
      <c r="D155" s="146"/>
      <c r="E155" s="146"/>
      <c r="F155" s="146"/>
      <c r="G155" s="146"/>
      <c r="H155" s="146"/>
      <c r="I155" s="146"/>
      <c r="J155" s="146"/>
      <c r="K155" s="146"/>
      <c r="L155" s="146"/>
      <c r="M155" s="160"/>
      <c r="N155" s="180"/>
      <c r="O155" s="146"/>
      <c r="P155" s="146"/>
      <c r="Q155" s="160"/>
      <c r="R155" s="1193" t="s">
        <v>1608</v>
      </c>
      <c r="S155" s="1194"/>
      <c r="T155" s="1194"/>
      <c r="U155" s="1194"/>
      <c r="V155" s="1195"/>
      <c r="W155" s="1193" t="s">
        <v>3583</v>
      </c>
      <c r="X155" s="1194"/>
      <c r="Y155" s="1194"/>
      <c r="Z155" s="1194"/>
      <c r="AA155" s="1194"/>
      <c r="AB155" s="1195"/>
      <c r="AC155" s="1193" t="s">
        <v>3059</v>
      </c>
      <c r="AD155" s="1194"/>
      <c r="AE155" s="1194"/>
      <c r="AF155" s="1194"/>
      <c r="AG155" s="1194"/>
      <c r="AH155" s="1195"/>
      <c r="AI155" s="1193" t="s">
        <v>3060</v>
      </c>
      <c r="AJ155" s="1194"/>
      <c r="AK155" s="1194"/>
      <c r="AL155" s="1194"/>
      <c r="AM155" s="1194"/>
      <c r="AN155" s="1194"/>
      <c r="AO155" s="1194"/>
      <c r="AP155" s="1195"/>
      <c r="AQ155" s="1194"/>
      <c r="AR155" s="1194"/>
      <c r="AS155" s="1194"/>
      <c r="AT155" s="1194"/>
      <c r="AU155" s="1194"/>
      <c r="AV155" s="1194"/>
      <c r="AW155" s="1194"/>
    </row>
    <row r="156" spans="1:49" s="162" customFormat="1" ht="12.6" customHeight="1" x14ac:dyDescent="0.25">
      <c r="A156" s="180"/>
      <c r="B156" s="146"/>
      <c r="C156" s="146"/>
      <c r="D156" s="146"/>
      <c r="E156" s="146"/>
      <c r="F156" s="146"/>
      <c r="G156" s="146"/>
      <c r="H156" s="146"/>
      <c r="I156" s="146"/>
      <c r="J156" s="146"/>
      <c r="K156" s="146"/>
      <c r="L156" s="146"/>
      <c r="M156" s="160"/>
      <c r="N156" s="180"/>
      <c r="O156" s="146"/>
      <c r="P156" s="146"/>
      <c r="Q156" s="160"/>
      <c r="R156" s="1193" t="s">
        <v>476</v>
      </c>
      <c r="S156" s="1194"/>
      <c r="T156" s="1194"/>
      <c r="U156" s="1194"/>
      <c r="V156" s="1195"/>
      <c r="W156" s="180"/>
      <c r="X156" s="146"/>
      <c r="Y156" s="146"/>
      <c r="Z156" s="146"/>
      <c r="AA156" s="146"/>
      <c r="AB156" s="160"/>
      <c r="AC156" s="1193"/>
      <c r="AD156" s="1194"/>
      <c r="AE156" s="1194"/>
      <c r="AF156" s="1194"/>
      <c r="AG156" s="1194"/>
      <c r="AH156" s="1195"/>
      <c r="AI156" s="1193" t="s">
        <v>1557</v>
      </c>
      <c r="AJ156" s="1194"/>
      <c r="AK156" s="1194"/>
      <c r="AL156" s="1194"/>
      <c r="AM156" s="1194"/>
      <c r="AN156" s="1194"/>
      <c r="AO156" s="1194"/>
      <c r="AP156" s="1195"/>
      <c r="AQ156" s="1194"/>
      <c r="AR156" s="1194"/>
      <c r="AS156" s="1194"/>
      <c r="AT156" s="1194"/>
      <c r="AU156" s="1194"/>
      <c r="AV156" s="1194"/>
      <c r="AW156" s="1194"/>
    </row>
    <row r="157" spans="1:49" s="162" customFormat="1" ht="12.6" customHeight="1" x14ac:dyDescent="0.25">
      <c r="A157" s="1196" t="s">
        <v>800</v>
      </c>
      <c r="B157" s="1197"/>
      <c r="C157" s="1197"/>
      <c r="D157" s="1197"/>
      <c r="E157" s="1197"/>
      <c r="F157" s="1197"/>
      <c r="G157" s="1197"/>
      <c r="H157" s="1197"/>
      <c r="I157" s="1197"/>
      <c r="J157" s="1197"/>
      <c r="K157" s="1197"/>
      <c r="L157" s="1197"/>
      <c r="M157" s="1198"/>
      <c r="N157" s="1196" t="s">
        <v>801</v>
      </c>
      <c r="O157" s="1197"/>
      <c r="P157" s="1197"/>
      <c r="Q157" s="1198"/>
      <c r="R157" s="1196" t="s">
        <v>802</v>
      </c>
      <c r="S157" s="1197"/>
      <c r="T157" s="1197"/>
      <c r="U157" s="1197"/>
      <c r="V157" s="1198"/>
      <c r="W157" s="1196" t="s">
        <v>477</v>
      </c>
      <c r="X157" s="1197"/>
      <c r="Y157" s="1197"/>
      <c r="Z157" s="1197"/>
      <c r="AA157" s="1197"/>
      <c r="AB157" s="1198"/>
      <c r="AC157" s="1196" t="s">
        <v>478</v>
      </c>
      <c r="AD157" s="1197"/>
      <c r="AE157" s="1197"/>
      <c r="AF157" s="1197"/>
      <c r="AG157" s="1197"/>
      <c r="AH157" s="1198"/>
      <c r="AI157" s="1196" t="s">
        <v>481</v>
      </c>
      <c r="AJ157" s="1197"/>
      <c r="AK157" s="1197"/>
      <c r="AL157" s="1197"/>
      <c r="AM157" s="1197"/>
      <c r="AN157" s="1197"/>
      <c r="AO157" s="1197"/>
      <c r="AP157" s="1198"/>
      <c r="AQ157" s="1194"/>
      <c r="AR157" s="1194"/>
      <c r="AS157" s="1194"/>
      <c r="AT157" s="1194"/>
      <c r="AU157" s="1194"/>
      <c r="AV157" s="1194"/>
      <c r="AW157" s="1194"/>
    </row>
    <row r="158" spans="1:49" s="162" customFormat="1" ht="12.6" customHeight="1" x14ac:dyDescent="0.25">
      <c r="A158" s="1191" t="s">
        <v>3061</v>
      </c>
      <c r="B158" s="1192"/>
      <c r="C158" s="1192"/>
      <c r="D158" s="1192"/>
      <c r="E158" s="1192"/>
      <c r="F158" s="1192"/>
      <c r="G158" s="1192"/>
      <c r="H158" s="1192"/>
      <c r="I158" s="1192"/>
      <c r="J158" s="1192"/>
      <c r="K158" s="1192"/>
      <c r="L158" s="1192"/>
      <c r="M158" s="1192"/>
      <c r="N158" s="1186"/>
      <c r="O158" s="1186"/>
      <c r="P158" s="1186"/>
      <c r="Q158" s="1186"/>
      <c r="R158" s="1186"/>
      <c r="S158" s="1186"/>
      <c r="T158" s="1186"/>
      <c r="U158" s="1186"/>
      <c r="V158" s="1186"/>
      <c r="W158" s="1186"/>
      <c r="X158" s="1186"/>
      <c r="Y158" s="1186"/>
      <c r="Z158" s="1186"/>
      <c r="AA158" s="1186"/>
      <c r="AB158" s="1186"/>
      <c r="AC158" s="1186"/>
      <c r="AD158" s="1186"/>
      <c r="AE158" s="1186"/>
      <c r="AF158" s="1186"/>
      <c r="AG158" s="1186"/>
      <c r="AH158" s="1186"/>
      <c r="AI158" s="1186"/>
      <c r="AJ158" s="1186"/>
      <c r="AK158" s="1186"/>
      <c r="AL158" s="1186"/>
      <c r="AM158" s="1186"/>
      <c r="AN158" s="1186"/>
      <c r="AO158" s="1186"/>
      <c r="AP158" s="1187"/>
      <c r="AQ158" s="1188"/>
      <c r="AR158" s="1188"/>
      <c r="AS158" s="1188"/>
      <c r="AT158" s="1188"/>
      <c r="AU158" s="1188"/>
      <c r="AV158" s="1188"/>
      <c r="AW158" s="1188"/>
    </row>
    <row r="159" spans="1:49" s="162" customFormat="1" ht="12.6" customHeight="1" x14ac:dyDescent="0.25">
      <c r="A159" s="1172"/>
      <c r="B159" s="1173"/>
      <c r="C159" s="1173"/>
      <c r="D159" s="1173"/>
      <c r="E159" s="1173"/>
      <c r="F159" s="1173"/>
      <c r="G159" s="1173"/>
      <c r="H159" s="1173"/>
      <c r="I159" s="1173"/>
      <c r="J159" s="1173"/>
      <c r="K159" s="1173"/>
      <c r="L159" s="1173"/>
      <c r="M159" s="1174"/>
      <c r="N159" s="1175"/>
      <c r="O159" s="1175"/>
      <c r="P159" s="1175"/>
      <c r="Q159" s="1175"/>
      <c r="R159" s="1176"/>
      <c r="S159" s="1176"/>
      <c r="T159" s="1176"/>
      <c r="U159" s="1176"/>
      <c r="V159" s="1176"/>
      <c r="W159" s="1177"/>
      <c r="X159" s="1177"/>
      <c r="Y159" s="1177"/>
      <c r="Z159" s="1177"/>
      <c r="AA159" s="1177"/>
      <c r="AB159" s="1177"/>
      <c r="AC159" s="1176"/>
      <c r="AD159" s="1176"/>
      <c r="AE159" s="1176"/>
      <c r="AF159" s="1176"/>
      <c r="AG159" s="1176"/>
      <c r="AH159" s="1176"/>
      <c r="AI159" s="1176"/>
      <c r="AJ159" s="1176"/>
      <c r="AK159" s="1176"/>
      <c r="AL159" s="1176"/>
      <c r="AM159" s="1176"/>
      <c r="AN159" s="1176"/>
      <c r="AO159" s="1176"/>
      <c r="AP159" s="1176"/>
      <c r="AQ159" s="1185"/>
      <c r="AR159" s="1185"/>
      <c r="AS159" s="1185"/>
      <c r="AT159" s="1185"/>
      <c r="AU159" s="1185"/>
      <c r="AV159" s="1185"/>
      <c r="AW159" s="1185"/>
    </row>
    <row r="160" spans="1:49" s="162" customFormat="1" ht="12.6" customHeight="1" x14ac:dyDescent="0.25">
      <c r="A160" s="1172"/>
      <c r="B160" s="1173"/>
      <c r="C160" s="1173"/>
      <c r="D160" s="1173"/>
      <c r="E160" s="1173"/>
      <c r="F160" s="1173"/>
      <c r="G160" s="1173"/>
      <c r="H160" s="1173"/>
      <c r="I160" s="1173"/>
      <c r="J160" s="1173"/>
      <c r="K160" s="1173"/>
      <c r="L160" s="1173"/>
      <c r="M160" s="1174"/>
      <c r="N160" s="1175"/>
      <c r="O160" s="1175"/>
      <c r="P160" s="1175"/>
      <c r="Q160" s="1175"/>
      <c r="R160" s="1176"/>
      <c r="S160" s="1176"/>
      <c r="T160" s="1176"/>
      <c r="U160" s="1176"/>
      <c r="V160" s="1176"/>
      <c r="W160" s="1177"/>
      <c r="X160" s="1177"/>
      <c r="Y160" s="1177"/>
      <c r="Z160" s="1177"/>
      <c r="AA160" s="1177"/>
      <c r="AB160" s="1177"/>
      <c r="AC160" s="1176"/>
      <c r="AD160" s="1176"/>
      <c r="AE160" s="1176"/>
      <c r="AF160" s="1176"/>
      <c r="AG160" s="1176"/>
      <c r="AH160" s="1176"/>
      <c r="AI160" s="1176"/>
      <c r="AJ160" s="1176"/>
      <c r="AK160" s="1176"/>
      <c r="AL160" s="1176"/>
      <c r="AM160" s="1176"/>
      <c r="AN160" s="1176"/>
      <c r="AO160" s="1176"/>
      <c r="AP160" s="1176"/>
      <c r="AQ160" s="1185"/>
      <c r="AR160" s="1185"/>
      <c r="AS160" s="1185"/>
      <c r="AT160" s="1185"/>
      <c r="AU160" s="1185"/>
      <c r="AV160" s="1185"/>
      <c r="AW160" s="1185"/>
    </row>
    <row r="161" spans="1:49" s="162" customFormat="1" ht="12.6" customHeight="1" x14ac:dyDescent="0.25">
      <c r="A161" s="1172"/>
      <c r="B161" s="1173"/>
      <c r="C161" s="1173"/>
      <c r="D161" s="1173"/>
      <c r="E161" s="1173"/>
      <c r="F161" s="1173"/>
      <c r="G161" s="1173"/>
      <c r="H161" s="1173"/>
      <c r="I161" s="1173"/>
      <c r="J161" s="1173"/>
      <c r="K161" s="1173"/>
      <c r="L161" s="1173"/>
      <c r="M161" s="1174"/>
      <c r="N161" s="1175"/>
      <c r="O161" s="1175"/>
      <c r="P161" s="1175"/>
      <c r="Q161" s="1175"/>
      <c r="R161" s="1176"/>
      <c r="S161" s="1176"/>
      <c r="T161" s="1176"/>
      <c r="U161" s="1176"/>
      <c r="V161" s="1176"/>
      <c r="W161" s="1177"/>
      <c r="X161" s="1177"/>
      <c r="Y161" s="1177"/>
      <c r="Z161" s="1177"/>
      <c r="AA161" s="1177"/>
      <c r="AB161" s="1177"/>
      <c r="AC161" s="1176"/>
      <c r="AD161" s="1176"/>
      <c r="AE161" s="1176"/>
      <c r="AF161" s="1176"/>
      <c r="AG161" s="1176"/>
      <c r="AH161" s="1176"/>
      <c r="AI161" s="1176"/>
      <c r="AJ161" s="1176"/>
      <c r="AK161" s="1176"/>
      <c r="AL161" s="1176"/>
      <c r="AM161" s="1176"/>
      <c r="AN161" s="1176"/>
      <c r="AO161" s="1176"/>
      <c r="AP161" s="1176"/>
      <c r="AQ161" s="1185"/>
      <c r="AR161" s="1185"/>
      <c r="AS161" s="1185"/>
      <c r="AT161" s="1185"/>
      <c r="AU161" s="1185"/>
      <c r="AV161" s="1185"/>
      <c r="AW161" s="1185"/>
    </row>
    <row r="162" spans="1:49" s="162" customFormat="1" ht="12.6" customHeight="1" x14ac:dyDescent="0.25">
      <c r="A162" s="1191" t="s">
        <v>3062</v>
      </c>
      <c r="B162" s="1192"/>
      <c r="C162" s="1192"/>
      <c r="D162" s="1192"/>
      <c r="E162" s="1192"/>
      <c r="F162" s="1192"/>
      <c r="G162" s="1192"/>
      <c r="H162" s="1192"/>
      <c r="I162" s="1192"/>
      <c r="J162" s="1192"/>
      <c r="K162" s="1192"/>
      <c r="L162" s="1192"/>
      <c r="M162" s="1192"/>
      <c r="N162" s="1186"/>
      <c r="O162" s="1186"/>
      <c r="P162" s="1186"/>
      <c r="Q162" s="1186"/>
      <c r="R162" s="1186"/>
      <c r="S162" s="1186"/>
      <c r="T162" s="1186"/>
      <c r="U162" s="1186"/>
      <c r="V162" s="1186"/>
      <c r="W162" s="1186"/>
      <c r="X162" s="1186"/>
      <c r="Y162" s="1186"/>
      <c r="Z162" s="1186"/>
      <c r="AA162" s="1186"/>
      <c r="AB162" s="1186"/>
      <c r="AC162" s="1189"/>
      <c r="AD162" s="1189"/>
      <c r="AE162" s="1189"/>
      <c r="AF162" s="1189"/>
      <c r="AG162" s="1189"/>
      <c r="AH162" s="1189"/>
      <c r="AI162" s="1189"/>
      <c r="AJ162" s="1189"/>
      <c r="AK162" s="1189"/>
      <c r="AL162" s="1189"/>
      <c r="AM162" s="1189"/>
      <c r="AN162" s="1189"/>
      <c r="AO162" s="1189"/>
      <c r="AP162" s="1190"/>
      <c r="AQ162" s="1188"/>
      <c r="AR162" s="1188"/>
      <c r="AS162" s="1188"/>
      <c r="AT162" s="1188"/>
      <c r="AU162" s="1188"/>
      <c r="AV162" s="1188"/>
      <c r="AW162" s="1188"/>
    </row>
    <row r="163" spans="1:49" s="162" customFormat="1" ht="12.6" customHeight="1" x14ac:dyDescent="0.25">
      <c r="A163" s="1172"/>
      <c r="B163" s="1173"/>
      <c r="C163" s="1173"/>
      <c r="D163" s="1173"/>
      <c r="E163" s="1173"/>
      <c r="F163" s="1173"/>
      <c r="G163" s="1173"/>
      <c r="H163" s="1173"/>
      <c r="I163" s="1173"/>
      <c r="J163" s="1173"/>
      <c r="K163" s="1173"/>
      <c r="L163" s="1173"/>
      <c r="M163" s="1174"/>
      <c r="N163" s="1175"/>
      <c r="O163" s="1175"/>
      <c r="P163" s="1175"/>
      <c r="Q163" s="1175"/>
      <c r="R163" s="1176"/>
      <c r="S163" s="1176"/>
      <c r="T163" s="1176"/>
      <c r="U163" s="1176"/>
      <c r="V163" s="1176"/>
      <c r="W163" s="1177"/>
      <c r="X163" s="1177"/>
      <c r="Y163" s="1177"/>
      <c r="Z163" s="1177"/>
      <c r="AA163" s="1177"/>
      <c r="AB163" s="1177"/>
      <c r="AC163" s="1176"/>
      <c r="AD163" s="1176"/>
      <c r="AE163" s="1176"/>
      <c r="AF163" s="1176"/>
      <c r="AG163" s="1176"/>
      <c r="AH163" s="1176"/>
      <c r="AI163" s="1176"/>
      <c r="AJ163" s="1176"/>
      <c r="AK163" s="1176"/>
      <c r="AL163" s="1176"/>
      <c r="AM163" s="1176"/>
      <c r="AN163" s="1176"/>
      <c r="AO163" s="1176"/>
      <c r="AP163" s="1176"/>
      <c r="AQ163" s="1185"/>
      <c r="AR163" s="1185"/>
      <c r="AS163" s="1185"/>
      <c r="AT163" s="1185"/>
      <c r="AU163" s="1185"/>
      <c r="AV163" s="1185"/>
      <c r="AW163" s="1185"/>
    </row>
    <row r="164" spans="1:49" s="162" customFormat="1" ht="12.6" customHeight="1" x14ac:dyDescent="0.25">
      <c r="A164" s="1172"/>
      <c r="B164" s="1173"/>
      <c r="C164" s="1173"/>
      <c r="D164" s="1173"/>
      <c r="E164" s="1173"/>
      <c r="F164" s="1173"/>
      <c r="G164" s="1173"/>
      <c r="H164" s="1173"/>
      <c r="I164" s="1173"/>
      <c r="J164" s="1173"/>
      <c r="K164" s="1173"/>
      <c r="L164" s="1173"/>
      <c r="M164" s="1174"/>
      <c r="N164" s="1175"/>
      <c r="O164" s="1175"/>
      <c r="P164" s="1175"/>
      <c r="Q164" s="1175"/>
      <c r="R164" s="1176"/>
      <c r="S164" s="1176"/>
      <c r="T164" s="1176"/>
      <c r="U164" s="1176"/>
      <c r="V164" s="1176"/>
      <c r="W164" s="1177"/>
      <c r="X164" s="1177"/>
      <c r="Y164" s="1177"/>
      <c r="Z164" s="1177"/>
      <c r="AA164" s="1177"/>
      <c r="AB164" s="1177"/>
      <c r="AC164" s="1176"/>
      <c r="AD164" s="1176"/>
      <c r="AE164" s="1176"/>
      <c r="AF164" s="1176"/>
      <c r="AG164" s="1176"/>
      <c r="AH164" s="1176"/>
      <c r="AI164" s="1176"/>
      <c r="AJ164" s="1176"/>
      <c r="AK164" s="1176"/>
      <c r="AL164" s="1176"/>
      <c r="AM164" s="1176"/>
      <c r="AN164" s="1176"/>
      <c r="AO164" s="1176"/>
      <c r="AP164" s="1176"/>
      <c r="AQ164" s="1185"/>
      <c r="AR164" s="1185"/>
      <c r="AS164" s="1185"/>
      <c r="AT164" s="1185"/>
      <c r="AU164" s="1185"/>
      <c r="AV164" s="1185"/>
      <c r="AW164" s="1185"/>
    </row>
    <row r="165" spans="1:49" s="162" customFormat="1" ht="12.6" customHeight="1" x14ac:dyDescent="0.25">
      <c r="A165" s="1172"/>
      <c r="B165" s="1173"/>
      <c r="C165" s="1173"/>
      <c r="D165" s="1173"/>
      <c r="E165" s="1173"/>
      <c r="F165" s="1173"/>
      <c r="G165" s="1173"/>
      <c r="H165" s="1173"/>
      <c r="I165" s="1173"/>
      <c r="J165" s="1173"/>
      <c r="K165" s="1173"/>
      <c r="L165" s="1173"/>
      <c r="M165" s="1174"/>
      <c r="N165" s="1175"/>
      <c r="O165" s="1175"/>
      <c r="P165" s="1175"/>
      <c r="Q165" s="1175"/>
      <c r="R165" s="1176"/>
      <c r="S165" s="1176"/>
      <c r="T165" s="1176"/>
      <c r="U165" s="1176"/>
      <c r="V165" s="1176"/>
      <c r="W165" s="1177"/>
      <c r="X165" s="1177"/>
      <c r="Y165" s="1177"/>
      <c r="Z165" s="1177"/>
      <c r="AA165" s="1177"/>
      <c r="AB165" s="1177"/>
      <c r="AC165" s="1176"/>
      <c r="AD165" s="1176"/>
      <c r="AE165" s="1176"/>
      <c r="AF165" s="1176"/>
      <c r="AG165" s="1176"/>
      <c r="AH165" s="1176"/>
      <c r="AI165" s="1176"/>
      <c r="AJ165" s="1176"/>
      <c r="AK165" s="1176"/>
      <c r="AL165" s="1176"/>
      <c r="AM165" s="1176"/>
      <c r="AN165" s="1176"/>
      <c r="AO165" s="1176"/>
      <c r="AP165" s="1176"/>
      <c r="AQ165" s="1185"/>
      <c r="AR165" s="1185"/>
      <c r="AS165" s="1185"/>
      <c r="AT165" s="1185"/>
      <c r="AU165" s="1185"/>
      <c r="AV165" s="1185"/>
      <c r="AW165" s="1185"/>
    </row>
    <row r="166" spans="1:49" s="162" customFormat="1" ht="12.6" customHeight="1" x14ac:dyDescent="0.25">
      <c r="A166" s="190" t="s">
        <v>3063</v>
      </c>
      <c r="B166" s="187"/>
      <c r="C166" s="187"/>
      <c r="D166" s="187"/>
      <c r="E166" s="187"/>
      <c r="F166" s="187"/>
      <c r="G166" s="187"/>
      <c r="H166" s="187"/>
      <c r="I166" s="187"/>
      <c r="J166" s="187"/>
      <c r="K166" s="187"/>
      <c r="L166" s="187"/>
      <c r="M166" s="187"/>
      <c r="N166" s="457"/>
      <c r="O166" s="457"/>
      <c r="P166" s="457"/>
      <c r="Q166" s="457"/>
      <c r="R166" s="457"/>
      <c r="S166" s="457"/>
      <c r="T166" s="457"/>
      <c r="U166" s="457"/>
      <c r="V166" s="457"/>
      <c r="W166" s="457"/>
      <c r="X166" s="457"/>
      <c r="Y166" s="457"/>
      <c r="Z166" s="457"/>
      <c r="AA166" s="457"/>
      <c r="AB166" s="457"/>
      <c r="AC166" s="457"/>
      <c r="AD166" s="457"/>
      <c r="AE166" s="457"/>
      <c r="AF166" s="457"/>
      <c r="AG166" s="457"/>
      <c r="AH166" s="457"/>
      <c r="AI166" s="457"/>
      <c r="AJ166" s="457"/>
      <c r="AK166" s="457"/>
      <c r="AL166" s="457"/>
      <c r="AM166" s="457"/>
      <c r="AN166" s="457"/>
      <c r="AO166" s="457"/>
      <c r="AP166" s="457"/>
      <c r="AQ166" s="457"/>
      <c r="AR166" s="457"/>
      <c r="AS166" s="457"/>
      <c r="AT166" s="457"/>
      <c r="AU166" s="457"/>
      <c r="AV166" s="457"/>
      <c r="AW166" s="457"/>
    </row>
    <row r="167" spans="1:49" s="162" customFormat="1" ht="12.6" customHeight="1" x14ac:dyDescent="0.25">
      <c r="A167" s="1172"/>
      <c r="B167" s="1173"/>
      <c r="C167" s="1173"/>
      <c r="D167" s="1173"/>
      <c r="E167" s="1173"/>
      <c r="F167" s="1173"/>
      <c r="G167" s="1173"/>
      <c r="H167" s="1173"/>
      <c r="I167" s="1173"/>
      <c r="J167" s="1173"/>
      <c r="K167" s="1173"/>
      <c r="L167" s="1173"/>
      <c r="M167" s="1174"/>
      <c r="N167" s="1175"/>
      <c r="O167" s="1175"/>
      <c r="P167" s="1175"/>
      <c r="Q167" s="1175"/>
      <c r="R167" s="1176"/>
      <c r="S167" s="1176"/>
      <c r="T167" s="1176"/>
      <c r="U167" s="1176"/>
      <c r="V167" s="1176"/>
      <c r="W167" s="1177"/>
      <c r="X167" s="1177"/>
      <c r="Y167" s="1177"/>
      <c r="Z167" s="1177"/>
      <c r="AA167" s="1177"/>
      <c r="AB167" s="1177"/>
      <c r="AC167" s="1176"/>
      <c r="AD167" s="1176"/>
      <c r="AE167" s="1176"/>
      <c r="AF167" s="1176"/>
      <c r="AG167" s="1176"/>
      <c r="AH167" s="1176"/>
      <c r="AI167" s="1176"/>
      <c r="AJ167" s="1176"/>
      <c r="AK167" s="1176"/>
      <c r="AL167" s="1176"/>
      <c r="AM167" s="1176"/>
      <c r="AN167" s="1176"/>
      <c r="AO167" s="1176"/>
      <c r="AP167" s="1176"/>
      <c r="AQ167" s="457"/>
      <c r="AR167" s="457"/>
      <c r="AS167" s="457"/>
      <c r="AT167" s="457"/>
      <c r="AU167" s="457"/>
      <c r="AV167" s="457"/>
      <c r="AW167" s="457"/>
    </row>
    <row r="168" spans="1:49" s="162" customFormat="1" ht="12.6" customHeight="1" x14ac:dyDescent="0.25">
      <c r="A168" s="1172"/>
      <c r="B168" s="1173"/>
      <c r="C168" s="1173"/>
      <c r="D168" s="1173"/>
      <c r="E168" s="1173"/>
      <c r="F168" s="1173"/>
      <c r="G168" s="1173"/>
      <c r="H168" s="1173"/>
      <c r="I168" s="1173"/>
      <c r="J168" s="1173"/>
      <c r="K168" s="1173"/>
      <c r="L168" s="1173"/>
      <c r="M168" s="1174"/>
      <c r="N168" s="1175"/>
      <c r="O168" s="1175"/>
      <c r="P168" s="1175"/>
      <c r="Q168" s="1175"/>
      <c r="R168" s="1176"/>
      <c r="S168" s="1176"/>
      <c r="T168" s="1176"/>
      <c r="U168" s="1176"/>
      <c r="V168" s="1176"/>
      <c r="W168" s="1177"/>
      <c r="X168" s="1177"/>
      <c r="Y168" s="1177"/>
      <c r="Z168" s="1177"/>
      <c r="AA168" s="1177"/>
      <c r="AB168" s="1177"/>
      <c r="AC168" s="1176"/>
      <c r="AD168" s="1176"/>
      <c r="AE168" s="1176"/>
      <c r="AF168" s="1176"/>
      <c r="AG168" s="1176"/>
      <c r="AH168" s="1176"/>
      <c r="AI168" s="1176"/>
      <c r="AJ168" s="1176"/>
      <c r="AK168" s="1176"/>
      <c r="AL168" s="1176"/>
      <c r="AM168" s="1176"/>
      <c r="AN168" s="1176"/>
      <c r="AO168" s="1176"/>
      <c r="AP168" s="1176"/>
      <c r="AQ168" s="457"/>
      <c r="AR168" s="457"/>
      <c r="AS168" s="457"/>
      <c r="AT168" s="457"/>
      <c r="AU168" s="457"/>
      <c r="AV168" s="457"/>
      <c r="AW168" s="457"/>
    </row>
    <row r="169" spans="1:49" s="162" customFormat="1" ht="12.6" customHeight="1" x14ac:dyDescent="0.25">
      <c r="A169" s="1172"/>
      <c r="B169" s="1173"/>
      <c r="C169" s="1173"/>
      <c r="D169" s="1173"/>
      <c r="E169" s="1173"/>
      <c r="F169" s="1173"/>
      <c r="G169" s="1173"/>
      <c r="H169" s="1173"/>
      <c r="I169" s="1173"/>
      <c r="J169" s="1173"/>
      <c r="K169" s="1173"/>
      <c r="L169" s="1173"/>
      <c r="M169" s="1174"/>
      <c r="N169" s="1175"/>
      <c r="O169" s="1175"/>
      <c r="P169" s="1175"/>
      <c r="Q169" s="1175"/>
      <c r="R169" s="1176"/>
      <c r="S169" s="1176"/>
      <c r="T169" s="1176"/>
      <c r="U169" s="1176"/>
      <c r="V169" s="1176"/>
      <c r="W169" s="1177"/>
      <c r="X169" s="1177"/>
      <c r="Y169" s="1177"/>
      <c r="Z169" s="1177"/>
      <c r="AA169" s="1177"/>
      <c r="AB169" s="1177"/>
      <c r="AC169" s="1176"/>
      <c r="AD169" s="1176"/>
      <c r="AE169" s="1176"/>
      <c r="AF169" s="1176"/>
      <c r="AG169" s="1176"/>
      <c r="AH169" s="1176"/>
      <c r="AI169" s="1176"/>
      <c r="AJ169" s="1176"/>
      <c r="AK169" s="1176"/>
      <c r="AL169" s="1176"/>
      <c r="AM169" s="1176"/>
      <c r="AN169" s="1176"/>
      <c r="AO169" s="1176"/>
      <c r="AP169" s="1176"/>
      <c r="AQ169" s="457"/>
      <c r="AR169" s="457"/>
      <c r="AS169" s="457"/>
      <c r="AT169" s="457"/>
      <c r="AU169" s="457"/>
      <c r="AV169" s="457"/>
      <c r="AW169" s="457"/>
    </row>
    <row r="170" spans="1:49" s="162" customFormat="1" ht="12.6" customHeight="1" x14ac:dyDescent="0.25">
      <c r="A170" s="146" t="s">
        <v>3019</v>
      </c>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4"/>
      <c r="AN170" s="144"/>
      <c r="AO170" s="144"/>
      <c r="AP170" s="144"/>
      <c r="AQ170" s="144"/>
      <c r="AR170" s="144"/>
      <c r="AS170" s="144"/>
      <c r="AT170" s="144"/>
      <c r="AU170" s="144"/>
      <c r="AV170" s="144"/>
      <c r="AW170" s="144"/>
    </row>
    <row r="171" spans="1:49" s="162" customFormat="1" ht="12.6" customHeight="1" x14ac:dyDescent="0.25">
      <c r="A171" s="146" t="s">
        <v>2176</v>
      </c>
      <c r="B171" s="186"/>
      <c r="C171" s="186" t="str">
        <f>$C$2</f>
        <v>HASTA, s.r.o.</v>
      </c>
      <c r="D171" s="186"/>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384"/>
      <c r="AA171" s="144"/>
      <c r="AB171" s="144" t="s">
        <v>893</v>
      </c>
      <c r="AC171" s="144"/>
      <c r="AD171" s="1178" t="str">
        <f t="shared" ref="AD171" si="3">$AD$2</f>
        <v>31646751</v>
      </c>
      <c r="AE171" s="1179"/>
      <c r="AF171" s="1179"/>
      <c r="AG171" s="1179"/>
      <c r="AH171" s="1179"/>
      <c r="AI171" s="1179"/>
      <c r="AJ171" s="1179"/>
      <c r="AK171" s="1180"/>
      <c r="AL171" s="144" t="s">
        <v>826</v>
      </c>
      <c r="AM171" s="144"/>
      <c r="AN171" s="1181" t="str">
        <f>VstupHlavička!$B$2</f>
        <v>2020447176</v>
      </c>
      <c r="AO171" s="1182"/>
      <c r="AP171" s="1182"/>
      <c r="AQ171" s="1182"/>
      <c r="AR171" s="1182"/>
      <c r="AS171" s="1182"/>
      <c r="AT171" s="1182"/>
      <c r="AU171" s="1182"/>
      <c r="AV171" s="1182"/>
      <c r="AW171" s="1183"/>
    </row>
    <row r="172" spans="1:49" s="162" customFormat="1" ht="12.6" customHeight="1" x14ac:dyDescent="0.25">
      <c r="A172" s="457"/>
      <c r="B172" s="457"/>
      <c r="C172" s="457"/>
      <c r="D172" s="457"/>
      <c r="E172" s="457"/>
      <c r="F172" s="457"/>
      <c r="G172" s="457"/>
      <c r="H172" s="457"/>
      <c r="I172" s="457"/>
      <c r="J172" s="457"/>
      <c r="K172" s="457"/>
      <c r="L172" s="457"/>
      <c r="M172" s="457"/>
      <c r="N172" s="457"/>
      <c r="O172" s="457"/>
      <c r="P172" s="457"/>
      <c r="Q172" s="457"/>
      <c r="R172" s="457"/>
      <c r="S172" s="457"/>
      <c r="T172" s="457"/>
      <c r="U172" s="457"/>
      <c r="V172" s="457"/>
      <c r="W172" s="457"/>
      <c r="X172" s="457"/>
      <c r="Y172" s="457"/>
      <c r="Z172" s="457"/>
      <c r="AA172" s="457"/>
      <c r="AB172" s="457"/>
      <c r="AC172" s="457"/>
      <c r="AD172" s="457"/>
      <c r="AE172" s="457"/>
      <c r="AF172" s="457"/>
      <c r="AG172" s="457"/>
      <c r="AH172" s="457"/>
      <c r="AI172" s="457"/>
      <c r="AJ172" s="457"/>
      <c r="AK172" s="457"/>
      <c r="AL172" s="457"/>
      <c r="AM172" s="457"/>
      <c r="AN172" s="457"/>
      <c r="AO172" s="457"/>
      <c r="AP172" s="457"/>
      <c r="AQ172" s="457"/>
      <c r="AR172" s="457"/>
      <c r="AS172" s="457"/>
      <c r="AT172" s="457"/>
      <c r="AU172" s="457"/>
      <c r="AV172" s="457"/>
      <c r="AW172" s="457"/>
    </row>
    <row r="173" spans="1:49" s="162" customFormat="1" ht="12.6" customHeight="1" x14ac:dyDescent="0.25">
      <c r="A173" s="458" t="s">
        <v>3064</v>
      </c>
      <c r="B173" s="457"/>
      <c r="C173" s="457"/>
      <c r="D173" s="457"/>
      <c r="E173" s="457"/>
      <c r="F173" s="457"/>
      <c r="G173" s="457"/>
      <c r="H173" s="457"/>
      <c r="I173" s="457"/>
      <c r="J173" s="457"/>
      <c r="K173" s="457"/>
      <c r="L173" s="457"/>
      <c r="M173" s="457"/>
      <c r="N173" s="457"/>
      <c r="O173" s="457"/>
      <c r="P173" s="457"/>
      <c r="Q173" s="457"/>
      <c r="R173" s="457"/>
      <c r="S173" s="457"/>
      <c r="T173" s="457"/>
      <c r="U173" s="457"/>
      <c r="V173" s="457"/>
      <c r="W173" s="457"/>
      <c r="X173" s="457"/>
      <c r="Y173" s="457"/>
      <c r="Z173" s="457"/>
      <c r="AA173" s="457"/>
      <c r="AB173" s="457"/>
      <c r="AC173" s="457"/>
      <c r="AD173" s="457"/>
      <c r="AE173" s="457"/>
      <c r="AF173" s="457"/>
      <c r="AG173" s="457"/>
      <c r="AH173" s="457"/>
      <c r="AI173" s="457"/>
      <c r="AJ173" s="457"/>
      <c r="AK173" s="457"/>
      <c r="AL173" s="457"/>
      <c r="AM173" s="457"/>
      <c r="AN173" s="457"/>
      <c r="AO173" s="457"/>
      <c r="AP173" s="457"/>
      <c r="AQ173" s="457"/>
      <c r="AR173" s="457"/>
      <c r="AS173" s="457"/>
      <c r="AT173" s="457"/>
      <c r="AU173" s="457"/>
      <c r="AV173" s="457"/>
      <c r="AW173" s="457"/>
    </row>
    <row r="174" spans="1:49" s="162" customFormat="1" ht="25.5" customHeight="1" x14ac:dyDescent="0.25">
      <c r="A174" s="1184" t="s">
        <v>3065</v>
      </c>
      <c r="B174" s="1184"/>
      <c r="C174" s="1184"/>
      <c r="D174" s="1184"/>
      <c r="E174" s="1184"/>
      <c r="F174" s="1184"/>
      <c r="G174" s="1184"/>
      <c r="H174" s="1184"/>
      <c r="I174" s="1184"/>
      <c r="J174" s="1184"/>
      <c r="K174" s="1184"/>
      <c r="L174" s="1184"/>
      <c r="M174" s="1184"/>
      <c r="N174" s="1184"/>
      <c r="O174" s="1184"/>
      <c r="P174" s="1184"/>
      <c r="Q174" s="1184"/>
      <c r="R174" s="1184"/>
      <c r="S174" s="1184"/>
      <c r="T174" s="1184"/>
      <c r="U174" s="1184"/>
      <c r="V174" s="1184"/>
      <c r="W174" s="1184"/>
      <c r="X174" s="1184"/>
      <c r="Y174" s="1184"/>
      <c r="Z174" s="1184"/>
      <c r="AA174" s="1184"/>
      <c r="AB174" s="1184"/>
      <c r="AC174" s="1184"/>
      <c r="AD174" s="1184"/>
      <c r="AE174" s="1184"/>
      <c r="AF174" s="1184"/>
      <c r="AG174" s="1184"/>
      <c r="AH174" s="1184"/>
      <c r="AI174" s="1184"/>
      <c r="AJ174" s="1184"/>
      <c r="AK174" s="1184"/>
      <c r="AL174" s="1184"/>
      <c r="AM174" s="1184"/>
      <c r="AN174" s="1184"/>
      <c r="AO174" s="1184"/>
      <c r="AP174" s="1184"/>
      <c r="AQ174" s="1184"/>
      <c r="AR174" s="1184"/>
      <c r="AS174" s="1184"/>
      <c r="AT174" s="1184"/>
      <c r="AU174" s="1184"/>
      <c r="AV174" s="1184"/>
      <c r="AW174" s="1184"/>
    </row>
    <row r="175" spans="1:49" s="162" customFormat="1" ht="12.6" customHeight="1" x14ac:dyDescent="0.25">
      <c r="A175" s="1171" t="s">
        <v>3066</v>
      </c>
      <c r="B175" s="1171"/>
      <c r="C175" s="1171"/>
      <c r="D175" s="1171"/>
      <c r="E175" s="1171"/>
      <c r="F175" s="1171"/>
      <c r="G175" s="1171"/>
      <c r="H175" s="1171"/>
      <c r="I175" s="1171"/>
      <c r="J175" s="1171"/>
      <c r="K175" s="1171"/>
      <c r="L175" s="1171"/>
      <c r="M175" s="1171"/>
      <c r="N175" s="1171"/>
      <c r="O175" s="1171"/>
      <c r="P175" s="1171"/>
      <c r="Q175" s="1171"/>
      <c r="R175" s="1171" t="s">
        <v>1482</v>
      </c>
      <c r="S175" s="1171"/>
      <c r="T175" s="1171"/>
      <c r="U175" s="1171"/>
      <c r="V175" s="1171"/>
      <c r="W175" s="1171"/>
      <c r="X175" s="1171"/>
      <c r="Y175" s="1171"/>
      <c r="Z175" s="1171"/>
      <c r="AA175" s="1171" t="s">
        <v>3067</v>
      </c>
      <c r="AB175" s="1171"/>
      <c r="AC175" s="1171"/>
      <c r="AD175" s="1171"/>
      <c r="AE175" s="1171"/>
      <c r="AF175" s="1171"/>
      <c r="AG175" s="1171"/>
      <c r="AH175" s="1171"/>
      <c r="AI175" s="1171"/>
      <c r="AJ175" s="1171"/>
      <c r="AK175" s="1171"/>
      <c r="AL175" s="1171"/>
      <c r="AM175" s="1171"/>
      <c r="AN175" s="1171"/>
      <c r="AO175" s="1171"/>
      <c r="AP175" s="1171"/>
      <c r="AQ175" s="457"/>
      <c r="AR175" s="457"/>
      <c r="AS175" s="457"/>
      <c r="AT175" s="457"/>
      <c r="AU175" s="457"/>
      <c r="AV175" s="457"/>
      <c r="AW175" s="457"/>
    </row>
    <row r="176" spans="1:49" s="162" customFormat="1" ht="12.6" customHeight="1" x14ac:dyDescent="0.25">
      <c r="A176" s="1169"/>
      <c r="B176" s="1169"/>
      <c r="C176" s="1169"/>
      <c r="D176" s="1169"/>
      <c r="E176" s="1169"/>
      <c r="F176" s="1169"/>
      <c r="G176" s="1169"/>
      <c r="H176" s="1169"/>
      <c r="I176" s="1169"/>
      <c r="J176" s="1169"/>
      <c r="K176" s="1169"/>
      <c r="L176" s="1169"/>
      <c r="M176" s="1169"/>
      <c r="N176" s="1169"/>
      <c r="O176" s="1169"/>
      <c r="P176" s="1169"/>
      <c r="Q176" s="1169"/>
      <c r="R176" s="1170"/>
      <c r="S176" s="1170"/>
      <c r="T176" s="1170"/>
      <c r="U176" s="1170"/>
      <c r="V176" s="1170"/>
      <c r="W176" s="1170"/>
      <c r="X176" s="1170"/>
      <c r="Y176" s="1170"/>
      <c r="Z176" s="1170"/>
      <c r="AA176" s="1169"/>
      <c r="AB176" s="1169"/>
      <c r="AC176" s="1169"/>
      <c r="AD176" s="1169"/>
      <c r="AE176" s="1169"/>
      <c r="AF176" s="1169"/>
      <c r="AG176" s="1169"/>
      <c r="AH176" s="1169"/>
      <c r="AI176" s="1169"/>
      <c r="AJ176" s="1169"/>
      <c r="AK176" s="1169"/>
      <c r="AL176" s="1169"/>
      <c r="AM176" s="1169"/>
      <c r="AN176" s="1169"/>
      <c r="AO176" s="1169"/>
      <c r="AP176" s="1169"/>
      <c r="AQ176" s="457"/>
      <c r="AR176" s="457"/>
      <c r="AS176" s="457"/>
      <c r="AT176" s="457"/>
      <c r="AU176" s="457"/>
      <c r="AV176" s="457"/>
      <c r="AW176" s="457"/>
    </row>
    <row r="177" spans="1:49" s="162" customFormat="1" ht="12.6" customHeight="1" x14ac:dyDescent="0.25">
      <c r="A177" s="1169"/>
      <c r="B177" s="1169"/>
      <c r="C177" s="1169"/>
      <c r="D177" s="1169"/>
      <c r="E177" s="1169"/>
      <c r="F177" s="1169"/>
      <c r="G177" s="1169"/>
      <c r="H177" s="1169"/>
      <c r="I177" s="1169"/>
      <c r="J177" s="1169"/>
      <c r="K177" s="1169"/>
      <c r="L177" s="1169"/>
      <c r="M177" s="1169"/>
      <c r="N177" s="1169"/>
      <c r="O177" s="1169"/>
      <c r="P177" s="1169"/>
      <c r="Q177" s="1169"/>
      <c r="R177" s="1170"/>
      <c r="S177" s="1170"/>
      <c r="T177" s="1170"/>
      <c r="U177" s="1170"/>
      <c r="V177" s="1170"/>
      <c r="W177" s="1170"/>
      <c r="X177" s="1170"/>
      <c r="Y177" s="1170"/>
      <c r="Z177" s="1170"/>
      <c r="AA177" s="1169"/>
      <c r="AB177" s="1169"/>
      <c r="AC177" s="1169"/>
      <c r="AD177" s="1169"/>
      <c r="AE177" s="1169"/>
      <c r="AF177" s="1169"/>
      <c r="AG177" s="1169"/>
      <c r="AH177" s="1169"/>
      <c r="AI177" s="1169"/>
      <c r="AJ177" s="1169"/>
      <c r="AK177" s="1169"/>
      <c r="AL177" s="1169"/>
      <c r="AM177" s="1169"/>
      <c r="AN177" s="1169"/>
      <c r="AO177" s="1169"/>
      <c r="AP177" s="1169"/>
      <c r="AQ177" s="457"/>
      <c r="AR177" s="457"/>
      <c r="AS177" s="457"/>
      <c r="AT177" s="457"/>
      <c r="AU177" s="457"/>
      <c r="AV177" s="457"/>
      <c r="AW177" s="457"/>
    </row>
    <row r="178" spans="1:49" s="162" customFormat="1" ht="12.6" customHeight="1" x14ac:dyDescent="0.25">
      <c r="A178" s="1169"/>
      <c r="B178" s="1169"/>
      <c r="C178" s="1169"/>
      <c r="D178" s="1169"/>
      <c r="E178" s="1169"/>
      <c r="F178" s="1169"/>
      <c r="G178" s="1169"/>
      <c r="H178" s="1169"/>
      <c r="I178" s="1169"/>
      <c r="J178" s="1169"/>
      <c r="K178" s="1169"/>
      <c r="L178" s="1169"/>
      <c r="M178" s="1169"/>
      <c r="N178" s="1169"/>
      <c r="O178" s="1169"/>
      <c r="P178" s="1169"/>
      <c r="Q178" s="1169"/>
      <c r="R178" s="1170"/>
      <c r="S178" s="1170"/>
      <c r="T178" s="1170"/>
      <c r="U178" s="1170"/>
      <c r="V178" s="1170"/>
      <c r="W178" s="1170"/>
      <c r="X178" s="1170"/>
      <c r="Y178" s="1170"/>
      <c r="Z178" s="1170"/>
      <c r="AA178" s="1169"/>
      <c r="AB178" s="1169"/>
      <c r="AC178" s="1169"/>
      <c r="AD178" s="1169"/>
      <c r="AE178" s="1169"/>
      <c r="AF178" s="1169"/>
      <c r="AG178" s="1169"/>
      <c r="AH178" s="1169"/>
      <c r="AI178" s="1169"/>
      <c r="AJ178" s="1169"/>
      <c r="AK178" s="1169"/>
      <c r="AL178" s="1169"/>
      <c r="AM178" s="1169"/>
      <c r="AN178" s="1169"/>
      <c r="AO178" s="1169"/>
      <c r="AP178" s="1169"/>
      <c r="AQ178" s="457"/>
      <c r="AR178" s="457"/>
      <c r="AS178" s="457"/>
      <c r="AT178" s="457"/>
      <c r="AU178" s="457"/>
      <c r="AV178" s="457"/>
      <c r="AW178" s="457"/>
    </row>
    <row r="179" spans="1:49" s="162" customFormat="1" ht="12.6" customHeight="1" x14ac:dyDescent="0.25">
      <c r="A179" s="1169"/>
      <c r="B179" s="1169"/>
      <c r="C179" s="1169"/>
      <c r="D179" s="1169"/>
      <c r="E179" s="1169"/>
      <c r="F179" s="1169"/>
      <c r="G179" s="1169"/>
      <c r="H179" s="1169"/>
      <c r="I179" s="1169"/>
      <c r="J179" s="1169"/>
      <c r="K179" s="1169"/>
      <c r="L179" s="1169"/>
      <c r="M179" s="1169"/>
      <c r="N179" s="1169"/>
      <c r="O179" s="1169"/>
      <c r="P179" s="1169"/>
      <c r="Q179" s="1169"/>
      <c r="R179" s="1170"/>
      <c r="S179" s="1170"/>
      <c r="T179" s="1170"/>
      <c r="U179" s="1170"/>
      <c r="V179" s="1170"/>
      <c r="W179" s="1170"/>
      <c r="X179" s="1170"/>
      <c r="Y179" s="1170"/>
      <c r="Z179" s="1170"/>
      <c r="AA179" s="1169"/>
      <c r="AB179" s="1169"/>
      <c r="AC179" s="1169"/>
      <c r="AD179" s="1169"/>
      <c r="AE179" s="1169"/>
      <c r="AF179" s="1169"/>
      <c r="AG179" s="1169"/>
      <c r="AH179" s="1169"/>
      <c r="AI179" s="1169"/>
      <c r="AJ179" s="1169"/>
      <c r="AK179" s="1169"/>
      <c r="AL179" s="1169"/>
      <c r="AM179" s="1169"/>
      <c r="AN179" s="1169"/>
      <c r="AO179" s="1169"/>
      <c r="AP179" s="1169"/>
      <c r="AQ179" s="457"/>
      <c r="AR179" s="457"/>
      <c r="AS179" s="457"/>
      <c r="AT179" s="457"/>
      <c r="AU179" s="457"/>
      <c r="AV179" s="457"/>
      <c r="AW179" s="457"/>
    </row>
    <row r="180" spans="1:49" s="162" customFormat="1" ht="12.6" customHeight="1" x14ac:dyDescent="0.25">
      <c r="A180" s="457" t="s">
        <v>3068</v>
      </c>
      <c r="B180" s="457"/>
      <c r="C180" s="457"/>
      <c r="D180" s="457"/>
      <c r="E180" s="457"/>
      <c r="F180" s="457"/>
      <c r="G180" s="457"/>
      <c r="H180" s="457"/>
      <c r="I180" s="457"/>
      <c r="J180" s="457"/>
      <c r="K180" s="457"/>
      <c r="L180" s="457"/>
      <c r="M180" s="457"/>
      <c r="N180" s="457"/>
      <c r="O180" s="457"/>
      <c r="P180" s="457"/>
      <c r="Q180" s="457"/>
      <c r="R180" s="457"/>
      <c r="S180" s="457"/>
      <c r="T180" s="457"/>
      <c r="U180" s="457"/>
      <c r="V180" s="457"/>
      <c r="W180" s="457"/>
      <c r="X180" s="457"/>
      <c r="Y180" s="457"/>
      <c r="Z180" s="457"/>
      <c r="AA180" s="457"/>
      <c r="AB180" s="457"/>
      <c r="AC180" s="457"/>
      <c r="AD180" s="457"/>
      <c r="AE180" s="457"/>
      <c r="AF180" s="457"/>
      <c r="AG180" s="457"/>
      <c r="AH180" s="457"/>
      <c r="AI180" s="457"/>
      <c r="AJ180" s="457"/>
      <c r="AK180" s="457"/>
      <c r="AL180" s="457"/>
      <c r="AM180" s="457"/>
      <c r="AN180" s="457"/>
      <c r="AO180" s="457"/>
      <c r="AP180" s="457"/>
      <c r="AQ180" s="457"/>
      <c r="AR180" s="457"/>
      <c r="AS180" s="457"/>
      <c r="AT180" s="457"/>
      <c r="AU180" s="457"/>
      <c r="AV180" s="457"/>
      <c r="AW180" s="457"/>
    </row>
    <row r="181" spans="1:49" s="162" customFormat="1" ht="12.6" customHeight="1" x14ac:dyDescent="0.25">
      <c r="A181" s="457" t="s">
        <v>3069</v>
      </c>
      <c r="B181" s="457"/>
      <c r="C181" s="457"/>
      <c r="D181" s="457"/>
      <c r="E181" s="457"/>
      <c r="F181" s="457"/>
      <c r="G181" s="457"/>
      <c r="H181" s="457"/>
      <c r="I181" s="457"/>
      <c r="J181" s="457"/>
      <c r="K181" s="457"/>
      <c r="L181" s="457"/>
      <c r="M181" s="457"/>
      <c r="N181" s="457"/>
      <c r="O181" s="457"/>
      <c r="P181" s="457"/>
      <c r="Q181" s="457"/>
      <c r="R181" s="457"/>
      <c r="S181" s="457"/>
      <c r="T181" s="457"/>
      <c r="U181" s="457"/>
      <c r="V181" s="457"/>
      <c r="W181" s="457"/>
      <c r="X181" s="457"/>
      <c r="Y181" s="457"/>
      <c r="Z181" s="457"/>
      <c r="AA181" s="457"/>
      <c r="AB181" s="457"/>
      <c r="AC181" s="457"/>
      <c r="AD181" s="457"/>
      <c r="AE181" s="457"/>
      <c r="AF181" s="457"/>
      <c r="AG181" s="457"/>
      <c r="AH181" s="457"/>
      <c r="AI181" s="457"/>
      <c r="AJ181" s="457"/>
      <c r="AK181" s="457"/>
      <c r="AL181" s="457"/>
      <c r="AM181" s="457"/>
      <c r="AN181" s="457"/>
      <c r="AO181" s="457"/>
      <c r="AP181" s="457"/>
      <c r="AQ181" s="457"/>
      <c r="AR181" s="457"/>
      <c r="AS181" s="457"/>
      <c r="AT181" s="457"/>
      <c r="AU181" s="457"/>
      <c r="AV181" s="457"/>
      <c r="AW181" s="457"/>
    </row>
    <row r="182" spans="1:49" s="162" customFormat="1" ht="12.6" customHeight="1" x14ac:dyDescent="0.25">
      <c r="A182" s="1171" t="s">
        <v>3584</v>
      </c>
      <c r="B182" s="1171"/>
      <c r="C182" s="1171"/>
      <c r="D182" s="1171"/>
      <c r="E182" s="1171"/>
      <c r="F182" s="1171"/>
      <c r="G182" s="1171"/>
      <c r="H182" s="1171"/>
      <c r="I182" s="1171"/>
      <c r="J182" s="1171"/>
      <c r="K182" s="1171"/>
      <c r="L182" s="1171"/>
      <c r="M182" s="1171"/>
      <c r="N182" s="1171"/>
      <c r="O182" s="1171"/>
      <c r="P182" s="1171"/>
      <c r="Q182" s="1171"/>
      <c r="R182" s="1171" t="s">
        <v>1482</v>
      </c>
      <c r="S182" s="1171"/>
      <c r="T182" s="1171"/>
      <c r="U182" s="1171"/>
      <c r="V182" s="1171"/>
      <c r="W182" s="1171"/>
      <c r="X182" s="1171"/>
      <c r="Y182" s="1171"/>
      <c r="Z182" s="1171"/>
      <c r="AA182" s="1171" t="s">
        <v>3067</v>
      </c>
      <c r="AB182" s="1171"/>
      <c r="AC182" s="1171"/>
      <c r="AD182" s="1171"/>
      <c r="AE182" s="1171"/>
      <c r="AF182" s="1171"/>
      <c r="AG182" s="1171"/>
      <c r="AH182" s="1171"/>
      <c r="AI182" s="1171"/>
      <c r="AJ182" s="1171"/>
      <c r="AK182" s="1171"/>
      <c r="AL182" s="1171"/>
      <c r="AM182" s="1171"/>
      <c r="AN182" s="1171"/>
      <c r="AO182" s="1171"/>
      <c r="AP182" s="1171"/>
      <c r="AQ182" s="457"/>
      <c r="AR182" s="457"/>
      <c r="AS182" s="457"/>
      <c r="AT182" s="457"/>
      <c r="AU182" s="457"/>
      <c r="AV182" s="457"/>
      <c r="AW182" s="457"/>
    </row>
    <row r="183" spans="1:49" s="162" customFormat="1" ht="12.6" customHeight="1" x14ac:dyDescent="0.25">
      <c r="A183" s="1169"/>
      <c r="B183" s="1169"/>
      <c r="C183" s="1169"/>
      <c r="D183" s="1169"/>
      <c r="E183" s="1169"/>
      <c r="F183" s="1169"/>
      <c r="G183" s="1169"/>
      <c r="H183" s="1169"/>
      <c r="I183" s="1169"/>
      <c r="J183" s="1169"/>
      <c r="K183" s="1169"/>
      <c r="L183" s="1169"/>
      <c r="M183" s="1169"/>
      <c r="N183" s="1169"/>
      <c r="O183" s="1169"/>
      <c r="P183" s="1169"/>
      <c r="Q183" s="1169"/>
      <c r="R183" s="1170"/>
      <c r="S183" s="1170"/>
      <c r="T183" s="1170"/>
      <c r="U183" s="1170"/>
      <c r="V183" s="1170"/>
      <c r="W183" s="1170"/>
      <c r="X183" s="1170"/>
      <c r="Y183" s="1170"/>
      <c r="Z183" s="1170"/>
      <c r="AA183" s="1169"/>
      <c r="AB183" s="1169"/>
      <c r="AC183" s="1169"/>
      <c r="AD183" s="1169"/>
      <c r="AE183" s="1169"/>
      <c r="AF183" s="1169"/>
      <c r="AG183" s="1169"/>
      <c r="AH183" s="1169"/>
      <c r="AI183" s="1169"/>
      <c r="AJ183" s="1169"/>
      <c r="AK183" s="1169"/>
      <c r="AL183" s="1169"/>
      <c r="AM183" s="1169"/>
      <c r="AN183" s="1169"/>
      <c r="AO183" s="1169"/>
      <c r="AP183" s="1169"/>
      <c r="AQ183" s="457"/>
      <c r="AR183" s="457"/>
      <c r="AS183" s="457"/>
      <c r="AT183" s="457"/>
      <c r="AU183" s="457"/>
      <c r="AV183" s="457"/>
      <c r="AW183" s="457"/>
    </row>
    <row r="184" spans="1:49" s="162" customFormat="1" ht="12.6" customHeight="1" x14ac:dyDescent="0.25">
      <c r="A184" s="1169"/>
      <c r="B184" s="1169"/>
      <c r="C184" s="1169"/>
      <c r="D184" s="1169"/>
      <c r="E184" s="1169"/>
      <c r="F184" s="1169"/>
      <c r="G184" s="1169"/>
      <c r="H184" s="1169"/>
      <c r="I184" s="1169"/>
      <c r="J184" s="1169"/>
      <c r="K184" s="1169"/>
      <c r="L184" s="1169"/>
      <c r="M184" s="1169"/>
      <c r="N184" s="1169"/>
      <c r="O184" s="1169"/>
      <c r="P184" s="1169"/>
      <c r="Q184" s="1169"/>
      <c r="R184" s="1170"/>
      <c r="S184" s="1170"/>
      <c r="T184" s="1170"/>
      <c r="U184" s="1170"/>
      <c r="V184" s="1170"/>
      <c r="W184" s="1170"/>
      <c r="X184" s="1170"/>
      <c r="Y184" s="1170"/>
      <c r="Z184" s="1170"/>
      <c r="AA184" s="1169"/>
      <c r="AB184" s="1169"/>
      <c r="AC184" s="1169"/>
      <c r="AD184" s="1169"/>
      <c r="AE184" s="1169"/>
      <c r="AF184" s="1169"/>
      <c r="AG184" s="1169"/>
      <c r="AH184" s="1169"/>
      <c r="AI184" s="1169"/>
      <c r="AJ184" s="1169"/>
      <c r="AK184" s="1169"/>
      <c r="AL184" s="1169"/>
      <c r="AM184" s="1169"/>
      <c r="AN184" s="1169"/>
      <c r="AO184" s="1169"/>
      <c r="AP184" s="1169"/>
      <c r="AQ184" s="457"/>
      <c r="AR184" s="457"/>
      <c r="AS184" s="457"/>
      <c r="AT184" s="457"/>
      <c r="AU184" s="457"/>
      <c r="AV184" s="457"/>
      <c r="AW184" s="457"/>
    </row>
    <row r="185" spans="1:49" s="162" customFormat="1" ht="12.6" customHeight="1" x14ac:dyDescent="0.25">
      <c r="A185" s="1169"/>
      <c r="B185" s="1169"/>
      <c r="C185" s="1169"/>
      <c r="D185" s="1169"/>
      <c r="E185" s="1169"/>
      <c r="F185" s="1169"/>
      <c r="G185" s="1169"/>
      <c r="H185" s="1169"/>
      <c r="I185" s="1169"/>
      <c r="J185" s="1169"/>
      <c r="K185" s="1169"/>
      <c r="L185" s="1169"/>
      <c r="M185" s="1169"/>
      <c r="N185" s="1169"/>
      <c r="O185" s="1169"/>
      <c r="P185" s="1169"/>
      <c r="Q185" s="1169"/>
      <c r="R185" s="1170"/>
      <c r="S185" s="1170"/>
      <c r="T185" s="1170"/>
      <c r="U185" s="1170"/>
      <c r="V185" s="1170"/>
      <c r="W185" s="1170"/>
      <c r="X185" s="1170"/>
      <c r="Y185" s="1170"/>
      <c r="Z185" s="1170"/>
      <c r="AA185" s="1169"/>
      <c r="AB185" s="1169"/>
      <c r="AC185" s="1169"/>
      <c r="AD185" s="1169"/>
      <c r="AE185" s="1169"/>
      <c r="AF185" s="1169"/>
      <c r="AG185" s="1169"/>
      <c r="AH185" s="1169"/>
      <c r="AI185" s="1169"/>
      <c r="AJ185" s="1169"/>
      <c r="AK185" s="1169"/>
      <c r="AL185" s="1169"/>
      <c r="AM185" s="1169"/>
      <c r="AN185" s="1169"/>
      <c r="AO185" s="1169"/>
      <c r="AP185" s="1169"/>
      <c r="AQ185" s="457"/>
      <c r="AR185" s="457"/>
      <c r="AS185" s="457"/>
      <c r="AT185" s="457"/>
      <c r="AU185" s="457"/>
      <c r="AV185" s="457"/>
      <c r="AW185" s="457"/>
    </row>
    <row r="186" spans="1:49" s="461" customFormat="1" ht="12.6" customHeight="1" x14ac:dyDescent="0.25">
      <c r="A186" s="385" t="s">
        <v>3070</v>
      </c>
      <c r="B186" s="385"/>
      <c r="C186" s="385"/>
      <c r="D186" s="385"/>
      <c r="E186" s="385"/>
      <c r="F186" s="385"/>
      <c r="G186" s="385"/>
      <c r="H186" s="385"/>
      <c r="I186" s="385"/>
      <c r="J186" s="385"/>
      <c r="K186" s="385"/>
      <c r="L186" s="385"/>
      <c r="M186" s="385"/>
      <c r="N186" s="385"/>
      <c r="O186" s="385"/>
      <c r="P186" s="385"/>
      <c r="Q186" s="385"/>
      <c r="R186" s="385"/>
      <c r="S186" s="385"/>
      <c r="T186" s="385"/>
      <c r="U186" s="385"/>
      <c r="V186" s="385"/>
      <c r="W186" s="385"/>
      <c r="X186" s="385"/>
      <c r="Y186" s="385"/>
      <c r="Z186" s="385"/>
      <c r="AA186" s="385"/>
      <c r="AB186" s="385"/>
      <c r="AC186" s="385"/>
      <c r="AD186" s="385"/>
      <c r="AE186" s="385"/>
      <c r="AF186" s="385"/>
      <c r="AG186" s="385"/>
      <c r="AH186" s="385"/>
      <c r="AI186" s="385"/>
      <c r="AJ186" s="385"/>
      <c r="AK186" s="385"/>
      <c r="AL186" s="385"/>
      <c r="AM186" s="385"/>
      <c r="AN186" s="385"/>
      <c r="AO186" s="385"/>
      <c r="AP186" s="385"/>
      <c r="AQ186" s="385"/>
      <c r="AR186" s="385"/>
      <c r="AS186" s="385"/>
      <c r="AT186" s="385"/>
      <c r="AU186" s="385"/>
      <c r="AV186" s="385"/>
      <c r="AW186" s="385"/>
    </row>
    <row r="187" spans="1:49" s="162" customFormat="1" ht="12.6" customHeight="1" x14ac:dyDescent="0.25">
      <c r="A187" s="1171" t="s">
        <v>3071</v>
      </c>
      <c r="B187" s="1171"/>
      <c r="C187" s="1171"/>
      <c r="D187" s="1171"/>
      <c r="E187" s="1171"/>
      <c r="F187" s="1171"/>
      <c r="G187" s="1171"/>
      <c r="H187" s="1171"/>
      <c r="I187" s="1171"/>
      <c r="J187" s="1171"/>
      <c r="K187" s="1171"/>
      <c r="L187" s="1171"/>
      <c r="M187" s="1171"/>
      <c r="N187" s="1171"/>
      <c r="O187" s="1171"/>
      <c r="P187" s="1171"/>
      <c r="Q187" s="1171"/>
      <c r="R187" s="1171" t="s">
        <v>1482</v>
      </c>
      <c r="S187" s="1171"/>
      <c r="T187" s="1171"/>
      <c r="U187" s="1171"/>
      <c r="V187" s="1171"/>
      <c r="W187" s="1171"/>
      <c r="X187" s="1171"/>
      <c r="Y187" s="1171"/>
      <c r="Z187" s="1171"/>
      <c r="AA187" s="1171" t="s">
        <v>3067</v>
      </c>
      <c r="AB187" s="1171"/>
      <c r="AC187" s="1171"/>
      <c r="AD187" s="1171"/>
      <c r="AE187" s="1171"/>
      <c r="AF187" s="1171"/>
      <c r="AG187" s="1171"/>
      <c r="AH187" s="1171"/>
      <c r="AI187" s="1171"/>
      <c r="AJ187" s="1171"/>
      <c r="AK187" s="1171"/>
      <c r="AL187" s="1171"/>
      <c r="AM187" s="1171"/>
      <c r="AN187" s="1171"/>
      <c r="AO187" s="1171"/>
      <c r="AP187" s="1171"/>
      <c r="AQ187" s="457"/>
      <c r="AR187" s="457"/>
      <c r="AS187" s="457"/>
      <c r="AT187" s="457"/>
      <c r="AU187" s="457"/>
      <c r="AV187" s="457"/>
      <c r="AW187" s="457"/>
    </row>
    <row r="188" spans="1:49" s="162" customFormat="1" ht="12.6" customHeight="1" x14ac:dyDescent="0.25">
      <c r="A188" s="1169"/>
      <c r="B188" s="1169"/>
      <c r="C188" s="1169"/>
      <c r="D188" s="1169"/>
      <c r="E188" s="1169"/>
      <c r="F188" s="1169"/>
      <c r="G188" s="1169"/>
      <c r="H188" s="1169"/>
      <c r="I188" s="1169"/>
      <c r="J188" s="1169"/>
      <c r="K188" s="1169"/>
      <c r="L188" s="1169"/>
      <c r="M188" s="1169"/>
      <c r="N188" s="1169"/>
      <c r="O188" s="1169"/>
      <c r="P188" s="1169"/>
      <c r="Q188" s="1169"/>
      <c r="R188" s="1170"/>
      <c r="S188" s="1170"/>
      <c r="T188" s="1170"/>
      <c r="U188" s="1170"/>
      <c r="V188" s="1170"/>
      <c r="W188" s="1170"/>
      <c r="X188" s="1170"/>
      <c r="Y188" s="1170"/>
      <c r="Z188" s="1170"/>
      <c r="AA188" s="1169"/>
      <c r="AB188" s="1169"/>
      <c r="AC188" s="1169"/>
      <c r="AD188" s="1169"/>
      <c r="AE188" s="1169"/>
      <c r="AF188" s="1169"/>
      <c r="AG188" s="1169"/>
      <c r="AH188" s="1169"/>
      <c r="AI188" s="1169"/>
      <c r="AJ188" s="1169"/>
      <c r="AK188" s="1169"/>
      <c r="AL188" s="1169"/>
      <c r="AM188" s="1169"/>
      <c r="AN188" s="1169"/>
      <c r="AO188" s="1169"/>
      <c r="AP188" s="1169"/>
      <c r="AQ188" s="457"/>
      <c r="AR188" s="457"/>
      <c r="AS188" s="457"/>
      <c r="AT188" s="457"/>
      <c r="AU188" s="457"/>
      <c r="AV188" s="457"/>
      <c r="AW188" s="457"/>
    </row>
    <row r="189" spans="1:49" s="162" customFormat="1" ht="12.6" customHeight="1" x14ac:dyDescent="0.25">
      <c r="A189" s="1169"/>
      <c r="B189" s="1169"/>
      <c r="C189" s="1169"/>
      <c r="D189" s="1169"/>
      <c r="E189" s="1169"/>
      <c r="F189" s="1169"/>
      <c r="G189" s="1169"/>
      <c r="H189" s="1169"/>
      <c r="I189" s="1169"/>
      <c r="J189" s="1169"/>
      <c r="K189" s="1169"/>
      <c r="L189" s="1169"/>
      <c r="M189" s="1169"/>
      <c r="N189" s="1169"/>
      <c r="O189" s="1169"/>
      <c r="P189" s="1169"/>
      <c r="Q189" s="1169"/>
      <c r="R189" s="1170"/>
      <c r="S189" s="1170"/>
      <c r="T189" s="1170"/>
      <c r="U189" s="1170"/>
      <c r="V189" s="1170"/>
      <c r="W189" s="1170"/>
      <c r="X189" s="1170"/>
      <c r="Y189" s="1170"/>
      <c r="Z189" s="1170"/>
      <c r="AA189" s="1169"/>
      <c r="AB189" s="1169"/>
      <c r="AC189" s="1169"/>
      <c r="AD189" s="1169"/>
      <c r="AE189" s="1169"/>
      <c r="AF189" s="1169"/>
      <c r="AG189" s="1169"/>
      <c r="AH189" s="1169"/>
      <c r="AI189" s="1169"/>
      <c r="AJ189" s="1169"/>
      <c r="AK189" s="1169"/>
      <c r="AL189" s="1169"/>
      <c r="AM189" s="1169"/>
      <c r="AN189" s="1169"/>
      <c r="AO189" s="1169"/>
      <c r="AP189" s="1169"/>
      <c r="AQ189" s="457"/>
      <c r="AR189" s="457"/>
      <c r="AS189" s="457"/>
      <c r="AT189" s="457"/>
      <c r="AU189" s="457"/>
      <c r="AV189" s="457"/>
      <c r="AW189" s="457"/>
    </row>
    <row r="190" spans="1:49" s="162" customFormat="1" ht="12.6" customHeight="1" x14ac:dyDescent="0.25">
      <c r="A190" s="1169"/>
      <c r="B190" s="1169"/>
      <c r="C190" s="1169"/>
      <c r="D190" s="1169"/>
      <c r="E190" s="1169"/>
      <c r="F190" s="1169"/>
      <c r="G190" s="1169"/>
      <c r="H190" s="1169"/>
      <c r="I190" s="1169"/>
      <c r="J190" s="1169"/>
      <c r="K190" s="1169"/>
      <c r="L190" s="1169"/>
      <c r="M190" s="1169"/>
      <c r="N190" s="1169"/>
      <c r="O190" s="1169"/>
      <c r="P190" s="1169"/>
      <c r="Q190" s="1169"/>
      <c r="R190" s="1170"/>
      <c r="S190" s="1170"/>
      <c r="T190" s="1170"/>
      <c r="U190" s="1170"/>
      <c r="V190" s="1170"/>
      <c r="W190" s="1170"/>
      <c r="X190" s="1170"/>
      <c r="Y190" s="1170"/>
      <c r="Z190" s="1170"/>
      <c r="AA190" s="1169"/>
      <c r="AB190" s="1169"/>
      <c r="AC190" s="1169"/>
      <c r="AD190" s="1169"/>
      <c r="AE190" s="1169"/>
      <c r="AF190" s="1169"/>
      <c r="AG190" s="1169"/>
      <c r="AH190" s="1169"/>
      <c r="AI190" s="1169"/>
      <c r="AJ190" s="1169"/>
      <c r="AK190" s="1169"/>
      <c r="AL190" s="1169"/>
      <c r="AM190" s="1169"/>
      <c r="AN190" s="1169"/>
      <c r="AO190" s="1169"/>
      <c r="AP190" s="1169"/>
      <c r="AQ190" s="457"/>
      <c r="AR190" s="457"/>
      <c r="AS190" s="457"/>
      <c r="AT190" s="457"/>
      <c r="AU190" s="457"/>
      <c r="AV190" s="457"/>
      <c r="AW190" s="457"/>
    </row>
    <row r="191" spans="1:49" s="162" customFormat="1" ht="12.6" customHeight="1" x14ac:dyDescent="0.25">
      <c r="A191" s="385" t="s">
        <v>3072</v>
      </c>
      <c r="B191" s="457"/>
      <c r="C191" s="457"/>
      <c r="D191" s="457"/>
      <c r="E191" s="457"/>
      <c r="F191" s="457"/>
      <c r="G191" s="457"/>
      <c r="H191" s="457"/>
      <c r="I191" s="457"/>
      <c r="J191" s="457"/>
      <c r="K191" s="457"/>
      <c r="L191" s="457"/>
      <c r="M191" s="457"/>
      <c r="N191" s="457"/>
      <c r="O191" s="457"/>
      <c r="P191" s="457"/>
      <c r="Q191" s="457"/>
      <c r="R191" s="457"/>
      <c r="S191" s="457"/>
      <c r="T191" s="457"/>
      <c r="U191" s="457"/>
      <c r="V191" s="457"/>
      <c r="W191" s="457"/>
      <c r="X191" s="457"/>
      <c r="Y191" s="457"/>
      <c r="Z191" s="457"/>
      <c r="AA191" s="457"/>
      <c r="AB191" s="457"/>
      <c r="AC191" s="457"/>
      <c r="AD191" s="457"/>
      <c r="AE191" s="457"/>
      <c r="AF191" s="457"/>
      <c r="AG191" s="457"/>
      <c r="AH191" s="457"/>
      <c r="AI191" s="457"/>
      <c r="AJ191" s="457"/>
      <c r="AK191" s="457"/>
      <c r="AL191" s="457"/>
      <c r="AM191" s="457"/>
      <c r="AN191" s="457"/>
      <c r="AO191" s="457"/>
      <c r="AP191" s="457"/>
      <c r="AQ191" s="457"/>
      <c r="AR191" s="457"/>
      <c r="AS191" s="457"/>
      <c r="AT191" s="457"/>
      <c r="AU191" s="457"/>
      <c r="AV191" s="457"/>
      <c r="AW191" s="457"/>
    </row>
    <row r="192" spans="1:49" s="162" customFormat="1" ht="12.6" customHeight="1" x14ac:dyDescent="0.25">
      <c r="A192" s="1171" t="s">
        <v>3073</v>
      </c>
      <c r="B192" s="1171"/>
      <c r="C192" s="1171"/>
      <c r="D192" s="1171"/>
      <c r="E192" s="1171"/>
      <c r="F192" s="1171"/>
      <c r="G192" s="1171"/>
      <c r="H192" s="1171"/>
      <c r="I192" s="1171"/>
      <c r="J192" s="1171"/>
      <c r="K192" s="1171"/>
      <c r="L192" s="1171"/>
      <c r="M192" s="1171"/>
      <c r="N192" s="1171"/>
      <c r="O192" s="1171"/>
      <c r="P192" s="1171"/>
      <c r="Q192" s="1171"/>
      <c r="R192" s="1171" t="s">
        <v>1482</v>
      </c>
      <c r="S192" s="1171"/>
      <c r="T192" s="1171"/>
      <c r="U192" s="1171"/>
      <c r="V192" s="1171"/>
      <c r="W192" s="1171"/>
      <c r="X192" s="1171"/>
      <c r="Y192" s="1171"/>
      <c r="Z192" s="1171"/>
      <c r="AA192" s="1171" t="s">
        <v>3067</v>
      </c>
      <c r="AB192" s="1171"/>
      <c r="AC192" s="1171"/>
      <c r="AD192" s="1171"/>
      <c r="AE192" s="1171"/>
      <c r="AF192" s="1171"/>
      <c r="AG192" s="1171"/>
      <c r="AH192" s="1171"/>
      <c r="AI192" s="1171"/>
      <c r="AJ192" s="1171"/>
      <c r="AK192" s="1171"/>
      <c r="AL192" s="1171"/>
      <c r="AM192" s="1171"/>
      <c r="AN192" s="1171"/>
      <c r="AO192" s="1171"/>
      <c r="AP192" s="1171"/>
      <c r="AQ192" s="457"/>
      <c r="AR192" s="457"/>
      <c r="AS192" s="457"/>
      <c r="AT192" s="457"/>
      <c r="AU192" s="457"/>
      <c r="AV192" s="457"/>
      <c r="AW192" s="457"/>
    </row>
    <row r="193" spans="1:49" s="162" customFormat="1" ht="12.6" customHeight="1" x14ac:dyDescent="0.25">
      <c r="A193" s="1169"/>
      <c r="B193" s="1169"/>
      <c r="C193" s="1169"/>
      <c r="D193" s="1169"/>
      <c r="E193" s="1169"/>
      <c r="F193" s="1169"/>
      <c r="G193" s="1169"/>
      <c r="H193" s="1169"/>
      <c r="I193" s="1169"/>
      <c r="J193" s="1169"/>
      <c r="K193" s="1169"/>
      <c r="L193" s="1169"/>
      <c r="M193" s="1169"/>
      <c r="N193" s="1169"/>
      <c r="O193" s="1169"/>
      <c r="P193" s="1169"/>
      <c r="Q193" s="1169"/>
      <c r="R193" s="1170"/>
      <c r="S193" s="1170"/>
      <c r="T193" s="1170"/>
      <c r="U193" s="1170"/>
      <c r="V193" s="1170"/>
      <c r="W193" s="1170"/>
      <c r="X193" s="1170"/>
      <c r="Y193" s="1170"/>
      <c r="Z193" s="1170"/>
      <c r="AA193" s="1169"/>
      <c r="AB193" s="1169"/>
      <c r="AC193" s="1169"/>
      <c r="AD193" s="1169"/>
      <c r="AE193" s="1169"/>
      <c r="AF193" s="1169"/>
      <c r="AG193" s="1169"/>
      <c r="AH193" s="1169"/>
      <c r="AI193" s="1169"/>
      <c r="AJ193" s="1169"/>
      <c r="AK193" s="1169"/>
      <c r="AL193" s="1169"/>
      <c r="AM193" s="1169"/>
      <c r="AN193" s="1169"/>
      <c r="AO193" s="1169"/>
      <c r="AP193" s="1169"/>
      <c r="AQ193" s="457"/>
      <c r="AR193" s="457"/>
      <c r="AS193" s="457"/>
      <c r="AT193" s="457"/>
      <c r="AU193" s="457"/>
      <c r="AV193" s="457"/>
      <c r="AW193" s="457"/>
    </row>
    <row r="194" spans="1:49" s="162" customFormat="1" ht="12.6" customHeight="1" x14ac:dyDescent="0.25">
      <c r="A194" s="1169"/>
      <c r="B194" s="1169"/>
      <c r="C194" s="1169"/>
      <c r="D194" s="1169"/>
      <c r="E194" s="1169"/>
      <c r="F194" s="1169"/>
      <c r="G194" s="1169"/>
      <c r="H194" s="1169"/>
      <c r="I194" s="1169"/>
      <c r="J194" s="1169"/>
      <c r="K194" s="1169"/>
      <c r="L194" s="1169"/>
      <c r="M194" s="1169"/>
      <c r="N194" s="1169"/>
      <c r="O194" s="1169"/>
      <c r="P194" s="1169"/>
      <c r="Q194" s="1169"/>
      <c r="R194" s="1170"/>
      <c r="S194" s="1170"/>
      <c r="T194" s="1170"/>
      <c r="U194" s="1170"/>
      <c r="V194" s="1170"/>
      <c r="W194" s="1170"/>
      <c r="X194" s="1170"/>
      <c r="Y194" s="1170"/>
      <c r="Z194" s="1170"/>
      <c r="AA194" s="1169"/>
      <c r="AB194" s="1169"/>
      <c r="AC194" s="1169"/>
      <c r="AD194" s="1169"/>
      <c r="AE194" s="1169"/>
      <c r="AF194" s="1169"/>
      <c r="AG194" s="1169"/>
      <c r="AH194" s="1169"/>
      <c r="AI194" s="1169"/>
      <c r="AJ194" s="1169"/>
      <c r="AK194" s="1169"/>
      <c r="AL194" s="1169"/>
      <c r="AM194" s="1169"/>
      <c r="AN194" s="1169"/>
      <c r="AO194" s="1169"/>
      <c r="AP194" s="1169"/>
      <c r="AQ194" s="457"/>
      <c r="AR194" s="457"/>
      <c r="AS194" s="457"/>
      <c r="AT194" s="457"/>
      <c r="AU194" s="457"/>
      <c r="AV194" s="457"/>
      <c r="AW194" s="457"/>
    </row>
    <row r="195" spans="1:49" s="162" customFormat="1" ht="12.6" customHeight="1" x14ac:dyDescent="0.25">
      <c r="A195" s="1169"/>
      <c r="B195" s="1169"/>
      <c r="C195" s="1169"/>
      <c r="D195" s="1169"/>
      <c r="E195" s="1169"/>
      <c r="F195" s="1169"/>
      <c r="G195" s="1169"/>
      <c r="H195" s="1169"/>
      <c r="I195" s="1169"/>
      <c r="J195" s="1169"/>
      <c r="K195" s="1169"/>
      <c r="L195" s="1169"/>
      <c r="M195" s="1169"/>
      <c r="N195" s="1169"/>
      <c r="O195" s="1169"/>
      <c r="P195" s="1169"/>
      <c r="Q195" s="1169"/>
      <c r="R195" s="1170"/>
      <c r="S195" s="1170"/>
      <c r="T195" s="1170"/>
      <c r="U195" s="1170"/>
      <c r="V195" s="1170"/>
      <c r="W195" s="1170"/>
      <c r="X195" s="1170"/>
      <c r="Y195" s="1170"/>
      <c r="Z195" s="1170"/>
      <c r="AA195" s="1169"/>
      <c r="AB195" s="1169"/>
      <c r="AC195" s="1169"/>
      <c r="AD195" s="1169"/>
      <c r="AE195" s="1169"/>
      <c r="AF195" s="1169"/>
      <c r="AG195" s="1169"/>
      <c r="AH195" s="1169"/>
      <c r="AI195" s="1169"/>
      <c r="AJ195" s="1169"/>
      <c r="AK195" s="1169"/>
      <c r="AL195" s="1169"/>
      <c r="AM195" s="1169"/>
      <c r="AN195" s="1169"/>
      <c r="AO195" s="1169"/>
      <c r="AP195" s="1169"/>
      <c r="AQ195" s="457"/>
      <c r="AR195" s="457"/>
      <c r="AS195" s="457"/>
      <c r="AT195" s="457"/>
      <c r="AU195" s="457"/>
      <c r="AV195" s="457"/>
      <c r="AW195" s="457"/>
    </row>
    <row r="196" spans="1:49" s="162" customFormat="1" ht="24" customHeight="1" x14ac:dyDescent="0.25">
      <c r="A196" s="1165" t="s">
        <v>3074</v>
      </c>
      <c r="B196" s="1165"/>
      <c r="C196" s="1165"/>
      <c r="D196" s="1165"/>
      <c r="E196" s="1165"/>
      <c r="F196" s="1165"/>
      <c r="G196" s="1165"/>
      <c r="H196" s="1165"/>
      <c r="I196" s="1165"/>
      <c r="J196" s="1165"/>
      <c r="K196" s="1165"/>
      <c r="L196" s="1165"/>
      <c r="M196" s="1165"/>
      <c r="N196" s="1165"/>
      <c r="O196" s="1165"/>
      <c r="P196" s="1165"/>
      <c r="Q196" s="1165"/>
      <c r="R196" s="1165"/>
      <c r="S196" s="1165"/>
      <c r="T196" s="1165"/>
      <c r="U196" s="1165"/>
      <c r="V196" s="1165"/>
      <c r="W196" s="1165"/>
      <c r="X196" s="1165"/>
      <c r="Y196" s="1165"/>
      <c r="Z196" s="1165"/>
      <c r="AA196" s="1165"/>
      <c r="AB196" s="1165"/>
      <c r="AC196" s="1165"/>
      <c r="AD196" s="1165"/>
      <c r="AE196" s="1165"/>
      <c r="AF196" s="1165"/>
      <c r="AG196" s="1165"/>
      <c r="AH196" s="1165"/>
      <c r="AI196" s="1165"/>
      <c r="AJ196" s="1165"/>
      <c r="AK196" s="1165"/>
      <c r="AL196" s="1165"/>
      <c r="AM196" s="1165"/>
      <c r="AN196" s="1165"/>
      <c r="AO196" s="1165"/>
      <c r="AP196" s="1165"/>
      <c r="AQ196" s="1165"/>
      <c r="AR196" s="1165"/>
      <c r="AS196" s="1165"/>
      <c r="AT196" s="1165"/>
      <c r="AU196" s="1165"/>
      <c r="AV196" s="1165"/>
      <c r="AW196" s="1165"/>
    </row>
    <row r="197" spans="1:49" s="162" customFormat="1" ht="12.6" customHeight="1" x14ac:dyDescent="0.25">
      <c r="A197" s="457" t="s">
        <v>2100</v>
      </c>
      <c r="B197" s="457"/>
      <c r="C197" s="457"/>
      <c r="D197" s="457"/>
      <c r="E197" s="457"/>
      <c r="F197" s="457"/>
      <c r="G197" s="457"/>
      <c r="H197" s="457"/>
      <c r="I197" s="457"/>
      <c r="J197" s="457"/>
      <c r="K197" s="457"/>
      <c r="L197" s="457"/>
      <c r="M197" s="457"/>
      <c r="N197" s="457"/>
      <c r="O197" s="457"/>
      <c r="P197" s="457"/>
      <c r="Q197" s="457"/>
      <c r="R197" s="457"/>
      <c r="S197" s="457"/>
      <c r="T197" s="457"/>
      <c r="U197" s="457"/>
      <c r="V197" s="457"/>
      <c r="W197" s="457"/>
      <c r="X197" s="457"/>
      <c r="Y197" s="457"/>
      <c r="Z197" s="457"/>
      <c r="AA197" s="457"/>
      <c r="AB197" s="457"/>
      <c r="AC197" s="457"/>
      <c r="AD197" s="457"/>
      <c r="AE197" s="457"/>
      <c r="AF197" s="457"/>
      <c r="AG197" s="457"/>
      <c r="AH197" s="457"/>
      <c r="AI197" s="457"/>
      <c r="AJ197" s="457"/>
      <c r="AK197" s="457"/>
      <c r="AL197" s="457"/>
      <c r="AM197" s="457"/>
      <c r="AN197" s="457"/>
      <c r="AO197" s="457"/>
      <c r="AP197" s="457"/>
      <c r="AQ197" s="457"/>
      <c r="AR197" s="457"/>
      <c r="AS197" s="457"/>
      <c r="AT197" s="457"/>
      <c r="AU197" s="457"/>
      <c r="AV197" s="457"/>
      <c r="AW197" s="457"/>
    </row>
    <row r="198" spans="1:49" s="162" customFormat="1" ht="30" customHeight="1" x14ac:dyDescent="0.25">
      <c r="A198" s="1166"/>
      <c r="B198" s="1167"/>
      <c r="C198" s="1167"/>
      <c r="D198" s="1167"/>
      <c r="E198" s="1167"/>
      <c r="F198" s="1167"/>
      <c r="G198" s="1167"/>
      <c r="H198" s="1167"/>
      <c r="I198" s="1167"/>
      <c r="J198" s="1167"/>
      <c r="K198" s="1167"/>
      <c r="L198" s="1167"/>
      <c r="M198" s="1167"/>
      <c r="N198" s="1167"/>
      <c r="O198" s="1167"/>
      <c r="P198" s="1167"/>
      <c r="Q198" s="1167"/>
      <c r="R198" s="1167"/>
      <c r="S198" s="1167"/>
      <c r="T198" s="1167"/>
      <c r="U198" s="1167"/>
      <c r="V198" s="1167"/>
      <c r="W198" s="1167"/>
      <c r="X198" s="1167"/>
      <c r="Y198" s="1167"/>
      <c r="Z198" s="1167"/>
      <c r="AA198" s="1167"/>
      <c r="AB198" s="1167"/>
      <c r="AC198" s="1167"/>
      <c r="AD198" s="1167"/>
      <c r="AE198" s="1167"/>
      <c r="AF198" s="1167"/>
      <c r="AG198" s="1167"/>
      <c r="AH198" s="1167"/>
      <c r="AI198" s="1167"/>
      <c r="AJ198" s="1167"/>
      <c r="AK198" s="1167"/>
      <c r="AL198" s="1167"/>
      <c r="AM198" s="1167"/>
      <c r="AN198" s="1167"/>
      <c r="AO198" s="1167"/>
      <c r="AP198" s="1167"/>
      <c r="AQ198" s="1167"/>
      <c r="AR198" s="1167"/>
      <c r="AS198" s="1167"/>
      <c r="AT198" s="1167"/>
      <c r="AU198" s="1167"/>
      <c r="AV198" s="1167"/>
      <c r="AW198" s="1168"/>
    </row>
    <row r="199" spans="1:49" s="162" customFormat="1" ht="12.6" customHeight="1" x14ac:dyDescent="0.25">
      <c r="A199" s="458" t="s">
        <v>3075</v>
      </c>
      <c r="B199" s="457"/>
      <c r="C199" s="457"/>
      <c r="D199" s="457"/>
      <c r="E199" s="457"/>
      <c r="F199" s="457"/>
      <c r="G199" s="457"/>
      <c r="H199" s="457"/>
      <c r="I199" s="457"/>
      <c r="J199" s="457"/>
      <c r="K199" s="457"/>
      <c r="L199" s="457"/>
      <c r="M199" s="457"/>
      <c r="N199" s="457"/>
      <c r="O199" s="457"/>
      <c r="P199" s="457"/>
      <c r="Q199" s="457"/>
      <c r="R199" s="457"/>
      <c r="S199" s="457"/>
      <c r="T199" s="457"/>
      <c r="U199" s="457"/>
      <c r="V199" s="457"/>
      <c r="W199" s="457"/>
      <c r="X199" s="457"/>
      <c r="Y199" s="457"/>
      <c r="Z199" s="457"/>
      <c r="AA199" s="457"/>
      <c r="AB199" s="457"/>
      <c r="AC199" s="457"/>
      <c r="AD199" s="457"/>
      <c r="AE199" s="457"/>
      <c r="AF199" s="457"/>
      <c r="AG199" s="457"/>
      <c r="AH199" s="457"/>
      <c r="AI199" s="457"/>
      <c r="AJ199" s="457"/>
      <c r="AK199" s="457"/>
      <c r="AL199" s="457"/>
      <c r="AM199" s="457"/>
      <c r="AN199" s="457"/>
      <c r="AO199" s="457"/>
      <c r="AP199" s="457"/>
      <c r="AQ199" s="457"/>
      <c r="AR199" s="457"/>
      <c r="AS199" s="457"/>
      <c r="AT199" s="457"/>
      <c r="AU199" s="457"/>
      <c r="AV199" s="457"/>
      <c r="AW199" s="457"/>
    </row>
    <row r="200" spans="1:49" s="162" customFormat="1" ht="12.6" customHeight="1" x14ac:dyDescent="0.25">
      <c r="A200" s="457" t="s">
        <v>2100</v>
      </c>
      <c r="B200" s="457"/>
      <c r="C200" s="457"/>
      <c r="D200" s="457"/>
      <c r="E200" s="457"/>
      <c r="F200" s="457"/>
      <c r="G200" s="457"/>
      <c r="H200" s="457"/>
      <c r="I200" s="457"/>
      <c r="J200" s="457"/>
      <c r="K200" s="457"/>
      <c r="L200" s="457"/>
      <c r="M200" s="457"/>
      <c r="N200" s="457"/>
      <c r="O200" s="457"/>
      <c r="P200" s="457"/>
      <c r="Q200" s="457"/>
      <c r="R200" s="457"/>
      <c r="S200" s="457"/>
      <c r="T200" s="457"/>
      <c r="U200" s="457"/>
      <c r="V200" s="457"/>
      <c r="W200" s="457"/>
      <c r="X200" s="457"/>
      <c r="Y200" s="457"/>
      <c r="Z200" s="457"/>
      <c r="AA200" s="457"/>
      <c r="AB200" s="457"/>
      <c r="AC200" s="457"/>
      <c r="AD200" s="457"/>
      <c r="AE200" s="457"/>
      <c r="AF200" s="457"/>
      <c r="AG200" s="457"/>
      <c r="AH200" s="457"/>
      <c r="AI200" s="457"/>
      <c r="AJ200" s="457"/>
      <c r="AK200" s="457"/>
      <c r="AL200" s="457"/>
      <c r="AM200" s="457"/>
      <c r="AN200" s="457"/>
      <c r="AO200" s="457"/>
      <c r="AP200" s="457"/>
      <c r="AQ200" s="457"/>
      <c r="AR200" s="457"/>
      <c r="AS200" s="457"/>
      <c r="AT200" s="457"/>
      <c r="AU200" s="457"/>
      <c r="AV200" s="457"/>
      <c r="AW200" s="457"/>
    </row>
    <row r="201" spans="1:49" s="162" customFormat="1" ht="30" customHeight="1" x14ac:dyDescent="0.25">
      <c r="A201" s="1166"/>
      <c r="B201" s="1167"/>
      <c r="C201" s="1167"/>
      <c r="D201" s="1167"/>
      <c r="E201" s="1167"/>
      <c r="F201" s="1167"/>
      <c r="G201" s="1167"/>
      <c r="H201" s="1167"/>
      <c r="I201" s="1167"/>
      <c r="J201" s="1167"/>
      <c r="K201" s="1167"/>
      <c r="L201" s="1167"/>
      <c r="M201" s="1167"/>
      <c r="N201" s="1167"/>
      <c r="O201" s="1167"/>
      <c r="P201" s="1167"/>
      <c r="Q201" s="1167"/>
      <c r="R201" s="1167"/>
      <c r="S201" s="1167"/>
      <c r="T201" s="1167"/>
      <c r="U201" s="1167"/>
      <c r="V201" s="1167"/>
      <c r="W201" s="1167"/>
      <c r="X201" s="1167"/>
      <c r="Y201" s="1167"/>
      <c r="Z201" s="1167"/>
      <c r="AA201" s="1167"/>
      <c r="AB201" s="1167"/>
      <c r="AC201" s="1167"/>
      <c r="AD201" s="1167"/>
      <c r="AE201" s="1167"/>
      <c r="AF201" s="1167"/>
      <c r="AG201" s="1167"/>
      <c r="AH201" s="1167"/>
      <c r="AI201" s="1167"/>
      <c r="AJ201" s="1167"/>
      <c r="AK201" s="1167"/>
      <c r="AL201" s="1167"/>
      <c r="AM201" s="1167"/>
      <c r="AN201" s="1167"/>
      <c r="AO201" s="1167"/>
      <c r="AP201" s="1167"/>
      <c r="AQ201" s="1167"/>
      <c r="AR201" s="1167"/>
      <c r="AS201" s="1167"/>
      <c r="AT201" s="1167"/>
      <c r="AU201" s="1167"/>
      <c r="AV201" s="1167"/>
      <c r="AW201" s="1168"/>
    </row>
    <row r="202" spans="1:49" s="162" customFormat="1" ht="12.6" customHeight="1" x14ac:dyDescent="0.25">
      <c r="A202" s="458" t="s">
        <v>3076</v>
      </c>
      <c r="B202" s="457"/>
      <c r="C202" s="457"/>
      <c r="D202" s="457"/>
      <c r="E202" s="457"/>
      <c r="F202" s="457"/>
      <c r="G202" s="457"/>
      <c r="H202" s="457"/>
      <c r="I202" s="457"/>
      <c r="J202" s="457"/>
      <c r="K202" s="457"/>
      <c r="L202" s="457"/>
      <c r="M202" s="457"/>
      <c r="N202" s="457"/>
      <c r="O202" s="457"/>
      <c r="P202" s="457"/>
      <c r="Q202" s="457"/>
      <c r="R202" s="457"/>
      <c r="S202" s="457"/>
      <c r="T202" s="457"/>
      <c r="U202" s="457"/>
      <c r="V202" s="457"/>
      <c r="W202" s="457"/>
      <c r="X202" s="457"/>
      <c r="Y202" s="457"/>
      <c r="Z202" s="457"/>
      <c r="AA202" s="457"/>
      <c r="AB202" s="457"/>
      <c r="AC202" s="457"/>
      <c r="AD202" s="457"/>
      <c r="AE202" s="457"/>
      <c r="AF202" s="457"/>
      <c r="AG202" s="457"/>
      <c r="AH202" s="457"/>
      <c r="AI202" s="457"/>
      <c r="AJ202" s="457"/>
      <c r="AK202" s="457"/>
      <c r="AL202" s="457"/>
      <c r="AM202" s="457"/>
      <c r="AN202" s="457"/>
      <c r="AO202" s="457"/>
      <c r="AP202" s="457"/>
      <c r="AQ202" s="457"/>
      <c r="AR202" s="457"/>
      <c r="AS202" s="457"/>
      <c r="AT202" s="457"/>
      <c r="AU202" s="457"/>
      <c r="AV202" s="457"/>
      <c r="AW202" s="457"/>
    </row>
    <row r="203" spans="1:49" s="162" customFormat="1" ht="12.6" customHeight="1" x14ac:dyDescent="0.25">
      <c r="A203" s="458" t="s">
        <v>3077</v>
      </c>
      <c r="B203" s="457"/>
      <c r="C203" s="457"/>
      <c r="D203" s="457"/>
      <c r="E203" s="457"/>
      <c r="F203" s="457"/>
      <c r="G203" s="457"/>
      <c r="H203" s="457"/>
      <c r="I203" s="457"/>
      <c r="J203" s="457"/>
      <c r="K203" s="457"/>
      <c r="L203" s="457"/>
      <c r="M203" s="457"/>
      <c r="N203" s="457"/>
      <c r="O203" s="457"/>
      <c r="P203" s="457"/>
      <c r="Q203" s="457"/>
      <c r="R203" s="457"/>
      <c r="S203" s="457"/>
      <c r="T203" s="457"/>
      <c r="U203" s="457"/>
      <c r="V203" s="457"/>
      <c r="W203" s="457"/>
      <c r="X203" s="457"/>
      <c r="Y203" s="457"/>
      <c r="Z203" s="457"/>
      <c r="AA203" s="457"/>
      <c r="AB203" s="457"/>
      <c r="AC203" s="457"/>
      <c r="AD203" s="457"/>
      <c r="AE203" s="457"/>
      <c r="AF203" s="457"/>
      <c r="AG203" s="457"/>
      <c r="AH203" s="457"/>
      <c r="AI203" s="457"/>
      <c r="AJ203" s="457"/>
      <c r="AK203" s="457"/>
      <c r="AL203" s="457"/>
      <c r="AM203" s="457"/>
      <c r="AN203" s="457"/>
      <c r="AO203" s="457"/>
      <c r="AP203" s="457"/>
      <c r="AQ203" s="457"/>
      <c r="AR203" s="457"/>
      <c r="AS203" s="457"/>
      <c r="AT203" s="457"/>
      <c r="AU203" s="457"/>
      <c r="AV203" s="457"/>
      <c r="AW203" s="457"/>
    </row>
    <row r="204" spans="1:49" s="162" customFormat="1" ht="12.6" customHeight="1" x14ac:dyDescent="0.25">
      <c r="A204" s="457" t="s">
        <v>2100</v>
      </c>
      <c r="B204" s="457"/>
      <c r="C204" s="457"/>
      <c r="D204" s="457"/>
      <c r="E204" s="457"/>
      <c r="F204" s="457"/>
      <c r="G204" s="457"/>
      <c r="H204" s="457"/>
      <c r="I204" s="457"/>
      <c r="J204" s="457"/>
      <c r="K204" s="457"/>
      <c r="L204" s="457"/>
      <c r="M204" s="457"/>
      <c r="N204" s="457"/>
      <c r="O204" s="457"/>
      <c r="P204" s="457"/>
      <c r="Q204" s="457"/>
      <c r="R204" s="457"/>
      <c r="S204" s="457"/>
      <c r="T204" s="457"/>
      <c r="U204" s="457"/>
      <c r="V204" s="457"/>
      <c r="W204" s="457"/>
      <c r="X204" s="457"/>
      <c r="Y204" s="457"/>
      <c r="Z204" s="457"/>
      <c r="AA204" s="457"/>
      <c r="AB204" s="457"/>
      <c r="AC204" s="457"/>
      <c r="AD204" s="457"/>
      <c r="AE204" s="457"/>
      <c r="AF204" s="457"/>
      <c r="AG204" s="457"/>
      <c r="AH204" s="457"/>
      <c r="AI204" s="457"/>
      <c r="AJ204" s="457"/>
      <c r="AK204" s="457"/>
      <c r="AL204" s="457"/>
      <c r="AM204" s="457"/>
      <c r="AN204" s="457"/>
      <c r="AO204" s="457"/>
      <c r="AP204" s="457"/>
      <c r="AQ204" s="457"/>
      <c r="AR204" s="457"/>
      <c r="AS204" s="457"/>
      <c r="AT204" s="457"/>
      <c r="AU204" s="457"/>
      <c r="AV204" s="457"/>
      <c r="AW204" s="457"/>
    </row>
    <row r="205" spans="1:49" s="162" customFormat="1" ht="30" customHeight="1" x14ac:dyDescent="0.25">
      <c r="A205" s="1166"/>
      <c r="B205" s="1167"/>
      <c r="C205" s="1167"/>
      <c r="D205" s="1167"/>
      <c r="E205" s="1167"/>
      <c r="F205" s="1167"/>
      <c r="G205" s="1167"/>
      <c r="H205" s="1167"/>
      <c r="I205" s="1167"/>
      <c r="J205" s="1167"/>
      <c r="K205" s="1167"/>
      <c r="L205" s="1167"/>
      <c r="M205" s="1167"/>
      <c r="N205" s="1167"/>
      <c r="O205" s="1167"/>
      <c r="P205" s="1167"/>
      <c r="Q205" s="1167"/>
      <c r="R205" s="1167"/>
      <c r="S205" s="1167"/>
      <c r="T205" s="1167"/>
      <c r="U205" s="1167"/>
      <c r="V205" s="1167"/>
      <c r="W205" s="1167"/>
      <c r="X205" s="1167"/>
      <c r="Y205" s="1167"/>
      <c r="Z205" s="1167"/>
      <c r="AA205" s="1167"/>
      <c r="AB205" s="1167"/>
      <c r="AC205" s="1167"/>
      <c r="AD205" s="1167"/>
      <c r="AE205" s="1167"/>
      <c r="AF205" s="1167"/>
      <c r="AG205" s="1167"/>
      <c r="AH205" s="1167"/>
      <c r="AI205" s="1167"/>
      <c r="AJ205" s="1167"/>
      <c r="AK205" s="1167"/>
      <c r="AL205" s="1167"/>
      <c r="AM205" s="1167"/>
      <c r="AN205" s="1167"/>
      <c r="AO205" s="1167"/>
      <c r="AP205" s="1167"/>
      <c r="AQ205" s="1167"/>
      <c r="AR205" s="1167"/>
      <c r="AS205" s="1167"/>
      <c r="AT205" s="1167"/>
      <c r="AU205" s="1167"/>
      <c r="AV205" s="1167"/>
      <c r="AW205" s="1168"/>
    </row>
    <row r="206" spans="1:49" s="162" customFormat="1" ht="12.6" customHeight="1" x14ac:dyDescent="0.25">
      <c r="A206" s="458" t="s">
        <v>3078</v>
      </c>
      <c r="B206" s="457"/>
      <c r="C206" s="457"/>
      <c r="D206" s="457"/>
      <c r="E206" s="457"/>
      <c r="F206" s="457"/>
      <c r="G206" s="457"/>
      <c r="H206" s="457"/>
      <c r="I206" s="457"/>
      <c r="J206" s="457"/>
      <c r="K206" s="457"/>
      <c r="L206" s="457"/>
      <c r="M206" s="457"/>
      <c r="N206" s="457"/>
      <c r="O206" s="457"/>
      <c r="P206" s="457"/>
      <c r="Q206" s="457"/>
      <c r="R206" s="457"/>
      <c r="S206" s="457"/>
      <c r="T206" s="457"/>
      <c r="U206" s="457"/>
      <c r="V206" s="457"/>
      <c r="W206" s="457"/>
      <c r="X206" s="457"/>
      <c r="Y206" s="457"/>
      <c r="Z206" s="457"/>
      <c r="AA206" s="457"/>
      <c r="AB206" s="457"/>
      <c r="AC206" s="457"/>
      <c r="AD206" s="457"/>
      <c r="AE206" s="457"/>
      <c r="AF206" s="457"/>
      <c r="AG206" s="457"/>
      <c r="AH206" s="457"/>
      <c r="AI206" s="457"/>
      <c r="AJ206" s="457"/>
      <c r="AK206" s="457"/>
      <c r="AL206" s="457"/>
      <c r="AM206" s="457"/>
      <c r="AN206" s="457"/>
      <c r="AO206" s="457"/>
      <c r="AP206" s="457"/>
      <c r="AQ206" s="457"/>
      <c r="AR206" s="457"/>
      <c r="AS206" s="457"/>
      <c r="AT206" s="457"/>
      <c r="AU206" s="457"/>
      <c r="AV206" s="457"/>
      <c r="AW206" s="457"/>
    </row>
    <row r="207" spans="1:49" s="162" customFormat="1" ht="12.6" customHeight="1" x14ac:dyDescent="0.25">
      <c r="A207" s="457" t="s">
        <v>3079</v>
      </c>
      <c r="B207" s="457"/>
      <c r="C207" s="457"/>
      <c r="D207" s="457"/>
      <c r="E207" s="457"/>
      <c r="F207" s="457"/>
      <c r="G207" s="457"/>
      <c r="H207" s="457"/>
      <c r="I207" s="457"/>
      <c r="J207" s="457"/>
      <c r="K207" s="457"/>
      <c r="L207" s="457"/>
      <c r="M207" s="457"/>
      <c r="N207" s="457"/>
      <c r="O207" s="457"/>
      <c r="P207" s="457"/>
      <c r="Q207" s="457"/>
      <c r="R207" s="457"/>
      <c r="S207" s="457"/>
      <c r="T207" s="457"/>
      <c r="U207" s="457"/>
      <c r="V207" s="457"/>
      <c r="W207" s="457"/>
      <c r="X207" s="457"/>
      <c r="Y207" s="457"/>
      <c r="Z207" s="457"/>
      <c r="AA207" s="457"/>
      <c r="AB207" s="457"/>
      <c r="AC207" s="457"/>
      <c r="AD207" s="457"/>
      <c r="AE207" s="457"/>
      <c r="AF207" s="457"/>
      <c r="AG207" s="457"/>
      <c r="AH207" s="457"/>
      <c r="AI207" s="457"/>
      <c r="AJ207" s="457"/>
      <c r="AK207" s="457"/>
      <c r="AL207" s="457"/>
      <c r="AM207" s="457"/>
      <c r="AN207" s="457"/>
      <c r="AO207" s="457"/>
      <c r="AP207" s="457"/>
      <c r="AQ207" s="457"/>
      <c r="AR207" s="457"/>
      <c r="AS207" s="457"/>
      <c r="AT207" s="457"/>
      <c r="AU207" s="457"/>
      <c r="AV207" s="457"/>
      <c r="AW207" s="457"/>
    </row>
    <row r="208" spans="1:49" s="162" customFormat="1" ht="12.6" customHeight="1" x14ac:dyDescent="0.25">
      <c r="A208" s="457" t="s">
        <v>3080</v>
      </c>
      <c r="B208" s="457"/>
      <c r="C208" s="457"/>
      <c r="D208" s="457"/>
      <c r="E208" s="457"/>
      <c r="F208" s="457"/>
      <c r="G208" s="457"/>
      <c r="H208" s="457"/>
      <c r="I208" s="457"/>
      <c r="J208" s="457"/>
      <c r="K208" s="457"/>
      <c r="L208" s="457"/>
      <c r="M208" s="457"/>
      <c r="N208" s="457"/>
      <c r="O208" s="457"/>
      <c r="P208" s="457"/>
      <c r="Q208" s="457"/>
      <c r="R208" s="457"/>
      <c r="S208" s="457"/>
      <c r="T208" s="457"/>
      <c r="U208" s="457"/>
      <c r="V208" s="457"/>
      <c r="W208" s="457"/>
      <c r="X208" s="457"/>
      <c r="Y208" s="457"/>
      <c r="Z208" s="457"/>
      <c r="AA208" s="457"/>
      <c r="AB208" s="457"/>
      <c r="AC208" s="457"/>
      <c r="AD208" s="457"/>
      <c r="AE208" s="457"/>
      <c r="AF208" s="457"/>
      <c r="AG208" s="457"/>
      <c r="AH208" s="457"/>
      <c r="AI208" s="457"/>
      <c r="AJ208" s="457"/>
      <c r="AK208" s="457"/>
      <c r="AL208" s="457"/>
      <c r="AM208" s="457"/>
      <c r="AN208" s="457"/>
      <c r="AO208" s="457"/>
      <c r="AP208" s="457"/>
      <c r="AQ208" s="457"/>
      <c r="AR208" s="457"/>
      <c r="AS208" s="457"/>
      <c r="AT208" s="457"/>
      <c r="AU208" s="457"/>
      <c r="AV208" s="457"/>
      <c r="AW208" s="457"/>
    </row>
    <row r="209" spans="1:50" s="162" customFormat="1" ht="12.6" customHeight="1" x14ac:dyDescent="0.25">
      <c r="A209" s="457" t="s">
        <v>2100</v>
      </c>
      <c r="B209" s="457"/>
      <c r="C209" s="457"/>
      <c r="D209" s="457"/>
      <c r="E209" s="457"/>
      <c r="F209" s="457"/>
      <c r="G209" s="457"/>
      <c r="H209" s="457"/>
      <c r="I209" s="457"/>
      <c r="J209" s="457"/>
      <c r="K209" s="457"/>
      <c r="L209" s="457"/>
      <c r="M209" s="457"/>
      <c r="N209" s="457"/>
      <c r="O209" s="457"/>
      <c r="P209" s="457"/>
      <c r="Q209" s="457"/>
      <c r="R209" s="457"/>
      <c r="S209" s="457"/>
      <c r="T209" s="457"/>
      <c r="U209" s="457"/>
      <c r="V209" s="457"/>
      <c r="W209" s="457"/>
      <c r="X209" s="457"/>
      <c r="Y209" s="457"/>
      <c r="Z209" s="457"/>
      <c r="AA209" s="457"/>
      <c r="AB209" s="457"/>
      <c r="AC209" s="457"/>
      <c r="AD209" s="457"/>
      <c r="AE209" s="457"/>
      <c r="AF209" s="457"/>
      <c r="AG209" s="457"/>
      <c r="AH209" s="457"/>
      <c r="AI209" s="457"/>
      <c r="AJ209" s="457"/>
      <c r="AK209" s="457"/>
      <c r="AL209" s="457"/>
      <c r="AM209" s="457"/>
      <c r="AN209" s="457"/>
      <c r="AO209" s="457"/>
      <c r="AP209" s="457"/>
      <c r="AQ209" s="457"/>
      <c r="AR209" s="457"/>
      <c r="AS209" s="457"/>
      <c r="AT209" s="457"/>
      <c r="AU209" s="457"/>
      <c r="AV209" s="457"/>
      <c r="AW209" s="457"/>
    </row>
    <row r="210" spans="1:50" s="162" customFormat="1" ht="30" customHeight="1" x14ac:dyDescent="0.25">
      <c r="A210" s="1166"/>
      <c r="B210" s="1167"/>
      <c r="C210" s="1167"/>
      <c r="D210" s="1167"/>
      <c r="E210" s="1167"/>
      <c r="F210" s="1167"/>
      <c r="G210" s="1167"/>
      <c r="H210" s="1167"/>
      <c r="I210" s="1167"/>
      <c r="J210" s="1167"/>
      <c r="K210" s="1167"/>
      <c r="L210" s="1167"/>
      <c r="M210" s="1167"/>
      <c r="N210" s="1167"/>
      <c r="O210" s="1167"/>
      <c r="P210" s="1167"/>
      <c r="Q210" s="1167"/>
      <c r="R210" s="1167"/>
      <c r="S210" s="1167"/>
      <c r="T210" s="1167"/>
      <c r="U210" s="1167"/>
      <c r="V210" s="1167"/>
      <c r="W210" s="1167"/>
      <c r="X210" s="1167"/>
      <c r="Y210" s="1167"/>
      <c r="Z210" s="1167"/>
      <c r="AA210" s="1167"/>
      <c r="AB210" s="1167"/>
      <c r="AC210" s="1167"/>
      <c r="AD210" s="1167"/>
      <c r="AE210" s="1167"/>
      <c r="AF210" s="1167"/>
      <c r="AG210" s="1167"/>
      <c r="AH210" s="1167"/>
      <c r="AI210" s="1167"/>
      <c r="AJ210" s="1167"/>
      <c r="AK210" s="1167"/>
      <c r="AL210" s="1167"/>
      <c r="AM210" s="1167"/>
      <c r="AN210" s="1167"/>
      <c r="AO210" s="1167"/>
      <c r="AP210" s="1167"/>
      <c r="AQ210" s="1167"/>
      <c r="AR210" s="1167"/>
      <c r="AS210" s="1167"/>
      <c r="AT210" s="1167"/>
      <c r="AU210" s="1167"/>
      <c r="AV210" s="1167"/>
      <c r="AW210" s="1168"/>
    </row>
    <row r="211" spans="1:50" s="162" customFormat="1" ht="12.6" customHeight="1" x14ac:dyDescent="0.25">
      <c r="A211" s="458" t="s">
        <v>3081</v>
      </c>
      <c r="B211" s="457"/>
      <c r="C211" s="457"/>
      <c r="D211" s="457"/>
      <c r="E211" s="457"/>
      <c r="F211" s="457"/>
      <c r="G211" s="457"/>
      <c r="H211" s="457"/>
      <c r="I211" s="457"/>
      <c r="J211" s="457"/>
      <c r="K211" s="457"/>
      <c r="L211" s="457"/>
      <c r="M211" s="457"/>
      <c r="N211" s="457"/>
      <c r="O211" s="457"/>
      <c r="P211" s="457"/>
      <c r="Q211" s="457"/>
      <c r="R211" s="457"/>
      <c r="S211" s="457"/>
      <c r="T211" s="457"/>
      <c r="U211" s="457"/>
      <c r="V211" s="457"/>
      <c r="W211" s="457"/>
      <c r="X211" s="457"/>
      <c r="Y211" s="457"/>
      <c r="Z211" s="457"/>
      <c r="AA211" s="457"/>
      <c r="AB211" s="457"/>
      <c r="AC211" s="457"/>
      <c r="AD211" s="457"/>
      <c r="AE211" s="457"/>
      <c r="AF211" s="457"/>
      <c r="AG211" s="457"/>
      <c r="AH211" s="457"/>
      <c r="AI211" s="457"/>
      <c r="AJ211" s="457"/>
      <c r="AK211" s="457"/>
      <c r="AL211" s="457"/>
      <c r="AM211" s="457"/>
      <c r="AN211" s="457"/>
      <c r="AO211" s="457"/>
      <c r="AP211" s="457"/>
      <c r="AQ211" s="457"/>
      <c r="AR211" s="457"/>
      <c r="AS211" s="457"/>
      <c r="AT211" s="457"/>
      <c r="AU211" s="457"/>
      <c r="AV211" s="457"/>
      <c r="AW211" s="457"/>
    </row>
    <row r="212" spans="1:50" s="162" customFormat="1" ht="12.6" customHeight="1" x14ac:dyDescent="0.25">
      <c r="A212" s="457" t="s">
        <v>2100</v>
      </c>
      <c r="B212" s="457"/>
      <c r="C212" s="457"/>
      <c r="D212" s="457"/>
      <c r="E212" s="457"/>
      <c r="F212" s="457"/>
      <c r="G212" s="457"/>
      <c r="H212" s="457"/>
      <c r="I212" s="457"/>
      <c r="J212" s="457"/>
      <c r="K212" s="457"/>
      <c r="L212" s="457"/>
      <c r="M212" s="457"/>
      <c r="N212" s="457"/>
      <c r="O212" s="457"/>
      <c r="P212" s="457"/>
      <c r="Q212" s="457"/>
      <c r="R212" s="457"/>
      <c r="S212" s="457"/>
      <c r="T212" s="457"/>
      <c r="U212" s="457"/>
      <c r="V212" s="457"/>
      <c r="W212" s="457"/>
      <c r="X212" s="457"/>
      <c r="Y212" s="457"/>
      <c r="Z212" s="457"/>
      <c r="AA212" s="457"/>
      <c r="AB212" s="457"/>
      <c r="AC212" s="457"/>
      <c r="AD212" s="457"/>
      <c r="AE212" s="457"/>
      <c r="AF212" s="457"/>
      <c r="AG212" s="457"/>
      <c r="AH212" s="457"/>
      <c r="AI212" s="457"/>
      <c r="AJ212" s="457"/>
      <c r="AK212" s="457"/>
      <c r="AL212" s="457"/>
      <c r="AM212" s="457"/>
      <c r="AN212" s="457"/>
      <c r="AO212" s="457"/>
      <c r="AP212" s="457"/>
      <c r="AQ212" s="457"/>
      <c r="AR212" s="457"/>
      <c r="AS212" s="457"/>
      <c r="AT212" s="457"/>
      <c r="AU212" s="457"/>
      <c r="AV212" s="457"/>
      <c r="AW212" s="457"/>
    </row>
    <row r="213" spans="1:50" s="162" customFormat="1" ht="30" customHeight="1" x14ac:dyDescent="0.25">
      <c r="A213" s="1166"/>
      <c r="B213" s="1167"/>
      <c r="C213" s="1167"/>
      <c r="D213" s="1167"/>
      <c r="E213" s="1167"/>
      <c r="F213" s="1167"/>
      <c r="G213" s="1167"/>
      <c r="H213" s="1167"/>
      <c r="I213" s="1167"/>
      <c r="J213" s="1167"/>
      <c r="K213" s="1167"/>
      <c r="L213" s="1167"/>
      <c r="M213" s="1167"/>
      <c r="N213" s="1167"/>
      <c r="O213" s="1167"/>
      <c r="P213" s="1167"/>
      <c r="Q213" s="1167"/>
      <c r="R213" s="1167"/>
      <c r="S213" s="1167"/>
      <c r="T213" s="1167"/>
      <c r="U213" s="1167"/>
      <c r="V213" s="1167"/>
      <c r="W213" s="1167"/>
      <c r="X213" s="1167"/>
      <c r="Y213" s="1167"/>
      <c r="Z213" s="1167"/>
      <c r="AA213" s="1167"/>
      <c r="AB213" s="1167"/>
      <c r="AC213" s="1167"/>
      <c r="AD213" s="1167"/>
      <c r="AE213" s="1167"/>
      <c r="AF213" s="1167"/>
      <c r="AG213" s="1167"/>
      <c r="AH213" s="1167"/>
      <c r="AI213" s="1167"/>
      <c r="AJ213" s="1167"/>
      <c r="AK213" s="1167"/>
      <c r="AL213" s="1167"/>
      <c r="AM213" s="1167"/>
      <c r="AN213" s="1167"/>
      <c r="AO213" s="1167"/>
      <c r="AP213" s="1167"/>
      <c r="AQ213" s="1167"/>
      <c r="AR213" s="1167"/>
      <c r="AS213" s="1167"/>
      <c r="AT213" s="1167"/>
      <c r="AU213" s="1167"/>
      <c r="AV213" s="1167"/>
      <c r="AW213" s="1168"/>
    </row>
    <row r="214" spans="1:50" s="162" customFormat="1" ht="24" customHeight="1" x14ac:dyDescent="0.25">
      <c r="A214" s="1165" t="s">
        <v>3082</v>
      </c>
      <c r="B214" s="1165"/>
      <c r="C214" s="1165"/>
      <c r="D214" s="1165"/>
      <c r="E214" s="1165"/>
      <c r="F214" s="1165"/>
      <c r="G214" s="1165"/>
      <c r="H214" s="1165"/>
      <c r="I214" s="1165"/>
      <c r="J214" s="1165"/>
      <c r="K214" s="1165"/>
      <c r="L214" s="1165"/>
      <c r="M214" s="1165"/>
      <c r="N214" s="1165"/>
      <c r="O214" s="1165"/>
      <c r="P214" s="1165"/>
      <c r="Q214" s="1165"/>
      <c r="R214" s="1165"/>
      <c r="S214" s="1165"/>
      <c r="T214" s="1165"/>
      <c r="U214" s="1165"/>
      <c r="V214" s="1165"/>
      <c r="W214" s="1165"/>
      <c r="X214" s="1165"/>
      <c r="Y214" s="1165"/>
      <c r="Z214" s="1165"/>
      <c r="AA214" s="1165"/>
      <c r="AB214" s="1165"/>
      <c r="AC214" s="1165"/>
      <c r="AD214" s="1165"/>
      <c r="AE214" s="1165"/>
      <c r="AF214" s="1165"/>
      <c r="AG214" s="1165"/>
      <c r="AH214" s="1165"/>
      <c r="AI214" s="1165"/>
      <c r="AJ214" s="1165"/>
      <c r="AK214" s="1165"/>
      <c r="AL214" s="1165"/>
      <c r="AM214" s="1165"/>
      <c r="AN214" s="1165"/>
      <c r="AO214" s="1165"/>
      <c r="AP214" s="1165"/>
      <c r="AQ214" s="1165"/>
      <c r="AR214" s="1165"/>
      <c r="AS214" s="1165"/>
      <c r="AT214" s="1165"/>
      <c r="AU214" s="1165"/>
      <c r="AV214" s="1165"/>
      <c r="AW214" s="1165"/>
      <c r="AX214" s="1165"/>
    </row>
    <row r="215" spans="1:50" s="162" customFormat="1" ht="12.6" customHeight="1" x14ac:dyDescent="0.25">
      <c r="A215" s="457" t="s">
        <v>2100</v>
      </c>
      <c r="B215" s="457"/>
      <c r="C215" s="457"/>
      <c r="D215" s="457"/>
      <c r="E215" s="457"/>
      <c r="F215" s="457"/>
      <c r="G215" s="457"/>
      <c r="H215" s="457"/>
      <c r="I215" s="457"/>
      <c r="J215" s="457"/>
      <c r="K215" s="457"/>
      <c r="L215" s="457"/>
      <c r="M215" s="457"/>
      <c r="N215" s="457"/>
      <c r="O215" s="457"/>
      <c r="P215" s="457"/>
      <c r="Q215" s="457"/>
      <c r="R215" s="457"/>
      <c r="S215" s="457"/>
      <c r="T215" s="457"/>
      <c r="U215" s="457"/>
      <c r="V215" s="457"/>
      <c r="W215" s="457"/>
      <c r="X215" s="457"/>
      <c r="Y215" s="457"/>
      <c r="Z215" s="457"/>
      <c r="AA215" s="457"/>
      <c r="AB215" s="457"/>
      <c r="AC215" s="457"/>
      <c r="AD215" s="457"/>
      <c r="AE215" s="457"/>
      <c r="AF215" s="457"/>
      <c r="AG215" s="457"/>
      <c r="AH215" s="457"/>
      <c r="AI215" s="457"/>
      <c r="AJ215" s="457"/>
      <c r="AK215" s="457"/>
      <c r="AL215" s="457"/>
      <c r="AM215" s="457"/>
      <c r="AN215" s="457"/>
      <c r="AO215" s="457"/>
      <c r="AP215" s="457"/>
      <c r="AQ215" s="457"/>
      <c r="AR215" s="457"/>
      <c r="AS215" s="457"/>
      <c r="AT215" s="457"/>
      <c r="AU215" s="457"/>
      <c r="AV215" s="457"/>
      <c r="AW215" s="457"/>
    </row>
    <row r="216" spans="1:50" s="162" customFormat="1" ht="35.1" customHeight="1" x14ac:dyDescent="0.25">
      <c r="A216" s="1166"/>
      <c r="B216" s="1167"/>
      <c r="C216" s="1167"/>
      <c r="D216" s="1167"/>
      <c r="E216" s="1167"/>
      <c r="F216" s="1167"/>
      <c r="G216" s="1167"/>
      <c r="H216" s="1167"/>
      <c r="I216" s="1167"/>
      <c r="J216" s="1167"/>
      <c r="K216" s="1167"/>
      <c r="L216" s="1167"/>
      <c r="M216" s="1167"/>
      <c r="N216" s="1167"/>
      <c r="O216" s="1167"/>
      <c r="P216" s="1167"/>
      <c r="Q216" s="1167"/>
      <c r="R216" s="1167"/>
      <c r="S216" s="1167"/>
      <c r="T216" s="1167"/>
      <c r="U216" s="1167"/>
      <c r="V216" s="1167"/>
      <c r="W216" s="1167"/>
      <c r="X216" s="1167"/>
      <c r="Y216" s="1167"/>
      <c r="Z216" s="1167"/>
      <c r="AA216" s="1167"/>
      <c r="AB216" s="1167"/>
      <c r="AC216" s="1167"/>
      <c r="AD216" s="1167"/>
      <c r="AE216" s="1167"/>
      <c r="AF216" s="1167"/>
      <c r="AG216" s="1167"/>
      <c r="AH216" s="1167"/>
      <c r="AI216" s="1167"/>
      <c r="AJ216" s="1167"/>
      <c r="AK216" s="1167"/>
      <c r="AL216" s="1167"/>
      <c r="AM216" s="1167"/>
      <c r="AN216" s="1167"/>
      <c r="AO216" s="1167"/>
      <c r="AP216" s="1167"/>
      <c r="AQ216" s="1167"/>
      <c r="AR216" s="1167"/>
      <c r="AS216" s="1167"/>
      <c r="AT216" s="1167"/>
      <c r="AU216" s="1167"/>
      <c r="AV216" s="1167"/>
      <c r="AW216" s="1168"/>
    </row>
    <row r="217" spans="1:50" s="162" customFormat="1" ht="12.6" customHeight="1" x14ac:dyDescent="0.25">
      <c r="A217" s="458" t="s">
        <v>3083</v>
      </c>
      <c r="B217" s="457"/>
      <c r="C217" s="457"/>
      <c r="D217" s="457"/>
      <c r="E217" s="457"/>
      <c r="F217" s="457"/>
      <c r="G217" s="457"/>
      <c r="H217" s="457"/>
      <c r="I217" s="457"/>
      <c r="J217" s="457"/>
      <c r="K217" s="457"/>
      <c r="L217" s="457"/>
      <c r="M217" s="457"/>
      <c r="N217" s="457"/>
      <c r="O217" s="457"/>
      <c r="P217" s="457"/>
      <c r="Q217" s="457"/>
      <c r="R217" s="457"/>
      <c r="S217" s="457"/>
      <c r="T217" s="457"/>
      <c r="U217" s="457"/>
      <c r="V217" s="457"/>
      <c r="W217" s="457"/>
      <c r="X217" s="457"/>
      <c r="Y217" s="457"/>
      <c r="Z217" s="457"/>
      <c r="AA217" s="457"/>
      <c r="AB217" s="457"/>
      <c r="AC217" s="457"/>
      <c r="AD217" s="457"/>
      <c r="AE217" s="457"/>
      <c r="AF217" s="457"/>
      <c r="AG217" s="457"/>
      <c r="AH217" s="457"/>
      <c r="AI217" s="457"/>
      <c r="AJ217" s="457"/>
      <c r="AK217" s="457"/>
      <c r="AL217" s="457"/>
      <c r="AM217" s="457"/>
      <c r="AN217" s="457"/>
      <c r="AO217" s="457"/>
      <c r="AP217" s="457"/>
      <c r="AQ217" s="457"/>
      <c r="AR217" s="457"/>
      <c r="AS217" s="457"/>
      <c r="AT217" s="457"/>
      <c r="AU217" s="457"/>
      <c r="AV217" s="457"/>
      <c r="AW217" s="457"/>
    </row>
    <row r="218" spans="1:50" s="162" customFormat="1" ht="12.6" customHeight="1" x14ac:dyDescent="0.25">
      <c r="A218" s="457" t="s">
        <v>2100</v>
      </c>
      <c r="B218" s="457"/>
      <c r="C218" s="457"/>
      <c r="D218" s="457"/>
      <c r="E218" s="457"/>
      <c r="F218" s="457"/>
      <c r="G218" s="457"/>
      <c r="H218" s="457"/>
      <c r="I218" s="457"/>
      <c r="J218" s="457"/>
      <c r="K218" s="457"/>
      <c r="L218" s="457"/>
      <c r="M218" s="457"/>
      <c r="N218" s="457"/>
      <c r="O218" s="457"/>
      <c r="P218" s="457"/>
      <c r="Q218" s="457"/>
      <c r="R218" s="457"/>
      <c r="S218" s="457"/>
      <c r="T218" s="457"/>
      <c r="U218" s="457"/>
      <c r="V218" s="457"/>
      <c r="W218" s="457"/>
      <c r="X218" s="457"/>
      <c r="Y218" s="457"/>
      <c r="Z218" s="457"/>
      <c r="AA218" s="457"/>
      <c r="AB218" s="457"/>
      <c r="AC218" s="457"/>
      <c r="AD218" s="457"/>
      <c r="AE218" s="457"/>
      <c r="AF218" s="457"/>
      <c r="AG218" s="457"/>
      <c r="AH218" s="457"/>
      <c r="AI218" s="457"/>
      <c r="AJ218" s="457"/>
      <c r="AK218" s="457"/>
      <c r="AL218" s="457"/>
      <c r="AM218" s="457"/>
      <c r="AN218" s="457"/>
      <c r="AO218" s="457"/>
      <c r="AP218" s="457"/>
      <c r="AQ218" s="457"/>
      <c r="AR218" s="457"/>
      <c r="AS218" s="457"/>
      <c r="AT218" s="457"/>
      <c r="AU218" s="457"/>
      <c r="AV218" s="457"/>
      <c r="AW218" s="457"/>
    </row>
    <row r="219" spans="1:50" ht="35.1" customHeight="1" x14ac:dyDescent="0.25">
      <c r="A219" s="1166"/>
      <c r="B219" s="1167"/>
      <c r="C219" s="1167"/>
      <c r="D219" s="1167"/>
      <c r="E219" s="1167"/>
      <c r="F219" s="1167"/>
      <c r="G219" s="1167"/>
      <c r="H219" s="1167"/>
      <c r="I219" s="1167"/>
      <c r="J219" s="1167"/>
      <c r="K219" s="1167"/>
      <c r="L219" s="1167"/>
      <c r="M219" s="1167"/>
      <c r="N219" s="1167"/>
      <c r="O219" s="1167"/>
      <c r="P219" s="1167"/>
      <c r="Q219" s="1167"/>
      <c r="R219" s="1167"/>
      <c r="S219" s="1167"/>
      <c r="T219" s="1167"/>
      <c r="U219" s="1167"/>
      <c r="V219" s="1167"/>
      <c r="W219" s="1167"/>
      <c r="X219" s="1167"/>
      <c r="Y219" s="1167"/>
      <c r="Z219" s="1167"/>
      <c r="AA219" s="1167"/>
      <c r="AB219" s="1167"/>
      <c r="AC219" s="1167"/>
      <c r="AD219" s="1167"/>
      <c r="AE219" s="1167"/>
      <c r="AF219" s="1167"/>
      <c r="AG219" s="1167"/>
      <c r="AH219" s="1167"/>
      <c r="AI219" s="1167"/>
      <c r="AJ219" s="1167"/>
      <c r="AK219" s="1167"/>
      <c r="AL219" s="1167"/>
      <c r="AM219" s="1167"/>
      <c r="AN219" s="1167"/>
      <c r="AO219" s="1167"/>
      <c r="AP219" s="1167"/>
      <c r="AQ219" s="1167"/>
      <c r="AR219" s="1167"/>
      <c r="AS219" s="1167"/>
      <c r="AT219" s="1167"/>
      <c r="AU219" s="1167"/>
      <c r="AV219" s="1167"/>
      <c r="AW219" s="1168"/>
    </row>
  </sheetData>
  <sheetProtection formatCells="0" deleteColumns="0" deleteRows="0"/>
  <mergeCells count="297">
    <mergeCell ref="A10:AW10"/>
    <mergeCell ref="A11:AW11"/>
    <mergeCell ref="A12:AW12"/>
    <mergeCell ref="A13:AW13"/>
    <mergeCell ref="A14:AW14"/>
    <mergeCell ref="AD2:AK2"/>
    <mergeCell ref="AN2:AW2"/>
    <mergeCell ref="A4:AW4"/>
    <mergeCell ref="A7:J7"/>
    <mergeCell ref="K7:AW7"/>
    <mergeCell ref="A8:J8"/>
    <mergeCell ref="K8:AW8"/>
    <mergeCell ref="C2:Z2"/>
    <mergeCell ref="A9:J9"/>
    <mergeCell ref="K9:Q9"/>
    <mergeCell ref="S9:X9"/>
    <mergeCell ref="Y9:AE9"/>
    <mergeCell ref="AG9:AL9"/>
    <mergeCell ref="AM9:AW9"/>
    <mergeCell ref="U66:AG66"/>
    <mergeCell ref="AH66:AW66"/>
    <mergeCell ref="A27:AW27"/>
    <mergeCell ref="A29:AW29"/>
    <mergeCell ref="A31:AW31"/>
    <mergeCell ref="AD50:AK50"/>
    <mergeCell ref="AN50:AW50"/>
    <mergeCell ref="A53:AW62"/>
    <mergeCell ref="A15:AW15"/>
    <mergeCell ref="A22:AW22"/>
    <mergeCell ref="A28:AW28"/>
    <mergeCell ref="A30:AW30"/>
    <mergeCell ref="A32:AW32"/>
    <mergeCell ref="A33:AW33"/>
    <mergeCell ref="A25:AW25"/>
    <mergeCell ref="A23:AW23"/>
    <mergeCell ref="A24:AW24"/>
    <mergeCell ref="A26:AW26"/>
    <mergeCell ref="A16:AW16"/>
    <mergeCell ref="A17:AW17"/>
    <mergeCell ref="A18:AW18"/>
    <mergeCell ref="A19:AW19"/>
    <mergeCell ref="A21:AW21"/>
    <mergeCell ref="A64:T65"/>
    <mergeCell ref="U64:AG65"/>
    <mergeCell ref="AH64:AW64"/>
    <mergeCell ref="AH65:AW65"/>
    <mergeCell ref="A34:AW34"/>
    <mergeCell ref="A35:AW35"/>
    <mergeCell ref="A36:AW36"/>
    <mergeCell ref="A38:AW41"/>
    <mergeCell ref="A42:AW42"/>
    <mergeCell ref="A43:AW48"/>
    <mergeCell ref="U67:AG68"/>
    <mergeCell ref="AH67:AW68"/>
    <mergeCell ref="U69:AG69"/>
    <mergeCell ref="AH69:AW69"/>
    <mergeCell ref="E70:AW70"/>
    <mergeCell ref="A71:AW74"/>
    <mergeCell ref="A75:AW75"/>
    <mergeCell ref="A106:T106"/>
    <mergeCell ref="U106:AC106"/>
    <mergeCell ref="AD106:AH106"/>
    <mergeCell ref="AI106:AU106"/>
    <mergeCell ref="AD91:AK91"/>
    <mergeCell ref="AN91:AW91"/>
    <mergeCell ref="A93:AW93"/>
    <mergeCell ref="A77:AW77"/>
    <mergeCell ref="A79:AW79"/>
    <mergeCell ref="A80:AW80"/>
    <mergeCell ref="A81:AW81"/>
    <mergeCell ref="A83:AW83"/>
    <mergeCell ref="A84:AW84"/>
    <mergeCell ref="A86:AW86"/>
    <mergeCell ref="A87:AW87"/>
    <mergeCell ref="A89:AW89"/>
    <mergeCell ref="A107:T107"/>
    <mergeCell ref="U107:AC107"/>
    <mergeCell ref="AD107:AH107"/>
    <mergeCell ref="A95:AW95"/>
    <mergeCell ref="A96:AW96"/>
    <mergeCell ref="A98:AW98"/>
    <mergeCell ref="A99:AW99"/>
    <mergeCell ref="A101:AW101"/>
    <mergeCell ref="A102:AW102"/>
    <mergeCell ref="A103:T105"/>
    <mergeCell ref="U103:AC103"/>
    <mergeCell ref="AD103:AH103"/>
    <mergeCell ref="AI103:AU103"/>
    <mergeCell ref="U104:AC104"/>
    <mergeCell ref="AD104:AH104"/>
    <mergeCell ref="AI104:AU104"/>
    <mergeCell ref="U105:AC105"/>
    <mergeCell ref="AD105:AH105"/>
    <mergeCell ref="AI105:AU105"/>
    <mergeCell ref="AI107:AU107"/>
    <mergeCell ref="A108:T108"/>
    <mergeCell ref="U108:AC108"/>
    <mergeCell ref="AD108:AH108"/>
    <mergeCell ref="AI108:AU108"/>
    <mergeCell ref="A133:AW133"/>
    <mergeCell ref="A137:AW137"/>
    <mergeCell ref="AG140:AW140"/>
    <mergeCell ref="A141:S141"/>
    <mergeCell ref="T141:AF141"/>
    <mergeCell ref="AG141:AW141"/>
    <mergeCell ref="A109:T109"/>
    <mergeCell ref="A110:T110"/>
    <mergeCell ref="U110:AC110"/>
    <mergeCell ref="AD110:AH110"/>
    <mergeCell ref="AI110:AU110"/>
    <mergeCell ref="A111:T111"/>
    <mergeCell ref="U111:AC111"/>
    <mergeCell ref="AD111:AH111"/>
    <mergeCell ref="AI111:AU111"/>
    <mergeCell ref="AG142:AW142"/>
    <mergeCell ref="A143:S143"/>
    <mergeCell ref="T143:AF143"/>
    <mergeCell ref="AG143:AW143"/>
    <mergeCell ref="A112:B112"/>
    <mergeCell ref="A113:AW113"/>
    <mergeCell ref="A116:AW116"/>
    <mergeCell ref="A119:AW119"/>
    <mergeCell ref="AD124:AK124"/>
    <mergeCell ref="AN124:AW124"/>
    <mergeCell ref="A122:AW122"/>
    <mergeCell ref="A128:AW128"/>
    <mergeCell ref="A132:AW132"/>
    <mergeCell ref="T144:AF145"/>
    <mergeCell ref="AG144:AW145"/>
    <mergeCell ref="T146:AF147"/>
    <mergeCell ref="AG146:AW147"/>
    <mergeCell ref="A150:AW150"/>
    <mergeCell ref="A154:M154"/>
    <mergeCell ref="N154:Q154"/>
    <mergeCell ref="R154:V154"/>
    <mergeCell ref="W154:AB154"/>
    <mergeCell ref="AC154:AH154"/>
    <mergeCell ref="AI154:AP154"/>
    <mergeCell ref="AQ154:AW154"/>
    <mergeCell ref="A153:H153"/>
    <mergeCell ref="W153:AB153"/>
    <mergeCell ref="AC153:AH153"/>
    <mergeCell ref="AI153:AP153"/>
    <mergeCell ref="AQ153:AW153"/>
    <mergeCell ref="R155:V155"/>
    <mergeCell ref="W155:AB155"/>
    <mergeCell ref="AC155:AH155"/>
    <mergeCell ref="AI155:AP155"/>
    <mergeCell ref="AQ155:AW155"/>
    <mergeCell ref="AI160:AP160"/>
    <mergeCell ref="AQ160:AW160"/>
    <mergeCell ref="A159:M159"/>
    <mergeCell ref="N159:Q159"/>
    <mergeCell ref="R156:V156"/>
    <mergeCell ref="AC156:AH156"/>
    <mergeCell ref="AI156:AP156"/>
    <mergeCell ref="AQ156:AW156"/>
    <mergeCell ref="A157:M157"/>
    <mergeCell ref="N157:Q157"/>
    <mergeCell ref="R157:V157"/>
    <mergeCell ref="W157:AB157"/>
    <mergeCell ref="AC157:AH157"/>
    <mergeCell ref="AI157:AP157"/>
    <mergeCell ref="AQ157:AW157"/>
    <mergeCell ref="A158:M158"/>
    <mergeCell ref="N158:Q158"/>
    <mergeCell ref="R158:V158"/>
    <mergeCell ref="W158:AB158"/>
    <mergeCell ref="AC158:AH158"/>
    <mergeCell ref="AI158:AP158"/>
    <mergeCell ref="AQ158:AW158"/>
    <mergeCell ref="AI162:AP162"/>
    <mergeCell ref="AQ162:AW162"/>
    <mergeCell ref="A161:M161"/>
    <mergeCell ref="N161:Q161"/>
    <mergeCell ref="R161:V161"/>
    <mergeCell ref="W161:AB161"/>
    <mergeCell ref="AC161:AH161"/>
    <mergeCell ref="AI161:AP161"/>
    <mergeCell ref="R159:V159"/>
    <mergeCell ref="W159:AB159"/>
    <mergeCell ref="AC159:AH159"/>
    <mergeCell ref="AI159:AP159"/>
    <mergeCell ref="AQ161:AW161"/>
    <mergeCell ref="A162:M162"/>
    <mergeCell ref="N162:Q162"/>
    <mergeCell ref="R162:V162"/>
    <mergeCell ref="W162:AB162"/>
    <mergeCell ref="AC162:AH162"/>
    <mergeCell ref="AQ159:AW159"/>
    <mergeCell ref="A160:M160"/>
    <mergeCell ref="N160:Q160"/>
    <mergeCell ref="R160:V160"/>
    <mergeCell ref="W160:AB160"/>
    <mergeCell ref="AC160:AH160"/>
    <mergeCell ref="AQ163:AW163"/>
    <mergeCell ref="A164:M164"/>
    <mergeCell ref="N164:Q164"/>
    <mergeCell ref="R164:V164"/>
    <mergeCell ref="W164:AB164"/>
    <mergeCell ref="AC164:AH164"/>
    <mergeCell ref="AI164:AP164"/>
    <mergeCell ref="AQ164:AW164"/>
    <mergeCell ref="A163:M163"/>
    <mergeCell ref="N163:Q163"/>
    <mergeCell ref="R163:V163"/>
    <mergeCell ref="W163:AB163"/>
    <mergeCell ref="AC163:AH163"/>
    <mergeCell ref="AI163:AP163"/>
    <mergeCell ref="A168:M168"/>
    <mergeCell ref="N168:Q168"/>
    <mergeCell ref="R168:V168"/>
    <mergeCell ref="W168:AB168"/>
    <mergeCell ref="AC168:AH168"/>
    <mergeCell ref="AI168:AP168"/>
    <mergeCell ref="AQ165:AW165"/>
    <mergeCell ref="A167:M167"/>
    <mergeCell ref="N167:Q167"/>
    <mergeCell ref="R167:V167"/>
    <mergeCell ref="W167:AB167"/>
    <mergeCell ref="AC167:AH167"/>
    <mergeCell ref="AI167:AP167"/>
    <mergeCell ref="A165:M165"/>
    <mergeCell ref="N165:Q165"/>
    <mergeCell ref="R165:V165"/>
    <mergeCell ref="W165:AB165"/>
    <mergeCell ref="AC165:AH165"/>
    <mergeCell ref="AI165:AP165"/>
    <mergeCell ref="A175:Q175"/>
    <mergeCell ref="R175:Z175"/>
    <mergeCell ref="AA175:AP175"/>
    <mergeCell ref="A169:M169"/>
    <mergeCell ref="N169:Q169"/>
    <mergeCell ref="R169:V169"/>
    <mergeCell ref="W169:AB169"/>
    <mergeCell ref="AC169:AH169"/>
    <mergeCell ref="AI169:AP169"/>
    <mergeCell ref="AD171:AK171"/>
    <mergeCell ref="AN171:AW171"/>
    <mergeCell ref="A174:AW174"/>
    <mergeCell ref="A185:Q185"/>
    <mergeCell ref="R185:Z185"/>
    <mergeCell ref="AA185:AP185"/>
    <mergeCell ref="A176:Q176"/>
    <mergeCell ref="R176:Z176"/>
    <mergeCell ref="AA176:AP176"/>
    <mergeCell ref="A177:Q177"/>
    <mergeCell ref="R177:Z177"/>
    <mergeCell ref="AA177:AP177"/>
    <mergeCell ref="A178:Q178"/>
    <mergeCell ref="R178:Z178"/>
    <mergeCell ref="AA178:AP178"/>
    <mergeCell ref="A179:Q179"/>
    <mergeCell ref="R179:Z179"/>
    <mergeCell ref="AA179:AP179"/>
    <mergeCell ref="A182:Q182"/>
    <mergeCell ref="R182:Z182"/>
    <mergeCell ref="AA182:AP182"/>
    <mergeCell ref="A183:Q183"/>
    <mergeCell ref="R183:Z183"/>
    <mergeCell ref="AA183:AP183"/>
    <mergeCell ref="A184:Q184"/>
    <mergeCell ref="R184:Z184"/>
    <mergeCell ref="AA184:AP184"/>
    <mergeCell ref="A195:Q195"/>
    <mergeCell ref="R195:Z195"/>
    <mergeCell ref="AA195:AP195"/>
    <mergeCell ref="A187:Q187"/>
    <mergeCell ref="R187:Z187"/>
    <mergeCell ref="AA187:AP187"/>
    <mergeCell ref="A188:Q188"/>
    <mergeCell ref="R188:Z188"/>
    <mergeCell ref="AA188:AP188"/>
    <mergeCell ref="A189:Q189"/>
    <mergeCell ref="R189:Z189"/>
    <mergeCell ref="AA189:AP189"/>
    <mergeCell ref="A190:Q190"/>
    <mergeCell ref="R190:Z190"/>
    <mergeCell ref="AA190:AP190"/>
    <mergeCell ref="A192:Q192"/>
    <mergeCell ref="R192:Z192"/>
    <mergeCell ref="AA192:AP192"/>
    <mergeCell ref="A193:Q193"/>
    <mergeCell ref="R193:Z193"/>
    <mergeCell ref="AA193:AP193"/>
    <mergeCell ref="A194:Q194"/>
    <mergeCell ref="R194:Z194"/>
    <mergeCell ref="AA194:AP194"/>
    <mergeCell ref="A214:AX214"/>
    <mergeCell ref="A216:AW216"/>
    <mergeCell ref="A219:AW219"/>
    <mergeCell ref="A196:AW196"/>
    <mergeCell ref="A198:AW198"/>
    <mergeCell ref="A201:AW201"/>
    <mergeCell ref="A205:AW205"/>
    <mergeCell ref="A210:AW210"/>
    <mergeCell ref="A213:AW213"/>
  </mergeCells>
  <pageMargins left="0.70866141732283472" right="0.70866141732283472" top="0.74803149606299213" bottom="0.74803149606299213" header="0.31496062992125984" footer="0.31496062992125984"/>
  <pageSetup paperSize="9" scale="93" orientation="portrait" horizontalDpi="1200" verticalDpi="1200" r:id="rId1"/>
  <headerFooter>
    <oddFooter>&amp;L&amp;8ECOMA MK, s.r.o.&amp;R&amp;7www.ruz.sk</oddFooter>
  </headerFooter>
  <rowBreaks count="4" manualBreakCount="4">
    <brk id="48" max="49" man="1"/>
    <brk id="89" max="49" man="1"/>
    <brk id="122" max="49" man="1"/>
    <brk id="169" max="4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N125"/>
  <sheetViews>
    <sheetView workbookViewId="0"/>
  </sheetViews>
  <sheetFormatPr defaultColWidth="1.85546875" defaultRowHeight="14.85" customHeight="1" x14ac:dyDescent="0.25"/>
  <cols>
    <col min="1" max="49" width="1.85546875" style="144"/>
    <col min="50" max="50" width="1.42578125" style="144" customWidth="1"/>
    <col min="51" max="51" width="1.7109375" style="144" bestFit="1" customWidth="1"/>
    <col min="52" max="53" width="1.85546875" style="144" hidden="1" customWidth="1"/>
    <col min="54" max="54" width="10.7109375" style="725" hidden="1" customWidth="1"/>
    <col min="55" max="55" width="4.5703125" style="144" bestFit="1" customWidth="1"/>
    <col min="56" max="62" width="1.85546875" style="144" hidden="1" customWidth="1"/>
    <col min="63" max="16384" width="1.85546875" style="144"/>
  </cols>
  <sheetData>
    <row r="2" spans="1:60" ht="15.95" customHeight="1" x14ac:dyDescent="0.25">
      <c r="A2" s="153" t="s">
        <v>3586</v>
      </c>
      <c r="B2" s="149"/>
      <c r="C2" s="149"/>
      <c r="D2" s="149"/>
      <c r="E2" s="149"/>
      <c r="F2" s="149"/>
      <c r="G2" s="149"/>
      <c r="H2" s="149"/>
      <c r="I2" s="149"/>
      <c r="J2" s="149"/>
      <c r="K2" s="149"/>
      <c r="L2" s="149"/>
      <c r="M2" s="149"/>
      <c r="N2" s="149"/>
      <c r="O2" s="149"/>
      <c r="P2" s="149"/>
      <c r="Q2" s="152"/>
      <c r="AE2" s="144" t="s">
        <v>826</v>
      </c>
      <c r="AG2" s="166"/>
      <c r="AH2" s="168" t="str">
        <f>Hlavicka!H15</f>
        <v>2</v>
      </c>
      <c r="AI2" s="168" t="str">
        <f>Hlavicka!I15</f>
        <v>0</v>
      </c>
      <c r="AJ2" s="168" t="str">
        <f>Hlavicka!J15</f>
        <v>2</v>
      </c>
      <c r="AK2" s="168" t="str">
        <f>Hlavicka!K15</f>
        <v>0</v>
      </c>
      <c r="AL2" s="168" t="str">
        <f>Hlavicka!L15</f>
        <v>4</v>
      </c>
      <c r="AM2" s="168" t="str">
        <f>Hlavicka!M15</f>
        <v>4</v>
      </c>
      <c r="AN2" s="168" t="str">
        <f>Hlavicka!N15</f>
        <v>7</v>
      </c>
      <c r="AO2" s="168" t="str">
        <f>Hlavicka!O15</f>
        <v>1</v>
      </c>
      <c r="AP2" s="168" t="str">
        <f>Hlavicka!P15</f>
        <v>7</v>
      </c>
      <c r="AQ2" s="168" t="str">
        <f>Hlavicka!Q15</f>
        <v>6</v>
      </c>
      <c r="AR2" s="166"/>
    </row>
    <row r="4" spans="1:60" s="146" customFormat="1" ht="14.85" customHeight="1" x14ac:dyDescent="0.25">
      <c r="A4" s="172" t="s">
        <v>2095</v>
      </c>
      <c r="BB4" s="725"/>
    </row>
    <row r="5" spans="1:60" s="146" customFormat="1" ht="14.85" customHeight="1" x14ac:dyDescent="0.25">
      <c r="A5" s="1278" t="s">
        <v>1873</v>
      </c>
      <c r="B5" s="1278"/>
      <c r="C5" s="1278"/>
      <c r="D5" s="1278"/>
      <c r="E5" s="1278"/>
      <c r="F5" s="1278"/>
      <c r="G5" s="1278" t="s">
        <v>1872</v>
      </c>
      <c r="H5" s="1278"/>
      <c r="I5" s="1278"/>
      <c r="J5" s="1278"/>
      <c r="K5" s="1278"/>
      <c r="L5" s="1278"/>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t="s">
        <v>799</v>
      </c>
      <c r="AJ5" s="1278"/>
      <c r="AK5" s="1278"/>
      <c r="AL5" s="1278"/>
      <c r="AM5" s="1278"/>
      <c r="AN5" s="1278"/>
      <c r="AO5" s="1278"/>
      <c r="AP5" s="1278" t="s">
        <v>470</v>
      </c>
      <c r="AQ5" s="1278"/>
      <c r="AR5" s="1278"/>
      <c r="AS5" s="1278"/>
      <c r="AT5" s="1278"/>
      <c r="AU5" s="1278"/>
      <c r="AV5" s="1278"/>
      <c r="AW5" s="156"/>
      <c r="BB5" s="725"/>
    </row>
    <row r="6" spans="1:60" s="146" customFormat="1" ht="30.75" customHeight="1" x14ac:dyDescent="0.25">
      <c r="A6" s="1278"/>
      <c r="B6" s="1278"/>
      <c r="C6" s="1278"/>
      <c r="D6" s="1278"/>
      <c r="E6" s="1278"/>
      <c r="F6" s="1278"/>
      <c r="G6" s="1278"/>
      <c r="H6" s="1278"/>
      <c r="I6" s="1278"/>
      <c r="J6" s="1278"/>
      <c r="K6" s="1278"/>
      <c r="L6" s="1278"/>
      <c r="M6" s="1278"/>
      <c r="N6" s="1278"/>
      <c r="O6" s="1278"/>
      <c r="P6" s="1278"/>
      <c r="Q6" s="1278"/>
      <c r="R6" s="1278"/>
      <c r="S6" s="1278"/>
      <c r="T6" s="1278"/>
      <c r="U6" s="1278"/>
      <c r="V6" s="1278"/>
      <c r="W6" s="1278"/>
      <c r="X6" s="1278"/>
      <c r="Y6" s="1278"/>
      <c r="Z6" s="1278"/>
      <c r="AA6" s="1278"/>
      <c r="AB6" s="1278"/>
      <c r="AC6" s="1278"/>
      <c r="AD6" s="1278"/>
      <c r="AE6" s="1278"/>
      <c r="AF6" s="1278"/>
      <c r="AG6" s="1278"/>
      <c r="AH6" s="1278"/>
      <c r="AI6" s="1278"/>
      <c r="AJ6" s="1278"/>
      <c r="AK6" s="1278"/>
      <c r="AL6" s="1278"/>
      <c r="AM6" s="1278"/>
      <c r="AN6" s="1278"/>
      <c r="AO6" s="1278"/>
      <c r="AP6" s="1278"/>
      <c r="AQ6" s="1278"/>
      <c r="AR6" s="1278"/>
      <c r="AS6" s="1278"/>
      <c r="AT6" s="1278"/>
      <c r="AU6" s="1278"/>
      <c r="AV6" s="1278"/>
      <c r="AW6" s="156"/>
      <c r="BB6" s="725"/>
    </row>
    <row r="7" spans="1:60" s="146" customFormat="1" ht="14.85" customHeight="1" x14ac:dyDescent="0.25">
      <c r="A7" s="1228"/>
      <c r="B7" s="1228"/>
      <c r="C7" s="1228"/>
      <c r="D7" s="1228"/>
      <c r="E7" s="1228"/>
      <c r="F7" s="1228"/>
      <c r="G7" s="1206" t="s">
        <v>2003</v>
      </c>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1206"/>
      <c r="AG7" s="1206"/>
      <c r="AH7" s="1206"/>
      <c r="AI7" s="1288"/>
      <c r="AJ7" s="1288"/>
      <c r="AK7" s="1288"/>
      <c r="AL7" s="1288"/>
      <c r="AM7" s="1288"/>
      <c r="AN7" s="1288"/>
      <c r="AO7" s="1288"/>
      <c r="AP7" s="1288"/>
      <c r="AQ7" s="1288"/>
      <c r="AR7" s="1288"/>
      <c r="AS7" s="1288"/>
      <c r="AT7" s="1288"/>
      <c r="AU7" s="1288"/>
      <c r="AV7" s="1288"/>
      <c r="AW7" s="150"/>
      <c r="AX7" s="165"/>
      <c r="BB7" s="725"/>
    </row>
    <row r="8" spans="1:60" s="146" customFormat="1" ht="15.95" customHeight="1" x14ac:dyDescent="0.25">
      <c r="A8" s="1272" t="s">
        <v>2094</v>
      </c>
      <c r="B8" s="1272"/>
      <c r="C8" s="1272"/>
      <c r="D8" s="1272"/>
      <c r="E8" s="1272"/>
      <c r="F8" s="1272"/>
      <c r="G8" s="1279" t="s">
        <v>2093</v>
      </c>
      <c r="H8" s="1279"/>
      <c r="I8" s="1279"/>
      <c r="J8" s="1279"/>
      <c r="K8" s="1279"/>
      <c r="L8" s="1279"/>
      <c r="M8" s="1279"/>
      <c r="N8" s="1279"/>
      <c r="O8" s="1279"/>
      <c r="P8" s="1279"/>
      <c r="Q8" s="1279"/>
      <c r="R8" s="1279"/>
      <c r="S8" s="1279"/>
      <c r="T8" s="1279"/>
      <c r="U8" s="1279"/>
      <c r="V8" s="1279"/>
      <c r="W8" s="1279"/>
      <c r="X8" s="1279"/>
      <c r="Y8" s="1279"/>
      <c r="Z8" s="1279"/>
      <c r="AA8" s="1279"/>
      <c r="AB8" s="1279"/>
      <c r="AC8" s="1279"/>
      <c r="AD8" s="1279"/>
      <c r="AE8" s="1279"/>
      <c r="AF8" s="1279"/>
      <c r="AG8" s="1279"/>
      <c r="AH8" s="1279"/>
      <c r="AI8" s="1175">
        <f>SUM(SUVAHAVUJ!$N$204)</f>
        <v>109225</v>
      </c>
      <c r="AJ8" s="1175"/>
      <c r="AK8" s="1175"/>
      <c r="AL8" s="1175"/>
      <c r="AM8" s="1175"/>
      <c r="AN8" s="1175"/>
      <c r="AO8" s="1175"/>
      <c r="AP8" s="1175">
        <f>SUM(SUVAHAVUJ!Y204)</f>
        <v>0</v>
      </c>
      <c r="AQ8" s="1175"/>
      <c r="AR8" s="1175"/>
      <c r="AS8" s="1175"/>
      <c r="AT8" s="1175"/>
      <c r="AU8" s="1175"/>
      <c r="AV8" s="1175"/>
      <c r="AW8" s="150"/>
      <c r="AX8" s="165"/>
      <c r="BB8" s="726">
        <f>SUM(SUVAHAVUJ!$N$204)</f>
        <v>109225</v>
      </c>
      <c r="BC8" s="721"/>
      <c r="BD8" s="721"/>
      <c r="BE8" s="721"/>
      <c r="BF8" s="721"/>
      <c r="BG8" s="721"/>
      <c r="BH8" s="721"/>
    </row>
    <row r="9" spans="1:60" s="146" customFormat="1" ht="30" customHeight="1" x14ac:dyDescent="0.25">
      <c r="A9" s="1272" t="s">
        <v>2092</v>
      </c>
      <c r="B9" s="1272"/>
      <c r="C9" s="1272"/>
      <c r="D9" s="1272"/>
      <c r="E9" s="1272"/>
      <c r="F9" s="1272"/>
      <c r="G9" s="1277" t="s">
        <v>2091</v>
      </c>
      <c r="H9" s="1279"/>
      <c r="I9" s="1279"/>
      <c r="J9" s="1279"/>
      <c r="K9" s="1279"/>
      <c r="L9" s="1279"/>
      <c r="M9" s="1279"/>
      <c r="N9" s="1279"/>
      <c r="O9" s="1279"/>
      <c r="P9" s="1279"/>
      <c r="Q9" s="1279"/>
      <c r="R9" s="1279"/>
      <c r="S9" s="1279"/>
      <c r="T9" s="1279"/>
      <c r="U9" s="1279"/>
      <c r="V9" s="1279"/>
      <c r="W9" s="1279"/>
      <c r="X9" s="1279"/>
      <c r="Y9" s="1279"/>
      <c r="Z9" s="1279"/>
      <c r="AA9" s="1279"/>
      <c r="AB9" s="1279"/>
      <c r="AC9" s="1279"/>
      <c r="AD9" s="1279"/>
      <c r="AE9" s="1279"/>
      <c r="AF9" s="1279"/>
      <c r="AG9" s="1279"/>
      <c r="AH9" s="1279"/>
      <c r="AI9" s="1283">
        <f>SUM(AI10+AI11+AI12+AI13+AI14+AI15+AI16+AI17+AI18+AI19+AI20+AI21+AI22)</f>
        <v>261463</v>
      </c>
      <c r="AJ9" s="1283"/>
      <c r="AK9" s="1283"/>
      <c r="AL9" s="1283"/>
      <c r="AM9" s="1283"/>
      <c r="AN9" s="1283"/>
      <c r="AO9" s="1283"/>
      <c r="AP9" s="1283">
        <f>SUM(AP10+AP11+AP12+AP13+AP14+AP15+AP16+AP17+AP18+AP19+AP20+AP21+AP22)</f>
        <v>0</v>
      </c>
      <c r="AQ9" s="1283"/>
      <c r="AR9" s="1283"/>
      <c r="AS9" s="1283"/>
      <c r="AT9" s="1283"/>
      <c r="AU9" s="1283"/>
      <c r="AV9" s="1283"/>
      <c r="AW9" s="150"/>
      <c r="AX9" s="165"/>
      <c r="BB9" s="726">
        <f>SUM(BB10+BB11+BB12+BB13+BB14+BB15+BB16+BB17+BB18+BB19+BB20+BB21+BB22)</f>
        <v>210089</v>
      </c>
      <c r="BC9" s="721"/>
      <c r="BD9" s="721"/>
      <c r="BE9" s="721"/>
      <c r="BF9" s="721"/>
      <c r="BG9" s="721"/>
      <c r="BH9" s="721"/>
    </row>
    <row r="10" spans="1:60" s="146" customFormat="1" ht="15.95" customHeight="1" x14ac:dyDescent="0.25">
      <c r="A10" s="1272" t="s">
        <v>2090</v>
      </c>
      <c r="B10" s="1272"/>
      <c r="C10" s="1272"/>
      <c r="D10" s="1272"/>
      <c r="E10" s="1272"/>
      <c r="F10" s="1272"/>
      <c r="G10" s="1279" t="s">
        <v>2089</v>
      </c>
      <c r="H10" s="1279"/>
      <c r="I10" s="1279"/>
      <c r="J10" s="1279"/>
      <c r="K10" s="1279"/>
      <c r="L10" s="1279"/>
      <c r="M10" s="1279"/>
      <c r="N10" s="1279"/>
      <c r="O10" s="1279"/>
      <c r="P10" s="1279"/>
      <c r="Q10" s="1279"/>
      <c r="R10" s="1279"/>
      <c r="S10" s="1279"/>
      <c r="T10" s="1279"/>
      <c r="U10" s="1279"/>
      <c r="V10" s="1279"/>
      <c r="W10" s="1279"/>
      <c r="X10" s="1279"/>
      <c r="Y10" s="1279"/>
      <c r="Z10" s="1279"/>
      <c r="AA10" s="1279"/>
      <c r="AB10" s="1279"/>
      <c r="AC10" s="1279"/>
      <c r="AD10" s="1279"/>
      <c r="AE10" s="1279"/>
      <c r="AF10" s="1279"/>
      <c r="AG10" s="1279"/>
      <c r="AH10" s="1279"/>
      <c r="AI10" s="1175">
        <f>SUM(SUVAHAVUJ!$N$170)</f>
        <v>290640</v>
      </c>
      <c r="AJ10" s="1175"/>
      <c r="AK10" s="1175"/>
      <c r="AL10" s="1175"/>
      <c r="AM10" s="1175"/>
      <c r="AN10" s="1175"/>
      <c r="AO10" s="1175"/>
      <c r="AP10" s="1175">
        <f>SUM(SUVAHAVUJ!Y170)</f>
        <v>0</v>
      </c>
      <c r="AQ10" s="1175"/>
      <c r="AR10" s="1175"/>
      <c r="AS10" s="1175"/>
      <c r="AT10" s="1175"/>
      <c r="AU10" s="1175"/>
      <c r="AV10" s="1175"/>
      <c r="AW10" s="150"/>
      <c r="AX10" s="165"/>
      <c r="BB10" s="726">
        <f>SUM(SUVAHAVUJ!$N$170)</f>
        <v>290640</v>
      </c>
      <c r="BC10" s="721"/>
      <c r="BD10" s="721"/>
      <c r="BE10" s="721"/>
      <c r="BF10" s="721"/>
      <c r="BG10" s="721"/>
      <c r="BH10" s="721"/>
    </row>
    <row r="11" spans="1:60" s="146" customFormat="1" ht="45" customHeight="1" x14ac:dyDescent="0.25">
      <c r="A11" s="1272" t="s">
        <v>2088</v>
      </c>
      <c r="B11" s="1272"/>
      <c r="C11" s="1272"/>
      <c r="D11" s="1272"/>
      <c r="E11" s="1272"/>
      <c r="F11" s="1272"/>
      <c r="G11" s="1277" t="s">
        <v>2087</v>
      </c>
      <c r="H11" s="1277"/>
      <c r="I11" s="1277"/>
      <c r="J11" s="1277"/>
      <c r="K11" s="1277"/>
      <c r="L11" s="1277"/>
      <c r="M11" s="1277"/>
      <c r="N11" s="1277"/>
      <c r="O11" s="1277"/>
      <c r="P11" s="1277"/>
      <c r="Q11" s="1277"/>
      <c r="R11" s="1277"/>
      <c r="S11" s="1277"/>
      <c r="T11" s="1277"/>
      <c r="U11" s="1277"/>
      <c r="V11" s="1277"/>
      <c r="W11" s="1277"/>
      <c r="X11" s="1277"/>
      <c r="Y11" s="1277"/>
      <c r="Z11" s="1277"/>
      <c r="AA11" s="1277"/>
      <c r="AB11" s="1277"/>
      <c r="AC11" s="1277"/>
      <c r="AD11" s="1277"/>
      <c r="AE11" s="1277"/>
      <c r="AF11" s="1277"/>
      <c r="AG11" s="1277"/>
      <c r="AH11" s="1277"/>
      <c r="AI11" s="1175"/>
      <c r="AJ11" s="1175"/>
      <c r="AK11" s="1175"/>
      <c r="AL11" s="1175"/>
      <c r="AM11" s="1175"/>
      <c r="AN11" s="1175"/>
      <c r="AO11" s="1175"/>
      <c r="AP11" s="1175"/>
      <c r="AQ11" s="1175"/>
      <c r="AR11" s="1175"/>
      <c r="AS11" s="1175"/>
      <c r="AT11" s="1175"/>
      <c r="AU11" s="1175"/>
      <c r="AV11" s="1175"/>
      <c r="BB11" s="726">
        <f t="shared" ref="BB11" si="0">SUM(AI11)</f>
        <v>0</v>
      </c>
      <c r="BC11" s="721"/>
      <c r="BD11" s="721"/>
      <c r="BE11" s="721"/>
      <c r="BF11" s="721"/>
      <c r="BG11" s="721"/>
      <c r="BH11" s="721"/>
    </row>
    <row r="12" spans="1:60" s="146" customFormat="1" ht="15.95" customHeight="1" x14ac:dyDescent="0.25">
      <c r="A12" s="1272" t="s">
        <v>2086</v>
      </c>
      <c r="B12" s="1272"/>
      <c r="C12" s="1272"/>
      <c r="D12" s="1272"/>
      <c r="E12" s="1272"/>
      <c r="F12" s="1272"/>
      <c r="G12" s="1279" t="s">
        <v>2085</v>
      </c>
      <c r="H12" s="1279"/>
      <c r="I12" s="1279"/>
      <c r="J12" s="1279"/>
      <c r="K12" s="1279"/>
      <c r="L12" s="1279"/>
      <c r="M12" s="1279"/>
      <c r="N12" s="1279"/>
      <c r="O12" s="1279"/>
      <c r="P12" s="1279"/>
      <c r="Q12" s="1279"/>
      <c r="R12" s="1279"/>
      <c r="S12" s="1279"/>
      <c r="T12" s="1279"/>
      <c r="U12" s="1279"/>
      <c r="V12" s="1279"/>
      <c r="W12" s="1279"/>
      <c r="X12" s="1279"/>
      <c r="Y12" s="1279"/>
      <c r="Z12" s="1279"/>
      <c r="AA12" s="1279"/>
      <c r="AB12" s="1279"/>
      <c r="AC12" s="1279"/>
      <c r="AD12" s="1279"/>
      <c r="AE12" s="1279"/>
      <c r="AF12" s="1279"/>
      <c r="AG12" s="1279"/>
      <c r="AH12" s="1279"/>
      <c r="AI12" s="1175">
        <f>SUM(SUVAHAVUJ!$N$171)</f>
        <v>0</v>
      </c>
      <c r="AJ12" s="1175"/>
      <c r="AK12" s="1175"/>
      <c r="AL12" s="1175"/>
      <c r="AM12" s="1175"/>
      <c r="AN12" s="1175"/>
      <c r="AO12" s="1175"/>
      <c r="AP12" s="1175">
        <f>SUM(SUVAHAVUJ!Y171)</f>
        <v>0</v>
      </c>
      <c r="AQ12" s="1175"/>
      <c r="AR12" s="1175"/>
      <c r="AS12" s="1175"/>
      <c r="AT12" s="1175"/>
      <c r="AU12" s="1175"/>
      <c r="AV12" s="1175"/>
      <c r="AW12" s="150"/>
      <c r="AX12" s="165"/>
      <c r="BB12" s="726">
        <f>SUM(SUVAHAVUJ!$N$171)</f>
        <v>0</v>
      </c>
      <c r="BC12" s="721"/>
      <c r="BD12" s="721"/>
      <c r="BE12" s="721"/>
      <c r="BF12" s="721"/>
      <c r="BG12" s="721"/>
      <c r="BH12" s="721"/>
    </row>
    <row r="13" spans="1:60" s="146" customFormat="1" ht="15.95" customHeight="1" x14ac:dyDescent="0.25">
      <c r="A13" s="1272" t="s">
        <v>2084</v>
      </c>
      <c r="B13" s="1272"/>
      <c r="C13" s="1272"/>
      <c r="D13" s="1272"/>
      <c r="E13" s="1272"/>
      <c r="F13" s="1272"/>
      <c r="G13" s="1279" t="s">
        <v>2083</v>
      </c>
      <c r="H13" s="1279"/>
      <c r="I13" s="1279"/>
      <c r="J13" s="1279"/>
      <c r="K13" s="1279"/>
      <c r="L13" s="1279"/>
      <c r="M13" s="1279"/>
      <c r="N13" s="1279"/>
      <c r="O13" s="1279"/>
      <c r="P13" s="1279"/>
      <c r="Q13" s="1279"/>
      <c r="R13" s="1279"/>
      <c r="S13" s="1279"/>
      <c r="T13" s="1279"/>
      <c r="U13" s="1279"/>
      <c r="V13" s="1279"/>
      <c r="W13" s="1279"/>
      <c r="X13" s="1279"/>
      <c r="Y13" s="1279"/>
      <c r="Z13" s="1279"/>
      <c r="AA13" s="1279"/>
      <c r="AB13" s="1279"/>
      <c r="AC13" s="1279"/>
      <c r="AD13" s="1279"/>
      <c r="AE13" s="1279"/>
      <c r="AF13" s="1279"/>
      <c r="AG13" s="1279"/>
      <c r="AH13" s="1279"/>
      <c r="AI13" s="1175">
        <f>SUM(SUVAHAVUJ!$N$120+SUVAHAVUJ!$N$138)-(SUVAHAVUJ!$Y$138+SUVAHAVUJ!$Y$120)</f>
        <v>87160</v>
      </c>
      <c r="AJ13" s="1175"/>
      <c r="AK13" s="1175"/>
      <c r="AL13" s="1175"/>
      <c r="AM13" s="1175"/>
      <c r="AN13" s="1175"/>
      <c r="AO13" s="1175"/>
      <c r="AP13" s="1175"/>
      <c r="AQ13" s="1175"/>
      <c r="AR13" s="1175"/>
      <c r="AS13" s="1175"/>
      <c r="AT13" s="1175"/>
      <c r="AU13" s="1175"/>
      <c r="AV13" s="1175"/>
      <c r="AW13" s="150"/>
      <c r="AX13" s="165"/>
      <c r="BB13" s="726">
        <f>SUM(SUVAHAVUJ!$N$120+SUVAHAVUJ!$N$138)-(SUVAHAVUJ!$Y$138+SUVAHAVUJ!$Y$120)</f>
        <v>87160</v>
      </c>
      <c r="BC13" s="721"/>
      <c r="BD13" s="721"/>
      <c r="BE13" s="721"/>
      <c r="BF13" s="721"/>
      <c r="BG13" s="721"/>
      <c r="BH13" s="721"/>
    </row>
    <row r="14" spans="1:60" s="146" customFormat="1" ht="15.95" customHeight="1" x14ac:dyDescent="0.25">
      <c r="A14" s="1272" t="s">
        <v>2082</v>
      </c>
      <c r="B14" s="1272"/>
      <c r="C14" s="1272"/>
      <c r="D14" s="1272"/>
      <c r="E14" s="1272"/>
      <c r="F14" s="1272"/>
      <c r="G14" s="1279" t="s">
        <v>2081</v>
      </c>
      <c r="H14" s="1279"/>
      <c r="I14" s="1279"/>
      <c r="J14" s="1279"/>
      <c r="K14" s="1279"/>
      <c r="L14" s="1279"/>
      <c r="M14" s="1279"/>
      <c r="N14" s="1279"/>
      <c r="O14" s="1279"/>
      <c r="P14" s="1279"/>
      <c r="Q14" s="1279"/>
      <c r="R14" s="1279"/>
      <c r="S14" s="1279"/>
      <c r="T14" s="1279"/>
      <c r="U14" s="1279"/>
      <c r="V14" s="1279"/>
      <c r="W14" s="1279"/>
      <c r="X14" s="1279"/>
      <c r="Y14" s="1279"/>
      <c r="Z14" s="1279"/>
      <c r="AA14" s="1279"/>
      <c r="AB14" s="1279"/>
      <c r="AC14" s="1279"/>
      <c r="AD14" s="1279"/>
      <c r="AE14" s="1279"/>
      <c r="AF14" s="1279"/>
      <c r="AG14" s="1279"/>
      <c r="AH14" s="1279"/>
      <c r="AI14" s="1175">
        <f>SUM(SUVAHAVUJ!$N$173)</f>
        <v>0</v>
      </c>
      <c r="AJ14" s="1175"/>
      <c r="AK14" s="1175"/>
      <c r="AL14" s="1175"/>
      <c r="AM14" s="1175"/>
      <c r="AN14" s="1175"/>
      <c r="AO14" s="1175"/>
      <c r="AP14" s="1175"/>
      <c r="AQ14" s="1175"/>
      <c r="AR14" s="1175"/>
      <c r="AS14" s="1175"/>
      <c r="AT14" s="1175"/>
      <c r="AU14" s="1175"/>
      <c r="AV14" s="1175"/>
      <c r="AW14" s="150"/>
      <c r="AX14" s="165"/>
      <c r="BB14" s="726">
        <f>SUM(SUVAHAVUJ!$N$173)</f>
        <v>0</v>
      </c>
      <c r="BC14" s="721"/>
      <c r="BD14" s="721"/>
      <c r="BE14" s="721"/>
      <c r="BF14" s="721"/>
      <c r="BG14" s="721"/>
      <c r="BH14" s="721"/>
    </row>
    <row r="15" spans="1:60" s="146" customFormat="1" ht="15.95" customHeight="1" x14ac:dyDescent="0.25">
      <c r="A15" s="1272" t="s">
        <v>2080</v>
      </c>
      <c r="B15" s="1272"/>
      <c r="C15" s="1272"/>
      <c r="D15" s="1272"/>
      <c r="E15" s="1272"/>
      <c r="F15" s="1272"/>
      <c r="G15" s="1279" t="s">
        <v>2079</v>
      </c>
      <c r="H15" s="1279"/>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175">
        <f>-(SUM(SUVAHAVUJ!$N$76-SUVAHAVUJ!$Y$76)-(SUVAHAVUJ!$N$143-SUVAHAVUJ!$Y$143))</f>
        <v>-36771</v>
      </c>
      <c r="AJ15" s="1175"/>
      <c r="AK15" s="1175"/>
      <c r="AL15" s="1175"/>
      <c r="AM15" s="1175"/>
      <c r="AN15" s="1175"/>
      <c r="AO15" s="1175"/>
      <c r="AP15" s="1175"/>
      <c r="AQ15" s="1175"/>
      <c r="AR15" s="1175"/>
      <c r="AS15" s="1175"/>
      <c r="AT15" s="1175"/>
      <c r="AU15" s="1175"/>
      <c r="AV15" s="1175"/>
      <c r="AW15" s="150"/>
      <c r="AX15" s="165"/>
      <c r="BB15" s="726">
        <f>-(SUM(SUVAHAVUJ!$N$76-SUVAHAVUJ!$Y$76)-(SUVAHAVUJ!$N$143-SUVAHAVUJ!$Y$143))</f>
        <v>-36771</v>
      </c>
      <c r="BC15" s="721"/>
      <c r="BD15" s="721"/>
      <c r="BE15" s="721"/>
      <c r="BF15" s="721"/>
      <c r="BG15" s="721"/>
      <c r="BH15" s="721"/>
    </row>
    <row r="16" spans="1:60" s="146" customFormat="1" ht="15.95" customHeight="1" x14ac:dyDescent="0.25">
      <c r="A16" s="1272" t="s">
        <v>2078</v>
      </c>
      <c r="B16" s="1272"/>
      <c r="C16" s="1272"/>
      <c r="D16" s="1272"/>
      <c r="E16" s="1272"/>
      <c r="F16" s="1272"/>
      <c r="G16" s="1279" t="s">
        <v>2077</v>
      </c>
      <c r="H16" s="1279"/>
      <c r="I16" s="1279"/>
      <c r="J16" s="1279"/>
      <c r="K16" s="1279"/>
      <c r="L16" s="1279"/>
      <c r="M16" s="1279"/>
      <c r="N16" s="1279"/>
      <c r="O16" s="1279"/>
      <c r="P16" s="1279"/>
      <c r="Q16" s="1279"/>
      <c r="R16" s="1279"/>
      <c r="S16" s="1279"/>
      <c r="T16" s="1279"/>
      <c r="U16" s="1279"/>
      <c r="V16" s="1279"/>
      <c r="W16" s="1279"/>
      <c r="X16" s="1279"/>
      <c r="Y16" s="1279"/>
      <c r="Z16" s="1279"/>
      <c r="AA16" s="1279"/>
      <c r="AB16" s="1279"/>
      <c r="AC16" s="1279"/>
      <c r="AD16" s="1279"/>
      <c r="AE16" s="1279"/>
      <c r="AF16" s="1279"/>
      <c r="AG16" s="1279"/>
      <c r="AH16" s="1279"/>
      <c r="AI16" s="1280">
        <f>-SUM(SUVAHAVUJ!$N$179)</f>
        <v>-45343</v>
      </c>
      <c r="AJ16" s="1280"/>
      <c r="AK16" s="1280"/>
      <c r="AL16" s="1280"/>
      <c r="AM16" s="1280"/>
      <c r="AN16" s="1280"/>
      <c r="AO16" s="1280"/>
      <c r="AP16" s="1280"/>
      <c r="AQ16" s="1280"/>
      <c r="AR16" s="1280"/>
      <c r="AS16" s="1280"/>
      <c r="AT16" s="1280"/>
      <c r="AU16" s="1280"/>
      <c r="AV16" s="1280"/>
      <c r="AW16" s="150"/>
      <c r="AX16" s="165"/>
      <c r="BB16" s="726">
        <f>-SUM(SUVAHAVUJ!$N$179)</f>
        <v>-45343</v>
      </c>
      <c r="BC16" s="721"/>
      <c r="BD16" s="721"/>
      <c r="BE16" s="721"/>
      <c r="BF16" s="721"/>
      <c r="BG16" s="721"/>
      <c r="BH16" s="721"/>
    </row>
    <row r="17" spans="1:66" s="146" customFormat="1" ht="15.95" customHeight="1" x14ac:dyDescent="0.25">
      <c r="A17" s="1272" t="s">
        <v>2076</v>
      </c>
      <c r="B17" s="1272"/>
      <c r="C17" s="1272"/>
      <c r="D17" s="1272"/>
      <c r="E17" s="1272"/>
      <c r="F17" s="1272"/>
      <c r="G17" s="1279" t="s">
        <v>2075</v>
      </c>
      <c r="H17" s="1279"/>
      <c r="I17" s="1279"/>
      <c r="J17" s="1279"/>
      <c r="K17" s="1279"/>
      <c r="L17" s="1279"/>
      <c r="M17" s="1279"/>
      <c r="N17" s="1279"/>
      <c r="O17" s="1279"/>
      <c r="P17" s="1279"/>
      <c r="Q17" s="1279"/>
      <c r="R17" s="1279"/>
      <c r="S17" s="1279"/>
      <c r="T17" s="1279"/>
      <c r="U17" s="1279"/>
      <c r="V17" s="1279"/>
      <c r="W17" s="1279"/>
      <c r="X17" s="1279"/>
      <c r="Y17" s="1279"/>
      <c r="Z17" s="1279"/>
      <c r="AA17" s="1279"/>
      <c r="AB17" s="1279"/>
      <c r="AC17" s="1279"/>
      <c r="AD17" s="1279"/>
      <c r="AE17" s="1279"/>
      <c r="AF17" s="1279"/>
      <c r="AG17" s="1279"/>
      <c r="AH17" s="1279"/>
      <c r="AI17" s="1175">
        <f>SUM(SUVAHAVUJ!$N$197)</f>
        <v>0</v>
      </c>
      <c r="AJ17" s="1175"/>
      <c r="AK17" s="1175"/>
      <c r="AL17" s="1175"/>
      <c r="AM17" s="1175"/>
      <c r="AN17" s="1175"/>
      <c r="AO17" s="1175"/>
      <c r="AP17" s="1175"/>
      <c r="AQ17" s="1175"/>
      <c r="AR17" s="1175"/>
      <c r="AS17" s="1175"/>
      <c r="AT17" s="1175"/>
      <c r="AU17" s="1175"/>
      <c r="AV17" s="1175"/>
      <c r="AW17" s="150"/>
      <c r="AX17" s="165"/>
      <c r="BB17" s="726">
        <f>SUM(SUVAHAVUJ!$N$197)</f>
        <v>0</v>
      </c>
      <c r="BC17" s="721"/>
      <c r="BD17" s="721"/>
      <c r="BE17" s="721"/>
      <c r="BF17" s="721"/>
      <c r="BG17" s="721"/>
      <c r="BH17" s="721"/>
    </row>
    <row r="18" spans="1:66" s="146" customFormat="1" ht="15.95" customHeight="1" x14ac:dyDescent="0.25">
      <c r="A18" s="1272" t="s">
        <v>2074</v>
      </c>
      <c r="B18" s="1272"/>
      <c r="C18" s="1272"/>
      <c r="D18" s="1272"/>
      <c r="E18" s="1272"/>
      <c r="F18" s="1272"/>
      <c r="G18" s="1279" t="s">
        <v>2073</v>
      </c>
      <c r="H18" s="1279"/>
      <c r="I18" s="1279"/>
      <c r="J18" s="1279"/>
      <c r="K18" s="1279"/>
      <c r="L18" s="1279"/>
      <c r="M18" s="1279"/>
      <c r="N18" s="1279"/>
      <c r="O18" s="1279"/>
      <c r="P18" s="1279"/>
      <c r="Q18" s="1279"/>
      <c r="R18" s="1279"/>
      <c r="S18" s="1279"/>
      <c r="T18" s="1279"/>
      <c r="U18" s="1279"/>
      <c r="V18" s="1279"/>
      <c r="W18" s="1279"/>
      <c r="X18" s="1279"/>
      <c r="Y18" s="1279"/>
      <c r="Z18" s="1279"/>
      <c r="AA18" s="1279"/>
      <c r="AB18" s="1279"/>
      <c r="AC18" s="1279"/>
      <c r="AD18" s="1279"/>
      <c r="AE18" s="1279"/>
      <c r="AF18" s="1279"/>
      <c r="AG18" s="1279"/>
      <c r="AH18" s="1279"/>
      <c r="AI18" s="1175">
        <f>-SUM(SUVAHAVUJ!$N$187)</f>
        <v>-40762</v>
      </c>
      <c r="AJ18" s="1175"/>
      <c r="AK18" s="1175"/>
      <c r="AL18" s="1175"/>
      <c r="AM18" s="1175"/>
      <c r="AN18" s="1175"/>
      <c r="AO18" s="1175"/>
      <c r="AP18" s="1175"/>
      <c r="AQ18" s="1175"/>
      <c r="AR18" s="1175"/>
      <c r="AS18" s="1175"/>
      <c r="AT18" s="1175"/>
      <c r="AU18" s="1175"/>
      <c r="AV18" s="1175"/>
      <c r="AW18" s="150"/>
      <c r="AX18" s="165"/>
      <c r="BB18" s="726">
        <f>-SUM(SUVAHAVUJ!$N$187)</f>
        <v>-40762</v>
      </c>
      <c r="BC18" s="721"/>
      <c r="BD18" s="721"/>
      <c r="BE18" s="721"/>
      <c r="BF18" s="721"/>
      <c r="BG18" s="721"/>
      <c r="BH18" s="721"/>
    </row>
    <row r="19" spans="1:66" s="146" customFormat="1" ht="30" customHeight="1" x14ac:dyDescent="0.25">
      <c r="A19" s="1272" t="s">
        <v>2072</v>
      </c>
      <c r="B19" s="1272"/>
      <c r="C19" s="1272"/>
      <c r="D19" s="1272"/>
      <c r="E19" s="1272"/>
      <c r="F19" s="1272"/>
      <c r="G19" s="1277" t="s">
        <v>2071</v>
      </c>
      <c r="H19" s="1279"/>
      <c r="I19" s="1279"/>
      <c r="J19" s="1279"/>
      <c r="K19" s="1279"/>
      <c r="L19" s="1279"/>
      <c r="M19" s="1279"/>
      <c r="N19" s="1279"/>
      <c r="O19" s="1279"/>
      <c r="P19" s="1279"/>
      <c r="Q19" s="1279"/>
      <c r="R19" s="1279"/>
      <c r="S19" s="1279"/>
      <c r="T19" s="1279"/>
      <c r="U19" s="1279"/>
      <c r="V19" s="1279"/>
      <c r="W19" s="1279"/>
      <c r="X19" s="1279"/>
      <c r="Y19" s="1279"/>
      <c r="Z19" s="1279"/>
      <c r="AA19" s="1279"/>
      <c r="AB19" s="1279"/>
      <c r="AC19" s="1279"/>
      <c r="AD19" s="1279"/>
      <c r="AE19" s="1279"/>
      <c r="AF19" s="1279"/>
      <c r="AG19" s="1279"/>
      <c r="AH19" s="1279"/>
      <c r="AI19" s="1175">
        <f>-SUM(SUVAHAVUJ!$N$190)</f>
        <v>-44835</v>
      </c>
      <c r="AJ19" s="1175"/>
      <c r="AK19" s="1175"/>
      <c r="AL19" s="1175"/>
      <c r="AM19" s="1175"/>
      <c r="AN19" s="1175"/>
      <c r="AO19" s="1175"/>
      <c r="AP19" s="1175"/>
      <c r="AQ19" s="1175"/>
      <c r="AR19" s="1175"/>
      <c r="AS19" s="1175"/>
      <c r="AT19" s="1175"/>
      <c r="AU19" s="1175"/>
      <c r="AV19" s="1175"/>
      <c r="AW19" s="150"/>
      <c r="AX19" s="165"/>
      <c r="BB19" s="726">
        <f>-SUM(SUVAHAVUJ!$N$190)</f>
        <v>-44835</v>
      </c>
      <c r="BC19" s="721"/>
      <c r="BD19" s="721"/>
      <c r="BE19" s="721"/>
      <c r="BF19" s="721"/>
      <c r="BG19" s="721"/>
      <c r="BH19" s="721"/>
    </row>
    <row r="20" spans="1:66" s="146" customFormat="1" ht="30" customHeight="1" x14ac:dyDescent="0.25">
      <c r="A20" s="1272" t="s">
        <v>2070</v>
      </c>
      <c r="B20" s="1272"/>
      <c r="C20" s="1272"/>
      <c r="D20" s="1272"/>
      <c r="E20" s="1272"/>
      <c r="F20" s="1272"/>
      <c r="G20" s="1277" t="s">
        <v>2069</v>
      </c>
      <c r="H20" s="1279"/>
      <c r="I20" s="1279"/>
      <c r="J20" s="1279"/>
      <c r="K20" s="1279"/>
      <c r="L20" s="1279"/>
      <c r="M20" s="1279"/>
      <c r="N20" s="1279"/>
      <c r="O20" s="1279"/>
      <c r="P20" s="1279"/>
      <c r="Q20" s="1279"/>
      <c r="R20" s="1279"/>
      <c r="S20" s="1279"/>
      <c r="T20" s="1279"/>
      <c r="U20" s="1279"/>
      <c r="V20" s="1279"/>
      <c r="W20" s="1279"/>
      <c r="X20" s="1279"/>
      <c r="Y20" s="1279"/>
      <c r="Z20" s="1279"/>
      <c r="AA20" s="1279"/>
      <c r="AB20" s="1279"/>
      <c r="AC20" s="1279"/>
      <c r="AD20" s="1279"/>
      <c r="AE20" s="1279"/>
      <c r="AF20" s="1279"/>
      <c r="AG20" s="1279"/>
      <c r="AH20" s="1279"/>
      <c r="AI20" s="1175"/>
      <c r="AJ20" s="1175"/>
      <c r="AK20" s="1175"/>
      <c r="AL20" s="1175"/>
      <c r="AM20" s="1175"/>
      <c r="AN20" s="1175"/>
      <c r="AO20" s="1175"/>
      <c r="AP20" s="1175"/>
      <c r="AQ20" s="1175"/>
      <c r="AR20" s="1175"/>
      <c r="AS20" s="1175"/>
      <c r="AT20" s="1175"/>
      <c r="AU20" s="1175"/>
      <c r="AV20" s="1175"/>
      <c r="AW20" s="150"/>
      <c r="AX20" s="165"/>
      <c r="BB20" s="726">
        <f t="shared" ref="BB20:BB21" si="1">SUM(AI20)</f>
        <v>0</v>
      </c>
      <c r="BC20" s="721"/>
      <c r="BD20" s="721"/>
      <c r="BE20" s="721"/>
      <c r="BF20" s="721"/>
      <c r="BG20" s="721"/>
      <c r="BH20" s="721"/>
    </row>
    <row r="21" spans="1:66" s="146" customFormat="1" ht="30" customHeight="1" x14ac:dyDescent="0.25">
      <c r="A21" s="1272" t="s">
        <v>2068</v>
      </c>
      <c r="B21" s="1272"/>
      <c r="C21" s="1272"/>
      <c r="D21" s="1272"/>
      <c r="E21" s="1272"/>
      <c r="F21" s="1272"/>
      <c r="G21" s="1277" t="s">
        <v>2067</v>
      </c>
      <c r="H21" s="1279"/>
      <c r="I21" s="1279"/>
      <c r="J21" s="1279"/>
      <c r="K21" s="1279"/>
      <c r="L21" s="1279"/>
      <c r="M21" s="1279"/>
      <c r="N21" s="1279"/>
      <c r="O21" s="1279"/>
      <c r="P21" s="1279"/>
      <c r="Q21" s="1279"/>
      <c r="R21" s="1279"/>
      <c r="S21" s="1279"/>
      <c r="T21" s="1279"/>
      <c r="U21" s="1279"/>
      <c r="V21" s="1279"/>
      <c r="W21" s="1279"/>
      <c r="X21" s="1279"/>
      <c r="Y21" s="1279"/>
      <c r="Z21" s="1279"/>
      <c r="AA21" s="1279"/>
      <c r="AB21" s="1279"/>
      <c r="AC21" s="1279"/>
      <c r="AD21" s="1279"/>
      <c r="AE21" s="1279"/>
      <c r="AF21" s="1279"/>
      <c r="AG21" s="1279"/>
      <c r="AH21" s="1279"/>
      <c r="AI21" s="1280"/>
      <c r="AJ21" s="1280"/>
      <c r="AK21" s="1280"/>
      <c r="AL21" s="1280"/>
      <c r="AM21" s="1280"/>
      <c r="AN21" s="1280"/>
      <c r="AO21" s="1280"/>
      <c r="AP21" s="1280"/>
      <c r="AQ21" s="1280"/>
      <c r="AR21" s="1280"/>
      <c r="AS21" s="1280"/>
      <c r="AT21" s="1280"/>
      <c r="AU21" s="1280"/>
      <c r="AV21" s="1280"/>
      <c r="AW21" s="150"/>
      <c r="AX21" s="165"/>
      <c r="BB21" s="726">
        <f t="shared" si="1"/>
        <v>0</v>
      </c>
      <c r="BC21" s="721"/>
      <c r="BD21" s="721"/>
      <c r="BE21" s="721"/>
      <c r="BF21" s="721"/>
      <c r="BG21" s="721"/>
      <c r="BH21" s="721"/>
    </row>
    <row r="22" spans="1:66" s="146" customFormat="1" ht="45" customHeight="1" x14ac:dyDescent="0.25">
      <c r="A22" s="1272" t="s">
        <v>2066</v>
      </c>
      <c r="B22" s="1272"/>
      <c r="C22" s="1272"/>
      <c r="D22" s="1272"/>
      <c r="E22" s="1272"/>
      <c r="F22" s="1272"/>
      <c r="G22" s="1277" t="s">
        <v>2065</v>
      </c>
      <c r="H22" s="1277"/>
      <c r="I22" s="1277"/>
      <c r="J22" s="1277"/>
      <c r="K22" s="1277"/>
      <c r="L22" s="1277"/>
      <c r="M22" s="1277"/>
      <c r="N22" s="1277"/>
      <c r="O22" s="1277"/>
      <c r="P22" s="1277"/>
      <c r="Q22" s="1277"/>
      <c r="R22" s="1277"/>
      <c r="S22" s="1277"/>
      <c r="T22" s="1277"/>
      <c r="U22" s="1277"/>
      <c r="V22" s="1277"/>
      <c r="W22" s="1277"/>
      <c r="X22" s="1277"/>
      <c r="Y22" s="1277"/>
      <c r="Z22" s="1277"/>
      <c r="AA22" s="1277"/>
      <c r="AB22" s="1277"/>
      <c r="AC22" s="1277"/>
      <c r="AD22" s="1277"/>
      <c r="AE22" s="1277"/>
      <c r="AF22" s="1277"/>
      <c r="AG22" s="1277"/>
      <c r="AH22" s="1277"/>
      <c r="AI22" s="1284">
        <f>SUM(BB122)</f>
        <v>51374</v>
      </c>
      <c r="AJ22" s="1284"/>
      <c r="AK22" s="1284"/>
      <c r="AL22" s="1284"/>
      <c r="AM22" s="1284"/>
      <c r="AN22" s="1284"/>
      <c r="AO22" s="1284"/>
      <c r="AP22" s="1285"/>
      <c r="AQ22" s="1285"/>
      <c r="AR22" s="1285"/>
      <c r="AS22" s="1285"/>
      <c r="AT22" s="1285"/>
      <c r="AU22" s="1285"/>
      <c r="AV22" s="1285"/>
      <c r="AX22" s="717"/>
      <c r="AY22" s="717">
        <f>SUM(AP122)</f>
        <v>0</v>
      </c>
      <c r="AZ22" s="718"/>
      <c r="BA22" s="718"/>
      <c r="BB22" s="722"/>
      <c r="BC22" s="717"/>
      <c r="BD22" s="717"/>
      <c r="BE22" s="717"/>
      <c r="BF22" s="723"/>
      <c r="BG22" s="717"/>
      <c r="BH22" s="717"/>
      <c r="BI22" s="718"/>
      <c r="BJ22" s="718"/>
      <c r="BK22" s="718"/>
      <c r="BL22" s="718"/>
      <c r="BM22" s="718"/>
      <c r="BN22" s="718"/>
    </row>
    <row r="23" spans="1:66" s="146" customFormat="1" ht="75" customHeight="1" x14ac:dyDescent="0.25">
      <c r="A23" s="1272" t="s">
        <v>2000</v>
      </c>
      <c r="B23" s="1272"/>
      <c r="C23" s="1272"/>
      <c r="D23" s="1272"/>
      <c r="E23" s="1272"/>
      <c r="F23" s="1272"/>
      <c r="G23" s="1277" t="s">
        <v>2064</v>
      </c>
      <c r="H23" s="1277"/>
      <c r="I23" s="1277"/>
      <c r="J23" s="1277"/>
      <c r="K23" s="1277"/>
      <c r="L23" s="1277"/>
      <c r="M23" s="1277"/>
      <c r="N23" s="1277"/>
      <c r="O23" s="1277"/>
      <c r="P23" s="1277"/>
      <c r="Q23" s="1277"/>
      <c r="R23" s="1277"/>
      <c r="S23" s="1277"/>
      <c r="T23" s="1277"/>
      <c r="U23" s="1277"/>
      <c r="V23" s="1277"/>
      <c r="W23" s="1277"/>
      <c r="X23" s="1277"/>
      <c r="Y23" s="1277"/>
      <c r="Z23" s="1277"/>
      <c r="AA23" s="1277"/>
      <c r="AB23" s="1277"/>
      <c r="AC23" s="1277"/>
      <c r="AD23" s="1277"/>
      <c r="AE23" s="1277"/>
      <c r="AF23" s="1277"/>
      <c r="AG23" s="1277"/>
      <c r="AH23" s="1277"/>
      <c r="AI23" s="1283">
        <f>SUM(AI24+AI25+AI26+AI27)</f>
        <v>-3273433</v>
      </c>
      <c r="AJ23" s="1283"/>
      <c r="AK23" s="1283"/>
      <c r="AL23" s="1283"/>
      <c r="AM23" s="1283"/>
      <c r="AN23" s="1283"/>
      <c r="AO23" s="1283"/>
      <c r="AP23" s="1283">
        <f>SUM(AP24+AP25+AP26+AP27)</f>
        <v>0</v>
      </c>
      <c r="AQ23" s="1283"/>
      <c r="AR23" s="1283"/>
      <c r="AS23" s="1283"/>
      <c r="AT23" s="1283"/>
      <c r="AU23" s="1283"/>
      <c r="AV23" s="1283"/>
      <c r="AW23" s="150"/>
      <c r="BB23" s="726">
        <f>SUM(BB24+BB25+BB26+BB27)</f>
        <v>-3273433</v>
      </c>
      <c r="BC23" s="721"/>
      <c r="BD23" s="721"/>
      <c r="BE23" s="721"/>
      <c r="BF23" s="721"/>
      <c r="BG23" s="721"/>
      <c r="BH23" s="721"/>
    </row>
    <row r="24" spans="1:66" s="146" customFormat="1" ht="15.95" customHeight="1" x14ac:dyDescent="0.25">
      <c r="A24" s="1272" t="s">
        <v>2063</v>
      </c>
      <c r="B24" s="1272"/>
      <c r="C24" s="1272"/>
      <c r="D24" s="1272"/>
      <c r="E24" s="1272"/>
      <c r="F24" s="1272"/>
      <c r="G24" s="1279" t="s">
        <v>2062</v>
      </c>
      <c r="H24" s="1279"/>
      <c r="I24" s="1279"/>
      <c r="J24" s="1279"/>
      <c r="K24" s="1279"/>
      <c r="L24" s="1279"/>
      <c r="M24" s="1279"/>
      <c r="N24" s="1279"/>
      <c r="O24" s="1279"/>
      <c r="P24" s="1279"/>
      <c r="Q24" s="1279"/>
      <c r="R24" s="1279"/>
      <c r="S24" s="1279"/>
      <c r="T24" s="1279"/>
      <c r="U24" s="1279"/>
      <c r="V24" s="1279"/>
      <c r="W24" s="1279"/>
      <c r="X24" s="1279"/>
      <c r="Y24" s="1279"/>
      <c r="Z24" s="1279"/>
      <c r="AA24" s="1279"/>
      <c r="AB24" s="1279"/>
      <c r="AC24" s="1279"/>
      <c r="AD24" s="1279"/>
      <c r="AE24" s="1279"/>
      <c r="AF24" s="1279"/>
      <c r="AG24" s="1279"/>
      <c r="AH24" s="1279"/>
      <c r="AI24" s="1175">
        <f>-(SUM(SUVAHAVUJ!$N$43+SUVAHAVUJ!$N$55)-(SUVAHAVUJ!$Y$43+SUVAHAVUJ!$Y$55))</f>
        <v>-1396233</v>
      </c>
      <c r="AJ24" s="1175"/>
      <c r="AK24" s="1175"/>
      <c r="AL24" s="1175"/>
      <c r="AM24" s="1175"/>
      <c r="AN24" s="1175"/>
      <c r="AO24" s="1175"/>
      <c r="AP24" s="1175"/>
      <c r="AQ24" s="1175"/>
      <c r="AR24" s="1175"/>
      <c r="AS24" s="1175"/>
      <c r="AT24" s="1175"/>
      <c r="AU24" s="1175"/>
      <c r="AV24" s="1175"/>
      <c r="AW24" s="150"/>
      <c r="AX24" s="165"/>
      <c r="BB24" s="726">
        <f>-(SUM(SUVAHAVUJ!$N$43+SUVAHAVUJ!$N$55)-(SUVAHAVUJ!$Y$43+SUVAHAVUJ!$Y$55))</f>
        <v>-1396233</v>
      </c>
      <c r="BC24" s="721"/>
      <c r="BD24" s="721"/>
      <c r="BE24" s="721"/>
      <c r="BF24" s="721"/>
      <c r="BG24" s="721"/>
      <c r="BH24" s="721"/>
    </row>
    <row r="25" spans="1:66" s="146" customFormat="1" ht="15.95" customHeight="1" x14ac:dyDescent="0.25">
      <c r="A25" s="1272" t="s">
        <v>2061</v>
      </c>
      <c r="B25" s="1272"/>
      <c r="C25" s="1272"/>
      <c r="D25" s="1272"/>
      <c r="E25" s="1272"/>
      <c r="F25" s="1272"/>
      <c r="G25" s="1279" t="s">
        <v>2060</v>
      </c>
      <c r="H25" s="1279"/>
      <c r="I25" s="1279"/>
      <c r="J25" s="1279"/>
      <c r="K25" s="1279"/>
      <c r="L25" s="1279"/>
      <c r="M25" s="1279"/>
      <c r="N25" s="1279"/>
      <c r="O25" s="1279"/>
      <c r="P25" s="1279"/>
      <c r="Q25" s="1279"/>
      <c r="R25" s="1279"/>
      <c r="S25" s="1279"/>
      <c r="T25" s="1279"/>
      <c r="U25" s="1279"/>
      <c r="V25" s="1279"/>
      <c r="W25" s="1279"/>
      <c r="X25" s="1279"/>
      <c r="Y25" s="1279"/>
      <c r="Z25" s="1279"/>
      <c r="AA25" s="1279"/>
      <c r="AB25" s="1279"/>
      <c r="AC25" s="1279"/>
      <c r="AD25" s="1279"/>
      <c r="AE25" s="1279"/>
      <c r="AF25" s="1279"/>
      <c r="AG25" s="1279"/>
      <c r="AH25" s="1279"/>
      <c r="AI25" s="1175">
        <f>SUM(SUVAHAVUJ!$N$124-SUVAHAVUJ!$Y$124)</f>
        <v>281175</v>
      </c>
      <c r="AJ25" s="1175"/>
      <c r="AK25" s="1175"/>
      <c r="AL25" s="1175"/>
      <c r="AM25" s="1175"/>
      <c r="AN25" s="1175"/>
      <c r="AO25" s="1175"/>
      <c r="AP25" s="1175"/>
      <c r="AQ25" s="1175"/>
      <c r="AR25" s="1175"/>
      <c r="AS25" s="1175"/>
      <c r="AT25" s="1175"/>
      <c r="AU25" s="1175"/>
      <c r="AV25" s="1175"/>
      <c r="AW25" s="150"/>
      <c r="AX25" s="165"/>
      <c r="BB25" s="726">
        <f>SUM(SUVAHAVUJ!$N$124-SUVAHAVUJ!$Y$124)</f>
        <v>281175</v>
      </c>
      <c r="BC25" s="721"/>
      <c r="BD25" s="721"/>
      <c r="BE25" s="721"/>
      <c r="BF25" s="721"/>
      <c r="BG25" s="721"/>
      <c r="BH25" s="721"/>
    </row>
    <row r="26" spans="1:66" s="146" customFormat="1" ht="15.95" customHeight="1" x14ac:dyDescent="0.25">
      <c r="A26" s="1272" t="s">
        <v>2059</v>
      </c>
      <c r="B26" s="1272"/>
      <c r="C26" s="1272"/>
      <c r="D26" s="1272"/>
      <c r="E26" s="1272"/>
      <c r="F26" s="1272"/>
      <c r="G26" s="1279" t="s">
        <v>2058</v>
      </c>
      <c r="H26" s="1279"/>
      <c r="I26" s="1279"/>
      <c r="J26" s="1279"/>
      <c r="K26" s="1279"/>
      <c r="L26" s="1279"/>
      <c r="M26" s="1279"/>
      <c r="N26" s="1279"/>
      <c r="O26" s="1279"/>
      <c r="P26" s="1279"/>
      <c r="Q26" s="1279"/>
      <c r="R26" s="1279"/>
      <c r="S26" s="1279"/>
      <c r="T26" s="1279"/>
      <c r="U26" s="1279"/>
      <c r="V26" s="1279"/>
      <c r="W26" s="1279"/>
      <c r="X26" s="1279"/>
      <c r="Y26" s="1279"/>
      <c r="Z26" s="1279"/>
      <c r="AA26" s="1279"/>
      <c r="AB26" s="1279"/>
      <c r="AC26" s="1279"/>
      <c r="AD26" s="1279"/>
      <c r="AE26" s="1279"/>
      <c r="AF26" s="1279"/>
      <c r="AG26" s="1279"/>
      <c r="AH26" s="1279"/>
      <c r="AI26" s="1175">
        <f>-SUM(SUVAHAVUJ!$N$36-SUVAHAVUJ!$Y$36)</f>
        <v>-2158375</v>
      </c>
      <c r="AJ26" s="1175"/>
      <c r="AK26" s="1175"/>
      <c r="AL26" s="1175"/>
      <c r="AM26" s="1175"/>
      <c r="AN26" s="1175"/>
      <c r="AO26" s="1175"/>
      <c r="AP26" s="1175"/>
      <c r="AQ26" s="1175"/>
      <c r="AR26" s="1175"/>
      <c r="AS26" s="1175"/>
      <c r="AT26" s="1175"/>
      <c r="AU26" s="1175"/>
      <c r="AV26" s="1175"/>
      <c r="AW26" s="150"/>
      <c r="AX26" s="165"/>
      <c r="BB26" s="726">
        <f>-SUM(SUVAHAVUJ!$N$36-SUVAHAVUJ!$Y$36)</f>
        <v>-2158375</v>
      </c>
      <c r="BC26" s="721"/>
      <c r="BD26" s="721"/>
      <c r="BE26" s="721"/>
      <c r="BF26" s="721"/>
      <c r="BG26" s="721"/>
      <c r="BH26" s="721"/>
    </row>
    <row r="27" spans="1:66" s="146" customFormat="1" ht="45" customHeight="1" x14ac:dyDescent="0.25">
      <c r="A27" s="1272" t="s">
        <v>2057</v>
      </c>
      <c r="B27" s="1272"/>
      <c r="C27" s="1272"/>
      <c r="D27" s="1272"/>
      <c r="E27" s="1272"/>
      <c r="F27" s="1272"/>
      <c r="G27" s="1277" t="s">
        <v>2056</v>
      </c>
      <c r="H27" s="1277"/>
      <c r="I27" s="1277"/>
      <c r="J27" s="1277"/>
      <c r="K27" s="1277"/>
      <c r="L27" s="1277"/>
      <c r="M27" s="1277"/>
      <c r="N27" s="1277"/>
      <c r="O27" s="1277"/>
      <c r="P27" s="1277"/>
      <c r="Q27" s="1277"/>
      <c r="R27" s="1277"/>
      <c r="S27" s="1277"/>
      <c r="T27" s="1277"/>
      <c r="U27" s="1277"/>
      <c r="V27" s="1277"/>
      <c r="W27" s="1277"/>
      <c r="X27" s="1277"/>
      <c r="Y27" s="1277"/>
      <c r="Z27" s="1277"/>
      <c r="AA27" s="1277"/>
      <c r="AB27" s="1277"/>
      <c r="AC27" s="1277"/>
      <c r="AD27" s="1277"/>
      <c r="AE27" s="1277"/>
      <c r="AF27" s="1277"/>
      <c r="AG27" s="1277"/>
      <c r="AH27" s="1277"/>
      <c r="AI27" s="1175">
        <f>-SUM(SUVAHAVUJ!$N$68-SUVAHAVUJ!$Y$68)</f>
        <v>0</v>
      </c>
      <c r="AJ27" s="1175"/>
      <c r="AK27" s="1175"/>
      <c r="AL27" s="1175"/>
      <c r="AM27" s="1175"/>
      <c r="AN27" s="1175"/>
      <c r="AO27" s="1175"/>
      <c r="AP27" s="1175"/>
      <c r="AQ27" s="1175"/>
      <c r="AR27" s="1175"/>
      <c r="AS27" s="1175"/>
      <c r="AT27" s="1175"/>
      <c r="AU27" s="1175"/>
      <c r="AV27" s="1175"/>
      <c r="BB27" s="726">
        <f>-SUM(SUVAHAVUJ!$N$68-SUVAHAVUJ!$Y$68)</f>
        <v>0</v>
      </c>
      <c r="BC27" s="721"/>
      <c r="BD27" s="721"/>
      <c r="BE27" s="721"/>
      <c r="BF27" s="721"/>
      <c r="BG27" s="721"/>
      <c r="BH27" s="721"/>
    </row>
    <row r="28" spans="1:66" s="146" customFormat="1" ht="28.5" customHeight="1" x14ac:dyDescent="0.25">
      <c r="A28" s="159"/>
      <c r="B28" s="159"/>
      <c r="C28" s="159"/>
      <c r="D28" s="159"/>
      <c r="E28" s="159"/>
      <c r="F28" s="159"/>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3"/>
      <c r="AJ28" s="173"/>
      <c r="AK28" s="173"/>
      <c r="AL28" s="173"/>
      <c r="AM28" s="173"/>
      <c r="AN28" s="173"/>
      <c r="AO28" s="173"/>
      <c r="AP28" s="173"/>
      <c r="AQ28" s="173"/>
      <c r="AR28" s="173"/>
      <c r="AS28" s="173"/>
      <c r="AT28" s="173"/>
      <c r="AU28" s="173"/>
      <c r="AV28" s="173"/>
      <c r="AW28" s="150"/>
      <c r="BB28" s="725"/>
    </row>
    <row r="32" spans="1:66" ht="15.95" customHeight="1" x14ac:dyDescent="0.25">
      <c r="A32" s="153" t="s">
        <v>1501</v>
      </c>
      <c r="B32" s="149"/>
      <c r="C32" s="149"/>
      <c r="D32" s="149"/>
      <c r="E32" s="149"/>
      <c r="F32" s="149"/>
      <c r="G32" s="149"/>
      <c r="H32" s="149"/>
      <c r="I32" s="149"/>
      <c r="J32" s="149"/>
      <c r="K32" s="149"/>
      <c r="L32" s="149"/>
      <c r="M32" s="149"/>
      <c r="N32" s="149"/>
      <c r="O32" s="149"/>
      <c r="P32" s="149"/>
      <c r="Q32" s="152"/>
      <c r="AE32" s="144" t="s">
        <v>826</v>
      </c>
      <c r="AG32" s="166"/>
      <c r="AH32" s="168" t="str">
        <f t="shared" ref="AH32:AQ32" si="2">AH2</f>
        <v>2</v>
      </c>
      <c r="AI32" s="168" t="str">
        <f t="shared" si="2"/>
        <v>0</v>
      </c>
      <c r="AJ32" s="168" t="str">
        <f t="shared" si="2"/>
        <v>2</v>
      </c>
      <c r="AK32" s="168" t="str">
        <f t="shared" si="2"/>
        <v>0</v>
      </c>
      <c r="AL32" s="168" t="str">
        <f t="shared" si="2"/>
        <v>4</v>
      </c>
      <c r="AM32" s="168" t="str">
        <f t="shared" si="2"/>
        <v>4</v>
      </c>
      <c r="AN32" s="168" t="str">
        <f t="shared" si="2"/>
        <v>7</v>
      </c>
      <c r="AO32" s="168" t="str">
        <f t="shared" si="2"/>
        <v>1</v>
      </c>
      <c r="AP32" s="168" t="str">
        <f t="shared" si="2"/>
        <v>7</v>
      </c>
      <c r="AQ32" s="168" t="str">
        <f t="shared" si="2"/>
        <v>6</v>
      </c>
      <c r="AR32" s="166"/>
    </row>
    <row r="34" spans="1:60" ht="14.85" customHeight="1" x14ac:dyDescent="0.25">
      <c r="AW34" s="156"/>
    </row>
    <row r="35" spans="1:60" s="146" customFormat="1" ht="14.85" customHeight="1" x14ac:dyDescent="0.25">
      <c r="A35" s="1278" t="s">
        <v>1873</v>
      </c>
      <c r="B35" s="1278"/>
      <c r="C35" s="1278"/>
      <c r="D35" s="1278"/>
      <c r="E35" s="1278"/>
      <c r="F35" s="1278"/>
      <c r="G35" s="1278" t="s">
        <v>1872</v>
      </c>
      <c r="H35" s="1278"/>
      <c r="I35" s="1278"/>
      <c r="J35" s="1278"/>
      <c r="K35" s="1278"/>
      <c r="L35" s="1278"/>
      <c r="M35" s="1278"/>
      <c r="N35" s="1278"/>
      <c r="O35" s="1278"/>
      <c r="P35" s="1278"/>
      <c r="Q35" s="1278"/>
      <c r="R35" s="1278"/>
      <c r="S35" s="1278"/>
      <c r="T35" s="1278"/>
      <c r="U35" s="1278"/>
      <c r="V35" s="1278"/>
      <c r="W35" s="1278"/>
      <c r="X35" s="1278"/>
      <c r="Y35" s="1278"/>
      <c r="Z35" s="1278"/>
      <c r="AA35" s="1278"/>
      <c r="AB35" s="1278"/>
      <c r="AC35" s="1278"/>
      <c r="AD35" s="1278"/>
      <c r="AE35" s="1278"/>
      <c r="AF35" s="1278"/>
      <c r="AG35" s="1278"/>
      <c r="AH35" s="1278"/>
      <c r="AI35" s="1278" t="s">
        <v>799</v>
      </c>
      <c r="AJ35" s="1278"/>
      <c r="AK35" s="1278"/>
      <c r="AL35" s="1278"/>
      <c r="AM35" s="1278"/>
      <c r="AN35" s="1278"/>
      <c r="AO35" s="1278"/>
      <c r="AP35" s="1278" t="s">
        <v>470</v>
      </c>
      <c r="AQ35" s="1278"/>
      <c r="AR35" s="1278"/>
      <c r="AS35" s="1278"/>
      <c r="AT35" s="1278"/>
      <c r="AU35" s="1278"/>
      <c r="AV35" s="1278"/>
      <c r="AW35" s="156"/>
      <c r="BB35" s="725"/>
    </row>
    <row r="36" spans="1:60" s="146" customFormat="1" ht="30.75" customHeight="1" x14ac:dyDescent="0.25">
      <c r="A36" s="1278"/>
      <c r="B36" s="1278"/>
      <c r="C36" s="1278"/>
      <c r="D36" s="1278"/>
      <c r="E36" s="1278"/>
      <c r="F36" s="1278"/>
      <c r="G36" s="1278"/>
      <c r="H36" s="1278"/>
      <c r="I36" s="1278"/>
      <c r="J36" s="1278"/>
      <c r="K36" s="1278"/>
      <c r="L36" s="1278"/>
      <c r="M36" s="1278"/>
      <c r="N36" s="1278"/>
      <c r="O36" s="1278"/>
      <c r="P36" s="1278"/>
      <c r="Q36" s="1278"/>
      <c r="R36" s="1278"/>
      <c r="S36" s="1278"/>
      <c r="T36" s="1278"/>
      <c r="U36" s="1278"/>
      <c r="V36" s="1278"/>
      <c r="W36" s="1278"/>
      <c r="X36" s="1278"/>
      <c r="Y36" s="1278"/>
      <c r="Z36" s="1278"/>
      <c r="AA36" s="1278"/>
      <c r="AB36" s="1278"/>
      <c r="AC36" s="1278"/>
      <c r="AD36" s="1278"/>
      <c r="AE36" s="1278"/>
      <c r="AF36" s="1278"/>
      <c r="AG36" s="1278"/>
      <c r="AH36" s="1278"/>
      <c r="AI36" s="1278"/>
      <c r="AJ36" s="1278"/>
      <c r="AK36" s="1278"/>
      <c r="AL36" s="1278"/>
      <c r="AM36" s="1278"/>
      <c r="AN36" s="1278"/>
      <c r="AO36" s="1278"/>
      <c r="AP36" s="1278"/>
      <c r="AQ36" s="1278"/>
      <c r="AR36" s="1278"/>
      <c r="AS36" s="1278"/>
      <c r="AT36" s="1278"/>
      <c r="AU36" s="1278"/>
      <c r="AV36" s="1278"/>
      <c r="AW36" s="156"/>
      <c r="BB36" s="725"/>
    </row>
    <row r="37" spans="1:60" ht="45" customHeight="1" x14ac:dyDescent="0.25">
      <c r="A37" s="1272"/>
      <c r="B37" s="1272"/>
      <c r="C37" s="1272"/>
      <c r="D37" s="1272"/>
      <c r="E37" s="1272"/>
      <c r="F37" s="1272"/>
      <c r="G37" s="1273" t="s">
        <v>2055</v>
      </c>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83">
        <f>SUM(AI23+AI9+AI8)</f>
        <v>-2902745</v>
      </c>
      <c r="AJ37" s="1283"/>
      <c r="AK37" s="1283"/>
      <c r="AL37" s="1283"/>
      <c r="AM37" s="1283"/>
      <c r="AN37" s="1283"/>
      <c r="AO37" s="1283"/>
      <c r="AP37" s="1283">
        <f>SUM(AP23+AP9+AP8)</f>
        <v>0</v>
      </c>
      <c r="AQ37" s="1283"/>
      <c r="AR37" s="1283"/>
      <c r="AS37" s="1283"/>
      <c r="AT37" s="1283"/>
      <c r="AU37" s="1283"/>
      <c r="AV37" s="1283"/>
      <c r="AW37" s="170"/>
      <c r="BB37" s="726">
        <f>SUM(BB23+BB9+BB8)</f>
        <v>-2954119</v>
      </c>
      <c r="BC37" s="724"/>
      <c r="BD37" s="724"/>
      <c r="BE37" s="724"/>
      <c r="BF37" s="724"/>
      <c r="BG37" s="724"/>
      <c r="BH37" s="724"/>
    </row>
    <row r="38" spans="1:60" s="146" customFormat="1" ht="15.95" customHeight="1" x14ac:dyDescent="0.25">
      <c r="A38" s="1272" t="s">
        <v>2054</v>
      </c>
      <c r="B38" s="1272"/>
      <c r="C38" s="1272"/>
      <c r="D38" s="1272"/>
      <c r="E38" s="1272"/>
      <c r="F38" s="1272"/>
      <c r="G38" s="1279" t="s">
        <v>1967</v>
      </c>
      <c r="H38" s="1279"/>
      <c r="I38" s="1279"/>
      <c r="J38" s="1279"/>
      <c r="K38" s="1279"/>
      <c r="L38" s="1279"/>
      <c r="M38" s="1279"/>
      <c r="N38" s="1279"/>
      <c r="O38" s="1279"/>
      <c r="P38" s="1279"/>
      <c r="Q38" s="1279"/>
      <c r="R38" s="1279"/>
      <c r="S38" s="1279"/>
      <c r="T38" s="1279"/>
      <c r="U38" s="1279"/>
      <c r="V38" s="1279"/>
      <c r="W38" s="1279"/>
      <c r="X38" s="1279"/>
      <c r="Y38" s="1279"/>
      <c r="Z38" s="1279"/>
      <c r="AA38" s="1279"/>
      <c r="AB38" s="1279"/>
      <c r="AC38" s="1279"/>
      <c r="AD38" s="1279"/>
      <c r="AE38" s="1279"/>
      <c r="AF38" s="1279"/>
      <c r="AG38" s="1279"/>
      <c r="AH38" s="1279"/>
      <c r="AI38" s="1280">
        <f>SUM(SUVAHAVUJ!$N$187)</f>
        <v>40762</v>
      </c>
      <c r="AJ38" s="1280"/>
      <c r="AK38" s="1280"/>
      <c r="AL38" s="1280"/>
      <c r="AM38" s="1280"/>
      <c r="AN38" s="1280"/>
      <c r="AO38" s="1280"/>
      <c r="AP38" s="1280"/>
      <c r="AQ38" s="1280"/>
      <c r="AR38" s="1280"/>
      <c r="AS38" s="1280"/>
      <c r="AT38" s="1280"/>
      <c r="AU38" s="1280"/>
      <c r="AV38" s="1280"/>
      <c r="AW38" s="150"/>
      <c r="AX38" s="165"/>
      <c r="BB38" s="726">
        <f>SUM(SUVAHAVUJ!$N$187)</f>
        <v>40762</v>
      </c>
      <c r="BC38" s="721"/>
      <c r="BD38" s="721"/>
      <c r="BE38" s="721"/>
      <c r="BF38" s="721"/>
      <c r="BG38" s="721"/>
      <c r="BH38" s="721"/>
    </row>
    <row r="39" spans="1:60" s="146" customFormat="1" ht="30" customHeight="1" x14ac:dyDescent="0.25">
      <c r="A39" s="1272" t="s">
        <v>2053</v>
      </c>
      <c r="B39" s="1272"/>
      <c r="C39" s="1272"/>
      <c r="D39" s="1272"/>
      <c r="E39" s="1272"/>
      <c r="F39" s="1272"/>
      <c r="G39" s="1277" t="s">
        <v>1965</v>
      </c>
      <c r="H39" s="1279"/>
      <c r="I39" s="1279"/>
      <c r="J39" s="1279"/>
      <c r="K39" s="1279"/>
      <c r="L39" s="1279"/>
      <c r="M39" s="1279"/>
      <c r="N39" s="1279"/>
      <c r="O39" s="1279"/>
      <c r="P39" s="1279"/>
      <c r="Q39" s="1279"/>
      <c r="R39" s="1279"/>
      <c r="S39" s="1279"/>
      <c r="T39" s="1279"/>
      <c r="U39" s="1279"/>
      <c r="V39" s="1279"/>
      <c r="W39" s="1279"/>
      <c r="X39" s="1279"/>
      <c r="Y39" s="1279"/>
      <c r="Z39" s="1279"/>
      <c r="AA39" s="1279"/>
      <c r="AB39" s="1279"/>
      <c r="AC39" s="1279"/>
      <c r="AD39" s="1279"/>
      <c r="AE39" s="1279"/>
      <c r="AF39" s="1279"/>
      <c r="AG39" s="1279"/>
      <c r="AH39" s="1279"/>
      <c r="AI39" s="1280">
        <f>-SUM(SUVAHAVUJ!$N$197)</f>
        <v>0</v>
      </c>
      <c r="AJ39" s="1280"/>
      <c r="AK39" s="1280"/>
      <c r="AL39" s="1280"/>
      <c r="AM39" s="1280"/>
      <c r="AN39" s="1280"/>
      <c r="AO39" s="1280"/>
      <c r="AP39" s="1280"/>
      <c r="AQ39" s="1280"/>
      <c r="AR39" s="1280"/>
      <c r="AS39" s="1280"/>
      <c r="AT39" s="1280"/>
      <c r="AU39" s="1280"/>
      <c r="AV39" s="1280"/>
      <c r="AW39" s="150"/>
      <c r="AX39" s="165"/>
      <c r="BB39" s="726">
        <f>-SUM(SUVAHAVUJ!$N$197)</f>
        <v>0</v>
      </c>
      <c r="BC39" s="721"/>
      <c r="BD39" s="721"/>
      <c r="BE39" s="721"/>
      <c r="BF39" s="721"/>
      <c r="BG39" s="721"/>
      <c r="BH39" s="721"/>
    </row>
    <row r="40" spans="1:60" s="146" customFormat="1" ht="30" customHeight="1" x14ac:dyDescent="0.25">
      <c r="A40" s="1272" t="s">
        <v>2052</v>
      </c>
      <c r="B40" s="1272"/>
      <c r="C40" s="1272"/>
      <c r="D40" s="1272"/>
      <c r="E40" s="1272"/>
      <c r="F40" s="1272"/>
      <c r="G40" s="1277" t="s">
        <v>1963</v>
      </c>
      <c r="H40" s="1279"/>
      <c r="I40" s="1279"/>
      <c r="J40" s="1279"/>
      <c r="K40" s="1279"/>
      <c r="L40" s="1279"/>
      <c r="M40" s="1279"/>
      <c r="N40" s="1279"/>
      <c r="O40" s="1279"/>
      <c r="P40" s="1279"/>
      <c r="Q40" s="1279"/>
      <c r="R40" s="1279"/>
      <c r="S40" s="1279"/>
      <c r="T40" s="1279"/>
      <c r="U40" s="1279"/>
      <c r="V40" s="1279"/>
      <c r="W40" s="1279"/>
      <c r="X40" s="1279"/>
      <c r="Y40" s="1279"/>
      <c r="Z40" s="1279"/>
      <c r="AA40" s="1279"/>
      <c r="AB40" s="1279"/>
      <c r="AC40" s="1279"/>
      <c r="AD40" s="1279"/>
      <c r="AE40" s="1279"/>
      <c r="AF40" s="1279"/>
      <c r="AG40" s="1279"/>
      <c r="AH40" s="1279"/>
      <c r="AI40" s="1280">
        <f>SUM(SUVAHAVUJ!$N$179)</f>
        <v>45343</v>
      </c>
      <c r="AJ40" s="1280"/>
      <c r="AK40" s="1280"/>
      <c r="AL40" s="1280"/>
      <c r="AM40" s="1280"/>
      <c r="AN40" s="1280"/>
      <c r="AO40" s="1280"/>
      <c r="AP40" s="1280"/>
      <c r="AQ40" s="1280"/>
      <c r="AR40" s="1280"/>
      <c r="AS40" s="1280"/>
      <c r="AT40" s="1280"/>
      <c r="AU40" s="1280"/>
      <c r="AV40" s="1280"/>
      <c r="AW40" s="150"/>
      <c r="AX40" s="165"/>
      <c r="BB40" s="726">
        <f>SUM(SUVAHAVUJ!$N$179)</f>
        <v>45343</v>
      </c>
      <c r="BC40" s="721"/>
      <c r="BD40" s="721"/>
      <c r="BE40" s="721"/>
      <c r="BF40" s="721"/>
      <c r="BG40" s="721"/>
      <c r="BH40" s="721"/>
    </row>
    <row r="41" spans="1:60" s="146" customFormat="1" ht="30" customHeight="1" x14ac:dyDescent="0.25">
      <c r="A41" s="1272" t="s">
        <v>2051</v>
      </c>
      <c r="B41" s="1272"/>
      <c r="C41" s="1272"/>
      <c r="D41" s="1272"/>
      <c r="E41" s="1272"/>
      <c r="F41" s="1272"/>
      <c r="G41" s="1277" t="s">
        <v>2050</v>
      </c>
      <c r="H41" s="1279"/>
      <c r="I41" s="1279"/>
      <c r="J41" s="1279"/>
      <c r="K41" s="1279"/>
      <c r="L41" s="1279"/>
      <c r="M41" s="1279"/>
      <c r="N41" s="1279"/>
      <c r="O41" s="1279"/>
      <c r="P41" s="1279"/>
      <c r="Q41" s="1279"/>
      <c r="R41" s="1279"/>
      <c r="S41" s="1279"/>
      <c r="T41" s="1279"/>
      <c r="U41" s="1279"/>
      <c r="V41" s="1279"/>
      <c r="W41" s="1279"/>
      <c r="X41" s="1279"/>
      <c r="Y41" s="1279"/>
      <c r="Z41" s="1279"/>
      <c r="AA41" s="1279"/>
      <c r="AB41" s="1279"/>
      <c r="AC41" s="1279"/>
      <c r="AD41" s="1279"/>
      <c r="AE41" s="1279"/>
      <c r="AF41" s="1279"/>
      <c r="AG41" s="1279"/>
      <c r="AH41" s="1279"/>
      <c r="AI41" s="1280"/>
      <c r="AJ41" s="1280"/>
      <c r="AK41" s="1280"/>
      <c r="AL41" s="1280"/>
      <c r="AM41" s="1280"/>
      <c r="AN41" s="1280"/>
      <c r="AO41" s="1280"/>
      <c r="AP41" s="1280"/>
      <c r="AQ41" s="1280"/>
      <c r="AR41" s="1280"/>
      <c r="AS41" s="1280"/>
      <c r="AT41" s="1280"/>
      <c r="AU41" s="1280"/>
      <c r="AV41" s="1280"/>
      <c r="AW41" s="150"/>
      <c r="AX41" s="165"/>
      <c r="BB41" s="726">
        <f t="shared" ref="BB41" si="3">SUM(AI41)</f>
        <v>0</v>
      </c>
      <c r="BC41" s="721"/>
      <c r="BD41" s="721"/>
      <c r="BE41" s="721"/>
      <c r="BF41" s="721"/>
      <c r="BG41" s="721"/>
      <c r="BH41" s="721"/>
    </row>
    <row r="42" spans="1:60" ht="30" customHeight="1" x14ac:dyDescent="0.25">
      <c r="A42" s="1272"/>
      <c r="B42" s="1272"/>
      <c r="C42" s="1272"/>
      <c r="D42" s="1272"/>
      <c r="E42" s="1272"/>
      <c r="F42" s="1272"/>
      <c r="G42" s="1273" t="s">
        <v>2049</v>
      </c>
      <c r="H42" s="1273"/>
      <c r="I42" s="1273"/>
      <c r="J42" s="1273"/>
      <c r="K42" s="1273"/>
      <c r="L42" s="1273"/>
      <c r="M42" s="1273"/>
      <c r="N42" s="1273"/>
      <c r="O42" s="1273"/>
      <c r="P42" s="1273"/>
      <c r="Q42" s="1273"/>
      <c r="R42" s="1273"/>
      <c r="S42" s="1273"/>
      <c r="T42" s="1273"/>
      <c r="U42" s="1273"/>
      <c r="V42" s="1273"/>
      <c r="W42" s="1273"/>
      <c r="X42" s="1273"/>
      <c r="Y42" s="1273"/>
      <c r="Z42" s="1273"/>
      <c r="AA42" s="1273"/>
      <c r="AB42" s="1273"/>
      <c r="AC42" s="1273"/>
      <c r="AD42" s="1273"/>
      <c r="AE42" s="1273"/>
      <c r="AF42" s="1273"/>
      <c r="AG42" s="1273"/>
      <c r="AH42" s="1273"/>
      <c r="AI42" s="1283">
        <f>SUM(AI37+AI38+AI39+AI40+AI41)</f>
        <v>-2816640</v>
      </c>
      <c r="AJ42" s="1283"/>
      <c r="AK42" s="1283"/>
      <c r="AL42" s="1283"/>
      <c r="AM42" s="1283"/>
      <c r="AN42" s="1283"/>
      <c r="AO42" s="1283"/>
      <c r="AP42" s="1283">
        <f>SUM(AP37+AP38+AP39+AP40+AP41)</f>
        <v>0</v>
      </c>
      <c r="AQ42" s="1283"/>
      <c r="AR42" s="1283"/>
      <c r="AS42" s="1283"/>
      <c r="AT42" s="1283"/>
      <c r="AU42" s="1283"/>
      <c r="AV42" s="1283"/>
      <c r="AW42" s="150"/>
      <c r="BB42" s="726">
        <f>SUM(BB37+BB38+BB39+BB40+BB41)</f>
        <v>-2868014</v>
      </c>
      <c r="BC42" s="724"/>
      <c r="BD42" s="724"/>
      <c r="BE42" s="724"/>
      <c r="BF42" s="724"/>
      <c r="BG42" s="724"/>
      <c r="BH42" s="724"/>
    </row>
    <row r="43" spans="1:60" s="146" customFormat="1" ht="30" customHeight="1" x14ac:dyDescent="0.25">
      <c r="A43" s="1272" t="s">
        <v>2048</v>
      </c>
      <c r="B43" s="1272"/>
      <c r="C43" s="1272"/>
      <c r="D43" s="1272"/>
      <c r="E43" s="1272"/>
      <c r="F43" s="1272"/>
      <c r="G43" s="1277" t="s">
        <v>2047</v>
      </c>
      <c r="H43" s="1279"/>
      <c r="I43" s="1279"/>
      <c r="J43" s="1279"/>
      <c r="K43" s="1279"/>
      <c r="L43" s="1279"/>
      <c r="M43" s="1279"/>
      <c r="N43" s="1279"/>
      <c r="O43" s="1279"/>
      <c r="P43" s="1279"/>
      <c r="Q43" s="1279"/>
      <c r="R43" s="1279"/>
      <c r="S43" s="1279"/>
      <c r="T43" s="1279"/>
      <c r="U43" s="1279"/>
      <c r="V43" s="1279"/>
      <c r="W43" s="1279"/>
      <c r="X43" s="1279"/>
      <c r="Y43" s="1279"/>
      <c r="Z43" s="1279"/>
      <c r="AA43" s="1279"/>
      <c r="AB43" s="1279"/>
      <c r="AC43" s="1279"/>
      <c r="AD43" s="1279"/>
      <c r="AE43" s="1279"/>
      <c r="AF43" s="1279"/>
      <c r="AG43" s="1279"/>
      <c r="AH43" s="1279"/>
      <c r="AI43" s="1280">
        <f>-SUM(SUVAHAVUJ!$N$205)</f>
        <v>0</v>
      </c>
      <c r="AJ43" s="1280"/>
      <c r="AK43" s="1280"/>
      <c r="AL43" s="1280"/>
      <c r="AM43" s="1280"/>
      <c r="AN43" s="1280"/>
      <c r="AO43" s="1280"/>
      <c r="AP43" s="1280"/>
      <c r="AQ43" s="1280"/>
      <c r="AR43" s="1280"/>
      <c r="AS43" s="1280"/>
      <c r="AT43" s="1280"/>
      <c r="AU43" s="1280"/>
      <c r="AV43" s="1280"/>
      <c r="AW43" s="150"/>
      <c r="AX43" s="165"/>
      <c r="BB43" s="726">
        <f>-SUM(SUVAHAVUJ!$N$205)</f>
        <v>0</v>
      </c>
      <c r="BC43" s="721"/>
      <c r="BD43" s="721"/>
      <c r="BE43" s="721"/>
      <c r="BF43" s="721"/>
      <c r="BG43" s="721"/>
      <c r="BH43" s="721"/>
    </row>
    <row r="44" spans="1:60" s="146" customFormat="1" ht="15.95" customHeight="1" x14ac:dyDescent="0.25">
      <c r="A44" s="1272" t="s">
        <v>2046</v>
      </c>
      <c r="B44" s="1272"/>
      <c r="C44" s="1272"/>
      <c r="D44" s="1272"/>
      <c r="E44" s="1272"/>
      <c r="F44" s="1272"/>
      <c r="G44" s="1279" t="s">
        <v>2045</v>
      </c>
      <c r="H44" s="1279"/>
      <c r="I44" s="1279"/>
      <c r="J44" s="1279"/>
      <c r="K44" s="1279"/>
      <c r="L44" s="1279"/>
      <c r="M44" s="1279"/>
      <c r="N44" s="1279"/>
      <c r="O44" s="1279"/>
      <c r="P44" s="1279"/>
      <c r="Q44" s="1279"/>
      <c r="R44" s="1279"/>
      <c r="S44" s="1279"/>
      <c r="T44" s="1279"/>
      <c r="U44" s="1279"/>
      <c r="V44" s="1279"/>
      <c r="W44" s="1279"/>
      <c r="X44" s="1279"/>
      <c r="Y44" s="1279"/>
      <c r="Z44" s="1279"/>
      <c r="AA44" s="1279"/>
      <c r="AB44" s="1279"/>
      <c r="AC44" s="1279"/>
      <c r="AD44" s="1279"/>
      <c r="AE44" s="1279"/>
      <c r="AF44" s="1279"/>
      <c r="AG44" s="1279"/>
      <c r="AH44" s="1279"/>
      <c r="AI44" s="1280"/>
      <c r="AJ44" s="1280"/>
      <c r="AK44" s="1280"/>
      <c r="AL44" s="1280"/>
      <c r="AM44" s="1280"/>
      <c r="AN44" s="1280"/>
      <c r="AO44" s="1280"/>
      <c r="AP44" s="1280"/>
      <c r="AQ44" s="1280"/>
      <c r="AR44" s="1280"/>
      <c r="AS44" s="1280"/>
      <c r="AT44" s="1280"/>
      <c r="AU44" s="1280"/>
      <c r="AV44" s="1280"/>
      <c r="AW44" s="150"/>
      <c r="AX44" s="165"/>
      <c r="BB44" s="726">
        <f t="shared" ref="BB44:BB45" si="4">SUM(AI44)</f>
        <v>0</v>
      </c>
      <c r="BC44" s="721"/>
      <c r="BD44" s="721"/>
      <c r="BE44" s="721"/>
      <c r="BF44" s="721"/>
      <c r="BG44" s="721"/>
      <c r="BH44" s="721"/>
    </row>
    <row r="45" spans="1:60" s="146" customFormat="1" ht="15.95" customHeight="1" x14ac:dyDescent="0.25">
      <c r="A45" s="1272" t="s">
        <v>2044</v>
      </c>
      <c r="B45" s="1272"/>
      <c r="C45" s="1272"/>
      <c r="D45" s="1272"/>
      <c r="E45" s="1272"/>
      <c r="F45" s="1272"/>
      <c r="G45" s="1279" t="s">
        <v>2043</v>
      </c>
      <c r="H45" s="1279"/>
      <c r="I45" s="1279"/>
      <c r="J45" s="1279"/>
      <c r="K45" s="1279"/>
      <c r="L45" s="1279"/>
      <c r="M45" s="1279"/>
      <c r="N45" s="1279"/>
      <c r="O45" s="1279"/>
      <c r="P45" s="1279"/>
      <c r="Q45" s="1279"/>
      <c r="R45" s="1279"/>
      <c r="S45" s="1279"/>
      <c r="T45" s="1279"/>
      <c r="U45" s="1279"/>
      <c r="V45" s="1279"/>
      <c r="W45" s="1279"/>
      <c r="X45" s="1279"/>
      <c r="Y45" s="1279"/>
      <c r="Z45" s="1279"/>
      <c r="AA45" s="1279"/>
      <c r="AB45" s="1279"/>
      <c r="AC45" s="1279"/>
      <c r="AD45" s="1279"/>
      <c r="AE45" s="1279"/>
      <c r="AF45" s="1279"/>
      <c r="AG45" s="1279"/>
      <c r="AH45" s="1279"/>
      <c r="AI45" s="1280"/>
      <c r="AJ45" s="1280"/>
      <c r="AK45" s="1280"/>
      <c r="AL45" s="1280"/>
      <c r="AM45" s="1280"/>
      <c r="AN45" s="1280"/>
      <c r="AO45" s="1280"/>
      <c r="AP45" s="1280"/>
      <c r="AQ45" s="1280"/>
      <c r="AR45" s="1280"/>
      <c r="AS45" s="1280"/>
      <c r="AT45" s="1280"/>
      <c r="AU45" s="1280"/>
      <c r="AV45" s="1280"/>
      <c r="AW45" s="150"/>
      <c r="AX45" s="165"/>
      <c r="BB45" s="726">
        <f t="shared" si="4"/>
        <v>0</v>
      </c>
      <c r="BC45" s="721"/>
      <c r="BD45" s="721"/>
      <c r="BE45" s="721"/>
      <c r="BF45" s="721"/>
      <c r="BG45" s="721"/>
      <c r="BH45" s="721"/>
    </row>
    <row r="46" spans="1:60" ht="30" customHeight="1" x14ac:dyDescent="0.25">
      <c r="A46" s="1281" t="s">
        <v>1953</v>
      </c>
      <c r="B46" s="1281"/>
      <c r="C46" s="1281"/>
      <c r="D46" s="1281"/>
      <c r="E46" s="1281"/>
      <c r="F46" s="1281"/>
      <c r="G46" s="1273" t="s">
        <v>2042</v>
      </c>
      <c r="H46" s="1273"/>
      <c r="I46" s="1273"/>
      <c r="J46" s="1273"/>
      <c r="K46" s="1273"/>
      <c r="L46" s="1273"/>
      <c r="M46" s="1273"/>
      <c r="N46" s="1273"/>
      <c r="O46" s="1273"/>
      <c r="P46" s="1273"/>
      <c r="Q46" s="1273"/>
      <c r="R46" s="1273"/>
      <c r="S46" s="1273"/>
      <c r="T46" s="1273"/>
      <c r="U46" s="1273"/>
      <c r="V46" s="1273"/>
      <c r="W46" s="1273"/>
      <c r="X46" s="1273"/>
      <c r="Y46" s="1273"/>
      <c r="Z46" s="1273"/>
      <c r="AA46" s="1273"/>
      <c r="AB46" s="1273"/>
      <c r="AC46" s="1273"/>
      <c r="AD46" s="1273"/>
      <c r="AE46" s="1273"/>
      <c r="AF46" s="1273"/>
      <c r="AG46" s="1273"/>
      <c r="AH46" s="1273"/>
      <c r="AI46" s="1282">
        <f>SUM(AI42+AI43+AI44+AI45)</f>
        <v>-2816640</v>
      </c>
      <c r="AJ46" s="1282"/>
      <c r="AK46" s="1282"/>
      <c r="AL46" s="1282"/>
      <c r="AM46" s="1282"/>
      <c r="AN46" s="1282"/>
      <c r="AO46" s="1282"/>
      <c r="AP46" s="1282">
        <f>SUM(AP42+AP43+AP44+AP45)</f>
        <v>0</v>
      </c>
      <c r="AQ46" s="1282"/>
      <c r="AR46" s="1282"/>
      <c r="AS46" s="1282"/>
      <c r="AT46" s="1282"/>
      <c r="AU46" s="1282"/>
      <c r="AV46" s="1282"/>
      <c r="AW46" s="150"/>
      <c r="BB46" s="726">
        <f>SUM(BB42+BB43+BB44+BB45)</f>
        <v>-2868014</v>
      </c>
      <c r="BC46" s="724"/>
      <c r="BD46" s="724"/>
      <c r="BE46" s="724"/>
      <c r="BF46" s="724"/>
      <c r="BG46" s="724"/>
      <c r="BH46" s="724"/>
    </row>
    <row r="47" spans="1:60" ht="15.95" customHeight="1" x14ac:dyDescent="0.25">
      <c r="A47" s="1272"/>
      <c r="B47" s="1272"/>
      <c r="C47" s="1272"/>
      <c r="D47" s="1272"/>
      <c r="E47" s="1272"/>
      <c r="F47" s="1272"/>
      <c r="G47" s="1273" t="s">
        <v>1951</v>
      </c>
      <c r="H47" s="1273"/>
      <c r="I47" s="1273"/>
      <c r="J47" s="1273"/>
      <c r="K47" s="1273"/>
      <c r="L47" s="1273"/>
      <c r="M47" s="1273"/>
      <c r="N47" s="1273"/>
      <c r="O47" s="1273"/>
      <c r="P47" s="1273"/>
      <c r="Q47" s="1273"/>
      <c r="R47" s="1273"/>
      <c r="S47" s="1273"/>
      <c r="T47" s="1273"/>
      <c r="U47" s="1273"/>
      <c r="V47" s="1273"/>
      <c r="W47" s="1273"/>
      <c r="X47" s="1273"/>
      <c r="Y47" s="1273"/>
      <c r="Z47" s="1273"/>
      <c r="AA47" s="1273"/>
      <c r="AB47" s="1273"/>
      <c r="AC47" s="1273"/>
      <c r="AD47" s="1273"/>
      <c r="AE47" s="1273"/>
      <c r="AF47" s="1273"/>
      <c r="AG47" s="1273"/>
      <c r="AH47" s="1273"/>
      <c r="AI47" s="1175"/>
      <c r="AJ47" s="1175"/>
      <c r="AK47" s="1175"/>
      <c r="AL47" s="1175"/>
      <c r="AM47" s="1175"/>
      <c r="AN47" s="1175"/>
      <c r="AO47" s="1175"/>
      <c r="AP47" s="1175"/>
      <c r="AQ47" s="1175"/>
      <c r="AR47" s="1175"/>
      <c r="AS47" s="1175"/>
      <c r="AT47" s="1175"/>
      <c r="AU47" s="1175"/>
      <c r="AV47" s="1175"/>
      <c r="AW47" s="150"/>
      <c r="BB47" s="726"/>
      <c r="BC47" s="724"/>
      <c r="BD47" s="724"/>
      <c r="BE47" s="724"/>
      <c r="BF47" s="724"/>
      <c r="BG47" s="724"/>
      <c r="BH47" s="724"/>
    </row>
    <row r="48" spans="1:60" s="146" customFormat="1" ht="15.95" customHeight="1" x14ac:dyDescent="0.25">
      <c r="A48" s="1272" t="s">
        <v>1950</v>
      </c>
      <c r="B48" s="1272"/>
      <c r="C48" s="1272"/>
      <c r="D48" s="1272"/>
      <c r="E48" s="1272"/>
      <c r="F48" s="1272"/>
      <c r="G48" s="1279" t="s">
        <v>1949</v>
      </c>
      <c r="H48" s="1279"/>
      <c r="I48" s="1279"/>
      <c r="J48" s="1279"/>
      <c r="K48" s="1279"/>
      <c r="L48" s="1279"/>
      <c r="M48" s="1279"/>
      <c r="N48" s="1279"/>
      <c r="O48" s="1279"/>
      <c r="P48" s="1279"/>
      <c r="Q48" s="1279"/>
      <c r="R48" s="1279"/>
      <c r="S48" s="1279"/>
      <c r="T48" s="1279"/>
      <c r="U48" s="1279"/>
      <c r="V48" s="1279"/>
      <c r="W48" s="1279"/>
      <c r="X48" s="1279"/>
      <c r="Y48" s="1279"/>
      <c r="Z48" s="1279"/>
      <c r="AA48" s="1279"/>
      <c r="AB48" s="1279"/>
      <c r="AC48" s="1279"/>
      <c r="AD48" s="1279"/>
      <c r="AE48" s="1279"/>
      <c r="AF48" s="1279"/>
      <c r="AG48" s="1279"/>
      <c r="AH48" s="1279"/>
      <c r="AI48" s="1280">
        <f>-SUM(SUVAHAVUJ!$N$5-SUVAHAVUJ!$Y$5)</f>
        <v>0</v>
      </c>
      <c r="AJ48" s="1280"/>
      <c r="AK48" s="1280"/>
      <c r="AL48" s="1280"/>
      <c r="AM48" s="1280"/>
      <c r="AN48" s="1280"/>
      <c r="AO48" s="1280"/>
      <c r="AP48" s="1280"/>
      <c r="AQ48" s="1280"/>
      <c r="AR48" s="1280"/>
      <c r="AS48" s="1280"/>
      <c r="AT48" s="1280"/>
      <c r="AU48" s="1280"/>
      <c r="AV48" s="1280"/>
      <c r="AW48" s="150"/>
      <c r="AX48" s="165"/>
      <c r="BB48" s="726">
        <f>-SUM(SUVAHAVUJ!$N$5-SUVAHAVUJ!$Y$5)</f>
        <v>0</v>
      </c>
      <c r="BC48" s="721"/>
      <c r="BD48" s="721"/>
      <c r="BE48" s="721"/>
      <c r="BF48" s="721"/>
      <c r="BG48" s="721"/>
      <c r="BH48" s="721"/>
    </row>
    <row r="49" spans="1:60" s="146" customFormat="1" ht="15.95" customHeight="1" x14ac:dyDescent="0.25">
      <c r="A49" s="1272" t="s">
        <v>1948</v>
      </c>
      <c r="B49" s="1272"/>
      <c r="C49" s="1272"/>
      <c r="D49" s="1272"/>
      <c r="E49" s="1272"/>
      <c r="F49" s="1272"/>
      <c r="G49" s="1279" t="s">
        <v>1947</v>
      </c>
      <c r="H49" s="1279"/>
      <c r="I49" s="1279"/>
      <c r="J49" s="1279"/>
      <c r="K49" s="1279"/>
      <c r="L49" s="1279"/>
      <c r="M49" s="1279"/>
      <c r="N49" s="1279"/>
      <c r="O49" s="1279"/>
      <c r="P49" s="1279"/>
      <c r="Q49" s="1279"/>
      <c r="R49" s="1279"/>
      <c r="S49" s="1279"/>
      <c r="T49" s="1279"/>
      <c r="U49" s="1279"/>
      <c r="V49" s="1279"/>
      <c r="W49" s="1279"/>
      <c r="X49" s="1279"/>
      <c r="Y49" s="1279"/>
      <c r="Z49" s="1279"/>
      <c r="AA49" s="1279"/>
      <c r="AB49" s="1279"/>
      <c r="AC49" s="1279"/>
      <c r="AD49" s="1279"/>
      <c r="AE49" s="1279"/>
      <c r="AF49" s="1279"/>
      <c r="AG49" s="1279"/>
      <c r="AH49" s="1279"/>
      <c r="AI49" s="1280">
        <f>-SUM(SUVAHAVUJ!$N$13-SUVAHAVUJ!$Y$13+SUVAHAVUJ!$N$170)</f>
        <v>-5097678</v>
      </c>
      <c r="AJ49" s="1280"/>
      <c r="AK49" s="1280"/>
      <c r="AL49" s="1280"/>
      <c r="AM49" s="1280"/>
      <c r="AN49" s="1280"/>
      <c r="AO49" s="1280"/>
      <c r="AP49" s="1280"/>
      <c r="AQ49" s="1280"/>
      <c r="AR49" s="1280"/>
      <c r="AS49" s="1280"/>
      <c r="AT49" s="1280"/>
      <c r="AU49" s="1280"/>
      <c r="AV49" s="1280"/>
      <c r="AW49" s="150"/>
      <c r="AX49" s="165"/>
      <c r="BB49" s="726">
        <f>-SUM(SUVAHAVUJ!$N$13-SUVAHAVUJ!$Y$13+SUVAHAVUJ!$N$170)</f>
        <v>-5097678</v>
      </c>
      <c r="BC49" s="721"/>
      <c r="BD49" s="721"/>
      <c r="BE49" s="721"/>
      <c r="BF49" s="721"/>
      <c r="BG49" s="721"/>
      <c r="BH49" s="721"/>
    </row>
    <row r="50" spans="1:60" ht="60" customHeight="1" x14ac:dyDescent="0.25">
      <c r="A50" s="1272" t="s">
        <v>1946</v>
      </c>
      <c r="B50" s="1272"/>
      <c r="C50" s="1272"/>
      <c r="D50" s="1272"/>
      <c r="E50" s="1272"/>
      <c r="F50" s="1272"/>
      <c r="G50" s="1277" t="s">
        <v>2041</v>
      </c>
      <c r="H50" s="1277"/>
      <c r="I50" s="1277"/>
      <c r="J50" s="1277"/>
      <c r="K50" s="1277"/>
      <c r="L50" s="1277"/>
      <c r="M50" s="1277"/>
      <c r="N50" s="1277"/>
      <c r="O50" s="1277"/>
      <c r="P50" s="1277"/>
      <c r="Q50" s="1277"/>
      <c r="R50" s="1277"/>
      <c r="S50" s="1277"/>
      <c r="T50" s="1277"/>
      <c r="U50" s="1277"/>
      <c r="V50" s="1277"/>
      <c r="W50" s="1277"/>
      <c r="X50" s="1277"/>
      <c r="Y50" s="1277"/>
      <c r="Z50" s="1277"/>
      <c r="AA50" s="1277"/>
      <c r="AB50" s="1277"/>
      <c r="AC50" s="1277"/>
      <c r="AD50" s="1277"/>
      <c r="AE50" s="1277"/>
      <c r="AF50" s="1277"/>
      <c r="AG50" s="1277"/>
      <c r="AH50" s="1277"/>
      <c r="AI50" s="1175">
        <f>-SUM(SUVAHAVUJ!$N$23-SUVAHAVUJ!$Y$23)</f>
        <v>-3035345</v>
      </c>
      <c r="AJ50" s="1175"/>
      <c r="AK50" s="1175"/>
      <c r="AL50" s="1175"/>
      <c r="AM50" s="1175"/>
      <c r="AN50" s="1175"/>
      <c r="AO50" s="1175"/>
      <c r="AP50" s="1175"/>
      <c r="AQ50" s="1175"/>
      <c r="AR50" s="1175"/>
      <c r="AS50" s="1175"/>
      <c r="AT50" s="1175"/>
      <c r="AU50" s="1175"/>
      <c r="AV50" s="1175"/>
      <c r="AW50" s="150"/>
      <c r="BB50" s="726">
        <f>-SUM(SUVAHAVUJ!$N$23-SUVAHAVUJ!$Y$23)</f>
        <v>-3035345</v>
      </c>
      <c r="BC50" s="724"/>
      <c r="BD50" s="724"/>
      <c r="BE50" s="724"/>
      <c r="BF50" s="724"/>
      <c r="BG50" s="724"/>
      <c r="BH50" s="724"/>
    </row>
    <row r="51" spans="1:60" s="146" customFormat="1" ht="15.95" customHeight="1" x14ac:dyDescent="0.25">
      <c r="A51" s="1272" t="s">
        <v>1944</v>
      </c>
      <c r="B51" s="1272"/>
      <c r="C51" s="1272"/>
      <c r="D51" s="1272"/>
      <c r="E51" s="1272"/>
      <c r="F51" s="1272"/>
      <c r="G51" s="1279" t="s">
        <v>1943</v>
      </c>
      <c r="H51" s="1279"/>
      <c r="I51" s="1279"/>
      <c r="J51" s="1279"/>
      <c r="K51" s="1279"/>
      <c r="L51" s="1279"/>
      <c r="M51" s="1279"/>
      <c r="N51" s="1279"/>
      <c r="O51" s="1279"/>
      <c r="P51" s="1279"/>
      <c r="Q51" s="1279"/>
      <c r="R51" s="1279"/>
      <c r="S51" s="1279"/>
      <c r="T51" s="1279"/>
      <c r="U51" s="1279"/>
      <c r="V51" s="1279"/>
      <c r="W51" s="1279"/>
      <c r="X51" s="1279"/>
      <c r="Y51" s="1279"/>
      <c r="Z51" s="1279"/>
      <c r="AA51" s="1279"/>
      <c r="AB51" s="1279"/>
      <c r="AC51" s="1279"/>
      <c r="AD51" s="1279"/>
      <c r="AE51" s="1279"/>
      <c r="AF51" s="1279"/>
      <c r="AG51" s="1279"/>
      <c r="AH51" s="1279"/>
      <c r="AI51" s="1175"/>
      <c r="AJ51" s="1175"/>
      <c r="AK51" s="1175"/>
      <c r="AL51" s="1175"/>
      <c r="AM51" s="1175"/>
      <c r="AN51" s="1175"/>
      <c r="AO51" s="1175"/>
      <c r="AP51" s="1175"/>
      <c r="AQ51" s="1175"/>
      <c r="AR51" s="1175"/>
      <c r="AS51" s="1175"/>
      <c r="AT51" s="1175"/>
      <c r="AU51" s="1175"/>
      <c r="AV51" s="1175"/>
      <c r="AW51" s="150"/>
      <c r="AX51" s="165"/>
      <c r="BB51" s="726">
        <f t="shared" ref="BB51:BB55" si="5">SUM(AI51)</f>
        <v>0</v>
      </c>
      <c r="BC51" s="721"/>
      <c r="BD51" s="721"/>
      <c r="BE51" s="721"/>
      <c r="BF51" s="721"/>
      <c r="BG51" s="721"/>
      <c r="BH51" s="721"/>
    </row>
    <row r="52" spans="1:60" s="146" customFormat="1" ht="15.95" customHeight="1" x14ac:dyDescent="0.25">
      <c r="A52" s="1272" t="s">
        <v>1942</v>
      </c>
      <c r="B52" s="1272"/>
      <c r="C52" s="1272"/>
      <c r="D52" s="1272"/>
      <c r="E52" s="1272"/>
      <c r="F52" s="1272"/>
      <c r="G52" s="1279" t="s">
        <v>1941</v>
      </c>
      <c r="H52" s="1279"/>
      <c r="I52" s="1279"/>
      <c r="J52" s="1279"/>
      <c r="K52" s="1279"/>
      <c r="L52" s="1279"/>
      <c r="M52" s="1279"/>
      <c r="N52" s="1279"/>
      <c r="O52" s="1279"/>
      <c r="P52" s="1279"/>
      <c r="Q52" s="1279"/>
      <c r="R52" s="1279"/>
      <c r="S52" s="1279"/>
      <c r="T52" s="1279"/>
      <c r="U52" s="1279"/>
      <c r="V52" s="1279"/>
      <c r="W52" s="1279"/>
      <c r="X52" s="1279"/>
      <c r="Y52" s="1279"/>
      <c r="Z52" s="1279"/>
      <c r="AA52" s="1279"/>
      <c r="AB52" s="1279"/>
      <c r="AC52" s="1279"/>
      <c r="AD52" s="1279"/>
      <c r="AE52" s="1279"/>
      <c r="AF52" s="1279"/>
      <c r="AG52" s="1279"/>
      <c r="AH52" s="1279"/>
      <c r="AI52" s="1175"/>
      <c r="AJ52" s="1175"/>
      <c r="AK52" s="1175"/>
      <c r="AL52" s="1175"/>
      <c r="AM52" s="1175"/>
      <c r="AN52" s="1175"/>
      <c r="AO52" s="1175"/>
      <c r="AP52" s="1175"/>
      <c r="AQ52" s="1175"/>
      <c r="AR52" s="1175"/>
      <c r="AS52" s="1175"/>
      <c r="AT52" s="1175"/>
      <c r="AU52" s="1175"/>
      <c r="AV52" s="1175"/>
      <c r="AW52" s="150"/>
      <c r="AX52" s="165"/>
      <c r="BB52" s="726">
        <f t="shared" si="5"/>
        <v>0</v>
      </c>
      <c r="BC52" s="721"/>
      <c r="BD52" s="721"/>
      <c r="BE52" s="721"/>
      <c r="BF52" s="721"/>
      <c r="BG52" s="721"/>
      <c r="BH52" s="721"/>
    </row>
    <row r="53" spans="1:60" ht="60" customHeight="1" x14ac:dyDescent="0.25">
      <c r="A53" s="1272" t="s">
        <v>1940</v>
      </c>
      <c r="B53" s="1272"/>
      <c r="C53" s="1272"/>
      <c r="D53" s="1272"/>
      <c r="E53" s="1272"/>
      <c r="F53" s="1272"/>
      <c r="G53" s="1277" t="s">
        <v>2040</v>
      </c>
      <c r="H53" s="1277"/>
      <c r="I53" s="1277"/>
      <c r="J53" s="1277"/>
      <c r="K53" s="1277"/>
      <c r="L53" s="1277"/>
      <c r="M53" s="1277"/>
      <c r="N53" s="1277"/>
      <c r="O53" s="1277"/>
      <c r="P53" s="1277"/>
      <c r="Q53" s="1277"/>
      <c r="R53" s="1277"/>
      <c r="S53" s="1277"/>
      <c r="T53" s="1277"/>
      <c r="U53" s="1277"/>
      <c r="V53" s="1277"/>
      <c r="W53" s="1277"/>
      <c r="X53" s="1277"/>
      <c r="Y53" s="1277"/>
      <c r="Z53" s="1277"/>
      <c r="AA53" s="1277"/>
      <c r="AB53" s="1277"/>
      <c r="AC53" s="1277"/>
      <c r="AD53" s="1277"/>
      <c r="AE53" s="1277"/>
      <c r="AF53" s="1277"/>
      <c r="AG53" s="1277"/>
      <c r="AH53" s="1277"/>
      <c r="AI53" s="1175"/>
      <c r="AJ53" s="1175"/>
      <c r="AK53" s="1175"/>
      <c r="AL53" s="1175"/>
      <c r="AM53" s="1175"/>
      <c r="AN53" s="1175"/>
      <c r="AO53" s="1175"/>
      <c r="AP53" s="1175"/>
      <c r="AQ53" s="1175"/>
      <c r="AR53" s="1175"/>
      <c r="AS53" s="1175"/>
      <c r="AT53" s="1175"/>
      <c r="AU53" s="1175"/>
      <c r="AV53" s="1175"/>
      <c r="AW53" s="150"/>
      <c r="BB53" s="726">
        <f t="shared" si="5"/>
        <v>0</v>
      </c>
      <c r="BC53" s="724"/>
      <c r="BD53" s="724"/>
      <c r="BE53" s="724"/>
      <c r="BF53" s="724"/>
      <c r="BG53" s="724"/>
      <c r="BH53" s="724"/>
    </row>
    <row r="54" spans="1:60" s="146" customFormat="1" ht="30" customHeight="1" x14ac:dyDescent="0.25">
      <c r="A54" s="1272" t="s">
        <v>1938</v>
      </c>
      <c r="B54" s="1272"/>
      <c r="C54" s="1272"/>
      <c r="D54" s="1272"/>
      <c r="E54" s="1272"/>
      <c r="F54" s="1272"/>
      <c r="G54" s="1277" t="s">
        <v>2039</v>
      </c>
      <c r="H54" s="1279"/>
      <c r="I54" s="1279"/>
      <c r="J54" s="1279"/>
      <c r="K54" s="1279"/>
      <c r="L54" s="1279"/>
      <c r="M54" s="1279"/>
      <c r="N54" s="1279"/>
      <c r="O54" s="1279"/>
      <c r="P54" s="1279"/>
      <c r="Q54" s="1279"/>
      <c r="R54" s="1279"/>
      <c r="S54" s="1279"/>
      <c r="T54" s="1279"/>
      <c r="U54" s="1279"/>
      <c r="V54" s="1279"/>
      <c r="W54" s="1279"/>
      <c r="X54" s="1279"/>
      <c r="Y54" s="1279"/>
      <c r="Z54" s="1279"/>
      <c r="AA54" s="1279"/>
      <c r="AB54" s="1279"/>
      <c r="AC54" s="1279"/>
      <c r="AD54" s="1279"/>
      <c r="AE54" s="1279"/>
      <c r="AF54" s="1279"/>
      <c r="AG54" s="1279"/>
      <c r="AH54" s="1279"/>
      <c r="AI54" s="1175"/>
      <c r="AJ54" s="1175"/>
      <c r="AK54" s="1175"/>
      <c r="AL54" s="1175"/>
      <c r="AM54" s="1175"/>
      <c r="AN54" s="1175"/>
      <c r="AO54" s="1175"/>
      <c r="AP54" s="1175"/>
      <c r="AQ54" s="1175"/>
      <c r="AR54" s="1175"/>
      <c r="AS54" s="1175"/>
      <c r="AT54" s="1175"/>
      <c r="AU54" s="1175"/>
      <c r="AV54" s="1175"/>
      <c r="AW54" s="150"/>
      <c r="AX54" s="165"/>
      <c r="BB54" s="726">
        <f t="shared" si="5"/>
        <v>0</v>
      </c>
      <c r="BC54" s="721"/>
      <c r="BD54" s="721"/>
      <c r="BE54" s="721"/>
      <c r="BF54" s="721"/>
      <c r="BG54" s="721"/>
      <c r="BH54" s="721"/>
    </row>
    <row r="55" spans="1:60" s="146" customFormat="1" ht="30" customHeight="1" x14ac:dyDescent="0.25">
      <c r="A55" s="1272" t="s">
        <v>1936</v>
      </c>
      <c r="B55" s="1272"/>
      <c r="C55" s="1272"/>
      <c r="D55" s="1272"/>
      <c r="E55" s="1272"/>
      <c r="F55" s="1272"/>
      <c r="G55" s="1277" t="s">
        <v>2038</v>
      </c>
      <c r="H55" s="1279"/>
      <c r="I55" s="1279"/>
      <c r="J55" s="1279"/>
      <c r="K55" s="1279"/>
      <c r="L55" s="1279"/>
      <c r="M55" s="1279"/>
      <c r="N55" s="1279"/>
      <c r="O55" s="1279"/>
      <c r="P55" s="1279"/>
      <c r="Q55" s="1279"/>
      <c r="R55" s="1279"/>
      <c r="S55" s="1279"/>
      <c r="T55" s="1279"/>
      <c r="U55" s="1279"/>
      <c r="V55" s="1279"/>
      <c r="W55" s="1279"/>
      <c r="X55" s="1279"/>
      <c r="Y55" s="1279"/>
      <c r="Z55" s="1279"/>
      <c r="AA55" s="1279"/>
      <c r="AB55" s="1279"/>
      <c r="AC55" s="1279"/>
      <c r="AD55" s="1279"/>
      <c r="AE55" s="1279"/>
      <c r="AF55" s="1279"/>
      <c r="AG55" s="1279"/>
      <c r="AH55" s="1279"/>
      <c r="AI55" s="1175"/>
      <c r="AJ55" s="1175"/>
      <c r="AK55" s="1175"/>
      <c r="AL55" s="1175"/>
      <c r="AM55" s="1175"/>
      <c r="AN55" s="1175"/>
      <c r="AO55" s="1175"/>
      <c r="AP55" s="1175"/>
      <c r="AQ55" s="1175"/>
      <c r="AR55" s="1175"/>
      <c r="AS55" s="1175"/>
      <c r="AT55" s="1175"/>
      <c r="AU55" s="1175"/>
      <c r="AV55" s="1175"/>
      <c r="AW55" s="150"/>
      <c r="AX55" s="165"/>
      <c r="BB55" s="726">
        <f t="shared" si="5"/>
        <v>0</v>
      </c>
      <c r="BC55" s="721"/>
      <c r="BD55" s="721"/>
      <c r="BE55" s="721"/>
      <c r="BF55" s="721"/>
      <c r="BG55" s="721"/>
      <c r="BH55" s="721"/>
    </row>
    <row r="56" spans="1:60" ht="14.85" customHeight="1" x14ac:dyDescent="0.25">
      <c r="A56" s="146"/>
      <c r="B56" s="146"/>
      <c r="C56" s="146"/>
      <c r="D56" s="146"/>
      <c r="E56" s="146"/>
      <c r="F56" s="146"/>
      <c r="G56" s="146"/>
      <c r="H56" s="146"/>
      <c r="I56" s="146"/>
      <c r="J56" s="146"/>
      <c r="K56" s="146"/>
      <c r="L56" s="171"/>
      <c r="M56" s="171"/>
      <c r="N56" s="171"/>
      <c r="O56" s="171"/>
      <c r="P56" s="171"/>
      <c r="Q56" s="171"/>
      <c r="R56" s="171"/>
      <c r="S56" s="171"/>
      <c r="T56" s="171"/>
      <c r="U56" s="171"/>
      <c r="V56" s="171"/>
      <c r="W56" s="171"/>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row>
    <row r="61" spans="1:60" ht="15.95" customHeight="1" x14ac:dyDescent="0.25">
      <c r="A61" s="153" t="s">
        <v>1501</v>
      </c>
      <c r="B61" s="149"/>
      <c r="C61" s="149"/>
      <c r="D61" s="149"/>
      <c r="E61" s="149"/>
      <c r="F61" s="149"/>
      <c r="G61" s="149"/>
      <c r="H61" s="149"/>
      <c r="I61" s="149"/>
      <c r="J61" s="149"/>
      <c r="K61" s="149"/>
      <c r="L61" s="149"/>
      <c r="M61" s="149"/>
      <c r="N61" s="149"/>
      <c r="O61" s="149"/>
      <c r="P61" s="149"/>
      <c r="Q61" s="152"/>
      <c r="AE61" s="144" t="s">
        <v>826</v>
      </c>
      <c r="AG61" s="166"/>
      <c r="AH61" s="168" t="str">
        <f t="shared" ref="AH61:AQ61" si="6">AH2</f>
        <v>2</v>
      </c>
      <c r="AI61" s="168" t="str">
        <f t="shared" si="6"/>
        <v>0</v>
      </c>
      <c r="AJ61" s="168" t="str">
        <f t="shared" si="6"/>
        <v>2</v>
      </c>
      <c r="AK61" s="168" t="str">
        <f t="shared" si="6"/>
        <v>0</v>
      </c>
      <c r="AL61" s="168" t="str">
        <f t="shared" si="6"/>
        <v>4</v>
      </c>
      <c r="AM61" s="168" t="str">
        <f t="shared" si="6"/>
        <v>4</v>
      </c>
      <c r="AN61" s="168" t="str">
        <f t="shared" si="6"/>
        <v>7</v>
      </c>
      <c r="AO61" s="168" t="str">
        <f t="shared" si="6"/>
        <v>1</v>
      </c>
      <c r="AP61" s="168" t="str">
        <f t="shared" si="6"/>
        <v>7</v>
      </c>
      <c r="AQ61" s="168" t="str">
        <f t="shared" si="6"/>
        <v>6</v>
      </c>
      <c r="AR61" s="166"/>
    </row>
    <row r="63" spans="1:60" ht="14.1" customHeight="1" x14ac:dyDescent="0.25">
      <c r="AW63" s="156"/>
    </row>
    <row r="64" spans="1:60" s="146" customFormat="1" ht="14.85" customHeight="1" x14ac:dyDescent="0.25">
      <c r="A64" s="1278" t="s">
        <v>1873</v>
      </c>
      <c r="B64" s="1278"/>
      <c r="C64" s="1278"/>
      <c r="D64" s="1278"/>
      <c r="E64" s="1278"/>
      <c r="F64" s="1278"/>
      <c r="G64" s="1278" t="s">
        <v>1872</v>
      </c>
      <c r="H64" s="1278"/>
      <c r="I64" s="1278"/>
      <c r="J64" s="1278"/>
      <c r="K64" s="1278"/>
      <c r="L64" s="1278"/>
      <c r="M64" s="1278"/>
      <c r="N64" s="1278"/>
      <c r="O64" s="1278"/>
      <c r="P64" s="1278"/>
      <c r="Q64" s="1278"/>
      <c r="R64" s="1278"/>
      <c r="S64" s="1278"/>
      <c r="T64" s="1278"/>
      <c r="U64" s="1278"/>
      <c r="V64" s="1278"/>
      <c r="W64" s="1278"/>
      <c r="X64" s="1278"/>
      <c r="Y64" s="1278"/>
      <c r="Z64" s="1278"/>
      <c r="AA64" s="1278"/>
      <c r="AB64" s="1278"/>
      <c r="AC64" s="1278"/>
      <c r="AD64" s="1278"/>
      <c r="AE64" s="1278"/>
      <c r="AF64" s="1278"/>
      <c r="AG64" s="1278"/>
      <c r="AH64" s="1278"/>
      <c r="AI64" s="1278" t="s">
        <v>799</v>
      </c>
      <c r="AJ64" s="1278"/>
      <c r="AK64" s="1278"/>
      <c r="AL64" s="1278"/>
      <c r="AM64" s="1278"/>
      <c r="AN64" s="1278"/>
      <c r="AO64" s="1278"/>
      <c r="AP64" s="1278" t="s">
        <v>470</v>
      </c>
      <c r="AQ64" s="1278"/>
      <c r="AR64" s="1278"/>
      <c r="AS64" s="1278"/>
      <c r="AT64" s="1278"/>
      <c r="AU64" s="1278"/>
      <c r="AV64" s="1278"/>
      <c r="AW64" s="156"/>
      <c r="BB64" s="725"/>
    </row>
    <row r="65" spans="1:60" s="146" customFormat="1" ht="30.75" customHeight="1" x14ac:dyDescent="0.25">
      <c r="A65" s="1278"/>
      <c r="B65" s="1278"/>
      <c r="C65" s="1278"/>
      <c r="D65" s="1278"/>
      <c r="E65" s="1278"/>
      <c r="F65" s="1278"/>
      <c r="G65" s="1278"/>
      <c r="H65" s="1278"/>
      <c r="I65" s="1278"/>
      <c r="J65" s="1278"/>
      <c r="K65" s="1278"/>
      <c r="L65" s="1278"/>
      <c r="M65" s="1278"/>
      <c r="N65" s="1278"/>
      <c r="O65" s="1278"/>
      <c r="P65" s="1278"/>
      <c r="Q65" s="1278"/>
      <c r="R65" s="1278"/>
      <c r="S65" s="1278"/>
      <c r="T65" s="1278"/>
      <c r="U65" s="1278"/>
      <c r="V65" s="1278"/>
      <c r="W65" s="1278"/>
      <c r="X65" s="1278"/>
      <c r="Y65" s="1278"/>
      <c r="Z65" s="1278"/>
      <c r="AA65" s="1278"/>
      <c r="AB65" s="1278"/>
      <c r="AC65" s="1278"/>
      <c r="AD65" s="1278"/>
      <c r="AE65" s="1278"/>
      <c r="AF65" s="1278"/>
      <c r="AG65" s="1278"/>
      <c r="AH65" s="1278"/>
      <c r="AI65" s="1278"/>
      <c r="AJ65" s="1278"/>
      <c r="AK65" s="1278"/>
      <c r="AL65" s="1278"/>
      <c r="AM65" s="1278"/>
      <c r="AN65" s="1278"/>
      <c r="AO65" s="1278"/>
      <c r="AP65" s="1278"/>
      <c r="AQ65" s="1278"/>
      <c r="AR65" s="1278"/>
      <c r="AS65" s="1278"/>
      <c r="AT65" s="1278"/>
      <c r="AU65" s="1278"/>
      <c r="AV65" s="1278"/>
      <c r="AW65" s="156"/>
      <c r="BB65" s="725"/>
    </row>
    <row r="66" spans="1:60" ht="45" customHeight="1" x14ac:dyDescent="0.25">
      <c r="A66" s="1272" t="s">
        <v>1934</v>
      </c>
      <c r="B66" s="1272"/>
      <c r="C66" s="1272"/>
      <c r="D66" s="1272"/>
      <c r="E66" s="1272"/>
      <c r="F66" s="1272"/>
      <c r="G66" s="1277" t="s">
        <v>2037</v>
      </c>
      <c r="H66" s="1277"/>
      <c r="I66" s="1277"/>
      <c r="J66" s="1277"/>
      <c r="K66" s="1277"/>
      <c r="L66" s="1277"/>
      <c r="M66" s="1277"/>
      <c r="N66" s="1277"/>
      <c r="O66" s="1277"/>
      <c r="P66" s="1277"/>
      <c r="Q66" s="1277"/>
      <c r="R66" s="1277"/>
      <c r="S66" s="1277"/>
      <c r="T66" s="1277"/>
      <c r="U66" s="1277"/>
      <c r="V66" s="1277"/>
      <c r="W66" s="1277"/>
      <c r="X66" s="1277"/>
      <c r="Y66" s="1277"/>
      <c r="Z66" s="1277"/>
      <c r="AA66" s="1277"/>
      <c r="AB66" s="1277"/>
      <c r="AC66" s="1277"/>
      <c r="AD66" s="1277"/>
      <c r="AE66" s="1277"/>
      <c r="AF66" s="1277"/>
      <c r="AG66" s="1277"/>
      <c r="AH66" s="1277"/>
      <c r="AI66" s="1176"/>
      <c r="AJ66" s="1176"/>
      <c r="AK66" s="1176"/>
      <c r="AL66" s="1176"/>
      <c r="AM66" s="1176"/>
      <c r="AN66" s="1176"/>
      <c r="AO66" s="1176"/>
      <c r="AP66" s="1176"/>
      <c r="AQ66" s="1176"/>
      <c r="AR66" s="1176"/>
      <c r="AS66" s="1176"/>
      <c r="AT66" s="1176"/>
      <c r="AU66" s="1176"/>
      <c r="AV66" s="1176"/>
      <c r="AW66" s="170"/>
      <c r="BB66" s="726">
        <f t="shared" ref="BB66:BB76" si="7">SUM(AI66)</f>
        <v>0</v>
      </c>
      <c r="BC66" s="724"/>
      <c r="BD66" s="724"/>
      <c r="BE66" s="724"/>
      <c r="BF66" s="724"/>
      <c r="BG66" s="724"/>
      <c r="BH66" s="724"/>
    </row>
    <row r="67" spans="1:60" ht="45" customHeight="1" x14ac:dyDescent="0.25">
      <c r="A67" s="1272" t="s">
        <v>1932</v>
      </c>
      <c r="B67" s="1272"/>
      <c r="C67" s="1272"/>
      <c r="D67" s="1272"/>
      <c r="E67" s="1272"/>
      <c r="F67" s="1272"/>
      <c r="G67" s="1277" t="s">
        <v>2036</v>
      </c>
      <c r="H67" s="1277"/>
      <c r="I67" s="1277"/>
      <c r="J67" s="1277"/>
      <c r="K67" s="1277"/>
      <c r="L67" s="1277"/>
      <c r="M67" s="1277"/>
      <c r="N67" s="1277"/>
      <c r="O67" s="1277"/>
      <c r="P67" s="1277"/>
      <c r="Q67" s="1277"/>
      <c r="R67" s="1277"/>
      <c r="S67" s="1277"/>
      <c r="T67" s="1277"/>
      <c r="U67" s="1277"/>
      <c r="V67" s="1277"/>
      <c r="W67" s="1277"/>
      <c r="X67" s="1277"/>
      <c r="Y67" s="1277"/>
      <c r="Z67" s="1277"/>
      <c r="AA67" s="1277"/>
      <c r="AB67" s="1277"/>
      <c r="AC67" s="1277"/>
      <c r="AD67" s="1277"/>
      <c r="AE67" s="1277"/>
      <c r="AF67" s="1277"/>
      <c r="AG67" s="1277"/>
      <c r="AH67" s="1277"/>
      <c r="AI67" s="1176"/>
      <c r="AJ67" s="1176"/>
      <c r="AK67" s="1176"/>
      <c r="AL67" s="1176"/>
      <c r="AM67" s="1176"/>
      <c r="AN67" s="1176"/>
      <c r="AO67" s="1176"/>
      <c r="AP67" s="1176"/>
      <c r="AQ67" s="1176"/>
      <c r="AR67" s="1176"/>
      <c r="AS67" s="1176"/>
      <c r="AT67" s="1176"/>
      <c r="AU67" s="1176"/>
      <c r="AV67" s="1176"/>
      <c r="AW67" s="146"/>
      <c r="BB67" s="726">
        <f t="shared" si="7"/>
        <v>0</v>
      </c>
      <c r="BC67" s="724"/>
      <c r="BD67" s="724"/>
      <c r="BE67" s="724"/>
      <c r="BF67" s="724"/>
      <c r="BG67" s="724"/>
      <c r="BH67" s="724"/>
    </row>
    <row r="68" spans="1:60" s="146" customFormat="1" ht="15.95" customHeight="1" x14ac:dyDescent="0.25">
      <c r="A68" s="1272" t="s">
        <v>1930</v>
      </c>
      <c r="B68" s="1272"/>
      <c r="C68" s="1272"/>
      <c r="D68" s="1272"/>
      <c r="E68" s="1272"/>
      <c r="F68" s="1272"/>
      <c r="G68" s="1279" t="s">
        <v>2035</v>
      </c>
      <c r="H68" s="1279"/>
      <c r="I68" s="1279"/>
      <c r="J68" s="1279"/>
      <c r="K68" s="1279"/>
      <c r="L68" s="1279"/>
      <c r="M68" s="1279"/>
      <c r="N68" s="1279"/>
      <c r="O68" s="1279"/>
      <c r="P68" s="1279"/>
      <c r="Q68" s="1279"/>
      <c r="R68" s="1279"/>
      <c r="S68" s="1279"/>
      <c r="T68" s="1279"/>
      <c r="U68" s="1279"/>
      <c r="V68" s="1279"/>
      <c r="W68" s="1279"/>
      <c r="X68" s="1279"/>
      <c r="Y68" s="1279"/>
      <c r="Z68" s="1279"/>
      <c r="AA68" s="1279"/>
      <c r="AB68" s="1279"/>
      <c r="AC68" s="1279"/>
      <c r="AD68" s="1279"/>
      <c r="AE68" s="1279"/>
      <c r="AF68" s="1279"/>
      <c r="AG68" s="1279"/>
      <c r="AH68" s="1279"/>
      <c r="AI68" s="1176"/>
      <c r="AJ68" s="1176"/>
      <c r="AK68" s="1176"/>
      <c r="AL68" s="1176"/>
      <c r="AM68" s="1176"/>
      <c r="AN68" s="1176"/>
      <c r="AO68" s="1176"/>
      <c r="AP68" s="1176"/>
      <c r="AQ68" s="1176"/>
      <c r="AR68" s="1176"/>
      <c r="AS68" s="1176"/>
      <c r="AT68" s="1176"/>
      <c r="AU68" s="1176"/>
      <c r="AV68" s="1176"/>
      <c r="AW68" s="150"/>
      <c r="AX68" s="165"/>
      <c r="BB68" s="726">
        <f t="shared" si="7"/>
        <v>0</v>
      </c>
      <c r="BC68" s="721"/>
      <c r="BD68" s="721"/>
      <c r="BE68" s="721"/>
      <c r="BF68" s="721"/>
      <c r="BG68" s="721"/>
      <c r="BH68" s="721"/>
    </row>
    <row r="69" spans="1:60" ht="27.75" customHeight="1" x14ac:dyDescent="0.25">
      <c r="A69" s="1272" t="s">
        <v>1928</v>
      </c>
      <c r="B69" s="1272"/>
      <c r="C69" s="1272"/>
      <c r="D69" s="1272"/>
      <c r="E69" s="1272"/>
      <c r="F69" s="1272"/>
      <c r="G69" s="1277" t="s">
        <v>2034</v>
      </c>
      <c r="H69" s="1277"/>
      <c r="I69" s="1277"/>
      <c r="J69" s="1277"/>
      <c r="K69" s="1277"/>
      <c r="L69" s="1277"/>
      <c r="M69" s="1277"/>
      <c r="N69" s="1277"/>
      <c r="O69" s="1277"/>
      <c r="P69" s="1277"/>
      <c r="Q69" s="1277"/>
      <c r="R69" s="1277"/>
      <c r="S69" s="1277"/>
      <c r="T69" s="1277"/>
      <c r="U69" s="1277"/>
      <c r="V69" s="1277"/>
      <c r="W69" s="1277"/>
      <c r="X69" s="1277"/>
      <c r="Y69" s="1277"/>
      <c r="Z69" s="1277"/>
      <c r="AA69" s="1277"/>
      <c r="AB69" s="1277"/>
      <c r="AC69" s="1277"/>
      <c r="AD69" s="1277"/>
      <c r="AE69" s="1277"/>
      <c r="AF69" s="1277"/>
      <c r="AG69" s="1277"/>
      <c r="AH69" s="1277"/>
      <c r="AI69" s="1176"/>
      <c r="AJ69" s="1176"/>
      <c r="AK69" s="1176"/>
      <c r="AL69" s="1176"/>
      <c r="AM69" s="1176"/>
      <c r="AN69" s="1176"/>
      <c r="AO69" s="1176"/>
      <c r="AP69" s="1176"/>
      <c r="AQ69" s="1176"/>
      <c r="AR69" s="1176"/>
      <c r="AS69" s="1176"/>
      <c r="AT69" s="1176"/>
      <c r="AU69" s="1176"/>
      <c r="AV69" s="1176"/>
      <c r="AW69" s="146"/>
      <c r="BB69" s="726">
        <f t="shared" si="7"/>
        <v>0</v>
      </c>
      <c r="BC69" s="724"/>
      <c r="BD69" s="724"/>
      <c r="BE69" s="724"/>
      <c r="BF69" s="724"/>
      <c r="BG69" s="724"/>
      <c r="BH69" s="724"/>
    </row>
    <row r="70" spans="1:60" ht="45" customHeight="1" x14ac:dyDescent="0.25">
      <c r="A70" s="1272" t="s">
        <v>1926</v>
      </c>
      <c r="B70" s="1272"/>
      <c r="C70" s="1272"/>
      <c r="D70" s="1272"/>
      <c r="E70" s="1272"/>
      <c r="F70" s="1272"/>
      <c r="G70" s="1277" t="s">
        <v>2033</v>
      </c>
      <c r="H70" s="1277"/>
      <c r="I70" s="1277"/>
      <c r="J70" s="1277"/>
      <c r="K70" s="1277"/>
      <c r="L70" s="1277"/>
      <c r="M70" s="1277"/>
      <c r="N70" s="1277"/>
      <c r="O70" s="1277"/>
      <c r="P70" s="1277"/>
      <c r="Q70" s="1277"/>
      <c r="R70" s="1277"/>
      <c r="S70" s="1277"/>
      <c r="T70" s="1277"/>
      <c r="U70" s="1277"/>
      <c r="V70" s="1277"/>
      <c r="W70" s="1277"/>
      <c r="X70" s="1277"/>
      <c r="Y70" s="1277"/>
      <c r="Z70" s="1277"/>
      <c r="AA70" s="1277"/>
      <c r="AB70" s="1277"/>
      <c r="AC70" s="1277"/>
      <c r="AD70" s="1277"/>
      <c r="AE70" s="1277"/>
      <c r="AF70" s="1277"/>
      <c r="AG70" s="1277"/>
      <c r="AH70" s="1277"/>
      <c r="AI70" s="1176"/>
      <c r="AJ70" s="1176"/>
      <c r="AK70" s="1176"/>
      <c r="AL70" s="1176"/>
      <c r="AM70" s="1176"/>
      <c r="AN70" s="1176"/>
      <c r="AO70" s="1176"/>
      <c r="AP70" s="1176"/>
      <c r="AQ70" s="1176"/>
      <c r="AR70" s="1176"/>
      <c r="AS70" s="1176"/>
      <c r="AT70" s="1176"/>
      <c r="AU70" s="1176"/>
      <c r="AV70" s="1176"/>
      <c r="AW70" s="170"/>
      <c r="BB70" s="726">
        <f t="shared" si="7"/>
        <v>0</v>
      </c>
      <c r="BC70" s="724"/>
      <c r="BD70" s="724"/>
      <c r="BE70" s="724"/>
      <c r="BF70" s="724"/>
      <c r="BG70" s="724"/>
      <c r="BH70" s="724"/>
    </row>
    <row r="71" spans="1:60" ht="45" customHeight="1" x14ac:dyDescent="0.25">
      <c r="A71" s="1272" t="s">
        <v>1924</v>
      </c>
      <c r="B71" s="1272"/>
      <c r="C71" s="1272"/>
      <c r="D71" s="1272"/>
      <c r="E71" s="1272"/>
      <c r="F71" s="1272"/>
      <c r="G71" s="1277" t="s">
        <v>2032</v>
      </c>
      <c r="H71" s="1277"/>
      <c r="I71" s="1277"/>
      <c r="J71" s="1277"/>
      <c r="K71" s="1277"/>
      <c r="L71" s="1277"/>
      <c r="M71" s="1277"/>
      <c r="N71" s="1277"/>
      <c r="O71" s="1277"/>
      <c r="P71" s="1277"/>
      <c r="Q71" s="1277"/>
      <c r="R71" s="1277"/>
      <c r="S71" s="1277"/>
      <c r="T71" s="1277"/>
      <c r="U71" s="1277"/>
      <c r="V71" s="1277"/>
      <c r="W71" s="1277"/>
      <c r="X71" s="1277"/>
      <c r="Y71" s="1277"/>
      <c r="Z71" s="1277"/>
      <c r="AA71" s="1277"/>
      <c r="AB71" s="1277"/>
      <c r="AC71" s="1277"/>
      <c r="AD71" s="1277"/>
      <c r="AE71" s="1277"/>
      <c r="AF71" s="1277"/>
      <c r="AG71" s="1277"/>
      <c r="AH71" s="1277"/>
      <c r="AI71" s="1176"/>
      <c r="AJ71" s="1176"/>
      <c r="AK71" s="1176"/>
      <c r="AL71" s="1176"/>
      <c r="AM71" s="1176"/>
      <c r="AN71" s="1176"/>
      <c r="AO71" s="1176"/>
      <c r="AP71" s="1176"/>
      <c r="AQ71" s="1176"/>
      <c r="AR71" s="1176"/>
      <c r="AS71" s="1176"/>
      <c r="AT71" s="1176"/>
      <c r="AU71" s="1176"/>
      <c r="AV71" s="1176"/>
      <c r="AW71" s="170"/>
      <c r="BB71" s="726">
        <f t="shared" si="7"/>
        <v>0</v>
      </c>
      <c r="BC71" s="724"/>
      <c r="BD71" s="724"/>
      <c r="BE71" s="724"/>
      <c r="BF71" s="724"/>
      <c r="BG71" s="724"/>
      <c r="BH71" s="724"/>
    </row>
    <row r="72" spans="1:60" ht="30" customHeight="1" x14ac:dyDescent="0.25">
      <c r="A72" s="1272" t="s">
        <v>1922</v>
      </c>
      <c r="B72" s="1272"/>
      <c r="C72" s="1272"/>
      <c r="D72" s="1272"/>
      <c r="E72" s="1272"/>
      <c r="F72" s="1272"/>
      <c r="G72" s="1277" t="s">
        <v>2031</v>
      </c>
      <c r="H72" s="1277"/>
      <c r="I72" s="1277"/>
      <c r="J72" s="1277"/>
      <c r="K72" s="1277"/>
      <c r="L72" s="1277"/>
      <c r="M72" s="1277"/>
      <c r="N72" s="1277"/>
      <c r="O72" s="1277"/>
      <c r="P72" s="1277"/>
      <c r="Q72" s="1277"/>
      <c r="R72" s="1277"/>
      <c r="S72" s="1277"/>
      <c r="T72" s="1277"/>
      <c r="U72" s="1277"/>
      <c r="V72" s="1277"/>
      <c r="W72" s="1277"/>
      <c r="X72" s="1277"/>
      <c r="Y72" s="1277"/>
      <c r="Z72" s="1277"/>
      <c r="AA72" s="1277"/>
      <c r="AB72" s="1277"/>
      <c r="AC72" s="1277"/>
      <c r="AD72" s="1277"/>
      <c r="AE72" s="1277"/>
      <c r="AF72" s="1277"/>
      <c r="AG72" s="1277"/>
      <c r="AH72" s="1277"/>
      <c r="AI72" s="1176"/>
      <c r="AJ72" s="1176"/>
      <c r="AK72" s="1176"/>
      <c r="AL72" s="1176"/>
      <c r="AM72" s="1176"/>
      <c r="AN72" s="1176"/>
      <c r="AO72" s="1176"/>
      <c r="AP72" s="1176"/>
      <c r="AQ72" s="1176"/>
      <c r="AR72" s="1176"/>
      <c r="AS72" s="1176"/>
      <c r="AT72" s="1176"/>
      <c r="AU72" s="1176"/>
      <c r="AV72" s="1176"/>
      <c r="AW72" s="150"/>
      <c r="BB72" s="726">
        <f t="shared" si="7"/>
        <v>0</v>
      </c>
      <c r="BC72" s="724"/>
      <c r="BD72" s="724"/>
      <c r="BE72" s="724"/>
      <c r="BF72" s="724"/>
      <c r="BG72" s="724"/>
      <c r="BH72" s="724"/>
    </row>
    <row r="73" spans="1:60" s="146" customFormat="1" ht="15.95" customHeight="1" x14ac:dyDescent="0.25">
      <c r="A73" s="1272" t="s">
        <v>1920</v>
      </c>
      <c r="B73" s="1272"/>
      <c r="C73" s="1272"/>
      <c r="D73" s="1272"/>
      <c r="E73" s="1272"/>
      <c r="F73" s="1272"/>
      <c r="G73" s="1279" t="s">
        <v>1919</v>
      </c>
      <c r="H73" s="1279"/>
      <c r="I73" s="1279"/>
      <c r="J73" s="1279"/>
      <c r="K73" s="1279"/>
      <c r="L73" s="1279"/>
      <c r="M73" s="1279"/>
      <c r="N73" s="1279"/>
      <c r="O73" s="1279"/>
      <c r="P73" s="1279"/>
      <c r="Q73" s="1279"/>
      <c r="R73" s="1279"/>
      <c r="S73" s="1279"/>
      <c r="T73" s="1279"/>
      <c r="U73" s="1279"/>
      <c r="V73" s="1279"/>
      <c r="W73" s="1279"/>
      <c r="X73" s="1279"/>
      <c r="Y73" s="1279"/>
      <c r="Z73" s="1279"/>
      <c r="AA73" s="1279"/>
      <c r="AB73" s="1279"/>
      <c r="AC73" s="1279"/>
      <c r="AD73" s="1279"/>
      <c r="AE73" s="1279"/>
      <c r="AF73" s="1279"/>
      <c r="AG73" s="1279"/>
      <c r="AH73" s="1279"/>
      <c r="AI73" s="1274"/>
      <c r="AJ73" s="1274"/>
      <c r="AK73" s="1274"/>
      <c r="AL73" s="1274"/>
      <c r="AM73" s="1274"/>
      <c r="AN73" s="1274"/>
      <c r="AO73" s="1274"/>
      <c r="AP73" s="1274"/>
      <c r="AQ73" s="1274"/>
      <c r="AR73" s="1274"/>
      <c r="AS73" s="1274"/>
      <c r="AT73" s="1274"/>
      <c r="AU73" s="1274"/>
      <c r="AV73" s="1274"/>
      <c r="AW73" s="150"/>
      <c r="AX73" s="165"/>
      <c r="BB73" s="726">
        <f t="shared" si="7"/>
        <v>0</v>
      </c>
      <c r="BC73" s="721"/>
      <c r="BD73" s="721"/>
      <c r="BE73" s="721"/>
      <c r="BF73" s="721"/>
      <c r="BG73" s="721"/>
      <c r="BH73" s="721"/>
    </row>
    <row r="74" spans="1:60" s="146" customFormat="1" ht="15.95" customHeight="1" x14ac:dyDescent="0.25">
      <c r="A74" s="1272" t="s">
        <v>1918</v>
      </c>
      <c r="B74" s="1272"/>
      <c r="C74" s="1272"/>
      <c r="D74" s="1272"/>
      <c r="E74" s="1272"/>
      <c r="F74" s="1272"/>
      <c r="G74" s="1279" t="s">
        <v>2030</v>
      </c>
      <c r="H74" s="1279"/>
      <c r="I74" s="1279"/>
      <c r="J74" s="1279"/>
      <c r="K74" s="1279"/>
      <c r="L74" s="1279"/>
      <c r="M74" s="1279"/>
      <c r="N74" s="1279"/>
      <c r="O74" s="1279"/>
      <c r="P74" s="1279"/>
      <c r="Q74" s="1279"/>
      <c r="R74" s="1279"/>
      <c r="S74" s="1279"/>
      <c r="T74" s="1279"/>
      <c r="U74" s="1279"/>
      <c r="V74" s="1279"/>
      <c r="W74" s="1279"/>
      <c r="X74" s="1279"/>
      <c r="Y74" s="1279"/>
      <c r="Z74" s="1279"/>
      <c r="AA74" s="1279"/>
      <c r="AB74" s="1279"/>
      <c r="AC74" s="1279"/>
      <c r="AD74" s="1279"/>
      <c r="AE74" s="1279"/>
      <c r="AF74" s="1279"/>
      <c r="AG74" s="1279"/>
      <c r="AH74" s="1279"/>
      <c r="AI74" s="1274"/>
      <c r="AJ74" s="1274"/>
      <c r="AK74" s="1274"/>
      <c r="AL74" s="1274"/>
      <c r="AM74" s="1274"/>
      <c r="AN74" s="1274"/>
      <c r="AO74" s="1274"/>
      <c r="AP74" s="1274"/>
      <c r="AQ74" s="1274"/>
      <c r="AR74" s="1274"/>
      <c r="AS74" s="1274"/>
      <c r="AT74" s="1274"/>
      <c r="AU74" s="1274"/>
      <c r="AV74" s="1274"/>
      <c r="AW74" s="150"/>
      <c r="AX74" s="165"/>
      <c r="BB74" s="726">
        <f t="shared" si="7"/>
        <v>0</v>
      </c>
      <c r="BC74" s="721"/>
      <c r="BD74" s="721"/>
      <c r="BE74" s="721"/>
      <c r="BF74" s="721"/>
      <c r="BG74" s="721"/>
      <c r="BH74" s="721"/>
    </row>
    <row r="75" spans="1:60" s="146" customFormat="1" ht="15.95" customHeight="1" x14ac:dyDescent="0.25">
      <c r="A75" s="1272" t="s">
        <v>1916</v>
      </c>
      <c r="B75" s="1272"/>
      <c r="C75" s="1272"/>
      <c r="D75" s="1272"/>
      <c r="E75" s="1272"/>
      <c r="F75" s="1272"/>
      <c r="G75" s="1279" t="s">
        <v>2029</v>
      </c>
      <c r="H75" s="1279"/>
      <c r="I75" s="1279"/>
      <c r="J75" s="1279"/>
      <c r="K75" s="1279"/>
      <c r="L75" s="1279"/>
      <c r="M75" s="1279"/>
      <c r="N75" s="1279"/>
      <c r="O75" s="1279"/>
      <c r="P75" s="1279"/>
      <c r="Q75" s="1279"/>
      <c r="R75" s="1279"/>
      <c r="S75" s="1279"/>
      <c r="T75" s="1279"/>
      <c r="U75" s="1279"/>
      <c r="V75" s="1279"/>
      <c r="W75" s="1279"/>
      <c r="X75" s="1279"/>
      <c r="Y75" s="1279"/>
      <c r="Z75" s="1279"/>
      <c r="AA75" s="1279"/>
      <c r="AB75" s="1279"/>
      <c r="AC75" s="1279"/>
      <c r="AD75" s="1279"/>
      <c r="AE75" s="1279"/>
      <c r="AF75" s="1279"/>
      <c r="AG75" s="1279"/>
      <c r="AH75" s="1279"/>
      <c r="AI75" s="1176"/>
      <c r="AJ75" s="1176"/>
      <c r="AK75" s="1176"/>
      <c r="AL75" s="1176"/>
      <c r="AM75" s="1176"/>
      <c r="AN75" s="1176"/>
      <c r="AO75" s="1176"/>
      <c r="AP75" s="1176"/>
      <c r="AQ75" s="1176"/>
      <c r="AR75" s="1176"/>
      <c r="AS75" s="1176"/>
      <c r="AT75" s="1176"/>
      <c r="AU75" s="1176"/>
      <c r="AV75" s="1176"/>
      <c r="AW75" s="150"/>
      <c r="AX75" s="165"/>
      <c r="BB75" s="726">
        <f t="shared" si="7"/>
        <v>0</v>
      </c>
      <c r="BC75" s="721"/>
      <c r="BD75" s="721"/>
      <c r="BE75" s="721"/>
      <c r="BF75" s="721"/>
      <c r="BG75" s="721"/>
      <c r="BH75" s="721"/>
    </row>
    <row r="76" spans="1:60" s="146" customFormat="1" ht="15.95" customHeight="1" x14ac:dyDescent="0.25">
      <c r="A76" s="1272" t="s">
        <v>1914</v>
      </c>
      <c r="B76" s="1272"/>
      <c r="C76" s="1272"/>
      <c r="D76" s="1272"/>
      <c r="E76" s="1272"/>
      <c r="F76" s="1272"/>
      <c r="G76" s="1279" t="s">
        <v>1913</v>
      </c>
      <c r="H76" s="1279"/>
      <c r="I76" s="1279"/>
      <c r="J76" s="1279"/>
      <c r="K76" s="1279"/>
      <c r="L76" s="1279"/>
      <c r="M76" s="1279"/>
      <c r="N76" s="1279"/>
      <c r="O76" s="1279"/>
      <c r="P76" s="1279"/>
      <c r="Q76" s="1279"/>
      <c r="R76" s="1279"/>
      <c r="S76" s="1279"/>
      <c r="T76" s="1279"/>
      <c r="U76" s="1279"/>
      <c r="V76" s="1279"/>
      <c r="W76" s="1279"/>
      <c r="X76" s="1279"/>
      <c r="Y76" s="1279"/>
      <c r="Z76" s="1279"/>
      <c r="AA76" s="1279"/>
      <c r="AB76" s="1279"/>
      <c r="AC76" s="1279"/>
      <c r="AD76" s="1279"/>
      <c r="AE76" s="1279"/>
      <c r="AF76" s="1279"/>
      <c r="AG76" s="1279"/>
      <c r="AH76" s="1279"/>
      <c r="AI76" s="1176"/>
      <c r="AJ76" s="1176"/>
      <c r="AK76" s="1176"/>
      <c r="AL76" s="1176"/>
      <c r="AM76" s="1176"/>
      <c r="AN76" s="1176"/>
      <c r="AO76" s="1176"/>
      <c r="AP76" s="1176"/>
      <c r="AQ76" s="1176"/>
      <c r="AR76" s="1176"/>
      <c r="AS76" s="1176"/>
      <c r="AT76" s="1176"/>
      <c r="AU76" s="1176"/>
      <c r="AV76" s="1176"/>
      <c r="AW76" s="150"/>
      <c r="AX76" s="165"/>
      <c r="BB76" s="726">
        <f t="shared" si="7"/>
        <v>0</v>
      </c>
      <c r="BC76" s="721"/>
      <c r="BD76" s="721"/>
      <c r="BE76" s="721"/>
      <c r="BF76" s="721"/>
      <c r="BG76" s="721"/>
      <c r="BH76" s="721"/>
    </row>
    <row r="77" spans="1:60" ht="30" customHeight="1" x14ac:dyDescent="0.25">
      <c r="A77" s="1272" t="s">
        <v>1912</v>
      </c>
      <c r="B77" s="1272"/>
      <c r="C77" s="1272"/>
      <c r="D77" s="1272"/>
      <c r="E77" s="1272"/>
      <c r="F77" s="1272"/>
      <c r="G77" s="1273" t="s">
        <v>2028</v>
      </c>
      <c r="H77" s="1273"/>
      <c r="I77" s="1273"/>
      <c r="J77" s="1273"/>
      <c r="K77" s="1273"/>
      <c r="L77" s="1273"/>
      <c r="M77" s="1273"/>
      <c r="N77" s="1273"/>
      <c r="O77" s="1273"/>
      <c r="P77" s="1273"/>
      <c r="Q77" s="1273"/>
      <c r="R77" s="1273"/>
      <c r="S77" s="1273"/>
      <c r="T77" s="1273"/>
      <c r="U77" s="1273"/>
      <c r="V77" s="1273"/>
      <c r="W77" s="1273"/>
      <c r="X77" s="1273"/>
      <c r="Y77" s="1273"/>
      <c r="Z77" s="1273"/>
      <c r="AA77" s="1273"/>
      <c r="AB77" s="1273"/>
      <c r="AC77" s="1273"/>
      <c r="AD77" s="1273"/>
      <c r="AE77" s="1273"/>
      <c r="AF77" s="1273"/>
      <c r="AG77" s="1273"/>
      <c r="AH77" s="1273"/>
      <c r="AI77" s="1276">
        <f>SUM(AI51+AI48+AI49+AI50+AI52+AI53+AI54+AI55+AI66+AI67+AI68+AI69+AI70+AI71+AI72+AI73+AI74+AI75+AI76)</f>
        <v>-8133023</v>
      </c>
      <c r="AJ77" s="1276"/>
      <c r="AK77" s="1276"/>
      <c r="AL77" s="1276"/>
      <c r="AM77" s="1276"/>
      <c r="AN77" s="1276"/>
      <c r="AO77" s="1276"/>
      <c r="AP77" s="1276">
        <f>SUM(AP51+AP48+AP49+AP50+AP52+AP53+AP54+AP55+AP66+AP67+AP68+AP69+AP70+AP71+AP72+AP73+AP74+AP75+AP76)</f>
        <v>0</v>
      </c>
      <c r="AQ77" s="1276"/>
      <c r="AR77" s="1276"/>
      <c r="AS77" s="1276"/>
      <c r="AT77" s="1276"/>
      <c r="AU77" s="1276"/>
      <c r="AV77" s="1276"/>
      <c r="AW77" s="157"/>
      <c r="BB77" s="726">
        <f>SUM(BB51+BB48+BB49+BB50+BB52+BB53+BB54+BB55+BB66+BB67+BB68+BB69+BB70+BB71+BB72+BB73+BB74+BB75+BB76)</f>
        <v>-8133023</v>
      </c>
      <c r="BC77" s="724"/>
      <c r="BD77" s="724"/>
      <c r="BE77" s="724"/>
      <c r="BF77" s="724"/>
      <c r="BG77" s="724"/>
      <c r="BH77" s="724"/>
    </row>
    <row r="78" spans="1:60" ht="13.5" x14ac:dyDescent="0.25">
      <c r="A78" s="1272"/>
      <c r="B78" s="1272"/>
      <c r="C78" s="1272"/>
      <c r="D78" s="1272"/>
      <c r="E78" s="1272"/>
      <c r="F78" s="1272"/>
      <c r="G78" s="1273" t="s">
        <v>2027</v>
      </c>
      <c r="H78" s="1273"/>
      <c r="I78" s="1273"/>
      <c r="J78" s="1273"/>
      <c r="K78" s="1273"/>
      <c r="L78" s="1273"/>
      <c r="M78" s="1273"/>
      <c r="N78" s="1273"/>
      <c r="O78" s="1273"/>
      <c r="P78" s="1273"/>
      <c r="Q78" s="1273"/>
      <c r="R78" s="1273"/>
      <c r="S78" s="1273"/>
      <c r="T78" s="1273"/>
      <c r="U78" s="1273"/>
      <c r="V78" s="1273"/>
      <c r="W78" s="1273"/>
      <c r="X78" s="1273"/>
      <c r="Y78" s="1273"/>
      <c r="Z78" s="1273"/>
      <c r="AA78" s="1273"/>
      <c r="AB78" s="1273"/>
      <c r="AC78" s="1273"/>
      <c r="AD78" s="1273"/>
      <c r="AE78" s="1273"/>
      <c r="AF78" s="1273"/>
      <c r="AG78" s="1273"/>
      <c r="AH78" s="1273"/>
      <c r="AI78" s="1176"/>
      <c r="AJ78" s="1176"/>
      <c r="AK78" s="1176"/>
      <c r="AL78" s="1176"/>
      <c r="AM78" s="1176"/>
      <c r="AN78" s="1176"/>
      <c r="AO78" s="1176"/>
      <c r="AP78" s="1176"/>
      <c r="AQ78" s="1176"/>
      <c r="AR78" s="1176"/>
      <c r="AS78" s="1176"/>
      <c r="AT78" s="1176"/>
      <c r="AU78" s="1176"/>
      <c r="AV78" s="1176"/>
      <c r="AW78" s="150"/>
      <c r="BB78" s="726">
        <f t="shared" ref="BB78" si="8">SUM(AI78)</f>
        <v>0</v>
      </c>
      <c r="BC78" s="724"/>
      <c r="BD78" s="724"/>
      <c r="BE78" s="724"/>
      <c r="BF78" s="724"/>
      <c r="BG78" s="724"/>
      <c r="BH78" s="724"/>
    </row>
    <row r="79" spans="1:60" s="146" customFormat="1" ht="15.95" customHeight="1" x14ac:dyDescent="0.25">
      <c r="A79" s="1272" t="s">
        <v>1910</v>
      </c>
      <c r="B79" s="1272"/>
      <c r="C79" s="1272"/>
      <c r="D79" s="1272"/>
      <c r="E79" s="1272"/>
      <c r="F79" s="1272"/>
      <c r="G79" s="1279" t="s">
        <v>2026</v>
      </c>
      <c r="H79" s="1279"/>
      <c r="I79" s="1279"/>
      <c r="J79" s="1279"/>
      <c r="K79" s="1279"/>
      <c r="L79" s="1279"/>
      <c r="M79" s="1279"/>
      <c r="N79" s="1279"/>
      <c r="O79" s="1279"/>
      <c r="P79" s="1279"/>
      <c r="Q79" s="1279"/>
      <c r="R79" s="1279"/>
      <c r="S79" s="1279"/>
      <c r="T79" s="1279"/>
      <c r="U79" s="1279"/>
      <c r="V79" s="1279"/>
      <c r="W79" s="1279"/>
      <c r="X79" s="1279"/>
      <c r="Y79" s="1279"/>
      <c r="Z79" s="1279"/>
      <c r="AA79" s="1279"/>
      <c r="AB79" s="1279"/>
      <c r="AC79" s="1279"/>
      <c r="AD79" s="1279"/>
      <c r="AE79" s="1279"/>
      <c r="AF79" s="1279"/>
      <c r="AG79" s="1279"/>
      <c r="AH79" s="1279"/>
      <c r="AI79" s="1276">
        <f>SUM(AI80+AI81+AI82+AI83-AI84-AI85-AI86-AI87)</f>
        <v>0</v>
      </c>
      <c r="AJ79" s="1276"/>
      <c r="AK79" s="1276"/>
      <c r="AL79" s="1276"/>
      <c r="AM79" s="1276"/>
      <c r="AN79" s="1276"/>
      <c r="AO79" s="1276"/>
      <c r="AP79" s="1276"/>
      <c r="AQ79" s="1276"/>
      <c r="AR79" s="1276"/>
      <c r="AS79" s="1276"/>
      <c r="AT79" s="1276"/>
      <c r="AU79" s="1276"/>
      <c r="AV79" s="1276"/>
      <c r="AW79" s="150"/>
      <c r="AX79" s="165"/>
      <c r="BB79" s="726">
        <f>SUM(BB80+BB81+BB82+BB83-BB84-BB85-BB86-BB87)</f>
        <v>0</v>
      </c>
      <c r="BC79" s="721"/>
      <c r="BD79" s="721"/>
      <c r="BE79" s="721"/>
      <c r="BF79" s="721"/>
      <c r="BG79" s="721"/>
      <c r="BH79" s="721"/>
    </row>
    <row r="80" spans="1:60" s="146" customFormat="1" ht="15.95" customHeight="1" x14ac:dyDescent="0.25">
      <c r="A80" s="1272" t="s">
        <v>1908</v>
      </c>
      <c r="B80" s="1272"/>
      <c r="C80" s="1272"/>
      <c r="D80" s="1272"/>
      <c r="E80" s="1272"/>
      <c r="F80" s="1272"/>
      <c r="G80" s="1279" t="s">
        <v>1907</v>
      </c>
      <c r="H80" s="1279"/>
      <c r="I80" s="1279"/>
      <c r="J80" s="1279"/>
      <c r="K80" s="1279"/>
      <c r="L80" s="1279"/>
      <c r="M80" s="1279"/>
      <c r="N80" s="1279"/>
      <c r="O80" s="1279"/>
      <c r="P80" s="1279"/>
      <c r="Q80" s="1279"/>
      <c r="R80" s="1279"/>
      <c r="S80" s="1279"/>
      <c r="T80" s="1279"/>
      <c r="U80" s="1279"/>
      <c r="V80" s="1279"/>
      <c r="W80" s="1279"/>
      <c r="X80" s="1279"/>
      <c r="Y80" s="1279"/>
      <c r="Z80" s="1279"/>
      <c r="AA80" s="1279"/>
      <c r="AB80" s="1279"/>
      <c r="AC80" s="1279"/>
      <c r="AD80" s="1279"/>
      <c r="AE80" s="1279"/>
      <c r="AF80" s="1279"/>
      <c r="AG80" s="1279"/>
      <c r="AH80" s="1279"/>
      <c r="AI80" s="1176"/>
      <c r="AJ80" s="1176"/>
      <c r="AK80" s="1176"/>
      <c r="AL80" s="1176"/>
      <c r="AM80" s="1176"/>
      <c r="AN80" s="1176"/>
      <c r="AO80" s="1176"/>
      <c r="AP80" s="1176"/>
      <c r="AQ80" s="1176"/>
      <c r="AR80" s="1176"/>
      <c r="AS80" s="1176"/>
      <c r="AT80" s="1176"/>
      <c r="AU80" s="1176"/>
      <c r="AV80" s="1176"/>
      <c r="AW80" s="150"/>
      <c r="AX80" s="165"/>
      <c r="BB80" s="726">
        <f t="shared" ref="BB80:BB87" si="9">SUM(AI80)</f>
        <v>0</v>
      </c>
      <c r="BC80" s="721"/>
      <c r="BD80" s="721"/>
      <c r="BE80" s="721"/>
      <c r="BF80" s="721"/>
      <c r="BG80" s="721"/>
      <c r="BH80" s="721"/>
    </row>
    <row r="81" spans="1:60" ht="28.5" customHeight="1" x14ac:dyDescent="0.25">
      <c r="A81" s="1272" t="s">
        <v>1906</v>
      </c>
      <c r="B81" s="1272"/>
      <c r="C81" s="1272"/>
      <c r="D81" s="1272"/>
      <c r="E81" s="1272"/>
      <c r="F81" s="1272"/>
      <c r="G81" s="1277" t="s">
        <v>2025</v>
      </c>
      <c r="H81" s="1277"/>
      <c r="I81" s="1277"/>
      <c r="J81" s="1277"/>
      <c r="K81" s="1277"/>
      <c r="L81" s="1277"/>
      <c r="M81" s="1277"/>
      <c r="N81" s="1277"/>
      <c r="O81" s="1277"/>
      <c r="P81" s="1277"/>
      <c r="Q81" s="1277"/>
      <c r="R81" s="1277"/>
      <c r="S81" s="1277"/>
      <c r="T81" s="1277"/>
      <c r="U81" s="1277"/>
      <c r="V81" s="1277"/>
      <c r="W81" s="1277"/>
      <c r="X81" s="1277"/>
      <c r="Y81" s="1277"/>
      <c r="Z81" s="1277"/>
      <c r="AA81" s="1277"/>
      <c r="AB81" s="1277"/>
      <c r="AC81" s="1277"/>
      <c r="AD81" s="1277"/>
      <c r="AE81" s="1277"/>
      <c r="AF81" s="1277"/>
      <c r="AG81" s="1277"/>
      <c r="AH81" s="1277"/>
      <c r="AI81" s="1176"/>
      <c r="AJ81" s="1176"/>
      <c r="AK81" s="1176"/>
      <c r="AL81" s="1176"/>
      <c r="AM81" s="1176"/>
      <c r="AN81" s="1176"/>
      <c r="AO81" s="1176"/>
      <c r="AP81" s="1176"/>
      <c r="AQ81" s="1176"/>
      <c r="AR81" s="1176"/>
      <c r="AS81" s="1176"/>
      <c r="AT81" s="1176"/>
      <c r="AU81" s="1176"/>
      <c r="AV81" s="1176"/>
      <c r="AW81" s="150"/>
      <c r="BB81" s="726">
        <f t="shared" si="9"/>
        <v>0</v>
      </c>
      <c r="BC81" s="724"/>
      <c r="BD81" s="724"/>
      <c r="BE81" s="724"/>
      <c r="BF81" s="724"/>
      <c r="BG81" s="724"/>
      <c r="BH81" s="724"/>
    </row>
    <row r="82" spans="1:60" ht="14.85" customHeight="1" x14ac:dyDescent="0.25">
      <c r="A82" s="1272" t="s">
        <v>1904</v>
      </c>
      <c r="B82" s="1272"/>
      <c r="C82" s="1272"/>
      <c r="D82" s="1272"/>
      <c r="E82" s="1272"/>
      <c r="F82" s="1272"/>
      <c r="G82" s="1277" t="s">
        <v>1903</v>
      </c>
      <c r="H82" s="1277"/>
      <c r="I82" s="1277"/>
      <c r="J82" s="1277"/>
      <c r="K82" s="1277"/>
      <c r="L82" s="1277"/>
      <c r="M82" s="1277"/>
      <c r="N82" s="1277"/>
      <c r="O82" s="1277"/>
      <c r="P82" s="1277"/>
      <c r="Q82" s="1277"/>
      <c r="R82" s="1277"/>
      <c r="S82" s="1277"/>
      <c r="T82" s="1277"/>
      <c r="U82" s="1277"/>
      <c r="V82" s="1277"/>
      <c r="W82" s="1277"/>
      <c r="X82" s="1277"/>
      <c r="Y82" s="1277"/>
      <c r="Z82" s="1277"/>
      <c r="AA82" s="1277"/>
      <c r="AB82" s="1277"/>
      <c r="AC82" s="1277"/>
      <c r="AD82" s="1277"/>
      <c r="AE82" s="1277"/>
      <c r="AF82" s="1277"/>
      <c r="AG82" s="1277"/>
      <c r="AH82" s="1277"/>
      <c r="AI82" s="1176"/>
      <c r="AJ82" s="1176"/>
      <c r="AK82" s="1176"/>
      <c r="AL82" s="1176"/>
      <c r="AM82" s="1176"/>
      <c r="AN82" s="1176"/>
      <c r="AO82" s="1176"/>
      <c r="AP82" s="1176"/>
      <c r="AQ82" s="1176"/>
      <c r="AR82" s="1176"/>
      <c r="AS82" s="1176"/>
      <c r="AT82" s="1176"/>
      <c r="AU82" s="1176"/>
      <c r="AV82" s="1176"/>
      <c r="AW82" s="150"/>
      <c r="BB82" s="726">
        <f t="shared" si="9"/>
        <v>0</v>
      </c>
      <c r="BC82" s="724"/>
      <c r="BD82" s="724"/>
      <c r="BE82" s="724"/>
      <c r="BF82" s="724"/>
      <c r="BG82" s="724"/>
      <c r="BH82" s="724"/>
    </row>
    <row r="83" spans="1:60" ht="13.5" x14ac:dyDescent="0.25">
      <c r="A83" s="1272" t="s">
        <v>1902</v>
      </c>
      <c r="B83" s="1272"/>
      <c r="C83" s="1272"/>
      <c r="D83" s="1272"/>
      <c r="E83" s="1272"/>
      <c r="F83" s="1272"/>
      <c r="G83" s="1277" t="s">
        <v>1901</v>
      </c>
      <c r="H83" s="1277"/>
      <c r="I83" s="1277"/>
      <c r="J83" s="1277"/>
      <c r="K83" s="1277"/>
      <c r="L83" s="1277"/>
      <c r="M83" s="1277"/>
      <c r="N83" s="1277"/>
      <c r="O83" s="1277"/>
      <c r="P83" s="1277"/>
      <c r="Q83" s="1277"/>
      <c r="R83" s="1277"/>
      <c r="S83" s="1277"/>
      <c r="T83" s="1277"/>
      <c r="U83" s="1277"/>
      <c r="V83" s="1277"/>
      <c r="W83" s="1277"/>
      <c r="X83" s="1277"/>
      <c r="Y83" s="1277"/>
      <c r="Z83" s="1277"/>
      <c r="AA83" s="1277"/>
      <c r="AB83" s="1277"/>
      <c r="AC83" s="1277"/>
      <c r="AD83" s="1277"/>
      <c r="AE83" s="1277"/>
      <c r="AF83" s="1277"/>
      <c r="AG83" s="1277"/>
      <c r="AH83" s="1277"/>
      <c r="AI83" s="1176"/>
      <c r="AJ83" s="1176"/>
      <c r="AK83" s="1176"/>
      <c r="AL83" s="1176"/>
      <c r="AM83" s="1176"/>
      <c r="AN83" s="1176"/>
      <c r="AO83" s="1176"/>
      <c r="AP83" s="1176"/>
      <c r="AQ83" s="1176"/>
      <c r="AR83" s="1176"/>
      <c r="AS83" s="1176"/>
      <c r="AT83" s="1176"/>
      <c r="AU83" s="1176"/>
      <c r="AV83" s="1176"/>
      <c r="AW83" s="150"/>
      <c r="BB83" s="726">
        <f t="shared" si="9"/>
        <v>0</v>
      </c>
      <c r="BC83" s="724"/>
      <c r="BD83" s="724"/>
      <c r="BE83" s="724"/>
      <c r="BF83" s="724"/>
      <c r="BG83" s="724"/>
      <c r="BH83" s="724"/>
    </row>
    <row r="84" spans="1:60" ht="30" customHeight="1" x14ac:dyDescent="0.25">
      <c r="A84" s="1272" t="s">
        <v>1900</v>
      </c>
      <c r="B84" s="1272"/>
      <c r="C84" s="1272"/>
      <c r="D84" s="1272"/>
      <c r="E84" s="1272"/>
      <c r="F84" s="1272"/>
      <c r="G84" s="1277" t="s">
        <v>1899</v>
      </c>
      <c r="H84" s="1277"/>
      <c r="I84" s="1277"/>
      <c r="J84" s="1277"/>
      <c r="K84" s="1277"/>
      <c r="L84" s="1277"/>
      <c r="M84" s="1277"/>
      <c r="N84" s="1277"/>
      <c r="O84" s="1277"/>
      <c r="P84" s="1277"/>
      <c r="Q84" s="1277"/>
      <c r="R84" s="1277"/>
      <c r="S84" s="1277"/>
      <c r="T84" s="1277"/>
      <c r="U84" s="1277"/>
      <c r="V84" s="1277"/>
      <c r="W84" s="1277"/>
      <c r="X84" s="1277"/>
      <c r="Y84" s="1277"/>
      <c r="Z84" s="1277"/>
      <c r="AA84" s="1277"/>
      <c r="AB84" s="1277"/>
      <c r="AC84" s="1277"/>
      <c r="AD84" s="1277"/>
      <c r="AE84" s="1277"/>
      <c r="AF84" s="1277"/>
      <c r="AG84" s="1277"/>
      <c r="AH84" s="1277"/>
      <c r="AI84" s="1176"/>
      <c r="AJ84" s="1176"/>
      <c r="AK84" s="1176"/>
      <c r="AL84" s="1176"/>
      <c r="AM84" s="1176"/>
      <c r="AN84" s="1176"/>
      <c r="AO84" s="1176"/>
      <c r="AP84" s="1176"/>
      <c r="AQ84" s="1176"/>
      <c r="AR84" s="1176"/>
      <c r="AS84" s="1176"/>
      <c r="AT84" s="1176"/>
      <c r="AU84" s="1176"/>
      <c r="AV84" s="1176"/>
      <c r="AW84" s="150"/>
      <c r="BB84" s="726">
        <f t="shared" si="9"/>
        <v>0</v>
      </c>
      <c r="BC84" s="724"/>
      <c r="BD84" s="724"/>
      <c r="BE84" s="724"/>
      <c r="BF84" s="724"/>
      <c r="BG84" s="724"/>
      <c r="BH84" s="724"/>
    </row>
    <row r="85" spans="1:60" s="146" customFormat="1" ht="15.95" customHeight="1" x14ac:dyDescent="0.25">
      <c r="A85" s="1272" t="s">
        <v>1898</v>
      </c>
      <c r="B85" s="1272"/>
      <c r="C85" s="1272"/>
      <c r="D85" s="1272"/>
      <c r="E85" s="1272"/>
      <c r="F85" s="1272"/>
      <c r="G85" s="1279" t="s">
        <v>2024</v>
      </c>
      <c r="H85" s="1279"/>
      <c r="I85" s="1279"/>
      <c r="J85" s="1279"/>
      <c r="K85" s="1279"/>
      <c r="L85" s="1279"/>
      <c r="M85" s="1279"/>
      <c r="N85" s="1279"/>
      <c r="O85" s="1279"/>
      <c r="P85" s="1279"/>
      <c r="Q85" s="1279"/>
      <c r="R85" s="1279"/>
      <c r="S85" s="1279"/>
      <c r="T85" s="1279"/>
      <c r="U85" s="1279"/>
      <c r="V85" s="1279"/>
      <c r="W85" s="1279"/>
      <c r="X85" s="1279"/>
      <c r="Y85" s="1279"/>
      <c r="Z85" s="1279"/>
      <c r="AA85" s="1279"/>
      <c r="AB85" s="1279"/>
      <c r="AC85" s="1279"/>
      <c r="AD85" s="1279"/>
      <c r="AE85" s="1279"/>
      <c r="AF85" s="1279"/>
      <c r="AG85" s="1279"/>
      <c r="AH85" s="1279"/>
      <c r="AI85" s="1176"/>
      <c r="AJ85" s="1176"/>
      <c r="AK85" s="1176"/>
      <c r="AL85" s="1176"/>
      <c r="AM85" s="1176"/>
      <c r="AN85" s="1176"/>
      <c r="AO85" s="1176"/>
      <c r="AP85" s="1176"/>
      <c r="AQ85" s="1176"/>
      <c r="AR85" s="1176"/>
      <c r="AS85" s="1176"/>
      <c r="AT85" s="1176"/>
      <c r="AU85" s="1176"/>
      <c r="AV85" s="1176"/>
      <c r="AW85" s="150"/>
      <c r="AX85" s="165"/>
      <c r="BB85" s="726">
        <f t="shared" si="9"/>
        <v>0</v>
      </c>
      <c r="BC85" s="721"/>
      <c r="BD85" s="721"/>
      <c r="BE85" s="721"/>
      <c r="BF85" s="721"/>
      <c r="BG85" s="721"/>
      <c r="BH85" s="721"/>
    </row>
    <row r="86" spans="1:60" ht="30" customHeight="1" x14ac:dyDescent="0.25">
      <c r="A86" s="1272" t="s">
        <v>1896</v>
      </c>
      <c r="B86" s="1272"/>
      <c r="C86" s="1272"/>
      <c r="D86" s="1272"/>
      <c r="E86" s="1272"/>
      <c r="F86" s="1272"/>
      <c r="G86" s="1277" t="s">
        <v>2023</v>
      </c>
      <c r="H86" s="1277"/>
      <c r="I86" s="1277"/>
      <c r="J86" s="1277"/>
      <c r="K86" s="1277"/>
      <c r="L86" s="1277"/>
      <c r="M86" s="1277"/>
      <c r="N86" s="1277"/>
      <c r="O86" s="1277"/>
      <c r="P86" s="1277"/>
      <c r="Q86" s="1277"/>
      <c r="R86" s="1277"/>
      <c r="S86" s="1277"/>
      <c r="T86" s="1277"/>
      <c r="U86" s="1277"/>
      <c r="V86" s="1277"/>
      <c r="W86" s="1277"/>
      <c r="X86" s="1277"/>
      <c r="Y86" s="1277"/>
      <c r="Z86" s="1277"/>
      <c r="AA86" s="1277"/>
      <c r="AB86" s="1277"/>
      <c r="AC86" s="1277"/>
      <c r="AD86" s="1277"/>
      <c r="AE86" s="1277"/>
      <c r="AF86" s="1277"/>
      <c r="AG86" s="1277"/>
      <c r="AH86" s="1277"/>
      <c r="AI86" s="1176"/>
      <c r="AJ86" s="1176"/>
      <c r="AK86" s="1176"/>
      <c r="AL86" s="1176"/>
      <c r="AM86" s="1176"/>
      <c r="AN86" s="1176"/>
      <c r="AO86" s="1176"/>
      <c r="AP86" s="1176"/>
      <c r="AQ86" s="1176"/>
      <c r="AR86" s="1176"/>
      <c r="AS86" s="1176"/>
      <c r="AT86" s="1176"/>
      <c r="AU86" s="1176"/>
      <c r="AV86" s="1176"/>
      <c r="AW86" s="150"/>
      <c r="BB86" s="726">
        <f t="shared" si="9"/>
        <v>0</v>
      </c>
      <c r="BC86" s="724"/>
      <c r="BD86" s="724"/>
      <c r="BE86" s="724"/>
      <c r="BF86" s="724"/>
      <c r="BG86" s="724"/>
      <c r="BH86" s="724"/>
    </row>
    <row r="87" spans="1:60" s="146" customFormat="1" ht="15.95" customHeight="1" x14ac:dyDescent="0.25">
      <c r="A87" s="1272" t="s">
        <v>1894</v>
      </c>
      <c r="B87" s="1272"/>
      <c r="C87" s="1272"/>
      <c r="D87" s="1272"/>
      <c r="E87" s="1272"/>
      <c r="F87" s="1272"/>
      <c r="G87" s="1279" t="s">
        <v>2022</v>
      </c>
      <c r="H87" s="1279"/>
      <c r="I87" s="1279"/>
      <c r="J87" s="1279"/>
      <c r="K87" s="1279"/>
      <c r="L87" s="1279"/>
      <c r="M87" s="1279"/>
      <c r="N87" s="1279"/>
      <c r="O87" s="1279"/>
      <c r="P87" s="1279"/>
      <c r="Q87" s="1279"/>
      <c r="R87" s="1279"/>
      <c r="S87" s="1279"/>
      <c r="T87" s="1279"/>
      <c r="U87" s="1279"/>
      <c r="V87" s="1279"/>
      <c r="W87" s="1279"/>
      <c r="X87" s="1279"/>
      <c r="Y87" s="1279"/>
      <c r="Z87" s="1279"/>
      <c r="AA87" s="1279"/>
      <c r="AB87" s="1279"/>
      <c r="AC87" s="1279"/>
      <c r="AD87" s="1279"/>
      <c r="AE87" s="1279"/>
      <c r="AF87" s="1279"/>
      <c r="AG87" s="1279"/>
      <c r="AH87" s="1279"/>
      <c r="AI87" s="1176"/>
      <c r="AJ87" s="1176"/>
      <c r="AK87" s="1176"/>
      <c r="AL87" s="1176"/>
      <c r="AM87" s="1176"/>
      <c r="AN87" s="1176"/>
      <c r="AO87" s="1176"/>
      <c r="AP87" s="1176"/>
      <c r="AQ87" s="1176"/>
      <c r="AR87" s="1176"/>
      <c r="AS87" s="1176" t="s">
        <v>1874</v>
      </c>
      <c r="AT87" s="1176"/>
      <c r="AU87" s="1176"/>
      <c r="AV87" s="1176"/>
      <c r="AW87" s="150"/>
      <c r="AX87" s="165"/>
      <c r="BB87" s="726">
        <f t="shared" si="9"/>
        <v>0</v>
      </c>
      <c r="BC87" s="721"/>
      <c r="BD87" s="721"/>
      <c r="BE87" s="721"/>
      <c r="BF87" s="721"/>
      <c r="BG87" s="721"/>
      <c r="BH87" s="721"/>
    </row>
    <row r="88" spans="1:60" s="146" customFormat="1" ht="14.85" customHeight="1" x14ac:dyDescent="0.25">
      <c r="A88" s="154"/>
      <c r="H88" s="150"/>
      <c r="I88" s="150"/>
      <c r="J88" s="150"/>
      <c r="K88" s="150"/>
      <c r="L88" s="150"/>
      <c r="M88" s="150"/>
      <c r="N88" s="150"/>
      <c r="O88" s="150"/>
      <c r="P88" s="150"/>
      <c r="Q88" s="150"/>
      <c r="R88" s="150"/>
      <c r="S88" s="150"/>
      <c r="T88" s="150"/>
      <c r="U88" s="150"/>
      <c r="V88" s="150"/>
      <c r="W88" s="150"/>
      <c r="X88" s="150"/>
      <c r="Y88" s="150"/>
      <c r="Z88" s="150"/>
      <c r="AA88" s="150"/>
      <c r="AB88" s="150"/>
      <c r="AC88" s="150"/>
      <c r="AD88" s="150"/>
      <c r="AE88" s="150"/>
      <c r="AF88" s="150"/>
      <c r="AG88" s="150"/>
      <c r="AH88" s="150"/>
      <c r="AI88" s="150"/>
      <c r="AJ88" s="150"/>
      <c r="AK88" s="150"/>
      <c r="AL88" s="150"/>
      <c r="AM88" s="150"/>
      <c r="AN88" s="150"/>
      <c r="AO88" s="150"/>
      <c r="AP88" s="150"/>
      <c r="AQ88" s="150"/>
      <c r="AR88" s="150"/>
      <c r="AS88" s="150"/>
      <c r="AT88" s="150"/>
      <c r="AU88" s="150"/>
      <c r="AV88" s="150"/>
      <c r="AW88" s="150"/>
      <c r="BB88" s="725"/>
    </row>
    <row r="89" spans="1:60" s="146" customFormat="1" ht="14.85" customHeight="1" x14ac:dyDescent="0.25">
      <c r="BB89" s="725"/>
    </row>
    <row r="90" spans="1:60" ht="14.85" customHeight="1" x14ac:dyDescent="0.25">
      <c r="A90" s="146"/>
    </row>
    <row r="92" spans="1:60" ht="15.95" customHeight="1" x14ac:dyDescent="0.25">
      <c r="A92" s="153" t="s">
        <v>1501</v>
      </c>
      <c r="B92" s="149"/>
      <c r="C92" s="149"/>
      <c r="D92" s="149"/>
      <c r="E92" s="149"/>
      <c r="F92" s="149"/>
      <c r="G92" s="149"/>
      <c r="H92" s="149"/>
      <c r="I92" s="149"/>
      <c r="J92" s="149"/>
      <c r="K92" s="149"/>
      <c r="L92" s="149"/>
      <c r="M92" s="149"/>
      <c r="N92" s="149"/>
      <c r="O92" s="149"/>
      <c r="P92" s="149"/>
      <c r="Q92" s="152"/>
      <c r="AE92" s="144" t="s">
        <v>826</v>
      </c>
      <c r="AG92" s="166"/>
      <c r="AH92" s="168" t="str">
        <f t="shared" ref="AH92:AQ92" si="10">AH2</f>
        <v>2</v>
      </c>
      <c r="AI92" s="168" t="str">
        <f t="shared" si="10"/>
        <v>0</v>
      </c>
      <c r="AJ92" s="168" t="str">
        <f t="shared" si="10"/>
        <v>2</v>
      </c>
      <c r="AK92" s="168" t="str">
        <f t="shared" si="10"/>
        <v>0</v>
      </c>
      <c r="AL92" s="168" t="str">
        <f t="shared" si="10"/>
        <v>4</v>
      </c>
      <c r="AM92" s="168" t="str">
        <f t="shared" si="10"/>
        <v>4</v>
      </c>
      <c r="AN92" s="168" t="str">
        <f t="shared" si="10"/>
        <v>7</v>
      </c>
      <c r="AO92" s="168" t="str">
        <f t="shared" si="10"/>
        <v>1</v>
      </c>
      <c r="AP92" s="168" t="str">
        <f t="shared" si="10"/>
        <v>7</v>
      </c>
      <c r="AQ92" s="168" t="str">
        <f t="shared" si="10"/>
        <v>6</v>
      </c>
      <c r="AR92" s="166"/>
    </row>
    <row r="94" spans="1:60" s="146" customFormat="1" ht="14.85" customHeight="1" x14ac:dyDescent="0.25">
      <c r="A94" s="1278" t="s">
        <v>1873</v>
      </c>
      <c r="B94" s="1278"/>
      <c r="C94" s="1278"/>
      <c r="D94" s="1278"/>
      <c r="E94" s="1278"/>
      <c r="F94" s="1278"/>
      <c r="G94" s="1278" t="s">
        <v>1872</v>
      </c>
      <c r="H94" s="1278"/>
      <c r="I94" s="1278"/>
      <c r="J94" s="1278"/>
      <c r="K94" s="1278"/>
      <c r="L94" s="1278"/>
      <c r="M94" s="1278"/>
      <c r="N94" s="1278"/>
      <c r="O94" s="1278"/>
      <c r="P94" s="1278"/>
      <c r="Q94" s="1278"/>
      <c r="R94" s="1278"/>
      <c r="S94" s="1278"/>
      <c r="T94" s="1278"/>
      <c r="U94" s="1278"/>
      <c r="V94" s="1278"/>
      <c r="W94" s="1278"/>
      <c r="X94" s="1278"/>
      <c r="Y94" s="1278"/>
      <c r="Z94" s="1278"/>
      <c r="AA94" s="1278"/>
      <c r="AB94" s="1278"/>
      <c r="AC94" s="1278"/>
      <c r="AD94" s="1278"/>
      <c r="AE94" s="1278"/>
      <c r="AF94" s="1278"/>
      <c r="AG94" s="1278"/>
      <c r="AH94" s="1278"/>
      <c r="AI94" s="1278" t="s">
        <v>799</v>
      </c>
      <c r="AJ94" s="1278"/>
      <c r="AK94" s="1278"/>
      <c r="AL94" s="1278"/>
      <c r="AM94" s="1278"/>
      <c r="AN94" s="1278"/>
      <c r="AO94" s="1278"/>
      <c r="AP94" s="1278" t="s">
        <v>470</v>
      </c>
      <c r="AQ94" s="1278"/>
      <c r="AR94" s="1278"/>
      <c r="AS94" s="1278"/>
      <c r="AT94" s="1278"/>
      <c r="AU94" s="1278"/>
      <c r="AV94" s="1278"/>
      <c r="AW94" s="156"/>
      <c r="BB94" s="725"/>
    </row>
    <row r="95" spans="1:60" s="146" customFormat="1" ht="30.75" customHeight="1" x14ac:dyDescent="0.25">
      <c r="A95" s="1278"/>
      <c r="B95" s="1278"/>
      <c r="C95" s="1278"/>
      <c r="D95" s="1278"/>
      <c r="E95" s="1278"/>
      <c r="F95" s="1278"/>
      <c r="G95" s="1278"/>
      <c r="H95" s="1278"/>
      <c r="I95" s="1278"/>
      <c r="J95" s="1278"/>
      <c r="K95" s="1278"/>
      <c r="L95" s="1278"/>
      <c r="M95" s="1278"/>
      <c r="N95" s="1278"/>
      <c r="O95" s="1278"/>
      <c r="P95" s="1278"/>
      <c r="Q95" s="1278"/>
      <c r="R95" s="1278"/>
      <c r="S95" s="1278"/>
      <c r="T95" s="1278"/>
      <c r="U95" s="1278"/>
      <c r="V95" s="1278"/>
      <c r="W95" s="1278"/>
      <c r="X95" s="1278"/>
      <c r="Y95" s="1278"/>
      <c r="Z95" s="1278"/>
      <c r="AA95" s="1278"/>
      <c r="AB95" s="1278"/>
      <c r="AC95" s="1278"/>
      <c r="AD95" s="1278"/>
      <c r="AE95" s="1278"/>
      <c r="AF95" s="1278"/>
      <c r="AG95" s="1278"/>
      <c r="AH95" s="1278"/>
      <c r="AI95" s="1278"/>
      <c r="AJ95" s="1278"/>
      <c r="AK95" s="1278"/>
      <c r="AL95" s="1278"/>
      <c r="AM95" s="1278"/>
      <c r="AN95" s="1278"/>
      <c r="AO95" s="1278"/>
      <c r="AP95" s="1278"/>
      <c r="AQ95" s="1278"/>
      <c r="AR95" s="1278"/>
      <c r="AS95" s="1278"/>
      <c r="AT95" s="1278"/>
      <c r="AU95" s="1278"/>
      <c r="AV95" s="1278"/>
      <c r="AW95" s="156"/>
      <c r="BB95" s="725"/>
    </row>
    <row r="96" spans="1:60" ht="45" customHeight="1" x14ac:dyDescent="0.25">
      <c r="A96" s="1272" t="s">
        <v>1892</v>
      </c>
      <c r="B96" s="1272"/>
      <c r="C96" s="1272"/>
      <c r="D96" s="1272"/>
      <c r="E96" s="1272"/>
      <c r="F96" s="1272"/>
      <c r="G96" s="1277" t="s">
        <v>3585</v>
      </c>
      <c r="H96" s="1277"/>
      <c r="I96" s="1277"/>
      <c r="J96" s="1277"/>
      <c r="K96" s="1277"/>
      <c r="L96" s="1277"/>
      <c r="M96" s="1277"/>
      <c r="N96" s="1277"/>
      <c r="O96" s="1277"/>
      <c r="P96" s="1277"/>
      <c r="Q96" s="1277"/>
      <c r="R96" s="1277"/>
      <c r="S96" s="1277"/>
      <c r="T96" s="1277"/>
      <c r="U96" s="1277"/>
      <c r="V96" s="1277"/>
      <c r="W96" s="1277"/>
      <c r="X96" s="1277"/>
      <c r="Y96" s="1277"/>
      <c r="Z96" s="1277"/>
      <c r="AA96" s="1277"/>
      <c r="AB96" s="1277"/>
      <c r="AC96" s="1277"/>
      <c r="AD96" s="1277"/>
      <c r="AE96" s="1277"/>
      <c r="AF96" s="1277"/>
      <c r="AG96" s="1277"/>
      <c r="AH96" s="1277"/>
      <c r="AI96" s="1276">
        <f>SUM(AI97+AI98+AI99+AI100+AI101+AI102+AI103+AI104+AI105)</f>
        <v>3127</v>
      </c>
      <c r="AJ96" s="1276"/>
      <c r="AK96" s="1276"/>
      <c r="AL96" s="1276"/>
      <c r="AM96" s="1276"/>
      <c r="AN96" s="1276"/>
      <c r="AO96" s="1276"/>
      <c r="AP96" s="1276">
        <f>SUM(AP97+AP98+AP99+AP100+AP101+AP102+AP103+AP104+AP105)</f>
        <v>0</v>
      </c>
      <c r="AQ96" s="1276"/>
      <c r="AR96" s="1276"/>
      <c r="AS96" s="1276"/>
      <c r="AT96" s="1276"/>
      <c r="AU96" s="1276"/>
      <c r="AV96" s="1276"/>
      <c r="AW96" s="170"/>
      <c r="BB96" s="726">
        <f>SUM(BB97+BB98+BB99+BB100+BB101+BB102+BB103+BB104+BB105)</f>
        <v>3127</v>
      </c>
      <c r="BC96" s="724"/>
      <c r="BD96" s="724"/>
      <c r="BE96" s="724"/>
      <c r="BF96" s="724"/>
      <c r="BG96" s="724"/>
      <c r="BH96" s="724"/>
    </row>
    <row r="97" spans="1:60" ht="13.5" x14ac:dyDescent="0.25">
      <c r="A97" s="1272" t="s">
        <v>1890</v>
      </c>
      <c r="B97" s="1272"/>
      <c r="C97" s="1272"/>
      <c r="D97" s="1272"/>
      <c r="E97" s="1272"/>
      <c r="F97" s="1272"/>
      <c r="G97" s="1277" t="s">
        <v>1889</v>
      </c>
      <c r="H97" s="1277"/>
      <c r="I97" s="1277"/>
      <c r="J97" s="1277"/>
      <c r="K97" s="1277"/>
      <c r="L97" s="1277"/>
      <c r="M97" s="1277"/>
      <c r="N97" s="1277"/>
      <c r="O97" s="1277"/>
      <c r="P97" s="1277"/>
      <c r="Q97" s="1277"/>
      <c r="R97" s="1277"/>
      <c r="S97" s="1277"/>
      <c r="T97" s="1277"/>
      <c r="U97" s="1277"/>
      <c r="V97" s="1277"/>
      <c r="W97" s="1277"/>
      <c r="X97" s="1277"/>
      <c r="Y97" s="1277"/>
      <c r="Z97" s="1277"/>
      <c r="AA97" s="1277"/>
      <c r="AB97" s="1277"/>
      <c r="AC97" s="1277"/>
      <c r="AD97" s="1277"/>
      <c r="AE97" s="1277"/>
      <c r="AF97" s="1277"/>
      <c r="AG97" s="1277"/>
      <c r="AH97" s="1277"/>
      <c r="AI97" s="1176"/>
      <c r="AJ97" s="1176"/>
      <c r="AK97" s="1176"/>
      <c r="AL97" s="1176"/>
      <c r="AM97" s="1176"/>
      <c r="AN97" s="1176"/>
      <c r="AO97" s="1176"/>
      <c r="AP97" s="1176"/>
      <c r="AQ97" s="1176"/>
      <c r="AR97" s="1176"/>
      <c r="AS97" s="1176"/>
      <c r="AT97" s="1176"/>
      <c r="AU97" s="1176"/>
      <c r="AV97" s="1176"/>
      <c r="AW97" s="170"/>
      <c r="BB97" s="726">
        <f t="shared" ref="BB97:BB98" si="11">SUM(AI97)</f>
        <v>0</v>
      </c>
      <c r="BC97" s="724"/>
      <c r="BD97" s="724"/>
      <c r="BE97" s="724"/>
      <c r="BF97" s="724"/>
      <c r="BG97" s="724"/>
      <c r="BH97" s="724"/>
    </row>
    <row r="98" spans="1:60" ht="13.5" x14ac:dyDescent="0.25">
      <c r="A98" s="1272" t="s">
        <v>1888</v>
      </c>
      <c r="B98" s="1272"/>
      <c r="C98" s="1272"/>
      <c r="D98" s="1272"/>
      <c r="E98" s="1272"/>
      <c r="F98" s="1272"/>
      <c r="G98" s="1277" t="s">
        <v>2021</v>
      </c>
      <c r="H98" s="1277"/>
      <c r="I98" s="1277"/>
      <c r="J98" s="1277"/>
      <c r="K98" s="1277"/>
      <c r="L98" s="1277"/>
      <c r="M98" s="1277"/>
      <c r="N98" s="1277"/>
      <c r="O98" s="1277"/>
      <c r="P98" s="1277"/>
      <c r="Q98" s="1277"/>
      <c r="R98" s="1277"/>
      <c r="S98" s="1277"/>
      <c r="T98" s="1277"/>
      <c r="U98" s="1277"/>
      <c r="V98" s="1277"/>
      <c r="W98" s="1277"/>
      <c r="X98" s="1277"/>
      <c r="Y98" s="1277"/>
      <c r="Z98" s="1277"/>
      <c r="AA98" s="1277"/>
      <c r="AB98" s="1277"/>
      <c r="AC98" s="1277"/>
      <c r="AD98" s="1277"/>
      <c r="AE98" s="1277"/>
      <c r="AF98" s="1277"/>
      <c r="AG98" s="1277"/>
      <c r="AH98" s="1277"/>
      <c r="AI98" s="1176"/>
      <c r="AJ98" s="1176"/>
      <c r="AK98" s="1176"/>
      <c r="AL98" s="1176"/>
      <c r="AM98" s="1176"/>
      <c r="AN98" s="1176"/>
      <c r="AO98" s="1176"/>
      <c r="AP98" s="1176"/>
      <c r="AQ98" s="1176"/>
      <c r="AR98" s="1176"/>
      <c r="AS98" s="1176"/>
      <c r="AT98" s="1176"/>
      <c r="AU98" s="1176"/>
      <c r="AV98" s="1176"/>
      <c r="AW98" s="156"/>
      <c r="BB98" s="726">
        <f t="shared" si="11"/>
        <v>0</v>
      </c>
      <c r="BC98" s="724"/>
      <c r="BD98" s="724"/>
      <c r="BE98" s="724"/>
      <c r="BF98" s="724"/>
      <c r="BG98" s="724"/>
      <c r="BH98" s="724"/>
    </row>
    <row r="99" spans="1:60" ht="45" customHeight="1" x14ac:dyDescent="0.25">
      <c r="A99" s="1272" t="s">
        <v>1886</v>
      </c>
      <c r="B99" s="1272"/>
      <c r="C99" s="1272"/>
      <c r="D99" s="1272"/>
      <c r="E99" s="1272"/>
      <c r="F99" s="1272"/>
      <c r="G99" s="1277" t="s">
        <v>2020</v>
      </c>
      <c r="H99" s="1277"/>
      <c r="I99" s="1277"/>
      <c r="J99" s="1277"/>
      <c r="K99" s="1277"/>
      <c r="L99" s="1277"/>
      <c r="M99" s="1277"/>
      <c r="N99" s="1277"/>
      <c r="O99" s="1277"/>
      <c r="P99" s="1277"/>
      <c r="Q99" s="1277"/>
      <c r="R99" s="1277"/>
      <c r="S99" s="1277"/>
      <c r="T99" s="1277"/>
      <c r="U99" s="1277"/>
      <c r="V99" s="1277"/>
      <c r="W99" s="1277"/>
      <c r="X99" s="1277"/>
      <c r="Y99" s="1277"/>
      <c r="Z99" s="1277"/>
      <c r="AA99" s="1277"/>
      <c r="AB99" s="1277"/>
      <c r="AC99" s="1277"/>
      <c r="AD99" s="1277"/>
      <c r="AE99" s="1277"/>
      <c r="AF99" s="1277"/>
      <c r="AG99" s="1277"/>
      <c r="AH99" s="1277"/>
      <c r="AI99" s="1176">
        <f>SUM(SUVAHAVUJ!$N$141-SUVAHAVUJ!$Y$141+SUVAHAVUJ!$N$142-SUVAHAVUJ!$Y$142)</f>
        <v>0</v>
      </c>
      <c r="AJ99" s="1176"/>
      <c r="AK99" s="1176"/>
      <c r="AL99" s="1176"/>
      <c r="AM99" s="1176"/>
      <c r="AN99" s="1176"/>
      <c r="AO99" s="1176"/>
      <c r="AP99" s="1176"/>
      <c r="AQ99" s="1176"/>
      <c r="AR99" s="1176"/>
      <c r="AS99" s="1176"/>
      <c r="AT99" s="1176"/>
      <c r="AU99" s="1176"/>
      <c r="AV99" s="1176"/>
      <c r="AW99" s="170"/>
      <c r="BB99" s="726">
        <f>SUM(SUVAHAVUJ!$N$141-SUVAHAVUJ!$Y$141+SUVAHAVUJ!$N$142-SUVAHAVUJ!$Y$142)</f>
        <v>0</v>
      </c>
      <c r="BC99" s="724"/>
      <c r="BD99" s="724"/>
      <c r="BE99" s="724"/>
      <c r="BF99" s="724"/>
      <c r="BG99" s="724"/>
      <c r="BH99" s="724"/>
    </row>
    <row r="100" spans="1:60" ht="45" customHeight="1" x14ac:dyDescent="0.25">
      <c r="A100" s="1272" t="s">
        <v>1884</v>
      </c>
      <c r="B100" s="1272"/>
      <c r="C100" s="1272"/>
      <c r="D100" s="1272"/>
      <c r="E100" s="1272"/>
      <c r="F100" s="1272"/>
      <c r="G100" s="1277" t="s">
        <v>2019</v>
      </c>
      <c r="H100" s="1277"/>
      <c r="I100" s="1277"/>
      <c r="J100" s="1277"/>
      <c r="K100" s="1277"/>
      <c r="L100" s="1277"/>
      <c r="M100" s="1277"/>
      <c r="N100" s="1277"/>
      <c r="O100" s="1277"/>
      <c r="P100" s="1277"/>
      <c r="Q100" s="1277"/>
      <c r="R100" s="1277"/>
      <c r="S100" s="1277"/>
      <c r="T100" s="1277"/>
      <c r="U100" s="1277"/>
      <c r="V100" s="1277"/>
      <c r="W100" s="1277"/>
      <c r="X100" s="1277"/>
      <c r="Y100" s="1277"/>
      <c r="Z100" s="1277"/>
      <c r="AA100" s="1277"/>
      <c r="AB100" s="1277"/>
      <c r="AC100" s="1277"/>
      <c r="AD100" s="1277"/>
      <c r="AE100" s="1277"/>
      <c r="AF100" s="1277"/>
      <c r="AG100" s="1277"/>
      <c r="AH100" s="1277"/>
      <c r="AI100" s="1176"/>
      <c r="AJ100" s="1176"/>
      <c r="AK100" s="1176"/>
      <c r="AL100" s="1176"/>
      <c r="AM100" s="1176"/>
      <c r="AN100" s="1176"/>
      <c r="AO100" s="1176"/>
      <c r="AP100" s="1176"/>
      <c r="AQ100" s="1176"/>
      <c r="AR100" s="1176"/>
      <c r="AS100" s="1176"/>
      <c r="AT100" s="1176"/>
      <c r="AU100" s="1176"/>
      <c r="AV100" s="1176"/>
      <c r="AW100" s="170"/>
      <c r="BB100" s="726">
        <f t="shared" ref="BB100:BB103" si="12">SUM(AI100)</f>
        <v>0</v>
      </c>
      <c r="BC100" s="724"/>
      <c r="BD100" s="724"/>
      <c r="BE100" s="724"/>
      <c r="BF100" s="724"/>
      <c r="BG100" s="724"/>
      <c r="BH100" s="724"/>
    </row>
    <row r="101" spans="1:60" ht="13.5" x14ac:dyDescent="0.25">
      <c r="A101" s="1272" t="s">
        <v>1882</v>
      </c>
      <c r="B101" s="1272"/>
      <c r="C101" s="1272"/>
      <c r="D101" s="1272"/>
      <c r="E101" s="1272"/>
      <c r="F101" s="1272"/>
      <c r="G101" s="1277" t="s">
        <v>1881</v>
      </c>
      <c r="H101" s="1277"/>
      <c r="I101" s="1277"/>
      <c r="J101" s="1277"/>
      <c r="K101" s="1277"/>
      <c r="L101" s="1277"/>
      <c r="M101" s="1277"/>
      <c r="N101" s="1277"/>
      <c r="O101" s="1277"/>
      <c r="P101" s="1277"/>
      <c r="Q101" s="1277"/>
      <c r="R101" s="1277"/>
      <c r="S101" s="1277"/>
      <c r="T101" s="1277"/>
      <c r="U101" s="1277"/>
      <c r="V101" s="1277"/>
      <c r="W101" s="1277"/>
      <c r="X101" s="1277"/>
      <c r="Y101" s="1277"/>
      <c r="Z101" s="1277"/>
      <c r="AA101" s="1277"/>
      <c r="AB101" s="1277"/>
      <c r="AC101" s="1277"/>
      <c r="AD101" s="1277"/>
      <c r="AE101" s="1277"/>
      <c r="AF101" s="1277"/>
      <c r="AG101" s="1277"/>
      <c r="AH101" s="1277"/>
      <c r="AI101" s="1176"/>
      <c r="AJ101" s="1176"/>
      <c r="AK101" s="1176"/>
      <c r="AL101" s="1176"/>
      <c r="AM101" s="1176"/>
      <c r="AN101" s="1176"/>
      <c r="AO101" s="1176"/>
      <c r="AP101" s="1176"/>
      <c r="AQ101" s="1176"/>
      <c r="AR101" s="1176"/>
      <c r="AS101" s="1176"/>
      <c r="AT101" s="1176"/>
      <c r="AU101" s="1176"/>
      <c r="AV101" s="1176"/>
      <c r="AW101" s="150"/>
      <c r="BB101" s="726">
        <f t="shared" si="12"/>
        <v>0</v>
      </c>
      <c r="BC101" s="724"/>
      <c r="BD101" s="724"/>
      <c r="BE101" s="724"/>
      <c r="BF101" s="724"/>
      <c r="BG101" s="724"/>
      <c r="BH101" s="724"/>
    </row>
    <row r="102" spans="1:60" ht="14.85" customHeight="1" x14ac:dyDescent="0.25">
      <c r="A102" s="1272" t="s">
        <v>1880</v>
      </c>
      <c r="B102" s="1272"/>
      <c r="C102" s="1272"/>
      <c r="D102" s="1272"/>
      <c r="E102" s="1272"/>
      <c r="F102" s="1272"/>
      <c r="G102" s="1277" t="s">
        <v>1879</v>
      </c>
      <c r="H102" s="1277"/>
      <c r="I102" s="1277"/>
      <c r="J102" s="1277"/>
      <c r="K102" s="1277"/>
      <c r="L102" s="1277"/>
      <c r="M102" s="1277"/>
      <c r="N102" s="1277"/>
      <c r="O102" s="1277"/>
      <c r="P102" s="1277"/>
      <c r="Q102" s="1277"/>
      <c r="R102" s="1277"/>
      <c r="S102" s="1277"/>
      <c r="T102" s="1277"/>
      <c r="U102" s="1277"/>
      <c r="V102" s="1277"/>
      <c r="W102" s="1277"/>
      <c r="X102" s="1277"/>
      <c r="Y102" s="1277"/>
      <c r="Z102" s="1277"/>
      <c r="AA102" s="1277"/>
      <c r="AB102" s="1277"/>
      <c r="AC102" s="1277"/>
      <c r="AD102" s="1277"/>
      <c r="AE102" s="1277"/>
      <c r="AF102" s="1277"/>
      <c r="AG102" s="1277"/>
      <c r="AH102" s="1277"/>
      <c r="AI102" s="1176"/>
      <c r="AJ102" s="1176"/>
      <c r="AK102" s="1176"/>
      <c r="AL102" s="1176"/>
      <c r="AM102" s="1176"/>
      <c r="AN102" s="1176"/>
      <c r="AO102" s="1176"/>
      <c r="AP102" s="1176"/>
      <c r="AQ102" s="1176"/>
      <c r="AR102" s="1176"/>
      <c r="AS102" s="1176"/>
      <c r="AT102" s="1176"/>
      <c r="AU102" s="1176"/>
      <c r="AV102" s="1176"/>
      <c r="AW102" s="150"/>
      <c r="BB102" s="726">
        <f t="shared" si="12"/>
        <v>0</v>
      </c>
      <c r="BC102" s="724"/>
      <c r="BD102" s="724"/>
      <c r="BE102" s="724"/>
      <c r="BF102" s="724"/>
      <c r="BG102" s="724"/>
      <c r="BH102" s="724"/>
    </row>
    <row r="103" spans="1:60" ht="28.5" customHeight="1" x14ac:dyDescent="0.25">
      <c r="A103" s="1272" t="s">
        <v>1878</v>
      </c>
      <c r="B103" s="1272"/>
      <c r="C103" s="1272"/>
      <c r="D103" s="1272"/>
      <c r="E103" s="1272"/>
      <c r="F103" s="1272"/>
      <c r="G103" s="1277" t="s">
        <v>2018</v>
      </c>
      <c r="H103" s="1277"/>
      <c r="I103" s="1277"/>
      <c r="J103" s="1277"/>
      <c r="K103" s="1277"/>
      <c r="L103" s="1277"/>
      <c r="M103" s="1277"/>
      <c r="N103" s="1277"/>
      <c r="O103" s="1277"/>
      <c r="P103" s="1277"/>
      <c r="Q103" s="1277"/>
      <c r="R103" s="1277"/>
      <c r="S103" s="1277"/>
      <c r="T103" s="1277"/>
      <c r="U103" s="1277"/>
      <c r="V103" s="1277"/>
      <c r="W103" s="1277"/>
      <c r="X103" s="1277"/>
      <c r="Y103" s="1277"/>
      <c r="Z103" s="1277"/>
      <c r="AA103" s="1277"/>
      <c r="AB103" s="1277"/>
      <c r="AC103" s="1277"/>
      <c r="AD103" s="1277"/>
      <c r="AE103" s="1277"/>
      <c r="AF103" s="1277"/>
      <c r="AG103" s="1277"/>
      <c r="AH103" s="1277"/>
      <c r="AI103" s="1176"/>
      <c r="AJ103" s="1176"/>
      <c r="AK103" s="1176"/>
      <c r="AL103" s="1176"/>
      <c r="AM103" s="1176"/>
      <c r="AN103" s="1176"/>
      <c r="AO103" s="1176"/>
      <c r="AP103" s="1176"/>
      <c r="AQ103" s="1176"/>
      <c r="AR103" s="1176"/>
      <c r="AS103" s="1176"/>
      <c r="AT103" s="1176"/>
      <c r="AU103" s="1176"/>
      <c r="AV103" s="1176"/>
      <c r="AW103" s="150"/>
      <c r="BB103" s="726">
        <f t="shared" si="12"/>
        <v>0</v>
      </c>
      <c r="BC103" s="724"/>
      <c r="BD103" s="724"/>
      <c r="BE103" s="724"/>
      <c r="BF103" s="724"/>
      <c r="BG103" s="724"/>
      <c r="BH103" s="724"/>
    </row>
    <row r="104" spans="1:60" ht="45" customHeight="1" x14ac:dyDescent="0.25">
      <c r="A104" s="1272" t="s">
        <v>1876</v>
      </c>
      <c r="B104" s="1272"/>
      <c r="C104" s="1272"/>
      <c r="D104" s="1272"/>
      <c r="E104" s="1272"/>
      <c r="F104" s="1272"/>
      <c r="G104" s="1277" t="s">
        <v>2017</v>
      </c>
      <c r="H104" s="1277"/>
      <c r="I104" s="1277"/>
      <c r="J104" s="1277"/>
      <c r="K104" s="1277"/>
      <c r="L104" s="1277"/>
      <c r="M104" s="1277"/>
      <c r="N104" s="1277"/>
      <c r="O104" s="1277"/>
      <c r="P104" s="1277"/>
      <c r="Q104" s="1277"/>
      <c r="R104" s="1277"/>
      <c r="S104" s="1277"/>
      <c r="T104" s="1277"/>
      <c r="U104" s="1277"/>
      <c r="V104" s="1277"/>
      <c r="W104" s="1277"/>
      <c r="X104" s="1277"/>
      <c r="Y104" s="1277"/>
      <c r="Z104" s="1277"/>
      <c r="AA104" s="1277"/>
      <c r="AB104" s="1277"/>
      <c r="AC104" s="1277"/>
      <c r="AD104" s="1277"/>
      <c r="AE104" s="1277"/>
      <c r="AF104" s="1277"/>
      <c r="AG104" s="1277"/>
      <c r="AH104" s="1277"/>
      <c r="AI104" s="1176">
        <f>SUM(SUVAHAVUJ!$N$104-SUVAHAVUJ!$Y$104)</f>
        <v>3127</v>
      </c>
      <c r="AJ104" s="1176"/>
      <c r="AK104" s="1176"/>
      <c r="AL104" s="1176"/>
      <c r="AM104" s="1176"/>
      <c r="AN104" s="1176"/>
      <c r="AO104" s="1176"/>
      <c r="AP104" s="1176"/>
      <c r="AQ104" s="1176"/>
      <c r="AR104" s="1176"/>
      <c r="AS104" s="1176"/>
      <c r="AT104" s="1176"/>
      <c r="AU104" s="1176"/>
      <c r="AV104" s="1176"/>
      <c r="AW104" s="170"/>
      <c r="BB104" s="726">
        <f>SUM(SUVAHAVUJ!$N$104-SUVAHAVUJ!$Y$104)</f>
        <v>3127</v>
      </c>
      <c r="BC104" s="724"/>
      <c r="BD104" s="724"/>
      <c r="BE104" s="724"/>
      <c r="BF104" s="724"/>
      <c r="BG104" s="724"/>
      <c r="BH104" s="724"/>
    </row>
    <row r="105" spans="1:60" ht="45" customHeight="1" x14ac:dyDescent="0.25">
      <c r="A105" s="1272" t="s">
        <v>1871</v>
      </c>
      <c r="B105" s="1272"/>
      <c r="C105" s="1272"/>
      <c r="D105" s="1272"/>
      <c r="E105" s="1272"/>
      <c r="F105" s="1272"/>
      <c r="G105" s="1277" t="s">
        <v>2016</v>
      </c>
      <c r="H105" s="1277"/>
      <c r="I105" s="1277"/>
      <c r="J105" s="1277"/>
      <c r="K105" s="1277"/>
      <c r="L105" s="1277"/>
      <c r="M105" s="1277"/>
      <c r="N105" s="1277"/>
      <c r="O105" s="1277"/>
      <c r="P105" s="1277"/>
      <c r="Q105" s="1277"/>
      <c r="R105" s="1277"/>
      <c r="S105" s="1277"/>
      <c r="T105" s="1277"/>
      <c r="U105" s="1277"/>
      <c r="V105" s="1277"/>
      <c r="W105" s="1277"/>
      <c r="X105" s="1277"/>
      <c r="Y105" s="1277"/>
      <c r="Z105" s="1277"/>
      <c r="AA105" s="1277"/>
      <c r="AB105" s="1277"/>
      <c r="AC105" s="1277"/>
      <c r="AD105" s="1277"/>
      <c r="AE105" s="1277"/>
      <c r="AF105" s="1277"/>
      <c r="AG105" s="1277"/>
      <c r="AH105" s="1277"/>
      <c r="AI105" s="1176"/>
      <c r="AJ105" s="1176"/>
      <c r="AK105" s="1176"/>
      <c r="AL105" s="1176"/>
      <c r="AM105" s="1176"/>
      <c r="AN105" s="1176"/>
      <c r="AO105" s="1176"/>
      <c r="AP105" s="1176"/>
      <c r="AQ105" s="1176"/>
      <c r="AR105" s="1176"/>
      <c r="AS105" s="1176"/>
      <c r="AT105" s="1176"/>
      <c r="AU105" s="1176"/>
      <c r="AV105" s="1176"/>
      <c r="AW105" s="170"/>
      <c r="BB105" s="726">
        <f t="shared" ref="BB105:BB106" si="13">SUM(AI105)</f>
        <v>0</v>
      </c>
      <c r="BC105" s="724"/>
      <c r="BD105" s="724"/>
      <c r="BE105" s="724"/>
      <c r="BF105" s="724"/>
      <c r="BG105" s="724"/>
      <c r="BH105" s="724"/>
    </row>
    <row r="106" spans="1:60" ht="28.5" customHeight="1" x14ac:dyDescent="0.25">
      <c r="A106" s="1272" t="s">
        <v>1869</v>
      </c>
      <c r="B106" s="1272"/>
      <c r="C106" s="1272"/>
      <c r="D106" s="1272"/>
      <c r="E106" s="1272"/>
      <c r="F106" s="1272"/>
      <c r="G106" s="1277" t="s">
        <v>1868</v>
      </c>
      <c r="H106" s="1277"/>
      <c r="I106" s="1277"/>
      <c r="J106" s="1277"/>
      <c r="K106" s="1277"/>
      <c r="L106" s="1277"/>
      <c r="M106" s="1277"/>
      <c r="N106" s="1277"/>
      <c r="O106" s="1277"/>
      <c r="P106" s="1277"/>
      <c r="Q106" s="1277"/>
      <c r="R106" s="1277"/>
      <c r="S106" s="1277"/>
      <c r="T106" s="1277"/>
      <c r="U106" s="1277"/>
      <c r="V106" s="1277"/>
      <c r="W106" s="1277"/>
      <c r="X106" s="1277"/>
      <c r="Y106" s="1277"/>
      <c r="Z106" s="1277"/>
      <c r="AA106" s="1277"/>
      <c r="AB106" s="1277"/>
      <c r="AC106" s="1277"/>
      <c r="AD106" s="1277"/>
      <c r="AE106" s="1277"/>
      <c r="AF106" s="1277"/>
      <c r="AG106" s="1277"/>
      <c r="AH106" s="1277"/>
      <c r="AI106" s="1176"/>
      <c r="AJ106" s="1176"/>
      <c r="AK106" s="1176"/>
      <c r="AL106" s="1176"/>
      <c r="AM106" s="1176"/>
      <c r="AN106" s="1176"/>
      <c r="AO106" s="1176"/>
      <c r="AP106" s="1176"/>
      <c r="AQ106" s="1176"/>
      <c r="AR106" s="1176"/>
      <c r="AS106" s="1176"/>
      <c r="AT106" s="1176"/>
      <c r="AU106" s="1176"/>
      <c r="AV106" s="1176"/>
      <c r="AW106" s="150"/>
      <c r="BB106" s="726">
        <f t="shared" si="13"/>
        <v>0</v>
      </c>
      <c r="BC106" s="724"/>
      <c r="BD106" s="724"/>
      <c r="BE106" s="724"/>
      <c r="BF106" s="724"/>
      <c r="BG106" s="724"/>
      <c r="BH106" s="724"/>
    </row>
    <row r="107" spans="1:60" ht="28.5" customHeight="1" x14ac:dyDescent="0.25">
      <c r="A107" s="1272" t="s">
        <v>1867</v>
      </c>
      <c r="B107" s="1272"/>
      <c r="C107" s="1272"/>
      <c r="D107" s="1272"/>
      <c r="E107" s="1272"/>
      <c r="F107" s="1272"/>
      <c r="G107" s="1277" t="s">
        <v>2015</v>
      </c>
      <c r="H107" s="1277"/>
      <c r="I107" s="1277"/>
      <c r="J107" s="1277"/>
      <c r="K107" s="1277"/>
      <c r="L107" s="1277"/>
      <c r="M107" s="1277"/>
      <c r="N107" s="1277"/>
      <c r="O107" s="1277"/>
      <c r="P107" s="1277"/>
      <c r="Q107" s="1277"/>
      <c r="R107" s="1277"/>
      <c r="S107" s="1277"/>
      <c r="T107" s="1277"/>
      <c r="U107" s="1277"/>
      <c r="V107" s="1277"/>
      <c r="W107" s="1277"/>
      <c r="X107" s="1277"/>
      <c r="Y107" s="1277"/>
      <c r="Z107" s="1277"/>
      <c r="AA107" s="1277"/>
      <c r="AB107" s="1277"/>
      <c r="AC107" s="1277"/>
      <c r="AD107" s="1277"/>
      <c r="AE107" s="1277"/>
      <c r="AF107" s="1277"/>
      <c r="AG107" s="1277"/>
      <c r="AH107" s="1277"/>
      <c r="AI107" s="1176">
        <f>SUM(SUVAHAVUJ!$N$89+SUVAHAVUJ!$N$92+SUVAHAVUJ!$N$95+SUVAHAVUJ!$N$99-SUVAHAVUJ!$Y$89-SUVAHAVUJ!$Y$92-SUVAHAVUJ!$Y$95-SUVAHAVUJ!$Y$99)-SUVAHAVUJ!$Y$102</f>
        <v>16641580</v>
      </c>
      <c r="AJ107" s="1176"/>
      <c r="AK107" s="1176"/>
      <c r="AL107" s="1176"/>
      <c r="AM107" s="1176"/>
      <c r="AN107" s="1176"/>
      <c r="AO107" s="1176"/>
      <c r="AP107" s="1176"/>
      <c r="AQ107" s="1176"/>
      <c r="AR107" s="1176"/>
      <c r="AS107" s="1176"/>
      <c r="AT107" s="1176"/>
      <c r="AU107" s="1176"/>
      <c r="AV107" s="1176"/>
      <c r="AW107" s="150"/>
      <c r="BB107" s="726">
        <f>SUM(SUVAHAVUJ!$N$89+SUVAHAVUJ!$N$92+SUVAHAVUJ!$N$95+SUVAHAVUJ!$N$99-SUVAHAVUJ!$Y$89-SUVAHAVUJ!$Y$92-SUVAHAVUJ!$Y$95-SUVAHAVUJ!$Y$99)-SUVAHAVUJ!$Y$102</f>
        <v>16641580</v>
      </c>
      <c r="BC107" s="724"/>
      <c r="BD107" s="724"/>
      <c r="BE107" s="724"/>
      <c r="BF107" s="724"/>
      <c r="BG107" s="724"/>
      <c r="BH107" s="724"/>
    </row>
    <row r="108" spans="1:60" ht="28.5" customHeight="1" x14ac:dyDescent="0.25">
      <c r="A108" s="1272" t="s">
        <v>1865</v>
      </c>
      <c r="B108" s="1272"/>
      <c r="C108" s="1272"/>
      <c r="D108" s="1272"/>
      <c r="E108" s="1272"/>
      <c r="F108" s="1272"/>
      <c r="G108" s="1277" t="s">
        <v>2014</v>
      </c>
      <c r="H108" s="1277"/>
      <c r="I108" s="1277"/>
      <c r="J108" s="1277"/>
      <c r="K108" s="1277"/>
      <c r="L108" s="1277"/>
      <c r="M108" s="1277"/>
      <c r="N108" s="1277"/>
      <c r="O108" s="1277"/>
      <c r="P108" s="1277"/>
      <c r="Q108" s="1277"/>
      <c r="R108" s="1277"/>
      <c r="S108" s="1277"/>
      <c r="T108" s="1277"/>
      <c r="U108" s="1277"/>
      <c r="V108" s="1277"/>
      <c r="W108" s="1277"/>
      <c r="X108" s="1277"/>
      <c r="Y108" s="1277"/>
      <c r="Z108" s="1277"/>
      <c r="AA108" s="1277"/>
      <c r="AB108" s="1277"/>
      <c r="AC108" s="1277"/>
      <c r="AD108" s="1277"/>
      <c r="AE108" s="1277"/>
      <c r="AF108" s="1277"/>
      <c r="AG108" s="1277"/>
      <c r="AH108" s="1277"/>
      <c r="AI108" s="1176"/>
      <c r="AJ108" s="1176"/>
      <c r="AK108" s="1176"/>
      <c r="AL108" s="1176"/>
      <c r="AM108" s="1176"/>
      <c r="AN108" s="1176"/>
      <c r="AO108" s="1176"/>
      <c r="AP108" s="1176"/>
      <c r="AQ108" s="1176"/>
      <c r="AR108" s="1176"/>
      <c r="AS108" s="1176"/>
      <c r="AT108" s="1176"/>
      <c r="AU108" s="1176"/>
      <c r="AV108" s="1176"/>
      <c r="AW108" s="150"/>
      <c r="BB108" s="726">
        <f>SUM(AI108)</f>
        <v>0</v>
      </c>
      <c r="BC108" s="724"/>
      <c r="BD108" s="724"/>
      <c r="BE108" s="724"/>
      <c r="BF108" s="724"/>
      <c r="BG108" s="724"/>
      <c r="BH108" s="724"/>
    </row>
    <row r="109" spans="1:60" ht="28.5" customHeight="1" x14ac:dyDescent="0.25">
      <c r="A109" s="1272" t="s">
        <v>1863</v>
      </c>
      <c r="B109" s="1272"/>
      <c r="C109" s="1272"/>
      <c r="D109" s="1272"/>
      <c r="E109" s="1272"/>
      <c r="F109" s="1272"/>
      <c r="G109" s="1277" t="s">
        <v>2013</v>
      </c>
      <c r="H109" s="1277"/>
      <c r="I109" s="1277"/>
      <c r="J109" s="1277"/>
      <c r="K109" s="1277"/>
      <c r="L109" s="1277"/>
      <c r="M109" s="1277"/>
      <c r="N109" s="1277"/>
      <c r="O109" s="1277"/>
      <c r="P109" s="1277"/>
      <c r="Q109" s="1277"/>
      <c r="R109" s="1277"/>
      <c r="S109" s="1277"/>
      <c r="T109" s="1277"/>
      <c r="U109" s="1277"/>
      <c r="V109" s="1277"/>
      <c r="W109" s="1277"/>
      <c r="X109" s="1277"/>
      <c r="Y109" s="1277"/>
      <c r="Z109" s="1277"/>
      <c r="AA109" s="1277"/>
      <c r="AB109" s="1277"/>
      <c r="AC109" s="1277"/>
      <c r="AD109" s="1277"/>
      <c r="AE109" s="1277"/>
      <c r="AF109" s="1277"/>
      <c r="AG109" s="1277"/>
      <c r="AH109" s="1277"/>
      <c r="AI109" s="1176"/>
      <c r="AJ109" s="1176"/>
      <c r="AK109" s="1176"/>
      <c r="AL109" s="1176"/>
      <c r="AM109" s="1176"/>
      <c r="AN109" s="1176"/>
      <c r="AO109" s="1176"/>
      <c r="AP109" s="1176"/>
      <c r="AQ109" s="1176"/>
      <c r="AR109" s="1176"/>
      <c r="AS109" s="1176"/>
      <c r="AT109" s="1176"/>
      <c r="AU109" s="1176"/>
      <c r="AV109" s="1176"/>
      <c r="AW109" s="150"/>
      <c r="BB109" s="726">
        <f t="shared" ref="BB109:BB112" si="14">SUM(AI109)</f>
        <v>0</v>
      </c>
      <c r="BC109" s="724"/>
      <c r="BD109" s="724"/>
      <c r="BE109" s="724"/>
      <c r="BF109" s="724"/>
      <c r="BG109" s="724"/>
      <c r="BH109" s="724"/>
    </row>
    <row r="110" spans="1:60" ht="28.5" customHeight="1" x14ac:dyDescent="0.25">
      <c r="A110" s="1272" t="s">
        <v>1861</v>
      </c>
      <c r="B110" s="1272"/>
      <c r="C110" s="1272"/>
      <c r="D110" s="1272"/>
      <c r="E110" s="1272"/>
      <c r="F110" s="1272"/>
      <c r="G110" s="1277" t="s">
        <v>2012</v>
      </c>
      <c r="H110" s="1277"/>
      <c r="I110" s="1277"/>
      <c r="J110" s="1277"/>
      <c r="K110" s="1277"/>
      <c r="L110" s="1277"/>
      <c r="M110" s="1277"/>
      <c r="N110" s="1277"/>
      <c r="O110" s="1277"/>
      <c r="P110" s="1277"/>
      <c r="Q110" s="1277"/>
      <c r="R110" s="1277"/>
      <c r="S110" s="1277"/>
      <c r="T110" s="1277"/>
      <c r="U110" s="1277"/>
      <c r="V110" s="1277"/>
      <c r="W110" s="1277"/>
      <c r="X110" s="1277"/>
      <c r="Y110" s="1277"/>
      <c r="Z110" s="1277"/>
      <c r="AA110" s="1277"/>
      <c r="AB110" s="1277"/>
      <c r="AC110" s="1277"/>
      <c r="AD110" s="1277"/>
      <c r="AE110" s="1277"/>
      <c r="AF110" s="1277"/>
      <c r="AG110" s="1277"/>
      <c r="AH110" s="1277"/>
      <c r="AI110" s="1176"/>
      <c r="AJ110" s="1176"/>
      <c r="AK110" s="1176"/>
      <c r="AL110" s="1176"/>
      <c r="AM110" s="1176"/>
      <c r="AN110" s="1176"/>
      <c r="AO110" s="1176"/>
      <c r="AP110" s="1176"/>
      <c r="AQ110" s="1176"/>
      <c r="AR110" s="1176"/>
      <c r="AS110" s="1176"/>
      <c r="AT110" s="1176"/>
      <c r="AU110" s="1176"/>
      <c r="AV110" s="1176"/>
      <c r="AW110" s="150"/>
      <c r="BB110" s="726">
        <f t="shared" si="14"/>
        <v>0</v>
      </c>
      <c r="BC110" s="724"/>
      <c r="BD110" s="724"/>
      <c r="BE110" s="724"/>
      <c r="BF110" s="724"/>
      <c r="BG110" s="724"/>
      <c r="BH110" s="724"/>
    </row>
    <row r="111" spans="1:60" s="146" customFormat="1" ht="14.85" customHeight="1" x14ac:dyDescent="0.25">
      <c r="A111" s="1272" t="s">
        <v>1859</v>
      </c>
      <c r="B111" s="1272"/>
      <c r="C111" s="1272"/>
      <c r="D111" s="1272"/>
      <c r="E111" s="1272"/>
      <c r="F111" s="1272"/>
      <c r="G111" s="1277" t="s">
        <v>1858</v>
      </c>
      <c r="H111" s="1277"/>
      <c r="I111" s="1277"/>
      <c r="J111" s="1277"/>
      <c r="K111" s="1277"/>
      <c r="L111" s="1277"/>
      <c r="M111" s="1277"/>
      <c r="N111" s="1277"/>
      <c r="O111" s="1277"/>
      <c r="P111" s="1277"/>
      <c r="Q111" s="1277"/>
      <c r="R111" s="1277"/>
      <c r="S111" s="1277"/>
      <c r="T111" s="1277"/>
      <c r="U111" s="1277"/>
      <c r="V111" s="1277"/>
      <c r="W111" s="1277"/>
      <c r="X111" s="1277"/>
      <c r="Y111" s="1277"/>
      <c r="Z111" s="1277"/>
      <c r="AA111" s="1277"/>
      <c r="AB111" s="1277"/>
      <c r="AC111" s="1277"/>
      <c r="AD111" s="1277"/>
      <c r="AE111" s="1277"/>
      <c r="AF111" s="1277"/>
      <c r="AG111" s="1277"/>
      <c r="AH111" s="1277"/>
      <c r="AI111" s="1176"/>
      <c r="AJ111" s="1176"/>
      <c r="AK111" s="1176"/>
      <c r="AL111" s="1176"/>
      <c r="AM111" s="1176"/>
      <c r="AN111" s="1176"/>
      <c r="AO111" s="1176"/>
      <c r="AP111" s="1176"/>
      <c r="AQ111" s="1176"/>
      <c r="AR111" s="1176"/>
      <c r="AS111" s="1176"/>
      <c r="AT111" s="1176"/>
      <c r="AU111" s="1176"/>
      <c r="AV111" s="1176"/>
      <c r="AW111" s="150"/>
      <c r="BB111" s="726">
        <f t="shared" si="14"/>
        <v>0</v>
      </c>
      <c r="BC111" s="721"/>
      <c r="BD111" s="721"/>
      <c r="BE111" s="721"/>
      <c r="BF111" s="721"/>
      <c r="BG111" s="721"/>
      <c r="BH111" s="721"/>
    </row>
    <row r="112" spans="1:60" s="146" customFormat="1" ht="14.1" customHeight="1" x14ac:dyDescent="0.25">
      <c r="A112" s="1272" t="s">
        <v>1857</v>
      </c>
      <c r="B112" s="1272"/>
      <c r="C112" s="1272"/>
      <c r="D112" s="1272"/>
      <c r="E112" s="1272"/>
      <c r="F112" s="1272"/>
      <c r="G112" s="1277" t="s">
        <v>1856</v>
      </c>
      <c r="H112" s="1277"/>
      <c r="I112" s="1277"/>
      <c r="J112" s="1277"/>
      <c r="K112" s="1277"/>
      <c r="L112" s="1277"/>
      <c r="M112" s="1277"/>
      <c r="N112" s="1277"/>
      <c r="O112" s="1277"/>
      <c r="P112" s="1277"/>
      <c r="Q112" s="1277"/>
      <c r="R112" s="1277"/>
      <c r="S112" s="1277"/>
      <c r="T112" s="1277"/>
      <c r="U112" s="1277"/>
      <c r="V112" s="1277"/>
      <c r="W112" s="1277"/>
      <c r="X112" s="1277"/>
      <c r="Y112" s="1277"/>
      <c r="Z112" s="1277"/>
      <c r="AA112" s="1277"/>
      <c r="AB112" s="1277"/>
      <c r="AC112" s="1277"/>
      <c r="AD112" s="1277"/>
      <c r="AE112" s="1277"/>
      <c r="AF112" s="1277"/>
      <c r="AG112" s="1277"/>
      <c r="AH112" s="1277"/>
      <c r="AI112" s="1176"/>
      <c r="AJ112" s="1176"/>
      <c r="AK112" s="1176"/>
      <c r="AL112" s="1176"/>
      <c r="AM112" s="1176"/>
      <c r="AN112" s="1176"/>
      <c r="AO112" s="1176"/>
      <c r="AP112" s="1176"/>
      <c r="AQ112" s="1176"/>
      <c r="AR112" s="1176"/>
      <c r="AS112" s="1176"/>
      <c r="AT112" s="1176"/>
      <c r="AU112" s="1176"/>
      <c r="AV112" s="1176"/>
      <c r="AW112" s="150"/>
      <c r="BB112" s="726">
        <f t="shared" si="14"/>
        <v>0</v>
      </c>
      <c r="BC112" s="721"/>
      <c r="BD112" s="721"/>
      <c r="BE112" s="721"/>
      <c r="BF112" s="721"/>
      <c r="BG112" s="721"/>
      <c r="BH112" s="721"/>
    </row>
    <row r="113" spans="1:60" s="146" customFormat="1" ht="13.5" x14ac:dyDescent="0.25">
      <c r="A113" s="1272" t="s">
        <v>1855</v>
      </c>
      <c r="B113" s="1272"/>
      <c r="C113" s="1272"/>
      <c r="D113" s="1272"/>
      <c r="E113" s="1272"/>
      <c r="F113" s="1272"/>
      <c r="G113" s="1273" t="s">
        <v>2011</v>
      </c>
      <c r="H113" s="1273"/>
      <c r="I113" s="1273"/>
      <c r="J113" s="1273"/>
      <c r="K113" s="1273"/>
      <c r="L113" s="1273"/>
      <c r="M113" s="1273"/>
      <c r="N113" s="1273"/>
      <c r="O113" s="1273"/>
      <c r="P113" s="1273"/>
      <c r="Q113" s="1273"/>
      <c r="R113" s="1273"/>
      <c r="S113" s="1273"/>
      <c r="T113" s="1273"/>
      <c r="U113" s="1273"/>
      <c r="V113" s="1273"/>
      <c r="W113" s="1273"/>
      <c r="X113" s="1273"/>
      <c r="Y113" s="1273"/>
      <c r="Z113" s="1273"/>
      <c r="AA113" s="1273"/>
      <c r="AB113" s="1273"/>
      <c r="AC113" s="1273"/>
      <c r="AD113" s="1273"/>
      <c r="AE113" s="1273"/>
      <c r="AF113" s="1273"/>
      <c r="AG113" s="1273"/>
      <c r="AH113" s="1273"/>
      <c r="AI113" s="1276">
        <f>SUM(AI79+AI96+AI106+AI107+AI108+AI109+AI110+AI111+AI112)</f>
        <v>16644707</v>
      </c>
      <c r="AJ113" s="1276"/>
      <c r="AK113" s="1276"/>
      <c r="AL113" s="1276"/>
      <c r="AM113" s="1276"/>
      <c r="AN113" s="1276"/>
      <c r="AO113" s="1276"/>
      <c r="AP113" s="1276">
        <f>SUM(AP79+AP96+AP106+AP107+AP108+AP109+AP110+AP111+AP112)</f>
        <v>0</v>
      </c>
      <c r="AQ113" s="1276"/>
      <c r="AR113" s="1276"/>
      <c r="AS113" s="1276"/>
      <c r="AT113" s="1276"/>
      <c r="AU113" s="1276"/>
      <c r="AV113" s="1276"/>
      <c r="AW113" s="150"/>
      <c r="BB113" s="726">
        <f>SUM(BB79+BB96+BB106+BB107+BB108+BB109+BB110+BB111+BB112)</f>
        <v>16644707</v>
      </c>
      <c r="BC113" s="721"/>
      <c r="BD113" s="721"/>
      <c r="BE113" s="721"/>
      <c r="BF113" s="721"/>
      <c r="BG113" s="721"/>
      <c r="BH113" s="721"/>
    </row>
    <row r="114" spans="1:60" s="146" customFormat="1" ht="30" customHeight="1" x14ac:dyDescent="0.25">
      <c r="A114" s="1272" t="s">
        <v>1853</v>
      </c>
      <c r="B114" s="1272"/>
      <c r="C114" s="1272"/>
      <c r="D114" s="1272"/>
      <c r="E114" s="1272"/>
      <c r="F114" s="1272"/>
      <c r="G114" s="1273" t="s">
        <v>1852</v>
      </c>
      <c r="H114" s="1273"/>
      <c r="I114" s="1273"/>
      <c r="J114" s="1273"/>
      <c r="K114" s="1273"/>
      <c r="L114" s="1273"/>
      <c r="M114" s="1273"/>
      <c r="N114" s="1273"/>
      <c r="O114" s="1273"/>
      <c r="P114" s="1273"/>
      <c r="Q114" s="1273"/>
      <c r="R114" s="1273"/>
      <c r="S114" s="1273"/>
      <c r="T114" s="1273"/>
      <c r="U114" s="1273"/>
      <c r="V114" s="1273"/>
      <c r="W114" s="1273"/>
      <c r="X114" s="1273"/>
      <c r="Y114" s="1273"/>
      <c r="Z114" s="1273"/>
      <c r="AA114" s="1273"/>
      <c r="AB114" s="1273"/>
      <c r="AC114" s="1273"/>
      <c r="AD114" s="1273"/>
      <c r="AE114" s="1273"/>
      <c r="AF114" s="1273"/>
      <c r="AG114" s="1273"/>
      <c r="AH114" s="1273"/>
      <c r="AI114" s="1276">
        <f>SUM(AI113+AI77+AI46)</f>
        <v>5695044</v>
      </c>
      <c r="AJ114" s="1276"/>
      <c r="AK114" s="1276"/>
      <c r="AL114" s="1276"/>
      <c r="AM114" s="1276"/>
      <c r="AN114" s="1276"/>
      <c r="AO114" s="1276"/>
      <c r="AP114" s="1276">
        <f>SUM(AP113+AP77+AP46)</f>
        <v>0</v>
      </c>
      <c r="AQ114" s="1276"/>
      <c r="AR114" s="1276"/>
      <c r="AS114" s="1276"/>
      <c r="AT114" s="1276"/>
      <c r="AU114" s="1276"/>
      <c r="AV114" s="1276"/>
      <c r="AW114" s="150"/>
      <c r="BB114" s="726">
        <f>SUM(BB113+BB77+BB46)</f>
        <v>5643670</v>
      </c>
      <c r="BC114" s="721"/>
      <c r="BD114" s="721"/>
      <c r="BE114" s="721"/>
      <c r="BF114" s="721"/>
      <c r="BG114" s="721"/>
      <c r="BH114" s="721"/>
    </row>
    <row r="115" spans="1:60" s="146" customFormat="1" ht="30" customHeight="1" x14ac:dyDescent="0.25">
      <c r="A115" s="1272" t="s">
        <v>2010</v>
      </c>
      <c r="B115" s="1272"/>
      <c r="C115" s="1272"/>
      <c r="D115" s="1272"/>
      <c r="E115" s="1272"/>
      <c r="F115" s="1272"/>
      <c r="G115" s="1273" t="s">
        <v>2009</v>
      </c>
      <c r="H115" s="1273"/>
      <c r="I115" s="1273"/>
      <c r="J115" s="1273"/>
      <c r="K115" s="1273"/>
      <c r="L115" s="1273"/>
      <c r="M115" s="1273"/>
      <c r="N115" s="1273"/>
      <c r="O115" s="1273"/>
      <c r="P115" s="1273"/>
      <c r="Q115" s="1273"/>
      <c r="R115" s="1273"/>
      <c r="S115" s="1273"/>
      <c r="T115" s="1273"/>
      <c r="U115" s="1273"/>
      <c r="V115" s="1273"/>
      <c r="W115" s="1273"/>
      <c r="X115" s="1273"/>
      <c r="Y115" s="1273"/>
      <c r="Z115" s="1273"/>
      <c r="AA115" s="1273"/>
      <c r="AB115" s="1273"/>
      <c r="AC115" s="1273"/>
      <c r="AD115" s="1273"/>
      <c r="AE115" s="1273"/>
      <c r="AF115" s="1273"/>
      <c r="AG115" s="1273"/>
      <c r="AH115" s="1273"/>
      <c r="AI115" s="1275">
        <f>SUM(SUVAHAVUJ!$Y$73+SUVAHAVUJ!$Y$68)</f>
        <v>0</v>
      </c>
      <c r="AJ115" s="1275"/>
      <c r="AK115" s="1275"/>
      <c r="AL115" s="1275"/>
      <c r="AM115" s="1275"/>
      <c r="AN115" s="1275"/>
      <c r="AO115" s="1275"/>
      <c r="AP115" s="1275">
        <f>SUM(SUVAHAVUJ!AY73)</f>
        <v>0</v>
      </c>
      <c r="AQ115" s="1275"/>
      <c r="AR115" s="1275"/>
      <c r="AS115" s="1275"/>
      <c r="AT115" s="1275"/>
      <c r="AU115" s="1275"/>
      <c r="AV115" s="1275"/>
      <c r="AW115" s="150"/>
      <c r="BB115" s="726">
        <f>SUM(SUVAHAVUJ!$Y$73+SUVAHAVUJ!$Y$68)</f>
        <v>0</v>
      </c>
      <c r="BC115" s="721"/>
      <c r="BD115" s="721"/>
      <c r="BE115" s="721"/>
      <c r="BF115" s="721"/>
      <c r="BG115" s="721"/>
      <c r="BH115" s="721"/>
    </row>
    <row r="116" spans="1:60" s="146" customFormat="1" ht="45" customHeight="1" x14ac:dyDescent="0.25">
      <c r="A116" s="1272" t="s">
        <v>2008</v>
      </c>
      <c r="B116" s="1272"/>
      <c r="C116" s="1272"/>
      <c r="D116" s="1272"/>
      <c r="E116" s="1272"/>
      <c r="F116" s="1272"/>
      <c r="G116" s="1273" t="s">
        <v>2007</v>
      </c>
      <c r="H116" s="1273"/>
      <c r="I116" s="1273"/>
      <c r="J116" s="1273"/>
      <c r="K116" s="1273"/>
      <c r="L116" s="1273"/>
      <c r="M116" s="1273"/>
      <c r="N116" s="1273"/>
      <c r="O116" s="1273"/>
      <c r="P116" s="1273"/>
      <c r="Q116" s="1273"/>
      <c r="R116" s="1273"/>
      <c r="S116" s="1273"/>
      <c r="T116" s="1273"/>
      <c r="U116" s="1273"/>
      <c r="V116" s="1273"/>
      <c r="W116" s="1273"/>
      <c r="X116" s="1273"/>
      <c r="Y116" s="1273"/>
      <c r="Z116" s="1273"/>
      <c r="AA116" s="1273"/>
      <c r="AB116" s="1273"/>
      <c r="AC116" s="1273"/>
      <c r="AD116" s="1273"/>
      <c r="AE116" s="1273"/>
      <c r="AF116" s="1273"/>
      <c r="AG116" s="1273"/>
      <c r="AH116" s="1273"/>
      <c r="AI116" s="1176"/>
      <c r="AJ116" s="1176"/>
      <c r="AK116" s="1176"/>
      <c r="AL116" s="1176"/>
      <c r="AM116" s="1176"/>
      <c r="AN116" s="1176"/>
      <c r="AO116" s="1176"/>
      <c r="AP116" s="1176"/>
      <c r="AQ116" s="1176"/>
      <c r="AR116" s="1176"/>
      <c r="AS116" s="1176"/>
      <c r="AT116" s="1176"/>
      <c r="AU116" s="1176"/>
      <c r="AV116" s="1176"/>
      <c r="AW116" s="150"/>
      <c r="BB116" s="726">
        <f>SUM(AI116)</f>
        <v>0</v>
      </c>
      <c r="BC116" s="721"/>
      <c r="BD116" s="721"/>
      <c r="BE116" s="721"/>
      <c r="BF116" s="721"/>
      <c r="BG116" s="721"/>
      <c r="BH116" s="721"/>
    </row>
    <row r="117" spans="1:60" s="146" customFormat="1" ht="30" customHeight="1" x14ac:dyDescent="0.25">
      <c r="A117" s="1272" t="s">
        <v>2006</v>
      </c>
      <c r="B117" s="1272"/>
      <c r="C117" s="1272"/>
      <c r="D117" s="1272"/>
      <c r="E117" s="1272"/>
      <c r="F117" s="1272"/>
      <c r="G117" s="1273" t="s">
        <v>1846</v>
      </c>
      <c r="H117" s="1273"/>
      <c r="I117" s="1273"/>
      <c r="J117" s="1273"/>
      <c r="K117" s="1273"/>
      <c r="L117" s="1273"/>
      <c r="M117" s="1273"/>
      <c r="N117" s="1273"/>
      <c r="O117" s="1273"/>
      <c r="P117" s="1273"/>
      <c r="Q117" s="1273"/>
      <c r="R117" s="1273"/>
      <c r="S117" s="1273"/>
      <c r="T117" s="1273"/>
      <c r="U117" s="1273"/>
      <c r="V117" s="1273"/>
      <c r="W117" s="1273"/>
      <c r="X117" s="1273"/>
      <c r="Y117" s="1273"/>
      <c r="Z117" s="1273"/>
      <c r="AA117" s="1273"/>
      <c r="AB117" s="1273"/>
      <c r="AC117" s="1273"/>
      <c r="AD117" s="1273"/>
      <c r="AE117" s="1273"/>
      <c r="AF117" s="1273"/>
      <c r="AG117" s="1273"/>
      <c r="AH117" s="1273"/>
      <c r="AI117" s="1274"/>
      <c r="AJ117" s="1274"/>
      <c r="AK117" s="1274"/>
      <c r="AL117" s="1274"/>
      <c r="AM117" s="1274"/>
      <c r="AN117" s="1274"/>
      <c r="AO117" s="1274"/>
      <c r="AP117" s="1274"/>
      <c r="AQ117" s="1274"/>
      <c r="AR117" s="1274"/>
      <c r="AS117" s="1274"/>
      <c r="AT117" s="1274"/>
      <c r="AU117" s="1274"/>
      <c r="AV117" s="1274"/>
      <c r="AW117" s="150"/>
      <c r="BB117" s="726">
        <f>SUM(AI117)</f>
        <v>0</v>
      </c>
      <c r="BC117" s="721"/>
      <c r="BD117" s="721"/>
      <c r="BE117" s="721"/>
      <c r="BF117" s="721"/>
      <c r="BG117" s="721"/>
      <c r="BH117" s="721"/>
    </row>
    <row r="118" spans="1:60" s="146" customFormat="1" ht="13.5" x14ac:dyDescent="0.25">
      <c r="A118" s="1272" t="s">
        <v>2005</v>
      </c>
      <c r="B118" s="1272"/>
      <c r="C118" s="1272"/>
      <c r="D118" s="1272"/>
      <c r="E118" s="1272"/>
      <c r="F118" s="1272"/>
      <c r="G118" s="1273" t="s">
        <v>1844</v>
      </c>
      <c r="H118" s="1273"/>
      <c r="I118" s="1273"/>
      <c r="J118" s="1273"/>
      <c r="K118" s="1273"/>
      <c r="L118" s="1273"/>
      <c r="M118" s="1273"/>
      <c r="N118" s="1273"/>
      <c r="O118" s="1273"/>
      <c r="P118" s="1273"/>
      <c r="Q118" s="1273"/>
      <c r="R118" s="1273"/>
      <c r="S118" s="1273"/>
      <c r="T118" s="1273"/>
      <c r="U118" s="1273"/>
      <c r="V118" s="1273"/>
      <c r="W118" s="1273"/>
      <c r="X118" s="1273"/>
      <c r="Y118" s="1273"/>
      <c r="Z118" s="1273"/>
      <c r="AA118" s="1273"/>
      <c r="AB118" s="1273"/>
      <c r="AC118" s="1273"/>
      <c r="AD118" s="1273"/>
      <c r="AE118" s="1273"/>
      <c r="AF118" s="1273"/>
      <c r="AG118" s="1273"/>
      <c r="AH118" s="1273"/>
      <c r="AI118" s="1176">
        <f>SUM(SUVAHAVUJ!$N$73+SUVAHAVUJ!$N$68)</f>
        <v>5695044</v>
      </c>
      <c r="AJ118" s="1176"/>
      <c r="AK118" s="1176"/>
      <c r="AL118" s="1176"/>
      <c r="AM118" s="1176"/>
      <c r="AN118" s="1176"/>
      <c r="AO118" s="1176"/>
      <c r="AP118" s="1176">
        <f>SUM(SUVAHAVUJ!Y73)</f>
        <v>0</v>
      </c>
      <c r="AQ118" s="1176"/>
      <c r="AR118" s="1176"/>
      <c r="AS118" s="1176"/>
      <c r="AT118" s="1176"/>
      <c r="AU118" s="1176"/>
      <c r="AV118" s="1176"/>
      <c r="AW118" s="150"/>
      <c r="BB118" s="726">
        <f>SUM(SUVAHAVUJ!$N$73+SUVAHAVUJ!$N$68)</f>
        <v>5695044</v>
      </c>
      <c r="BC118" s="721"/>
      <c r="BD118" s="721"/>
      <c r="BE118" s="721"/>
      <c r="BF118" s="721"/>
      <c r="BG118" s="721"/>
      <c r="BH118" s="721"/>
    </row>
    <row r="119" spans="1:60" s="146" customFormat="1" ht="13.5" hidden="1" x14ac:dyDescent="0.25">
      <c r="H119" s="169"/>
      <c r="I119" s="169"/>
      <c r="J119" s="169"/>
      <c r="K119" s="169"/>
      <c r="L119" s="169"/>
      <c r="M119" s="169"/>
      <c r="N119" s="169"/>
      <c r="O119" s="169"/>
      <c r="P119" s="169"/>
      <c r="Q119" s="169"/>
      <c r="R119" s="169"/>
      <c r="S119" s="169"/>
      <c r="T119" s="169"/>
      <c r="U119" s="169"/>
      <c r="V119" s="169"/>
      <c r="W119" s="169"/>
      <c r="X119" s="169"/>
      <c r="Y119" s="169"/>
      <c r="Z119" s="169"/>
      <c r="AA119" s="169"/>
      <c r="AB119" s="169"/>
      <c r="AC119" s="169"/>
      <c r="AD119" s="169"/>
      <c r="AE119" s="169"/>
      <c r="AF119" s="169"/>
      <c r="AG119" s="169"/>
      <c r="AH119" s="169"/>
      <c r="AI119" s="169"/>
      <c r="AJ119" s="169"/>
      <c r="AK119" s="169"/>
      <c r="AL119" s="169"/>
      <c r="AM119" s="169"/>
      <c r="AN119" s="169"/>
      <c r="AO119" s="169"/>
      <c r="AP119" s="169"/>
      <c r="AQ119" s="169"/>
      <c r="AR119" s="169"/>
      <c r="AS119" s="144"/>
      <c r="AT119" s="169"/>
      <c r="AU119" s="169"/>
      <c r="AV119" s="169"/>
      <c r="AW119" s="169"/>
      <c r="BB119" s="725"/>
    </row>
    <row r="120" spans="1:60" ht="13.5" hidden="1" x14ac:dyDescent="0.25">
      <c r="AI120" s="1286">
        <f>SUM(AI118-AI115)</f>
        <v>5695044</v>
      </c>
      <c r="AJ120" s="1287"/>
      <c r="AK120" s="1287"/>
      <c r="AL120" s="1287"/>
      <c r="AM120" s="1287"/>
      <c r="AN120" s="1287"/>
      <c r="AO120" s="1287"/>
      <c r="AP120" s="1286">
        <f>SUM(AP118-AP115)</f>
        <v>0</v>
      </c>
      <c r="AQ120" s="1287"/>
      <c r="AR120" s="1287"/>
      <c r="AS120" s="1287"/>
      <c r="AT120" s="1287"/>
      <c r="AU120" s="1287"/>
      <c r="AV120" s="1287"/>
      <c r="BB120" s="725">
        <f>SUM(BB118-BB115)</f>
        <v>5695044</v>
      </c>
    </row>
    <row r="121" spans="1:60" ht="13.5" hidden="1" x14ac:dyDescent="0.25"/>
    <row r="122" spans="1:60" ht="13.5" hidden="1" x14ac:dyDescent="0.25">
      <c r="AI122" s="1286">
        <f>SUM(AI114-AI120)*-1</f>
        <v>0</v>
      </c>
      <c r="AJ122" s="1287"/>
      <c r="AK122" s="1287"/>
      <c r="AL122" s="1287"/>
      <c r="AM122" s="1287"/>
      <c r="AN122" s="1287"/>
      <c r="AO122" s="1287"/>
      <c r="AP122" s="1286">
        <f>SUM(AP114-AP120)*-1</f>
        <v>0</v>
      </c>
      <c r="AQ122" s="1287"/>
      <c r="AR122" s="1287"/>
      <c r="AS122" s="1287"/>
      <c r="AT122" s="1287"/>
      <c r="AU122" s="1287"/>
      <c r="AV122" s="1287"/>
      <c r="BB122" s="725">
        <f>SUM(BB114-BB120)*-1</f>
        <v>51374</v>
      </c>
    </row>
    <row r="123" spans="1:60" ht="13.5" x14ac:dyDescent="0.25"/>
    <row r="124" spans="1:60" ht="13.5" x14ac:dyDescent="0.25"/>
    <row r="125" spans="1:60" ht="13.5" x14ac:dyDescent="0.25"/>
  </sheetData>
  <sheetProtection formatCells="0" formatColumns="0" formatRows="0" insertColumns="0" insertRows="0" deleteColumns="0" deleteRows="0" selectLockedCells="1" selectUnlockedCells="1"/>
  <mergeCells count="360">
    <mergeCell ref="AI120:AO120"/>
    <mergeCell ref="AI122:AO122"/>
    <mergeCell ref="AP120:AV120"/>
    <mergeCell ref="AP122:AV122"/>
    <mergeCell ref="A5:F6"/>
    <mergeCell ref="G5:AH6"/>
    <mergeCell ref="AI5:AO6"/>
    <mergeCell ref="AP5:AV6"/>
    <mergeCell ref="A7:F7"/>
    <mergeCell ref="G7:AH7"/>
    <mergeCell ref="AI7:AO7"/>
    <mergeCell ref="AP7:AV7"/>
    <mergeCell ref="A15:F15"/>
    <mergeCell ref="G15:AH15"/>
    <mergeCell ref="AI15:AO15"/>
    <mergeCell ref="AP15:AV15"/>
    <mergeCell ref="A8:F8"/>
    <mergeCell ref="G8:AH8"/>
    <mergeCell ref="AI8:AO8"/>
    <mergeCell ref="AP8:AV8"/>
    <mergeCell ref="A9:F9"/>
    <mergeCell ref="G9:AH9"/>
    <mergeCell ref="AI9:AO9"/>
    <mergeCell ref="AP9:AV9"/>
    <mergeCell ref="A10:F10"/>
    <mergeCell ref="G10:AH10"/>
    <mergeCell ref="AI10:AO10"/>
    <mergeCell ref="AP10:AV10"/>
    <mergeCell ref="A11:F11"/>
    <mergeCell ref="G11:AH11"/>
    <mergeCell ref="AI11:AO11"/>
    <mergeCell ref="AP11:AV11"/>
    <mergeCell ref="A12:F12"/>
    <mergeCell ref="G12:AH12"/>
    <mergeCell ref="AI12:AO12"/>
    <mergeCell ref="AP12:AV12"/>
    <mergeCell ref="A13:F13"/>
    <mergeCell ref="G13:AH13"/>
    <mergeCell ref="AI13:AO13"/>
    <mergeCell ref="AP13:AV13"/>
    <mergeCell ref="A14:F14"/>
    <mergeCell ref="G14:AH14"/>
    <mergeCell ref="AI14:AO14"/>
    <mergeCell ref="AP14:AV14"/>
    <mergeCell ref="A23:F23"/>
    <mergeCell ref="G23:AH23"/>
    <mergeCell ref="AI23:AO23"/>
    <mergeCell ref="AP23:AV23"/>
    <mergeCell ref="A16:F16"/>
    <mergeCell ref="G16:AH16"/>
    <mergeCell ref="AI16:AO16"/>
    <mergeCell ref="AP16:AV16"/>
    <mergeCell ref="A17:F17"/>
    <mergeCell ref="G17:AH17"/>
    <mergeCell ref="AI17:AO17"/>
    <mergeCell ref="AP17:AV17"/>
    <mergeCell ref="A18:F18"/>
    <mergeCell ref="G18:AH18"/>
    <mergeCell ref="AI18:AO18"/>
    <mergeCell ref="AP18:AV18"/>
    <mergeCell ref="A19:F19"/>
    <mergeCell ref="G19:AH19"/>
    <mergeCell ref="AI19:AO19"/>
    <mergeCell ref="AP19:AV19"/>
    <mergeCell ref="A20:F20"/>
    <mergeCell ref="G20:AH20"/>
    <mergeCell ref="AI20:AO20"/>
    <mergeCell ref="AP20:AV20"/>
    <mergeCell ref="A21:F21"/>
    <mergeCell ref="G21:AH21"/>
    <mergeCell ref="AI21:AO21"/>
    <mergeCell ref="AP21:AV21"/>
    <mergeCell ref="A22:F22"/>
    <mergeCell ref="G22:AH22"/>
    <mergeCell ref="AI22:AO22"/>
    <mergeCell ref="AP22:AV22"/>
    <mergeCell ref="A39:F39"/>
    <mergeCell ref="G39:AH39"/>
    <mergeCell ref="AI39:AO39"/>
    <mergeCell ref="AP39:AV39"/>
    <mergeCell ref="A24:F24"/>
    <mergeCell ref="G24:AH24"/>
    <mergeCell ref="AI24:AO24"/>
    <mergeCell ref="AP24:AV24"/>
    <mergeCell ref="A25:F25"/>
    <mergeCell ref="G25:AH25"/>
    <mergeCell ref="AI25:AO25"/>
    <mergeCell ref="AP25:AV25"/>
    <mergeCell ref="A26:F26"/>
    <mergeCell ref="G26:AH26"/>
    <mergeCell ref="AI26:AO26"/>
    <mergeCell ref="AP26:AV26"/>
    <mergeCell ref="A42:F42"/>
    <mergeCell ref="G42:AH42"/>
    <mergeCell ref="AI42:AO42"/>
    <mergeCell ref="AP42:AV42"/>
    <mergeCell ref="A27:F27"/>
    <mergeCell ref="G27:AH27"/>
    <mergeCell ref="AI27:AO27"/>
    <mergeCell ref="AP27:AV27"/>
    <mergeCell ref="A35:F36"/>
    <mergeCell ref="G35:AH36"/>
    <mergeCell ref="AI35:AO36"/>
    <mergeCell ref="AP35:AV36"/>
    <mergeCell ref="A37:F37"/>
    <mergeCell ref="G37:AH37"/>
    <mergeCell ref="AI37:AO37"/>
    <mergeCell ref="AP37:AV37"/>
    <mergeCell ref="A48:F48"/>
    <mergeCell ref="G48:AH48"/>
    <mergeCell ref="AI48:AO48"/>
    <mergeCell ref="AP48:AV48"/>
    <mergeCell ref="A38:F38"/>
    <mergeCell ref="G38:AH38"/>
    <mergeCell ref="AI38:AO38"/>
    <mergeCell ref="AP38:AV38"/>
    <mergeCell ref="A47:F47"/>
    <mergeCell ref="G47:AH47"/>
    <mergeCell ref="AI47:AO47"/>
    <mergeCell ref="AP47:AV47"/>
    <mergeCell ref="A40:F40"/>
    <mergeCell ref="G40:AH40"/>
    <mergeCell ref="AI40:AO40"/>
    <mergeCell ref="AP40:AV40"/>
    <mergeCell ref="A41:F41"/>
    <mergeCell ref="G41:AH41"/>
    <mergeCell ref="AI41:AO41"/>
    <mergeCell ref="AP41:AV41"/>
    <mergeCell ref="A43:F43"/>
    <mergeCell ref="G43:AH43"/>
    <mergeCell ref="AI43:AO43"/>
    <mergeCell ref="AP43:AV43"/>
    <mergeCell ref="A44:F44"/>
    <mergeCell ref="G44:AH44"/>
    <mergeCell ref="AI44:AO44"/>
    <mergeCell ref="AP44:AV44"/>
    <mergeCell ref="A45:F45"/>
    <mergeCell ref="G45:AH45"/>
    <mergeCell ref="AI45:AO45"/>
    <mergeCell ref="AP45:AV45"/>
    <mergeCell ref="A46:F46"/>
    <mergeCell ref="G46:AH46"/>
    <mergeCell ref="AI46:AO46"/>
    <mergeCell ref="AP46:AV46"/>
    <mergeCell ref="A49:F49"/>
    <mergeCell ref="G49:AH49"/>
    <mergeCell ref="AI49:AO49"/>
    <mergeCell ref="AP49:AV49"/>
    <mergeCell ref="A50:F50"/>
    <mergeCell ref="G50:AH50"/>
    <mergeCell ref="AI50:AO50"/>
    <mergeCell ref="AP50:AV50"/>
    <mergeCell ref="A66:F66"/>
    <mergeCell ref="G66:AH66"/>
    <mergeCell ref="AI66:AO66"/>
    <mergeCell ref="AP66:AV66"/>
    <mergeCell ref="A51:F51"/>
    <mergeCell ref="G51:AH51"/>
    <mergeCell ref="AI51:AO51"/>
    <mergeCell ref="AP51:AV51"/>
    <mergeCell ref="A52:F52"/>
    <mergeCell ref="G52:AH52"/>
    <mergeCell ref="AI52:AO52"/>
    <mergeCell ref="AP52:AV52"/>
    <mergeCell ref="A67:F67"/>
    <mergeCell ref="G67:AH67"/>
    <mergeCell ref="AI67:AO67"/>
    <mergeCell ref="AP67:AV67"/>
    <mergeCell ref="A53:F53"/>
    <mergeCell ref="G53:AH53"/>
    <mergeCell ref="AI53:AO53"/>
    <mergeCell ref="AP53:AV53"/>
    <mergeCell ref="A54:F54"/>
    <mergeCell ref="G54:AH54"/>
    <mergeCell ref="AI54:AO54"/>
    <mergeCell ref="AP54:AV54"/>
    <mergeCell ref="A64:F65"/>
    <mergeCell ref="G64:AH65"/>
    <mergeCell ref="AI64:AO65"/>
    <mergeCell ref="AP64:AV65"/>
    <mergeCell ref="A55:F55"/>
    <mergeCell ref="G55:AH55"/>
    <mergeCell ref="AI55:AO55"/>
    <mergeCell ref="AP55:AV55"/>
    <mergeCell ref="A71:F71"/>
    <mergeCell ref="G71:AH71"/>
    <mergeCell ref="AI71:AO71"/>
    <mergeCell ref="AP71:AV71"/>
    <mergeCell ref="A68:F68"/>
    <mergeCell ref="G68:AH68"/>
    <mergeCell ref="AI68:AO68"/>
    <mergeCell ref="AP68:AV68"/>
    <mergeCell ref="A69:F69"/>
    <mergeCell ref="G69:AH69"/>
    <mergeCell ref="A70:F70"/>
    <mergeCell ref="G70:AH70"/>
    <mergeCell ref="AI70:AO70"/>
    <mergeCell ref="AP70:AV70"/>
    <mergeCell ref="AI69:AO69"/>
    <mergeCell ref="AP69:AV69"/>
    <mergeCell ref="A79:F79"/>
    <mergeCell ref="G79:AH79"/>
    <mergeCell ref="AI79:AO79"/>
    <mergeCell ref="AP79:AV79"/>
    <mergeCell ref="A72:F72"/>
    <mergeCell ref="G72:AH72"/>
    <mergeCell ref="AI72:AO72"/>
    <mergeCell ref="AP72:AV72"/>
    <mergeCell ref="A73:F73"/>
    <mergeCell ref="G73:AH73"/>
    <mergeCell ref="AI73:AO73"/>
    <mergeCell ref="AP73:AV73"/>
    <mergeCell ref="A74:F74"/>
    <mergeCell ref="G74:AH74"/>
    <mergeCell ref="AI74:AO74"/>
    <mergeCell ref="AP74:AV74"/>
    <mergeCell ref="A75:F75"/>
    <mergeCell ref="G75:AH75"/>
    <mergeCell ref="AI75:AO75"/>
    <mergeCell ref="AP75:AV75"/>
    <mergeCell ref="A76:F76"/>
    <mergeCell ref="G76:AH76"/>
    <mergeCell ref="AI76:AO76"/>
    <mergeCell ref="AP76:AV76"/>
    <mergeCell ref="A77:F77"/>
    <mergeCell ref="G77:AH77"/>
    <mergeCell ref="AI77:AO77"/>
    <mergeCell ref="AP77:AV77"/>
    <mergeCell ref="A78:F78"/>
    <mergeCell ref="G78:AH78"/>
    <mergeCell ref="AI78:AO78"/>
    <mergeCell ref="AP78:AV78"/>
    <mergeCell ref="A87:F87"/>
    <mergeCell ref="G87:AH87"/>
    <mergeCell ref="AI87:AO87"/>
    <mergeCell ref="AP87:AV87"/>
    <mergeCell ref="A80:F80"/>
    <mergeCell ref="G80:AH80"/>
    <mergeCell ref="AI80:AO80"/>
    <mergeCell ref="AP80:AV80"/>
    <mergeCell ref="A81:F81"/>
    <mergeCell ref="G81:AH81"/>
    <mergeCell ref="AI81:AO81"/>
    <mergeCell ref="AP81:AV81"/>
    <mergeCell ref="A82:F82"/>
    <mergeCell ref="G82:AH82"/>
    <mergeCell ref="AI82:AO82"/>
    <mergeCell ref="AP82:AV82"/>
    <mergeCell ref="A83:F83"/>
    <mergeCell ref="G83:AH83"/>
    <mergeCell ref="AI83:AO83"/>
    <mergeCell ref="AP83:AV83"/>
    <mergeCell ref="A84:F84"/>
    <mergeCell ref="G84:AH84"/>
    <mergeCell ref="AI84:AO84"/>
    <mergeCell ref="AP84:AV84"/>
    <mergeCell ref="A85:F85"/>
    <mergeCell ref="G85:AH85"/>
    <mergeCell ref="AI85:AO85"/>
    <mergeCell ref="AP85:AV85"/>
    <mergeCell ref="A86:F86"/>
    <mergeCell ref="G86:AH86"/>
    <mergeCell ref="AI86:AO86"/>
    <mergeCell ref="AP86:AV86"/>
    <mergeCell ref="A94:F95"/>
    <mergeCell ref="G94:AH95"/>
    <mergeCell ref="AI94:AO95"/>
    <mergeCell ref="AP94:AV95"/>
    <mergeCell ref="A116:F116"/>
    <mergeCell ref="G116:AH116"/>
    <mergeCell ref="AI116:AO116"/>
    <mergeCell ref="AP116:AV116"/>
    <mergeCell ref="AI110:AO110"/>
    <mergeCell ref="AP110:AV110"/>
    <mergeCell ref="A99:F99"/>
    <mergeCell ref="G99:AH99"/>
    <mergeCell ref="AI99:AO99"/>
    <mergeCell ref="AP99:AV99"/>
    <mergeCell ref="A110:F110"/>
    <mergeCell ref="G110:AH110"/>
    <mergeCell ref="A111:F111"/>
    <mergeCell ref="G111:AH111"/>
    <mergeCell ref="AI111:AO111"/>
    <mergeCell ref="AP111:AV111"/>
    <mergeCell ref="AI104:AO104"/>
    <mergeCell ref="AP104:AV104"/>
    <mergeCell ref="A96:F96"/>
    <mergeCell ref="G96:AH96"/>
    <mergeCell ref="AI96:AO96"/>
    <mergeCell ref="AP96:AV96"/>
    <mergeCell ref="A97:F97"/>
    <mergeCell ref="G97:AH97"/>
    <mergeCell ref="AI97:AO97"/>
    <mergeCell ref="AP97:AV97"/>
    <mergeCell ref="A98:F98"/>
    <mergeCell ref="G98:AH98"/>
    <mergeCell ref="AI98:AO98"/>
    <mergeCell ref="AP98:AV98"/>
    <mergeCell ref="A100:F100"/>
    <mergeCell ref="G100:AH100"/>
    <mergeCell ref="AI100:AO100"/>
    <mergeCell ref="AP100:AV100"/>
    <mergeCell ref="A101:F101"/>
    <mergeCell ref="G101:AH101"/>
    <mergeCell ref="AI101:AO101"/>
    <mergeCell ref="AP101:AV101"/>
    <mergeCell ref="A102:F102"/>
    <mergeCell ref="G102:AH102"/>
    <mergeCell ref="AI102:AO102"/>
    <mergeCell ref="AP102:AV102"/>
    <mergeCell ref="A113:F113"/>
    <mergeCell ref="G113:AH113"/>
    <mergeCell ref="AI113:AO113"/>
    <mergeCell ref="AP113:AV113"/>
    <mergeCell ref="AI109:AO109"/>
    <mergeCell ref="AP109:AV109"/>
    <mergeCell ref="A112:F112"/>
    <mergeCell ref="G112:AH112"/>
    <mergeCell ref="AI112:AO112"/>
    <mergeCell ref="AP112:AV112"/>
    <mergeCell ref="A103:F103"/>
    <mergeCell ref="G103:AH103"/>
    <mergeCell ref="AI103:AO103"/>
    <mergeCell ref="AP103:AV103"/>
    <mergeCell ref="A104:F104"/>
    <mergeCell ref="G104:AH104"/>
    <mergeCell ref="A105:F105"/>
    <mergeCell ref="G105:AH105"/>
    <mergeCell ref="AI105:AO105"/>
    <mergeCell ref="AP105:AV105"/>
    <mergeCell ref="A106:F106"/>
    <mergeCell ref="G106:AH106"/>
    <mergeCell ref="AI106:AO106"/>
    <mergeCell ref="AP106:AV106"/>
    <mergeCell ref="A114:F114"/>
    <mergeCell ref="G114:AH114"/>
    <mergeCell ref="AI114:AO114"/>
    <mergeCell ref="AP114:AV114"/>
    <mergeCell ref="A107:F107"/>
    <mergeCell ref="G107:AH107"/>
    <mergeCell ref="AI107:AO107"/>
    <mergeCell ref="AP107:AV107"/>
    <mergeCell ref="A108:F108"/>
    <mergeCell ref="G108:AH108"/>
    <mergeCell ref="AI108:AO108"/>
    <mergeCell ref="AP108:AV108"/>
    <mergeCell ref="A109:F109"/>
    <mergeCell ref="G109:AH109"/>
    <mergeCell ref="A117:F117"/>
    <mergeCell ref="G117:AH117"/>
    <mergeCell ref="AI117:AO117"/>
    <mergeCell ref="AP117:AV117"/>
    <mergeCell ref="A118:F118"/>
    <mergeCell ref="G118:AH118"/>
    <mergeCell ref="AI118:AO118"/>
    <mergeCell ref="AP118:AV118"/>
    <mergeCell ref="A115:F115"/>
    <mergeCell ref="G115:AH115"/>
    <mergeCell ref="AI115:AO115"/>
    <mergeCell ref="AP115:AV115"/>
  </mergeCells>
  <pageMargins left="0.7" right="0.7" top="0.75" bottom="0.75" header="0.3" footer="0.3"/>
  <pageSetup paperSize="9" scale="96" orientation="portrait" horizontalDpi="1200" verticalDpi="1200" r:id="rId1"/>
  <headerFooter>
    <oddFooter>&amp;Rstrana&amp;P</oddFooter>
  </headerFooter>
  <rowBreaks count="3" manualBreakCount="3">
    <brk id="30" max="16383" man="1"/>
    <brk id="59" max="16383" man="1"/>
    <brk id="90"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130"/>
  <sheetViews>
    <sheetView workbookViewId="0"/>
  </sheetViews>
  <sheetFormatPr defaultColWidth="1.85546875" defaultRowHeight="14.85" customHeight="1" x14ac:dyDescent="0.25"/>
  <cols>
    <col min="1" max="16384" width="1.85546875" style="144"/>
  </cols>
  <sheetData>
    <row r="2" spans="1:50" ht="15.95" customHeight="1" x14ac:dyDescent="0.25">
      <c r="A2" s="153" t="s">
        <v>1501</v>
      </c>
      <c r="B2" s="149"/>
      <c r="C2" s="149"/>
      <c r="D2" s="149"/>
      <c r="E2" s="149"/>
      <c r="F2" s="149"/>
      <c r="G2" s="149"/>
      <c r="H2" s="149"/>
      <c r="I2" s="149"/>
      <c r="J2" s="149"/>
      <c r="K2" s="149"/>
      <c r="L2" s="149"/>
      <c r="M2" s="149"/>
      <c r="N2" s="149"/>
      <c r="O2" s="149"/>
      <c r="P2" s="149"/>
      <c r="Q2" s="152"/>
      <c r="AE2" s="144" t="s">
        <v>826</v>
      </c>
      <c r="AH2" s="151" t="str">
        <f>Hlavicka!H15</f>
        <v>2</v>
      </c>
      <c r="AI2" s="151" t="str">
        <f>Hlavicka!I15</f>
        <v>0</v>
      </c>
      <c r="AJ2" s="151" t="str">
        <f>Hlavicka!J15</f>
        <v>2</v>
      </c>
      <c r="AK2" s="151" t="str">
        <f>Hlavicka!K15</f>
        <v>0</v>
      </c>
      <c r="AL2" s="151" t="str">
        <f>Hlavicka!L15</f>
        <v>4</v>
      </c>
      <c r="AM2" s="151" t="str">
        <f>Hlavicka!M15</f>
        <v>4</v>
      </c>
      <c r="AN2" s="151" t="str">
        <f>Hlavicka!N15</f>
        <v>7</v>
      </c>
      <c r="AO2" s="151" t="str">
        <f>Hlavicka!O15</f>
        <v>1</v>
      </c>
      <c r="AP2" s="151" t="str">
        <f>Hlavicka!P15</f>
        <v>7</v>
      </c>
      <c r="AQ2" s="151" t="str">
        <f>Hlavicka!Q15</f>
        <v>6</v>
      </c>
    </row>
    <row r="4" spans="1:50" s="146" customFormat="1" ht="15.95" customHeight="1" x14ac:dyDescent="0.25">
      <c r="A4" s="172" t="s">
        <v>2004</v>
      </c>
    </row>
    <row r="5" spans="1:50" s="146" customFormat="1" ht="14.85" customHeight="1" x14ac:dyDescent="0.25">
      <c r="A5" s="1278" t="s">
        <v>1873</v>
      </c>
      <c r="B5" s="1278"/>
      <c r="C5" s="1278"/>
      <c r="D5" s="1278"/>
      <c r="E5" s="1278"/>
      <c r="F5" s="1278"/>
      <c r="G5" s="1278" t="s">
        <v>1872</v>
      </c>
      <c r="H5" s="1278"/>
      <c r="I5" s="1278"/>
      <c r="J5" s="1278"/>
      <c r="K5" s="1278"/>
      <c r="L5" s="1278"/>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t="s">
        <v>799</v>
      </c>
      <c r="AJ5" s="1278"/>
      <c r="AK5" s="1278"/>
      <c r="AL5" s="1278"/>
      <c r="AM5" s="1278"/>
      <c r="AN5" s="1278"/>
      <c r="AO5" s="1278"/>
      <c r="AP5" s="1278" t="s">
        <v>470</v>
      </c>
      <c r="AQ5" s="1278"/>
      <c r="AR5" s="1278"/>
      <c r="AS5" s="1278"/>
      <c r="AT5" s="1278"/>
      <c r="AU5" s="1278"/>
      <c r="AV5" s="1278"/>
      <c r="AW5" s="156"/>
    </row>
    <row r="6" spans="1:50" s="146" customFormat="1" ht="30.75" customHeight="1" x14ac:dyDescent="0.25">
      <c r="A6" s="1278"/>
      <c r="B6" s="1278"/>
      <c r="C6" s="1278"/>
      <c r="D6" s="1278"/>
      <c r="E6" s="1278"/>
      <c r="F6" s="1278"/>
      <c r="G6" s="1278"/>
      <c r="H6" s="1278"/>
      <c r="I6" s="1278"/>
      <c r="J6" s="1278"/>
      <c r="K6" s="1278"/>
      <c r="L6" s="1278"/>
      <c r="M6" s="1278"/>
      <c r="N6" s="1278"/>
      <c r="O6" s="1278"/>
      <c r="P6" s="1278"/>
      <c r="Q6" s="1278"/>
      <c r="R6" s="1278"/>
      <c r="S6" s="1278"/>
      <c r="T6" s="1278"/>
      <c r="U6" s="1278"/>
      <c r="V6" s="1278"/>
      <c r="W6" s="1278"/>
      <c r="X6" s="1278"/>
      <c r="Y6" s="1278"/>
      <c r="Z6" s="1278"/>
      <c r="AA6" s="1278"/>
      <c r="AB6" s="1278"/>
      <c r="AC6" s="1278"/>
      <c r="AD6" s="1278"/>
      <c r="AE6" s="1278"/>
      <c r="AF6" s="1278"/>
      <c r="AG6" s="1278"/>
      <c r="AH6" s="1278"/>
      <c r="AI6" s="1278"/>
      <c r="AJ6" s="1278"/>
      <c r="AK6" s="1278"/>
      <c r="AL6" s="1278"/>
      <c r="AM6" s="1278"/>
      <c r="AN6" s="1278"/>
      <c r="AO6" s="1278"/>
      <c r="AP6" s="1278"/>
      <c r="AQ6" s="1278"/>
      <c r="AR6" s="1278"/>
      <c r="AS6" s="1278"/>
      <c r="AT6" s="1278"/>
      <c r="AU6" s="1278"/>
      <c r="AV6" s="1278"/>
      <c r="AW6" s="156"/>
    </row>
    <row r="7" spans="1:50" s="169" customFormat="1" ht="15" customHeight="1" x14ac:dyDescent="0.25">
      <c r="A7" s="1300"/>
      <c r="B7" s="1300"/>
      <c r="C7" s="1300"/>
      <c r="D7" s="1300"/>
      <c r="E7" s="1300"/>
      <c r="F7" s="1300"/>
      <c r="G7" s="1300" t="s">
        <v>2003</v>
      </c>
      <c r="H7" s="1300"/>
      <c r="I7" s="1300"/>
      <c r="J7" s="1300"/>
      <c r="K7" s="1300"/>
      <c r="L7" s="1300"/>
      <c r="M7" s="1300"/>
      <c r="N7" s="1300"/>
      <c r="O7" s="1300"/>
      <c r="P7" s="1300"/>
      <c r="Q7" s="1300"/>
      <c r="R7" s="1300"/>
      <c r="S7" s="1300"/>
      <c r="T7" s="1300"/>
      <c r="U7" s="1300"/>
      <c r="V7" s="1300"/>
      <c r="W7" s="1300"/>
      <c r="X7" s="1300"/>
      <c r="Y7" s="1300"/>
      <c r="Z7" s="1300"/>
      <c r="AA7" s="1300"/>
      <c r="AB7" s="1300"/>
      <c r="AC7" s="1300"/>
      <c r="AD7" s="1300"/>
      <c r="AE7" s="1300"/>
      <c r="AF7" s="1300"/>
      <c r="AG7" s="1300"/>
      <c r="AH7" s="1300"/>
      <c r="AI7" s="1289"/>
      <c r="AJ7" s="1289"/>
      <c r="AK7" s="1289"/>
      <c r="AL7" s="1289"/>
      <c r="AM7" s="1289"/>
      <c r="AN7" s="1289"/>
      <c r="AO7" s="1289"/>
      <c r="AP7" s="1289"/>
      <c r="AQ7" s="1289"/>
      <c r="AR7" s="1289"/>
      <c r="AS7" s="1289"/>
      <c r="AT7" s="1289"/>
      <c r="AU7" s="1289"/>
      <c r="AV7" s="1289"/>
      <c r="AW7" s="173"/>
    </row>
    <row r="8" spans="1:50" s="146" customFormat="1" ht="15" customHeight="1" x14ac:dyDescent="0.25">
      <c r="A8" s="1272" t="s">
        <v>2002</v>
      </c>
      <c r="B8" s="1272"/>
      <c r="C8" s="1272"/>
      <c r="D8" s="1272"/>
      <c r="E8" s="1272"/>
      <c r="F8" s="1272"/>
      <c r="G8" s="1279" t="s">
        <v>2001</v>
      </c>
      <c r="H8" s="1279"/>
      <c r="I8" s="1279"/>
      <c r="J8" s="1279"/>
      <c r="K8" s="1279"/>
      <c r="L8" s="1279"/>
      <c r="M8" s="1279"/>
      <c r="N8" s="1279"/>
      <c r="O8" s="1279"/>
      <c r="P8" s="1279"/>
      <c r="Q8" s="1279"/>
      <c r="R8" s="1279"/>
      <c r="S8" s="1279"/>
      <c r="T8" s="1279"/>
      <c r="U8" s="1279"/>
      <c r="V8" s="1279"/>
      <c r="W8" s="1279"/>
      <c r="X8" s="1279"/>
      <c r="Y8" s="1279"/>
      <c r="Z8" s="1279"/>
      <c r="AA8" s="1279"/>
      <c r="AB8" s="1279"/>
      <c r="AC8" s="1279"/>
      <c r="AD8" s="1279"/>
      <c r="AE8" s="1279"/>
      <c r="AF8" s="1279"/>
      <c r="AG8" s="1279"/>
      <c r="AH8" s="1279"/>
      <c r="AI8" s="1289"/>
      <c r="AJ8" s="1289"/>
      <c r="AK8" s="1289"/>
      <c r="AL8" s="1289"/>
      <c r="AM8" s="1289"/>
      <c r="AN8" s="1289"/>
      <c r="AO8" s="1289"/>
      <c r="AP8" s="1289"/>
      <c r="AQ8" s="1289"/>
      <c r="AR8" s="1289"/>
      <c r="AS8" s="1289"/>
      <c r="AT8" s="1289"/>
      <c r="AU8" s="1289"/>
      <c r="AV8" s="1289"/>
      <c r="AW8" s="150"/>
      <c r="AX8" s="165"/>
    </row>
    <row r="9" spans="1:50" s="146" customFormat="1" ht="15.95" customHeight="1" x14ac:dyDescent="0.25">
      <c r="A9" s="1272" t="s">
        <v>2000</v>
      </c>
      <c r="B9" s="1272"/>
      <c r="C9" s="1272"/>
      <c r="D9" s="1272"/>
      <c r="E9" s="1272"/>
      <c r="F9" s="1272"/>
      <c r="G9" s="1279" t="s">
        <v>1999</v>
      </c>
      <c r="H9" s="1279"/>
      <c r="I9" s="1279"/>
      <c r="J9" s="1279"/>
      <c r="K9" s="1279"/>
      <c r="L9" s="1279"/>
      <c r="M9" s="1279"/>
      <c r="N9" s="1279"/>
      <c r="O9" s="1279"/>
      <c r="P9" s="1279"/>
      <c r="Q9" s="1279"/>
      <c r="R9" s="1279"/>
      <c r="S9" s="1279"/>
      <c r="T9" s="1279"/>
      <c r="U9" s="1279"/>
      <c r="V9" s="1279"/>
      <c r="W9" s="1279"/>
      <c r="X9" s="1279"/>
      <c r="Y9" s="1279"/>
      <c r="Z9" s="1279"/>
      <c r="AA9" s="1279"/>
      <c r="AB9" s="1279"/>
      <c r="AC9" s="1279"/>
      <c r="AD9" s="1279"/>
      <c r="AE9" s="1279"/>
      <c r="AF9" s="1279"/>
      <c r="AG9" s="1279"/>
      <c r="AH9" s="1279"/>
      <c r="AI9" s="1289"/>
      <c r="AJ9" s="1289"/>
      <c r="AK9" s="1289"/>
      <c r="AL9" s="1289"/>
      <c r="AM9" s="1289"/>
      <c r="AN9" s="1289"/>
      <c r="AO9" s="1289"/>
      <c r="AP9" s="1289"/>
      <c r="AQ9" s="1289"/>
      <c r="AR9" s="1289"/>
      <c r="AS9" s="1289"/>
      <c r="AT9" s="1289"/>
      <c r="AU9" s="1289"/>
      <c r="AV9" s="1289"/>
      <c r="AW9" s="150"/>
      <c r="AX9" s="165"/>
    </row>
    <row r="10" spans="1:50" s="146" customFormat="1" ht="15.95" customHeight="1" x14ac:dyDescent="0.25">
      <c r="A10" s="1272" t="s">
        <v>1998</v>
      </c>
      <c r="B10" s="1272"/>
      <c r="C10" s="1272"/>
      <c r="D10" s="1272"/>
      <c r="E10" s="1272"/>
      <c r="F10" s="1272"/>
      <c r="G10" s="1279" t="s">
        <v>1997</v>
      </c>
      <c r="H10" s="1279"/>
      <c r="I10" s="1279"/>
      <c r="J10" s="1279"/>
      <c r="K10" s="1279"/>
      <c r="L10" s="1279"/>
      <c r="M10" s="1279"/>
      <c r="N10" s="1279"/>
      <c r="O10" s="1279"/>
      <c r="P10" s="1279"/>
      <c r="Q10" s="1279"/>
      <c r="R10" s="1279"/>
      <c r="S10" s="1279"/>
      <c r="T10" s="1279"/>
      <c r="U10" s="1279"/>
      <c r="V10" s="1279"/>
      <c r="W10" s="1279"/>
      <c r="X10" s="1279"/>
      <c r="Y10" s="1279"/>
      <c r="Z10" s="1279"/>
      <c r="AA10" s="1279"/>
      <c r="AB10" s="1279"/>
      <c r="AC10" s="1279"/>
      <c r="AD10" s="1279"/>
      <c r="AE10" s="1279"/>
      <c r="AF10" s="1279"/>
      <c r="AG10" s="1279"/>
      <c r="AH10" s="1279"/>
      <c r="AI10" s="1289"/>
      <c r="AJ10" s="1289"/>
      <c r="AK10" s="1289"/>
      <c r="AL10" s="1289"/>
      <c r="AM10" s="1289"/>
      <c r="AN10" s="1289"/>
      <c r="AO10" s="1289"/>
      <c r="AP10" s="1289"/>
      <c r="AQ10" s="1289"/>
      <c r="AR10" s="1289"/>
      <c r="AS10" s="1289"/>
      <c r="AT10" s="1289"/>
      <c r="AU10" s="1289"/>
      <c r="AV10" s="1289"/>
      <c r="AW10" s="150"/>
      <c r="AX10" s="165"/>
    </row>
    <row r="11" spans="1:50" s="146" customFormat="1" ht="15.95" customHeight="1" x14ac:dyDescent="0.25">
      <c r="A11" s="1272" t="s">
        <v>1996</v>
      </c>
      <c r="B11" s="1272"/>
      <c r="C11" s="1272"/>
      <c r="D11" s="1272"/>
      <c r="E11" s="1272"/>
      <c r="F11" s="1272"/>
      <c r="G11" s="1279" t="s">
        <v>1995</v>
      </c>
      <c r="H11" s="1279"/>
      <c r="I11" s="1279"/>
      <c r="J11" s="1279"/>
      <c r="K11" s="1279"/>
      <c r="L11" s="1279"/>
      <c r="M11" s="1279"/>
      <c r="N11" s="1279"/>
      <c r="O11" s="1279"/>
      <c r="P11" s="1279"/>
      <c r="Q11" s="1279"/>
      <c r="R11" s="1279"/>
      <c r="S11" s="1279"/>
      <c r="T11" s="1279"/>
      <c r="U11" s="1279"/>
      <c r="V11" s="1279"/>
      <c r="W11" s="1279"/>
      <c r="X11" s="1279"/>
      <c r="Y11" s="1279"/>
      <c r="Z11" s="1279"/>
      <c r="AA11" s="1279"/>
      <c r="AB11" s="1279"/>
      <c r="AC11" s="1279"/>
      <c r="AD11" s="1279"/>
      <c r="AE11" s="1279"/>
      <c r="AF11" s="1279"/>
      <c r="AG11" s="1279"/>
      <c r="AH11" s="1279"/>
      <c r="AI11" s="1289"/>
      <c r="AJ11" s="1289"/>
      <c r="AK11" s="1289"/>
      <c r="AL11" s="1289"/>
      <c r="AM11" s="1289"/>
      <c r="AN11" s="1289"/>
      <c r="AO11" s="1289"/>
      <c r="AP11" s="1289"/>
      <c r="AQ11" s="1289"/>
      <c r="AR11" s="1289"/>
      <c r="AS11" s="1289"/>
      <c r="AT11" s="1289"/>
      <c r="AU11" s="1289"/>
      <c r="AV11" s="1289"/>
      <c r="AW11" s="150"/>
      <c r="AX11" s="165"/>
    </row>
    <row r="12" spans="1:50" s="146" customFormat="1" ht="15.95" customHeight="1" x14ac:dyDescent="0.25">
      <c r="A12" s="1272" t="s">
        <v>1994</v>
      </c>
      <c r="B12" s="1272"/>
      <c r="C12" s="1272"/>
      <c r="D12" s="1272"/>
      <c r="E12" s="1272"/>
      <c r="F12" s="1272"/>
      <c r="G12" s="1279" t="s">
        <v>1993</v>
      </c>
      <c r="H12" s="1279"/>
      <c r="I12" s="1279"/>
      <c r="J12" s="1279"/>
      <c r="K12" s="1279"/>
      <c r="L12" s="1279"/>
      <c r="M12" s="1279"/>
      <c r="N12" s="1279"/>
      <c r="O12" s="1279"/>
      <c r="P12" s="1279"/>
      <c r="Q12" s="1279"/>
      <c r="R12" s="1279"/>
      <c r="S12" s="1279"/>
      <c r="T12" s="1279"/>
      <c r="U12" s="1279"/>
      <c r="V12" s="1279"/>
      <c r="W12" s="1279"/>
      <c r="X12" s="1279"/>
      <c r="Y12" s="1279"/>
      <c r="Z12" s="1279"/>
      <c r="AA12" s="1279"/>
      <c r="AB12" s="1279"/>
      <c r="AC12" s="1279"/>
      <c r="AD12" s="1279"/>
      <c r="AE12" s="1279"/>
      <c r="AF12" s="1279"/>
      <c r="AG12" s="1279"/>
      <c r="AH12" s="1279"/>
      <c r="AI12" s="1289"/>
      <c r="AJ12" s="1289"/>
      <c r="AK12" s="1289"/>
      <c r="AL12" s="1289"/>
      <c r="AM12" s="1289"/>
      <c r="AN12" s="1289"/>
      <c r="AO12" s="1289"/>
      <c r="AP12" s="1289"/>
      <c r="AQ12" s="1289"/>
      <c r="AR12" s="1289"/>
      <c r="AS12" s="1289"/>
      <c r="AT12" s="1289"/>
      <c r="AU12" s="1289"/>
      <c r="AV12" s="1289"/>
      <c r="AW12" s="150"/>
      <c r="AX12" s="165"/>
    </row>
    <row r="13" spans="1:50" s="146" customFormat="1" ht="15.95" customHeight="1" x14ac:dyDescent="0.25">
      <c r="A13" s="1272" t="s">
        <v>1992</v>
      </c>
      <c r="B13" s="1272"/>
      <c r="C13" s="1272"/>
      <c r="D13" s="1272"/>
      <c r="E13" s="1272"/>
      <c r="F13" s="1272"/>
      <c r="G13" s="1279" t="s">
        <v>1991</v>
      </c>
      <c r="H13" s="1279"/>
      <c r="I13" s="1279"/>
      <c r="J13" s="1279"/>
      <c r="K13" s="1279"/>
      <c r="L13" s="1279"/>
      <c r="M13" s="1279"/>
      <c r="N13" s="1279"/>
      <c r="O13" s="1279"/>
      <c r="P13" s="1279"/>
      <c r="Q13" s="1279"/>
      <c r="R13" s="1279"/>
      <c r="S13" s="1279"/>
      <c r="T13" s="1279"/>
      <c r="U13" s="1279"/>
      <c r="V13" s="1279"/>
      <c r="W13" s="1279"/>
      <c r="X13" s="1279"/>
      <c r="Y13" s="1279"/>
      <c r="Z13" s="1279"/>
      <c r="AA13" s="1279"/>
      <c r="AB13" s="1279"/>
      <c r="AC13" s="1279"/>
      <c r="AD13" s="1279"/>
      <c r="AE13" s="1279"/>
      <c r="AF13" s="1279"/>
      <c r="AG13" s="1279"/>
      <c r="AH13" s="1279"/>
      <c r="AI13" s="1289"/>
      <c r="AJ13" s="1289"/>
      <c r="AK13" s="1289"/>
      <c r="AL13" s="1289"/>
      <c r="AM13" s="1289"/>
      <c r="AN13" s="1289"/>
      <c r="AO13" s="1289"/>
      <c r="AP13" s="1289"/>
      <c r="AQ13" s="1289"/>
      <c r="AR13" s="1289"/>
      <c r="AS13" s="1289"/>
      <c r="AT13" s="1289"/>
      <c r="AU13" s="1289"/>
      <c r="AV13" s="1289"/>
      <c r="AW13" s="150"/>
      <c r="AX13" s="165"/>
    </row>
    <row r="14" spans="1:50" s="146" customFormat="1" ht="15.95" customHeight="1" x14ac:dyDescent="0.25">
      <c r="A14" s="1272" t="s">
        <v>1990</v>
      </c>
      <c r="B14" s="1272"/>
      <c r="C14" s="1272"/>
      <c r="D14" s="1272"/>
      <c r="E14" s="1272"/>
      <c r="F14" s="1272"/>
      <c r="G14" s="1279" t="s">
        <v>1989</v>
      </c>
      <c r="H14" s="1279"/>
      <c r="I14" s="1279"/>
      <c r="J14" s="1279"/>
      <c r="K14" s="1279"/>
      <c r="L14" s="1279"/>
      <c r="M14" s="1279"/>
      <c r="N14" s="1279"/>
      <c r="O14" s="1279"/>
      <c r="P14" s="1279"/>
      <c r="Q14" s="1279"/>
      <c r="R14" s="1279"/>
      <c r="S14" s="1279"/>
      <c r="T14" s="1279"/>
      <c r="U14" s="1279"/>
      <c r="V14" s="1279"/>
      <c r="W14" s="1279"/>
      <c r="X14" s="1279"/>
      <c r="Y14" s="1279"/>
      <c r="Z14" s="1279"/>
      <c r="AA14" s="1279"/>
      <c r="AB14" s="1279"/>
      <c r="AC14" s="1279"/>
      <c r="AD14" s="1279"/>
      <c r="AE14" s="1279"/>
      <c r="AF14" s="1279"/>
      <c r="AG14" s="1279"/>
      <c r="AH14" s="1279"/>
      <c r="AI14" s="1289"/>
      <c r="AJ14" s="1289"/>
      <c r="AK14" s="1289"/>
      <c r="AL14" s="1289"/>
      <c r="AM14" s="1289"/>
      <c r="AN14" s="1289"/>
      <c r="AO14" s="1289"/>
      <c r="AP14" s="1289"/>
      <c r="AQ14" s="1289"/>
      <c r="AR14" s="1289"/>
      <c r="AS14" s="1289"/>
      <c r="AT14" s="1289"/>
      <c r="AU14" s="1289"/>
      <c r="AV14" s="1289"/>
      <c r="AW14" s="150"/>
      <c r="AX14" s="165"/>
    </row>
    <row r="15" spans="1:50" s="146" customFormat="1" ht="29.25" customHeight="1" x14ac:dyDescent="0.25">
      <c r="A15" s="1272" t="s">
        <v>1988</v>
      </c>
      <c r="B15" s="1272"/>
      <c r="C15" s="1272"/>
      <c r="D15" s="1272"/>
      <c r="E15" s="1272"/>
      <c r="F15" s="1272"/>
      <c r="G15" s="1277" t="s">
        <v>1987</v>
      </c>
      <c r="H15" s="1277"/>
      <c r="I15" s="1277"/>
      <c r="J15" s="1277"/>
      <c r="K15" s="1277"/>
      <c r="L15" s="1277"/>
      <c r="M15" s="1277"/>
      <c r="N15" s="1277"/>
      <c r="O15" s="1277"/>
      <c r="P15" s="1277"/>
      <c r="Q15" s="1277"/>
      <c r="R15" s="1277"/>
      <c r="S15" s="1277"/>
      <c r="T15" s="1277"/>
      <c r="U15" s="1277"/>
      <c r="V15" s="1277"/>
      <c r="W15" s="1277"/>
      <c r="X15" s="1277"/>
      <c r="Y15" s="1277"/>
      <c r="Z15" s="1277"/>
      <c r="AA15" s="1277"/>
      <c r="AB15" s="1277"/>
      <c r="AC15" s="1277"/>
      <c r="AD15" s="1277"/>
      <c r="AE15" s="1277"/>
      <c r="AF15" s="1277"/>
      <c r="AG15" s="1277"/>
      <c r="AH15" s="1277"/>
      <c r="AI15" s="1289"/>
      <c r="AJ15" s="1289"/>
      <c r="AK15" s="1289"/>
      <c r="AL15" s="1289"/>
      <c r="AM15" s="1289"/>
      <c r="AN15" s="1289"/>
      <c r="AO15" s="1289"/>
      <c r="AP15" s="1289"/>
      <c r="AQ15" s="1289"/>
      <c r="AR15" s="1289"/>
      <c r="AS15" s="1289"/>
      <c r="AT15" s="1289"/>
      <c r="AU15" s="1289"/>
      <c r="AV15" s="1289"/>
      <c r="AW15" s="170"/>
    </row>
    <row r="16" spans="1:50" s="146" customFormat="1" ht="15.95" customHeight="1" x14ac:dyDescent="0.25">
      <c r="A16" s="1272" t="s">
        <v>1986</v>
      </c>
      <c r="B16" s="1272"/>
      <c r="C16" s="1272"/>
      <c r="D16" s="1272"/>
      <c r="E16" s="1272"/>
      <c r="F16" s="1272"/>
      <c r="G16" s="1279" t="s">
        <v>1985</v>
      </c>
      <c r="H16" s="1279"/>
      <c r="I16" s="1279"/>
      <c r="J16" s="1279"/>
      <c r="K16" s="1279"/>
      <c r="L16" s="1279"/>
      <c r="M16" s="1279"/>
      <c r="N16" s="1279"/>
      <c r="O16" s="1279"/>
      <c r="P16" s="1279"/>
      <c r="Q16" s="1279"/>
      <c r="R16" s="1279"/>
      <c r="S16" s="1279"/>
      <c r="T16" s="1279"/>
      <c r="U16" s="1279"/>
      <c r="V16" s="1279"/>
      <c r="W16" s="1279"/>
      <c r="X16" s="1279"/>
      <c r="Y16" s="1279"/>
      <c r="Z16" s="1279"/>
      <c r="AA16" s="1279"/>
      <c r="AB16" s="1279"/>
      <c r="AC16" s="1279"/>
      <c r="AD16" s="1279"/>
      <c r="AE16" s="1279"/>
      <c r="AF16" s="1279"/>
      <c r="AG16" s="1279"/>
      <c r="AH16" s="1279"/>
      <c r="AI16" s="1289"/>
      <c r="AJ16" s="1289"/>
      <c r="AK16" s="1289"/>
      <c r="AL16" s="1289"/>
      <c r="AM16" s="1289"/>
      <c r="AN16" s="1289"/>
      <c r="AO16" s="1289"/>
      <c r="AP16" s="1289"/>
      <c r="AQ16" s="1289"/>
      <c r="AR16" s="1289"/>
      <c r="AS16" s="1289"/>
      <c r="AT16" s="1289"/>
      <c r="AU16" s="1289"/>
      <c r="AV16" s="1289"/>
      <c r="AW16" s="150"/>
      <c r="AX16" s="165"/>
    </row>
    <row r="17" spans="1:50" s="146" customFormat="1" ht="15.95" customHeight="1" x14ac:dyDescent="0.25">
      <c r="A17" s="1272" t="s">
        <v>1984</v>
      </c>
      <c r="B17" s="1272"/>
      <c r="C17" s="1272"/>
      <c r="D17" s="1272"/>
      <c r="E17" s="1272"/>
      <c r="F17" s="1272"/>
      <c r="G17" s="1279" t="s">
        <v>1983</v>
      </c>
      <c r="H17" s="1279"/>
      <c r="I17" s="1279"/>
      <c r="J17" s="1279"/>
      <c r="K17" s="1279"/>
      <c r="L17" s="1279"/>
      <c r="M17" s="1279"/>
      <c r="N17" s="1279"/>
      <c r="O17" s="1279"/>
      <c r="P17" s="1279"/>
      <c r="Q17" s="1279"/>
      <c r="R17" s="1279"/>
      <c r="S17" s="1279"/>
      <c r="T17" s="1279"/>
      <c r="U17" s="1279"/>
      <c r="V17" s="1279"/>
      <c r="W17" s="1279"/>
      <c r="X17" s="1279"/>
      <c r="Y17" s="1279"/>
      <c r="Z17" s="1279"/>
      <c r="AA17" s="1279"/>
      <c r="AB17" s="1279"/>
      <c r="AC17" s="1279"/>
      <c r="AD17" s="1279"/>
      <c r="AE17" s="1279"/>
      <c r="AF17" s="1279"/>
      <c r="AG17" s="1279"/>
      <c r="AH17" s="1279"/>
      <c r="AI17" s="1289"/>
      <c r="AJ17" s="1289"/>
      <c r="AK17" s="1289"/>
      <c r="AL17" s="1289"/>
      <c r="AM17" s="1289"/>
      <c r="AN17" s="1289"/>
      <c r="AO17" s="1289"/>
      <c r="AP17" s="1289"/>
      <c r="AQ17" s="1289"/>
      <c r="AR17" s="1289"/>
      <c r="AS17" s="1289"/>
      <c r="AT17" s="1289"/>
      <c r="AU17" s="1289"/>
      <c r="AV17" s="1289"/>
      <c r="AW17" s="150"/>
      <c r="AX17" s="165"/>
    </row>
    <row r="18" spans="1:50" s="146" customFormat="1" ht="30" customHeight="1" x14ac:dyDescent="0.25">
      <c r="A18" s="1272" t="s">
        <v>1982</v>
      </c>
      <c r="B18" s="1272"/>
      <c r="C18" s="1272"/>
      <c r="D18" s="1272"/>
      <c r="E18" s="1272"/>
      <c r="F18" s="1272"/>
      <c r="G18" s="1277" t="s">
        <v>1981</v>
      </c>
      <c r="H18" s="1277"/>
      <c r="I18" s="1277"/>
      <c r="J18" s="1277"/>
      <c r="K18" s="1277"/>
      <c r="L18" s="1277"/>
      <c r="M18" s="1277"/>
      <c r="N18" s="1277"/>
      <c r="O18" s="1277"/>
      <c r="P18" s="1277"/>
      <c r="Q18" s="1277"/>
      <c r="R18" s="1277"/>
      <c r="S18" s="1277"/>
      <c r="T18" s="1277"/>
      <c r="U18" s="1277"/>
      <c r="V18" s="1277"/>
      <c r="W18" s="1277"/>
      <c r="X18" s="1277"/>
      <c r="Y18" s="1277"/>
      <c r="Z18" s="1277"/>
      <c r="AA18" s="1277"/>
      <c r="AB18" s="1277"/>
      <c r="AC18" s="1277"/>
      <c r="AD18" s="1277"/>
      <c r="AE18" s="1277"/>
      <c r="AF18" s="1277"/>
      <c r="AG18" s="1277"/>
      <c r="AH18" s="1277"/>
      <c r="AI18" s="1289"/>
      <c r="AJ18" s="1289"/>
      <c r="AK18" s="1289"/>
      <c r="AL18" s="1289"/>
      <c r="AM18" s="1289"/>
      <c r="AN18" s="1289"/>
      <c r="AO18" s="1289"/>
      <c r="AP18" s="1289"/>
      <c r="AQ18" s="1289"/>
      <c r="AR18" s="1289"/>
      <c r="AS18" s="1289"/>
      <c r="AT18" s="1289"/>
      <c r="AU18" s="1289"/>
      <c r="AV18" s="1289"/>
      <c r="AW18" s="170"/>
    </row>
    <row r="19" spans="1:50" s="146" customFormat="1" ht="30" customHeight="1" x14ac:dyDescent="0.25">
      <c r="A19" s="1272" t="s">
        <v>1980</v>
      </c>
      <c r="B19" s="1272"/>
      <c r="C19" s="1272"/>
      <c r="D19" s="1272"/>
      <c r="E19" s="1272"/>
      <c r="F19" s="1272"/>
      <c r="G19" s="1277" t="s">
        <v>1979</v>
      </c>
      <c r="H19" s="1277"/>
      <c r="I19" s="1277"/>
      <c r="J19" s="1277"/>
      <c r="K19" s="1277"/>
      <c r="L19" s="1277"/>
      <c r="M19" s="1277"/>
      <c r="N19" s="1277"/>
      <c r="O19" s="1277"/>
      <c r="P19" s="1277"/>
      <c r="Q19" s="1277"/>
      <c r="R19" s="1277"/>
      <c r="S19" s="1277"/>
      <c r="T19" s="1277"/>
      <c r="U19" s="1277"/>
      <c r="V19" s="1277"/>
      <c r="W19" s="1277"/>
      <c r="X19" s="1277"/>
      <c r="Y19" s="1277"/>
      <c r="Z19" s="1277"/>
      <c r="AA19" s="1277"/>
      <c r="AB19" s="1277"/>
      <c r="AC19" s="1277"/>
      <c r="AD19" s="1277"/>
      <c r="AE19" s="1277"/>
      <c r="AF19" s="1277"/>
      <c r="AG19" s="1277"/>
      <c r="AH19" s="1277"/>
      <c r="AI19" s="1289"/>
      <c r="AJ19" s="1289"/>
      <c r="AK19" s="1289"/>
      <c r="AL19" s="1289"/>
      <c r="AM19" s="1289"/>
      <c r="AN19" s="1289"/>
      <c r="AO19" s="1289"/>
      <c r="AP19" s="1289"/>
      <c r="AQ19" s="1289"/>
      <c r="AR19" s="1289"/>
      <c r="AS19" s="1289"/>
      <c r="AT19" s="1289"/>
      <c r="AU19" s="1289"/>
      <c r="AV19" s="1289"/>
      <c r="AW19" s="170"/>
    </row>
    <row r="20" spans="1:50" s="146" customFormat="1" ht="45" customHeight="1" x14ac:dyDescent="0.25">
      <c r="A20" s="1272" t="s">
        <v>1978</v>
      </c>
      <c r="B20" s="1272"/>
      <c r="C20" s="1272"/>
      <c r="D20" s="1272"/>
      <c r="E20" s="1272"/>
      <c r="F20" s="1272"/>
      <c r="G20" s="1277" t="s">
        <v>1977</v>
      </c>
      <c r="H20" s="1277"/>
      <c r="I20" s="1277"/>
      <c r="J20" s="1277"/>
      <c r="K20" s="1277"/>
      <c r="L20" s="1277"/>
      <c r="M20" s="1277"/>
      <c r="N20" s="1277"/>
      <c r="O20" s="1277"/>
      <c r="P20" s="1277"/>
      <c r="Q20" s="1277"/>
      <c r="R20" s="1277"/>
      <c r="S20" s="1277"/>
      <c r="T20" s="1277"/>
      <c r="U20" s="1277"/>
      <c r="V20" s="1277"/>
      <c r="W20" s="1277"/>
      <c r="X20" s="1277"/>
      <c r="Y20" s="1277"/>
      <c r="Z20" s="1277"/>
      <c r="AA20" s="1277"/>
      <c r="AB20" s="1277"/>
      <c r="AC20" s="1277"/>
      <c r="AD20" s="1277"/>
      <c r="AE20" s="1277"/>
      <c r="AF20" s="1277"/>
      <c r="AG20" s="1277"/>
      <c r="AH20" s="1277"/>
      <c r="AI20" s="1289"/>
      <c r="AJ20" s="1289"/>
      <c r="AK20" s="1289"/>
      <c r="AL20" s="1289"/>
      <c r="AM20" s="1289"/>
      <c r="AN20" s="1289"/>
      <c r="AO20" s="1289"/>
      <c r="AP20" s="1289"/>
      <c r="AQ20" s="1289"/>
      <c r="AR20" s="1289"/>
      <c r="AS20" s="1289"/>
      <c r="AT20" s="1289"/>
      <c r="AU20" s="1289"/>
      <c r="AV20" s="1289"/>
      <c r="AW20" s="150"/>
    </row>
    <row r="21" spans="1:50" s="146" customFormat="1" ht="45" customHeight="1" x14ac:dyDescent="0.25">
      <c r="A21" s="1272" t="s">
        <v>1976</v>
      </c>
      <c r="B21" s="1272"/>
      <c r="C21" s="1272"/>
      <c r="D21" s="1272"/>
      <c r="E21" s="1272"/>
      <c r="F21" s="1272"/>
      <c r="G21" s="1277" t="s">
        <v>1975</v>
      </c>
      <c r="H21" s="1277"/>
      <c r="I21" s="1277"/>
      <c r="J21" s="1277"/>
      <c r="K21" s="1277"/>
      <c r="L21" s="1277"/>
      <c r="M21" s="1277"/>
      <c r="N21" s="1277"/>
      <c r="O21" s="1277"/>
      <c r="P21" s="1277"/>
      <c r="Q21" s="1277"/>
      <c r="R21" s="1277"/>
      <c r="S21" s="1277"/>
      <c r="T21" s="1277"/>
      <c r="U21" s="1277"/>
      <c r="V21" s="1277"/>
      <c r="W21" s="1277"/>
      <c r="X21" s="1277"/>
      <c r="Y21" s="1277"/>
      <c r="Z21" s="1277"/>
      <c r="AA21" s="1277"/>
      <c r="AB21" s="1277"/>
      <c r="AC21" s="1277"/>
      <c r="AD21" s="1277"/>
      <c r="AE21" s="1277"/>
      <c r="AF21" s="1277"/>
      <c r="AG21" s="1277"/>
      <c r="AH21" s="1277"/>
      <c r="AI21" s="1289"/>
      <c r="AJ21" s="1289"/>
      <c r="AK21" s="1289"/>
      <c r="AL21" s="1289"/>
      <c r="AM21" s="1289"/>
      <c r="AN21" s="1289"/>
      <c r="AO21" s="1289"/>
      <c r="AP21" s="1289"/>
      <c r="AQ21" s="1289"/>
      <c r="AR21" s="1289"/>
      <c r="AS21" s="1289"/>
      <c r="AT21" s="1289"/>
      <c r="AU21" s="1289"/>
      <c r="AV21" s="1289"/>
      <c r="AW21" s="150"/>
    </row>
    <row r="22" spans="1:50" s="146" customFormat="1" ht="30" customHeight="1" x14ac:dyDescent="0.25">
      <c r="A22" s="1272" t="s">
        <v>1974</v>
      </c>
      <c r="B22" s="1272"/>
      <c r="C22" s="1272"/>
      <c r="D22" s="1272"/>
      <c r="E22" s="1272"/>
      <c r="F22" s="1272"/>
      <c r="G22" s="1277" t="s">
        <v>1973</v>
      </c>
      <c r="H22" s="1277"/>
      <c r="I22" s="1277"/>
      <c r="J22" s="1277"/>
      <c r="K22" s="1277"/>
      <c r="L22" s="1277"/>
      <c r="M22" s="1277"/>
      <c r="N22" s="1277"/>
      <c r="O22" s="1277"/>
      <c r="P22" s="1277"/>
      <c r="Q22" s="1277"/>
      <c r="R22" s="1277"/>
      <c r="S22" s="1277"/>
      <c r="T22" s="1277"/>
      <c r="U22" s="1277"/>
      <c r="V22" s="1277"/>
      <c r="W22" s="1277"/>
      <c r="X22" s="1277"/>
      <c r="Y22" s="1277"/>
      <c r="Z22" s="1277"/>
      <c r="AA22" s="1277"/>
      <c r="AB22" s="1277"/>
      <c r="AC22" s="1277"/>
      <c r="AD22" s="1277"/>
      <c r="AE22" s="1277"/>
      <c r="AF22" s="1277"/>
      <c r="AG22" s="1277"/>
      <c r="AH22" s="1277"/>
      <c r="AI22" s="1289"/>
      <c r="AJ22" s="1289"/>
      <c r="AK22" s="1289"/>
      <c r="AL22" s="1289"/>
      <c r="AM22" s="1289"/>
      <c r="AN22" s="1289"/>
      <c r="AO22" s="1289"/>
      <c r="AP22" s="1289"/>
      <c r="AQ22" s="1289"/>
      <c r="AR22" s="1289"/>
      <c r="AS22" s="1289"/>
      <c r="AT22" s="1289"/>
      <c r="AU22" s="1289"/>
      <c r="AV22" s="1289"/>
      <c r="AW22" s="170"/>
    </row>
    <row r="23" spans="1:50" s="146" customFormat="1" ht="30" customHeight="1" x14ac:dyDescent="0.25">
      <c r="A23" s="1272" t="s">
        <v>1972</v>
      </c>
      <c r="B23" s="1272"/>
      <c r="C23" s="1272"/>
      <c r="D23" s="1272"/>
      <c r="E23" s="1272"/>
      <c r="F23" s="1272"/>
      <c r="G23" s="1277" t="s">
        <v>1971</v>
      </c>
      <c r="H23" s="1277"/>
      <c r="I23" s="1277"/>
      <c r="J23" s="1277"/>
      <c r="K23" s="1277"/>
      <c r="L23" s="1277"/>
      <c r="M23" s="1277"/>
      <c r="N23" s="1277"/>
      <c r="O23" s="1277"/>
      <c r="P23" s="1277"/>
      <c r="Q23" s="1277"/>
      <c r="R23" s="1277"/>
      <c r="S23" s="1277"/>
      <c r="T23" s="1277"/>
      <c r="U23" s="1277"/>
      <c r="V23" s="1277"/>
      <c r="W23" s="1277"/>
      <c r="X23" s="1277"/>
      <c r="Y23" s="1277"/>
      <c r="Z23" s="1277"/>
      <c r="AA23" s="1277"/>
      <c r="AB23" s="1277"/>
      <c r="AC23" s="1277"/>
      <c r="AD23" s="1277"/>
      <c r="AE23" s="1277"/>
      <c r="AF23" s="1277"/>
      <c r="AG23" s="1277"/>
      <c r="AH23" s="1277"/>
      <c r="AI23" s="1289"/>
      <c r="AJ23" s="1289"/>
      <c r="AK23" s="1289"/>
      <c r="AL23" s="1289"/>
      <c r="AM23" s="1289"/>
      <c r="AN23" s="1289"/>
      <c r="AO23" s="1289"/>
      <c r="AP23" s="1289"/>
      <c r="AQ23" s="1289"/>
      <c r="AR23" s="1289"/>
      <c r="AS23" s="1289"/>
      <c r="AT23" s="1289"/>
      <c r="AU23" s="1289"/>
      <c r="AV23" s="1289"/>
      <c r="AW23" s="170"/>
    </row>
    <row r="24" spans="1:50" s="146" customFormat="1" ht="45" customHeight="1" x14ac:dyDescent="0.25">
      <c r="A24" s="1299" t="s">
        <v>1970</v>
      </c>
      <c r="B24" s="1299"/>
      <c r="C24" s="1299"/>
      <c r="D24" s="1299"/>
      <c r="E24" s="1299"/>
      <c r="F24" s="1299"/>
      <c r="G24" s="1273" t="s">
        <v>1969</v>
      </c>
      <c r="H24" s="1273"/>
      <c r="I24" s="1273"/>
      <c r="J24" s="1273"/>
      <c r="K24" s="1273"/>
      <c r="L24" s="1273"/>
      <c r="M24" s="1273"/>
      <c r="N24" s="1273"/>
      <c r="O24" s="1273"/>
      <c r="P24" s="1273"/>
      <c r="Q24" s="1273"/>
      <c r="R24" s="1273"/>
      <c r="S24" s="1273"/>
      <c r="T24" s="1273"/>
      <c r="U24" s="1273"/>
      <c r="V24" s="1273"/>
      <c r="W24" s="1273"/>
      <c r="X24" s="1273"/>
      <c r="Y24" s="1273"/>
      <c r="Z24" s="1273"/>
      <c r="AA24" s="1273"/>
      <c r="AB24" s="1273"/>
      <c r="AC24" s="1273"/>
      <c r="AD24" s="1273"/>
      <c r="AE24" s="1273"/>
      <c r="AF24" s="1273"/>
      <c r="AG24" s="1273"/>
      <c r="AH24" s="1273"/>
      <c r="AI24" s="1289"/>
      <c r="AJ24" s="1289"/>
      <c r="AK24" s="1289"/>
      <c r="AL24" s="1289"/>
      <c r="AM24" s="1289"/>
      <c r="AN24" s="1289"/>
      <c r="AO24" s="1289"/>
      <c r="AP24" s="1289"/>
      <c r="AQ24" s="1289"/>
      <c r="AR24" s="1289"/>
      <c r="AS24" s="1289"/>
      <c r="AT24" s="1289"/>
      <c r="AU24" s="1289"/>
      <c r="AV24" s="1289"/>
      <c r="AW24" s="150"/>
    </row>
    <row r="25" spans="1:50" s="146" customFormat="1" ht="15.95" customHeight="1" x14ac:dyDescent="0.25">
      <c r="A25" s="1272" t="s">
        <v>1968</v>
      </c>
      <c r="B25" s="1272"/>
      <c r="C25" s="1272"/>
      <c r="D25" s="1272"/>
      <c r="E25" s="1272"/>
      <c r="F25" s="1272"/>
      <c r="G25" s="1279" t="s">
        <v>1967</v>
      </c>
      <c r="H25" s="1279"/>
      <c r="I25" s="1279"/>
      <c r="J25" s="1279"/>
      <c r="K25" s="1279"/>
      <c r="L25" s="1279"/>
      <c r="M25" s="1279"/>
      <c r="N25" s="1279"/>
      <c r="O25" s="1279"/>
      <c r="P25" s="1279"/>
      <c r="Q25" s="1279"/>
      <c r="R25" s="1279"/>
      <c r="S25" s="1279"/>
      <c r="T25" s="1279"/>
      <c r="U25" s="1279"/>
      <c r="V25" s="1279"/>
      <c r="W25" s="1279"/>
      <c r="X25" s="1279"/>
      <c r="Y25" s="1279"/>
      <c r="Z25" s="1279"/>
      <c r="AA25" s="1279"/>
      <c r="AB25" s="1279"/>
      <c r="AC25" s="1279"/>
      <c r="AD25" s="1279"/>
      <c r="AE25" s="1279"/>
      <c r="AF25" s="1279"/>
      <c r="AG25" s="1279"/>
      <c r="AH25" s="1279"/>
      <c r="AI25" s="1289"/>
      <c r="AJ25" s="1289"/>
      <c r="AK25" s="1289"/>
      <c r="AL25" s="1289"/>
      <c r="AM25" s="1289"/>
      <c r="AN25" s="1289"/>
      <c r="AO25" s="1289"/>
      <c r="AP25" s="1289"/>
      <c r="AQ25" s="1289"/>
      <c r="AR25" s="1289"/>
      <c r="AS25" s="1289"/>
      <c r="AT25" s="1289"/>
      <c r="AU25" s="1289"/>
      <c r="AV25" s="1289"/>
      <c r="AW25" s="150"/>
      <c r="AX25" s="165"/>
    </row>
    <row r="26" spans="1:50" s="146" customFormat="1" ht="30" customHeight="1" x14ac:dyDescent="0.25">
      <c r="A26" s="1272" t="s">
        <v>1966</v>
      </c>
      <c r="B26" s="1272"/>
      <c r="C26" s="1272"/>
      <c r="D26" s="1272"/>
      <c r="E26" s="1272"/>
      <c r="F26" s="1272"/>
      <c r="G26" s="1277" t="s">
        <v>1965</v>
      </c>
      <c r="H26" s="1277"/>
      <c r="I26" s="1277"/>
      <c r="J26" s="1277"/>
      <c r="K26" s="1277"/>
      <c r="L26" s="1277"/>
      <c r="M26" s="1277"/>
      <c r="N26" s="1277"/>
      <c r="O26" s="1277"/>
      <c r="P26" s="1277"/>
      <c r="Q26" s="1277"/>
      <c r="R26" s="1277"/>
      <c r="S26" s="1277"/>
      <c r="T26" s="1277"/>
      <c r="U26" s="1277"/>
      <c r="V26" s="1277"/>
      <c r="W26" s="1277"/>
      <c r="X26" s="1277"/>
      <c r="Y26" s="1277"/>
      <c r="Z26" s="1277"/>
      <c r="AA26" s="1277"/>
      <c r="AB26" s="1277"/>
      <c r="AC26" s="1277"/>
      <c r="AD26" s="1277"/>
      <c r="AE26" s="1277"/>
      <c r="AF26" s="1277"/>
      <c r="AG26" s="1277"/>
      <c r="AH26" s="1277"/>
      <c r="AI26" s="1289"/>
      <c r="AJ26" s="1289"/>
      <c r="AK26" s="1289"/>
      <c r="AL26" s="1289"/>
      <c r="AM26" s="1289"/>
      <c r="AN26" s="1289"/>
      <c r="AO26" s="1289"/>
      <c r="AP26" s="1289"/>
      <c r="AQ26" s="1289"/>
      <c r="AR26" s="1289"/>
      <c r="AS26" s="1289"/>
      <c r="AT26" s="1289"/>
      <c r="AU26" s="1289"/>
      <c r="AV26" s="1289"/>
      <c r="AW26" s="170"/>
    </row>
    <row r="27" spans="1:50" s="146" customFormat="1" ht="30" customHeight="1" x14ac:dyDescent="0.25">
      <c r="A27" s="1272" t="s">
        <v>1964</v>
      </c>
      <c r="B27" s="1272"/>
      <c r="C27" s="1272"/>
      <c r="D27" s="1272"/>
      <c r="E27" s="1272"/>
      <c r="F27" s="1272"/>
      <c r="G27" s="1277" t="s">
        <v>1963</v>
      </c>
      <c r="H27" s="1277"/>
      <c r="I27" s="1277"/>
      <c r="J27" s="1277"/>
      <c r="K27" s="1277"/>
      <c r="L27" s="1277"/>
      <c r="M27" s="1277"/>
      <c r="N27" s="1277"/>
      <c r="O27" s="1277"/>
      <c r="P27" s="1277"/>
      <c r="Q27" s="1277"/>
      <c r="R27" s="1277"/>
      <c r="S27" s="1277"/>
      <c r="T27" s="1277"/>
      <c r="U27" s="1277"/>
      <c r="V27" s="1277"/>
      <c r="W27" s="1277"/>
      <c r="X27" s="1277"/>
      <c r="Y27" s="1277"/>
      <c r="Z27" s="1277"/>
      <c r="AA27" s="1277"/>
      <c r="AB27" s="1277"/>
      <c r="AC27" s="1277"/>
      <c r="AD27" s="1277"/>
      <c r="AE27" s="1277"/>
      <c r="AF27" s="1277"/>
      <c r="AG27" s="1277"/>
      <c r="AH27" s="1277"/>
      <c r="AI27" s="1289"/>
      <c r="AJ27" s="1289"/>
      <c r="AK27" s="1289"/>
      <c r="AL27" s="1289"/>
      <c r="AM27" s="1289"/>
      <c r="AN27" s="1289"/>
      <c r="AO27" s="1289"/>
      <c r="AP27" s="1289"/>
      <c r="AQ27" s="1289"/>
      <c r="AR27" s="1289"/>
      <c r="AS27" s="1289"/>
      <c r="AT27" s="1289"/>
      <c r="AU27" s="1289"/>
      <c r="AV27" s="1289"/>
      <c r="AW27" s="170"/>
    </row>
    <row r="28" spans="1:50" s="146" customFormat="1" ht="30" customHeight="1" x14ac:dyDescent="0.25">
      <c r="A28" s="1272" t="s">
        <v>1962</v>
      </c>
      <c r="B28" s="1272"/>
      <c r="C28" s="1272"/>
      <c r="D28" s="1272"/>
      <c r="E28" s="1272"/>
      <c r="F28" s="1272"/>
      <c r="G28" s="1277" t="s">
        <v>1961</v>
      </c>
      <c r="H28" s="1277"/>
      <c r="I28" s="1277"/>
      <c r="J28" s="1277"/>
      <c r="K28" s="1277"/>
      <c r="L28" s="1277"/>
      <c r="M28" s="1277"/>
      <c r="N28" s="1277"/>
      <c r="O28" s="1277"/>
      <c r="P28" s="1277"/>
      <c r="Q28" s="1277"/>
      <c r="R28" s="1277"/>
      <c r="S28" s="1277"/>
      <c r="T28" s="1277"/>
      <c r="U28" s="1277"/>
      <c r="V28" s="1277"/>
      <c r="W28" s="1277"/>
      <c r="X28" s="1277"/>
      <c r="Y28" s="1277"/>
      <c r="Z28" s="1277"/>
      <c r="AA28" s="1277"/>
      <c r="AB28" s="1277"/>
      <c r="AC28" s="1277"/>
      <c r="AD28" s="1277"/>
      <c r="AE28" s="1277"/>
      <c r="AF28" s="1277"/>
      <c r="AG28" s="1277"/>
      <c r="AH28" s="1277"/>
      <c r="AI28" s="1289"/>
      <c r="AJ28" s="1289"/>
      <c r="AK28" s="1289"/>
      <c r="AL28" s="1289"/>
      <c r="AM28" s="1289"/>
      <c r="AN28" s="1289"/>
      <c r="AO28" s="1289"/>
      <c r="AP28" s="1289"/>
      <c r="AQ28" s="1289"/>
      <c r="AR28" s="1289"/>
      <c r="AS28" s="1289"/>
      <c r="AT28" s="1289"/>
      <c r="AU28" s="1289"/>
      <c r="AV28" s="1289"/>
      <c r="AW28" s="170"/>
    </row>
    <row r="29" spans="1:50" s="146" customFormat="1" ht="30" customHeight="1" x14ac:dyDescent="0.25">
      <c r="A29" s="1290"/>
      <c r="B29" s="1291"/>
      <c r="C29" s="1291"/>
      <c r="D29" s="1291"/>
      <c r="E29" s="1291"/>
      <c r="F29" s="1292"/>
      <c r="G29" s="1293" t="s">
        <v>1960</v>
      </c>
      <c r="H29" s="1294"/>
      <c r="I29" s="1294"/>
      <c r="J29" s="1294"/>
      <c r="K29" s="1294"/>
      <c r="L29" s="1294"/>
      <c r="M29" s="1294"/>
      <c r="N29" s="1294"/>
      <c r="O29" s="1294"/>
      <c r="P29" s="1294"/>
      <c r="Q29" s="1294"/>
      <c r="R29" s="1294"/>
      <c r="S29" s="1294"/>
      <c r="T29" s="1294"/>
      <c r="U29" s="1294"/>
      <c r="V29" s="1294"/>
      <c r="W29" s="1294"/>
      <c r="X29" s="1294"/>
      <c r="Y29" s="1294"/>
      <c r="Z29" s="1294"/>
      <c r="AA29" s="1294"/>
      <c r="AB29" s="1294"/>
      <c r="AC29" s="1294"/>
      <c r="AD29" s="1294"/>
      <c r="AE29" s="1294"/>
      <c r="AF29" s="1294"/>
      <c r="AG29" s="1294"/>
      <c r="AH29" s="1295"/>
      <c r="AI29" s="1296"/>
      <c r="AJ29" s="1297"/>
      <c r="AK29" s="1297"/>
      <c r="AL29" s="1297"/>
      <c r="AM29" s="1297"/>
      <c r="AN29" s="1297"/>
      <c r="AO29" s="1298"/>
      <c r="AP29" s="1296"/>
      <c r="AQ29" s="1297"/>
      <c r="AR29" s="1297"/>
      <c r="AS29" s="1297"/>
      <c r="AT29" s="1297"/>
      <c r="AU29" s="1297"/>
      <c r="AV29" s="1298"/>
      <c r="AW29" s="150"/>
    </row>
    <row r="30" spans="1:50" s="146" customFormat="1" ht="30" customHeight="1" x14ac:dyDescent="0.25">
      <c r="A30" s="1272" t="s">
        <v>1959</v>
      </c>
      <c r="B30" s="1272"/>
      <c r="C30" s="1272"/>
      <c r="D30" s="1272"/>
      <c r="E30" s="1272"/>
      <c r="F30" s="1272"/>
      <c r="G30" s="1277" t="s">
        <v>1958</v>
      </c>
      <c r="H30" s="1277"/>
      <c r="I30" s="1277"/>
      <c r="J30" s="1277"/>
      <c r="K30" s="1277"/>
      <c r="L30" s="1277"/>
      <c r="M30" s="1277"/>
      <c r="N30" s="1277"/>
      <c r="O30" s="1277"/>
      <c r="P30" s="1277"/>
      <c r="Q30" s="1277"/>
      <c r="R30" s="1277"/>
      <c r="S30" s="1277"/>
      <c r="T30" s="1277"/>
      <c r="U30" s="1277"/>
      <c r="V30" s="1277"/>
      <c r="W30" s="1277"/>
      <c r="X30" s="1277"/>
      <c r="Y30" s="1277"/>
      <c r="Z30" s="1277"/>
      <c r="AA30" s="1277"/>
      <c r="AB30" s="1277"/>
      <c r="AC30" s="1277"/>
      <c r="AD30" s="1277"/>
      <c r="AE30" s="1277"/>
      <c r="AF30" s="1277"/>
      <c r="AG30" s="1277"/>
      <c r="AH30" s="1277"/>
      <c r="AI30" s="1289"/>
      <c r="AJ30" s="1289"/>
      <c r="AK30" s="1289"/>
      <c r="AL30" s="1289"/>
      <c r="AM30" s="1289"/>
      <c r="AN30" s="1289"/>
      <c r="AO30" s="1289"/>
      <c r="AP30" s="1289"/>
      <c r="AQ30" s="1289"/>
      <c r="AR30" s="1289"/>
      <c r="AS30" s="1289"/>
      <c r="AT30" s="1289"/>
      <c r="AU30" s="1289"/>
      <c r="AV30" s="1289"/>
      <c r="AW30" s="170"/>
    </row>
    <row r="34" spans="1:49" ht="15.95" customHeight="1" x14ac:dyDescent="0.25">
      <c r="A34" s="153" t="s">
        <v>1501</v>
      </c>
      <c r="B34" s="149"/>
      <c r="C34" s="149"/>
      <c r="D34" s="149"/>
      <c r="E34" s="149"/>
      <c r="F34" s="149"/>
      <c r="G34" s="149"/>
      <c r="H34" s="149"/>
      <c r="I34" s="149"/>
      <c r="J34" s="149"/>
      <c r="K34" s="149"/>
      <c r="L34" s="149"/>
      <c r="M34" s="149"/>
      <c r="N34" s="149"/>
      <c r="O34" s="149"/>
      <c r="P34" s="149"/>
      <c r="Q34" s="152"/>
      <c r="AE34" s="144" t="s">
        <v>826</v>
      </c>
      <c r="AH34" s="151" t="str">
        <f t="shared" ref="AH34:AQ34" si="0">AH2</f>
        <v>2</v>
      </c>
      <c r="AI34" s="151" t="str">
        <f t="shared" si="0"/>
        <v>0</v>
      </c>
      <c r="AJ34" s="151" t="str">
        <f t="shared" si="0"/>
        <v>2</v>
      </c>
      <c r="AK34" s="151" t="str">
        <f t="shared" si="0"/>
        <v>0</v>
      </c>
      <c r="AL34" s="151" t="str">
        <f t="shared" si="0"/>
        <v>4</v>
      </c>
      <c r="AM34" s="151" t="str">
        <f t="shared" si="0"/>
        <v>4</v>
      </c>
      <c r="AN34" s="151" t="str">
        <f t="shared" si="0"/>
        <v>7</v>
      </c>
      <c r="AO34" s="151" t="str">
        <f t="shared" si="0"/>
        <v>1</v>
      </c>
      <c r="AP34" s="151" t="str">
        <f t="shared" si="0"/>
        <v>7</v>
      </c>
      <c r="AQ34" s="151" t="str">
        <f t="shared" si="0"/>
        <v>6</v>
      </c>
    </row>
    <row r="36" spans="1:49" ht="14.85" customHeight="1" x14ac:dyDescent="0.25">
      <c r="AW36" s="156"/>
    </row>
    <row r="37" spans="1:49" s="146" customFormat="1" ht="14.85" customHeight="1" x14ac:dyDescent="0.25">
      <c r="A37" s="1278" t="s">
        <v>1873</v>
      </c>
      <c r="B37" s="1278"/>
      <c r="C37" s="1278"/>
      <c r="D37" s="1278"/>
      <c r="E37" s="1278"/>
      <c r="F37" s="1278"/>
      <c r="G37" s="1278" t="s">
        <v>1872</v>
      </c>
      <c r="H37" s="1278"/>
      <c r="I37" s="1278"/>
      <c r="J37" s="1278"/>
      <c r="K37" s="1278"/>
      <c r="L37" s="1278"/>
      <c r="M37" s="1278"/>
      <c r="N37" s="1278"/>
      <c r="O37" s="1278"/>
      <c r="P37" s="1278"/>
      <c r="Q37" s="1278"/>
      <c r="R37" s="1278"/>
      <c r="S37" s="1278"/>
      <c r="T37" s="1278"/>
      <c r="U37" s="1278"/>
      <c r="V37" s="1278"/>
      <c r="W37" s="1278"/>
      <c r="X37" s="1278"/>
      <c r="Y37" s="1278"/>
      <c r="Z37" s="1278"/>
      <c r="AA37" s="1278"/>
      <c r="AB37" s="1278"/>
      <c r="AC37" s="1278"/>
      <c r="AD37" s="1278"/>
      <c r="AE37" s="1278"/>
      <c r="AF37" s="1278"/>
      <c r="AG37" s="1278"/>
      <c r="AH37" s="1278"/>
      <c r="AI37" s="1278" t="s">
        <v>799</v>
      </c>
      <c r="AJ37" s="1278"/>
      <c r="AK37" s="1278"/>
      <c r="AL37" s="1278"/>
      <c r="AM37" s="1278"/>
      <c r="AN37" s="1278"/>
      <c r="AO37" s="1278"/>
      <c r="AP37" s="1278" t="s">
        <v>470</v>
      </c>
      <c r="AQ37" s="1278"/>
      <c r="AR37" s="1278"/>
      <c r="AS37" s="1278"/>
      <c r="AT37" s="1278"/>
      <c r="AU37" s="1278"/>
      <c r="AV37" s="1278"/>
      <c r="AW37" s="156"/>
    </row>
    <row r="38" spans="1:49" s="146" customFormat="1" ht="30.75" customHeight="1" x14ac:dyDescent="0.25">
      <c r="A38" s="1278"/>
      <c r="B38" s="1278"/>
      <c r="C38" s="1278"/>
      <c r="D38" s="1278"/>
      <c r="E38" s="1278"/>
      <c r="F38" s="1278"/>
      <c r="G38" s="1278"/>
      <c r="H38" s="1278"/>
      <c r="I38" s="1278"/>
      <c r="J38" s="1278"/>
      <c r="K38" s="1278"/>
      <c r="L38" s="1278"/>
      <c r="M38" s="1278"/>
      <c r="N38" s="1278"/>
      <c r="O38" s="1278"/>
      <c r="P38" s="1278"/>
      <c r="Q38" s="1278"/>
      <c r="R38" s="1278"/>
      <c r="S38" s="1278"/>
      <c r="T38" s="1278"/>
      <c r="U38" s="1278"/>
      <c r="V38" s="1278"/>
      <c r="W38" s="1278"/>
      <c r="X38" s="1278"/>
      <c r="Y38" s="1278"/>
      <c r="Z38" s="1278"/>
      <c r="AA38" s="1278"/>
      <c r="AB38" s="1278"/>
      <c r="AC38" s="1278"/>
      <c r="AD38" s="1278"/>
      <c r="AE38" s="1278"/>
      <c r="AF38" s="1278"/>
      <c r="AG38" s="1278"/>
      <c r="AH38" s="1278"/>
      <c r="AI38" s="1278"/>
      <c r="AJ38" s="1278"/>
      <c r="AK38" s="1278"/>
      <c r="AL38" s="1278"/>
      <c r="AM38" s="1278"/>
      <c r="AN38" s="1278"/>
      <c r="AO38" s="1278"/>
      <c r="AP38" s="1278"/>
      <c r="AQ38" s="1278"/>
      <c r="AR38" s="1278"/>
      <c r="AS38" s="1278"/>
      <c r="AT38" s="1278"/>
      <c r="AU38" s="1278"/>
      <c r="AV38" s="1278"/>
      <c r="AW38" s="156"/>
    </row>
    <row r="39" spans="1:49" s="146" customFormat="1" ht="30" customHeight="1" x14ac:dyDescent="0.25">
      <c r="A39" s="1272" t="s">
        <v>1957</v>
      </c>
      <c r="B39" s="1272"/>
      <c r="C39" s="1272"/>
      <c r="D39" s="1272"/>
      <c r="E39" s="1272"/>
      <c r="F39" s="1272"/>
      <c r="G39" s="1277" t="s">
        <v>1956</v>
      </c>
      <c r="H39" s="1277"/>
      <c r="I39" s="1277"/>
      <c r="J39" s="1277"/>
      <c r="K39" s="1277"/>
      <c r="L39" s="1277"/>
      <c r="M39" s="1277"/>
      <c r="N39" s="1277"/>
      <c r="O39" s="1277"/>
      <c r="P39" s="1277"/>
      <c r="Q39" s="1277"/>
      <c r="R39" s="1277"/>
      <c r="S39" s="1277"/>
      <c r="T39" s="1277"/>
      <c r="U39" s="1277"/>
      <c r="V39" s="1277"/>
      <c r="W39" s="1277"/>
      <c r="X39" s="1277"/>
      <c r="Y39" s="1277"/>
      <c r="Z39" s="1277"/>
      <c r="AA39" s="1277"/>
      <c r="AB39" s="1277"/>
      <c r="AC39" s="1277"/>
      <c r="AD39" s="1277"/>
      <c r="AE39" s="1277"/>
      <c r="AF39" s="1277"/>
      <c r="AG39" s="1277"/>
      <c r="AH39" s="1277"/>
      <c r="AI39" s="1289"/>
      <c r="AJ39" s="1289"/>
      <c r="AK39" s="1289"/>
      <c r="AL39" s="1289"/>
      <c r="AM39" s="1289"/>
      <c r="AN39" s="1289"/>
      <c r="AO39" s="1289"/>
      <c r="AP39" s="1289"/>
      <c r="AQ39" s="1289"/>
      <c r="AR39" s="1289"/>
      <c r="AS39" s="1289"/>
      <c r="AT39" s="1289"/>
      <c r="AU39" s="1289"/>
      <c r="AV39" s="1289"/>
      <c r="AW39" s="170"/>
    </row>
    <row r="40" spans="1:49" s="146" customFormat="1" ht="30" customHeight="1" x14ac:dyDescent="0.25">
      <c r="A40" s="1272" t="s">
        <v>1955</v>
      </c>
      <c r="B40" s="1272"/>
      <c r="C40" s="1272"/>
      <c r="D40" s="1272"/>
      <c r="E40" s="1272"/>
      <c r="F40" s="1272"/>
      <c r="G40" s="1277" t="s">
        <v>1954</v>
      </c>
      <c r="H40" s="1277"/>
      <c r="I40" s="1277"/>
      <c r="J40" s="1277"/>
      <c r="K40" s="1277"/>
      <c r="L40" s="1277"/>
      <c r="M40" s="1277"/>
      <c r="N40" s="1277"/>
      <c r="O40" s="1277"/>
      <c r="P40" s="1277"/>
      <c r="Q40" s="1277"/>
      <c r="R40" s="1277"/>
      <c r="S40" s="1277"/>
      <c r="T40" s="1277"/>
      <c r="U40" s="1277"/>
      <c r="V40" s="1277"/>
      <c r="W40" s="1277"/>
      <c r="X40" s="1277"/>
      <c r="Y40" s="1277"/>
      <c r="Z40" s="1277"/>
      <c r="AA40" s="1277"/>
      <c r="AB40" s="1277"/>
      <c r="AC40" s="1277"/>
      <c r="AD40" s="1277"/>
      <c r="AE40" s="1277"/>
      <c r="AF40" s="1277"/>
      <c r="AG40" s="1277"/>
      <c r="AH40" s="1277"/>
      <c r="AI40" s="1289"/>
      <c r="AJ40" s="1289"/>
      <c r="AK40" s="1289"/>
      <c r="AL40" s="1289"/>
      <c r="AM40" s="1289"/>
      <c r="AN40" s="1289"/>
      <c r="AO40" s="1289"/>
      <c r="AP40" s="1289"/>
      <c r="AQ40" s="1289"/>
      <c r="AR40" s="1289"/>
      <c r="AS40" s="1289"/>
      <c r="AT40" s="1289"/>
      <c r="AU40" s="1289"/>
      <c r="AV40" s="1289"/>
      <c r="AW40" s="170"/>
    </row>
    <row r="41" spans="1:49" ht="30" customHeight="1" x14ac:dyDescent="0.25">
      <c r="A41" s="1281" t="s">
        <v>1953</v>
      </c>
      <c r="B41" s="1281"/>
      <c r="C41" s="1281"/>
      <c r="D41" s="1281"/>
      <c r="E41" s="1281"/>
      <c r="F41" s="1281"/>
      <c r="G41" s="1273" t="s">
        <v>1952</v>
      </c>
      <c r="H41" s="1273"/>
      <c r="I41" s="1273"/>
      <c r="J41" s="1273"/>
      <c r="K41" s="1273"/>
      <c r="L41" s="1273"/>
      <c r="M41" s="1273"/>
      <c r="N41" s="1273"/>
      <c r="O41" s="1273"/>
      <c r="P41" s="1273"/>
      <c r="Q41" s="1273"/>
      <c r="R41" s="1273"/>
      <c r="S41" s="1273"/>
      <c r="T41" s="1273"/>
      <c r="U41" s="1273"/>
      <c r="V41" s="1273"/>
      <c r="W41" s="1273"/>
      <c r="X41" s="1273"/>
      <c r="Y41" s="1273"/>
      <c r="Z41" s="1273"/>
      <c r="AA41" s="1273"/>
      <c r="AB41" s="1273"/>
      <c r="AC41" s="1273"/>
      <c r="AD41" s="1273"/>
      <c r="AE41" s="1273"/>
      <c r="AF41" s="1273"/>
      <c r="AG41" s="1273"/>
      <c r="AH41" s="1273"/>
      <c r="AI41" s="1289"/>
      <c r="AJ41" s="1289"/>
      <c r="AK41" s="1289"/>
      <c r="AL41" s="1289"/>
      <c r="AM41" s="1289"/>
      <c r="AN41" s="1289"/>
      <c r="AO41" s="1289"/>
      <c r="AP41" s="1289"/>
      <c r="AQ41" s="1289"/>
      <c r="AR41" s="1289"/>
      <c r="AS41" s="1289"/>
      <c r="AT41" s="1289"/>
      <c r="AU41" s="1289"/>
      <c r="AV41" s="1289"/>
      <c r="AW41" s="156"/>
    </row>
    <row r="42" spans="1:49" ht="15.95" customHeight="1" x14ac:dyDescent="0.25">
      <c r="A42" s="1272"/>
      <c r="B42" s="1272"/>
      <c r="C42" s="1272"/>
      <c r="D42" s="1272"/>
      <c r="E42" s="1272"/>
      <c r="F42" s="1272"/>
      <c r="G42" s="1273" t="s">
        <v>1951</v>
      </c>
      <c r="H42" s="1273"/>
      <c r="I42" s="1273"/>
      <c r="J42" s="1273"/>
      <c r="K42" s="1273"/>
      <c r="L42" s="1273"/>
      <c r="M42" s="1273"/>
      <c r="N42" s="1273"/>
      <c r="O42" s="1273"/>
      <c r="P42" s="1273"/>
      <c r="Q42" s="1273"/>
      <c r="R42" s="1273"/>
      <c r="S42" s="1273"/>
      <c r="T42" s="1273"/>
      <c r="U42" s="1273"/>
      <c r="V42" s="1273"/>
      <c r="W42" s="1273"/>
      <c r="X42" s="1273"/>
      <c r="Y42" s="1273"/>
      <c r="Z42" s="1273"/>
      <c r="AA42" s="1273"/>
      <c r="AB42" s="1273"/>
      <c r="AC42" s="1273"/>
      <c r="AD42" s="1273"/>
      <c r="AE42" s="1273"/>
      <c r="AF42" s="1273"/>
      <c r="AG42" s="1273"/>
      <c r="AH42" s="1273"/>
      <c r="AI42" s="1289"/>
      <c r="AJ42" s="1289"/>
      <c r="AK42" s="1289"/>
      <c r="AL42" s="1289"/>
      <c r="AM42" s="1289"/>
      <c r="AN42" s="1289"/>
      <c r="AO42" s="1289"/>
      <c r="AP42" s="1289"/>
      <c r="AQ42" s="1289"/>
      <c r="AR42" s="1289"/>
      <c r="AS42" s="1289"/>
      <c r="AT42" s="1289"/>
      <c r="AU42" s="1289"/>
      <c r="AV42" s="1289"/>
      <c r="AW42" s="146"/>
    </row>
    <row r="43" spans="1:49" ht="15.95" customHeight="1" x14ac:dyDescent="0.25">
      <c r="A43" s="1272" t="s">
        <v>1950</v>
      </c>
      <c r="B43" s="1272"/>
      <c r="C43" s="1272"/>
      <c r="D43" s="1272"/>
      <c r="E43" s="1272"/>
      <c r="F43" s="1272"/>
      <c r="G43" s="1277" t="s">
        <v>1949</v>
      </c>
      <c r="H43" s="1277"/>
      <c r="I43" s="1277"/>
      <c r="J43" s="1277"/>
      <c r="K43" s="1277"/>
      <c r="L43" s="1277"/>
      <c r="M43" s="1277"/>
      <c r="N43" s="1277"/>
      <c r="O43" s="1277"/>
      <c r="P43" s="1277"/>
      <c r="Q43" s="1277"/>
      <c r="R43" s="1277"/>
      <c r="S43" s="1277"/>
      <c r="T43" s="1277"/>
      <c r="U43" s="1277"/>
      <c r="V43" s="1277"/>
      <c r="W43" s="1277"/>
      <c r="X43" s="1277"/>
      <c r="Y43" s="1277"/>
      <c r="Z43" s="1277"/>
      <c r="AA43" s="1277"/>
      <c r="AB43" s="1277"/>
      <c r="AC43" s="1277"/>
      <c r="AD43" s="1277"/>
      <c r="AE43" s="1277"/>
      <c r="AF43" s="1277"/>
      <c r="AG43" s="1277"/>
      <c r="AH43" s="1277"/>
      <c r="AI43" s="1289"/>
      <c r="AJ43" s="1289"/>
      <c r="AK43" s="1289"/>
      <c r="AL43" s="1289"/>
      <c r="AM43" s="1289"/>
      <c r="AN43" s="1289"/>
      <c r="AO43" s="1289"/>
      <c r="AP43" s="1289"/>
      <c r="AQ43" s="1289"/>
      <c r="AR43" s="1289"/>
      <c r="AS43" s="1289"/>
      <c r="AT43" s="1289"/>
      <c r="AU43" s="1289"/>
      <c r="AV43" s="1289"/>
      <c r="AW43" s="150"/>
    </row>
    <row r="44" spans="1:49" ht="15.95" customHeight="1" x14ac:dyDescent="0.25">
      <c r="A44" s="1272" t="s">
        <v>1948</v>
      </c>
      <c r="B44" s="1272"/>
      <c r="C44" s="1272"/>
      <c r="D44" s="1272"/>
      <c r="E44" s="1272"/>
      <c r="F44" s="1272"/>
      <c r="G44" s="1277" t="s">
        <v>1947</v>
      </c>
      <c r="H44" s="1277"/>
      <c r="I44" s="1277"/>
      <c r="J44" s="1277"/>
      <c r="K44" s="1277"/>
      <c r="L44" s="1277"/>
      <c r="M44" s="1277"/>
      <c r="N44" s="1277"/>
      <c r="O44" s="1277"/>
      <c r="P44" s="1277"/>
      <c r="Q44" s="1277"/>
      <c r="R44" s="1277"/>
      <c r="S44" s="1277"/>
      <c r="T44" s="1277"/>
      <c r="U44" s="1277"/>
      <c r="V44" s="1277"/>
      <c r="W44" s="1277"/>
      <c r="X44" s="1277"/>
      <c r="Y44" s="1277"/>
      <c r="Z44" s="1277"/>
      <c r="AA44" s="1277"/>
      <c r="AB44" s="1277"/>
      <c r="AC44" s="1277"/>
      <c r="AD44" s="1277"/>
      <c r="AE44" s="1277"/>
      <c r="AF44" s="1277"/>
      <c r="AG44" s="1277"/>
      <c r="AH44" s="1277"/>
      <c r="AI44" s="1289"/>
      <c r="AJ44" s="1289"/>
      <c r="AK44" s="1289"/>
      <c r="AL44" s="1289"/>
      <c r="AM44" s="1289"/>
      <c r="AN44" s="1289"/>
      <c r="AO44" s="1289"/>
      <c r="AP44" s="1289"/>
      <c r="AQ44" s="1289"/>
      <c r="AR44" s="1289"/>
      <c r="AS44" s="1289"/>
      <c r="AT44" s="1289"/>
      <c r="AU44" s="1289"/>
      <c r="AV44" s="1289"/>
      <c r="AW44" s="150"/>
    </row>
    <row r="45" spans="1:49" ht="60" customHeight="1" x14ac:dyDescent="0.25">
      <c r="A45" s="1272" t="s">
        <v>1946</v>
      </c>
      <c r="B45" s="1272"/>
      <c r="C45" s="1272"/>
      <c r="D45" s="1272"/>
      <c r="E45" s="1272"/>
      <c r="F45" s="1272"/>
      <c r="G45" s="1277" t="s">
        <v>1945</v>
      </c>
      <c r="H45" s="1277"/>
      <c r="I45" s="1277"/>
      <c r="J45" s="1277"/>
      <c r="K45" s="1277"/>
      <c r="L45" s="1277"/>
      <c r="M45" s="1277"/>
      <c r="N45" s="1277"/>
      <c r="O45" s="1277"/>
      <c r="P45" s="1277"/>
      <c r="Q45" s="1277"/>
      <c r="R45" s="1277"/>
      <c r="S45" s="1277"/>
      <c r="T45" s="1277"/>
      <c r="U45" s="1277"/>
      <c r="V45" s="1277"/>
      <c r="W45" s="1277"/>
      <c r="X45" s="1277"/>
      <c r="Y45" s="1277"/>
      <c r="Z45" s="1277"/>
      <c r="AA45" s="1277"/>
      <c r="AB45" s="1277"/>
      <c r="AC45" s="1277"/>
      <c r="AD45" s="1277"/>
      <c r="AE45" s="1277"/>
      <c r="AF45" s="1277"/>
      <c r="AG45" s="1277"/>
      <c r="AH45" s="1277"/>
      <c r="AI45" s="1289"/>
      <c r="AJ45" s="1289"/>
      <c r="AK45" s="1289"/>
      <c r="AL45" s="1289"/>
      <c r="AM45" s="1289"/>
      <c r="AN45" s="1289"/>
      <c r="AO45" s="1289"/>
      <c r="AP45" s="1289"/>
      <c r="AQ45" s="1289"/>
      <c r="AR45" s="1289"/>
      <c r="AS45" s="1289"/>
      <c r="AT45" s="1289"/>
      <c r="AU45" s="1289"/>
      <c r="AV45" s="1289"/>
      <c r="AW45" s="150"/>
    </row>
    <row r="46" spans="1:49" ht="15.95" customHeight="1" x14ac:dyDescent="0.25">
      <c r="A46" s="1272" t="s">
        <v>1944</v>
      </c>
      <c r="B46" s="1272"/>
      <c r="C46" s="1272"/>
      <c r="D46" s="1272"/>
      <c r="E46" s="1272"/>
      <c r="F46" s="1272"/>
      <c r="G46" s="1277" t="s">
        <v>1943</v>
      </c>
      <c r="H46" s="1277"/>
      <c r="I46" s="1277"/>
      <c r="J46" s="1277"/>
      <c r="K46" s="1277"/>
      <c r="L46" s="1277"/>
      <c r="M46" s="1277"/>
      <c r="N46" s="1277"/>
      <c r="O46" s="1277"/>
      <c r="P46" s="1277"/>
      <c r="Q46" s="1277"/>
      <c r="R46" s="1277"/>
      <c r="S46" s="1277"/>
      <c r="T46" s="1277"/>
      <c r="U46" s="1277"/>
      <c r="V46" s="1277"/>
      <c r="W46" s="1277"/>
      <c r="X46" s="1277"/>
      <c r="Y46" s="1277"/>
      <c r="Z46" s="1277"/>
      <c r="AA46" s="1277"/>
      <c r="AB46" s="1277"/>
      <c r="AC46" s="1277"/>
      <c r="AD46" s="1277"/>
      <c r="AE46" s="1277"/>
      <c r="AF46" s="1277"/>
      <c r="AG46" s="1277"/>
      <c r="AH46" s="1277"/>
      <c r="AI46" s="1289"/>
      <c r="AJ46" s="1289"/>
      <c r="AK46" s="1289"/>
      <c r="AL46" s="1289"/>
      <c r="AM46" s="1289"/>
      <c r="AN46" s="1289"/>
      <c r="AO46" s="1289"/>
      <c r="AP46" s="1289"/>
      <c r="AQ46" s="1289"/>
      <c r="AR46" s="1289"/>
      <c r="AS46" s="1289"/>
      <c r="AT46" s="1289"/>
      <c r="AU46" s="1289"/>
      <c r="AV46" s="1289"/>
      <c r="AW46" s="150"/>
    </row>
    <row r="47" spans="1:49" ht="15.95" customHeight="1" x14ac:dyDescent="0.25">
      <c r="A47" s="1272" t="s">
        <v>1942</v>
      </c>
      <c r="B47" s="1272"/>
      <c r="C47" s="1272"/>
      <c r="D47" s="1272"/>
      <c r="E47" s="1272"/>
      <c r="F47" s="1272"/>
      <c r="G47" s="1277" t="s">
        <v>1941</v>
      </c>
      <c r="H47" s="1277"/>
      <c r="I47" s="1277"/>
      <c r="J47" s="1277"/>
      <c r="K47" s="1277"/>
      <c r="L47" s="1277"/>
      <c r="M47" s="1277"/>
      <c r="N47" s="1277"/>
      <c r="O47" s="1277"/>
      <c r="P47" s="1277"/>
      <c r="Q47" s="1277"/>
      <c r="R47" s="1277"/>
      <c r="S47" s="1277"/>
      <c r="T47" s="1277"/>
      <c r="U47" s="1277"/>
      <c r="V47" s="1277"/>
      <c r="W47" s="1277"/>
      <c r="X47" s="1277"/>
      <c r="Y47" s="1277"/>
      <c r="Z47" s="1277"/>
      <c r="AA47" s="1277"/>
      <c r="AB47" s="1277"/>
      <c r="AC47" s="1277"/>
      <c r="AD47" s="1277"/>
      <c r="AE47" s="1277"/>
      <c r="AF47" s="1277"/>
      <c r="AG47" s="1277"/>
      <c r="AH47" s="1277"/>
      <c r="AI47" s="1289"/>
      <c r="AJ47" s="1289"/>
      <c r="AK47" s="1289"/>
      <c r="AL47" s="1289"/>
      <c r="AM47" s="1289"/>
      <c r="AN47" s="1289"/>
      <c r="AO47" s="1289"/>
      <c r="AP47" s="1289"/>
      <c r="AQ47" s="1289"/>
      <c r="AR47" s="1289"/>
      <c r="AS47" s="1289"/>
      <c r="AT47" s="1289"/>
      <c r="AU47" s="1289"/>
      <c r="AV47" s="1289"/>
      <c r="AW47" s="150"/>
    </row>
    <row r="48" spans="1:49" ht="60" customHeight="1" x14ac:dyDescent="0.25">
      <c r="A48" s="1272" t="s">
        <v>1940</v>
      </c>
      <c r="B48" s="1272"/>
      <c r="C48" s="1272"/>
      <c r="D48" s="1272"/>
      <c r="E48" s="1272"/>
      <c r="F48" s="1272"/>
      <c r="G48" s="1277" t="s">
        <v>1939</v>
      </c>
      <c r="H48" s="1277"/>
      <c r="I48" s="1277"/>
      <c r="J48" s="1277"/>
      <c r="K48" s="1277"/>
      <c r="L48" s="1277"/>
      <c r="M48" s="1277"/>
      <c r="N48" s="1277"/>
      <c r="O48" s="1277"/>
      <c r="P48" s="1277"/>
      <c r="Q48" s="1277"/>
      <c r="R48" s="1277"/>
      <c r="S48" s="1277"/>
      <c r="T48" s="1277"/>
      <c r="U48" s="1277"/>
      <c r="V48" s="1277"/>
      <c r="W48" s="1277"/>
      <c r="X48" s="1277"/>
      <c r="Y48" s="1277"/>
      <c r="Z48" s="1277"/>
      <c r="AA48" s="1277"/>
      <c r="AB48" s="1277"/>
      <c r="AC48" s="1277"/>
      <c r="AD48" s="1277"/>
      <c r="AE48" s="1277"/>
      <c r="AF48" s="1277"/>
      <c r="AG48" s="1277"/>
      <c r="AH48" s="1277"/>
      <c r="AI48" s="1289"/>
      <c r="AJ48" s="1289"/>
      <c r="AK48" s="1289"/>
      <c r="AL48" s="1289"/>
      <c r="AM48" s="1289"/>
      <c r="AN48" s="1289"/>
      <c r="AO48" s="1289"/>
      <c r="AP48" s="1289"/>
      <c r="AQ48" s="1289"/>
      <c r="AR48" s="1289"/>
      <c r="AS48" s="1289"/>
      <c r="AT48" s="1289"/>
      <c r="AU48" s="1289"/>
      <c r="AV48" s="1289"/>
      <c r="AW48" s="150"/>
    </row>
    <row r="49" spans="1:49" ht="30" customHeight="1" x14ac:dyDescent="0.25">
      <c r="A49" s="1272" t="s">
        <v>1938</v>
      </c>
      <c r="B49" s="1272"/>
      <c r="C49" s="1272"/>
      <c r="D49" s="1272"/>
      <c r="E49" s="1272"/>
      <c r="F49" s="1272"/>
      <c r="G49" s="1277" t="s">
        <v>1937</v>
      </c>
      <c r="H49" s="1277"/>
      <c r="I49" s="1277"/>
      <c r="J49" s="1277"/>
      <c r="K49" s="1277"/>
      <c r="L49" s="1277"/>
      <c r="M49" s="1277"/>
      <c r="N49" s="1277"/>
      <c r="O49" s="1277"/>
      <c r="P49" s="1277"/>
      <c r="Q49" s="1277"/>
      <c r="R49" s="1277"/>
      <c r="S49" s="1277"/>
      <c r="T49" s="1277"/>
      <c r="U49" s="1277"/>
      <c r="V49" s="1277"/>
      <c r="W49" s="1277"/>
      <c r="X49" s="1277"/>
      <c r="Y49" s="1277"/>
      <c r="Z49" s="1277"/>
      <c r="AA49" s="1277"/>
      <c r="AB49" s="1277"/>
      <c r="AC49" s="1277"/>
      <c r="AD49" s="1277"/>
      <c r="AE49" s="1277"/>
      <c r="AF49" s="1277"/>
      <c r="AG49" s="1277"/>
      <c r="AH49" s="1277"/>
      <c r="AI49" s="1289"/>
      <c r="AJ49" s="1289"/>
      <c r="AK49" s="1289"/>
      <c r="AL49" s="1289"/>
      <c r="AM49" s="1289"/>
      <c r="AN49" s="1289"/>
      <c r="AO49" s="1289"/>
      <c r="AP49" s="1289"/>
      <c r="AQ49" s="1289"/>
      <c r="AR49" s="1289"/>
      <c r="AS49" s="1289"/>
      <c r="AT49" s="1289"/>
      <c r="AU49" s="1289"/>
      <c r="AV49" s="1289"/>
      <c r="AW49" s="150"/>
    </row>
    <row r="50" spans="1:49" ht="30" customHeight="1" x14ac:dyDescent="0.25">
      <c r="A50" s="1272" t="s">
        <v>1936</v>
      </c>
      <c r="B50" s="1272"/>
      <c r="C50" s="1272"/>
      <c r="D50" s="1272"/>
      <c r="E50" s="1272"/>
      <c r="F50" s="1272"/>
      <c r="G50" s="1277" t="s">
        <v>1935</v>
      </c>
      <c r="H50" s="1277"/>
      <c r="I50" s="1277"/>
      <c r="J50" s="1277"/>
      <c r="K50" s="1277"/>
      <c r="L50" s="1277"/>
      <c r="M50" s="1277"/>
      <c r="N50" s="1277"/>
      <c r="O50" s="1277"/>
      <c r="P50" s="1277"/>
      <c r="Q50" s="1277"/>
      <c r="R50" s="1277"/>
      <c r="S50" s="1277"/>
      <c r="T50" s="1277"/>
      <c r="U50" s="1277"/>
      <c r="V50" s="1277"/>
      <c r="W50" s="1277"/>
      <c r="X50" s="1277"/>
      <c r="Y50" s="1277"/>
      <c r="Z50" s="1277"/>
      <c r="AA50" s="1277"/>
      <c r="AB50" s="1277"/>
      <c r="AC50" s="1277"/>
      <c r="AD50" s="1277"/>
      <c r="AE50" s="1277"/>
      <c r="AF50" s="1277"/>
      <c r="AG50" s="1277"/>
      <c r="AH50" s="1277"/>
      <c r="AI50" s="1289"/>
      <c r="AJ50" s="1289"/>
      <c r="AK50" s="1289"/>
      <c r="AL50" s="1289"/>
      <c r="AM50" s="1289"/>
      <c r="AN50" s="1289"/>
      <c r="AO50" s="1289"/>
      <c r="AP50" s="1289"/>
      <c r="AQ50" s="1289"/>
      <c r="AR50" s="1289"/>
      <c r="AS50" s="1289"/>
      <c r="AT50" s="1289"/>
      <c r="AU50" s="1289"/>
      <c r="AV50" s="1289"/>
      <c r="AW50" s="157"/>
    </row>
    <row r="51" spans="1:49" ht="43.5" customHeight="1" x14ac:dyDescent="0.25">
      <c r="A51" s="1272" t="s">
        <v>1934</v>
      </c>
      <c r="B51" s="1272"/>
      <c r="C51" s="1272"/>
      <c r="D51" s="1272"/>
      <c r="E51" s="1272"/>
      <c r="F51" s="1272"/>
      <c r="G51" s="1277" t="s">
        <v>1933</v>
      </c>
      <c r="H51" s="1277"/>
      <c r="I51" s="1277"/>
      <c r="J51" s="1277"/>
      <c r="K51" s="1277"/>
      <c r="L51" s="1277"/>
      <c r="M51" s="1277"/>
      <c r="N51" s="1277"/>
      <c r="O51" s="1277"/>
      <c r="P51" s="1277"/>
      <c r="Q51" s="1277"/>
      <c r="R51" s="1277"/>
      <c r="S51" s="1277"/>
      <c r="T51" s="1277"/>
      <c r="U51" s="1277"/>
      <c r="V51" s="1277"/>
      <c r="W51" s="1277"/>
      <c r="X51" s="1277"/>
      <c r="Y51" s="1277"/>
      <c r="Z51" s="1277"/>
      <c r="AA51" s="1277"/>
      <c r="AB51" s="1277"/>
      <c r="AC51" s="1277"/>
      <c r="AD51" s="1277"/>
      <c r="AE51" s="1277"/>
      <c r="AF51" s="1277"/>
      <c r="AG51" s="1277"/>
      <c r="AH51" s="1277"/>
      <c r="AI51" s="1289"/>
      <c r="AJ51" s="1289"/>
      <c r="AK51" s="1289"/>
      <c r="AL51" s="1289"/>
      <c r="AM51" s="1289"/>
      <c r="AN51" s="1289"/>
      <c r="AO51" s="1289"/>
      <c r="AP51" s="1289"/>
      <c r="AQ51" s="1289"/>
      <c r="AR51" s="1289"/>
      <c r="AS51" s="1289"/>
      <c r="AT51" s="1289"/>
      <c r="AU51" s="1289"/>
      <c r="AV51" s="1289"/>
      <c r="AW51" s="150"/>
    </row>
    <row r="52" spans="1:49" ht="43.5" customHeight="1" x14ac:dyDescent="0.25">
      <c r="A52" s="1272" t="s">
        <v>1932</v>
      </c>
      <c r="B52" s="1272"/>
      <c r="C52" s="1272"/>
      <c r="D52" s="1272"/>
      <c r="E52" s="1272"/>
      <c r="F52" s="1272"/>
      <c r="G52" s="1277" t="s">
        <v>1931</v>
      </c>
      <c r="H52" s="1277"/>
      <c r="I52" s="1277"/>
      <c r="J52" s="1277"/>
      <c r="K52" s="1277"/>
      <c r="L52" s="1277"/>
      <c r="M52" s="1277"/>
      <c r="N52" s="1277"/>
      <c r="O52" s="1277"/>
      <c r="P52" s="1277"/>
      <c r="Q52" s="1277"/>
      <c r="R52" s="1277"/>
      <c r="S52" s="1277"/>
      <c r="T52" s="1277"/>
      <c r="U52" s="1277"/>
      <c r="V52" s="1277"/>
      <c r="W52" s="1277"/>
      <c r="X52" s="1277"/>
      <c r="Y52" s="1277"/>
      <c r="Z52" s="1277"/>
      <c r="AA52" s="1277"/>
      <c r="AB52" s="1277"/>
      <c r="AC52" s="1277"/>
      <c r="AD52" s="1277"/>
      <c r="AE52" s="1277"/>
      <c r="AF52" s="1277"/>
      <c r="AG52" s="1277"/>
      <c r="AH52" s="1277"/>
      <c r="AI52" s="1289"/>
      <c r="AJ52" s="1289"/>
      <c r="AK52" s="1289"/>
      <c r="AL52" s="1289"/>
      <c r="AM52" s="1289"/>
      <c r="AN52" s="1289"/>
      <c r="AO52" s="1289"/>
      <c r="AP52" s="1289"/>
      <c r="AQ52" s="1289"/>
      <c r="AR52" s="1289"/>
      <c r="AS52" s="1289"/>
      <c r="AT52" s="1289"/>
      <c r="AU52" s="1289"/>
      <c r="AV52" s="1289"/>
      <c r="AW52" s="150"/>
    </row>
    <row r="53" spans="1:49" ht="15.95" customHeight="1" x14ac:dyDescent="0.25">
      <c r="A53" s="1272" t="s">
        <v>1930</v>
      </c>
      <c r="B53" s="1272"/>
      <c r="C53" s="1272"/>
      <c r="D53" s="1272"/>
      <c r="E53" s="1272"/>
      <c r="F53" s="1272"/>
      <c r="G53" s="1277" t="s">
        <v>1929</v>
      </c>
      <c r="H53" s="1277"/>
      <c r="I53" s="1277"/>
      <c r="J53" s="1277"/>
      <c r="K53" s="1277"/>
      <c r="L53" s="1277"/>
      <c r="M53" s="1277"/>
      <c r="N53" s="1277"/>
      <c r="O53" s="1277"/>
      <c r="P53" s="1277"/>
      <c r="Q53" s="1277"/>
      <c r="R53" s="1277"/>
      <c r="S53" s="1277"/>
      <c r="T53" s="1277"/>
      <c r="U53" s="1277"/>
      <c r="V53" s="1277"/>
      <c r="W53" s="1277"/>
      <c r="X53" s="1277"/>
      <c r="Y53" s="1277"/>
      <c r="Z53" s="1277"/>
      <c r="AA53" s="1277"/>
      <c r="AB53" s="1277"/>
      <c r="AC53" s="1277"/>
      <c r="AD53" s="1277"/>
      <c r="AE53" s="1277"/>
      <c r="AF53" s="1277"/>
      <c r="AG53" s="1277"/>
      <c r="AH53" s="1277"/>
      <c r="AI53" s="1289"/>
      <c r="AJ53" s="1289"/>
      <c r="AK53" s="1289"/>
      <c r="AL53" s="1289"/>
      <c r="AM53" s="1289"/>
      <c r="AN53" s="1289"/>
      <c r="AO53" s="1289"/>
      <c r="AP53" s="1289"/>
      <c r="AQ53" s="1289"/>
      <c r="AR53" s="1289"/>
      <c r="AS53" s="1289"/>
      <c r="AT53" s="1289"/>
      <c r="AU53" s="1289"/>
      <c r="AV53" s="1289"/>
      <c r="AW53" s="150"/>
    </row>
    <row r="54" spans="1:49" s="146" customFormat="1" ht="30" customHeight="1" x14ac:dyDescent="0.25">
      <c r="A54" s="1272" t="s">
        <v>1928</v>
      </c>
      <c r="B54" s="1272"/>
      <c r="C54" s="1272"/>
      <c r="D54" s="1272"/>
      <c r="E54" s="1272"/>
      <c r="F54" s="1272"/>
      <c r="G54" s="1277" t="s">
        <v>1927</v>
      </c>
      <c r="H54" s="1277"/>
      <c r="I54" s="1277"/>
      <c r="J54" s="1277"/>
      <c r="K54" s="1277"/>
      <c r="L54" s="1277"/>
      <c r="M54" s="1277"/>
      <c r="N54" s="1277"/>
      <c r="O54" s="1277"/>
      <c r="P54" s="1277"/>
      <c r="Q54" s="1277"/>
      <c r="R54" s="1277"/>
      <c r="S54" s="1277"/>
      <c r="T54" s="1277"/>
      <c r="U54" s="1277"/>
      <c r="V54" s="1277"/>
      <c r="W54" s="1277"/>
      <c r="X54" s="1277"/>
      <c r="Y54" s="1277"/>
      <c r="Z54" s="1277"/>
      <c r="AA54" s="1277"/>
      <c r="AB54" s="1277"/>
      <c r="AC54" s="1277"/>
      <c r="AD54" s="1277"/>
      <c r="AE54" s="1277"/>
      <c r="AF54" s="1277"/>
      <c r="AG54" s="1277"/>
      <c r="AH54" s="1277"/>
      <c r="AI54" s="1289"/>
      <c r="AJ54" s="1289"/>
      <c r="AK54" s="1289"/>
      <c r="AL54" s="1289"/>
      <c r="AM54" s="1289"/>
      <c r="AN54" s="1289"/>
      <c r="AO54" s="1289"/>
      <c r="AP54" s="1289"/>
      <c r="AQ54" s="1289"/>
      <c r="AR54" s="1289"/>
      <c r="AS54" s="1289"/>
      <c r="AT54" s="1289"/>
      <c r="AU54" s="1289"/>
      <c r="AV54" s="1289"/>
      <c r="AW54" s="170"/>
    </row>
    <row r="55" spans="1:49" ht="43.5" customHeight="1" x14ac:dyDescent="0.25">
      <c r="A55" s="1272" t="s">
        <v>1926</v>
      </c>
      <c r="B55" s="1272"/>
      <c r="C55" s="1272"/>
      <c r="D55" s="1272"/>
      <c r="E55" s="1272"/>
      <c r="F55" s="1272"/>
      <c r="G55" s="1277" t="s">
        <v>1925</v>
      </c>
      <c r="H55" s="1277"/>
      <c r="I55" s="1277"/>
      <c r="J55" s="1277"/>
      <c r="K55" s="1277"/>
      <c r="L55" s="1277"/>
      <c r="M55" s="1277"/>
      <c r="N55" s="1277"/>
      <c r="O55" s="1277"/>
      <c r="P55" s="1277"/>
      <c r="Q55" s="1277"/>
      <c r="R55" s="1277"/>
      <c r="S55" s="1277"/>
      <c r="T55" s="1277"/>
      <c r="U55" s="1277"/>
      <c r="V55" s="1277"/>
      <c r="W55" s="1277"/>
      <c r="X55" s="1277"/>
      <c r="Y55" s="1277"/>
      <c r="Z55" s="1277"/>
      <c r="AA55" s="1277"/>
      <c r="AB55" s="1277"/>
      <c r="AC55" s="1277"/>
      <c r="AD55" s="1277"/>
      <c r="AE55" s="1277"/>
      <c r="AF55" s="1277"/>
      <c r="AG55" s="1277"/>
      <c r="AH55" s="1277"/>
      <c r="AI55" s="1289"/>
      <c r="AJ55" s="1289"/>
      <c r="AK55" s="1289"/>
      <c r="AL55" s="1289"/>
      <c r="AM55" s="1289"/>
      <c r="AN55" s="1289"/>
      <c r="AO55" s="1289"/>
      <c r="AP55" s="1289"/>
      <c r="AQ55" s="1289"/>
      <c r="AR55" s="1289"/>
      <c r="AS55" s="1289"/>
      <c r="AT55" s="1289"/>
      <c r="AU55" s="1289"/>
      <c r="AV55" s="1289"/>
      <c r="AW55" s="150"/>
    </row>
    <row r="56" spans="1:49" ht="43.5" customHeight="1" x14ac:dyDescent="0.25">
      <c r="A56" s="1272" t="s">
        <v>1924</v>
      </c>
      <c r="B56" s="1272"/>
      <c r="C56" s="1272"/>
      <c r="D56" s="1272"/>
      <c r="E56" s="1272"/>
      <c r="F56" s="1272"/>
      <c r="G56" s="1277" t="s">
        <v>1923</v>
      </c>
      <c r="H56" s="1277"/>
      <c r="I56" s="1277"/>
      <c r="J56" s="1277"/>
      <c r="K56" s="1277"/>
      <c r="L56" s="1277"/>
      <c r="M56" s="1277"/>
      <c r="N56" s="1277"/>
      <c r="O56" s="1277"/>
      <c r="P56" s="1277"/>
      <c r="Q56" s="1277"/>
      <c r="R56" s="1277"/>
      <c r="S56" s="1277"/>
      <c r="T56" s="1277"/>
      <c r="U56" s="1277"/>
      <c r="V56" s="1277"/>
      <c r="W56" s="1277"/>
      <c r="X56" s="1277"/>
      <c r="Y56" s="1277"/>
      <c r="Z56" s="1277"/>
      <c r="AA56" s="1277"/>
      <c r="AB56" s="1277"/>
      <c r="AC56" s="1277"/>
      <c r="AD56" s="1277"/>
      <c r="AE56" s="1277"/>
      <c r="AF56" s="1277"/>
      <c r="AG56" s="1277"/>
      <c r="AH56" s="1277"/>
      <c r="AI56" s="1289"/>
      <c r="AJ56" s="1289"/>
      <c r="AK56" s="1289"/>
      <c r="AL56" s="1289"/>
      <c r="AM56" s="1289"/>
      <c r="AN56" s="1289"/>
      <c r="AO56" s="1289"/>
      <c r="AP56" s="1289"/>
      <c r="AQ56" s="1289"/>
      <c r="AR56" s="1289"/>
      <c r="AS56" s="1289"/>
      <c r="AT56" s="1289"/>
      <c r="AU56" s="1289"/>
      <c r="AV56" s="1289"/>
      <c r="AW56" s="150"/>
    </row>
    <row r="57" spans="1:49" s="146" customFormat="1" ht="30" customHeight="1" x14ac:dyDescent="0.25">
      <c r="A57" s="1272" t="s">
        <v>1922</v>
      </c>
      <c r="B57" s="1272"/>
      <c r="C57" s="1272"/>
      <c r="D57" s="1272"/>
      <c r="E57" s="1272"/>
      <c r="F57" s="1272"/>
      <c r="G57" s="1277" t="s">
        <v>1921</v>
      </c>
      <c r="H57" s="1277"/>
      <c r="I57" s="1277"/>
      <c r="J57" s="1277"/>
      <c r="K57" s="1277"/>
      <c r="L57" s="1277"/>
      <c r="M57" s="1277"/>
      <c r="N57" s="1277"/>
      <c r="O57" s="1277"/>
      <c r="P57" s="1277"/>
      <c r="Q57" s="1277"/>
      <c r="R57" s="1277"/>
      <c r="S57" s="1277"/>
      <c r="T57" s="1277"/>
      <c r="U57" s="1277"/>
      <c r="V57" s="1277"/>
      <c r="W57" s="1277"/>
      <c r="X57" s="1277"/>
      <c r="Y57" s="1277"/>
      <c r="Z57" s="1277"/>
      <c r="AA57" s="1277"/>
      <c r="AB57" s="1277"/>
      <c r="AC57" s="1277"/>
      <c r="AD57" s="1277"/>
      <c r="AE57" s="1277"/>
      <c r="AF57" s="1277"/>
      <c r="AG57" s="1277"/>
      <c r="AH57" s="1277"/>
      <c r="AI57" s="1289"/>
      <c r="AJ57" s="1289"/>
      <c r="AK57" s="1289"/>
      <c r="AL57" s="1289"/>
      <c r="AM57" s="1289"/>
      <c r="AN57" s="1289"/>
      <c r="AO57" s="1289"/>
      <c r="AP57" s="1289"/>
      <c r="AQ57" s="1289"/>
      <c r="AR57" s="1289"/>
      <c r="AS57" s="1289"/>
      <c r="AT57" s="1289"/>
      <c r="AU57" s="1289"/>
      <c r="AV57" s="1289"/>
      <c r="AW57" s="170"/>
    </row>
    <row r="58" spans="1:49" ht="14.85" customHeight="1" x14ac:dyDescent="0.25">
      <c r="A58" s="146"/>
      <c r="B58" s="146"/>
      <c r="C58" s="146"/>
      <c r="D58" s="146"/>
      <c r="E58" s="146"/>
      <c r="F58" s="146"/>
      <c r="G58" s="146"/>
      <c r="H58" s="146"/>
      <c r="I58" s="146"/>
      <c r="J58" s="146"/>
      <c r="K58" s="146"/>
      <c r="L58" s="171"/>
      <c r="M58" s="171"/>
      <c r="N58" s="171"/>
      <c r="O58" s="171"/>
      <c r="P58" s="171"/>
      <c r="Q58" s="171"/>
      <c r="R58" s="171"/>
      <c r="S58" s="171"/>
      <c r="T58" s="171"/>
      <c r="U58" s="171"/>
      <c r="V58" s="171"/>
      <c r="W58" s="171"/>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row>
    <row r="63" spans="1:49" ht="15.95" customHeight="1" x14ac:dyDescent="0.25">
      <c r="A63" s="153" t="s">
        <v>1501</v>
      </c>
      <c r="B63" s="149"/>
      <c r="C63" s="149"/>
      <c r="D63" s="149"/>
      <c r="E63" s="149"/>
      <c r="F63" s="149"/>
      <c r="G63" s="149"/>
      <c r="H63" s="149"/>
      <c r="I63" s="149"/>
      <c r="J63" s="149"/>
      <c r="K63" s="149"/>
      <c r="L63" s="149"/>
      <c r="M63" s="149"/>
      <c r="N63" s="149"/>
      <c r="O63" s="149"/>
      <c r="P63" s="149"/>
      <c r="Q63" s="152"/>
      <c r="AE63" s="144" t="s">
        <v>826</v>
      </c>
      <c r="AH63" s="151" t="str">
        <f t="shared" ref="AH63:AQ63" si="1">AH2</f>
        <v>2</v>
      </c>
      <c r="AI63" s="151" t="str">
        <f t="shared" si="1"/>
        <v>0</v>
      </c>
      <c r="AJ63" s="151" t="str">
        <f t="shared" si="1"/>
        <v>2</v>
      </c>
      <c r="AK63" s="151" t="str">
        <f t="shared" si="1"/>
        <v>0</v>
      </c>
      <c r="AL63" s="151" t="str">
        <f t="shared" si="1"/>
        <v>4</v>
      </c>
      <c r="AM63" s="151" t="str">
        <f t="shared" si="1"/>
        <v>4</v>
      </c>
      <c r="AN63" s="151" t="str">
        <f t="shared" si="1"/>
        <v>7</v>
      </c>
      <c r="AO63" s="151" t="str">
        <f t="shared" si="1"/>
        <v>1</v>
      </c>
      <c r="AP63" s="151" t="str">
        <f t="shared" si="1"/>
        <v>7</v>
      </c>
      <c r="AQ63" s="151" t="str">
        <f t="shared" si="1"/>
        <v>6</v>
      </c>
    </row>
    <row r="65" spans="1:49" ht="14.1" customHeight="1" x14ac:dyDescent="0.25">
      <c r="AW65" s="156"/>
    </row>
    <row r="66" spans="1:49" s="146" customFormat="1" ht="14.85" customHeight="1" x14ac:dyDescent="0.25">
      <c r="A66" s="1278" t="s">
        <v>1873</v>
      </c>
      <c r="B66" s="1278"/>
      <c r="C66" s="1278"/>
      <c r="D66" s="1278"/>
      <c r="E66" s="1278"/>
      <c r="F66" s="1278"/>
      <c r="G66" s="1278" t="s">
        <v>1872</v>
      </c>
      <c r="H66" s="1278"/>
      <c r="I66" s="1278"/>
      <c r="J66" s="1278"/>
      <c r="K66" s="1278"/>
      <c r="L66" s="1278"/>
      <c r="M66" s="1278"/>
      <c r="N66" s="1278"/>
      <c r="O66" s="1278"/>
      <c r="P66" s="1278"/>
      <c r="Q66" s="1278"/>
      <c r="R66" s="1278"/>
      <c r="S66" s="1278"/>
      <c r="T66" s="1278"/>
      <c r="U66" s="1278"/>
      <c r="V66" s="1278"/>
      <c r="W66" s="1278"/>
      <c r="X66" s="1278"/>
      <c r="Y66" s="1278"/>
      <c r="Z66" s="1278"/>
      <c r="AA66" s="1278"/>
      <c r="AB66" s="1278"/>
      <c r="AC66" s="1278"/>
      <c r="AD66" s="1278"/>
      <c r="AE66" s="1278"/>
      <c r="AF66" s="1278"/>
      <c r="AG66" s="1278"/>
      <c r="AH66" s="1278"/>
      <c r="AI66" s="1278" t="s">
        <v>799</v>
      </c>
      <c r="AJ66" s="1278"/>
      <c r="AK66" s="1278"/>
      <c r="AL66" s="1278"/>
      <c r="AM66" s="1278"/>
      <c r="AN66" s="1278"/>
      <c r="AO66" s="1278"/>
      <c r="AP66" s="1278" t="s">
        <v>470</v>
      </c>
      <c r="AQ66" s="1278"/>
      <c r="AR66" s="1278"/>
      <c r="AS66" s="1278"/>
      <c r="AT66" s="1278"/>
      <c r="AU66" s="1278"/>
      <c r="AV66" s="1278"/>
      <c r="AW66" s="156"/>
    </row>
    <row r="67" spans="1:49" s="146" customFormat="1" ht="30.75" customHeight="1" x14ac:dyDescent="0.25">
      <c r="A67" s="1278"/>
      <c r="B67" s="1278"/>
      <c r="C67" s="1278"/>
      <c r="D67" s="1278"/>
      <c r="E67" s="1278"/>
      <c r="F67" s="1278"/>
      <c r="G67" s="1278"/>
      <c r="H67" s="1278"/>
      <c r="I67" s="1278"/>
      <c r="J67" s="1278"/>
      <c r="K67" s="1278"/>
      <c r="L67" s="1278"/>
      <c r="M67" s="1278"/>
      <c r="N67" s="1278"/>
      <c r="O67" s="1278"/>
      <c r="P67" s="1278"/>
      <c r="Q67" s="1278"/>
      <c r="R67" s="1278"/>
      <c r="S67" s="1278"/>
      <c r="T67" s="1278"/>
      <c r="U67" s="1278"/>
      <c r="V67" s="1278"/>
      <c r="W67" s="1278"/>
      <c r="X67" s="1278"/>
      <c r="Y67" s="1278"/>
      <c r="Z67" s="1278"/>
      <c r="AA67" s="1278"/>
      <c r="AB67" s="1278"/>
      <c r="AC67" s="1278"/>
      <c r="AD67" s="1278"/>
      <c r="AE67" s="1278"/>
      <c r="AF67" s="1278"/>
      <c r="AG67" s="1278"/>
      <c r="AH67" s="1278"/>
      <c r="AI67" s="1278"/>
      <c r="AJ67" s="1278"/>
      <c r="AK67" s="1278"/>
      <c r="AL67" s="1278"/>
      <c r="AM67" s="1278"/>
      <c r="AN67" s="1278"/>
      <c r="AO67" s="1278"/>
      <c r="AP67" s="1278"/>
      <c r="AQ67" s="1278"/>
      <c r="AR67" s="1278"/>
      <c r="AS67" s="1278"/>
      <c r="AT67" s="1278"/>
      <c r="AU67" s="1278"/>
      <c r="AV67" s="1278"/>
      <c r="AW67" s="156"/>
    </row>
    <row r="68" spans="1:49" ht="15.95" customHeight="1" x14ac:dyDescent="0.25">
      <c r="A68" s="1272" t="s">
        <v>1920</v>
      </c>
      <c r="B68" s="1272"/>
      <c r="C68" s="1272"/>
      <c r="D68" s="1272"/>
      <c r="E68" s="1272"/>
      <c r="F68" s="1272"/>
      <c r="G68" s="1277" t="s">
        <v>1919</v>
      </c>
      <c r="H68" s="1277"/>
      <c r="I68" s="1277"/>
      <c r="J68" s="1277"/>
      <c r="K68" s="1277"/>
      <c r="L68" s="1277"/>
      <c r="M68" s="1277"/>
      <c r="N68" s="1277"/>
      <c r="O68" s="1277"/>
      <c r="P68" s="1277"/>
      <c r="Q68" s="1277"/>
      <c r="R68" s="1277"/>
      <c r="S68" s="1277"/>
      <c r="T68" s="1277"/>
      <c r="U68" s="1277"/>
      <c r="V68" s="1277"/>
      <c r="W68" s="1277"/>
      <c r="X68" s="1277"/>
      <c r="Y68" s="1277"/>
      <c r="Z68" s="1277"/>
      <c r="AA68" s="1277"/>
      <c r="AB68" s="1277"/>
      <c r="AC68" s="1277"/>
      <c r="AD68" s="1277"/>
      <c r="AE68" s="1277"/>
      <c r="AF68" s="1277"/>
      <c r="AG68" s="1277"/>
      <c r="AH68" s="1277"/>
      <c r="AI68" s="1289"/>
      <c r="AJ68" s="1289"/>
      <c r="AK68" s="1289"/>
      <c r="AL68" s="1289"/>
      <c r="AM68" s="1289"/>
      <c r="AN68" s="1289"/>
      <c r="AO68" s="1289"/>
      <c r="AP68" s="1289"/>
      <c r="AQ68" s="1289"/>
      <c r="AR68" s="1289"/>
      <c r="AS68" s="1289"/>
      <c r="AT68" s="1289"/>
      <c r="AU68" s="1289"/>
      <c r="AV68" s="1289"/>
      <c r="AW68" s="150"/>
    </row>
    <row r="69" spans="1:49" s="146" customFormat="1" ht="30" customHeight="1" x14ac:dyDescent="0.25">
      <c r="A69" s="1272" t="s">
        <v>1918</v>
      </c>
      <c r="B69" s="1272"/>
      <c r="C69" s="1272"/>
      <c r="D69" s="1272"/>
      <c r="E69" s="1272"/>
      <c r="F69" s="1272"/>
      <c r="G69" s="1277" t="s">
        <v>1917</v>
      </c>
      <c r="H69" s="1277"/>
      <c r="I69" s="1277"/>
      <c r="J69" s="1277"/>
      <c r="K69" s="1277"/>
      <c r="L69" s="1277"/>
      <c r="M69" s="1277"/>
      <c r="N69" s="1277"/>
      <c r="O69" s="1277"/>
      <c r="P69" s="1277"/>
      <c r="Q69" s="1277"/>
      <c r="R69" s="1277"/>
      <c r="S69" s="1277"/>
      <c r="T69" s="1277"/>
      <c r="U69" s="1277"/>
      <c r="V69" s="1277"/>
      <c r="W69" s="1277"/>
      <c r="X69" s="1277"/>
      <c r="Y69" s="1277"/>
      <c r="Z69" s="1277"/>
      <c r="AA69" s="1277"/>
      <c r="AB69" s="1277"/>
      <c r="AC69" s="1277"/>
      <c r="AD69" s="1277"/>
      <c r="AE69" s="1277"/>
      <c r="AF69" s="1277"/>
      <c r="AG69" s="1277"/>
      <c r="AH69" s="1277"/>
      <c r="AI69" s="1289"/>
      <c r="AJ69" s="1289"/>
      <c r="AK69" s="1289"/>
      <c r="AL69" s="1289"/>
      <c r="AM69" s="1289"/>
      <c r="AN69" s="1289"/>
      <c r="AO69" s="1289"/>
      <c r="AP69" s="1289"/>
      <c r="AQ69" s="1289"/>
      <c r="AR69" s="1289"/>
      <c r="AS69" s="1289"/>
      <c r="AT69" s="1289"/>
      <c r="AU69" s="1289"/>
      <c r="AV69" s="1289"/>
      <c r="AW69" s="170"/>
    </row>
    <row r="70" spans="1:49" ht="15.95" customHeight="1" x14ac:dyDescent="0.25">
      <c r="A70" s="1272" t="s">
        <v>1916</v>
      </c>
      <c r="B70" s="1272"/>
      <c r="C70" s="1272"/>
      <c r="D70" s="1272"/>
      <c r="E70" s="1272"/>
      <c r="F70" s="1272"/>
      <c r="G70" s="1277" t="s">
        <v>1915</v>
      </c>
      <c r="H70" s="1277"/>
      <c r="I70" s="1277"/>
      <c r="J70" s="1277"/>
      <c r="K70" s="1277"/>
      <c r="L70" s="1277"/>
      <c r="M70" s="1277"/>
      <c r="N70" s="1277"/>
      <c r="O70" s="1277"/>
      <c r="P70" s="1277"/>
      <c r="Q70" s="1277"/>
      <c r="R70" s="1277"/>
      <c r="S70" s="1277"/>
      <c r="T70" s="1277"/>
      <c r="U70" s="1277"/>
      <c r="V70" s="1277"/>
      <c r="W70" s="1277"/>
      <c r="X70" s="1277"/>
      <c r="Y70" s="1277"/>
      <c r="Z70" s="1277"/>
      <c r="AA70" s="1277"/>
      <c r="AB70" s="1277"/>
      <c r="AC70" s="1277"/>
      <c r="AD70" s="1277"/>
      <c r="AE70" s="1277"/>
      <c r="AF70" s="1277"/>
      <c r="AG70" s="1277"/>
      <c r="AH70" s="1277"/>
      <c r="AI70" s="1289"/>
      <c r="AJ70" s="1289"/>
      <c r="AK70" s="1289"/>
      <c r="AL70" s="1289"/>
      <c r="AM70" s="1289"/>
      <c r="AN70" s="1289"/>
      <c r="AO70" s="1289"/>
      <c r="AP70" s="1289"/>
      <c r="AQ70" s="1289"/>
      <c r="AR70" s="1289"/>
      <c r="AS70" s="1289"/>
      <c r="AT70" s="1289"/>
      <c r="AU70" s="1289"/>
      <c r="AV70" s="1289"/>
      <c r="AW70" s="150"/>
    </row>
    <row r="71" spans="1:49" ht="15.95" customHeight="1" x14ac:dyDescent="0.25">
      <c r="A71" s="1272" t="s">
        <v>1914</v>
      </c>
      <c r="B71" s="1272"/>
      <c r="C71" s="1272"/>
      <c r="D71" s="1272"/>
      <c r="E71" s="1272"/>
      <c r="F71" s="1272"/>
      <c r="G71" s="1277" t="s">
        <v>1913</v>
      </c>
      <c r="H71" s="1277"/>
      <c r="I71" s="1277"/>
      <c r="J71" s="1277"/>
      <c r="K71" s="1277"/>
      <c r="L71" s="1277"/>
      <c r="M71" s="1277"/>
      <c r="N71" s="1277"/>
      <c r="O71" s="1277"/>
      <c r="P71" s="1277"/>
      <c r="Q71" s="1277"/>
      <c r="R71" s="1277"/>
      <c r="S71" s="1277"/>
      <c r="T71" s="1277"/>
      <c r="U71" s="1277"/>
      <c r="V71" s="1277"/>
      <c r="W71" s="1277"/>
      <c r="X71" s="1277"/>
      <c r="Y71" s="1277"/>
      <c r="Z71" s="1277"/>
      <c r="AA71" s="1277"/>
      <c r="AB71" s="1277"/>
      <c r="AC71" s="1277"/>
      <c r="AD71" s="1277"/>
      <c r="AE71" s="1277"/>
      <c r="AF71" s="1277"/>
      <c r="AG71" s="1277"/>
      <c r="AH71" s="1277"/>
      <c r="AI71" s="1289"/>
      <c r="AJ71" s="1289"/>
      <c r="AK71" s="1289"/>
      <c r="AL71" s="1289"/>
      <c r="AM71" s="1289"/>
      <c r="AN71" s="1289"/>
      <c r="AO71" s="1289"/>
      <c r="AP71" s="1289"/>
      <c r="AQ71" s="1289"/>
      <c r="AR71" s="1289"/>
      <c r="AS71" s="1289"/>
      <c r="AT71" s="1289"/>
      <c r="AU71" s="1289"/>
      <c r="AV71" s="1289"/>
      <c r="AW71" s="150"/>
    </row>
    <row r="72" spans="1:49" ht="30" customHeight="1" x14ac:dyDescent="0.25">
      <c r="A72" s="1281" t="s">
        <v>1912</v>
      </c>
      <c r="B72" s="1281"/>
      <c r="C72" s="1281"/>
      <c r="D72" s="1281"/>
      <c r="E72" s="1281"/>
      <c r="F72" s="1281"/>
      <c r="G72" s="1273" t="s">
        <v>1911</v>
      </c>
      <c r="H72" s="1273"/>
      <c r="I72" s="1273"/>
      <c r="J72" s="1273"/>
      <c r="K72" s="1273"/>
      <c r="L72" s="1273"/>
      <c r="M72" s="1273"/>
      <c r="N72" s="1273"/>
      <c r="O72" s="1273"/>
      <c r="P72" s="1273"/>
      <c r="Q72" s="1273"/>
      <c r="R72" s="1273"/>
      <c r="S72" s="1273"/>
      <c r="T72" s="1273"/>
      <c r="U72" s="1273"/>
      <c r="V72" s="1273"/>
      <c r="W72" s="1273"/>
      <c r="X72" s="1273"/>
      <c r="Y72" s="1273"/>
      <c r="Z72" s="1273"/>
      <c r="AA72" s="1273"/>
      <c r="AB72" s="1273"/>
      <c r="AC72" s="1273"/>
      <c r="AD72" s="1273"/>
      <c r="AE72" s="1273"/>
      <c r="AF72" s="1273"/>
      <c r="AG72" s="1273"/>
      <c r="AH72" s="1273"/>
      <c r="AI72" s="1289"/>
      <c r="AJ72" s="1289"/>
      <c r="AK72" s="1289"/>
      <c r="AL72" s="1289"/>
      <c r="AM72" s="1289"/>
      <c r="AN72" s="1289"/>
      <c r="AO72" s="1289"/>
      <c r="AP72" s="1289"/>
      <c r="AQ72" s="1289"/>
      <c r="AR72" s="1289"/>
      <c r="AS72" s="1289"/>
      <c r="AT72" s="1289"/>
      <c r="AU72" s="1289"/>
      <c r="AV72" s="1289"/>
      <c r="AW72" s="150"/>
    </row>
    <row r="73" spans="1:49" ht="27.75" customHeight="1" x14ac:dyDescent="0.25">
      <c r="A73" s="1272" t="s">
        <v>1910</v>
      </c>
      <c r="B73" s="1272"/>
      <c r="C73" s="1272"/>
      <c r="D73" s="1272"/>
      <c r="E73" s="1272"/>
      <c r="F73" s="1272"/>
      <c r="G73" s="1277" t="s">
        <v>1909</v>
      </c>
      <c r="H73" s="1277"/>
      <c r="I73" s="1277"/>
      <c r="J73" s="1277"/>
      <c r="K73" s="1277"/>
      <c r="L73" s="1277"/>
      <c r="M73" s="1277"/>
      <c r="N73" s="1277"/>
      <c r="O73" s="1277"/>
      <c r="P73" s="1277"/>
      <c r="Q73" s="1277"/>
      <c r="R73" s="1277"/>
      <c r="S73" s="1277"/>
      <c r="T73" s="1277"/>
      <c r="U73" s="1277"/>
      <c r="V73" s="1277"/>
      <c r="W73" s="1277"/>
      <c r="X73" s="1277"/>
      <c r="Y73" s="1277"/>
      <c r="Z73" s="1277"/>
      <c r="AA73" s="1277"/>
      <c r="AB73" s="1277"/>
      <c r="AC73" s="1277"/>
      <c r="AD73" s="1277"/>
      <c r="AE73" s="1277"/>
      <c r="AF73" s="1277"/>
      <c r="AG73" s="1277"/>
      <c r="AH73" s="1277"/>
      <c r="AI73" s="1289"/>
      <c r="AJ73" s="1289"/>
      <c r="AK73" s="1289"/>
      <c r="AL73" s="1289"/>
      <c r="AM73" s="1289"/>
      <c r="AN73" s="1289"/>
      <c r="AO73" s="1289"/>
      <c r="AP73" s="1289"/>
      <c r="AQ73" s="1289"/>
      <c r="AR73" s="1289"/>
      <c r="AS73" s="1289"/>
      <c r="AT73" s="1289"/>
      <c r="AU73" s="1289"/>
      <c r="AV73" s="1289"/>
      <c r="AW73" s="150"/>
    </row>
    <row r="74" spans="1:49" ht="15.95" customHeight="1" x14ac:dyDescent="0.25">
      <c r="A74" s="1272" t="s">
        <v>1908</v>
      </c>
      <c r="B74" s="1272"/>
      <c r="C74" s="1272"/>
      <c r="D74" s="1272"/>
      <c r="E74" s="1272"/>
      <c r="F74" s="1272"/>
      <c r="G74" s="1277" t="s">
        <v>1907</v>
      </c>
      <c r="H74" s="1277"/>
      <c r="I74" s="1277"/>
      <c r="J74" s="1277"/>
      <c r="K74" s="1277"/>
      <c r="L74" s="1277"/>
      <c r="M74" s="1277"/>
      <c r="N74" s="1277"/>
      <c r="O74" s="1277"/>
      <c r="P74" s="1277"/>
      <c r="Q74" s="1277"/>
      <c r="R74" s="1277"/>
      <c r="S74" s="1277"/>
      <c r="T74" s="1277"/>
      <c r="U74" s="1277"/>
      <c r="V74" s="1277"/>
      <c r="W74" s="1277"/>
      <c r="X74" s="1277"/>
      <c r="Y74" s="1277"/>
      <c r="Z74" s="1277"/>
      <c r="AA74" s="1277"/>
      <c r="AB74" s="1277"/>
      <c r="AC74" s="1277"/>
      <c r="AD74" s="1277"/>
      <c r="AE74" s="1277"/>
      <c r="AF74" s="1277"/>
      <c r="AG74" s="1277"/>
      <c r="AH74" s="1277"/>
      <c r="AI74" s="1289"/>
      <c r="AJ74" s="1289"/>
      <c r="AK74" s="1289"/>
      <c r="AL74" s="1289"/>
      <c r="AM74" s="1289"/>
      <c r="AN74" s="1289"/>
      <c r="AO74" s="1289"/>
      <c r="AP74" s="1289"/>
      <c r="AQ74" s="1289"/>
      <c r="AR74" s="1289"/>
      <c r="AS74" s="1289"/>
      <c r="AT74" s="1289"/>
      <c r="AU74" s="1289"/>
      <c r="AV74" s="1289"/>
      <c r="AW74" s="150"/>
    </row>
    <row r="75" spans="1:49" s="146" customFormat="1" ht="30" customHeight="1" x14ac:dyDescent="0.25">
      <c r="A75" s="1272" t="s">
        <v>1906</v>
      </c>
      <c r="B75" s="1272"/>
      <c r="C75" s="1272"/>
      <c r="D75" s="1272"/>
      <c r="E75" s="1272"/>
      <c r="F75" s="1272"/>
      <c r="G75" s="1277" t="s">
        <v>1905</v>
      </c>
      <c r="H75" s="1277"/>
      <c r="I75" s="1277"/>
      <c r="J75" s="1277"/>
      <c r="K75" s="1277"/>
      <c r="L75" s="1277"/>
      <c r="M75" s="1277"/>
      <c r="N75" s="1277"/>
      <c r="O75" s="1277"/>
      <c r="P75" s="1277"/>
      <c r="Q75" s="1277"/>
      <c r="R75" s="1277"/>
      <c r="S75" s="1277"/>
      <c r="T75" s="1277"/>
      <c r="U75" s="1277"/>
      <c r="V75" s="1277"/>
      <c r="W75" s="1277"/>
      <c r="X75" s="1277"/>
      <c r="Y75" s="1277"/>
      <c r="Z75" s="1277"/>
      <c r="AA75" s="1277"/>
      <c r="AB75" s="1277"/>
      <c r="AC75" s="1277"/>
      <c r="AD75" s="1277"/>
      <c r="AE75" s="1277"/>
      <c r="AF75" s="1277"/>
      <c r="AG75" s="1277"/>
      <c r="AH75" s="1277"/>
      <c r="AI75" s="1289"/>
      <c r="AJ75" s="1289"/>
      <c r="AK75" s="1289"/>
      <c r="AL75" s="1289"/>
      <c r="AM75" s="1289"/>
      <c r="AN75" s="1289"/>
      <c r="AO75" s="1289"/>
      <c r="AP75" s="1289"/>
      <c r="AQ75" s="1289"/>
      <c r="AR75" s="1289"/>
      <c r="AS75" s="1289"/>
      <c r="AT75" s="1289"/>
      <c r="AU75" s="1289"/>
      <c r="AV75" s="1289"/>
      <c r="AW75" s="170"/>
    </row>
    <row r="76" spans="1:49" ht="15.95" customHeight="1" x14ac:dyDescent="0.25">
      <c r="A76" s="1272" t="s">
        <v>1904</v>
      </c>
      <c r="B76" s="1272"/>
      <c r="C76" s="1272"/>
      <c r="D76" s="1272"/>
      <c r="E76" s="1272"/>
      <c r="F76" s="1272"/>
      <c r="G76" s="1277" t="s">
        <v>1903</v>
      </c>
      <c r="H76" s="1277"/>
      <c r="I76" s="1277"/>
      <c r="J76" s="1277"/>
      <c r="K76" s="1277"/>
      <c r="L76" s="1277"/>
      <c r="M76" s="1277"/>
      <c r="N76" s="1277"/>
      <c r="O76" s="1277"/>
      <c r="P76" s="1277"/>
      <c r="Q76" s="1277"/>
      <c r="R76" s="1277"/>
      <c r="S76" s="1277"/>
      <c r="T76" s="1277"/>
      <c r="U76" s="1277"/>
      <c r="V76" s="1277"/>
      <c r="W76" s="1277"/>
      <c r="X76" s="1277"/>
      <c r="Y76" s="1277"/>
      <c r="Z76" s="1277"/>
      <c r="AA76" s="1277"/>
      <c r="AB76" s="1277"/>
      <c r="AC76" s="1277"/>
      <c r="AD76" s="1277"/>
      <c r="AE76" s="1277"/>
      <c r="AF76" s="1277"/>
      <c r="AG76" s="1277"/>
      <c r="AH76" s="1277"/>
      <c r="AI76" s="1289"/>
      <c r="AJ76" s="1289"/>
      <c r="AK76" s="1289"/>
      <c r="AL76" s="1289"/>
      <c r="AM76" s="1289"/>
      <c r="AN76" s="1289"/>
      <c r="AO76" s="1289"/>
      <c r="AP76" s="1289"/>
      <c r="AQ76" s="1289"/>
      <c r="AR76" s="1289"/>
      <c r="AS76" s="1289"/>
      <c r="AT76" s="1289"/>
      <c r="AU76" s="1289"/>
      <c r="AV76" s="1289"/>
      <c r="AW76" s="150"/>
    </row>
    <row r="77" spans="1:49" ht="15.95" customHeight="1" x14ac:dyDescent="0.25">
      <c r="A77" s="1272" t="s">
        <v>1902</v>
      </c>
      <c r="B77" s="1272"/>
      <c r="C77" s="1272"/>
      <c r="D77" s="1272"/>
      <c r="E77" s="1272"/>
      <c r="F77" s="1272"/>
      <c r="G77" s="1277" t="s">
        <v>1901</v>
      </c>
      <c r="H77" s="1277"/>
      <c r="I77" s="1277"/>
      <c r="J77" s="1277"/>
      <c r="K77" s="1277"/>
      <c r="L77" s="1277"/>
      <c r="M77" s="1277"/>
      <c r="N77" s="1277"/>
      <c r="O77" s="1277"/>
      <c r="P77" s="1277"/>
      <c r="Q77" s="1277"/>
      <c r="R77" s="1277"/>
      <c r="S77" s="1277"/>
      <c r="T77" s="1277"/>
      <c r="U77" s="1277"/>
      <c r="V77" s="1277"/>
      <c r="W77" s="1277"/>
      <c r="X77" s="1277"/>
      <c r="Y77" s="1277"/>
      <c r="Z77" s="1277"/>
      <c r="AA77" s="1277"/>
      <c r="AB77" s="1277"/>
      <c r="AC77" s="1277"/>
      <c r="AD77" s="1277"/>
      <c r="AE77" s="1277"/>
      <c r="AF77" s="1277"/>
      <c r="AG77" s="1277"/>
      <c r="AH77" s="1277"/>
      <c r="AI77" s="1289"/>
      <c r="AJ77" s="1289"/>
      <c r="AK77" s="1289"/>
      <c r="AL77" s="1289"/>
      <c r="AM77" s="1289"/>
      <c r="AN77" s="1289"/>
      <c r="AO77" s="1289"/>
      <c r="AP77" s="1289"/>
      <c r="AQ77" s="1289"/>
      <c r="AR77" s="1289"/>
      <c r="AS77" s="1289"/>
      <c r="AT77" s="1289"/>
      <c r="AU77" s="1289"/>
      <c r="AV77" s="1289"/>
      <c r="AW77" s="150"/>
    </row>
    <row r="78" spans="1:49" s="146" customFormat="1" ht="30" customHeight="1" x14ac:dyDescent="0.25">
      <c r="A78" s="1272" t="s">
        <v>1900</v>
      </c>
      <c r="B78" s="1272"/>
      <c r="C78" s="1272"/>
      <c r="D78" s="1272"/>
      <c r="E78" s="1272"/>
      <c r="F78" s="1272"/>
      <c r="G78" s="1277" t="s">
        <v>1899</v>
      </c>
      <c r="H78" s="1277"/>
      <c r="I78" s="1277"/>
      <c r="J78" s="1277"/>
      <c r="K78" s="1277"/>
      <c r="L78" s="1277"/>
      <c r="M78" s="1277"/>
      <c r="N78" s="1277"/>
      <c r="O78" s="1277"/>
      <c r="P78" s="1277"/>
      <c r="Q78" s="1277"/>
      <c r="R78" s="1277"/>
      <c r="S78" s="1277"/>
      <c r="T78" s="1277"/>
      <c r="U78" s="1277"/>
      <c r="V78" s="1277"/>
      <c r="W78" s="1277"/>
      <c r="X78" s="1277"/>
      <c r="Y78" s="1277"/>
      <c r="Z78" s="1277"/>
      <c r="AA78" s="1277"/>
      <c r="AB78" s="1277"/>
      <c r="AC78" s="1277"/>
      <c r="AD78" s="1277"/>
      <c r="AE78" s="1277"/>
      <c r="AF78" s="1277"/>
      <c r="AG78" s="1277"/>
      <c r="AH78" s="1277"/>
      <c r="AI78" s="1289"/>
      <c r="AJ78" s="1289"/>
      <c r="AK78" s="1289"/>
      <c r="AL78" s="1289"/>
      <c r="AM78" s="1289"/>
      <c r="AN78" s="1289"/>
      <c r="AO78" s="1289"/>
      <c r="AP78" s="1289"/>
      <c r="AQ78" s="1289"/>
      <c r="AR78" s="1289"/>
      <c r="AS78" s="1289"/>
      <c r="AT78" s="1289"/>
      <c r="AU78" s="1289"/>
      <c r="AV78" s="1289"/>
      <c r="AW78" s="170"/>
    </row>
    <row r="79" spans="1:49" ht="15.95" customHeight="1" x14ac:dyDescent="0.25">
      <c r="A79" s="1272" t="s">
        <v>1898</v>
      </c>
      <c r="B79" s="1272"/>
      <c r="C79" s="1272"/>
      <c r="D79" s="1272"/>
      <c r="E79" s="1272"/>
      <c r="F79" s="1272"/>
      <c r="G79" s="1277" t="s">
        <v>1897</v>
      </c>
      <c r="H79" s="1277"/>
      <c r="I79" s="1277"/>
      <c r="J79" s="1277"/>
      <c r="K79" s="1277"/>
      <c r="L79" s="1277"/>
      <c r="M79" s="1277"/>
      <c r="N79" s="1277"/>
      <c r="O79" s="1277"/>
      <c r="P79" s="1277"/>
      <c r="Q79" s="1277"/>
      <c r="R79" s="1277"/>
      <c r="S79" s="1277"/>
      <c r="T79" s="1277"/>
      <c r="U79" s="1277"/>
      <c r="V79" s="1277"/>
      <c r="W79" s="1277"/>
      <c r="X79" s="1277"/>
      <c r="Y79" s="1277"/>
      <c r="Z79" s="1277"/>
      <c r="AA79" s="1277"/>
      <c r="AB79" s="1277"/>
      <c r="AC79" s="1277"/>
      <c r="AD79" s="1277"/>
      <c r="AE79" s="1277"/>
      <c r="AF79" s="1277"/>
      <c r="AG79" s="1277"/>
      <c r="AH79" s="1277"/>
      <c r="AI79" s="1289"/>
      <c r="AJ79" s="1289"/>
      <c r="AK79" s="1289"/>
      <c r="AL79" s="1289"/>
      <c r="AM79" s="1289"/>
      <c r="AN79" s="1289"/>
      <c r="AO79" s="1289"/>
      <c r="AP79" s="1289"/>
      <c r="AQ79" s="1289"/>
      <c r="AR79" s="1289"/>
      <c r="AS79" s="1289"/>
      <c r="AT79" s="1289"/>
      <c r="AU79" s="1289"/>
      <c r="AV79" s="1289"/>
      <c r="AW79" s="150"/>
    </row>
    <row r="80" spans="1:49" s="146" customFormat="1" ht="30" customHeight="1" x14ac:dyDescent="0.25">
      <c r="A80" s="1272" t="s">
        <v>1896</v>
      </c>
      <c r="B80" s="1272"/>
      <c r="C80" s="1272"/>
      <c r="D80" s="1272"/>
      <c r="E80" s="1272"/>
      <c r="F80" s="1272"/>
      <c r="G80" s="1277" t="s">
        <v>1895</v>
      </c>
      <c r="H80" s="1277"/>
      <c r="I80" s="1277"/>
      <c r="J80" s="1277"/>
      <c r="K80" s="1277"/>
      <c r="L80" s="1277"/>
      <c r="M80" s="1277"/>
      <c r="N80" s="1277"/>
      <c r="O80" s="1277"/>
      <c r="P80" s="1277"/>
      <c r="Q80" s="1277"/>
      <c r="R80" s="1277"/>
      <c r="S80" s="1277"/>
      <c r="T80" s="1277"/>
      <c r="U80" s="1277"/>
      <c r="V80" s="1277"/>
      <c r="W80" s="1277"/>
      <c r="X80" s="1277"/>
      <c r="Y80" s="1277"/>
      <c r="Z80" s="1277"/>
      <c r="AA80" s="1277"/>
      <c r="AB80" s="1277"/>
      <c r="AC80" s="1277"/>
      <c r="AD80" s="1277"/>
      <c r="AE80" s="1277"/>
      <c r="AF80" s="1277"/>
      <c r="AG80" s="1277"/>
      <c r="AH80" s="1277"/>
      <c r="AI80" s="1289"/>
      <c r="AJ80" s="1289"/>
      <c r="AK80" s="1289"/>
      <c r="AL80" s="1289"/>
      <c r="AM80" s="1289"/>
      <c r="AN80" s="1289"/>
      <c r="AO80" s="1289"/>
      <c r="AP80" s="1289"/>
      <c r="AQ80" s="1289"/>
      <c r="AR80" s="1289"/>
      <c r="AS80" s="1289"/>
      <c r="AT80" s="1289"/>
      <c r="AU80" s="1289"/>
      <c r="AV80" s="1289"/>
      <c r="AW80" s="170"/>
    </row>
    <row r="81" spans="1:49" ht="15.95" customHeight="1" x14ac:dyDescent="0.25">
      <c r="A81" s="1272" t="s">
        <v>1894</v>
      </c>
      <c r="B81" s="1272"/>
      <c r="C81" s="1272"/>
      <c r="D81" s="1272"/>
      <c r="E81" s="1272"/>
      <c r="F81" s="1272"/>
      <c r="G81" s="1277" t="s">
        <v>1893</v>
      </c>
      <c r="H81" s="1277"/>
      <c r="I81" s="1277"/>
      <c r="J81" s="1277"/>
      <c r="K81" s="1277"/>
      <c r="L81" s="1277"/>
      <c r="M81" s="1277"/>
      <c r="N81" s="1277"/>
      <c r="O81" s="1277"/>
      <c r="P81" s="1277"/>
      <c r="Q81" s="1277"/>
      <c r="R81" s="1277"/>
      <c r="S81" s="1277"/>
      <c r="T81" s="1277"/>
      <c r="U81" s="1277"/>
      <c r="V81" s="1277"/>
      <c r="W81" s="1277"/>
      <c r="X81" s="1277"/>
      <c r="Y81" s="1277"/>
      <c r="Z81" s="1277"/>
      <c r="AA81" s="1277"/>
      <c r="AB81" s="1277"/>
      <c r="AC81" s="1277"/>
      <c r="AD81" s="1277"/>
      <c r="AE81" s="1277"/>
      <c r="AF81" s="1277"/>
      <c r="AG81" s="1277"/>
      <c r="AH81" s="1277"/>
      <c r="AI81" s="1289"/>
      <c r="AJ81" s="1289"/>
      <c r="AK81" s="1289"/>
      <c r="AL81" s="1289"/>
      <c r="AM81" s="1289"/>
      <c r="AN81" s="1289"/>
      <c r="AO81" s="1289"/>
      <c r="AP81" s="1289"/>
      <c r="AQ81" s="1289"/>
      <c r="AR81" s="1289"/>
      <c r="AS81" s="1289"/>
      <c r="AT81" s="1289"/>
      <c r="AU81" s="1289"/>
      <c r="AV81" s="1289"/>
      <c r="AW81" s="150"/>
    </row>
    <row r="82" spans="1:49" s="146" customFormat="1" ht="30" customHeight="1" x14ac:dyDescent="0.25">
      <c r="A82" s="1272" t="s">
        <v>1892</v>
      </c>
      <c r="B82" s="1272"/>
      <c r="C82" s="1272"/>
      <c r="D82" s="1272"/>
      <c r="E82" s="1272"/>
      <c r="F82" s="1272"/>
      <c r="G82" s="1277" t="s">
        <v>1891</v>
      </c>
      <c r="H82" s="1277"/>
      <c r="I82" s="1277"/>
      <c r="J82" s="1277"/>
      <c r="K82" s="1277"/>
      <c r="L82" s="1277"/>
      <c r="M82" s="1277"/>
      <c r="N82" s="1277"/>
      <c r="O82" s="1277"/>
      <c r="P82" s="1277"/>
      <c r="Q82" s="1277"/>
      <c r="R82" s="1277"/>
      <c r="S82" s="1277"/>
      <c r="T82" s="1277"/>
      <c r="U82" s="1277"/>
      <c r="V82" s="1277"/>
      <c r="W82" s="1277"/>
      <c r="X82" s="1277"/>
      <c r="Y82" s="1277"/>
      <c r="Z82" s="1277"/>
      <c r="AA82" s="1277"/>
      <c r="AB82" s="1277"/>
      <c r="AC82" s="1277"/>
      <c r="AD82" s="1277"/>
      <c r="AE82" s="1277"/>
      <c r="AF82" s="1277"/>
      <c r="AG82" s="1277"/>
      <c r="AH82" s="1277"/>
      <c r="AI82" s="1289"/>
      <c r="AJ82" s="1289"/>
      <c r="AK82" s="1289"/>
      <c r="AL82" s="1289"/>
      <c r="AM82" s="1289"/>
      <c r="AN82" s="1289"/>
      <c r="AO82" s="1289"/>
      <c r="AP82" s="1289"/>
      <c r="AQ82" s="1289"/>
      <c r="AR82" s="1289"/>
      <c r="AS82" s="1289"/>
      <c r="AT82" s="1289"/>
      <c r="AU82" s="1289"/>
      <c r="AV82" s="1289"/>
      <c r="AW82" s="170"/>
    </row>
    <row r="83" spans="1:49" ht="15.95" customHeight="1" x14ac:dyDescent="0.25">
      <c r="A83" s="1272" t="s">
        <v>1890</v>
      </c>
      <c r="B83" s="1272"/>
      <c r="C83" s="1272"/>
      <c r="D83" s="1272"/>
      <c r="E83" s="1272"/>
      <c r="F83" s="1272"/>
      <c r="G83" s="1277" t="s">
        <v>1889</v>
      </c>
      <c r="H83" s="1277"/>
      <c r="I83" s="1277"/>
      <c r="J83" s="1277"/>
      <c r="K83" s="1277"/>
      <c r="L83" s="1277"/>
      <c r="M83" s="1277"/>
      <c r="N83" s="1277"/>
      <c r="O83" s="1277"/>
      <c r="P83" s="1277"/>
      <c r="Q83" s="1277"/>
      <c r="R83" s="1277"/>
      <c r="S83" s="1277"/>
      <c r="T83" s="1277"/>
      <c r="U83" s="1277"/>
      <c r="V83" s="1277"/>
      <c r="W83" s="1277"/>
      <c r="X83" s="1277"/>
      <c r="Y83" s="1277"/>
      <c r="Z83" s="1277"/>
      <c r="AA83" s="1277"/>
      <c r="AB83" s="1277"/>
      <c r="AC83" s="1277"/>
      <c r="AD83" s="1277"/>
      <c r="AE83" s="1277"/>
      <c r="AF83" s="1277"/>
      <c r="AG83" s="1277"/>
      <c r="AH83" s="1277"/>
      <c r="AI83" s="1289"/>
      <c r="AJ83" s="1289"/>
      <c r="AK83" s="1289"/>
      <c r="AL83" s="1289"/>
      <c r="AM83" s="1289"/>
      <c r="AN83" s="1289"/>
      <c r="AO83" s="1289"/>
      <c r="AP83" s="1289"/>
      <c r="AQ83" s="1289"/>
      <c r="AR83" s="1289"/>
      <c r="AS83" s="1289"/>
      <c r="AT83" s="1289"/>
      <c r="AU83" s="1289"/>
      <c r="AV83" s="1289"/>
      <c r="AW83" s="150"/>
    </row>
    <row r="84" spans="1:49" ht="15.95" customHeight="1" x14ac:dyDescent="0.25">
      <c r="A84" s="1272" t="s">
        <v>1888</v>
      </c>
      <c r="B84" s="1272"/>
      <c r="C84" s="1272"/>
      <c r="D84" s="1272"/>
      <c r="E84" s="1272"/>
      <c r="F84" s="1272"/>
      <c r="G84" s="1277" t="s">
        <v>1887</v>
      </c>
      <c r="H84" s="1277"/>
      <c r="I84" s="1277"/>
      <c r="J84" s="1277"/>
      <c r="K84" s="1277"/>
      <c r="L84" s="1277"/>
      <c r="M84" s="1277"/>
      <c r="N84" s="1277"/>
      <c r="O84" s="1277"/>
      <c r="P84" s="1277"/>
      <c r="Q84" s="1277"/>
      <c r="R84" s="1277"/>
      <c r="S84" s="1277"/>
      <c r="T84" s="1277"/>
      <c r="U84" s="1277"/>
      <c r="V84" s="1277"/>
      <c r="W84" s="1277"/>
      <c r="X84" s="1277"/>
      <c r="Y84" s="1277"/>
      <c r="Z84" s="1277"/>
      <c r="AA84" s="1277"/>
      <c r="AB84" s="1277"/>
      <c r="AC84" s="1277"/>
      <c r="AD84" s="1277"/>
      <c r="AE84" s="1277"/>
      <c r="AF84" s="1277"/>
      <c r="AG84" s="1277"/>
      <c r="AH84" s="1277"/>
      <c r="AI84" s="1289"/>
      <c r="AJ84" s="1289"/>
      <c r="AK84" s="1289"/>
      <c r="AL84" s="1289"/>
      <c r="AM84" s="1289"/>
      <c r="AN84" s="1289"/>
      <c r="AO84" s="1289"/>
      <c r="AP84" s="1289"/>
      <c r="AQ84" s="1289"/>
      <c r="AR84" s="1289"/>
      <c r="AS84" s="1289"/>
      <c r="AT84" s="1289"/>
      <c r="AU84" s="1289"/>
      <c r="AV84" s="1289"/>
      <c r="AW84" s="150"/>
    </row>
    <row r="85" spans="1:49" ht="45" customHeight="1" x14ac:dyDescent="0.25">
      <c r="A85" s="1272" t="s">
        <v>1886</v>
      </c>
      <c r="B85" s="1272"/>
      <c r="C85" s="1272"/>
      <c r="D85" s="1272"/>
      <c r="E85" s="1272"/>
      <c r="F85" s="1272"/>
      <c r="G85" s="1277" t="s">
        <v>1885</v>
      </c>
      <c r="H85" s="1277"/>
      <c r="I85" s="1277"/>
      <c r="J85" s="1277"/>
      <c r="K85" s="1277"/>
      <c r="L85" s="1277"/>
      <c r="M85" s="1277"/>
      <c r="N85" s="1277"/>
      <c r="O85" s="1277"/>
      <c r="P85" s="1277"/>
      <c r="Q85" s="1277"/>
      <c r="R85" s="1277"/>
      <c r="S85" s="1277"/>
      <c r="T85" s="1277"/>
      <c r="U85" s="1277"/>
      <c r="V85" s="1277"/>
      <c r="W85" s="1277"/>
      <c r="X85" s="1277"/>
      <c r="Y85" s="1277"/>
      <c r="Z85" s="1277"/>
      <c r="AA85" s="1277"/>
      <c r="AB85" s="1277"/>
      <c r="AC85" s="1277"/>
      <c r="AD85" s="1277"/>
      <c r="AE85" s="1277"/>
      <c r="AF85" s="1277"/>
      <c r="AG85" s="1277"/>
      <c r="AH85" s="1277"/>
      <c r="AI85" s="1289"/>
      <c r="AJ85" s="1289"/>
      <c r="AK85" s="1289"/>
      <c r="AL85" s="1289"/>
      <c r="AM85" s="1289"/>
      <c r="AN85" s="1289"/>
      <c r="AO85" s="1289"/>
      <c r="AP85" s="1289"/>
      <c r="AQ85" s="1289"/>
      <c r="AR85" s="1289"/>
      <c r="AS85" s="1289"/>
      <c r="AT85" s="1289"/>
      <c r="AU85" s="1289"/>
      <c r="AV85" s="1289"/>
      <c r="AW85" s="150"/>
    </row>
    <row r="86" spans="1:49" ht="45" customHeight="1" x14ac:dyDescent="0.25">
      <c r="A86" s="1272" t="s">
        <v>1884</v>
      </c>
      <c r="B86" s="1272"/>
      <c r="C86" s="1272"/>
      <c r="D86" s="1272"/>
      <c r="E86" s="1272"/>
      <c r="F86" s="1272"/>
      <c r="G86" s="1277" t="s">
        <v>1883</v>
      </c>
      <c r="H86" s="1277"/>
      <c r="I86" s="1277"/>
      <c r="J86" s="1277"/>
      <c r="K86" s="1277"/>
      <c r="L86" s="1277"/>
      <c r="M86" s="1277"/>
      <c r="N86" s="1277"/>
      <c r="O86" s="1277"/>
      <c r="P86" s="1277"/>
      <c r="Q86" s="1277"/>
      <c r="R86" s="1277"/>
      <c r="S86" s="1277"/>
      <c r="T86" s="1277"/>
      <c r="U86" s="1277"/>
      <c r="V86" s="1277"/>
      <c r="W86" s="1277"/>
      <c r="X86" s="1277"/>
      <c r="Y86" s="1277"/>
      <c r="Z86" s="1277"/>
      <c r="AA86" s="1277"/>
      <c r="AB86" s="1277"/>
      <c r="AC86" s="1277"/>
      <c r="AD86" s="1277"/>
      <c r="AE86" s="1277"/>
      <c r="AF86" s="1277"/>
      <c r="AG86" s="1277"/>
      <c r="AH86" s="1277"/>
      <c r="AI86" s="1289"/>
      <c r="AJ86" s="1289"/>
      <c r="AK86" s="1289"/>
      <c r="AL86" s="1289"/>
      <c r="AM86" s="1289"/>
      <c r="AN86" s="1289"/>
      <c r="AO86" s="1289"/>
      <c r="AP86" s="1289"/>
      <c r="AQ86" s="1289"/>
      <c r="AR86" s="1289"/>
      <c r="AS86" s="1289"/>
      <c r="AT86" s="1289"/>
      <c r="AU86" s="1289"/>
      <c r="AV86" s="1289"/>
      <c r="AW86" s="150"/>
    </row>
    <row r="87" spans="1:49" ht="15.95" customHeight="1" x14ac:dyDescent="0.25">
      <c r="A87" s="1272" t="s">
        <v>1882</v>
      </c>
      <c r="B87" s="1272"/>
      <c r="C87" s="1272"/>
      <c r="D87" s="1272"/>
      <c r="E87" s="1272"/>
      <c r="F87" s="1272"/>
      <c r="G87" s="1277" t="s">
        <v>1881</v>
      </c>
      <c r="H87" s="1277"/>
      <c r="I87" s="1277"/>
      <c r="J87" s="1277"/>
      <c r="K87" s="1277"/>
      <c r="L87" s="1277"/>
      <c r="M87" s="1277"/>
      <c r="N87" s="1277"/>
      <c r="O87" s="1277"/>
      <c r="P87" s="1277"/>
      <c r="Q87" s="1277"/>
      <c r="R87" s="1277"/>
      <c r="S87" s="1277"/>
      <c r="T87" s="1277"/>
      <c r="U87" s="1277"/>
      <c r="V87" s="1277"/>
      <c r="W87" s="1277"/>
      <c r="X87" s="1277"/>
      <c r="Y87" s="1277"/>
      <c r="Z87" s="1277"/>
      <c r="AA87" s="1277"/>
      <c r="AB87" s="1277"/>
      <c r="AC87" s="1277"/>
      <c r="AD87" s="1277"/>
      <c r="AE87" s="1277"/>
      <c r="AF87" s="1277"/>
      <c r="AG87" s="1277"/>
      <c r="AH87" s="1277"/>
      <c r="AI87" s="1289"/>
      <c r="AJ87" s="1289"/>
      <c r="AK87" s="1289"/>
      <c r="AL87" s="1289"/>
      <c r="AM87" s="1289"/>
      <c r="AN87" s="1289"/>
      <c r="AO87" s="1289"/>
      <c r="AP87" s="1289"/>
      <c r="AQ87" s="1289"/>
      <c r="AR87" s="1289"/>
      <c r="AS87" s="1289"/>
      <c r="AT87" s="1289"/>
      <c r="AU87" s="1289"/>
      <c r="AV87" s="1289"/>
      <c r="AW87" s="150"/>
    </row>
    <row r="88" spans="1:49" ht="15.95" customHeight="1" x14ac:dyDescent="0.25">
      <c r="A88" s="1272" t="s">
        <v>1880</v>
      </c>
      <c r="B88" s="1272"/>
      <c r="C88" s="1272"/>
      <c r="D88" s="1272"/>
      <c r="E88" s="1272"/>
      <c r="F88" s="1272"/>
      <c r="G88" s="1277" t="s">
        <v>1879</v>
      </c>
      <c r="H88" s="1277"/>
      <c r="I88" s="1277"/>
      <c r="J88" s="1277"/>
      <c r="K88" s="1277"/>
      <c r="L88" s="1277"/>
      <c r="M88" s="1277"/>
      <c r="N88" s="1277"/>
      <c r="O88" s="1277"/>
      <c r="P88" s="1277"/>
      <c r="Q88" s="1277"/>
      <c r="R88" s="1277"/>
      <c r="S88" s="1277"/>
      <c r="T88" s="1277"/>
      <c r="U88" s="1277"/>
      <c r="V88" s="1277"/>
      <c r="W88" s="1277"/>
      <c r="X88" s="1277"/>
      <c r="Y88" s="1277"/>
      <c r="Z88" s="1277"/>
      <c r="AA88" s="1277"/>
      <c r="AB88" s="1277"/>
      <c r="AC88" s="1277"/>
      <c r="AD88" s="1277"/>
      <c r="AE88" s="1277"/>
      <c r="AF88" s="1277"/>
      <c r="AG88" s="1277"/>
      <c r="AH88" s="1277"/>
      <c r="AI88" s="1289"/>
      <c r="AJ88" s="1289"/>
      <c r="AK88" s="1289"/>
      <c r="AL88" s="1289"/>
      <c r="AM88" s="1289"/>
      <c r="AN88" s="1289"/>
      <c r="AO88" s="1289"/>
      <c r="AP88" s="1289"/>
      <c r="AQ88" s="1289"/>
      <c r="AR88" s="1289"/>
      <c r="AS88" s="1289"/>
      <c r="AT88" s="1289"/>
      <c r="AU88" s="1289"/>
      <c r="AV88" s="1289"/>
      <c r="AW88" s="150"/>
    </row>
    <row r="89" spans="1:49" s="146" customFormat="1" ht="30" customHeight="1" x14ac:dyDescent="0.25">
      <c r="A89" s="1272" t="s">
        <v>1878</v>
      </c>
      <c r="B89" s="1272"/>
      <c r="C89" s="1272"/>
      <c r="D89" s="1272"/>
      <c r="E89" s="1272"/>
      <c r="F89" s="1272"/>
      <c r="G89" s="1277" t="s">
        <v>1877</v>
      </c>
      <c r="H89" s="1277"/>
      <c r="I89" s="1277"/>
      <c r="J89" s="1277"/>
      <c r="K89" s="1277"/>
      <c r="L89" s="1277"/>
      <c r="M89" s="1277"/>
      <c r="N89" s="1277"/>
      <c r="O89" s="1277"/>
      <c r="P89" s="1277"/>
      <c r="Q89" s="1277"/>
      <c r="R89" s="1277"/>
      <c r="S89" s="1277"/>
      <c r="T89" s="1277"/>
      <c r="U89" s="1277"/>
      <c r="V89" s="1277"/>
      <c r="W89" s="1277"/>
      <c r="X89" s="1277"/>
      <c r="Y89" s="1277"/>
      <c r="Z89" s="1277"/>
      <c r="AA89" s="1277"/>
      <c r="AB89" s="1277"/>
      <c r="AC89" s="1277"/>
      <c r="AD89" s="1277"/>
      <c r="AE89" s="1277"/>
      <c r="AF89" s="1277"/>
      <c r="AG89" s="1277"/>
      <c r="AH89" s="1277"/>
      <c r="AI89" s="1289"/>
      <c r="AJ89" s="1289"/>
      <c r="AK89" s="1289"/>
      <c r="AL89" s="1289"/>
      <c r="AM89" s="1289"/>
      <c r="AN89" s="1289"/>
      <c r="AO89" s="1289"/>
      <c r="AP89" s="1289"/>
      <c r="AQ89" s="1289"/>
      <c r="AR89" s="1289"/>
      <c r="AS89" s="1289" t="s">
        <v>1874</v>
      </c>
      <c r="AT89" s="1289"/>
      <c r="AU89" s="1289"/>
      <c r="AV89" s="1289"/>
      <c r="AW89" s="170"/>
    </row>
    <row r="90" spans="1:49" ht="45" customHeight="1" x14ac:dyDescent="0.25">
      <c r="A90" s="1272" t="s">
        <v>1876</v>
      </c>
      <c r="B90" s="1272"/>
      <c r="C90" s="1272"/>
      <c r="D90" s="1272"/>
      <c r="E90" s="1272"/>
      <c r="F90" s="1272"/>
      <c r="G90" s="1277" t="s">
        <v>1875</v>
      </c>
      <c r="H90" s="1277"/>
      <c r="I90" s="1277"/>
      <c r="J90" s="1277"/>
      <c r="K90" s="1277"/>
      <c r="L90" s="1277"/>
      <c r="M90" s="1277"/>
      <c r="N90" s="1277"/>
      <c r="O90" s="1277"/>
      <c r="P90" s="1277"/>
      <c r="Q90" s="1277"/>
      <c r="R90" s="1277"/>
      <c r="S90" s="1277"/>
      <c r="T90" s="1277"/>
      <c r="U90" s="1277"/>
      <c r="V90" s="1277"/>
      <c r="W90" s="1277"/>
      <c r="X90" s="1277"/>
      <c r="Y90" s="1277"/>
      <c r="Z90" s="1277"/>
      <c r="AA90" s="1277"/>
      <c r="AB90" s="1277"/>
      <c r="AC90" s="1277"/>
      <c r="AD90" s="1277"/>
      <c r="AE90" s="1277"/>
      <c r="AF90" s="1277"/>
      <c r="AG90" s="1277"/>
      <c r="AH90" s="1277"/>
      <c r="AI90" s="1289"/>
      <c r="AJ90" s="1289"/>
      <c r="AK90" s="1289"/>
      <c r="AL90" s="1289"/>
      <c r="AM90" s="1289"/>
      <c r="AN90" s="1289"/>
      <c r="AO90" s="1289"/>
      <c r="AP90" s="1289"/>
      <c r="AQ90" s="1289"/>
      <c r="AR90" s="1289"/>
      <c r="AS90" s="1289"/>
      <c r="AT90" s="1289"/>
      <c r="AU90" s="1289"/>
      <c r="AV90" s="1289"/>
      <c r="AW90" s="150"/>
    </row>
    <row r="91" spans="1:49" s="146" customFormat="1" ht="14.85" customHeight="1" x14ac:dyDescent="0.25">
      <c r="A91" s="154"/>
      <c r="H91" s="150"/>
      <c r="I91" s="150"/>
      <c r="J91" s="150"/>
      <c r="K91" s="150"/>
      <c r="L91" s="150"/>
      <c r="M91" s="150"/>
      <c r="N91" s="150"/>
      <c r="O91" s="150"/>
      <c r="P91" s="150"/>
      <c r="Q91" s="150"/>
      <c r="R91" s="150"/>
      <c r="S91" s="150"/>
      <c r="T91" s="150"/>
      <c r="U91" s="150"/>
      <c r="V91" s="150"/>
      <c r="W91" s="150"/>
      <c r="X91" s="150"/>
      <c r="Y91" s="150"/>
      <c r="Z91" s="150"/>
      <c r="AA91" s="150"/>
      <c r="AB91" s="150"/>
      <c r="AC91" s="150"/>
      <c r="AD91" s="150"/>
      <c r="AE91" s="150"/>
      <c r="AF91" s="150"/>
      <c r="AG91" s="150"/>
      <c r="AH91" s="150"/>
      <c r="AI91" s="150"/>
      <c r="AJ91" s="150"/>
      <c r="AK91" s="150"/>
      <c r="AL91" s="150"/>
      <c r="AM91" s="150"/>
      <c r="AN91" s="150"/>
      <c r="AO91" s="150"/>
      <c r="AP91" s="150"/>
      <c r="AQ91" s="150"/>
      <c r="AR91" s="150"/>
      <c r="AS91" s="150"/>
      <c r="AT91" s="150"/>
      <c r="AU91" s="150"/>
      <c r="AV91" s="150"/>
      <c r="AW91" s="150"/>
    </row>
    <row r="92" spans="1:49" s="146" customFormat="1" ht="14.85" customHeight="1" x14ac:dyDescent="0.25"/>
    <row r="93" spans="1:49" ht="14.85" customHeight="1" x14ac:dyDescent="0.25">
      <c r="A93" s="146"/>
    </row>
    <row r="95" spans="1:49" ht="15.95" customHeight="1" x14ac:dyDescent="0.25">
      <c r="A95" s="153" t="s">
        <v>1501</v>
      </c>
      <c r="B95" s="149"/>
      <c r="C95" s="149"/>
      <c r="D95" s="149"/>
      <c r="E95" s="149"/>
      <c r="F95" s="149"/>
      <c r="G95" s="149"/>
      <c r="H95" s="149"/>
      <c r="I95" s="149"/>
      <c r="J95" s="149"/>
      <c r="K95" s="149"/>
      <c r="L95" s="149"/>
      <c r="M95" s="149"/>
      <c r="N95" s="149"/>
      <c r="O95" s="149"/>
      <c r="P95" s="149"/>
      <c r="Q95" s="152"/>
      <c r="AE95" s="144" t="s">
        <v>826</v>
      </c>
      <c r="AH95" s="151" t="str">
        <f t="shared" ref="AH95:AQ95" si="2">AH2</f>
        <v>2</v>
      </c>
      <c r="AI95" s="151" t="str">
        <f t="shared" si="2"/>
        <v>0</v>
      </c>
      <c r="AJ95" s="151" t="str">
        <f t="shared" si="2"/>
        <v>2</v>
      </c>
      <c r="AK95" s="151" t="str">
        <f t="shared" si="2"/>
        <v>0</v>
      </c>
      <c r="AL95" s="151" t="str">
        <f t="shared" si="2"/>
        <v>4</v>
      </c>
      <c r="AM95" s="151" t="str">
        <f t="shared" si="2"/>
        <v>4</v>
      </c>
      <c r="AN95" s="151" t="str">
        <f t="shared" si="2"/>
        <v>7</v>
      </c>
      <c r="AO95" s="151" t="str">
        <f t="shared" si="2"/>
        <v>1</v>
      </c>
      <c r="AP95" s="151" t="str">
        <f t="shared" si="2"/>
        <v>7</v>
      </c>
      <c r="AQ95" s="151" t="str">
        <f t="shared" si="2"/>
        <v>6</v>
      </c>
    </row>
    <row r="97" spans="1:49" s="146" customFormat="1" ht="14.85" customHeight="1" x14ac:dyDescent="0.25">
      <c r="A97" s="1278" t="s">
        <v>1873</v>
      </c>
      <c r="B97" s="1278"/>
      <c r="C97" s="1278"/>
      <c r="D97" s="1278"/>
      <c r="E97" s="1278"/>
      <c r="F97" s="1278"/>
      <c r="G97" s="1278" t="s">
        <v>1872</v>
      </c>
      <c r="H97" s="1278"/>
      <c r="I97" s="1278"/>
      <c r="J97" s="1278"/>
      <c r="K97" s="1278"/>
      <c r="L97" s="1278"/>
      <c r="M97" s="1278"/>
      <c r="N97" s="1278"/>
      <c r="O97" s="1278"/>
      <c r="P97" s="1278"/>
      <c r="Q97" s="1278"/>
      <c r="R97" s="1278"/>
      <c r="S97" s="1278"/>
      <c r="T97" s="1278"/>
      <c r="U97" s="1278"/>
      <c r="V97" s="1278"/>
      <c r="W97" s="1278"/>
      <c r="X97" s="1278"/>
      <c r="Y97" s="1278"/>
      <c r="Z97" s="1278"/>
      <c r="AA97" s="1278"/>
      <c r="AB97" s="1278"/>
      <c r="AC97" s="1278"/>
      <c r="AD97" s="1278"/>
      <c r="AE97" s="1278"/>
      <c r="AF97" s="1278"/>
      <c r="AG97" s="1278"/>
      <c r="AH97" s="1278"/>
      <c r="AI97" s="1278" t="s">
        <v>799</v>
      </c>
      <c r="AJ97" s="1278"/>
      <c r="AK97" s="1278"/>
      <c r="AL97" s="1278"/>
      <c r="AM97" s="1278"/>
      <c r="AN97" s="1278"/>
      <c r="AO97" s="1278"/>
      <c r="AP97" s="1278" t="s">
        <v>470</v>
      </c>
      <c r="AQ97" s="1278"/>
      <c r="AR97" s="1278"/>
      <c r="AS97" s="1278"/>
      <c r="AT97" s="1278"/>
      <c r="AU97" s="1278"/>
      <c r="AV97" s="1278"/>
      <c r="AW97" s="156"/>
    </row>
    <row r="98" spans="1:49" s="146" customFormat="1" ht="30.75" customHeight="1" x14ac:dyDescent="0.25">
      <c r="A98" s="1278"/>
      <c r="B98" s="1278"/>
      <c r="C98" s="1278"/>
      <c r="D98" s="1278"/>
      <c r="E98" s="1278"/>
      <c r="F98" s="1278"/>
      <c r="G98" s="1278"/>
      <c r="H98" s="1278"/>
      <c r="I98" s="1278"/>
      <c r="J98" s="1278"/>
      <c r="K98" s="1278"/>
      <c r="L98" s="1278"/>
      <c r="M98" s="1278"/>
      <c r="N98" s="1278"/>
      <c r="O98" s="1278"/>
      <c r="P98" s="1278"/>
      <c r="Q98" s="1278"/>
      <c r="R98" s="1278"/>
      <c r="S98" s="1278"/>
      <c r="T98" s="1278"/>
      <c r="U98" s="1278"/>
      <c r="V98" s="1278"/>
      <c r="W98" s="1278"/>
      <c r="X98" s="1278"/>
      <c r="Y98" s="1278"/>
      <c r="Z98" s="1278"/>
      <c r="AA98" s="1278"/>
      <c r="AB98" s="1278"/>
      <c r="AC98" s="1278"/>
      <c r="AD98" s="1278"/>
      <c r="AE98" s="1278"/>
      <c r="AF98" s="1278"/>
      <c r="AG98" s="1278"/>
      <c r="AH98" s="1278"/>
      <c r="AI98" s="1278"/>
      <c r="AJ98" s="1278"/>
      <c r="AK98" s="1278"/>
      <c r="AL98" s="1278"/>
      <c r="AM98" s="1278"/>
      <c r="AN98" s="1278"/>
      <c r="AO98" s="1278"/>
      <c r="AP98" s="1278"/>
      <c r="AQ98" s="1278"/>
      <c r="AR98" s="1278"/>
      <c r="AS98" s="1278"/>
      <c r="AT98" s="1278"/>
      <c r="AU98" s="1278"/>
      <c r="AV98" s="1278"/>
      <c r="AW98" s="156"/>
    </row>
    <row r="99" spans="1:49" ht="45" customHeight="1" x14ac:dyDescent="0.25">
      <c r="A99" s="1272" t="s">
        <v>1871</v>
      </c>
      <c r="B99" s="1272"/>
      <c r="C99" s="1272"/>
      <c r="D99" s="1272"/>
      <c r="E99" s="1272"/>
      <c r="F99" s="1272"/>
      <c r="G99" s="1277" t="s">
        <v>1870</v>
      </c>
      <c r="H99" s="1277"/>
      <c r="I99" s="1277"/>
      <c r="J99" s="1277"/>
      <c r="K99" s="1277"/>
      <c r="L99" s="1277"/>
      <c r="M99" s="1277"/>
      <c r="N99" s="1277"/>
      <c r="O99" s="1277"/>
      <c r="P99" s="1277"/>
      <c r="Q99" s="1277"/>
      <c r="R99" s="1277"/>
      <c r="S99" s="1277"/>
      <c r="T99" s="1277"/>
      <c r="U99" s="1277"/>
      <c r="V99" s="1277"/>
      <c r="W99" s="1277"/>
      <c r="X99" s="1277"/>
      <c r="Y99" s="1277"/>
      <c r="Z99" s="1277"/>
      <c r="AA99" s="1277"/>
      <c r="AB99" s="1277"/>
      <c r="AC99" s="1277"/>
      <c r="AD99" s="1277"/>
      <c r="AE99" s="1277"/>
      <c r="AF99" s="1277"/>
      <c r="AG99" s="1277"/>
      <c r="AH99" s="1277"/>
      <c r="AI99" s="1289"/>
      <c r="AJ99" s="1289"/>
      <c r="AK99" s="1289"/>
      <c r="AL99" s="1289"/>
      <c r="AM99" s="1289"/>
      <c r="AN99" s="1289"/>
      <c r="AO99" s="1289"/>
      <c r="AP99" s="1289"/>
      <c r="AQ99" s="1289"/>
      <c r="AR99" s="1289"/>
      <c r="AS99" s="1289"/>
      <c r="AT99" s="1289"/>
      <c r="AU99" s="1289"/>
      <c r="AV99" s="1289"/>
      <c r="AW99" s="150"/>
    </row>
    <row r="100" spans="1:49" s="146" customFormat="1" ht="30" customHeight="1" x14ac:dyDescent="0.25">
      <c r="A100" s="1272" t="s">
        <v>1869</v>
      </c>
      <c r="B100" s="1272"/>
      <c r="C100" s="1272"/>
      <c r="D100" s="1272"/>
      <c r="E100" s="1272"/>
      <c r="F100" s="1272"/>
      <c r="G100" s="1277" t="s">
        <v>1868</v>
      </c>
      <c r="H100" s="1277"/>
      <c r="I100" s="1277"/>
      <c r="J100" s="1277"/>
      <c r="K100" s="1277"/>
      <c r="L100" s="1277"/>
      <c r="M100" s="1277"/>
      <c r="N100" s="1277"/>
      <c r="O100" s="1277"/>
      <c r="P100" s="1277"/>
      <c r="Q100" s="1277"/>
      <c r="R100" s="1277"/>
      <c r="S100" s="1277"/>
      <c r="T100" s="1277"/>
      <c r="U100" s="1277"/>
      <c r="V100" s="1277"/>
      <c r="W100" s="1277"/>
      <c r="X100" s="1277"/>
      <c r="Y100" s="1277"/>
      <c r="Z100" s="1277"/>
      <c r="AA100" s="1277"/>
      <c r="AB100" s="1277"/>
      <c r="AC100" s="1277"/>
      <c r="AD100" s="1277"/>
      <c r="AE100" s="1277"/>
      <c r="AF100" s="1277"/>
      <c r="AG100" s="1277"/>
      <c r="AH100" s="1277"/>
      <c r="AI100" s="1289"/>
      <c r="AJ100" s="1289"/>
      <c r="AK100" s="1289"/>
      <c r="AL100" s="1289"/>
      <c r="AM100" s="1289"/>
      <c r="AN100" s="1289"/>
      <c r="AO100" s="1289"/>
      <c r="AP100" s="1289"/>
      <c r="AQ100" s="1289"/>
      <c r="AR100" s="1289"/>
      <c r="AS100" s="1289"/>
      <c r="AT100" s="1289"/>
      <c r="AU100" s="1289"/>
      <c r="AV100" s="1289"/>
      <c r="AW100" s="170"/>
    </row>
    <row r="101" spans="1:49" s="146" customFormat="1" ht="30" customHeight="1" x14ac:dyDescent="0.25">
      <c r="A101" s="1272" t="s">
        <v>1867</v>
      </c>
      <c r="B101" s="1272"/>
      <c r="C101" s="1272"/>
      <c r="D101" s="1272"/>
      <c r="E101" s="1272"/>
      <c r="F101" s="1272"/>
      <c r="G101" s="1277" t="s">
        <v>1866</v>
      </c>
      <c r="H101" s="1277"/>
      <c r="I101" s="1277"/>
      <c r="J101" s="1277"/>
      <c r="K101" s="1277"/>
      <c r="L101" s="1277"/>
      <c r="M101" s="1277"/>
      <c r="N101" s="1277"/>
      <c r="O101" s="1277"/>
      <c r="P101" s="1277"/>
      <c r="Q101" s="1277"/>
      <c r="R101" s="1277"/>
      <c r="S101" s="1277"/>
      <c r="T101" s="1277"/>
      <c r="U101" s="1277"/>
      <c r="V101" s="1277"/>
      <c r="W101" s="1277"/>
      <c r="X101" s="1277"/>
      <c r="Y101" s="1277"/>
      <c r="Z101" s="1277"/>
      <c r="AA101" s="1277"/>
      <c r="AB101" s="1277"/>
      <c r="AC101" s="1277"/>
      <c r="AD101" s="1277"/>
      <c r="AE101" s="1277"/>
      <c r="AF101" s="1277"/>
      <c r="AG101" s="1277"/>
      <c r="AH101" s="1277"/>
      <c r="AI101" s="1289"/>
      <c r="AJ101" s="1289"/>
      <c r="AK101" s="1289"/>
      <c r="AL101" s="1289"/>
      <c r="AM101" s="1289"/>
      <c r="AN101" s="1289"/>
      <c r="AO101" s="1289"/>
      <c r="AP101" s="1289"/>
      <c r="AQ101" s="1289"/>
      <c r="AR101" s="1289"/>
      <c r="AS101" s="1289"/>
      <c r="AT101" s="1289"/>
      <c r="AU101" s="1289"/>
      <c r="AV101" s="1289"/>
      <c r="AW101" s="170"/>
    </row>
    <row r="102" spans="1:49" s="146" customFormat="1" ht="30" customHeight="1" x14ac:dyDescent="0.25">
      <c r="A102" s="1272" t="s">
        <v>1865</v>
      </c>
      <c r="B102" s="1272"/>
      <c r="C102" s="1272"/>
      <c r="D102" s="1272"/>
      <c r="E102" s="1272"/>
      <c r="F102" s="1272"/>
      <c r="G102" s="1277" t="s">
        <v>1864</v>
      </c>
      <c r="H102" s="1277"/>
      <c r="I102" s="1277"/>
      <c r="J102" s="1277"/>
      <c r="K102" s="1277"/>
      <c r="L102" s="1277"/>
      <c r="M102" s="1277"/>
      <c r="N102" s="1277"/>
      <c r="O102" s="1277"/>
      <c r="P102" s="1277"/>
      <c r="Q102" s="1277"/>
      <c r="R102" s="1277"/>
      <c r="S102" s="1277"/>
      <c r="T102" s="1277"/>
      <c r="U102" s="1277"/>
      <c r="V102" s="1277"/>
      <c r="W102" s="1277"/>
      <c r="X102" s="1277"/>
      <c r="Y102" s="1277"/>
      <c r="Z102" s="1277"/>
      <c r="AA102" s="1277"/>
      <c r="AB102" s="1277"/>
      <c r="AC102" s="1277"/>
      <c r="AD102" s="1277"/>
      <c r="AE102" s="1277"/>
      <c r="AF102" s="1277"/>
      <c r="AG102" s="1277"/>
      <c r="AH102" s="1277"/>
      <c r="AI102" s="1289"/>
      <c r="AJ102" s="1289"/>
      <c r="AK102" s="1289"/>
      <c r="AL102" s="1289"/>
      <c r="AM102" s="1289"/>
      <c r="AN102" s="1289"/>
      <c r="AO102" s="1289"/>
      <c r="AP102" s="1289"/>
      <c r="AQ102" s="1289"/>
      <c r="AR102" s="1289"/>
      <c r="AS102" s="1289"/>
      <c r="AT102" s="1289"/>
      <c r="AU102" s="1289"/>
      <c r="AV102" s="1289"/>
      <c r="AW102" s="170"/>
    </row>
    <row r="103" spans="1:49" s="146" customFormat="1" ht="30" customHeight="1" x14ac:dyDescent="0.25">
      <c r="A103" s="1272" t="s">
        <v>1863</v>
      </c>
      <c r="B103" s="1272"/>
      <c r="C103" s="1272"/>
      <c r="D103" s="1272"/>
      <c r="E103" s="1272"/>
      <c r="F103" s="1272"/>
      <c r="G103" s="1277" t="s">
        <v>1862</v>
      </c>
      <c r="H103" s="1277"/>
      <c r="I103" s="1277"/>
      <c r="J103" s="1277"/>
      <c r="K103" s="1277"/>
      <c r="L103" s="1277"/>
      <c r="M103" s="1277"/>
      <c r="N103" s="1277"/>
      <c r="O103" s="1277"/>
      <c r="P103" s="1277"/>
      <c r="Q103" s="1277"/>
      <c r="R103" s="1277"/>
      <c r="S103" s="1277"/>
      <c r="T103" s="1277"/>
      <c r="U103" s="1277"/>
      <c r="V103" s="1277"/>
      <c r="W103" s="1277"/>
      <c r="X103" s="1277"/>
      <c r="Y103" s="1277"/>
      <c r="Z103" s="1277"/>
      <c r="AA103" s="1277"/>
      <c r="AB103" s="1277"/>
      <c r="AC103" s="1277"/>
      <c r="AD103" s="1277"/>
      <c r="AE103" s="1277"/>
      <c r="AF103" s="1277"/>
      <c r="AG103" s="1277"/>
      <c r="AH103" s="1277"/>
      <c r="AI103" s="1289"/>
      <c r="AJ103" s="1289"/>
      <c r="AK103" s="1289"/>
      <c r="AL103" s="1289"/>
      <c r="AM103" s="1289"/>
      <c r="AN103" s="1289"/>
      <c r="AO103" s="1289"/>
      <c r="AP103" s="1289"/>
      <c r="AQ103" s="1289"/>
      <c r="AR103" s="1289"/>
      <c r="AS103" s="1289"/>
      <c r="AT103" s="1289"/>
      <c r="AU103" s="1289"/>
      <c r="AV103" s="1289"/>
      <c r="AW103" s="170"/>
    </row>
    <row r="104" spans="1:49" s="146" customFormat="1" ht="30" customHeight="1" x14ac:dyDescent="0.25">
      <c r="A104" s="1272" t="s">
        <v>1861</v>
      </c>
      <c r="B104" s="1272"/>
      <c r="C104" s="1272"/>
      <c r="D104" s="1272"/>
      <c r="E104" s="1272"/>
      <c r="F104" s="1272"/>
      <c r="G104" s="1277" t="s">
        <v>1860</v>
      </c>
      <c r="H104" s="1277"/>
      <c r="I104" s="1277"/>
      <c r="J104" s="1277"/>
      <c r="K104" s="1277"/>
      <c r="L104" s="1277"/>
      <c r="M104" s="1277"/>
      <c r="N104" s="1277"/>
      <c r="O104" s="1277"/>
      <c r="P104" s="1277"/>
      <c r="Q104" s="1277"/>
      <c r="R104" s="1277"/>
      <c r="S104" s="1277"/>
      <c r="T104" s="1277"/>
      <c r="U104" s="1277"/>
      <c r="V104" s="1277"/>
      <c r="W104" s="1277"/>
      <c r="X104" s="1277"/>
      <c r="Y104" s="1277"/>
      <c r="Z104" s="1277"/>
      <c r="AA104" s="1277"/>
      <c r="AB104" s="1277"/>
      <c r="AC104" s="1277"/>
      <c r="AD104" s="1277"/>
      <c r="AE104" s="1277"/>
      <c r="AF104" s="1277"/>
      <c r="AG104" s="1277"/>
      <c r="AH104" s="1277"/>
      <c r="AI104" s="1289"/>
      <c r="AJ104" s="1289"/>
      <c r="AK104" s="1289"/>
      <c r="AL104" s="1289"/>
      <c r="AM104" s="1289"/>
      <c r="AN104" s="1289"/>
      <c r="AO104" s="1289"/>
      <c r="AP104" s="1289"/>
      <c r="AQ104" s="1289"/>
      <c r="AR104" s="1289"/>
      <c r="AS104" s="1289"/>
      <c r="AT104" s="1289"/>
      <c r="AU104" s="1289"/>
      <c r="AV104" s="1289"/>
      <c r="AW104" s="170"/>
    </row>
    <row r="105" spans="1:49" ht="15.95" customHeight="1" x14ac:dyDescent="0.25">
      <c r="A105" s="1272" t="s">
        <v>1859</v>
      </c>
      <c r="B105" s="1272"/>
      <c r="C105" s="1272"/>
      <c r="D105" s="1272"/>
      <c r="E105" s="1272"/>
      <c r="F105" s="1272"/>
      <c r="G105" s="1277" t="s">
        <v>1858</v>
      </c>
      <c r="H105" s="1277"/>
      <c r="I105" s="1277"/>
      <c r="J105" s="1277"/>
      <c r="K105" s="1277"/>
      <c r="L105" s="1277"/>
      <c r="M105" s="1277"/>
      <c r="N105" s="1277"/>
      <c r="O105" s="1277"/>
      <c r="P105" s="1277"/>
      <c r="Q105" s="1277"/>
      <c r="R105" s="1277"/>
      <c r="S105" s="1277"/>
      <c r="T105" s="1277"/>
      <c r="U105" s="1277"/>
      <c r="V105" s="1277"/>
      <c r="W105" s="1277"/>
      <c r="X105" s="1277"/>
      <c r="Y105" s="1277"/>
      <c r="Z105" s="1277"/>
      <c r="AA105" s="1277"/>
      <c r="AB105" s="1277"/>
      <c r="AC105" s="1277"/>
      <c r="AD105" s="1277"/>
      <c r="AE105" s="1277"/>
      <c r="AF105" s="1277"/>
      <c r="AG105" s="1277"/>
      <c r="AH105" s="1277"/>
      <c r="AI105" s="1289"/>
      <c r="AJ105" s="1289"/>
      <c r="AK105" s="1289"/>
      <c r="AL105" s="1289"/>
      <c r="AM105" s="1289"/>
      <c r="AN105" s="1289"/>
      <c r="AO105" s="1289"/>
      <c r="AP105" s="1289"/>
      <c r="AQ105" s="1289"/>
      <c r="AR105" s="1289"/>
      <c r="AS105" s="1289"/>
      <c r="AT105" s="1289"/>
      <c r="AU105" s="1289"/>
      <c r="AV105" s="1289"/>
      <c r="AW105" s="150"/>
    </row>
    <row r="106" spans="1:49" ht="15.95" customHeight="1" x14ac:dyDescent="0.25">
      <c r="A106" s="1272" t="s">
        <v>1857</v>
      </c>
      <c r="B106" s="1272"/>
      <c r="C106" s="1272"/>
      <c r="D106" s="1272"/>
      <c r="E106" s="1272"/>
      <c r="F106" s="1272"/>
      <c r="G106" s="1277" t="s">
        <v>1856</v>
      </c>
      <c r="H106" s="1277"/>
      <c r="I106" s="1277"/>
      <c r="J106" s="1277"/>
      <c r="K106" s="1277"/>
      <c r="L106" s="1277"/>
      <c r="M106" s="1277"/>
      <c r="N106" s="1277"/>
      <c r="O106" s="1277"/>
      <c r="P106" s="1277"/>
      <c r="Q106" s="1277"/>
      <c r="R106" s="1277"/>
      <c r="S106" s="1277"/>
      <c r="T106" s="1277"/>
      <c r="U106" s="1277"/>
      <c r="V106" s="1277"/>
      <c r="W106" s="1277"/>
      <c r="X106" s="1277"/>
      <c r="Y106" s="1277"/>
      <c r="Z106" s="1277"/>
      <c r="AA106" s="1277"/>
      <c r="AB106" s="1277"/>
      <c r="AC106" s="1277"/>
      <c r="AD106" s="1277"/>
      <c r="AE106" s="1277"/>
      <c r="AF106" s="1277"/>
      <c r="AG106" s="1277"/>
      <c r="AH106" s="1277"/>
      <c r="AI106" s="1289"/>
      <c r="AJ106" s="1289"/>
      <c r="AK106" s="1289"/>
      <c r="AL106" s="1289"/>
      <c r="AM106" s="1289"/>
      <c r="AN106" s="1289"/>
      <c r="AO106" s="1289"/>
      <c r="AP106" s="1289"/>
      <c r="AQ106" s="1289"/>
      <c r="AR106" s="1289"/>
      <c r="AS106" s="1289"/>
      <c r="AT106" s="1289"/>
      <c r="AU106" s="1289"/>
      <c r="AV106" s="1289"/>
      <c r="AW106" s="150"/>
    </row>
    <row r="107" spans="1:49" ht="30" customHeight="1" x14ac:dyDescent="0.25">
      <c r="A107" s="1281" t="s">
        <v>1855</v>
      </c>
      <c r="B107" s="1281"/>
      <c r="C107" s="1281"/>
      <c r="D107" s="1281"/>
      <c r="E107" s="1281"/>
      <c r="F107" s="1281"/>
      <c r="G107" s="1273" t="s">
        <v>1854</v>
      </c>
      <c r="H107" s="1273"/>
      <c r="I107" s="1273"/>
      <c r="J107" s="1273"/>
      <c r="K107" s="1273"/>
      <c r="L107" s="1273"/>
      <c r="M107" s="1273"/>
      <c r="N107" s="1273"/>
      <c r="O107" s="1273"/>
      <c r="P107" s="1273"/>
      <c r="Q107" s="1273"/>
      <c r="R107" s="1273"/>
      <c r="S107" s="1273"/>
      <c r="T107" s="1273"/>
      <c r="U107" s="1273"/>
      <c r="V107" s="1273"/>
      <c r="W107" s="1273"/>
      <c r="X107" s="1273"/>
      <c r="Y107" s="1273"/>
      <c r="Z107" s="1273"/>
      <c r="AA107" s="1273"/>
      <c r="AB107" s="1273"/>
      <c r="AC107" s="1273"/>
      <c r="AD107" s="1273"/>
      <c r="AE107" s="1273"/>
      <c r="AF107" s="1273"/>
      <c r="AG107" s="1273"/>
      <c r="AH107" s="1273"/>
      <c r="AI107" s="1289"/>
      <c r="AJ107" s="1289"/>
      <c r="AK107" s="1289"/>
      <c r="AL107" s="1289"/>
      <c r="AM107" s="1289"/>
      <c r="AN107" s="1289"/>
      <c r="AO107" s="1289"/>
      <c r="AP107" s="1289"/>
      <c r="AQ107" s="1289"/>
      <c r="AR107" s="1289"/>
      <c r="AS107" s="1289"/>
      <c r="AT107" s="1289"/>
      <c r="AU107" s="1289"/>
      <c r="AV107" s="1289"/>
      <c r="AW107" s="150"/>
    </row>
    <row r="108" spans="1:49" ht="30" customHeight="1" x14ac:dyDescent="0.25">
      <c r="A108" s="1281" t="s">
        <v>1853</v>
      </c>
      <c r="B108" s="1281"/>
      <c r="C108" s="1281"/>
      <c r="D108" s="1281"/>
      <c r="E108" s="1281"/>
      <c r="F108" s="1281"/>
      <c r="G108" s="1273" t="s">
        <v>1852</v>
      </c>
      <c r="H108" s="1273"/>
      <c r="I108" s="1273"/>
      <c r="J108" s="1273"/>
      <c r="K108" s="1273"/>
      <c r="L108" s="1273"/>
      <c r="M108" s="1273"/>
      <c r="N108" s="1273"/>
      <c r="O108" s="1273"/>
      <c r="P108" s="1273"/>
      <c r="Q108" s="1273"/>
      <c r="R108" s="1273"/>
      <c r="S108" s="1273"/>
      <c r="T108" s="1273"/>
      <c r="U108" s="1273"/>
      <c r="V108" s="1273"/>
      <c r="W108" s="1273"/>
      <c r="X108" s="1273"/>
      <c r="Y108" s="1273"/>
      <c r="Z108" s="1273"/>
      <c r="AA108" s="1273"/>
      <c r="AB108" s="1273"/>
      <c r="AC108" s="1273"/>
      <c r="AD108" s="1273"/>
      <c r="AE108" s="1273"/>
      <c r="AF108" s="1273"/>
      <c r="AG108" s="1273"/>
      <c r="AH108" s="1273"/>
      <c r="AI108" s="1289"/>
      <c r="AJ108" s="1289"/>
      <c r="AK108" s="1289"/>
      <c r="AL108" s="1289"/>
      <c r="AM108" s="1289"/>
      <c r="AN108" s="1289"/>
      <c r="AO108" s="1289"/>
      <c r="AP108" s="1289"/>
      <c r="AQ108" s="1289"/>
      <c r="AR108" s="1289"/>
      <c r="AS108" s="1289"/>
      <c r="AT108" s="1289"/>
      <c r="AU108" s="1289"/>
      <c r="AV108" s="1289"/>
      <c r="AW108" s="150"/>
    </row>
    <row r="109" spans="1:49" ht="30" customHeight="1" x14ac:dyDescent="0.25">
      <c r="A109" s="1281" t="s">
        <v>1851</v>
      </c>
      <c r="B109" s="1281"/>
      <c r="C109" s="1281"/>
      <c r="D109" s="1281"/>
      <c r="E109" s="1281"/>
      <c r="F109" s="1281"/>
      <c r="G109" s="1273" t="s">
        <v>1850</v>
      </c>
      <c r="H109" s="1273"/>
      <c r="I109" s="1273"/>
      <c r="J109" s="1273"/>
      <c r="K109" s="1273"/>
      <c r="L109" s="1273"/>
      <c r="M109" s="1273"/>
      <c r="N109" s="1273"/>
      <c r="O109" s="1273"/>
      <c r="P109" s="1273"/>
      <c r="Q109" s="1273"/>
      <c r="R109" s="1273"/>
      <c r="S109" s="1273"/>
      <c r="T109" s="1273"/>
      <c r="U109" s="1273"/>
      <c r="V109" s="1273"/>
      <c r="W109" s="1273"/>
      <c r="X109" s="1273"/>
      <c r="Y109" s="1273"/>
      <c r="Z109" s="1273"/>
      <c r="AA109" s="1273"/>
      <c r="AB109" s="1273"/>
      <c r="AC109" s="1273"/>
      <c r="AD109" s="1273"/>
      <c r="AE109" s="1273"/>
      <c r="AF109" s="1273"/>
      <c r="AG109" s="1273"/>
      <c r="AH109" s="1273"/>
      <c r="AI109" s="1289"/>
      <c r="AJ109" s="1289"/>
      <c r="AK109" s="1289"/>
      <c r="AL109" s="1289"/>
      <c r="AM109" s="1289"/>
      <c r="AN109" s="1289"/>
      <c r="AO109" s="1289"/>
      <c r="AP109" s="1289"/>
      <c r="AQ109" s="1289"/>
      <c r="AR109" s="1289"/>
      <c r="AS109" s="1289"/>
      <c r="AT109" s="1289"/>
      <c r="AU109" s="1289"/>
      <c r="AV109" s="1289"/>
      <c r="AW109" s="150"/>
    </row>
    <row r="110" spans="1:49" ht="45" customHeight="1" x14ac:dyDescent="0.25">
      <c r="A110" s="1281" t="s">
        <v>1849</v>
      </c>
      <c r="B110" s="1281"/>
      <c r="C110" s="1281"/>
      <c r="D110" s="1281"/>
      <c r="E110" s="1281"/>
      <c r="F110" s="1281"/>
      <c r="G110" s="1273" t="s">
        <v>1848</v>
      </c>
      <c r="H110" s="1273"/>
      <c r="I110" s="1273"/>
      <c r="J110" s="1273"/>
      <c r="K110" s="1273"/>
      <c r="L110" s="1273"/>
      <c r="M110" s="1273"/>
      <c r="N110" s="1273"/>
      <c r="O110" s="1273"/>
      <c r="P110" s="1273"/>
      <c r="Q110" s="1273"/>
      <c r="R110" s="1273"/>
      <c r="S110" s="1273"/>
      <c r="T110" s="1273"/>
      <c r="U110" s="1273"/>
      <c r="V110" s="1273"/>
      <c r="W110" s="1273"/>
      <c r="X110" s="1273"/>
      <c r="Y110" s="1273"/>
      <c r="Z110" s="1273"/>
      <c r="AA110" s="1273"/>
      <c r="AB110" s="1273"/>
      <c r="AC110" s="1273"/>
      <c r="AD110" s="1273"/>
      <c r="AE110" s="1273"/>
      <c r="AF110" s="1273"/>
      <c r="AG110" s="1273"/>
      <c r="AH110" s="1273"/>
      <c r="AI110" s="1289"/>
      <c r="AJ110" s="1289"/>
      <c r="AK110" s="1289"/>
      <c r="AL110" s="1289"/>
      <c r="AM110" s="1289"/>
      <c r="AN110" s="1289"/>
      <c r="AO110" s="1289"/>
      <c r="AP110" s="1289"/>
      <c r="AQ110" s="1289"/>
      <c r="AR110" s="1289"/>
      <c r="AS110" s="1289"/>
      <c r="AT110" s="1289"/>
      <c r="AU110" s="1289"/>
      <c r="AV110" s="1289"/>
      <c r="AW110" s="157"/>
    </row>
    <row r="111" spans="1:49" ht="30" customHeight="1" x14ac:dyDescent="0.25">
      <c r="A111" s="1281" t="s">
        <v>1847</v>
      </c>
      <c r="B111" s="1281"/>
      <c r="C111" s="1281"/>
      <c r="D111" s="1281"/>
      <c r="E111" s="1281"/>
      <c r="F111" s="1281"/>
      <c r="G111" s="1273" t="s">
        <v>1846</v>
      </c>
      <c r="H111" s="1273"/>
      <c r="I111" s="1273"/>
      <c r="J111" s="1273"/>
      <c r="K111" s="1273"/>
      <c r="L111" s="1273"/>
      <c r="M111" s="1273"/>
      <c r="N111" s="1273"/>
      <c r="O111" s="1273"/>
      <c r="P111" s="1273"/>
      <c r="Q111" s="1273"/>
      <c r="R111" s="1273"/>
      <c r="S111" s="1273"/>
      <c r="T111" s="1273"/>
      <c r="U111" s="1273"/>
      <c r="V111" s="1273"/>
      <c r="W111" s="1273"/>
      <c r="X111" s="1273"/>
      <c r="Y111" s="1273"/>
      <c r="Z111" s="1273"/>
      <c r="AA111" s="1273"/>
      <c r="AB111" s="1273"/>
      <c r="AC111" s="1273"/>
      <c r="AD111" s="1273"/>
      <c r="AE111" s="1273"/>
      <c r="AF111" s="1273"/>
      <c r="AG111" s="1273"/>
      <c r="AH111" s="1273"/>
      <c r="AI111" s="1289"/>
      <c r="AJ111" s="1289"/>
      <c r="AK111" s="1289"/>
      <c r="AL111" s="1289"/>
      <c r="AM111" s="1289"/>
      <c r="AN111" s="1289"/>
      <c r="AO111" s="1289"/>
      <c r="AP111" s="1289"/>
      <c r="AQ111" s="1289"/>
      <c r="AR111" s="1289"/>
      <c r="AS111" s="1289"/>
      <c r="AT111" s="1289"/>
      <c r="AU111" s="1289"/>
      <c r="AV111" s="1289"/>
      <c r="AW111" s="150"/>
    </row>
    <row r="112" spans="1:49" ht="45" customHeight="1" x14ac:dyDescent="0.25">
      <c r="A112" s="1281" t="s">
        <v>1845</v>
      </c>
      <c r="B112" s="1281"/>
      <c r="C112" s="1281"/>
      <c r="D112" s="1281"/>
      <c r="E112" s="1281"/>
      <c r="F112" s="1281"/>
      <c r="G112" s="1273" t="s">
        <v>1844</v>
      </c>
      <c r="H112" s="1273"/>
      <c r="I112" s="1273"/>
      <c r="J112" s="1273"/>
      <c r="K112" s="1273"/>
      <c r="L112" s="1273"/>
      <c r="M112" s="1273"/>
      <c r="N112" s="1273"/>
      <c r="O112" s="1273"/>
      <c r="P112" s="1273"/>
      <c r="Q112" s="1273"/>
      <c r="R112" s="1273"/>
      <c r="S112" s="1273"/>
      <c r="T112" s="1273"/>
      <c r="U112" s="1273"/>
      <c r="V112" s="1273"/>
      <c r="W112" s="1273"/>
      <c r="X112" s="1273"/>
      <c r="Y112" s="1273"/>
      <c r="Z112" s="1273"/>
      <c r="AA112" s="1273"/>
      <c r="AB112" s="1273"/>
      <c r="AC112" s="1273"/>
      <c r="AD112" s="1273"/>
      <c r="AE112" s="1273"/>
      <c r="AF112" s="1273"/>
      <c r="AG112" s="1273"/>
      <c r="AH112" s="1273"/>
      <c r="AI112" s="1289"/>
      <c r="AJ112" s="1289"/>
      <c r="AK112" s="1289"/>
      <c r="AL112" s="1289"/>
      <c r="AM112" s="1289"/>
      <c r="AN112" s="1289"/>
      <c r="AO112" s="1289"/>
      <c r="AP112" s="1289"/>
      <c r="AQ112" s="1289"/>
      <c r="AR112" s="1289"/>
      <c r="AS112" s="1289"/>
      <c r="AT112" s="1289"/>
      <c r="AU112" s="1289"/>
      <c r="AV112" s="1289"/>
      <c r="AW112" s="150"/>
    </row>
    <row r="113" spans="1:49" s="146" customFormat="1" ht="14.85" customHeight="1" x14ac:dyDescent="0.25">
      <c r="H113" s="150"/>
      <c r="I113" s="150"/>
      <c r="J113" s="150"/>
      <c r="K113" s="150"/>
      <c r="L113" s="150"/>
      <c r="M113" s="150"/>
      <c r="N113" s="150"/>
      <c r="O113" s="150"/>
      <c r="P113" s="150"/>
      <c r="Q113" s="150"/>
      <c r="R113" s="150"/>
      <c r="S113" s="150"/>
      <c r="T113" s="150"/>
      <c r="U113" s="150"/>
      <c r="V113" s="150"/>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row>
    <row r="114" spans="1:49" s="146" customFormat="1" ht="14.85" customHeight="1" x14ac:dyDescent="0.25">
      <c r="H114" s="150"/>
      <c r="I114" s="150"/>
      <c r="J114" s="150"/>
      <c r="K114" s="150"/>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row>
    <row r="115" spans="1:49" s="146" customFormat="1" ht="14.1" customHeight="1" x14ac:dyDescent="0.25">
      <c r="A115" s="154"/>
      <c r="H115" s="150"/>
      <c r="I115" s="150"/>
      <c r="J115" s="150"/>
      <c r="K115" s="150"/>
      <c r="L115" s="150"/>
      <c r="M115" s="150"/>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row>
    <row r="116" spans="1:49" s="146" customFormat="1" ht="14.1" customHeight="1" x14ac:dyDescent="0.25">
      <c r="A116" s="154"/>
      <c r="H116" s="150"/>
      <c r="I116" s="150"/>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150"/>
      <c r="AR116" s="150"/>
      <c r="AS116" s="150"/>
      <c r="AT116" s="150"/>
      <c r="AU116" s="150"/>
      <c r="AV116" s="150"/>
      <c r="AW116" s="150"/>
    </row>
    <row r="117" spans="1:49" s="146" customFormat="1" ht="14.1" customHeight="1" x14ac:dyDescent="0.25">
      <c r="A117" s="154"/>
      <c r="H117" s="150"/>
      <c r="I117" s="150"/>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0"/>
      <c r="AP117" s="150"/>
      <c r="AQ117" s="150"/>
      <c r="AR117" s="150"/>
      <c r="AS117" s="150"/>
      <c r="AT117" s="150"/>
      <c r="AU117" s="150"/>
      <c r="AV117" s="150"/>
      <c r="AW117" s="150"/>
    </row>
    <row r="118" spans="1:49" s="146" customFormat="1" ht="14.85" customHeight="1" x14ac:dyDescent="0.25">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c r="AR118" s="157"/>
      <c r="AS118" s="157"/>
      <c r="AT118" s="157"/>
      <c r="AU118" s="157"/>
      <c r="AV118" s="157"/>
      <c r="AW118" s="157"/>
    </row>
    <row r="119" spans="1:49" s="146" customFormat="1" ht="14.1" customHeight="1" x14ac:dyDescent="0.25">
      <c r="A119" s="154"/>
      <c r="H119" s="150"/>
      <c r="I119" s="150"/>
      <c r="J119" s="150"/>
      <c r="K119" s="150"/>
      <c r="L119" s="150"/>
      <c r="M119" s="150"/>
      <c r="N119" s="150"/>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0"/>
      <c r="AL119" s="150"/>
      <c r="AM119" s="150"/>
      <c r="AN119" s="150"/>
      <c r="AO119" s="150"/>
      <c r="AP119" s="150"/>
      <c r="AQ119" s="150"/>
      <c r="AR119" s="150"/>
      <c r="AS119" s="150"/>
      <c r="AT119" s="150"/>
      <c r="AU119" s="150"/>
      <c r="AV119" s="150"/>
      <c r="AW119" s="150"/>
    </row>
    <row r="120" spans="1:49" s="146" customFormat="1" ht="14.1" customHeight="1" x14ac:dyDescent="0.25">
      <c r="A120" s="154"/>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row>
    <row r="121" spans="1:49" s="146" customFormat="1" ht="14.1" customHeight="1" x14ac:dyDescent="0.25">
      <c r="A121" s="154"/>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0"/>
      <c r="AO121" s="150"/>
      <c r="AP121" s="150"/>
      <c r="AQ121" s="150"/>
      <c r="AR121" s="150"/>
      <c r="AS121" s="150"/>
      <c r="AT121" s="150"/>
      <c r="AU121" s="150"/>
      <c r="AV121" s="150"/>
      <c r="AW121" s="150"/>
    </row>
    <row r="122" spans="1:49" s="146" customFormat="1" ht="14.1" customHeight="1" x14ac:dyDescent="0.25">
      <c r="A122" s="154"/>
      <c r="H122" s="150"/>
      <c r="I122" s="150"/>
      <c r="J122" s="150"/>
      <c r="K122" s="150"/>
      <c r="L122" s="150"/>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0"/>
      <c r="AP122" s="150"/>
      <c r="AQ122" s="150"/>
      <c r="AR122" s="150"/>
      <c r="AS122" s="150"/>
      <c r="AT122" s="150"/>
      <c r="AU122" s="150"/>
      <c r="AV122" s="150"/>
      <c r="AW122" s="150"/>
    </row>
    <row r="123" spans="1:49" s="146" customFormat="1" ht="14.85" customHeight="1" x14ac:dyDescent="0.25">
      <c r="H123" s="150"/>
      <c r="I123" s="150"/>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row>
    <row r="124" spans="1:49" s="146" customFormat="1" ht="14.85" customHeight="1" x14ac:dyDescent="0.25">
      <c r="H124" s="150"/>
      <c r="I124" s="150"/>
      <c r="J124" s="150"/>
      <c r="K124" s="150"/>
      <c r="L124" s="150"/>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row>
    <row r="125" spans="1:49" s="146" customFormat="1" ht="14.85" customHeight="1" x14ac:dyDescent="0.25">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0"/>
      <c r="AP125" s="150"/>
      <c r="AQ125" s="150"/>
      <c r="AR125" s="150"/>
      <c r="AS125" s="150"/>
      <c r="AT125" s="150"/>
      <c r="AU125" s="150"/>
      <c r="AV125" s="150"/>
      <c r="AW125" s="150"/>
    </row>
    <row r="126" spans="1:49" s="146" customFormat="1" ht="14.1" customHeight="1" x14ac:dyDescent="0.25">
      <c r="A126" s="154"/>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0"/>
      <c r="AL126" s="150"/>
      <c r="AM126" s="150"/>
      <c r="AN126" s="150"/>
      <c r="AO126" s="150"/>
      <c r="AP126" s="150"/>
      <c r="AQ126" s="150"/>
      <c r="AR126" s="150"/>
      <c r="AS126" s="150"/>
      <c r="AT126" s="150"/>
      <c r="AU126" s="150"/>
      <c r="AV126" s="150"/>
      <c r="AW126" s="150"/>
    </row>
    <row r="127" spans="1:49" s="146" customFormat="1" ht="14.1" customHeight="1" x14ac:dyDescent="0.25">
      <c r="A127" s="154"/>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row>
    <row r="128" spans="1:49" s="146" customFormat="1" ht="14.1" customHeight="1" x14ac:dyDescent="0.25">
      <c r="A128" s="154"/>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150"/>
      <c r="AP128" s="150"/>
      <c r="AQ128" s="150"/>
      <c r="AR128" s="150"/>
      <c r="AS128" s="150"/>
      <c r="AT128" s="150"/>
      <c r="AU128" s="150"/>
      <c r="AV128" s="150"/>
      <c r="AW128" s="150"/>
    </row>
    <row r="129" spans="8:49" s="146" customFormat="1" ht="14.85" customHeight="1" x14ac:dyDescent="0.25">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0"/>
      <c r="AP129" s="150"/>
      <c r="AQ129" s="150"/>
      <c r="AR129" s="150"/>
      <c r="AS129" s="150"/>
      <c r="AT129" s="150"/>
      <c r="AU129" s="150"/>
      <c r="AV129" s="150"/>
      <c r="AW129" s="150"/>
    </row>
    <row r="130" spans="8:49" s="146" customFormat="1" ht="14.85" customHeight="1" x14ac:dyDescent="0.25">
      <c r="H130" s="169"/>
      <c r="I130" s="169"/>
      <c r="J130" s="169"/>
      <c r="K130" s="169"/>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44"/>
      <c r="AT130" s="169"/>
      <c r="AU130" s="169"/>
      <c r="AV130" s="169"/>
      <c r="AW130" s="169"/>
    </row>
  </sheetData>
  <sheetProtection formatCells="0" formatColumns="0" formatRows="0" insertColumns="0" insertRows="0" deleteColumns="0" deleteRows="0" selectLockedCells="1" selectUnlockedCells="1"/>
  <mergeCells count="336">
    <mergeCell ref="A8:F8"/>
    <mergeCell ref="G8:AH8"/>
    <mergeCell ref="AI8:AO8"/>
    <mergeCell ref="AP8:AV8"/>
    <mergeCell ref="A9:F9"/>
    <mergeCell ref="G9:AH9"/>
    <mergeCell ref="AI9:AO9"/>
    <mergeCell ref="AP9:AV9"/>
    <mergeCell ref="A5:F6"/>
    <mergeCell ref="G5:AH6"/>
    <mergeCell ref="AI5:AO6"/>
    <mergeCell ref="AP5:AV6"/>
    <mergeCell ref="A7:F7"/>
    <mergeCell ref="G7:AH7"/>
    <mergeCell ref="AI7:AO7"/>
    <mergeCell ref="AP7:AV7"/>
    <mergeCell ref="A17:F17"/>
    <mergeCell ref="G17:AH17"/>
    <mergeCell ref="AI17:AO17"/>
    <mergeCell ref="AP17:AV17"/>
    <mergeCell ref="A10:F10"/>
    <mergeCell ref="G10:AH10"/>
    <mergeCell ref="AI10:AO10"/>
    <mergeCell ref="AP10:AV10"/>
    <mergeCell ref="A11:F11"/>
    <mergeCell ref="G11:AH11"/>
    <mergeCell ref="AI11:AO11"/>
    <mergeCell ref="AP11:AV11"/>
    <mergeCell ref="A12:F12"/>
    <mergeCell ref="G12:AH12"/>
    <mergeCell ref="AI12:AO12"/>
    <mergeCell ref="AP12:AV12"/>
    <mergeCell ref="A13:F13"/>
    <mergeCell ref="G13:AH13"/>
    <mergeCell ref="AI13:AO13"/>
    <mergeCell ref="AP13:AV13"/>
    <mergeCell ref="A16:F16"/>
    <mergeCell ref="A14:F14"/>
    <mergeCell ref="G14:AH14"/>
    <mergeCell ref="AI14:AO14"/>
    <mergeCell ref="AP14:AV14"/>
    <mergeCell ref="A15:F15"/>
    <mergeCell ref="G15:AH15"/>
    <mergeCell ref="AI15:AO15"/>
    <mergeCell ref="AP15:AV15"/>
    <mergeCell ref="G16:AH16"/>
    <mergeCell ref="AI16:AO16"/>
    <mergeCell ref="AP16:AV16"/>
    <mergeCell ref="A25:F25"/>
    <mergeCell ref="G25:AH25"/>
    <mergeCell ref="AI25:AO25"/>
    <mergeCell ref="AP25:AV25"/>
    <mergeCell ref="A18:F18"/>
    <mergeCell ref="G18:AH18"/>
    <mergeCell ref="AI18:AO18"/>
    <mergeCell ref="AP18:AV18"/>
    <mergeCell ref="A19:F19"/>
    <mergeCell ref="G19:AH19"/>
    <mergeCell ref="AI19:AO19"/>
    <mergeCell ref="AP19:AV19"/>
    <mergeCell ref="A20:F20"/>
    <mergeCell ref="G20:AH20"/>
    <mergeCell ref="AI20:AO20"/>
    <mergeCell ref="AP20:AV20"/>
    <mergeCell ref="A21:F21"/>
    <mergeCell ref="G21:AH21"/>
    <mergeCell ref="AI21:AO21"/>
    <mergeCell ref="AP21:AV21"/>
    <mergeCell ref="A22:F22"/>
    <mergeCell ref="G22:AH22"/>
    <mergeCell ref="AI22:AO22"/>
    <mergeCell ref="AP22:AV22"/>
    <mergeCell ref="A23:F23"/>
    <mergeCell ref="G23:AH23"/>
    <mergeCell ref="AI23:AO23"/>
    <mergeCell ref="AP23:AV23"/>
    <mergeCell ref="A24:F24"/>
    <mergeCell ref="G24:AH24"/>
    <mergeCell ref="AI24:AO24"/>
    <mergeCell ref="AP24:AV24"/>
    <mergeCell ref="A111:F111"/>
    <mergeCell ref="G111:AH111"/>
    <mergeCell ref="AI111:AO111"/>
    <mergeCell ref="AP111:AV111"/>
    <mergeCell ref="A112:F112"/>
    <mergeCell ref="G112:AH112"/>
    <mergeCell ref="AI112:AO112"/>
    <mergeCell ref="AP112:AV112"/>
    <mergeCell ref="A26:F26"/>
    <mergeCell ref="G26:AH26"/>
    <mergeCell ref="AI26:AO26"/>
    <mergeCell ref="AP26:AV26"/>
    <mergeCell ref="A27:F27"/>
    <mergeCell ref="G27:AH27"/>
    <mergeCell ref="AI27:AO27"/>
    <mergeCell ref="AP27:AV27"/>
    <mergeCell ref="A28:F28"/>
    <mergeCell ref="G28:AH28"/>
    <mergeCell ref="AI28:AO28"/>
    <mergeCell ref="AP28:AV28"/>
    <mergeCell ref="A29:F29"/>
    <mergeCell ref="G29:AH29"/>
    <mergeCell ref="AI29:AO29"/>
    <mergeCell ref="AP29:AV29"/>
    <mergeCell ref="A30:F30"/>
    <mergeCell ref="G30:AH30"/>
    <mergeCell ref="AI30:AO30"/>
    <mergeCell ref="AP30:AV30"/>
    <mergeCell ref="G39:AH39"/>
    <mergeCell ref="AI39:AO39"/>
    <mergeCell ref="AP39:AV39"/>
    <mergeCell ref="A39:F39"/>
    <mergeCell ref="A37:F38"/>
    <mergeCell ref="G37:AH38"/>
    <mergeCell ref="AP109:AV109"/>
    <mergeCell ref="AI37:AO38"/>
    <mergeCell ref="AP37:AV38"/>
    <mergeCell ref="A110:F110"/>
    <mergeCell ref="G110:AH110"/>
    <mergeCell ref="AI110:AO110"/>
    <mergeCell ref="AP110:AV110"/>
    <mergeCell ref="G40:AH40"/>
    <mergeCell ref="AI40:AO40"/>
    <mergeCell ref="AP70:AV70"/>
    <mergeCell ref="A109:F109"/>
    <mergeCell ref="G109:AH109"/>
    <mergeCell ref="AI109:AO109"/>
    <mergeCell ref="G71:AH71"/>
    <mergeCell ref="AI71:AO71"/>
    <mergeCell ref="G70:AH70"/>
    <mergeCell ref="A108:F108"/>
    <mergeCell ref="G108:AH108"/>
    <mergeCell ref="AI108:AO108"/>
    <mergeCell ref="A71:F71"/>
    <mergeCell ref="A40:F40"/>
    <mergeCell ref="A41:F41"/>
    <mergeCell ref="G41:AH41"/>
    <mergeCell ref="AI41:AO41"/>
    <mergeCell ref="AP41:AV41"/>
    <mergeCell ref="A44:F44"/>
    <mergeCell ref="G44:AH44"/>
    <mergeCell ref="AI44:AO44"/>
    <mergeCell ref="AP44:AV44"/>
    <mergeCell ref="AP40:AV40"/>
    <mergeCell ref="AP108:AV108"/>
    <mergeCell ref="G68:AH68"/>
    <mergeCell ref="A42:F42"/>
    <mergeCell ref="G42:AH42"/>
    <mergeCell ref="AI42:AO42"/>
    <mergeCell ref="AP42:AV42"/>
    <mergeCell ref="A43:F43"/>
    <mergeCell ref="G43:AH43"/>
    <mergeCell ref="AI43:AO43"/>
    <mergeCell ref="AP43:AV43"/>
    <mergeCell ref="A107:F107"/>
    <mergeCell ref="G107:AH107"/>
    <mergeCell ref="AI107:AO107"/>
    <mergeCell ref="AP107:AV107"/>
    <mergeCell ref="A104:F104"/>
    <mergeCell ref="G104:AH104"/>
    <mergeCell ref="AI104:AO104"/>
    <mergeCell ref="A45:F45"/>
    <mergeCell ref="G45:AH45"/>
    <mergeCell ref="AI45:AO45"/>
    <mergeCell ref="AP45:AV45"/>
    <mergeCell ref="A106:F106"/>
    <mergeCell ref="G106:AH106"/>
    <mergeCell ref="AI106:AO106"/>
    <mergeCell ref="AP106:AV106"/>
    <mergeCell ref="AP105:AV105"/>
    <mergeCell ref="A102:F102"/>
    <mergeCell ref="AP104:AV104"/>
    <mergeCell ref="A105:F105"/>
    <mergeCell ref="G105:AH105"/>
    <mergeCell ref="AI105:AO105"/>
    <mergeCell ref="A46:F46"/>
    <mergeCell ref="G46:AH46"/>
    <mergeCell ref="AI46:AO46"/>
    <mergeCell ref="AP46:AV46"/>
    <mergeCell ref="A47:F47"/>
    <mergeCell ref="G47:AH47"/>
    <mergeCell ref="A103:F103"/>
    <mergeCell ref="G103:AH103"/>
    <mergeCell ref="AI103:AO103"/>
    <mergeCell ref="AP103:AV103"/>
    <mergeCell ref="AI47:AO47"/>
    <mergeCell ref="AP47:AV47"/>
    <mergeCell ref="G102:AH102"/>
    <mergeCell ref="AI102:AO102"/>
    <mergeCell ref="AP102:AV102"/>
    <mergeCell ref="A50:F50"/>
    <mergeCell ref="G50:AH50"/>
    <mergeCell ref="AI50:AO50"/>
    <mergeCell ref="AP50:AV50"/>
    <mergeCell ref="A51:F51"/>
    <mergeCell ref="A55:F55"/>
    <mergeCell ref="G55:AH55"/>
    <mergeCell ref="AI55:AO55"/>
    <mergeCell ref="AP55:AV55"/>
    <mergeCell ref="A52:F52"/>
    <mergeCell ref="G51:AH51"/>
    <mergeCell ref="AI51:AO51"/>
    <mergeCell ref="AP51:AV51"/>
    <mergeCell ref="A48:F48"/>
    <mergeCell ref="G48:AH48"/>
    <mergeCell ref="AI48:AO48"/>
    <mergeCell ref="AP48:AV48"/>
    <mergeCell ref="A49:F49"/>
    <mergeCell ref="G49:AH49"/>
    <mergeCell ref="AI49:AO49"/>
    <mergeCell ref="G52:AH52"/>
    <mergeCell ref="AI52:AO52"/>
    <mergeCell ref="AP52:AV52"/>
    <mergeCell ref="A53:F53"/>
    <mergeCell ref="G53:AH53"/>
    <mergeCell ref="AI53:AO53"/>
    <mergeCell ref="AP53:AV53"/>
    <mergeCell ref="AP49:AV49"/>
    <mergeCell ref="A54:F54"/>
    <mergeCell ref="G54:AH54"/>
    <mergeCell ref="AI54:AO54"/>
    <mergeCell ref="AP54:AV54"/>
    <mergeCell ref="A101:F101"/>
    <mergeCell ref="G101:AH101"/>
    <mergeCell ref="AI101:AO101"/>
    <mergeCell ref="AP101:AV101"/>
    <mergeCell ref="A56:F56"/>
    <mergeCell ref="G56:AH56"/>
    <mergeCell ref="AI56:AO56"/>
    <mergeCell ref="AP56:AV56"/>
    <mergeCell ref="A57:F57"/>
    <mergeCell ref="G57:AH57"/>
    <mergeCell ref="AI57:AO57"/>
    <mergeCell ref="AP57:AV57"/>
    <mergeCell ref="A99:F99"/>
    <mergeCell ref="G99:AH99"/>
    <mergeCell ref="AI99:AO99"/>
    <mergeCell ref="AP99:AV99"/>
    <mergeCell ref="A70:F70"/>
    <mergeCell ref="AI70:AO70"/>
    <mergeCell ref="A68:F68"/>
    <mergeCell ref="A66:F67"/>
    <mergeCell ref="A100:F100"/>
    <mergeCell ref="G100:AH100"/>
    <mergeCell ref="AI100:AO100"/>
    <mergeCell ref="AP100:AV100"/>
    <mergeCell ref="AI68:AO68"/>
    <mergeCell ref="AP68:AV68"/>
    <mergeCell ref="A69:F69"/>
    <mergeCell ref="G69:AH69"/>
    <mergeCell ref="AI69:AO69"/>
    <mergeCell ref="AP69:AV69"/>
    <mergeCell ref="G66:AH67"/>
    <mergeCell ref="AI66:AO67"/>
    <mergeCell ref="AP66:AV67"/>
    <mergeCell ref="A74:F74"/>
    <mergeCell ref="G74:AH74"/>
    <mergeCell ref="AI74:AO74"/>
    <mergeCell ref="AP74:AV74"/>
    <mergeCell ref="G73:AH73"/>
    <mergeCell ref="AI73:AO73"/>
    <mergeCell ref="AP73:AV73"/>
    <mergeCell ref="A75:F75"/>
    <mergeCell ref="G75:AH75"/>
    <mergeCell ref="AI75:AO75"/>
    <mergeCell ref="AP75:AV75"/>
    <mergeCell ref="AP71:AV71"/>
    <mergeCell ref="A72:F72"/>
    <mergeCell ref="G72:AH72"/>
    <mergeCell ref="AI72:AO72"/>
    <mergeCell ref="AP72:AV72"/>
    <mergeCell ref="A73:F73"/>
    <mergeCell ref="A83:F83"/>
    <mergeCell ref="G83:AH83"/>
    <mergeCell ref="AI83:AO83"/>
    <mergeCell ref="AP83:AV83"/>
    <mergeCell ref="A76:F76"/>
    <mergeCell ref="G76:AH76"/>
    <mergeCell ref="AI76:AO76"/>
    <mergeCell ref="AP76:AV76"/>
    <mergeCell ref="A77:F77"/>
    <mergeCell ref="G77:AH77"/>
    <mergeCell ref="AI77:AO77"/>
    <mergeCell ref="AP77:AV77"/>
    <mergeCell ref="A78:F78"/>
    <mergeCell ref="G78:AH78"/>
    <mergeCell ref="AI78:AO78"/>
    <mergeCell ref="AP78:AV78"/>
    <mergeCell ref="A79:F79"/>
    <mergeCell ref="G79:AH79"/>
    <mergeCell ref="AI79:AO79"/>
    <mergeCell ref="AP79:AV79"/>
    <mergeCell ref="A80:F80"/>
    <mergeCell ref="G80:AH80"/>
    <mergeCell ref="AI80:AO80"/>
    <mergeCell ref="AP80:AV80"/>
    <mergeCell ref="A81:F81"/>
    <mergeCell ref="G81:AH81"/>
    <mergeCell ref="AI81:AO81"/>
    <mergeCell ref="AP81:AV81"/>
    <mergeCell ref="A82:F82"/>
    <mergeCell ref="G82:AH82"/>
    <mergeCell ref="AI82:AO82"/>
    <mergeCell ref="AP82:AV82"/>
    <mergeCell ref="A97:F98"/>
    <mergeCell ref="G97:AH98"/>
    <mergeCell ref="AI97:AO98"/>
    <mergeCell ref="AP97:AV98"/>
    <mergeCell ref="A84:F84"/>
    <mergeCell ref="G84:AH84"/>
    <mergeCell ref="AI84:AO84"/>
    <mergeCell ref="AP84:AV84"/>
    <mergeCell ref="A85:F85"/>
    <mergeCell ref="G85:AH85"/>
    <mergeCell ref="AI85:AO85"/>
    <mergeCell ref="AP85:AV85"/>
    <mergeCell ref="A86:F86"/>
    <mergeCell ref="G86:AH86"/>
    <mergeCell ref="AI86:AO86"/>
    <mergeCell ref="AP86:AV86"/>
    <mergeCell ref="A87:F87"/>
    <mergeCell ref="G87:AH87"/>
    <mergeCell ref="AI87:AO87"/>
    <mergeCell ref="AP87:AV87"/>
    <mergeCell ref="A88:F88"/>
    <mergeCell ref="G88:AH88"/>
    <mergeCell ref="AI88:AO88"/>
    <mergeCell ref="AP88:AV88"/>
    <mergeCell ref="A89:F89"/>
    <mergeCell ref="G89:AH89"/>
    <mergeCell ref="AI89:AO89"/>
    <mergeCell ref="AP89:AV89"/>
    <mergeCell ref="A90:F90"/>
    <mergeCell ref="G90:AH90"/>
    <mergeCell ref="AI90:AO90"/>
    <mergeCell ref="AP90:AV90"/>
  </mergeCells>
  <pageMargins left="0.7" right="0.7" top="0.75" bottom="0.75" header="0.3" footer="0.3"/>
  <pageSetup paperSize="9" scale="96" orientation="portrait" horizontalDpi="1200" verticalDpi="1200" r:id="rId1"/>
  <headerFooter>
    <oddFooter>&amp;Rstrana &amp;P</oddFooter>
  </headerFooter>
  <rowBreaks count="3" manualBreakCount="3">
    <brk id="32" max="16383" man="1"/>
    <brk id="61" max="16383" man="1"/>
    <brk id="93"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45"/>
      <c r="C2" s="503"/>
      <c r="D2" s="503"/>
      <c r="E2" s="503"/>
      <c r="F2" s="503"/>
      <c r="G2" s="503"/>
      <c r="H2" s="503"/>
      <c r="I2" s="1359" t="s">
        <v>3183</v>
      </c>
      <c r="J2" s="1359"/>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60"/>
      <c r="AK2" s="1336" t="s">
        <v>826</v>
      </c>
      <c r="AL2" s="1337"/>
      <c r="AM2" s="1337"/>
      <c r="AN2" s="1337"/>
      <c r="AO2" s="1337"/>
      <c r="AP2" s="1337"/>
      <c r="AQ2" s="1337"/>
      <c r="AR2" s="1337"/>
      <c r="AS2" s="496"/>
      <c r="AT2" s="1334" t="str">
        <f>VstupHlavička!$B$2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34" t="str">
        <f>VstupHlavička!$B$3</f>
        <v>31646751</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503"/>
      <c r="GR2" s="503"/>
      <c r="GS2" s="503"/>
      <c r="GT2" s="503"/>
      <c r="GU2" s="503"/>
      <c r="GV2" s="503"/>
      <c r="GW2" s="504"/>
    </row>
    <row r="3" spans="2:205" ht="3" customHeight="1" x14ac:dyDescent="0.2"/>
    <row r="4" spans="2:205" ht="11.25" customHeight="1" x14ac:dyDescent="0.2">
      <c r="B4" s="1328" t="s">
        <v>3206</v>
      </c>
      <c r="C4" s="1329"/>
      <c r="D4" s="1329"/>
      <c r="E4" s="1329"/>
      <c r="F4" s="1329"/>
      <c r="G4" s="1329"/>
      <c r="H4" s="1329"/>
      <c r="I4" s="1329"/>
      <c r="J4" s="1329"/>
      <c r="K4" s="1330"/>
      <c r="L4" s="1338" t="s">
        <v>3187</v>
      </c>
      <c r="M4" s="1339"/>
      <c r="N4" s="1339"/>
      <c r="O4" s="1339"/>
      <c r="P4" s="1339"/>
      <c r="Q4" s="1339"/>
      <c r="R4" s="1339"/>
      <c r="S4" s="1339"/>
      <c r="T4" s="1339"/>
      <c r="U4" s="1339"/>
      <c r="V4" s="1339"/>
      <c r="W4" s="1339"/>
      <c r="X4" s="1339"/>
      <c r="Y4" s="1339"/>
      <c r="Z4" s="1339"/>
      <c r="AA4" s="1339"/>
      <c r="AB4" s="1339"/>
      <c r="AC4" s="1339"/>
      <c r="AD4" s="1339"/>
      <c r="AE4" s="1339"/>
      <c r="AF4" s="1339"/>
      <c r="AG4" s="1339"/>
      <c r="AH4" s="1339"/>
      <c r="AI4" s="1339"/>
      <c r="AJ4" s="1339"/>
      <c r="AK4" s="1339"/>
      <c r="AL4" s="1339"/>
      <c r="AM4" s="1339"/>
      <c r="AN4" s="1339"/>
      <c r="AO4" s="1339"/>
      <c r="AP4" s="1339"/>
      <c r="AQ4" s="1344" t="s">
        <v>3186</v>
      </c>
      <c r="AR4" s="1345"/>
      <c r="AS4" s="1345"/>
      <c r="AT4" s="1345"/>
      <c r="AU4" s="1345"/>
      <c r="AV4" s="1345"/>
      <c r="AW4" s="1345"/>
      <c r="AX4" s="1346"/>
      <c r="AY4" s="1367" t="s">
        <v>799</v>
      </c>
      <c r="AZ4" s="1368"/>
      <c r="BA4" s="1368"/>
      <c r="BB4" s="1368"/>
      <c r="BC4" s="1368"/>
      <c r="BD4" s="1368"/>
      <c r="BE4" s="1368"/>
      <c r="BF4" s="1368"/>
      <c r="BG4" s="1368"/>
      <c r="BH4" s="1368"/>
      <c r="BI4" s="1368"/>
      <c r="BJ4" s="1368"/>
      <c r="BK4" s="1368"/>
      <c r="BL4" s="1368"/>
      <c r="BM4" s="1368"/>
      <c r="BN4" s="1368"/>
      <c r="BO4" s="1368"/>
      <c r="BP4" s="1368"/>
      <c r="BQ4" s="1368"/>
      <c r="BR4" s="1368"/>
      <c r="BS4" s="1368"/>
      <c r="BT4" s="1368"/>
      <c r="BU4" s="1368"/>
      <c r="BV4" s="1368"/>
      <c r="BW4" s="1368"/>
      <c r="BX4" s="1368"/>
      <c r="BY4" s="1368"/>
      <c r="BZ4" s="1368"/>
      <c r="CA4" s="1368"/>
      <c r="CB4" s="1368"/>
      <c r="CC4" s="1368"/>
      <c r="CD4" s="1368"/>
      <c r="CE4" s="1368"/>
      <c r="CF4" s="1368"/>
      <c r="CG4" s="1368"/>
      <c r="CH4" s="1368"/>
      <c r="CI4" s="1368"/>
      <c r="CJ4" s="1368"/>
      <c r="CK4" s="1368"/>
      <c r="CL4" s="1368"/>
      <c r="CM4" s="1368"/>
      <c r="CN4" s="1368"/>
      <c r="CO4" s="1368"/>
      <c r="CP4" s="1368"/>
      <c r="CQ4" s="1368"/>
      <c r="CR4" s="1368"/>
      <c r="CS4" s="1368"/>
      <c r="CT4" s="1368"/>
      <c r="CU4" s="1368"/>
      <c r="CV4" s="1368"/>
      <c r="CW4" s="1368"/>
      <c r="CX4" s="1368"/>
      <c r="CY4" s="1368"/>
      <c r="CZ4" s="1368"/>
      <c r="DA4" s="1368"/>
      <c r="DB4" s="1368"/>
      <c r="DC4" s="1368"/>
      <c r="DD4" s="1368"/>
      <c r="DE4" s="1368"/>
      <c r="DF4" s="1368"/>
      <c r="DG4" s="1368"/>
      <c r="DH4" s="1368"/>
      <c r="DI4" s="1368"/>
      <c r="DJ4" s="1368"/>
      <c r="DK4" s="1368"/>
      <c r="DL4" s="1368"/>
      <c r="DM4" s="1368"/>
      <c r="DN4" s="1368"/>
      <c r="DO4" s="1368"/>
      <c r="DP4" s="1368"/>
      <c r="DQ4" s="1368"/>
      <c r="DR4" s="1368"/>
      <c r="DS4" s="1368"/>
      <c r="DT4" s="1368"/>
      <c r="DU4" s="1368"/>
      <c r="DV4" s="1368"/>
      <c r="DW4" s="1368"/>
      <c r="DX4" s="1368"/>
      <c r="DY4" s="1368"/>
      <c r="DZ4" s="1368"/>
      <c r="EA4" s="1368"/>
      <c r="EB4" s="1368"/>
      <c r="EC4" s="1368"/>
      <c r="ED4" s="1368"/>
      <c r="EE4" s="1368"/>
      <c r="EF4" s="1368"/>
      <c r="EG4" s="1368"/>
      <c r="EH4" s="1368"/>
      <c r="EI4" s="1368"/>
      <c r="EJ4" s="1368"/>
      <c r="EK4" s="1368"/>
      <c r="EL4" s="1368"/>
      <c r="EM4" s="1368"/>
      <c r="EN4" s="1368"/>
      <c r="EO4" s="1368"/>
      <c r="EP4" s="1368"/>
      <c r="EQ4" s="1368"/>
      <c r="ER4" s="1368"/>
      <c r="ES4" s="1368"/>
      <c r="ET4" s="1368"/>
      <c r="EU4" s="1368"/>
      <c r="EV4" s="1368"/>
      <c r="EW4" s="1368"/>
      <c r="EX4" s="1368"/>
      <c r="EY4" s="1368"/>
      <c r="EZ4" s="1368"/>
      <c r="FA4" s="1368"/>
      <c r="FB4" s="1369"/>
      <c r="FC4" s="1321" t="s">
        <v>3205</v>
      </c>
      <c r="FD4" s="1322"/>
      <c r="FE4" s="1322"/>
      <c r="FF4" s="1322"/>
      <c r="FG4" s="1322"/>
      <c r="FH4" s="1322"/>
      <c r="FI4" s="1322"/>
      <c r="FJ4" s="1322"/>
      <c r="FK4" s="1322"/>
      <c r="FL4" s="1322"/>
      <c r="FM4" s="1322"/>
      <c r="FN4" s="1322"/>
      <c r="FO4" s="1322"/>
      <c r="FP4" s="1322"/>
      <c r="FQ4" s="1322"/>
      <c r="FR4" s="1322"/>
      <c r="FS4" s="1322"/>
      <c r="FT4" s="1322"/>
      <c r="FU4" s="1322"/>
      <c r="FV4" s="1322"/>
      <c r="FW4" s="1322"/>
      <c r="FX4" s="1322"/>
      <c r="FY4" s="1322"/>
      <c r="FZ4" s="1322"/>
      <c r="GA4" s="1322"/>
      <c r="GB4" s="1322"/>
      <c r="GC4" s="1322"/>
      <c r="GD4" s="1322"/>
      <c r="GE4" s="1322"/>
      <c r="GF4" s="1322"/>
      <c r="GG4" s="1322"/>
      <c r="GH4" s="1322"/>
      <c r="GI4" s="1322"/>
      <c r="GJ4" s="1322"/>
      <c r="GK4" s="1322"/>
      <c r="GL4" s="1322"/>
      <c r="GM4" s="1322"/>
      <c r="GN4" s="1322"/>
      <c r="GO4" s="1322"/>
      <c r="GP4" s="1322"/>
      <c r="GQ4" s="1322"/>
      <c r="GR4" s="1322"/>
      <c r="GS4" s="1322"/>
      <c r="GT4" s="1322"/>
      <c r="GU4" s="1322"/>
      <c r="GV4" s="1322"/>
      <c r="GW4" s="1323"/>
    </row>
    <row r="5" spans="2:205" ht="11.25" customHeight="1" x14ac:dyDescent="0.2">
      <c r="B5" s="1331" t="s">
        <v>3267</v>
      </c>
      <c r="C5" s="1332"/>
      <c r="D5" s="1332"/>
      <c r="E5" s="1332"/>
      <c r="F5" s="1332"/>
      <c r="G5" s="1332"/>
      <c r="H5" s="1332"/>
      <c r="I5" s="1332"/>
      <c r="J5" s="1332"/>
      <c r="K5" s="1333"/>
      <c r="L5" s="1340"/>
      <c r="M5" s="1341"/>
      <c r="N5" s="1341"/>
      <c r="O5" s="1341"/>
      <c r="P5" s="1341"/>
      <c r="Q5" s="1341"/>
      <c r="R5" s="1341"/>
      <c r="S5" s="1341"/>
      <c r="T5" s="1341"/>
      <c r="U5" s="1341"/>
      <c r="V5" s="1341"/>
      <c r="W5" s="1341"/>
      <c r="X5" s="1341"/>
      <c r="Y5" s="1341"/>
      <c r="Z5" s="1341"/>
      <c r="AA5" s="1341"/>
      <c r="AB5" s="1341"/>
      <c r="AC5" s="1341"/>
      <c r="AD5" s="1341"/>
      <c r="AE5" s="1341"/>
      <c r="AF5" s="1341"/>
      <c r="AG5" s="1341"/>
      <c r="AH5" s="1341"/>
      <c r="AI5" s="1341"/>
      <c r="AJ5" s="1341"/>
      <c r="AK5" s="1341"/>
      <c r="AL5" s="1341"/>
      <c r="AM5" s="1341"/>
      <c r="AN5" s="1341"/>
      <c r="AO5" s="1341"/>
      <c r="AP5" s="1341"/>
      <c r="AQ5" s="1347"/>
      <c r="AR5" s="1348"/>
      <c r="AS5" s="1348"/>
      <c r="AT5" s="1348"/>
      <c r="AU5" s="1348"/>
      <c r="AV5" s="1348"/>
      <c r="AW5" s="1348"/>
      <c r="AX5" s="1349"/>
      <c r="AY5" s="1353"/>
      <c r="AZ5" s="1354"/>
      <c r="BA5" s="1354"/>
      <c r="BB5" s="1354"/>
      <c r="BC5" s="1354"/>
      <c r="BD5" s="1355"/>
      <c r="BE5" s="1361" t="s">
        <v>3185</v>
      </c>
      <c r="BF5" s="1362"/>
      <c r="BG5" s="1362"/>
      <c r="BH5" s="1362"/>
      <c r="BI5" s="1362"/>
      <c r="BJ5" s="1362"/>
      <c r="BK5" s="1362"/>
      <c r="BL5" s="1362"/>
      <c r="BM5" s="1362"/>
      <c r="BN5" s="1362"/>
      <c r="BO5" s="1362"/>
      <c r="BP5" s="1362"/>
      <c r="BQ5" s="1362"/>
      <c r="BR5" s="1362"/>
      <c r="BS5" s="1362"/>
      <c r="BT5" s="1362"/>
      <c r="BU5" s="1362"/>
      <c r="BV5" s="1362"/>
      <c r="BW5" s="1362"/>
      <c r="BX5" s="1362"/>
      <c r="BY5" s="1362"/>
      <c r="BZ5" s="1362"/>
      <c r="CA5" s="1362"/>
      <c r="CB5" s="1362"/>
      <c r="CC5" s="1362"/>
      <c r="CD5" s="1362"/>
      <c r="CE5" s="1362"/>
      <c r="CF5" s="1362"/>
      <c r="CG5" s="1362"/>
      <c r="CH5" s="1362"/>
      <c r="CI5" s="1362"/>
      <c r="CJ5" s="1362"/>
      <c r="CK5" s="1362"/>
      <c r="CL5" s="1362"/>
      <c r="CM5" s="1362"/>
      <c r="CN5" s="1362"/>
      <c r="CO5" s="1362"/>
      <c r="CP5" s="1362"/>
      <c r="CQ5" s="1362"/>
      <c r="CR5" s="1362"/>
      <c r="CS5" s="1362"/>
      <c r="CT5" s="1362"/>
      <c r="CU5" s="1362"/>
      <c r="CV5" s="1362"/>
      <c r="CW5" s="1362"/>
      <c r="CX5" s="1362"/>
      <c r="CY5" s="1362"/>
      <c r="CZ5" s="1362"/>
      <c r="DA5" s="1362"/>
      <c r="DB5" s="1362"/>
      <c r="DC5" s="1362"/>
      <c r="DD5" s="1362"/>
      <c r="DE5" s="1362"/>
      <c r="DF5" s="1362"/>
      <c r="DG5" s="1362"/>
      <c r="DH5" s="1362"/>
      <c r="DI5" s="1363"/>
      <c r="DJ5" s="1367" t="s">
        <v>3203</v>
      </c>
      <c r="DK5" s="1368"/>
      <c r="DL5" s="1368"/>
      <c r="DM5" s="1368"/>
      <c r="DN5" s="1368"/>
      <c r="DO5" s="1368"/>
      <c r="DP5" s="1368"/>
      <c r="DQ5" s="1368"/>
      <c r="DR5" s="1368"/>
      <c r="DS5" s="1368"/>
      <c r="DT5" s="1368"/>
      <c r="DU5" s="1368"/>
      <c r="DV5" s="1368"/>
      <c r="DW5" s="1368"/>
      <c r="DX5" s="1368"/>
      <c r="DY5" s="1368"/>
      <c r="DZ5" s="1368"/>
      <c r="EA5" s="1368"/>
      <c r="EB5" s="1368"/>
      <c r="EC5" s="1368"/>
      <c r="ED5" s="1368"/>
      <c r="EE5" s="1368"/>
      <c r="EF5" s="1368"/>
      <c r="EG5" s="1368"/>
      <c r="EH5" s="1368"/>
      <c r="EI5" s="1368"/>
      <c r="EJ5" s="1368"/>
      <c r="EK5" s="1368"/>
      <c r="EL5" s="1368"/>
      <c r="EM5" s="1368"/>
      <c r="EN5" s="1368"/>
      <c r="EO5" s="1368"/>
      <c r="EP5" s="1368"/>
      <c r="EQ5" s="1368"/>
      <c r="ER5" s="1368"/>
      <c r="ES5" s="1368"/>
      <c r="ET5" s="1368"/>
      <c r="EU5" s="1368"/>
      <c r="EV5" s="1368"/>
      <c r="EW5" s="1368"/>
      <c r="EX5" s="1368"/>
      <c r="EY5" s="1368"/>
      <c r="EZ5" s="1368"/>
      <c r="FA5" s="1368"/>
      <c r="FB5" s="1369"/>
      <c r="FC5" s="1324"/>
      <c r="FD5" s="1325"/>
      <c r="FE5" s="1325"/>
      <c r="FF5" s="1325"/>
      <c r="FG5" s="1325"/>
      <c r="FH5" s="1325"/>
      <c r="FI5" s="1325"/>
      <c r="FJ5" s="1325"/>
      <c r="FK5" s="1325"/>
      <c r="FL5" s="1325"/>
      <c r="FM5" s="1325"/>
      <c r="FN5" s="1325"/>
      <c r="FO5" s="1325"/>
      <c r="FP5" s="1325"/>
      <c r="FQ5" s="1325"/>
      <c r="FR5" s="1325"/>
      <c r="FS5" s="1325"/>
      <c r="FT5" s="1325"/>
      <c r="FU5" s="1325"/>
      <c r="FV5" s="1325"/>
      <c r="FW5" s="1325"/>
      <c r="FX5" s="1325"/>
      <c r="FY5" s="1325"/>
      <c r="FZ5" s="1325"/>
      <c r="GA5" s="1325"/>
      <c r="GB5" s="1325"/>
      <c r="GC5" s="1325"/>
      <c r="GD5" s="1325"/>
      <c r="GE5" s="1325"/>
      <c r="GF5" s="1325"/>
      <c r="GG5" s="1325"/>
      <c r="GH5" s="1325"/>
      <c r="GI5" s="1325"/>
      <c r="GJ5" s="1325"/>
      <c r="GK5" s="1325"/>
      <c r="GL5" s="1325"/>
      <c r="GM5" s="1325"/>
      <c r="GN5" s="1325"/>
      <c r="GO5" s="1325"/>
      <c r="GP5" s="1325"/>
      <c r="GQ5" s="1325"/>
      <c r="GR5" s="1325"/>
      <c r="GS5" s="1325"/>
      <c r="GT5" s="1325"/>
      <c r="GU5" s="1325"/>
      <c r="GV5" s="1325"/>
      <c r="GW5" s="1326"/>
    </row>
    <row r="6" spans="2:205" ht="10.5" customHeight="1" x14ac:dyDescent="0.2">
      <c r="B6" s="1356" t="s">
        <v>800</v>
      </c>
      <c r="C6" s="1357"/>
      <c r="D6" s="1357"/>
      <c r="E6" s="1357"/>
      <c r="F6" s="1357"/>
      <c r="G6" s="1357"/>
      <c r="H6" s="1357"/>
      <c r="I6" s="1357"/>
      <c r="J6" s="1357"/>
      <c r="K6" s="1358"/>
      <c r="L6" s="1342"/>
      <c r="M6" s="1343"/>
      <c r="N6" s="1343"/>
      <c r="O6" s="1343"/>
      <c r="P6" s="1343"/>
      <c r="Q6" s="1343"/>
      <c r="R6" s="1343"/>
      <c r="S6" s="1343"/>
      <c r="T6" s="1343"/>
      <c r="U6" s="1343"/>
      <c r="V6" s="1343"/>
      <c r="W6" s="1343"/>
      <c r="X6" s="1343"/>
      <c r="Y6" s="1343"/>
      <c r="Z6" s="1343"/>
      <c r="AA6" s="1343"/>
      <c r="AB6" s="1343"/>
      <c r="AC6" s="1343"/>
      <c r="AD6" s="1343"/>
      <c r="AE6" s="1343"/>
      <c r="AF6" s="1343"/>
      <c r="AG6" s="1343"/>
      <c r="AH6" s="1343"/>
      <c r="AI6" s="1343"/>
      <c r="AJ6" s="1343"/>
      <c r="AK6" s="1343"/>
      <c r="AL6" s="1343"/>
      <c r="AM6" s="1343"/>
      <c r="AN6" s="1343"/>
      <c r="AO6" s="1343"/>
      <c r="AP6" s="1343"/>
      <c r="AQ6" s="1350"/>
      <c r="AR6" s="1351"/>
      <c r="AS6" s="1351"/>
      <c r="AT6" s="1351"/>
      <c r="AU6" s="1351"/>
      <c r="AV6" s="1351"/>
      <c r="AW6" s="1351"/>
      <c r="AX6" s="1352"/>
      <c r="AY6" s="1353"/>
      <c r="AZ6" s="1354"/>
      <c r="BA6" s="1354"/>
      <c r="BB6" s="1354"/>
      <c r="BC6" s="1354"/>
      <c r="BD6" s="1355"/>
      <c r="BE6" s="1364" t="s">
        <v>3184</v>
      </c>
      <c r="BF6" s="1365"/>
      <c r="BG6" s="1365"/>
      <c r="BH6" s="1365"/>
      <c r="BI6" s="1365"/>
      <c r="BJ6" s="1365"/>
      <c r="BK6" s="1365"/>
      <c r="BL6" s="1365"/>
      <c r="BM6" s="1365"/>
      <c r="BN6" s="1365"/>
      <c r="BO6" s="1365"/>
      <c r="BP6" s="1365"/>
      <c r="BQ6" s="1365"/>
      <c r="BR6" s="1365"/>
      <c r="BS6" s="1365"/>
      <c r="BT6" s="1365"/>
      <c r="BU6" s="1365"/>
      <c r="BV6" s="1365"/>
      <c r="BW6" s="1365"/>
      <c r="BX6" s="1365"/>
      <c r="BY6" s="1365"/>
      <c r="BZ6" s="1365"/>
      <c r="CA6" s="1365"/>
      <c r="CB6" s="1365"/>
      <c r="CC6" s="1365"/>
      <c r="CD6" s="1365"/>
      <c r="CE6" s="1365"/>
      <c r="CF6" s="1365"/>
      <c r="CG6" s="1365"/>
      <c r="CH6" s="1365"/>
      <c r="CI6" s="1365"/>
      <c r="CJ6" s="1365"/>
      <c r="CK6" s="1365"/>
      <c r="CL6" s="1365"/>
      <c r="CM6" s="1365"/>
      <c r="CN6" s="1365"/>
      <c r="CO6" s="1365"/>
      <c r="CP6" s="1365"/>
      <c r="CQ6" s="1365"/>
      <c r="CR6" s="1365"/>
      <c r="CS6" s="1365"/>
      <c r="CT6" s="1365"/>
      <c r="CU6" s="1365"/>
      <c r="CV6" s="1365"/>
      <c r="CW6" s="1365"/>
      <c r="CX6" s="1365"/>
      <c r="CY6" s="1365"/>
      <c r="CZ6" s="1365"/>
      <c r="DA6" s="1365"/>
      <c r="DB6" s="1365"/>
      <c r="DC6" s="1365"/>
      <c r="DD6" s="1365"/>
      <c r="DE6" s="1365"/>
      <c r="DF6" s="1365"/>
      <c r="DG6" s="1365"/>
      <c r="DH6" s="1365"/>
      <c r="DI6" s="1366"/>
      <c r="DJ6" s="1367"/>
      <c r="DK6" s="1368"/>
      <c r="DL6" s="1368"/>
      <c r="DM6" s="1368"/>
      <c r="DN6" s="1368"/>
      <c r="DO6" s="1368"/>
      <c r="DP6" s="1368"/>
      <c r="DQ6" s="1368"/>
      <c r="DR6" s="1368"/>
      <c r="DS6" s="1368"/>
      <c r="DT6" s="1368"/>
      <c r="DU6" s="1368"/>
      <c r="DV6" s="1368"/>
      <c r="DW6" s="1368"/>
      <c r="DX6" s="1368"/>
      <c r="DY6" s="1368"/>
      <c r="DZ6" s="1368"/>
      <c r="EA6" s="1368"/>
      <c r="EB6" s="1368"/>
      <c r="EC6" s="1368"/>
      <c r="ED6" s="1368"/>
      <c r="EE6" s="1368"/>
      <c r="EF6" s="1368"/>
      <c r="EG6" s="1368"/>
      <c r="EH6" s="1368"/>
      <c r="EI6" s="1368"/>
      <c r="EJ6" s="1368"/>
      <c r="EK6" s="1368"/>
      <c r="EL6" s="1368"/>
      <c r="EM6" s="1368"/>
      <c r="EN6" s="1368"/>
      <c r="EO6" s="1368"/>
      <c r="EP6" s="1368"/>
      <c r="EQ6" s="1368"/>
      <c r="ER6" s="1368"/>
      <c r="ES6" s="1368"/>
      <c r="ET6" s="1368"/>
      <c r="EU6" s="1368"/>
      <c r="EV6" s="1368"/>
      <c r="EW6" s="1368"/>
      <c r="EX6" s="1368"/>
      <c r="EY6" s="1368"/>
      <c r="EZ6" s="1368"/>
      <c r="FA6" s="1368"/>
      <c r="FB6" s="1369"/>
      <c r="FC6" s="1318" t="s">
        <v>3204</v>
      </c>
      <c r="FD6" s="1319"/>
      <c r="FE6" s="1319"/>
      <c r="FF6" s="1319"/>
      <c r="FG6" s="1319"/>
      <c r="FH6" s="1319"/>
      <c r="FI6" s="1319"/>
      <c r="FJ6" s="1319"/>
      <c r="FK6" s="1319"/>
      <c r="FL6" s="1319"/>
      <c r="FM6" s="1319"/>
      <c r="FN6" s="1319"/>
      <c r="FO6" s="1319"/>
      <c r="FP6" s="1319"/>
      <c r="FQ6" s="1319"/>
      <c r="FR6" s="1319"/>
      <c r="FS6" s="1319"/>
      <c r="FT6" s="1319"/>
      <c r="FU6" s="1319"/>
      <c r="FV6" s="1319"/>
      <c r="FW6" s="1319"/>
      <c r="FX6" s="1319"/>
      <c r="FY6" s="1319"/>
      <c r="FZ6" s="1319"/>
      <c r="GA6" s="1319"/>
      <c r="GB6" s="1319"/>
      <c r="GC6" s="1319"/>
      <c r="GD6" s="1319"/>
      <c r="GE6" s="1319"/>
      <c r="GF6" s="1319"/>
      <c r="GG6" s="1319"/>
      <c r="GH6" s="1319"/>
      <c r="GI6" s="1319"/>
      <c r="GJ6" s="1319"/>
      <c r="GK6" s="1319"/>
      <c r="GL6" s="1319"/>
      <c r="GM6" s="1319"/>
      <c r="GN6" s="1319"/>
      <c r="GO6" s="1319"/>
      <c r="GP6" s="1319"/>
      <c r="GQ6" s="1319"/>
      <c r="GR6" s="1319"/>
      <c r="GS6" s="1319"/>
      <c r="GT6" s="1319"/>
      <c r="GU6" s="1319"/>
      <c r="GV6" s="1319"/>
      <c r="GW6" s="1320"/>
    </row>
    <row r="7" spans="2:205" s="142" customFormat="1" ht="25.5" customHeight="1" x14ac:dyDescent="0.2">
      <c r="B7" s="1327"/>
      <c r="C7" s="1327"/>
      <c r="D7" s="1327"/>
      <c r="E7" s="1327"/>
      <c r="F7" s="1327"/>
      <c r="G7" s="1327"/>
      <c r="H7" s="1327"/>
      <c r="I7" s="1327"/>
      <c r="J7" s="1327"/>
      <c r="K7" s="1327"/>
      <c r="L7" s="1312" t="s">
        <v>3188</v>
      </c>
      <c r="M7" s="1313"/>
      <c r="N7" s="1313"/>
      <c r="O7" s="1313"/>
      <c r="P7" s="1313"/>
      <c r="Q7" s="1313"/>
      <c r="R7" s="1313"/>
      <c r="S7" s="1313"/>
      <c r="T7" s="1313"/>
      <c r="U7" s="1313"/>
      <c r="V7" s="1313"/>
      <c r="W7" s="1313"/>
      <c r="X7" s="1313"/>
      <c r="Y7" s="1313"/>
      <c r="Z7" s="1313"/>
      <c r="AA7" s="1313"/>
      <c r="AB7" s="1313"/>
      <c r="AC7" s="1313"/>
      <c r="AD7" s="1313"/>
      <c r="AE7" s="1313"/>
      <c r="AF7" s="1313"/>
      <c r="AG7" s="1313"/>
      <c r="AH7" s="1313"/>
      <c r="AI7" s="1313"/>
      <c r="AJ7" s="1313"/>
      <c r="AK7" s="1313"/>
      <c r="AL7" s="1313"/>
      <c r="AM7" s="1313"/>
      <c r="AN7" s="1313"/>
      <c r="AO7" s="1313"/>
      <c r="AP7" s="1313"/>
      <c r="AQ7" s="1314" t="s">
        <v>918</v>
      </c>
      <c r="AR7" s="1314"/>
      <c r="AS7" s="1314"/>
      <c r="AT7" s="1314"/>
      <c r="AU7" s="1314"/>
      <c r="AV7" s="1314"/>
      <c r="AW7" s="1314"/>
      <c r="AX7" s="1314"/>
      <c r="AY7" s="505"/>
      <c r="AZ7" s="506"/>
      <c r="BA7" s="1301" t="str">
        <f>MID(SUVAHAVUJ!AD3,1,1)</f>
        <v xml:space="preserve"> </v>
      </c>
      <c r="BB7" s="1301"/>
      <c r="BC7" s="1301"/>
      <c r="BD7" s="1301"/>
      <c r="BE7" s="1301"/>
      <c r="BF7" s="1301"/>
      <c r="BG7" s="1301" t="str">
        <f>MID(SUVAHAVUJ!AD3,2,1)</f>
        <v xml:space="preserve"> </v>
      </c>
      <c r="BH7" s="1301"/>
      <c r="BI7" s="1301"/>
      <c r="BJ7" s="1301"/>
      <c r="BK7" s="1301"/>
      <c r="BL7" s="1301" t="str">
        <f>MID(SUVAHAVUJ!AD3,3,1)</f>
        <v xml:space="preserve"> </v>
      </c>
      <c r="BM7" s="1301"/>
      <c r="BN7" s="1301"/>
      <c r="BO7" s="1301"/>
      <c r="BP7" s="1301"/>
      <c r="BQ7" s="1301"/>
      <c r="BR7" s="1301" t="str">
        <f>MID(SUVAHAVUJ!AD3,4,1)</f>
        <v>2</v>
      </c>
      <c r="BS7" s="1301"/>
      <c r="BT7" s="1301"/>
      <c r="BU7" s="1301"/>
      <c r="BV7" s="1301"/>
      <c r="BW7" s="1301" t="str">
        <f>MID(SUVAHAVUJ!AD3,5,1)</f>
        <v>2</v>
      </c>
      <c r="BX7" s="1301"/>
      <c r="BY7" s="1301"/>
      <c r="BZ7" s="1301"/>
      <c r="CA7" s="1301"/>
      <c r="CB7" s="1301"/>
      <c r="CC7" s="1301" t="str">
        <f>MID(SUVAHAVUJ!AD3,6,1)</f>
        <v>2</v>
      </c>
      <c r="CD7" s="1301"/>
      <c r="CE7" s="1301"/>
      <c r="CF7" s="1301"/>
      <c r="CG7" s="1301"/>
      <c r="CH7" s="1301" t="str">
        <f>MID(SUVAHAVUJ!AD3,7,1)</f>
        <v>8</v>
      </c>
      <c r="CI7" s="1301"/>
      <c r="CJ7" s="1301"/>
      <c r="CK7" s="1301"/>
      <c r="CL7" s="1301"/>
      <c r="CM7" s="1301"/>
      <c r="CN7" s="1301" t="str">
        <f>MID(SUVAHAVUJ!AD3,8,1)</f>
        <v>2</v>
      </c>
      <c r="CO7" s="1301"/>
      <c r="CP7" s="1301"/>
      <c r="CQ7" s="1301"/>
      <c r="CR7" s="1301"/>
      <c r="CS7" s="1301" t="str">
        <f>MID(SUVAHAVUJ!AD3,9,1)</f>
        <v>0</v>
      </c>
      <c r="CT7" s="1301"/>
      <c r="CU7" s="1301"/>
      <c r="CV7" s="1301"/>
      <c r="CW7" s="1301"/>
      <c r="CX7" s="1301"/>
      <c r="CY7" s="1301" t="str">
        <f>MID(SUVAHAVUJ!AD3,10,1)</f>
        <v>0</v>
      </c>
      <c r="CZ7" s="1301"/>
      <c r="DA7" s="1301"/>
      <c r="DB7" s="1301"/>
      <c r="DC7" s="1301"/>
      <c r="DD7" s="1301" t="str">
        <f>MID(SUVAHAVUJ!AD3,11,1)</f>
        <v>9</v>
      </c>
      <c r="DE7" s="1301"/>
      <c r="DF7" s="1301"/>
      <c r="DG7" s="1301"/>
      <c r="DH7" s="1301"/>
      <c r="DI7" s="1304"/>
      <c r="DJ7" s="505"/>
      <c r="DK7" s="506"/>
      <c r="DL7" s="1301" t="str">
        <f>MID(SUVAHAVUJ!AE3,1,1)</f>
        <v xml:space="preserve"> </v>
      </c>
      <c r="DM7" s="1301"/>
      <c r="DN7" s="1301"/>
      <c r="DO7" s="1301"/>
      <c r="DP7" s="1301"/>
      <c r="DQ7" s="1301"/>
      <c r="DR7" s="1301" t="str">
        <f>MID(SUVAHAVUJ!AE3,2,1)</f>
        <v xml:space="preserve"> </v>
      </c>
      <c r="DS7" s="1301"/>
      <c r="DT7" s="1301"/>
      <c r="DU7" s="1301"/>
      <c r="DV7" s="1301"/>
      <c r="DW7" s="1301" t="str">
        <f>MID(SUVAHAVUJ!AE3,3,1)</f>
        <v xml:space="preserve"> </v>
      </c>
      <c r="DX7" s="1301"/>
      <c r="DY7" s="1301"/>
      <c r="DZ7" s="1301"/>
      <c r="EA7" s="1301"/>
      <c r="EB7" s="1301"/>
      <c r="EC7" s="1301" t="str">
        <f>MID(SUVAHAVUJ!AE3,4,1)</f>
        <v xml:space="preserve"> </v>
      </c>
      <c r="ED7" s="1301"/>
      <c r="EE7" s="1301"/>
      <c r="EF7" s="1301"/>
      <c r="EG7" s="1301"/>
      <c r="EH7" s="1301" t="str">
        <f>MID(SUVAHAVUJ!AE3,5,1)</f>
        <v>5</v>
      </c>
      <c r="EI7" s="1301"/>
      <c r="EJ7" s="1301"/>
      <c r="EK7" s="1301"/>
      <c r="EL7" s="1301"/>
      <c r="EM7" s="1301"/>
      <c r="EN7" s="1301" t="str">
        <f>MID(SUVAHAVUJ!AE3,6,1)</f>
        <v>1</v>
      </c>
      <c r="EO7" s="1301"/>
      <c r="EP7" s="1301"/>
      <c r="EQ7" s="1301"/>
      <c r="ER7" s="1301"/>
      <c r="ES7" s="1301" t="str">
        <f>MID(SUVAHAVUJ!AE3,7,1)</f>
        <v>5</v>
      </c>
      <c r="ET7" s="1301"/>
      <c r="EU7" s="1301"/>
      <c r="EV7" s="1301"/>
      <c r="EW7" s="1301"/>
      <c r="EX7" s="1301"/>
      <c r="EY7" s="1301" t="str">
        <f>MID(SUVAHAVUJ!AE3,8,1)</f>
        <v>3</v>
      </c>
      <c r="EZ7" s="1301"/>
      <c r="FA7" s="1301"/>
      <c r="FB7" s="1301"/>
      <c r="FC7" s="1301"/>
      <c r="FD7" s="1301" t="str">
        <f>MID(SUVAHAVUJ!AE3,9,1)</f>
        <v>2</v>
      </c>
      <c r="FE7" s="1301"/>
      <c r="FF7" s="1301"/>
      <c r="FG7" s="1301"/>
      <c r="FH7" s="1301"/>
      <c r="FI7" s="1301"/>
      <c r="FJ7" s="1301" t="str">
        <f>MID(SUVAHAVUJ!AE3,10,1)</f>
        <v>0</v>
      </c>
      <c r="FK7" s="1301"/>
      <c r="FL7" s="1301"/>
      <c r="FM7" s="1301"/>
      <c r="FN7" s="1301"/>
      <c r="FO7" s="1302" t="str">
        <f>MID(SUVAHAVUJ!AE3,11,1)</f>
        <v>3</v>
      </c>
      <c r="FP7" s="1302"/>
      <c r="FQ7" s="1302"/>
      <c r="FR7" s="1302"/>
      <c r="FS7" s="1303"/>
      <c r="FT7" s="1306"/>
      <c r="FU7" s="1306"/>
      <c r="FV7" s="1306"/>
      <c r="FW7" s="1306"/>
      <c r="FX7" s="1306"/>
      <c r="FY7" s="1306"/>
      <c r="FZ7" s="1306"/>
      <c r="GA7" s="1306"/>
      <c r="GB7" s="1306"/>
      <c r="GC7" s="1306"/>
      <c r="GD7" s="1306"/>
      <c r="GE7" s="1306"/>
      <c r="GF7" s="1306"/>
      <c r="GG7" s="1306"/>
      <c r="GH7" s="1306"/>
      <c r="GI7" s="1306"/>
      <c r="GJ7" s="1306"/>
      <c r="GK7" s="1306"/>
      <c r="GL7" s="1306"/>
      <c r="GM7" s="1306"/>
      <c r="GN7" s="1306"/>
      <c r="GO7" s="1306"/>
      <c r="GP7" s="1306"/>
      <c r="GQ7" s="1306"/>
      <c r="GR7" s="1306"/>
      <c r="GS7" s="1306"/>
      <c r="GT7" s="1306"/>
      <c r="GU7" s="1306"/>
      <c r="GV7" s="1306"/>
      <c r="GW7" s="1306"/>
    </row>
    <row r="8" spans="2:205" ht="22.5" customHeight="1" x14ac:dyDescent="0.2">
      <c r="B8" s="1327"/>
      <c r="C8" s="1327"/>
      <c r="D8" s="1327"/>
      <c r="E8" s="1327"/>
      <c r="F8" s="1327"/>
      <c r="G8" s="1327"/>
      <c r="H8" s="1327"/>
      <c r="I8" s="1327"/>
      <c r="J8" s="1327"/>
      <c r="K8" s="1327"/>
      <c r="L8" s="1313"/>
      <c r="M8" s="1313"/>
      <c r="N8" s="1313"/>
      <c r="O8" s="1313"/>
      <c r="P8" s="1313"/>
      <c r="Q8" s="1313"/>
      <c r="R8" s="1313"/>
      <c r="S8" s="1313"/>
      <c r="T8" s="1313"/>
      <c r="U8" s="1313"/>
      <c r="V8" s="1313"/>
      <c r="W8" s="1313"/>
      <c r="X8" s="1313"/>
      <c r="Y8" s="1313"/>
      <c r="Z8" s="1313"/>
      <c r="AA8" s="1313"/>
      <c r="AB8" s="1313"/>
      <c r="AC8" s="1313"/>
      <c r="AD8" s="1313"/>
      <c r="AE8" s="1313"/>
      <c r="AF8" s="1313"/>
      <c r="AG8" s="1313"/>
      <c r="AH8" s="1313"/>
      <c r="AI8" s="1313"/>
      <c r="AJ8" s="1313"/>
      <c r="AK8" s="1313"/>
      <c r="AL8" s="1313"/>
      <c r="AM8" s="1313"/>
      <c r="AN8" s="1313"/>
      <c r="AO8" s="1313"/>
      <c r="AP8" s="1313"/>
      <c r="AQ8" s="1314"/>
      <c r="AR8" s="1314"/>
      <c r="AS8" s="1314"/>
      <c r="AT8" s="1314"/>
      <c r="AU8" s="1314"/>
      <c r="AV8" s="1314"/>
      <c r="AW8" s="1314"/>
      <c r="AX8" s="1314"/>
      <c r="AY8" s="505"/>
      <c r="AZ8" s="506"/>
      <c r="BA8" s="1301" t="str">
        <f>MID(SUVAHAVUJ!AF3,1,1)</f>
        <v xml:space="preserve"> </v>
      </c>
      <c r="BB8" s="1301"/>
      <c r="BC8" s="1301"/>
      <c r="BD8" s="1301"/>
      <c r="BE8" s="1301"/>
      <c r="BF8" s="1301"/>
      <c r="BG8" s="1301" t="str">
        <f>MID(SUVAHAVUJ!AF3,2,1)</f>
        <v xml:space="preserve"> </v>
      </c>
      <c r="BH8" s="1301"/>
      <c r="BI8" s="1301"/>
      <c r="BJ8" s="1301"/>
      <c r="BK8" s="1301"/>
      <c r="BL8" s="1301" t="str">
        <f>MID(SUVAHAVUJ!AF3,3,1)</f>
        <v xml:space="preserve"> </v>
      </c>
      <c r="BM8" s="1301"/>
      <c r="BN8" s="1301"/>
      <c r="BO8" s="1301"/>
      <c r="BP8" s="1301"/>
      <c r="BQ8" s="1301"/>
      <c r="BR8" s="1301" t="str">
        <f>MID(SUVAHAVUJ!AF3,4,1)</f>
        <v>1</v>
      </c>
      <c r="BS8" s="1301"/>
      <c r="BT8" s="1301"/>
      <c r="BU8" s="1301"/>
      <c r="BV8" s="1301"/>
      <c r="BW8" s="1301" t="str">
        <f>MID(SUVAHAVUJ!AF3,5,1)</f>
        <v>7</v>
      </c>
      <c r="BX8" s="1301"/>
      <c r="BY8" s="1301"/>
      <c r="BZ8" s="1301"/>
      <c r="CA8" s="1301"/>
      <c r="CB8" s="1301"/>
      <c r="CC8" s="1301" t="str">
        <f>MID(SUVAHAVUJ!AF3,6,1)</f>
        <v>1</v>
      </c>
      <c r="CD8" s="1301"/>
      <c r="CE8" s="1301"/>
      <c r="CF8" s="1301"/>
      <c r="CG8" s="1301"/>
      <c r="CH8" s="1301" t="str">
        <f>MID(SUVAHAVUJ!AF3,7,1)</f>
        <v>2</v>
      </c>
      <c r="CI8" s="1301"/>
      <c r="CJ8" s="1301"/>
      <c r="CK8" s="1301"/>
      <c r="CL8" s="1301"/>
      <c r="CM8" s="1301"/>
      <c r="CN8" s="1301" t="str">
        <f>MID(SUVAHAVUJ!AF3,8,1)</f>
        <v>8</v>
      </c>
      <c r="CO8" s="1301"/>
      <c r="CP8" s="1301"/>
      <c r="CQ8" s="1301"/>
      <c r="CR8" s="1301"/>
      <c r="CS8" s="1301" t="str">
        <f>MID(SUVAHAVUJ!AF3,9,1)</f>
        <v>8</v>
      </c>
      <c r="CT8" s="1301"/>
      <c r="CU8" s="1301"/>
      <c r="CV8" s="1301"/>
      <c r="CW8" s="1301"/>
      <c r="CX8" s="1301"/>
      <c r="CY8" s="1301" t="str">
        <f>MID(SUVAHAVUJ!AF3,10,1)</f>
        <v>0</v>
      </c>
      <c r="CZ8" s="1301"/>
      <c r="DA8" s="1301"/>
      <c r="DB8" s="1301"/>
      <c r="DC8" s="1301"/>
      <c r="DD8" s="1301" t="str">
        <f>MID(SUVAHAVUJ!AF3,11,1)</f>
        <v>6</v>
      </c>
      <c r="DE8" s="1301"/>
      <c r="DF8" s="1301"/>
      <c r="DG8" s="1301"/>
      <c r="DH8" s="1301"/>
      <c r="DI8" s="1304"/>
      <c r="DJ8" s="1305"/>
      <c r="DK8" s="1305"/>
      <c r="DL8" s="1305"/>
      <c r="DM8" s="1305"/>
      <c r="DN8" s="1305"/>
      <c r="DO8" s="1305"/>
      <c r="DP8" s="1305"/>
      <c r="DQ8" s="1305"/>
      <c r="DR8" s="1305"/>
      <c r="DS8" s="1305"/>
      <c r="DT8" s="1305"/>
      <c r="DU8" s="1305"/>
      <c r="DV8" s="1305"/>
      <c r="DW8" s="1305"/>
      <c r="DX8" s="1305"/>
      <c r="DY8" s="1305"/>
      <c r="DZ8" s="1305"/>
      <c r="EA8" s="1305"/>
      <c r="EB8" s="1305"/>
      <c r="EC8" s="1305"/>
      <c r="ED8" s="1305"/>
      <c r="EE8" s="1305"/>
      <c r="EF8" s="1305"/>
      <c r="EG8" s="1305"/>
      <c r="EH8" s="1305"/>
      <c r="EI8" s="1305"/>
      <c r="EJ8" s="1305"/>
      <c r="EK8" s="1305"/>
      <c r="EL8" s="1305"/>
      <c r="EM8" s="1305"/>
      <c r="EN8" s="505"/>
      <c r="EO8" s="506"/>
      <c r="EP8" s="1301" t="str">
        <f>MID(SUVAHAVUJ!AG3,1,1)</f>
        <v xml:space="preserve"> </v>
      </c>
      <c r="EQ8" s="1301"/>
      <c r="ER8" s="1301"/>
      <c r="ES8" s="1301"/>
      <c r="ET8" s="1301"/>
      <c r="EU8" s="1301"/>
      <c r="EV8" s="1301" t="str">
        <f>MID(SUVAHAVUJ!AG3,2,1)</f>
        <v xml:space="preserve"> </v>
      </c>
      <c r="EW8" s="1301"/>
      <c r="EX8" s="1301"/>
      <c r="EY8" s="1301"/>
      <c r="EZ8" s="1301"/>
      <c r="FA8" s="1301" t="str">
        <f>MID(SUVAHAVUJ!AG3,3,1)</f>
        <v xml:space="preserve"> </v>
      </c>
      <c r="FB8" s="1301"/>
      <c r="FC8" s="1301"/>
      <c r="FD8" s="1301"/>
      <c r="FE8" s="1301"/>
      <c r="FF8" s="1301"/>
      <c r="FG8" s="1301" t="str">
        <f>MID(SUVAHAVUJ!AG3,4,1)</f>
        <v>1</v>
      </c>
      <c r="FH8" s="1301"/>
      <c r="FI8" s="1301"/>
      <c r="FJ8" s="1301"/>
      <c r="FK8" s="1301"/>
      <c r="FL8" s="1301" t="str">
        <f>MID(SUVAHAVUJ!AG3,5,1)</f>
        <v>7</v>
      </c>
      <c r="FM8" s="1301"/>
      <c r="FN8" s="1301"/>
      <c r="FO8" s="1301"/>
      <c r="FP8" s="1301"/>
      <c r="FQ8" s="1301"/>
      <c r="FR8" s="1301" t="str">
        <f>MID(SUVAHAVUJ!AG3,6,1)</f>
        <v>0</v>
      </c>
      <c r="FS8" s="1301"/>
      <c r="FT8" s="1301"/>
      <c r="FU8" s="1301"/>
      <c r="FV8" s="1301"/>
      <c r="FW8" s="1301" t="str">
        <f>MID(SUVAHAVUJ!AG3,7,1)</f>
        <v>3</v>
      </c>
      <c r="FX8" s="1301"/>
      <c r="FY8" s="1301"/>
      <c r="FZ8" s="1301"/>
      <c r="GA8" s="1301"/>
      <c r="GB8" s="1301"/>
      <c r="GC8" s="1301" t="str">
        <f>MID(SUVAHAVUJ!AG3,8,1)</f>
        <v>3</v>
      </c>
      <c r="GD8" s="1301"/>
      <c r="GE8" s="1301"/>
      <c r="GF8" s="1301"/>
      <c r="GG8" s="1301"/>
      <c r="GH8" s="1301" t="str">
        <f>MID(SUVAHAVUJ!AG3,9,1)</f>
        <v>9</v>
      </c>
      <c r="GI8" s="1301"/>
      <c r="GJ8" s="1301"/>
      <c r="GK8" s="1301"/>
      <c r="GL8" s="1301"/>
      <c r="GM8" s="1301"/>
      <c r="GN8" s="1301" t="str">
        <f>MID(SUVAHAVUJ!AG3,10,1)</f>
        <v>6</v>
      </c>
      <c r="GO8" s="1301"/>
      <c r="GP8" s="1301"/>
      <c r="GQ8" s="1301"/>
      <c r="GR8" s="1301"/>
      <c r="GS8" s="1302" t="str">
        <f>MID(SUVAHAVUJ!AG3,11,1)</f>
        <v>7</v>
      </c>
      <c r="GT8" s="1302"/>
      <c r="GU8" s="1302"/>
      <c r="GV8" s="1302"/>
      <c r="GW8" s="1303"/>
    </row>
    <row r="9" spans="2:205" s="142" customFormat="1" ht="25.5" customHeight="1" x14ac:dyDescent="0.2">
      <c r="B9" s="1311" t="s">
        <v>1953</v>
      </c>
      <c r="C9" s="1311"/>
      <c r="D9" s="1311"/>
      <c r="E9" s="1311"/>
      <c r="F9" s="1311"/>
      <c r="G9" s="1311"/>
      <c r="H9" s="1311"/>
      <c r="I9" s="1311"/>
      <c r="J9" s="1311"/>
      <c r="K9" s="1311"/>
      <c r="L9" s="1312" t="s">
        <v>3189</v>
      </c>
      <c r="M9" s="1313"/>
      <c r="N9" s="1313"/>
      <c r="O9" s="1313"/>
      <c r="P9" s="1313"/>
      <c r="Q9" s="1313"/>
      <c r="R9" s="1313"/>
      <c r="S9" s="1313"/>
      <c r="T9" s="1313"/>
      <c r="U9" s="1313"/>
      <c r="V9" s="1313"/>
      <c r="W9" s="1313"/>
      <c r="X9" s="1313"/>
      <c r="Y9" s="1313"/>
      <c r="Z9" s="1313"/>
      <c r="AA9" s="1313"/>
      <c r="AB9" s="1313"/>
      <c r="AC9" s="1313"/>
      <c r="AD9" s="1313"/>
      <c r="AE9" s="1313"/>
      <c r="AF9" s="1313"/>
      <c r="AG9" s="1313"/>
      <c r="AH9" s="1313"/>
      <c r="AI9" s="1313"/>
      <c r="AJ9" s="1313"/>
      <c r="AK9" s="1313"/>
      <c r="AL9" s="1313"/>
      <c r="AM9" s="1313"/>
      <c r="AN9" s="1313"/>
      <c r="AO9" s="1313"/>
      <c r="AP9" s="1313"/>
      <c r="AQ9" s="1314" t="s">
        <v>936</v>
      </c>
      <c r="AR9" s="1314"/>
      <c r="AS9" s="1314"/>
      <c r="AT9" s="1314"/>
      <c r="AU9" s="1314"/>
      <c r="AV9" s="1314"/>
      <c r="AW9" s="1314"/>
      <c r="AX9" s="1314"/>
      <c r="AY9" s="505"/>
      <c r="AZ9" s="506"/>
      <c r="BA9" s="1302" t="str">
        <f>MID(SUVAHAVUJ!AD4,1,1)</f>
        <v xml:space="preserve"> </v>
      </c>
      <c r="BB9" s="1302"/>
      <c r="BC9" s="1302"/>
      <c r="BD9" s="1302"/>
      <c r="BE9" s="1302"/>
      <c r="BF9" s="1302"/>
      <c r="BG9" s="1302" t="str">
        <f>MID(SUVAHAVUJ!AD4,2,1)</f>
        <v xml:space="preserve"> </v>
      </c>
      <c r="BH9" s="1302"/>
      <c r="BI9" s="1302"/>
      <c r="BJ9" s="1302"/>
      <c r="BK9" s="1302"/>
      <c r="BL9" s="1302" t="str">
        <f>MID(SUVAHAVUJ!AD4,3,1)</f>
        <v xml:space="preserve"> </v>
      </c>
      <c r="BM9" s="1302"/>
      <c r="BN9" s="1302"/>
      <c r="BO9" s="1302"/>
      <c r="BP9" s="1302"/>
      <c r="BQ9" s="1302"/>
      <c r="BR9" s="1302" t="str">
        <f>MID(SUVAHAVUJ!AD4,4,1)</f>
        <v>1</v>
      </c>
      <c r="BS9" s="1302"/>
      <c r="BT9" s="1302"/>
      <c r="BU9" s="1302"/>
      <c r="BV9" s="1302"/>
      <c r="BW9" s="1302" t="str">
        <f>MID(SUVAHAVUJ!AD4,5,1)</f>
        <v>1</v>
      </c>
      <c r="BX9" s="1302"/>
      <c r="BY9" s="1302"/>
      <c r="BZ9" s="1302"/>
      <c r="CA9" s="1302"/>
      <c r="CB9" s="1302"/>
      <c r="CC9" s="1302" t="str">
        <f>MID(SUVAHAVUJ!AD4,6,1)</f>
        <v>7</v>
      </c>
      <c r="CD9" s="1302"/>
      <c r="CE9" s="1302"/>
      <c r="CF9" s="1302"/>
      <c r="CG9" s="1302"/>
      <c r="CH9" s="1302" t="str">
        <f>MID(SUVAHAVUJ!AD4,7,1)</f>
        <v>7</v>
      </c>
      <c r="CI9" s="1302"/>
      <c r="CJ9" s="1302"/>
      <c r="CK9" s="1302"/>
      <c r="CL9" s="1302"/>
      <c r="CM9" s="1302"/>
      <c r="CN9" s="1302" t="str">
        <f>MID(SUVAHAVUJ!AD4,8,1)</f>
        <v>8</v>
      </c>
      <c r="CO9" s="1302"/>
      <c r="CP9" s="1302"/>
      <c r="CQ9" s="1302"/>
      <c r="CR9" s="1302"/>
      <c r="CS9" s="1302" t="str">
        <f>MID(SUVAHAVUJ!AD4,9,1)</f>
        <v>3</v>
      </c>
      <c r="CT9" s="1302"/>
      <c r="CU9" s="1302"/>
      <c r="CV9" s="1302"/>
      <c r="CW9" s="1302"/>
      <c r="CX9" s="1302"/>
      <c r="CY9" s="1302" t="str">
        <f>MID(SUVAHAVUJ!AD4,10,1)</f>
        <v>7</v>
      </c>
      <c r="CZ9" s="1302"/>
      <c r="DA9" s="1302"/>
      <c r="DB9" s="1302"/>
      <c r="DC9" s="1302"/>
      <c r="DD9" s="1302" t="str">
        <f>MID(SUVAHAVUJ!AD4,11,1)</f>
        <v>6</v>
      </c>
      <c r="DE9" s="1302"/>
      <c r="DF9" s="1302"/>
      <c r="DG9" s="1302"/>
      <c r="DH9" s="1302"/>
      <c r="DI9" s="1303"/>
      <c r="DJ9" s="505"/>
      <c r="DK9" s="506"/>
      <c r="DL9" s="1301" t="str">
        <f>MID(SUVAHAVUJ!AE4,1,1)</f>
        <v xml:space="preserve"> </v>
      </c>
      <c r="DM9" s="1301"/>
      <c r="DN9" s="1301"/>
      <c r="DO9" s="1301"/>
      <c r="DP9" s="1301"/>
      <c r="DQ9" s="1301"/>
      <c r="DR9" s="1301" t="str">
        <f>MID(SUVAHAVUJ!AE4,2,1)</f>
        <v xml:space="preserve"> </v>
      </c>
      <c r="DS9" s="1301"/>
      <c r="DT9" s="1301"/>
      <c r="DU9" s="1301"/>
      <c r="DV9" s="1301"/>
      <c r="DW9" s="1301" t="str">
        <f>MID(SUVAHAVUJ!AE4,3,1)</f>
        <v xml:space="preserve"> </v>
      </c>
      <c r="DX9" s="1301"/>
      <c r="DY9" s="1301"/>
      <c r="DZ9" s="1301"/>
      <c r="EA9" s="1301"/>
      <c r="EB9" s="1301"/>
      <c r="EC9" s="1301" t="str">
        <f>MID(SUVAHAVUJ!AE4,4,1)</f>
        <v xml:space="preserve"> </v>
      </c>
      <c r="ED9" s="1301"/>
      <c r="EE9" s="1301"/>
      <c r="EF9" s="1301"/>
      <c r="EG9" s="1301"/>
      <c r="EH9" s="1301" t="str">
        <f>MID(SUVAHAVUJ!AE4,5,1)</f>
        <v>3</v>
      </c>
      <c r="EI9" s="1301"/>
      <c r="EJ9" s="1301"/>
      <c r="EK9" s="1301"/>
      <c r="EL9" s="1301"/>
      <c r="EM9" s="1301"/>
      <c r="EN9" s="1301" t="str">
        <f>MID(SUVAHAVUJ!AE4,6,1)</f>
        <v>9</v>
      </c>
      <c r="EO9" s="1301"/>
      <c r="EP9" s="1301"/>
      <c r="EQ9" s="1301"/>
      <c r="ER9" s="1301"/>
      <c r="ES9" s="1301" t="str">
        <f>MID(SUVAHAVUJ!AE4,7,1)</f>
        <v>3</v>
      </c>
      <c r="ET9" s="1301"/>
      <c r="EU9" s="1301"/>
      <c r="EV9" s="1301"/>
      <c r="EW9" s="1301"/>
      <c r="EX9" s="1301"/>
      <c r="EY9" s="1301" t="str">
        <f>MID(SUVAHAVUJ!AE4,8,1)</f>
        <v>5</v>
      </c>
      <c r="EZ9" s="1301"/>
      <c r="FA9" s="1301"/>
      <c r="FB9" s="1301"/>
      <c r="FC9" s="1301"/>
      <c r="FD9" s="1301" t="str">
        <f>MID(SUVAHAVUJ!AE4,9,1)</f>
        <v>9</v>
      </c>
      <c r="FE9" s="1301"/>
      <c r="FF9" s="1301"/>
      <c r="FG9" s="1301"/>
      <c r="FH9" s="1301"/>
      <c r="FI9" s="1301"/>
      <c r="FJ9" s="1301" t="str">
        <f>MID(SUVAHAVUJ!AE4,10,1)</f>
        <v>9</v>
      </c>
      <c r="FK9" s="1301"/>
      <c r="FL9" s="1301"/>
      <c r="FM9" s="1301"/>
      <c r="FN9" s="1301"/>
      <c r="FO9" s="1302" t="str">
        <f>MID(SUVAHAVUJ!AE4,11,1)</f>
        <v>3</v>
      </c>
      <c r="FP9" s="1302"/>
      <c r="FQ9" s="1302"/>
      <c r="FR9" s="1302"/>
      <c r="FS9" s="1303"/>
      <c r="FT9" s="1306"/>
      <c r="FU9" s="1306"/>
      <c r="FV9" s="1306"/>
      <c r="FW9" s="1306"/>
      <c r="FX9" s="1306"/>
      <c r="FY9" s="1306"/>
      <c r="FZ9" s="1306"/>
      <c r="GA9" s="1306"/>
      <c r="GB9" s="1306"/>
      <c r="GC9" s="1306"/>
      <c r="GD9" s="1306"/>
      <c r="GE9" s="1306"/>
      <c r="GF9" s="1306"/>
      <c r="GG9" s="1306"/>
      <c r="GH9" s="1306"/>
      <c r="GI9" s="1306"/>
      <c r="GJ9" s="1306"/>
      <c r="GK9" s="1306"/>
      <c r="GL9" s="1306"/>
      <c r="GM9" s="1306"/>
      <c r="GN9" s="1306"/>
      <c r="GO9" s="1306"/>
      <c r="GP9" s="1306"/>
      <c r="GQ9" s="1306"/>
      <c r="GR9" s="1306"/>
      <c r="GS9" s="1306"/>
      <c r="GT9" s="1306"/>
      <c r="GU9" s="1306"/>
      <c r="GV9" s="1306"/>
      <c r="GW9" s="1306"/>
    </row>
    <row r="10" spans="2:205" ht="21" customHeight="1" x14ac:dyDescent="0.2">
      <c r="B10" s="1311"/>
      <c r="C10" s="1311"/>
      <c r="D10" s="1311"/>
      <c r="E10" s="1311"/>
      <c r="F10" s="1311"/>
      <c r="G10" s="1311"/>
      <c r="H10" s="1311"/>
      <c r="I10" s="1311"/>
      <c r="J10" s="1311"/>
      <c r="K10" s="1311"/>
      <c r="L10" s="1313"/>
      <c r="M10" s="1313"/>
      <c r="N10" s="1313"/>
      <c r="O10" s="1313"/>
      <c r="P10" s="1313"/>
      <c r="Q10" s="1313"/>
      <c r="R10" s="1313"/>
      <c r="S10" s="1313"/>
      <c r="T10" s="1313"/>
      <c r="U10" s="1313"/>
      <c r="V10" s="1313"/>
      <c r="W10" s="1313"/>
      <c r="X10" s="1313"/>
      <c r="Y10" s="1313"/>
      <c r="Z10" s="1313"/>
      <c r="AA10" s="1313"/>
      <c r="AB10" s="1313"/>
      <c r="AC10" s="1313"/>
      <c r="AD10" s="1313"/>
      <c r="AE10" s="1313"/>
      <c r="AF10" s="1313"/>
      <c r="AG10" s="1313"/>
      <c r="AH10" s="1313"/>
      <c r="AI10" s="1313"/>
      <c r="AJ10" s="1313"/>
      <c r="AK10" s="1313"/>
      <c r="AL10" s="1313"/>
      <c r="AM10" s="1313"/>
      <c r="AN10" s="1313"/>
      <c r="AO10" s="1313"/>
      <c r="AP10" s="1313"/>
      <c r="AQ10" s="1314"/>
      <c r="AR10" s="1314"/>
      <c r="AS10" s="1314"/>
      <c r="AT10" s="1314"/>
      <c r="AU10" s="1314"/>
      <c r="AV10" s="1314"/>
      <c r="AW10" s="1314"/>
      <c r="AX10" s="1314"/>
      <c r="AY10" s="505"/>
      <c r="AZ10" s="506"/>
      <c r="BA10" s="1301" t="str">
        <f>MID(SUVAHAVUJ!AF4,1,1)</f>
        <v xml:space="preserve"> </v>
      </c>
      <c r="BB10" s="1301"/>
      <c r="BC10" s="1301"/>
      <c r="BD10" s="1301"/>
      <c r="BE10" s="1301"/>
      <c r="BF10" s="1301"/>
      <c r="BG10" s="1301" t="str">
        <f>MID(SUVAHAVUJ!AF4,2,1)</f>
        <v xml:space="preserve"> </v>
      </c>
      <c r="BH10" s="1301"/>
      <c r="BI10" s="1301"/>
      <c r="BJ10" s="1301"/>
      <c r="BK10" s="1301"/>
      <c r="BL10" s="1301" t="str">
        <f>MID(SUVAHAVUJ!AF4,3,1)</f>
        <v xml:space="preserve"> </v>
      </c>
      <c r="BM10" s="1301"/>
      <c r="BN10" s="1301"/>
      <c r="BO10" s="1301"/>
      <c r="BP10" s="1301"/>
      <c r="BQ10" s="1301"/>
      <c r="BR10" s="1301" t="str">
        <f>MID(SUVAHAVUJ!AF4,4,1)</f>
        <v xml:space="preserve"> </v>
      </c>
      <c r="BS10" s="1301"/>
      <c r="BT10" s="1301"/>
      <c r="BU10" s="1301"/>
      <c r="BV10" s="1301"/>
      <c r="BW10" s="1301" t="str">
        <f>MID(SUVAHAVUJ!AF4,5,1)</f>
        <v>7</v>
      </c>
      <c r="BX10" s="1301"/>
      <c r="BY10" s="1301"/>
      <c r="BZ10" s="1301"/>
      <c r="CA10" s="1301"/>
      <c r="CB10" s="1301"/>
      <c r="CC10" s="1301" t="str">
        <f>MID(SUVAHAVUJ!AF4,6,1)</f>
        <v>8</v>
      </c>
      <c r="CD10" s="1301"/>
      <c r="CE10" s="1301"/>
      <c r="CF10" s="1301"/>
      <c r="CG10" s="1301"/>
      <c r="CH10" s="1301" t="str">
        <f>MID(SUVAHAVUJ!AF4,7,1)</f>
        <v>4</v>
      </c>
      <c r="CI10" s="1301"/>
      <c r="CJ10" s="1301"/>
      <c r="CK10" s="1301"/>
      <c r="CL10" s="1301"/>
      <c r="CM10" s="1301"/>
      <c r="CN10" s="1301" t="str">
        <f>MID(SUVAHAVUJ!AF4,8,1)</f>
        <v>2</v>
      </c>
      <c r="CO10" s="1301"/>
      <c r="CP10" s="1301"/>
      <c r="CQ10" s="1301"/>
      <c r="CR10" s="1301"/>
      <c r="CS10" s="1301" t="str">
        <f>MID(SUVAHAVUJ!AF4,9,1)</f>
        <v>3</v>
      </c>
      <c r="CT10" s="1301"/>
      <c r="CU10" s="1301"/>
      <c r="CV10" s="1301"/>
      <c r="CW10" s="1301"/>
      <c r="CX10" s="1301"/>
      <c r="CY10" s="1301" t="str">
        <f>MID(SUVAHAVUJ!AF4,10,1)</f>
        <v>8</v>
      </c>
      <c r="CZ10" s="1301"/>
      <c r="DA10" s="1301"/>
      <c r="DB10" s="1301"/>
      <c r="DC10" s="1301"/>
      <c r="DD10" s="1301" t="str">
        <f>MID(SUVAHAVUJ!AF4,11,1)</f>
        <v>3</v>
      </c>
      <c r="DE10" s="1301"/>
      <c r="DF10" s="1301"/>
      <c r="DG10" s="1301"/>
      <c r="DH10" s="1301"/>
      <c r="DI10" s="1304"/>
      <c r="DJ10" s="1305"/>
      <c r="DK10" s="1305"/>
      <c r="DL10" s="1305"/>
      <c r="DM10" s="1305"/>
      <c r="DN10" s="1305"/>
      <c r="DO10" s="1305"/>
      <c r="DP10" s="1305"/>
      <c r="DQ10" s="1305"/>
      <c r="DR10" s="1305"/>
      <c r="DS10" s="1305"/>
      <c r="DT10" s="1305"/>
      <c r="DU10" s="1305"/>
      <c r="DV10" s="1305"/>
      <c r="DW10" s="1305"/>
      <c r="DX10" s="1305"/>
      <c r="DY10" s="1305"/>
      <c r="DZ10" s="1305"/>
      <c r="EA10" s="1305"/>
      <c r="EB10" s="1305"/>
      <c r="EC10" s="1305"/>
      <c r="ED10" s="1305"/>
      <c r="EE10" s="1305"/>
      <c r="EF10" s="1305"/>
      <c r="EG10" s="1305"/>
      <c r="EH10" s="1305"/>
      <c r="EI10" s="1305"/>
      <c r="EJ10" s="1305"/>
      <c r="EK10" s="1305"/>
      <c r="EL10" s="1305"/>
      <c r="EM10" s="1305"/>
      <c r="EN10" s="505"/>
      <c r="EO10" s="506"/>
      <c r="EP10" s="1301" t="str">
        <f>MID(SUVAHAVUJ!AG4,1,1)</f>
        <v xml:space="preserve"> </v>
      </c>
      <c r="EQ10" s="1301"/>
      <c r="ER10" s="1301"/>
      <c r="ES10" s="1301"/>
      <c r="ET10" s="1301"/>
      <c r="EU10" s="1301"/>
      <c r="EV10" s="1301" t="str">
        <f>MID(SUVAHAVUJ!AG4,2,1)</f>
        <v xml:space="preserve"> </v>
      </c>
      <c r="EW10" s="1301"/>
      <c r="EX10" s="1301"/>
      <c r="EY10" s="1301"/>
      <c r="EZ10" s="1301"/>
      <c r="FA10" s="1301" t="str">
        <f>MID(SUVAHAVUJ!AG4,3,1)</f>
        <v xml:space="preserve"> </v>
      </c>
      <c r="FB10" s="1301"/>
      <c r="FC10" s="1301"/>
      <c r="FD10" s="1301"/>
      <c r="FE10" s="1301"/>
      <c r="FF10" s="1301"/>
      <c r="FG10" s="1301" t="str">
        <f>MID(SUVAHAVUJ!AG4,4,1)</f>
        <v xml:space="preserve"> </v>
      </c>
      <c r="FH10" s="1301"/>
      <c r="FI10" s="1301"/>
      <c r="FJ10" s="1301"/>
      <c r="FK10" s="1301"/>
      <c r="FL10" s="1301" t="str">
        <f>MID(SUVAHAVUJ!AG4,5,1)</f>
        <v>5</v>
      </c>
      <c r="FM10" s="1301"/>
      <c r="FN10" s="1301"/>
      <c r="FO10" s="1301"/>
      <c r="FP10" s="1301"/>
      <c r="FQ10" s="1301"/>
      <c r="FR10" s="1301" t="str">
        <f>MID(SUVAHAVUJ!AG4,6,1)</f>
        <v>9</v>
      </c>
      <c r="FS10" s="1301"/>
      <c r="FT10" s="1301"/>
      <c r="FU10" s="1301"/>
      <c r="FV10" s="1301"/>
      <c r="FW10" s="1301" t="str">
        <f>MID(SUVAHAVUJ!AG4,7,1)</f>
        <v>8</v>
      </c>
      <c r="FX10" s="1301"/>
      <c r="FY10" s="1301"/>
      <c r="FZ10" s="1301"/>
      <c r="GA10" s="1301"/>
      <c r="GB10" s="1301"/>
      <c r="GC10" s="1301" t="str">
        <f>MID(SUVAHAVUJ!AG4,8,1)</f>
        <v>6</v>
      </c>
      <c r="GD10" s="1301"/>
      <c r="GE10" s="1301"/>
      <c r="GF10" s="1301"/>
      <c r="GG10" s="1301"/>
      <c r="GH10" s="1301" t="str">
        <f>MID(SUVAHAVUJ!AG4,9,1)</f>
        <v>0</v>
      </c>
      <c r="GI10" s="1301"/>
      <c r="GJ10" s="1301"/>
      <c r="GK10" s="1301"/>
      <c r="GL10" s="1301"/>
      <c r="GM10" s="1301"/>
      <c r="GN10" s="1301" t="str">
        <f>MID(SUVAHAVUJ!AG4,10,1)</f>
        <v>6</v>
      </c>
      <c r="GO10" s="1301"/>
      <c r="GP10" s="1301"/>
      <c r="GQ10" s="1301"/>
      <c r="GR10" s="1301"/>
      <c r="GS10" s="1302" t="str">
        <f>MID(SUVAHAVUJ!AG4,11,1)</f>
        <v>7</v>
      </c>
      <c r="GT10" s="1302"/>
      <c r="GU10" s="1302"/>
      <c r="GV10" s="1302"/>
      <c r="GW10" s="1303"/>
    </row>
    <row r="11" spans="2:205" s="142" customFormat="1" ht="23.25" customHeight="1" x14ac:dyDescent="0.2">
      <c r="B11" s="1311" t="s">
        <v>2363</v>
      </c>
      <c r="C11" s="1311"/>
      <c r="D11" s="1311"/>
      <c r="E11" s="1311"/>
      <c r="F11" s="1311"/>
      <c r="G11" s="1311"/>
      <c r="H11" s="1311"/>
      <c r="I11" s="1311"/>
      <c r="J11" s="1311"/>
      <c r="K11" s="1311"/>
      <c r="L11" s="1312" t="s">
        <v>3190</v>
      </c>
      <c r="M11" s="1313"/>
      <c r="N11" s="1313"/>
      <c r="O11" s="1313"/>
      <c r="P11" s="1313"/>
      <c r="Q11" s="1313"/>
      <c r="R11" s="1313"/>
      <c r="S11" s="1313"/>
      <c r="T11" s="1313"/>
      <c r="U11" s="1313"/>
      <c r="V11" s="1313"/>
      <c r="W11" s="1313"/>
      <c r="X11" s="1313"/>
      <c r="Y11" s="1313"/>
      <c r="Z11" s="1313"/>
      <c r="AA11" s="1313"/>
      <c r="AB11" s="1313"/>
      <c r="AC11" s="1313"/>
      <c r="AD11" s="1313"/>
      <c r="AE11" s="1313"/>
      <c r="AF11" s="1313"/>
      <c r="AG11" s="1313"/>
      <c r="AH11" s="1313"/>
      <c r="AI11" s="1313"/>
      <c r="AJ11" s="1313"/>
      <c r="AK11" s="1313"/>
      <c r="AL11" s="1313"/>
      <c r="AM11" s="1313"/>
      <c r="AN11" s="1313"/>
      <c r="AO11" s="1313"/>
      <c r="AP11" s="1313"/>
      <c r="AQ11" s="1314" t="s">
        <v>954</v>
      </c>
      <c r="AR11" s="1314"/>
      <c r="AS11" s="1314"/>
      <c r="AT11" s="1314"/>
      <c r="AU11" s="1314"/>
      <c r="AV11" s="1314"/>
      <c r="AW11" s="1314"/>
      <c r="AX11" s="1314"/>
      <c r="AY11" s="505"/>
      <c r="AZ11" s="506"/>
      <c r="BA11" s="1302" t="str">
        <f>MID(SUVAHAVUJ!AD5,1,1)</f>
        <v xml:space="preserve"> </v>
      </c>
      <c r="BB11" s="1302"/>
      <c r="BC11" s="1302"/>
      <c r="BD11" s="1302"/>
      <c r="BE11" s="1302"/>
      <c r="BF11" s="1302"/>
      <c r="BG11" s="1302" t="str">
        <f>MID(SUVAHAVUJ!AD5,2,1)</f>
        <v xml:space="preserve"> </v>
      </c>
      <c r="BH11" s="1302"/>
      <c r="BI11" s="1302"/>
      <c r="BJ11" s="1302"/>
      <c r="BK11" s="1302"/>
      <c r="BL11" s="1302" t="str">
        <f>MID(SUVAHAVUJ!AD5,3,1)</f>
        <v xml:space="preserve"> </v>
      </c>
      <c r="BM11" s="1302"/>
      <c r="BN11" s="1302"/>
      <c r="BO11" s="1302"/>
      <c r="BP11" s="1302"/>
      <c r="BQ11" s="1302"/>
      <c r="BR11" s="1302" t="str">
        <f>MID(SUVAHAVUJ!AD5,4,1)</f>
        <v xml:space="preserve"> </v>
      </c>
      <c r="BS11" s="1302"/>
      <c r="BT11" s="1302"/>
      <c r="BU11" s="1302"/>
      <c r="BV11" s="1302"/>
      <c r="BW11" s="1302" t="str">
        <f>MID(SUVAHAVUJ!AD5,5,1)</f>
        <v xml:space="preserve"> </v>
      </c>
      <c r="BX11" s="1302"/>
      <c r="BY11" s="1302"/>
      <c r="BZ11" s="1302"/>
      <c r="CA11" s="1302"/>
      <c r="CB11" s="1302"/>
      <c r="CC11" s="1302" t="str">
        <f>MID(SUVAHAVUJ!AD5,6,1)</f>
        <v xml:space="preserve"> </v>
      </c>
      <c r="CD11" s="1302"/>
      <c r="CE11" s="1302"/>
      <c r="CF11" s="1302"/>
      <c r="CG11" s="1302"/>
      <c r="CH11" s="1302" t="str">
        <f>MID(SUVAHAVUJ!AD5,7,1)</f>
        <v>7</v>
      </c>
      <c r="CI11" s="1302"/>
      <c r="CJ11" s="1302"/>
      <c r="CK11" s="1302"/>
      <c r="CL11" s="1302"/>
      <c r="CM11" s="1302"/>
      <c r="CN11" s="1302" t="str">
        <f>MID(SUVAHAVUJ!AD5,8,1)</f>
        <v>3</v>
      </c>
      <c r="CO11" s="1302"/>
      <c r="CP11" s="1302"/>
      <c r="CQ11" s="1302"/>
      <c r="CR11" s="1302"/>
      <c r="CS11" s="1302" t="str">
        <f>MID(SUVAHAVUJ!AD5,9,1)</f>
        <v>8</v>
      </c>
      <c r="CT11" s="1302"/>
      <c r="CU11" s="1302"/>
      <c r="CV11" s="1302"/>
      <c r="CW11" s="1302"/>
      <c r="CX11" s="1302"/>
      <c r="CY11" s="1302" t="str">
        <f>MID(SUVAHAVUJ!AD5,10,1)</f>
        <v>9</v>
      </c>
      <c r="CZ11" s="1302"/>
      <c r="DA11" s="1302"/>
      <c r="DB11" s="1302"/>
      <c r="DC11" s="1302"/>
      <c r="DD11" s="1302" t="str">
        <f>MID(SUVAHAVUJ!AD5,11,1)</f>
        <v>0</v>
      </c>
      <c r="DE11" s="1302"/>
      <c r="DF11" s="1302"/>
      <c r="DG11" s="1302"/>
      <c r="DH11" s="1302"/>
      <c r="DI11" s="1303"/>
      <c r="DJ11" s="505"/>
      <c r="DK11" s="506"/>
      <c r="DL11" s="1301" t="str">
        <f>MID(SUVAHAVUJ!AE5,1,1)</f>
        <v xml:space="preserve"> </v>
      </c>
      <c r="DM11" s="1301"/>
      <c r="DN11" s="1301"/>
      <c r="DO11" s="1301"/>
      <c r="DP11" s="1301"/>
      <c r="DQ11" s="1301"/>
      <c r="DR11" s="1301" t="str">
        <f>MID(SUVAHAVUJ!AE5,2,1)</f>
        <v xml:space="preserve"> </v>
      </c>
      <c r="DS11" s="1301"/>
      <c r="DT11" s="1301"/>
      <c r="DU11" s="1301"/>
      <c r="DV11" s="1301"/>
      <c r="DW11" s="1301" t="str">
        <f>MID(SUVAHAVUJ!AE5,3,1)</f>
        <v xml:space="preserve"> </v>
      </c>
      <c r="DX11" s="1301"/>
      <c r="DY11" s="1301"/>
      <c r="DZ11" s="1301"/>
      <c r="EA11" s="1301"/>
      <c r="EB11" s="1301"/>
      <c r="EC11" s="1301" t="str">
        <f>MID(SUVAHAVUJ!AE5,4,1)</f>
        <v xml:space="preserve"> </v>
      </c>
      <c r="ED11" s="1301"/>
      <c r="EE11" s="1301"/>
      <c r="EF11" s="1301"/>
      <c r="EG11" s="1301"/>
      <c r="EH11" s="1301" t="str">
        <f>MID(SUVAHAVUJ!AE5,5,1)</f>
        <v xml:space="preserve"> </v>
      </c>
      <c r="EI11" s="1301"/>
      <c r="EJ11" s="1301"/>
      <c r="EK11" s="1301"/>
      <c r="EL11" s="1301"/>
      <c r="EM11" s="1301"/>
      <c r="EN11" s="1301" t="str">
        <f>MID(SUVAHAVUJ!AE5,6,1)</f>
        <v xml:space="preserve"> </v>
      </c>
      <c r="EO11" s="1301"/>
      <c r="EP11" s="1301"/>
      <c r="EQ11" s="1301"/>
      <c r="ER11" s="1301"/>
      <c r="ES11" s="1301" t="str">
        <f>MID(SUVAHAVUJ!AE5,7,1)</f>
        <v>7</v>
      </c>
      <c r="ET11" s="1301"/>
      <c r="EU11" s="1301"/>
      <c r="EV11" s="1301"/>
      <c r="EW11" s="1301"/>
      <c r="EX11" s="1301"/>
      <c r="EY11" s="1301" t="str">
        <f>MID(SUVAHAVUJ!AE5,8,1)</f>
        <v>3</v>
      </c>
      <c r="EZ11" s="1301"/>
      <c r="FA11" s="1301"/>
      <c r="FB11" s="1301"/>
      <c r="FC11" s="1301"/>
      <c r="FD11" s="1301" t="str">
        <f>MID(SUVAHAVUJ!AE5,9,1)</f>
        <v>8</v>
      </c>
      <c r="FE11" s="1301"/>
      <c r="FF11" s="1301"/>
      <c r="FG11" s="1301"/>
      <c r="FH11" s="1301"/>
      <c r="FI11" s="1301"/>
      <c r="FJ11" s="1301" t="str">
        <f>MID(SUVAHAVUJ!AE5,10,1)</f>
        <v>9</v>
      </c>
      <c r="FK11" s="1301"/>
      <c r="FL11" s="1301"/>
      <c r="FM11" s="1301"/>
      <c r="FN11" s="1301"/>
      <c r="FO11" s="1302" t="str">
        <f>MID(SUVAHAVUJ!AE5,11,1)</f>
        <v>0</v>
      </c>
      <c r="FP11" s="1302"/>
      <c r="FQ11" s="1302"/>
      <c r="FR11" s="1302"/>
      <c r="FS11" s="1303"/>
      <c r="FT11" s="1306"/>
      <c r="FU11" s="1306"/>
      <c r="FV11" s="1306"/>
      <c r="FW11" s="1306"/>
      <c r="FX11" s="1306"/>
      <c r="FY11" s="1306"/>
      <c r="FZ11" s="1306"/>
      <c r="GA11" s="1306"/>
      <c r="GB11" s="1306"/>
      <c r="GC11" s="1306"/>
      <c r="GD11" s="1306"/>
      <c r="GE11" s="1306"/>
      <c r="GF11" s="1306"/>
      <c r="GG11" s="1306"/>
      <c r="GH11" s="1306"/>
      <c r="GI11" s="1306"/>
      <c r="GJ11" s="1306"/>
      <c r="GK11" s="1306"/>
      <c r="GL11" s="1306"/>
      <c r="GM11" s="1306"/>
      <c r="GN11" s="1306"/>
      <c r="GO11" s="1306"/>
      <c r="GP11" s="1306"/>
      <c r="GQ11" s="1306"/>
      <c r="GR11" s="1306"/>
      <c r="GS11" s="1306"/>
      <c r="GT11" s="1306"/>
      <c r="GU11" s="1306"/>
      <c r="GV11" s="1306"/>
      <c r="GW11" s="1306"/>
    </row>
    <row r="12" spans="2:205" ht="23.25" customHeight="1" x14ac:dyDescent="0.2">
      <c r="B12" s="1311"/>
      <c r="C12" s="1311"/>
      <c r="D12" s="1311"/>
      <c r="E12" s="1311"/>
      <c r="F12" s="1311"/>
      <c r="G12" s="1311"/>
      <c r="H12" s="1311"/>
      <c r="I12" s="1311"/>
      <c r="J12" s="1311"/>
      <c r="K12" s="1311"/>
      <c r="L12" s="1313"/>
      <c r="M12" s="1313"/>
      <c r="N12" s="1313"/>
      <c r="O12" s="1313"/>
      <c r="P12" s="1313"/>
      <c r="Q12" s="1313"/>
      <c r="R12" s="1313"/>
      <c r="S12" s="1313"/>
      <c r="T12" s="1313"/>
      <c r="U12" s="1313"/>
      <c r="V12" s="1313"/>
      <c r="W12" s="1313"/>
      <c r="X12" s="1313"/>
      <c r="Y12" s="1313"/>
      <c r="Z12" s="1313"/>
      <c r="AA12" s="1313"/>
      <c r="AB12" s="1313"/>
      <c r="AC12" s="1313"/>
      <c r="AD12" s="1313"/>
      <c r="AE12" s="1313"/>
      <c r="AF12" s="1313"/>
      <c r="AG12" s="1313"/>
      <c r="AH12" s="1313"/>
      <c r="AI12" s="1313"/>
      <c r="AJ12" s="1313"/>
      <c r="AK12" s="1313"/>
      <c r="AL12" s="1313"/>
      <c r="AM12" s="1313"/>
      <c r="AN12" s="1313"/>
      <c r="AO12" s="1313"/>
      <c r="AP12" s="1313"/>
      <c r="AQ12" s="1314"/>
      <c r="AR12" s="1314"/>
      <c r="AS12" s="1314"/>
      <c r="AT12" s="1314"/>
      <c r="AU12" s="1314"/>
      <c r="AV12" s="1314"/>
      <c r="AW12" s="1314"/>
      <c r="AX12" s="1314"/>
      <c r="AY12" s="505"/>
      <c r="AZ12" s="506"/>
      <c r="BA12" s="1301" t="str">
        <f>MID(SUVAHAVUJ!AF5,1,1)</f>
        <v xml:space="preserve"> </v>
      </c>
      <c r="BB12" s="1301"/>
      <c r="BC12" s="1301"/>
      <c r="BD12" s="1301"/>
      <c r="BE12" s="1301"/>
      <c r="BF12" s="1301"/>
      <c r="BG12" s="1301" t="str">
        <f>MID(SUVAHAVUJ!AF5,2,1)</f>
        <v xml:space="preserve"> </v>
      </c>
      <c r="BH12" s="1301"/>
      <c r="BI12" s="1301"/>
      <c r="BJ12" s="1301"/>
      <c r="BK12" s="1301"/>
      <c r="BL12" s="1301" t="str">
        <f>MID(SUVAHAVUJ!AF5,3,1)</f>
        <v xml:space="preserve"> </v>
      </c>
      <c r="BM12" s="1301"/>
      <c r="BN12" s="1301"/>
      <c r="BO12" s="1301"/>
      <c r="BP12" s="1301"/>
      <c r="BQ12" s="1301"/>
      <c r="BR12" s="1301" t="str">
        <f>MID(SUVAHAVUJ!AF5,4,1)</f>
        <v xml:space="preserve"> </v>
      </c>
      <c r="BS12" s="1301"/>
      <c r="BT12" s="1301"/>
      <c r="BU12" s="1301"/>
      <c r="BV12" s="1301"/>
      <c r="BW12" s="1301" t="str">
        <f>MID(SUVAHAVUJ!AF5,5,1)</f>
        <v xml:space="preserve"> </v>
      </c>
      <c r="BX12" s="1301"/>
      <c r="BY12" s="1301"/>
      <c r="BZ12" s="1301"/>
      <c r="CA12" s="1301"/>
      <c r="CB12" s="1301"/>
      <c r="CC12" s="1301" t="str">
        <f>MID(SUVAHAVUJ!AF5,6,1)</f>
        <v xml:space="preserve"> </v>
      </c>
      <c r="CD12" s="1301"/>
      <c r="CE12" s="1301"/>
      <c r="CF12" s="1301"/>
      <c r="CG12" s="1301"/>
      <c r="CH12" s="1301" t="str">
        <f>MID(SUVAHAVUJ!AF5,7,1)</f>
        <v xml:space="preserve"> </v>
      </c>
      <c r="CI12" s="1301"/>
      <c r="CJ12" s="1301"/>
      <c r="CK12" s="1301"/>
      <c r="CL12" s="1301"/>
      <c r="CM12" s="1301"/>
      <c r="CN12" s="1301" t="str">
        <f>MID(SUVAHAVUJ!AF5,8,1)</f>
        <v xml:space="preserve"> </v>
      </c>
      <c r="CO12" s="1301"/>
      <c r="CP12" s="1301"/>
      <c r="CQ12" s="1301"/>
      <c r="CR12" s="1301"/>
      <c r="CS12" s="1301" t="str">
        <f>MID(SUVAHAVUJ!AF5,9,1)</f>
        <v xml:space="preserve"> </v>
      </c>
      <c r="CT12" s="1301"/>
      <c r="CU12" s="1301"/>
      <c r="CV12" s="1301"/>
      <c r="CW12" s="1301"/>
      <c r="CX12" s="1301"/>
      <c r="CY12" s="1301" t="str">
        <f>MID(SUVAHAVUJ!AF5,10,1)</f>
        <v xml:space="preserve"> </v>
      </c>
      <c r="CZ12" s="1301"/>
      <c r="DA12" s="1301"/>
      <c r="DB12" s="1301"/>
      <c r="DC12" s="1301"/>
      <c r="DD12" s="1301" t="str">
        <f>MID(SUVAHAVUJ!AF5,11,1)</f>
        <v>0</v>
      </c>
      <c r="DE12" s="1301"/>
      <c r="DF12" s="1301"/>
      <c r="DG12" s="1301"/>
      <c r="DH12" s="1301"/>
      <c r="DI12" s="1304"/>
      <c r="DJ12" s="1305"/>
      <c r="DK12" s="1305"/>
      <c r="DL12" s="1305"/>
      <c r="DM12" s="1305"/>
      <c r="DN12" s="1305"/>
      <c r="DO12" s="1305"/>
      <c r="DP12" s="1305"/>
      <c r="DQ12" s="1305"/>
      <c r="DR12" s="1305"/>
      <c r="DS12" s="1305"/>
      <c r="DT12" s="1305"/>
      <c r="DU12" s="1305"/>
      <c r="DV12" s="1305"/>
      <c r="DW12" s="1305"/>
      <c r="DX12" s="1305"/>
      <c r="DY12" s="1305"/>
      <c r="DZ12" s="1305"/>
      <c r="EA12" s="1305"/>
      <c r="EB12" s="1305"/>
      <c r="EC12" s="1305"/>
      <c r="ED12" s="1305"/>
      <c r="EE12" s="1305"/>
      <c r="EF12" s="1305"/>
      <c r="EG12" s="1305"/>
      <c r="EH12" s="1305"/>
      <c r="EI12" s="1305"/>
      <c r="EJ12" s="1305"/>
      <c r="EK12" s="1305"/>
      <c r="EL12" s="1305"/>
      <c r="EM12" s="1305"/>
      <c r="EN12" s="505"/>
      <c r="EO12" s="506"/>
      <c r="EP12" s="1301" t="str">
        <f>MID(SUVAHAVUJ!AG5,1,1)</f>
        <v xml:space="preserve"> </v>
      </c>
      <c r="EQ12" s="1301"/>
      <c r="ER12" s="1301"/>
      <c r="ES12" s="1301"/>
      <c r="ET12" s="1301"/>
      <c r="EU12" s="1301"/>
      <c r="EV12" s="1301" t="str">
        <f>MID(SUVAHAVUJ!AG5,2,1)</f>
        <v xml:space="preserve"> </v>
      </c>
      <c r="EW12" s="1301"/>
      <c r="EX12" s="1301"/>
      <c r="EY12" s="1301"/>
      <c r="EZ12" s="1301"/>
      <c r="FA12" s="1301" t="str">
        <f>MID(SUVAHAVUJ!AG5,3,1)</f>
        <v xml:space="preserve"> </v>
      </c>
      <c r="FB12" s="1301"/>
      <c r="FC12" s="1301"/>
      <c r="FD12" s="1301"/>
      <c r="FE12" s="1301"/>
      <c r="FF12" s="1301"/>
      <c r="FG12" s="1301" t="str">
        <f>MID(SUVAHAVUJ!AG5,4,1)</f>
        <v xml:space="preserve"> </v>
      </c>
      <c r="FH12" s="1301"/>
      <c r="FI12" s="1301"/>
      <c r="FJ12" s="1301"/>
      <c r="FK12" s="1301"/>
      <c r="FL12" s="1301" t="str">
        <f>MID(SUVAHAVUJ!AG5,5,1)</f>
        <v xml:space="preserve"> </v>
      </c>
      <c r="FM12" s="1301"/>
      <c r="FN12" s="1301"/>
      <c r="FO12" s="1301"/>
      <c r="FP12" s="1301"/>
      <c r="FQ12" s="1301"/>
      <c r="FR12" s="1301" t="str">
        <f>MID(SUVAHAVUJ!AG5,6,1)</f>
        <v xml:space="preserve"> </v>
      </c>
      <c r="FS12" s="1301"/>
      <c r="FT12" s="1301"/>
      <c r="FU12" s="1301"/>
      <c r="FV12" s="1301"/>
      <c r="FW12" s="1301" t="str">
        <f>MID(SUVAHAVUJ!AG5,7,1)</f>
        <v xml:space="preserve"> </v>
      </c>
      <c r="FX12" s="1301"/>
      <c r="FY12" s="1301"/>
      <c r="FZ12" s="1301"/>
      <c r="GA12" s="1301"/>
      <c r="GB12" s="1301"/>
      <c r="GC12" s="1301" t="str">
        <f>MID(SUVAHAVUJ!AG5,8,1)</f>
        <v xml:space="preserve"> </v>
      </c>
      <c r="GD12" s="1301"/>
      <c r="GE12" s="1301"/>
      <c r="GF12" s="1301"/>
      <c r="GG12" s="1301"/>
      <c r="GH12" s="1301" t="str">
        <f>MID(SUVAHAVUJ!AG5,9,1)</f>
        <v xml:space="preserve"> </v>
      </c>
      <c r="GI12" s="1301"/>
      <c r="GJ12" s="1301"/>
      <c r="GK12" s="1301"/>
      <c r="GL12" s="1301"/>
      <c r="GM12" s="1301"/>
      <c r="GN12" s="1301" t="str">
        <f>MID(SUVAHAVUJ!AG5,10,1)</f>
        <v xml:space="preserve"> </v>
      </c>
      <c r="GO12" s="1301"/>
      <c r="GP12" s="1301"/>
      <c r="GQ12" s="1301"/>
      <c r="GR12" s="1301"/>
      <c r="GS12" s="1302" t="str">
        <f>MID(SUVAHAVUJ!AG5,11,1)</f>
        <v>0</v>
      </c>
      <c r="GT12" s="1302"/>
      <c r="GU12" s="1302"/>
      <c r="GV12" s="1302"/>
      <c r="GW12" s="1303"/>
    </row>
    <row r="13" spans="2:205" s="142" customFormat="1" ht="23.25" customHeight="1" x14ac:dyDescent="0.2">
      <c r="B13" s="1315" t="s">
        <v>2366</v>
      </c>
      <c r="C13" s="1315"/>
      <c r="D13" s="1315"/>
      <c r="E13" s="1315"/>
      <c r="F13" s="1315"/>
      <c r="G13" s="1315"/>
      <c r="H13" s="1315"/>
      <c r="I13" s="1315"/>
      <c r="J13" s="1315"/>
      <c r="K13" s="1315"/>
      <c r="L13" s="1308" t="s">
        <v>3191</v>
      </c>
      <c r="M13" s="1309"/>
      <c r="N13" s="1309"/>
      <c r="O13" s="1309"/>
      <c r="P13" s="1309"/>
      <c r="Q13" s="1309"/>
      <c r="R13" s="1309"/>
      <c r="S13" s="1309"/>
      <c r="T13" s="1309"/>
      <c r="U13" s="1309"/>
      <c r="V13" s="1309"/>
      <c r="W13" s="1309"/>
      <c r="X13" s="1309"/>
      <c r="Y13" s="1309"/>
      <c r="Z13" s="1309"/>
      <c r="AA13" s="1309"/>
      <c r="AB13" s="1309"/>
      <c r="AC13" s="1309"/>
      <c r="AD13" s="1309"/>
      <c r="AE13" s="1309"/>
      <c r="AF13" s="1309"/>
      <c r="AG13" s="1309"/>
      <c r="AH13" s="1309"/>
      <c r="AI13" s="1309"/>
      <c r="AJ13" s="1309"/>
      <c r="AK13" s="1309"/>
      <c r="AL13" s="1309"/>
      <c r="AM13" s="1309"/>
      <c r="AN13" s="1309"/>
      <c r="AO13" s="1309"/>
      <c r="AP13" s="1309"/>
      <c r="AQ13" s="1310" t="s">
        <v>960</v>
      </c>
      <c r="AR13" s="1310"/>
      <c r="AS13" s="1310"/>
      <c r="AT13" s="1310"/>
      <c r="AU13" s="1310"/>
      <c r="AV13" s="1310"/>
      <c r="AW13" s="1310"/>
      <c r="AX13" s="1310"/>
      <c r="AY13" s="505"/>
      <c r="AZ13" s="506"/>
      <c r="BA13" s="1302" t="str">
        <f>MID(SUVAHAVUJ!AD6,1,1)</f>
        <v xml:space="preserve"> </v>
      </c>
      <c r="BB13" s="1302"/>
      <c r="BC13" s="1302"/>
      <c r="BD13" s="1302"/>
      <c r="BE13" s="1302"/>
      <c r="BF13" s="1302"/>
      <c r="BG13" s="1302" t="str">
        <f>MID(SUVAHAVUJ!AD6,2,1)</f>
        <v xml:space="preserve"> </v>
      </c>
      <c r="BH13" s="1302"/>
      <c r="BI13" s="1302"/>
      <c r="BJ13" s="1302"/>
      <c r="BK13" s="1302"/>
      <c r="BL13" s="1302" t="str">
        <f>MID(SUVAHAVUJ!AD6,3,1)</f>
        <v xml:space="preserve"> </v>
      </c>
      <c r="BM13" s="1302"/>
      <c r="BN13" s="1302"/>
      <c r="BO13" s="1302"/>
      <c r="BP13" s="1302"/>
      <c r="BQ13" s="1302"/>
      <c r="BR13" s="1302" t="str">
        <f>MID(SUVAHAVUJ!AD6,4,1)</f>
        <v xml:space="preserve"> </v>
      </c>
      <c r="BS13" s="1302"/>
      <c r="BT13" s="1302"/>
      <c r="BU13" s="1302"/>
      <c r="BV13" s="1302"/>
      <c r="BW13" s="1302" t="str">
        <f>MID(SUVAHAVUJ!AD6,5,1)</f>
        <v xml:space="preserve"> </v>
      </c>
      <c r="BX13" s="1302"/>
      <c r="BY13" s="1302"/>
      <c r="BZ13" s="1302"/>
      <c r="CA13" s="1302"/>
      <c r="CB13" s="1302"/>
      <c r="CC13" s="1302" t="str">
        <f>MID(SUVAHAVUJ!AD6,6,1)</f>
        <v xml:space="preserve"> </v>
      </c>
      <c r="CD13" s="1302"/>
      <c r="CE13" s="1302"/>
      <c r="CF13" s="1302"/>
      <c r="CG13" s="1302"/>
      <c r="CH13" s="1302" t="str">
        <f>MID(SUVAHAVUJ!AD6,7,1)</f>
        <v xml:space="preserve"> </v>
      </c>
      <c r="CI13" s="1302"/>
      <c r="CJ13" s="1302"/>
      <c r="CK13" s="1302"/>
      <c r="CL13" s="1302"/>
      <c r="CM13" s="1302"/>
      <c r="CN13" s="1302" t="str">
        <f>MID(SUVAHAVUJ!AD6,8,1)</f>
        <v xml:space="preserve"> </v>
      </c>
      <c r="CO13" s="1302"/>
      <c r="CP13" s="1302"/>
      <c r="CQ13" s="1302"/>
      <c r="CR13" s="1302"/>
      <c r="CS13" s="1302" t="str">
        <f>MID(SUVAHAVUJ!AD6,9,1)</f>
        <v xml:space="preserve"> </v>
      </c>
      <c r="CT13" s="1302"/>
      <c r="CU13" s="1302"/>
      <c r="CV13" s="1302"/>
      <c r="CW13" s="1302"/>
      <c r="CX13" s="1302"/>
      <c r="CY13" s="1302" t="str">
        <f>MID(SUVAHAVUJ!AD6,10,1)</f>
        <v xml:space="preserve"> </v>
      </c>
      <c r="CZ13" s="1302"/>
      <c r="DA13" s="1302"/>
      <c r="DB13" s="1302"/>
      <c r="DC13" s="1302"/>
      <c r="DD13" s="1302" t="str">
        <f>MID(SUVAHAVUJ!AD6,11,1)</f>
        <v>0</v>
      </c>
      <c r="DE13" s="1302"/>
      <c r="DF13" s="1302"/>
      <c r="DG13" s="1302"/>
      <c r="DH13" s="1302"/>
      <c r="DI13" s="1303"/>
      <c r="DJ13" s="505"/>
      <c r="DK13" s="506"/>
      <c r="DL13" s="1301" t="str">
        <f>MID(SUVAHAVUJ!AE6,1,1)</f>
        <v xml:space="preserve"> </v>
      </c>
      <c r="DM13" s="1301"/>
      <c r="DN13" s="1301"/>
      <c r="DO13" s="1301"/>
      <c r="DP13" s="1301"/>
      <c r="DQ13" s="1301"/>
      <c r="DR13" s="1301" t="str">
        <f>MID(SUVAHAVUJ!AE6,2,1)</f>
        <v xml:space="preserve"> </v>
      </c>
      <c r="DS13" s="1301"/>
      <c r="DT13" s="1301"/>
      <c r="DU13" s="1301"/>
      <c r="DV13" s="1301"/>
      <c r="DW13" s="1301" t="str">
        <f>MID(SUVAHAVUJ!AE6,3,1)</f>
        <v xml:space="preserve"> </v>
      </c>
      <c r="DX13" s="1301"/>
      <c r="DY13" s="1301"/>
      <c r="DZ13" s="1301"/>
      <c r="EA13" s="1301"/>
      <c r="EB13" s="1301"/>
      <c r="EC13" s="1301" t="str">
        <f>MID(SUVAHAVUJ!AE6,4,1)</f>
        <v xml:space="preserve"> </v>
      </c>
      <c r="ED13" s="1301"/>
      <c r="EE13" s="1301"/>
      <c r="EF13" s="1301"/>
      <c r="EG13" s="1301"/>
      <c r="EH13" s="1301" t="str">
        <f>MID(SUVAHAVUJ!AE6,5,1)</f>
        <v xml:space="preserve"> </v>
      </c>
      <c r="EI13" s="1301"/>
      <c r="EJ13" s="1301"/>
      <c r="EK13" s="1301"/>
      <c r="EL13" s="1301"/>
      <c r="EM13" s="1301"/>
      <c r="EN13" s="1301" t="str">
        <f>MID(SUVAHAVUJ!AE6,6,1)</f>
        <v xml:space="preserve"> </v>
      </c>
      <c r="EO13" s="1301"/>
      <c r="EP13" s="1301"/>
      <c r="EQ13" s="1301"/>
      <c r="ER13" s="1301"/>
      <c r="ES13" s="1301" t="str">
        <f>MID(SUVAHAVUJ!AE6,7,1)</f>
        <v xml:space="preserve"> </v>
      </c>
      <c r="ET13" s="1301"/>
      <c r="EU13" s="1301"/>
      <c r="EV13" s="1301"/>
      <c r="EW13" s="1301"/>
      <c r="EX13" s="1301"/>
      <c r="EY13" s="1301" t="str">
        <f>MID(SUVAHAVUJ!AE6,8,1)</f>
        <v xml:space="preserve"> </v>
      </c>
      <c r="EZ13" s="1301"/>
      <c r="FA13" s="1301"/>
      <c r="FB13" s="1301"/>
      <c r="FC13" s="1301"/>
      <c r="FD13" s="1301" t="str">
        <f>MID(SUVAHAVUJ!AE6,9,1)</f>
        <v xml:space="preserve"> </v>
      </c>
      <c r="FE13" s="1301"/>
      <c r="FF13" s="1301"/>
      <c r="FG13" s="1301"/>
      <c r="FH13" s="1301"/>
      <c r="FI13" s="1301"/>
      <c r="FJ13" s="1301" t="str">
        <f>MID(SUVAHAVUJ!AE6,10,1)</f>
        <v xml:space="preserve"> </v>
      </c>
      <c r="FK13" s="1301"/>
      <c r="FL13" s="1301"/>
      <c r="FM13" s="1301"/>
      <c r="FN13" s="1301"/>
      <c r="FO13" s="1302" t="str">
        <f>MID(SUVAHAVUJ!AE6,11,1)</f>
        <v>0</v>
      </c>
      <c r="FP13" s="1302"/>
      <c r="FQ13" s="1302"/>
      <c r="FR13" s="1302"/>
      <c r="FS13" s="1303"/>
      <c r="FT13" s="1306"/>
      <c r="FU13" s="1306"/>
      <c r="FV13" s="1306"/>
      <c r="FW13" s="1306"/>
      <c r="FX13" s="1306"/>
      <c r="FY13" s="1306"/>
      <c r="FZ13" s="1306"/>
      <c r="GA13" s="1306"/>
      <c r="GB13" s="1306"/>
      <c r="GC13" s="1306"/>
      <c r="GD13" s="1306"/>
      <c r="GE13" s="1306"/>
      <c r="GF13" s="1306"/>
      <c r="GG13" s="1306"/>
      <c r="GH13" s="1306"/>
      <c r="GI13" s="1306"/>
      <c r="GJ13" s="1306"/>
      <c r="GK13" s="1306"/>
      <c r="GL13" s="1306"/>
      <c r="GM13" s="1306"/>
      <c r="GN13" s="1306"/>
      <c r="GO13" s="1306"/>
      <c r="GP13" s="1306"/>
      <c r="GQ13" s="1306"/>
      <c r="GR13" s="1306"/>
      <c r="GS13" s="1306"/>
      <c r="GT13" s="1306"/>
      <c r="GU13" s="1306"/>
      <c r="GV13" s="1306"/>
      <c r="GW13" s="1306"/>
    </row>
    <row r="14" spans="2:205" ht="23.25" customHeight="1" x14ac:dyDescent="0.2">
      <c r="B14" s="1315"/>
      <c r="C14" s="1315"/>
      <c r="D14" s="1315"/>
      <c r="E14" s="1315"/>
      <c r="F14" s="1315"/>
      <c r="G14" s="1315"/>
      <c r="H14" s="1315"/>
      <c r="I14" s="1315"/>
      <c r="J14" s="1315"/>
      <c r="K14" s="1315"/>
      <c r="L14" s="1309"/>
      <c r="M14" s="1309"/>
      <c r="N14" s="1309"/>
      <c r="O14" s="1309"/>
      <c r="P14" s="1309"/>
      <c r="Q14" s="1309"/>
      <c r="R14" s="1309"/>
      <c r="S14" s="1309"/>
      <c r="T14" s="1309"/>
      <c r="U14" s="1309"/>
      <c r="V14" s="1309"/>
      <c r="W14" s="1309"/>
      <c r="X14" s="1309"/>
      <c r="Y14" s="1309"/>
      <c r="Z14" s="1309"/>
      <c r="AA14" s="1309"/>
      <c r="AB14" s="1309"/>
      <c r="AC14" s="1309"/>
      <c r="AD14" s="1309"/>
      <c r="AE14" s="1309"/>
      <c r="AF14" s="1309"/>
      <c r="AG14" s="1309"/>
      <c r="AH14" s="1309"/>
      <c r="AI14" s="1309"/>
      <c r="AJ14" s="1309"/>
      <c r="AK14" s="1309"/>
      <c r="AL14" s="1309"/>
      <c r="AM14" s="1309"/>
      <c r="AN14" s="1309"/>
      <c r="AO14" s="1309"/>
      <c r="AP14" s="1309"/>
      <c r="AQ14" s="1310"/>
      <c r="AR14" s="1310"/>
      <c r="AS14" s="1310"/>
      <c r="AT14" s="1310"/>
      <c r="AU14" s="1310"/>
      <c r="AV14" s="1310"/>
      <c r="AW14" s="1310"/>
      <c r="AX14" s="1310"/>
      <c r="AY14" s="505"/>
      <c r="AZ14" s="506"/>
      <c r="BA14" s="1301" t="str">
        <f>MID(SUVAHAVUJ!AF6,1,1)</f>
        <v xml:space="preserve"> </v>
      </c>
      <c r="BB14" s="1301"/>
      <c r="BC14" s="1301"/>
      <c r="BD14" s="1301"/>
      <c r="BE14" s="1301"/>
      <c r="BF14" s="1301"/>
      <c r="BG14" s="1301" t="str">
        <f>MID(SUVAHAVUJ!AF6,2,1)</f>
        <v xml:space="preserve"> </v>
      </c>
      <c r="BH14" s="1301"/>
      <c r="BI14" s="1301"/>
      <c r="BJ14" s="1301"/>
      <c r="BK14" s="1301"/>
      <c r="BL14" s="1301" t="str">
        <f>MID(SUVAHAVUJ!AF6,3,1)</f>
        <v xml:space="preserve"> </v>
      </c>
      <c r="BM14" s="1301"/>
      <c r="BN14" s="1301"/>
      <c r="BO14" s="1301"/>
      <c r="BP14" s="1301"/>
      <c r="BQ14" s="1301"/>
      <c r="BR14" s="1301" t="str">
        <f>MID(SUVAHAVUJ!AF6,4,1)</f>
        <v xml:space="preserve"> </v>
      </c>
      <c r="BS14" s="1301"/>
      <c r="BT14" s="1301"/>
      <c r="BU14" s="1301"/>
      <c r="BV14" s="1301"/>
      <c r="BW14" s="1301" t="str">
        <f>MID(SUVAHAVUJ!AF6,5,1)</f>
        <v xml:space="preserve"> </v>
      </c>
      <c r="BX14" s="1301"/>
      <c r="BY14" s="1301"/>
      <c r="BZ14" s="1301"/>
      <c r="CA14" s="1301"/>
      <c r="CB14" s="1301"/>
      <c r="CC14" s="1301" t="str">
        <f>MID(SUVAHAVUJ!AF6,6,1)</f>
        <v xml:space="preserve"> </v>
      </c>
      <c r="CD14" s="1301"/>
      <c r="CE14" s="1301"/>
      <c r="CF14" s="1301"/>
      <c r="CG14" s="1301"/>
      <c r="CH14" s="1301" t="str">
        <f>MID(SUVAHAVUJ!AF6,7,1)</f>
        <v xml:space="preserve"> </v>
      </c>
      <c r="CI14" s="1301"/>
      <c r="CJ14" s="1301"/>
      <c r="CK14" s="1301"/>
      <c r="CL14" s="1301"/>
      <c r="CM14" s="1301"/>
      <c r="CN14" s="1301" t="str">
        <f>MID(SUVAHAVUJ!AF6,8,1)</f>
        <v xml:space="preserve"> </v>
      </c>
      <c r="CO14" s="1301"/>
      <c r="CP14" s="1301"/>
      <c r="CQ14" s="1301"/>
      <c r="CR14" s="1301"/>
      <c r="CS14" s="1301" t="str">
        <f>MID(SUVAHAVUJ!AF6,9,1)</f>
        <v xml:space="preserve"> </v>
      </c>
      <c r="CT14" s="1301"/>
      <c r="CU14" s="1301"/>
      <c r="CV14" s="1301"/>
      <c r="CW14" s="1301"/>
      <c r="CX14" s="1301"/>
      <c r="CY14" s="1301" t="str">
        <f>MID(SUVAHAVUJ!AF6,10,1)</f>
        <v xml:space="preserve"> </v>
      </c>
      <c r="CZ14" s="1301"/>
      <c r="DA14" s="1301"/>
      <c r="DB14" s="1301"/>
      <c r="DC14" s="1301"/>
      <c r="DD14" s="1301" t="str">
        <f>MID(SUVAHAVUJ!AF6,11,1)</f>
        <v>0</v>
      </c>
      <c r="DE14" s="1301"/>
      <c r="DF14" s="1301"/>
      <c r="DG14" s="1301"/>
      <c r="DH14" s="1301"/>
      <c r="DI14" s="1304"/>
      <c r="DJ14" s="1305"/>
      <c r="DK14" s="1305"/>
      <c r="DL14" s="1305"/>
      <c r="DM14" s="1305"/>
      <c r="DN14" s="1305"/>
      <c r="DO14" s="1305"/>
      <c r="DP14" s="1305"/>
      <c r="DQ14" s="1305"/>
      <c r="DR14" s="1305"/>
      <c r="DS14" s="1305"/>
      <c r="DT14" s="1305"/>
      <c r="DU14" s="1305"/>
      <c r="DV14" s="1305"/>
      <c r="DW14" s="1305"/>
      <c r="DX14" s="1305"/>
      <c r="DY14" s="1305"/>
      <c r="DZ14" s="1305"/>
      <c r="EA14" s="1305"/>
      <c r="EB14" s="1305"/>
      <c r="EC14" s="1305"/>
      <c r="ED14" s="1305"/>
      <c r="EE14" s="1305"/>
      <c r="EF14" s="1305"/>
      <c r="EG14" s="1305"/>
      <c r="EH14" s="1305"/>
      <c r="EI14" s="1305"/>
      <c r="EJ14" s="1305"/>
      <c r="EK14" s="1305"/>
      <c r="EL14" s="1305"/>
      <c r="EM14" s="1305"/>
      <c r="EN14" s="505"/>
      <c r="EO14" s="506"/>
      <c r="EP14" s="1301" t="str">
        <f>MID(SUVAHAVUJ!AG6,1,1)</f>
        <v xml:space="preserve"> </v>
      </c>
      <c r="EQ14" s="1301"/>
      <c r="ER14" s="1301"/>
      <c r="ES14" s="1301"/>
      <c r="ET14" s="1301"/>
      <c r="EU14" s="1301"/>
      <c r="EV14" s="1301" t="str">
        <f>MID(SUVAHAVUJ!AG6,2,1)</f>
        <v xml:space="preserve"> </v>
      </c>
      <c r="EW14" s="1301"/>
      <c r="EX14" s="1301"/>
      <c r="EY14" s="1301"/>
      <c r="EZ14" s="1301"/>
      <c r="FA14" s="1301" t="str">
        <f>MID(SUVAHAVUJ!AG6,3,1)</f>
        <v xml:space="preserve"> </v>
      </c>
      <c r="FB14" s="1301"/>
      <c r="FC14" s="1301"/>
      <c r="FD14" s="1301"/>
      <c r="FE14" s="1301"/>
      <c r="FF14" s="1301"/>
      <c r="FG14" s="1301" t="str">
        <f>MID(SUVAHAVUJ!AG6,4,1)</f>
        <v xml:space="preserve"> </v>
      </c>
      <c r="FH14" s="1301"/>
      <c r="FI14" s="1301"/>
      <c r="FJ14" s="1301"/>
      <c r="FK14" s="1301"/>
      <c r="FL14" s="1301" t="str">
        <f>MID(SUVAHAVUJ!AG6,5,1)</f>
        <v xml:space="preserve"> </v>
      </c>
      <c r="FM14" s="1301"/>
      <c r="FN14" s="1301"/>
      <c r="FO14" s="1301"/>
      <c r="FP14" s="1301"/>
      <c r="FQ14" s="1301"/>
      <c r="FR14" s="1301" t="str">
        <f>MID(SUVAHAVUJ!AG6,6,1)</f>
        <v xml:space="preserve"> </v>
      </c>
      <c r="FS14" s="1301"/>
      <c r="FT14" s="1301"/>
      <c r="FU14" s="1301"/>
      <c r="FV14" s="1301"/>
      <c r="FW14" s="1301" t="str">
        <f>MID(SUVAHAVUJ!AG6,7,1)</f>
        <v xml:space="preserve"> </v>
      </c>
      <c r="FX14" s="1301"/>
      <c r="FY14" s="1301"/>
      <c r="FZ14" s="1301"/>
      <c r="GA14" s="1301"/>
      <c r="GB14" s="1301"/>
      <c r="GC14" s="1301" t="str">
        <f>MID(SUVAHAVUJ!AG6,8,1)</f>
        <v xml:space="preserve"> </v>
      </c>
      <c r="GD14" s="1301"/>
      <c r="GE14" s="1301"/>
      <c r="GF14" s="1301"/>
      <c r="GG14" s="1301"/>
      <c r="GH14" s="1301" t="str">
        <f>MID(SUVAHAVUJ!AG6,9,1)</f>
        <v xml:space="preserve"> </v>
      </c>
      <c r="GI14" s="1301"/>
      <c r="GJ14" s="1301"/>
      <c r="GK14" s="1301"/>
      <c r="GL14" s="1301"/>
      <c r="GM14" s="1301"/>
      <c r="GN14" s="1301" t="str">
        <f>MID(SUVAHAVUJ!AG6,10,1)</f>
        <v xml:space="preserve"> </v>
      </c>
      <c r="GO14" s="1301"/>
      <c r="GP14" s="1301"/>
      <c r="GQ14" s="1301"/>
      <c r="GR14" s="1301"/>
      <c r="GS14" s="1302" t="str">
        <f>MID(SUVAHAVUJ!AG6,11,1)</f>
        <v>0</v>
      </c>
      <c r="GT14" s="1302"/>
      <c r="GU14" s="1302"/>
      <c r="GV14" s="1302"/>
      <c r="GW14" s="1303"/>
    </row>
    <row r="15" spans="2:205" s="142" customFormat="1" ht="24" customHeight="1" x14ac:dyDescent="0.2">
      <c r="B15" s="1307" t="s">
        <v>2369</v>
      </c>
      <c r="C15" s="1307"/>
      <c r="D15" s="1307"/>
      <c r="E15" s="1307"/>
      <c r="F15" s="1307"/>
      <c r="G15" s="1307"/>
      <c r="H15" s="1307"/>
      <c r="I15" s="1307"/>
      <c r="J15" s="1307"/>
      <c r="K15" s="1307"/>
      <c r="L15" s="1308" t="s">
        <v>3201</v>
      </c>
      <c r="M15" s="1309"/>
      <c r="N15" s="1309"/>
      <c r="O15" s="1309"/>
      <c r="P15" s="1309"/>
      <c r="Q15" s="1309"/>
      <c r="R15" s="1309"/>
      <c r="S15" s="1309"/>
      <c r="T15" s="1309"/>
      <c r="U15" s="1309"/>
      <c r="V15" s="1309"/>
      <c r="W15" s="1309"/>
      <c r="X15" s="1309"/>
      <c r="Y15" s="1309"/>
      <c r="Z15" s="1309"/>
      <c r="AA15" s="1309"/>
      <c r="AB15" s="1309"/>
      <c r="AC15" s="1309"/>
      <c r="AD15" s="1309"/>
      <c r="AE15" s="1309"/>
      <c r="AF15" s="1309"/>
      <c r="AG15" s="1309"/>
      <c r="AH15" s="1309"/>
      <c r="AI15" s="1309"/>
      <c r="AJ15" s="1309"/>
      <c r="AK15" s="1309"/>
      <c r="AL15" s="1309"/>
      <c r="AM15" s="1309"/>
      <c r="AN15" s="1309"/>
      <c r="AO15" s="1309"/>
      <c r="AP15" s="1309"/>
      <c r="AQ15" s="1310" t="s">
        <v>970</v>
      </c>
      <c r="AR15" s="1310"/>
      <c r="AS15" s="1310"/>
      <c r="AT15" s="1310"/>
      <c r="AU15" s="1310"/>
      <c r="AV15" s="1310"/>
      <c r="AW15" s="1310"/>
      <c r="AX15" s="1310"/>
      <c r="AY15" s="505"/>
      <c r="AZ15" s="506"/>
      <c r="BA15" s="1302" t="str">
        <f>MID(SUVAHAVUJ!AD7,1,1)</f>
        <v xml:space="preserve"> </v>
      </c>
      <c r="BB15" s="1302"/>
      <c r="BC15" s="1302"/>
      <c r="BD15" s="1302"/>
      <c r="BE15" s="1302"/>
      <c r="BF15" s="1302"/>
      <c r="BG15" s="1302" t="str">
        <f>MID(SUVAHAVUJ!AD7,2,1)</f>
        <v xml:space="preserve"> </v>
      </c>
      <c r="BH15" s="1302"/>
      <c r="BI15" s="1302"/>
      <c r="BJ15" s="1302"/>
      <c r="BK15" s="1302"/>
      <c r="BL15" s="1302" t="str">
        <f>MID(SUVAHAVUJ!AD7,3,1)</f>
        <v xml:space="preserve"> </v>
      </c>
      <c r="BM15" s="1302"/>
      <c r="BN15" s="1302"/>
      <c r="BO15" s="1302"/>
      <c r="BP15" s="1302"/>
      <c r="BQ15" s="1302"/>
      <c r="BR15" s="1302" t="str">
        <f>MID(SUVAHAVUJ!AD7,4,1)</f>
        <v xml:space="preserve"> </v>
      </c>
      <c r="BS15" s="1302"/>
      <c r="BT15" s="1302"/>
      <c r="BU15" s="1302"/>
      <c r="BV15" s="1302"/>
      <c r="BW15" s="1302" t="str">
        <f>MID(SUVAHAVUJ!AD7,5,1)</f>
        <v xml:space="preserve"> </v>
      </c>
      <c r="BX15" s="1302"/>
      <c r="BY15" s="1302"/>
      <c r="BZ15" s="1302"/>
      <c r="CA15" s="1302"/>
      <c r="CB15" s="1302"/>
      <c r="CC15" s="1302" t="str">
        <f>MID(SUVAHAVUJ!AD7,6,1)</f>
        <v xml:space="preserve"> </v>
      </c>
      <c r="CD15" s="1302"/>
      <c r="CE15" s="1302"/>
      <c r="CF15" s="1302"/>
      <c r="CG15" s="1302"/>
      <c r="CH15" s="1302" t="str">
        <f>MID(SUVAHAVUJ!AD7,7,1)</f>
        <v>7</v>
      </c>
      <c r="CI15" s="1302"/>
      <c r="CJ15" s="1302"/>
      <c r="CK15" s="1302"/>
      <c r="CL15" s="1302"/>
      <c r="CM15" s="1302"/>
      <c r="CN15" s="1302" t="str">
        <f>MID(SUVAHAVUJ!AD7,8,1)</f>
        <v>3</v>
      </c>
      <c r="CO15" s="1302"/>
      <c r="CP15" s="1302"/>
      <c r="CQ15" s="1302"/>
      <c r="CR15" s="1302"/>
      <c r="CS15" s="1302" t="str">
        <f>MID(SUVAHAVUJ!AD7,9,1)</f>
        <v>8</v>
      </c>
      <c r="CT15" s="1302"/>
      <c r="CU15" s="1302"/>
      <c r="CV15" s="1302"/>
      <c r="CW15" s="1302"/>
      <c r="CX15" s="1302"/>
      <c r="CY15" s="1302" t="str">
        <f>MID(SUVAHAVUJ!AD7,10,1)</f>
        <v>9</v>
      </c>
      <c r="CZ15" s="1302"/>
      <c r="DA15" s="1302"/>
      <c r="DB15" s="1302"/>
      <c r="DC15" s="1302"/>
      <c r="DD15" s="1302" t="str">
        <f>MID(SUVAHAVUJ!AD7,11,1)</f>
        <v>0</v>
      </c>
      <c r="DE15" s="1302"/>
      <c r="DF15" s="1302"/>
      <c r="DG15" s="1302"/>
      <c r="DH15" s="1302"/>
      <c r="DI15" s="1303"/>
      <c r="DJ15" s="505"/>
      <c r="DK15" s="506"/>
      <c r="DL15" s="1301" t="str">
        <f>MID(SUVAHAVUJ!AE7,1,1)</f>
        <v xml:space="preserve"> </v>
      </c>
      <c r="DM15" s="1301"/>
      <c r="DN15" s="1301"/>
      <c r="DO15" s="1301"/>
      <c r="DP15" s="1301"/>
      <c r="DQ15" s="1301"/>
      <c r="DR15" s="1301" t="str">
        <f>MID(SUVAHAVUJ!AE7,2,1)</f>
        <v xml:space="preserve"> </v>
      </c>
      <c r="DS15" s="1301"/>
      <c r="DT15" s="1301"/>
      <c r="DU15" s="1301"/>
      <c r="DV15" s="1301"/>
      <c r="DW15" s="1301" t="str">
        <f>MID(SUVAHAVUJ!AE7,3,1)</f>
        <v xml:space="preserve"> </v>
      </c>
      <c r="DX15" s="1301"/>
      <c r="DY15" s="1301"/>
      <c r="DZ15" s="1301"/>
      <c r="EA15" s="1301"/>
      <c r="EB15" s="1301"/>
      <c r="EC15" s="1301" t="str">
        <f>MID(SUVAHAVUJ!AE7,4,1)</f>
        <v xml:space="preserve"> </v>
      </c>
      <c r="ED15" s="1301"/>
      <c r="EE15" s="1301"/>
      <c r="EF15" s="1301"/>
      <c r="EG15" s="1301"/>
      <c r="EH15" s="1301" t="str">
        <f>MID(SUVAHAVUJ!AE7,5,1)</f>
        <v xml:space="preserve"> </v>
      </c>
      <c r="EI15" s="1301"/>
      <c r="EJ15" s="1301"/>
      <c r="EK15" s="1301"/>
      <c r="EL15" s="1301"/>
      <c r="EM15" s="1301"/>
      <c r="EN15" s="1301" t="str">
        <f>MID(SUVAHAVUJ!AE7,6,1)</f>
        <v xml:space="preserve"> </v>
      </c>
      <c r="EO15" s="1301"/>
      <c r="EP15" s="1301"/>
      <c r="EQ15" s="1301"/>
      <c r="ER15" s="1301"/>
      <c r="ES15" s="1301" t="str">
        <f>MID(SUVAHAVUJ!AE7,7,1)</f>
        <v>7</v>
      </c>
      <c r="ET15" s="1301"/>
      <c r="EU15" s="1301"/>
      <c r="EV15" s="1301"/>
      <c r="EW15" s="1301"/>
      <c r="EX15" s="1301"/>
      <c r="EY15" s="1301" t="str">
        <f>MID(SUVAHAVUJ!AE7,8,1)</f>
        <v>3</v>
      </c>
      <c r="EZ15" s="1301"/>
      <c r="FA15" s="1301"/>
      <c r="FB15" s="1301"/>
      <c r="FC15" s="1301"/>
      <c r="FD15" s="1301" t="str">
        <f>MID(SUVAHAVUJ!AE7,9,1)</f>
        <v>8</v>
      </c>
      <c r="FE15" s="1301"/>
      <c r="FF15" s="1301"/>
      <c r="FG15" s="1301"/>
      <c r="FH15" s="1301"/>
      <c r="FI15" s="1301"/>
      <c r="FJ15" s="1301" t="str">
        <f>MID(SUVAHAVUJ!AE7,10,1)</f>
        <v>9</v>
      </c>
      <c r="FK15" s="1301"/>
      <c r="FL15" s="1301"/>
      <c r="FM15" s="1301"/>
      <c r="FN15" s="1301"/>
      <c r="FO15" s="1302" t="str">
        <f>MID(SUVAHAVUJ!AE7,11,1)</f>
        <v>0</v>
      </c>
      <c r="FP15" s="1302"/>
      <c r="FQ15" s="1302"/>
      <c r="FR15" s="1302"/>
      <c r="FS15" s="1303"/>
      <c r="FT15" s="1306"/>
      <c r="FU15" s="1306"/>
      <c r="FV15" s="1306"/>
      <c r="FW15" s="1306"/>
      <c r="FX15" s="1306"/>
      <c r="FY15" s="1306"/>
      <c r="FZ15" s="1306"/>
      <c r="GA15" s="1306"/>
      <c r="GB15" s="1306"/>
      <c r="GC15" s="1306"/>
      <c r="GD15" s="1306"/>
      <c r="GE15" s="1306"/>
      <c r="GF15" s="1306"/>
      <c r="GG15" s="1306"/>
      <c r="GH15" s="1306"/>
      <c r="GI15" s="1306"/>
      <c r="GJ15" s="1306"/>
      <c r="GK15" s="1306"/>
      <c r="GL15" s="1306"/>
      <c r="GM15" s="1306"/>
      <c r="GN15" s="1306"/>
      <c r="GO15" s="1306"/>
      <c r="GP15" s="1306"/>
      <c r="GQ15" s="1306"/>
      <c r="GR15" s="1306"/>
      <c r="GS15" s="1306"/>
      <c r="GT15" s="1306"/>
      <c r="GU15" s="1306"/>
      <c r="GV15" s="1306"/>
      <c r="GW15" s="1306"/>
    </row>
    <row r="16" spans="2:205" ht="24.75" customHeight="1" x14ac:dyDescent="0.2">
      <c r="B16" s="1307"/>
      <c r="C16" s="1307"/>
      <c r="D16" s="1307"/>
      <c r="E16" s="1307"/>
      <c r="F16" s="1307"/>
      <c r="G16" s="1307"/>
      <c r="H16" s="1307"/>
      <c r="I16" s="1307"/>
      <c r="J16" s="1307"/>
      <c r="K16" s="1307"/>
      <c r="L16" s="1309"/>
      <c r="M16" s="1309"/>
      <c r="N16" s="1309"/>
      <c r="O16" s="1309"/>
      <c r="P16" s="1309"/>
      <c r="Q16" s="1309"/>
      <c r="R16" s="1309"/>
      <c r="S16" s="1309"/>
      <c r="T16" s="1309"/>
      <c r="U16" s="1309"/>
      <c r="V16" s="1309"/>
      <c r="W16" s="1309"/>
      <c r="X16" s="1309"/>
      <c r="Y16" s="1309"/>
      <c r="Z16" s="1309"/>
      <c r="AA16" s="1309"/>
      <c r="AB16" s="1309"/>
      <c r="AC16" s="1309"/>
      <c r="AD16" s="1309"/>
      <c r="AE16" s="1309"/>
      <c r="AF16" s="1309"/>
      <c r="AG16" s="1309"/>
      <c r="AH16" s="1309"/>
      <c r="AI16" s="1309"/>
      <c r="AJ16" s="1309"/>
      <c r="AK16" s="1309"/>
      <c r="AL16" s="1309"/>
      <c r="AM16" s="1309"/>
      <c r="AN16" s="1309"/>
      <c r="AO16" s="1309"/>
      <c r="AP16" s="1309"/>
      <c r="AQ16" s="1310"/>
      <c r="AR16" s="1310"/>
      <c r="AS16" s="1310"/>
      <c r="AT16" s="1310"/>
      <c r="AU16" s="1310"/>
      <c r="AV16" s="1310"/>
      <c r="AW16" s="1310"/>
      <c r="AX16" s="1310"/>
      <c r="AY16" s="505"/>
      <c r="AZ16" s="506"/>
      <c r="BA16" s="1301" t="str">
        <f>MID(SUVAHAVUJ!AF7,1,1)</f>
        <v xml:space="preserve"> </v>
      </c>
      <c r="BB16" s="1301"/>
      <c r="BC16" s="1301"/>
      <c r="BD16" s="1301"/>
      <c r="BE16" s="1301"/>
      <c r="BF16" s="1301"/>
      <c r="BG16" s="1301" t="str">
        <f>MID(SUVAHAVUJ!AF7,2,1)</f>
        <v xml:space="preserve"> </v>
      </c>
      <c r="BH16" s="1301"/>
      <c r="BI16" s="1301"/>
      <c r="BJ16" s="1301"/>
      <c r="BK16" s="1301"/>
      <c r="BL16" s="1301" t="str">
        <f>MID(SUVAHAVUJ!AF7,3,1)</f>
        <v xml:space="preserve"> </v>
      </c>
      <c r="BM16" s="1301"/>
      <c r="BN16" s="1301"/>
      <c r="BO16" s="1301"/>
      <c r="BP16" s="1301"/>
      <c r="BQ16" s="1301"/>
      <c r="BR16" s="1301" t="str">
        <f>MID(SUVAHAVUJ!AF7,4,1)</f>
        <v xml:space="preserve"> </v>
      </c>
      <c r="BS16" s="1301"/>
      <c r="BT16" s="1301"/>
      <c r="BU16" s="1301"/>
      <c r="BV16" s="1301"/>
      <c r="BW16" s="1301" t="str">
        <f>MID(SUVAHAVUJ!AF7,5,1)</f>
        <v xml:space="preserve"> </v>
      </c>
      <c r="BX16" s="1301"/>
      <c r="BY16" s="1301"/>
      <c r="BZ16" s="1301"/>
      <c r="CA16" s="1301"/>
      <c r="CB16" s="1301"/>
      <c r="CC16" s="1301" t="str">
        <f>MID(SUVAHAVUJ!AF7,6,1)</f>
        <v xml:space="preserve"> </v>
      </c>
      <c r="CD16" s="1301"/>
      <c r="CE16" s="1301"/>
      <c r="CF16" s="1301"/>
      <c r="CG16" s="1301"/>
      <c r="CH16" s="1301" t="str">
        <f>MID(SUVAHAVUJ!AF7,7,1)</f>
        <v xml:space="preserve"> </v>
      </c>
      <c r="CI16" s="1301"/>
      <c r="CJ16" s="1301"/>
      <c r="CK16" s="1301"/>
      <c r="CL16" s="1301"/>
      <c r="CM16" s="1301"/>
      <c r="CN16" s="1301" t="str">
        <f>MID(SUVAHAVUJ!AF7,8,1)</f>
        <v xml:space="preserve"> </v>
      </c>
      <c r="CO16" s="1301"/>
      <c r="CP16" s="1301"/>
      <c r="CQ16" s="1301"/>
      <c r="CR16" s="1301"/>
      <c r="CS16" s="1301" t="str">
        <f>MID(SUVAHAVUJ!AF7,9,1)</f>
        <v xml:space="preserve"> </v>
      </c>
      <c r="CT16" s="1301"/>
      <c r="CU16" s="1301"/>
      <c r="CV16" s="1301"/>
      <c r="CW16" s="1301"/>
      <c r="CX16" s="1301"/>
      <c r="CY16" s="1301" t="str">
        <f>MID(SUVAHAVUJ!AF7,10,1)</f>
        <v xml:space="preserve"> </v>
      </c>
      <c r="CZ16" s="1301"/>
      <c r="DA16" s="1301"/>
      <c r="DB16" s="1301"/>
      <c r="DC16" s="1301"/>
      <c r="DD16" s="1301" t="str">
        <f>MID(SUVAHAVUJ!AF7,11,1)</f>
        <v>0</v>
      </c>
      <c r="DE16" s="1301"/>
      <c r="DF16" s="1301"/>
      <c r="DG16" s="1301"/>
      <c r="DH16" s="1301"/>
      <c r="DI16" s="1304"/>
      <c r="DJ16" s="1305"/>
      <c r="DK16" s="1305"/>
      <c r="DL16" s="1305"/>
      <c r="DM16" s="1305"/>
      <c r="DN16" s="1305"/>
      <c r="DO16" s="1305"/>
      <c r="DP16" s="1305"/>
      <c r="DQ16" s="1305"/>
      <c r="DR16" s="1305"/>
      <c r="DS16" s="1305"/>
      <c r="DT16" s="1305"/>
      <c r="DU16" s="1305"/>
      <c r="DV16" s="1305"/>
      <c r="DW16" s="1305"/>
      <c r="DX16" s="1305"/>
      <c r="DY16" s="1305"/>
      <c r="DZ16" s="1305"/>
      <c r="EA16" s="1305"/>
      <c r="EB16" s="1305"/>
      <c r="EC16" s="1305"/>
      <c r="ED16" s="1305"/>
      <c r="EE16" s="1305"/>
      <c r="EF16" s="1305"/>
      <c r="EG16" s="1305"/>
      <c r="EH16" s="1305"/>
      <c r="EI16" s="1305"/>
      <c r="EJ16" s="1305"/>
      <c r="EK16" s="1305"/>
      <c r="EL16" s="1305"/>
      <c r="EM16" s="1305"/>
      <c r="EN16" s="505"/>
      <c r="EO16" s="506"/>
      <c r="EP16" s="1301" t="str">
        <f>MID(SUVAHAVUJ!AG7,1,1)</f>
        <v xml:space="preserve"> </v>
      </c>
      <c r="EQ16" s="1301"/>
      <c r="ER16" s="1301"/>
      <c r="ES16" s="1301"/>
      <c r="ET16" s="1301"/>
      <c r="EU16" s="1301"/>
      <c r="EV16" s="1301" t="str">
        <f>MID(SUVAHAVUJ!AG7,2,1)</f>
        <v xml:space="preserve"> </v>
      </c>
      <c r="EW16" s="1301"/>
      <c r="EX16" s="1301"/>
      <c r="EY16" s="1301"/>
      <c r="EZ16" s="1301"/>
      <c r="FA16" s="1301" t="str">
        <f>MID(SUVAHAVUJ!AG7,3,1)</f>
        <v xml:space="preserve"> </v>
      </c>
      <c r="FB16" s="1301"/>
      <c r="FC16" s="1301"/>
      <c r="FD16" s="1301"/>
      <c r="FE16" s="1301"/>
      <c r="FF16" s="1301"/>
      <c r="FG16" s="1301" t="str">
        <f>MID(SUVAHAVUJ!AG7,4,1)</f>
        <v xml:space="preserve"> </v>
      </c>
      <c r="FH16" s="1301"/>
      <c r="FI16" s="1301"/>
      <c r="FJ16" s="1301"/>
      <c r="FK16" s="1301"/>
      <c r="FL16" s="1301" t="str">
        <f>MID(SUVAHAVUJ!AG7,5,1)</f>
        <v xml:space="preserve"> </v>
      </c>
      <c r="FM16" s="1301"/>
      <c r="FN16" s="1301"/>
      <c r="FO16" s="1301"/>
      <c r="FP16" s="1301"/>
      <c r="FQ16" s="1301"/>
      <c r="FR16" s="1301" t="str">
        <f>MID(SUVAHAVUJ!AG7,6,1)</f>
        <v xml:space="preserve"> </v>
      </c>
      <c r="FS16" s="1301"/>
      <c r="FT16" s="1301"/>
      <c r="FU16" s="1301"/>
      <c r="FV16" s="1301"/>
      <c r="FW16" s="1301" t="str">
        <f>MID(SUVAHAVUJ!AG7,7,1)</f>
        <v xml:space="preserve"> </v>
      </c>
      <c r="FX16" s="1301"/>
      <c r="FY16" s="1301"/>
      <c r="FZ16" s="1301"/>
      <c r="GA16" s="1301"/>
      <c r="GB16" s="1301"/>
      <c r="GC16" s="1301" t="str">
        <f>MID(SUVAHAVUJ!AG7,8,1)</f>
        <v xml:space="preserve"> </v>
      </c>
      <c r="GD16" s="1301"/>
      <c r="GE16" s="1301"/>
      <c r="GF16" s="1301"/>
      <c r="GG16" s="1301"/>
      <c r="GH16" s="1301" t="str">
        <f>MID(SUVAHAVUJ!AG7,9,1)</f>
        <v xml:space="preserve"> </v>
      </c>
      <c r="GI16" s="1301"/>
      <c r="GJ16" s="1301"/>
      <c r="GK16" s="1301"/>
      <c r="GL16" s="1301"/>
      <c r="GM16" s="1301"/>
      <c r="GN16" s="1301" t="str">
        <f>MID(SUVAHAVUJ!AG7,10,1)</f>
        <v xml:space="preserve"> </v>
      </c>
      <c r="GO16" s="1301"/>
      <c r="GP16" s="1301"/>
      <c r="GQ16" s="1301"/>
      <c r="GR16" s="1301"/>
      <c r="GS16" s="1302" t="str">
        <f>MID(SUVAHAVUJ!AG7,11,1)</f>
        <v>0</v>
      </c>
      <c r="GT16" s="1302"/>
      <c r="GU16" s="1302"/>
      <c r="GV16" s="1302"/>
      <c r="GW16" s="1303"/>
    </row>
    <row r="17" spans="2:205" s="142" customFormat="1" ht="23.25" customHeight="1" x14ac:dyDescent="0.2">
      <c r="B17" s="1307" t="s">
        <v>2372</v>
      </c>
      <c r="C17" s="1307"/>
      <c r="D17" s="1307"/>
      <c r="E17" s="1307"/>
      <c r="F17" s="1307"/>
      <c r="G17" s="1307"/>
      <c r="H17" s="1307"/>
      <c r="I17" s="1307"/>
      <c r="J17" s="1307"/>
      <c r="K17" s="1307"/>
      <c r="L17" s="1308" t="s">
        <v>3200</v>
      </c>
      <c r="M17" s="1309"/>
      <c r="N17" s="1309"/>
      <c r="O17" s="1309"/>
      <c r="P17" s="1309"/>
      <c r="Q17" s="1309"/>
      <c r="R17" s="1309"/>
      <c r="S17" s="1309"/>
      <c r="T17" s="1309"/>
      <c r="U17" s="1309"/>
      <c r="V17" s="1309"/>
      <c r="W17" s="1309"/>
      <c r="X17" s="1309"/>
      <c r="Y17" s="1309"/>
      <c r="Z17" s="1309"/>
      <c r="AA17" s="1309"/>
      <c r="AB17" s="1309"/>
      <c r="AC17" s="1309"/>
      <c r="AD17" s="1309"/>
      <c r="AE17" s="1309"/>
      <c r="AF17" s="1309"/>
      <c r="AG17" s="1309"/>
      <c r="AH17" s="1309"/>
      <c r="AI17" s="1309"/>
      <c r="AJ17" s="1309"/>
      <c r="AK17" s="1309"/>
      <c r="AL17" s="1309"/>
      <c r="AM17" s="1309"/>
      <c r="AN17" s="1309"/>
      <c r="AO17" s="1309"/>
      <c r="AP17" s="1309"/>
      <c r="AQ17" s="1310" t="s">
        <v>5</v>
      </c>
      <c r="AR17" s="1310"/>
      <c r="AS17" s="1310"/>
      <c r="AT17" s="1310"/>
      <c r="AU17" s="1310"/>
      <c r="AV17" s="1310"/>
      <c r="AW17" s="1310"/>
      <c r="AX17" s="1310"/>
      <c r="AY17" s="505"/>
      <c r="AZ17" s="506"/>
      <c r="BA17" s="1302" t="str">
        <f>MID(SUVAHAVUJ!AD8,1,1)</f>
        <v xml:space="preserve"> </v>
      </c>
      <c r="BB17" s="1302"/>
      <c r="BC17" s="1302"/>
      <c r="BD17" s="1302"/>
      <c r="BE17" s="1302"/>
      <c r="BF17" s="1302"/>
      <c r="BG17" s="1302" t="str">
        <f>MID(SUVAHAVUJ!AD8,2,1)</f>
        <v xml:space="preserve"> </v>
      </c>
      <c r="BH17" s="1302"/>
      <c r="BI17" s="1302"/>
      <c r="BJ17" s="1302"/>
      <c r="BK17" s="1302"/>
      <c r="BL17" s="1302" t="str">
        <f>MID(SUVAHAVUJ!AD8,3,1)</f>
        <v xml:space="preserve"> </v>
      </c>
      <c r="BM17" s="1302"/>
      <c r="BN17" s="1302"/>
      <c r="BO17" s="1302"/>
      <c r="BP17" s="1302"/>
      <c r="BQ17" s="1302"/>
      <c r="BR17" s="1302" t="str">
        <f>MID(SUVAHAVUJ!AD8,4,1)</f>
        <v xml:space="preserve"> </v>
      </c>
      <c r="BS17" s="1302"/>
      <c r="BT17" s="1302"/>
      <c r="BU17" s="1302"/>
      <c r="BV17" s="1302"/>
      <c r="BW17" s="1302" t="str">
        <f>MID(SUVAHAVUJ!AD8,5,1)</f>
        <v xml:space="preserve"> </v>
      </c>
      <c r="BX17" s="1302"/>
      <c r="BY17" s="1302"/>
      <c r="BZ17" s="1302"/>
      <c r="CA17" s="1302"/>
      <c r="CB17" s="1302"/>
      <c r="CC17" s="1302" t="str">
        <f>MID(SUVAHAVUJ!AD8,6,1)</f>
        <v xml:space="preserve"> </v>
      </c>
      <c r="CD17" s="1302"/>
      <c r="CE17" s="1302"/>
      <c r="CF17" s="1302"/>
      <c r="CG17" s="1302"/>
      <c r="CH17" s="1302" t="str">
        <f>MID(SUVAHAVUJ!AD8,7,1)</f>
        <v xml:space="preserve"> </v>
      </c>
      <c r="CI17" s="1302"/>
      <c r="CJ17" s="1302"/>
      <c r="CK17" s="1302"/>
      <c r="CL17" s="1302"/>
      <c r="CM17" s="1302"/>
      <c r="CN17" s="1302" t="str">
        <f>MID(SUVAHAVUJ!AD8,8,1)</f>
        <v xml:space="preserve"> </v>
      </c>
      <c r="CO17" s="1302"/>
      <c r="CP17" s="1302"/>
      <c r="CQ17" s="1302"/>
      <c r="CR17" s="1302"/>
      <c r="CS17" s="1302" t="str">
        <f>MID(SUVAHAVUJ!AD8,9,1)</f>
        <v xml:space="preserve"> </v>
      </c>
      <c r="CT17" s="1302"/>
      <c r="CU17" s="1302"/>
      <c r="CV17" s="1302"/>
      <c r="CW17" s="1302"/>
      <c r="CX17" s="1302"/>
      <c r="CY17" s="1302" t="str">
        <f>MID(SUVAHAVUJ!AD8,10,1)</f>
        <v xml:space="preserve"> </v>
      </c>
      <c r="CZ17" s="1302"/>
      <c r="DA17" s="1302"/>
      <c r="DB17" s="1302"/>
      <c r="DC17" s="1302"/>
      <c r="DD17" s="1302" t="str">
        <f>MID(SUVAHAVUJ!AD8,11,1)</f>
        <v>0</v>
      </c>
      <c r="DE17" s="1302"/>
      <c r="DF17" s="1302"/>
      <c r="DG17" s="1302"/>
      <c r="DH17" s="1302"/>
      <c r="DI17" s="1303"/>
      <c r="DJ17" s="505"/>
      <c r="DK17" s="506"/>
      <c r="DL17" s="1301" t="str">
        <f>MID(SUVAHAVUJ!AE8,1,1)</f>
        <v xml:space="preserve"> </v>
      </c>
      <c r="DM17" s="1301"/>
      <c r="DN17" s="1301"/>
      <c r="DO17" s="1301"/>
      <c r="DP17" s="1301"/>
      <c r="DQ17" s="1301"/>
      <c r="DR17" s="1301" t="str">
        <f>MID(SUVAHAVUJ!AE8,2,1)</f>
        <v xml:space="preserve"> </v>
      </c>
      <c r="DS17" s="1301"/>
      <c r="DT17" s="1301"/>
      <c r="DU17" s="1301"/>
      <c r="DV17" s="1301"/>
      <c r="DW17" s="1301" t="str">
        <f>MID(SUVAHAVUJ!AE8,3,1)</f>
        <v xml:space="preserve"> </v>
      </c>
      <c r="DX17" s="1301"/>
      <c r="DY17" s="1301"/>
      <c r="DZ17" s="1301"/>
      <c r="EA17" s="1301"/>
      <c r="EB17" s="1301"/>
      <c r="EC17" s="1301" t="str">
        <f>MID(SUVAHAVUJ!AE8,4,1)</f>
        <v xml:space="preserve"> </v>
      </c>
      <c r="ED17" s="1301"/>
      <c r="EE17" s="1301"/>
      <c r="EF17" s="1301"/>
      <c r="EG17" s="1301"/>
      <c r="EH17" s="1301" t="str">
        <f>MID(SUVAHAVUJ!AE8,5,1)</f>
        <v xml:space="preserve"> </v>
      </c>
      <c r="EI17" s="1301"/>
      <c r="EJ17" s="1301"/>
      <c r="EK17" s="1301"/>
      <c r="EL17" s="1301"/>
      <c r="EM17" s="1301"/>
      <c r="EN17" s="1301" t="str">
        <f>MID(SUVAHAVUJ!AE8,6,1)</f>
        <v xml:space="preserve"> </v>
      </c>
      <c r="EO17" s="1301"/>
      <c r="EP17" s="1301"/>
      <c r="EQ17" s="1301"/>
      <c r="ER17" s="1301"/>
      <c r="ES17" s="1301" t="str">
        <f>MID(SUVAHAVUJ!AE8,7,1)</f>
        <v xml:space="preserve"> </v>
      </c>
      <c r="ET17" s="1301"/>
      <c r="EU17" s="1301"/>
      <c r="EV17" s="1301"/>
      <c r="EW17" s="1301"/>
      <c r="EX17" s="1301"/>
      <c r="EY17" s="1301" t="str">
        <f>MID(SUVAHAVUJ!AE8,8,1)</f>
        <v xml:space="preserve"> </v>
      </c>
      <c r="EZ17" s="1301"/>
      <c r="FA17" s="1301"/>
      <c r="FB17" s="1301"/>
      <c r="FC17" s="1301"/>
      <c r="FD17" s="1301" t="str">
        <f>MID(SUVAHAVUJ!AE8,9,1)</f>
        <v xml:space="preserve"> </v>
      </c>
      <c r="FE17" s="1301"/>
      <c r="FF17" s="1301"/>
      <c r="FG17" s="1301"/>
      <c r="FH17" s="1301"/>
      <c r="FI17" s="1301"/>
      <c r="FJ17" s="1301" t="str">
        <f>MID(SUVAHAVUJ!AE8,10,1)</f>
        <v xml:space="preserve"> </v>
      </c>
      <c r="FK17" s="1301"/>
      <c r="FL17" s="1301"/>
      <c r="FM17" s="1301"/>
      <c r="FN17" s="1301"/>
      <c r="FO17" s="1302" t="str">
        <f>MID(SUVAHAVUJ!AE8,11,1)</f>
        <v>0</v>
      </c>
      <c r="FP17" s="1302"/>
      <c r="FQ17" s="1302"/>
      <c r="FR17" s="1302"/>
      <c r="FS17" s="1303"/>
      <c r="FT17" s="1306"/>
      <c r="FU17" s="1306"/>
      <c r="FV17" s="1306"/>
      <c r="FW17" s="1306"/>
      <c r="FX17" s="1306"/>
      <c r="FY17" s="1306"/>
      <c r="FZ17" s="1306"/>
      <c r="GA17" s="1306"/>
      <c r="GB17" s="1306"/>
      <c r="GC17" s="1306"/>
      <c r="GD17" s="1306"/>
      <c r="GE17" s="1306"/>
      <c r="GF17" s="1306"/>
      <c r="GG17" s="1306"/>
      <c r="GH17" s="1306"/>
      <c r="GI17" s="1306"/>
      <c r="GJ17" s="1306"/>
      <c r="GK17" s="1306"/>
      <c r="GL17" s="1306"/>
      <c r="GM17" s="1306"/>
      <c r="GN17" s="1306"/>
      <c r="GO17" s="1306"/>
      <c r="GP17" s="1306"/>
      <c r="GQ17" s="1306"/>
      <c r="GR17" s="1306"/>
      <c r="GS17" s="1306"/>
      <c r="GT17" s="1306"/>
      <c r="GU17" s="1306"/>
      <c r="GV17" s="1306"/>
      <c r="GW17" s="1306"/>
    </row>
    <row r="18" spans="2:205" ht="23.25" customHeight="1" x14ac:dyDescent="0.2">
      <c r="B18" s="1307"/>
      <c r="C18" s="1307"/>
      <c r="D18" s="1307"/>
      <c r="E18" s="1307"/>
      <c r="F18" s="1307"/>
      <c r="G18" s="1307"/>
      <c r="H18" s="1307"/>
      <c r="I18" s="1307"/>
      <c r="J18" s="1307"/>
      <c r="K18" s="1307"/>
      <c r="L18" s="1309"/>
      <c r="M18" s="1309"/>
      <c r="N18" s="1309"/>
      <c r="O18" s="1309"/>
      <c r="P18" s="1309"/>
      <c r="Q18" s="1309"/>
      <c r="R18" s="1309"/>
      <c r="S18" s="1309"/>
      <c r="T18" s="1309"/>
      <c r="U18" s="1309"/>
      <c r="V18" s="1309"/>
      <c r="W18" s="1309"/>
      <c r="X18" s="1309"/>
      <c r="Y18" s="1309"/>
      <c r="Z18" s="1309"/>
      <c r="AA18" s="1309"/>
      <c r="AB18" s="1309"/>
      <c r="AC18" s="1309"/>
      <c r="AD18" s="1309"/>
      <c r="AE18" s="1309"/>
      <c r="AF18" s="1309"/>
      <c r="AG18" s="1309"/>
      <c r="AH18" s="1309"/>
      <c r="AI18" s="1309"/>
      <c r="AJ18" s="1309"/>
      <c r="AK18" s="1309"/>
      <c r="AL18" s="1309"/>
      <c r="AM18" s="1309"/>
      <c r="AN18" s="1309"/>
      <c r="AO18" s="1309"/>
      <c r="AP18" s="1309"/>
      <c r="AQ18" s="1310"/>
      <c r="AR18" s="1310"/>
      <c r="AS18" s="1310"/>
      <c r="AT18" s="1310"/>
      <c r="AU18" s="1310"/>
      <c r="AV18" s="1310"/>
      <c r="AW18" s="1310"/>
      <c r="AX18" s="1310"/>
      <c r="AY18" s="505"/>
      <c r="AZ18" s="506"/>
      <c r="BA18" s="1301" t="str">
        <f>MID(SUVAHAVUJ!AF8,1,1)</f>
        <v xml:space="preserve"> </v>
      </c>
      <c r="BB18" s="1301"/>
      <c r="BC18" s="1301"/>
      <c r="BD18" s="1301"/>
      <c r="BE18" s="1301"/>
      <c r="BF18" s="1301"/>
      <c r="BG18" s="1301" t="str">
        <f>MID(SUVAHAVUJ!AF8,2,1)</f>
        <v xml:space="preserve"> </v>
      </c>
      <c r="BH18" s="1301"/>
      <c r="BI18" s="1301"/>
      <c r="BJ18" s="1301"/>
      <c r="BK18" s="1301"/>
      <c r="BL18" s="1301" t="str">
        <f>MID(SUVAHAVUJ!AF8,3,1)</f>
        <v xml:space="preserve"> </v>
      </c>
      <c r="BM18" s="1301"/>
      <c r="BN18" s="1301"/>
      <c r="BO18" s="1301"/>
      <c r="BP18" s="1301"/>
      <c r="BQ18" s="1301"/>
      <c r="BR18" s="1301" t="str">
        <f>MID(SUVAHAVUJ!AF8,4,1)</f>
        <v xml:space="preserve"> </v>
      </c>
      <c r="BS18" s="1301"/>
      <c r="BT18" s="1301"/>
      <c r="BU18" s="1301"/>
      <c r="BV18" s="1301"/>
      <c r="BW18" s="1301" t="str">
        <f>MID(SUVAHAVUJ!AF8,5,1)</f>
        <v xml:space="preserve"> </v>
      </c>
      <c r="BX18" s="1301"/>
      <c r="BY18" s="1301"/>
      <c r="BZ18" s="1301"/>
      <c r="CA18" s="1301"/>
      <c r="CB18" s="1301"/>
      <c r="CC18" s="1301" t="str">
        <f>MID(SUVAHAVUJ!AF8,6,1)</f>
        <v xml:space="preserve"> </v>
      </c>
      <c r="CD18" s="1301"/>
      <c r="CE18" s="1301"/>
      <c r="CF18" s="1301"/>
      <c r="CG18" s="1301"/>
      <c r="CH18" s="1301" t="str">
        <f>MID(SUVAHAVUJ!AF8,7,1)</f>
        <v xml:space="preserve"> </v>
      </c>
      <c r="CI18" s="1301"/>
      <c r="CJ18" s="1301"/>
      <c r="CK18" s="1301"/>
      <c r="CL18" s="1301"/>
      <c r="CM18" s="1301"/>
      <c r="CN18" s="1301" t="str">
        <f>MID(SUVAHAVUJ!AF8,8,1)</f>
        <v xml:space="preserve"> </v>
      </c>
      <c r="CO18" s="1301"/>
      <c r="CP18" s="1301"/>
      <c r="CQ18" s="1301"/>
      <c r="CR18" s="1301"/>
      <c r="CS18" s="1301" t="str">
        <f>MID(SUVAHAVUJ!AF8,9,1)</f>
        <v xml:space="preserve"> </v>
      </c>
      <c r="CT18" s="1301"/>
      <c r="CU18" s="1301"/>
      <c r="CV18" s="1301"/>
      <c r="CW18" s="1301"/>
      <c r="CX18" s="1301"/>
      <c r="CY18" s="1301" t="str">
        <f>MID(SUVAHAVUJ!AF8,10,1)</f>
        <v xml:space="preserve"> </v>
      </c>
      <c r="CZ18" s="1301"/>
      <c r="DA18" s="1301"/>
      <c r="DB18" s="1301"/>
      <c r="DC18" s="1301"/>
      <c r="DD18" s="1301" t="str">
        <f>MID(SUVAHAVUJ!AF8,11,1)</f>
        <v>0</v>
      </c>
      <c r="DE18" s="1301"/>
      <c r="DF18" s="1301"/>
      <c r="DG18" s="1301"/>
      <c r="DH18" s="1301"/>
      <c r="DI18" s="1304"/>
      <c r="DJ18" s="1305"/>
      <c r="DK18" s="1305"/>
      <c r="DL18" s="1305"/>
      <c r="DM18" s="1305"/>
      <c r="DN18" s="1305"/>
      <c r="DO18" s="1305"/>
      <c r="DP18" s="1305"/>
      <c r="DQ18" s="1305"/>
      <c r="DR18" s="1305"/>
      <c r="DS18" s="1305"/>
      <c r="DT18" s="1305"/>
      <c r="DU18" s="1305"/>
      <c r="DV18" s="1305"/>
      <c r="DW18" s="1305"/>
      <c r="DX18" s="1305"/>
      <c r="DY18" s="1305"/>
      <c r="DZ18" s="1305"/>
      <c r="EA18" s="1305"/>
      <c r="EB18" s="1305"/>
      <c r="EC18" s="1305"/>
      <c r="ED18" s="1305"/>
      <c r="EE18" s="1305"/>
      <c r="EF18" s="1305"/>
      <c r="EG18" s="1305"/>
      <c r="EH18" s="1305"/>
      <c r="EI18" s="1305"/>
      <c r="EJ18" s="1305"/>
      <c r="EK18" s="1305"/>
      <c r="EL18" s="1305"/>
      <c r="EM18" s="1305"/>
      <c r="EN18" s="505"/>
      <c r="EO18" s="506"/>
      <c r="EP18" s="1301" t="str">
        <f>MID(SUVAHAVUJ!AG8,1,1)</f>
        <v xml:space="preserve"> </v>
      </c>
      <c r="EQ18" s="1301"/>
      <c r="ER18" s="1301"/>
      <c r="ES18" s="1301"/>
      <c r="ET18" s="1301"/>
      <c r="EU18" s="1301"/>
      <c r="EV18" s="1301" t="str">
        <f>MID(SUVAHAVUJ!AG8,2,1)</f>
        <v xml:space="preserve"> </v>
      </c>
      <c r="EW18" s="1301"/>
      <c r="EX18" s="1301"/>
      <c r="EY18" s="1301"/>
      <c r="EZ18" s="1301"/>
      <c r="FA18" s="1301" t="str">
        <f>MID(SUVAHAVUJ!AG8,3,1)</f>
        <v xml:space="preserve"> </v>
      </c>
      <c r="FB18" s="1301"/>
      <c r="FC18" s="1301"/>
      <c r="FD18" s="1301"/>
      <c r="FE18" s="1301"/>
      <c r="FF18" s="1301"/>
      <c r="FG18" s="1301" t="str">
        <f>MID(SUVAHAVUJ!AG8,4,1)</f>
        <v xml:space="preserve"> </v>
      </c>
      <c r="FH18" s="1301"/>
      <c r="FI18" s="1301"/>
      <c r="FJ18" s="1301"/>
      <c r="FK18" s="1301"/>
      <c r="FL18" s="1301" t="str">
        <f>MID(SUVAHAVUJ!AG8,5,1)</f>
        <v xml:space="preserve"> </v>
      </c>
      <c r="FM18" s="1301"/>
      <c r="FN18" s="1301"/>
      <c r="FO18" s="1301"/>
      <c r="FP18" s="1301"/>
      <c r="FQ18" s="1301"/>
      <c r="FR18" s="1301" t="str">
        <f>MID(SUVAHAVUJ!AG8,6,1)</f>
        <v xml:space="preserve"> </v>
      </c>
      <c r="FS18" s="1301"/>
      <c r="FT18" s="1301"/>
      <c r="FU18" s="1301"/>
      <c r="FV18" s="1301"/>
      <c r="FW18" s="1301" t="str">
        <f>MID(SUVAHAVUJ!AG8,7,1)</f>
        <v xml:space="preserve"> </v>
      </c>
      <c r="FX18" s="1301"/>
      <c r="FY18" s="1301"/>
      <c r="FZ18" s="1301"/>
      <c r="GA18" s="1301"/>
      <c r="GB18" s="1301"/>
      <c r="GC18" s="1301" t="str">
        <f>MID(SUVAHAVUJ!AG8,8,1)</f>
        <v xml:space="preserve"> </v>
      </c>
      <c r="GD18" s="1301"/>
      <c r="GE18" s="1301"/>
      <c r="GF18" s="1301"/>
      <c r="GG18" s="1301"/>
      <c r="GH18" s="1301" t="str">
        <f>MID(SUVAHAVUJ!AG8,9,1)</f>
        <v xml:space="preserve"> </v>
      </c>
      <c r="GI18" s="1301"/>
      <c r="GJ18" s="1301"/>
      <c r="GK18" s="1301"/>
      <c r="GL18" s="1301"/>
      <c r="GM18" s="1301"/>
      <c r="GN18" s="1301" t="str">
        <f>MID(SUVAHAVUJ!AG8,10,1)</f>
        <v xml:space="preserve"> </v>
      </c>
      <c r="GO18" s="1301"/>
      <c r="GP18" s="1301"/>
      <c r="GQ18" s="1301"/>
      <c r="GR18" s="1301"/>
      <c r="GS18" s="1302" t="str">
        <f>MID(SUVAHAVUJ!AG8,11,1)</f>
        <v>0</v>
      </c>
      <c r="GT18" s="1302"/>
      <c r="GU18" s="1302"/>
      <c r="GV18" s="1302"/>
      <c r="GW18" s="1303"/>
    </row>
    <row r="19" spans="2:205" s="142" customFormat="1" ht="23.25" customHeight="1" x14ac:dyDescent="0.2">
      <c r="B19" s="1307" t="s">
        <v>2375</v>
      </c>
      <c r="C19" s="1307"/>
      <c r="D19" s="1307"/>
      <c r="E19" s="1307"/>
      <c r="F19" s="1307"/>
      <c r="G19" s="1307"/>
      <c r="H19" s="1307"/>
      <c r="I19" s="1307"/>
      <c r="J19" s="1307"/>
      <c r="K19" s="1307"/>
      <c r="L19" s="1308" t="s">
        <v>3199</v>
      </c>
      <c r="M19" s="1309"/>
      <c r="N19" s="1309"/>
      <c r="O19" s="1309"/>
      <c r="P19" s="1309"/>
      <c r="Q19" s="1309"/>
      <c r="R19" s="1309"/>
      <c r="S19" s="1309"/>
      <c r="T19" s="1309"/>
      <c r="U19" s="1309"/>
      <c r="V19" s="1309"/>
      <c r="W19" s="1309"/>
      <c r="X19" s="1309"/>
      <c r="Y19" s="1309"/>
      <c r="Z19" s="1309"/>
      <c r="AA19" s="1309"/>
      <c r="AB19" s="1309"/>
      <c r="AC19" s="1309"/>
      <c r="AD19" s="1309"/>
      <c r="AE19" s="1309"/>
      <c r="AF19" s="1309"/>
      <c r="AG19" s="1309"/>
      <c r="AH19" s="1309"/>
      <c r="AI19" s="1309"/>
      <c r="AJ19" s="1309"/>
      <c r="AK19" s="1309"/>
      <c r="AL19" s="1309"/>
      <c r="AM19" s="1309"/>
      <c r="AN19" s="1309"/>
      <c r="AO19" s="1309"/>
      <c r="AP19" s="1309"/>
      <c r="AQ19" s="1310" t="s">
        <v>21</v>
      </c>
      <c r="AR19" s="1310"/>
      <c r="AS19" s="1310"/>
      <c r="AT19" s="1310"/>
      <c r="AU19" s="1310"/>
      <c r="AV19" s="1310"/>
      <c r="AW19" s="1310"/>
      <c r="AX19" s="1310"/>
      <c r="AY19" s="505"/>
      <c r="AZ19" s="506"/>
      <c r="BA19" s="1302" t="str">
        <f>MID(SUVAHAVUJ!AD9,1,1)</f>
        <v xml:space="preserve"> </v>
      </c>
      <c r="BB19" s="1302"/>
      <c r="BC19" s="1302"/>
      <c r="BD19" s="1302"/>
      <c r="BE19" s="1302"/>
      <c r="BF19" s="1302"/>
      <c r="BG19" s="1302" t="str">
        <f>MID(SUVAHAVUJ!AD9,2,1)</f>
        <v xml:space="preserve"> </v>
      </c>
      <c r="BH19" s="1302"/>
      <c r="BI19" s="1302"/>
      <c r="BJ19" s="1302"/>
      <c r="BK19" s="1302"/>
      <c r="BL19" s="1302" t="str">
        <f>MID(SUVAHAVUJ!AD9,3,1)</f>
        <v xml:space="preserve"> </v>
      </c>
      <c r="BM19" s="1302"/>
      <c r="BN19" s="1302"/>
      <c r="BO19" s="1302"/>
      <c r="BP19" s="1302"/>
      <c r="BQ19" s="1302"/>
      <c r="BR19" s="1302" t="str">
        <f>MID(SUVAHAVUJ!AD9,4,1)</f>
        <v xml:space="preserve"> </v>
      </c>
      <c r="BS19" s="1302"/>
      <c r="BT19" s="1302"/>
      <c r="BU19" s="1302"/>
      <c r="BV19" s="1302"/>
      <c r="BW19" s="1302" t="str">
        <f>MID(SUVAHAVUJ!AD9,5,1)</f>
        <v xml:space="preserve"> </v>
      </c>
      <c r="BX19" s="1302"/>
      <c r="BY19" s="1302"/>
      <c r="BZ19" s="1302"/>
      <c r="CA19" s="1302"/>
      <c r="CB19" s="1302"/>
      <c r="CC19" s="1302" t="str">
        <f>MID(SUVAHAVUJ!AD9,6,1)</f>
        <v xml:space="preserve"> </v>
      </c>
      <c r="CD19" s="1302"/>
      <c r="CE19" s="1302"/>
      <c r="CF19" s="1302"/>
      <c r="CG19" s="1302"/>
      <c r="CH19" s="1302" t="str">
        <f>MID(SUVAHAVUJ!AD9,7,1)</f>
        <v xml:space="preserve"> </v>
      </c>
      <c r="CI19" s="1302"/>
      <c r="CJ19" s="1302"/>
      <c r="CK19" s="1302"/>
      <c r="CL19" s="1302"/>
      <c r="CM19" s="1302"/>
      <c r="CN19" s="1302" t="str">
        <f>MID(SUVAHAVUJ!AD9,8,1)</f>
        <v xml:space="preserve"> </v>
      </c>
      <c r="CO19" s="1302"/>
      <c r="CP19" s="1302"/>
      <c r="CQ19" s="1302"/>
      <c r="CR19" s="1302"/>
      <c r="CS19" s="1302" t="str">
        <f>MID(SUVAHAVUJ!AD9,9,1)</f>
        <v xml:space="preserve"> </v>
      </c>
      <c r="CT19" s="1302"/>
      <c r="CU19" s="1302"/>
      <c r="CV19" s="1302"/>
      <c r="CW19" s="1302"/>
      <c r="CX19" s="1302"/>
      <c r="CY19" s="1302" t="str">
        <f>MID(SUVAHAVUJ!AD9,10,1)</f>
        <v xml:space="preserve"> </v>
      </c>
      <c r="CZ19" s="1302"/>
      <c r="DA19" s="1302"/>
      <c r="DB19" s="1302"/>
      <c r="DC19" s="1302"/>
      <c r="DD19" s="1302" t="str">
        <f>MID(SUVAHAVUJ!AD9,11,1)</f>
        <v>0</v>
      </c>
      <c r="DE19" s="1302"/>
      <c r="DF19" s="1302"/>
      <c r="DG19" s="1302"/>
      <c r="DH19" s="1302"/>
      <c r="DI19" s="1303"/>
      <c r="DJ19" s="505"/>
      <c r="DK19" s="506"/>
      <c r="DL19" s="1301" t="str">
        <f>MID(SUVAHAVUJ!AE9,1,1)</f>
        <v xml:space="preserve"> </v>
      </c>
      <c r="DM19" s="1301"/>
      <c r="DN19" s="1301"/>
      <c r="DO19" s="1301"/>
      <c r="DP19" s="1301"/>
      <c r="DQ19" s="1301"/>
      <c r="DR19" s="1301" t="str">
        <f>MID(SUVAHAVUJ!AE9,2,1)</f>
        <v xml:space="preserve"> </v>
      </c>
      <c r="DS19" s="1301"/>
      <c r="DT19" s="1301"/>
      <c r="DU19" s="1301"/>
      <c r="DV19" s="1301"/>
      <c r="DW19" s="1301" t="str">
        <f>MID(SUVAHAVUJ!AE9,3,1)</f>
        <v xml:space="preserve"> </v>
      </c>
      <c r="DX19" s="1301"/>
      <c r="DY19" s="1301"/>
      <c r="DZ19" s="1301"/>
      <c r="EA19" s="1301"/>
      <c r="EB19" s="1301"/>
      <c r="EC19" s="1301" t="str">
        <f>MID(SUVAHAVUJ!AE9,4,1)</f>
        <v xml:space="preserve"> </v>
      </c>
      <c r="ED19" s="1301"/>
      <c r="EE19" s="1301"/>
      <c r="EF19" s="1301"/>
      <c r="EG19" s="1301"/>
      <c r="EH19" s="1301" t="str">
        <f>MID(SUVAHAVUJ!AE9,5,1)</f>
        <v xml:space="preserve"> </v>
      </c>
      <c r="EI19" s="1301"/>
      <c r="EJ19" s="1301"/>
      <c r="EK19" s="1301"/>
      <c r="EL19" s="1301"/>
      <c r="EM19" s="1301"/>
      <c r="EN19" s="1301" t="str">
        <f>MID(SUVAHAVUJ!AE9,6,1)</f>
        <v xml:space="preserve"> </v>
      </c>
      <c r="EO19" s="1301"/>
      <c r="EP19" s="1301"/>
      <c r="EQ19" s="1301"/>
      <c r="ER19" s="1301"/>
      <c r="ES19" s="1301" t="str">
        <f>MID(SUVAHAVUJ!AE9,7,1)</f>
        <v xml:space="preserve"> </v>
      </c>
      <c r="ET19" s="1301"/>
      <c r="EU19" s="1301"/>
      <c r="EV19" s="1301"/>
      <c r="EW19" s="1301"/>
      <c r="EX19" s="1301"/>
      <c r="EY19" s="1301" t="str">
        <f>MID(SUVAHAVUJ!AE9,8,1)</f>
        <v xml:space="preserve"> </v>
      </c>
      <c r="EZ19" s="1301"/>
      <c r="FA19" s="1301"/>
      <c r="FB19" s="1301"/>
      <c r="FC19" s="1301"/>
      <c r="FD19" s="1301" t="str">
        <f>MID(SUVAHAVUJ!AE9,9,1)</f>
        <v xml:space="preserve"> </v>
      </c>
      <c r="FE19" s="1301"/>
      <c r="FF19" s="1301"/>
      <c r="FG19" s="1301"/>
      <c r="FH19" s="1301"/>
      <c r="FI19" s="1301"/>
      <c r="FJ19" s="1301" t="str">
        <f>MID(SUVAHAVUJ!AE9,10,1)</f>
        <v xml:space="preserve"> </v>
      </c>
      <c r="FK19" s="1301"/>
      <c r="FL19" s="1301"/>
      <c r="FM19" s="1301"/>
      <c r="FN19" s="1301"/>
      <c r="FO19" s="1302" t="str">
        <f>MID(SUVAHAVUJ!AE9,11,1)</f>
        <v>0</v>
      </c>
      <c r="FP19" s="1302"/>
      <c r="FQ19" s="1302"/>
      <c r="FR19" s="1302"/>
      <c r="FS19" s="1303"/>
      <c r="FT19" s="1306"/>
      <c r="FU19" s="1306"/>
      <c r="FV19" s="1306"/>
      <c r="FW19" s="1306"/>
      <c r="FX19" s="1306"/>
      <c r="FY19" s="1306"/>
      <c r="FZ19" s="1306"/>
      <c r="GA19" s="1306"/>
      <c r="GB19" s="1306"/>
      <c r="GC19" s="1306"/>
      <c r="GD19" s="1306"/>
      <c r="GE19" s="1306"/>
      <c r="GF19" s="1306"/>
      <c r="GG19" s="1306"/>
      <c r="GH19" s="1306"/>
      <c r="GI19" s="1306"/>
      <c r="GJ19" s="1306"/>
      <c r="GK19" s="1306"/>
      <c r="GL19" s="1306"/>
      <c r="GM19" s="1306"/>
      <c r="GN19" s="1306"/>
      <c r="GO19" s="1306"/>
      <c r="GP19" s="1306"/>
      <c r="GQ19" s="1306"/>
      <c r="GR19" s="1306"/>
      <c r="GS19" s="1306"/>
      <c r="GT19" s="1306"/>
      <c r="GU19" s="1306"/>
      <c r="GV19" s="1306"/>
      <c r="GW19" s="1306"/>
    </row>
    <row r="20" spans="2:205" ht="24" customHeight="1" x14ac:dyDescent="0.2">
      <c r="B20" s="1307"/>
      <c r="C20" s="1307"/>
      <c r="D20" s="1307"/>
      <c r="E20" s="1307"/>
      <c r="F20" s="1307"/>
      <c r="G20" s="1307"/>
      <c r="H20" s="1307"/>
      <c r="I20" s="1307"/>
      <c r="J20" s="1307"/>
      <c r="K20" s="1307"/>
      <c r="L20" s="1309"/>
      <c r="M20" s="1309"/>
      <c r="N20" s="1309"/>
      <c r="O20" s="1309"/>
      <c r="P20" s="1309"/>
      <c r="Q20" s="1309"/>
      <c r="R20" s="1309"/>
      <c r="S20" s="1309"/>
      <c r="T20" s="1309"/>
      <c r="U20" s="1309"/>
      <c r="V20" s="1309"/>
      <c r="W20" s="1309"/>
      <c r="X20" s="1309"/>
      <c r="Y20" s="1309"/>
      <c r="Z20" s="1309"/>
      <c r="AA20" s="1309"/>
      <c r="AB20" s="1309"/>
      <c r="AC20" s="1309"/>
      <c r="AD20" s="1309"/>
      <c r="AE20" s="1309"/>
      <c r="AF20" s="1309"/>
      <c r="AG20" s="1309"/>
      <c r="AH20" s="1309"/>
      <c r="AI20" s="1309"/>
      <c r="AJ20" s="1309"/>
      <c r="AK20" s="1309"/>
      <c r="AL20" s="1309"/>
      <c r="AM20" s="1309"/>
      <c r="AN20" s="1309"/>
      <c r="AO20" s="1309"/>
      <c r="AP20" s="1309"/>
      <c r="AQ20" s="1310"/>
      <c r="AR20" s="1310"/>
      <c r="AS20" s="1310"/>
      <c r="AT20" s="1310"/>
      <c r="AU20" s="1310"/>
      <c r="AV20" s="1310"/>
      <c r="AW20" s="1310"/>
      <c r="AX20" s="1310"/>
      <c r="AY20" s="505"/>
      <c r="AZ20" s="506"/>
      <c r="BA20" s="1301" t="str">
        <f>MID(SUVAHAVUJ!AF9,1,1)</f>
        <v xml:space="preserve"> </v>
      </c>
      <c r="BB20" s="1301"/>
      <c r="BC20" s="1301"/>
      <c r="BD20" s="1301"/>
      <c r="BE20" s="1301"/>
      <c r="BF20" s="1301"/>
      <c r="BG20" s="1301" t="str">
        <f>MID(SUVAHAVUJ!AF9,2,1)</f>
        <v xml:space="preserve"> </v>
      </c>
      <c r="BH20" s="1301"/>
      <c r="BI20" s="1301"/>
      <c r="BJ20" s="1301"/>
      <c r="BK20" s="1301"/>
      <c r="BL20" s="1301" t="str">
        <f>MID(SUVAHAVUJ!AF9,3,1)</f>
        <v xml:space="preserve"> </v>
      </c>
      <c r="BM20" s="1301"/>
      <c r="BN20" s="1301"/>
      <c r="BO20" s="1301"/>
      <c r="BP20" s="1301"/>
      <c r="BQ20" s="1301"/>
      <c r="BR20" s="1301" t="str">
        <f>MID(SUVAHAVUJ!AF9,4,1)</f>
        <v xml:space="preserve"> </v>
      </c>
      <c r="BS20" s="1301"/>
      <c r="BT20" s="1301"/>
      <c r="BU20" s="1301"/>
      <c r="BV20" s="1301"/>
      <c r="BW20" s="1301" t="str">
        <f>MID(SUVAHAVUJ!AF9,5,1)</f>
        <v xml:space="preserve"> </v>
      </c>
      <c r="BX20" s="1301"/>
      <c r="BY20" s="1301"/>
      <c r="BZ20" s="1301"/>
      <c r="CA20" s="1301"/>
      <c r="CB20" s="1301"/>
      <c r="CC20" s="1301" t="str">
        <f>MID(SUVAHAVUJ!AF9,6,1)</f>
        <v xml:space="preserve"> </v>
      </c>
      <c r="CD20" s="1301"/>
      <c r="CE20" s="1301"/>
      <c r="CF20" s="1301"/>
      <c r="CG20" s="1301"/>
      <c r="CH20" s="1301" t="str">
        <f>MID(SUVAHAVUJ!AF9,7,1)</f>
        <v xml:space="preserve"> </v>
      </c>
      <c r="CI20" s="1301"/>
      <c r="CJ20" s="1301"/>
      <c r="CK20" s="1301"/>
      <c r="CL20" s="1301"/>
      <c r="CM20" s="1301"/>
      <c r="CN20" s="1301" t="str">
        <f>MID(SUVAHAVUJ!AF9,8,1)</f>
        <v xml:space="preserve"> </v>
      </c>
      <c r="CO20" s="1301"/>
      <c r="CP20" s="1301"/>
      <c r="CQ20" s="1301"/>
      <c r="CR20" s="1301"/>
      <c r="CS20" s="1301" t="str">
        <f>MID(SUVAHAVUJ!AF9,9,1)</f>
        <v xml:space="preserve"> </v>
      </c>
      <c r="CT20" s="1301"/>
      <c r="CU20" s="1301"/>
      <c r="CV20" s="1301"/>
      <c r="CW20" s="1301"/>
      <c r="CX20" s="1301"/>
      <c r="CY20" s="1301" t="str">
        <f>MID(SUVAHAVUJ!AF9,10,1)</f>
        <v xml:space="preserve"> </v>
      </c>
      <c r="CZ20" s="1301"/>
      <c r="DA20" s="1301"/>
      <c r="DB20" s="1301"/>
      <c r="DC20" s="1301"/>
      <c r="DD20" s="1301" t="str">
        <f>MID(SUVAHAVUJ!AF9,11,1)</f>
        <v>0</v>
      </c>
      <c r="DE20" s="1301"/>
      <c r="DF20" s="1301"/>
      <c r="DG20" s="1301"/>
      <c r="DH20" s="1301"/>
      <c r="DI20" s="1304"/>
      <c r="DJ20" s="1305"/>
      <c r="DK20" s="1305"/>
      <c r="DL20" s="1305"/>
      <c r="DM20" s="1305"/>
      <c r="DN20" s="1305"/>
      <c r="DO20" s="1305"/>
      <c r="DP20" s="1305"/>
      <c r="DQ20" s="1305"/>
      <c r="DR20" s="1305"/>
      <c r="DS20" s="1305"/>
      <c r="DT20" s="1305"/>
      <c r="DU20" s="1305"/>
      <c r="DV20" s="1305"/>
      <c r="DW20" s="1305"/>
      <c r="DX20" s="1305"/>
      <c r="DY20" s="1305"/>
      <c r="DZ20" s="1305"/>
      <c r="EA20" s="1305"/>
      <c r="EB20" s="1305"/>
      <c r="EC20" s="1305"/>
      <c r="ED20" s="1305"/>
      <c r="EE20" s="1305"/>
      <c r="EF20" s="1305"/>
      <c r="EG20" s="1305"/>
      <c r="EH20" s="1305"/>
      <c r="EI20" s="1305"/>
      <c r="EJ20" s="1305"/>
      <c r="EK20" s="1305"/>
      <c r="EL20" s="1305"/>
      <c r="EM20" s="1305"/>
      <c r="EN20" s="505"/>
      <c r="EO20" s="506"/>
      <c r="EP20" s="1301" t="str">
        <f>MID(SUVAHAVUJ!AG9,1,1)</f>
        <v xml:space="preserve"> </v>
      </c>
      <c r="EQ20" s="1301"/>
      <c r="ER20" s="1301"/>
      <c r="ES20" s="1301"/>
      <c r="ET20" s="1301"/>
      <c r="EU20" s="1301"/>
      <c r="EV20" s="1301" t="str">
        <f>MID(SUVAHAVUJ!AG9,2,1)</f>
        <v xml:space="preserve"> </v>
      </c>
      <c r="EW20" s="1301"/>
      <c r="EX20" s="1301"/>
      <c r="EY20" s="1301"/>
      <c r="EZ20" s="1301"/>
      <c r="FA20" s="1301" t="str">
        <f>MID(SUVAHAVUJ!AG9,3,1)</f>
        <v xml:space="preserve"> </v>
      </c>
      <c r="FB20" s="1301"/>
      <c r="FC20" s="1301"/>
      <c r="FD20" s="1301"/>
      <c r="FE20" s="1301"/>
      <c r="FF20" s="1301"/>
      <c r="FG20" s="1301" t="str">
        <f>MID(SUVAHAVUJ!AG9,4,1)</f>
        <v xml:space="preserve"> </v>
      </c>
      <c r="FH20" s="1301"/>
      <c r="FI20" s="1301"/>
      <c r="FJ20" s="1301"/>
      <c r="FK20" s="1301"/>
      <c r="FL20" s="1301" t="str">
        <f>MID(SUVAHAVUJ!AG9,5,1)</f>
        <v xml:space="preserve"> </v>
      </c>
      <c r="FM20" s="1301"/>
      <c r="FN20" s="1301"/>
      <c r="FO20" s="1301"/>
      <c r="FP20" s="1301"/>
      <c r="FQ20" s="1301"/>
      <c r="FR20" s="1301" t="str">
        <f>MID(SUVAHAVUJ!AG9,6,1)</f>
        <v xml:space="preserve"> </v>
      </c>
      <c r="FS20" s="1301"/>
      <c r="FT20" s="1301"/>
      <c r="FU20" s="1301"/>
      <c r="FV20" s="1301"/>
      <c r="FW20" s="1301" t="str">
        <f>MID(SUVAHAVUJ!AG9,7,1)</f>
        <v xml:space="preserve"> </v>
      </c>
      <c r="FX20" s="1301"/>
      <c r="FY20" s="1301"/>
      <c r="FZ20" s="1301"/>
      <c r="GA20" s="1301"/>
      <c r="GB20" s="1301"/>
      <c r="GC20" s="1301" t="str">
        <f>MID(SUVAHAVUJ!AG9,8,1)</f>
        <v xml:space="preserve"> </v>
      </c>
      <c r="GD20" s="1301"/>
      <c r="GE20" s="1301"/>
      <c r="GF20" s="1301"/>
      <c r="GG20" s="1301"/>
      <c r="GH20" s="1301" t="str">
        <f>MID(SUVAHAVUJ!AG9,9,1)</f>
        <v xml:space="preserve"> </v>
      </c>
      <c r="GI20" s="1301"/>
      <c r="GJ20" s="1301"/>
      <c r="GK20" s="1301"/>
      <c r="GL20" s="1301"/>
      <c r="GM20" s="1301"/>
      <c r="GN20" s="1301" t="str">
        <f>MID(SUVAHAVUJ!AG9,10,1)</f>
        <v xml:space="preserve"> </v>
      </c>
      <c r="GO20" s="1301"/>
      <c r="GP20" s="1301"/>
      <c r="GQ20" s="1301"/>
      <c r="GR20" s="1301"/>
      <c r="GS20" s="1302" t="str">
        <f>MID(SUVAHAVUJ!AG9,11,1)</f>
        <v>0</v>
      </c>
      <c r="GT20" s="1302"/>
      <c r="GU20" s="1302"/>
      <c r="GV20" s="1302"/>
      <c r="GW20" s="1303"/>
    </row>
    <row r="21" spans="2:205" s="142" customFormat="1" ht="23.25" customHeight="1" x14ac:dyDescent="0.2">
      <c r="B21" s="1307" t="s">
        <v>2377</v>
      </c>
      <c r="C21" s="1307"/>
      <c r="D21" s="1307"/>
      <c r="E21" s="1307"/>
      <c r="F21" s="1307"/>
      <c r="G21" s="1307"/>
      <c r="H21" s="1307"/>
      <c r="I21" s="1307"/>
      <c r="J21" s="1307"/>
      <c r="K21" s="1307"/>
      <c r="L21" s="1308" t="s">
        <v>3198</v>
      </c>
      <c r="M21" s="1309"/>
      <c r="N21" s="1309"/>
      <c r="O21" s="1309"/>
      <c r="P21" s="1309"/>
      <c r="Q21" s="1309"/>
      <c r="R21" s="1309"/>
      <c r="S21" s="1309"/>
      <c r="T21" s="1309"/>
      <c r="U21" s="1309"/>
      <c r="V21" s="1309"/>
      <c r="W21" s="1309"/>
      <c r="X21" s="1309"/>
      <c r="Y21" s="1309"/>
      <c r="Z21" s="1309"/>
      <c r="AA21" s="1309"/>
      <c r="AB21" s="1309"/>
      <c r="AC21" s="1309"/>
      <c r="AD21" s="1309"/>
      <c r="AE21" s="1309"/>
      <c r="AF21" s="1309"/>
      <c r="AG21" s="1309"/>
      <c r="AH21" s="1309"/>
      <c r="AI21" s="1309"/>
      <c r="AJ21" s="1309"/>
      <c r="AK21" s="1309"/>
      <c r="AL21" s="1309"/>
      <c r="AM21" s="1309"/>
      <c r="AN21" s="1309"/>
      <c r="AO21" s="1309"/>
      <c r="AP21" s="1309"/>
      <c r="AQ21" s="1310" t="s">
        <v>39</v>
      </c>
      <c r="AR21" s="1310"/>
      <c r="AS21" s="1310"/>
      <c r="AT21" s="1310"/>
      <c r="AU21" s="1310"/>
      <c r="AV21" s="1310"/>
      <c r="AW21" s="1310"/>
      <c r="AX21" s="1310"/>
      <c r="AY21" s="505"/>
      <c r="AZ21" s="506"/>
      <c r="BA21" s="1302" t="str">
        <f>MID(SUVAHAVUJ!AD10,1,1)</f>
        <v xml:space="preserve"> </v>
      </c>
      <c r="BB21" s="1302"/>
      <c r="BC21" s="1302"/>
      <c r="BD21" s="1302"/>
      <c r="BE21" s="1302"/>
      <c r="BF21" s="1302"/>
      <c r="BG21" s="1302" t="str">
        <f>MID(SUVAHAVUJ!AD10,2,1)</f>
        <v xml:space="preserve"> </v>
      </c>
      <c r="BH21" s="1302"/>
      <c r="BI21" s="1302"/>
      <c r="BJ21" s="1302"/>
      <c r="BK21" s="1302"/>
      <c r="BL21" s="1302" t="str">
        <f>MID(SUVAHAVUJ!AD10,3,1)</f>
        <v xml:space="preserve"> </v>
      </c>
      <c r="BM21" s="1302"/>
      <c r="BN21" s="1302"/>
      <c r="BO21" s="1302"/>
      <c r="BP21" s="1302"/>
      <c r="BQ21" s="1302"/>
      <c r="BR21" s="1302" t="str">
        <f>MID(SUVAHAVUJ!AD10,4,1)</f>
        <v xml:space="preserve"> </v>
      </c>
      <c r="BS21" s="1302"/>
      <c r="BT21" s="1302"/>
      <c r="BU21" s="1302"/>
      <c r="BV21" s="1302"/>
      <c r="BW21" s="1302" t="str">
        <f>MID(SUVAHAVUJ!AD10,5,1)</f>
        <v xml:space="preserve"> </v>
      </c>
      <c r="BX21" s="1302"/>
      <c r="BY21" s="1302"/>
      <c r="BZ21" s="1302"/>
      <c r="CA21" s="1302"/>
      <c r="CB21" s="1302"/>
      <c r="CC21" s="1302" t="str">
        <f>MID(SUVAHAVUJ!AD10,6,1)</f>
        <v xml:space="preserve"> </v>
      </c>
      <c r="CD21" s="1302"/>
      <c r="CE21" s="1302"/>
      <c r="CF21" s="1302"/>
      <c r="CG21" s="1302"/>
      <c r="CH21" s="1302" t="str">
        <f>MID(SUVAHAVUJ!AD10,7,1)</f>
        <v xml:space="preserve"> </v>
      </c>
      <c r="CI21" s="1302"/>
      <c r="CJ21" s="1302"/>
      <c r="CK21" s="1302"/>
      <c r="CL21" s="1302"/>
      <c r="CM21" s="1302"/>
      <c r="CN21" s="1302" t="str">
        <f>MID(SUVAHAVUJ!AD10,8,1)</f>
        <v xml:space="preserve"> </v>
      </c>
      <c r="CO21" s="1302"/>
      <c r="CP21" s="1302"/>
      <c r="CQ21" s="1302"/>
      <c r="CR21" s="1302"/>
      <c r="CS21" s="1302" t="str">
        <f>MID(SUVAHAVUJ!AD10,9,1)</f>
        <v xml:space="preserve"> </v>
      </c>
      <c r="CT21" s="1302"/>
      <c r="CU21" s="1302"/>
      <c r="CV21" s="1302"/>
      <c r="CW21" s="1302"/>
      <c r="CX21" s="1302"/>
      <c r="CY21" s="1302" t="str">
        <f>MID(SUVAHAVUJ!AD10,10,1)</f>
        <v xml:space="preserve"> </v>
      </c>
      <c r="CZ21" s="1302"/>
      <c r="DA21" s="1302"/>
      <c r="DB21" s="1302"/>
      <c r="DC21" s="1302"/>
      <c r="DD21" s="1302" t="str">
        <f>MID(SUVAHAVUJ!AD10,11,1)</f>
        <v>0</v>
      </c>
      <c r="DE21" s="1302"/>
      <c r="DF21" s="1302"/>
      <c r="DG21" s="1302"/>
      <c r="DH21" s="1302"/>
      <c r="DI21" s="1303"/>
      <c r="DJ21" s="505"/>
      <c r="DK21" s="506"/>
      <c r="DL21" s="1301" t="str">
        <f>MID(SUVAHAVUJ!AE10,1,1)</f>
        <v xml:space="preserve"> </v>
      </c>
      <c r="DM21" s="1301"/>
      <c r="DN21" s="1301"/>
      <c r="DO21" s="1301"/>
      <c r="DP21" s="1301"/>
      <c r="DQ21" s="1301"/>
      <c r="DR21" s="1301" t="str">
        <f>MID(SUVAHAVUJ!AE10,2,1)</f>
        <v xml:space="preserve"> </v>
      </c>
      <c r="DS21" s="1301"/>
      <c r="DT21" s="1301"/>
      <c r="DU21" s="1301"/>
      <c r="DV21" s="1301"/>
      <c r="DW21" s="1301" t="str">
        <f>MID(SUVAHAVUJ!AE10,3,1)</f>
        <v xml:space="preserve"> </v>
      </c>
      <c r="DX21" s="1301"/>
      <c r="DY21" s="1301"/>
      <c r="DZ21" s="1301"/>
      <c r="EA21" s="1301"/>
      <c r="EB21" s="1301"/>
      <c r="EC21" s="1301" t="str">
        <f>MID(SUVAHAVUJ!AE10,4,1)</f>
        <v xml:space="preserve"> </v>
      </c>
      <c r="ED21" s="1301"/>
      <c r="EE21" s="1301"/>
      <c r="EF21" s="1301"/>
      <c r="EG21" s="1301"/>
      <c r="EH21" s="1301" t="str">
        <f>MID(SUVAHAVUJ!AE10,5,1)</f>
        <v xml:space="preserve"> </v>
      </c>
      <c r="EI21" s="1301"/>
      <c r="EJ21" s="1301"/>
      <c r="EK21" s="1301"/>
      <c r="EL21" s="1301"/>
      <c r="EM21" s="1301"/>
      <c r="EN21" s="1301" t="str">
        <f>MID(SUVAHAVUJ!AE10,6,1)</f>
        <v xml:space="preserve"> </v>
      </c>
      <c r="EO21" s="1301"/>
      <c r="EP21" s="1301"/>
      <c r="EQ21" s="1301"/>
      <c r="ER21" s="1301"/>
      <c r="ES21" s="1301" t="str">
        <f>MID(SUVAHAVUJ!AE10,7,1)</f>
        <v xml:space="preserve"> </v>
      </c>
      <c r="ET21" s="1301"/>
      <c r="EU21" s="1301"/>
      <c r="EV21" s="1301"/>
      <c r="EW21" s="1301"/>
      <c r="EX21" s="1301"/>
      <c r="EY21" s="1301" t="str">
        <f>MID(SUVAHAVUJ!AE10,8,1)</f>
        <v xml:space="preserve"> </v>
      </c>
      <c r="EZ21" s="1301"/>
      <c r="FA21" s="1301"/>
      <c r="FB21" s="1301"/>
      <c r="FC21" s="1301"/>
      <c r="FD21" s="1301" t="str">
        <f>MID(SUVAHAVUJ!AE10,9,1)</f>
        <v xml:space="preserve"> </v>
      </c>
      <c r="FE21" s="1301"/>
      <c r="FF21" s="1301"/>
      <c r="FG21" s="1301"/>
      <c r="FH21" s="1301"/>
      <c r="FI21" s="1301"/>
      <c r="FJ21" s="1301" t="str">
        <f>MID(SUVAHAVUJ!AE10,10,1)</f>
        <v xml:space="preserve"> </v>
      </c>
      <c r="FK21" s="1301"/>
      <c r="FL21" s="1301"/>
      <c r="FM21" s="1301"/>
      <c r="FN21" s="1301"/>
      <c r="FO21" s="1302" t="str">
        <f>MID(SUVAHAVUJ!AE10,11,1)</f>
        <v>0</v>
      </c>
      <c r="FP21" s="1302"/>
      <c r="FQ21" s="1302"/>
      <c r="FR21" s="1302"/>
      <c r="FS21" s="1303"/>
      <c r="FT21" s="1306"/>
      <c r="FU21" s="1306"/>
      <c r="FV21" s="1306"/>
      <c r="FW21" s="1306"/>
      <c r="FX21" s="1306"/>
      <c r="FY21" s="1306"/>
      <c r="FZ21" s="1306"/>
      <c r="GA21" s="1306"/>
      <c r="GB21" s="1306"/>
      <c r="GC21" s="1306"/>
      <c r="GD21" s="1306"/>
      <c r="GE21" s="1306"/>
      <c r="GF21" s="1306"/>
      <c r="GG21" s="1306"/>
      <c r="GH21" s="1306"/>
      <c r="GI21" s="1306"/>
      <c r="GJ21" s="1306"/>
      <c r="GK21" s="1306"/>
      <c r="GL21" s="1306"/>
      <c r="GM21" s="1306"/>
      <c r="GN21" s="1306"/>
      <c r="GO21" s="1306"/>
      <c r="GP21" s="1306"/>
      <c r="GQ21" s="1306"/>
      <c r="GR21" s="1306"/>
      <c r="GS21" s="1306"/>
      <c r="GT21" s="1306"/>
      <c r="GU21" s="1306"/>
      <c r="GV21" s="1306"/>
      <c r="GW21" s="1306"/>
    </row>
    <row r="22" spans="2:205" ht="23.25" customHeight="1" x14ac:dyDescent="0.2">
      <c r="B22" s="1307"/>
      <c r="C22" s="1307"/>
      <c r="D22" s="1307"/>
      <c r="E22" s="1307"/>
      <c r="F22" s="1307"/>
      <c r="G22" s="1307"/>
      <c r="H22" s="1307"/>
      <c r="I22" s="1307"/>
      <c r="J22" s="1307"/>
      <c r="K22" s="1307"/>
      <c r="L22" s="1309"/>
      <c r="M22" s="1309"/>
      <c r="N22" s="1309"/>
      <c r="O22" s="1309"/>
      <c r="P22" s="1309"/>
      <c r="Q22" s="1309"/>
      <c r="R22" s="1309"/>
      <c r="S22" s="1309"/>
      <c r="T22" s="1309"/>
      <c r="U22" s="1309"/>
      <c r="V22" s="1309"/>
      <c r="W22" s="1309"/>
      <c r="X22" s="1309"/>
      <c r="Y22" s="1309"/>
      <c r="Z22" s="1309"/>
      <c r="AA22" s="1309"/>
      <c r="AB22" s="1309"/>
      <c r="AC22" s="1309"/>
      <c r="AD22" s="1309"/>
      <c r="AE22" s="1309"/>
      <c r="AF22" s="1309"/>
      <c r="AG22" s="1309"/>
      <c r="AH22" s="1309"/>
      <c r="AI22" s="1309"/>
      <c r="AJ22" s="1309"/>
      <c r="AK22" s="1309"/>
      <c r="AL22" s="1309"/>
      <c r="AM22" s="1309"/>
      <c r="AN22" s="1309"/>
      <c r="AO22" s="1309"/>
      <c r="AP22" s="1309"/>
      <c r="AQ22" s="1310"/>
      <c r="AR22" s="1310"/>
      <c r="AS22" s="1310"/>
      <c r="AT22" s="1310"/>
      <c r="AU22" s="1310"/>
      <c r="AV22" s="1310"/>
      <c r="AW22" s="1310"/>
      <c r="AX22" s="1310"/>
      <c r="AY22" s="505"/>
      <c r="AZ22" s="506"/>
      <c r="BA22" s="1301" t="str">
        <f>MID(SUVAHAVUJ!AF10,1,1)</f>
        <v xml:space="preserve"> </v>
      </c>
      <c r="BB22" s="1301"/>
      <c r="BC22" s="1301"/>
      <c r="BD22" s="1301"/>
      <c r="BE22" s="1301"/>
      <c r="BF22" s="1301"/>
      <c r="BG22" s="1301" t="str">
        <f>MID(SUVAHAVUJ!AF10,2,1)</f>
        <v xml:space="preserve"> </v>
      </c>
      <c r="BH22" s="1301"/>
      <c r="BI22" s="1301"/>
      <c r="BJ22" s="1301"/>
      <c r="BK22" s="1301"/>
      <c r="BL22" s="1301" t="str">
        <f>MID(SUVAHAVUJ!AF10,3,1)</f>
        <v xml:space="preserve"> </v>
      </c>
      <c r="BM22" s="1301"/>
      <c r="BN22" s="1301"/>
      <c r="BO22" s="1301"/>
      <c r="BP22" s="1301"/>
      <c r="BQ22" s="1301"/>
      <c r="BR22" s="1301" t="str">
        <f>MID(SUVAHAVUJ!AF10,4,1)</f>
        <v xml:space="preserve"> </v>
      </c>
      <c r="BS22" s="1301"/>
      <c r="BT22" s="1301"/>
      <c r="BU22" s="1301"/>
      <c r="BV22" s="1301"/>
      <c r="BW22" s="1301" t="str">
        <f>MID(SUVAHAVUJ!AF10,5,1)</f>
        <v xml:space="preserve"> </v>
      </c>
      <c r="BX22" s="1301"/>
      <c r="BY22" s="1301"/>
      <c r="BZ22" s="1301"/>
      <c r="CA22" s="1301"/>
      <c r="CB22" s="1301"/>
      <c r="CC22" s="1301" t="str">
        <f>MID(SUVAHAVUJ!AF10,6,1)</f>
        <v xml:space="preserve"> </v>
      </c>
      <c r="CD22" s="1301"/>
      <c r="CE22" s="1301"/>
      <c r="CF22" s="1301"/>
      <c r="CG22" s="1301"/>
      <c r="CH22" s="1301" t="str">
        <f>MID(SUVAHAVUJ!AF10,7,1)</f>
        <v xml:space="preserve"> </v>
      </c>
      <c r="CI22" s="1301"/>
      <c r="CJ22" s="1301"/>
      <c r="CK22" s="1301"/>
      <c r="CL22" s="1301"/>
      <c r="CM22" s="1301"/>
      <c r="CN22" s="1301" t="str">
        <f>MID(SUVAHAVUJ!AF10,8,1)</f>
        <v xml:space="preserve"> </v>
      </c>
      <c r="CO22" s="1301"/>
      <c r="CP22" s="1301"/>
      <c r="CQ22" s="1301"/>
      <c r="CR22" s="1301"/>
      <c r="CS22" s="1301" t="str">
        <f>MID(SUVAHAVUJ!AF10,9,1)</f>
        <v xml:space="preserve"> </v>
      </c>
      <c r="CT22" s="1301"/>
      <c r="CU22" s="1301"/>
      <c r="CV22" s="1301"/>
      <c r="CW22" s="1301"/>
      <c r="CX22" s="1301"/>
      <c r="CY22" s="1301" t="str">
        <f>MID(SUVAHAVUJ!AF10,10,1)</f>
        <v xml:space="preserve"> </v>
      </c>
      <c r="CZ22" s="1301"/>
      <c r="DA22" s="1301"/>
      <c r="DB22" s="1301"/>
      <c r="DC22" s="1301"/>
      <c r="DD22" s="1301" t="str">
        <f>MID(SUVAHAVUJ!AF10,11,1)</f>
        <v>0</v>
      </c>
      <c r="DE22" s="1301"/>
      <c r="DF22" s="1301"/>
      <c r="DG22" s="1301"/>
      <c r="DH22" s="1301"/>
      <c r="DI22" s="1304"/>
      <c r="DJ22" s="1305"/>
      <c r="DK22" s="1305"/>
      <c r="DL22" s="1305"/>
      <c r="DM22" s="1305"/>
      <c r="DN22" s="1305"/>
      <c r="DO22" s="1305"/>
      <c r="DP22" s="1305"/>
      <c r="DQ22" s="1305"/>
      <c r="DR22" s="1305"/>
      <c r="DS22" s="1305"/>
      <c r="DT22" s="1305"/>
      <c r="DU22" s="1305"/>
      <c r="DV22" s="1305"/>
      <c r="DW22" s="1305"/>
      <c r="DX22" s="1305"/>
      <c r="DY22" s="1305"/>
      <c r="DZ22" s="1305"/>
      <c r="EA22" s="1305"/>
      <c r="EB22" s="1305"/>
      <c r="EC22" s="1305"/>
      <c r="ED22" s="1305"/>
      <c r="EE22" s="1305"/>
      <c r="EF22" s="1305"/>
      <c r="EG22" s="1305"/>
      <c r="EH22" s="1305"/>
      <c r="EI22" s="1305"/>
      <c r="EJ22" s="1305"/>
      <c r="EK22" s="1305"/>
      <c r="EL22" s="1305"/>
      <c r="EM22" s="1305"/>
      <c r="EN22" s="505"/>
      <c r="EO22" s="506"/>
      <c r="EP22" s="1301" t="str">
        <f>MID(SUVAHAVUJ!AG10,1,1)</f>
        <v xml:space="preserve"> </v>
      </c>
      <c r="EQ22" s="1301"/>
      <c r="ER22" s="1301"/>
      <c r="ES22" s="1301"/>
      <c r="ET22" s="1301"/>
      <c r="EU22" s="1301"/>
      <c r="EV22" s="1301" t="str">
        <f>MID(SUVAHAVUJ!AG10,2,1)</f>
        <v xml:space="preserve"> </v>
      </c>
      <c r="EW22" s="1301"/>
      <c r="EX22" s="1301"/>
      <c r="EY22" s="1301"/>
      <c r="EZ22" s="1301"/>
      <c r="FA22" s="1301" t="str">
        <f>MID(SUVAHAVUJ!AG10,3,1)</f>
        <v xml:space="preserve"> </v>
      </c>
      <c r="FB22" s="1301"/>
      <c r="FC22" s="1301"/>
      <c r="FD22" s="1301"/>
      <c r="FE22" s="1301"/>
      <c r="FF22" s="1301"/>
      <c r="FG22" s="1301" t="str">
        <f>MID(SUVAHAVUJ!AG10,4,1)</f>
        <v xml:space="preserve"> </v>
      </c>
      <c r="FH22" s="1301"/>
      <c r="FI22" s="1301"/>
      <c r="FJ22" s="1301"/>
      <c r="FK22" s="1301"/>
      <c r="FL22" s="1301" t="str">
        <f>MID(SUVAHAVUJ!AG10,5,1)</f>
        <v xml:space="preserve"> </v>
      </c>
      <c r="FM22" s="1301"/>
      <c r="FN22" s="1301"/>
      <c r="FO22" s="1301"/>
      <c r="FP22" s="1301"/>
      <c r="FQ22" s="1301"/>
      <c r="FR22" s="1301" t="str">
        <f>MID(SUVAHAVUJ!AG10,6,1)</f>
        <v xml:space="preserve"> </v>
      </c>
      <c r="FS22" s="1301"/>
      <c r="FT22" s="1301"/>
      <c r="FU22" s="1301"/>
      <c r="FV22" s="1301"/>
      <c r="FW22" s="1301" t="str">
        <f>MID(SUVAHAVUJ!AG10,7,1)</f>
        <v xml:space="preserve"> </v>
      </c>
      <c r="FX22" s="1301"/>
      <c r="FY22" s="1301"/>
      <c r="FZ22" s="1301"/>
      <c r="GA22" s="1301"/>
      <c r="GB22" s="1301"/>
      <c r="GC22" s="1301" t="str">
        <f>MID(SUVAHAVUJ!AG10,8,1)</f>
        <v xml:space="preserve"> </v>
      </c>
      <c r="GD22" s="1301"/>
      <c r="GE22" s="1301"/>
      <c r="GF22" s="1301"/>
      <c r="GG22" s="1301"/>
      <c r="GH22" s="1301" t="str">
        <f>MID(SUVAHAVUJ!AG10,9,1)</f>
        <v xml:space="preserve"> </v>
      </c>
      <c r="GI22" s="1301"/>
      <c r="GJ22" s="1301"/>
      <c r="GK22" s="1301"/>
      <c r="GL22" s="1301"/>
      <c r="GM22" s="1301"/>
      <c r="GN22" s="1301" t="str">
        <f>MID(SUVAHAVUJ!AG10,10,1)</f>
        <v xml:space="preserve"> </v>
      </c>
      <c r="GO22" s="1301"/>
      <c r="GP22" s="1301"/>
      <c r="GQ22" s="1301"/>
      <c r="GR22" s="1301"/>
      <c r="GS22" s="1302" t="str">
        <f>MID(SUVAHAVUJ!AG10,11,1)</f>
        <v>0</v>
      </c>
      <c r="GT22" s="1302"/>
      <c r="GU22" s="1302"/>
      <c r="GV22" s="1302"/>
      <c r="GW22" s="1303"/>
    </row>
    <row r="23" spans="2:205" s="142" customFormat="1" ht="23.25" customHeight="1" x14ac:dyDescent="0.2">
      <c r="B23" s="1307" t="s">
        <v>2381</v>
      </c>
      <c r="C23" s="1307"/>
      <c r="D23" s="1307"/>
      <c r="E23" s="1307"/>
      <c r="F23" s="1307"/>
      <c r="G23" s="1307"/>
      <c r="H23" s="1307"/>
      <c r="I23" s="1307"/>
      <c r="J23" s="1307"/>
      <c r="K23" s="1307"/>
      <c r="L23" s="1308" t="s">
        <v>3197</v>
      </c>
      <c r="M23" s="1309"/>
      <c r="N23" s="1309"/>
      <c r="O23" s="1309"/>
      <c r="P23" s="1309"/>
      <c r="Q23" s="1309"/>
      <c r="R23" s="1309"/>
      <c r="S23" s="1309"/>
      <c r="T23" s="1309"/>
      <c r="U23" s="1309"/>
      <c r="V23" s="1309"/>
      <c r="W23" s="1309"/>
      <c r="X23" s="1309"/>
      <c r="Y23" s="1309"/>
      <c r="Z23" s="1309"/>
      <c r="AA23" s="1309"/>
      <c r="AB23" s="1309"/>
      <c r="AC23" s="1309"/>
      <c r="AD23" s="1309"/>
      <c r="AE23" s="1309"/>
      <c r="AF23" s="1309"/>
      <c r="AG23" s="1309"/>
      <c r="AH23" s="1309"/>
      <c r="AI23" s="1309"/>
      <c r="AJ23" s="1309"/>
      <c r="AK23" s="1309"/>
      <c r="AL23" s="1309"/>
      <c r="AM23" s="1309"/>
      <c r="AN23" s="1309"/>
      <c r="AO23" s="1309"/>
      <c r="AP23" s="1309"/>
      <c r="AQ23" s="1310" t="s">
        <v>906</v>
      </c>
      <c r="AR23" s="1310"/>
      <c r="AS23" s="1310"/>
      <c r="AT23" s="1310"/>
      <c r="AU23" s="1310"/>
      <c r="AV23" s="1310"/>
      <c r="AW23" s="1310"/>
      <c r="AX23" s="1310"/>
      <c r="AY23" s="505"/>
      <c r="AZ23" s="506"/>
      <c r="BA23" s="1302" t="str">
        <f>MID(SUVAHAVUJ!AD11,1,1)</f>
        <v xml:space="preserve"> </v>
      </c>
      <c r="BB23" s="1302"/>
      <c r="BC23" s="1302"/>
      <c r="BD23" s="1302"/>
      <c r="BE23" s="1302"/>
      <c r="BF23" s="1302"/>
      <c r="BG23" s="1302" t="str">
        <f>MID(SUVAHAVUJ!AD11,2,1)</f>
        <v xml:space="preserve"> </v>
      </c>
      <c r="BH23" s="1302"/>
      <c r="BI23" s="1302"/>
      <c r="BJ23" s="1302"/>
      <c r="BK23" s="1302"/>
      <c r="BL23" s="1302" t="str">
        <f>MID(SUVAHAVUJ!AD11,3,1)</f>
        <v xml:space="preserve"> </v>
      </c>
      <c r="BM23" s="1302"/>
      <c r="BN23" s="1302"/>
      <c r="BO23" s="1302"/>
      <c r="BP23" s="1302"/>
      <c r="BQ23" s="1302"/>
      <c r="BR23" s="1302" t="str">
        <f>MID(SUVAHAVUJ!AD11,4,1)</f>
        <v xml:space="preserve"> </v>
      </c>
      <c r="BS23" s="1302"/>
      <c r="BT23" s="1302"/>
      <c r="BU23" s="1302"/>
      <c r="BV23" s="1302"/>
      <c r="BW23" s="1302" t="str">
        <f>MID(SUVAHAVUJ!AD11,5,1)</f>
        <v xml:space="preserve"> </v>
      </c>
      <c r="BX23" s="1302"/>
      <c r="BY23" s="1302"/>
      <c r="BZ23" s="1302"/>
      <c r="CA23" s="1302"/>
      <c r="CB23" s="1302"/>
      <c r="CC23" s="1302" t="str">
        <f>MID(SUVAHAVUJ!AD11,6,1)</f>
        <v xml:space="preserve"> </v>
      </c>
      <c r="CD23" s="1302"/>
      <c r="CE23" s="1302"/>
      <c r="CF23" s="1302"/>
      <c r="CG23" s="1302"/>
      <c r="CH23" s="1302" t="str">
        <f>MID(SUVAHAVUJ!AD11,7,1)</f>
        <v xml:space="preserve"> </v>
      </c>
      <c r="CI23" s="1302"/>
      <c r="CJ23" s="1302"/>
      <c r="CK23" s="1302"/>
      <c r="CL23" s="1302"/>
      <c r="CM23" s="1302"/>
      <c r="CN23" s="1302" t="str">
        <f>MID(SUVAHAVUJ!AD11,8,1)</f>
        <v xml:space="preserve"> </v>
      </c>
      <c r="CO23" s="1302"/>
      <c r="CP23" s="1302"/>
      <c r="CQ23" s="1302"/>
      <c r="CR23" s="1302"/>
      <c r="CS23" s="1302" t="str">
        <f>MID(SUVAHAVUJ!AD11,9,1)</f>
        <v xml:space="preserve"> </v>
      </c>
      <c r="CT23" s="1302"/>
      <c r="CU23" s="1302"/>
      <c r="CV23" s="1302"/>
      <c r="CW23" s="1302"/>
      <c r="CX23" s="1302"/>
      <c r="CY23" s="1302" t="str">
        <f>MID(SUVAHAVUJ!AD11,10,1)</f>
        <v xml:space="preserve"> </v>
      </c>
      <c r="CZ23" s="1302"/>
      <c r="DA23" s="1302"/>
      <c r="DB23" s="1302"/>
      <c r="DC23" s="1302"/>
      <c r="DD23" s="1302" t="str">
        <f>MID(SUVAHAVUJ!AD11,11,1)</f>
        <v>0</v>
      </c>
      <c r="DE23" s="1302"/>
      <c r="DF23" s="1302"/>
      <c r="DG23" s="1302"/>
      <c r="DH23" s="1302"/>
      <c r="DI23" s="1303"/>
      <c r="DJ23" s="505"/>
      <c r="DK23" s="506"/>
      <c r="DL23" s="1301" t="str">
        <f>MID(SUVAHAVUJ!AE11,1,1)</f>
        <v xml:space="preserve"> </v>
      </c>
      <c r="DM23" s="1301"/>
      <c r="DN23" s="1301"/>
      <c r="DO23" s="1301"/>
      <c r="DP23" s="1301"/>
      <c r="DQ23" s="1301"/>
      <c r="DR23" s="1301" t="str">
        <f>MID(SUVAHAVUJ!AE11,2,1)</f>
        <v xml:space="preserve"> </v>
      </c>
      <c r="DS23" s="1301"/>
      <c r="DT23" s="1301"/>
      <c r="DU23" s="1301"/>
      <c r="DV23" s="1301"/>
      <c r="DW23" s="1301" t="str">
        <f>MID(SUVAHAVUJ!AE11,3,1)</f>
        <v xml:space="preserve"> </v>
      </c>
      <c r="DX23" s="1301"/>
      <c r="DY23" s="1301"/>
      <c r="DZ23" s="1301"/>
      <c r="EA23" s="1301"/>
      <c r="EB23" s="1301"/>
      <c r="EC23" s="1301" t="str">
        <f>MID(SUVAHAVUJ!AE11,4,1)</f>
        <v xml:space="preserve"> </v>
      </c>
      <c r="ED23" s="1301"/>
      <c r="EE23" s="1301"/>
      <c r="EF23" s="1301"/>
      <c r="EG23" s="1301"/>
      <c r="EH23" s="1301" t="str">
        <f>MID(SUVAHAVUJ!AE11,5,1)</f>
        <v xml:space="preserve"> </v>
      </c>
      <c r="EI23" s="1301"/>
      <c r="EJ23" s="1301"/>
      <c r="EK23" s="1301"/>
      <c r="EL23" s="1301"/>
      <c r="EM23" s="1301"/>
      <c r="EN23" s="1301" t="str">
        <f>MID(SUVAHAVUJ!AE11,6,1)</f>
        <v xml:space="preserve"> </v>
      </c>
      <c r="EO23" s="1301"/>
      <c r="EP23" s="1301"/>
      <c r="EQ23" s="1301"/>
      <c r="ER23" s="1301"/>
      <c r="ES23" s="1301" t="str">
        <f>MID(SUVAHAVUJ!AE11,7,1)</f>
        <v xml:space="preserve"> </v>
      </c>
      <c r="ET23" s="1301"/>
      <c r="EU23" s="1301"/>
      <c r="EV23" s="1301"/>
      <c r="EW23" s="1301"/>
      <c r="EX23" s="1301"/>
      <c r="EY23" s="1301" t="str">
        <f>MID(SUVAHAVUJ!AE11,8,1)</f>
        <v xml:space="preserve"> </v>
      </c>
      <c r="EZ23" s="1301"/>
      <c r="FA23" s="1301"/>
      <c r="FB23" s="1301"/>
      <c r="FC23" s="1301"/>
      <c r="FD23" s="1301" t="str">
        <f>MID(SUVAHAVUJ!AE11,9,1)</f>
        <v xml:space="preserve"> </v>
      </c>
      <c r="FE23" s="1301"/>
      <c r="FF23" s="1301"/>
      <c r="FG23" s="1301"/>
      <c r="FH23" s="1301"/>
      <c r="FI23" s="1301"/>
      <c r="FJ23" s="1301" t="str">
        <f>MID(SUVAHAVUJ!AE11,10,1)</f>
        <v xml:space="preserve"> </v>
      </c>
      <c r="FK23" s="1301"/>
      <c r="FL23" s="1301"/>
      <c r="FM23" s="1301"/>
      <c r="FN23" s="1301"/>
      <c r="FO23" s="1302" t="str">
        <f>MID(SUVAHAVUJ!AE11,11,1)</f>
        <v>0</v>
      </c>
      <c r="FP23" s="1302"/>
      <c r="FQ23" s="1302"/>
      <c r="FR23" s="1302"/>
      <c r="FS23" s="1303"/>
      <c r="FT23" s="1306"/>
      <c r="FU23" s="1306"/>
      <c r="FV23" s="1306"/>
      <c r="FW23" s="1306"/>
      <c r="FX23" s="1306"/>
      <c r="FY23" s="1306"/>
      <c r="FZ23" s="1306"/>
      <c r="GA23" s="1306"/>
      <c r="GB23" s="1306"/>
      <c r="GC23" s="1306"/>
      <c r="GD23" s="1306"/>
      <c r="GE23" s="1306"/>
      <c r="GF23" s="1306"/>
      <c r="GG23" s="1306"/>
      <c r="GH23" s="1306"/>
      <c r="GI23" s="1306"/>
      <c r="GJ23" s="1306"/>
      <c r="GK23" s="1306"/>
      <c r="GL23" s="1306"/>
      <c r="GM23" s="1306"/>
      <c r="GN23" s="1306"/>
      <c r="GO23" s="1306"/>
      <c r="GP23" s="1306"/>
      <c r="GQ23" s="1306"/>
      <c r="GR23" s="1306"/>
      <c r="GS23" s="1306"/>
      <c r="GT23" s="1306"/>
      <c r="GU23" s="1306"/>
      <c r="GV23" s="1306"/>
      <c r="GW23" s="1306"/>
    </row>
    <row r="24" spans="2:205" ht="23.25" customHeight="1" x14ac:dyDescent="0.2">
      <c r="B24" s="1307"/>
      <c r="C24" s="1307"/>
      <c r="D24" s="1307"/>
      <c r="E24" s="1307"/>
      <c r="F24" s="1307"/>
      <c r="G24" s="1307"/>
      <c r="H24" s="1307"/>
      <c r="I24" s="1307"/>
      <c r="J24" s="1307"/>
      <c r="K24" s="1307"/>
      <c r="L24" s="1309"/>
      <c r="M24" s="1309"/>
      <c r="N24" s="1309"/>
      <c r="O24" s="1309"/>
      <c r="P24" s="1309"/>
      <c r="Q24" s="1309"/>
      <c r="R24" s="1309"/>
      <c r="S24" s="1309"/>
      <c r="T24" s="1309"/>
      <c r="U24" s="1309"/>
      <c r="V24" s="1309"/>
      <c r="W24" s="1309"/>
      <c r="X24" s="1309"/>
      <c r="Y24" s="1309"/>
      <c r="Z24" s="1309"/>
      <c r="AA24" s="1309"/>
      <c r="AB24" s="1309"/>
      <c r="AC24" s="1309"/>
      <c r="AD24" s="1309"/>
      <c r="AE24" s="1309"/>
      <c r="AF24" s="1309"/>
      <c r="AG24" s="1309"/>
      <c r="AH24" s="1309"/>
      <c r="AI24" s="1309"/>
      <c r="AJ24" s="1309"/>
      <c r="AK24" s="1309"/>
      <c r="AL24" s="1309"/>
      <c r="AM24" s="1309"/>
      <c r="AN24" s="1309"/>
      <c r="AO24" s="1309"/>
      <c r="AP24" s="1309"/>
      <c r="AQ24" s="1310"/>
      <c r="AR24" s="1310"/>
      <c r="AS24" s="1310"/>
      <c r="AT24" s="1310"/>
      <c r="AU24" s="1310"/>
      <c r="AV24" s="1310"/>
      <c r="AW24" s="1310"/>
      <c r="AX24" s="1310"/>
      <c r="AY24" s="505"/>
      <c r="AZ24" s="506"/>
      <c r="BA24" s="1301" t="str">
        <f>MID(SUVAHAVUJ!AF11,1,1)</f>
        <v xml:space="preserve"> </v>
      </c>
      <c r="BB24" s="1301"/>
      <c r="BC24" s="1301"/>
      <c r="BD24" s="1301"/>
      <c r="BE24" s="1301"/>
      <c r="BF24" s="1301"/>
      <c r="BG24" s="1301" t="str">
        <f>MID(SUVAHAVUJ!AF11,2,1)</f>
        <v xml:space="preserve"> </v>
      </c>
      <c r="BH24" s="1301"/>
      <c r="BI24" s="1301"/>
      <c r="BJ24" s="1301"/>
      <c r="BK24" s="1301"/>
      <c r="BL24" s="1301" t="str">
        <f>MID(SUVAHAVUJ!AF11,3,1)</f>
        <v xml:space="preserve"> </v>
      </c>
      <c r="BM24" s="1301"/>
      <c r="BN24" s="1301"/>
      <c r="BO24" s="1301"/>
      <c r="BP24" s="1301"/>
      <c r="BQ24" s="1301"/>
      <c r="BR24" s="1301" t="str">
        <f>MID(SUVAHAVUJ!AF11,4,1)</f>
        <v xml:space="preserve"> </v>
      </c>
      <c r="BS24" s="1301"/>
      <c r="BT24" s="1301"/>
      <c r="BU24" s="1301"/>
      <c r="BV24" s="1301"/>
      <c r="BW24" s="1301" t="str">
        <f>MID(SUVAHAVUJ!AF11,5,1)</f>
        <v xml:space="preserve"> </v>
      </c>
      <c r="BX24" s="1301"/>
      <c r="BY24" s="1301"/>
      <c r="BZ24" s="1301"/>
      <c r="CA24" s="1301"/>
      <c r="CB24" s="1301"/>
      <c r="CC24" s="1301" t="str">
        <f>MID(SUVAHAVUJ!AF11,6,1)</f>
        <v xml:space="preserve"> </v>
      </c>
      <c r="CD24" s="1301"/>
      <c r="CE24" s="1301"/>
      <c r="CF24" s="1301"/>
      <c r="CG24" s="1301"/>
      <c r="CH24" s="1301" t="str">
        <f>MID(SUVAHAVUJ!AF11,7,1)</f>
        <v xml:space="preserve"> </v>
      </c>
      <c r="CI24" s="1301"/>
      <c r="CJ24" s="1301"/>
      <c r="CK24" s="1301"/>
      <c r="CL24" s="1301"/>
      <c r="CM24" s="1301"/>
      <c r="CN24" s="1301" t="str">
        <f>MID(SUVAHAVUJ!AF11,8,1)</f>
        <v xml:space="preserve"> </v>
      </c>
      <c r="CO24" s="1301"/>
      <c r="CP24" s="1301"/>
      <c r="CQ24" s="1301"/>
      <c r="CR24" s="1301"/>
      <c r="CS24" s="1301" t="str">
        <f>MID(SUVAHAVUJ!AF11,9,1)</f>
        <v xml:space="preserve"> </v>
      </c>
      <c r="CT24" s="1301"/>
      <c r="CU24" s="1301"/>
      <c r="CV24" s="1301"/>
      <c r="CW24" s="1301"/>
      <c r="CX24" s="1301"/>
      <c r="CY24" s="1301" t="str">
        <f>MID(SUVAHAVUJ!AF11,10,1)</f>
        <v xml:space="preserve"> </v>
      </c>
      <c r="CZ24" s="1301"/>
      <c r="DA24" s="1301"/>
      <c r="DB24" s="1301"/>
      <c r="DC24" s="1301"/>
      <c r="DD24" s="1301" t="str">
        <f>MID(SUVAHAVUJ!AF11,11,1)</f>
        <v>0</v>
      </c>
      <c r="DE24" s="1301"/>
      <c r="DF24" s="1301"/>
      <c r="DG24" s="1301"/>
      <c r="DH24" s="1301"/>
      <c r="DI24" s="1304"/>
      <c r="DJ24" s="1305"/>
      <c r="DK24" s="1305"/>
      <c r="DL24" s="1305"/>
      <c r="DM24" s="1305"/>
      <c r="DN24" s="1305"/>
      <c r="DO24" s="1305"/>
      <c r="DP24" s="1305"/>
      <c r="DQ24" s="1305"/>
      <c r="DR24" s="1305"/>
      <c r="DS24" s="1305"/>
      <c r="DT24" s="1305"/>
      <c r="DU24" s="1305"/>
      <c r="DV24" s="1305"/>
      <c r="DW24" s="1305"/>
      <c r="DX24" s="1305"/>
      <c r="DY24" s="1305"/>
      <c r="DZ24" s="1305"/>
      <c r="EA24" s="1305"/>
      <c r="EB24" s="1305"/>
      <c r="EC24" s="1305"/>
      <c r="ED24" s="1305"/>
      <c r="EE24" s="1305"/>
      <c r="EF24" s="1305"/>
      <c r="EG24" s="1305"/>
      <c r="EH24" s="1305"/>
      <c r="EI24" s="1305"/>
      <c r="EJ24" s="1305"/>
      <c r="EK24" s="1305"/>
      <c r="EL24" s="1305"/>
      <c r="EM24" s="1305"/>
      <c r="EN24" s="505"/>
      <c r="EO24" s="506"/>
      <c r="EP24" s="1301" t="str">
        <f>MID(SUVAHAVUJ!AG11,1,1)</f>
        <v xml:space="preserve"> </v>
      </c>
      <c r="EQ24" s="1301"/>
      <c r="ER24" s="1301"/>
      <c r="ES24" s="1301"/>
      <c r="ET24" s="1301"/>
      <c r="EU24" s="1301"/>
      <c r="EV24" s="1301" t="str">
        <f>MID(SUVAHAVUJ!AG11,2,1)</f>
        <v xml:space="preserve"> </v>
      </c>
      <c r="EW24" s="1301"/>
      <c r="EX24" s="1301"/>
      <c r="EY24" s="1301"/>
      <c r="EZ24" s="1301"/>
      <c r="FA24" s="1301" t="str">
        <f>MID(SUVAHAVUJ!AG11,3,1)</f>
        <v xml:space="preserve"> </v>
      </c>
      <c r="FB24" s="1301"/>
      <c r="FC24" s="1301"/>
      <c r="FD24" s="1301"/>
      <c r="FE24" s="1301"/>
      <c r="FF24" s="1301"/>
      <c r="FG24" s="1301" t="str">
        <f>MID(SUVAHAVUJ!AG11,4,1)</f>
        <v xml:space="preserve"> </v>
      </c>
      <c r="FH24" s="1301"/>
      <c r="FI24" s="1301"/>
      <c r="FJ24" s="1301"/>
      <c r="FK24" s="1301"/>
      <c r="FL24" s="1301" t="str">
        <f>MID(SUVAHAVUJ!AG11,5,1)</f>
        <v xml:space="preserve"> </v>
      </c>
      <c r="FM24" s="1301"/>
      <c r="FN24" s="1301"/>
      <c r="FO24" s="1301"/>
      <c r="FP24" s="1301"/>
      <c r="FQ24" s="1301"/>
      <c r="FR24" s="1301" t="str">
        <f>MID(SUVAHAVUJ!AG11,6,1)</f>
        <v xml:space="preserve"> </v>
      </c>
      <c r="FS24" s="1301"/>
      <c r="FT24" s="1301"/>
      <c r="FU24" s="1301"/>
      <c r="FV24" s="1301"/>
      <c r="FW24" s="1301" t="str">
        <f>MID(SUVAHAVUJ!AG11,7,1)</f>
        <v xml:space="preserve"> </v>
      </c>
      <c r="FX24" s="1301"/>
      <c r="FY24" s="1301"/>
      <c r="FZ24" s="1301"/>
      <c r="GA24" s="1301"/>
      <c r="GB24" s="1301"/>
      <c r="GC24" s="1301" t="str">
        <f>MID(SUVAHAVUJ!AG11,8,1)</f>
        <v xml:space="preserve"> </v>
      </c>
      <c r="GD24" s="1301"/>
      <c r="GE24" s="1301"/>
      <c r="GF24" s="1301"/>
      <c r="GG24" s="1301"/>
      <c r="GH24" s="1301" t="str">
        <f>MID(SUVAHAVUJ!AG11,9,1)</f>
        <v xml:space="preserve"> </v>
      </c>
      <c r="GI24" s="1301"/>
      <c r="GJ24" s="1301"/>
      <c r="GK24" s="1301"/>
      <c r="GL24" s="1301"/>
      <c r="GM24" s="1301"/>
      <c r="GN24" s="1301" t="str">
        <f>MID(SUVAHAVUJ!AG11,10,1)</f>
        <v xml:space="preserve"> </v>
      </c>
      <c r="GO24" s="1301"/>
      <c r="GP24" s="1301"/>
      <c r="GQ24" s="1301"/>
      <c r="GR24" s="1301"/>
      <c r="GS24" s="1302" t="str">
        <f>MID(SUVAHAVUJ!AG11,11,1)</f>
        <v>0</v>
      </c>
      <c r="GT24" s="1302"/>
      <c r="GU24" s="1302"/>
      <c r="GV24" s="1302"/>
      <c r="GW24" s="1303"/>
    </row>
    <row r="25" spans="2:205" s="142" customFormat="1" ht="23.25" customHeight="1" x14ac:dyDescent="0.2">
      <c r="B25" s="1307" t="s">
        <v>2385</v>
      </c>
      <c r="C25" s="1307"/>
      <c r="D25" s="1307"/>
      <c r="E25" s="1307"/>
      <c r="F25" s="1307"/>
      <c r="G25" s="1307"/>
      <c r="H25" s="1307"/>
      <c r="I25" s="1307"/>
      <c r="J25" s="1307"/>
      <c r="K25" s="1307"/>
      <c r="L25" s="1316" t="s">
        <v>3196</v>
      </c>
      <c r="M25" s="1317"/>
      <c r="N25" s="1317"/>
      <c r="O25" s="1317"/>
      <c r="P25" s="1317"/>
      <c r="Q25" s="1317"/>
      <c r="R25" s="1317"/>
      <c r="S25" s="1317"/>
      <c r="T25" s="1317"/>
      <c r="U25" s="1317"/>
      <c r="V25" s="1317"/>
      <c r="W25" s="1317"/>
      <c r="X25" s="1317"/>
      <c r="Y25" s="1317"/>
      <c r="Z25" s="1317"/>
      <c r="AA25" s="1317"/>
      <c r="AB25" s="1317"/>
      <c r="AC25" s="1317"/>
      <c r="AD25" s="1317"/>
      <c r="AE25" s="1317"/>
      <c r="AF25" s="1317"/>
      <c r="AG25" s="1317"/>
      <c r="AH25" s="1317"/>
      <c r="AI25" s="1317"/>
      <c r="AJ25" s="1317"/>
      <c r="AK25" s="1317"/>
      <c r="AL25" s="1317"/>
      <c r="AM25" s="1317"/>
      <c r="AN25" s="1317"/>
      <c r="AO25" s="1317"/>
      <c r="AP25" s="1317"/>
      <c r="AQ25" s="1310" t="s">
        <v>779</v>
      </c>
      <c r="AR25" s="1310"/>
      <c r="AS25" s="1310"/>
      <c r="AT25" s="1310"/>
      <c r="AU25" s="1310"/>
      <c r="AV25" s="1310"/>
      <c r="AW25" s="1310"/>
      <c r="AX25" s="1310"/>
      <c r="AY25" s="505"/>
      <c r="AZ25" s="506"/>
      <c r="BA25" s="1302" t="str">
        <f>MID(SUVAHAVUJ!AD12,1,1)</f>
        <v xml:space="preserve"> </v>
      </c>
      <c r="BB25" s="1302"/>
      <c r="BC25" s="1302"/>
      <c r="BD25" s="1302"/>
      <c r="BE25" s="1302"/>
      <c r="BF25" s="1302"/>
      <c r="BG25" s="1302" t="str">
        <f>MID(SUVAHAVUJ!AD12,2,1)</f>
        <v xml:space="preserve"> </v>
      </c>
      <c r="BH25" s="1302"/>
      <c r="BI25" s="1302"/>
      <c r="BJ25" s="1302"/>
      <c r="BK25" s="1302"/>
      <c r="BL25" s="1302" t="str">
        <f>MID(SUVAHAVUJ!AD12,3,1)</f>
        <v xml:space="preserve"> </v>
      </c>
      <c r="BM25" s="1302"/>
      <c r="BN25" s="1302"/>
      <c r="BO25" s="1302"/>
      <c r="BP25" s="1302"/>
      <c r="BQ25" s="1302"/>
      <c r="BR25" s="1302" t="str">
        <f>MID(SUVAHAVUJ!AD12,4,1)</f>
        <v xml:space="preserve"> </v>
      </c>
      <c r="BS25" s="1302"/>
      <c r="BT25" s="1302"/>
      <c r="BU25" s="1302"/>
      <c r="BV25" s="1302"/>
      <c r="BW25" s="1302" t="str">
        <f>MID(SUVAHAVUJ!AD12,5,1)</f>
        <v xml:space="preserve"> </v>
      </c>
      <c r="BX25" s="1302"/>
      <c r="BY25" s="1302"/>
      <c r="BZ25" s="1302"/>
      <c r="CA25" s="1302"/>
      <c r="CB25" s="1302"/>
      <c r="CC25" s="1302" t="str">
        <f>MID(SUVAHAVUJ!AD12,6,1)</f>
        <v xml:space="preserve"> </v>
      </c>
      <c r="CD25" s="1302"/>
      <c r="CE25" s="1302"/>
      <c r="CF25" s="1302"/>
      <c r="CG25" s="1302"/>
      <c r="CH25" s="1302" t="str">
        <f>MID(SUVAHAVUJ!AD12,7,1)</f>
        <v xml:space="preserve"> </v>
      </c>
      <c r="CI25" s="1302"/>
      <c r="CJ25" s="1302"/>
      <c r="CK25" s="1302"/>
      <c r="CL25" s="1302"/>
      <c r="CM25" s="1302"/>
      <c r="CN25" s="1302" t="str">
        <f>MID(SUVAHAVUJ!AD12,8,1)</f>
        <v xml:space="preserve"> </v>
      </c>
      <c r="CO25" s="1302"/>
      <c r="CP25" s="1302"/>
      <c r="CQ25" s="1302"/>
      <c r="CR25" s="1302"/>
      <c r="CS25" s="1302" t="str">
        <f>MID(SUVAHAVUJ!AD12,9,1)</f>
        <v xml:space="preserve"> </v>
      </c>
      <c r="CT25" s="1302"/>
      <c r="CU25" s="1302"/>
      <c r="CV25" s="1302"/>
      <c r="CW25" s="1302"/>
      <c r="CX25" s="1302"/>
      <c r="CY25" s="1302" t="str">
        <f>MID(SUVAHAVUJ!AD12,10,1)</f>
        <v xml:space="preserve"> </v>
      </c>
      <c r="CZ25" s="1302"/>
      <c r="DA25" s="1302"/>
      <c r="DB25" s="1302"/>
      <c r="DC25" s="1302"/>
      <c r="DD25" s="1302" t="str">
        <f>MID(SUVAHAVUJ!AD12,11,1)</f>
        <v>0</v>
      </c>
      <c r="DE25" s="1302"/>
      <c r="DF25" s="1302"/>
      <c r="DG25" s="1302"/>
      <c r="DH25" s="1302"/>
      <c r="DI25" s="1303"/>
      <c r="DJ25" s="505"/>
      <c r="DK25" s="506"/>
      <c r="DL25" s="1301" t="str">
        <f>MID(SUVAHAVUJ!AE12,1,1)</f>
        <v xml:space="preserve"> </v>
      </c>
      <c r="DM25" s="1301"/>
      <c r="DN25" s="1301"/>
      <c r="DO25" s="1301"/>
      <c r="DP25" s="1301"/>
      <c r="DQ25" s="1301"/>
      <c r="DR25" s="1301" t="str">
        <f>MID(SUVAHAVUJ!AE12,2,1)</f>
        <v xml:space="preserve"> </v>
      </c>
      <c r="DS25" s="1301"/>
      <c r="DT25" s="1301"/>
      <c r="DU25" s="1301"/>
      <c r="DV25" s="1301"/>
      <c r="DW25" s="1301" t="str">
        <f>MID(SUVAHAVUJ!AE12,3,1)</f>
        <v xml:space="preserve"> </v>
      </c>
      <c r="DX25" s="1301"/>
      <c r="DY25" s="1301"/>
      <c r="DZ25" s="1301"/>
      <c r="EA25" s="1301"/>
      <c r="EB25" s="1301"/>
      <c r="EC25" s="1301" t="str">
        <f>MID(SUVAHAVUJ!AE12,4,1)</f>
        <v xml:space="preserve"> </v>
      </c>
      <c r="ED25" s="1301"/>
      <c r="EE25" s="1301"/>
      <c r="EF25" s="1301"/>
      <c r="EG25" s="1301"/>
      <c r="EH25" s="1301" t="str">
        <f>MID(SUVAHAVUJ!AE12,5,1)</f>
        <v xml:space="preserve"> </v>
      </c>
      <c r="EI25" s="1301"/>
      <c r="EJ25" s="1301"/>
      <c r="EK25" s="1301"/>
      <c r="EL25" s="1301"/>
      <c r="EM25" s="1301"/>
      <c r="EN25" s="1301" t="str">
        <f>MID(SUVAHAVUJ!AE12,6,1)</f>
        <v xml:space="preserve"> </v>
      </c>
      <c r="EO25" s="1301"/>
      <c r="EP25" s="1301"/>
      <c r="EQ25" s="1301"/>
      <c r="ER25" s="1301"/>
      <c r="ES25" s="1301" t="str">
        <f>MID(SUVAHAVUJ!AE12,7,1)</f>
        <v xml:space="preserve"> </v>
      </c>
      <c r="ET25" s="1301"/>
      <c r="EU25" s="1301"/>
      <c r="EV25" s="1301"/>
      <c r="EW25" s="1301"/>
      <c r="EX25" s="1301"/>
      <c r="EY25" s="1301" t="str">
        <f>MID(SUVAHAVUJ!AE12,8,1)</f>
        <v xml:space="preserve"> </v>
      </c>
      <c r="EZ25" s="1301"/>
      <c r="FA25" s="1301"/>
      <c r="FB25" s="1301"/>
      <c r="FC25" s="1301"/>
      <c r="FD25" s="1301" t="str">
        <f>MID(SUVAHAVUJ!AE12,9,1)</f>
        <v xml:space="preserve"> </v>
      </c>
      <c r="FE25" s="1301"/>
      <c r="FF25" s="1301"/>
      <c r="FG25" s="1301"/>
      <c r="FH25" s="1301"/>
      <c r="FI25" s="1301"/>
      <c r="FJ25" s="1301" t="str">
        <f>MID(SUVAHAVUJ!AE12,10,1)</f>
        <v xml:space="preserve"> </v>
      </c>
      <c r="FK25" s="1301"/>
      <c r="FL25" s="1301"/>
      <c r="FM25" s="1301"/>
      <c r="FN25" s="1301"/>
      <c r="FO25" s="1302" t="str">
        <f>MID(SUVAHAVUJ!AE12,11,1)</f>
        <v>0</v>
      </c>
      <c r="FP25" s="1302"/>
      <c r="FQ25" s="1302"/>
      <c r="FR25" s="1302"/>
      <c r="FS25" s="1303"/>
      <c r="FT25" s="1306"/>
      <c r="FU25" s="1306"/>
      <c r="FV25" s="1306"/>
      <c r="FW25" s="1306"/>
      <c r="FX25" s="1306"/>
      <c r="FY25" s="1306"/>
      <c r="FZ25" s="1306"/>
      <c r="GA25" s="1306"/>
      <c r="GB25" s="1306"/>
      <c r="GC25" s="1306"/>
      <c r="GD25" s="1306"/>
      <c r="GE25" s="1306"/>
      <c r="GF25" s="1306"/>
      <c r="GG25" s="1306"/>
      <c r="GH25" s="1306"/>
      <c r="GI25" s="1306"/>
      <c r="GJ25" s="1306"/>
      <c r="GK25" s="1306"/>
      <c r="GL25" s="1306"/>
      <c r="GM25" s="1306"/>
      <c r="GN25" s="1306"/>
      <c r="GO25" s="1306"/>
      <c r="GP25" s="1306"/>
      <c r="GQ25" s="1306"/>
      <c r="GR25" s="1306"/>
      <c r="GS25" s="1306"/>
      <c r="GT25" s="1306"/>
      <c r="GU25" s="1306"/>
      <c r="GV25" s="1306"/>
      <c r="GW25" s="1306"/>
    </row>
    <row r="26" spans="2:205" ht="25.5" customHeight="1" x14ac:dyDescent="0.2">
      <c r="B26" s="1307"/>
      <c r="C26" s="1307"/>
      <c r="D26" s="1307"/>
      <c r="E26" s="1307"/>
      <c r="F26" s="1307"/>
      <c r="G26" s="1307"/>
      <c r="H26" s="1307"/>
      <c r="I26" s="1307"/>
      <c r="J26" s="1307"/>
      <c r="K26" s="1307"/>
      <c r="L26" s="1317"/>
      <c r="M26" s="1317"/>
      <c r="N26" s="1317"/>
      <c r="O26" s="1317"/>
      <c r="P26" s="1317"/>
      <c r="Q26" s="1317"/>
      <c r="R26" s="1317"/>
      <c r="S26" s="1317"/>
      <c r="T26" s="1317"/>
      <c r="U26" s="1317"/>
      <c r="V26" s="1317"/>
      <c r="W26" s="1317"/>
      <c r="X26" s="1317"/>
      <c r="Y26" s="1317"/>
      <c r="Z26" s="1317"/>
      <c r="AA26" s="1317"/>
      <c r="AB26" s="1317"/>
      <c r="AC26" s="1317"/>
      <c r="AD26" s="1317"/>
      <c r="AE26" s="1317"/>
      <c r="AF26" s="1317"/>
      <c r="AG26" s="1317"/>
      <c r="AH26" s="1317"/>
      <c r="AI26" s="1317"/>
      <c r="AJ26" s="1317"/>
      <c r="AK26" s="1317"/>
      <c r="AL26" s="1317"/>
      <c r="AM26" s="1317"/>
      <c r="AN26" s="1317"/>
      <c r="AO26" s="1317"/>
      <c r="AP26" s="1317"/>
      <c r="AQ26" s="1310"/>
      <c r="AR26" s="1310"/>
      <c r="AS26" s="1310"/>
      <c r="AT26" s="1310"/>
      <c r="AU26" s="1310"/>
      <c r="AV26" s="1310"/>
      <c r="AW26" s="1310"/>
      <c r="AX26" s="1310"/>
      <c r="AY26" s="505"/>
      <c r="AZ26" s="506"/>
      <c r="BA26" s="1301" t="str">
        <f>MID(SUVAHAVUJ!AF12,1,1)</f>
        <v xml:space="preserve"> </v>
      </c>
      <c r="BB26" s="1301"/>
      <c r="BC26" s="1301"/>
      <c r="BD26" s="1301"/>
      <c r="BE26" s="1301"/>
      <c r="BF26" s="1301"/>
      <c r="BG26" s="1301" t="str">
        <f>MID(SUVAHAVUJ!AF12,2,1)</f>
        <v xml:space="preserve"> </v>
      </c>
      <c r="BH26" s="1301"/>
      <c r="BI26" s="1301"/>
      <c r="BJ26" s="1301"/>
      <c r="BK26" s="1301"/>
      <c r="BL26" s="1301" t="str">
        <f>MID(SUVAHAVUJ!AF12,3,1)</f>
        <v xml:space="preserve"> </v>
      </c>
      <c r="BM26" s="1301"/>
      <c r="BN26" s="1301"/>
      <c r="BO26" s="1301"/>
      <c r="BP26" s="1301"/>
      <c r="BQ26" s="1301"/>
      <c r="BR26" s="1301" t="str">
        <f>MID(SUVAHAVUJ!AF12,4,1)</f>
        <v xml:space="preserve"> </v>
      </c>
      <c r="BS26" s="1301"/>
      <c r="BT26" s="1301"/>
      <c r="BU26" s="1301"/>
      <c r="BV26" s="1301"/>
      <c r="BW26" s="1301" t="str">
        <f>MID(SUVAHAVUJ!AF12,5,1)</f>
        <v xml:space="preserve"> </v>
      </c>
      <c r="BX26" s="1301"/>
      <c r="BY26" s="1301"/>
      <c r="BZ26" s="1301"/>
      <c r="CA26" s="1301"/>
      <c r="CB26" s="1301"/>
      <c r="CC26" s="1301" t="str">
        <f>MID(SUVAHAVUJ!AF12,6,1)</f>
        <v xml:space="preserve"> </v>
      </c>
      <c r="CD26" s="1301"/>
      <c r="CE26" s="1301"/>
      <c r="CF26" s="1301"/>
      <c r="CG26" s="1301"/>
      <c r="CH26" s="1301" t="str">
        <f>MID(SUVAHAVUJ!AF12,7,1)</f>
        <v xml:space="preserve"> </v>
      </c>
      <c r="CI26" s="1301"/>
      <c r="CJ26" s="1301"/>
      <c r="CK26" s="1301"/>
      <c r="CL26" s="1301"/>
      <c r="CM26" s="1301"/>
      <c r="CN26" s="1301" t="str">
        <f>MID(SUVAHAVUJ!AF12,8,1)</f>
        <v xml:space="preserve"> </v>
      </c>
      <c r="CO26" s="1301"/>
      <c r="CP26" s="1301"/>
      <c r="CQ26" s="1301"/>
      <c r="CR26" s="1301"/>
      <c r="CS26" s="1301" t="str">
        <f>MID(SUVAHAVUJ!AF12,9,1)</f>
        <v xml:space="preserve"> </v>
      </c>
      <c r="CT26" s="1301"/>
      <c r="CU26" s="1301"/>
      <c r="CV26" s="1301"/>
      <c r="CW26" s="1301"/>
      <c r="CX26" s="1301"/>
      <c r="CY26" s="1301" t="str">
        <f>MID(SUVAHAVUJ!AF12,10,1)</f>
        <v xml:space="preserve"> </v>
      </c>
      <c r="CZ26" s="1301"/>
      <c r="DA26" s="1301"/>
      <c r="DB26" s="1301"/>
      <c r="DC26" s="1301"/>
      <c r="DD26" s="1301" t="str">
        <f>MID(SUVAHAVUJ!AF12,11,1)</f>
        <v>0</v>
      </c>
      <c r="DE26" s="1301"/>
      <c r="DF26" s="1301"/>
      <c r="DG26" s="1301"/>
      <c r="DH26" s="1301"/>
      <c r="DI26" s="1304"/>
      <c r="DJ26" s="1305"/>
      <c r="DK26" s="1305"/>
      <c r="DL26" s="1305"/>
      <c r="DM26" s="1305"/>
      <c r="DN26" s="1305"/>
      <c r="DO26" s="1305"/>
      <c r="DP26" s="1305"/>
      <c r="DQ26" s="1305"/>
      <c r="DR26" s="1305"/>
      <c r="DS26" s="1305"/>
      <c r="DT26" s="1305"/>
      <c r="DU26" s="1305"/>
      <c r="DV26" s="1305"/>
      <c r="DW26" s="1305"/>
      <c r="DX26" s="1305"/>
      <c r="DY26" s="1305"/>
      <c r="DZ26" s="1305"/>
      <c r="EA26" s="1305"/>
      <c r="EB26" s="1305"/>
      <c r="EC26" s="1305"/>
      <c r="ED26" s="1305"/>
      <c r="EE26" s="1305"/>
      <c r="EF26" s="1305"/>
      <c r="EG26" s="1305"/>
      <c r="EH26" s="1305"/>
      <c r="EI26" s="1305"/>
      <c r="EJ26" s="1305"/>
      <c r="EK26" s="1305"/>
      <c r="EL26" s="1305"/>
      <c r="EM26" s="1305"/>
      <c r="EN26" s="505"/>
      <c r="EO26" s="506"/>
      <c r="EP26" s="1301" t="str">
        <f>MID(SUVAHAVUJ!AG12,1,1)</f>
        <v xml:space="preserve"> </v>
      </c>
      <c r="EQ26" s="1301"/>
      <c r="ER26" s="1301"/>
      <c r="ES26" s="1301"/>
      <c r="ET26" s="1301"/>
      <c r="EU26" s="1301"/>
      <c r="EV26" s="1301" t="str">
        <f>MID(SUVAHAVUJ!AG12,2,1)</f>
        <v xml:space="preserve"> </v>
      </c>
      <c r="EW26" s="1301"/>
      <c r="EX26" s="1301"/>
      <c r="EY26" s="1301"/>
      <c r="EZ26" s="1301"/>
      <c r="FA26" s="1301" t="str">
        <f>MID(SUVAHAVUJ!AG12,3,1)</f>
        <v xml:space="preserve"> </v>
      </c>
      <c r="FB26" s="1301"/>
      <c r="FC26" s="1301"/>
      <c r="FD26" s="1301"/>
      <c r="FE26" s="1301"/>
      <c r="FF26" s="1301"/>
      <c r="FG26" s="1301" t="str">
        <f>MID(SUVAHAVUJ!AG12,4,1)</f>
        <v xml:space="preserve"> </v>
      </c>
      <c r="FH26" s="1301"/>
      <c r="FI26" s="1301"/>
      <c r="FJ26" s="1301"/>
      <c r="FK26" s="1301"/>
      <c r="FL26" s="1301" t="str">
        <f>MID(SUVAHAVUJ!AG12,5,1)</f>
        <v xml:space="preserve"> </v>
      </c>
      <c r="FM26" s="1301"/>
      <c r="FN26" s="1301"/>
      <c r="FO26" s="1301"/>
      <c r="FP26" s="1301"/>
      <c r="FQ26" s="1301"/>
      <c r="FR26" s="1301" t="str">
        <f>MID(SUVAHAVUJ!AG12,6,1)</f>
        <v xml:space="preserve"> </v>
      </c>
      <c r="FS26" s="1301"/>
      <c r="FT26" s="1301"/>
      <c r="FU26" s="1301"/>
      <c r="FV26" s="1301"/>
      <c r="FW26" s="1301" t="str">
        <f>MID(SUVAHAVUJ!AG12,7,1)</f>
        <v xml:space="preserve"> </v>
      </c>
      <c r="FX26" s="1301"/>
      <c r="FY26" s="1301"/>
      <c r="FZ26" s="1301"/>
      <c r="GA26" s="1301"/>
      <c r="GB26" s="1301"/>
      <c r="GC26" s="1301" t="str">
        <f>MID(SUVAHAVUJ!AG12,8,1)</f>
        <v xml:space="preserve"> </v>
      </c>
      <c r="GD26" s="1301"/>
      <c r="GE26" s="1301"/>
      <c r="GF26" s="1301"/>
      <c r="GG26" s="1301"/>
      <c r="GH26" s="1301" t="str">
        <f>MID(SUVAHAVUJ!AG12,9,1)</f>
        <v xml:space="preserve"> </v>
      </c>
      <c r="GI26" s="1301"/>
      <c r="GJ26" s="1301"/>
      <c r="GK26" s="1301"/>
      <c r="GL26" s="1301"/>
      <c r="GM26" s="1301"/>
      <c r="GN26" s="1301" t="str">
        <f>MID(SUVAHAVUJ!AG12,10,1)</f>
        <v xml:space="preserve"> </v>
      </c>
      <c r="GO26" s="1301"/>
      <c r="GP26" s="1301"/>
      <c r="GQ26" s="1301"/>
      <c r="GR26" s="1301"/>
      <c r="GS26" s="1302" t="str">
        <f>MID(SUVAHAVUJ!AG12,11,1)</f>
        <v>0</v>
      </c>
      <c r="GT26" s="1302"/>
      <c r="GU26" s="1302"/>
      <c r="GV26" s="1302"/>
      <c r="GW26" s="1303"/>
    </row>
    <row r="27" spans="2:205" s="142" customFormat="1" ht="23.25" customHeight="1" x14ac:dyDescent="0.2">
      <c r="B27" s="1311" t="s">
        <v>2389</v>
      </c>
      <c r="C27" s="1311"/>
      <c r="D27" s="1311"/>
      <c r="E27" s="1311"/>
      <c r="F27" s="1311"/>
      <c r="G27" s="1311"/>
      <c r="H27" s="1311"/>
      <c r="I27" s="1311"/>
      <c r="J27" s="1311"/>
      <c r="K27" s="1311"/>
      <c r="L27" s="1312" t="s">
        <v>3195</v>
      </c>
      <c r="M27" s="1313"/>
      <c r="N27" s="1313"/>
      <c r="O27" s="1313"/>
      <c r="P27" s="1313"/>
      <c r="Q27" s="1313"/>
      <c r="R27" s="1313"/>
      <c r="S27" s="1313"/>
      <c r="T27" s="1313"/>
      <c r="U27" s="1313"/>
      <c r="V27" s="1313"/>
      <c r="W27" s="1313"/>
      <c r="X27" s="1313"/>
      <c r="Y27" s="1313"/>
      <c r="Z27" s="1313"/>
      <c r="AA27" s="1313"/>
      <c r="AB27" s="1313"/>
      <c r="AC27" s="1313"/>
      <c r="AD27" s="1313"/>
      <c r="AE27" s="1313"/>
      <c r="AF27" s="1313"/>
      <c r="AG27" s="1313"/>
      <c r="AH27" s="1313"/>
      <c r="AI27" s="1313"/>
      <c r="AJ27" s="1313"/>
      <c r="AK27" s="1313"/>
      <c r="AL27" s="1313"/>
      <c r="AM27" s="1313"/>
      <c r="AN27" s="1313"/>
      <c r="AO27" s="1313"/>
      <c r="AP27" s="1313"/>
      <c r="AQ27" s="1314" t="s">
        <v>1007</v>
      </c>
      <c r="AR27" s="1314"/>
      <c r="AS27" s="1314"/>
      <c r="AT27" s="1314"/>
      <c r="AU27" s="1314"/>
      <c r="AV27" s="1314"/>
      <c r="AW27" s="1314"/>
      <c r="AX27" s="1314"/>
      <c r="AY27" s="505"/>
      <c r="AZ27" s="506"/>
      <c r="BA27" s="1302" t="str">
        <f>MID(SUVAHAVUJ!AD13,1,1)</f>
        <v xml:space="preserve"> </v>
      </c>
      <c r="BB27" s="1302"/>
      <c r="BC27" s="1302"/>
      <c r="BD27" s="1302"/>
      <c r="BE27" s="1302"/>
      <c r="BF27" s="1302"/>
      <c r="BG27" s="1302" t="str">
        <f>MID(SUVAHAVUJ!AD13,2,1)</f>
        <v xml:space="preserve"> </v>
      </c>
      <c r="BH27" s="1302"/>
      <c r="BI27" s="1302"/>
      <c r="BJ27" s="1302"/>
      <c r="BK27" s="1302"/>
      <c r="BL27" s="1302" t="str">
        <f>MID(SUVAHAVUJ!AD13,3,1)</f>
        <v xml:space="preserve"> </v>
      </c>
      <c r="BM27" s="1302"/>
      <c r="BN27" s="1302"/>
      <c r="BO27" s="1302"/>
      <c r="BP27" s="1302"/>
      <c r="BQ27" s="1302"/>
      <c r="BR27" s="1302" t="str">
        <f>MID(SUVAHAVUJ!AD13,4,1)</f>
        <v xml:space="preserve"> </v>
      </c>
      <c r="BS27" s="1302"/>
      <c r="BT27" s="1302"/>
      <c r="BU27" s="1302"/>
      <c r="BV27" s="1302"/>
      <c r="BW27" s="1302" t="str">
        <f>MID(SUVAHAVUJ!AD13,5,1)</f>
        <v>8</v>
      </c>
      <c r="BX27" s="1302"/>
      <c r="BY27" s="1302"/>
      <c r="BZ27" s="1302"/>
      <c r="CA27" s="1302"/>
      <c r="CB27" s="1302"/>
      <c r="CC27" s="1302" t="str">
        <f>MID(SUVAHAVUJ!AD13,6,1)</f>
        <v>6</v>
      </c>
      <c r="CD27" s="1302"/>
      <c r="CE27" s="1302"/>
      <c r="CF27" s="1302"/>
      <c r="CG27" s="1302"/>
      <c r="CH27" s="1302" t="str">
        <f>MID(SUVAHAVUJ!AD13,7,1)</f>
        <v>6</v>
      </c>
      <c r="CI27" s="1302"/>
      <c r="CJ27" s="1302"/>
      <c r="CK27" s="1302"/>
      <c r="CL27" s="1302"/>
      <c r="CM27" s="1302"/>
      <c r="CN27" s="1302" t="str">
        <f>MID(SUVAHAVUJ!AD13,8,1)</f>
        <v>9</v>
      </c>
      <c r="CO27" s="1302"/>
      <c r="CP27" s="1302"/>
      <c r="CQ27" s="1302"/>
      <c r="CR27" s="1302"/>
      <c r="CS27" s="1302" t="str">
        <f>MID(SUVAHAVUJ!AD13,9,1)</f>
        <v>1</v>
      </c>
      <c r="CT27" s="1302"/>
      <c r="CU27" s="1302"/>
      <c r="CV27" s="1302"/>
      <c r="CW27" s="1302"/>
      <c r="CX27" s="1302"/>
      <c r="CY27" s="1302" t="str">
        <f>MID(SUVAHAVUJ!AD13,10,1)</f>
        <v>4</v>
      </c>
      <c r="CZ27" s="1302"/>
      <c r="DA27" s="1302"/>
      <c r="DB27" s="1302"/>
      <c r="DC27" s="1302"/>
      <c r="DD27" s="1302" t="str">
        <f>MID(SUVAHAVUJ!AD13,11,1)</f>
        <v>1</v>
      </c>
      <c r="DE27" s="1302"/>
      <c r="DF27" s="1302"/>
      <c r="DG27" s="1302"/>
      <c r="DH27" s="1302"/>
      <c r="DI27" s="1303"/>
      <c r="DJ27" s="505"/>
      <c r="DK27" s="506"/>
      <c r="DL27" s="1301" t="str">
        <f>MID(SUVAHAVUJ!AE13,1,1)</f>
        <v xml:space="preserve"> </v>
      </c>
      <c r="DM27" s="1301"/>
      <c r="DN27" s="1301"/>
      <c r="DO27" s="1301"/>
      <c r="DP27" s="1301"/>
      <c r="DQ27" s="1301"/>
      <c r="DR27" s="1301" t="str">
        <f>MID(SUVAHAVUJ!AE13,2,1)</f>
        <v xml:space="preserve"> </v>
      </c>
      <c r="DS27" s="1301"/>
      <c r="DT27" s="1301"/>
      <c r="DU27" s="1301"/>
      <c r="DV27" s="1301"/>
      <c r="DW27" s="1301" t="str">
        <f>MID(SUVAHAVUJ!AE13,3,1)</f>
        <v xml:space="preserve"> </v>
      </c>
      <c r="DX27" s="1301"/>
      <c r="DY27" s="1301"/>
      <c r="DZ27" s="1301"/>
      <c r="EA27" s="1301"/>
      <c r="EB27" s="1301"/>
      <c r="EC27" s="1301" t="str">
        <f>MID(SUVAHAVUJ!AE13,4,1)</f>
        <v xml:space="preserve"> </v>
      </c>
      <c r="ED27" s="1301"/>
      <c r="EE27" s="1301"/>
      <c r="EF27" s="1301"/>
      <c r="EG27" s="1301"/>
      <c r="EH27" s="1301" t="str">
        <f>MID(SUVAHAVUJ!AE13,5,1)</f>
        <v>3</v>
      </c>
      <c r="EI27" s="1301"/>
      <c r="EJ27" s="1301"/>
      <c r="EK27" s="1301"/>
      <c r="EL27" s="1301"/>
      <c r="EM27" s="1301"/>
      <c r="EN27" s="1301" t="str">
        <f>MID(SUVAHAVUJ!AE13,6,1)</f>
        <v>8</v>
      </c>
      <c r="EO27" s="1301"/>
      <c r="EP27" s="1301"/>
      <c r="EQ27" s="1301"/>
      <c r="ER27" s="1301"/>
      <c r="ES27" s="1301" t="str">
        <f>MID(SUVAHAVUJ!AE13,7,1)</f>
        <v>6</v>
      </c>
      <c r="ET27" s="1301"/>
      <c r="EU27" s="1301"/>
      <c r="EV27" s="1301"/>
      <c r="EW27" s="1301"/>
      <c r="EX27" s="1301"/>
      <c r="EY27" s="1301" t="str">
        <f>MID(SUVAHAVUJ!AE13,8,1)</f>
        <v>2</v>
      </c>
      <c r="EZ27" s="1301"/>
      <c r="FA27" s="1301"/>
      <c r="FB27" s="1301"/>
      <c r="FC27" s="1301"/>
      <c r="FD27" s="1301" t="str">
        <f>MID(SUVAHAVUJ!AE13,9,1)</f>
        <v>1</v>
      </c>
      <c r="FE27" s="1301"/>
      <c r="FF27" s="1301"/>
      <c r="FG27" s="1301"/>
      <c r="FH27" s="1301"/>
      <c r="FI27" s="1301"/>
      <c r="FJ27" s="1301" t="str">
        <f>MID(SUVAHAVUJ!AE13,10,1)</f>
        <v>0</v>
      </c>
      <c r="FK27" s="1301"/>
      <c r="FL27" s="1301"/>
      <c r="FM27" s="1301"/>
      <c r="FN27" s="1301"/>
      <c r="FO27" s="1302" t="str">
        <f>MID(SUVAHAVUJ!AE13,11,1)</f>
        <v>3</v>
      </c>
      <c r="FP27" s="1302"/>
      <c r="FQ27" s="1302"/>
      <c r="FR27" s="1302"/>
      <c r="FS27" s="1303"/>
      <c r="FT27" s="1306"/>
      <c r="FU27" s="1306"/>
      <c r="FV27" s="1306"/>
      <c r="FW27" s="1306"/>
      <c r="FX27" s="1306"/>
      <c r="FY27" s="1306"/>
      <c r="FZ27" s="1306"/>
      <c r="GA27" s="1306"/>
      <c r="GB27" s="1306"/>
      <c r="GC27" s="1306"/>
      <c r="GD27" s="1306"/>
      <c r="GE27" s="1306"/>
      <c r="GF27" s="1306"/>
      <c r="GG27" s="1306"/>
      <c r="GH27" s="1306"/>
      <c r="GI27" s="1306"/>
      <c r="GJ27" s="1306"/>
      <c r="GK27" s="1306"/>
      <c r="GL27" s="1306"/>
      <c r="GM27" s="1306"/>
      <c r="GN27" s="1306"/>
      <c r="GO27" s="1306"/>
      <c r="GP27" s="1306"/>
      <c r="GQ27" s="1306"/>
      <c r="GR27" s="1306"/>
      <c r="GS27" s="1306"/>
      <c r="GT27" s="1306"/>
      <c r="GU27" s="1306"/>
      <c r="GV27" s="1306"/>
      <c r="GW27" s="1306"/>
    </row>
    <row r="28" spans="2:205" ht="23.25" customHeight="1" x14ac:dyDescent="0.2">
      <c r="B28" s="1311"/>
      <c r="C28" s="1311"/>
      <c r="D28" s="1311"/>
      <c r="E28" s="1311"/>
      <c r="F28" s="1311"/>
      <c r="G28" s="1311"/>
      <c r="H28" s="1311"/>
      <c r="I28" s="1311"/>
      <c r="J28" s="1311"/>
      <c r="K28" s="1311"/>
      <c r="L28" s="1313"/>
      <c r="M28" s="1313"/>
      <c r="N28" s="1313"/>
      <c r="O28" s="1313"/>
      <c r="P28" s="1313"/>
      <c r="Q28" s="1313"/>
      <c r="R28" s="1313"/>
      <c r="S28" s="1313"/>
      <c r="T28" s="1313"/>
      <c r="U28" s="1313"/>
      <c r="V28" s="1313"/>
      <c r="W28" s="1313"/>
      <c r="X28" s="1313"/>
      <c r="Y28" s="1313"/>
      <c r="Z28" s="1313"/>
      <c r="AA28" s="1313"/>
      <c r="AB28" s="1313"/>
      <c r="AC28" s="1313"/>
      <c r="AD28" s="1313"/>
      <c r="AE28" s="1313"/>
      <c r="AF28" s="1313"/>
      <c r="AG28" s="1313"/>
      <c r="AH28" s="1313"/>
      <c r="AI28" s="1313"/>
      <c r="AJ28" s="1313"/>
      <c r="AK28" s="1313"/>
      <c r="AL28" s="1313"/>
      <c r="AM28" s="1313"/>
      <c r="AN28" s="1313"/>
      <c r="AO28" s="1313"/>
      <c r="AP28" s="1313"/>
      <c r="AQ28" s="1314"/>
      <c r="AR28" s="1314"/>
      <c r="AS28" s="1314"/>
      <c r="AT28" s="1314"/>
      <c r="AU28" s="1314"/>
      <c r="AV28" s="1314"/>
      <c r="AW28" s="1314"/>
      <c r="AX28" s="1314"/>
      <c r="AY28" s="505"/>
      <c r="AZ28" s="506"/>
      <c r="BA28" s="1301" t="str">
        <f>MID(SUVAHAVUJ!AF13,1,1)</f>
        <v xml:space="preserve"> </v>
      </c>
      <c r="BB28" s="1301"/>
      <c r="BC28" s="1301"/>
      <c r="BD28" s="1301"/>
      <c r="BE28" s="1301"/>
      <c r="BF28" s="1301"/>
      <c r="BG28" s="1301" t="str">
        <f>MID(SUVAHAVUJ!AF13,2,1)</f>
        <v xml:space="preserve"> </v>
      </c>
      <c r="BH28" s="1301"/>
      <c r="BI28" s="1301"/>
      <c r="BJ28" s="1301"/>
      <c r="BK28" s="1301"/>
      <c r="BL28" s="1301" t="str">
        <f>MID(SUVAHAVUJ!AF13,3,1)</f>
        <v xml:space="preserve"> </v>
      </c>
      <c r="BM28" s="1301"/>
      <c r="BN28" s="1301"/>
      <c r="BO28" s="1301"/>
      <c r="BP28" s="1301"/>
      <c r="BQ28" s="1301"/>
      <c r="BR28" s="1301" t="str">
        <f>MID(SUVAHAVUJ!AF13,4,1)</f>
        <v xml:space="preserve"> </v>
      </c>
      <c r="BS28" s="1301"/>
      <c r="BT28" s="1301"/>
      <c r="BU28" s="1301"/>
      <c r="BV28" s="1301"/>
      <c r="BW28" s="1301" t="str">
        <f>MID(SUVAHAVUJ!AF13,5,1)</f>
        <v>4</v>
      </c>
      <c r="BX28" s="1301"/>
      <c r="BY28" s="1301"/>
      <c r="BZ28" s="1301"/>
      <c r="CA28" s="1301"/>
      <c r="CB28" s="1301"/>
      <c r="CC28" s="1301" t="str">
        <f>MID(SUVAHAVUJ!AF13,6,1)</f>
        <v>8</v>
      </c>
      <c r="CD28" s="1301"/>
      <c r="CE28" s="1301"/>
      <c r="CF28" s="1301"/>
      <c r="CG28" s="1301"/>
      <c r="CH28" s="1301" t="str">
        <f>MID(SUVAHAVUJ!AF13,7,1)</f>
        <v>0</v>
      </c>
      <c r="CI28" s="1301"/>
      <c r="CJ28" s="1301"/>
      <c r="CK28" s="1301"/>
      <c r="CL28" s="1301"/>
      <c r="CM28" s="1301"/>
      <c r="CN28" s="1301" t="str">
        <f>MID(SUVAHAVUJ!AF13,8,1)</f>
        <v>7</v>
      </c>
      <c r="CO28" s="1301"/>
      <c r="CP28" s="1301"/>
      <c r="CQ28" s="1301"/>
      <c r="CR28" s="1301"/>
      <c r="CS28" s="1301" t="str">
        <f>MID(SUVAHAVUJ!AF13,9,1)</f>
        <v>0</v>
      </c>
      <c r="CT28" s="1301"/>
      <c r="CU28" s="1301"/>
      <c r="CV28" s="1301"/>
      <c r="CW28" s="1301"/>
      <c r="CX28" s="1301"/>
      <c r="CY28" s="1301" t="str">
        <f>MID(SUVAHAVUJ!AF13,10,1)</f>
        <v>3</v>
      </c>
      <c r="CZ28" s="1301"/>
      <c r="DA28" s="1301"/>
      <c r="DB28" s="1301"/>
      <c r="DC28" s="1301"/>
      <c r="DD28" s="1301" t="str">
        <f>MID(SUVAHAVUJ!AF13,11,1)</f>
        <v>8</v>
      </c>
      <c r="DE28" s="1301"/>
      <c r="DF28" s="1301"/>
      <c r="DG28" s="1301"/>
      <c r="DH28" s="1301"/>
      <c r="DI28" s="1304"/>
      <c r="DJ28" s="1305"/>
      <c r="DK28" s="1305"/>
      <c r="DL28" s="1305"/>
      <c r="DM28" s="1305"/>
      <c r="DN28" s="1305"/>
      <c r="DO28" s="1305"/>
      <c r="DP28" s="1305"/>
      <c r="DQ28" s="1305"/>
      <c r="DR28" s="1305"/>
      <c r="DS28" s="1305"/>
      <c r="DT28" s="1305"/>
      <c r="DU28" s="1305"/>
      <c r="DV28" s="1305"/>
      <c r="DW28" s="1305"/>
      <c r="DX28" s="1305"/>
      <c r="DY28" s="1305"/>
      <c r="DZ28" s="1305"/>
      <c r="EA28" s="1305"/>
      <c r="EB28" s="1305"/>
      <c r="EC28" s="1305"/>
      <c r="ED28" s="1305"/>
      <c r="EE28" s="1305"/>
      <c r="EF28" s="1305"/>
      <c r="EG28" s="1305"/>
      <c r="EH28" s="1305"/>
      <c r="EI28" s="1305"/>
      <c r="EJ28" s="1305"/>
      <c r="EK28" s="1305"/>
      <c r="EL28" s="1305"/>
      <c r="EM28" s="1305"/>
      <c r="EN28" s="505"/>
      <c r="EO28" s="506"/>
      <c r="EP28" s="1301" t="str">
        <f>MID(SUVAHAVUJ!AG13,1,1)</f>
        <v xml:space="preserve"> </v>
      </c>
      <c r="EQ28" s="1301"/>
      <c r="ER28" s="1301"/>
      <c r="ES28" s="1301"/>
      <c r="ET28" s="1301"/>
      <c r="EU28" s="1301"/>
      <c r="EV28" s="1301" t="str">
        <f>MID(SUVAHAVUJ!AG13,2,1)</f>
        <v xml:space="preserve"> </v>
      </c>
      <c r="EW28" s="1301"/>
      <c r="EX28" s="1301"/>
      <c r="EY28" s="1301"/>
      <c r="EZ28" s="1301"/>
      <c r="FA28" s="1301" t="str">
        <f>MID(SUVAHAVUJ!AG13,3,1)</f>
        <v xml:space="preserve"> </v>
      </c>
      <c r="FB28" s="1301"/>
      <c r="FC28" s="1301"/>
      <c r="FD28" s="1301"/>
      <c r="FE28" s="1301"/>
      <c r="FF28" s="1301"/>
      <c r="FG28" s="1301" t="str">
        <f>MID(SUVAHAVUJ!AG13,4,1)</f>
        <v xml:space="preserve"> </v>
      </c>
      <c r="FH28" s="1301"/>
      <c r="FI28" s="1301"/>
      <c r="FJ28" s="1301"/>
      <c r="FK28" s="1301"/>
      <c r="FL28" s="1301" t="str">
        <f>MID(SUVAHAVUJ!AG13,5,1)</f>
        <v>4</v>
      </c>
      <c r="FM28" s="1301"/>
      <c r="FN28" s="1301"/>
      <c r="FO28" s="1301"/>
      <c r="FP28" s="1301"/>
      <c r="FQ28" s="1301"/>
      <c r="FR28" s="1301" t="str">
        <f>MID(SUVAHAVUJ!AG13,6,1)</f>
        <v>9</v>
      </c>
      <c r="FS28" s="1301"/>
      <c r="FT28" s="1301"/>
      <c r="FU28" s="1301"/>
      <c r="FV28" s="1301"/>
      <c r="FW28" s="1301" t="str">
        <f>MID(SUVAHAVUJ!AG13,7,1)</f>
        <v>5</v>
      </c>
      <c r="FX28" s="1301"/>
      <c r="FY28" s="1301"/>
      <c r="FZ28" s="1301"/>
      <c r="GA28" s="1301"/>
      <c r="GB28" s="1301"/>
      <c r="GC28" s="1301" t="str">
        <f>MID(SUVAHAVUJ!AG13,8,1)</f>
        <v>9</v>
      </c>
      <c r="GD28" s="1301"/>
      <c r="GE28" s="1301"/>
      <c r="GF28" s="1301"/>
      <c r="GG28" s="1301"/>
      <c r="GH28" s="1301" t="str">
        <f>MID(SUVAHAVUJ!AG13,9,1)</f>
        <v>5</v>
      </c>
      <c r="GI28" s="1301"/>
      <c r="GJ28" s="1301"/>
      <c r="GK28" s="1301"/>
      <c r="GL28" s="1301"/>
      <c r="GM28" s="1301"/>
      <c r="GN28" s="1301" t="str">
        <f>MID(SUVAHAVUJ!AG13,10,1)</f>
        <v>9</v>
      </c>
      <c r="GO28" s="1301"/>
      <c r="GP28" s="1301"/>
      <c r="GQ28" s="1301"/>
      <c r="GR28" s="1301"/>
      <c r="GS28" s="1302" t="str">
        <f>MID(SUVAHAVUJ!AG13,11,1)</f>
        <v>2</v>
      </c>
      <c r="GT28" s="1302"/>
      <c r="GU28" s="1302"/>
      <c r="GV28" s="1302"/>
      <c r="GW28" s="1303"/>
    </row>
    <row r="29" spans="2:205" s="142" customFormat="1" ht="24" customHeight="1" x14ac:dyDescent="0.2">
      <c r="B29" s="1315" t="s">
        <v>3202</v>
      </c>
      <c r="C29" s="1315"/>
      <c r="D29" s="1315"/>
      <c r="E29" s="1315"/>
      <c r="F29" s="1315"/>
      <c r="G29" s="1315"/>
      <c r="H29" s="1315"/>
      <c r="I29" s="1315"/>
      <c r="J29" s="1315"/>
      <c r="K29" s="1315"/>
      <c r="L29" s="1308" t="s">
        <v>3194</v>
      </c>
      <c r="M29" s="1309"/>
      <c r="N29" s="1309"/>
      <c r="O29" s="1309"/>
      <c r="P29" s="1309"/>
      <c r="Q29" s="1309"/>
      <c r="R29" s="1309"/>
      <c r="S29" s="1309"/>
      <c r="T29" s="1309"/>
      <c r="U29" s="1309"/>
      <c r="V29" s="1309"/>
      <c r="W29" s="1309"/>
      <c r="X29" s="1309"/>
      <c r="Y29" s="1309"/>
      <c r="Z29" s="1309"/>
      <c r="AA29" s="1309"/>
      <c r="AB29" s="1309"/>
      <c r="AC29" s="1309"/>
      <c r="AD29" s="1309"/>
      <c r="AE29" s="1309"/>
      <c r="AF29" s="1309"/>
      <c r="AG29" s="1309"/>
      <c r="AH29" s="1309"/>
      <c r="AI29" s="1309"/>
      <c r="AJ29" s="1309"/>
      <c r="AK29" s="1309"/>
      <c r="AL29" s="1309"/>
      <c r="AM29" s="1309"/>
      <c r="AN29" s="1309"/>
      <c r="AO29" s="1309"/>
      <c r="AP29" s="1309"/>
      <c r="AQ29" s="1310" t="s">
        <v>84</v>
      </c>
      <c r="AR29" s="1310"/>
      <c r="AS29" s="1310"/>
      <c r="AT29" s="1310"/>
      <c r="AU29" s="1310"/>
      <c r="AV29" s="1310"/>
      <c r="AW29" s="1310"/>
      <c r="AX29" s="1310"/>
      <c r="AY29" s="505"/>
      <c r="AZ29" s="506"/>
      <c r="BA29" s="1302" t="str">
        <f>MID(SUVAHAVUJ!AD14,1,1)</f>
        <v xml:space="preserve"> </v>
      </c>
      <c r="BB29" s="1302"/>
      <c r="BC29" s="1302"/>
      <c r="BD29" s="1302"/>
      <c r="BE29" s="1302"/>
      <c r="BF29" s="1302"/>
      <c r="BG29" s="1302" t="str">
        <f>MID(SUVAHAVUJ!AD14,2,1)</f>
        <v xml:space="preserve"> </v>
      </c>
      <c r="BH29" s="1302"/>
      <c r="BI29" s="1302"/>
      <c r="BJ29" s="1302"/>
      <c r="BK29" s="1302"/>
      <c r="BL29" s="1302" t="str">
        <f>MID(SUVAHAVUJ!AD14,3,1)</f>
        <v xml:space="preserve"> </v>
      </c>
      <c r="BM29" s="1302"/>
      <c r="BN29" s="1302"/>
      <c r="BO29" s="1302"/>
      <c r="BP29" s="1302"/>
      <c r="BQ29" s="1302"/>
      <c r="BR29" s="1302" t="str">
        <f>MID(SUVAHAVUJ!AD14,4,1)</f>
        <v xml:space="preserve"> </v>
      </c>
      <c r="BS29" s="1302"/>
      <c r="BT29" s="1302"/>
      <c r="BU29" s="1302"/>
      <c r="BV29" s="1302"/>
      <c r="BW29" s="1302" t="str">
        <f>MID(SUVAHAVUJ!AD14,5,1)</f>
        <v>2</v>
      </c>
      <c r="BX29" s="1302"/>
      <c r="BY29" s="1302"/>
      <c r="BZ29" s="1302"/>
      <c r="CA29" s="1302"/>
      <c r="CB29" s="1302"/>
      <c r="CC29" s="1302" t="str">
        <f>MID(SUVAHAVUJ!AD14,6,1)</f>
        <v>7</v>
      </c>
      <c r="CD29" s="1302"/>
      <c r="CE29" s="1302"/>
      <c r="CF29" s="1302"/>
      <c r="CG29" s="1302"/>
      <c r="CH29" s="1302" t="str">
        <f>MID(SUVAHAVUJ!AD14,7,1)</f>
        <v>6</v>
      </c>
      <c r="CI29" s="1302"/>
      <c r="CJ29" s="1302"/>
      <c r="CK29" s="1302"/>
      <c r="CL29" s="1302"/>
      <c r="CM29" s="1302"/>
      <c r="CN29" s="1302" t="str">
        <f>MID(SUVAHAVUJ!AD14,8,1)</f>
        <v>7</v>
      </c>
      <c r="CO29" s="1302"/>
      <c r="CP29" s="1302"/>
      <c r="CQ29" s="1302"/>
      <c r="CR29" s="1302"/>
      <c r="CS29" s="1302" t="str">
        <f>MID(SUVAHAVUJ!AD14,9,1)</f>
        <v>3</v>
      </c>
      <c r="CT29" s="1302"/>
      <c r="CU29" s="1302"/>
      <c r="CV29" s="1302"/>
      <c r="CW29" s="1302"/>
      <c r="CX29" s="1302"/>
      <c r="CY29" s="1302" t="str">
        <f>MID(SUVAHAVUJ!AD14,10,1)</f>
        <v>6</v>
      </c>
      <c r="CZ29" s="1302"/>
      <c r="DA29" s="1302"/>
      <c r="DB29" s="1302"/>
      <c r="DC29" s="1302"/>
      <c r="DD29" s="1302" t="str">
        <f>MID(SUVAHAVUJ!AD14,11,1)</f>
        <v>7</v>
      </c>
      <c r="DE29" s="1302"/>
      <c r="DF29" s="1302"/>
      <c r="DG29" s="1302"/>
      <c r="DH29" s="1302"/>
      <c r="DI29" s="1303"/>
      <c r="DJ29" s="505"/>
      <c r="DK29" s="506"/>
      <c r="DL29" s="1301" t="str">
        <f>MID(SUVAHAVUJ!AE14,1,1)</f>
        <v xml:space="preserve"> </v>
      </c>
      <c r="DM29" s="1301"/>
      <c r="DN29" s="1301"/>
      <c r="DO29" s="1301"/>
      <c r="DP29" s="1301"/>
      <c r="DQ29" s="1301"/>
      <c r="DR29" s="1301" t="str">
        <f>MID(SUVAHAVUJ!AE14,2,1)</f>
        <v xml:space="preserve"> </v>
      </c>
      <c r="DS29" s="1301"/>
      <c r="DT29" s="1301"/>
      <c r="DU29" s="1301"/>
      <c r="DV29" s="1301"/>
      <c r="DW29" s="1301" t="str">
        <f>MID(SUVAHAVUJ!AE14,3,1)</f>
        <v xml:space="preserve"> </v>
      </c>
      <c r="DX29" s="1301"/>
      <c r="DY29" s="1301"/>
      <c r="DZ29" s="1301"/>
      <c r="EA29" s="1301"/>
      <c r="EB29" s="1301"/>
      <c r="EC29" s="1301" t="str">
        <f>MID(SUVAHAVUJ!AE14,4,1)</f>
        <v xml:space="preserve"> </v>
      </c>
      <c r="ED29" s="1301"/>
      <c r="EE29" s="1301"/>
      <c r="EF29" s="1301"/>
      <c r="EG29" s="1301"/>
      <c r="EH29" s="1301" t="str">
        <f>MID(SUVAHAVUJ!AE14,5,1)</f>
        <v xml:space="preserve"> </v>
      </c>
      <c r="EI29" s="1301"/>
      <c r="EJ29" s="1301"/>
      <c r="EK29" s="1301"/>
      <c r="EL29" s="1301"/>
      <c r="EM29" s="1301"/>
      <c r="EN29" s="1301" t="str">
        <f>MID(SUVAHAVUJ!AE14,6,1)</f>
        <v xml:space="preserve"> </v>
      </c>
      <c r="EO29" s="1301"/>
      <c r="EP29" s="1301"/>
      <c r="EQ29" s="1301"/>
      <c r="ER29" s="1301"/>
      <c r="ES29" s="1301" t="str">
        <f>MID(SUVAHAVUJ!AE14,7,1)</f>
        <v xml:space="preserve"> </v>
      </c>
      <c r="ET29" s="1301"/>
      <c r="EU29" s="1301"/>
      <c r="EV29" s="1301"/>
      <c r="EW29" s="1301"/>
      <c r="EX29" s="1301"/>
      <c r="EY29" s="1301" t="str">
        <f>MID(SUVAHAVUJ!AE14,8,1)</f>
        <v xml:space="preserve"> </v>
      </c>
      <c r="EZ29" s="1301"/>
      <c r="FA29" s="1301"/>
      <c r="FB29" s="1301"/>
      <c r="FC29" s="1301"/>
      <c r="FD29" s="1301" t="str">
        <f>MID(SUVAHAVUJ!AE14,9,1)</f>
        <v xml:space="preserve"> </v>
      </c>
      <c r="FE29" s="1301"/>
      <c r="FF29" s="1301"/>
      <c r="FG29" s="1301"/>
      <c r="FH29" s="1301"/>
      <c r="FI29" s="1301"/>
      <c r="FJ29" s="1301" t="str">
        <f>MID(SUVAHAVUJ!AE14,10,1)</f>
        <v xml:space="preserve"> </v>
      </c>
      <c r="FK29" s="1301"/>
      <c r="FL29" s="1301"/>
      <c r="FM29" s="1301"/>
      <c r="FN29" s="1301"/>
      <c r="FO29" s="1302" t="str">
        <f>MID(SUVAHAVUJ!AE14,11,1)</f>
        <v>0</v>
      </c>
      <c r="FP29" s="1302"/>
      <c r="FQ29" s="1302"/>
      <c r="FR29" s="1302"/>
      <c r="FS29" s="1303"/>
      <c r="FT29" s="1306"/>
      <c r="FU29" s="1306"/>
      <c r="FV29" s="1306"/>
      <c r="FW29" s="1306"/>
      <c r="FX29" s="1306"/>
      <c r="FY29" s="1306"/>
      <c r="FZ29" s="1306"/>
      <c r="GA29" s="1306"/>
      <c r="GB29" s="1306"/>
      <c r="GC29" s="1306"/>
      <c r="GD29" s="1306"/>
      <c r="GE29" s="1306"/>
      <c r="GF29" s="1306"/>
      <c r="GG29" s="1306"/>
      <c r="GH29" s="1306"/>
      <c r="GI29" s="1306"/>
      <c r="GJ29" s="1306"/>
      <c r="GK29" s="1306"/>
      <c r="GL29" s="1306"/>
      <c r="GM29" s="1306"/>
      <c r="GN29" s="1306"/>
      <c r="GO29" s="1306"/>
      <c r="GP29" s="1306"/>
      <c r="GQ29" s="1306"/>
      <c r="GR29" s="1306"/>
      <c r="GS29" s="1306"/>
      <c r="GT29" s="1306"/>
      <c r="GU29" s="1306"/>
      <c r="GV29" s="1306"/>
      <c r="GW29" s="1306"/>
    </row>
    <row r="30" spans="2:205" ht="23.25" customHeight="1" x14ac:dyDescent="0.2">
      <c r="B30" s="1315"/>
      <c r="C30" s="1315"/>
      <c r="D30" s="1315"/>
      <c r="E30" s="1315"/>
      <c r="F30" s="1315"/>
      <c r="G30" s="1315"/>
      <c r="H30" s="1315"/>
      <c r="I30" s="1315"/>
      <c r="J30" s="1315"/>
      <c r="K30" s="1315"/>
      <c r="L30" s="1309"/>
      <c r="M30" s="1309"/>
      <c r="N30" s="1309"/>
      <c r="O30" s="1309"/>
      <c r="P30" s="1309"/>
      <c r="Q30" s="1309"/>
      <c r="R30" s="1309"/>
      <c r="S30" s="1309"/>
      <c r="T30" s="1309"/>
      <c r="U30" s="1309"/>
      <c r="V30" s="1309"/>
      <c r="W30" s="1309"/>
      <c r="X30" s="1309"/>
      <c r="Y30" s="1309"/>
      <c r="Z30" s="1309"/>
      <c r="AA30" s="1309"/>
      <c r="AB30" s="1309"/>
      <c r="AC30" s="1309"/>
      <c r="AD30" s="1309"/>
      <c r="AE30" s="1309"/>
      <c r="AF30" s="1309"/>
      <c r="AG30" s="1309"/>
      <c r="AH30" s="1309"/>
      <c r="AI30" s="1309"/>
      <c r="AJ30" s="1309"/>
      <c r="AK30" s="1309"/>
      <c r="AL30" s="1309"/>
      <c r="AM30" s="1309"/>
      <c r="AN30" s="1309"/>
      <c r="AO30" s="1309"/>
      <c r="AP30" s="1309"/>
      <c r="AQ30" s="1310"/>
      <c r="AR30" s="1310"/>
      <c r="AS30" s="1310"/>
      <c r="AT30" s="1310"/>
      <c r="AU30" s="1310"/>
      <c r="AV30" s="1310"/>
      <c r="AW30" s="1310"/>
      <c r="AX30" s="1310"/>
      <c r="AY30" s="505"/>
      <c r="AZ30" s="506"/>
      <c r="BA30" s="1301" t="str">
        <f>MID(SUVAHAVUJ!AF14,1,1)</f>
        <v xml:space="preserve"> </v>
      </c>
      <c r="BB30" s="1301"/>
      <c r="BC30" s="1301"/>
      <c r="BD30" s="1301"/>
      <c r="BE30" s="1301"/>
      <c r="BF30" s="1301"/>
      <c r="BG30" s="1301" t="str">
        <f>MID(SUVAHAVUJ!AF14,2,1)</f>
        <v xml:space="preserve"> </v>
      </c>
      <c r="BH30" s="1301"/>
      <c r="BI30" s="1301"/>
      <c r="BJ30" s="1301"/>
      <c r="BK30" s="1301"/>
      <c r="BL30" s="1301" t="str">
        <f>MID(SUVAHAVUJ!AF14,3,1)</f>
        <v xml:space="preserve"> </v>
      </c>
      <c r="BM30" s="1301"/>
      <c r="BN30" s="1301"/>
      <c r="BO30" s="1301"/>
      <c r="BP30" s="1301"/>
      <c r="BQ30" s="1301"/>
      <c r="BR30" s="1301" t="str">
        <f>MID(SUVAHAVUJ!AF14,4,1)</f>
        <v xml:space="preserve"> </v>
      </c>
      <c r="BS30" s="1301"/>
      <c r="BT30" s="1301"/>
      <c r="BU30" s="1301"/>
      <c r="BV30" s="1301"/>
      <c r="BW30" s="1301" t="str">
        <f>MID(SUVAHAVUJ!AF14,5,1)</f>
        <v>2</v>
      </c>
      <c r="BX30" s="1301"/>
      <c r="BY30" s="1301"/>
      <c r="BZ30" s="1301"/>
      <c r="CA30" s="1301"/>
      <c r="CB30" s="1301"/>
      <c r="CC30" s="1301" t="str">
        <f>MID(SUVAHAVUJ!AF14,6,1)</f>
        <v>7</v>
      </c>
      <c r="CD30" s="1301"/>
      <c r="CE30" s="1301"/>
      <c r="CF30" s="1301"/>
      <c r="CG30" s="1301"/>
      <c r="CH30" s="1301" t="str">
        <f>MID(SUVAHAVUJ!AF14,7,1)</f>
        <v>6</v>
      </c>
      <c r="CI30" s="1301"/>
      <c r="CJ30" s="1301"/>
      <c r="CK30" s="1301"/>
      <c r="CL30" s="1301"/>
      <c r="CM30" s="1301"/>
      <c r="CN30" s="1301" t="str">
        <f>MID(SUVAHAVUJ!AF14,8,1)</f>
        <v>7</v>
      </c>
      <c r="CO30" s="1301"/>
      <c r="CP30" s="1301"/>
      <c r="CQ30" s="1301"/>
      <c r="CR30" s="1301"/>
      <c r="CS30" s="1301" t="str">
        <f>MID(SUVAHAVUJ!AF14,9,1)</f>
        <v>3</v>
      </c>
      <c r="CT30" s="1301"/>
      <c r="CU30" s="1301"/>
      <c r="CV30" s="1301"/>
      <c r="CW30" s="1301"/>
      <c r="CX30" s="1301"/>
      <c r="CY30" s="1301" t="str">
        <f>MID(SUVAHAVUJ!AF14,10,1)</f>
        <v>6</v>
      </c>
      <c r="CZ30" s="1301"/>
      <c r="DA30" s="1301"/>
      <c r="DB30" s="1301"/>
      <c r="DC30" s="1301"/>
      <c r="DD30" s="1301" t="str">
        <f>MID(SUVAHAVUJ!AF14,11,1)</f>
        <v>7</v>
      </c>
      <c r="DE30" s="1301"/>
      <c r="DF30" s="1301"/>
      <c r="DG30" s="1301"/>
      <c r="DH30" s="1301"/>
      <c r="DI30" s="1304"/>
      <c r="DJ30" s="1305"/>
      <c r="DK30" s="1305"/>
      <c r="DL30" s="1305"/>
      <c r="DM30" s="1305"/>
      <c r="DN30" s="1305"/>
      <c r="DO30" s="1305"/>
      <c r="DP30" s="1305"/>
      <c r="DQ30" s="1305"/>
      <c r="DR30" s="1305"/>
      <c r="DS30" s="1305"/>
      <c r="DT30" s="1305"/>
      <c r="DU30" s="1305"/>
      <c r="DV30" s="1305"/>
      <c r="DW30" s="1305"/>
      <c r="DX30" s="1305"/>
      <c r="DY30" s="1305"/>
      <c r="DZ30" s="1305"/>
      <c r="EA30" s="1305"/>
      <c r="EB30" s="1305"/>
      <c r="EC30" s="1305"/>
      <c r="ED30" s="1305"/>
      <c r="EE30" s="1305"/>
      <c r="EF30" s="1305"/>
      <c r="EG30" s="1305"/>
      <c r="EH30" s="1305"/>
      <c r="EI30" s="1305"/>
      <c r="EJ30" s="1305"/>
      <c r="EK30" s="1305"/>
      <c r="EL30" s="1305"/>
      <c r="EM30" s="1305"/>
      <c r="EN30" s="505"/>
      <c r="EO30" s="506"/>
      <c r="EP30" s="1301" t="str">
        <f>MID(SUVAHAVUJ!AG14,1,1)</f>
        <v xml:space="preserve"> </v>
      </c>
      <c r="EQ30" s="1301"/>
      <c r="ER30" s="1301"/>
      <c r="ES30" s="1301"/>
      <c r="ET30" s="1301"/>
      <c r="EU30" s="1301"/>
      <c r="EV30" s="1301" t="str">
        <f>MID(SUVAHAVUJ!AG14,2,1)</f>
        <v xml:space="preserve"> </v>
      </c>
      <c r="EW30" s="1301"/>
      <c r="EX30" s="1301"/>
      <c r="EY30" s="1301"/>
      <c r="EZ30" s="1301"/>
      <c r="FA30" s="1301" t="str">
        <f>MID(SUVAHAVUJ!AG14,3,1)</f>
        <v xml:space="preserve"> </v>
      </c>
      <c r="FB30" s="1301"/>
      <c r="FC30" s="1301"/>
      <c r="FD30" s="1301"/>
      <c r="FE30" s="1301"/>
      <c r="FF30" s="1301"/>
      <c r="FG30" s="1301" t="str">
        <f>MID(SUVAHAVUJ!AG14,4,1)</f>
        <v xml:space="preserve"> </v>
      </c>
      <c r="FH30" s="1301"/>
      <c r="FI30" s="1301"/>
      <c r="FJ30" s="1301"/>
      <c r="FK30" s="1301"/>
      <c r="FL30" s="1301" t="str">
        <f>MID(SUVAHAVUJ!AG14,5,1)</f>
        <v>2</v>
      </c>
      <c r="FM30" s="1301"/>
      <c r="FN30" s="1301"/>
      <c r="FO30" s="1301"/>
      <c r="FP30" s="1301"/>
      <c r="FQ30" s="1301"/>
      <c r="FR30" s="1301" t="str">
        <f>MID(SUVAHAVUJ!AG14,6,1)</f>
        <v>7</v>
      </c>
      <c r="FS30" s="1301"/>
      <c r="FT30" s="1301"/>
      <c r="FU30" s="1301"/>
      <c r="FV30" s="1301"/>
      <c r="FW30" s="1301" t="str">
        <f>MID(SUVAHAVUJ!AG14,7,1)</f>
        <v>6</v>
      </c>
      <c r="FX30" s="1301"/>
      <c r="FY30" s="1301"/>
      <c r="FZ30" s="1301"/>
      <c r="GA30" s="1301"/>
      <c r="GB30" s="1301"/>
      <c r="GC30" s="1301" t="str">
        <f>MID(SUVAHAVUJ!AG14,8,1)</f>
        <v>7</v>
      </c>
      <c r="GD30" s="1301"/>
      <c r="GE30" s="1301"/>
      <c r="GF30" s="1301"/>
      <c r="GG30" s="1301"/>
      <c r="GH30" s="1301" t="str">
        <f>MID(SUVAHAVUJ!AG14,9,1)</f>
        <v>3</v>
      </c>
      <c r="GI30" s="1301"/>
      <c r="GJ30" s="1301"/>
      <c r="GK30" s="1301"/>
      <c r="GL30" s="1301"/>
      <c r="GM30" s="1301"/>
      <c r="GN30" s="1301" t="str">
        <f>MID(SUVAHAVUJ!AG14,10,1)</f>
        <v>6</v>
      </c>
      <c r="GO30" s="1301"/>
      <c r="GP30" s="1301"/>
      <c r="GQ30" s="1301"/>
      <c r="GR30" s="1301"/>
      <c r="GS30" s="1302" t="str">
        <f>MID(SUVAHAVUJ!AG14,11,1)</f>
        <v>7</v>
      </c>
      <c r="GT30" s="1302"/>
      <c r="GU30" s="1302"/>
      <c r="GV30" s="1302"/>
      <c r="GW30" s="1303"/>
    </row>
    <row r="31" spans="2:205" s="142" customFormat="1" ht="23.25" customHeight="1" x14ac:dyDescent="0.2">
      <c r="B31" s="1307" t="s">
        <v>2369</v>
      </c>
      <c r="C31" s="1307"/>
      <c r="D31" s="1307"/>
      <c r="E31" s="1307"/>
      <c r="F31" s="1307"/>
      <c r="G31" s="1307"/>
      <c r="H31" s="1307"/>
      <c r="I31" s="1307"/>
      <c r="J31" s="1307"/>
      <c r="K31" s="1307"/>
      <c r="L31" s="1308" t="s">
        <v>3193</v>
      </c>
      <c r="M31" s="1309"/>
      <c r="N31" s="1309"/>
      <c r="O31" s="1309"/>
      <c r="P31" s="1309"/>
      <c r="Q31" s="1309"/>
      <c r="R31" s="1309"/>
      <c r="S31" s="1309"/>
      <c r="T31" s="1309"/>
      <c r="U31" s="1309"/>
      <c r="V31" s="1309"/>
      <c r="W31" s="1309"/>
      <c r="X31" s="1309"/>
      <c r="Y31" s="1309"/>
      <c r="Z31" s="1309"/>
      <c r="AA31" s="1309"/>
      <c r="AB31" s="1309"/>
      <c r="AC31" s="1309"/>
      <c r="AD31" s="1309"/>
      <c r="AE31" s="1309"/>
      <c r="AF31" s="1309"/>
      <c r="AG31" s="1309"/>
      <c r="AH31" s="1309"/>
      <c r="AI31" s="1309"/>
      <c r="AJ31" s="1309"/>
      <c r="AK31" s="1309"/>
      <c r="AL31" s="1309"/>
      <c r="AM31" s="1309"/>
      <c r="AN31" s="1309"/>
      <c r="AO31" s="1309"/>
      <c r="AP31" s="1309"/>
      <c r="AQ31" s="1310" t="s">
        <v>94</v>
      </c>
      <c r="AR31" s="1310"/>
      <c r="AS31" s="1310"/>
      <c r="AT31" s="1310"/>
      <c r="AU31" s="1310"/>
      <c r="AV31" s="1310"/>
      <c r="AW31" s="1310"/>
      <c r="AX31" s="1310"/>
      <c r="AY31" s="505"/>
      <c r="AZ31" s="506"/>
      <c r="BA31" s="1302" t="str">
        <f>MID(SUVAHAVUJ!AD15,1,1)</f>
        <v xml:space="preserve"> </v>
      </c>
      <c r="BB31" s="1302"/>
      <c r="BC31" s="1302"/>
      <c r="BD31" s="1302"/>
      <c r="BE31" s="1302"/>
      <c r="BF31" s="1302"/>
      <c r="BG31" s="1302" t="str">
        <f>MID(SUVAHAVUJ!AD15,2,1)</f>
        <v xml:space="preserve"> </v>
      </c>
      <c r="BH31" s="1302"/>
      <c r="BI31" s="1302"/>
      <c r="BJ31" s="1302"/>
      <c r="BK31" s="1302"/>
      <c r="BL31" s="1302" t="str">
        <f>MID(SUVAHAVUJ!AD15,3,1)</f>
        <v xml:space="preserve"> </v>
      </c>
      <c r="BM31" s="1302"/>
      <c r="BN31" s="1302"/>
      <c r="BO31" s="1302"/>
      <c r="BP31" s="1302"/>
      <c r="BQ31" s="1302"/>
      <c r="BR31" s="1302" t="str">
        <f>MID(SUVAHAVUJ!AD15,4,1)</f>
        <v xml:space="preserve"> </v>
      </c>
      <c r="BS31" s="1302"/>
      <c r="BT31" s="1302"/>
      <c r="BU31" s="1302"/>
      <c r="BV31" s="1302"/>
      <c r="BW31" s="1302" t="str">
        <f>MID(SUVAHAVUJ!AD15,5,1)</f>
        <v>3</v>
      </c>
      <c r="BX31" s="1302"/>
      <c r="BY31" s="1302"/>
      <c r="BZ31" s="1302"/>
      <c r="CA31" s="1302"/>
      <c r="CB31" s="1302"/>
      <c r="CC31" s="1302" t="str">
        <f>MID(SUVAHAVUJ!AD15,6,1)</f>
        <v>3</v>
      </c>
      <c r="CD31" s="1302"/>
      <c r="CE31" s="1302"/>
      <c r="CF31" s="1302"/>
      <c r="CG31" s="1302"/>
      <c r="CH31" s="1302" t="str">
        <f>MID(SUVAHAVUJ!AD15,7,1)</f>
        <v>4</v>
      </c>
      <c r="CI31" s="1302"/>
      <c r="CJ31" s="1302"/>
      <c r="CK31" s="1302"/>
      <c r="CL31" s="1302"/>
      <c r="CM31" s="1302"/>
      <c r="CN31" s="1302" t="str">
        <f>MID(SUVAHAVUJ!AD15,8,1)</f>
        <v>2</v>
      </c>
      <c r="CO31" s="1302"/>
      <c r="CP31" s="1302"/>
      <c r="CQ31" s="1302"/>
      <c r="CR31" s="1302"/>
      <c r="CS31" s="1302" t="str">
        <f>MID(SUVAHAVUJ!AD15,9,1)</f>
        <v>3</v>
      </c>
      <c r="CT31" s="1302"/>
      <c r="CU31" s="1302"/>
      <c r="CV31" s="1302"/>
      <c r="CW31" s="1302"/>
      <c r="CX31" s="1302"/>
      <c r="CY31" s="1302" t="str">
        <f>MID(SUVAHAVUJ!AD15,10,1)</f>
        <v>1</v>
      </c>
      <c r="CZ31" s="1302"/>
      <c r="DA31" s="1302"/>
      <c r="DB31" s="1302"/>
      <c r="DC31" s="1302"/>
      <c r="DD31" s="1302" t="str">
        <f>MID(SUVAHAVUJ!AD15,11,1)</f>
        <v>9</v>
      </c>
      <c r="DE31" s="1302"/>
      <c r="DF31" s="1302"/>
      <c r="DG31" s="1302"/>
      <c r="DH31" s="1302"/>
      <c r="DI31" s="1303"/>
      <c r="DJ31" s="505"/>
      <c r="DK31" s="506"/>
      <c r="DL31" s="1301" t="str">
        <f>MID(SUVAHAVUJ!AE15,1,1)</f>
        <v xml:space="preserve"> </v>
      </c>
      <c r="DM31" s="1301"/>
      <c r="DN31" s="1301"/>
      <c r="DO31" s="1301"/>
      <c r="DP31" s="1301"/>
      <c r="DQ31" s="1301"/>
      <c r="DR31" s="1301" t="str">
        <f>MID(SUVAHAVUJ!AE15,2,1)</f>
        <v xml:space="preserve"> </v>
      </c>
      <c r="DS31" s="1301"/>
      <c r="DT31" s="1301"/>
      <c r="DU31" s="1301"/>
      <c r="DV31" s="1301"/>
      <c r="DW31" s="1301" t="str">
        <f>MID(SUVAHAVUJ!AE15,3,1)</f>
        <v xml:space="preserve"> </v>
      </c>
      <c r="DX31" s="1301"/>
      <c r="DY31" s="1301"/>
      <c r="DZ31" s="1301"/>
      <c r="EA31" s="1301"/>
      <c r="EB31" s="1301"/>
      <c r="EC31" s="1301" t="str">
        <f>MID(SUVAHAVUJ!AE15,4,1)</f>
        <v xml:space="preserve"> </v>
      </c>
      <c r="ED31" s="1301"/>
      <c r="EE31" s="1301"/>
      <c r="EF31" s="1301"/>
      <c r="EG31" s="1301"/>
      <c r="EH31" s="1301" t="str">
        <f>MID(SUVAHAVUJ!AE15,5,1)</f>
        <v>1</v>
      </c>
      <c r="EI31" s="1301"/>
      <c r="EJ31" s="1301"/>
      <c r="EK31" s="1301"/>
      <c r="EL31" s="1301"/>
      <c r="EM31" s="1301"/>
      <c r="EN31" s="1301" t="str">
        <f>MID(SUVAHAVUJ!AE15,6,1)</f>
        <v>7</v>
      </c>
      <c r="EO31" s="1301"/>
      <c r="EP31" s="1301"/>
      <c r="EQ31" s="1301"/>
      <c r="ER31" s="1301"/>
      <c r="ES31" s="1301" t="str">
        <f>MID(SUVAHAVUJ!AE15,7,1)</f>
        <v>0</v>
      </c>
      <c r="ET31" s="1301"/>
      <c r="EU31" s="1301"/>
      <c r="EV31" s="1301"/>
      <c r="EW31" s="1301"/>
      <c r="EX31" s="1301"/>
      <c r="EY31" s="1301" t="str">
        <f>MID(SUVAHAVUJ!AE15,8,1)</f>
        <v>9</v>
      </c>
      <c r="EZ31" s="1301"/>
      <c r="FA31" s="1301"/>
      <c r="FB31" s="1301"/>
      <c r="FC31" s="1301"/>
      <c r="FD31" s="1301" t="str">
        <f>MID(SUVAHAVUJ!AE15,9,1)</f>
        <v>9</v>
      </c>
      <c r="FE31" s="1301"/>
      <c r="FF31" s="1301"/>
      <c r="FG31" s="1301"/>
      <c r="FH31" s="1301"/>
      <c r="FI31" s="1301"/>
      <c r="FJ31" s="1301" t="str">
        <f>MID(SUVAHAVUJ!AE15,10,1)</f>
        <v>3</v>
      </c>
      <c r="FK31" s="1301"/>
      <c r="FL31" s="1301"/>
      <c r="FM31" s="1301"/>
      <c r="FN31" s="1301"/>
      <c r="FO31" s="1302" t="str">
        <f>MID(SUVAHAVUJ!AE15,11,1)</f>
        <v>0</v>
      </c>
      <c r="FP31" s="1302"/>
      <c r="FQ31" s="1302"/>
      <c r="FR31" s="1302"/>
      <c r="FS31" s="1303"/>
      <c r="FT31" s="1306"/>
      <c r="FU31" s="1306"/>
      <c r="FV31" s="1306"/>
      <c r="FW31" s="1306"/>
      <c r="FX31" s="1306"/>
      <c r="FY31" s="1306"/>
      <c r="FZ31" s="1306"/>
      <c r="GA31" s="1306"/>
      <c r="GB31" s="1306"/>
      <c r="GC31" s="1306"/>
      <c r="GD31" s="1306"/>
      <c r="GE31" s="1306"/>
      <c r="GF31" s="1306"/>
      <c r="GG31" s="1306"/>
      <c r="GH31" s="1306"/>
      <c r="GI31" s="1306"/>
      <c r="GJ31" s="1306"/>
      <c r="GK31" s="1306"/>
      <c r="GL31" s="1306"/>
      <c r="GM31" s="1306"/>
      <c r="GN31" s="1306"/>
      <c r="GO31" s="1306"/>
      <c r="GP31" s="1306"/>
      <c r="GQ31" s="1306"/>
      <c r="GR31" s="1306"/>
      <c r="GS31" s="1306"/>
      <c r="GT31" s="1306"/>
      <c r="GU31" s="1306"/>
      <c r="GV31" s="1306"/>
      <c r="GW31" s="1306"/>
    </row>
    <row r="32" spans="2:205" ht="23.25" customHeight="1" x14ac:dyDescent="0.2">
      <c r="B32" s="1307"/>
      <c r="C32" s="1307"/>
      <c r="D32" s="1307"/>
      <c r="E32" s="1307"/>
      <c r="F32" s="1307"/>
      <c r="G32" s="1307"/>
      <c r="H32" s="1307"/>
      <c r="I32" s="1307"/>
      <c r="J32" s="1307"/>
      <c r="K32" s="1307"/>
      <c r="L32" s="1309"/>
      <c r="M32" s="1309"/>
      <c r="N32" s="1309"/>
      <c r="O32" s="1309"/>
      <c r="P32" s="1309"/>
      <c r="Q32" s="1309"/>
      <c r="R32" s="1309"/>
      <c r="S32" s="1309"/>
      <c r="T32" s="1309"/>
      <c r="U32" s="1309"/>
      <c r="V32" s="1309"/>
      <c r="W32" s="1309"/>
      <c r="X32" s="1309"/>
      <c r="Y32" s="1309"/>
      <c r="Z32" s="1309"/>
      <c r="AA32" s="1309"/>
      <c r="AB32" s="1309"/>
      <c r="AC32" s="1309"/>
      <c r="AD32" s="1309"/>
      <c r="AE32" s="1309"/>
      <c r="AF32" s="1309"/>
      <c r="AG32" s="1309"/>
      <c r="AH32" s="1309"/>
      <c r="AI32" s="1309"/>
      <c r="AJ32" s="1309"/>
      <c r="AK32" s="1309"/>
      <c r="AL32" s="1309"/>
      <c r="AM32" s="1309"/>
      <c r="AN32" s="1309"/>
      <c r="AO32" s="1309"/>
      <c r="AP32" s="1309"/>
      <c r="AQ32" s="1310"/>
      <c r="AR32" s="1310"/>
      <c r="AS32" s="1310"/>
      <c r="AT32" s="1310"/>
      <c r="AU32" s="1310"/>
      <c r="AV32" s="1310"/>
      <c r="AW32" s="1310"/>
      <c r="AX32" s="1310"/>
      <c r="AY32" s="505"/>
      <c r="AZ32" s="506"/>
      <c r="BA32" s="1301" t="str">
        <f>MID(SUVAHAVUJ!AF15,1,1)</f>
        <v xml:space="preserve"> </v>
      </c>
      <c r="BB32" s="1301"/>
      <c r="BC32" s="1301"/>
      <c r="BD32" s="1301"/>
      <c r="BE32" s="1301"/>
      <c r="BF32" s="1301"/>
      <c r="BG32" s="1301" t="str">
        <f>MID(SUVAHAVUJ!AF15,2,1)</f>
        <v xml:space="preserve"> </v>
      </c>
      <c r="BH32" s="1301"/>
      <c r="BI32" s="1301"/>
      <c r="BJ32" s="1301"/>
      <c r="BK32" s="1301"/>
      <c r="BL32" s="1301" t="str">
        <f>MID(SUVAHAVUJ!AF15,3,1)</f>
        <v xml:space="preserve"> </v>
      </c>
      <c r="BM32" s="1301"/>
      <c r="BN32" s="1301"/>
      <c r="BO32" s="1301"/>
      <c r="BP32" s="1301"/>
      <c r="BQ32" s="1301"/>
      <c r="BR32" s="1301" t="str">
        <f>MID(SUVAHAVUJ!AF15,4,1)</f>
        <v xml:space="preserve"> </v>
      </c>
      <c r="BS32" s="1301"/>
      <c r="BT32" s="1301"/>
      <c r="BU32" s="1301"/>
      <c r="BV32" s="1301"/>
      <c r="BW32" s="1301" t="str">
        <f>MID(SUVAHAVUJ!AF15,5,1)</f>
        <v>1</v>
      </c>
      <c r="BX32" s="1301"/>
      <c r="BY32" s="1301"/>
      <c r="BZ32" s="1301"/>
      <c r="CA32" s="1301"/>
      <c r="CB32" s="1301"/>
      <c r="CC32" s="1301" t="str">
        <f>MID(SUVAHAVUJ!AF15,6,1)</f>
        <v>6</v>
      </c>
      <c r="CD32" s="1301"/>
      <c r="CE32" s="1301"/>
      <c r="CF32" s="1301"/>
      <c r="CG32" s="1301"/>
      <c r="CH32" s="1301" t="str">
        <f>MID(SUVAHAVUJ!AF15,7,1)</f>
        <v>3</v>
      </c>
      <c r="CI32" s="1301"/>
      <c r="CJ32" s="1301"/>
      <c r="CK32" s="1301"/>
      <c r="CL32" s="1301"/>
      <c r="CM32" s="1301"/>
      <c r="CN32" s="1301" t="str">
        <f>MID(SUVAHAVUJ!AF15,8,1)</f>
        <v>2</v>
      </c>
      <c r="CO32" s="1301"/>
      <c r="CP32" s="1301"/>
      <c r="CQ32" s="1301"/>
      <c r="CR32" s="1301"/>
      <c r="CS32" s="1301" t="str">
        <f>MID(SUVAHAVUJ!AF15,9,1)</f>
        <v>3</v>
      </c>
      <c r="CT32" s="1301"/>
      <c r="CU32" s="1301"/>
      <c r="CV32" s="1301"/>
      <c r="CW32" s="1301"/>
      <c r="CX32" s="1301"/>
      <c r="CY32" s="1301" t="str">
        <f>MID(SUVAHAVUJ!AF15,10,1)</f>
        <v>8</v>
      </c>
      <c r="CZ32" s="1301"/>
      <c r="DA32" s="1301"/>
      <c r="DB32" s="1301"/>
      <c r="DC32" s="1301"/>
      <c r="DD32" s="1301" t="str">
        <f>MID(SUVAHAVUJ!AF15,11,1)</f>
        <v>9</v>
      </c>
      <c r="DE32" s="1301"/>
      <c r="DF32" s="1301"/>
      <c r="DG32" s="1301"/>
      <c r="DH32" s="1301"/>
      <c r="DI32" s="1304"/>
      <c r="DJ32" s="1305"/>
      <c r="DK32" s="1305"/>
      <c r="DL32" s="1305"/>
      <c r="DM32" s="1305"/>
      <c r="DN32" s="1305"/>
      <c r="DO32" s="1305"/>
      <c r="DP32" s="1305"/>
      <c r="DQ32" s="1305"/>
      <c r="DR32" s="1305"/>
      <c r="DS32" s="1305"/>
      <c r="DT32" s="1305"/>
      <c r="DU32" s="1305"/>
      <c r="DV32" s="1305"/>
      <c r="DW32" s="1305"/>
      <c r="DX32" s="1305"/>
      <c r="DY32" s="1305"/>
      <c r="DZ32" s="1305"/>
      <c r="EA32" s="1305"/>
      <c r="EB32" s="1305"/>
      <c r="EC32" s="1305"/>
      <c r="ED32" s="1305"/>
      <c r="EE32" s="1305"/>
      <c r="EF32" s="1305"/>
      <c r="EG32" s="1305"/>
      <c r="EH32" s="1305"/>
      <c r="EI32" s="1305"/>
      <c r="EJ32" s="1305"/>
      <c r="EK32" s="1305"/>
      <c r="EL32" s="1305"/>
      <c r="EM32" s="1305"/>
      <c r="EN32" s="505"/>
      <c r="EO32" s="506"/>
      <c r="EP32" s="1301" t="str">
        <f>MID(SUVAHAVUJ!AG15,1,1)</f>
        <v xml:space="preserve"> </v>
      </c>
      <c r="EQ32" s="1301"/>
      <c r="ER32" s="1301"/>
      <c r="ES32" s="1301"/>
      <c r="ET32" s="1301"/>
      <c r="EU32" s="1301"/>
      <c r="EV32" s="1301" t="str">
        <f>MID(SUVAHAVUJ!AG15,2,1)</f>
        <v xml:space="preserve"> </v>
      </c>
      <c r="EW32" s="1301"/>
      <c r="EX32" s="1301"/>
      <c r="EY32" s="1301"/>
      <c r="EZ32" s="1301"/>
      <c r="FA32" s="1301" t="str">
        <f>MID(SUVAHAVUJ!AG15,3,1)</f>
        <v xml:space="preserve"> </v>
      </c>
      <c r="FB32" s="1301"/>
      <c r="FC32" s="1301"/>
      <c r="FD32" s="1301"/>
      <c r="FE32" s="1301"/>
      <c r="FF32" s="1301"/>
      <c r="FG32" s="1301" t="str">
        <f>MID(SUVAHAVUJ!AG15,4,1)</f>
        <v xml:space="preserve"> </v>
      </c>
      <c r="FH32" s="1301"/>
      <c r="FI32" s="1301"/>
      <c r="FJ32" s="1301"/>
      <c r="FK32" s="1301"/>
      <c r="FL32" s="1301" t="str">
        <f>MID(SUVAHAVUJ!AG15,5,1)</f>
        <v>1</v>
      </c>
      <c r="FM32" s="1301"/>
      <c r="FN32" s="1301"/>
      <c r="FO32" s="1301"/>
      <c r="FP32" s="1301"/>
      <c r="FQ32" s="1301"/>
      <c r="FR32" s="1301" t="str">
        <f>MID(SUVAHAVUJ!AG15,6,1)</f>
        <v>7</v>
      </c>
      <c r="FS32" s="1301"/>
      <c r="FT32" s="1301"/>
      <c r="FU32" s="1301"/>
      <c r="FV32" s="1301"/>
      <c r="FW32" s="1301" t="str">
        <f>MID(SUVAHAVUJ!AG15,7,1)</f>
        <v>9</v>
      </c>
      <c r="FX32" s="1301"/>
      <c r="FY32" s="1301"/>
      <c r="FZ32" s="1301"/>
      <c r="GA32" s="1301"/>
      <c r="GB32" s="1301"/>
      <c r="GC32" s="1301" t="str">
        <f>MID(SUVAHAVUJ!AG15,8,1)</f>
        <v>8</v>
      </c>
      <c r="GD32" s="1301"/>
      <c r="GE32" s="1301"/>
      <c r="GF32" s="1301"/>
      <c r="GG32" s="1301"/>
      <c r="GH32" s="1301" t="str">
        <f>MID(SUVAHAVUJ!AG15,9,1)</f>
        <v>7</v>
      </c>
      <c r="GI32" s="1301"/>
      <c r="GJ32" s="1301"/>
      <c r="GK32" s="1301"/>
      <c r="GL32" s="1301"/>
      <c r="GM32" s="1301"/>
      <c r="GN32" s="1301" t="str">
        <f>MID(SUVAHAVUJ!AG15,10,1)</f>
        <v>3</v>
      </c>
      <c r="GO32" s="1301"/>
      <c r="GP32" s="1301"/>
      <c r="GQ32" s="1301"/>
      <c r="GR32" s="1301"/>
      <c r="GS32" s="1302" t="str">
        <f>MID(SUVAHAVUJ!AG15,11,1)</f>
        <v>7</v>
      </c>
      <c r="GT32" s="1302"/>
      <c r="GU32" s="1302"/>
      <c r="GV32" s="1302"/>
      <c r="GW32" s="1303"/>
    </row>
    <row r="33" spans="1:205" s="142" customFormat="1" ht="23.25" customHeight="1" x14ac:dyDescent="0.2">
      <c r="B33" s="1307" t="s">
        <v>2372</v>
      </c>
      <c r="C33" s="1307"/>
      <c r="D33" s="1307"/>
      <c r="E33" s="1307"/>
      <c r="F33" s="1307"/>
      <c r="G33" s="1307"/>
      <c r="H33" s="1307"/>
      <c r="I33" s="1307"/>
      <c r="J33" s="1307"/>
      <c r="K33" s="1307"/>
      <c r="L33" s="1308" t="s">
        <v>3192</v>
      </c>
      <c r="M33" s="1309"/>
      <c r="N33" s="1309"/>
      <c r="O33" s="1309"/>
      <c r="P33" s="1309"/>
      <c r="Q33" s="1309"/>
      <c r="R33" s="1309"/>
      <c r="S33" s="1309"/>
      <c r="T33" s="1309"/>
      <c r="U33" s="1309"/>
      <c r="V33" s="1309"/>
      <c r="W33" s="1309"/>
      <c r="X33" s="1309"/>
      <c r="Y33" s="1309"/>
      <c r="Z33" s="1309"/>
      <c r="AA33" s="1309"/>
      <c r="AB33" s="1309"/>
      <c r="AC33" s="1309"/>
      <c r="AD33" s="1309"/>
      <c r="AE33" s="1309"/>
      <c r="AF33" s="1309"/>
      <c r="AG33" s="1309"/>
      <c r="AH33" s="1309"/>
      <c r="AI33" s="1309"/>
      <c r="AJ33" s="1309"/>
      <c r="AK33" s="1309"/>
      <c r="AL33" s="1309"/>
      <c r="AM33" s="1309"/>
      <c r="AN33" s="1309"/>
      <c r="AO33" s="1309"/>
      <c r="AP33" s="1309"/>
      <c r="AQ33" s="1310" t="s">
        <v>780</v>
      </c>
      <c r="AR33" s="1310"/>
      <c r="AS33" s="1310"/>
      <c r="AT33" s="1310"/>
      <c r="AU33" s="1310"/>
      <c r="AV33" s="1310"/>
      <c r="AW33" s="1310"/>
      <c r="AX33" s="1310"/>
      <c r="AY33" s="505"/>
      <c r="AZ33" s="506"/>
      <c r="BA33" s="1302" t="str">
        <f>MID(SUVAHAVUJ!AD16,1,1)</f>
        <v xml:space="preserve"> </v>
      </c>
      <c r="BB33" s="1302"/>
      <c r="BC33" s="1302"/>
      <c r="BD33" s="1302"/>
      <c r="BE33" s="1302"/>
      <c r="BF33" s="1302"/>
      <c r="BG33" s="1302" t="str">
        <f>MID(SUVAHAVUJ!AD16,2,1)</f>
        <v xml:space="preserve"> </v>
      </c>
      <c r="BH33" s="1302"/>
      <c r="BI33" s="1302"/>
      <c r="BJ33" s="1302"/>
      <c r="BK33" s="1302"/>
      <c r="BL33" s="1302" t="str">
        <f>MID(SUVAHAVUJ!AD16,3,1)</f>
        <v xml:space="preserve"> </v>
      </c>
      <c r="BM33" s="1302"/>
      <c r="BN33" s="1302"/>
      <c r="BO33" s="1302"/>
      <c r="BP33" s="1302"/>
      <c r="BQ33" s="1302"/>
      <c r="BR33" s="1302" t="str">
        <f>MID(SUVAHAVUJ!AD16,4,1)</f>
        <v xml:space="preserve"> </v>
      </c>
      <c r="BS33" s="1302"/>
      <c r="BT33" s="1302"/>
      <c r="BU33" s="1302"/>
      <c r="BV33" s="1302"/>
      <c r="BW33" s="1302" t="str">
        <f>MID(SUVAHAVUJ!AD16,5,1)</f>
        <v>2</v>
      </c>
      <c r="BX33" s="1302"/>
      <c r="BY33" s="1302"/>
      <c r="BZ33" s="1302"/>
      <c r="CA33" s="1302"/>
      <c r="CB33" s="1302"/>
      <c r="CC33" s="1302" t="str">
        <f>MID(SUVAHAVUJ!AD16,6,1)</f>
        <v>5</v>
      </c>
      <c r="CD33" s="1302"/>
      <c r="CE33" s="1302"/>
      <c r="CF33" s="1302"/>
      <c r="CG33" s="1302"/>
      <c r="CH33" s="1302" t="str">
        <f>MID(SUVAHAVUJ!AD16,7,1)</f>
        <v>5</v>
      </c>
      <c r="CI33" s="1302"/>
      <c r="CJ33" s="1302"/>
      <c r="CK33" s="1302"/>
      <c r="CL33" s="1302"/>
      <c r="CM33" s="1302"/>
      <c r="CN33" s="1302" t="str">
        <f>MID(SUVAHAVUJ!AD16,8,1)</f>
        <v>9</v>
      </c>
      <c r="CO33" s="1302"/>
      <c r="CP33" s="1302"/>
      <c r="CQ33" s="1302"/>
      <c r="CR33" s="1302"/>
      <c r="CS33" s="1302" t="str">
        <f>MID(SUVAHAVUJ!AD16,9,1)</f>
        <v>4</v>
      </c>
      <c r="CT33" s="1302"/>
      <c r="CU33" s="1302"/>
      <c r="CV33" s="1302"/>
      <c r="CW33" s="1302"/>
      <c r="CX33" s="1302"/>
      <c r="CY33" s="1302" t="str">
        <f>MID(SUVAHAVUJ!AD16,10,1)</f>
        <v>5</v>
      </c>
      <c r="CZ33" s="1302"/>
      <c r="DA33" s="1302"/>
      <c r="DB33" s="1302"/>
      <c r="DC33" s="1302"/>
      <c r="DD33" s="1302" t="str">
        <f>MID(SUVAHAVUJ!AD16,11,1)</f>
        <v>5</v>
      </c>
      <c r="DE33" s="1302"/>
      <c r="DF33" s="1302"/>
      <c r="DG33" s="1302"/>
      <c r="DH33" s="1302"/>
      <c r="DI33" s="1303"/>
      <c r="DJ33" s="505"/>
      <c r="DK33" s="506"/>
      <c r="DL33" s="1301" t="str">
        <f>MID(SUVAHAVUJ!AE16,1,1)</f>
        <v xml:space="preserve"> </v>
      </c>
      <c r="DM33" s="1301"/>
      <c r="DN33" s="1301"/>
      <c r="DO33" s="1301"/>
      <c r="DP33" s="1301"/>
      <c r="DQ33" s="1301"/>
      <c r="DR33" s="1301" t="str">
        <f>MID(SUVAHAVUJ!AE16,2,1)</f>
        <v xml:space="preserve"> </v>
      </c>
      <c r="DS33" s="1301"/>
      <c r="DT33" s="1301"/>
      <c r="DU33" s="1301"/>
      <c r="DV33" s="1301"/>
      <c r="DW33" s="1301" t="str">
        <f>MID(SUVAHAVUJ!AE16,3,1)</f>
        <v xml:space="preserve"> </v>
      </c>
      <c r="DX33" s="1301"/>
      <c r="DY33" s="1301"/>
      <c r="DZ33" s="1301"/>
      <c r="EA33" s="1301"/>
      <c r="EB33" s="1301"/>
      <c r="EC33" s="1301" t="str">
        <f>MID(SUVAHAVUJ!AE16,4,1)</f>
        <v xml:space="preserve"> </v>
      </c>
      <c r="ED33" s="1301"/>
      <c r="EE33" s="1301"/>
      <c r="EF33" s="1301"/>
      <c r="EG33" s="1301"/>
      <c r="EH33" s="1301" t="str">
        <f>MID(SUVAHAVUJ!AE16,5,1)</f>
        <v>2</v>
      </c>
      <c r="EI33" s="1301"/>
      <c r="EJ33" s="1301"/>
      <c r="EK33" s="1301"/>
      <c r="EL33" s="1301"/>
      <c r="EM33" s="1301"/>
      <c r="EN33" s="1301" t="str">
        <f>MID(SUVAHAVUJ!AE16,6,1)</f>
        <v>1</v>
      </c>
      <c r="EO33" s="1301"/>
      <c r="EP33" s="1301"/>
      <c r="EQ33" s="1301"/>
      <c r="ER33" s="1301"/>
      <c r="ES33" s="1301" t="str">
        <f>MID(SUVAHAVUJ!AE16,7,1)</f>
        <v>5</v>
      </c>
      <c r="ET33" s="1301"/>
      <c r="EU33" s="1301"/>
      <c r="EV33" s="1301"/>
      <c r="EW33" s="1301"/>
      <c r="EX33" s="1301"/>
      <c r="EY33" s="1301" t="str">
        <f>MID(SUVAHAVUJ!AE16,8,1)</f>
        <v>2</v>
      </c>
      <c r="EZ33" s="1301"/>
      <c r="FA33" s="1301"/>
      <c r="FB33" s="1301"/>
      <c r="FC33" s="1301"/>
      <c r="FD33" s="1301" t="str">
        <f>MID(SUVAHAVUJ!AE16,9,1)</f>
        <v>1</v>
      </c>
      <c r="FE33" s="1301"/>
      <c r="FF33" s="1301"/>
      <c r="FG33" s="1301"/>
      <c r="FH33" s="1301"/>
      <c r="FI33" s="1301"/>
      <c r="FJ33" s="1301" t="str">
        <f>MID(SUVAHAVUJ!AE16,10,1)</f>
        <v>7</v>
      </c>
      <c r="FK33" s="1301"/>
      <c r="FL33" s="1301"/>
      <c r="FM33" s="1301"/>
      <c r="FN33" s="1301"/>
      <c r="FO33" s="1302" t="str">
        <f>MID(SUVAHAVUJ!AE16,11,1)</f>
        <v>3</v>
      </c>
      <c r="FP33" s="1302"/>
      <c r="FQ33" s="1302"/>
      <c r="FR33" s="1302"/>
      <c r="FS33" s="1303"/>
      <c r="FT33" s="1306"/>
      <c r="FU33" s="1306"/>
      <c r="FV33" s="1306"/>
      <c r="FW33" s="1306"/>
      <c r="FX33" s="1306"/>
      <c r="FY33" s="1306"/>
      <c r="FZ33" s="1306"/>
      <c r="GA33" s="1306"/>
      <c r="GB33" s="1306"/>
      <c r="GC33" s="1306"/>
      <c r="GD33" s="1306"/>
      <c r="GE33" s="1306"/>
      <c r="GF33" s="1306"/>
      <c r="GG33" s="1306"/>
      <c r="GH33" s="1306"/>
      <c r="GI33" s="1306"/>
      <c r="GJ33" s="1306"/>
      <c r="GK33" s="1306"/>
      <c r="GL33" s="1306"/>
      <c r="GM33" s="1306"/>
      <c r="GN33" s="1306"/>
      <c r="GO33" s="1306"/>
      <c r="GP33" s="1306"/>
      <c r="GQ33" s="1306"/>
      <c r="GR33" s="1306"/>
      <c r="GS33" s="1306"/>
      <c r="GT33" s="1306"/>
      <c r="GU33" s="1306"/>
      <c r="GV33" s="1306"/>
      <c r="GW33" s="1306"/>
    </row>
    <row r="34" spans="1:205" ht="23.25" customHeight="1" x14ac:dyDescent="0.2">
      <c r="B34" s="1307"/>
      <c r="C34" s="1307"/>
      <c r="D34" s="1307"/>
      <c r="E34" s="1307"/>
      <c r="F34" s="1307"/>
      <c r="G34" s="1307"/>
      <c r="H34" s="1307"/>
      <c r="I34" s="1307"/>
      <c r="J34" s="1307"/>
      <c r="K34" s="1307"/>
      <c r="L34" s="1309"/>
      <c r="M34" s="1309"/>
      <c r="N34" s="1309"/>
      <c r="O34" s="1309"/>
      <c r="P34" s="1309"/>
      <c r="Q34" s="1309"/>
      <c r="R34" s="1309"/>
      <c r="S34" s="1309"/>
      <c r="T34" s="1309"/>
      <c r="U34" s="1309"/>
      <c r="V34" s="1309"/>
      <c r="W34" s="1309"/>
      <c r="X34" s="1309"/>
      <c r="Y34" s="1309"/>
      <c r="Z34" s="1309"/>
      <c r="AA34" s="1309"/>
      <c r="AB34" s="1309"/>
      <c r="AC34" s="1309"/>
      <c r="AD34" s="1309"/>
      <c r="AE34" s="1309"/>
      <c r="AF34" s="1309"/>
      <c r="AG34" s="1309"/>
      <c r="AH34" s="1309"/>
      <c r="AI34" s="1309"/>
      <c r="AJ34" s="1309"/>
      <c r="AK34" s="1309"/>
      <c r="AL34" s="1309"/>
      <c r="AM34" s="1309"/>
      <c r="AN34" s="1309"/>
      <c r="AO34" s="1309"/>
      <c r="AP34" s="1309"/>
      <c r="AQ34" s="1310"/>
      <c r="AR34" s="1310"/>
      <c r="AS34" s="1310"/>
      <c r="AT34" s="1310"/>
      <c r="AU34" s="1310"/>
      <c r="AV34" s="1310"/>
      <c r="AW34" s="1310"/>
      <c r="AX34" s="1310"/>
      <c r="AY34" s="505"/>
      <c r="AZ34" s="506"/>
      <c r="BA34" s="1301" t="str">
        <f>MID(SUVAHAVUJ!AF16,1,1)</f>
        <v xml:space="preserve"> </v>
      </c>
      <c r="BB34" s="1301"/>
      <c r="BC34" s="1301"/>
      <c r="BD34" s="1301"/>
      <c r="BE34" s="1301"/>
      <c r="BF34" s="1301"/>
      <c r="BG34" s="1301" t="str">
        <f>MID(SUVAHAVUJ!AF16,2,1)</f>
        <v xml:space="preserve"> </v>
      </c>
      <c r="BH34" s="1301"/>
      <c r="BI34" s="1301"/>
      <c r="BJ34" s="1301"/>
      <c r="BK34" s="1301"/>
      <c r="BL34" s="1301" t="str">
        <f>MID(SUVAHAVUJ!AF16,3,1)</f>
        <v xml:space="preserve"> </v>
      </c>
      <c r="BM34" s="1301"/>
      <c r="BN34" s="1301"/>
      <c r="BO34" s="1301"/>
      <c r="BP34" s="1301"/>
      <c r="BQ34" s="1301"/>
      <c r="BR34" s="1301" t="str">
        <f>MID(SUVAHAVUJ!AF16,4,1)</f>
        <v xml:space="preserve"> </v>
      </c>
      <c r="BS34" s="1301"/>
      <c r="BT34" s="1301"/>
      <c r="BU34" s="1301"/>
      <c r="BV34" s="1301"/>
      <c r="BW34" s="1301" t="str">
        <f>MID(SUVAHAVUJ!AF16,5,1)</f>
        <v xml:space="preserve"> </v>
      </c>
      <c r="BX34" s="1301"/>
      <c r="BY34" s="1301"/>
      <c r="BZ34" s="1301"/>
      <c r="CA34" s="1301"/>
      <c r="CB34" s="1301"/>
      <c r="CC34" s="1301" t="str">
        <f>MID(SUVAHAVUJ!AF16,6,1)</f>
        <v>4</v>
      </c>
      <c r="CD34" s="1301"/>
      <c r="CE34" s="1301"/>
      <c r="CF34" s="1301"/>
      <c r="CG34" s="1301"/>
      <c r="CH34" s="1301" t="str">
        <f>MID(SUVAHAVUJ!AF16,7,1)</f>
        <v>0</v>
      </c>
      <c r="CI34" s="1301"/>
      <c r="CJ34" s="1301"/>
      <c r="CK34" s="1301"/>
      <c r="CL34" s="1301"/>
      <c r="CM34" s="1301"/>
      <c r="CN34" s="1301" t="str">
        <f>MID(SUVAHAVUJ!AF16,8,1)</f>
        <v>7</v>
      </c>
      <c r="CO34" s="1301"/>
      <c r="CP34" s="1301"/>
      <c r="CQ34" s="1301"/>
      <c r="CR34" s="1301"/>
      <c r="CS34" s="1301" t="str">
        <f>MID(SUVAHAVUJ!AF16,9,1)</f>
        <v>2</v>
      </c>
      <c r="CT34" s="1301"/>
      <c r="CU34" s="1301"/>
      <c r="CV34" s="1301"/>
      <c r="CW34" s="1301"/>
      <c r="CX34" s="1301"/>
      <c r="CY34" s="1301" t="str">
        <f>MID(SUVAHAVUJ!AF16,10,1)</f>
        <v>8</v>
      </c>
      <c r="CZ34" s="1301"/>
      <c r="DA34" s="1301"/>
      <c r="DB34" s="1301"/>
      <c r="DC34" s="1301"/>
      <c r="DD34" s="1301" t="str">
        <f>MID(SUVAHAVUJ!AF16,11,1)</f>
        <v>2</v>
      </c>
      <c r="DE34" s="1301"/>
      <c r="DF34" s="1301"/>
      <c r="DG34" s="1301"/>
      <c r="DH34" s="1301"/>
      <c r="DI34" s="1304"/>
      <c r="DJ34" s="1305"/>
      <c r="DK34" s="1305"/>
      <c r="DL34" s="1305"/>
      <c r="DM34" s="1305"/>
      <c r="DN34" s="1305"/>
      <c r="DO34" s="1305"/>
      <c r="DP34" s="1305"/>
      <c r="DQ34" s="1305"/>
      <c r="DR34" s="1305"/>
      <c r="DS34" s="1305"/>
      <c r="DT34" s="1305"/>
      <c r="DU34" s="1305"/>
      <c r="DV34" s="1305"/>
      <c r="DW34" s="1305"/>
      <c r="DX34" s="1305"/>
      <c r="DY34" s="1305"/>
      <c r="DZ34" s="1305"/>
      <c r="EA34" s="1305"/>
      <c r="EB34" s="1305"/>
      <c r="EC34" s="1305"/>
      <c r="ED34" s="1305"/>
      <c r="EE34" s="1305"/>
      <c r="EF34" s="1305"/>
      <c r="EG34" s="1305"/>
      <c r="EH34" s="1305"/>
      <c r="EI34" s="1305"/>
      <c r="EJ34" s="1305"/>
      <c r="EK34" s="1305"/>
      <c r="EL34" s="1305"/>
      <c r="EM34" s="1305"/>
      <c r="EN34" s="505"/>
      <c r="EO34" s="506"/>
      <c r="EP34" s="1301" t="str">
        <f>MID(SUVAHAVUJ!AG16,1,1)</f>
        <v xml:space="preserve"> </v>
      </c>
      <c r="EQ34" s="1301"/>
      <c r="ER34" s="1301"/>
      <c r="ES34" s="1301"/>
      <c r="ET34" s="1301"/>
      <c r="EU34" s="1301"/>
      <c r="EV34" s="1301" t="str">
        <f>MID(SUVAHAVUJ!AG16,2,1)</f>
        <v xml:space="preserve"> </v>
      </c>
      <c r="EW34" s="1301"/>
      <c r="EX34" s="1301"/>
      <c r="EY34" s="1301"/>
      <c r="EZ34" s="1301"/>
      <c r="FA34" s="1301" t="str">
        <f>MID(SUVAHAVUJ!AG16,3,1)</f>
        <v xml:space="preserve"> </v>
      </c>
      <c r="FB34" s="1301"/>
      <c r="FC34" s="1301"/>
      <c r="FD34" s="1301"/>
      <c r="FE34" s="1301"/>
      <c r="FF34" s="1301"/>
      <c r="FG34" s="1301" t="str">
        <f>MID(SUVAHAVUJ!AG16,4,1)</f>
        <v xml:space="preserve"> </v>
      </c>
      <c r="FH34" s="1301"/>
      <c r="FI34" s="1301"/>
      <c r="FJ34" s="1301"/>
      <c r="FK34" s="1301"/>
      <c r="FL34" s="1301" t="str">
        <f>MID(SUVAHAVUJ!AG16,5,1)</f>
        <v xml:space="preserve"> </v>
      </c>
      <c r="FM34" s="1301"/>
      <c r="FN34" s="1301"/>
      <c r="FO34" s="1301"/>
      <c r="FP34" s="1301"/>
      <c r="FQ34" s="1301"/>
      <c r="FR34" s="1301" t="str">
        <f>MID(SUVAHAVUJ!AG16,6,1)</f>
        <v>3</v>
      </c>
      <c r="FS34" s="1301"/>
      <c r="FT34" s="1301"/>
      <c r="FU34" s="1301"/>
      <c r="FV34" s="1301"/>
      <c r="FW34" s="1301" t="str">
        <f>MID(SUVAHAVUJ!AG16,7,1)</f>
        <v>9</v>
      </c>
      <c r="FX34" s="1301"/>
      <c r="FY34" s="1301"/>
      <c r="FZ34" s="1301"/>
      <c r="GA34" s="1301"/>
      <c r="GB34" s="1301"/>
      <c r="GC34" s="1301" t="str">
        <f>MID(SUVAHAVUJ!AG16,8,1)</f>
        <v>3</v>
      </c>
      <c r="GD34" s="1301"/>
      <c r="GE34" s="1301"/>
      <c r="GF34" s="1301"/>
      <c r="GG34" s="1301"/>
      <c r="GH34" s="1301" t="str">
        <f>MID(SUVAHAVUJ!AG16,9,1)</f>
        <v>4</v>
      </c>
      <c r="GI34" s="1301"/>
      <c r="GJ34" s="1301"/>
      <c r="GK34" s="1301"/>
      <c r="GL34" s="1301"/>
      <c r="GM34" s="1301"/>
      <c r="GN34" s="1301" t="str">
        <f>MID(SUVAHAVUJ!AG16,10,1)</f>
        <v>8</v>
      </c>
      <c r="GO34" s="1301"/>
      <c r="GP34" s="1301"/>
      <c r="GQ34" s="1301"/>
      <c r="GR34" s="1301"/>
      <c r="GS34" s="1302" t="str">
        <f>MID(SUVAHAVUJ!AG16,11,1)</f>
        <v>8</v>
      </c>
      <c r="GT34" s="1302"/>
      <c r="GU34" s="1302"/>
      <c r="GV34" s="1302"/>
      <c r="GW34" s="1303"/>
    </row>
    <row r="35" spans="1:205" ht="12" customHeight="1" x14ac:dyDescent="0.2">
      <c r="A35" s="511"/>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498"/>
      <c r="GR35" s="498"/>
      <c r="GS35" s="498"/>
      <c r="GT35" s="498"/>
      <c r="GU35" s="498"/>
      <c r="GV35" s="498"/>
      <c r="GW35" s="512"/>
    </row>
    <row r="36" spans="1:205" ht="12.75" customHeight="1" thickBot="1" x14ac:dyDescent="0.25">
      <c r="A36" s="513"/>
      <c r="B36" s="501"/>
      <c r="C36" s="501"/>
      <c r="D36" s="501"/>
      <c r="E36" s="501"/>
      <c r="F36" s="501"/>
      <c r="G36" s="501"/>
      <c r="H36" s="501"/>
      <c r="I36" s="501"/>
      <c r="J36" s="501"/>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501"/>
      <c r="GR36" s="501"/>
      <c r="GS36" s="501"/>
      <c r="GT36" s="501"/>
      <c r="GU36" s="501"/>
      <c r="GV36" s="501"/>
      <c r="GW36" s="502"/>
    </row>
    <row r="37" spans="1:205" ht="9" customHeight="1" thickTop="1" x14ac:dyDescent="0.2">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c r="ED37" s="142"/>
      <c r="EE37" s="142"/>
      <c r="EF37" s="142"/>
      <c r="EG37" s="142"/>
      <c r="EH37" s="142"/>
      <c r="EI37" s="142"/>
      <c r="EJ37" s="142"/>
      <c r="EK37" s="142"/>
      <c r="EL37" s="142"/>
      <c r="EM37" s="142"/>
      <c r="EN37" s="142"/>
      <c r="EO37" s="142"/>
      <c r="EP37" s="142"/>
      <c r="EQ37" s="142"/>
      <c r="ER37" s="142"/>
      <c r="ES37" s="142"/>
      <c r="ET37" s="142"/>
      <c r="EU37" s="142"/>
      <c r="EV37" s="142"/>
      <c r="EW37" s="142"/>
      <c r="EX37" s="142"/>
      <c r="EY37" s="142"/>
      <c r="EZ37" s="142"/>
      <c r="FA37" s="142"/>
      <c r="FB37" s="142"/>
      <c r="FC37" s="142"/>
      <c r="FD37" s="142"/>
      <c r="FE37" s="142"/>
      <c r="FF37" s="142"/>
      <c r="FG37" s="142"/>
      <c r="FH37" s="142"/>
      <c r="FI37" s="142"/>
      <c r="FJ37" s="142"/>
      <c r="FK37" s="142"/>
      <c r="FL37" s="142"/>
      <c r="FM37" s="142"/>
      <c r="FN37" s="142"/>
      <c r="FO37" s="142"/>
      <c r="FP37" s="142"/>
      <c r="FQ37" s="142"/>
      <c r="FR37" s="142"/>
      <c r="FS37" s="142"/>
      <c r="FT37" s="142"/>
      <c r="FU37" s="142"/>
      <c r="FV37" s="142"/>
      <c r="FW37" s="142"/>
      <c r="FX37" s="142"/>
      <c r="FY37" s="142"/>
      <c r="FZ37" s="142"/>
      <c r="GA37" s="142"/>
      <c r="GB37" s="142"/>
      <c r="GC37" s="142"/>
      <c r="GD37" s="142"/>
      <c r="GE37" s="142"/>
      <c r="GF37" s="142"/>
      <c r="GG37" s="142"/>
      <c r="GH37" s="142"/>
      <c r="GI37" s="142"/>
      <c r="GJ37" s="142"/>
      <c r="GK37" s="142"/>
      <c r="GL37" s="142"/>
      <c r="GM37" s="142"/>
      <c r="GN37" s="142"/>
      <c r="GO37" s="142"/>
      <c r="GP37" s="142"/>
      <c r="GQ37" s="142"/>
      <c r="GR37" s="142"/>
      <c r="GS37" s="142"/>
      <c r="GT37" s="142"/>
      <c r="GU37" s="142"/>
    </row>
    <row r="38" spans="1:205" ht="3.75" customHeight="1" x14ac:dyDescent="0.2">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c r="GF38" s="142"/>
      <c r="GG38" s="142"/>
      <c r="GH38" s="142"/>
      <c r="GI38" s="142"/>
      <c r="GJ38" s="142"/>
      <c r="GK38" s="142"/>
      <c r="GL38" s="142"/>
      <c r="GM38" s="142"/>
      <c r="GN38" s="142"/>
      <c r="GO38" s="142"/>
      <c r="GP38" s="142"/>
      <c r="GQ38" s="142"/>
      <c r="GR38" s="142"/>
      <c r="GS38" s="142"/>
      <c r="GT38" s="142"/>
      <c r="GU38" s="142"/>
    </row>
  </sheetData>
  <sheetProtection algorithmName="SHA-512" hashValue="zdiMgRrJvmag2W190oAebr8Ps0MmhNRyvFHmdp12UzH+TFTt5gH+u4lWeEBC6j6bpJYWYhhvmLpdJ1c9PRcjGQ==" saltValue="7SHAXvz4FpubURSSsd3p0Q==" spinCount="100000" sheet="1" objects="1" scenarios="1" formatCells="0" formatColumns="0" formatRows="0" insertColumns="0" insertRows="0"/>
  <mergeCells count="704">
    <mergeCell ref="AT2:CS2"/>
    <mergeCell ref="DE2:EU2"/>
    <mergeCell ref="AK2:AR2"/>
    <mergeCell ref="CW2:DC2"/>
    <mergeCell ref="L4:AP6"/>
    <mergeCell ref="AQ4:AX6"/>
    <mergeCell ref="AY5:BD6"/>
    <mergeCell ref="B6:K6"/>
    <mergeCell ref="I2:AI2"/>
    <mergeCell ref="BE5:DI5"/>
    <mergeCell ref="BE6:DI6"/>
    <mergeCell ref="AY4:FB4"/>
    <mergeCell ref="DJ5:FB5"/>
    <mergeCell ref="DJ6:FB6"/>
    <mergeCell ref="FC6:GW6"/>
    <mergeCell ref="FC4:GW5"/>
    <mergeCell ref="B11:K12"/>
    <mergeCell ref="L11:AP12"/>
    <mergeCell ref="AQ11:AX12"/>
    <mergeCell ref="FT11:GW11"/>
    <mergeCell ref="DJ12:EM12"/>
    <mergeCell ref="FT7:GW7"/>
    <mergeCell ref="DJ8:EM8"/>
    <mergeCell ref="FT9:GW9"/>
    <mergeCell ref="B9:K10"/>
    <mergeCell ref="B7:K8"/>
    <mergeCell ref="L7:AP8"/>
    <mergeCell ref="AQ7:AX8"/>
    <mergeCell ref="L9:AP10"/>
    <mergeCell ref="AQ9:AX10"/>
    <mergeCell ref="DJ10:EM10"/>
    <mergeCell ref="BW7:CB7"/>
    <mergeCell ref="BG7:BK7"/>
    <mergeCell ref="BR7:BV7"/>
    <mergeCell ref="BL7:BQ7"/>
    <mergeCell ref="B4:K4"/>
    <mergeCell ref="B5:K5"/>
    <mergeCell ref="BA7:BF7"/>
    <mergeCell ref="FT15:GW15"/>
    <mergeCell ref="DJ16:EM16"/>
    <mergeCell ref="CH15:CM15"/>
    <mergeCell ref="B13:K14"/>
    <mergeCell ref="L13:AP14"/>
    <mergeCell ref="AQ13:AX14"/>
    <mergeCell ref="FT13:GW13"/>
    <mergeCell ref="DJ14:EM14"/>
    <mergeCell ref="CY13:DC13"/>
    <mergeCell ref="B15:K16"/>
    <mergeCell ref="L15:AP16"/>
    <mergeCell ref="AQ15:AX16"/>
    <mergeCell ref="FO13:FS13"/>
    <mergeCell ref="DD13:DI13"/>
    <mergeCell ref="DL13:DQ13"/>
    <mergeCell ref="DR13:DV13"/>
    <mergeCell ref="DW13:EB13"/>
    <mergeCell ref="EC13:EG13"/>
    <mergeCell ref="EH13:EM13"/>
    <mergeCell ref="BL14:BQ14"/>
    <mergeCell ref="BR14:BV14"/>
    <mergeCell ref="BW14:CB14"/>
    <mergeCell ref="CC14:CG14"/>
    <mergeCell ref="GC14:GG14"/>
    <mergeCell ref="DJ20:EM20"/>
    <mergeCell ref="CS19:CX19"/>
    <mergeCell ref="B17:K18"/>
    <mergeCell ref="L17:AP18"/>
    <mergeCell ref="AQ17:AX18"/>
    <mergeCell ref="FT17:GW17"/>
    <mergeCell ref="DJ18:EM18"/>
    <mergeCell ref="CN17:CR17"/>
    <mergeCell ref="B19:K20"/>
    <mergeCell ref="L19:AP20"/>
    <mergeCell ref="AQ19:AX20"/>
    <mergeCell ref="FA18:FF18"/>
    <mergeCell ref="BA18:BF18"/>
    <mergeCell ref="BG18:BK18"/>
    <mergeCell ref="BL18:BQ18"/>
    <mergeCell ref="BR18:BV18"/>
    <mergeCell ref="BW18:CB18"/>
    <mergeCell ref="CC18:CG18"/>
    <mergeCell ref="CH18:CM18"/>
    <mergeCell ref="CN18:CR18"/>
    <mergeCell ref="EC17:EG17"/>
    <mergeCell ref="EH17:EM17"/>
    <mergeCell ref="EN17:ER17"/>
    <mergeCell ref="ES17:EX17"/>
    <mergeCell ref="FT23:GW23"/>
    <mergeCell ref="DJ24:EM24"/>
    <mergeCell ref="CH23:CM23"/>
    <mergeCell ref="B21:K22"/>
    <mergeCell ref="L21:AP22"/>
    <mergeCell ref="AQ21:AX22"/>
    <mergeCell ref="FT21:GW21"/>
    <mergeCell ref="DJ22:EM22"/>
    <mergeCell ref="CY21:DC21"/>
    <mergeCell ref="B23:K24"/>
    <mergeCell ref="L23:AP24"/>
    <mergeCell ref="AQ23:AX24"/>
    <mergeCell ref="FO21:FS21"/>
    <mergeCell ref="DD21:DI21"/>
    <mergeCell ref="DL21:DQ21"/>
    <mergeCell ref="DR21:DV21"/>
    <mergeCell ref="DW21:EB21"/>
    <mergeCell ref="EC21:EG21"/>
    <mergeCell ref="EH21:EM21"/>
    <mergeCell ref="BL22:BQ22"/>
    <mergeCell ref="BR22:BV22"/>
    <mergeCell ref="BW22:CB22"/>
    <mergeCell ref="CC22:CG22"/>
    <mergeCell ref="GC22:GG22"/>
    <mergeCell ref="B25:K26"/>
    <mergeCell ref="L25:AP26"/>
    <mergeCell ref="AQ25:AX26"/>
    <mergeCell ref="FT25:GW25"/>
    <mergeCell ref="DJ26:EM26"/>
    <mergeCell ref="CN25:CR25"/>
    <mergeCell ref="FA26:FF26"/>
    <mergeCell ref="BA26:BF26"/>
    <mergeCell ref="BG26:BK26"/>
    <mergeCell ref="BL26:BQ26"/>
    <mergeCell ref="BR26:BV26"/>
    <mergeCell ref="BW26:CB26"/>
    <mergeCell ref="CC26:CG26"/>
    <mergeCell ref="CH26:CM26"/>
    <mergeCell ref="CN26:CR26"/>
    <mergeCell ref="EC25:EG25"/>
    <mergeCell ref="BA25:BF25"/>
    <mergeCell ref="BG25:BK25"/>
    <mergeCell ref="BL25:BQ25"/>
    <mergeCell ref="BR25:BV25"/>
    <mergeCell ref="BW25:CB25"/>
    <mergeCell ref="CC25:CG25"/>
    <mergeCell ref="CH25:CM25"/>
    <mergeCell ref="FG26:FK26"/>
    <mergeCell ref="FT29:GW29"/>
    <mergeCell ref="DJ30:EM30"/>
    <mergeCell ref="CY29:DC29"/>
    <mergeCell ref="FO29:FS29"/>
    <mergeCell ref="DD29:DI29"/>
    <mergeCell ref="DL29:DQ29"/>
    <mergeCell ref="DR29:DV29"/>
    <mergeCell ref="DW29:EB29"/>
    <mergeCell ref="EC29:EG29"/>
    <mergeCell ref="EH29:EM29"/>
    <mergeCell ref="FR30:FV30"/>
    <mergeCell ref="FW30:GB30"/>
    <mergeCell ref="FG30:FK30"/>
    <mergeCell ref="GC30:GG30"/>
    <mergeCell ref="GH30:GM30"/>
    <mergeCell ref="GN30:GR30"/>
    <mergeCell ref="GS30:GW30"/>
    <mergeCell ref="B33:K34"/>
    <mergeCell ref="L33:AP34"/>
    <mergeCell ref="AQ33:AX34"/>
    <mergeCell ref="B31:K32"/>
    <mergeCell ref="L31:AP32"/>
    <mergeCell ref="AQ31:AX32"/>
    <mergeCell ref="B27:K28"/>
    <mergeCell ref="L27:AP28"/>
    <mergeCell ref="AQ27:AX28"/>
    <mergeCell ref="B29:K30"/>
    <mergeCell ref="L29:AP30"/>
    <mergeCell ref="AQ29:AX30"/>
    <mergeCell ref="BA8:BF8"/>
    <mergeCell ref="BL8:BQ8"/>
    <mergeCell ref="BR8:BV8"/>
    <mergeCell ref="BW8:CB8"/>
    <mergeCell ref="CC8:CG8"/>
    <mergeCell ref="CN7:CR7"/>
    <mergeCell ref="BG8:BK8"/>
    <mergeCell ref="CH8:CM8"/>
    <mergeCell ref="CH7:CM7"/>
    <mergeCell ref="CC7:CG7"/>
    <mergeCell ref="FD7:FI7"/>
    <mergeCell ref="FJ7:FN7"/>
    <mergeCell ref="FO7:FS7"/>
    <mergeCell ref="EP8:EU8"/>
    <mergeCell ref="FA8:FF8"/>
    <mergeCell ref="FG8:FK8"/>
    <mergeCell ref="FL8:FQ8"/>
    <mergeCell ref="FR8:FV8"/>
    <mergeCell ref="CN8:CR8"/>
    <mergeCell ref="CS8:CX8"/>
    <mergeCell ref="CY8:DC8"/>
    <mergeCell ref="DD8:DI8"/>
    <mergeCell ref="DL7:DQ7"/>
    <mergeCell ref="DW7:EB7"/>
    <mergeCell ref="ES7:EX7"/>
    <mergeCell ref="EC7:EG7"/>
    <mergeCell ref="EH7:EM7"/>
    <mergeCell ref="EN7:ER7"/>
    <mergeCell ref="EY7:FC7"/>
    <mergeCell ref="DR7:DV7"/>
    <mergeCell ref="DD7:DI7"/>
    <mergeCell ref="CY7:DC7"/>
    <mergeCell ref="CS7:CX7"/>
    <mergeCell ref="GS8:GW8"/>
    <mergeCell ref="BA9:BF9"/>
    <mergeCell ref="BG9:BK9"/>
    <mergeCell ref="BL9:BQ9"/>
    <mergeCell ref="BR9:BV9"/>
    <mergeCell ref="BW9:CB9"/>
    <mergeCell ref="CC9:CG9"/>
    <mergeCell ref="CH9:CM9"/>
    <mergeCell ref="CN9:CR9"/>
    <mergeCell ref="CS9:CX9"/>
    <mergeCell ref="GN8:GR8"/>
    <mergeCell ref="FW8:GB8"/>
    <mergeCell ref="GC8:GG8"/>
    <mergeCell ref="GH8:GM8"/>
    <mergeCell ref="EV8:EZ8"/>
    <mergeCell ref="FO9:FS9"/>
    <mergeCell ref="EH9:EM9"/>
    <mergeCell ref="EN9:ER9"/>
    <mergeCell ref="ES9:EX9"/>
    <mergeCell ref="EY9:FC9"/>
    <mergeCell ref="FD9:FI9"/>
    <mergeCell ref="FJ9:FN9"/>
    <mergeCell ref="CY9:DC9"/>
    <mergeCell ref="DD9:DI9"/>
    <mergeCell ref="BA10:BF10"/>
    <mergeCell ref="BG10:BK10"/>
    <mergeCell ref="BL10:BQ10"/>
    <mergeCell ref="BR10:BV10"/>
    <mergeCell ref="BW10:CB10"/>
    <mergeCell ref="CC10:CG10"/>
    <mergeCell ref="CH10:CM10"/>
    <mergeCell ref="CN10:CR10"/>
    <mergeCell ref="CS10:CX10"/>
    <mergeCell ref="DL9:DQ9"/>
    <mergeCell ref="DR9:DV9"/>
    <mergeCell ref="DW9:EB9"/>
    <mergeCell ref="EC9:EG9"/>
    <mergeCell ref="EC11:EG11"/>
    <mergeCell ref="GS10:GW10"/>
    <mergeCell ref="BA11:BF11"/>
    <mergeCell ref="BG11:BK11"/>
    <mergeCell ref="BL11:BQ11"/>
    <mergeCell ref="BR11:BV11"/>
    <mergeCell ref="BW11:CB11"/>
    <mergeCell ref="CC11:CG11"/>
    <mergeCell ref="CH11:CM11"/>
    <mergeCell ref="CN11:CR11"/>
    <mergeCell ref="CS11:CX11"/>
    <mergeCell ref="FL10:FQ10"/>
    <mergeCell ref="FR10:FV10"/>
    <mergeCell ref="FW10:GB10"/>
    <mergeCell ref="GC10:GG10"/>
    <mergeCell ref="GH10:GM10"/>
    <mergeCell ref="GN10:GR10"/>
    <mergeCell ref="CY10:DC10"/>
    <mergeCell ref="DD10:DI10"/>
    <mergeCell ref="EP10:EU10"/>
    <mergeCell ref="EV10:EZ10"/>
    <mergeCell ref="FA10:FF10"/>
    <mergeCell ref="FG10:FK10"/>
    <mergeCell ref="EV12:EZ12"/>
    <mergeCell ref="FA12:FF12"/>
    <mergeCell ref="FG12:FK12"/>
    <mergeCell ref="FO11:FS11"/>
    <mergeCell ref="BA12:BF12"/>
    <mergeCell ref="BG12:BK12"/>
    <mergeCell ref="BL12:BQ12"/>
    <mergeCell ref="BR12:BV12"/>
    <mergeCell ref="BW12:CB12"/>
    <mergeCell ref="CC12:CG12"/>
    <mergeCell ref="CH12:CM12"/>
    <mergeCell ref="CN12:CR12"/>
    <mergeCell ref="CS12:CX12"/>
    <mergeCell ref="EH11:EM11"/>
    <mergeCell ref="EN11:ER11"/>
    <mergeCell ref="ES11:EX11"/>
    <mergeCell ref="EY11:FC11"/>
    <mergeCell ref="FD11:FI11"/>
    <mergeCell ref="FJ11:FN11"/>
    <mergeCell ref="CY11:DC11"/>
    <mergeCell ref="DD11:DI11"/>
    <mergeCell ref="DL11:DQ11"/>
    <mergeCell ref="DR11:DV11"/>
    <mergeCell ref="DW11:EB11"/>
    <mergeCell ref="GS12:GW12"/>
    <mergeCell ref="BA13:BF13"/>
    <mergeCell ref="BG13:BK13"/>
    <mergeCell ref="BL13:BQ13"/>
    <mergeCell ref="BR13:BV13"/>
    <mergeCell ref="BW13:CB13"/>
    <mergeCell ref="CC13:CG13"/>
    <mergeCell ref="CH13:CM13"/>
    <mergeCell ref="CN13:CR13"/>
    <mergeCell ref="CS13:CX13"/>
    <mergeCell ref="FL12:FQ12"/>
    <mergeCell ref="FR12:FV12"/>
    <mergeCell ref="FW12:GB12"/>
    <mergeCell ref="GC12:GG12"/>
    <mergeCell ref="GH12:GM12"/>
    <mergeCell ref="GN12:GR12"/>
    <mergeCell ref="CY12:DC12"/>
    <mergeCell ref="EN13:ER13"/>
    <mergeCell ref="ES13:EX13"/>
    <mergeCell ref="EY13:FC13"/>
    <mergeCell ref="FD13:FI13"/>
    <mergeCell ref="FJ13:FN13"/>
    <mergeCell ref="DD12:DI12"/>
    <mergeCell ref="EP12:EU12"/>
    <mergeCell ref="GH14:GM14"/>
    <mergeCell ref="GN14:GR14"/>
    <mergeCell ref="GS14:GW14"/>
    <mergeCell ref="BA15:BF15"/>
    <mergeCell ref="BG15:BK15"/>
    <mergeCell ref="BL15:BQ15"/>
    <mergeCell ref="BR15:BV15"/>
    <mergeCell ref="BW15:CB15"/>
    <mergeCell ref="CC15:CG15"/>
    <mergeCell ref="EV14:EZ14"/>
    <mergeCell ref="FA14:FF14"/>
    <mergeCell ref="FG14:FK14"/>
    <mergeCell ref="FL14:FQ14"/>
    <mergeCell ref="FR14:FV14"/>
    <mergeCell ref="FW14:GB14"/>
    <mergeCell ref="CH14:CM14"/>
    <mergeCell ref="CN14:CR14"/>
    <mergeCell ref="CS14:CX14"/>
    <mergeCell ref="CY14:DC14"/>
    <mergeCell ref="DD14:DI14"/>
    <mergeCell ref="EP14:EU14"/>
    <mergeCell ref="BA14:BF14"/>
    <mergeCell ref="BG14:BK14"/>
    <mergeCell ref="FD15:FI15"/>
    <mergeCell ref="FJ15:FN15"/>
    <mergeCell ref="FO15:FS15"/>
    <mergeCell ref="BA16:BF16"/>
    <mergeCell ref="BG16:BK16"/>
    <mergeCell ref="BL16:BQ16"/>
    <mergeCell ref="BR16:BV16"/>
    <mergeCell ref="BW16:CB16"/>
    <mergeCell ref="CC16:CG16"/>
    <mergeCell ref="CH16:CM16"/>
    <mergeCell ref="DW15:EB15"/>
    <mergeCell ref="EC15:EG15"/>
    <mergeCell ref="EH15:EM15"/>
    <mergeCell ref="EN15:ER15"/>
    <mergeCell ref="ES15:EX15"/>
    <mergeCell ref="EY15:FC15"/>
    <mergeCell ref="CN15:CR15"/>
    <mergeCell ref="CS15:CX15"/>
    <mergeCell ref="CY15:DC15"/>
    <mergeCell ref="DD15:DI15"/>
    <mergeCell ref="DL15:DQ15"/>
    <mergeCell ref="DR15:DV15"/>
    <mergeCell ref="GH16:GM16"/>
    <mergeCell ref="GN16:GR16"/>
    <mergeCell ref="GS16:GW16"/>
    <mergeCell ref="BA17:BF17"/>
    <mergeCell ref="BG17:BK17"/>
    <mergeCell ref="BL17:BQ17"/>
    <mergeCell ref="BR17:BV17"/>
    <mergeCell ref="BW17:CB17"/>
    <mergeCell ref="CC17:CG17"/>
    <mergeCell ref="CH17:CM17"/>
    <mergeCell ref="FA16:FF16"/>
    <mergeCell ref="FG16:FK16"/>
    <mergeCell ref="FL16:FQ16"/>
    <mergeCell ref="FR16:FV16"/>
    <mergeCell ref="FW16:GB16"/>
    <mergeCell ref="GC16:GG16"/>
    <mergeCell ref="CN16:CR16"/>
    <mergeCell ref="CS16:CX16"/>
    <mergeCell ref="CY16:DC16"/>
    <mergeCell ref="DD16:DI16"/>
    <mergeCell ref="EP16:EU16"/>
    <mergeCell ref="EV16:EZ16"/>
    <mergeCell ref="FJ17:FN17"/>
    <mergeCell ref="FO17:FS17"/>
    <mergeCell ref="EY17:FC17"/>
    <mergeCell ref="FD17:FI17"/>
    <mergeCell ref="CS17:CX17"/>
    <mergeCell ref="CY17:DC17"/>
    <mergeCell ref="DD17:DI17"/>
    <mergeCell ref="DL17:DQ17"/>
    <mergeCell ref="DR17:DV17"/>
    <mergeCell ref="DW17:EB17"/>
    <mergeCell ref="EC19:EG19"/>
    <mergeCell ref="GN18:GR18"/>
    <mergeCell ref="GS18:GW18"/>
    <mergeCell ref="BA19:BF19"/>
    <mergeCell ref="BG19:BK19"/>
    <mergeCell ref="BL19:BQ19"/>
    <mergeCell ref="BR19:BV19"/>
    <mergeCell ref="BW19:CB19"/>
    <mergeCell ref="CC19:CG19"/>
    <mergeCell ref="CH19:CM19"/>
    <mergeCell ref="CN19:CR19"/>
    <mergeCell ref="FG18:FK18"/>
    <mergeCell ref="FL18:FQ18"/>
    <mergeCell ref="FR18:FV18"/>
    <mergeCell ref="FW18:GB18"/>
    <mergeCell ref="GC18:GG18"/>
    <mergeCell ref="GH18:GM18"/>
    <mergeCell ref="CS18:CX18"/>
    <mergeCell ref="CY18:DC18"/>
    <mergeCell ref="DD18:DI18"/>
    <mergeCell ref="EP18:EU18"/>
    <mergeCell ref="EV18:EZ18"/>
    <mergeCell ref="FT19:GW19"/>
    <mergeCell ref="EV20:EZ20"/>
    <mergeCell ref="FA20:FF20"/>
    <mergeCell ref="FG20:FK20"/>
    <mergeCell ref="FO19:FS19"/>
    <mergeCell ref="BA20:BF20"/>
    <mergeCell ref="BG20:BK20"/>
    <mergeCell ref="BL20:BQ20"/>
    <mergeCell ref="BR20:BV20"/>
    <mergeCell ref="BW20:CB20"/>
    <mergeCell ref="CC20:CG20"/>
    <mergeCell ref="CH20:CM20"/>
    <mergeCell ref="CN20:CR20"/>
    <mergeCell ref="CS20:CX20"/>
    <mergeCell ref="EH19:EM19"/>
    <mergeCell ref="EN19:ER19"/>
    <mergeCell ref="ES19:EX19"/>
    <mergeCell ref="EY19:FC19"/>
    <mergeCell ref="FD19:FI19"/>
    <mergeCell ref="FJ19:FN19"/>
    <mergeCell ref="CY19:DC19"/>
    <mergeCell ref="DD19:DI19"/>
    <mergeCell ref="DL19:DQ19"/>
    <mergeCell ref="DR19:DV19"/>
    <mergeCell ref="DW19:EB19"/>
    <mergeCell ref="GS20:GW20"/>
    <mergeCell ref="BA21:BF21"/>
    <mergeCell ref="BG21:BK21"/>
    <mergeCell ref="BL21:BQ21"/>
    <mergeCell ref="BR21:BV21"/>
    <mergeCell ref="BW21:CB21"/>
    <mergeCell ref="CC21:CG21"/>
    <mergeCell ref="CH21:CM21"/>
    <mergeCell ref="CN21:CR21"/>
    <mergeCell ref="CS21:CX21"/>
    <mergeCell ref="FL20:FQ20"/>
    <mergeCell ref="FR20:FV20"/>
    <mergeCell ref="FW20:GB20"/>
    <mergeCell ref="GC20:GG20"/>
    <mergeCell ref="GH20:GM20"/>
    <mergeCell ref="GN20:GR20"/>
    <mergeCell ref="CY20:DC20"/>
    <mergeCell ref="EN21:ER21"/>
    <mergeCell ref="ES21:EX21"/>
    <mergeCell ref="EY21:FC21"/>
    <mergeCell ref="FD21:FI21"/>
    <mergeCell ref="FJ21:FN21"/>
    <mergeCell ref="DD20:DI20"/>
    <mergeCell ref="EP20:EU20"/>
    <mergeCell ref="GH22:GM22"/>
    <mergeCell ref="GN22:GR22"/>
    <mergeCell ref="GS22:GW22"/>
    <mergeCell ref="BA23:BF23"/>
    <mergeCell ref="BG23:BK23"/>
    <mergeCell ref="BL23:BQ23"/>
    <mergeCell ref="BR23:BV23"/>
    <mergeCell ref="BW23:CB23"/>
    <mergeCell ref="CC23:CG23"/>
    <mergeCell ref="EV22:EZ22"/>
    <mergeCell ref="FA22:FF22"/>
    <mergeCell ref="FG22:FK22"/>
    <mergeCell ref="FL22:FQ22"/>
    <mergeCell ref="FR22:FV22"/>
    <mergeCell ref="FW22:GB22"/>
    <mergeCell ref="CH22:CM22"/>
    <mergeCell ref="CN22:CR22"/>
    <mergeCell ref="CS22:CX22"/>
    <mergeCell ref="CY22:DC22"/>
    <mergeCell ref="DD22:DI22"/>
    <mergeCell ref="EP22:EU22"/>
    <mergeCell ref="BA22:BF22"/>
    <mergeCell ref="BG22:BK22"/>
    <mergeCell ref="FD23:FI23"/>
    <mergeCell ref="FJ23:FN23"/>
    <mergeCell ref="FO23:FS23"/>
    <mergeCell ref="BA24:BF24"/>
    <mergeCell ref="BG24:BK24"/>
    <mergeCell ref="BL24:BQ24"/>
    <mergeCell ref="BR24:BV24"/>
    <mergeCell ref="BW24:CB24"/>
    <mergeCell ref="CC24:CG24"/>
    <mergeCell ref="CH24:CM24"/>
    <mergeCell ref="DW23:EB23"/>
    <mergeCell ref="EC23:EG23"/>
    <mergeCell ref="EH23:EM23"/>
    <mergeCell ref="EN23:ER23"/>
    <mergeCell ref="ES23:EX23"/>
    <mergeCell ref="EY23:FC23"/>
    <mergeCell ref="CN23:CR23"/>
    <mergeCell ref="CS23:CX23"/>
    <mergeCell ref="CY23:DC23"/>
    <mergeCell ref="DD23:DI23"/>
    <mergeCell ref="DL23:DQ23"/>
    <mergeCell ref="DR23:DV23"/>
    <mergeCell ref="FA24:FF24"/>
    <mergeCell ref="FG24:FK24"/>
    <mergeCell ref="CN24:CR24"/>
    <mergeCell ref="CS24:CX24"/>
    <mergeCell ref="CY24:DC24"/>
    <mergeCell ref="DD24:DI24"/>
    <mergeCell ref="EP24:EU24"/>
    <mergeCell ref="EV24:EZ24"/>
    <mergeCell ref="FJ25:FN25"/>
    <mergeCell ref="EH25:EM25"/>
    <mergeCell ref="EN25:ER25"/>
    <mergeCell ref="ES25:EX25"/>
    <mergeCell ref="EY25:FC25"/>
    <mergeCell ref="FD25:FI25"/>
    <mergeCell ref="CS25:CX25"/>
    <mergeCell ref="CY25:DC25"/>
    <mergeCell ref="DD25:DI25"/>
    <mergeCell ref="DL25:DQ25"/>
    <mergeCell ref="DR25:DV25"/>
    <mergeCell ref="DW25:EB25"/>
    <mergeCell ref="FT27:GW27"/>
    <mergeCell ref="GH24:GM24"/>
    <mergeCell ref="GN24:GR24"/>
    <mergeCell ref="GS24:GW24"/>
    <mergeCell ref="FL24:FQ24"/>
    <mergeCell ref="FR24:FV24"/>
    <mergeCell ref="FW24:GB24"/>
    <mergeCell ref="GC24:GG24"/>
    <mergeCell ref="FO25:FS25"/>
    <mergeCell ref="FO27:FS27"/>
    <mergeCell ref="GN26:GR26"/>
    <mergeCell ref="GS26:GW26"/>
    <mergeCell ref="FL26:FQ26"/>
    <mergeCell ref="FR26:FV26"/>
    <mergeCell ref="FW26:GB26"/>
    <mergeCell ref="GC26:GG26"/>
    <mergeCell ref="GH26:GM26"/>
    <mergeCell ref="CS26:CX26"/>
    <mergeCell ref="CY26:DC26"/>
    <mergeCell ref="DD26:DI26"/>
    <mergeCell ref="EP26:EU26"/>
    <mergeCell ref="EV26:EZ26"/>
    <mergeCell ref="EP28:EU28"/>
    <mergeCell ref="EV28:EZ28"/>
    <mergeCell ref="FA28:FF28"/>
    <mergeCell ref="FG28:FK28"/>
    <mergeCell ref="CY27:DC27"/>
    <mergeCell ref="DD27:DI27"/>
    <mergeCell ref="DL27:DQ27"/>
    <mergeCell ref="DJ28:EM28"/>
    <mergeCell ref="DW27:EB27"/>
    <mergeCell ref="EC27:EG27"/>
    <mergeCell ref="FJ27:FN27"/>
    <mergeCell ref="BA28:BF28"/>
    <mergeCell ref="BG28:BK28"/>
    <mergeCell ref="BL28:BQ28"/>
    <mergeCell ref="BR28:BV28"/>
    <mergeCell ref="EH27:EM27"/>
    <mergeCell ref="EN27:ER27"/>
    <mergeCell ref="ES27:EX27"/>
    <mergeCell ref="EY27:FC27"/>
    <mergeCell ref="FD27:FI27"/>
    <mergeCell ref="BA27:BF27"/>
    <mergeCell ref="BG27:BK27"/>
    <mergeCell ref="BL27:BQ27"/>
    <mergeCell ref="BR27:BV27"/>
    <mergeCell ref="BW27:CB27"/>
    <mergeCell ref="CC27:CG27"/>
    <mergeCell ref="CH27:CM27"/>
    <mergeCell ref="CN27:CR27"/>
    <mergeCell ref="DR27:DV27"/>
    <mergeCell ref="CS27:CX27"/>
    <mergeCell ref="BW28:CB28"/>
    <mergeCell ref="CC28:CG28"/>
    <mergeCell ref="CH28:CM28"/>
    <mergeCell ref="CN28:CR28"/>
    <mergeCell ref="BA30:BF30"/>
    <mergeCell ref="BG30:BK30"/>
    <mergeCell ref="FD31:FI31"/>
    <mergeCell ref="FJ31:FN31"/>
    <mergeCell ref="FL30:FQ30"/>
    <mergeCell ref="CH30:CM30"/>
    <mergeCell ref="CN30:CR30"/>
    <mergeCell ref="CS30:CX30"/>
    <mergeCell ref="CY30:DC30"/>
    <mergeCell ref="DD30:DI30"/>
    <mergeCell ref="EP30:EU30"/>
    <mergeCell ref="FO31:FS31"/>
    <mergeCell ref="EH31:EM31"/>
    <mergeCell ref="EN31:ER31"/>
    <mergeCell ref="ES31:EX31"/>
    <mergeCell ref="EY31:FC31"/>
    <mergeCell ref="EV30:EZ30"/>
    <mergeCell ref="FA30:FF30"/>
    <mergeCell ref="BL30:BQ30"/>
    <mergeCell ref="BR30:BV30"/>
    <mergeCell ref="BW30:CB30"/>
    <mergeCell ref="CC30:CG30"/>
    <mergeCell ref="GS28:GW28"/>
    <mergeCell ref="BA29:BF29"/>
    <mergeCell ref="BG29:BK29"/>
    <mergeCell ref="BL29:BQ29"/>
    <mergeCell ref="BR29:BV29"/>
    <mergeCell ref="BW29:CB29"/>
    <mergeCell ref="CC29:CG29"/>
    <mergeCell ref="CH29:CM29"/>
    <mergeCell ref="CN29:CR29"/>
    <mergeCell ref="CS29:CX29"/>
    <mergeCell ref="FL28:FQ28"/>
    <mergeCell ref="FR28:FV28"/>
    <mergeCell ref="FW28:GB28"/>
    <mergeCell ref="GC28:GG28"/>
    <mergeCell ref="GH28:GM28"/>
    <mergeCell ref="GN28:GR28"/>
    <mergeCell ref="CY28:DC28"/>
    <mergeCell ref="EN29:ER29"/>
    <mergeCell ref="ES29:EX29"/>
    <mergeCell ref="CS28:CX28"/>
    <mergeCell ref="EY29:FC29"/>
    <mergeCell ref="FD29:FI29"/>
    <mergeCell ref="FJ29:FN29"/>
    <mergeCell ref="DD28:DI28"/>
    <mergeCell ref="FT31:GW31"/>
    <mergeCell ref="CH31:CM31"/>
    <mergeCell ref="BA32:BF32"/>
    <mergeCell ref="BG32:BK32"/>
    <mergeCell ref="BL32:BQ32"/>
    <mergeCell ref="BR32:BV32"/>
    <mergeCell ref="BW32:CB32"/>
    <mergeCell ref="CC32:CG32"/>
    <mergeCell ref="CH32:CM32"/>
    <mergeCell ref="DW31:EB31"/>
    <mergeCell ref="EC31:EG31"/>
    <mergeCell ref="CN31:CR31"/>
    <mergeCell ref="CS31:CX31"/>
    <mergeCell ref="CY31:DC31"/>
    <mergeCell ref="DD31:DI31"/>
    <mergeCell ref="DL31:DQ31"/>
    <mergeCell ref="DR31:DV31"/>
    <mergeCell ref="BA31:BF31"/>
    <mergeCell ref="BG31:BK31"/>
    <mergeCell ref="BL31:BQ31"/>
    <mergeCell ref="BR31:BV31"/>
    <mergeCell ref="BW31:CB31"/>
    <mergeCell ref="CC31:CG31"/>
    <mergeCell ref="DJ32:EM32"/>
    <mergeCell ref="GH32:GM32"/>
    <mergeCell ref="GN32:GR32"/>
    <mergeCell ref="GS32:GW32"/>
    <mergeCell ref="BA33:BF33"/>
    <mergeCell ref="BG33:BK33"/>
    <mergeCell ref="BL33:BQ33"/>
    <mergeCell ref="BR33:BV33"/>
    <mergeCell ref="BW33:CB33"/>
    <mergeCell ref="CC33:CG33"/>
    <mergeCell ref="CH33:CM33"/>
    <mergeCell ref="FA32:FF32"/>
    <mergeCell ref="FG32:FK32"/>
    <mergeCell ref="FL32:FQ32"/>
    <mergeCell ref="FR32:FV32"/>
    <mergeCell ref="FW32:GB32"/>
    <mergeCell ref="GC32:GG32"/>
    <mergeCell ref="CN32:CR32"/>
    <mergeCell ref="CS32:CX32"/>
    <mergeCell ref="CY32:DC32"/>
    <mergeCell ref="DD32:DI32"/>
    <mergeCell ref="EP32:EU32"/>
    <mergeCell ref="EV32:EZ32"/>
    <mergeCell ref="FT33:GW33"/>
    <mergeCell ref="CN33:CR33"/>
    <mergeCell ref="FJ33:FN33"/>
    <mergeCell ref="FO33:FS33"/>
    <mergeCell ref="BA34:BF34"/>
    <mergeCell ref="BG34:BK34"/>
    <mergeCell ref="BL34:BQ34"/>
    <mergeCell ref="BR34:BV34"/>
    <mergeCell ref="BW34:CB34"/>
    <mergeCell ref="CC34:CG34"/>
    <mergeCell ref="CH34:CM34"/>
    <mergeCell ref="CN34:CR34"/>
    <mergeCell ref="EC33:EG33"/>
    <mergeCell ref="EH33:EM33"/>
    <mergeCell ref="EN33:ER33"/>
    <mergeCell ref="ES33:EX33"/>
    <mergeCell ref="EY33:FC33"/>
    <mergeCell ref="FD33:FI33"/>
    <mergeCell ref="CS33:CX33"/>
    <mergeCell ref="CY33:DC33"/>
    <mergeCell ref="DD33:DI33"/>
    <mergeCell ref="DL33:DQ33"/>
    <mergeCell ref="DR33:DV33"/>
    <mergeCell ref="DW33:EB33"/>
    <mergeCell ref="DJ34:EM34"/>
    <mergeCell ref="GN34:GR34"/>
    <mergeCell ref="GS34:GW34"/>
    <mergeCell ref="FG34:FK34"/>
    <mergeCell ref="FL34:FQ34"/>
    <mergeCell ref="FR34:FV34"/>
    <mergeCell ref="FW34:GB34"/>
    <mergeCell ref="GC34:GG34"/>
    <mergeCell ref="GH34:GM34"/>
    <mergeCell ref="CS34:CX34"/>
    <mergeCell ref="CY34:DC34"/>
    <mergeCell ref="DD34:DI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45"/>
      <c r="C2" s="503"/>
      <c r="D2" s="503"/>
      <c r="E2" s="503"/>
      <c r="F2" s="503"/>
      <c r="G2" s="503"/>
      <c r="H2" s="503"/>
      <c r="I2" s="1359" t="s">
        <v>3268</v>
      </c>
      <c r="J2" s="1359"/>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60"/>
      <c r="AK2" s="1336" t="s">
        <v>826</v>
      </c>
      <c r="AL2" s="1337"/>
      <c r="AM2" s="1337"/>
      <c r="AN2" s="1337"/>
      <c r="AO2" s="1337"/>
      <c r="AP2" s="1337"/>
      <c r="AQ2" s="1337"/>
      <c r="AR2" s="1337"/>
      <c r="AS2" s="496"/>
      <c r="AT2" s="1334" t="str">
        <f>'002'!$AT$2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71" t="s">
        <v>3590</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503"/>
      <c r="GR2" s="503"/>
      <c r="GS2" s="503"/>
      <c r="GT2" s="503"/>
      <c r="GU2" s="503"/>
      <c r="GV2" s="503"/>
      <c r="GW2" s="504"/>
    </row>
    <row r="3" spans="2:205" ht="3" customHeight="1" x14ac:dyDescent="0.2"/>
    <row r="4" spans="2:205" ht="11.25" customHeight="1" x14ac:dyDescent="0.2">
      <c r="B4" s="1328" t="s">
        <v>3206</v>
      </c>
      <c r="C4" s="1329"/>
      <c r="D4" s="1329"/>
      <c r="E4" s="1329"/>
      <c r="F4" s="1329"/>
      <c r="G4" s="1329"/>
      <c r="H4" s="1329"/>
      <c r="I4" s="1329"/>
      <c r="J4" s="1329"/>
      <c r="K4" s="1330"/>
      <c r="L4" s="1338" t="s">
        <v>3187</v>
      </c>
      <c r="M4" s="1339"/>
      <c r="N4" s="1339"/>
      <c r="O4" s="1339"/>
      <c r="P4" s="1339"/>
      <c r="Q4" s="1339"/>
      <c r="R4" s="1339"/>
      <c r="S4" s="1339"/>
      <c r="T4" s="1339"/>
      <c r="U4" s="1339"/>
      <c r="V4" s="1339"/>
      <c r="W4" s="1339"/>
      <c r="X4" s="1339"/>
      <c r="Y4" s="1339"/>
      <c r="Z4" s="1339"/>
      <c r="AA4" s="1339"/>
      <c r="AB4" s="1339"/>
      <c r="AC4" s="1339"/>
      <c r="AD4" s="1339"/>
      <c r="AE4" s="1339"/>
      <c r="AF4" s="1339"/>
      <c r="AG4" s="1339"/>
      <c r="AH4" s="1339"/>
      <c r="AI4" s="1339"/>
      <c r="AJ4" s="1339"/>
      <c r="AK4" s="1339"/>
      <c r="AL4" s="1339"/>
      <c r="AM4" s="1339"/>
      <c r="AN4" s="1339"/>
      <c r="AO4" s="1339"/>
      <c r="AP4" s="1339"/>
      <c r="AQ4" s="1344" t="s">
        <v>3186</v>
      </c>
      <c r="AR4" s="1345"/>
      <c r="AS4" s="1345"/>
      <c r="AT4" s="1345"/>
      <c r="AU4" s="1345"/>
      <c r="AV4" s="1345"/>
      <c r="AW4" s="1345"/>
      <c r="AX4" s="1346"/>
      <c r="AY4" s="1367" t="s">
        <v>799</v>
      </c>
      <c r="AZ4" s="1368"/>
      <c r="BA4" s="1368"/>
      <c r="BB4" s="1368"/>
      <c r="BC4" s="1368"/>
      <c r="BD4" s="1368"/>
      <c r="BE4" s="1368"/>
      <c r="BF4" s="1368"/>
      <c r="BG4" s="1368"/>
      <c r="BH4" s="1368"/>
      <c r="BI4" s="1368"/>
      <c r="BJ4" s="1368"/>
      <c r="BK4" s="1368"/>
      <c r="BL4" s="1368"/>
      <c r="BM4" s="1368"/>
      <c r="BN4" s="1368"/>
      <c r="BO4" s="1368"/>
      <c r="BP4" s="1368"/>
      <c r="BQ4" s="1368"/>
      <c r="BR4" s="1368"/>
      <c r="BS4" s="1368"/>
      <c r="BT4" s="1368"/>
      <c r="BU4" s="1368"/>
      <c r="BV4" s="1368"/>
      <c r="BW4" s="1368"/>
      <c r="BX4" s="1368"/>
      <c r="BY4" s="1368"/>
      <c r="BZ4" s="1368"/>
      <c r="CA4" s="1368"/>
      <c r="CB4" s="1368"/>
      <c r="CC4" s="1368"/>
      <c r="CD4" s="1368"/>
      <c r="CE4" s="1368"/>
      <c r="CF4" s="1368"/>
      <c r="CG4" s="1368"/>
      <c r="CH4" s="1368"/>
      <c r="CI4" s="1368"/>
      <c r="CJ4" s="1368"/>
      <c r="CK4" s="1368"/>
      <c r="CL4" s="1368"/>
      <c r="CM4" s="1368"/>
      <c r="CN4" s="1368"/>
      <c r="CO4" s="1368"/>
      <c r="CP4" s="1368"/>
      <c r="CQ4" s="1368"/>
      <c r="CR4" s="1368"/>
      <c r="CS4" s="1368"/>
      <c r="CT4" s="1368"/>
      <c r="CU4" s="1368"/>
      <c r="CV4" s="1368"/>
      <c r="CW4" s="1368"/>
      <c r="CX4" s="1368"/>
      <c r="CY4" s="1368"/>
      <c r="CZ4" s="1368"/>
      <c r="DA4" s="1368"/>
      <c r="DB4" s="1368"/>
      <c r="DC4" s="1368"/>
      <c r="DD4" s="1368"/>
      <c r="DE4" s="1368"/>
      <c r="DF4" s="1368"/>
      <c r="DG4" s="1368"/>
      <c r="DH4" s="1368"/>
      <c r="DI4" s="1368"/>
      <c r="DJ4" s="1368"/>
      <c r="DK4" s="1368"/>
      <c r="DL4" s="1368"/>
      <c r="DM4" s="1368"/>
      <c r="DN4" s="1368"/>
      <c r="DO4" s="1368"/>
      <c r="DP4" s="1368"/>
      <c r="DQ4" s="1368"/>
      <c r="DR4" s="1368"/>
      <c r="DS4" s="1368"/>
      <c r="DT4" s="1368"/>
      <c r="DU4" s="1368"/>
      <c r="DV4" s="1368"/>
      <c r="DW4" s="1368"/>
      <c r="DX4" s="1368"/>
      <c r="DY4" s="1368"/>
      <c r="DZ4" s="1368"/>
      <c r="EA4" s="1368"/>
      <c r="EB4" s="1368"/>
      <c r="EC4" s="1368"/>
      <c r="ED4" s="1368"/>
      <c r="EE4" s="1368"/>
      <c r="EF4" s="1368"/>
      <c r="EG4" s="1368"/>
      <c r="EH4" s="1368"/>
      <c r="EI4" s="1368"/>
      <c r="EJ4" s="1368"/>
      <c r="EK4" s="1368"/>
      <c r="EL4" s="1368"/>
      <c r="EM4" s="1368"/>
      <c r="EN4" s="1368"/>
      <c r="EO4" s="1368"/>
      <c r="EP4" s="1368"/>
      <c r="EQ4" s="1368"/>
      <c r="ER4" s="1368"/>
      <c r="ES4" s="1368"/>
      <c r="ET4" s="1368"/>
      <c r="EU4" s="1368"/>
      <c r="EV4" s="1368"/>
      <c r="EW4" s="1368"/>
      <c r="EX4" s="1368"/>
      <c r="EY4" s="1368"/>
      <c r="EZ4" s="1368"/>
      <c r="FA4" s="1368"/>
      <c r="FB4" s="1369"/>
      <c r="FC4" s="1321" t="s">
        <v>3205</v>
      </c>
      <c r="FD4" s="1322"/>
      <c r="FE4" s="1322"/>
      <c r="FF4" s="1322"/>
      <c r="FG4" s="1322"/>
      <c r="FH4" s="1322"/>
      <c r="FI4" s="1322"/>
      <c r="FJ4" s="1322"/>
      <c r="FK4" s="1322"/>
      <c r="FL4" s="1322"/>
      <c r="FM4" s="1322"/>
      <c r="FN4" s="1322"/>
      <c r="FO4" s="1322"/>
      <c r="FP4" s="1322"/>
      <c r="FQ4" s="1322"/>
      <c r="FR4" s="1322"/>
      <c r="FS4" s="1322"/>
      <c r="FT4" s="1322"/>
      <c r="FU4" s="1322"/>
      <c r="FV4" s="1322"/>
      <c r="FW4" s="1322"/>
      <c r="FX4" s="1322"/>
      <c r="FY4" s="1322"/>
      <c r="FZ4" s="1322"/>
      <c r="GA4" s="1322"/>
      <c r="GB4" s="1322"/>
      <c r="GC4" s="1322"/>
      <c r="GD4" s="1322"/>
      <c r="GE4" s="1322"/>
      <c r="GF4" s="1322"/>
      <c r="GG4" s="1322"/>
      <c r="GH4" s="1322"/>
      <c r="GI4" s="1322"/>
      <c r="GJ4" s="1322"/>
      <c r="GK4" s="1322"/>
      <c r="GL4" s="1322"/>
      <c r="GM4" s="1322"/>
      <c r="GN4" s="1322"/>
      <c r="GO4" s="1322"/>
      <c r="GP4" s="1322"/>
      <c r="GQ4" s="1322"/>
      <c r="GR4" s="1322"/>
      <c r="GS4" s="1322"/>
      <c r="GT4" s="1322"/>
      <c r="GU4" s="1322"/>
      <c r="GV4" s="1322"/>
      <c r="GW4" s="1323"/>
    </row>
    <row r="5" spans="2:205" ht="11.25" customHeight="1" x14ac:dyDescent="0.2">
      <c r="B5" s="1331" t="s">
        <v>3267</v>
      </c>
      <c r="C5" s="1332"/>
      <c r="D5" s="1332"/>
      <c r="E5" s="1332"/>
      <c r="F5" s="1332"/>
      <c r="G5" s="1332"/>
      <c r="H5" s="1332"/>
      <c r="I5" s="1332"/>
      <c r="J5" s="1332"/>
      <c r="K5" s="1333"/>
      <c r="L5" s="1340"/>
      <c r="M5" s="1341"/>
      <c r="N5" s="1341"/>
      <c r="O5" s="1341"/>
      <c r="P5" s="1341"/>
      <c r="Q5" s="1341"/>
      <c r="R5" s="1341"/>
      <c r="S5" s="1341"/>
      <c r="T5" s="1341"/>
      <c r="U5" s="1341"/>
      <c r="V5" s="1341"/>
      <c r="W5" s="1341"/>
      <c r="X5" s="1341"/>
      <c r="Y5" s="1341"/>
      <c r="Z5" s="1341"/>
      <c r="AA5" s="1341"/>
      <c r="AB5" s="1341"/>
      <c r="AC5" s="1341"/>
      <c r="AD5" s="1341"/>
      <c r="AE5" s="1341"/>
      <c r="AF5" s="1341"/>
      <c r="AG5" s="1341"/>
      <c r="AH5" s="1341"/>
      <c r="AI5" s="1341"/>
      <c r="AJ5" s="1341"/>
      <c r="AK5" s="1341"/>
      <c r="AL5" s="1341"/>
      <c r="AM5" s="1341"/>
      <c r="AN5" s="1341"/>
      <c r="AO5" s="1341"/>
      <c r="AP5" s="1341"/>
      <c r="AQ5" s="1347"/>
      <c r="AR5" s="1348"/>
      <c r="AS5" s="1348"/>
      <c r="AT5" s="1348"/>
      <c r="AU5" s="1348"/>
      <c r="AV5" s="1348"/>
      <c r="AW5" s="1348"/>
      <c r="AX5" s="1349"/>
      <c r="AY5" s="1353"/>
      <c r="AZ5" s="1354"/>
      <c r="BA5" s="1354"/>
      <c r="BB5" s="1354"/>
      <c r="BC5" s="1354"/>
      <c r="BD5" s="1355"/>
      <c r="BE5" s="1361" t="s">
        <v>3185</v>
      </c>
      <c r="BF5" s="1362"/>
      <c r="BG5" s="1362"/>
      <c r="BH5" s="1362"/>
      <c r="BI5" s="1362"/>
      <c r="BJ5" s="1362"/>
      <c r="BK5" s="1362"/>
      <c r="BL5" s="1362"/>
      <c r="BM5" s="1362"/>
      <c r="BN5" s="1362"/>
      <c r="BO5" s="1362"/>
      <c r="BP5" s="1362"/>
      <c r="BQ5" s="1362"/>
      <c r="BR5" s="1362"/>
      <c r="BS5" s="1362"/>
      <c r="BT5" s="1362"/>
      <c r="BU5" s="1362"/>
      <c r="BV5" s="1362"/>
      <c r="BW5" s="1362"/>
      <c r="BX5" s="1362"/>
      <c r="BY5" s="1362"/>
      <c r="BZ5" s="1362"/>
      <c r="CA5" s="1362"/>
      <c r="CB5" s="1362"/>
      <c r="CC5" s="1362"/>
      <c r="CD5" s="1362"/>
      <c r="CE5" s="1362"/>
      <c r="CF5" s="1362"/>
      <c r="CG5" s="1362"/>
      <c r="CH5" s="1362"/>
      <c r="CI5" s="1362"/>
      <c r="CJ5" s="1362"/>
      <c r="CK5" s="1362"/>
      <c r="CL5" s="1362"/>
      <c r="CM5" s="1362"/>
      <c r="CN5" s="1362"/>
      <c r="CO5" s="1362"/>
      <c r="CP5" s="1362"/>
      <c r="CQ5" s="1362"/>
      <c r="CR5" s="1362"/>
      <c r="CS5" s="1362"/>
      <c r="CT5" s="1362"/>
      <c r="CU5" s="1362"/>
      <c r="CV5" s="1362"/>
      <c r="CW5" s="1362"/>
      <c r="CX5" s="1362"/>
      <c r="CY5" s="1362"/>
      <c r="CZ5" s="1362"/>
      <c r="DA5" s="1362"/>
      <c r="DB5" s="1362"/>
      <c r="DC5" s="1362"/>
      <c r="DD5" s="1362"/>
      <c r="DE5" s="1362"/>
      <c r="DF5" s="1362"/>
      <c r="DG5" s="1362"/>
      <c r="DH5" s="1362"/>
      <c r="DI5" s="1363"/>
      <c r="DJ5" s="1367" t="s">
        <v>3203</v>
      </c>
      <c r="DK5" s="1368"/>
      <c r="DL5" s="1368"/>
      <c r="DM5" s="1368"/>
      <c r="DN5" s="1368"/>
      <c r="DO5" s="1368"/>
      <c r="DP5" s="1368"/>
      <c r="DQ5" s="1368"/>
      <c r="DR5" s="1368"/>
      <c r="DS5" s="1368"/>
      <c r="DT5" s="1368"/>
      <c r="DU5" s="1368"/>
      <c r="DV5" s="1368"/>
      <c r="DW5" s="1368"/>
      <c r="DX5" s="1368"/>
      <c r="DY5" s="1368"/>
      <c r="DZ5" s="1368"/>
      <c r="EA5" s="1368"/>
      <c r="EB5" s="1368"/>
      <c r="EC5" s="1368"/>
      <c r="ED5" s="1368"/>
      <c r="EE5" s="1368"/>
      <c r="EF5" s="1368"/>
      <c r="EG5" s="1368"/>
      <c r="EH5" s="1368"/>
      <c r="EI5" s="1368"/>
      <c r="EJ5" s="1368"/>
      <c r="EK5" s="1368"/>
      <c r="EL5" s="1368"/>
      <c r="EM5" s="1368"/>
      <c r="EN5" s="1368"/>
      <c r="EO5" s="1368"/>
      <c r="EP5" s="1368"/>
      <c r="EQ5" s="1368"/>
      <c r="ER5" s="1368"/>
      <c r="ES5" s="1368"/>
      <c r="ET5" s="1368"/>
      <c r="EU5" s="1368"/>
      <c r="EV5" s="1368"/>
      <c r="EW5" s="1368"/>
      <c r="EX5" s="1368"/>
      <c r="EY5" s="1368"/>
      <c r="EZ5" s="1368"/>
      <c r="FA5" s="1368"/>
      <c r="FB5" s="1369"/>
      <c r="FC5" s="1324"/>
      <c r="FD5" s="1325"/>
      <c r="FE5" s="1325"/>
      <c r="FF5" s="1325"/>
      <c r="FG5" s="1325"/>
      <c r="FH5" s="1325"/>
      <c r="FI5" s="1325"/>
      <c r="FJ5" s="1325"/>
      <c r="FK5" s="1325"/>
      <c r="FL5" s="1325"/>
      <c r="FM5" s="1325"/>
      <c r="FN5" s="1325"/>
      <c r="FO5" s="1325"/>
      <c r="FP5" s="1325"/>
      <c r="FQ5" s="1325"/>
      <c r="FR5" s="1325"/>
      <c r="FS5" s="1325"/>
      <c r="FT5" s="1325"/>
      <c r="FU5" s="1325"/>
      <c r="FV5" s="1325"/>
      <c r="FW5" s="1325"/>
      <c r="FX5" s="1325"/>
      <c r="FY5" s="1325"/>
      <c r="FZ5" s="1325"/>
      <c r="GA5" s="1325"/>
      <c r="GB5" s="1325"/>
      <c r="GC5" s="1325"/>
      <c r="GD5" s="1325"/>
      <c r="GE5" s="1325"/>
      <c r="GF5" s="1325"/>
      <c r="GG5" s="1325"/>
      <c r="GH5" s="1325"/>
      <c r="GI5" s="1325"/>
      <c r="GJ5" s="1325"/>
      <c r="GK5" s="1325"/>
      <c r="GL5" s="1325"/>
      <c r="GM5" s="1325"/>
      <c r="GN5" s="1325"/>
      <c r="GO5" s="1325"/>
      <c r="GP5" s="1325"/>
      <c r="GQ5" s="1325"/>
      <c r="GR5" s="1325"/>
      <c r="GS5" s="1325"/>
      <c r="GT5" s="1325"/>
      <c r="GU5" s="1325"/>
      <c r="GV5" s="1325"/>
      <c r="GW5" s="1326"/>
    </row>
    <row r="6" spans="2:205" ht="10.5" customHeight="1" x14ac:dyDescent="0.2">
      <c r="B6" s="1356" t="s">
        <v>800</v>
      </c>
      <c r="C6" s="1357"/>
      <c r="D6" s="1357"/>
      <c r="E6" s="1357"/>
      <c r="F6" s="1357"/>
      <c r="G6" s="1357"/>
      <c r="H6" s="1357"/>
      <c r="I6" s="1357"/>
      <c r="J6" s="1357"/>
      <c r="K6" s="1358"/>
      <c r="L6" s="1342"/>
      <c r="M6" s="1343"/>
      <c r="N6" s="1343"/>
      <c r="O6" s="1343"/>
      <c r="P6" s="1343"/>
      <c r="Q6" s="1343"/>
      <c r="R6" s="1343"/>
      <c r="S6" s="1343"/>
      <c r="T6" s="1343"/>
      <c r="U6" s="1343"/>
      <c r="V6" s="1343"/>
      <c r="W6" s="1343"/>
      <c r="X6" s="1343"/>
      <c r="Y6" s="1343"/>
      <c r="Z6" s="1343"/>
      <c r="AA6" s="1343"/>
      <c r="AB6" s="1343"/>
      <c r="AC6" s="1343"/>
      <c r="AD6" s="1343"/>
      <c r="AE6" s="1343"/>
      <c r="AF6" s="1343"/>
      <c r="AG6" s="1343"/>
      <c r="AH6" s="1343"/>
      <c r="AI6" s="1343"/>
      <c r="AJ6" s="1343"/>
      <c r="AK6" s="1343"/>
      <c r="AL6" s="1343"/>
      <c r="AM6" s="1343"/>
      <c r="AN6" s="1343"/>
      <c r="AO6" s="1343"/>
      <c r="AP6" s="1343"/>
      <c r="AQ6" s="1350"/>
      <c r="AR6" s="1351"/>
      <c r="AS6" s="1351"/>
      <c r="AT6" s="1351"/>
      <c r="AU6" s="1351"/>
      <c r="AV6" s="1351"/>
      <c r="AW6" s="1351"/>
      <c r="AX6" s="1352"/>
      <c r="AY6" s="1353"/>
      <c r="AZ6" s="1354"/>
      <c r="BA6" s="1354"/>
      <c r="BB6" s="1354"/>
      <c r="BC6" s="1354"/>
      <c r="BD6" s="1355"/>
      <c r="BE6" s="1364" t="s">
        <v>3184</v>
      </c>
      <c r="BF6" s="1365"/>
      <c r="BG6" s="1365"/>
      <c r="BH6" s="1365"/>
      <c r="BI6" s="1365"/>
      <c r="BJ6" s="1365"/>
      <c r="BK6" s="1365"/>
      <c r="BL6" s="1365"/>
      <c r="BM6" s="1365"/>
      <c r="BN6" s="1365"/>
      <c r="BO6" s="1365"/>
      <c r="BP6" s="1365"/>
      <c r="BQ6" s="1365"/>
      <c r="BR6" s="1365"/>
      <c r="BS6" s="1365"/>
      <c r="BT6" s="1365"/>
      <c r="BU6" s="1365"/>
      <c r="BV6" s="1365"/>
      <c r="BW6" s="1365"/>
      <c r="BX6" s="1365"/>
      <c r="BY6" s="1365"/>
      <c r="BZ6" s="1365"/>
      <c r="CA6" s="1365"/>
      <c r="CB6" s="1365"/>
      <c r="CC6" s="1365"/>
      <c r="CD6" s="1365"/>
      <c r="CE6" s="1365"/>
      <c r="CF6" s="1365"/>
      <c r="CG6" s="1365"/>
      <c r="CH6" s="1365"/>
      <c r="CI6" s="1365"/>
      <c r="CJ6" s="1365"/>
      <c r="CK6" s="1365"/>
      <c r="CL6" s="1365"/>
      <c r="CM6" s="1365"/>
      <c r="CN6" s="1365"/>
      <c r="CO6" s="1365"/>
      <c r="CP6" s="1365"/>
      <c r="CQ6" s="1365"/>
      <c r="CR6" s="1365"/>
      <c r="CS6" s="1365"/>
      <c r="CT6" s="1365"/>
      <c r="CU6" s="1365"/>
      <c r="CV6" s="1365"/>
      <c r="CW6" s="1365"/>
      <c r="CX6" s="1365"/>
      <c r="CY6" s="1365"/>
      <c r="CZ6" s="1365"/>
      <c r="DA6" s="1365"/>
      <c r="DB6" s="1365"/>
      <c r="DC6" s="1365"/>
      <c r="DD6" s="1365"/>
      <c r="DE6" s="1365"/>
      <c r="DF6" s="1365"/>
      <c r="DG6" s="1365"/>
      <c r="DH6" s="1365"/>
      <c r="DI6" s="1366"/>
      <c r="DJ6" s="1367"/>
      <c r="DK6" s="1368"/>
      <c r="DL6" s="1368"/>
      <c r="DM6" s="1368"/>
      <c r="DN6" s="1368"/>
      <c r="DO6" s="1368"/>
      <c r="DP6" s="1368"/>
      <c r="DQ6" s="1368"/>
      <c r="DR6" s="1368"/>
      <c r="DS6" s="1368"/>
      <c r="DT6" s="1368"/>
      <c r="DU6" s="1368"/>
      <c r="DV6" s="1368"/>
      <c r="DW6" s="1368"/>
      <c r="DX6" s="1368"/>
      <c r="DY6" s="1368"/>
      <c r="DZ6" s="1368"/>
      <c r="EA6" s="1368"/>
      <c r="EB6" s="1368"/>
      <c r="EC6" s="1368"/>
      <c r="ED6" s="1368"/>
      <c r="EE6" s="1368"/>
      <c r="EF6" s="1368"/>
      <c r="EG6" s="1368"/>
      <c r="EH6" s="1368"/>
      <c r="EI6" s="1368"/>
      <c r="EJ6" s="1368"/>
      <c r="EK6" s="1368"/>
      <c r="EL6" s="1368"/>
      <c r="EM6" s="1368"/>
      <c r="EN6" s="1368"/>
      <c r="EO6" s="1368"/>
      <c r="EP6" s="1368"/>
      <c r="EQ6" s="1368"/>
      <c r="ER6" s="1368"/>
      <c r="ES6" s="1368"/>
      <c r="ET6" s="1368"/>
      <c r="EU6" s="1368"/>
      <c r="EV6" s="1368"/>
      <c r="EW6" s="1368"/>
      <c r="EX6" s="1368"/>
      <c r="EY6" s="1368"/>
      <c r="EZ6" s="1368"/>
      <c r="FA6" s="1368"/>
      <c r="FB6" s="1369"/>
      <c r="FC6" s="1318" t="s">
        <v>3204</v>
      </c>
      <c r="FD6" s="1319"/>
      <c r="FE6" s="1319"/>
      <c r="FF6" s="1319"/>
      <c r="FG6" s="1319"/>
      <c r="FH6" s="1319"/>
      <c r="FI6" s="1319"/>
      <c r="FJ6" s="1319"/>
      <c r="FK6" s="1319"/>
      <c r="FL6" s="1319"/>
      <c r="FM6" s="1319"/>
      <c r="FN6" s="1319"/>
      <c r="FO6" s="1319"/>
      <c r="FP6" s="1319"/>
      <c r="FQ6" s="1319"/>
      <c r="FR6" s="1319"/>
      <c r="FS6" s="1319"/>
      <c r="FT6" s="1319"/>
      <c r="FU6" s="1319"/>
      <c r="FV6" s="1319"/>
      <c r="FW6" s="1319"/>
      <c r="FX6" s="1319"/>
      <c r="FY6" s="1319"/>
      <c r="FZ6" s="1319"/>
      <c r="GA6" s="1319"/>
      <c r="GB6" s="1319"/>
      <c r="GC6" s="1319"/>
      <c r="GD6" s="1319"/>
      <c r="GE6" s="1319"/>
      <c r="GF6" s="1319"/>
      <c r="GG6" s="1319"/>
      <c r="GH6" s="1319"/>
      <c r="GI6" s="1319"/>
      <c r="GJ6" s="1319"/>
      <c r="GK6" s="1319"/>
      <c r="GL6" s="1319"/>
      <c r="GM6" s="1319"/>
      <c r="GN6" s="1319"/>
      <c r="GO6" s="1319"/>
      <c r="GP6" s="1319"/>
      <c r="GQ6" s="1319"/>
      <c r="GR6" s="1319"/>
      <c r="GS6" s="1319"/>
      <c r="GT6" s="1319"/>
      <c r="GU6" s="1319"/>
      <c r="GV6" s="1319"/>
      <c r="GW6" s="1320"/>
    </row>
    <row r="7" spans="2:205" s="142" customFormat="1" ht="25.5" customHeight="1" x14ac:dyDescent="0.2">
      <c r="B7" s="1307" t="s">
        <v>2375</v>
      </c>
      <c r="C7" s="1307"/>
      <c r="D7" s="1307"/>
      <c r="E7" s="1307"/>
      <c r="F7" s="1307"/>
      <c r="G7" s="1307"/>
      <c r="H7" s="1307"/>
      <c r="I7" s="1307"/>
      <c r="J7" s="1307"/>
      <c r="K7" s="1307"/>
      <c r="L7" s="1308" t="s">
        <v>3207</v>
      </c>
      <c r="M7" s="1309"/>
      <c r="N7" s="1309"/>
      <c r="O7" s="1309"/>
      <c r="P7" s="1309"/>
      <c r="Q7" s="1309"/>
      <c r="R7" s="1309"/>
      <c r="S7" s="1309"/>
      <c r="T7" s="1309"/>
      <c r="U7" s="1309"/>
      <c r="V7" s="1309"/>
      <c r="W7" s="1309"/>
      <c r="X7" s="1309"/>
      <c r="Y7" s="1309"/>
      <c r="Z7" s="1309"/>
      <c r="AA7" s="1309"/>
      <c r="AB7" s="1309"/>
      <c r="AC7" s="1309"/>
      <c r="AD7" s="1309"/>
      <c r="AE7" s="1309"/>
      <c r="AF7" s="1309"/>
      <c r="AG7" s="1309"/>
      <c r="AH7" s="1309"/>
      <c r="AI7" s="1309"/>
      <c r="AJ7" s="1309"/>
      <c r="AK7" s="1309"/>
      <c r="AL7" s="1309"/>
      <c r="AM7" s="1309"/>
      <c r="AN7" s="1309"/>
      <c r="AO7" s="1309"/>
      <c r="AP7" s="1309"/>
      <c r="AQ7" s="1310" t="s">
        <v>907</v>
      </c>
      <c r="AR7" s="1310"/>
      <c r="AS7" s="1310"/>
      <c r="AT7" s="1310"/>
      <c r="AU7" s="1310"/>
      <c r="AV7" s="1310"/>
      <c r="AW7" s="1310"/>
      <c r="AX7" s="1310"/>
      <c r="AY7" s="505"/>
      <c r="AZ7" s="506"/>
      <c r="BA7" s="1301" t="str">
        <f>MID(SUVAHAVUJ!AD17,1,1)</f>
        <v xml:space="preserve"> </v>
      </c>
      <c r="BB7" s="1301"/>
      <c r="BC7" s="1301"/>
      <c r="BD7" s="1301"/>
      <c r="BE7" s="1301"/>
      <c r="BF7" s="1301"/>
      <c r="BG7" s="1301" t="str">
        <f>MID(SUVAHAVUJ!AD17,2,1)</f>
        <v xml:space="preserve"> </v>
      </c>
      <c r="BH7" s="1301"/>
      <c r="BI7" s="1301"/>
      <c r="BJ7" s="1301"/>
      <c r="BK7" s="1301"/>
      <c r="BL7" s="1301" t="str">
        <f>MID(SUVAHAVUJ!AD17,3,1)</f>
        <v xml:space="preserve"> </v>
      </c>
      <c r="BM7" s="1301"/>
      <c r="BN7" s="1301"/>
      <c r="BO7" s="1301"/>
      <c r="BP7" s="1301"/>
      <c r="BQ7" s="1301"/>
      <c r="BR7" s="1301" t="str">
        <f>MID(SUVAHAVUJ!AD17,4,1)</f>
        <v xml:space="preserve"> </v>
      </c>
      <c r="BS7" s="1301"/>
      <c r="BT7" s="1301"/>
      <c r="BU7" s="1301"/>
      <c r="BV7" s="1301"/>
      <c r="BW7" s="1301" t="str">
        <f>MID(SUVAHAVUJ!AD17,5,1)</f>
        <v xml:space="preserve"> </v>
      </c>
      <c r="BX7" s="1301"/>
      <c r="BY7" s="1301"/>
      <c r="BZ7" s="1301"/>
      <c r="CA7" s="1301"/>
      <c r="CB7" s="1301"/>
      <c r="CC7" s="1301" t="str">
        <f>MID(SUVAHAVUJ!AD17,6,1)</f>
        <v xml:space="preserve"> </v>
      </c>
      <c r="CD7" s="1301"/>
      <c r="CE7" s="1301"/>
      <c r="CF7" s="1301"/>
      <c r="CG7" s="1301"/>
      <c r="CH7" s="1301" t="str">
        <f>MID(SUVAHAVUJ!AD17,7,1)</f>
        <v xml:space="preserve"> </v>
      </c>
      <c r="CI7" s="1301"/>
      <c r="CJ7" s="1301"/>
      <c r="CK7" s="1301"/>
      <c r="CL7" s="1301"/>
      <c r="CM7" s="1301"/>
      <c r="CN7" s="1301" t="str">
        <f>MID(SUVAHAVUJ!AD17,8,1)</f>
        <v xml:space="preserve"> </v>
      </c>
      <c r="CO7" s="1301"/>
      <c r="CP7" s="1301"/>
      <c r="CQ7" s="1301"/>
      <c r="CR7" s="1301"/>
      <c r="CS7" s="1301" t="str">
        <f>MID(SUVAHAVUJ!AD17,9,1)</f>
        <v xml:space="preserve"> </v>
      </c>
      <c r="CT7" s="1301"/>
      <c r="CU7" s="1301"/>
      <c r="CV7" s="1301"/>
      <c r="CW7" s="1301"/>
      <c r="CX7" s="1301"/>
      <c r="CY7" s="1301" t="str">
        <f>MID(SUVAHAVUJ!AD17,10,1)</f>
        <v xml:space="preserve"> </v>
      </c>
      <c r="CZ7" s="1301"/>
      <c r="DA7" s="1301"/>
      <c r="DB7" s="1301"/>
      <c r="DC7" s="1301"/>
      <c r="DD7" s="1301" t="str">
        <f>MID(SUVAHAVUJ!AD17,11,1)</f>
        <v>0</v>
      </c>
      <c r="DE7" s="1301"/>
      <c r="DF7" s="1301"/>
      <c r="DG7" s="1301"/>
      <c r="DH7" s="1301"/>
      <c r="DI7" s="1304"/>
      <c r="DJ7" s="505"/>
      <c r="DK7" s="506"/>
      <c r="DL7" s="1301" t="str">
        <f>MID(SUVAHAVUJ!AE17,1,1)</f>
        <v xml:space="preserve"> </v>
      </c>
      <c r="DM7" s="1301"/>
      <c r="DN7" s="1301"/>
      <c r="DO7" s="1301"/>
      <c r="DP7" s="1301"/>
      <c r="DQ7" s="1301"/>
      <c r="DR7" s="1301" t="str">
        <f>MID(SUVAHAVUJ!AE17,2,1)</f>
        <v xml:space="preserve"> </v>
      </c>
      <c r="DS7" s="1301"/>
      <c r="DT7" s="1301"/>
      <c r="DU7" s="1301"/>
      <c r="DV7" s="1301"/>
      <c r="DW7" s="1301" t="str">
        <f>MID(SUVAHAVUJ!AE17,3,1)</f>
        <v xml:space="preserve"> </v>
      </c>
      <c r="DX7" s="1301"/>
      <c r="DY7" s="1301"/>
      <c r="DZ7" s="1301"/>
      <c r="EA7" s="1301"/>
      <c r="EB7" s="1301"/>
      <c r="EC7" s="1301" t="str">
        <f>MID(SUVAHAVUJ!AE17,4,1)</f>
        <v xml:space="preserve"> </v>
      </c>
      <c r="ED7" s="1301"/>
      <c r="EE7" s="1301"/>
      <c r="EF7" s="1301"/>
      <c r="EG7" s="1301"/>
      <c r="EH7" s="1301" t="str">
        <f>MID(SUVAHAVUJ!AE17,5,1)</f>
        <v xml:space="preserve"> </v>
      </c>
      <c r="EI7" s="1301"/>
      <c r="EJ7" s="1301"/>
      <c r="EK7" s="1301"/>
      <c r="EL7" s="1301"/>
      <c r="EM7" s="1301"/>
      <c r="EN7" s="1301" t="str">
        <f>MID(SUVAHAVUJ!AE17,6,1)</f>
        <v xml:space="preserve"> </v>
      </c>
      <c r="EO7" s="1301"/>
      <c r="EP7" s="1301"/>
      <c r="EQ7" s="1301"/>
      <c r="ER7" s="1301"/>
      <c r="ES7" s="1301" t="str">
        <f>MID(SUVAHAVUJ!AE17,7,1)</f>
        <v xml:space="preserve"> </v>
      </c>
      <c r="ET7" s="1301"/>
      <c r="EU7" s="1301"/>
      <c r="EV7" s="1301"/>
      <c r="EW7" s="1301"/>
      <c r="EX7" s="1301"/>
      <c r="EY7" s="1301" t="str">
        <f>MID(SUVAHAVUJ!AE17,8,1)</f>
        <v xml:space="preserve"> </v>
      </c>
      <c r="EZ7" s="1301"/>
      <c r="FA7" s="1301"/>
      <c r="FB7" s="1301"/>
      <c r="FC7" s="1301"/>
      <c r="FD7" s="1301" t="str">
        <f>MID(SUVAHAVUJ!AE17,9,1)</f>
        <v xml:space="preserve"> </v>
      </c>
      <c r="FE7" s="1301"/>
      <c r="FF7" s="1301"/>
      <c r="FG7" s="1301"/>
      <c r="FH7" s="1301"/>
      <c r="FI7" s="1301"/>
      <c r="FJ7" s="1301" t="str">
        <f>MID(SUVAHAVUJ!AE17,10,1)</f>
        <v xml:space="preserve"> </v>
      </c>
      <c r="FK7" s="1301"/>
      <c r="FL7" s="1301"/>
      <c r="FM7" s="1301"/>
      <c r="FN7" s="1301"/>
      <c r="FO7" s="1302" t="str">
        <f>MID(SUVAHAVUJ!AE17,11,1)</f>
        <v>0</v>
      </c>
      <c r="FP7" s="1302"/>
      <c r="FQ7" s="1302"/>
      <c r="FR7" s="1302"/>
      <c r="FS7" s="1303"/>
      <c r="FT7" s="1306"/>
      <c r="FU7" s="1306"/>
      <c r="FV7" s="1306"/>
      <c r="FW7" s="1306"/>
      <c r="FX7" s="1306"/>
      <c r="FY7" s="1306"/>
      <c r="FZ7" s="1306"/>
      <c r="GA7" s="1306"/>
      <c r="GB7" s="1306"/>
      <c r="GC7" s="1306"/>
      <c r="GD7" s="1306"/>
      <c r="GE7" s="1306"/>
      <c r="GF7" s="1306"/>
      <c r="GG7" s="1306"/>
      <c r="GH7" s="1306"/>
      <c r="GI7" s="1306"/>
      <c r="GJ7" s="1306"/>
      <c r="GK7" s="1306"/>
      <c r="GL7" s="1306"/>
      <c r="GM7" s="1306"/>
      <c r="GN7" s="1306"/>
      <c r="GO7" s="1306"/>
      <c r="GP7" s="1306"/>
      <c r="GQ7" s="1306"/>
      <c r="GR7" s="1306"/>
      <c r="GS7" s="1306"/>
      <c r="GT7" s="1306"/>
      <c r="GU7" s="1306"/>
      <c r="GV7" s="1306"/>
      <c r="GW7" s="1306"/>
    </row>
    <row r="8" spans="2:205" ht="22.5" customHeight="1" x14ac:dyDescent="0.2">
      <c r="B8" s="1307"/>
      <c r="C8" s="1307"/>
      <c r="D8" s="1307"/>
      <c r="E8" s="1307"/>
      <c r="F8" s="1307"/>
      <c r="G8" s="1307"/>
      <c r="H8" s="1307"/>
      <c r="I8" s="1307"/>
      <c r="J8" s="1307"/>
      <c r="K8" s="1307"/>
      <c r="L8" s="1309"/>
      <c r="M8" s="1309"/>
      <c r="N8" s="1309"/>
      <c r="O8" s="1309"/>
      <c r="P8" s="1309"/>
      <c r="Q8" s="1309"/>
      <c r="R8" s="1309"/>
      <c r="S8" s="1309"/>
      <c r="T8" s="1309"/>
      <c r="U8" s="1309"/>
      <c r="V8" s="1309"/>
      <c r="W8" s="1309"/>
      <c r="X8" s="1309"/>
      <c r="Y8" s="1309"/>
      <c r="Z8" s="1309"/>
      <c r="AA8" s="1309"/>
      <c r="AB8" s="1309"/>
      <c r="AC8" s="1309"/>
      <c r="AD8" s="1309"/>
      <c r="AE8" s="1309"/>
      <c r="AF8" s="1309"/>
      <c r="AG8" s="1309"/>
      <c r="AH8" s="1309"/>
      <c r="AI8" s="1309"/>
      <c r="AJ8" s="1309"/>
      <c r="AK8" s="1309"/>
      <c r="AL8" s="1309"/>
      <c r="AM8" s="1309"/>
      <c r="AN8" s="1309"/>
      <c r="AO8" s="1309"/>
      <c r="AP8" s="1309"/>
      <c r="AQ8" s="1310"/>
      <c r="AR8" s="1310"/>
      <c r="AS8" s="1310"/>
      <c r="AT8" s="1310"/>
      <c r="AU8" s="1310"/>
      <c r="AV8" s="1310"/>
      <c r="AW8" s="1310"/>
      <c r="AX8" s="1310"/>
      <c r="AY8" s="505"/>
      <c r="AZ8" s="506"/>
      <c r="BA8" s="1301" t="str">
        <f>MID(SUVAHAVUJ!AF17,1,1)</f>
        <v xml:space="preserve"> </v>
      </c>
      <c r="BB8" s="1301"/>
      <c r="BC8" s="1301"/>
      <c r="BD8" s="1301"/>
      <c r="BE8" s="1301"/>
      <c r="BF8" s="1301"/>
      <c r="BG8" s="1301" t="str">
        <f>MID(SUVAHAVUJ!AF17,2,1)</f>
        <v xml:space="preserve"> </v>
      </c>
      <c r="BH8" s="1301"/>
      <c r="BI8" s="1301"/>
      <c r="BJ8" s="1301"/>
      <c r="BK8" s="1301"/>
      <c r="BL8" s="1301" t="str">
        <f>MID(SUVAHAVUJ!AF17,3,1)</f>
        <v xml:space="preserve"> </v>
      </c>
      <c r="BM8" s="1301"/>
      <c r="BN8" s="1301"/>
      <c r="BO8" s="1301"/>
      <c r="BP8" s="1301"/>
      <c r="BQ8" s="1301"/>
      <c r="BR8" s="1301" t="str">
        <f>MID(SUVAHAVUJ!AF17,4,1)</f>
        <v xml:space="preserve"> </v>
      </c>
      <c r="BS8" s="1301"/>
      <c r="BT8" s="1301"/>
      <c r="BU8" s="1301"/>
      <c r="BV8" s="1301"/>
      <c r="BW8" s="1301" t="str">
        <f>MID(SUVAHAVUJ!AF17,5,1)</f>
        <v xml:space="preserve"> </v>
      </c>
      <c r="BX8" s="1301"/>
      <c r="BY8" s="1301"/>
      <c r="BZ8" s="1301"/>
      <c r="CA8" s="1301"/>
      <c r="CB8" s="1301"/>
      <c r="CC8" s="1301" t="str">
        <f>MID(SUVAHAVUJ!AF17,6,1)</f>
        <v xml:space="preserve"> </v>
      </c>
      <c r="CD8" s="1301"/>
      <c r="CE8" s="1301"/>
      <c r="CF8" s="1301"/>
      <c r="CG8" s="1301"/>
      <c r="CH8" s="1301" t="str">
        <f>MID(SUVAHAVUJ!AF17,7,1)</f>
        <v xml:space="preserve"> </v>
      </c>
      <c r="CI8" s="1301"/>
      <c r="CJ8" s="1301"/>
      <c r="CK8" s="1301"/>
      <c r="CL8" s="1301"/>
      <c r="CM8" s="1301"/>
      <c r="CN8" s="1301" t="str">
        <f>MID(SUVAHAVUJ!AF17,8,1)</f>
        <v xml:space="preserve"> </v>
      </c>
      <c r="CO8" s="1301"/>
      <c r="CP8" s="1301"/>
      <c r="CQ8" s="1301"/>
      <c r="CR8" s="1301"/>
      <c r="CS8" s="1301" t="str">
        <f>MID(SUVAHAVUJ!AF17,9,1)</f>
        <v xml:space="preserve"> </v>
      </c>
      <c r="CT8" s="1301"/>
      <c r="CU8" s="1301"/>
      <c r="CV8" s="1301"/>
      <c r="CW8" s="1301"/>
      <c r="CX8" s="1301"/>
      <c r="CY8" s="1301" t="str">
        <f>MID(SUVAHAVUJ!AF17,10,1)</f>
        <v xml:space="preserve"> </v>
      </c>
      <c r="CZ8" s="1301"/>
      <c r="DA8" s="1301"/>
      <c r="DB8" s="1301"/>
      <c r="DC8" s="1301"/>
      <c r="DD8" s="1301" t="str">
        <f>MID(SUVAHAVUJ!AF17,11,1)</f>
        <v>0</v>
      </c>
      <c r="DE8" s="1301"/>
      <c r="DF8" s="1301"/>
      <c r="DG8" s="1301"/>
      <c r="DH8" s="1301"/>
      <c r="DI8" s="1304"/>
      <c r="DJ8" s="1305"/>
      <c r="DK8" s="1305"/>
      <c r="DL8" s="1305"/>
      <c r="DM8" s="1305"/>
      <c r="DN8" s="1305"/>
      <c r="DO8" s="1305"/>
      <c r="DP8" s="1305"/>
      <c r="DQ8" s="1305"/>
      <c r="DR8" s="1305"/>
      <c r="DS8" s="1305"/>
      <c r="DT8" s="1305"/>
      <c r="DU8" s="1305"/>
      <c r="DV8" s="1305"/>
      <c r="DW8" s="1305"/>
      <c r="DX8" s="1305"/>
      <c r="DY8" s="1305"/>
      <c r="DZ8" s="1305"/>
      <c r="EA8" s="1305"/>
      <c r="EB8" s="1305"/>
      <c r="EC8" s="1305"/>
      <c r="ED8" s="1305"/>
      <c r="EE8" s="1305"/>
      <c r="EF8" s="1305"/>
      <c r="EG8" s="1305"/>
      <c r="EH8" s="1305"/>
      <c r="EI8" s="1305"/>
      <c r="EJ8" s="1305"/>
      <c r="EK8" s="1305"/>
      <c r="EL8" s="1305"/>
      <c r="EM8" s="1305"/>
      <c r="EN8" s="505"/>
      <c r="EO8" s="506"/>
      <c r="EP8" s="1301" t="str">
        <f>MID(SUVAHAVUJ!AG17,1,1)</f>
        <v xml:space="preserve"> </v>
      </c>
      <c r="EQ8" s="1301"/>
      <c r="ER8" s="1301"/>
      <c r="ES8" s="1301"/>
      <c r="ET8" s="1301"/>
      <c r="EU8" s="1301"/>
      <c r="EV8" s="1301" t="str">
        <f>MID(SUVAHAVUJ!AG17,2,1)</f>
        <v xml:space="preserve"> </v>
      </c>
      <c r="EW8" s="1301"/>
      <c r="EX8" s="1301"/>
      <c r="EY8" s="1301"/>
      <c r="EZ8" s="1301"/>
      <c r="FA8" s="1301" t="str">
        <f>MID(SUVAHAVUJ!AG17,3,1)</f>
        <v xml:space="preserve"> </v>
      </c>
      <c r="FB8" s="1301"/>
      <c r="FC8" s="1301"/>
      <c r="FD8" s="1301"/>
      <c r="FE8" s="1301"/>
      <c r="FF8" s="1301"/>
      <c r="FG8" s="1301" t="str">
        <f>MID(SUVAHAVUJ!AG17,4,1)</f>
        <v xml:space="preserve"> </v>
      </c>
      <c r="FH8" s="1301"/>
      <c r="FI8" s="1301"/>
      <c r="FJ8" s="1301"/>
      <c r="FK8" s="1301"/>
      <c r="FL8" s="1301" t="str">
        <f>MID(SUVAHAVUJ!AG17,5,1)</f>
        <v xml:space="preserve"> </v>
      </c>
      <c r="FM8" s="1301"/>
      <c r="FN8" s="1301"/>
      <c r="FO8" s="1301"/>
      <c r="FP8" s="1301"/>
      <c r="FQ8" s="1301"/>
      <c r="FR8" s="1301" t="str">
        <f>MID(SUVAHAVUJ!AG17,6,1)</f>
        <v xml:space="preserve"> </v>
      </c>
      <c r="FS8" s="1301"/>
      <c r="FT8" s="1301"/>
      <c r="FU8" s="1301"/>
      <c r="FV8" s="1301"/>
      <c r="FW8" s="1301" t="str">
        <f>MID(SUVAHAVUJ!AG17,7,1)</f>
        <v xml:space="preserve"> </v>
      </c>
      <c r="FX8" s="1301"/>
      <c r="FY8" s="1301"/>
      <c r="FZ8" s="1301"/>
      <c r="GA8" s="1301"/>
      <c r="GB8" s="1301"/>
      <c r="GC8" s="1301" t="str">
        <f>MID(SUVAHAVUJ!AG17,8,1)</f>
        <v xml:space="preserve"> </v>
      </c>
      <c r="GD8" s="1301"/>
      <c r="GE8" s="1301"/>
      <c r="GF8" s="1301"/>
      <c r="GG8" s="1301"/>
      <c r="GH8" s="1301" t="str">
        <f>MID(SUVAHAVUJ!AG17,9,1)</f>
        <v xml:space="preserve"> </v>
      </c>
      <c r="GI8" s="1301"/>
      <c r="GJ8" s="1301"/>
      <c r="GK8" s="1301"/>
      <c r="GL8" s="1301"/>
      <c r="GM8" s="1301"/>
      <c r="GN8" s="1301" t="str">
        <f>MID(SUVAHAVUJ!AG17,10,1)</f>
        <v xml:space="preserve"> </v>
      </c>
      <c r="GO8" s="1301"/>
      <c r="GP8" s="1301"/>
      <c r="GQ8" s="1301"/>
      <c r="GR8" s="1301"/>
      <c r="GS8" s="1302" t="str">
        <f>MID(SUVAHAVUJ!AG17,11,1)</f>
        <v>0</v>
      </c>
      <c r="GT8" s="1302"/>
      <c r="GU8" s="1302"/>
      <c r="GV8" s="1302"/>
      <c r="GW8" s="1303"/>
    </row>
    <row r="9" spans="2:205" s="142" customFormat="1" ht="25.5" customHeight="1" x14ac:dyDescent="0.2">
      <c r="B9" s="1307" t="s">
        <v>2377</v>
      </c>
      <c r="C9" s="1307"/>
      <c r="D9" s="1307"/>
      <c r="E9" s="1307"/>
      <c r="F9" s="1307"/>
      <c r="G9" s="1307"/>
      <c r="H9" s="1307"/>
      <c r="I9" s="1307"/>
      <c r="J9" s="1307"/>
      <c r="K9" s="1307"/>
      <c r="L9" s="1308" t="s">
        <v>3208</v>
      </c>
      <c r="M9" s="1309"/>
      <c r="N9" s="1309"/>
      <c r="O9" s="1309"/>
      <c r="P9" s="1309"/>
      <c r="Q9" s="1309"/>
      <c r="R9" s="1309"/>
      <c r="S9" s="1309"/>
      <c r="T9" s="1309"/>
      <c r="U9" s="1309"/>
      <c r="V9" s="1309"/>
      <c r="W9" s="1309"/>
      <c r="X9" s="1309"/>
      <c r="Y9" s="1309"/>
      <c r="Z9" s="1309"/>
      <c r="AA9" s="1309"/>
      <c r="AB9" s="1309"/>
      <c r="AC9" s="1309"/>
      <c r="AD9" s="1309"/>
      <c r="AE9" s="1309"/>
      <c r="AF9" s="1309"/>
      <c r="AG9" s="1309"/>
      <c r="AH9" s="1309"/>
      <c r="AI9" s="1309"/>
      <c r="AJ9" s="1309"/>
      <c r="AK9" s="1309"/>
      <c r="AL9" s="1309"/>
      <c r="AM9" s="1309"/>
      <c r="AN9" s="1309"/>
      <c r="AO9" s="1309"/>
      <c r="AP9" s="1309"/>
      <c r="AQ9" s="1310" t="s">
        <v>781</v>
      </c>
      <c r="AR9" s="1310"/>
      <c r="AS9" s="1310"/>
      <c r="AT9" s="1310"/>
      <c r="AU9" s="1310"/>
      <c r="AV9" s="1310"/>
      <c r="AW9" s="1310"/>
      <c r="AX9" s="1310"/>
      <c r="AY9" s="505"/>
      <c r="AZ9" s="506"/>
      <c r="BA9" s="1301" t="str">
        <f>MID(SUVAHAVUJ!AD18,1,1)</f>
        <v xml:space="preserve"> </v>
      </c>
      <c r="BB9" s="1301"/>
      <c r="BC9" s="1301"/>
      <c r="BD9" s="1301"/>
      <c r="BE9" s="1301"/>
      <c r="BF9" s="1301"/>
      <c r="BG9" s="1301" t="str">
        <f>MID(SUVAHAVUJ!AD18,2,1)</f>
        <v xml:space="preserve"> </v>
      </c>
      <c r="BH9" s="1301"/>
      <c r="BI9" s="1301"/>
      <c r="BJ9" s="1301"/>
      <c r="BK9" s="1301"/>
      <c r="BL9" s="1301" t="str">
        <f>MID(SUVAHAVUJ!AD18,3,1)</f>
        <v xml:space="preserve"> </v>
      </c>
      <c r="BM9" s="1301"/>
      <c r="BN9" s="1301"/>
      <c r="BO9" s="1301"/>
      <c r="BP9" s="1301"/>
      <c r="BQ9" s="1301"/>
      <c r="BR9" s="1301" t="str">
        <f>MID(SUVAHAVUJ!AD18,4,1)</f>
        <v xml:space="preserve"> </v>
      </c>
      <c r="BS9" s="1301"/>
      <c r="BT9" s="1301"/>
      <c r="BU9" s="1301"/>
      <c r="BV9" s="1301"/>
      <c r="BW9" s="1301" t="str">
        <f>MID(SUVAHAVUJ!AD18,5,1)</f>
        <v xml:space="preserve"> </v>
      </c>
      <c r="BX9" s="1301"/>
      <c r="BY9" s="1301"/>
      <c r="BZ9" s="1301"/>
      <c r="CA9" s="1301"/>
      <c r="CB9" s="1301"/>
      <c r="CC9" s="1301" t="str">
        <f>MID(SUVAHAVUJ!AD18,6,1)</f>
        <v xml:space="preserve"> </v>
      </c>
      <c r="CD9" s="1301"/>
      <c r="CE9" s="1301"/>
      <c r="CF9" s="1301"/>
      <c r="CG9" s="1301"/>
      <c r="CH9" s="1301" t="str">
        <f>MID(SUVAHAVUJ!AD18,7,1)</f>
        <v xml:space="preserve"> </v>
      </c>
      <c r="CI9" s="1301"/>
      <c r="CJ9" s="1301"/>
      <c r="CK9" s="1301"/>
      <c r="CL9" s="1301"/>
      <c r="CM9" s="1301"/>
      <c r="CN9" s="1301" t="str">
        <f>MID(SUVAHAVUJ!AD18,8,1)</f>
        <v xml:space="preserve"> </v>
      </c>
      <c r="CO9" s="1301"/>
      <c r="CP9" s="1301"/>
      <c r="CQ9" s="1301"/>
      <c r="CR9" s="1301"/>
      <c r="CS9" s="1301" t="str">
        <f>MID(SUVAHAVUJ!AD18,9,1)</f>
        <v xml:space="preserve"> </v>
      </c>
      <c r="CT9" s="1301"/>
      <c r="CU9" s="1301"/>
      <c r="CV9" s="1301"/>
      <c r="CW9" s="1301"/>
      <c r="CX9" s="1301"/>
      <c r="CY9" s="1301" t="str">
        <f>MID(SUVAHAVUJ!AD18,10,1)</f>
        <v xml:space="preserve"> </v>
      </c>
      <c r="CZ9" s="1301"/>
      <c r="DA9" s="1301"/>
      <c r="DB9" s="1301"/>
      <c r="DC9" s="1301"/>
      <c r="DD9" s="1301" t="str">
        <f>MID(SUVAHAVUJ!AD18,11,1)</f>
        <v>0</v>
      </c>
      <c r="DE9" s="1301"/>
      <c r="DF9" s="1301"/>
      <c r="DG9" s="1301"/>
      <c r="DH9" s="1301"/>
      <c r="DI9" s="1304"/>
      <c r="DJ9" s="505"/>
      <c r="DK9" s="506"/>
      <c r="DL9" s="1301" t="str">
        <f>MID(SUVAHAVUJ!AE18,1,1)</f>
        <v xml:space="preserve"> </v>
      </c>
      <c r="DM9" s="1301"/>
      <c r="DN9" s="1301"/>
      <c r="DO9" s="1301"/>
      <c r="DP9" s="1301"/>
      <c r="DQ9" s="1301"/>
      <c r="DR9" s="1301" t="str">
        <f>MID(SUVAHAVUJ!AE18,2,1)</f>
        <v xml:space="preserve"> </v>
      </c>
      <c r="DS9" s="1301"/>
      <c r="DT9" s="1301"/>
      <c r="DU9" s="1301"/>
      <c r="DV9" s="1301"/>
      <c r="DW9" s="1301" t="str">
        <f>MID(SUVAHAVUJ!AE18,3,1)</f>
        <v xml:space="preserve"> </v>
      </c>
      <c r="DX9" s="1301"/>
      <c r="DY9" s="1301"/>
      <c r="DZ9" s="1301"/>
      <c r="EA9" s="1301"/>
      <c r="EB9" s="1301"/>
      <c r="EC9" s="1301" t="str">
        <f>MID(SUVAHAVUJ!AE18,4,1)</f>
        <v xml:space="preserve"> </v>
      </c>
      <c r="ED9" s="1301"/>
      <c r="EE9" s="1301"/>
      <c r="EF9" s="1301"/>
      <c r="EG9" s="1301"/>
      <c r="EH9" s="1301" t="str">
        <f>MID(SUVAHAVUJ!AE18,5,1)</f>
        <v xml:space="preserve"> </v>
      </c>
      <c r="EI9" s="1301"/>
      <c r="EJ9" s="1301"/>
      <c r="EK9" s="1301"/>
      <c r="EL9" s="1301"/>
      <c r="EM9" s="1301"/>
      <c r="EN9" s="1301" t="str">
        <f>MID(SUVAHAVUJ!AE18,6,1)</f>
        <v xml:space="preserve"> </v>
      </c>
      <c r="EO9" s="1301"/>
      <c r="EP9" s="1301"/>
      <c r="EQ9" s="1301"/>
      <c r="ER9" s="1301"/>
      <c r="ES9" s="1301" t="str">
        <f>MID(SUVAHAVUJ!AE18,7,1)</f>
        <v xml:space="preserve"> </v>
      </c>
      <c r="ET9" s="1301"/>
      <c r="EU9" s="1301"/>
      <c r="EV9" s="1301"/>
      <c r="EW9" s="1301"/>
      <c r="EX9" s="1301"/>
      <c r="EY9" s="1301" t="str">
        <f>MID(SUVAHAVUJ!AE18,8,1)</f>
        <v xml:space="preserve"> </v>
      </c>
      <c r="EZ9" s="1301"/>
      <c r="FA9" s="1301"/>
      <c r="FB9" s="1301"/>
      <c r="FC9" s="1301"/>
      <c r="FD9" s="1301" t="str">
        <f>MID(SUVAHAVUJ!AE18,9,1)</f>
        <v xml:space="preserve"> </v>
      </c>
      <c r="FE9" s="1301"/>
      <c r="FF9" s="1301"/>
      <c r="FG9" s="1301"/>
      <c r="FH9" s="1301"/>
      <c r="FI9" s="1301"/>
      <c r="FJ9" s="1301" t="str">
        <f>MID(SUVAHAVUJ!AE18,10,1)</f>
        <v xml:space="preserve"> </v>
      </c>
      <c r="FK9" s="1301"/>
      <c r="FL9" s="1301"/>
      <c r="FM9" s="1301"/>
      <c r="FN9" s="1301"/>
      <c r="FO9" s="1302" t="str">
        <f>MID(SUVAHAVUJ!AE18,11,1)</f>
        <v>0</v>
      </c>
      <c r="FP9" s="1302"/>
      <c r="FQ9" s="1302"/>
      <c r="FR9" s="1302"/>
      <c r="FS9" s="1303"/>
      <c r="FT9" s="1306"/>
      <c r="FU9" s="1306"/>
      <c r="FV9" s="1306"/>
      <c r="FW9" s="1306"/>
      <c r="FX9" s="1306"/>
      <c r="FY9" s="1306"/>
      <c r="FZ9" s="1306"/>
      <c r="GA9" s="1306"/>
      <c r="GB9" s="1306"/>
      <c r="GC9" s="1306"/>
      <c r="GD9" s="1306"/>
      <c r="GE9" s="1306"/>
      <c r="GF9" s="1306"/>
      <c r="GG9" s="1306"/>
      <c r="GH9" s="1306"/>
      <c r="GI9" s="1306"/>
      <c r="GJ9" s="1306"/>
      <c r="GK9" s="1306"/>
      <c r="GL9" s="1306"/>
      <c r="GM9" s="1306"/>
      <c r="GN9" s="1306"/>
      <c r="GO9" s="1306"/>
      <c r="GP9" s="1306"/>
      <c r="GQ9" s="1306"/>
      <c r="GR9" s="1306"/>
      <c r="GS9" s="1306"/>
      <c r="GT9" s="1306"/>
      <c r="GU9" s="1306"/>
      <c r="GV9" s="1306"/>
      <c r="GW9" s="1306"/>
    </row>
    <row r="10" spans="2:205" ht="21" customHeight="1" x14ac:dyDescent="0.2">
      <c r="B10" s="1307"/>
      <c r="C10" s="1307"/>
      <c r="D10" s="1307"/>
      <c r="E10" s="1307"/>
      <c r="F10" s="1307"/>
      <c r="G10" s="1307"/>
      <c r="H10" s="1307"/>
      <c r="I10" s="1307"/>
      <c r="J10" s="1307"/>
      <c r="K10" s="1307"/>
      <c r="L10" s="1309"/>
      <c r="M10" s="1309"/>
      <c r="N10" s="1309"/>
      <c r="O10" s="1309"/>
      <c r="P10" s="1309"/>
      <c r="Q10" s="1309"/>
      <c r="R10" s="1309"/>
      <c r="S10" s="1309"/>
      <c r="T10" s="1309"/>
      <c r="U10" s="1309"/>
      <c r="V10" s="1309"/>
      <c r="W10" s="1309"/>
      <c r="X10" s="1309"/>
      <c r="Y10" s="1309"/>
      <c r="Z10" s="1309"/>
      <c r="AA10" s="1309"/>
      <c r="AB10" s="1309"/>
      <c r="AC10" s="1309"/>
      <c r="AD10" s="1309"/>
      <c r="AE10" s="1309"/>
      <c r="AF10" s="1309"/>
      <c r="AG10" s="1309"/>
      <c r="AH10" s="1309"/>
      <c r="AI10" s="1309"/>
      <c r="AJ10" s="1309"/>
      <c r="AK10" s="1309"/>
      <c r="AL10" s="1309"/>
      <c r="AM10" s="1309"/>
      <c r="AN10" s="1309"/>
      <c r="AO10" s="1309"/>
      <c r="AP10" s="1309"/>
      <c r="AQ10" s="1310"/>
      <c r="AR10" s="1310"/>
      <c r="AS10" s="1310"/>
      <c r="AT10" s="1310"/>
      <c r="AU10" s="1310"/>
      <c r="AV10" s="1310"/>
      <c r="AW10" s="1310"/>
      <c r="AX10" s="1310"/>
      <c r="AY10" s="505"/>
      <c r="AZ10" s="506"/>
      <c r="BA10" s="1301" t="str">
        <f>MID(SUVAHAVUJ!AF18,1,1)</f>
        <v xml:space="preserve"> </v>
      </c>
      <c r="BB10" s="1301"/>
      <c r="BC10" s="1301"/>
      <c r="BD10" s="1301"/>
      <c r="BE10" s="1301"/>
      <c r="BF10" s="1301"/>
      <c r="BG10" s="1301" t="str">
        <f>MID(SUVAHAVUJ!AF18,2,1)</f>
        <v xml:space="preserve"> </v>
      </c>
      <c r="BH10" s="1301"/>
      <c r="BI10" s="1301"/>
      <c r="BJ10" s="1301"/>
      <c r="BK10" s="1301"/>
      <c r="BL10" s="1301" t="str">
        <f>MID(SUVAHAVUJ!AF18,3,1)</f>
        <v xml:space="preserve"> </v>
      </c>
      <c r="BM10" s="1301"/>
      <c r="BN10" s="1301"/>
      <c r="BO10" s="1301"/>
      <c r="BP10" s="1301"/>
      <c r="BQ10" s="1301"/>
      <c r="BR10" s="1301" t="str">
        <f>MID(SUVAHAVUJ!AF18,4,1)</f>
        <v xml:space="preserve"> </v>
      </c>
      <c r="BS10" s="1301"/>
      <c r="BT10" s="1301"/>
      <c r="BU10" s="1301"/>
      <c r="BV10" s="1301"/>
      <c r="BW10" s="1301" t="str">
        <f>MID(SUVAHAVUJ!AF18,5,1)</f>
        <v xml:space="preserve"> </v>
      </c>
      <c r="BX10" s="1301"/>
      <c r="BY10" s="1301"/>
      <c r="BZ10" s="1301"/>
      <c r="CA10" s="1301"/>
      <c r="CB10" s="1301"/>
      <c r="CC10" s="1301" t="str">
        <f>MID(SUVAHAVUJ!AF18,6,1)</f>
        <v xml:space="preserve"> </v>
      </c>
      <c r="CD10" s="1301"/>
      <c r="CE10" s="1301"/>
      <c r="CF10" s="1301"/>
      <c r="CG10" s="1301"/>
      <c r="CH10" s="1301" t="str">
        <f>MID(SUVAHAVUJ!AF18,7,1)</f>
        <v xml:space="preserve"> </v>
      </c>
      <c r="CI10" s="1301"/>
      <c r="CJ10" s="1301"/>
      <c r="CK10" s="1301"/>
      <c r="CL10" s="1301"/>
      <c r="CM10" s="1301"/>
      <c r="CN10" s="1301" t="str">
        <f>MID(SUVAHAVUJ!AF18,8,1)</f>
        <v xml:space="preserve"> </v>
      </c>
      <c r="CO10" s="1301"/>
      <c r="CP10" s="1301"/>
      <c r="CQ10" s="1301"/>
      <c r="CR10" s="1301"/>
      <c r="CS10" s="1301" t="str">
        <f>MID(SUVAHAVUJ!AF18,9,1)</f>
        <v xml:space="preserve"> </v>
      </c>
      <c r="CT10" s="1301"/>
      <c r="CU10" s="1301"/>
      <c r="CV10" s="1301"/>
      <c r="CW10" s="1301"/>
      <c r="CX10" s="1301"/>
      <c r="CY10" s="1301" t="str">
        <f>MID(SUVAHAVUJ!AF18,10,1)</f>
        <v xml:space="preserve"> </v>
      </c>
      <c r="CZ10" s="1301"/>
      <c r="DA10" s="1301"/>
      <c r="DB10" s="1301"/>
      <c r="DC10" s="1301"/>
      <c r="DD10" s="1301" t="str">
        <f>MID(SUVAHAVUJ!AF18,11,1)</f>
        <v>0</v>
      </c>
      <c r="DE10" s="1301"/>
      <c r="DF10" s="1301"/>
      <c r="DG10" s="1301"/>
      <c r="DH10" s="1301"/>
      <c r="DI10" s="1304"/>
      <c r="DJ10" s="1305"/>
      <c r="DK10" s="1305"/>
      <c r="DL10" s="1305"/>
      <c r="DM10" s="1305"/>
      <c r="DN10" s="1305"/>
      <c r="DO10" s="1305"/>
      <c r="DP10" s="1305"/>
      <c r="DQ10" s="1305"/>
      <c r="DR10" s="1305"/>
      <c r="DS10" s="1305"/>
      <c r="DT10" s="1305"/>
      <c r="DU10" s="1305"/>
      <c r="DV10" s="1305"/>
      <c r="DW10" s="1305"/>
      <c r="DX10" s="1305"/>
      <c r="DY10" s="1305"/>
      <c r="DZ10" s="1305"/>
      <c r="EA10" s="1305"/>
      <c r="EB10" s="1305"/>
      <c r="EC10" s="1305"/>
      <c r="ED10" s="1305"/>
      <c r="EE10" s="1305"/>
      <c r="EF10" s="1305"/>
      <c r="EG10" s="1305"/>
      <c r="EH10" s="1305"/>
      <c r="EI10" s="1305"/>
      <c r="EJ10" s="1305"/>
      <c r="EK10" s="1305"/>
      <c r="EL10" s="1305"/>
      <c r="EM10" s="1305"/>
      <c r="EN10" s="505"/>
      <c r="EO10" s="506"/>
      <c r="EP10" s="1301" t="str">
        <f>MID(SUVAHAVUJ!AG18,1,1)</f>
        <v xml:space="preserve"> </v>
      </c>
      <c r="EQ10" s="1301"/>
      <c r="ER10" s="1301"/>
      <c r="ES10" s="1301"/>
      <c r="ET10" s="1301"/>
      <c r="EU10" s="1301"/>
      <c r="EV10" s="1301" t="str">
        <f>MID(SUVAHAVUJ!AG18,2,1)</f>
        <v xml:space="preserve"> </v>
      </c>
      <c r="EW10" s="1301"/>
      <c r="EX10" s="1301"/>
      <c r="EY10" s="1301"/>
      <c r="EZ10" s="1301"/>
      <c r="FA10" s="1301" t="str">
        <f>MID(SUVAHAVUJ!AG18,3,1)</f>
        <v xml:space="preserve"> </v>
      </c>
      <c r="FB10" s="1301"/>
      <c r="FC10" s="1301"/>
      <c r="FD10" s="1301"/>
      <c r="FE10" s="1301"/>
      <c r="FF10" s="1301"/>
      <c r="FG10" s="1301" t="str">
        <f>MID(SUVAHAVUJ!AG18,4,1)</f>
        <v xml:space="preserve"> </v>
      </c>
      <c r="FH10" s="1301"/>
      <c r="FI10" s="1301"/>
      <c r="FJ10" s="1301"/>
      <c r="FK10" s="1301"/>
      <c r="FL10" s="1301" t="str">
        <f>MID(SUVAHAVUJ!AG18,5,1)</f>
        <v xml:space="preserve"> </v>
      </c>
      <c r="FM10" s="1301"/>
      <c r="FN10" s="1301"/>
      <c r="FO10" s="1301"/>
      <c r="FP10" s="1301"/>
      <c r="FQ10" s="1301"/>
      <c r="FR10" s="1301" t="str">
        <f>MID(SUVAHAVUJ!AG18,6,1)</f>
        <v xml:space="preserve"> </v>
      </c>
      <c r="FS10" s="1301"/>
      <c r="FT10" s="1301"/>
      <c r="FU10" s="1301"/>
      <c r="FV10" s="1301"/>
      <c r="FW10" s="1301" t="str">
        <f>MID(SUVAHAVUJ!AG18,7,1)</f>
        <v xml:space="preserve"> </v>
      </c>
      <c r="FX10" s="1301"/>
      <c r="FY10" s="1301"/>
      <c r="FZ10" s="1301"/>
      <c r="GA10" s="1301"/>
      <c r="GB10" s="1301"/>
      <c r="GC10" s="1301" t="str">
        <f>MID(SUVAHAVUJ!AG18,8,1)</f>
        <v xml:space="preserve"> </v>
      </c>
      <c r="GD10" s="1301"/>
      <c r="GE10" s="1301"/>
      <c r="GF10" s="1301"/>
      <c r="GG10" s="1301"/>
      <c r="GH10" s="1301" t="str">
        <f>MID(SUVAHAVUJ!AG18,9,1)</f>
        <v xml:space="preserve"> </v>
      </c>
      <c r="GI10" s="1301"/>
      <c r="GJ10" s="1301"/>
      <c r="GK10" s="1301"/>
      <c r="GL10" s="1301"/>
      <c r="GM10" s="1301"/>
      <c r="GN10" s="1301" t="str">
        <f>MID(SUVAHAVUJ!AG18,10,1)</f>
        <v xml:space="preserve"> </v>
      </c>
      <c r="GO10" s="1301"/>
      <c r="GP10" s="1301"/>
      <c r="GQ10" s="1301"/>
      <c r="GR10" s="1301"/>
      <c r="GS10" s="1302" t="str">
        <f>MID(SUVAHAVUJ!AG18,11,1)</f>
        <v>0</v>
      </c>
      <c r="GT10" s="1302"/>
      <c r="GU10" s="1302"/>
      <c r="GV10" s="1302"/>
      <c r="GW10" s="1303"/>
    </row>
    <row r="11" spans="2:205" s="142" customFormat="1" ht="23.25" customHeight="1" x14ac:dyDescent="0.2">
      <c r="B11" s="1307" t="s">
        <v>2381</v>
      </c>
      <c r="C11" s="1307"/>
      <c r="D11" s="1307"/>
      <c r="E11" s="1307"/>
      <c r="F11" s="1307"/>
      <c r="G11" s="1307"/>
      <c r="H11" s="1307"/>
      <c r="I11" s="1307"/>
      <c r="J11" s="1307"/>
      <c r="K11" s="1307"/>
      <c r="L11" s="1308" t="s">
        <v>3209</v>
      </c>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10" t="s">
        <v>782</v>
      </c>
      <c r="AR11" s="1310"/>
      <c r="AS11" s="1310"/>
      <c r="AT11" s="1310"/>
      <c r="AU11" s="1310"/>
      <c r="AV11" s="1310"/>
      <c r="AW11" s="1310"/>
      <c r="AX11" s="1310"/>
      <c r="AY11" s="505"/>
      <c r="AZ11" s="506"/>
      <c r="BA11" s="1301" t="str">
        <f>MID(SUVAHAVUJ!AD19,1,1)</f>
        <v xml:space="preserve"> </v>
      </c>
      <c r="BB11" s="1301"/>
      <c r="BC11" s="1301"/>
      <c r="BD11" s="1301"/>
      <c r="BE11" s="1301"/>
      <c r="BF11" s="1301"/>
      <c r="BG11" s="1301" t="str">
        <f>MID(SUVAHAVUJ!AD19,2,1)</f>
        <v xml:space="preserve"> </v>
      </c>
      <c r="BH11" s="1301"/>
      <c r="BI11" s="1301"/>
      <c r="BJ11" s="1301"/>
      <c r="BK11" s="1301"/>
      <c r="BL11" s="1301" t="str">
        <f>MID(SUVAHAVUJ!AD19,3,1)</f>
        <v xml:space="preserve"> </v>
      </c>
      <c r="BM11" s="1301"/>
      <c r="BN11" s="1301"/>
      <c r="BO11" s="1301"/>
      <c r="BP11" s="1301"/>
      <c r="BQ11" s="1301"/>
      <c r="BR11" s="1301" t="str">
        <f>MID(SUVAHAVUJ!AD19,4,1)</f>
        <v xml:space="preserve"> </v>
      </c>
      <c r="BS11" s="1301"/>
      <c r="BT11" s="1301"/>
      <c r="BU11" s="1301"/>
      <c r="BV11" s="1301"/>
      <c r="BW11" s="1301" t="str">
        <f>MID(SUVAHAVUJ!AD19,5,1)</f>
        <v xml:space="preserve"> </v>
      </c>
      <c r="BX11" s="1301"/>
      <c r="BY11" s="1301"/>
      <c r="BZ11" s="1301"/>
      <c r="CA11" s="1301"/>
      <c r="CB11" s="1301"/>
      <c r="CC11" s="1301" t="str">
        <f>MID(SUVAHAVUJ!AD19,6,1)</f>
        <v xml:space="preserve"> </v>
      </c>
      <c r="CD11" s="1301"/>
      <c r="CE11" s="1301"/>
      <c r="CF11" s="1301"/>
      <c r="CG11" s="1301"/>
      <c r="CH11" s="1301" t="str">
        <f>MID(SUVAHAVUJ!AD19,7,1)</f>
        <v xml:space="preserve"> </v>
      </c>
      <c r="CI11" s="1301"/>
      <c r="CJ11" s="1301"/>
      <c r="CK11" s="1301"/>
      <c r="CL11" s="1301"/>
      <c r="CM11" s="1301"/>
      <c r="CN11" s="1301" t="str">
        <f>MID(SUVAHAVUJ!AD19,8,1)</f>
        <v xml:space="preserve"> </v>
      </c>
      <c r="CO11" s="1301"/>
      <c r="CP11" s="1301"/>
      <c r="CQ11" s="1301"/>
      <c r="CR11" s="1301"/>
      <c r="CS11" s="1301" t="str">
        <f>MID(SUVAHAVUJ!AD19,9,1)</f>
        <v xml:space="preserve"> </v>
      </c>
      <c r="CT11" s="1301"/>
      <c r="CU11" s="1301"/>
      <c r="CV11" s="1301"/>
      <c r="CW11" s="1301"/>
      <c r="CX11" s="1301"/>
      <c r="CY11" s="1301" t="str">
        <f>MID(SUVAHAVUJ!AD19,10,1)</f>
        <v xml:space="preserve"> </v>
      </c>
      <c r="CZ11" s="1301"/>
      <c r="DA11" s="1301"/>
      <c r="DB11" s="1301"/>
      <c r="DC11" s="1301"/>
      <c r="DD11" s="1301" t="str">
        <f>MID(SUVAHAVUJ!AD19,11,1)</f>
        <v>0</v>
      </c>
      <c r="DE11" s="1301"/>
      <c r="DF11" s="1301"/>
      <c r="DG11" s="1301"/>
      <c r="DH11" s="1301"/>
      <c r="DI11" s="1304"/>
      <c r="DJ11" s="505"/>
      <c r="DK11" s="506"/>
      <c r="DL11" s="1301" t="str">
        <f>MID(SUVAHAVUJ!AE19,1,1)</f>
        <v xml:space="preserve"> </v>
      </c>
      <c r="DM11" s="1301"/>
      <c r="DN11" s="1301"/>
      <c r="DO11" s="1301"/>
      <c r="DP11" s="1301"/>
      <c r="DQ11" s="1301"/>
      <c r="DR11" s="1301" t="str">
        <f>MID(SUVAHAVUJ!AE19,2,1)</f>
        <v xml:space="preserve"> </v>
      </c>
      <c r="DS11" s="1301"/>
      <c r="DT11" s="1301"/>
      <c r="DU11" s="1301"/>
      <c r="DV11" s="1301"/>
      <c r="DW11" s="1301" t="str">
        <f>MID(SUVAHAVUJ!AE19,3,1)</f>
        <v xml:space="preserve"> </v>
      </c>
      <c r="DX11" s="1301"/>
      <c r="DY11" s="1301"/>
      <c r="DZ11" s="1301"/>
      <c r="EA11" s="1301"/>
      <c r="EB11" s="1301"/>
      <c r="EC11" s="1301" t="str">
        <f>MID(SUVAHAVUJ!AE19,4,1)</f>
        <v xml:space="preserve"> </v>
      </c>
      <c r="ED11" s="1301"/>
      <c r="EE11" s="1301"/>
      <c r="EF11" s="1301"/>
      <c r="EG11" s="1301"/>
      <c r="EH11" s="1301" t="str">
        <f>MID(SUVAHAVUJ!AE19,5,1)</f>
        <v xml:space="preserve"> </v>
      </c>
      <c r="EI11" s="1301"/>
      <c r="EJ11" s="1301"/>
      <c r="EK11" s="1301"/>
      <c r="EL11" s="1301"/>
      <c r="EM11" s="1301"/>
      <c r="EN11" s="1301" t="str">
        <f>MID(SUVAHAVUJ!AE19,6,1)</f>
        <v xml:space="preserve"> </v>
      </c>
      <c r="EO11" s="1301"/>
      <c r="EP11" s="1301"/>
      <c r="EQ11" s="1301"/>
      <c r="ER11" s="1301"/>
      <c r="ES11" s="1301" t="str">
        <f>MID(SUVAHAVUJ!AE19,7,1)</f>
        <v xml:space="preserve"> </v>
      </c>
      <c r="ET11" s="1301"/>
      <c r="EU11" s="1301"/>
      <c r="EV11" s="1301"/>
      <c r="EW11" s="1301"/>
      <c r="EX11" s="1301"/>
      <c r="EY11" s="1301" t="str">
        <f>MID(SUVAHAVUJ!AE19,8,1)</f>
        <v xml:space="preserve"> </v>
      </c>
      <c r="EZ11" s="1301"/>
      <c r="FA11" s="1301"/>
      <c r="FB11" s="1301"/>
      <c r="FC11" s="1301"/>
      <c r="FD11" s="1301" t="str">
        <f>MID(SUVAHAVUJ!AE19,9,1)</f>
        <v xml:space="preserve"> </v>
      </c>
      <c r="FE11" s="1301"/>
      <c r="FF11" s="1301"/>
      <c r="FG11" s="1301"/>
      <c r="FH11" s="1301"/>
      <c r="FI11" s="1301"/>
      <c r="FJ11" s="1301" t="str">
        <f>MID(SUVAHAVUJ!AE19,10,1)</f>
        <v xml:space="preserve"> </v>
      </c>
      <c r="FK11" s="1301"/>
      <c r="FL11" s="1301"/>
      <c r="FM11" s="1301"/>
      <c r="FN11" s="1301"/>
      <c r="FO11" s="1302" t="str">
        <f>MID(SUVAHAVUJ!AE19,11,1)</f>
        <v>0</v>
      </c>
      <c r="FP11" s="1302"/>
      <c r="FQ11" s="1302"/>
      <c r="FR11" s="1302"/>
      <c r="FS11" s="1303"/>
      <c r="FT11" s="1306"/>
      <c r="FU11" s="1306"/>
      <c r="FV11" s="1306"/>
      <c r="FW11" s="1306"/>
      <c r="FX11" s="1306"/>
      <c r="FY11" s="1306"/>
      <c r="FZ11" s="1306"/>
      <c r="GA11" s="1306"/>
      <c r="GB11" s="1306"/>
      <c r="GC11" s="1306"/>
      <c r="GD11" s="1306"/>
      <c r="GE11" s="1306"/>
      <c r="GF11" s="1306"/>
      <c r="GG11" s="1306"/>
      <c r="GH11" s="1306"/>
      <c r="GI11" s="1306"/>
      <c r="GJ11" s="1306"/>
      <c r="GK11" s="1306"/>
      <c r="GL11" s="1306"/>
      <c r="GM11" s="1306"/>
      <c r="GN11" s="1306"/>
      <c r="GO11" s="1306"/>
      <c r="GP11" s="1306"/>
      <c r="GQ11" s="1306"/>
      <c r="GR11" s="1306"/>
      <c r="GS11" s="1306"/>
      <c r="GT11" s="1306"/>
      <c r="GU11" s="1306"/>
      <c r="GV11" s="1306"/>
      <c r="GW11" s="1306"/>
    </row>
    <row r="12" spans="2:205" ht="23.25" customHeight="1" x14ac:dyDescent="0.2">
      <c r="B12" s="1307"/>
      <c r="C12" s="1307"/>
      <c r="D12" s="1307"/>
      <c r="E12" s="1307"/>
      <c r="F12" s="1307"/>
      <c r="G12" s="1307"/>
      <c r="H12" s="1307"/>
      <c r="I12" s="1307"/>
      <c r="J12" s="1307"/>
      <c r="K12" s="1307"/>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09"/>
      <c r="AL12" s="1309"/>
      <c r="AM12" s="1309"/>
      <c r="AN12" s="1309"/>
      <c r="AO12" s="1309"/>
      <c r="AP12" s="1309"/>
      <c r="AQ12" s="1310"/>
      <c r="AR12" s="1310"/>
      <c r="AS12" s="1310"/>
      <c r="AT12" s="1310"/>
      <c r="AU12" s="1310"/>
      <c r="AV12" s="1310"/>
      <c r="AW12" s="1310"/>
      <c r="AX12" s="1310"/>
      <c r="AY12" s="505"/>
      <c r="AZ12" s="506"/>
      <c r="BA12" s="1301" t="str">
        <f>MID(SUVAHAVUJ!AF19,1,1)</f>
        <v xml:space="preserve"> </v>
      </c>
      <c r="BB12" s="1301"/>
      <c r="BC12" s="1301"/>
      <c r="BD12" s="1301"/>
      <c r="BE12" s="1301"/>
      <c r="BF12" s="1301"/>
      <c r="BG12" s="1301" t="str">
        <f>MID(SUVAHAVUJ!AF19,2,1)</f>
        <v xml:space="preserve"> </v>
      </c>
      <c r="BH12" s="1301"/>
      <c r="BI12" s="1301"/>
      <c r="BJ12" s="1301"/>
      <c r="BK12" s="1301"/>
      <c r="BL12" s="1301" t="str">
        <f>MID(SUVAHAVUJ!AF19,3,1)</f>
        <v xml:space="preserve"> </v>
      </c>
      <c r="BM12" s="1301"/>
      <c r="BN12" s="1301"/>
      <c r="BO12" s="1301"/>
      <c r="BP12" s="1301"/>
      <c r="BQ12" s="1301"/>
      <c r="BR12" s="1301" t="str">
        <f>MID(SUVAHAVUJ!AF19,4,1)</f>
        <v xml:space="preserve"> </v>
      </c>
      <c r="BS12" s="1301"/>
      <c r="BT12" s="1301"/>
      <c r="BU12" s="1301"/>
      <c r="BV12" s="1301"/>
      <c r="BW12" s="1301" t="str">
        <f>MID(SUVAHAVUJ!AF19,5,1)</f>
        <v xml:space="preserve"> </v>
      </c>
      <c r="BX12" s="1301"/>
      <c r="BY12" s="1301"/>
      <c r="BZ12" s="1301"/>
      <c r="CA12" s="1301"/>
      <c r="CB12" s="1301"/>
      <c r="CC12" s="1301" t="str">
        <f>MID(SUVAHAVUJ!AF19,6,1)</f>
        <v xml:space="preserve"> </v>
      </c>
      <c r="CD12" s="1301"/>
      <c r="CE12" s="1301"/>
      <c r="CF12" s="1301"/>
      <c r="CG12" s="1301"/>
      <c r="CH12" s="1301" t="str">
        <f>MID(SUVAHAVUJ!AF19,7,1)</f>
        <v xml:space="preserve"> </v>
      </c>
      <c r="CI12" s="1301"/>
      <c r="CJ12" s="1301"/>
      <c r="CK12" s="1301"/>
      <c r="CL12" s="1301"/>
      <c r="CM12" s="1301"/>
      <c r="CN12" s="1301" t="str">
        <f>MID(SUVAHAVUJ!AF19,8,1)</f>
        <v xml:space="preserve"> </v>
      </c>
      <c r="CO12" s="1301"/>
      <c r="CP12" s="1301"/>
      <c r="CQ12" s="1301"/>
      <c r="CR12" s="1301"/>
      <c r="CS12" s="1301" t="str">
        <f>MID(SUVAHAVUJ!AF19,9,1)</f>
        <v xml:space="preserve"> </v>
      </c>
      <c r="CT12" s="1301"/>
      <c r="CU12" s="1301"/>
      <c r="CV12" s="1301"/>
      <c r="CW12" s="1301"/>
      <c r="CX12" s="1301"/>
      <c r="CY12" s="1301" t="str">
        <f>MID(SUVAHAVUJ!AF19,10,1)</f>
        <v xml:space="preserve"> </v>
      </c>
      <c r="CZ12" s="1301"/>
      <c r="DA12" s="1301"/>
      <c r="DB12" s="1301"/>
      <c r="DC12" s="1301"/>
      <c r="DD12" s="1301" t="str">
        <f>MID(SUVAHAVUJ!AF19,11,1)</f>
        <v>0</v>
      </c>
      <c r="DE12" s="1301"/>
      <c r="DF12" s="1301"/>
      <c r="DG12" s="1301"/>
      <c r="DH12" s="1301"/>
      <c r="DI12" s="1304"/>
      <c r="DJ12" s="1305"/>
      <c r="DK12" s="1305"/>
      <c r="DL12" s="1305"/>
      <c r="DM12" s="1305"/>
      <c r="DN12" s="1305"/>
      <c r="DO12" s="1305"/>
      <c r="DP12" s="1305"/>
      <c r="DQ12" s="1305"/>
      <c r="DR12" s="1305"/>
      <c r="DS12" s="1305"/>
      <c r="DT12" s="1305"/>
      <c r="DU12" s="1305"/>
      <c r="DV12" s="1305"/>
      <c r="DW12" s="1305"/>
      <c r="DX12" s="1305"/>
      <c r="DY12" s="1305"/>
      <c r="DZ12" s="1305"/>
      <c r="EA12" s="1305"/>
      <c r="EB12" s="1305"/>
      <c r="EC12" s="1305"/>
      <c r="ED12" s="1305"/>
      <c r="EE12" s="1305"/>
      <c r="EF12" s="1305"/>
      <c r="EG12" s="1305"/>
      <c r="EH12" s="1305"/>
      <c r="EI12" s="1305"/>
      <c r="EJ12" s="1305"/>
      <c r="EK12" s="1305"/>
      <c r="EL12" s="1305"/>
      <c r="EM12" s="1305"/>
      <c r="EN12" s="505"/>
      <c r="EO12" s="506"/>
      <c r="EP12" s="1301" t="str">
        <f>MID(SUVAHAVUJ!AG19,1,1)</f>
        <v xml:space="preserve"> </v>
      </c>
      <c r="EQ12" s="1301"/>
      <c r="ER12" s="1301"/>
      <c r="ES12" s="1301"/>
      <c r="ET12" s="1301"/>
      <c r="EU12" s="1301"/>
      <c r="EV12" s="1301" t="str">
        <f>MID(SUVAHAVUJ!AG19,2,1)</f>
        <v xml:space="preserve"> </v>
      </c>
      <c r="EW12" s="1301"/>
      <c r="EX12" s="1301"/>
      <c r="EY12" s="1301"/>
      <c r="EZ12" s="1301"/>
      <c r="FA12" s="1301" t="str">
        <f>MID(SUVAHAVUJ!AG19,3,1)</f>
        <v xml:space="preserve"> </v>
      </c>
      <c r="FB12" s="1301"/>
      <c r="FC12" s="1301"/>
      <c r="FD12" s="1301"/>
      <c r="FE12" s="1301"/>
      <c r="FF12" s="1301"/>
      <c r="FG12" s="1301" t="str">
        <f>MID(SUVAHAVUJ!AG19,4,1)</f>
        <v xml:space="preserve"> </v>
      </c>
      <c r="FH12" s="1301"/>
      <c r="FI12" s="1301"/>
      <c r="FJ12" s="1301"/>
      <c r="FK12" s="1301"/>
      <c r="FL12" s="1301" t="str">
        <f>MID(SUVAHAVUJ!AG19,5,1)</f>
        <v xml:space="preserve"> </v>
      </c>
      <c r="FM12" s="1301"/>
      <c r="FN12" s="1301"/>
      <c r="FO12" s="1301"/>
      <c r="FP12" s="1301"/>
      <c r="FQ12" s="1301"/>
      <c r="FR12" s="1301" t="str">
        <f>MID(SUVAHAVUJ!AG19,6,1)</f>
        <v xml:space="preserve"> </v>
      </c>
      <c r="FS12" s="1301"/>
      <c r="FT12" s="1301"/>
      <c r="FU12" s="1301"/>
      <c r="FV12" s="1301"/>
      <c r="FW12" s="1301" t="str">
        <f>MID(SUVAHAVUJ!AG19,7,1)</f>
        <v xml:space="preserve"> </v>
      </c>
      <c r="FX12" s="1301"/>
      <c r="FY12" s="1301"/>
      <c r="FZ12" s="1301"/>
      <c r="GA12" s="1301"/>
      <c r="GB12" s="1301"/>
      <c r="GC12" s="1301" t="str">
        <f>MID(SUVAHAVUJ!AG19,8,1)</f>
        <v xml:space="preserve"> </v>
      </c>
      <c r="GD12" s="1301"/>
      <c r="GE12" s="1301"/>
      <c r="GF12" s="1301"/>
      <c r="GG12" s="1301"/>
      <c r="GH12" s="1301" t="str">
        <f>MID(SUVAHAVUJ!AG19,9,1)</f>
        <v xml:space="preserve"> </v>
      </c>
      <c r="GI12" s="1301"/>
      <c r="GJ12" s="1301"/>
      <c r="GK12" s="1301"/>
      <c r="GL12" s="1301"/>
      <c r="GM12" s="1301"/>
      <c r="GN12" s="1301" t="str">
        <f>MID(SUVAHAVUJ!AG19,10,1)</f>
        <v xml:space="preserve"> </v>
      </c>
      <c r="GO12" s="1301"/>
      <c r="GP12" s="1301"/>
      <c r="GQ12" s="1301"/>
      <c r="GR12" s="1301"/>
      <c r="GS12" s="1302" t="str">
        <f>MID(SUVAHAVUJ!AG19,11,1)</f>
        <v>0</v>
      </c>
      <c r="GT12" s="1302"/>
      <c r="GU12" s="1302"/>
      <c r="GV12" s="1302"/>
      <c r="GW12" s="1303"/>
    </row>
    <row r="13" spans="2:205" s="142" customFormat="1" ht="23.25" customHeight="1" x14ac:dyDescent="0.2">
      <c r="B13" s="1307" t="s">
        <v>2385</v>
      </c>
      <c r="C13" s="1307"/>
      <c r="D13" s="1307"/>
      <c r="E13" s="1307"/>
      <c r="F13" s="1307"/>
      <c r="G13" s="1307"/>
      <c r="H13" s="1307"/>
      <c r="I13" s="1307"/>
      <c r="J13" s="1307"/>
      <c r="K13" s="1307"/>
      <c r="L13" s="1308" t="s">
        <v>3210</v>
      </c>
      <c r="M13" s="1309"/>
      <c r="N13" s="1309"/>
      <c r="O13" s="1309"/>
      <c r="P13" s="1309"/>
      <c r="Q13" s="1309"/>
      <c r="R13" s="1309"/>
      <c r="S13" s="1309"/>
      <c r="T13" s="1309"/>
      <c r="U13" s="1309"/>
      <c r="V13" s="1309"/>
      <c r="W13" s="1309"/>
      <c r="X13" s="1309"/>
      <c r="Y13" s="1309"/>
      <c r="Z13" s="1309"/>
      <c r="AA13" s="1309"/>
      <c r="AB13" s="1309"/>
      <c r="AC13" s="1309"/>
      <c r="AD13" s="1309"/>
      <c r="AE13" s="1309"/>
      <c r="AF13" s="1309"/>
      <c r="AG13" s="1309"/>
      <c r="AH13" s="1309"/>
      <c r="AI13" s="1309"/>
      <c r="AJ13" s="1309"/>
      <c r="AK13" s="1309"/>
      <c r="AL13" s="1309"/>
      <c r="AM13" s="1309"/>
      <c r="AN13" s="1309"/>
      <c r="AO13" s="1309"/>
      <c r="AP13" s="1309"/>
      <c r="AQ13" s="1310" t="s">
        <v>783</v>
      </c>
      <c r="AR13" s="1310"/>
      <c r="AS13" s="1310"/>
      <c r="AT13" s="1310"/>
      <c r="AU13" s="1310"/>
      <c r="AV13" s="1310"/>
      <c r="AW13" s="1310"/>
      <c r="AX13" s="1310"/>
      <c r="AY13" s="505"/>
      <c r="AZ13" s="506"/>
      <c r="BA13" s="1301" t="str">
        <f>MID(SUVAHAVUJ!AD20,1,1)</f>
        <v xml:space="preserve"> </v>
      </c>
      <c r="BB13" s="1301"/>
      <c r="BC13" s="1301"/>
      <c r="BD13" s="1301"/>
      <c r="BE13" s="1301"/>
      <c r="BF13" s="1301"/>
      <c r="BG13" s="1301" t="str">
        <f>MID(SUVAHAVUJ!AD20,2,1)</f>
        <v xml:space="preserve"> </v>
      </c>
      <c r="BH13" s="1301"/>
      <c r="BI13" s="1301"/>
      <c r="BJ13" s="1301"/>
      <c r="BK13" s="1301"/>
      <c r="BL13" s="1301" t="str">
        <f>MID(SUVAHAVUJ!AD20,3,1)</f>
        <v xml:space="preserve"> </v>
      </c>
      <c r="BM13" s="1301"/>
      <c r="BN13" s="1301"/>
      <c r="BO13" s="1301"/>
      <c r="BP13" s="1301"/>
      <c r="BQ13" s="1301"/>
      <c r="BR13" s="1301" t="str">
        <f>MID(SUVAHAVUJ!AD20,4,1)</f>
        <v xml:space="preserve"> </v>
      </c>
      <c r="BS13" s="1301"/>
      <c r="BT13" s="1301"/>
      <c r="BU13" s="1301"/>
      <c r="BV13" s="1301"/>
      <c r="BW13" s="1301" t="str">
        <f>MID(SUVAHAVUJ!AD20,5,1)</f>
        <v xml:space="preserve"> </v>
      </c>
      <c r="BX13" s="1301"/>
      <c r="BY13" s="1301"/>
      <c r="BZ13" s="1301"/>
      <c r="CA13" s="1301"/>
      <c r="CB13" s="1301"/>
      <c r="CC13" s="1301" t="str">
        <f>MID(SUVAHAVUJ!AD20,6,1)</f>
        <v xml:space="preserve"> </v>
      </c>
      <c r="CD13" s="1301"/>
      <c r="CE13" s="1301"/>
      <c r="CF13" s="1301"/>
      <c r="CG13" s="1301"/>
      <c r="CH13" s="1301" t="str">
        <f>MID(SUVAHAVUJ!AD20,7,1)</f>
        <v xml:space="preserve"> </v>
      </c>
      <c r="CI13" s="1301"/>
      <c r="CJ13" s="1301"/>
      <c r="CK13" s="1301"/>
      <c r="CL13" s="1301"/>
      <c r="CM13" s="1301"/>
      <c r="CN13" s="1301" t="str">
        <f>MID(SUVAHAVUJ!AD20,8,1)</f>
        <v xml:space="preserve"> </v>
      </c>
      <c r="CO13" s="1301"/>
      <c r="CP13" s="1301"/>
      <c r="CQ13" s="1301"/>
      <c r="CR13" s="1301"/>
      <c r="CS13" s="1301" t="str">
        <f>MID(SUVAHAVUJ!AD20,9,1)</f>
        <v xml:space="preserve"> </v>
      </c>
      <c r="CT13" s="1301"/>
      <c r="CU13" s="1301"/>
      <c r="CV13" s="1301"/>
      <c r="CW13" s="1301"/>
      <c r="CX13" s="1301"/>
      <c r="CY13" s="1301" t="str">
        <f>MID(SUVAHAVUJ!AD20,10,1)</f>
        <v xml:space="preserve"> </v>
      </c>
      <c r="CZ13" s="1301"/>
      <c r="DA13" s="1301"/>
      <c r="DB13" s="1301"/>
      <c r="DC13" s="1301"/>
      <c r="DD13" s="1301" t="str">
        <f>MID(SUVAHAVUJ!AD20,11,1)</f>
        <v>0</v>
      </c>
      <c r="DE13" s="1301"/>
      <c r="DF13" s="1301"/>
      <c r="DG13" s="1301"/>
      <c r="DH13" s="1301"/>
      <c r="DI13" s="1304"/>
      <c r="DJ13" s="505"/>
      <c r="DK13" s="506"/>
      <c r="DL13" s="1301" t="str">
        <f>MID(SUVAHAVUJ!AE20,1,1)</f>
        <v xml:space="preserve"> </v>
      </c>
      <c r="DM13" s="1301"/>
      <c r="DN13" s="1301"/>
      <c r="DO13" s="1301"/>
      <c r="DP13" s="1301"/>
      <c r="DQ13" s="1301"/>
      <c r="DR13" s="1301" t="str">
        <f>MID(SUVAHAVUJ!AE20,2,1)</f>
        <v xml:space="preserve"> </v>
      </c>
      <c r="DS13" s="1301"/>
      <c r="DT13" s="1301"/>
      <c r="DU13" s="1301"/>
      <c r="DV13" s="1301"/>
      <c r="DW13" s="1301" t="str">
        <f>MID(SUVAHAVUJ!AE20,3,1)</f>
        <v xml:space="preserve"> </v>
      </c>
      <c r="DX13" s="1301"/>
      <c r="DY13" s="1301"/>
      <c r="DZ13" s="1301"/>
      <c r="EA13" s="1301"/>
      <c r="EB13" s="1301"/>
      <c r="EC13" s="1301" t="str">
        <f>MID(SUVAHAVUJ!AE20,4,1)</f>
        <v xml:space="preserve"> </v>
      </c>
      <c r="ED13" s="1301"/>
      <c r="EE13" s="1301"/>
      <c r="EF13" s="1301"/>
      <c r="EG13" s="1301"/>
      <c r="EH13" s="1301" t="str">
        <f>MID(SUVAHAVUJ!AE20,5,1)</f>
        <v xml:space="preserve"> </v>
      </c>
      <c r="EI13" s="1301"/>
      <c r="EJ13" s="1301"/>
      <c r="EK13" s="1301"/>
      <c r="EL13" s="1301"/>
      <c r="EM13" s="1301"/>
      <c r="EN13" s="1301" t="str">
        <f>MID(SUVAHAVUJ!AE20,6,1)</f>
        <v xml:space="preserve"> </v>
      </c>
      <c r="EO13" s="1301"/>
      <c r="EP13" s="1301"/>
      <c r="EQ13" s="1301"/>
      <c r="ER13" s="1301"/>
      <c r="ES13" s="1301" t="str">
        <f>MID(SUVAHAVUJ!AE20,7,1)</f>
        <v xml:space="preserve"> </v>
      </c>
      <c r="ET13" s="1301"/>
      <c r="EU13" s="1301"/>
      <c r="EV13" s="1301"/>
      <c r="EW13" s="1301"/>
      <c r="EX13" s="1301"/>
      <c r="EY13" s="1301" t="str">
        <f>MID(SUVAHAVUJ!AE20,8,1)</f>
        <v xml:space="preserve"> </v>
      </c>
      <c r="EZ13" s="1301"/>
      <c r="FA13" s="1301"/>
      <c r="FB13" s="1301"/>
      <c r="FC13" s="1301"/>
      <c r="FD13" s="1301" t="str">
        <f>MID(SUVAHAVUJ!AE20,9,1)</f>
        <v xml:space="preserve"> </v>
      </c>
      <c r="FE13" s="1301"/>
      <c r="FF13" s="1301"/>
      <c r="FG13" s="1301"/>
      <c r="FH13" s="1301"/>
      <c r="FI13" s="1301"/>
      <c r="FJ13" s="1301" t="str">
        <f>MID(SUVAHAVUJ!AE20,10,1)</f>
        <v xml:space="preserve"> </v>
      </c>
      <c r="FK13" s="1301"/>
      <c r="FL13" s="1301"/>
      <c r="FM13" s="1301"/>
      <c r="FN13" s="1301"/>
      <c r="FO13" s="1302" t="str">
        <f>MID(SUVAHAVUJ!AE20,11,1)</f>
        <v>0</v>
      </c>
      <c r="FP13" s="1302"/>
      <c r="FQ13" s="1302"/>
      <c r="FR13" s="1302"/>
      <c r="FS13" s="1303"/>
      <c r="FT13" s="1306"/>
      <c r="FU13" s="1306"/>
      <c r="FV13" s="1306"/>
      <c r="FW13" s="1306"/>
      <c r="FX13" s="1306"/>
      <c r="FY13" s="1306"/>
      <c r="FZ13" s="1306"/>
      <c r="GA13" s="1306"/>
      <c r="GB13" s="1306"/>
      <c r="GC13" s="1306"/>
      <c r="GD13" s="1306"/>
      <c r="GE13" s="1306"/>
      <c r="GF13" s="1306"/>
      <c r="GG13" s="1306"/>
      <c r="GH13" s="1306"/>
      <c r="GI13" s="1306"/>
      <c r="GJ13" s="1306"/>
      <c r="GK13" s="1306"/>
      <c r="GL13" s="1306"/>
      <c r="GM13" s="1306"/>
      <c r="GN13" s="1306"/>
      <c r="GO13" s="1306"/>
      <c r="GP13" s="1306"/>
      <c r="GQ13" s="1306"/>
      <c r="GR13" s="1306"/>
      <c r="GS13" s="1306"/>
      <c r="GT13" s="1306"/>
      <c r="GU13" s="1306"/>
      <c r="GV13" s="1306"/>
      <c r="GW13" s="1306"/>
    </row>
    <row r="14" spans="2:205" ht="23.25" customHeight="1" x14ac:dyDescent="0.2">
      <c r="B14" s="1307"/>
      <c r="C14" s="1307"/>
      <c r="D14" s="1307"/>
      <c r="E14" s="1307"/>
      <c r="F14" s="1307"/>
      <c r="G14" s="1307"/>
      <c r="H14" s="1307"/>
      <c r="I14" s="1307"/>
      <c r="J14" s="1307"/>
      <c r="K14" s="1307"/>
      <c r="L14" s="1309"/>
      <c r="M14" s="1309"/>
      <c r="N14" s="1309"/>
      <c r="O14" s="1309"/>
      <c r="P14" s="1309"/>
      <c r="Q14" s="1309"/>
      <c r="R14" s="1309"/>
      <c r="S14" s="1309"/>
      <c r="T14" s="1309"/>
      <c r="U14" s="1309"/>
      <c r="V14" s="1309"/>
      <c r="W14" s="1309"/>
      <c r="X14" s="1309"/>
      <c r="Y14" s="1309"/>
      <c r="Z14" s="1309"/>
      <c r="AA14" s="1309"/>
      <c r="AB14" s="1309"/>
      <c r="AC14" s="1309"/>
      <c r="AD14" s="1309"/>
      <c r="AE14" s="1309"/>
      <c r="AF14" s="1309"/>
      <c r="AG14" s="1309"/>
      <c r="AH14" s="1309"/>
      <c r="AI14" s="1309"/>
      <c r="AJ14" s="1309"/>
      <c r="AK14" s="1309"/>
      <c r="AL14" s="1309"/>
      <c r="AM14" s="1309"/>
      <c r="AN14" s="1309"/>
      <c r="AO14" s="1309"/>
      <c r="AP14" s="1309"/>
      <c r="AQ14" s="1310"/>
      <c r="AR14" s="1310"/>
      <c r="AS14" s="1310"/>
      <c r="AT14" s="1310"/>
      <c r="AU14" s="1310"/>
      <c r="AV14" s="1310"/>
      <c r="AW14" s="1310"/>
      <c r="AX14" s="1310"/>
      <c r="AY14" s="505"/>
      <c r="AZ14" s="506"/>
      <c r="BA14" s="1301" t="str">
        <f>MID(SUVAHAVUJ!AF20,1,1)</f>
        <v xml:space="preserve"> </v>
      </c>
      <c r="BB14" s="1301"/>
      <c r="BC14" s="1301"/>
      <c r="BD14" s="1301"/>
      <c r="BE14" s="1301"/>
      <c r="BF14" s="1301"/>
      <c r="BG14" s="1301" t="str">
        <f>MID(SUVAHAVUJ!AF20,2,1)</f>
        <v xml:space="preserve"> </v>
      </c>
      <c r="BH14" s="1301"/>
      <c r="BI14" s="1301"/>
      <c r="BJ14" s="1301"/>
      <c r="BK14" s="1301"/>
      <c r="BL14" s="1301" t="str">
        <f>MID(SUVAHAVUJ!AF20,3,1)</f>
        <v xml:space="preserve"> </v>
      </c>
      <c r="BM14" s="1301"/>
      <c r="BN14" s="1301"/>
      <c r="BO14" s="1301"/>
      <c r="BP14" s="1301"/>
      <c r="BQ14" s="1301"/>
      <c r="BR14" s="1301" t="str">
        <f>MID(SUVAHAVUJ!AF20,4,1)</f>
        <v xml:space="preserve"> </v>
      </c>
      <c r="BS14" s="1301"/>
      <c r="BT14" s="1301"/>
      <c r="BU14" s="1301"/>
      <c r="BV14" s="1301"/>
      <c r="BW14" s="1301" t="str">
        <f>MID(SUVAHAVUJ!AF20,5,1)</f>
        <v xml:space="preserve"> </v>
      </c>
      <c r="BX14" s="1301"/>
      <c r="BY14" s="1301"/>
      <c r="BZ14" s="1301"/>
      <c r="CA14" s="1301"/>
      <c r="CB14" s="1301"/>
      <c r="CC14" s="1301" t="str">
        <f>MID(SUVAHAVUJ!AF20,6,1)</f>
        <v xml:space="preserve"> </v>
      </c>
      <c r="CD14" s="1301"/>
      <c r="CE14" s="1301"/>
      <c r="CF14" s="1301"/>
      <c r="CG14" s="1301"/>
      <c r="CH14" s="1301" t="str">
        <f>MID(SUVAHAVUJ!AF20,7,1)</f>
        <v xml:space="preserve"> </v>
      </c>
      <c r="CI14" s="1301"/>
      <c r="CJ14" s="1301"/>
      <c r="CK14" s="1301"/>
      <c r="CL14" s="1301"/>
      <c r="CM14" s="1301"/>
      <c r="CN14" s="1301" t="str">
        <f>MID(SUVAHAVUJ!AF20,8,1)</f>
        <v xml:space="preserve"> </v>
      </c>
      <c r="CO14" s="1301"/>
      <c r="CP14" s="1301"/>
      <c r="CQ14" s="1301"/>
      <c r="CR14" s="1301"/>
      <c r="CS14" s="1301" t="str">
        <f>MID(SUVAHAVUJ!AF20,9,1)</f>
        <v xml:space="preserve"> </v>
      </c>
      <c r="CT14" s="1301"/>
      <c r="CU14" s="1301"/>
      <c r="CV14" s="1301"/>
      <c r="CW14" s="1301"/>
      <c r="CX14" s="1301"/>
      <c r="CY14" s="1301" t="str">
        <f>MID(SUVAHAVUJ!AF20,10,1)</f>
        <v xml:space="preserve"> </v>
      </c>
      <c r="CZ14" s="1301"/>
      <c r="DA14" s="1301"/>
      <c r="DB14" s="1301"/>
      <c r="DC14" s="1301"/>
      <c r="DD14" s="1301" t="str">
        <f>MID(SUVAHAVUJ!AF20,11,1)</f>
        <v>0</v>
      </c>
      <c r="DE14" s="1301"/>
      <c r="DF14" s="1301"/>
      <c r="DG14" s="1301"/>
      <c r="DH14" s="1301"/>
      <c r="DI14" s="1304"/>
      <c r="DJ14" s="1305"/>
      <c r="DK14" s="1305"/>
      <c r="DL14" s="1305"/>
      <c r="DM14" s="1305"/>
      <c r="DN14" s="1305"/>
      <c r="DO14" s="1305"/>
      <c r="DP14" s="1305"/>
      <c r="DQ14" s="1305"/>
      <c r="DR14" s="1305"/>
      <c r="DS14" s="1305"/>
      <c r="DT14" s="1305"/>
      <c r="DU14" s="1305"/>
      <c r="DV14" s="1305"/>
      <c r="DW14" s="1305"/>
      <c r="DX14" s="1305"/>
      <c r="DY14" s="1305"/>
      <c r="DZ14" s="1305"/>
      <c r="EA14" s="1305"/>
      <c r="EB14" s="1305"/>
      <c r="EC14" s="1305"/>
      <c r="ED14" s="1305"/>
      <c r="EE14" s="1305"/>
      <c r="EF14" s="1305"/>
      <c r="EG14" s="1305"/>
      <c r="EH14" s="1305"/>
      <c r="EI14" s="1305"/>
      <c r="EJ14" s="1305"/>
      <c r="EK14" s="1305"/>
      <c r="EL14" s="1305"/>
      <c r="EM14" s="1305"/>
      <c r="EN14" s="505"/>
      <c r="EO14" s="506"/>
      <c r="EP14" s="1301" t="str">
        <f>MID(SUVAHAVUJ!AG20,1,1)</f>
        <v xml:space="preserve"> </v>
      </c>
      <c r="EQ14" s="1301"/>
      <c r="ER14" s="1301"/>
      <c r="ES14" s="1301"/>
      <c r="ET14" s="1301"/>
      <c r="EU14" s="1301"/>
      <c r="EV14" s="1301" t="str">
        <f>MID(SUVAHAVUJ!AG20,2,1)</f>
        <v xml:space="preserve"> </v>
      </c>
      <c r="EW14" s="1301"/>
      <c r="EX14" s="1301"/>
      <c r="EY14" s="1301"/>
      <c r="EZ14" s="1301"/>
      <c r="FA14" s="1301" t="str">
        <f>MID(SUVAHAVUJ!AG20,3,1)</f>
        <v xml:space="preserve"> </v>
      </c>
      <c r="FB14" s="1301"/>
      <c r="FC14" s="1301"/>
      <c r="FD14" s="1301"/>
      <c r="FE14" s="1301"/>
      <c r="FF14" s="1301"/>
      <c r="FG14" s="1301" t="str">
        <f>MID(SUVAHAVUJ!AG20,4,1)</f>
        <v xml:space="preserve"> </v>
      </c>
      <c r="FH14" s="1301"/>
      <c r="FI14" s="1301"/>
      <c r="FJ14" s="1301"/>
      <c r="FK14" s="1301"/>
      <c r="FL14" s="1301" t="str">
        <f>MID(SUVAHAVUJ!AG20,5,1)</f>
        <v xml:space="preserve"> </v>
      </c>
      <c r="FM14" s="1301"/>
      <c r="FN14" s="1301"/>
      <c r="FO14" s="1301"/>
      <c r="FP14" s="1301"/>
      <c r="FQ14" s="1301"/>
      <c r="FR14" s="1301" t="str">
        <f>MID(SUVAHAVUJ!AG20,6,1)</f>
        <v xml:space="preserve"> </v>
      </c>
      <c r="FS14" s="1301"/>
      <c r="FT14" s="1301"/>
      <c r="FU14" s="1301"/>
      <c r="FV14" s="1301"/>
      <c r="FW14" s="1301" t="str">
        <f>MID(SUVAHAVUJ!AG20,7,1)</f>
        <v xml:space="preserve"> </v>
      </c>
      <c r="FX14" s="1301"/>
      <c r="FY14" s="1301"/>
      <c r="FZ14" s="1301"/>
      <c r="GA14" s="1301"/>
      <c r="GB14" s="1301"/>
      <c r="GC14" s="1301" t="str">
        <f>MID(SUVAHAVUJ!AG20,8,1)</f>
        <v xml:space="preserve"> </v>
      </c>
      <c r="GD14" s="1301"/>
      <c r="GE14" s="1301"/>
      <c r="GF14" s="1301"/>
      <c r="GG14" s="1301"/>
      <c r="GH14" s="1301" t="str">
        <f>MID(SUVAHAVUJ!AG20,9,1)</f>
        <v xml:space="preserve"> </v>
      </c>
      <c r="GI14" s="1301"/>
      <c r="GJ14" s="1301"/>
      <c r="GK14" s="1301"/>
      <c r="GL14" s="1301"/>
      <c r="GM14" s="1301"/>
      <c r="GN14" s="1301" t="str">
        <f>MID(SUVAHAVUJ!AG20,10,1)</f>
        <v xml:space="preserve"> </v>
      </c>
      <c r="GO14" s="1301"/>
      <c r="GP14" s="1301"/>
      <c r="GQ14" s="1301"/>
      <c r="GR14" s="1301"/>
      <c r="GS14" s="1302" t="str">
        <f>MID(SUVAHAVUJ!AG20,11,1)</f>
        <v>0</v>
      </c>
      <c r="GT14" s="1302"/>
      <c r="GU14" s="1302"/>
      <c r="GV14" s="1302"/>
      <c r="GW14" s="1303"/>
    </row>
    <row r="15" spans="2:205" s="142" customFormat="1" ht="24" customHeight="1" x14ac:dyDescent="0.2">
      <c r="B15" s="1307" t="s">
        <v>2414</v>
      </c>
      <c r="C15" s="1307"/>
      <c r="D15" s="1307"/>
      <c r="E15" s="1307"/>
      <c r="F15" s="1307"/>
      <c r="G15" s="1307"/>
      <c r="H15" s="1307"/>
      <c r="I15" s="1307"/>
      <c r="J15" s="1307"/>
      <c r="K15" s="1307"/>
      <c r="L15" s="1308" t="s">
        <v>3211</v>
      </c>
      <c r="M15" s="1309"/>
      <c r="N15" s="1309"/>
      <c r="O15" s="1309"/>
      <c r="P15" s="1309"/>
      <c r="Q15" s="1309"/>
      <c r="R15" s="1309"/>
      <c r="S15" s="1309"/>
      <c r="T15" s="1309"/>
      <c r="U15" s="1309"/>
      <c r="V15" s="1309"/>
      <c r="W15" s="1309"/>
      <c r="X15" s="1309"/>
      <c r="Y15" s="1309"/>
      <c r="Z15" s="1309"/>
      <c r="AA15" s="1309"/>
      <c r="AB15" s="1309"/>
      <c r="AC15" s="1309"/>
      <c r="AD15" s="1309"/>
      <c r="AE15" s="1309"/>
      <c r="AF15" s="1309"/>
      <c r="AG15" s="1309"/>
      <c r="AH15" s="1309"/>
      <c r="AI15" s="1309"/>
      <c r="AJ15" s="1309"/>
      <c r="AK15" s="1309"/>
      <c r="AL15" s="1309"/>
      <c r="AM15" s="1309"/>
      <c r="AN15" s="1309"/>
      <c r="AO15" s="1309"/>
      <c r="AP15" s="1309"/>
      <c r="AQ15" s="1310" t="s">
        <v>102</v>
      </c>
      <c r="AR15" s="1310"/>
      <c r="AS15" s="1310"/>
      <c r="AT15" s="1310"/>
      <c r="AU15" s="1310"/>
      <c r="AV15" s="1310"/>
      <c r="AW15" s="1310"/>
      <c r="AX15" s="1310"/>
      <c r="AY15" s="505"/>
      <c r="AZ15" s="506"/>
      <c r="BA15" s="1301" t="str">
        <f>MID(SUVAHAVUJ!AD21,1,1)</f>
        <v xml:space="preserve"> </v>
      </c>
      <c r="BB15" s="1301"/>
      <c r="BC15" s="1301"/>
      <c r="BD15" s="1301"/>
      <c r="BE15" s="1301"/>
      <c r="BF15" s="1301"/>
      <c r="BG15" s="1301" t="str">
        <f>MID(SUVAHAVUJ!AD21,2,1)</f>
        <v xml:space="preserve"> </v>
      </c>
      <c r="BH15" s="1301"/>
      <c r="BI15" s="1301"/>
      <c r="BJ15" s="1301"/>
      <c r="BK15" s="1301"/>
      <c r="BL15" s="1301" t="str">
        <f>MID(SUVAHAVUJ!AD21,3,1)</f>
        <v xml:space="preserve"> </v>
      </c>
      <c r="BM15" s="1301"/>
      <c r="BN15" s="1301"/>
      <c r="BO15" s="1301"/>
      <c r="BP15" s="1301"/>
      <c r="BQ15" s="1301"/>
      <c r="BR15" s="1301" t="str">
        <f>MID(SUVAHAVUJ!AD21,4,1)</f>
        <v xml:space="preserve"> </v>
      </c>
      <c r="BS15" s="1301"/>
      <c r="BT15" s="1301"/>
      <c r="BU15" s="1301"/>
      <c r="BV15" s="1301"/>
      <c r="BW15" s="1301" t="str">
        <f>MID(SUVAHAVUJ!AD21,5,1)</f>
        <v xml:space="preserve"> </v>
      </c>
      <c r="BX15" s="1301"/>
      <c r="BY15" s="1301"/>
      <c r="BZ15" s="1301"/>
      <c r="CA15" s="1301"/>
      <c r="CB15" s="1301"/>
      <c r="CC15" s="1301" t="str">
        <f>MID(SUVAHAVUJ!AD21,6,1)</f>
        <v xml:space="preserve"> </v>
      </c>
      <c r="CD15" s="1301"/>
      <c r="CE15" s="1301"/>
      <c r="CF15" s="1301"/>
      <c r="CG15" s="1301"/>
      <c r="CH15" s="1301" t="str">
        <f>MID(SUVAHAVUJ!AD21,7,1)</f>
        <v xml:space="preserve"> </v>
      </c>
      <c r="CI15" s="1301"/>
      <c r="CJ15" s="1301"/>
      <c r="CK15" s="1301"/>
      <c r="CL15" s="1301"/>
      <c r="CM15" s="1301"/>
      <c r="CN15" s="1301" t="str">
        <f>MID(SUVAHAVUJ!AD21,8,1)</f>
        <v xml:space="preserve"> </v>
      </c>
      <c r="CO15" s="1301"/>
      <c r="CP15" s="1301"/>
      <c r="CQ15" s="1301"/>
      <c r="CR15" s="1301"/>
      <c r="CS15" s="1301" t="str">
        <f>MID(SUVAHAVUJ!AD21,9,1)</f>
        <v xml:space="preserve"> </v>
      </c>
      <c r="CT15" s="1301"/>
      <c r="CU15" s="1301"/>
      <c r="CV15" s="1301"/>
      <c r="CW15" s="1301"/>
      <c r="CX15" s="1301"/>
      <c r="CY15" s="1301" t="str">
        <f>MID(SUVAHAVUJ!AD21,10,1)</f>
        <v xml:space="preserve"> </v>
      </c>
      <c r="CZ15" s="1301"/>
      <c r="DA15" s="1301"/>
      <c r="DB15" s="1301"/>
      <c r="DC15" s="1301"/>
      <c r="DD15" s="1301" t="str">
        <f>MID(SUVAHAVUJ!AD21,11,1)</f>
        <v>0</v>
      </c>
      <c r="DE15" s="1301"/>
      <c r="DF15" s="1301"/>
      <c r="DG15" s="1301"/>
      <c r="DH15" s="1301"/>
      <c r="DI15" s="1304"/>
      <c r="DJ15" s="505"/>
      <c r="DK15" s="506"/>
      <c r="DL15" s="1301" t="str">
        <f>MID(SUVAHAVUJ!AE21,1,1)</f>
        <v xml:space="preserve"> </v>
      </c>
      <c r="DM15" s="1301"/>
      <c r="DN15" s="1301"/>
      <c r="DO15" s="1301"/>
      <c r="DP15" s="1301"/>
      <c r="DQ15" s="1301"/>
      <c r="DR15" s="1301" t="str">
        <f>MID(SUVAHAVUJ!AE21,2,1)</f>
        <v xml:space="preserve"> </v>
      </c>
      <c r="DS15" s="1301"/>
      <c r="DT15" s="1301"/>
      <c r="DU15" s="1301"/>
      <c r="DV15" s="1301"/>
      <c r="DW15" s="1301" t="str">
        <f>MID(SUVAHAVUJ!AE21,3,1)</f>
        <v xml:space="preserve"> </v>
      </c>
      <c r="DX15" s="1301"/>
      <c r="DY15" s="1301"/>
      <c r="DZ15" s="1301"/>
      <c r="EA15" s="1301"/>
      <c r="EB15" s="1301"/>
      <c r="EC15" s="1301" t="str">
        <f>MID(SUVAHAVUJ!AE21,4,1)</f>
        <v xml:space="preserve"> </v>
      </c>
      <c r="ED15" s="1301"/>
      <c r="EE15" s="1301"/>
      <c r="EF15" s="1301"/>
      <c r="EG15" s="1301"/>
      <c r="EH15" s="1301" t="str">
        <f>MID(SUVAHAVUJ!AE21,5,1)</f>
        <v xml:space="preserve"> </v>
      </c>
      <c r="EI15" s="1301"/>
      <c r="EJ15" s="1301"/>
      <c r="EK15" s="1301"/>
      <c r="EL15" s="1301"/>
      <c r="EM15" s="1301"/>
      <c r="EN15" s="1301" t="str">
        <f>MID(SUVAHAVUJ!AE21,6,1)</f>
        <v xml:space="preserve"> </v>
      </c>
      <c r="EO15" s="1301"/>
      <c r="EP15" s="1301"/>
      <c r="EQ15" s="1301"/>
      <c r="ER15" s="1301"/>
      <c r="ES15" s="1301" t="str">
        <f>MID(SUVAHAVUJ!AE21,7,1)</f>
        <v xml:space="preserve"> </v>
      </c>
      <c r="ET15" s="1301"/>
      <c r="EU15" s="1301"/>
      <c r="EV15" s="1301"/>
      <c r="EW15" s="1301"/>
      <c r="EX15" s="1301"/>
      <c r="EY15" s="1301" t="str">
        <f>MID(SUVAHAVUJ!AE21,8,1)</f>
        <v xml:space="preserve"> </v>
      </c>
      <c r="EZ15" s="1301"/>
      <c r="FA15" s="1301"/>
      <c r="FB15" s="1301"/>
      <c r="FC15" s="1301"/>
      <c r="FD15" s="1301" t="str">
        <f>MID(SUVAHAVUJ!AE21,9,1)</f>
        <v xml:space="preserve"> </v>
      </c>
      <c r="FE15" s="1301"/>
      <c r="FF15" s="1301"/>
      <c r="FG15" s="1301"/>
      <c r="FH15" s="1301"/>
      <c r="FI15" s="1301"/>
      <c r="FJ15" s="1301" t="str">
        <f>MID(SUVAHAVUJ!AE21,10,1)</f>
        <v xml:space="preserve"> </v>
      </c>
      <c r="FK15" s="1301"/>
      <c r="FL15" s="1301"/>
      <c r="FM15" s="1301"/>
      <c r="FN15" s="1301"/>
      <c r="FO15" s="1302" t="str">
        <f>MID(SUVAHAVUJ!AE21,11,1)</f>
        <v>0</v>
      </c>
      <c r="FP15" s="1302"/>
      <c r="FQ15" s="1302"/>
      <c r="FR15" s="1302"/>
      <c r="FS15" s="1303"/>
      <c r="FT15" s="1306"/>
      <c r="FU15" s="1306"/>
      <c r="FV15" s="1306"/>
      <c r="FW15" s="1306"/>
      <c r="FX15" s="1306"/>
      <c r="FY15" s="1306"/>
      <c r="FZ15" s="1306"/>
      <c r="GA15" s="1306"/>
      <c r="GB15" s="1306"/>
      <c r="GC15" s="1306"/>
      <c r="GD15" s="1306"/>
      <c r="GE15" s="1306"/>
      <c r="GF15" s="1306"/>
      <c r="GG15" s="1306"/>
      <c r="GH15" s="1306"/>
      <c r="GI15" s="1306"/>
      <c r="GJ15" s="1306"/>
      <c r="GK15" s="1306"/>
      <c r="GL15" s="1306"/>
      <c r="GM15" s="1306"/>
      <c r="GN15" s="1306"/>
      <c r="GO15" s="1306"/>
      <c r="GP15" s="1306"/>
      <c r="GQ15" s="1306"/>
      <c r="GR15" s="1306"/>
      <c r="GS15" s="1306"/>
      <c r="GT15" s="1306"/>
      <c r="GU15" s="1306"/>
      <c r="GV15" s="1306"/>
      <c r="GW15" s="1306"/>
    </row>
    <row r="16" spans="2:205" ht="24.75" customHeight="1" x14ac:dyDescent="0.2">
      <c r="B16" s="1307"/>
      <c r="C16" s="1307"/>
      <c r="D16" s="1307"/>
      <c r="E16" s="1307"/>
      <c r="F16" s="1307"/>
      <c r="G16" s="1307"/>
      <c r="H16" s="1307"/>
      <c r="I16" s="1307"/>
      <c r="J16" s="1307"/>
      <c r="K16" s="1307"/>
      <c r="L16" s="1309"/>
      <c r="M16" s="1309"/>
      <c r="N16" s="1309"/>
      <c r="O16" s="1309"/>
      <c r="P16" s="1309"/>
      <c r="Q16" s="1309"/>
      <c r="R16" s="1309"/>
      <c r="S16" s="1309"/>
      <c r="T16" s="1309"/>
      <c r="U16" s="1309"/>
      <c r="V16" s="1309"/>
      <c r="W16" s="1309"/>
      <c r="X16" s="1309"/>
      <c r="Y16" s="1309"/>
      <c r="Z16" s="1309"/>
      <c r="AA16" s="1309"/>
      <c r="AB16" s="1309"/>
      <c r="AC16" s="1309"/>
      <c r="AD16" s="1309"/>
      <c r="AE16" s="1309"/>
      <c r="AF16" s="1309"/>
      <c r="AG16" s="1309"/>
      <c r="AH16" s="1309"/>
      <c r="AI16" s="1309"/>
      <c r="AJ16" s="1309"/>
      <c r="AK16" s="1309"/>
      <c r="AL16" s="1309"/>
      <c r="AM16" s="1309"/>
      <c r="AN16" s="1309"/>
      <c r="AO16" s="1309"/>
      <c r="AP16" s="1309"/>
      <c r="AQ16" s="1310"/>
      <c r="AR16" s="1310"/>
      <c r="AS16" s="1310"/>
      <c r="AT16" s="1310"/>
      <c r="AU16" s="1310"/>
      <c r="AV16" s="1310"/>
      <c r="AW16" s="1310"/>
      <c r="AX16" s="1310"/>
      <c r="AY16" s="505"/>
      <c r="AZ16" s="506"/>
      <c r="BA16" s="1301" t="str">
        <f>MID(SUVAHAVUJ!AF21,1,1)</f>
        <v xml:space="preserve"> </v>
      </c>
      <c r="BB16" s="1301"/>
      <c r="BC16" s="1301"/>
      <c r="BD16" s="1301"/>
      <c r="BE16" s="1301"/>
      <c r="BF16" s="1301"/>
      <c r="BG16" s="1301" t="str">
        <f>MID(SUVAHAVUJ!AF21,2,1)</f>
        <v xml:space="preserve"> </v>
      </c>
      <c r="BH16" s="1301"/>
      <c r="BI16" s="1301"/>
      <c r="BJ16" s="1301"/>
      <c r="BK16" s="1301"/>
      <c r="BL16" s="1301" t="str">
        <f>MID(SUVAHAVUJ!AF21,3,1)</f>
        <v xml:space="preserve"> </v>
      </c>
      <c r="BM16" s="1301"/>
      <c r="BN16" s="1301"/>
      <c r="BO16" s="1301"/>
      <c r="BP16" s="1301"/>
      <c r="BQ16" s="1301"/>
      <c r="BR16" s="1301" t="str">
        <f>MID(SUVAHAVUJ!AF21,4,1)</f>
        <v xml:space="preserve"> </v>
      </c>
      <c r="BS16" s="1301"/>
      <c r="BT16" s="1301"/>
      <c r="BU16" s="1301"/>
      <c r="BV16" s="1301"/>
      <c r="BW16" s="1301" t="str">
        <f>MID(SUVAHAVUJ!AF21,5,1)</f>
        <v xml:space="preserve"> </v>
      </c>
      <c r="BX16" s="1301"/>
      <c r="BY16" s="1301"/>
      <c r="BZ16" s="1301"/>
      <c r="CA16" s="1301"/>
      <c r="CB16" s="1301"/>
      <c r="CC16" s="1301" t="str">
        <f>MID(SUVAHAVUJ!AF21,6,1)</f>
        <v xml:space="preserve"> </v>
      </c>
      <c r="CD16" s="1301"/>
      <c r="CE16" s="1301"/>
      <c r="CF16" s="1301"/>
      <c r="CG16" s="1301"/>
      <c r="CH16" s="1301" t="str">
        <f>MID(SUVAHAVUJ!AF21,7,1)</f>
        <v xml:space="preserve"> </v>
      </c>
      <c r="CI16" s="1301"/>
      <c r="CJ16" s="1301"/>
      <c r="CK16" s="1301"/>
      <c r="CL16" s="1301"/>
      <c r="CM16" s="1301"/>
      <c r="CN16" s="1301" t="str">
        <f>MID(SUVAHAVUJ!AF21,8,1)</f>
        <v xml:space="preserve"> </v>
      </c>
      <c r="CO16" s="1301"/>
      <c r="CP16" s="1301"/>
      <c r="CQ16" s="1301"/>
      <c r="CR16" s="1301"/>
      <c r="CS16" s="1301" t="str">
        <f>MID(SUVAHAVUJ!AF21,9,1)</f>
        <v xml:space="preserve"> </v>
      </c>
      <c r="CT16" s="1301"/>
      <c r="CU16" s="1301"/>
      <c r="CV16" s="1301"/>
      <c r="CW16" s="1301"/>
      <c r="CX16" s="1301"/>
      <c r="CY16" s="1301" t="str">
        <f>MID(SUVAHAVUJ!AF21,10,1)</f>
        <v xml:space="preserve"> </v>
      </c>
      <c r="CZ16" s="1301"/>
      <c r="DA16" s="1301"/>
      <c r="DB16" s="1301"/>
      <c r="DC16" s="1301"/>
      <c r="DD16" s="1301" t="str">
        <f>MID(SUVAHAVUJ!AF21,11,1)</f>
        <v>0</v>
      </c>
      <c r="DE16" s="1301"/>
      <c r="DF16" s="1301"/>
      <c r="DG16" s="1301"/>
      <c r="DH16" s="1301"/>
      <c r="DI16" s="1304"/>
      <c r="DJ16" s="1305"/>
      <c r="DK16" s="1305"/>
      <c r="DL16" s="1305"/>
      <c r="DM16" s="1305"/>
      <c r="DN16" s="1305"/>
      <c r="DO16" s="1305"/>
      <c r="DP16" s="1305"/>
      <c r="DQ16" s="1305"/>
      <c r="DR16" s="1305"/>
      <c r="DS16" s="1305"/>
      <c r="DT16" s="1305"/>
      <c r="DU16" s="1305"/>
      <c r="DV16" s="1305"/>
      <c r="DW16" s="1305"/>
      <c r="DX16" s="1305"/>
      <c r="DY16" s="1305"/>
      <c r="DZ16" s="1305"/>
      <c r="EA16" s="1305"/>
      <c r="EB16" s="1305"/>
      <c r="EC16" s="1305"/>
      <c r="ED16" s="1305"/>
      <c r="EE16" s="1305"/>
      <c r="EF16" s="1305"/>
      <c r="EG16" s="1305"/>
      <c r="EH16" s="1305"/>
      <c r="EI16" s="1305"/>
      <c r="EJ16" s="1305"/>
      <c r="EK16" s="1305"/>
      <c r="EL16" s="1305"/>
      <c r="EM16" s="1305"/>
      <c r="EN16" s="505"/>
      <c r="EO16" s="506"/>
      <c r="EP16" s="1301" t="str">
        <f>MID(SUVAHAVUJ!AG21,1,1)</f>
        <v xml:space="preserve"> </v>
      </c>
      <c r="EQ16" s="1301"/>
      <c r="ER16" s="1301"/>
      <c r="ES16" s="1301"/>
      <c r="ET16" s="1301"/>
      <c r="EU16" s="1301"/>
      <c r="EV16" s="1301" t="str">
        <f>MID(SUVAHAVUJ!AG21,2,1)</f>
        <v xml:space="preserve"> </v>
      </c>
      <c r="EW16" s="1301"/>
      <c r="EX16" s="1301"/>
      <c r="EY16" s="1301"/>
      <c r="EZ16" s="1301"/>
      <c r="FA16" s="1301" t="str">
        <f>MID(SUVAHAVUJ!AG21,3,1)</f>
        <v xml:space="preserve"> </v>
      </c>
      <c r="FB16" s="1301"/>
      <c r="FC16" s="1301"/>
      <c r="FD16" s="1301"/>
      <c r="FE16" s="1301"/>
      <c r="FF16" s="1301"/>
      <c r="FG16" s="1301" t="str">
        <f>MID(SUVAHAVUJ!AG21,4,1)</f>
        <v xml:space="preserve"> </v>
      </c>
      <c r="FH16" s="1301"/>
      <c r="FI16" s="1301"/>
      <c r="FJ16" s="1301"/>
      <c r="FK16" s="1301"/>
      <c r="FL16" s="1301" t="str">
        <f>MID(SUVAHAVUJ!AG21,5,1)</f>
        <v xml:space="preserve"> </v>
      </c>
      <c r="FM16" s="1301"/>
      <c r="FN16" s="1301"/>
      <c r="FO16" s="1301"/>
      <c r="FP16" s="1301"/>
      <c r="FQ16" s="1301"/>
      <c r="FR16" s="1301" t="str">
        <f>MID(SUVAHAVUJ!AG21,6,1)</f>
        <v xml:space="preserve"> </v>
      </c>
      <c r="FS16" s="1301"/>
      <c r="FT16" s="1301"/>
      <c r="FU16" s="1301"/>
      <c r="FV16" s="1301"/>
      <c r="FW16" s="1301" t="str">
        <f>MID(SUVAHAVUJ!AG21,7,1)</f>
        <v xml:space="preserve"> </v>
      </c>
      <c r="FX16" s="1301"/>
      <c r="FY16" s="1301"/>
      <c r="FZ16" s="1301"/>
      <c r="GA16" s="1301"/>
      <c r="GB16" s="1301"/>
      <c r="GC16" s="1301" t="str">
        <f>MID(SUVAHAVUJ!AG21,8,1)</f>
        <v xml:space="preserve"> </v>
      </c>
      <c r="GD16" s="1301"/>
      <c r="GE16" s="1301"/>
      <c r="GF16" s="1301"/>
      <c r="GG16" s="1301"/>
      <c r="GH16" s="1301" t="str">
        <f>MID(SUVAHAVUJ!AG21,9,1)</f>
        <v xml:space="preserve"> </v>
      </c>
      <c r="GI16" s="1301"/>
      <c r="GJ16" s="1301"/>
      <c r="GK16" s="1301"/>
      <c r="GL16" s="1301"/>
      <c r="GM16" s="1301"/>
      <c r="GN16" s="1301" t="str">
        <f>MID(SUVAHAVUJ!AG21,10,1)</f>
        <v xml:space="preserve"> </v>
      </c>
      <c r="GO16" s="1301"/>
      <c r="GP16" s="1301"/>
      <c r="GQ16" s="1301"/>
      <c r="GR16" s="1301"/>
      <c r="GS16" s="1302" t="str">
        <f>MID(SUVAHAVUJ!AG21,11,1)</f>
        <v>0</v>
      </c>
      <c r="GT16" s="1302"/>
      <c r="GU16" s="1302"/>
      <c r="GV16" s="1302"/>
      <c r="GW16" s="1303"/>
    </row>
    <row r="17" spans="2:205" s="142" customFormat="1" ht="23.25" customHeight="1" x14ac:dyDescent="0.2">
      <c r="B17" s="1307" t="s">
        <v>2418</v>
      </c>
      <c r="C17" s="1307"/>
      <c r="D17" s="1307"/>
      <c r="E17" s="1307"/>
      <c r="F17" s="1307"/>
      <c r="G17" s="1307"/>
      <c r="H17" s="1307"/>
      <c r="I17" s="1307"/>
      <c r="J17" s="1307"/>
      <c r="K17" s="1307"/>
      <c r="L17" s="1308" t="s">
        <v>3212</v>
      </c>
      <c r="M17" s="1309"/>
      <c r="N17" s="1309"/>
      <c r="O17" s="1309"/>
      <c r="P17" s="1309"/>
      <c r="Q17" s="1309"/>
      <c r="R17" s="1309"/>
      <c r="S17" s="1309"/>
      <c r="T17" s="1309"/>
      <c r="U17" s="1309"/>
      <c r="V17" s="1309"/>
      <c r="W17" s="1309"/>
      <c r="X17" s="1309"/>
      <c r="Y17" s="1309"/>
      <c r="Z17" s="1309"/>
      <c r="AA17" s="1309"/>
      <c r="AB17" s="1309"/>
      <c r="AC17" s="1309"/>
      <c r="AD17" s="1309"/>
      <c r="AE17" s="1309"/>
      <c r="AF17" s="1309"/>
      <c r="AG17" s="1309"/>
      <c r="AH17" s="1309"/>
      <c r="AI17" s="1309"/>
      <c r="AJ17" s="1309"/>
      <c r="AK17" s="1309"/>
      <c r="AL17" s="1309"/>
      <c r="AM17" s="1309"/>
      <c r="AN17" s="1309"/>
      <c r="AO17" s="1309"/>
      <c r="AP17" s="1309"/>
      <c r="AQ17" s="1310" t="s">
        <v>784</v>
      </c>
      <c r="AR17" s="1310"/>
      <c r="AS17" s="1310"/>
      <c r="AT17" s="1310"/>
      <c r="AU17" s="1310"/>
      <c r="AV17" s="1310"/>
      <c r="AW17" s="1310"/>
      <c r="AX17" s="1310"/>
      <c r="AY17" s="505"/>
      <c r="AZ17" s="506"/>
      <c r="BA17" s="1302" t="str">
        <f>MID(SUVAHAVUJ!AD22,1,1)</f>
        <v xml:space="preserve"> </v>
      </c>
      <c r="BB17" s="1302"/>
      <c r="BC17" s="1302"/>
      <c r="BD17" s="1302"/>
      <c r="BE17" s="1302"/>
      <c r="BF17" s="1302"/>
      <c r="BG17" s="1302" t="str">
        <f>MID(SUVAHAVUJ!AD22,2,1)</f>
        <v xml:space="preserve"> </v>
      </c>
      <c r="BH17" s="1302"/>
      <c r="BI17" s="1302"/>
      <c r="BJ17" s="1302"/>
      <c r="BK17" s="1302"/>
      <c r="BL17" s="1302" t="str">
        <f>MID(SUVAHAVUJ!AD22,3,1)</f>
        <v xml:space="preserve"> </v>
      </c>
      <c r="BM17" s="1302"/>
      <c r="BN17" s="1302"/>
      <c r="BO17" s="1302"/>
      <c r="BP17" s="1302"/>
      <c r="BQ17" s="1302"/>
      <c r="BR17" s="1302" t="str">
        <f>MID(SUVAHAVUJ!AD22,4,1)</f>
        <v xml:space="preserve"> </v>
      </c>
      <c r="BS17" s="1302"/>
      <c r="BT17" s="1302"/>
      <c r="BU17" s="1302"/>
      <c r="BV17" s="1302"/>
      <c r="BW17" s="1302" t="str">
        <f>MID(SUVAHAVUJ!AD22,5,1)</f>
        <v xml:space="preserve"> </v>
      </c>
      <c r="BX17" s="1302"/>
      <c r="BY17" s="1302"/>
      <c r="BZ17" s="1302"/>
      <c r="CA17" s="1302"/>
      <c r="CB17" s="1302"/>
      <c r="CC17" s="1302" t="str">
        <f>MID(SUVAHAVUJ!AD22,6,1)</f>
        <v xml:space="preserve"> </v>
      </c>
      <c r="CD17" s="1302"/>
      <c r="CE17" s="1302"/>
      <c r="CF17" s="1302"/>
      <c r="CG17" s="1302"/>
      <c r="CH17" s="1302" t="str">
        <f>MID(SUVAHAVUJ!AD22,7,1)</f>
        <v xml:space="preserve"> </v>
      </c>
      <c r="CI17" s="1302"/>
      <c r="CJ17" s="1302"/>
      <c r="CK17" s="1302"/>
      <c r="CL17" s="1302"/>
      <c r="CM17" s="1302"/>
      <c r="CN17" s="1302" t="str">
        <f>MID(SUVAHAVUJ!AD22,8,1)</f>
        <v xml:space="preserve"> </v>
      </c>
      <c r="CO17" s="1302"/>
      <c r="CP17" s="1302"/>
      <c r="CQ17" s="1302"/>
      <c r="CR17" s="1302"/>
      <c r="CS17" s="1302" t="str">
        <f>MID(SUVAHAVUJ!AD22,9,1)</f>
        <v xml:space="preserve"> </v>
      </c>
      <c r="CT17" s="1302"/>
      <c r="CU17" s="1302"/>
      <c r="CV17" s="1302"/>
      <c r="CW17" s="1302"/>
      <c r="CX17" s="1302"/>
      <c r="CY17" s="1302" t="str">
        <f>MID(SUVAHAVUJ!AD22,10,1)</f>
        <v xml:space="preserve"> </v>
      </c>
      <c r="CZ17" s="1302"/>
      <c r="DA17" s="1302"/>
      <c r="DB17" s="1302"/>
      <c r="DC17" s="1302"/>
      <c r="DD17" s="1302" t="str">
        <f>MID(SUVAHAVUJ!AD22,11,1)</f>
        <v>0</v>
      </c>
      <c r="DE17" s="1302"/>
      <c r="DF17" s="1302"/>
      <c r="DG17" s="1302"/>
      <c r="DH17" s="1302"/>
      <c r="DI17" s="1303"/>
      <c r="DJ17" s="505"/>
      <c r="DK17" s="506"/>
      <c r="DL17" s="1301" t="str">
        <f>MID(SUVAHAVUJ!AE22,1,1)</f>
        <v xml:space="preserve"> </v>
      </c>
      <c r="DM17" s="1301"/>
      <c r="DN17" s="1301"/>
      <c r="DO17" s="1301"/>
      <c r="DP17" s="1301"/>
      <c r="DQ17" s="1301"/>
      <c r="DR17" s="1301" t="str">
        <f>MID(SUVAHAVUJ!AE22,2,1)</f>
        <v xml:space="preserve"> </v>
      </c>
      <c r="DS17" s="1301"/>
      <c r="DT17" s="1301"/>
      <c r="DU17" s="1301"/>
      <c r="DV17" s="1301"/>
      <c r="DW17" s="1301" t="str">
        <f>MID(SUVAHAVUJ!AE22,3,1)</f>
        <v xml:space="preserve"> </v>
      </c>
      <c r="DX17" s="1301"/>
      <c r="DY17" s="1301"/>
      <c r="DZ17" s="1301"/>
      <c r="EA17" s="1301"/>
      <c r="EB17" s="1301"/>
      <c r="EC17" s="1301" t="str">
        <f>MID(SUVAHAVUJ!AE22,4,1)</f>
        <v xml:space="preserve"> </v>
      </c>
      <c r="ED17" s="1301"/>
      <c r="EE17" s="1301"/>
      <c r="EF17" s="1301"/>
      <c r="EG17" s="1301"/>
      <c r="EH17" s="1301" t="str">
        <f>MID(SUVAHAVUJ!AE22,5,1)</f>
        <v xml:space="preserve"> </v>
      </c>
      <c r="EI17" s="1301"/>
      <c r="EJ17" s="1301"/>
      <c r="EK17" s="1301"/>
      <c r="EL17" s="1301"/>
      <c r="EM17" s="1301"/>
      <c r="EN17" s="1301" t="str">
        <f>MID(SUVAHAVUJ!AE22,6,1)</f>
        <v xml:space="preserve"> </v>
      </c>
      <c r="EO17" s="1301"/>
      <c r="EP17" s="1301"/>
      <c r="EQ17" s="1301"/>
      <c r="ER17" s="1301"/>
      <c r="ES17" s="1301" t="str">
        <f>MID(SUVAHAVUJ!AE22,7,1)</f>
        <v xml:space="preserve"> </v>
      </c>
      <c r="ET17" s="1301"/>
      <c r="EU17" s="1301"/>
      <c r="EV17" s="1301"/>
      <c r="EW17" s="1301"/>
      <c r="EX17" s="1301"/>
      <c r="EY17" s="1301" t="str">
        <f>MID(SUVAHAVUJ!AE22,8,1)</f>
        <v xml:space="preserve"> </v>
      </c>
      <c r="EZ17" s="1301"/>
      <c r="FA17" s="1301"/>
      <c r="FB17" s="1301"/>
      <c r="FC17" s="1301"/>
      <c r="FD17" s="1301" t="str">
        <f>MID(SUVAHAVUJ!AE22,9,1)</f>
        <v xml:space="preserve"> </v>
      </c>
      <c r="FE17" s="1301"/>
      <c r="FF17" s="1301"/>
      <c r="FG17" s="1301"/>
      <c r="FH17" s="1301"/>
      <c r="FI17" s="1301"/>
      <c r="FJ17" s="1301" t="str">
        <f>MID(SUVAHAVUJ!AE22,10,1)</f>
        <v xml:space="preserve"> </v>
      </c>
      <c r="FK17" s="1301"/>
      <c r="FL17" s="1301"/>
      <c r="FM17" s="1301"/>
      <c r="FN17" s="1301"/>
      <c r="FO17" s="1302" t="str">
        <f>MID(SUVAHAVUJ!AE22,11,1)</f>
        <v>0</v>
      </c>
      <c r="FP17" s="1302"/>
      <c r="FQ17" s="1302"/>
      <c r="FR17" s="1302"/>
      <c r="FS17" s="1303"/>
      <c r="FT17" s="1306"/>
      <c r="FU17" s="1306"/>
      <c r="FV17" s="1306"/>
      <c r="FW17" s="1306"/>
      <c r="FX17" s="1306"/>
      <c r="FY17" s="1306"/>
      <c r="FZ17" s="1306"/>
      <c r="GA17" s="1306"/>
      <c r="GB17" s="1306"/>
      <c r="GC17" s="1306"/>
      <c r="GD17" s="1306"/>
      <c r="GE17" s="1306"/>
      <c r="GF17" s="1306"/>
      <c r="GG17" s="1306"/>
      <c r="GH17" s="1306"/>
      <c r="GI17" s="1306"/>
      <c r="GJ17" s="1306"/>
      <c r="GK17" s="1306"/>
      <c r="GL17" s="1306"/>
      <c r="GM17" s="1306"/>
      <c r="GN17" s="1306"/>
      <c r="GO17" s="1306"/>
      <c r="GP17" s="1306"/>
      <c r="GQ17" s="1306"/>
      <c r="GR17" s="1306"/>
      <c r="GS17" s="1306"/>
      <c r="GT17" s="1306"/>
      <c r="GU17" s="1306"/>
      <c r="GV17" s="1306"/>
      <c r="GW17" s="1306"/>
    </row>
    <row r="18" spans="2:205" ht="23.25" customHeight="1" x14ac:dyDescent="0.2">
      <c r="B18" s="1307"/>
      <c r="C18" s="1307"/>
      <c r="D18" s="1307"/>
      <c r="E18" s="1307"/>
      <c r="F18" s="1307"/>
      <c r="G18" s="1307"/>
      <c r="H18" s="1307"/>
      <c r="I18" s="1307"/>
      <c r="J18" s="1307"/>
      <c r="K18" s="1307"/>
      <c r="L18" s="1309"/>
      <c r="M18" s="1309"/>
      <c r="N18" s="1309"/>
      <c r="O18" s="1309"/>
      <c r="P18" s="1309"/>
      <c r="Q18" s="1309"/>
      <c r="R18" s="1309"/>
      <c r="S18" s="1309"/>
      <c r="T18" s="1309"/>
      <c r="U18" s="1309"/>
      <c r="V18" s="1309"/>
      <c r="W18" s="1309"/>
      <c r="X18" s="1309"/>
      <c r="Y18" s="1309"/>
      <c r="Z18" s="1309"/>
      <c r="AA18" s="1309"/>
      <c r="AB18" s="1309"/>
      <c r="AC18" s="1309"/>
      <c r="AD18" s="1309"/>
      <c r="AE18" s="1309"/>
      <c r="AF18" s="1309"/>
      <c r="AG18" s="1309"/>
      <c r="AH18" s="1309"/>
      <c r="AI18" s="1309"/>
      <c r="AJ18" s="1309"/>
      <c r="AK18" s="1309"/>
      <c r="AL18" s="1309"/>
      <c r="AM18" s="1309"/>
      <c r="AN18" s="1309"/>
      <c r="AO18" s="1309"/>
      <c r="AP18" s="1309"/>
      <c r="AQ18" s="1310"/>
      <c r="AR18" s="1310"/>
      <c r="AS18" s="1310"/>
      <c r="AT18" s="1310"/>
      <c r="AU18" s="1310"/>
      <c r="AV18" s="1310"/>
      <c r="AW18" s="1310"/>
      <c r="AX18" s="1310"/>
      <c r="AY18" s="505"/>
      <c r="AZ18" s="506"/>
      <c r="BA18" s="1301" t="str">
        <f>MID(SUVAHAVUJ!AF22,1,1)</f>
        <v xml:space="preserve"> </v>
      </c>
      <c r="BB18" s="1301"/>
      <c r="BC18" s="1301"/>
      <c r="BD18" s="1301"/>
      <c r="BE18" s="1301"/>
      <c r="BF18" s="1301"/>
      <c r="BG18" s="1301" t="str">
        <f>MID(SUVAHAVUJ!AF22,2,1)</f>
        <v xml:space="preserve"> </v>
      </c>
      <c r="BH18" s="1301"/>
      <c r="BI18" s="1301"/>
      <c r="BJ18" s="1301"/>
      <c r="BK18" s="1301"/>
      <c r="BL18" s="1301" t="str">
        <f>MID(SUVAHAVUJ!AF22,3,1)</f>
        <v xml:space="preserve"> </v>
      </c>
      <c r="BM18" s="1301"/>
      <c r="BN18" s="1301"/>
      <c r="BO18" s="1301"/>
      <c r="BP18" s="1301"/>
      <c r="BQ18" s="1301"/>
      <c r="BR18" s="1301" t="str">
        <f>MID(SUVAHAVUJ!AF22,4,1)</f>
        <v xml:space="preserve"> </v>
      </c>
      <c r="BS18" s="1301"/>
      <c r="BT18" s="1301"/>
      <c r="BU18" s="1301"/>
      <c r="BV18" s="1301"/>
      <c r="BW18" s="1301" t="str">
        <f>MID(SUVAHAVUJ!AF22,5,1)</f>
        <v xml:space="preserve"> </v>
      </c>
      <c r="BX18" s="1301"/>
      <c r="BY18" s="1301"/>
      <c r="BZ18" s="1301"/>
      <c r="CA18" s="1301"/>
      <c r="CB18" s="1301"/>
      <c r="CC18" s="1301" t="str">
        <f>MID(SUVAHAVUJ!AF22,6,1)</f>
        <v xml:space="preserve"> </v>
      </c>
      <c r="CD18" s="1301"/>
      <c r="CE18" s="1301"/>
      <c r="CF18" s="1301"/>
      <c r="CG18" s="1301"/>
      <c r="CH18" s="1301" t="str">
        <f>MID(SUVAHAVUJ!AF22,7,1)</f>
        <v xml:space="preserve"> </v>
      </c>
      <c r="CI18" s="1301"/>
      <c r="CJ18" s="1301"/>
      <c r="CK18" s="1301"/>
      <c r="CL18" s="1301"/>
      <c r="CM18" s="1301"/>
      <c r="CN18" s="1301" t="str">
        <f>MID(SUVAHAVUJ!AF22,8,1)</f>
        <v xml:space="preserve"> </v>
      </c>
      <c r="CO18" s="1301"/>
      <c r="CP18" s="1301"/>
      <c r="CQ18" s="1301"/>
      <c r="CR18" s="1301"/>
      <c r="CS18" s="1301" t="str">
        <f>MID(SUVAHAVUJ!AF22,9,1)</f>
        <v xml:space="preserve"> </v>
      </c>
      <c r="CT18" s="1301"/>
      <c r="CU18" s="1301"/>
      <c r="CV18" s="1301"/>
      <c r="CW18" s="1301"/>
      <c r="CX18" s="1301"/>
      <c r="CY18" s="1301" t="str">
        <f>MID(SUVAHAVUJ!AF22,10,1)</f>
        <v xml:space="preserve"> </v>
      </c>
      <c r="CZ18" s="1301"/>
      <c r="DA18" s="1301"/>
      <c r="DB18" s="1301"/>
      <c r="DC18" s="1301"/>
      <c r="DD18" s="1301" t="str">
        <f>MID(SUVAHAVUJ!AF22,11,1)</f>
        <v>0</v>
      </c>
      <c r="DE18" s="1301"/>
      <c r="DF18" s="1301"/>
      <c r="DG18" s="1301"/>
      <c r="DH18" s="1301"/>
      <c r="DI18" s="1304"/>
      <c r="DJ18" s="1305"/>
      <c r="DK18" s="1305"/>
      <c r="DL18" s="1305"/>
      <c r="DM18" s="1305"/>
      <c r="DN18" s="1305"/>
      <c r="DO18" s="1305"/>
      <c r="DP18" s="1305"/>
      <c r="DQ18" s="1305"/>
      <c r="DR18" s="1305"/>
      <c r="DS18" s="1305"/>
      <c r="DT18" s="1305"/>
      <c r="DU18" s="1305"/>
      <c r="DV18" s="1305"/>
      <c r="DW18" s="1305"/>
      <c r="DX18" s="1305"/>
      <c r="DY18" s="1305"/>
      <c r="DZ18" s="1305"/>
      <c r="EA18" s="1305"/>
      <c r="EB18" s="1305"/>
      <c r="EC18" s="1305"/>
      <c r="ED18" s="1305"/>
      <c r="EE18" s="1305"/>
      <c r="EF18" s="1305"/>
      <c r="EG18" s="1305"/>
      <c r="EH18" s="1305"/>
      <c r="EI18" s="1305"/>
      <c r="EJ18" s="1305"/>
      <c r="EK18" s="1305"/>
      <c r="EL18" s="1305"/>
      <c r="EM18" s="1305"/>
      <c r="EN18" s="505"/>
      <c r="EO18" s="506"/>
      <c r="EP18" s="1301" t="str">
        <f>MID(SUVAHAVUJ!AG22,1,1)</f>
        <v xml:space="preserve"> </v>
      </c>
      <c r="EQ18" s="1301"/>
      <c r="ER18" s="1301"/>
      <c r="ES18" s="1301"/>
      <c r="ET18" s="1301"/>
      <c r="EU18" s="1301"/>
      <c r="EV18" s="1301" t="str">
        <f>MID(SUVAHAVUJ!AG22,2,1)</f>
        <v xml:space="preserve"> </v>
      </c>
      <c r="EW18" s="1301"/>
      <c r="EX18" s="1301"/>
      <c r="EY18" s="1301"/>
      <c r="EZ18" s="1301"/>
      <c r="FA18" s="1301" t="str">
        <f>MID(SUVAHAVUJ!AG22,3,1)</f>
        <v xml:space="preserve"> </v>
      </c>
      <c r="FB18" s="1301"/>
      <c r="FC18" s="1301"/>
      <c r="FD18" s="1301"/>
      <c r="FE18" s="1301"/>
      <c r="FF18" s="1301"/>
      <c r="FG18" s="1301" t="str">
        <f>MID(SUVAHAVUJ!AG22,4,1)</f>
        <v xml:space="preserve"> </v>
      </c>
      <c r="FH18" s="1301"/>
      <c r="FI18" s="1301"/>
      <c r="FJ18" s="1301"/>
      <c r="FK18" s="1301"/>
      <c r="FL18" s="1301" t="str">
        <f>MID(SUVAHAVUJ!AG22,5,1)</f>
        <v xml:space="preserve"> </v>
      </c>
      <c r="FM18" s="1301"/>
      <c r="FN18" s="1301"/>
      <c r="FO18" s="1301"/>
      <c r="FP18" s="1301"/>
      <c r="FQ18" s="1301"/>
      <c r="FR18" s="1301" t="str">
        <f>MID(SUVAHAVUJ!AG22,6,1)</f>
        <v xml:space="preserve"> </v>
      </c>
      <c r="FS18" s="1301"/>
      <c r="FT18" s="1301"/>
      <c r="FU18" s="1301"/>
      <c r="FV18" s="1301"/>
      <c r="FW18" s="1301" t="str">
        <f>MID(SUVAHAVUJ!AG22,7,1)</f>
        <v xml:space="preserve"> </v>
      </c>
      <c r="FX18" s="1301"/>
      <c r="FY18" s="1301"/>
      <c r="FZ18" s="1301"/>
      <c r="GA18" s="1301"/>
      <c r="GB18" s="1301"/>
      <c r="GC18" s="1301" t="str">
        <f>MID(SUVAHAVUJ!AG22,8,1)</f>
        <v xml:space="preserve"> </v>
      </c>
      <c r="GD18" s="1301"/>
      <c r="GE18" s="1301"/>
      <c r="GF18" s="1301"/>
      <c r="GG18" s="1301"/>
      <c r="GH18" s="1301" t="str">
        <f>MID(SUVAHAVUJ!AG22,9,1)</f>
        <v xml:space="preserve"> </v>
      </c>
      <c r="GI18" s="1301"/>
      <c r="GJ18" s="1301"/>
      <c r="GK18" s="1301"/>
      <c r="GL18" s="1301"/>
      <c r="GM18" s="1301"/>
      <c r="GN18" s="1301" t="str">
        <f>MID(SUVAHAVUJ!AG22,10,1)</f>
        <v xml:space="preserve"> </v>
      </c>
      <c r="GO18" s="1301"/>
      <c r="GP18" s="1301"/>
      <c r="GQ18" s="1301"/>
      <c r="GR18" s="1301"/>
      <c r="GS18" s="1302" t="str">
        <f>MID(SUVAHAVUJ!AG22,11,1)</f>
        <v>0</v>
      </c>
      <c r="GT18" s="1302"/>
      <c r="GU18" s="1302"/>
      <c r="GV18" s="1302"/>
      <c r="GW18" s="1303"/>
    </row>
    <row r="19" spans="2:205" s="142" customFormat="1" ht="23.25" customHeight="1" x14ac:dyDescent="0.2">
      <c r="B19" s="1311" t="s">
        <v>2422</v>
      </c>
      <c r="C19" s="1311"/>
      <c r="D19" s="1311"/>
      <c r="E19" s="1311"/>
      <c r="F19" s="1311"/>
      <c r="G19" s="1311"/>
      <c r="H19" s="1311"/>
      <c r="I19" s="1311"/>
      <c r="J19" s="1311"/>
      <c r="K19" s="1311"/>
      <c r="L19" s="1312" t="s">
        <v>3213</v>
      </c>
      <c r="M19" s="1313"/>
      <c r="N19" s="1313"/>
      <c r="O19" s="1313"/>
      <c r="P19" s="1313"/>
      <c r="Q19" s="1313"/>
      <c r="R19" s="1313"/>
      <c r="S19" s="1313"/>
      <c r="T19" s="1313"/>
      <c r="U19" s="1313"/>
      <c r="V19" s="1313"/>
      <c r="W19" s="1313"/>
      <c r="X19" s="1313"/>
      <c r="Y19" s="1313"/>
      <c r="Z19" s="1313"/>
      <c r="AA19" s="1313"/>
      <c r="AB19" s="1313"/>
      <c r="AC19" s="1313"/>
      <c r="AD19" s="1313"/>
      <c r="AE19" s="1313"/>
      <c r="AF19" s="1313"/>
      <c r="AG19" s="1313"/>
      <c r="AH19" s="1313"/>
      <c r="AI19" s="1313"/>
      <c r="AJ19" s="1313"/>
      <c r="AK19" s="1313"/>
      <c r="AL19" s="1313"/>
      <c r="AM19" s="1313"/>
      <c r="AN19" s="1313"/>
      <c r="AO19" s="1313"/>
      <c r="AP19" s="1313"/>
      <c r="AQ19" s="1314" t="s">
        <v>117</v>
      </c>
      <c r="AR19" s="1314"/>
      <c r="AS19" s="1314"/>
      <c r="AT19" s="1314"/>
      <c r="AU19" s="1314"/>
      <c r="AV19" s="1314"/>
      <c r="AW19" s="1314"/>
      <c r="AX19" s="1314"/>
      <c r="AY19" s="505"/>
      <c r="AZ19" s="506"/>
      <c r="BA19" s="1302" t="str">
        <f>MID(SUVAHAVUJ!AD23,1,1)</f>
        <v xml:space="preserve"> </v>
      </c>
      <c r="BB19" s="1302"/>
      <c r="BC19" s="1302"/>
      <c r="BD19" s="1302"/>
      <c r="BE19" s="1302"/>
      <c r="BF19" s="1302"/>
      <c r="BG19" s="1302" t="str">
        <f>MID(SUVAHAVUJ!AD23,2,1)</f>
        <v xml:space="preserve"> </v>
      </c>
      <c r="BH19" s="1302"/>
      <c r="BI19" s="1302"/>
      <c r="BJ19" s="1302"/>
      <c r="BK19" s="1302"/>
      <c r="BL19" s="1302" t="str">
        <f>MID(SUVAHAVUJ!AD23,3,1)</f>
        <v xml:space="preserve"> </v>
      </c>
      <c r="BM19" s="1302"/>
      <c r="BN19" s="1302"/>
      <c r="BO19" s="1302"/>
      <c r="BP19" s="1302"/>
      <c r="BQ19" s="1302"/>
      <c r="BR19" s="1302" t="str">
        <f>MID(SUVAHAVUJ!AD23,4,1)</f>
        <v xml:space="preserve"> </v>
      </c>
      <c r="BS19" s="1302"/>
      <c r="BT19" s="1302"/>
      <c r="BU19" s="1302"/>
      <c r="BV19" s="1302"/>
      <c r="BW19" s="1302" t="str">
        <f>MID(SUVAHAVUJ!AD23,5,1)</f>
        <v>3</v>
      </c>
      <c r="BX19" s="1302"/>
      <c r="BY19" s="1302"/>
      <c r="BZ19" s="1302"/>
      <c r="CA19" s="1302"/>
      <c r="CB19" s="1302"/>
      <c r="CC19" s="1302" t="str">
        <f>MID(SUVAHAVUJ!AD23,6,1)</f>
        <v>0</v>
      </c>
      <c r="CD19" s="1302"/>
      <c r="CE19" s="1302"/>
      <c r="CF19" s="1302"/>
      <c r="CG19" s="1302"/>
      <c r="CH19" s="1302" t="str">
        <f>MID(SUVAHAVUJ!AD23,7,1)</f>
        <v>3</v>
      </c>
      <c r="CI19" s="1302"/>
      <c r="CJ19" s="1302"/>
      <c r="CK19" s="1302"/>
      <c r="CL19" s="1302"/>
      <c r="CM19" s="1302"/>
      <c r="CN19" s="1302" t="str">
        <f>MID(SUVAHAVUJ!AD23,8,1)</f>
        <v>5</v>
      </c>
      <c r="CO19" s="1302"/>
      <c r="CP19" s="1302"/>
      <c r="CQ19" s="1302"/>
      <c r="CR19" s="1302"/>
      <c r="CS19" s="1302" t="str">
        <f>MID(SUVAHAVUJ!AD23,9,1)</f>
        <v>3</v>
      </c>
      <c r="CT19" s="1302"/>
      <c r="CU19" s="1302"/>
      <c r="CV19" s="1302"/>
      <c r="CW19" s="1302"/>
      <c r="CX19" s="1302"/>
      <c r="CY19" s="1302" t="str">
        <f>MID(SUVAHAVUJ!AD23,10,1)</f>
        <v>4</v>
      </c>
      <c r="CZ19" s="1302"/>
      <c r="DA19" s="1302"/>
      <c r="DB19" s="1302"/>
      <c r="DC19" s="1302"/>
      <c r="DD19" s="1302" t="str">
        <f>MID(SUVAHAVUJ!AD23,11,1)</f>
        <v>5</v>
      </c>
      <c r="DE19" s="1302"/>
      <c r="DF19" s="1302"/>
      <c r="DG19" s="1302"/>
      <c r="DH19" s="1302"/>
      <c r="DI19" s="1303"/>
      <c r="DJ19" s="505"/>
      <c r="DK19" s="506"/>
      <c r="DL19" s="1301" t="str">
        <f>MID(SUVAHAVUJ!AE23,1,1)</f>
        <v xml:space="preserve"> </v>
      </c>
      <c r="DM19" s="1301"/>
      <c r="DN19" s="1301"/>
      <c r="DO19" s="1301"/>
      <c r="DP19" s="1301"/>
      <c r="DQ19" s="1301"/>
      <c r="DR19" s="1301" t="str">
        <f>MID(SUVAHAVUJ!AE23,2,1)</f>
        <v xml:space="preserve"> </v>
      </c>
      <c r="DS19" s="1301"/>
      <c r="DT19" s="1301"/>
      <c r="DU19" s="1301"/>
      <c r="DV19" s="1301"/>
      <c r="DW19" s="1301" t="str">
        <f>MID(SUVAHAVUJ!AE23,3,1)</f>
        <v xml:space="preserve"> </v>
      </c>
      <c r="DX19" s="1301"/>
      <c r="DY19" s="1301"/>
      <c r="DZ19" s="1301"/>
      <c r="EA19" s="1301"/>
      <c r="EB19" s="1301"/>
      <c r="EC19" s="1301" t="str">
        <f>MID(SUVAHAVUJ!AE23,4,1)</f>
        <v xml:space="preserve"> </v>
      </c>
      <c r="ED19" s="1301"/>
      <c r="EE19" s="1301"/>
      <c r="EF19" s="1301"/>
      <c r="EG19" s="1301"/>
      <c r="EH19" s="1301" t="str">
        <f>MID(SUVAHAVUJ!AE23,5,1)</f>
        <v xml:space="preserve"> </v>
      </c>
      <c r="EI19" s="1301"/>
      <c r="EJ19" s="1301"/>
      <c r="EK19" s="1301"/>
      <c r="EL19" s="1301"/>
      <c r="EM19" s="1301"/>
      <c r="EN19" s="1301" t="str">
        <f>MID(SUVAHAVUJ!AE23,6,1)</f>
        <v xml:space="preserve"> </v>
      </c>
      <c r="EO19" s="1301"/>
      <c r="EP19" s="1301"/>
      <c r="EQ19" s="1301"/>
      <c r="ER19" s="1301"/>
      <c r="ES19" s="1301" t="str">
        <f>MID(SUVAHAVUJ!AE23,7,1)</f>
        <v xml:space="preserve"> </v>
      </c>
      <c r="ET19" s="1301"/>
      <c r="EU19" s="1301"/>
      <c r="EV19" s="1301"/>
      <c r="EW19" s="1301"/>
      <c r="EX19" s="1301"/>
      <c r="EY19" s="1301" t="str">
        <f>MID(SUVAHAVUJ!AE23,8,1)</f>
        <v xml:space="preserve"> </v>
      </c>
      <c r="EZ19" s="1301"/>
      <c r="FA19" s="1301"/>
      <c r="FB19" s="1301"/>
      <c r="FC19" s="1301"/>
      <c r="FD19" s="1301" t="str">
        <f>MID(SUVAHAVUJ!AE23,9,1)</f>
        <v xml:space="preserve"> </v>
      </c>
      <c r="FE19" s="1301"/>
      <c r="FF19" s="1301"/>
      <c r="FG19" s="1301"/>
      <c r="FH19" s="1301"/>
      <c r="FI19" s="1301"/>
      <c r="FJ19" s="1301" t="str">
        <f>MID(SUVAHAVUJ!AE23,10,1)</f>
        <v xml:space="preserve"> </v>
      </c>
      <c r="FK19" s="1301"/>
      <c r="FL19" s="1301"/>
      <c r="FM19" s="1301"/>
      <c r="FN19" s="1301"/>
      <c r="FO19" s="1302" t="str">
        <f>MID(SUVAHAVUJ!AE23,11,1)</f>
        <v>0</v>
      </c>
      <c r="FP19" s="1302"/>
      <c r="FQ19" s="1302"/>
      <c r="FR19" s="1302"/>
      <c r="FS19" s="1303"/>
      <c r="FT19" s="1306"/>
      <c r="FU19" s="1306"/>
      <c r="FV19" s="1306"/>
      <c r="FW19" s="1306"/>
      <c r="FX19" s="1306"/>
      <c r="FY19" s="1306"/>
      <c r="FZ19" s="1306"/>
      <c r="GA19" s="1306"/>
      <c r="GB19" s="1306"/>
      <c r="GC19" s="1306"/>
      <c r="GD19" s="1306"/>
      <c r="GE19" s="1306"/>
      <c r="GF19" s="1306"/>
      <c r="GG19" s="1306"/>
      <c r="GH19" s="1306"/>
      <c r="GI19" s="1306"/>
      <c r="GJ19" s="1306"/>
      <c r="GK19" s="1306"/>
      <c r="GL19" s="1306"/>
      <c r="GM19" s="1306"/>
      <c r="GN19" s="1306"/>
      <c r="GO19" s="1306"/>
      <c r="GP19" s="1306"/>
      <c r="GQ19" s="1306"/>
      <c r="GR19" s="1306"/>
      <c r="GS19" s="1306"/>
      <c r="GT19" s="1306"/>
      <c r="GU19" s="1306"/>
      <c r="GV19" s="1306"/>
      <c r="GW19" s="1306"/>
    </row>
    <row r="20" spans="2:205" ht="24" customHeight="1" x14ac:dyDescent="0.2">
      <c r="B20" s="1311"/>
      <c r="C20" s="1311"/>
      <c r="D20" s="1311"/>
      <c r="E20" s="1311"/>
      <c r="F20" s="1311"/>
      <c r="G20" s="1311"/>
      <c r="H20" s="1311"/>
      <c r="I20" s="1311"/>
      <c r="J20" s="1311"/>
      <c r="K20" s="1311"/>
      <c r="L20" s="1313"/>
      <c r="M20" s="1313"/>
      <c r="N20" s="1313"/>
      <c r="O20" s="1313"/>
      <c r="P20" s="1313"/>
      <c r="Q20" s="1313"/>
      <c r="R20" s="1313"/>
      <c r="S20" s="1313"/>
      <c r="T20" s="1313"/>
      <c r="U20" s="1313"/>
      <c r="V20" s="1313"/>
      <c r="W20" s="1313"/>
      <c r="X20" s="1313"/>
      <c r="Y20" s="1313"/>
      <c r="Z20" s="1313"/>
      <c r="AA20" s="1313"/>
      <c r="AB20" s="1313"/>
      <c r="AC20" s="1313"/>
      <c r="AD20" s="1313"/>
      <c r="AE20" s="1313"/>
      <c r="AF20" s="1313"/>
      <c r="AG20" s="1313"/>
      <c r="AH20" s="1313"/>
      <c r="AI20" s="1313"/>
      <c r="AJ20" s="1313"/>
      <c r="AK20" s="1313"/>
      <c r="AL20" s="1313"/>
      <c r="AM20" s="1313"/>
      <c r="AN20" s="1313"/>
      <c r="AO20" s="1313"/>
      <c r="AP20" s="1313"/>
      <c r="AQ20" s="1314"/>
      <c r="AR20" s="1314"/>
      <c r="AS20" s="1314"/>
      <c r="AT20" s="1314"/>
      <c r="AU20" s="1314"/>
      <c r="AV20" s="1314"/>
      <c r="AW20" s="1314"/>
      <c r="AX20" s="1314"/>
      <c r="AY20" s="505"/>
      <c r="AZ20" s="506"/>
      <c r="BA20" s="1301" t="str">
        <f>MID(SUVAHAVUJ!AF23,1,1)</f>
        <v xml:space="preserve"> </v>
      </c>
      <c r="BB20" s="1301"/>
      <c r="BC20" s="1301"/>
      <c r="BD20" s="1301"/>
      <c r="BE20" s="1301"/>
      <c r="BF20" s="1301"/>
      <c r="BG20" s="1301" t="str">
        <f>MID(SUVAHAVUJ!AF23,2,1)</f>
        <v xml:space="preserve"> </v>
      </c>
      <c r="BH20" s="1301"/>
      <c r="BI20" s="1301"/>
      <c r="BJ20" s="1301"/>
      <c r="BK20" s="1301"/>
      <c r="BL20" s="1301" t="str">
        <f>MID(SUVAHAVUJ!AF23,3,1)</f>
        <v xml:space="preserve"> </v>
      </c>
      <c r="BM20" s="1301"/>
      <c r="BN20" s="1301"/>
      <c r="BO20" s="1301"/>
      <c r="BP20" s="1301"/>
      <c r="BQ20" s="1301"/>
      <c r="BR20" s="1301" t="str">
        <f>MID(SUVAHAVUJ!AF23,4,1)</f>
        <v xml:space="preserve"> </v>
      </c>
      <c r="BS20" s="1301"/>
      <c r="BT20" s="1301"/>
      <c r="BU20" s="1301"/>
      <c r="BV20" s="1301"/>
      <c r="BW20" s="1301" t="str">
        <f>MID(SUVAHAVUJ!AF23,5,1)</f>
        <v>3</v>
      </c>
      <c r="BX20" s="1301"/>
      <c r="BY20" s="1301"/>
      <c r="BZ20" s="1301"/>
      <c r="CA20" s="1301"/>
      <c r="CB20" s="1301"/>
      <c r="CC20" s="1301" t="str">
        <f>MID(SUVAHAVUJ!AF23,6,1)</f>
        <v>0</v>
      </c>
      <c r="CD20" s="1301"/>
      <c r="CE20" s="1301"/>
      <c r="CF20" s="1301"/>
      <c r="CG20" s="1301"/>
      <c r="CH20" s="1301" t="str">
        <f>MID(SUVAHAVUJ!AF23,7,1)</f>
        <v>3</v>
      </c>
      <c r="CI20" s="1301"/>
      <c r="CJ20" s="1301"/>
      <c r="CK20" s="1301"/>
      <c r="CL20" s="1301"/>
      <c r="CM20" s="1301"/>
      <c r="CN20" s="1301" t="str">
        <f>MID(SUVAHAVUJ!AF23,8,1)</f>
        <v>5</v>
      </c>
      <c r="CO20" s="1301"/>
      <c r="CP20" s="1301"/>
      <c r="CQ20" s="1301"/>
      <c r="CR20" s="1301"/>
      <c r="CS20" s="1301" t="str">
        <f>MID(SUVAHAVUJ!AF23,9,1)</f>
        <v>3</v>
      </c>
      <c r="CT20" s="1301"/>
      <c r="CU20" s="1301"/>
      <c r="CV20" s="1301"/>
      <c r="CW20" s="1301"/>
      <c r="CX20" s="1301"/>
      <c r="CY20" s="1301" t="str">
        <f>MID(SUVAHAVUJ!AF23,10,1)</f>
        <v>4</v>
      </c>
      <c r="CZ20" s="1301"/>
      <c r="DA20" s="1301"/>
      <c r="DB20" s="1301"/>
      <c r="DC20" s="1301"/>
      <c r="DD20" s="1301" t="str">
        <f>MID(SUVAHAVUJ!AF23,11,1)</f>
        <v>5</v>
      </c>
      <c r="DE20" s="1301"/>
      <c r="DF20" s="1301"/>
      <c r="DG20" s="1301"/>
      <c r="DH20" s="1301"/>
      <c r="DI20" s="1304"/>
      <c r="DJ20" s="1305"/>
      <c r="DK20" s="1305"/>
      <c r="DL20" s="1305"/>
      <c r="DM20" s="1305"/>
      <c r="DN20" s="1305"/>
      <c r="DO20" s="1305"/>
      <c r="DP20" s="1305"/>
      <c r="DQ20" s="1305"/>
      <c r="DR20" s="1305"/>
      <c r="DS20" s="1305"/>
      <c r="DT20" s="1305"/>
      <c r="DU20" s="1305"/>
      <c r="DV20" s="1305"/>
      <c r="DW20" s="1305"/>
      <c r="DX20" s="1305"/>
      <c r="DY20" s="1305"/>
      <c r="DZ20" s="1305"/>
      <c r="EA20" s="1305"/>
      <c r="EB20" s="1305"/>
      <c r="EC20" s="1305"/>
      <c r="ED20" s="1305"/>
      <c r="EE20" s="1305"/>
      <c r="EF20" s="1305"/>
      <c r="EG20" s="1305"/>
      <c r="EH20" s="1305"/>
      <c r="EI20" s="1305"/>
      <c r="EJ20" s="1305"/>
      <c r="EK20" s="1305"/>
      <c r="EL20" s="1305"/>
      <c r="EM20" s="1305"/>
      <c r="EN20" s="505"/>
      <c r="EO20" s="506"/>
      <c r="EP20" s="1301" t="str">
        <f>MID(SUVAHAVUJ!AG23,1,1)</f>
        <v xml:space="preserve"> </v>
      </c>
      <c r="EQ20" s="1301"/>
      <c r="ER20" s="1301"/>
      <c r="ES20" s="1301"/>
      <c r="ET20" s="1301"/>
      <c r="EU20" s="1301"/>
      <c r="EV20" s="1301" t="str">
        <f>MID(SUVAHAVUJ!AG23,2,1)</f>
        <v xml:space="preserve"> </v>
      </c>
      <c r="EW20" s="1301"/>
      <c r="EX20" s="1301"/>
      <c r="EY20" s="1301"/>
      <c r="EZ20" s="1301"/>
      <c r="FA20" s="1301" t="str">
        <f>MID(SUVAHAVUJ!AG23,3,1)</f>
        <v xml:space="preserve"> </v>
      </c>
      <c r="FB20" s="1301"/>
      <c r="FC20" s="1301"/>
      <c r="FD20" s="1301"/>
      <c r="FE20" s="1301"/>
      <c r="FF20" s="1301"/>
      <c r="FG20" s="1301" t="str">
        <f>MID(SUVAHAVUJ!AG23,4,1)</f>
        <v xml:space="preserve"> </v>
      </c>
      <c r="FH20" s="1301"/>
      <c r="FI20" s="1301"/>
      <c r="FJ20" s="1301"/>
      <c r="FK20" s="1301"/>
      <c r="FL20" s="1301" t="str">
        <f>MID(SUVAHAVUJ!AG23,5,1)</f>
        <v>1</v>
      </c>
      <c r="FM20" s="1301"/>
      <c r="FN20" s="1301"/>
      <c r="FO20" s="1301"/>
      <c r="FP20" s="1301"/>
      <c r="FQ20" s="1301"/>
      <c r="FR20" s="1301" t="str">
        <f>MID(SUVAHAVUJ!AG23,6,1)</f>
        <v>0</v>
      </c>
      <c r="FS20" s="1301"/>
      <c r="FT20" s="1301"/>
      <c r="FU20" s="1301"/>
      <c r="FV20" s="1301"/>
      <c r="FW20" s="1301" t="str">
        <f>MID(SUVAHAVUJ!AG23,7,1)</f>
        <v>2</v>
      </c>
      <c r="FX20" s="1301"/>
      <c r="FY20" s="1301"/>
      <c r="FZ20" s="1301"/>
      <c r="GA20" s="1301"/>
      <c r="GB20" s="1301"/>
      <c r="GC20" s="1301" t="str">
        <f>MID(SUVAHAVUJ!AG23,8,1)</f>
        <v>6</v>
      </c>
      <c r="GD20" s="1301"/>
      <c r="GE20" s="1301"/>
      <c r="GF20" s="1301"/>
      <c r="GG20" s="1301"/>
      <c r="GH20" s="1301" t="str">
        <f>MID(SUVAHAVUJ!AG23,9,1)</f>
        <v>4</v>
      </c>
      <c r="GI20" s="1301"/>
      <c r="GJ20" s="1301"/>
      <c r="GK20" s="1301"/>
      <c r="GL20" s="1301"/>
      <c r="GM20" s="1301"/>
      <c r="GN20" s="1301" t="str">
        <f>MID(SUVAHAVUJ!AG23,10,1)</f>
        <v>7</v>
      </c>
      <c r="GO20" s="1301"/>
      <c r="GP20" s="1301"/>
      <c r="GQ20" s="1301"/>
      <c r="GR20" s="1301"/>
      <c r="GS20" s="1302" t="str">
        <f>MID(SUVAHAVUJ!AG23,11,1)</f>
        <v>5</v>
      </c>
      <c r="GT20" s="1302"/>
      <c r="GU20" s="1302"/>
      <c r="GV20" s="1302"/>
      <c r="GW20" s="1303"/>
    </row>
    <row r="21" spans="2:205" s="142" customFormat="1" ht="23.25" customHeight="1" x14ac:dyDescent="0.2">
      <c r="B21" s="1370" t="s">
        <v>2426</v>
      </c>
      <c r="C21" s="1370"/>
      <c r="D21" s="1370"/>
      <c r="E21" s="1370"/>
      <c r="F21" s="1370"/>
      <c r="G21" s="1370"/>
      <c r="H21" s="1370"/>
      <c r="I21" s="1370"/>
      <c r="J21" s="1370"/>
      <c r="K21" s="1370"/>
      <c r="L21" s="1308" t="s">
        <v>3214</v>
      </c>
      <c r="M21" s="1309"/>
      <c r="N21" s="1309"/>
      <c r="O21" s="1309"/>
      <c r="P21" s="1309"/>
      <c r="Q21" s="1309"/>
      <c r="R21" s="1309"/>
      <c r="S21" s="1309"/>
      <c r="T21" s="1309"/>
      <c r="U21" s="1309"/>
      <c r="V21" s="1309"/>
      <c r="W21" s="1309"/>
      <c r="X21" s="1309"/>
      <c r="Y21" s="1309"/>
      <c r="Z21" s="1309"/>
      <c r="AA21" s="1309"/>
      <c r="AB21" s="1309"/>
      <c r="AC21" s="1309"/>
      <c r="AD21" s="1309"/>
      <c r="AE21" s="1309"/>
      <c r="AF21" s="1309"/>
      <c r="AG21" s="1309"/>
      <c r="AH21" s="1309"/>
      <c r="AI21" s="1309"/>
      <c r="AJ21" s="1309"/>
      <c r="AK21" s="1309"/>
      <c r="AL21" s="1309"/>
      <c r="AM21" s="1309"/>
      <c r="AN21" s="1309"/>
      <c r="AO21" s="1309"/>
      <c r="AP21" s="1309"/>
      <c r="AQ21" s="1310" t="s">
        <v>898</v>
      </c>
      <c r="AR21" s="1310"/>
      <c r="AS21" s="1310"/>
      <c r="AT21" s="1310"/>
      <c r="AU21" s="1310"/>
      <c r="AV21" s="1310"/>
      <c r="AW21" s="1310"/>
      <c r="AX21" s="1310"/>
      <c r="AY21" s="505"/>
      <c r="AZ21" s="506"/>
      <c r="BA21" s="1302" t="str">
        <f>MID(SUVAHAVUJ!AD24,1,1)</f>
        <v xml:space="preserve"> </v>
      </c>
      <c r="BB21" s="1302"/>
      <c r="BC21" s="1302"/>
      <c r="BD21" s="1302"/>
      <c r="BE21" s="1302"/>
      <c r="BF21" s="1302"/>
      <c r="BG21" s="1302" t="str">
        <f>MID(SUVAHAVUJ!AD24,2,1)</f>
        <v xml:space="preserve"> </v>
      </c>
      <c r="BH21" s="1302"/>
      <c r="BI21" s="1302"/>
      <c r="BJ21" s="1302"/>
      <c r="BK21" s="1302"/>
      <c r="BL21" s="1302" t="str">
        <f>MID(SUVAHAVUJ!AD24,3,1)</f>
        <v xml:space="preserve"> </v>
      </c>
      <c r="BM21" s="1302"/>
      <c r="BN21" s="1302"/>
      <c r="BO21" s="1302"/>
      <c r="BP21" s="1302"/>
      <c r="BQ21" s="1302"/>
      <c r="BR21" s="1302" t="str">
        <f>MID(SUVAHAVUJ!AD24,4,1)</f>
        <v xml:space="preserve"> </v>
      </c>
      <c r="BS21" s="1302"/>
      <c r="BT21" s="1302"/>
      <c r="BU21" s="1302"/>
      <c r="BV21" s="1302"/>
      <c r="BW21" s="1302" t="str">
        <f>MID(SUVAHAVUJ!AD24,5,1)</f>
        <v xml:space="preserve"> </v>
      </c>
      <c r="BX21" s="1302"/>
      <c r="BY21" s="1302"/>
      <c r="BZ21" s="1302"/>
      <c r="CA21" s="1302"/>
      <c r="CB21" s="1302"/>
      <c r="CC21" s="1302" t="str">
        <f>MID(SUVAHAVUJ!AD24,6,1)</f>
        <v xml:space="preserve"> </v>
      </c>
      <c r="CD21" s="1302"/>
      <c r="CE21" s="1302"/>
      <c r="CF21" s="1302"/>
      <c r="CG21" s="1302"/>
      <c r="CH21" s="1302" t="str">
        <f>MID(SUVAHAVUJ!AD24,7,1)</f>
        <v xml:space="preserve"> </v>
      </c>
      <c r="CI21" s="1302"/>
      <c r="CJ21" s="1302"/>
      <c r="CK21" s="1302"/>
      <c r="CL21" s="1302"/>
      <c r="CM21" s="1302"/>
      <c r="CN21" s="1302" t="str">
        <f>MID(SUVAHAVUJ!AD24,8,1)</f>
        <v>8</v>
      </c>
      <c r="CO21" s="1302"/>
      <c r="CP21" s="1302"/>
      <c r="CQ21" s="1302"/>
      <c r="CR21" s="1302"/>
      <c r="CS21" s="1302" t="str">
        <f>MID(SUVAHAVUJ!AD24,9,1)</f>
        <v>0</v>
      </c>
      <c r="CT21" s="1302"/>
      <c r="CU21" s="1302"/>
      <c r="CV21" s="1302"/>
      <c r="CW21" s="1302"/>
      <c r="CX21" s="1302"/>
      <c r="CY21" s="1302" t="str">
        <f>MID(SUVAHAVUJ!AD24,10,1)</f>
        <v>6</v>
      </c>
      <c r="CZ21" s="1302"/>
      <c r="DA21" s="1302"/>
      <c r="DB21" s="1302"/>
      <c r="DC21" s="1302"/>
      <c r="DD21" s="1302" t="str">
        <f>MID(SUVAHAVUJ!AD24,11,1)</f>
        <v>6</v>
      </c>
      <c r="DE21" s="1302"/>
      <c r="DF21" s="1302"/>
      <c r="DG21" s="1302"/>
      <c r="DH21" s="1302"/>
      <c r="DI21" s="1303"/>
      <c r="DJ21" s="505"/>
      <c r="DK21" s="506"/>
      <c r="DL21" s="1301" t="str">
        <f>MID(SUVAHAVUJ!AE24,1,1)</f>
        <v xml:space="preserve"> </v>
      </c>
      <c r="DM21" s="1301"/>
      <c r="DN21" s="1301"/>
      <c r="DO21" s="1301"/>
      <c r="DP21" s="1301"/>
      <c r="DQ21" s="1301"/>
      <c r="DR21" s="1301" t="str">
        <f>MID(SUVAHAVUJ!AE24,2,1)</f>
        <v xml:space="preserve"> </v>
      </c>
      <c r="DS21" s="1301"/>
      <c r="DT21" s="1301"/>
      <c r="DU21" s="1301"/>
      <c r="DV21" s="1301"/>
      <c r="DW21" s="1301" t="str">
        <f>MID(SUVAHAVUJ!AE24,3,1)</f>
        <v xml:space="preserve"> </v>
      </c>
      <c r="DX21" s="1301"/>
      <c r="DY21" s="1301"/>
      <c r="DZ21" s="1301"/>
      <c r="EA21" s="1301"/>
      <c r="EB21" s="1301"/>
      <c r="EC21" s="1301" t="str">
        <f>MID(SUVAHAVUJ!AE24,4,1)</f>
        <v xml:space="preserve"> </v>
      </c>
      <c r="ED21" s="1301"/>
      <c r="EE21" s="1301"/>
      <c r="EF21" s="1301"/>
      <c r="EG21" s="1301"/>
      <c r="EH21" s="1301" t="str">
        <f>MID(SUVAHAVUJ!AE24,5,1)</f>
        <v xml:space="preserve"> </v>
      </c>
      <c r="EI21" s="1301"/>
      <c r="EJ21" s="1301"/>
      <c r="EK21" s="1301"/>
      <c r="EL21" s="1301"/>
      <c r="EM21" s="1301"/>
      <c r="EN21" s="1301" t="str">
        <f>MID(SUVAHAVUJ!AE24,6,1)</f>
        <v xml:space="preserve"> </v>
      </c>
      <c r="EO21" s="1301"/>
      <c r="EP21" s="1301"/>
      <c r="EQ21" s="1301"/>
      <c r="ER21" s="1301"/>
      <c r="ES21" s="1301" t="str">
        <f>MID(SUVAHAVUJ!AE24,7,1)</f>
        <v xml:space="preserve"> </v>
      </c>
      <c r="ET21" s="1301"/>
      <c r="EU21" s="1301"/>
      <c r="EV21" s="1301"/>
      <c r="EW21" s="1301"/>
      <c r="EX21" s="1301"/>
      <c r="EY21" s="1301" t="str">
        <f>MID(SUVAHAVUJ!AE24,8,1)</f>
        <v xml:space="preserve"> </v>
      </c>
      <c r="EZ21" s="1301"/>
      <c r="FA21" s="1301"/>
      <c r="FB21" s="1301"/>
      <c r="FC21" s="1301"/>
      <c r="FD21" s="1301" t="str">
        <f>MID(SUVAHAVUJ!AE24,9,1)</f>
        <v xml:space="preserve"> </v>
      </c>
      <c r="FE21" s="1301"/>
      <c r="FF21" s="1301"/>
      <c r="FG21" s="1301"/>
      <c r="FH21" s="1301"/>
      <c r="FI21" s="1301"/>
      <c r="FJ21" s="1301" t="str">
        <f>MID(SUVAHAVUJ!AE24,10,1)</f>
        <v xml:space="preserve"> </v>
      </c>
      <c r="FK21" s="1301"/>
      <c r="FL21" s="1301"/>
      <c r="FM21" s="1301"/>
      <c r="FN21" s="1301"/>
      <c r="FO21" s="1302" t="str">
        <f>MID(SUVAHAVUJ!AE24,11,1)</f>
        <v>0</v>
      </c>
      <c r="FP21" s="1302"/>
      <c r="FQ21" s="1302"/>
      <c r="FR21" s="1302"/>
      <c r="FS21" s="1303"/>
      <c r="FT21" s="1306"/>
      <c r="FU21" s="1306"/>
      <c r="FV21" s="1306"/>
      <c r="FW21" s="1306"/>
      <c r="FX21" s="1306"/>
      <c r="FY21" s="1306"/>
      <c r="FZ21" s="1306"/>
      <c r="GA21" s="1306"/>
      <c r="GB21" s="1306"/>
      <c r="GC21" s="1306"/>
      <c r="GD21" s="1306"/>
      <c r="GE21" s="1306"/>
      <c r="GF21" s="1306"/>
      <c r="GG21" s="1306"/>
      <c r="GH21" s="1306"/>
      <c r="GI21" s="1306"/>
      <c r="GJ21" s="1306"/>
      <c r="GK21" s="1306"/>
      <c r="GL21" s="1306"/>
      <c r="GM21" s="1306"/>
      <c r="GN21" s="1306"/>
      <c r="GO21" s="1306"/>
      <c r="GP21" s="1306"/>
      <c r="GQ21" s="1306"/>
      <c r="GR21" s="1306"/>
      <c r="GS21" s="1306"/>
      <c r="GT21" s="1306"/>
      <c r="GU21" s="1306"/>
      <c r="GV21" s="1306"/>
      <c r="GW21" s="1306"/>
    </row>
    <row r="22" spans="2:205" ht="23.25" customHeight="1" x14ac:dyDescent="0.2">
      <c r="B22" s="1370"/>
      <c r="C22" s="1370"/>
      <c r="D22" s="1370"/>
      <c r="E22" s="1370"/>
      <c r="F22" s="1370"/>
      <c r="G22" s="1370"/>
      <c r="H22" s="1370"/>
      <c r="I22" s="1370"/>
      <c r="J22" s="1370"/>
      <c r="K22" s="1370"/>
      <c r="L22" s="1309"/>
      <c r="M22" s="1309"/>
      <c r="N22" s="1309"/>
      <c r="O22" s="1309"/>
      <c r="P22" s="1309"/>
      <c r="Q22" s="1309"/>
      <c r="R22" s="1309"/>
      <c r="S22" s="1309"/>
      <c r="T22" s="1309"/>
      <c r="U22" s="1309"/>
      <c r="V22" s="1309"/>
      <c r="W22" s="1309"/>
      <c r="X22" s="1309"/>
      <c r="Y22" s="1309"/>
      <c r="Z22" s="1309"/>
      <c r="AA22" s="1309"/>
      <c r="AB22" s="1309"/>
      <c r="AC22" s="1309"/>
      <c r="AD22" s="1309"/>
      <c r="AE22" s="1309"/>
      <c r="AF22" s="1309"/>
      <c r="AG22" s="1309"/>
      <c r="AH22" s="1309"/>
      <c r="AI22" s="1309"/>
      <c r="AJ22" s="1309"/>
      <c r="AK22" s="1309"/>
      <c r="AL22" s="1309"/>
      <c r="AM22" s="1309"/>
      <c r="AN22" s="1309"/>
      <c r="AO22" s="1309"/>
      <c r="AP22" s="1309"/>
      <c r="AQ22" s="1310"/>
      <c r="AR22" s="1310"/>
      <c r="AS22" s="1310"/>
      <c r="AT22" s="1310"/>
      <c r="AU22" s="1310"/>
      <c r="AV22" s="1310"/>
      <c r="AW22" s="1310"/>
      <c r="AX22" s="1310"/>
      <c r="AY22" s="505"/>
      <c r="AZ22" s="506"/>
      <c r="BA22" s="1301" t="str">
        <f>MID(SUVAHAVUJ!AF24,1,1)</f>
        <v xml:space="preserve"> </v>
      </c>
      <c r="BB22" s="1301"/>
      <c r="BC22" s="1301"/>
      <c r="BD22" s="1301"/>
      <c r="BE22" s="1301"/>
      <c r="BF22" s="1301"/>
      <c r="BG22" s="1301" t="str">
        <f>MID(SUVAHAVUJ!AF24,2,1)</f>
        <v xml:space="preserve"> </v>
      </c>
      <c r="BH22" s="1301"/>
      <c r="BI22" s="1301"/>
      <c r="BJ22" s="1301"/>
      <c r="BK22" s="1301"/>
      <c r="BL22" s="1301" t="str">
        <f>MID(SUVAHAVUJ!AF24,3,1)</f>
        <v xml:space="preserve"> </v>
      </c>
      <c r="BM22" s="1301"/>
      <c r="BN22" s="1301"/>
      <c r="BO22" s="1301"/>
      <c r="BP22" s="1301"/>
      <c r="BQ22" s="1301"/>
      <c r="BR22" s="1301" t="str">
        <f>MID(SUVAHAVUJ!AF24,4,1)</f>
        <v xml:space="preserve"> </v>
      </c>
      <c r="BS22" s="1301"/>
      <c r="BT22" s="1301"/>
      <c r="BU22" s="1301"/>
      <c r="BV22" s="1301"/>
      <c r="BW22" s="1301" t="str">
        <f>MID(SUVAHAVUJ!AF24,5,1)</f>
        <v xml:space="preserve"> </v>
      </c>
      <c r="BX22" s="1301"/>
      <c r="BY22" s="1301"/>
      <c r="BZ22" s="1301"/>
      <c r="CA22" s="1301"/>
      <c r="CB22" s="1301"/>
      <c r="CC22" s="1301" t="str">
        <f>MID(SUVAHAVUJ!AF24,6,1)</f>
        <v xml:space="preserve"> </v>
      </c>
      <c r="CD22" s="1301"/>
      <c r="CE22" s="1301"/>
      <c r="CF22" s="1301"/>
      <c r="CG22" s="1301"/>
      <c r="CH22" s="1301" t="str">
        <f>MID(SUVAHAVUJ!AF24,7,1)</f>
        <v xml:space="preserve"> </v>
      </c>
      <c r="CI22" s="1301"/>
      <c r="CJ22" s="1301"/>
      <c r="CK22" s="1301"/>
      <c r="CL22" s="1301"/>
      <c r="CM22" s="1301"/>
      <c r="CN22" s="1301" t="str">
        <f>MID(SUVAHAVUJ!AF24,8,1)</f>
        <v>8</v>
      </c>
      <c r="CO22" s="1301"/>
      <c r="CP22" s="1301"/>
      <c r="CQ22" s="1301"/>
      <c r="CR22" s="1301"/>
      <c r="CS22" s="1301" t="str">
        <f>MID(SUVAHAVUJ!AF24,9,1)</f>
        <v>0</v>
      </c>
      <c r="CT22" s="1301"/>
      <c r="CU22" s="1301"/>
      <c r="CV22" s="1301"/>
      <c r="CW22" s="1301"/>
      <c r="CX22" s="1301"/>
      <c r="CY22" s="1301" t="str">
        <f>MID(SUVAHAVUJ!AF24,10,1)</f>
        <v>6</v>
      </c>
      <c r="CZ22" s="1301"/>
      <c r="DA22" s="1301"/>
      <c r="DB22" s="1301"/>
      <c r="DC22" s="1301"/>
      <c r="DD22" s="1301" t="str">
        <f>MID(SUVAHAVUJ!AF24,11,1)</f>
        <v>6</v>
      </c>
      <c r="DE22" s="1301"/>
      <c r="DF22" s="1301"/>
      <c r="DG22" s="1301"/>
      <c r="DH22" s="1301"/>
      <c r="DI22" s="1304"/>
      <c r="DJ22" s="1305"/>
      <c r="DK22" s="1305"/>
      <c r="DL22" s="1305"/>
      <c r="DM22" s="1305"/>
      <c r="DN22" s="1305"/>
      <c r="DO22" s="1305"/>
      <c r="DP22" s="1305"/>
      <c r="DQ22" s="1305"/>
      <c r="DR22" s="1305"/>
      <c r="DS22" s="1305"/>
      <c r="DT22" s="1305"/>
      <c r="DU22" s="1305"/>
      <c r="DV22" s="1305"/>
      <c r="DW22" s="1305"/>
      <c r="DX22" s="1305"/>
      <c r="DY22" s="1305"/>
      <c r="DZ22" s="1305"/>
      <c r="EA22" s="1305"/>
      <c r="EB22" s="1305"/>
      <c r="EC22" s="1305"/>
      <c r="ED22" s="1305"/>
      <c r="EE22" s="1305"/>
      <c r="EF22" s="1305"/>
      <c r="EG22" s="1305"/>
      <c r="EH22" s="1305"/>
      <c r="EI22" s="1305"/>
      <c r="EJ22" s="1305"/>
      <c r="EK22" s="1305"/>
      <c r="EL22" s="1305"/>
      <c r="EM22" s="1305"/>
      <c r="EN22" s="505"/>
      <c r="EO22" s="506"/>
      <c r="EP22" s="1301" t="str">
        <f>MID(SUVAHAVUJ!AG24,1,1)</f>
        <v xml:space="preserve"> </v>
      </c>
      <c r="EQ22" s="1301"/>
      <c r="ER22" s="1301"/>
      <c r="ES22" s="1301"/>
      <c r="ET22" s="1301"/>
      <c r="EU22" s="1301"/>
      <c r="EV22" s="1301" t="str">
        <f>MID(SUVAHAVUJ!AG24,2,1)</f>
        <v xml:space="preserve"> </v>
      </c>
      <c r="EW22" s="1301"/>
      <c r="EX22" s="1301"/>
      <c r="EY22" s="1301"/>
      <c r="EZ22" s="1301"/>
      <c r="FA22" s="1301" t="str">
        <f>MID(SUVAHAVUJ!AG24,3,1)</f>
        <v xml:space="preserve"> </v>
      </c>
      <c r="FB22" s="1301"/>
      <c r="FC22" s="1301"/>
      <c r="FD22" s="1301"/>
      <c r="FE22" s="1301"/>
      <c r="FF22" s="1301"/>
      <c r="FG22" s="1301" t="str">
        <f>MID(SUVAHAVUJ!AG24,4,1)</f>
        <v xml:space="preserve"> </v>
      </c>
      <c r="FH22" s="1301"/>
      <c r="FI22" s="1301"/>
      <c r="FJ22" s="1301"/>
      <c r="FK22" s="1301"/>
      <c r="FL22" s="1301" t="str">
        <f>MID(SUVAHAVUJ!AG24,5,1)</f>
        <v xml:space="preserve"> </v>
      </c>
      <c r="FM22" s="1301"/>
      <c r="FN22" s="1301"/>
      <c r="FO22" s="1301"/>
      <c r="FP22" s="1301"/>
      <c r="FQ22" s="1301"/>
      <c r="FR22" s="1301" t="str">
        <f>MID(SUVAHAVUJ!AG24,6,1)</f>
        <v xml:space="preserve"> </v>
      </c>
      <c r="FS22" s="1301"/>
      <c r="FT22" s="1301"/>
      <c r="FU22" s="1301"/>
      <c r="FV22" s="1301"/>
      <c r="FW22" s="1301" t="str">
        <f>MID(SUVAHAVUJ!AG24,7,1)</f>
        <v xml:space="preserve"> </v>
      </c>
      <c r="FX22" s="1301"/>
      <c r="FY22" s="1301"/>
      <c r="FZ22" s="1301"/>
      <c r="GA22" s="1301"/>
      <c r="GB22" s="1301"/>
      <c r="GC22" s="1301" t="str">
        <f>MID(SUVAHAVUJ!AG24,8,1)</f>
        <v>8</v>
      </c>
      <c r="GD22" s="1301"/>
      <c r="GE22" s="1301"/>
      <c r="GF22" s="1301"/>
      <c r="GG22" s="1301"/>
      <c r="GH22" s="1301" t="str">
        <f>MID(SUVAHAVUJ!AG24,9,1)</f>
        <v>0</v>
      </c>
      <c r="GI22" s="1301"/>
      <c r="GJ22" s="1301"/>
      <c r="GK22" s="1301"/>
      <c r="GL22" s="1301"/>
      <c r="GM22" s="1301"/>
      <c r="GN22" s="1301" t="str">
        <f>MID(SUVAHAVUJ!AG24,10,1)</f>
        <v>6</v>
      </c>
      <c r="GO22" s="1301"/>
      <c r="GP22" s="1301"/>
      <c r="GQ22" s="1301"/>
      <c r="GR22" s="1301"/>
      <c r="GS22" s="1302" t="str">
        <f>MID(SUVAHAVUJ!AG24,11,1)</f>
        <v>6</v>
      </c>
      <c r="GT22" s="1302"/>
      <c r="GU22" s="1302"/>
      <c r="GV22" s="1302"/>
      <c r="GW22" s="1303"/>
    </row>
    <row r="23" spans="2:205" s="142" customFormat="1" ht="23.25" customHeight="1" x14ac:dyDescent="0.2">
      <c r="B23" s="1307" t="s">
        <v>2369</v>
      </c>
      <c r="C23" s="1307"/>
      <c r="D23" s="1307"/>
      <c r="E23" s="1307"/>
      <c r="F23" s="1307"/>
      <c r="G23" s="1307"/>
      <c r="H23" s="1307"/>
      <c r="I23" s="1307"/>
      <c r="J23" s="1307"/>
      <c r="K23" s="1307"/>
      <c r="L23" s="1308" t="s">
        <v>3215</v>
      </c>
      <c r="M23" s="1309"/>
      <c r="N23" s="1309"/>
      <c r="O23" s="1309"/>
      <c r="P23" s="1309"/>
      <c r="Q23" s="1309"/>
      <c r="R23" s="1309"/>
      <c r="S23" s="1309"/>
      <c r="T23" s="1309"/>
      <c r="U23" s="1309"/>
      <c r="V23" s="1309"/>
      <c r="W23" s="1309"/>
      <c r="X23" s="1309"/>
      <c r="Y23" s="1309"/>
      <c r="Z23" s="1309"/>
      <c r="AA23" s="1309"/>
      <c r="AB23" s="1309"/>
      <c r="AC23" s="1309"/>
      <c r="AD23" s="1309"/>
      <c r="AE23" s="1309"/>
      <c r="AF23" s="1309"/>
      <c r="AG23" s="1309"/>
      <c r="AH23" s="1309"/>
      <c r="AI23" s="1309"/>
      <c r="AJ23" s="1309"/>
      <c r="AK23" s="1309"/>
      <c r="AL23" s="1309"/>
      <c r="AM23" s="1309"/>
      <c r="AN23" s="1309"/>
      <c r="AO23" s="1309"/>
      <c r="AP23" s="1309"/>
      <c r="AQ23" s="1310" t="s">
        <v>899</v>
      </c>
      <c r="AR23" s="1310"/>
      <c r="AS23" s="1310"/>
      <c r="AT23" s="1310"/>
      <c r="AU23" s="1310"/>
      <c r="AV23" s="1310"/>
      <c r="AW23" s="1310"/>
      <c r="AX23" s="1310"/>
      <c r="AY23" s="505"/>
      <c r="AZ23" s="506"/>
      <c r="BA23" s="1302" t="str">
        <f>MID(SUVAHAVUJ!AD25,1,1)</f>
        <v xml:space="preserve"> </v>
      </c>
      <c r="BB23" s="1302"/>
      <c r="BC23" s="1302"/>
      <c r="BD23" s="1302"/>
      <c r="BE23" s="1302"/>
      <c r="BF23" s="1302"/>
      <c r="BG23" s="1302" t="str">
        <f>MID(SUVAHAVUJ!AD25,2,1)</f>
        <v xml:space="preserve"> </v>
      </c>
      <c r="BH23" s="1302"/>
      <c r="BI23" s="1302"/>
      <c r="BJ23" s="1302"/>
      <c r="BK23" s="1302"/>
      <c r="BL23" s="1302" t="str">
        <f>MID(SUVAHAVUJ!AD25,3,1)</f>
        <v xml:space="preserve"> </v>
      </c>
      <c r="BM23" s="1302"/>
      <c r="BN23" s="1302"/>
      <c r="BO23" s="1302"/>
      <c r="BP23" s="1302"/>
      <c r="BQ23" s="1302"/>
      <c r="BR23" s="1302" t="str">
        <f>MID(SUVAHAVUJ!AD25,4,1)</f>
        <v xml:space="preserve"> </v>
      </c>
      <c r="BS23" s="1302"/>
      <c r="BT23" s="1302"/>
      <c r="BU23" s="1302"/>
      <c r="BV23" s="1302"/>
      <c r="BW23" s="1302" t="str">
        <f>MID(SUVAHAVUJ!AD25,5,1)</f>
        <v xml:space="preserve"> </v>
      </c>
      <c r="BX23" s="1302"/>
      <c r="BY23" s="1302"/>
      <c r="BZ23" s="1302"/>
      <c r="CA23" s="1302"/>
      <c r="CB23" s="1302"/>
      <c r="CC23" s="1302" t="str">
        <f>MID(SUVAHAVUJ!AD25,6,1)</f>
        <v xml:space="preserve"> </v>
      </c>
      <c r="CD23" s="1302"/>
      <c r="CE23" s="1302"/>
      <c r="CF23" s="1302"/>
      <c r="CG23" s="1302"/>
      <c r="CH23" s="1302" t="str">
        <f>MID(SUVAHAVUJ!AD25,7,1)</f>
        <v xml:space="preserve"> </v>
      </c>
      <c r="CI23" s="1302"/>
      <c r="CJ23" s="1302"/>
      <c r="CK23" s="1302"/>
      <c r="CL23" s="1302"/>
      <c r="CM23" s="1302"/>
      <c r="CN23" s="1302" t="str">
        <f>MID(SUVAHAVUJ!AD25,8,1)</f>
        <v xml:space="preserve"> </v>
      </c>
      <c r="CO23" s="1302"/>
      <c r="CP23" s="1302"/>
      <c r="CQ23" s="1302"/>
      <c r="CR23" s="1302"/>
      <c r="CS23" s="1302" t="str">
        <f>MID(SUVAHAVUJ!AD25,9,1)</f>
        <v xml:space="preserve"> </v>
      </c>
      <c r="CT23" s="1302"/>
      <c r="CU23" s="1302"/>
      <c r="CV23" s="1302"/>
      <c r="CW23" s="1302"/>
      <c r="CX23" s="1302"/>
      <c r="CY23" s="1302" t="str">
        <f>MID(SUVAHAVUJ!AD25,10,1)</f>
        <v xml:space="preserve"> </v>
      </c>
      <c r="CZ23" s="1302"/>
      <c r="DA23" s="1302"/>
      <c r="DB23" s="1302"/>
      <c r="DC23" s="1302"/>
      <c r="DD23" s="1302" t="str">
        <f>MID(SUVAHAVUJ!AD25,11,1)</f>
        <v>0</v>
      </c>
      <c r="DE23" s="1302"/>
      <c r="DF23" s="1302"/>
      <c r="DG23" s="1302"/>
      <c r="DH23" s="1302"/>
      <c r="DI23" s="1303"/>
      <c r="DJ23" s="505"/>
      <c r="DK23" s="506"/>
      <c r="DL23" s="1301" t="str">
        <f>MID(SUVAHAVUJ!AE25,1,1)</f>
        <v xml:space="preserve"> </v>
      </c>
      <c r="DM23" s="1301"/>
      <c r="DN23" s="1301"/>
      <c r="DO23" s="1301"/>
      <c r="DP23" s="1301"/>
      <c r="DQ23" s="1301"/>
      <c r="DR23" s="1301" t="str">
        <f>MID(SUVAHAVUJ!AE25,2,1)</f>
        <v xml:space="preserve"> </v>
      </c>
      <c r="DS23" s="1301"/>
      <c r="DT23" s="1301"/>
      <c r="DU23" s="1301"/>
      <c r="DV23" s="1301"/>
      <c r="DW23" s="1301" t="str">
        <f>MID(SUVAHAVUJ!AE25,3,1)</f>
        <v xml:space="preserve"> </v>
      </c>
      <c r="DX23" s="1301"/>
      <c r="DY23" s="1301"/>
      <c r="DZ23" s="1301"/>
      <c r="EA23" s="1301"/>
      <c r="EB23" s="1301"/>
      <c r="EC23" s="1301" t="str">
        <f>MID(SUVAHAVUJ!AE25,4,1)</f>
        <v xml:space="preserve"> </v>
      </c>
      <c r="ED23" s="1301"/>
      <c r="EE23" s="1301"/>
      <c r="EF23" s="1301"/>
      <c r="EG23" s="1301"/>
      <c r="EH23" s="1301" t="str">
        <f>MID(SUVAHAVUJ!AE25,5,1)</f>
        <v xml:space="preserve"> </v>
      </c>
      <c r="EI23" s="1301"/>
      <c r="EJ23" s="1301"/>
      <c r="EK23" s="1301"/>
      <c r="EL23" s="1301"/>
      <c r="EM23" s="1301"/>
      <c r="EN23" s="1301" t="str">
        <f>MID(SUVAHAVUJ!AE25,6,1)</f>
        <v xml:space="preserve"> </v>
      </c>
      <c r="EO23" s="1301"/>
      <c r="EP23" s="1301"/>
      <c r="EQ23" s="1301"/>
      <c r="ER23" s="1301"/>
      <c r="ES23" s="1301" t="str">
        <f>MID(SUVAHAVUJ!AE25,7,1)</f>
        <v xml:space="preserve"> </v>
      </c>
      <c r="ET23" s="1301"/>
      <c r="EU23" s="1301"/>
      <c r="EV23" s="1301"/>
      <c r="EW23" s="1301"/>
      <c r="EX23" s="1301"/>
      <c r="EY23" s="1301" t="str">
        <f>MID(SUVAHAVUJ!AE25,8,1)</f>
        <v xml:space="preserve"> </v>
      </c>
      <c r="EZ23" s="1301"/>
      <c r="FA23" s="1301"/>
      <c r="FB23" s="1301"/>
      <c r="FC23" s="1301"/>
      <c r="FD23" s="1301" t="str">
        <f>MID(SUVAHAVUJ!AE25,9,1)</f>
        <v xml:space="preserve"> </v>
      </c>
      <c r="FE23" s="1301"/>
      <c r="FF23" s="1301"/>
      <c r="FG23" s="1301"/>
      <c r="FH23" s="1301"/>
      <c r="FI23" s="1301"/>
      <c r="FJ23" s="1301" t="str">
        <f>MID(SUVAHAVUJ!AE25,10,1)</f>
        <v xml:space="preserve"> </v>
      </c>
      <c r="FK23" s="1301"/>
      <c r="FL23" s="1301"/>
      <c r="FM23" s="1301"/>
      <c r="FN23" s="1301"/>
      <c r="FO23" s="1302" t="str">
        <f>MID(SUVAHAVUJ!AE25,11,1)</f>
        <v>0</v>
      </c>
      <c r="FP23" s="1302"/>
      <c r="FQ23" s="1302"/>
      <c r="FR23" s="1302"/>
      <c r="FS23" s="1303"/>
      <c r="FT23" s="1306"/>
      <c r="FU23" s="1306"/>
      <c r="FV23" s="1306"/>
      <c r="FW23" s="1306"/>
      <c r="FX23" s="1306"/>
      <c r="FY23" s="1306"/>
      <c r="FZ23" s="1306"/>
      <c r="GA23" s="1306"/>
      <c r="GB23" s="1306"/>
      <c r="GC23" s="1306"/>
      <c r="GD23" s="1306"/>
      <c r="GE23" s="1306"/>
      <c r="GF23" s="1306"/>
      <c r="GG23" s="1306"/>
      <c r="GH23" s="1306"/>
      <c r="GI23" s="1306"/>
      <c r="GJ23" s="1306"/>
      <c r="GK23" s="1306"/>
      <c r="GL23" s="1306"/>
      <c r="GM23" s="1306"/>
      <c r="GN23" s="1306"/>
      <c r="GO23" s="1306"/>
      <c r="GP23" s="1306"/>
      <c r="GQ23" s="1306"/>
      <c r="GR23" s="1306"/>
      <c r="GS23" s="1306"/>
      <c r="GT23" s="1306"/>
      <c r="GU23" s="1306"/>
      <c r="GV23" s="1306"/>
      <c r="GW23" s="1306"/>
    </row>
    <row r="24" spans="2:205" ht="23.25" customHeight="1" x14ac:dyDescent="0.2">
      <c r="B24" s="1307"/>
      <c r="C24" s="1307"/>
      <c r="D24" s="1307"/>
      <c r="E24" s="1307"/>
      <c r="F24" s="1307"/>
      <c r="G24" s="1307"/>
      <c r="H24" s="1307"/>
      <c r="I24" s="1307"/>
      <c r="J24" s="1307"/>
      <c r="K24" s="1307"/>
      <c r="L24" s="1309"/>
      <c r="M24" s="1309"/>
      <c r="N24" s="1309"/>
      <c r="O24" s="1309"/>
      <c r="P24" s="1309"/>
      <c r="Q24" s="1309"/>
      <c r="R24" s="1309"/>
      <c r="S24" s="1309"/>
      <c r="T24" s="1309"/>
      <c r="U24" s="1309"/>
      <c r="V24" s="1309"/>
      <c r="W24" s="1309"/>
      <c r="X24" s="1309"/>
      <c r="Y24" s="1309"/>
      <c r="Z24" s="1309"/>
      <c r="AA24" s="1309"/>
      <c r="AB24" s="1309"/>
      <c r="AC24" s="1309"/>
      <c r="AD24" s="1309"/>
      <c r="AE24" s="1309"/>
      <c r="AF24" s="1309"/>
      <c r="AG24" s="1309"/>
      <c r="AH24" s="1309"/>
      <c r="AI24" s="1309"/>
      <c r="AJ24" s="1309"/>
      <c r="AK24" s="1309"/>
      <c r="AL24" s="1309"/>
      <c r="AM24" s="1309"/>
      <c r="AN24" s="1309"/>
      <c r="AO24" s="1309"/>
      <c r="AP24" s="1309"/>
      <c r="AQ24" s="1310"/>
      <c r="AR24" s="1310"/>
      <c r="AS24" s="1310"/>
      <c r="AT24" s="1310"/>
      <c r="AU24" s="1310"/>
      <c r="AV24" s="1310"/>
      <c r="AW24" s="1310"/>
      <c r="AX24" s="1310"/>
      <c r="AY24" s="505"/>
      <c r="AZ24" s="506"/>
      <c r="BA24" s="1301" t="str">
        <f>MID(SUVAHAVUJ!AF25,1,1)</f>
        <v xml:space="preserve"> </v>
      </c>
      <c r="BB24" s="1301"/>
      <c r="BC24" s="1301"/>
      <c r="BD24" s="1301"/>
      <c r="BE24" s="1301"/>
      <c r="BF24" s="1301"/>
      <c r="BG24" s="1301" t="str">
        <f>MID(SUVAHAVUJ!AF25,2,1)</f>
        <v xml:space="preserve"> </v>
      </c>
      <c r="BH24" s="1301"/>
      <c r="BI24" s="1301"/>
      <c r="BJ24" s="1301"/>
      <c r="BK24" s="1301"/>
      <c r="BL24" s="1301" t="str">
        <f>MID(SUVAHAVUJ!AF25,3,1)</f>
        <v xml:space="preserve"> </v>
      </c>
      <c r="BM24" s="1301"/>
      <c r="BN24" s="1301"/>
      <c r="BO24" s="1301"/>
      <c r="BP24" s="1301"/>
      <c r="BQ24" s="1301"/>
      <c r="BR24" s="1301" t="str">
        <f>MID(SUVAHAVUJ!AF25,4,1)</f>
        <v xml:space="preserve"> </v>
      </c>
      <c r="BS24" s="1301"/>
      <c r="BT24" s="1301"/>
      <c r="BU24" s="1301"/>
      <c r="BV24" s="1301"/>
      <c r="BW24" s="1301" t="str">
        <f>MID(SUVAHAVUJ!AF25,5,1)</f>
        <v xml:space="preserve"> </v>
      </c>
      <c r="BX24" s="1301"/>
      <c r="BY24" s="1301"/>
      <c r="BZ24" s="1301"/>
      <c r="CA24" s="1301"/>
      <c r="CB24" s="1301"/>
      <c r="CC24" s="1301" t="str">
        <f>MID(SUVAHAVUJ!AF25,6,1)</f>
        <v xml:space="preserve"> </v>
      </c>
      <c r="CD24" s="1301"/>
      <c r="CE24" s="1301"/>
      <c r="CF24" s="1301"/>
      <c r="CG24" s="1301"/>
      <c r="CH24" s="1301" t="str">
        <f>MID(SUVAHAVUJ!AF25,7,1)</f>
        <v xml:space="preserve"> </v>
      </c>
      <c r="CI24" s="1301"/>
      <c r="CJ24" s="1301"/>
      <c r="CK24" s="1301"/>
      <c r="CL24" s="1301"/>
      <c r="CM24" s="1301"/>
      <c r="CN24" s="1301" t="str">
        <f>MID(SUVAHAVUJ!AF25,8,1)</f>
        <v xml:space="preserve"> </v>
      </c>
      <c r="CO24" s="1301"/>
      <c r="CP24" s="1301"/>
      <c r="CQ24" s="1301"/>
      <c r="CR24" s="1301"/>
      <c r="CS24" s="1301" t="str">
        <f>MID(SUVAHAVUJ!AF25,9,1)</f>
        <v xml:space="preserve"> </v>
      </c>
      <c r="CT24" s="1301"/>
      <c r="CU24" s="1301"/>
      <c r="CV24" s="1301"/>
      <c r="CW24" s="1301"/>
      <c r="CX24" s="1301"/>
      <c r="CY24" s="1301" t="str">
        <f>MID(SUVAHAVUJ!AF25,10,1)</f>
        <v xml:space="preserve"> </v>
      </c>
      <c r="CZ24" s="1301"/>
      <c r="DA24" s="1301"/>
      <c r="DB24" s="1301"/>
      <c r="DC24" s="1301"/>
      <c r="DD24" s="1301" t="str">
        <f>MID(SUVAHAVUJ!AF25,11,1)</f>
        <v>0</v>
      </c>
      <c r="DE24" s="1301"/>
      <c r="DF24" s="1301"/>
      <c r="DG24" s="1301"/>
      <c r="DH24" s="1301"/>
      <c r="DI24" s="1304"/>
      <c r="DJ24" s="1305"/>
      <c r="DK24" s="1305"/>
      <c r="DL24" s="1305"/>
      <c r="DM24" s="1305"/>
      <c r="DN24" s="1305"/>
      <c r="DO24" s="1305"/>
      <c r="DP24" s="1305"/>
      <c r="DQ24" s="1305"/>
      <c r="DR24" s="1305"/>
      <c r="DS24" s="1305"/>
      <c r="DT24" s="1305"/>
      <c r="DU24" s="1305"/>
      <c r="DV24" s="1305"/>
      <c r="DW24" s="1305"/>
      <c r="DX24" s="1305"/>
      <c r="DY24" s="1305"/>
      <c r="DZ24" s="1305"/>
      <c r="EA24" s="1305"/>
      <c r="EB24" s="1305"/>
      <c r="EC24" s="1305"/>
      <c r="ED24" s="1305"/>
      <c r="EE24" s="1305"/>
      <c r="EF24" s="1305"/>
      <c r="EG24" s="1305"/>
      <c r="EH24" s="1305"/>
      <c r="EI24" s="1305"/>
      <c r="EJ24" s="1305"/>
      <c r="EK24" s="1305"/>
      <c r="EL24" s="1305"/>
      <c r="EM24" s="1305"/>
      <c r="EN24" s="505"/>
      <c r="EO24" s="506"/>
      <c r="EP24" s="1301" t="str">
        <f>MID(SUVAHAVUJ!AG25,1,1)</f>
        <v xml:space="preserve"> </v>
      </c>
      <c r="EQ24" s="1301"/>
      <c r="ER24" s="1301"/>
      <c r="ES24" s="1301"/>
      <c r="ET24" s="1301"/>
      <c r="EU24" s="1301"/>
      <c r="EV24" s="1301" t="str">
        <f>MID(SUVAHAVUJ!AG25,2,1)</f>
        <v xml:space="preserve"> </v>
      </c>
      <c r="EW24" s="1301"/>
      <c r="EX24" s="1301"/>
      <c r="EY24" s="1301"/>
      <c r="EZ24" s="1301"/>
      <c r="FA24" s="1301" t="str">
        <f>MID(SUVAHAVUJ!AG25,3,1)</f>
        <v xml:space="preserve"> </v>
      </c>
      <c r="FB24" s="1301"/>
      <c r="FC24" s="1301"/>
      <c r="FD24" s="1301"/>
      <c r="FE24" s="1301"/>
      <c r="FF24" s="1301"/>
      <c r="FG24" s="1301" t="str">
        <f>MID(SUVAHAVUJ!AG25,4,1)</f>
        <v xml:space="preserve"> </v>
      </c>
      <c r="FH24" s="1301"/>
      <c r="FI24" s="1301"/>
      <c r="FJ24" s="1301"/>
      <c r="FK24" s="1301"/>
      <c r="FL24" s="1301" t="str">
        <f>MID(SUVAHAVUJ!AG25,5,1)</f>
        <v xml:space="preserve"> </v>
      </c>
      <c r="FM24" s="1301"/>
      <c r="FN24" s="1301"/>
      <c r="FO24" s="1301"/>
      <c r="FP24" s="1301"/>
      <c r="FQ24" s="1301"/>
      <c r="FR24" s="1301" t="str">
        <f>MID(SUVAHAVUJ!AG25,6,1)</f>
        <v xml:space="preserve"> </v>
      </c>
      <c r="FS24" s="1301"/>
      <c r="FT24" s="1301"/>
      <c r="FU24" s="1301"/>
      <c r="FV24" s="1301"/>
      <c r="FW24" s="1301" t="str">
        <f>MID(SUVAHAVUJ!AG25,7,1)</f>
        <v xml:space="preserve"> </v>
      </c>
      <c r="FX24" s="1301"/>
      <c r="FY24" s="1301"/>
      <c r="FZ24" s="1301"/>
      <c r="GA24" s="1301"/>
      <c r="GB24" s="1301"/>
      <c r="GC24" s="1301" t="str">
        <f>MID(SUVAHAVUJ!AG25,8,1)</f>
        <v xml:space="preserve"> </v>
      </c>
      <c r="GD24" s="1301"/>
      <c r="GE24" s="1301"/>
      <c r="GF24" s="1301"/>
      <c r="GG24" s="1301"/>
      <c r="GH24" s="1301" t="str">
        <f>MID(SUVAHAVUJ!AG25,9,1)</f>
        <v xml:space="preserve"> </v>
      </c>
      <c r="GI24" s="1301"/>
      <c r="GJ24" s="1301"/>
      <c r="GK24" s="1301"/>
      <c r="GL24" s="1301"/>
      <c r="GM24" s="1301"/>
      <c r="GN24" s="1301" t="str">
        <f>MID(SUVAHAVUJ!AG25,10,1)</f>
        <v xml:space="preserve"> </v>
      </c>
      <c r="GO24" s="1301"/>
      <c r="GP24" s="1301"/>
      <c r="GQ24" s="1301"/>
      <c r="GR24" s="1301"/>
      <c r="GS24" s="1302" t="str">
        <f>MID(SUVAHAVUJ!AG25,11,1)</f>
        <v>0</v>
      </c>
      <c r="GT24" s="1302"/>
      <c r="GU24" s="1302"/>
      <c r="GV24" s="1302"/>
      <c r="GW24" s="1303"/>
    </row>
    <row r="25" spans="2:205" s="142" customFormat="1" ht="23.25" customHeight="1" x14ac:dyDescent="0.2">
      <c r="B25" s="1307" t="s">
        <v>2372</v>
      </c>
      <c r="C25" s="1307"/>
      <c r="D25" s="1307"/>
      <c r="E25" s="1307"/>
      <c r="F25" s="1307"/>
      <c r="G25" s="1307"/>
      <c r="H25" s="1307"/>
      <c r="I25" s="1307"/>
      <c r="J25" s="1307"/>
      <c r="K25" s="1307"/>
      <c r="L25" s="1316" t="s">
        <v>3216</v>
      </c>
      <c r="M25" s="1317"/>
      <c r="N25" s="1317"/>
      <c r="O25" s="1317"/>
      <c r="P25" s="1317"/>
      <c r="Q25" s="1317"/>
      <c r="R25" s="1317"/>
      <c r="S25" s="1317"/>
      <c r="T25" s="1317"/>
      <c r="U25" s="1317"/>
      <c r="V25" s="1317"/>
      <c r="W25" s="1317"/>
      <c r="X25" s="1317"/>
      <c r="Y25" s="1317"/>
      <c r="Z25" s="1317"/>
      <c r="AA25" s="1317"/>
      <c r="AB25" s="1317"/>
      <c r="AC25" s="1317"/>
      <c r="AD25" s="1317"/>
      <c r="AE25" s="1317"/>
      <c r="AF25" s="1317"/>
      <c r="AG25" s="1317"/>
      <c r="AH25" s="1317"/>
      <c r="AI25" s="1317"/>
      <c r="AJ25" s="1317"/>
      <c r="AK25" s="1317"/>
      <c r="AL25" s="1317"/>
      <c r="AM25" s="1317"/>
      <c r="AN25" s="1317"/>
      <c r="AO25" s="1317"/>
      <c r="AP25" s="1317"/>
      <c r="AQ25" s="1310" t="s">
        <v>134</v>
      </c>
      <c r="AR25" s="1310"/>
      <c r="AS25" s="1310"/>
      <c r="AT25" s="1310"/>
      <c r="AU25" s="1310"/>
      <c r="AV25" s="1310"/>
      <c r="AW25" s="1310"/>
      <c r="AX25" s="1310"/>
      <c r="AY25" s="505"/>
      <c r="AZ25" s="506"/>
      <c r="BA25" s="1302" t="str">
        <f>MID(SUVAHAVUJ!AD26,1,1)</f>
        <v xml:space="preserve"> </v>
      </c>
      <c r="BB25" s="1302"/>
      <c r="BC25" s="1302"/>
      <c r="BD25" s="1302"/>
      <c r="BE25" s="1302"/>
      <c r="BF25" s="1302"/>
      <c r="BG25" s="1302" t="str">
        <f>MID(SUVAHAVUJ!AD26,2,1)</f>
        <v xml:space="preserve"> </v>
      </c>
      <c r="BH25" s="1302"/>
      <c r="BI25" s="1302"/>
      <c r="BJ25" s="1302"/>
      <c r="BK25" s="1302"/>
      <c r="BL25" s="1302" t="str">
        <f>MID(SUVAHAVUJ!AD26,3,1)</f>
        <v xml:space="preserve"> </v>
      </c>
      <c r="BM25" s="1302"/>
      <c r="BN25" s="1302"/>
      <c r="BO25" s="1302"/>
      <c r="BP25" s="1302"/>
      <c r="BQ25" s="1302"/>
      <c r="BR25" s="1302" t="str">
        <f>MID(SUVAHAVUJ!AD26,4,1)</f>
        <v xml:space="preserve"> </v>
      </c>
      <c r="BS25" s="1302"/>
      <c r="BT25" s="1302"/>
      <c r="BU25" s="1302"/>
      <c r="BV25" s="1302"/>
      <c r="BW25" s="1302" t="str">
        <f>MID(SUVAHAVUJ!AD26,5,1)</f>
        <v xml:space="preserve"> </v>
      </c>
      <c r="BX25" s="1302"/>
      <c r="BY25" s="1302"/>
      <c r="BZ25" s="1302"/>
      <c r="CA25" s="1302"/>
      <c r="CB25" s="1302"/>
      <c r="CC25" s="1302" t="str">
        <f>MID(SUVAHAVUJ!AD26,6,1)</f>
        <v xml:space="preserve"> </v>
      </c>
      <c r="CD25" s="1302"/>
      <c r="CE25" s="1302"/>
      <c r="CF25" s="1302"/>
      <c r="CG25" s="1302"/>
      <c r="CH25" s="1302" t="str">
        <f>MID(SUVAHAVUJ!AD26,7,1)</f>
        <v xml:space="preserve"> </v>
      </c>
      <c r="CI25" s="1302"/>
      <c r="CJ25" s="1302"/>
      <c r="CK25" s="1302"/>
      <c r="CL25" s="1302"/>
      <c r="CM25" s="1302"/>
      <c r="CN25" s="1302" t="str">
        <f>MID(SUVAHAVUJ!AD26,8,1)</f>
        <v xml:space="preserve"> </v>
      </c>
      <c r="CO25" s="1302"/>
      <c r="CP25" s="1302"/>
      <c r="CQ25" s="1302"/>
      <c r="CR25" s="1302"/>
      <c r="CS25" s="1302" t="str">
        <f>MID(SUVAHAVUJ!AD26,9,1)</f>
        <v xml:space="preserve"> </v>
      </c>
      <c r="CT25" s="1302"/>
      <c r="CU25" s="1302"/>
      <c r="CV25" s="1302"/>
      <c r="CW25" s="1302"/>
      <c r="CX25" s="1302"/>
      <c r="CY25" s="1302" t="str">
        <f>MID(SUVAHAVUJ!AD26,10,1)</f>
        <v xml:space="preserve"> </v>
      </c>
      <c r="CZ25" s="1302"/>
      <c r="DA25" s="1302"/>
      <c r="DB25" s="1302"/>
      <c r="DC25" s="1302"/>
      <c r="DD25" s="1302" t="str">
        <f>MID(SUVAHAVUJ!AD26,11,1)</f>
        <v>0</v>
      </c>
      <c r="DE25" s="1302"/>
      <c r="DF25" s="1302"/>
      <c r="DG25" s="1302"/>
      <c r="DH25" s="1302"/>
      <c r="DI25" s="1303"/>
      <c r="DJ25" s="505"/>
      <c r="DK25" s="506"/>
      <c r="DL25" s="1301" t="str">
        <f>MID(SUVAHAVUJ!AE26,1,1)</f>
        <v xml:space="preserve"> </v>
      </c>
      <c r="DM25" s="1301"/>
      <c r="DN25" s="1301"/>
      <c r="DO25" s="1301"/>
      <c r="DP25" s="1301"/>
      <c r="DQ25" s="1301"/>
      <c r="DR25" s="1301" t="str">
        <f>MID(SUVAHAVUJ!AE26,2,1)</f>
        <v xml:space="preserve"> </v>
      </c>
      <c r="DS25" s="1301"/>
      <c r="DT25" s="1301"/>
      <c r="DU25" s="1301"/>
      <c r="DV25" s="1301"/>
      <c r="DW25" s="1301" t="str">
        <f>MID(SUVAHAVUJ!AE26,3,1)</f>
        <v xml:space="preserve"> </v>
      </c>
      <c r="DX25" s="1301"/>
      <c r="DY25" s="1301"/>
      <c r="DZ25" s="1301"/>
      <c r="EA25" s="1301"/>
      <c r="EB25" s="1301"/>
      <c r="EC25" s="1301" t="str">
        <f>MID(SUVAHAVUJ!AE26,4,1)</f>
        <v xml:space="preserve"> </v>
      </c>
      <c r="ED25" s="1301"/>
      <c r="EE25" s="1301"/>
      <c r="EF25" s="1301"/>
      <c r="EG25" s="1301"/>
      <c r="EH25" s="1301" t="str">
        <f>MID(SUVAHAVUJ!AE26,5,1)</f>
        <v xml:space="preserve"> </v>
      </c>
      <c r="EI25" s="1301"/>
      <c r="EJ25" s="1301"/>
      <c r="EK25" s="1301"/>
      <c r="EL25" s="1301"/>
      <c r="EM25" s="1301"/>
      <c r="EN25" s="1301" t="str">
        <f>MID(SUVAHAVUJ!AE26,6,1)</f>
        <v xml:space="preserve"> </v>
      </c>
      <c r="EO25" s="1301"/>
      <c r="EP25" s="1301"/>
      <c r="EQ25" s="1301"/>
      <c r="ER25" s="1301"/>
      <c r="ES25" s="1301" t="str">
        <f>MID(SUVAHAVUJ!AE26,7,1)</f>
        <v xml:space="preserve"> </v>
      </c>
      <c r="ET25" s="1301"/>
      <c r="EU25" s="1301"/>
      <c r="EV25" s="1301"/>
      <c r="EW25" s="1301"/>
      <c r="EX25" s="1301"/>
      <c r="EY25" s="1301" t="str">
        <f>MID(SUVAHAVUJ!AE26,8,1)</f>
        <v xml:space="preserve"> </v>
      </c>
      <c r="EZ25" s="1301"/>
      <c r="FA25" s="1301"/>
      <c r="FB25" s="1301"/>
      <c r="FC25" s="1301"/>
      <c r="FD25" s="1301" t="str">
        <f>MID(SUVAHAVUJ!AE26,9,1)</f>
        <v xml:space="preserve"> </v>
      </c>
      <c r="FE25" s="1301"/>
      <c r="FF25" s="1301"/>
      <c r="FG25" s="1301"/>
      <c r="FH25" s="1301"/>
      <c r="FI25" s="1301"/>
      <c r="FJ25" s="1301" t="str">
        <f>MID(SUVAHAVUJ!AE26,10,1)</f>
        <v xml:space="preserve"> </v>
      </c>
      <c r="FK25" s="1301"/>
      <c r="FL25" s="1301"/>
      <c r="FM25" s="1301"/>
      <c r="FN25" s="1301"/>
      <c r="FO25" s="1302" t="str">
        <f>MID(SUVAHAVUJ!AE26,11,1)</f>
        <v>0</v>
      </c>
      <c r="FP25" s="1302"/>
      <c r="FQ25" s="1302"/>
      <c r="FR25" s="1302"/>
      <c r="FS25" s="1303"/>
      <c r="FT25" s="1306"/>
      <c r="FU25" s="1306"/>
      <c r="FV25" s="1306"/>
      <c r="FW25" s="1306"/>
      <c r="FX25" s="1306"/>
      <c r="FY25" s="1306"/>
      <c r="FZ25" s="1306"/>
      <c r="GA25" s="1306"/>
      <c r="GB25" s="1306"/>
      <c r="GC25" s="1306"/>
      <c r="GD25" s="1306"/>
      <c r="GE25" s="1306"/>
      <c r="GF25" s="1306"/>
      <c r="GG25" s="1306"/>
      <c r="GH25" s="1306"/>
      <c r="GI25" s="1306"/>
      <c r="GJ25" s="1306"/>
      <c r="GK25" s="1306"/>
      <c r="GL25" s="1306"/>
      <c r="GM25" s="1306"/>
      <c r="GN25" s="1306"/>
      <c r="GO25" s="1306"/>
      <c r="GP25" s="1306"/>
      <c r="GQ25" s="1306"/>
      <c r="GR25" s="1306"/>
      <c r="GS25" s="1306"/>
      <c r="GT25" s="1306"/>
      <c r="GU25" s="1306"/>
      <c r="GV25" s="1306"/>
      <c r="GW25" s="1306"/>
    </row>
    <row r="26" spans="2:205" ht="25.5" customHeight="1" x14ac:dyDescent="0.2">
      <c r="B26" s="1307"/>
      <c r="C26" s="1307"/>
      <c r="D26" s="1307"/>
      <c r="E26" s="1307"/>
      <c r="F26" s="1307"/>
      <c r="G26" s="1307"/>
      <c r="H26" s="1307"/>
      <c r="I26" s="1307"/>
      <c r="J26" s="1307"/>
      <c r="K26" s="1307"/>
      <c r="L26" s="1317"/>
      <c r="M26" s="1317"/>
      <c r="N26" s="1317"/>
      <c r="O26" s="1317"/>
      <c r="P26" s="1317"/>
      <c r="Q26" s="1317"/>
      <c r="R26" s="1317"/>
      <c r="S26" s="1317"/>
      <c r="T26" s="1317"/>
      <c r="U26" s="1317"/>
      <c r="V26" s="1317"/>
      <c r="W26" s="1317"/>
      <c r="X26" s="1317"/>
      <c r="Y26" s="1317"/>
      <c r="Z26" s="1317"/>
      <c r="AA26" s="1317"/>
      <c r="AB26" s="1317"/>
      <c r="AC26" s="1317"/>
      <c r="AD26" s="1317"/>
      <c r="AE26" s="1317"/>
      <c r="AF26" s="1317"/>
      <c r="AG26" s="1317"/>
      <c r="AH26" s="1317"/>
      <c r="AI26" s="1317"/>
      <c r="AJ26" s="1317"/>
      <c r="AK26" s="1317"/>
      <c r="AL26" s="1317"/>
      <c r="AM26" s="1317"/>
      <c r="AN26" s="1317"/>
      <c r="AO26" s="1317"/>
      <c r="AP26" s="1317"/>
      <c r="AQ26" s="1310"/>
      <c r="AR26" s="1310"/>
      <c r="AS26" s="1310"/>
      <c r="AT26" s="1310"/>
      <c r="AU26" s="1310"/>
      <c r="AV26" s="1310"/>
      <c r="AW26" s="1310"/>
      <c r="AX26" s="1310"/>
      <c r="AY26" s="505"/>
      <c r="AZ26" s="506"/>
      <c r="BA26" s="1301" t="str">
        <f>MID(SUVAHAVUJ!AF26,1,1)</f>
        <v xml:space="preserve"> </v>
      </c>
      <c r="BB26" s="1301"/>
      <c r="BC26" s="1301"/>
      <c r="BD26" s="1301"/>
      <c r="BE26" s="1301"/>
      <c r="BF26" s="1301"/>
      <c r="BG26" s="1301" t="str">
        <f>MID(SUVAHAVUJ!AF26,2,1)</f>
        <v xml:space="preserve"> </v>
      </c>
      <c r="BH26" s="1301"/>
      <c r="BI26" s="1301"/>
      <c r="BJ26" s="1301"/>
      <c r="BK26" s="1301"/>
      <c r="BL26" s="1301" t="str">
        <f>MID(SUVAHAVUJ!AF26,3,1)</f>
        <v xml:space="preserve"> </v>
      </c>
      <c r="BM26" s="1301"/>
      <c r="BN26" s="1301"/>
      <c r="BO26" s="1301"/>
      <c r="BP26" s="1301"/>
      <c r="BQ26" s="1301"/>
      <c r="BR26" s="1301" t="str">
        <f>MID(SUVAHAVUJ!AF26,4,1)</f>
        <v xml:space="preserve"> </v>
      </c>
      <c r="BS26" s="1301"/>
      <c r="BT26" s="1301"/>
      <c r="BU26" s="1301"/>
      <c r="BV26" s="1301"/>
      <c r="BW26" s="1301" t="str">
        <f>MID(SUVAHAVUJ!AF26,5,1)</f>
        <v xml:space="preserve"> </v>
      </c>
      <c r="BX26" s="1301"/>
      <c r="BY26" s="1301"/>
      <c r="BZ26" s="1301"/>
      <c r="CA26" s="1301"/>
      <c r="CB26" s="1301"/>
      <c r="CC26" s="1301" t="str">
        <f>MID(SUVAHAVUJ!AF26,6,1)</f>
        <v xml:space="preserve"> </v>
      </c>
      <c r="CD26" s="1301"/>
      <c r="CE26" s="1301"/>
      <c r="CF26" s="1301"/>
      <c r="CG26" s="1301"/>
      <c r="CH26" s="1301" t="str">
        <f>MID(SUVAHAVUJ!AF26,7,1)</f>
        <v xml:space="preserve"> </v>
      </c>
      <c r="CI26" s="1301"/>
      <c r="CJ26" s="1301"/>
      <c r="CK26" s="1301"/>
      <c r="CL26" s="1301"/>
      <c r="CM26" s="1301"/>
      <c r="CN26" s="1301" t="str">
        <f>MID(SUVAHAVUJ!AF26,8,1)</f>
        <v xml:space="preserve"> </v>
      </c>
      <c r="CO26" s="1301"/>
      <c r="CP26" s="1301"/>
      <c r="CQ26" s="1301"/>
      <c r="CR26" s="1301"/>
      <c r="CS26" s="1301" t="str">
        <f>MID(SUVAHAVUJ!AF26,9,1)</f>
        <v xml:space="preserve"> </v>
      </c>
      <c r="CT26" s="1301"/>
      <c r="CU26" s="1301"/>
      <c r="CV26" s="1301"/>
      <c r="CW26" s="1301"/>
      <c r="CX26" s="1301"/>
      <c r="CY26" s="1301" t="str">
        <f>MID(SUVAHAVUJ!AF26,10,1)</f>
        <v xml:space="preserve"> </v>
      </c>
      <c r="CZ26" s="1301"/>
      <c r="DA26" s="1301"/>
      <c r="DB26" s="1301"/>
      <c r="DC26" s="1301"/>
      <c r="DD26" s="1301" t="str">
        <f>MID(SUVAHAVUJ!AF26,11,1)</f>
        <v>0</v>
      </c>
      <c r="DE26" s="1301"/>
      <c r="DF26" s="1301"/>
      <c r="DG26" s="1301"/>
      <c r="DH26" s="1301"/>
      <c r="DI26" s="1304"/>
      <c r="DJ26" s="1305"/>
      <c r="DK26" s="1305"/>
      <c r="DL26" s="1305"/>
      <c r="DM26" s="1305"/>
      <c r="DN26" s="1305"/>
      <c r="DO26" s="1305"/>
      <c r="DP26" s="1305"/>
      <c r="DQ26" s="1305"/>
      <c r="DR26" s="1305"/>
      <c r="DS26" s="1305"/>
      <c r="DT26" s="1305"/>
      <c r="DU26" s="1305"/>
      <c r="DV26" s="1305"/>
      <c r="DW26" s="1305"/>
      <c r="DX26" s="1305"/>
      <c r="DY26" s="1305"/>
      <c r="DZ26" s="1305"/>
      <c r="EA26" s="1305"/>
      <c r="EB26" s="1305"/>
      <c r="EC26" s="1305"/>
      <c r="ED26" s="1305"/>
      <c r="EE26" s="1305"/>
      <c r="EF26" s="1305"/>
      <c r="EG26" s="1305"/>
      <c r="EH26" s="1305"/>
      <c r="EI26" s="1305"/>
      <c r="EJ26" s="1305"/>
      <c r="EK26" s="1305"/>
      <c r="EL26" s="1305"/>
      <c r="EM26" s="1305"/>
      <c r="EN26" s="505"/>
      <c r="EO26" s="506"/>
      <c r="EP26" s="1301" t="str">
        <f>MID(SUVAHAVUJ!AG26,1,1)</f>
        <v xml:space="preserve"> </v>
      </c>
      <c r="EQ26" s="1301"/>
      <c r="ER26" s="1301"/>
      <c r="ES26" s="1301"/>
      <c r="ET26" s="1301"/>
      <c r="EU26" s="1301"/>
      <c r="EV26" s="1301" t="str">
        <f>MID(SUVAHAVUJ!AG26,2,1)</f>
        <v xml:space="preserve"> </v>
      </c>
      <c r="EW26" s="1301"/>
      <c r="EX26" s="1301"/>
      <c r="EY26" s="1301"/>
      <c r="EZ26" s="1301"/>
      <c r="FA26" s="1301" t="str">
        <f>MID(SUVAHAVUJ!AG26,3,1)</f>
        <v xml:space="preserve"> </v>
      </c>
      <c r="FB26" s="1301"/>
      <c r="FC26" s="1301"/>
      <c r="FD26" s="1301"/>
      <c r="FE26" s="1301"/>
      <c r="FF26" s="1301"/>
      <c r="FG26" s="1301" t="str">
        <f>MID(SUVAHAVUJ!AG26,4,1)</f>
        <v xml:space="preserve"> </v>
      </c>
      <c r="FH26" s="1301"/>
      <c r="FI26" s="1301"/>
      <c r="FJ26" s="1301"/>
      <c r="FK26" s="1301"/>
      <c r="FL26" s="1301" t="str">
        <f>MID(SUVAHAVUJ!AG26,5,1)</f>
        <v xml:space="preserve"> </v>
      </c>
      <c r="FM26" s="1301"/>
      <c r="FN26" s="1301"/>
      <c r="FO26" s="1301"/>
      <c r="FP26" s="1301"/>
      <c r="FQ26" s="1301"/>
      <c r="FR26" s="1301" t="str">
        <f>MID(SUVAHAVUJ!AG26,6,1)</f>
        <v xml:space="preserve"> </v>
      </c>
      <c r="FS26" s="1301"/>
      <c r="FT26" s="1301"/>
      <c r="FU26" s="1301"/>
      <c r="FV26" s="1301"/>
      <c r="FW26" s="1301" t="str">
        <f>MID(SUVAHAVUJ!AG26,7,1)</f>
        <v xml:space="preserve"> </v>
      </c>
      <c r="FX26" s="1301"/>
      <c r="FY26" s="1301"/>
      <c r="FZ26" s="1301"/>
      <c r="GA26" s="1301"/>
      <c r="GB26" s="1301"/>
      <c r="GC26" s="1301" t="str">
        <f>MID(SUVAHAVUJ!AG26,8,1)</f>
        <v xml:space="preserve"> </v>
      </c>
      <c r="GD26" s="1301"/>
      <c r="GE26" s="1301"/>
      <c r="GF26" s="1301"/>
      <c r="GG26" s="1301"/>
      <c r="GH26" s="1301" t="str">
        <f>MID(SUVAHAVUJ!AG26,9,1)</f>
        <v xml:space="preserve"> </v>
      </c>
      <c r="GI26" s="1301"/>
      <c r="GJ26" s="1301"/>
      <c r="GK26" s="1301"/>
      <c r="GL26" s="1301"/>
      <c r="GM26" s="1301"/>
      <c r="GN26" s="1301" t="str">
        <f>MID(SUVAHAVUJ!AG26,10,1)</f>
        <v xml:space="preserve"> </v>
      </c>
      <c r="GO26" s="1301"/>
      <c r="GP26" s="1301"/>
      <c r="GQ26" s="1301"/>
      <c r="GR26" s="1301"/>
      <c r="GS26" s="1302" t="str">
        <f>MID(SUVAHAVUJ!AG26,11,1)</f>
        <v>0</v>
      </c>
      <c r="GT26" s="1302"/>
      <c r="GU26" s="1302"/>
      <c r="GV26" s="1302"/>
      <c r="GW26" s="1303"/>
    </row>
    <row r="27" spans="2:205" s="142" customFormat="1" ht="23.25" customHeight="1" x14ac:dyDescent="0.2">
      <c r="B27" s="1307" t="s">
        <v>2375</v>
      </c>
      <c r="C27" s="1307"/>
      <c r="D27" s="1307"/>
      <c r="E27" s="1307"/>
      <c r="F27" s="1307"/>
      <c r="G27" s="1307"/>
      <c r="H27" s="1307"/>
      <c r="I27" s="1307"/>
      <c r="J27" s="1307"/>
      <c r="K27" s="1307"/>
      <c r="L27" s="1308" t="s">
        <v>3217</v>
      </c>
      <c r="M27" s="1309"/>
      <c r="N27" s="1309"/>
      <c r="O27" s="1309"/>
      <c r="P27" s="1309"/>
      <c r="Q27" s="1309"/>
      <c r="R27" s="1309"/>
      <c r="S27" s="1309"/>
      <c r="T27" s="1309"/>
      <c r="U27" s="1309"/>
      <c r="V27" s="1309"/>
      <c r="W27" s="1309"/>
      <c r="X27" s="1309"/>
      <c r="Y27" s="1309"/>
      <c r="Z27" s="1309"/>
      <c r="AA27" s="1309"/>
      <c r="AB27" s="1309"/>
      <c r="AC27" s="1309"/>
      <c r="AD27" s="1309"/>
      <c r="AE27" s="1309"/>
      <c r="AF27" s="1309"/>
      <c r="AG27" s="1309"/>
      <c r="AH27" s="1309"/>
      <c r="AI27" s="1309"/>
      <c r="AJ27" s="1309"/>
      <c r="AK27" s="1309"/>
      <c r="AL27" s="1309"/>
      <c r="AM27" s="1309"/>
      <c r="AN27" s="1309"/>
      <c r="AO27" s="1309"/>
      <c r="AP27" s="1309"/>
      <c r="AQ27" s="1310" t="s">
        <v>140</v>
      </c>
      <c r="AR27" s="1310"/>
      <c r="AS27" s="1310"/>
      <c r="AT27" s="1310"/>
      <c r="AU27" s="1310"/>
      <c r="AV27" s="1310"/>
      <c r="AW27" s="1310"/>
      <c r="AX27" s="1310"/>
      <c r="AY27" s="505"/>
      <c r="AZ27" s="506"/>
      <c r="BA27" s="1302" t="str">
        <f>MID(SUVAHAVUJ!AD27,1,1)</f>
        <v xml:space="preserve"> </v>
      </c>
      <c r="BB27" s="1302"/>
      <c r="BC27" s="1302"/>
      <c r="BD27" s="1302"/>
      <c r="BE27" s="1302"/>
      <c r="BF27" s="1302"/>
      <c r="BG27" s="1302" t="str">
        <f>MID(SUVAHAVUJ!AD27,2,1)</f>
        <v xml:space="preserve"> </v>
      </c>
      <c r="BH27" s="1302"/>
      <c r="BI27" s="1302"/>
      <c r="BJ27" s="1302"/>
      <c r="BK27" s="1302"/>
      <c r="BL27" s="1302" t="str">
        <f>MID(SUVAHAVUJ!AD27,3,1)</f>
        <v xml:space="preserve"> </v>
      </c>
      <c r="BM27" s="1302"/>
      <c r="BN27" s="1302"/>
      <c r="BO27" s="1302"/>
      <c r="BP27" s="1302"/>
      <c r="BQ27" s="1302"/>
      <c r="BR27" s="1302" t="str">
        <f>MID(SUVAHAVUJ!AD27,4,1)</f>
        <v xml:space="preserve"> </v>
      </c>
      <c r="BS27" s="1302"/>
      <c r="BT27" s="1302"/>
      <c r="BU27" s="1302"/>
      <c r="BV27" s="1302"/>
      <c r="BW27" s="1302" t="str">
        <f>MID(SUVAHAVUJ!AD27,5,1)</f>
        <v xml:space="preserve"> </v>
      </c>
      <c r="BX27" s="1302"/>
      <c r="BY27" s="1302"/>
      <c r="BZ27" s="1302"/>
      <c r="CA27" s="1302"/>
      <c r="CB27" s="1302"/>
      <c r="CC27" s="1302" t="str">
        <f>MID(SUVAHAVUJ!AD27,6,1)</f>
        <v xml:space="preserve"> </v>
      </c>
      <c r="CD27" s="1302"/>
      <c r="CE27" s="1302"/>
      <c r="CF27" s="1302"/>
      <c r="CG27" s="1302"/>
      <c r="CH27" s="1302" t="str">
        <f>MID(SUVAHAVUJ!AD27,7,1)</f>
        <v>-</v>
      </c>
      <c r="CI27" s="1302"/>
      <c r="CJ27" s="1302"/>
      <c r="CK27" s="1302"/>
      <c r="CL27" s="1302"/>
      <c r="CM27" s="1302"/>
      <c r="CN27" s="1302" t="str">
        <f>MID(SUVAHAVUJ!AD27,8,1)</f>
        <v>2</v>
      </c>
      <c r="CO27" s="1302"/>
      <c r="CP27" s="1302"/>
      <c r="CQ27" s="1302"/>
      <c r="CR27" s="1302"/>
      <c r="CS27" s="1302" t="str">
        <f>MID(SUVAHAVUJ!AD27,9,1)</f>
        <v>1</v>
      </c>
      <c r="CT27" s="1302"/>
      <c r="CU27" s="1302"/>
      <c r="CV27" s="1302"/>
      <c r="CW27" s="1302"/>
      <c r="CX27" s="1302"/>
      <c r="CY27" s="1302" t="str">
        <f>MID(SUVAHAVUJ!AD27,10,1)</f>
        <v>7</v>
      </c>
      <c r="CZ27" s="1302"/>
      <c r="DA27" s="1302"/>
      <c r="DB27" s="1302"/>
      <c r="DC27" s="1302"/>
      <c r="DD27" s="1302" t="str">
        <f>MID(SUVAHAVUJ!AD27,11,1)</f>
        <v>8</v>
      </c>
      <c r="DE27" s="1302"/>
      <c r="DF27" s="1302"/>
      <c r="DG27" s="1302"/>
      <c r="DH27" s="1302"/>
      <c r="DI27" s="1303"/>
      <c r="DJ27" s="505"/>
      <c r="DK27" s="506"/>
      <c r="DL27" s="1301" t="str">
        <f>MID(SUVAHAVUJ!AE27,1,1)</f>
        <v xml:space="preserve"> </v>
      </c>
      <c r="DM27" s="1301"/>
      <c r="DN27" s="1301"/>
      <c r="DO27" s="1301"/>
      <c r="DP27" s="1301"/>
      <c r="DQ27" s="1301"/>
      <c r="DR27" s="1301" t="str">
        <f>MID(SUVAHAVUJ!AE27,2,1)</f>
        <v xml:space="preserve"> </v>
      </c>
      <c r="DS27" s="1301"/>
      <c r="DT27" s="1301"/>
      <c r="DU27" s="1301"/>
      <c r="DV27" s="1301"/>
      <c r="DW27" s="1301" t="str">
        <f>MID(SUVAHAVUJ!AE27,3,1)</f>
        <v xml:space="preserve"> </v>
      </c>
      <c r="DX27" s="1301"/>
      <c r="DY27" s="1301"/>
      <c r="DZ27" s="1301"/>
      <c r="EA27" s="1301"/>
      <c r="EB27" s="1301"/>
      <c r="EC27" s="1301" t="str">
        <f>MID(SUVAHAVUJ!AE27,4,1)</f>
        <v xml:space="preserve"> </v>
      </c>
      <c r="ED27" s="1301"/>
      <c r="EE27" s="1301"/>
      <c r="EF27" s="1301"/>
      <c r="EG27" s="1301"/>
      <c r="EH27" s="1301" t="str">
        <f>MID(SUVAHAVUJ!AE27,5,1)</f>
        <v xml:space="preserve"> </v>
      </c>
      <c r="EI27" s="1301"/>
      <c r="EJ27" s="1301"/>
      <c r="EK27" s="1301"/>
      <c r="EL27" s="1301"/>
      <c r="EM27" s="1301"/>
      <c r="EN27" s="1301" t="str">
        <f>MID(SUVAHAVUJ!AE27,6,1)</f>
        <v xml:space="preserve"> </v>
      </c>
      <c r="EO27" s="1301"/>
      <c r="EP27" s="1301"/>
      <c r="EQ27" s="1301"/>
      <c r="ER27" s="1301"/>
      <c r="ES27" s="1301" t="str">
        <f>MID(SUVAHAVUJ!AE27,7,1)</f>
        <v xml:space="preserve"> </v>
      </c>
      <c r="ET27" s="1301"/>
      <c r="EU27" s="1301"/>
      <c r="EV27" s="1301"/>
      <c r="EW27" s="1301"/>
      <c r="EX27" s="1301"/>
      <c r="EY27" s="1301" t="str">
        <f>MID(SUVAHAVUJ!AE27,8,1)</f>
        <v xml:space="preserve"> </v>
      </c>
      <c r="EZ27" s="1301"/>
      <c r="FA27" s="1301"/>
      <c r="FB27" s="1301"/>
      <c r="FC27" s="1301"/>
      <c r="FD27" s="1301" t="str">
        <f>MID(SUVAHAVUJ!AE27,9,1)</f>
        <v xml:space="preserve"> </v>
      </c>
      <c r="FE27" s="1301"/>
      <c r="FF27" s="1301"/>
      <c r="FG27" s="1301"/>
      <c r="FH27" s="1301"/>
      <c r="FI27" s="1301"/>
      <c r="FJ27" s="1301" t="str">
        <f>MID(SUVAHAVUJ!AE27,10,1)</f>
        <v xml:space="preserve"> </v>
      </c>
      <c r="FK27" s="1301"/>
      <c r="FL27" s="1301"/>
      <c r="FM27" s="1301"/>
      <c r="FN27" s="1301"/>
      <c r="FO27" s="1302" t="str">
        <f>MID(SUVAHAVUJ!AE27,11,1)</f>
        <v>0</v>
      </c>
      <c r="FP27" s="1302"/>
      <c r="FQ27" s="1302"/>
      <c r="FR27" s="1302"/>
      <c r="FS27" s="1303"/>
      <c r="FT27" s="1306"/>
      <c r="FU27" s="1306"/>
      <c r="FV27" s="1306"/>
      <c r="FW27" s="1306"/>
      <c r="FX27" s="1306"/>
      <c r="FY27" s="1306"/>
      <c r="FZ27" s="1306"/>
      <c r="GA27" s="1306"/>
      <c r="GB27" s="1306"/>
      <c r="GC27" s="1306"/>
      <c r="GD27" s="1306"/>
      <c r="GE27" s="1306"/>
      <c r="GF27" s="1306"/>
      <c r="GG27" s="1306"/>
      <c r="GH27" s="1306"/>
      <c r="GI27" s="1306"/>
      <c r="GJ27" s="1306"/>
      <c r="GK27" s="1306"/>
      <c r="GL27" s="1306"/>
      <c r="GM27" s="1306"/>
      <c r="GN27" s="1306"/>
      <c r="GO27" s="1306"/>
      <c r="GP27" s="1306"/>
      <c r="GQ27" s="1306"/>
      <c r="GR27" s="1306"/>
      <c r="GS27" s="1306"/>
      <c r="GT27" s="1306"/>
      <c r="GU27" s="1306"/>
      <c r="GV27" s="1306"/>
      <c r="GW27" s="1306"/>
    </row>
    <row r="28" spans="2:205" ht="23.25" customHeight="1" x14ac:dyDescent="0.2">
      <c r="B28" s="1307"/>
      <c r="C28" s="1307"/>
      <c r="D28" s="1307"/>
      <c r="E28" s="1307"/>
      <c r="F28" s="1307"/>
      <c r="G28" s="1307"/>
      <c r="H28" s="1307"/>
      <c r="I28" s="1307"/>
      <c r="J28" s="1307"/>
      <c r="K28" s="1307"/>
      <c r="L28" s="1309"/>
      <c r="M28" s="1309"/>
      <c r="N28" s="1309"/>
      <c r="O28" s="1309"/>
      <c r="P28" s="1309"/>
      <c r="Q28" s="1309"/>
      <c r="R28" s="1309"/>
      <c r="S28" s="1309"/>
      <c r="T28" s="1309"/>
      <c r="U28" s="1309"/>
      <c r="V28" s="1309"/>
      <c r="W28" s="1309"/>
      <c r="X28" s="1309"/>
      <c r="Y28" s="1309"/>
      <c r="Z28" s="1309"/>
      <c r="AA28" s="1309"/>
      <c r="AB28" s="1309"/>
      <c r="AC28" s="1309"/>
      <c r="AD28" s="1309"/>
      <c r="AE28" s="1309"/>
      <c r="AF28" s="1309"/>
      <c r="AG28" s="1309"/>
      <c r="AH28" s="1309"/>
      <c r="AI28" s="1309"/>
      <c r="AJ28" s="1309"/>
      <c r="AK28" s="1309"/>
      <c r="AL28" s="1309"/>
      <c r="AM28" s="1309"/>
      <c r="AN28" s="1309"/>
      <c r="AO28" s="1309"/>
      <c r="AP28" s="1309"/>
      <c r="AQ28" s="1310"/>
      <c r="AR28" s="1310"/>
      <c r="AS28" s="1310"/>
      <c r="AT28" s="1310"/>
      <c r="AU28" s="1310"/>
      <c r="AV28" s="1310"/>
      <c r="AW28" s="1310"/>
      <c r="AX28" s="1310"/>
      <c r="AY28" s="505"/>
      <c r="AZ28" s="506"/>
      <c r="BA28" s="1301" t="str">
        <f>MID(SUVAHAVUJ!AF27,1,1)</f>
        <v xml:space="preserve"> </v>
      </c>
      <c r="BB28" s="1301"/>
      <c r="BC28" s="1301"/>
      <c r="BD28" s="1301"/>
      <c r="BE28" s="1301"/>
      <c r="BF28" s="1301"/>
      <c r="BG28" s="1301" t="str">
        <f>MID(SUVAHAVUJ!AF27,2,1)</f>
        <v xml:space="preserve"> </v>
      </c>
      <c r="BH28" s="1301"/>
      <c r="BI28" s="1301"/>
      <c r="BJ28" s="1301"/>
      <c r="BK28" s="1301"/>
      <c r="BL28" s="1301" t="str">
        <f>MID(SUVAHAVUJ!AF27,3,1)</f>
        <v xml:space="preserve"> </v>
      </c>
      <c r="BM28" s="1301"/>
      <c r="BN28" s="1301"/>
      <c r="BO28" s="1301"/>
      <c r="BP28" s="1301"/>
      <c r="BQ28" s="1301"/>
      <c r="BR28" s="1301" t="str">
        <f>MID(SUVAHAVUJ!AF27,4,1)</f>
        <v xml:space="preserve"> </v>
      </c>
      <c r="BS28" s="1301"/>
      <c r="BT28" s="1301"/>
      <c r="BU28" s="1301"/>
      <c r="BV28" s="1301"/>
      <c r="BW28" s="1301" t="str">
        <f>MID(SUVAHAVUJ!AF27,5,1)</f>
        <v xml:space="preserve"> </v>
      </c>
      <c r="BX28" s="1301"/>
      <c r="BY28" s="1301"/>
      <c r="BZ28" s="1301"/>
      <c r="CA28" s="1301"/>
      <c r="CB28" s="1301"/>
      <c r="CC28" s="1301" t="str">
        <f>MID(SUVAHAVUJ!AF27,6,1)</f>
        <v xml:space="preserve"> </v>
      </c>
      <c r="CD28" s="1301"/>
      <c r="CE28" s="1301"/>
      <c r="CF28" s="1301"/>
      <c r="CG28" s="1301"/>
      <c r="CH28" s="1301" t="str">
        <f>MID(SUVAHAVUJ!AF27,7,1)</f>
        <v>-</v>
      </c>
      <c r="CI28" s="1301"/>
      <c r="CJ28" s="1301"/>
      <c r="CK28" s="1301"/>
      <c r="CL28" s="1301"/>
      <c r="CM28" s="1301"/>
      <c r="CN28" s="1301" t="str">
        <f>MID(SUVAHAVUJ!AF27,8,1)</f>
        <v>2</v>
      </c>
      <c r="CO28" s="1301"/>
      <c r="CP28" s="1301"/>
      <c r="CQ28" s="1301"/>
      <c r="CR28" s="1301"/>
      <c r="CS28" s="1301" t="str">
        <f>MID(SUVAHAVUJ!AF27,9,1)</f>
        <v>1</v>
      </c>
      <c r="CT28" s="1301"/>
      <c r="CU28" s="1301"/>
      <c r="CV28" s="1301"/>
      <c r="CW28" s="1301"/>
      <c r="CX28" s="1301"/>
      <c r="CY28" s="1301" t="str">
        <f>MID(SUVAHAVUJ!AF27,10,1)</f>
        <v>7</v>
      </c>
      <c r="CZ28" s="1301"/>
      <c r="DA28" s="1301"/>
      <c r="DB28" s="1301"/>
      <c r="DC28" s="1301"/>
      <c r="DD28" s="1301" t="str">
        <f>MID(SUVAHAVUJ!AF27,11,1)</f>
        <v>8</v>
      </c>
      <c r="DE28" s="1301"/>
      <c r="DF28" s="1301"/>
      <c r="DG28" s="1301"/>
      <c r="DH28" s="1301"/>
      <c r="DI28" s="1304"/>
      <c r="DJ28" s="1305"/>
      <c r="DK28" s="1305"/>
      <c r="DL28" s="1305"/>
      <c r="DM28" s="1305"/>
      <c r="DN28" s="1305"/>
      <c r="DO28" s="1305"/>
      <c r="DP28" s="1305"/>
      <c r="DQ28" s="1305"/>
      <c r="DR28" s="1305"/>
      <c r="DS28" s="1305"/>
      <c r="DT28" s="1305"/>
      <c r="DU28" s="1305"/>
      <c r="DV28" s="1305"/>
      <c r="DW28" s="1305"/>
      <c r="DX28" s="1305"/>
      <c r="DY28" s="1305"/>
      <c r="DZ28" s="1305"/>
      <c r="EA28" s="1305"/>
      <c r="EB28" s="1305"/>
      <c r="EC28" s="1305"/>
      <c r="ED28" s="1305"/>
      <c r="EE28" s="1305"/>
      <c r="EF28" s="1305"/>
      <c r="EG28" s="1305"/>
      <c r="EH28" s="1305"/>
      <c r="EI28" s="1305"/>
      <c r="EJ28" s="1305"/>
      <c r="EK28" s="1305"/>
      <c r="EL28" s="1305"/>
      <c r="EM28" s="1305"/>
      <c r="EN28" s="505"/>
      <c r="EO28" s="506"/>
      <c r="EP28" s="1301" t="str">
        <f>MID(SUVAHAVUJ!AG27,1,1)</f>
        <v xml:space="preserve"> </v>
      </c>
      <c r="EQ28" s="1301"/>
      <c r="ER28" s="1301"/>
      <c r="ES28" s="1301"/>
      <c r="ET28" s="1301"/>
      <c r="EU28" s="1301"/>
      <c r="EV28" s="1301" t="str">
        <f>MID(SUVAHAVUJ!AG27,2,1)</f>
        <v xml:space="preserve"> </v>
      </c>
      <c r="EW28" s="1301"/>
      <c r="EX28" s="1301"/>
      <c r="EY28" s="1301"/>
      <c r="EZ28" s="1301"/>
      <c r="FA28" s="1301" t="str">
        <f>MID(SUVAHAVUJ!AG27,3,1)</f>
        <v xml:space="preserve"> </v>
      </c>
      <c r="FB28" s="1301"/>
      <c r="FC28" s="1301"/>
      <c r="FD28" s="1301"/>
      <c r="FE28" s="1301"/>
      <c r="FF28" s="1301"/>
      <c r="FG28" s="1301" t="str">
        <f>MID(SUVAHAVUJ!AG27,4,1)</f>
        <v xml:space="preserve"> </v>
      </c>
      <c r="FH28" s="1301"/>
      <c r="FI28" s="1301"/>
      <c r="FJ28" s="1301"/>
      <c r="FK28" s="1301"/>
      <c r="FL28" s="1301" t="str">
        <f>MID(SUVAHAVUJ!AG27,5,1)</f>
        <v xml:space="preserve"> </v>
      </c>
      <c r="FM28" s="1301"/>
      <c r="FN28" s="1301"/>
      <c r="FO28" s="1301"/>
      <c r="FP28" s="1301"/>
      <c r="FQ28" s="1301"/>
      <c r="FR28" s="1301" t="str">
        <f>MID(SUVAHAVUJ!AG27,6,1)</f>
        <v xml:space="preserve"> </v>
      </c>
      <c r="FS28" s="1301"/>
      <c r="FT28" s="1301"/>
      <c r="FU28" s="1301"/>
      <c r="FV28" s="1301"/>
      <c r="FW28" s="1301" t="str">
        <f>MID(SUVAHAVUJ!AG27,7,1)</f>
        <v>-</v>
      </c>
      <c r="FX28" s="1301"/>
      <c r="FY28" s="1301"/>
      <c r="FZ28" s="1301"/>
      <c r="GA28" s="1301"/>
      <c r="GB28" s="1301"/>
      <c r="GC28" s="1301" t="str">
        <f>MID(SUVAHAVUJ!AG27,8,1)</f>
        <v>2</v>
      </c>
      <c r="GD28" s="1301"/>
      <c r="GE28" s="1301"/>
      <c r="GF28" s="1301"/>
      <c r="GG28" s="1301"/>
      <c r="GH28" s="1301" t="str">
        <f>MID(SUVAHAVUJ!AG27,9,1)</f>
        <v>1</v>
      </c>
      <c r="GI28" s="1301"/>
      <c r="GJ28" s="1301"/>
      <c r="GK28" s="1301"/>
      <c r="GL28" s="1301"/>
      <c r="GM28" s="1301"/>
      <c r="GN28" s="1301" t="str">
        <f>MID(SUVAHAVUJ!AG27,10,1)</f>
        <v>7</v>
      </c>
      <c r="GO28" s="1301"/>
      <c r="GP28" s="1301"/>
      <c r="GQ28" s="1301"/>
      <c r="GR28" s="1301"/>
      <c r="GS28" s="1302" t="str">
        <f>MID(SUVAHAVUJ!AG27,11,1)</f>
        <v>8</v>
      </c>
      <c r="GT28" s="1302"/>
      <c r="GU28" s="1302"/>
      <c r="GV28" s="1302"/>
      <c r="GW28" s="1303"/>
    </row>
    <row r="29" spans="2:205" s="142" customFormat="1" ht="24" customHeight="1" x14ac:dyDescent="0.2">
      <c r="B29" s="1307" t="s">
        <v>2377</v>
      </c>
      <c r="C29" s="1307"/>
      <c r="D29" s="1307"/>
      <c r="E29" s="1307"/>
      <c r="F29" s="1307"/>
      <c r="G29" s="1307"/>
      <c r="H29" s="1307"/>
      <c r="I29" s="1307"/>
      <c r="J29" s="1307"/>
      <c r="K29" s="1307"/>
      <c r="L29" s="1308" t="s">
        <v>3220</v>
      </c>
      <c r="M29" s="1309"/>
      <c r="N29" s="1309"/>
      <c r="O29" s="1309"/>
      <c r="P29" s="1309"/>
      <c r="Q29" s="1309"/>
      <c r="R29" s="1309"/>
      <c r="S29" s="1309"/>
      <c r="T29" s="1309"/>
      <c r="U29" s="1309"/>
      <c r="V29" s="1309"/>
      <c r="W29" s="1309"/>
      <c r="X29" s="1309"/>
      <c r="Y29" s="1309"/>
      <c r="Z29" s="1309"/>
      <c r="AA29" s="1309"/>
      <c r="AB29" s="1309"/>
      <c r="AC29" s="1309"/>
      <c r="AD29" s="1309"/>
      <c r="AE29" s="1309"/>
      <c r="AF29" s="1309"/>
      <c r="AG29" s="1309"/>
      <c r="AH29" s="1309"/>
      <c r="AI29" s="1309"/>
      <c r="AJ29" s="1309"/>
      <c r="AK29" s="1309"/>
      <c r="AL29" s="1309"/>
      <c r="AM29" s="1309"/>
      <c r="AN29" s="1309"/>
      <c r="AO29" s="1309"/>
      <c r="AP29" s="1309"/>
      <c r="AQ29" s="1310" t="s">
        <v>904</v>
      </c>
      <c r="AR29" s="1310"/>
      <c r="AS29" s="1310"/>
      <c r="AT29" s="1310"/>
      <c r="AU29" s="1310"/>
      <c r="AV29" s="1310"/>
      <c r="AW29" s="1310"/>
      <c r="AX29" s="1310"/>
      <c r="AY29" s="505"/>
      <c r="AZ29" s="506"/>
      <c r="BA29" s="1302" t="str">
        <f>MID(SUVAHAVUJ!AD28,1,1)</f>
        <v xml:space="preserve"> </v>
      </c>
      <c r="BB29" s="1302"/>
      <c r="BC29" s="1302"/>
      <c r="BD29" s="1302"/>
      <c r="BE29" s="1302"/>
      <c r="BF29" s="1302"/>
      <c r="BG29" s="1302" t="str">
        <f>MID(SUVAHAVUJ!AD28,2,1)</f>
        <v xml:space="preserve"> </v>
      </c>
      <c r="BH29" s="1302"/>
      <c r="BI29" s="1302"/>
      <c r="BJ29" s="1302"/>
      <c r="BK29" s="1302"/>
      <c r="BL29" s="1302" t="str">
        <f>MID(SUVAHAVUJ!AD28,3,1)</f>
        <v xml:space="preserve"> </v>
      </c>
      <c r="BM29" s="1302"/>
      <c r="BN29" s="1302"/>
      <c r="BO29" s="1302"/>
      <c r="BP29" s="1302"/>
      <c r="BQ29" s="1302"/>
      <c r="BR29" s="1302" t="str">
        <f>MID(SUVAHAVUJ!AD28,4,1)</f>
        <v xml:space="preserve"> </v>
      </c>
      <c r="BS29" s="1302"/>
      <c r="BT29" s="1302"/>
      <c r="BU29" s="1302"/>
      <c r="BV29" s="1302"/>
      <c r="BW29" s="1302" t="str">
        <f>MID(SUVAHAVUJ!AD28,5,1)</f>
        <v xml:space="preserve"> </v>
      </c>
      <c r="BX29" s="1302"/>
      <c r="BY29" s="1302"/>
      <c r="BZ29" s="1302"/>
      <c r="CA29" s="1302"/>
      <c r="CB29" s="1302"/>
      <c r="CC29" s="1302" t="str">
        <f>MID(SUVAHAVUJ!AD28,6,1)</f>
        <v xml:space="preserve"> </v>
      </c>
      <c r="CD29" s="1302"/>
      <c r="CE29" s="1302"/>
      <c r="CF29" s="1302"/>
      <c r="CG29" s="1302"/>
      <c r="CH29" s="1302" t="str">
        <f>MID(SUVAHAVUJ!AD28,7,1)</f>
        <v xml:space="preserve"> </v>
      </c>
      <c r="CI29" s="1302"/>
      <c r="CJ29" s="1302"/>
      <c r="CK29" s="1302"/>
      <c r="CL29" s="1302"/>
      <c r="CM29" s="1302"/>
      <c r="CN29" s="1302" t="str">
        <f>MID(SUVAHAVUJ!AD28,8,1)</f>
        <v xml:space="preserve"> </v>
      </c>
      <c r="CO29" s="1302"/>
      <c r="CP29" s="1302"/>
      <c r="CQ29" s="1302"/>
      <c r="CR29" s="1302"/>
      <c r="CS29" s="1302" t="str">
        <f>MID(SUVAHAVUJ!AD28,9,1)</f>
        <v xml:space="preserve"> </v>
      </c>
      <c r="CT29" s="1302"/>
      <c r="CU29" s="1302"/>
      <c r="CV29" s="1302"/>
      <c r="CW29" s="1302"/>
      <c r="CX29" s="1302"/>
      <c r="CY29" s="1302" t="str">
        <f>MID(SUVAHAVUJ!AD28,10,1)</f>
        <v xml:space="preserve"> </v>
      </c>
      <c r="CZ29" s="1302"/>
      <c r="DA29" s="1302"/>
      <c r="DB29" s="1302"/>
      <c r="DC29" s="1302"/>
      <c r="DD29" s="1302" t="str">
        <f>MID(SUVAHAVUJ!AD28,11,1)</f>
        <v>0</v>
      </c>
      <c r="DE29" s="1302"/>
      <c r="DF29" s="1302"/>
      <c r="DG29" s="1302"/>
      <c r="DH29" s="1302"/>
      <c r="DI29" s="1303"/>
      <c r="DJ29" s="505"/>
      <c r="DK29" s="506"/>
      <c r="DL29" s="1301" t="str">
        <f>MID(SUVAHAVUJ!AE28,1,1)</f>
        <v xml:space="preserve"> </v>
      </c>
      <c r="DM29" s="1301"/>
      <c r="DN29" s="1301"/>
      <c r="DO29" s="1301"/>
      <c r="DP29" s="1301"/>
      <c r="DQ29" s="1301"/>
      <c r="DR29" s="1301" t="str">
        <f>MID(SUVAHAVUJ!AE28,2,1)</f>
        <v xml:space="preserve"> </v>
      </c>
      <c r="DS29" s="1301"/>
      <c r="DT29" s="1301"/>
      <c r="DU29" s="1301"/>
      <c r="DV29" s="1301"/>
      <c r="DW29" s="1301" t="str">
        <f>MID(SUVAHAVUJ!AE28,3,1)</f>
        <v xml:space="preserve"> </v>
      </c>
      <c r="DX29" s="1301"/>
      <c r="DY29" s="1301"/>
      <c r="DZ29" s="1301"/>
      <c r="EA29" s="1301"/>
      <c r="EB29" s="1301"/>
      <c r="EC29" s="1301" t="str">
        <f>MID(SUVAHAVUJ!AE28,4,1)</f>
        <v xml:space="preserve"> </v>
      </c>
      <c r="ED29" s="1301"/>
      <c r="EE29" s="1301"/>
      <c r="EF29" s="1301"/>
      <c r="EG29" s="1301"/>
      <c r="EH29" s="1301" t="str">
        <f>MID(SUVAHAVUJ!AE28,5,1)</f>
        <v xml:space="preserve"> </v>
      </c>
      <c r="EI29" s="1301"/>
      <c r="EJ29" s="1301"/>
      <c r="EK29" s="1301"/>
      <c r="EL29" s="1301"/>
      <c r="EM29" s="1301"/>
      <c r="EN29" s="1301" t="str">
        <f>MID(SUVAHAVUJ!AE28,6,1)</f>
        <v xml:space="preserve"> </v>
      </c>
      <c r="EO29" s="1301"/>
      <c r="EP29" s="1301"/>
      <c r="EQ29" s="1301"/>
      <c r="ER29" s="1301"/>
      <c r="ES29" s="1301" t="str">
        <f>MID(SUVAHAVUJ!AE28,7,1)</f>
        <v xml:space="preserve"> </v>
      </c>
      <c r="ET29" s="1301"/>
      <c r="EU29" s="1301"/>
      <c r="EV29" s="1301"/>
      <c r="EW29" s="1301"/>
      <c r="EX29" s="1301"/>
      <c r="EY29" s="1301" t="str">
        <f>MID(SUVAHAVUJ!AE28,8,1)</f>
        <v xml:space="preserve"> </v>
      </c>
      <c r="EZ29" s="1301"/>
      <c r="FA29" s="1301"/>
      <c r="FB29" s="1301"/>
      <c r="FC29" s="1301"/>
      <c r="FD29" s="1301" t="str">
        <f>MID(SUVAHAVUJ!AE28,9,1)</f>
        <v xml:space="preserve"> </v>
      </c>
      <c r="FE29" s="1301"/>
      <c r="FF29" s="1301"/>
      <c r="FG29" s="1301"/>
      <c r="FH29" s="1301"/>
      <c r="FI29" s="1301"/>
      <c r="FJ29" s="1301" t="str">
        <f>MID(SUVAHAVUJ!AE28,10,1)</f>
        <v xml:space="preserve"> </v>
      </c>
      <c r="FK29" s="1301"/>
      <c r="FL29" s="1301"/>
      <c r="FM29" s="1301"/>
      <c r="FN29" s="1301"/>
      <c r="FO29" s="1302" t="str">
        <f>MID(SUVAHAVUJ!AE28,11,1)</f>
        <v>0</v>
      </c>
      <c r="FP29" s="1302"/>
      <c r="FQ29" s="1302"/>
      <c r="FR29" s="1302"/>
      <c r="FS29" s="1303"/>
      <c r="FT29" s="1306"/>
      <c r="FU29" s="1306"/>
      <c r="FV29" s="1306"/>
      <c r="FW29" s="1306"/>
      <c r="FX29" s="1306"/>
      <c r="FY29" s="1306"/>
      <c r="FZ29" s="1306"/>
      <c r="GA29" s="1306"/>
      <c r="GB29" s="1306"/>
      <c r="GC29" s="1306"/>
      <c r="GD29" s="1306"/>
      <c r="GE29" s="1306"/>
      <c r="GF29" s="1306"/>
      <c r="GG29" s="1306"/>
      <c r="GH29" s="1306"/>
      <c r="GI29" s="1306"/>
      <c r="GJ29" s="1306"/>
      <c r="GK29" s="1306"/>
      <c r="GL29" s="1306"/>
      <c r="GM29" s="1306"/>
      <c r="GN29" s="1306"/>
      <c r="GO29" s="1306"/>
      <c r="GP29" s="1306"/>
      <c r="GQ29" s="1306"/>
      <c r="GR29" s="1306"/>
      <c r="GS29" s="1306"/>
      <c r="GT29" s="1306"/>
      <c r="GU29" s="1306"/>
      <c r="GV29" s="1306"/>
      <c r="GW29" s="1306"/>
    </row>
    <row r="30" spans="2:205" ht="23.25" customHeight="1" x14ac:dyDescent="0.2">
      <c r="B30" s="1307"/>
      <c r="C30" s="1307"/>
      <c r="D30" s="1307"/>
      <c r="E30" s="1307"/>
      <c r="F30" s="1307"/>
      <c r="G30" s="1307"/>
      <c r="H30" s="1307"/>
      <c r="I30" s="1307"/>
      <c r="J30" s="1307"/>
      <c r="K30" s="1307"/>
      <c r="L30" s="1309"/>
      <c r="M30" s="1309"/>
      <c r="N30" s="1309"/>
      <c r="O30" s="1309"/>
      <c r="P30" s="1309"/>
      <c r="Q30" s="1309"/>
      <c r="R30" s="1309"/>
      <c r="S30" s="1309"/>
      <c r="T30" s="1309"/>
      <c r="U30" s="1309"/>
      <c r="V30" s="1309"/>
      <c r="W30" s="1309"/>
      <c r="X30" s="1309"/>
      <c r="Y30" s="1309"/>
      <c r="Z30" s="1309"/>
      <c r="AA30" s="1309"/>
      <c r="AB30" s="1309"/>
      <c r="AC30" s="1309"/>
      <c r="AD30" s="1309"/>
      <c r="AE30" s="1309"/>
      <c r="AF30" s="1309"/>
      <c r="AG30" s="1309"/>
      <c r="AH30" s="1309"/>
      <c r="AI30" s="1309"/>
      <c r="AJ30" s="1309"/>
      <c r="AK30" s="1309"/>
      <c r="AL30" s="1309"/>
      <c r="AM30" s="1309"/>
      <c r="AN30" s="1309"/>
      <c r="AO30" s="1309"/>
      <c r="AP30" s="1309"/>
      <c r="AQ30" s="1310"/>
      <c r="AR30" s="1310"/>
      <c r="AS30" s="1310"/>
      <c r="AT30" s="1310"/>
      <c r="AU30" s="1310"/>
      <c r="AV30" s="1310"/>
      <c r="AW30" s="1310"/>
      <c r="AX30" s="1310"/>
      <c r="AY30" s="505"/>
      <c r="AZ30" s="506"/>
      <c r="BA30" s="1301" t="str">
        <f>MID(SUVAHAVUJ!AF28,1,1)</f>
        <v xml:space="preserve"> </v>
      </c>
      <c r="BB30" s="1301"/>
      <c r="BC30" s="1301"/>
      <c r="BD30" s="1301"/>
      <c r="BE30" s="1301"/>
      <c r="BF30" s="1301"/>
      <c r="BG30" s="1301" t="str">
        <f>MID(SUVAHAVUJ!AF28,2,1)</f>
        <v xml:space="preserve"> </v>
      </c>
      <c r="BH30" s="1301"/>
      <c r="BI30" s="1301"/>
      <c r="BJ30" s="1301"/>
      <c r="BK30" s="1301"/>
      <c r="BL30" s="1301" t="str">
        <f>MID(SUVAHAVUJ!AF28,3,1)</f>
        <v xml:space="preserve"> </v>
      </c>
      <c r="BM30" s="1301"/>
      <c r="BN30" s="1301"/>
      <c r="BO30" s="1301"/>
      <c r="BP30" s="1301"/>
      <c r="BQ30" s="1301"/>
      <c r="BR30" s="1301" t="str">
        <f>MID(SUVAHAVUJ!AF28,4,1)</f>
        <v xml:space="preserve"> </v>
      </c>
      <c r="BS30" s="1301"/>
      <c r="BT30" s="1301"/>
      <c r="BU30" s="1301"/>
      <c r="BV30" s="1301"/>
      <c r="BW30" s="1301" t="str">
        <f>MID(SUVAHAVUJ!AF28,5,1)</f>
        <v xml:space="preserve"> </v>
      </c>
      <c r="BX30" s="1301"/>
      <c r="BY30" s="1301"/>
      <c r="BZ30" s="1301"/>
      <c r="CA30" s="1301"/>
      <c r="CB30" s="1301"/>
      <c r="CC30" s="1301" t="str">
        <f>MID(SUVAHAVUJ!AF28,6,1)</f>
        <v xml:space="preserve"> </v>
      </c>
      <c r="CD30" s="1301"/>
      <c r="CE30" s="1301"/>
      <c r="CF30" s="1301"/>
      <c r="CG30" s="1301"/>
      <c r="CH30" s="1301" t="str">
        <f>MID(SUVAHAVUJ!AF28,7,1)</f>
        <v xml:space="preserve"> </v>
      </c>
      <c r="CI30" s="1301"/>
      <c r="CJ30" s="1301"/>
      <c r="CK30" s="1301"/>
      <c r="CL30" s="1301"/>
      <c r="CM30" s="1301"/>
      <c r="CN30" s="1301" t="str">
        <f>MID(SUVAHAVUJ!AF28,8,1)</f>
        <v xml:space="preserve"> </v>
      </c>
      <c r="CO30" s="1301"/>
      <c r="CP30" s="1301"/>
      <c r="CQ30" s="1301"/>
      <c r="CR30" s="1301"/>
      <c r="CS30" s="1301" t="str">
        <f>MID(SUVAHAVUJ!AF28,9,1)</f>
        <v xml:space="preserve"> </v>
      </c>
      <c r="CT30" s="1301"/>
      <c r="CU30" s="1301"/>
      <c r="CV30" s="1301"/>
      <c r="CW30" s="1301"/>
      <c r="CX30" s="1301"/>
      <c r="CY30" s="1301" t="str">
        <f>MID(SUVAHAVUJ!AF28,10,1)</f>
        <v xml:space="preserve"> </v>
      </c>
      <c r="CZ30" s="1301"/>
      <c r="DA30" s="1301"/>
      <c r="DB30" s="1301"/>
      <c r="DC30" s="1301"/>
      <c r="DD30" s="1301" t="str">
        <f>MID(SUVAHAVUJ!AF28,11,1)</f>
        <v>0</v>
      </c>
      <c r="DE30" s="1301"/>
      <c r="DF30" s="1301"/>
      <c r="DG30" s="1301"/>
      <c r="DH30" s="1301"/>
      <c r="DI30" s="1304"/>
      <c r="DJ30" s="1305"/>
      <c r="DK30" s="1305"/>
      <c r="DL30" s="1305"/>
      <c r="DM30" s="1305"/>
      <c r="DN30" s="1305"/>
      <c r="DO30" s="1305"/>
      <c r="DP30" s="1305"/>
      <c r="DQ30" s="1305"/>
      <c r="DR30" s="1305"/>
      <c r="DS30" s="1305"/>
      <c r="DT30" s="1305"/>
      <c r="DU30" s="1305"/>
      <c r="DV30" s="1305"/>
      <c r="DW30" s="1305"/>
      <c r="DX30" s="1305"/>
      <c r="DY30" s="1305"/>
      <c r="DZ30" s="1305"/>
      <c r="EA30" s="1305"/>
      <c r="EB30" s="1305"/>
      <c r="EC30" s="1305"/>
      <c r="ED30" s="1305"/>
      <c r="EE30" s="1305"/>
      <c r="EF30" s="1305"/>
      <c r="EG30" s="1305"/>
      <c r="EH30" s="1305"/>
      <c r="EI30" s="1305"/>
      <c r="EJ30" s="1305"/>
      <c r="EK30" s="1305"/>
      <c r="EL30" s="1305"/>
      <c r="EM30" s="1305"/>
      <c r="EN30" s="505"/>
      <c r="EO30" s="506"/>
      <c r="EP30" s="1301" t="str">
        <f>MID(SUVAHAVUJ!AG28,1,1)</f>
        <v xml:space="preserve"> </v>
      </c>
      <c r="EQ30" s="1301"/>
      <c r="ER30" s="1301"/>
      <c r="ES30" s="1301"/>
      <c r="ET30" s="1301"/>
      <c r="EU30" s="1301"/>
      <c r="EV30" s="1301" t="str">
        <f>MID(SUVAHAVUJ!AG28,2,1)</f>
        <v xml:space="preserve"> </v>
      </c>
      <c r="EW30" s="1301"/>
      <c r="EX30" s="1301"/>
      <c r="EY30" s="1301"/>
      <c r="EZ30" s="1301"/>
      <c r="FA30" s="1301" t="str">
        <f>MID(SUVAHAVUJ!AG28,3,1)</f>
        <v xml:space="preserve"> </v>
      </c>
      <c r="FB30" s="1301"/>
      <c r="FC30" s="1301"/>
      <c r="FD30" s="1301"/>
      <c r="FE30" s="1301"/>
      <c r="FF30" s="1301"/>
      <c r="FG30" s="1301" t="str">
        <f>MID(SUVAHAVUJ!AG28,4,1)</f>
        <v xml:space="preserve"> </v>
      </c>
      <c r="FH30" s="1301"/>
      <c r="FI30" s="1301"/>
      <c r="FJ30" s="1301"/>
      <c r="FK30" s="1301"/>
      <c r="FL30" s="1301" t="str">
        <f>MID(SUVAHAVUJ!AG28,5,1)</f>
        <v xml:space="preserve"> </v>
      </c>
      <c r="FM30" s="1301"/>
      <c r="FN30" s="1301"/>
      <c r="FO30" s="1301"/>
      <c r="FP30" s="1301"/>
      <c r="FQ30" s="1301"/>
      <c r="FR30" s="1301" t="str">
        <f>MID(SUVAHAVUJ!AG28,6,1)</f>
        <v xml:space="preserve"> </v>
      </c>
      <c r="FS30" s="1301"/>
      <c r="FT30" s="1301"/>
      <c r="FU30" s="1301"/>
      <c r="FV30" s="1301"/>
      <c r="FW30" s="1301" t="str">
        <f>MID(SUVAHAVUJ!AG28,7,1)</f>
        <v xml:space="preserve"> </v>
      </c>
      <c r="FX30" s="1301"/>
      <c r="FY30" s="1301"/>
      <c r="FZ30" s="1301"/>
      <c r="GA30" s="1301"/>
      <c r="GB30" s="1301"/>
      <c r="GC30" s="1301" t="str">
        <f>MID(SUVAHAVUJ!AG28,8,1)</f>
        <v xml:space="preserve"> </v>
      </c>
      <c r="GD30" s="1301"/>
      <c r="GE30" s="1301"/>
      <c r="GF30" s="1301"/>
      <c r="GG30" s="1301"/>
      <c r="GH30" s="1301" t="str">
        <f>MID(SUVAHAVUJ!AG28,9,1)</f>
        <v xml:space="preserve"> </v>
      </c>
      <c r="GI30" s="1301"/>
      <c r="GJ30" s="1301"/>
      <c r="GK30" s="1301"/>
      <c r="GL30" s="1301"/>
      <c r="GM30" s="1301"/>
      <c r="GN30" s="1301" t="str">
        <f>MID(SUVAHAVUJ!AG28,10,1)</f>
        <v xml:space="preserve"> </v>
      </c>
      <c r="GO30" s="1301"/>
      <c r="GP30" s="1301"/>
      <c r="GQ30" s="1301"/>
      <c r="GR30" s="1301"/>
      <c r="GS30" s="1302" t="str">
        <f>MID(SUVAHAVUJ!AG28,11,1)</f>
        <v>0</v>
      </c>
      <c r="GT30" s="1302"/>
      <c r="GU30" s="1302"/>
      <c r="GV30" s="1302"/>
      <c r="GW30" s="1303"/>
    </row>
    <row r="31" spans="2:205" s="142" customFormat="1" ht="23.25" customHeight="1" x14ac:dyDescent="0.2">
      <c r="B31" s="1307" t="s">
        <v>2381</v>
      </c>
      <c r="C31" s="1307"/>
      <c r="D31" s="1307"/>
      <c r="E31" s="1307"/>
      <c r="F31" s="1307"/>
      <c r="G31" s="1307"/>
      <c r="H31" s="1307"/>
      <c r="I31" s="1307"/>
      <c r="J31" s="1307"/>
      <c r="K31" s="1307"/>
      <c r="L31" s="1308" t="s">
        <v>3219</v>
      </c>
      <c r="M31" s="1309"/>
      <c r="N31" s="1309"/>
      <c r="O31" s="1309"/>
      <c r="P31" s="1309"/>
      <c r="Q31" s="1309"/>
      <c r="R31" s="1309"/>
      <c r="S31" s="1309"/>
      <c r="T31" s="1309"/>
      <c r="U31" s="1309"/>
      <c r="V31" s="1309"/>
      <c r="W31" s="1309"/>
      <c r="X31" s="1309"/>
      <c r="Y31" s="1309"/>
      <c r="Z31" s="1309"/>
      <c r="AA31" s="1309"/>
      <c r="AB31" s="1309"/>
      <c r="AC31" s="1309"/>
      <c r="AD31" s="1309"/>
      <c r="AE31" s="1309"/>
      <c r="AF31" s="1309"/>
      <c r="AG31" s="1309"/>
      <c r="AH31" s="1309"/>
      <c r="AI31" s="1309"/>
      <c r="AJ31" s="1309"/>
      <c r="AK31" s="1309"/>
      <c r="AL31" s="1309"/>
      <c r="AM31" s="1309"/>
      <c r="AN31" s="1309"/>
      <c r="AO31" s="1309"/>
      <c r="AP31" s="1309"/>
      <c r="AQ31" s="1310" t="s">
        <v>909</v>
      </c>
      <c r="AR31" s="1310"/>
      <c r="AS31" s="1310"/>
      <c r="AT31" s="1310"/>
      <c r="AU31" s="1310"/>
      <c r="AV31" s="1310"/>
      <c r="AW31" s="1310"/>
      <c r="AX31" s="1310"/>
      <c r="AY31" s="505"/>
      <c r="AZ31" s="506"/>
      <c r="BA31" s="1302" t="str">
        <f>MID(SUVAHAVUJ!AD29,1,1)</f>
        <v xml:space="preserve"> </v>
      </c>
      <c r="BB31" s="1302"/>
      <c r="BC31" s="1302"/>
      <c r="BD31" s="1302"/>
      <c r="BE31" s="1302"/>
      <c r="BF31" s="1302"/>
      <c r="BG31" s="1302" t="str">
        <f>MID(SUVAHAVUJ!AD29,2,1)</f>
        <v xml:space="preserve"> </v>
      </c>
      <c r="BH31" s="1302"/>
      <c r="BI31" s="1302"/>
      <c r="BJ31" s="1302"/>
      <c r="BK31" s="1302"/>
      <c r="BL31" s="1302" t="str">
        <f>MID(SUVAHAVUJ!AD29,3,1)</f>
        <v xml:space="preserve"> </v>
      </c>
      <c r="BM31" s="1302"/>
      <c r="BN31" s="1302"/>
      <c r="BO31" s="1302"/>
      <c r="BP31" s="1302"/>
      <c r="BQ31" s="1302"/>
      <c r="BR31" s="1302" t="str">
        <f>MID(SUVAHAVUJ!AD29,4,1)</f>
        <v xml:space="preserve"> </v>
      </c>
      <c r="BS31" s="1302"/>
      <c r="BT31" s="1302"/>
      <c r="BU31" s="1302"/>
      <c r="BV31" s="1302"/>
      <c r="BW31" s="1302" t="str">
        <f>MID(SUVAHAVUJ!AD29,5,1)</f>
        <v xml:space="preserve"> </v>
      </c>
      <c r="BX31" s="1302"/>
      <c r="BY31" s="1302"/>
      <c r="BZ31" s="1302"/>
      <c r="CA31" s="1302"/>
      <c r="CB31" s="1302"/>
      <c r="CC31" s="1302" t="str">
        <f>MID(SUVAHAVUJ!AD29,6,1)</f>
        <v xml:space="preserve"> </v>
      </c>
      <c r="CD31" s="1302"/>
      <c r="CE31" s="1302"/>
      <c r="CF31" s="1302"/>
      <c r="CG31" s="1302"/>
      <c r="CH31" s="1302" t="str">
        <f>MID(SUVAHAVUJ!AD29,7,1)</f>
        <v xml:space="preserve"> </v>
      </c>
      <c r="CI31" s="1302"/>
      <c r="CJ31" s="1302"/>
      <c r="CK31" s="1302"/>
      <c r="CL31" s="1302"/>
      <c r="CM31" s="1302"/>
      <c r="CN31" s="1302" t="str">
        <f>MID(SUVAHAVUJ!AD29,8,1)</f>
        <v xml:space="preserve"> </v>
      </c>
      <c r="CO31" s="1302"/>
      <c r="CP31" s="1302"/>
      <c r="CQ31" s="1302"/>
      <c r="CR31" s="1302"/>
      <c r="CS31" s="1302" t="str">
        <f>MID(SUVAHAVUJ!AD29,9,1)</f>
        <v xml:space="preserve"> </v>
      </c>
      <c r="CT31" s="1302"/>
      <c r="CU31" s="1302"/>
      <c r="CV31" s="1302"/>
      <c r="CW31" s="1302"/>
      <c r="CX31" s="1302"/>
      <c r="CY31" s="1302" t="str">
        <f>MID(SUVAHAVUJ!AD29,10,1)</f>
        <v xml:space="preserve"> </v>
      </c>
      <c r="CZ31" s="1302"/>
      <c r="DA31" s="1302"/>
      <c r="DB31" s="1302"/>
      <c r="DC31" s="1302"/>
      <c r="DD31" s="1302" t="str">
        <f>MID(SUVAHAVUJ!AD29,11,1)</f>
        <v>0</v>
      </c>
      <c r="DE31" s="1302"/>
      <c r="DF31" s="1302"/>
      <c r="DG31" s="1302"/>
      <c r="DH31" s="1302"/>
      <c r="DI31" s="1303"/>
      <c r="DJ31" s="505"/>
      <c r="DK31" s="506"/>
      <c r="DL31" s="1301" t="str">
        <f>MID(SUVAHAVUJ!AE29,1,1)</f>
        <v xml:space="preserve"> </v>
      </c>
      <c r="DM31" s="1301"/>
      <c r="DN31" s="1301"/>
      <c r="DO31" s="1301"/>
      <c r="DP31" s="1301"/>
      <c r="DQ31" s="1301"/>
      <c r="DR31" s="1301" t="str">
        <f>MID(SUVAHAVUJ!AE29,2,1)</f>
        <v xml:space="preserve"> </v>
      </c>
      <c r="DS31" s="1301"/>
      <c r="DT31" s="1301"/>
      <c r="DU31" s="1301"/>
      <c r="DV31" s="1301"/>
      <c r="DW31" s="1301" t="str">
        <f>MID(SUVAHAVUJ!AE29,3,1)</f>
        <v xml:space="preserve"> </v>
      </c>
      <c r="DX31" s="1301"/>
      <c r="DY31" s="1301"/>
      <c r="DZ31" s="1301"/>
      <c r="EA31" s="1301"/>
      <c r="EB31" s="1301"/>
      <c r="EC31" s="1301" t="str">
        <f>MID(SUVAHAVUJ!AE29,4,1)</f>
        <v xml:space="preserve"> </v>
      </c>
      <c r="ED31" s="1301"/>
      <c r="EE31" s="1301"/>
      <c r="EF31" s="1301"/>
      <c r="EG31" s="1301"/>
      <c r="EH31" s="1301" t="str">
        <f>MID(SUVAHAVUJ!AE29,5,1)</f>
        <v xml:space="preserve"> </v>
      </c>
      <c r="EI31" s="1301"/>
      <c r="EJ31" s="1301"/>
      <c r="EK31" s="1301"/>
      <c r="EL31" s="1301"/>
      <c r="EM31" s="1301"/>
      <c r="EN31" s="1301" t="str">
        <f>MID(SUVAHAVUJ!AE29,6,1)</f>
        <v xml:space="preserve"> </v>
      </c>
      <c r="EO31" s="1301"/>
      <c r="EP31" s="1301"/>
      <c r="EQ31" s="1301"/>
      <c r="ER31" s="1301"/>
      <c r="ES31" s="1301" t="str">
        <f>MID(SUVAHAVUJ!AE29,7,1)</f>
        <v xml:space="preserve"> </v>
      </c>
      <c r="ET31" s="1301"/>
      <c r="EU31" s="1301"/>
      <c r="EV31" s="1301"/>
      <c r="EW31" s="1301"/>
      <c r="EX31" s="1301"/>
      <c r="EY31" s="1301" t="str">
        <f>MID(SUVAHAVUJ!AE29,8,1)</f>
        <v xml:space="preserve"> </v>
      </c>
      <c r="EZ31" s="1301"/>
      <c r="FA31" s="1301"/>
      <c r="FB31" s="1301"/>
      <c r="FC31" s="1301"/>
      <c r="FD31" s="1301" t="str">
        <f>MID(SUVAHAVUJ!AE29,9,1)</f>
        <v xml:space="preserve"> </v>
      </c>
      <c r="FE31" s="1301"/>
      <c r="FF31" s="1301"/>
      <c r="FG31" s="1301"/>
      <c r="FH31" s="1301"/>
      <c r="FI31" s="1301"/>
      <c r="FJ31" s="1301" t="str">
        <f>MID(SUVAHAVUJ!AE29,10,1)</f>
        <v xml:space="preserve"> </v>
      </c>
      <c r="FK31" s="1301"/>
      <c r="FL31" s="1301"/>
      <c r="FM31" s="1301"/>
      <c r="FN31" s="1301"/>
      <c r="FO31" s="1302" t="str">
        <f>MID(SUVAHAVUJ!AE29,11,1)</f>
        <v>0</v>
      </c>
      <c r="FP31" s="1302"/>
      <c r="FQ31" s="1302"/>
      <c r="FR31" s="1302"/>
      <c r="FS31" s="1303"/>
      <c r="FT31" s="1306"/>
      <c r="FU31" s="1306"/>
      <c r="FV31" s="1306"/>
      <c r="FW31" s="1306"/>
      <c r="FX31" s="1306"/>
      <c r="FY31" s="1306"/>
      <c r="FZ31" s="1306"/>
      <c r="GA31" s="1306"/>
      <c r="GB31" s="1306"/>
      <c r="GC31" s="1306"/>
      <c r="GD31" s="1306"/>
      <c r="GE31" s="1306"/>
      <c r="GF31" s="1306"/>
      <c r="GG31" s="1306"/>
      <c r="GH31" s="1306"/>
      <c r="GI31" s="1306"/>
      <c r="GJ31" s="1306"/>
      <c r="GK31" s="1306"/>
      <c r="GL31" s="1306"/>
      <c r="GM31" s="1306"/>
      <c r="GN31" s="1306"/>
      <c r="GO31" s="1306"/>
      <c r="GP31" s="1306"/>
      <c r="GQ31" s="1306"/>
      <c r="GR31" s="1306"/>
      <c r="GS31" s="1306"/>
      <c r="GT31" s="1306"/>
      <c r="GU31" s="1306"/>
      <c r="GV31" s="1306"/>
      <c r="GW31" s="1306"/>
    </row>
    <row r="32" spans="2:205" ht="23.25" customHeight="1" x14ac:dyDescent="0.2">
      <c r="B32" s="1307"/>
      <c r="C32" s="1307"/>
      <c r="D32" s="1307"/>
      <c r="E32" s="1307"/>
      <c r="F32" s="1307"/>
      <c r="G32" s="1307"/>
      <c r="H32" s="1307"/>
      <c r="I32" s="1307"/>
      <c r="J32" s="1307"/>
      <c r="K32" s="1307"/>
      <c r="L32" s="1309"/>
      <c r="M32" s="1309"/>
      <c r="N32" s="1309"/>
      <c r="O32" s="1309"/>
      <c r="P32" s="1309"/>
      <c r="Q32" s="1309"/>
      <c r="R32" s="1309"/>
      <c r="S32" s="1309"/>
      <c r="T32" s="1309"/>
      <c r="U32" s="1309"/>
      <c r="V32" s="1309"/>
      <c r="W32" s="1309"/>
      <c r="X32" s="1309"/>
      <c r="Y32" s="1309"/>
      <c r="Z32" s="1309"/>
      <c r="AA32" s="1309"/>
      <c r="AB32" s="1309"/>
      <c r="AC32" s="1309"/>
      <c r="AD32" s="1309"/>
      <c r="AE32" s="1309"/>
      <c r="AF32" s="1309"/>
      <c r="AG32" s="1309"/>
      <c r="AH32" s="1309"/>
      <c r="AI32" s="1309"/>
      <c r="AJ32" s="1309"/>
      <c r="AK32" s="1309"/>
      <c r="AL32" s="1309"/>
      <c r="AM32" s="1309"/>
      <c r="AN32" s="1309"/>
      <c r="AO32" s="1309"/>
      <c r="AP32" s="1309"/>
      <c r="AQ32" s="1310"/>
      <c r="AR32" s="1310"/>
      <c r="AS32" s="1310"/>
      <c r="AT32" s="1310"/>
      <c r="AU32" s="1310"/>
      <c r="AV32" s="1310"/>
      <c r="AW32" s="1310"/>
      <c r="AX32" s="1310"/>
      <c r="AY32" s="505"/>
      <c r="AZ32" s="506"/>
      <c r="BA32" s="1301" t="str">
        <f>MID(SUVAHAVUJ!AF29,1,1)</f>
        <v xml:space="preserve"> </v>
      </c>
      <c r="BB32" s="1301"/>
      <c r="BC32" s="1301"/>
      <c r="BD32" s="1301"/>
      <c r="BE32" s="1301"/>
      <c r="BF32" s="1301"/>
      <c r="BG32" s="1301" t="str">
        <f>MID(SUVAHAVUJ!AF29,2,1)</f>
        <v xml:space="preserve"> </v>
      </c>
      <c r="BH32" s="1301"/>
      <c r="BI32" s="1301"/>
      <c r="BJ32" s="1301"/>
      <c r="BK32" s="1301"/>
      <c r="BL32" s="1301" t="str">
        <f>MID(SUVAHAVUJ!AF29,3,1)</f>
        <v xml:space="preserve"> </v>
      </c>
      <c r="BM32" s="1301"/>
      <c r="BN32" s="1301"/>
      <c r="BO32" s="1301"/>
      <c r="BP32" s="1301"/>
      <c r="BQ32" s="1301"/>
      <c r="BR32" s="1301" t="str">
        <f>MID(SUVAHAVUJ!AF29,4,1)</f>
        <v xml:space="preserve"> </v>
      </c>
      <c r="BS32" s="1301"/>
      <c r="BT32" s="1301"/>
      <c r="BU32" s="1301"/>
      <c r="BV32" s="1301"/>
      <c r="BW32" s="1301" t="str">
        <f>MID(SUVAHAVUJ!AF29,5,1)</f>
        <v xml:space="preserve"> </v>
      </c>
      <c r="BX32" s="1301"/>
      <c r="BY32" s="1301"/>
      <c r="BZ32" s="1301"/>
      <c r="CA32" s="1301"/>
      <c r="CB32" s="1301"/>
      <c r="CC32" s="1301" t="str">
        <f>MID(SUVAHAVUJ!AF29,6,1)</f>
        <v xml:space="preserve"> </v>
      </c>
      <c r="CD32" s="1301"/>
      <c r="CE32" s="1301"/>
      <c r="CF32" s="1301"/>
      <c r="CG32" s="1301"/>
      <c r="CH32" s="1301" t="str">
        <f>MID(SUVAHAVUJ!AF29,7,1)</f>
        <v xml:space="preserve"> </v>
      </c>
      <c r="CI32" s="1301"/>
      <c r="CJ32" s="1301"/>
      <c r="CK32" s="1301"/>
      <c r="CL32" s="1301"/>
      <c r="CM32" s="1301"/>
      <c r="CN32" s="1301" t="str">
        <f>MID(SUVAHAVUJ!AF29,8,1)</f>
        <v xml:space="preserve"> </v>
      </c>
      <c r="CO32" s="1301"/>
      <c r="CP32" s="1301"/>
      <c r="CQ32" s="1301"/>
      <c r="CR32" s="1301"/>
      <c r="CS32" s="1301" t="str">
        <f>MID(SUVAHAVUJ!AF29,9,1)</f>
        <v xml:space="preserve"> </v>
      </c>
      <c r="CT32" s="1301"/>
      <c r="CU32" s="1301"/>
      <c r="CV32" s="1301"/>
      <c r="CW32" s="1301"/>
      <c r="CX32" s="1301"/>
      <c r="CY32" s="1301" t="str">
        <f>MID(SUVAHAVUJ!AF29,10,1)</f>
        <v xml:space="preserve"> </v>
      </c>
      <c r="CZ32" s="1301"/>
      <c r="DA32" s="1301"/>
      <c r="DB32" s="1301"/>
      <c r="DC32" s="1301"/>
      <c r="DD32" s="1301" t="str">
        <f>MID(SUVAHAVUJ!AF29,11,1)</f>
        <v>0</v>
      </c>
      <c r="DE32" s="1301"/>
      <c r="DF32" s="1301"/>
      <c r="DG32" s="1301"/>
      <c r="DH32" s="1301"/>
      <c r="DI32" s="1304"/>
      <c r="DJ32" s="1305"/>
      <c r="DK32" s="1305"/>
      <c r="DL32" s="1305"/>
      <c r="DM32" s="1305"/>
      <c r="DN32" s="1305"/>
      <c r="DO32" s="1305"/>
      <c r="DP32" s="1305"/>
      <c r="DQ32" s="1305"/>
      <c r="DR32" s="1305"/>
      <c r="DS32" s="1305"/>
      <c r="DT32" s="1305"/>
      <c r="DU32" s="1305"/>
      <c r="DV32" s="1305"/>
      <c r="DW32" s="1305"/>
      <c r="DX32" s="1305"/>
      <c r="DY32" s="1305"/>
      <c r="DZ32" s="1305"/>
      <c r="EA32" s="1305"/>
      <c r="EB32" s="1305"/>
      <c r="EC32" s="1305"/>
      <c r="ED32" s="1305"/>
      <c r="EE32" s="1305"/>
      <c r="EF32" s="1305"/>
      <c r="EG32" s="1305"/>
      <c r="EH32" s="1305"/>
      <c r="EI32" s="1305"/>
      <c r="EJ32" s="1305"/>
      <c r="EK32" s="1305"/>
      <c r="EL32" s="1305"/>
      <c r="EM32" s="1305"/>
      <c r="EN32" s="505"/>
      <c r="EO32" s="506"/>
      <c r="EP32" s="1301" t="str">
        <f>MID(SUVAHAVUJ!AG29,1,1)</f>
        <v xml:space="preserve"> </v>
      </c>
      <c r="EQ32" s="1301"/>
      <c r="ER32" s="1301"/>
      <c r="ES32" s="1301"/>
      <c r="ET32" s="1301"/>
      <c r="EU32" s="1301"/>
      <c r="EV32" s="1301" t="str">
        <f>MID(SUVAHAVUJ!AG29,2,1)</f>
        <v xml:space="preserve"> </v>
      </c>
      <c r="EW32" s="1301"/>
      <c r="EX32" s="1301"/>
      <c r="EY32" s="1301"/>
      <c r="EZ32" s="1301"/>
      <c r="FA32" s="1301" t="str">
        <f>MID(SUVAHAVUJ!AG29,3,1)</f>
        <v xml:space="preserve"> </v>
      </c>
      <c r="FB32" s="1301"/>
      <c r="FC32" s="1301"/>
      <c r="FD32" s="1301"/>
      <c r="FE32" s="1301"/>
      <c r="FF32" s="1301"/>
      <c r="FG32" s="1301" t="str">
        <f>MID(SUVAHAVUJ!AG29,4,1)</f>
        <v xml:space="preserve"> </v>
      </c>
      <c r="FH32" s="1301"/>
      <c r="FI32" s="1301"/>
      <c r="FJ32" s="1301"/>
      <c r="FK32" s="1301"/>
      <c r="FL32" s="1301" t="str">
        <f>MID(SUVAHAVUJ!AG29,5,1)</f>
        <v xml:space="preserve"> </v>
      </c>
      <c r="FM32" s="1301"/>
      <c r="FN32" s="1301"/>
      <c r="FO32" s="1301"/>
      <c r="FP32" s="1301"/>
      <c r="FQ32" s="1301"/>
      <c r="FR32" s="1301" t="str">
        <f>MID(SUVAHAVUJ!AG29,6,1)</f>
        <v xml:space="preserve"> </v>
      </c>
      <c r="FS32" s="1301"/>
      <c r="FT32" s="1301"/>
      <c r="FU32" s="1301"/>
      <c r="FV32" s="1301"/>
      <c r="FW32" s="1301" t="str">
        <f>MID(SUVAHAVUJ!AG29,7,1)</f>
        <v xml:space="preserve"> </v>
      </c>
      <c r="FX32" s="1301"/>
      <c r="FY32" s="1301"/>
      <c r="FZ32" s="1301"/>
      <c r="GA32" s="1301"/>
      <c r="GB32" s="1301"/>
      <c r="GC32" s="1301" t="str">
        <f>MID(SUVAHAVUJ!AG29,8,1)</f>
        <v xml:space="preserve"> </v>
      </c>
      <c r="GD32" s="1301"/>
      <c r="GE32" s="1301"/>
      <c r="GF32" s="1301"/>
      <c r="GG32" s="1301"/>
      <c r="GH32" s="1301" t="str">
        <f>MID(SUVAHAVUJ!AG29,9,1)</f>
        <v xml:space="preserve"> </v>
      </c>
      <c r="GI32" s="1301"/>
      <c r="GJ32" s="1301"/>
      <c r="GK32" s="1301"/>
      <c r="GL32" s="1301"/>
      <c r="GM32" s="1301"/>
      <c r="GN32" s="1301" t="str">
        <f>MID(SUVAHAVUJ!AG29,10,1)</f>
        <v xml:space="preserve"> </v>
      </c>
      <c r="GO32" s="1301"/>
      <c r="GP32" s="1301"/>
      <c r="GQ32" s="1301"/>
      <c r="GR32" s="1301"/>
      <c r="GS32" s="1302" t="str">
        <f>MID(SUVAHAVUJ!AG29,11,1)</f>
        <v>0</v>
      </c>
      <c r="GT32" s="1302"/>
      <c r="GU32" s="1302"/>
      <c r="GV32" s="1302"/>
      <c r="GW32" s="1303"/>
    </row>
    <row r="33" spans="1:205" s="142" customFormat="1" ht="23.25" customHeight="1" x14ac:dyDescent="0.2">
      <c r="B33" s="1307" t="s">
        <v>2385</v>
      </c>
      <c r="C33" s="1307"/>
      <c r="D33" s="1307"/>
      <c r="E33" s="1307"/>
      <c r="F33" s="1307"/>
      <c r="G33" s="1307"/>
      <c r="H33" s="1307"/>
      <c r="I33" s="1307"/>
      <c r="J33" s="1307"/>
      <c r="K33" s="1307"/>
      <c r="L33" s="1308" t="s">
        <v>3218</v>
      </c>
      <c r="M33" s="1309"/>
      <c r="N33" s="1309"/>
      <c r="O33" s="1309"/>
      <c r="P33" s="1309"/>
      <c r="Q33" s="1309"/>
      <c r="R33" s="1309"/>
      <c r="S33" s="1309"/>
      <c r="T33" s="1309"/>
      <c r="U33" s="1309"/>
      <c r="V33" s="1309"/>
      <c r="W33" s="1309"/>
      <c r="X33" s="1309"/>
      <c r="Y33" s="1309"/>
      <c r="Z33" s="1309"/>
      <c r="AA33" s="1309"/>
      <c r="AB33" s="1309"/>
      <c r="AC33" s="1309"/>
      <c r="AD33" s="1309"/>
      <c r="AE33" s="1309"/>
      <c r="AF33" s="1309"/>
      <c r="AG33" s="1309"/>
      <c r="AH33" s="1309"/>
      <c r="AI33" s="1309"/>
      <c r="AJ33" s="1309"/>
      <c r="AK33" s="1309"/>
      <c r="AL33" s="1309"/>
      <c r="AM33" s="1309"/>
      <c r="AN33" s="1309"/>
      <c r="AO33" s="1309"/>
      <c r="AP33" s="1309"/>
      <c r="AQ33" s="1310" t="s">
        <v>785</v>
      </c>
      <c r="AR33" s="1310"/>
      <c r="AS33" s="1310"/>
      <c r="AT33" s="1310"/>
      <c r="AU33" s="1310"/>
      <c r="AV33" s="1310"/>
      <c r="AW33" s="1310"/>
      <c r="AX33" s="1310"/>
      <c r="AY33" s="505"/>
      <c r="AZ33" s="506"/>
      <c r="BA33" s="1302" t="str">
        <f>MID(SUVAHAVUJ!AD30,1,1)</f>
        <v xml:space="preserve"> </v>
      </c>
      <c r="BB33" s="1302"/>
      <c r="BC33" s="1302"/>
      <c r="BD33" s="1302"/>
      <c r="BE33" s="1302"/>
      <c r="BF33" s="1302"/>
      <c r="BG33" s="1302" t="str">
        <f>MID(SUVAHAVUJ!AD30,2,1)</f>
        <v xml:space="preserve"> </v>
      </c>
      <c r="BH33" s="1302"/>
      <c r="BI33" s="1302"/>
      <c r="BJ33" s="1302"/>
      <c r="BK33" s="1302"/>
      <c r="BL33" s="1302" t="str">
        <f>MID(SUVAHAVUJ!AD30,3,1)</f>
        <v xml:space="preserve"> </v>
      </c>
      <c r="BM33" s="1302"/>
      <c r="BN33" s="1302"/>
      <c r="BO33" s="1302"/>
      <c r="BP33" s="1302"/>
      <c r="BQ33" s="1302"/>
      <c r="BR33" s="1302" t="str">
        <f>MID(SUVAHAVUJ!AD30,4,1)</f>
        <v xml:space="preserve"> </v>
      </c>
      <c r="BS33" s="1302"/>
      <c r="BT33" s="1302"/>
      <c r="BU33" s="1302"/>
      <c r="BV33" s="1302"/>
      <c r="BW33" s="1302" t="str">
        <f>MID(SUVAHAVUJ!AD30,5,1)</f>
        <v>3</v>
      </c>
      <c r="BX33" s="1302"/>
      <c r="BY33" s="1302"/>
      <c r="BZ33" s="1302"/>
      <c r="CA33" s="1302"/>
      <c r="CB33" s="1302"/>
      <c r="CC33" s="1302" t="str">
        <f>MID(SUVAHAVUJ!AD30,6,1)</f>
        <v>0</v>
      </c>
      <c r="CD33" s="1302"/>
      <c r="CE33" s="1302"/>
      <c r="CF33" s="1302"/>
      <c r="CG33" s="1302"/>
      <c r="CH33" s="1302" t="str">
        <f>MID(SUVAHAVUJ!AD30,7,1)</f>
        <v>2</v>
      </c>
      <c r="CI33" s="1302"/>
      <c r="CJ33" s="1302"/>
      <c r="CK33" s="1302"/>
      <c r="CL33" s="1302"/>
      <c r="CM33" s="1302"/>
      <c r="CN33" s="1302" t="str">
        <f>MID(SUVAHAVUJ!AD30,8,1)</f>
        <v>9</v>
      </c>
      <c r="CO33" s="1302"/>
      <c r="CP33" s="1302"/>
      <c r="CQ33" s="1302"/>
      <c r="CR33" s="1302"/>
      <c r="CS33" s="1302" t="str">
        <f>MID(SUVAHAVUJ!AD30,9,1)</f>
        <v>4</v>
      </c>
      <c r="CT33" s="1302"/>
      <c r="CU33" s="1302"/>
      <c r="CV33" s="1302"/>
      <c r="CW33" s="1302"/>
      <c r="CX33" s="1302"/>
      <c r="CY33" s="1302" t="str">
        <f>MID(SUVAHAVUJ!AD30,10,1)</f>
        <v>5</v>
      </c>
      <c r="CZ33" s="1302"/>
      <c r="DA33" s="1302"/>
      <c r="DB33" s="1302"/>
      <c r="DC33" s="1302"/>
      <c r="DD33" s="1302" t="str">
        <f>MID(SUVAHAVUJ!AD30,11,1)</f>
        <v>7</v>
      </c>
      <c r="DE33" s="1302"/>
      <c r="DF33" s="1302"/>
      <c r="DG33" s="1302"/>
      <c r="DH33" s="1302"/>
      <c r="DI33" s="1303"/>
      <c r="DJ33" s="505"/>
      <c r="DK33" s="506"/>
      <c r="DL33" s="1301" t="str">
        <f>MID(SUVAHAVUJ!AE30,1,1)</f>
        <v xml:space="preserve"> </v>
      </c>
      <c r="DM33" s="1301"/>
      <c r="DN33" s="1301"/>
      <c r="DO33" s="1301"/>
      <c r="DP33" s="1301"/>
      <c r="DQ33" s="1301"/>
      <c r="DR33" s="1301" t="str">
        <f>MID(SUVAHAVUJ!AE30,2,1)</f>
        <v xml:space="preserve"> </v>
      </c>
      <c r="DS33" s="1301"/>
      <c r="DT33" s="1301"/>
      <c r="DU33" s="1301"/>
      <c r="DV33" s="1301"/>
      <c r="DW33" s="1301" t="str">
        <f>MID(SUVAHAVUJ!AE30,3,1)</f>
        <v xml:space="preserve"> </v>
      </c>
      <c r="DX33" s="1301"/>
      <c r="DY33" s="1301"/>
      <c r="DZ33" s="1301"/>
      <c r="EA33" s="1301"/>
      <c r="EB33" s="1301"/>
      <c r="EC33" s="1301" t="str">
        <f>MID(SUVAHAVUJ!AE30,4,1)</f>
        <v xml:space="preserve"> </v>
      </c>
      <c r="ED33" s="1301"/>
      <c r="EE33" s="1301"/>
      <c r="EF33" s="1301"/>
      <c r="EG33" s="1301"/>
      <c r="EH33" s="1301" t="str">
        <f>MID(SUVAHAVUJ!AE30,5,1)</f>
        <v xml:space="preserve"> </v>
      </c>
      <c r="EI33" s="1301"/>
      <c r="EJ33" s="1301"/>
      <c r="EK33" s="1301"/>
      <c r="EL33" s="1301"/>
      <c r="EM33" s="1301"/>
      <c r="EN33" s="1301" t="str">
        <f>MID(SUVAHAVUJ!AE30,6,1)</f>
        <v xml:space="preserve"> </v>
      </c>
      <c r="EO33" s="1301"/>
      <c r="EP33" s="1301"/>
      <c r="EQ33" s="1301"/>
      <c r="ER33" s="1301"/>
      <c r="ES33" s="1301" t="str">
        <f>MID(SUVAHAVUJ!AE30,7,1)</f>
        <v xml:space="preserve"> </v>
      </c>
      <c r="ET33" s="1301"/>
      <c r="EU33" s="1301"/>
      <c r="EV33" s="1301"/>
      <c r="EW33" s="1301"/>
      <c r="EX33" s="1301"/>
      <c r="EY33" s="1301" t="str">
        <f>MID(SUVAHAVUJ!AE30,8,1)</f>
        <v xml:space="preserve"> </v>
      </c>
      <c r="EZ33" s="1301"/>
      <c r="FA33" s="1301"/>
      <c r="FB33" s="1301"/>
      <c r="FC33" s="1301"/>
      <c r="FD33" s="1301" t="str">
        <f>MID(SUVAHAVUJ!AE30,9,1)</f>
        <v xml:space="preserve"> </v>
      </c>
      <c r="FE33" s="1301"/>
      <c r="FF33" s="1301"/>
      <c r="FG33" s="1301"/>
      <c r="FH33" s="1301"/>
      <c r="FI33" s="1301"/>
      <c r="FJ33" s="1301" t="str">
        <f>MID(SUVAHAVUJ!AE30,10,1)</f>
        <v xml:space="preserve"> </v>
      </c>
      <c r="FK33" s="1301"/>
      <c r="FL33" s="1301"/>
      <c r="FM33" s="1301"/>
      <c r="FN33" s="1301"/>
      <c r="FO33" s="1302" t="str">
        <f>MID(SUVAHAVUJ!AE30,11,1)</f>
        <v>0</v>
      </c>
      <c r="FP33" s="1302"/>
      <c r="FQ33" s="1302"/>
      <c r="FR33" s="1302"/>
      <c r="FS33" s="1303"/>
      <c r="FT33" s="1306"/>
      <c r="FU33" s="1306"/>
      <c r="FV33" s="1306"/>
      <c r="FW33" s="1306"/>
      <c r="FX33" s="1306"/>
      <c r="FY33" s="1306"/>
      <c r="FZ33" s="1306"/>
      <c r="GA33" s="1306"/>
      <c r="GB33" s="1306"/>
      <c r="GC33" s="1306"/>
      <c r="GD33" s="1306"/>
      <c r="GE33" s="1306"/>
      <c r="GF33" s="1306"/>
      <c r="GG33" s="1306"/>
      <c r="GH33" s="1306"/>
      <c r="GI33" s="1306"/>
      <c r="GJ33" s="1306"/>
      <c r="GK33" s="1306"/>
      <c r="GL33" s="1306"/>
      <c r="GM33" s="1306"/>
      <c r="GN33" s="1306"/>
      <c r="GO33" s="1306"/>
      <c r="GP33" s="1306"/>
      <c r="GQ33" s="1306"/>
      <c r="GR33" s="1306"/>
      <c r="GS33" s="1306"/>
      <c r="GT33" s="1306"/>
      <c r="GU33" s="1306"/>
      <c r="GV33" s="1306"/>
      <c r="GW33" s="1306"/>
    </row>
    <row r="34" spans="1:205" ht="23.25" customHeight="1" x14ac:dyDescent="0.2">
      <c r="B34" s="1307"/>
      <c r="C34" s="1307"/>
      <c r="D34" s="1307"/>
      <c r="E34" s="1307"/>
      <c r="F34" s="1307"/>
      <c r="G34" s="1307"/>
      <c r="H34" s="1307"/>
      <c r="I34" s="1307"/>
      <c r="J34" s="1307"/>
      <c r="K34" s="1307"/>
      <c r="L34" s="1309"/>
      <c r="M34" s="1309"/>
      <c r="N34" s="1309"/>
      <c r="O34" s="1309"/>
      <c r="P34" s="1309"/>
      <c r="Q34" s="1309"/>
      <c r="R34" s="1309"/>
      <c r="S34" s="1309"/>
      <c r="T34" s="1309"/>
      <c r="U34" s="1309"/>
      <c r="V34" s="1309"/>
      <c r="W34" s="1309"/>
      <c r="X34" s="1309"/>
      <c r="Y34" s="1309"/>
      <c r="Z34" s="1309"/>
      <c r="AA34" s="1309"/>
      <c r="AB34" s="1309"/>
      <c r="AC34" s="1309"/>
      <c r="AD34" s="1309"/>
      <c r="AE34" s="1309"/>
      <c r="AF34" s="1309"/>
      <c r="AG34" s="1309"/>
      <c r="AH34" s="1309"/>
      <c r="AI34" s="1309"/>
      <c r="AJ34" s="1309"/>
      <c r="AK34" s="1309"/>
      <c r="AL34" s="1309"/>
      <c r="AM34" s="1309"/>
      <c r="AN34" s="1309"/>
      <c r="AO34" s="1309"/>
      <c r="AP34" s="1309"/>
      <c r="AQ34" s="1310"/>
      <c r="AR34" s="1310"/>
      <c r="AS34" s="1310"/>
      <c r="AT34" s="1310"/>
      <c r="AU34" s="1310"/>
      <c r="AV34" s="1310"/>
      <c r="AW34" s="1310"/>
      <c r="AX34" s="1310"/>
      <c r="AY34" s="505"/>
      <c r="AZ34" s="506"/>
      <c r="BA34" s="1301" t="str">
        <f>MID(SUVAHAVUJ!AF30,1,1)</f>
        <v xml:space="preserve"> </v>
      </c>
      <c r="BB34" s="1301"/>
      <c r="BC34" s="1301"/>
      <c r="BD34" s="1301"/>
      <c r="BE34" s="1301"/>
      <c r="BF34" s="1301"/>
      <c r="BG34" s="1301" t="str">
        <f>MID(SUVAHAVUJ!AF30,2,1)</f>
        <v xml:space="preserve"> </v>
      </c>
      <c r="BH34" s="1301"/>
      <c r="BI34" s="1301"/>
      <c r="BJ34" s="1301"/>
      <c r="BK34" s="1301"/>
      <c r="BL34" s="1301" t="str">
        <f>MID(SUVAHAVUJ!AF30,3,1)</f>
        <v xml:space="preserve"> </v>
      </c>
      <c r="BM34" s="1301"/>
      <c r="BN34" s="1301"/>
      <c r="BO34" s="1301"/>
      <c r="BP34" s="1301"/>
      <c r="BQ34" s="1301"/>
      <c r="BR34" s="1301" t="str">
        <f>MID(SUVAHAVUJ!AF30,4,1)</f>
        <v xml:space="preserve"> </v>
      </c>
      <c r="BS34" s="1301"/>
      <c r="BT34" s="1301"/>
      <c r="BU34" s="1301"/>
      <c r="BV34" s="1301"/>
      <c r="BW34" s="1301" t="str">
        <f>MID(SUVAHAVUJ!AF30,5,1)</f>
        <v>3</v>
      </c>
      <c r="BX34" s="1301"/>
      <c r="BY34" s="1301"/>
      <c r="BZ34" s="1301"/>
      <c r="CA34" s="1301"/>
      <c r="CB34" s="1301"/>
      <c r="CC34" s="1301" t="str">
        <f>MID(SUVAHAVUJ!AF30,6,1)</f>
        <v>0</v>
      </c>
      <c r="CD34" s="1301"/>
      <c r="CE34" s="1301"/>
      <c r="CF34" s="1301"/>
      <c r="CG34" s="1301"/>
      <c r="CH34" s="1301" t="str">
        <f>MID(SUVAHAVUJ!AF30,7,1)</f>
        <v>2</v>
      </c>
      <c r="CI34" s="1301"/>
      <c r="CJ34" s="1301"/>
      <c r="CK34" s="1301"/>
      <c r="CL34" s="1301"/>
      <c r="CM34" s="1301"/>
      <c r="CN34" s="1301" t="str">
        <f>MID(SUVAHAVUJ!AF30,8,1)</f>
        <v>9</v>
      </c>
      <c r="CO34" s="1301"/>
      <c r="CP34" s="1301"/>
      <c r="CQ34" s="1301"/>
      <c r="CR34" s="1301"/>
      <c r="CS34" s="1301" t="str">
        <f>MID(SUVAHAVUJ!AF30,9,1)</f>
        <v>4</v>
      </c>
      <c r="CT34" s="1301"/>
      <c r="CU34" s="1301"/>
      <c r="CV34" s="1301"/>
      <c r="CW34" s="1301"/>
      <c r="CX34" s="1301"/>
      <c r="CY34" s="1301" t="str">
        <f>MID(SUVAHAVUJ!AF30,10,1)</f>
        <v>5</v>
      </c>
      <c r="CZ34" s="1301"/>
      <c r="DA34" s="1301"/>
      <c r="DB34" s="1301"/>
      <c r="DC34" s="1301"/>
      <c r="DD34" s="1301" t="str">
        <f>MID(SUVAHAVUJ!AF30,11,1)</f>
        <v>7</v>
      </c>
      <c r="DE34" s="1301"/>
      <c r="DF34" s="1301"/>
      <c r="DG34" s="1301"/>
      <c r="DH34" s="1301"/>
      <c r="DI34" s="1304"/>
      <c r="DJ34" s="1305"/>
      <c r="DK34" s="1305"/>
      <c r="DL34" s="1305"/>
      <c r="DM34" s="1305"/>
      <c r="DN34" s="1305"/>
      <c r="DO34" s="1305"/>
      <c r="DP34" s="1305"/>
      <c r="DQ34" s="1305"/>
      <c r="DR34" s="1305"/>
      <c r="DS34" s="1305"/>
      <c r="DT34" s="1305"/>
      <c r="DU34" s="1305"/>
      <c r="DV34" s="1305"/>
      <c r="DW34" s="1305"/>
      <c r="DX34" s="1305"/>
      <c r="DY34" s="1305"/>
      <c r="DZ34" s="1305"/>
      <c r="EA34" s="1305"/>
      <c r="EB34" s="1305"/>
      <c r="EC34" s="1305"/>
      <c r="ED34" s="1305"/>
      <c r="EE34" s="1305"/>
      <c r="EF34" s="1305"/>
      <c r="EG34" s="1305"/>
      <c r="EH34" s="1305"/>
      <c r="EI34" s="1305"/>
      <c r="EJ34" s="1305"/>
      <c r="EK34" s="1305"/>
      <c r="EL34" s="1305"/>
      <c r="EM34" s="1305"/>
      <c r="EN34" s="505"/>
      <c r="EO34" s="506"/>
      <c r="EP34" s="1301" t="str">
        <f>MID(SUVAHAVUJ!AG30,1,1)</f>
        <v xml:space="preserve"> </v>
      </c>
      <c r="EQ34" s="1301"/>
      <c r="ER34" s="1301"/>
      <c r="ES34" s="1301"/>
      <c r="ET34" s="1301"/>
      <c r="EU34" s="1301"/>
      <c r="EV34" s="1301" t="str">
        <f>MID(SUVAHAVUJ!AG30,2,1)</f>
        <v xml:space="preserve"> </v>
      </c>
      <c r="EW34" s="1301"/>
      <c r="EX34" s="1301"/>
      <c r="EY34" s="1301"/>
      <c r="EZ34" s="1301"/>
      <c r="FA34" s="1301" t="str">
        <f>MID(SUVAHAVUJ!AG30,3,1)</f>
        <v xml:space="preserve"> </v>
      </c>
      <c r="FB34" s="1301"/>
      <c r="FC34" s="1301"/>
      <c r="FD34" s="1301"/>
      <c r="FE34" s="1301"/>
      <c r="FF34" s="1301"/>
      <c r="FG34" s="1301" t="str">
        <f>MID(SUVAHAVUJ!AG30,4,1)</f>
        <v xml:space="preserve"> </v>
      </c>
      <c r="FH34" s="1301"/>
      <c r="FI34" s="1301"/>
      <c r="FJ34" s="1301"/>
      <c r="FK34" s="1301"/>
      <c r="FL34" s="1301" t="str">
        <f>MID(SUVAHAVUJ!AG30,5,1)</f>
        <v>1</v>
      </c>
      <c r="FM34" s="1301"/>
      <c r="FN34" s="1301"/>
      <c r="FO34" s="1301"/>
      <c r="FP34" s="1301"/>
      <c r="FQ34" s="1301"/>
      <c r="FR34" s="1301" t="str">
        <f>MID(SUVAHAVUJ!AG30,6,1)</f>
        <v>0</v>
      </c>
      <c r="FS34" s="1301"/>
      <c r="FT34" s="1301"/>
      <c r="FU34" s="1301"/>
      <c r="FV34" s="1301"/>
      <c r="FW34" s="1301" t="str">
        <f>MID(SUVAHAVUJ!AG30,7,1)</f>
        <v>2</v>
      </c>
      <c r="FX34" s="1301"/>
      <c r="FY34" s="1301"/>
      <c r="FZ34" s="1301"/>
      <c r="GA34" s="1301"/>
      <c r="GB34" s="1301"/>
      <c r="GC34" s="1301" t="str">
        <f>MID(SUVAHAVUJ!AG30,8,1)</f>
        <v>0</v>
      </c>
      <c r="GD34" s="1301"/>
      <c r="GE34" s="1301"/>
      <c r="GF34" s="1301"/>
      <c r="GG34" s="1301"/>
      <c r="GH34" s="1301" t="str">
        <f>MID(SUVAHAVUJ!AG30,9,1)</f>
        <v>5</v>
      </c>
      <c r="GI34" s="1301"/>
      <c r="GJ34" s="1301"/>
      <c r="GK34" s="1301"/>
      <c r="GL34" s="1301"/>
      <c r="GM34" s="1301"/>
      <c r="GN34" s="1301" t="str">
        <f>MID(SUVAHAVUJ!AG30,10,1)</f>
        <v>8</v>
      </c>
      <c r="GO34" s="1301"/>
      <c r="GP34" s="1301"/>
      <c r="GQ34" s="1301"/>
      <c r="GR34" s="1301"/>
      <c r="GS34" s="1302" t="str">
        <f>MID(SUVAHAVUJ!AG30,11,1)</f>
        <v>7</v>
      </c>
      <c r="GT34" s="1302"/>
      <c r="GU34" s="1302"/>
      <c r="GV34" s="1302"/>
      <c r="GW34" s="1303"/>
    </row>
    <row r="35" spans="1:205" ht="12" customHeight="1" x14ac:dyDescent="0.2">
      <c r="A35" s="511"/>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498"/>
      <c r="GR35" s="498"/>
      <c r="GS35" s="498"/>
      <c r="GT35" s="498"/>
      <c r="GU35" s="498"/>
      <c r="GV35" s="498"/>
      <c r="GW35" s="512"/>
    </row>
    <row r="36" spans="1:205" ht="12.75" customHeight="1" thickBot="1" x14ac:dyDescent="0.25">
      <c r="A36" s="513"/>
      <c r="B36" s="501"/>
      <c r="C36" s="501"/>
      <c r="D36" s="501"/>
      <c r="E36" s="501"/>
      <c r="F36" s="501"/>
      <c r="G36" s="501"/>
      <c r="H36" s="501"/>
      <c r="I36" s="501"/>
      <c r="J36" s="501"/>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501"/>
      <c r="GR36" s="501"/>
      <c r="GS36" s="501"/>
      <c r="GT36" s="501"/>
      <c r="GU36" s="501"/>
      <c r="GV36" s="501"/>
      <c r="GW36" s="502"/>
    </row>
    <row r="37" spans="1:205" ht="9" customHeight="1" thickTop="1" x14ac:dyDescent="0.2">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c r="ED37" s="142"/>
      <c r="EE37" s="142"/>
      <c r="EF37" s="142"/>
      <c r="EG37" s="142"/>
      <c r="EH37" s="142"/>
      <c r="EI37" s="142"/>
      <c r="EJ37" s="142"/>
      <c r="EK37" s="142"/>
      <c r="EL37" s="142"/>
      <c r="EM37" s="142"/>
      <c r="EN37" s="142"/>
      <c r="EO37" s="142"/>
      <c r="EP37" s="142"/>
      <c r="EQ37" s="142"/>
      <c r="ER37" s="142"/>
      <c r="ES37" s="142"/>
      <c r="ET37" s="142"/>
      <c r="EU37" s="142"/>
      <c r="EV37" s="142"/>
      <c r="EW37" s="142"/>
      <c r="EX37" s="142"/>
      <c r="EY37" s="142"/>
      <c r="EZ37" s="142"/>
      <c r="FA37" s="142"/>
      <c r="FB37" s="142"/>
      <c r="FC37" s="142"/>
      <c r="FD37" s="142"/>
      <c r="FE37" s="142"/>
      <c r="FF37" s="142"/>
      <c r="FG37" s="142"/>
      <c r="FH37" s="142"/>
      <c r="FI37" s="142"/>
      <c r="FJ37" s="142"/>
      <c r="FK37" s="142"/>
      <c r="FL37" s="142"/>
      <c r="FM37" s="142"/>
      <c r="FN37" s="142"/>
      <c r="FO37" s="142"/>
      <c r="FP37" s="142"/>
      <c r="FQ37" s="142"/>
      <c r="FR37" s="142"/>
      <c r="FS37" s="142"/>
      <c r="FT37" s="142"/>
      <c r="FU37" s="142"/>
      <c r="FV37" s="142"/>
      <c r="FW37" s="142"/>
      <c r="FX37" s="142"/>
      <c r="FY37" s="142"/>
      <c r="FZ37" s="142"/>
      <c r="GA37" s="142"/>
      <c r="GB37" s="142"/>
      <c r="GC37" s="142"/>
      <c r="GD37" s="142"/>
      <c r="GE37" s="142"/>
      <c r="GF37" s="142"/>
      <c r="GG37" s="142"/>
      <c r="GH37" s="142"/>
      <c r="GI37" s="142"/>
      <c r="GJ37" s="142"/>
      <c r="GK37" s="142"/>
      <c r="GL37" s="142"/>
      <c r="GM37" s="142"/>
      <c r="GN37" s="142"/>
      <c r="GO37" s="142"/>
      <c r="GP37" s="142"/>
      <c r="GQ37" s="142"/>
      <c r="GR37" s="142"/>
      <c r="GS37" s="142"/>
      <c r="GT37" s="142"/>
      <c r="GU37" s="142"/>
    </row>
    <row r="38" spans="1:205" ht="3.75" customHeight="1" x14ac:dyDescent="0.2">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c r="GF38" s="142"/>
      <c r="GG38" s="142"/>
      <c r="GH38" s="142"/>
      <c r="GI38" s="142"/>
      <c r="GJ38" s="142"/>
      <c r="GK38" s="142"/>
      <c r="GL38" s="142"/>
      <c r="GM38" s="142"/>
      <c r="GN38" s="142"/>
      <c r="GO38" s="142"/>
      <c r="GP38" s="142"/>
      <c r="GQ38" s="142"/>
      <c r="GR38" s="142"/>
      <c r="GS38" s="142"/>
      <c r="GT38" s="142"/>
      <c r="GU38" s="142"/>
    </row>
  </sheetData>
  <mergeCells count="704">
    <mergeCell ref="FC4:GW5"/>
    <mergeCell ref="B5:K5"/>
    <mergeCell ref="AY5:BD6"/>
    <mergeCell ref="BE5:DI5"/>
    <mergeCell ref="DJ5:FB5"/>
    <mergeCell ref="BE6:DI6"/>
    <mergeCell ref="DJ6:FB6"/>
    <mergeCell ref="FC6:GW6"/>
    <mergeCell ref="AK2:AR2"/>
    <mergeCell ref="AT2:CS2"/>
    <mergeCell ref="CW2:DC2"/>
    <mergeCell ref="DE2:EU2"/>
    <mergeCell ref="B4:K4"/>
    <mergeCell ref="L4:AP6"/>
    <mergeCell ref="AQ4:AX6"/>
    <mergeCell ref="AY4:FB4"/>
    <mergeCell ref="B6:K6"/>
    <mergeCell ref="I2:AI2"/>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45"/>
      <c r="C2" s="503"/>
      <c r="D2" s="503"/>
      <c r="E2" s="503"/>
      <c r="F2" s="503"/>
      <c r="G2" s="503"/>
      <c r="H2" s="503"/>
      <c r="I2" s="1359" t="s">
        <v>3269</v>
      </c>
      <c r="J2" s="1359"/>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60"/>
      <c r="AK2" s="1336" t="s">
        <v>826</v>
      </c>
      <c r="AL2" s="1337"/>
      <c r="AM2" s="1337"/>
      <c r="AN2" s="1337"/>
      <c r="AO2" s="1337"/>
      <c r="AP2" s="1337"/>
      <c r="AQ2" s="1337"/>
      <c r="AR2" s="1337"/>
      <c r="AS2" s="496"/>
      <c r="AT2" s="1334" t="str">
        <f>'002'!$AT$2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34" t="str">
        <f>'002'!$DE$2</f>
        <v>31646751</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503"/>
      <c r="GR2" s="503"/>
      <c r="GS2" s="503"/>
      <c r="GT2" s="503"/>
      <c r="GU2" s="503"/>
      <c r="GV2" s="503"/>
      <c r="GW2" s="504"/>
    </row>
    <row r="3" spans="2:205" ht="3" customHeight="1" x14ac:dyDescent="0.2"/>
    <row r="4" spans="2:205" ht="11.25" customHeight="1" x14ac:dyDescent="0.2">
      <c r="B4" s="1328" t="s">
        <v>3206</v>
      </c>
      <c r="C4" s="1329"/>
      <c r="D4" s="1329"/>
      <c r="E4" s="1329"/>
      <c r="F4" s="1329"/>
      <c r="G4" s="1329"/>
      <c r="H4" s="1329"/>
      <c r="I4" s="1329"/>
      <c r="J4" s="1329"/>
      <c r="K4" s="1330"/>
      <c r="L4" s="1338" t="s">
        <v>3187</v>
      </c>
      <c r="M4" s="1339"/>
      <c r="N4" s="1339"/>
      <c r="O4" s="1339"/>
      <c r="P4" s="1339"/>
      <c r="Q4" s="1339"/>
      <c r="R4" s="1339"/>
      <c r="S4" s="1339"/>
      <c r="T4" s="1339"/>
      <c r="U4" s="1339"/>
      <c r="V4" s="1339"/>
      <c r="W4" s="1339"/>
      <c r="X4" s="1339"/>
      <c r="Y4" s="1339"/>
      <c r="Z4" s="1339"/>
      <c r="AA4" s="1339"/>
      <c r="AB4" s="1339"/>
      <c r="AC4" s="1339"/>
      <c r="AD4" s="1339"/>
      <c r="AE4" s="1339"/>
      <c r="AF4" s="1339"/>
      <c r="AG4" s="1339"/>
      <c r="AH4" s="1339"/>
      <c r="AI4" s="1339"/>
      <c r="AJ4" s="1339"/>
      <c r="AK4" s="1339"/>
      <c r="AL4" s="1339"/>
      <c r="AM4" s="1339"/>
      <c r="AN4" s="1339"/>
      <c r="AO4" s="1339"/>
      <c r="AP4" s="1339"/>
      <c r="AQ4" s="1344" t="s">
        <v>3186</v>
      </c>
      <c r="AR4" s="1345"/>
      <c r="AS4" s="1345"/>
      <c r="AT4" s="1345"/>
      <c r="AU4" s="1345"/>
      <c r="AV4" s="1345"/>
      <c r="AW4" s="1345"/>
      <c r="AX4" s="1346"/>
      <c r="AY4" s="1367" t="s">
        <v>799</v>
      </c>
      <c r="AZ4" s="1368"/>
      <c r="BA4" s="1368"/>
      <c r="BB4" s="1368"/>
      <c r="BC4" s="1368"/>
      <c r="BD4" s="1368"/>
      <c r="BE4" s="1368"/>
      <c r="BF4" s="1368"/>
      <c r="BG4" s="1368"/>
      <c r="BH4" s="1368"/>
      <c r="BI4" s="1368"/>
      <c r="BJ4" s="1368"/>
      <c r="BK4" s="1368"/>
      <c r="BL4" s="1368"/>
      <c r="BM4" s="1368"/>
      <c r="BN4" s="1368"/>
      <c r="BO4" s="1368"/>
      <c r="BP4" s="1368"/>
      <c r="BQ4" s="1368"/>
      <c r="BR4" s="1368"/>
      <c r="BS4" s="1368"/>
      <c r="BT4" s="1368"/>
      <c r="BU4" s="1368"/>
      <c r="BV4" s="1368"/>
      <c r="BW4" s="1368"/>
      <c r="BX4" s="1368"/>
      <c r="BY4" s="1368"/>
      <c r="BZ4" s="1368"/>
      <c r="CA4" s="1368"/>
      <c r="CB4" s="1368"/>
      <c r="CC4" s="1368"/>
      <c r="CD4" s="1368"/>
      <c r="CE4" s="1368"/>
      <c r="CF4" s="1368"/>
      <c r="CG4" s="1368"/>
      <c r="CH4" s="1368"/>
      <c r="CI4" s="1368"/>
      <c r="CJ4" s="1368"/>
      <c r="CK4" s="1368"/>
      <c r="CL4" s="1368"/>
      <c r="CM4" s="1368"/>
      <c r="CN4" s="1368"/>
      <c r="CO4" s="1368"/>
      <c r="CP4" s="1368"/>
      <c r="CQ4" s="1368"/>
      <c r="CR4" s="1368"/>
      <c r="CS4" s="1368"/>
      <c r="CT4" s="1368"/>
      <c r="CU4" s="1368"/>
      <c r="CV4" s="1368"/>
      <c r="CW4" s="1368"/>
      <c r="CX4" s="1368"/>
      <c r="CY4" s="1368"/>
      <c r="CZ4" s="1368"/>
      <c r="DA4" s="1368"/>
      <c r="DB4" s="1368"/>
      <c r="DC4" s="1368"/>
      <c r="DD4" s="1368"/>
      <c r="DE4" s="1368"/>
      <c r="DF4" s="1368"/>
      <c r="DG4" s="1368"/>
      <c r="DH4" s="1368"/>
      <c r="DI4" s="1368"/>
      <c r="DJ4" s="1368"/>
      <c r="DK4" s="1368"/>
      <c r="DL4" s="1368"/>
      <c r="DM4" s="1368"/>
      <c r="DN4" s="1368"/>
      <c r="DO4" s="1368"/>
      <c r="DP4" s="1368"/>
      <c r="DQ4" s="1368"/>
      <c r="DR4" s="1368"/>
      <c r="DS4" s="1368"/>
      <c r="DT4" s="1368"/>
      <c r="DU4" s="1368"/>
      <c r="DV4" s="1368"/>
      <c r="DW4" s="1368"/>
      <c r="DX4" s="1368"/>
      <c r="DY4" s="1368"/>
      <c r="DZ4" s="1368"/>
      <c r="EA4" s="1368"/>
      <c r="EB4" s="1368"/>
      <c r="EC4" s="1368"/>
      <c r="ED4" s="1368"/>
      <c r="EE4" s="1368"/>
      <c r="EF4" s="1368"/>
      <c r="EG4" s="1368"/>
      <c r="EH4" s="1368"/>
      <c r="EI4" s="1368"/>
      <c r="EJ4" s="1368"/>
      <c r="EK4" s="1368"/>
      <c r="EL4" s="1368"/>
      <c r="EM4" s="1368"/>
      <c r="EN4" s="1368"/>
      <c r="EO4" s="1368"/>
      <c r="EP4" s="1368"/>
      <c r="EQ4" s="1368"/>
      <c r="ER4" s="1368"/>
      <c r="ES4" s="1368"/>
      <c r="ET4" s="1368"/>
      <c r="EU4" s="1368"/>
      <c r="EV4" s="1368"/>
      <c r="EW4" s="1368"/>
      <c r="EX4" s="1368"/>
      <c r="EY4" s="1368"/>
      <c r="EZ4" s="1368"/>
      <c r="FA4" s="1368"/>
      <c r="FB4" s="1369"/>
      <c r="FC4" s="1321" t="s">
        <v>3205</v>
      </c>
      <c r="FD4" s="1322"/>
      <c r="FE4" s="1322"/>
      <c r="FF4" s="1322"/>
      <c r="FG4" s="1322"/>
      <c r="FH4" s="1322"/>
      <c r="FI4" s="1322"/>
      <c r="FJ4" s="1322"/>
      <c r="FK4" s="1322"/>
      <c r="FL4" s="1322"/>
      <c r="FM4" s="1322"/>
      <c r="FN4" s="1322"/>
      <c r="FO4" s="1322"/>
      <c r="FP4" s="1322"/>
      <c r="FQ4" s="1322"/>
      <c r="FR4" s="1322"/>
      <c r="FS4" s="1322"/>
      <c r="FT4" s="1322"/>
      <c r="FU4" s="1322"/>
      <c r="FV4" s="1322"/>
      <c r="FW4" s="1322"/>
      <c r="FX4" s="1322"/>
      <c r="FY4" s="1322"/>
      <c r="FZ4" s="1322"/>
      <c r="GA4" s="1322"/>
      <c r="GB4" s="1322"/>
      <c r="GC4" s="1322"/>
      <c r="GD4" s="1322"/>
      <c r="GE4" s="1322"/>
      <c r="GF4" s="1322"/>
      <c r="GG4" s="1322"/>
      <c r="GH4" s="1322"/>
      <c r="GI4" s="1322"/>
      <c r="GJ4" s="1322"/>
      <c r="GK4" s="1322"/>
      <c r="GL4" s="1322"/>
      <c r="GM4" s="1322"/>
      <c r="GN4" s="1322"/>
      <c r="GO4" s="1322"/>
      <c r="GP4" s="1322"/>
      <c r="GQ4" s="1322"/>
      <c r="GR4" s="1322"/>
      <c r="GS4" s="1322"/>
      <c r="GT4" s="1322"/>
      <c r="GU4" s="1322"/>
      <c r="GV4" s="1322"/>
      <c r="GW4" s="1323"/>
    </row>
    <row r="5" spans="2:205" ht="11.25" customHeight="1" x14ac:dyDescent="0.2">
      <c r="B5" s="1331" t="s">
        <v>3267</v>
      </c>
      <c r="C5" s="1332"/>
      <c r="D5" s="1332"/>
      <c r="E5" s="1332"/>
      <c r="F5" s="1332"/>
      <c r="G5" s="1332"/>
      <c r="H5" s="1332"/>
      <c r="I5" s="1332"/>
      <c r="J5" s="1332"/>
      <c r="K5" s="1333"/>
      <c r="L5" s="1340"/>
      <c r="M5" s="1341"/>
      <c r="N5" s="1341"/>
      <c r="O5" s="1341"/>
      <c r="P5" s="1341"/>
      <c r="Q5" s="1341"/>
      <c r="R5" s="1341"/>
      <c r="S5" s="1341"/>
      <c r="T5" s="1341"/>
      <c r="U5" s="1341"/>
      <c r="V5" s="1341"/>
      <c r="W5" s="1341"/>
      <c r="X5" s="1341"/>
      <c r="Y5" s="1341"/>
      <c r="Z5" s="1341"/>
      <c r="AA5" s="1341"/>
      <c r="AB5" s="1341"/>
      <c r="AC5" s="1341"/>
      <c r="AD5" s="1341"/>
      <c r="AE5" s="1341"/>
      <c r="AF5" s="1341"/>
      <c r="AG5" s="1341"/>
      <c r="AH5" s="1341"/>
      <c r="AI5" s="1341"/>
      <c r="AJ5" s="1341"/>
      <c r="AK5" s="1341"/>
      <c r="AL5" s="1341"/>
      <c r="AM5" s="1341"/>
      <c r="AN5" s="1341"/>
      <c r="AO5" s="1341"/>
      <c r="AP5" s="1341"/>
      <c r="AQ5" s="1347"/>
      <c r="AR5" s="1348"/>
      <c r="AS5" s="1348"/>
      <c r="AT5" s="1348"/>
      <c r="AU5" s="1348"/>
      <c r="AV5" s="1348"/>
      <c r="AW5" s="1348"/>
      <c r="AX5" s="1349"/>
      <c r="AY5" s="1353"/>
      <c r="AZ5" s="1354"/>
      <c r="BA5" s="1354"/>
      <c r="BB5" s="1354"/>
      <c r="BC5" s="1354"/>
      <c r="BD5" s="1355"/>
      <c r="BE5" s="1361" t="s">
        <v>3185</v>
      </c>
      <c r="BF5" s="1362"/>
      <c r="BG5" s="1362"/>
      <c r="BH5" s="1362"/>
      <c r="BI5" s="1362"/>
      <c r="BJ5" s="1362"/>
      <c r="BK5" s="1362"/>
      <c r="BL5" s="1362"/>
      <c r="BM5" s="1362"/>
      <c r="BN5" s="1362"/>
      <c r="BO5" s="1362"/>
      <c r="BP5" s="1362"/>
      <c r="BQ5" s="1362"/>
      <c r="BR5" s="1362"/>
      <c r="BS5" s="1362"/>
      <c r="BT5" s="1362"/>
      <c r="BU5" s="1362"/>
      <c r="BV5" s="1362"/>
      <c r="BW5" s="1362"/>
      <c r="BX5" s="1362"/>
      <c r="BY5" s="1362"/>
      <c r="BZ5" s="1362"/>
      <c r="CA5" s="1362"/>
      <c r="CB5" s="1362"/>
      <c r="CC5" s="1362"/>
      <c r="CD5" s="1362"/>
      <c r="CE5" s="1362"/>
      <c r="CF5" s="1362"/>
      <c r="CG5" s="1362"/>
      <c r="CH5" s="1362"/>
      <c r="CI5" s="1362"/>
      <c r="CJ5" s="1362"/>
      <c r="CK5" s="1362"/>
      <c r="CL5" s="1362"/>
      <c r="CM5" s="1362"/>
      <c r="CN5" s="1362"/>
      <c r="CO5" s="1362"/>
      <c r="CP5" s="1362"/>
      <c r="CQ5" s="1362"/>
      <c r="CR5" s="1362"/>
      <c r="CS5" s="1362"/>
      <c r="CT5" s="1362"/>
      <c r="CU5" s="1362"/>
      <c r="CV5" s="1362"/>
      <c r="CW5" s="1362"/>
      <c r="CX5" s="1362"/>
      <c r="CY5" s="1362"/>
      <c r="CZ5" s="1362"/>
      <c r="DA5" s="1362"/>
      <c r="DB5" s="1362"/>
      <c r="DC5" s="1362"/>
      <c r="DD5" s="1362"/>
      <c r="DE5" s="1362"/>
      <c r="DF5" s="1362"/>
      <c r="DG5" s="1362"/>
      <c r="DH5" s="1362"/>
      <c r="DI5" s="1363"/>
      <c r="DJ5" s="1367" t="s">
        <v>3203</v>
      </c>
      <c r="DK5" s="1368"/>
      <c r="DL5" s="1368"/>
      <c r="DM5" s="1368"/>
      <c r="DN5" s="1368"/>
      <c r="DO5" s="1368"/>
      <c r="DP5" s="1368"/>
      <c r="DQ5" s="1368"/>
      <c r="DR5" s="1368"/>
      <c r="DS5" s="1368"/>
      <c r="DT5" s="1368"/>
      <c r="DU5" s="1368"/>
      <c r="DV5" s="1368"/>
      <c r="DW5" s="1368"/>
      <c r="DX5" s="1368"/>
      <c r="DY5" s="1368"/>
      <c r="DZ5" s="1368"/>
      <c r="EA5" s="1368"/>
      <c r="EB5" s="1368"/>
      <c r="EC5" s="1368"/>
      <c r="ED5" s="1368"/>
      <c r="EE5" s="1368"/>
      <c r="EF5" s="1368"/>
      <c r="EG5" s="1368"/>
      <c r="EH5" s="1368"/>
      <c r="EI5" s="1368"/>
      <c r="EJ5" s="1368"/>
      <c r="EK5" s="1368"/>
      <c r="EL5" s="1368"/>
      <c r="EM5" s="1368"/>
      <c r="EN5" s="1368"/>
      <c r="EO5" s="1368"/>
      <c r="EP5" s="1368"/>
      <c r="EQ5" s="1368"/>
      <c r="ER5" s="1368"/>
      <c r="ES5" s="1368"/>
      <c r="ET5" s="1368"/>
      <c r="EU5" s="1368"/>
      <c r="EV5" s="1368"/>
      <c r="EW5" s="1368"/>
      <c r="EX5" s="1368"/>
      <c r="EY5" s="1368"/>
      <c r="EZ5" s="1368"/>
      <c r="FA5" s="1368"/>
      <c r="FB5" s="1369"/>
      <c r="FC5" s="1324"/>
      <c r="FD5" s="1325"/>
      <c r="FE5" s="1325"/>
      <c r="FF5" s="1325"/>
      <c r="FG5" s="1325"/>
      <c r="FH5" s="1325"/>
      <c r="FI5" s="1325"/>
      <c r="FJ5" s="1325"/>
      <c r="FK5" s="1325"/>
      <c r="FL5" s="1325"/>
      <c r="FM5" s="1325"/>
      <c r="FN5" s="1325"/>
      <c r="FO5" s="1325"/>
      <c r="FP5" s="1325"/>
      <c r="FQ5" s="1325"/>
      <c r="FR5" s="1325"/>
      <c r="FS5" s="1325"/>
      <c r="FT5" s="1325"/>
      <c r="FU5" s="1325"/>
      <c r="FV5" s="1325"/>
      <c r="FW5" s="1325"/>
      <c r="FX5" s="1325"/>
      <c r="FY5" s="1325"/>
      <c r="FZ5" s="1325"/>
      <c r="GA5" s="1325"/>
      <c r="GB5" s="1325"/>
      <c r="GC5" s="1325"/>
      <c r="GD5" s="1325"/>
      <c r="GE5" s="1325"/>
      <c r="GF5" s="1325"/>
      <c r="GG5" s="1325"/>
      <c r="GH5" s="1325"/>
      <c r="GI5" s="1325"/>
      <c r="GJ5" s="1325"/>
      <c r="GK5" s="1325"/>
      <c r="GL5" s="1325"/>
      <c r="GM5" s="1325"/>
      <c r="GN5" s="1325"/>
      <c r="GO5" s="1325"/>
      <c r="GP5" s="1325"/>
      <c r="GQ5" s="1325"/>
      <c r="GR5" s="1325"/>
      <c r="GS5" s="1325"/>
      <c r="GT5" s="1325"/>
      <c r="GU5" s="1325"/>
      <c r="GV5" s="1325"/>
      <c r="GW5" s="1326"/>
    </row>
    <row r="6" spans="2:205" ht="10.5" customHeight="1" x14ac:dyDescent="0.2">
      <c r="B6" s="1356" t="s">
        <v>800</v>
      </c>
      <c r="C6" s="1357"/>
      <c r="D6" s="1357"/>
      <c r="E6" s="1357"/>
      <c r="F6" s="1357"/>
      <c r="G6" s="1357"/>
      <c r="H6" s="1357"/>
      <c r="I6" s="1357"/>
      <c r="J6" s="1357"/>
      <c r="K6" s="1358"/>
      <c r="L6" s="1342"/>
      <c r="M6" s="1343"/>
      <c r="N6" s="1343"/>
      <c r="O6" s="1343"/>
      <c r="P6" s="1343"/>
      <c r="Q6" s="1343"/>
      <c r="R6" s="1343"/>
      <c r="S6" s="1343"/>
      <c r="T6" s="1343"/>
      <c r="U6" s="1343"/>
      <c r="V6" s="1343"/>
      <c r="W6" s="1343"/>
      <c r="X6" s="1343"/>
      <c r="Y6" s="1343"/>
      <c r="Z6" s="1343"/>
      <c r="AA6" s="1343"/>
      <c r="AB6" s="1343"/>
      <c r="AC6" s="1343"/>
      <c r="AD6" s="1343"/>
      <c r="AE6" s="1343"/>
      <c r="AF6" s="1343"/>
      <c r="AG6" s="1343"/>
      <c r="AH6" s="1343"/>
      <c r="AI6" s="1343"/>
      <c r="AJ6" s="1343"/>
      <c r="AK6" s="1343"/>
      <c r="AL6" s="1343"/>
      <c r="AM6" s="1343"/>
      <c r="AN6" s="1343"/>
      <c r="AO6" s="1343"/>
      <c r="AP6" s="1343"/>
      <c r="AQ6" s="1350"/>
      <c r="AR6" s="1351"/>
      <c r="AS6" s="1351"/>
      <c r="AT6" s="1351"/>
      <c r="AU6" s="1351"/>
      <c r="AV6" s="1351"/>
      <c r="AW6" s="1351"/>
      <c r="AX6" s="1352"/>
      <c r="AY6" s="1353"/>
      <c r="AZ6" s="1354"/>
      <c r="BA6" s="1354"/>
      <c r="BB6" s="1354"/>
      <c r="BC6" s="1354"/>
      <c r="BD6" s="1355"/>
      <c r="BE6" s="1364" t="s">
        <v>3184</v>
      </c>
      <c r="BF6" s="1365"/>
      <c r="BG6" s="1365"/>
      <c r="BH6" s="1365"/>
      <c r="BI6" s="1365"/>
      <c r="BJ6" s="1365"/>
      <c r="BK6" s="1365"/>
      <c r="BL6" s="1365"/>
      <c r="BM6" s="1365"/>
      <c r="BN6" s="1365"/>
      <c r="BO6" s="1365"/>
      <c r="BP6" s="1365"/>
      <c r="BQ6" s="1365"/>
      <c r="BR6" s="1365"/>
      <c r="BS6" s="1365"/>
      <c r="BT6" s="1365"/>
      <c r="BU6" s="1365"/>
      <c r="BV6" s="1365"/>
      <c r="BW6" s="1365"/>
      <c r="BX6" s="1365"/>
      <c r="BY6" s="1365"/>
      <c r="BZ6" s="1365"/>
      <c r="CA6" s="1365"/>
      <c r="CB6" s="1365"/>
      <c r="CC6" s="1365"/>
      <c r="CD6" s="1365"/>
      <c r="CE6" s="1365"/>
      <c r="CF6" s="1365"/>
      <c r="CG6" s="1365"/>
      <c r="CH6" s="1365"/>
      <c r="CI6" s="1365"/>
      <c r="CJ6" s="1365"/>
      <c r="CK6" s="1365"/>
      <c r="CL6" s="1365"/>
      <c r="CM6" s="1365"/>
      <c r="CN6" s="1365"/>
      <c r="CO6" s="1365"/>
      <c r="CP6" s="1365"/>
      <c r="CQ6" s="1365"/>
      <c r="CR6" s="1365"/>
      <c r="CS6" s="1365"/>
      <c r="CT6" s="1365"/>
      <c r="CU6" s="1365"/>
      <c r="CV6" s="1365"/>
      <c r="CW6" s="1365"/>
      <c r="CX6" s="1365"/>
      <c r="CY6" s="1365"/>
      <c r="CZ6" s="1365"/>
      <c r="DA6" s="1365"/>
      <c r="DB6" s="1365"/>
      <c r="DC6" s="1365"/>
      <c r="DD6" s="1365"/>
      <c r="DE6" s="1365"/>
      <c r="DF6" s="1365"/>
      <c r="DG6" s="1365"/>
      <c r="DH6" s="1365"/>
      <c r="DI6" s="1366"/>
      <c r="DJ6" s="1367"/>
      <c r="DK6" s="1368"/>
      <c r="DL6" s="1368"/>
      <c r="DM6" s="1368"/>
      <c r="DN6" s="1368"/>
      <c r="DO6" s="1368"/>
      <c r="DP6" s="1368"/>
      <c r="DQ6" s="1368"/>
      <c r="DR6" s="1368"/>
      <c r="DS6" s="1368"/>
      <c r="DT6" s="1368"/>
      <c r="DU6" s="1368"/>
      <c r="DV6" s="1368"/>
      <c r="DW6" s="1368"/>
      <c r="DX6" s="1368"/>
      <c r="DY6" s="1368"/>
      <c r="DZ6" s="1368"/>
      <c r="EA6" s="1368"/>
      <c r="EB6" s="1368"/>
      <c r="EC6" s="1368"/>
      <c r="ED6" s="1368"/>
      <c r="EE6" s="1368"/>
      <c r="EF6" s="1368"/>
      <c r="EG6" s="1368"/>
      <c r="EH6" s="1368"/>
      <c r="EI6" s="1368"/>
      <c r="EJ6" s="1368"/>
      <c r="EK6" s="1368"/>
      <c r="EL6" s="1368"/>
      <c r="EM6" s="1368"/>
      <c r="EN6" s="1368"/>
      <c r="EO6" s="1368"/>
      <c r="EP6" s="1368"/>
      <c r="EQ6" s="1368"/>
      <c r="ER6" s="1368"/>
      <c r="ES6" s="1368"/>
      <c r="ET6" s="1368"/>
      <c r="EU6" s="1368"/>
      <c r="EV6" s="1368"/>
      <c r="EW6" s="1368"/>
      <c r="EX6" s="1368"/>
      <c r="EY6" s="1368"/>
      <c r="EZ6" s="1368"/>
      <c r="FA6" s="1368"/>
      <c r="FB6" s="1369"/>
      <c r="FC6" s="1318" t="s">
        <v>3204</v>
      </c>
      <c r="FD6" s="1319"/>
      <c r="FE6" s="1319"/>
      <c r="FF6" s="1319"/>
      <c r="FG6" s="1319"/>
      <c r="FH6" s="1319"/>
      <c r="FI6" s="1319"/>
      <c r="FJ6" s="1319"/>
      <c r="FK6" s="1319"/>
      <c r="FL6" s="1319"/>
      <c r="FM6" s="1319"/>
      <c r="FN6" s="1319"/>
      <c r="FO6" s="1319"/>
      <c r="FP6" s="1319"/>
      <c r="FQ6" s="1319"/>
      <c r="FR6" s="1319"/>
      <c r="FS6" s="1319"/>
      <c r="FT6" s="1319"/>
      <c r="FU6" s="1319"/>
      <c r="FV6" s="1319"/>
      <c r="FW6" s="1319"/>
      <c r="FX6" s="1319"/>
      <c r="FY6" s="1319"/>
      <c r="FZ6" s="1319"/>
      <c r="GA6" s="1319"/>
      <c r="GB6" s="1319"/>
      <c r="GC6" s="1319"/>
      <c r="GD6" s="1319"/>
      <c r="GE6" s="1319"/>
      <c r="GF6" s="1319"/>
      <c r="GG6" s="1319"/>
      <c r="GH6" s="1319"/>
      <c r="GI6" s="1319"/>
      <c r="GJ6" s="1319"/>
      <c r="GK6" s="1319"/>
      <c r="GL6" s="1319"/>
      <c r="GM6" s="1319"/>
      <c r="GN6" s="1319"/>
      <c r="GO6" s="1319"/>
      <c r="GP6" s="1319"/>
      <c r="GQ6" s="1319"/>
      <c r="GR6" s="1319"/>
      <c r="GS6" s="1319"/>
      <c r="GT6" s="1319"/>
      <c r="GU6" s="1319"/>
      <c r="GV6" s="1319"/>
      <c r="GW6" s="1320"/>
    </row>
    <row r="7" spans="2:205" s="142" customFormat="1" ht="25.5" customHeight="1" x14ac:dyDescent="0.2">
      <c r="B7" s="1307" t="s">
        <v>2414</v>
      </c>
      <c r="C7" s="1307"/>
      <c r="D7" s="1307"/>
      <c r="E7" s="1307"/>
      <c r="F7" s="1307"/>
      <c r="G7" s="1307"/>
      <c r="H7" s="1307"/>
      <c r="I7" s="1307"/>
      <c r="J7" s="1307"/>
      <c r="K7" s="1307"/>
      <c r="L7" s="1372" t="s">
        <v>3221</v>
      </c>
      <c r="M7" s="1372"/>
      <c r="N7" s="1372"/>
      <c r="O7" s="1372"/>
      <c r="P7" s="1372"/>
      <c r="Q7" s="1372"/>
      <c r="R7" s="1372"/>
      <c r="S7" s="1372"/>
      <c r="T7" s="1372"/>
      <c r="U7" s="1372"/>
      <c r="V7" s="1372"/>
      <c r="W7" s="1372"/>
      <c r="X7" s="1372"/>
      <c r="Y7" s="1372"/>
      <c r="Z7" s="1372"/>
      <c r="AA7" s="1372"/>
      <c r="AB7" s="1372"/>
      <c r="AC7" s="1372"/>
      <c r="AD7" s="1372"/>
      <c r="AE7" s="1372"/>
      <c r="AF7" s="1372"/>
      <c r="AG7" s="1372"/>
      <c r="AH7" s="1372"/>
      <c r="AI7" s="1372"/>
      <c r="AJ7" s="1372"/>
      <c r="AK7" s="1372"/>
      <c r="AL7" s="1372"/>
      <c r="AM7" s="1372"/>
      <c r="AN7" s="1372"/>
      <c r="AO7" s="1372"/>
      <c r="AP7" s="1372"/>
      <c r="AQ7" s="1310" t="s">
        <v>159</v>
      </c>
      <c r="AR7" s="1310"/>
      <c r="AS7" s="1310"/>
      <c r="AT7" s="1310"/>
      <c r="AU7" s="1310"/>
      <c r="AV7" s="1310"/>
      <c r="AW7" s="1310"/>
      <c r="AX7" s="1310"/>
      <c r="AY7" s="505"/>
      <c r="AZ7" s="506"/>
      <c r="BA7" s="1301" t="str">
        <f>MID(SUVAHAVUJ!AD31,1,1)</f>
        <v xml:space="preserve"> </v>
      </c>
      <c r="BB7" s="1301"/>
      <c r="BC7" s="1301"/>
      <c r="BD7" s="1301"/>
      <c r="BE7" s="1301"/>
      <c r="BF7" s="1301"/>
      <c r="BG7" s="1301" t="str">
        <f>MID(SUVAHAVUJ!AD31,2,1)</f>
        <v xml:space="preserve"> </v>
      </c>
      <c r="BH7" s="1301"/>
      <c r="BI7" s="1301"/>
      <c r="BJ7" s="1301"/>
      <c r="BK7" s="1301"/>
      <c r="BL7" s="1301" t="str">
        <f>MID(SUVAHAVUJ!AD31,3,1)</f>
        <v xml:space="preserve"> </v>
      </c>
      <c r="BM7" s="1301"/>
      <c r="BN7" s="1301"/>
      <c r="BO7" s="1301"/>
      <c r="BP7" s="1301"/>
      <c r="BQ7" s="1301"/>
      <c r="BR7" s="1301" t="str">
        <f>MID(SUVAHAVUJ!AD31,4,1)</f>
        <v xml:space="preserve"> </v>
      </c>
      <c r="BS7" s="1301"/>
      <c r="BT7" s="1301"/>
      <c r="BU7" s="1301"/>
      <c r="BV7" s="1301"/>
      <c r="BW7" s="1301" t="str">
        <f>MID(SUVAHAVUJ!AD31,5,1)</f>
        <v xml:space="preserve"> </v>
      </c>
      <c r="BX7" s="1301"/>
      <c r="BY7" s="1301"/>
      <c r="BZ7" s="1301"/>
      <c r="CA7" s="1301"/>
      <c r="CB7" s="1301"/>
      <c r="CC7" s="1301" t="str">
        <f>MID(SUVAHAVUJ!AD31,6,1)</f>
        <v xml:space="preserve"> </v>
      </c>
      <c r="CD7" s="1301"/>
      <c r="CE7" s="1301"/>
      <c r="CF7" s="1301"/>
      <c r="CG7" s="1301"/>
      <c r="CH7" s="1301" t="str">
        <f>MID(SUVAHAVUJ!AD31,7,1)</f>
        <v xml:space="preserve"> </v>
      </c>
      <c r="CI7" s="1301"/>
      <c r="CJ7" s="1301"/>
      <c r="CK7" s="1301"/>
      <c r="CL7" s="1301"/>
      <c r="CM7" s="1301"/>
      <c r="CN7" s="1301" t="str">
        <f>MID(SUVAHAVUJ!AD31,8,1)</f>
        <v xml:space="preserve"> </v>
      </c>
      <c r="CO7" s="1301"/>
      <c r="CP7" s="1301"/>
      <c r="CQ7" s="1301"/>
      <c r="CR7" s="1301"/>
      <c r="CS7" s="1301" t="str">
        <f>MID(SUVAHAVUJ!AD31,9,1)</f>
        <v xml:space="preserve"> </v>
      </c>
      <c r="CT7" s="1301"/>
      <c r="CU7" s="1301"/>
      <c r="CV7" s="1301"/>
      <c r="CW7" s="1301"/>
      <c r="CX7" s="1301"/>
      <c r="CY7" s="1301" t="str">
        <f>MID(SUVAHAVUJ!AD31,10,1)</f>
        <v xml:space="preserve"> </v>
      </c>
      <c r="CZ7" s="1301"/>
      <c r="DA7" s="1301"/>
      <c r="DB7" s="1301"/>
      <c r="DC7" s="1301"/>
      <c r="DD7" s="1301" t="str">
        <f>MID(SUVAHAVUJ!AD31,11,1)</f>
        <v>0</v>
      </c>
      <c r="DE7" s="1301"/>
      <c r="DF7" s="1301"/>
      <c r="DG7" s="1301"/>
      <c r="DH7" s="1301"/>
      <c r="DI7" s="1304"/>
      <c r="DJ7" s="505"/>
      <c r="DK7" s="506"/>
      <c r="DL7" s="1301" t="str">
        <f>MID(SUVAHAVUJ!AE31,1,1)</f>
        <v xml:space="preserve"> </v>
      </c>
      <c r="DM7" s="1301"/>
      <c r="DN7" s="1301"/>
      <c r="DO7" s="1301"/>
      <c r="DP7" s="1301"/>
      <c r="DQ7" s="1301"/>
      <c r="DR7" s="1301" t="str">
        <f>MID(SUVAHAVUJ!AE31,2,1)</f>
        <v xml:space="preserve"> </v>
      </c>
      <c r="DS7" s="1301"/>
      <c r="DT7" s="1301"/>
      <c r="DU7" s="1301"/>
      <c r="DV7" s="1301"/>
      <c r="DW7" s="1301" t="str">
        <f>MID(SUVAHAVUJ!AE31,3,1)</f>
        <v xml:space="preserve"> </v>
      </c>
      <c r="DX7" s="1301"/>
      <c r="DY7" s="1301"/>
      <c r="DZ7" s="1301"/>
      <c r="EA7" s="1301"/>
      <c r="EB7" s="1301"/>
      <c r="EC7" s="1301" t="str">
        <f>MID(SUVAHAVUJ!AE31,4,1)</f>
        <v xml:space="preserve"> </v>
      </c>
      <c r="ED7" s="1301"/>
      <c r="EE7" s="1301"/>
      <c r="EF7" s="1301"/>
      <c r="EG7" s="1301"/>
      <c r="EH7" s="1301" t="str">
        <f>MID(SUVAHAVUJ!AE31,5,1)</f>
        <v xml:space="preserve"> </v>
      </c>
      <c r="EI7" s="1301"/>
      <c r="EJ7" s="1301"/>
      <c r="EK7" s="1301"/>
      <c r="EL7" s="1301"/>
      <c r="EM7" s="1301"/>
      <c r="EN7" s="1301" t="str">
        <f>MID(SUVAHAVUJ!AE31,6,1)</f>
        <v xml:space="preserve"> </v>
      </c>
      <c r="EO7" s="1301"/>
      <c r="EP7" s="1301"/>
      <c r="EQ7" s="1301"/>
      <c r="ER7" s="1301"/>
      <c r="ES7" s="1301" t="str">
        <f>MID(SUVAHAVUJ!AE31,7,1)</f>
        <v xml:space="preserve"> </v>
      </c>
      <c r="ET7" s="1301"/>
      <c r="EU7" s="1301"/>
      <c r="EV7" s="1301"/>
      <c r="EW7" s="1301"/>
      <c r="EX7" s="1301"/>
      <c r="EY7" s="1301" t="str">
        <f>MID(SUVAHAVUJ!AE31,8,1)</f>
        <v xml:space="preserve"> </v>
      </c>
      <c r="EZ7" s="1301"/>
      <c r="FA7" s="1301"/>
      <c r="FB7" s="1301"/>
      <c r="FC7" s="1301"/>
      <c r="FD7" s="1301" t="str">
        <f>MID(SUVAHAVUJ!AE31,9,1)</f>
        <v xml:space="preserve"> </v>
      </c>
      <c r="FE7" s="1301"/>
      <c r="FF7" s="1301"/>
      <c r="FG7" s="1301"/>
      <c r="FH7" s="1301"/>
      <c r="FI7" s="1301"/>
      <c r="FJ7" s="1301" t="str">
        <f>MID(SUVAHAVUJ!AE31,10,1)</f>
        <v xml:space="preserve"> </v>
      </c>
      <c r="FK7" s="1301"/>
      <c r="FL7" s="1301"/>
      <c r="FM7" s="1301"/>
      <c r="FN7" s="1301"/>
      <c r="FO7" s="1302" t="str">
        <f>MID(SUVAHAVUJ!AE31,11,1)</f>
        <v>0</v>
      </c>
      <c r="FP7" s="1302"/>
      <c r="FQ7" s="1302"/>
      <c r="FR7" s="1302"/>
      <c r="FS7" s="1303"/>
      <c r="FT7" s="1306"/>
      <c r="FU7" s="1306"/>
      <c r="FV7" s="1306"/>
      <c r="FW7" s="1306"/>
      <c r="FX7" s="1306"/>
      <c r="FY7" s="1306"/>
      <c r="FZ7" s="1306"/>
      <c r="GA7" s="1306"/>
      <c r="GB7" s="1306"/>
      <c r="GC7" s="1306"/>
      <c r="GD7" s="1306"/>
      <c r="GE7" s="1306"/>
      <c r="GF7" s="1306"/>
      <c r="GG7" s="1306"/>
      <c r="GH7" s="1306"/>
      <c r="GI7" s="1306"/>
      <c r="GJ7" s="1306"/>
      <c r="GK7" s="1306"/>
      <c r="GL7" s="1306"/>
      <c r="GM7" s="1306"/>
      <c r="GN7" s="1306"/>
      <c r="GO7" s="1306"/>
      <c r="GP7" s="1306"/>
      <c r="GQ7" s="1306"/>
      <c r="GR7" s="1306"/>
      <c r="GS7" s="1306"/>
      <c r="GT7" s="1306"/>
      <c r="GU7" s="1306"/>
      <c r="GV7" s="1306"/>
      <c r="GW7" s="1306"/>
    </row>
    <row r="8" spans="2:205" ht="22.5" customHeight="1" x14ac:dyDescent="0.2">
      <c r="B8" s="1307"/>
      <c r="C8" s="1307"/>
      <c r="D8" s="1307"/>
      <c r="E8" s="1307"/>
      <c r="F8" s="1307"/>
      <c r="G8" s="1307"/>
      <c r="H8" s="1307"/>
      <c r="I8" s="1307"/>
      <c r="J8" s="1307"/>
      <c r="K8" s="1307"/>
      <c r="L8" s="1372"/>
      <c r="M8" s="1372"/>
      <c r="N8" s="1372"/>
      <c r="O8" s="1372"/>
      <c r="P8" s="1372"/>
      <c r="Q8" s="1372"/>
      <c r="R8" s="1372"/>
      <c r="S8" s="1372"/>
      <c r="T8" s="1372"/>
      <c r="U8" s="1372"/>
      <c r="V8" s="1372"/>
      <c r="W8" s="1372"/>
      <c r="X8" s="1372"/>
      <c r="Y8" s="1372"/>
      <c r="Z8" s="1372"/>
      <c r="AA8" s="1372"/>
      <c r="AB8" s="1372"/>
      <c r="AC8" s="1372"/>
      <c r="AD8" s="1372"/>
      <c r="AE8" s="1372"/>
      <c r="AF8" s="1372"/>
      <c r="AG8" s="1372"/>
      <c r="AH8" s="1372"/>
      <c r="AI8" s="1372"/>
      <c r="AJ8" s="1372"/>
      <c r="AK8" s="1372"/>
      <c r="AL8" s="1372"/>
      <c r="AM8" s="1372"/>
      <c r="AN8" s="1372"/>
      <c r="AO8" s="1372"/>
      <c r="AP8" s="1372"/>
      <c r="AQ8" s="1310"/>
      <c r="AR8" s="1310"/>
      <c r="AS8" s="1310"/>
      <c r="AT8" s="1310"/>
      <c r="AU8" s="1310"/>
      <c r="AV8" s="1310"/>
      <c r="AW8" s="1310"/>
      <c r="AX8" s="1310"/>
      <c r="AY8" s="505"/>
      <c r="AZ8" s="506"/>
      <c r="BA8" s="1301" t="str">
        <f>MID(SUVAHAVUJ!AF31,1,1)</f>
        <v xml:space="preserve"> </v>
      </c>
      <c r="BB8" s="1301"/>
      <c r="BC8" s="1301"/>
      <c r="BD8" s="1301"/>
      <c r="BE8" s="1301"/>
      <c r="BF8" s="1301"/>
      <c r="BG8" s="1301" t="str">
        <f>MID(SUVAHAVUJ!AF31,2,1)</f>
        <v xml:space="preserve"> </v>
      </c>
      <c r="BH8" s="1301"/>
      <c r="BI8" s="1301"/>
      <c r="BJ8" s="1301"/>
      <c r="BK8" s="1301"/>
      <c r="BL8" s="1301" t="str">
        <f>MID(SUVAHAVUJ!AF31,3,1)</f>
        <v xml:space="preserve"> </v>
      </c>
      <c r="BM8" s="1301"/>
      <c r="BN8" s="1301"/>
      <c r="BO8" s="1301"/>
      <c r="BP8" s="1301"/>
      <c r="BQ8" s="1301"/>
      <c r="BR8" s="1301" t="str">
        <f>MID(SUVAHAVUJ!AF31,4,1)</f>
        <v xml:space="preserve"> </v>
      </c>
      <c r="BS8" s="1301"/>
      <c r="BT8" s="1301"/>
      <c r="BU8" s="1301"/>
      <c r="BV8" s="1301"/>
      <c r="BW8" s="1301" t="str">
        <f>MID(SUVAHAVUJ!AF31,5,1)</f>
        <v xml:space="preserve"> </v>
      </c>
      <c r="BX8" s="1301"/>
      <c r="BY8" s="1301"/>
      <c r="BZ8" s="1301"/>
      <c r="CA8" s="1301"/>
      <c r="CB8" s="1301"/>
      <c r="CC8" s="1301" t="str">
        <f>MID(SUVAHAVUJ!AF31,6,1)</f>
        <v xml:space="preserve"> </v>
      </c>
      <c r="CD8" s="1301"/>
      <c r="CE8" s="1301"/>
      <c r="CF8" s="1301"/>
      <c r="CG8" s="1301"/>
      <c r="CH8" s="1301" t="str">
        <f>MID(SUVAHAVUJ!AF31,7,1)</f>
        <v xml:space="preserve"> </v>
      </c>
      <c r="CI8" s="1301"/>
      <c r="CJ8" s="1301"/>
      <c r="CK8" s="1301"/>
      <c r="CL8" s="1301"/>
      <c r="CM8" s="1301"/>
      <c r="CN8" s="1301" t="str">
        <f>MID(SUVAHAVUJ!AF31,8,1)</f>
        <v xml:space="preserve"> </v>
      </c>
      <c r="CO8" s="1301"/>
      <c r="CP8" s="1301"/>
      <c r="CQ8" s="1301"/>
      <c r="CR8" s="1301"/>
      <c r="CS8" s="1301" t="str">
        <f>MID(SUVAHAVUJ!AF31,9,1)</f>
        <v xml:space="preserve"> </v>
      </c>
      <c r="CT8" s="1301"/>
      <c r="CU8" s="1301"/>
      <c r="CV8" s="1301"/>
      <c r="CW8" s="1301"/>
      <c r="CX8" s="1301"/>
      <c r="CY8" s="1301" t="str">
        <f>MID(SUVAHAVUJ!AF31,10,1)</f>
        <v xml:space="preserve"> </v>
      </c>
      <c r="CZ8" s="1301"/>
      <c r="DA8" s="1301"/>
      <c r="DB8" s="1301"/>
      <c r="DC8" s="1301"/>
      <c r="DD8" s="1301" t="str">
        <f>MID(SUVAHAVUJ!AF31,11,1)</f>
        <v>0</v>
      </c>
      <c r="DE8" s="1301"/>
      <c r="DF8" s="1301"/>
      <c r="DG8" s="1301"/>
      <c r="DH8" s="1301"/>
      <c r="DI8" s="1304"/>
      <c r="DJ8" s="1305"/>
      <c r="DK8" s="1305"/>
      <c r="DL8" s="1305"/>
      <c r="DM8" s="1305"/>
      <c r="DN8" s="1305"/>
      <c r="DO8" s="1305"/>
      <c r="DP8" s="1305"/>
      <c r="DQ8" s="1305"/>
      <c r="DR8" s="1305"/>
      <c r="DS8" s="1305"/>
      <c r="DT8" s="1305"/>
      <c r="DU8" s="1305"/>
      <c r="DV8" s="1305"/>
      <c r="DW8" s="1305"/>
      <c r="DX8" s="1305"/>
      <c r="DY8" s="1305"/>
      <c r="DZ8" s="1305"/>
      <c r="EA8" s="1305"/>
      <c r="EB8" s="1305"/>
      <c r="EC8" s="1305"/>
      <c r="ED8" s="1305"/>
      <c r="EE8" s="1305"/>
      <c r="EF8" s="1305"/>
      <c r="EG8" s="1305"/>
      <c r="EH8" s="1305"/>
      <c r="EI8" s="1305"/>
      <c r="EJ8" s="1305"/>
      <c r="EK8" s="1305"/>
      <c r="EL8" s="1305"/>
      <c r="EM8" s="1305"/>
      <c r="EN8" s="505"/>
      <c r="EO8" s="506"/>
      <c r="EP8" s="1301" t="str">
        <f>MID(SUVAHAVUJ!AG31,1,1)</f>
        <v xml:space="preserve"> </v>
      </c>
      <c r="EQ8" s="1301"/>
      <c r="ER8" s="1301"/>
      <c r="ES8" s="1301"/>
      <c r="ET8" s="1301"/>
      <c r="EU8" s="1301"/>
      <c r="EV8" s="1301" t="str">
        <f>MID(SUVAHAVUJ!AG31,2,1)</f>
        <v xml:space="preserve"> </v>
      </c>
      <c r="EW8" s="1301"/>
      <c r="EX8" s="1301"/>
      <c r="EY8" s="1301"/>
      <c r="EZ8" s="1301"/>
      <c r="FA8" s="1301" t="str">
        <f>MID(SUVAHAVUJ!AG31,3,1)</f>
        <v xml:space="preserve"> </v>
      </c>
      <c r="FB8" s="1301"/>
      <c r="FC8" s="1301"/>
      <c r="FD8" s="1301"/>
      <c r="FE8" s="1301"/>
      <c r="FF8" s="1301"/>
      <c r="FG8" s="1301" t="str">
        <f>MID(SUVAHAVUJ!AG31,4,1)</f>
        <v xml:space="preserve"> </v>
      </c>
      <c r="FH8" s="1301"/>
      <c r="FI8" s="1301"/>
      <c r="FJ8" s="1301"/>
      <c r="FK8" s="1301"/>
      <c r="FL8" s="1301" t="str">
        <f>MID(SUVAHAVUJ!AG31,5,1)</f>
        <v xml:space="preserve"> </v>
      </c>
      <c r="FM8" s="1301"/>
      <c r="FN8" s="1301"/>
      <c r="FO8" s="1301"/>
      <c r="FP8" s="1301"/>
      <c r="FQ8" s="1301"/>
      <c r="FR8" s="1301" t="str">
        <f>MID(SUVAHAVUJ!AG31,6,1)</f>
        <v xml:space="preserve"> </v>
      </c>
      <c r="FS8" s="1301"/>
      <c r="FT8" s="1301"/>
      <c r="FU8" s="1301"/>
      <c r="FV8" s="1301"/>
      <c r="FW8" s="1301" t="str">
        <f>MID(SUVAHAVUJ!AG31,7,1)</f>
        <v xml:space="preserve"> </v>
      </c>
      <c r="FX8" s="1301"/>
      <c r="FY8" s="1301"/>
      <c r="FZ8" s="1301"/>
      <c r="GA8" s="1301"/>
      <c r="GB8" s="1301"/>
      <c r="GC8" s="1301" t="str">
        <f>MID(SUVAHAVUJ!AG31,8,1)</f>
        <v xml:space="preserve"> </v>
      </c>
      <c r="GD8" s="1301"/>
      <c r="GE8" s="1301"/>
      <c r="GF8" s="1301"/>
      <c r="GG8" s="1301"/>
      <c r="GH8" s="1301" t="str">
        <f>MID(SUVAHAVUJ!AG31,9,1)</f>
        <v xml:space="preserve"> </v>
      </c>
      <c r="GI8" s="1301"/>
      <c r="GJ8" s="1301"/>
      <c r="GK8" s="1301"/>
      <c r="GL8" s="1301"/>
      <c r="GM8" s="1301"/>
      <c r="GN8" s="1301" t="str">
        <f>MID(SUVAHAVUJ!AG31,10,1)</f>
        <v xml:space="preserve"> </v>
      </c>
      <c r="GO8" s="1301"/>
      <c r="GP8" s="1301"/>
      <c r="GQ8" s="1301"/>
      <c r="GR8" s="1301"/>
      <c r="GS8" s="1302" t="str">
        <f>MID(SUVAHAVUJ!AG31,11,1)</f>
        <v>0</v>
      </c>
      <c r="GT8" s="1302"/>
      <c r="GU8" s="1302"/>
      <c r="GV8" s="1302"/>
      <c r="GW8" s="1303"/>
    </row>
    <row r="9" spans="2:205" s="142" customFormat="1" ht="25.5" customHeight="1" x14ac:dyDescent="0.2">
      <c r="B9" s="1307" t="s">
        <v>2418</v>
      </c>
      <c r="C9" s="1307"/>
      <c r="D9" s="1307"/>
      <c r="E9" s="1307"/>
      <c r="F9" s="1307"/>
      <c r="G9" s="1307"/>
      <c r="H9" s="1307"/>
      <c r="I9" s="1307"/>
      <c r="J9" s="1307"/>
      <c r="K9" s="1307"/>
      <c r="L9" s="1308" t="s">
        <v>3222</v>
      </c>
      <c r="M9" s="1309"/>
      <c r="N9" s="1309"/>
      <c r="O9" s="1309"/>
      <c r="P9" s="1309"/>
      <c r="Q9" s="1309"/>
      <c r="R9" s="1309"/>
      <c r="S9" s="1309"/>
      <c r="T9" s="1309"/>
      <c r="U9" s="1309"/>
      <c r="V9" s="1309"/>
      <c r="W9" s="1309"/>
      <c r="X9" s="1309"/>
      <c r="Y9" s="1309"/>
      <c r="Z9" s="1309"/>
      <c r="AA9" s="1309"/>
      <c r="AB9" s="1309"/>
      <c r="AC9" s="1309"/>
      <c r="AD9" s="1309"/>
      <c r="AE9" s="1309"/>
      <c r="AF9" s="1309"/>
      <c r="AG9" s="1309"/>
      <c r="AH9" s="1309"/>
      <c r="AI9" s="1309"/>
      <c r="AJ9" s="1309"/>
      <c r="AK9" s="1309"/>
      <c r="AL9" s="1309"/>
      <c r="AM9" s="1309"/>
      <c r="AN9" s="1309"/>
      <c r="AO9" s="1309"/>
      <c r="AP9" s="1309"/>
      <c r="AQ9" s="1310" t="s">
        <v>2180</v>
      </c>
      <c r="AR9" s="1310"/>
      <c r="AS9" s="1310"/>
      <c r="AT9" s="1310"/>
      <c r="AU9" s="1310"/>
      <c r="AV9" s="1310"/>
      <c r="AW9" s="1310"/>
      <c r="AX9" s="1310"/>
      <c r="AY9" s="505"/>
      <c r="AZ9" s="506"/>
      <c r="BA9" s="1301" t="str">
        <f>MID(SUVAHAVUJ!AD32,1,1)</f>
        <v xml:space="preserve"> </v>
      </c>
      <c r="BB9" s="1301"/>
      <c r="BC9" s="1301"/>
      <c r="BD9" s="1301"/>
      <c r="BE9" s="1301"/>
      <c r="BF9" s="1301"/>
      <c r="BG9" s="1301" t="str">
        <f>MID(SUVAHAVUJ!AD32,2,1)</f>
        <v xml:space="preserve"> </v>
      </c>
      <c r="BH9" s="1301"/>
      <c r="BI9" s="1301"/>
      <c r="BJ9" s="1301"/>
      <c r="BK9" s="1301"/>
      <c r="BL9" s="1301" t="str">
        <f>MID(SUVAHAVUJ!AD32,3,1)</f>
        <v xml:space="preserve"> </v>
      </c>
      <c r="BM9" s="1301"/>
      <c r="BN9" s="1301"/>
      <c r="BO9" s="1301"/>
      <c r="BP9" s="1301"/>
      <c r="BQ9" s="1301"/>
      <c r="BR9" s="1301" t="str">
        <f>MID(SUVAHAVUJ!AD32,4,1)</f>
        <v xml:space="preserve"> </v>
      </c>
      <c r="BS9" s="1301"/>
      <c r="BT9" s="1301"/>
      <c r="BU9" s="1301"/>
      <c r="BV9" s="1301"/>
      <c r="BW9" s="1301" t="str">
        <f>MID(SUVAHAVUJ!AD32,5,1)</f>
        <v xml:space="preserve"> </v>
      </c>
      <c r="BX9" s="1301"/>
      <c r="BY9" s="1301"/>
      <c r="BZ9" s="1301"/>
      <c r="CA9" s="1301"/>
      <c r="CB9" s="1301"/>
      <c r="CC9" s="1301" t="str">
        <f>MID(SUVAHAVUJ!AD32,6,1)</f>
        <v xml:space="preserve"> </v>
      </c>
      <c r="CD9" s="1301"/>
      <c r="CE9" s="1301"/>
      <c r="CF9" s="1301"/>
      <c r="CG9" s="1301"/>
      <c r="CH9" s="1301" t="str">
        <f>MID(SUVAHAVUJ!AD32,7,1)</f>
        <v xml:space="preserve"> </v>
      </c>
      <c r="CI9" s="1301"/>
      <c r="CJ9" s="1301"/>
      <c r="CK9" s="1301"/>
      <c r="CL9" s="1301"/>
      <c r="CM9" s="1301"/>
      <c r="CN9" s="1301" t="str">
        <f>MID(SUVAHAVUJ!AD32,8,1)</f>
        <v xml:space="preserve"> </v>
      </c>
      <c r="CO9" s="1301"/>
      <c r="CP9" s="1301"/>
      <c r="CQ9" s="1301"/>
      <c r="CR9" s="1301"/>
      <c r="CS9" s="1301" t="str">
        <f>MID(SUVAHAVUJ!AD32,9,1)</f>
        <v xml:space="preserve"> </v>
      </c>
      <c r="CT9" s="1301"/>
      <c r="CU9" s="1301"/>
      <c r="CV9" s="1301"/>
      <c r="CW9" s="1301"/>
      <c r="CX9" s="1301"/>
      <c r="CY9" s="1301" t="str">
        <f>MID(SUVAHAVUJ!AD32,10,1)</f>
        <v xml:space="preserve"> </v>
      </c>
      <c r="CZ9" s="1301"/>
      <c r="DA9" s="1301"/>
      <c r="DB9" s="1301"/>
      <c r="DC9" s="1301"/>
      <c r="DD9" s="1301" t="str">
        <f>MID(SUVAHAVUJ!AD32,11,1)</f>
        <v>0</v>
      </c>
      <c r="DE9" s="1301"/>
      <c r="DF9" s="1301"/>
      <c r="DG9" s="1301"/>
      <c r="DH9" s="1301"/>
      <c r="DI9" s="1304"/>
      <c r="DJ9" s="505"/>
      <c r="DK9" s="506"/>
      <c r="DL9" s="1301" t="str">
        <f>MID(SUVAHAVUJ!AE32,1,1)</f>
        <v xml:space="preserve"> </v>
      </c>
      <c r="DM9" s="1301"/>
      <c r="DN9" s="1301"/>
      <c r="DO9" s="1301"/>
      <c r="DP9" s="1301"/>
      <c r="DQ9" s="1301"/>
      <c r="DR9" s="1301" t="str">
        <f>MID(SUVAHAVUJ!AE32,2,1)</f>
        <v xml:space="preserve"> </v>
      </c>
      <c r="DS9" s="1301"/>
      <c r="DT9" s="1301"/>
      <c r="DU9" s="1301"/>
      <c r="DV9" s="1301"/>
      <c r="DW9" s="1301" t="str">
        <f>MID(SUVAHAVUJ!AE32,3,1)</f>
        <v xml:space="preserve"> </v>
      </c>
      <c r="DX9" s="1301"/>
      <c r="DY9" s="1301"/>
      <c r="DZ9" s="1301"/>
      <c r="EA9" s="1301"/>
      <c r="EB9" s="1301"/>
      <c r="EC9" s="1301" t="str">
        <f>MID(SUVAHAVUJ!AE32,4,1)</f>
        <v xml:space="preserve"> </v>
      </c>
      <c r="ED9" s="1301"/>
      <c r="EE9" s="1301"/>
      <c r="EF9" s="1301"/>
      <c r="EG9" s="1301"/>
      <c r="EH9" s="1301" t="str">
        <f>MID(SUVAHAVUJ!AE32,5,1)</f>
        <v xml:space="preserve"> </v>
      </c>
      <c r="EI9" s="1301"/>
      <c r="EJ9" s="1301"/>
      <c r="EK9" s="1301"/>
      <c r="EL9" s="1301"/>
      <c r="EM9" s="1301"/>
      <c r="EN9" s="1301" t="str">
        <f>MID(SUVAHAVUJ!AE32,6,1)</f>
        <v xml:space="preserve"> </v>
      </c>
      <c r="EO9" s="1301"/>
      <c r="EP9" s="1301"/>
      <c r="EQ9" s="1301"/>
      <c r="ER9" s="1301"/>
      <c r="ES9" s="1301" t="str">
        <f>MID(SUVAHAVUJ!AE32,7,1)</f>
        <v xml:space="preserve"> </v>
      </c>
      <c r="ET9" s="1301"/>
      <c r="EU9" s="1301"/>
      <c r="EV9" s="1301"/>
      <c r="EW9" s="1301"/>
      <c r="EX9" s="1301"/>
      <c r="EY9" s="1301" t="str">
        <f>MID(SUVAHAVUJ!AE32,8,1)</f>
        <v xml:space="preserve"> </v>
      </c>
      <c r="EZ9" s="1301"/>
      <c r="FA9" s="1301"/>
      <c r="FB9" s="1301"/>
      <c r="FC9" s="1301"/>
      <c r="FD9" s="1301" t="str">
        <f>MID(SUVAHAVUJ!AE32,9,1)</f>
        <v xml:space="preserve"> </v>
      </c>
      <c r="FE9" s="1301"/>
      <c r="FF9" s="1301"/>
      <c r="FG9" s="1301"/>
      <c r="FH9" s="1301"/>
      <c r="FI9" s="1301"/>
      <c r="FJ9" s="1301" t="str">
        <f>MID(SUVAHAVUJ!AE32,10,1)</f>
        <v xml:space="preserve"> </v>
      </c>
      <c r="FK9" s="1301"/>
      <c r="FL9" s="1301"/>
      <c r="FM9" s="1301"/>
      <c r="FN9" s="1301"/>
      <c r="FO9" s="1302" t="str">
        <f>MID(SUVAHAVUJ!AE32,11,1)</f>
        <v>0</v>
      </c>
      <c r="FP9" s="1302"/>
      <c r="FQ9" s="1302"/>
      <c r="FR9" s="1302"/>
      <c r="FS9" s="1303"/>
      <c r="FT9" s="1306"/>
      <c r="FU9" s="1306"/>
      <c r="FV9" s="1306"/>
      <c r="FW9" s="1306"/>
      <c r="FX9" s="1306"/>
      <c r="FY9" s="1306"/>
      <c r="FZ9" s="1306"/>
      <c r="GA9" s="1306"/>
      <c r="GB9" s="1306"/>
      <c r="GC9" s="1306"/>
      <c r="GD9" s="1306"/>
      <c r="GE9" s="1306"/>
      <c r="GF9" s="1306"/>
      <c r="GG9" s="1306"/>
      <c r="GH9" s="1306"/>
      <c r="GI9" s="1306"/>
      <c r="GJ9" s="1306"/>
      <c r="GK9" s="1306"/>
      <c r="GL9" s="1306"/>
      <c r="GM9" s="1306"/>
      <c r="GN9" s="1306"/>
      <c r="GO9" s="1306"/>
      <c r="GP9" s="1306"/>
      <c r="GQ9" s="1306"/>
      <c r="GR9" s="1306"/>
      <c r="GS9" s="1306"/>
      <c r="GT9" s="1306"/>
      <c r="GU9" s="1306"/>
      <c r="GV9" s="1306"/>
      <c r="GW9" s="1306"/>
    </row>
    <row r="10" spans="2:205" ht="21" customHeight="1" x14ac:dyDescent="0.2">
      <c r="B10" s="1307"/>
      <c r="C10" s="1307"/>
      <c r="D10" s="1307"/>
      <c r="E10" s="1307"/>
      <c r="F10" s="1307"/>
      <c r="G10" s="1307"/>
      <c r="H10" s="1307"/>
      <c r="I10" s="1307"/>
      <c r="J10" s="1307"/>
      <c r="K10" s="1307"/>
      <c r="L10" s="1309"/>
      <c r="M10" s="1309"/>
      <c r="N10" s="1309"/>
      <c r="O10" s="1309"/>
      <c r="P10" s="1309"/>
      <c r="Q10" s="1309"/>
      <c r="R10" s="1309"/>
      <c r="S10" s="1309"/>
      <c r="T10" s="1309"/>
      <c r="U10" s="1309"/>
      <c r="V10" s="1309"/>
      <c r="W10" s="1309"/>
      <c r="X10" s="1309"/>
      <c r="Y10" s="1309"/>
      <c r="Z10" s="1309"/>
      <c r="AA10" s="1309"/>
      <c r="AB10" s="1309"/>
      <c r="AC10" s="1309"/>
      <c r="AD10" s="1309"/>
      <c r="AE10" s="1309"/>
      <c r="AF10" s="1309"/>
      <c r="AG10" s="1309"/>
      <c r="AH10" s="1309"/>
      <c r="AI10" s="1309"/>
      <c r="AJ10" s="1309"/>
      <c r="AK10" s="1309"/>
      <c r="AL10" s="1309"/>
      <c r="AM10" s="1309"/>
      <c r="AN10" s="1309"/>
      <c r="AO10" s="1309"/>
      <c r="AP10" s="1309"/>
      <c r="AQ10" s="1310"/>
      <c r="AR10" s="1310"/>
      <c r="AS10" s="1310"/>
      <c r="AT10" s="1310"/>
      <c r="AU10" s="1310"/>
      <c r="AV10" s="1310"/>
      <c r="AW10" s="1310"/>
      <c r="AX10" s="1310"/>
      <c r="AY10" s="505"/>
      <c r="AZ10" s="506"/>
      <c r="BA10" s="1301" t="str">
        <f>MID(SUVAHAVUJ!AF32,1,1)</f>
        <v xml:space="preserve"> </v>
      </c>
      <c r="BB10" s="1301"/>
      <c r="BC10" s="1301"/>
      <c r="BD10" s="1301"/>
      <c r="BE10" s="1301"/>
      <c r="BF10" s="1301"/>
      <c r="BG10" s="1301" t="str">
        <f>MID(SUVAHAVUJ!AF32,2,1)</f>
        <v xml:space="preserve"> </v>
      </c>
      <c r="BH10" s="1301"/>
      <c r="BI10" s="1301"/>
      <c r="BJ10" s="1301"/>
      <c r="BK10" s="1301"/>
      <c r="BL10" s="1301" t="str">
        <f>MID(SUVAHAVUJ!AF32,3,1)</f>
        <v xml:space="preserve"> </v>
      </c>
      <c r="BM10" s="1301"/>
      <c r="BN10" s="1301"/>
      <c r="BO10" s="1301"/>
      <c r="BP10" s="1301"/>
      <c r="BQ10" s="1301"/>
      <c r="BR10" s="1301" t="str">
        <f>MID(SUVAHAVUJ!AF32,4,1)</f>
        <v xml:space="preserve"> </v>
      </c>
      <c r="BS10" s="1301"/>
      <c r="BT10" s="1301"/>
      <c r="BU10" s="1301"/>
      <c r="BV10" s="1301"/>
      <c r="BW10" s="1301" t="str">
        <f>MID(SUVAHAVUJ!AF32,5,1)</f>
        <v xml:space="preserve"> </v>
      </c>
      <c r="BX10" s="1301"/>
      <c r="BY10" s="1301"/>
      <c r="BZ10" s="1301"/>
      <c r="CA10" s="1301"/>
      <c r="CB10" s="1301"/>
      <c r="CC10" s="1301" t="str">
        <f>MID(SUVAHAVUJ!AF32,6,1)</f>
        <v xml:space="preserve"> </v>
      </c>
      <c r="CD10" s="1301"/>
      <c r="CE10" s="1301"/>
      <c r="CF10" s="1301"/>
      <c r="CG10" s="1301"/>
      <c r="CH10" s="1301" t="str">
        <f>MID(SUVAHAVUJ!AF32,7,1)</f>
        <v xml:space="preserve"> </v>
      </c>
      <c r="CI10" s="1301"/>
      <c r="CJ10" s="1301"/>
      <c r="CK10" s="1301"/>
      <c r="CL10" s="1301"/>
      <c r="CM10" s="1301"/>
      <c r="CN10" s="1301" t="str">
        <f>MID(SUVAHAVUJ!AF32,8,1)</f>
        <v xml:space="preserve"> </v>
      </c>
      <c r="CO10" s="1301"/>
      <c r="CP10" s="1301"/>
      <c r="CQ10" s="1301"/>
      <c r="CR10" s="1301"/>
      <c r="CS10" s="1301" t="str">
        <f>MID(SUVAHAVUJ!AF32,9,1)</f>
        <v xml:space="preserve"> </v>
      </c>
      <c r="CT10" s="1301"/>
      <c r="CU10" s="1301"/>
      <c r="CV10" s="1301"/>
      <c r="CW10" s="1301"/>
      <c r="CX10" s="1301"/>
      <c r="CY10" s="1301" t="str">
        <f>MID(SUVAHAVUJ!AF32,10,1)</f>
        <v xml:space="preserve"> </v>
      </c>
      <c r="CZ10" s="1301"/>
      <c r="DA10" s="1301"/>
      <c r="DB10" s="1301"/>
      <c r="DC10" s="1301"/>
      <c r="DD10" s="1301" t="str">
        <f>MID(SUVAHAVUJ!AF32,11,1)</f>
        <v>0</v>
      </c>
      <c r="DE10" s="1301"/>
      <c r="DF10" s="1301"/>
      <c r="DG10" s="1301"/>
      <c r="DH10" s="1301"/>
      <c r="DI10" s="1304"/>
      <c r="DJ10" s="1305"/>
      <c r="DK10" s="1305"/>
      <c r="DL10" s="1305"/>
      <c r="DM10" s="1305"/>
      <c r="DN10" s="1305"/>
      <c r="DO10" s="1305"/>
      <c r="DP10" s="1305"/>
      <c r="DQ10" s="1305"/>
      <c r="DR10" s="1305"/>
      <c r="DS10" s="1305"/>
      <c r="DT10" s="1305"/>
      <c r="DU10" s="1305"/>
      <c r="DV10" s="1305"/>
      <c r="DW10" s="1305"/>
      <c r="DX10" s="1305"/>
      <c r="DY10" s="1305"/>
      <c r="DZ10" s="1305"/>
      <c r="EA10" s="1305"/>
      <c r="EB10" s="1305"/>
      <c r="EC10" s="1305"/>
      <c r="ED10" s="1305"/>
      <c r="EE10" s="1305"/>
      <c r="EF10" s="1305"/>
      <c r="EG10" s="1305"/>
      <c r="EH10" s="1305"/>
      <c r="EI10" s="1305"/>
      <c r="EJ10" s="1305"/>
      <c r="EK10" s="1305"/>
      <c r="EL10" s="1305"/>
      <c r="EM10" s="1305"/>
      <c r="EN10" s="505"/>
      <c r="EO10" s="506"/>
      <c r="EP10" s="1301" t="str">
        <f>MID(SUVAHAVUJ!AG32,1,1)</f>
        <v xml:space="preserve"> </v>
      </c>
      <c r="EQ10" s="1301"/>
      <c r="ER10" s="1301"/>
      <c r="ES10" s="1301"/>
      <c r="ET10" s="1301"/>
      <c r="EU10" s="1301"/>
      <c r="EV10" s="1301" t="str">
        <f>MID(SUVAHAVUJ!AG32,2,1)</f>
        <v xml:space="preserve"> </v>
      </c>
      <c r="EW10" s="1301"/>
      <c r="EX10" s="1301"/>
      <c r="EY10" s="1301"/>
      <c r="EZ10" s="1301"/>
      <c r="FA10" s="1301" t="str">
        <f>MID(SUVAHAVUJ!AG32,3,1)</f>
        <v xml:space="preserve"> </v>
      </c>
      <c r="FB10" s="1301"/>
      <c r="FC10" s="1301"/>
      <c r="FD10" s="1301"/>
      <c r="FE10" s="1301"/>
      <c r="FF10" s="1301"/>
      <c r="FG10" s="1301" t="str">
        <f>MID(SUVAHAVUJ!AG32,4,1)</f>
        <v xml:space="preserve"> </v>
      </c>
      <c r="FH10" s="1301"/>
      <c r="FI10" s="1301"/>
      <c r="FJ10" s="1301"/>
      <c r="FK10" s="1301"/>
      <c r="FL10" s="1301" t="str">
        <f>MID(SUVAHAVUJ!AG32,5,1)</f>
        <v xml:space="preserve"> </v>
      </c>
      <c r="FM10" s="1301"/>
      <c r="FN10" s="1301"/>
      <c r="FO10" s="1301"/>
      <c r="FP10" s="1301"/>
      <c r="FQ10" s="1301"/>
      <c r="FR10" s="1301" t="str">
        <f>MID(SUVAHAVUJ!AG32,6,1)</f>
        <v xml:space="preserve"> </v>
      </c>
      <c r="FS10" s="1301"/>
      <c r="FT10" s="1301"/>
      <c r="FU10" s="1301"/>
      <c r="FV10" s="1301"/>
      <c r="FW10" s="1301" t="str">
        <f>MID(SUVAHAVUJ!AG32,7,1)</f>
        <v xml:space="preserve"> </v>
      </c>
      <c r="FX10" s="1301"/>
      <c r="FY10" s="1301"/>
      <c r="FZ10" s="1301"/>
      <c r="GA10" s="1301"/>
      <c r="GB10" s="1301"/>
      <c r="GC10" s="1301" t="str">
        <f>MID(SUVAHAVUJ!AG32,8,1)</f>
        <v xml:space="preserve"> </v>
      </c>
      <c r="GD10" s="1301"/>
      <c r="GE10" s="1301"/>
      <c r="GF10" s="1301"/>
      <c r="GG10" s="1301"/>
      <c r="GH10" s="1301" t="str">
        <f>MID(SUVAHAVUJ!AG32,9,1)</f>
        <v xml:space="preserve"> </v>
      </c>
      <c r="GI10" s="1301"/>
      <c r="GJ10" s="1301"/>
      <c r="GK10" s="1301"/>
      <c r="GL10" s="1301"/>
      <c r="GM10" s="1301"/>
      <c r="GN10" s="1301" t="str">
        <f>MID(SUVAHAVUJ!AG32,10,1)</f>
        <v xml:space="preserve"> </v>
      </c>
      <c r="GO10" s="1301"/>
      <c r="GP10" s="1301"/>
      <c r="GQ10" s="1301"/>
      <c r="GR10" s="1301"/>
      <c r="GS10" s="1302" t="str">
        <f>MID(SUVAHAVUJ!AG32,11,1)</f>
        <v>0</v>
      </c>
      <c r="GT10" s="1302"/>
      <c r="GU10" s="1302"/>
      <c r="GV10" s="1302"/>
      <c r="GW10" s="1303"/>
    </row>
    <row r="11" spans="2:205" s="142" customFormat="1" ht="23.25" customHeight="1" x14ac:dyDescent="0.2">
      <c r="B11" s="1307" t="s">
        <v>2453</v>
      </c>
      <c r="C11" s="1307"/>
      <c r="D11" s="1307"/>
      <c r="E11" s="1307"/>
      <c r="F11" s="1307"/>
      <c r="G11" s="1307"/>
      <c r="H11" s="1307"/>
      <c r="I11" s="1307"/>
      <c r="J11" s="1307"/>
      <c r="K11" s="1307"/>
      <c r="L11" s="1308" t="s">
        <v>3223</v>
      </c>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10" t="s">
        <v>912</v>
      </c>
      <c r="AR11" s="1310"/>
      <c r="AS11" s="1310"/>
      <c r="AT11" s="1310"/>
      <c r="AU11" s="1310"/>
      <c r="AV11" s="1310"/>
      <c r="AW11" s="1310"/>
      <c r="AX11" s="1310"/>
      <c r="AY11" s="505"/>
      <c r="AZ11" s="506"/>
      <c r="BA11" s="1301" t="str">
        <f>MID(SUVAHAVUJ!AD33,1,1)</f>
        <v xml:space="preserve"> </v>
      </c>
      <c r="BB11" s="1301"/>
      <c r="BC11" s="1301"/>
      <c r="BD11" s="1301"/>
      <c r="BE11" s="1301"/>
      <c r="BF11" s="1301"/>
      <c r="BG11" s="1301" t="str">
        <f>MID(SUVAHAVUJ!AD33,2,1)</f>
        <v xml:space="preserve"> </v>
      </c>
      <c r="BH11" s="1301"/>
      <c r="BI11" s="1301"/>
      <c r="BJ11" s="1301"/>
      <c r="BK11" s="1301"/>
      <c r="BL11" s="1301" t="str">
        <f>MID(SUVAHAVUJ!AD33,3,1)</f>
        <v xml:space="preserve"> </v>
      </c>
      <c r="BM11" s="1301"/>
      <c r="BN11" s="1301"/>
      <c r="BO11" s="1301"/>
      <c r="BP11" s="1301"/>
      <c r="BQ11" s="1301"/>
      <c r="BR11" s="1301" t="str">
        <f>MID(SUVAHAVUJ!AD33,4,1)</f>
        <v xml:space="preserve"> </v>
      </c>
      <c r="BS11" s="1301"/>
      <c r="BT11" s="1301"/>
      <c r="BU11" s="1301"/>
      <c r="BV11" s="1301"/>
      <c r="BW11" s="1301" t="str">
        <f>MID(SUVAHAVUJ!AD33,5,1)</f>
        <v xml:space="preserve"> </v>
      </c>
      <c r="BX11" s="1301"/>
      <c r="BY11" s="1301"/>
      <c r="BZ11" s="1301"/>
      <c r="CA11" s="1301"/>
      <c r="CB11" s="1301"/>
      <c r="CC11" s="1301" t="str">
        <f>MID(SUVAHAVUJ!AD33,6,1)</f>
        <v xml:space="preserve"> </v>
      </c>
      <c r="CD11" s="1301"/>
      <c r="CE11" s="1301"/>
      <c r="CF11" s="1301"/>
      <c r="CG11" s="1301"/>
      <c r="CH11" s="1301" t="str">
        <f>MID(SUVAHAVUJ!AD33,7,1)</f>
        <v xml:space="preserve"> </v>
      </c>
      <c r="CI11" s="1301"/>
      <c r="CJ11" s="1301"/>
      <c r="CK11" s="1301"/>
      <c r="CL11" s="1301"/>
      <c r="CM11" s="1301"/>
      <c r="CN11" s="1301" t="str">
        <f>MID(SUVAHAVUJ!AD33,8,1)</f>
        <v xml:space="preserve"> </v>
      </c>
      <c r="CO11" s="1301"/>
      <c r="CP11" s="1301"/>
      <c r="CQ11" s="1301"/>
      <c r="CR11" s="1301"/>
      <c r="CS11" s="1301" t="str">
        <f>MID(SUVAHAVUJ!AD33,9,1)</f>
        <v xml:space="preserve"> </v>
      </c>
      <c r="CT11" s="1301"/>
      <c r="CU11" s="1301"/>
      <c r="CV11" s="1301"/>
      <c r="CW11" s="1301"/>
      <c r="CX11" s="1301"/>
      <c r="CY11" s="1301" t="str">
        <f>MID(SUVAHAVUJ!AD33,10,1)</f>
        <v xml:space="preserve"> </v>
      </c>
      <c r="CZ11" s="1301"/>
      <c r="DA11" s="1301"/>
      <c r="DB11" s="1301"/>
      <c r="DC11" s="1301"/>
      <c r="DD11" s="1301" t="str">
        <f>MID(SUVAHAVUJ!AD33,11,1)</f>
        <v>0</v>
      </c>
      <c r="DE11" s="1301"/>
      <c r="DF11" s="1301"/>
      <c r="DG11" s="1301"/>
      <c r="DH11" s="1301"/>
      <c r="DI11" s="1304"/>
      <c r="DJ11" s="505"/>
      <c r="DK11" s="506"/>
      <c r="DL11" s="1301" t="str">
        <f>MID(SUVAHAVUJ!AE33,1,1)</f>
        <v xml:space="preserve"> </v>
      </c>
      <c r="DM11" s="1301"/>
      <c r="DN11" s="1301"/>
      <c r="DO11" s="1301"/>
      <c r="DP11" s="1301"/>
      <c r="DQ11" s="1301"/>
      <c r="DR11" s="1301" t="str">
        <f>MID(SUVAHAVUJ!AE33,2,1)</f>
        <v xml:space="preserve"> </v>
      </c>
      <c r="DS11" s="1301"/>
      <c r="DT11" s="1301"/>
      <c r="DU11" s="1301"/>
      <c r="DV11" s="1301"/>
      <c r="DW11" s="1301" t="str">
        <f>MID(SUVAHAVUJ!AE33,3,1)</f>
        <v xml:space="preserve"> </v>
      </c>
      <c r="DX11" s="1301"/>
      <c r="DY11" s="1301"/>
      <c r="DZ11" s="1301"/>
      <c r="EA11" s="1301"/>
      <c r="EB11" s="1301"/>
      <c r="EC11" s="1301" t="str">
        <f>MID(SUVAHAVUJ!AE33,4,1)</f>
        <v xml:space="preserve"> </v>
      </c>
      <c r="ED11" s="1301"/>
      <c r="EE11" s="1301"/>
      <c r="EF11" s="1301"/>
      <c r="EG11" s="1301"/>
      <c r="EH11" s="1301" t="str">
        <f>MID(SUVAHAVUJ!AE33,5,1)</f>
        <v xml:space="preserve"> </v>
      </c>
      <c r="EI11" s="1301"/>
      <c r="EJ11" s="1301"/>
      <c r="EK11" s="1301"/>
      <c r="EL11" s="1301"/>
      <c r="EM11" s="1301"/>
      <c r="EN11" s="1301" t="str">
        <f>MID(SUVAHAVUJ!AE33,6,1)</f>
        <v xml:space="preserve"> </v>
      </c>
      <c r="EO11" s="1301"/>
      <c r="EP11" s="1301"/>
      <c r="EQ11" s="1301"/>
      <c r="ER11" s="1301"/>
      <c r="ES11" s="1301" t="str">
        <f>MID(SUVAHAVUJ!AE33,7,1)</f>
        <v xml:space="preserve"> </v>
      </c>
      <c r="ET11" s="1301"/>
      <c r="EU11" s="1301"/>
      <c r="EV11" s="1301"/>
      <c r="EW11" s="1301"/>
      <c r="EX11" s="1301"/>
      <c r="EY11" s="1301" t="str">
        <f>MID(SUVAHAVUJ!AE33,8,1)</f>
        <v xml:space="preserve"> </v>
      </c>
      <c r="EZ11" s="1301"/>
      <c r="FA11" s="1301"/>
      <c r="FB11" s="1301"/>
      <c r="FC11" s="1301"/>
      <c r="FD11" s="1301" t="str">
        <f>MID(SUVAHAVUJ!AE33,9,1)</f>
        <v xml:space="preserve"> </v>
      </c>
      <c r="FE11" s="1301"/>
      <c r="FF11" s="1301"/>
      <c r="FG11" s="1301"/>
      <c r="FH11" s="1301"/>
      <c r="FI11" s="1301"/>
      <c r="FJ11" s="1301" t="str">
        <f>MID(SUVAHAVUJ!AE33,10,1)</f>
        <v xml:space="preserve"> </v>
      </c>
      <c r="FK11" s="1301"/>
      <c r="FL11" s="1301"/>
      <c r="FM11" s="1301"/>
      <c r="FN11" s="1301"/>
      <c r="FO11" s="1302" t="str">
        <f>MID(SUVAHAVUJ!AE33,11,1)</f>
        <v>0</v>
      </c>
      <c r="FP11" s="1302"/>
      <c r="FQ11" s="1302"/>
      <c r="FR11" s="1302"/>
      <c r="FS11" s="1303"/>
      <c r="FT11" s="1306"/>
      <c r="FU11" s="1306"/>
      <c r="FV11" s="1306"/>
      <c r="FW11" s="1306"/>
      <c r="FX11" s="1306"/>
      <c r="FY11" s="1306"/>
      <c r="FZ11" s="1306"/>
      <c r="GA11" s="1306"/>
      <c r="GB11" s="1306"/>
      <c r="GC11" s="1306"/>
      <c r="GD11" s="1306"/>
      <c r="GE11" s="1306"/>
      <c r="GF11" s="1306"/>
      <c r="GG11" s="1306"/>
      <c r="GH11" s="1306"/>
      <c r="GI11" s="1306"/>
      <c r="GJ11" s="1306"/>
      <c r="GK11" s="1306"/>
      <c r="GL11" s="1306"/>
      <c r="GM11" s="1306"/>
      <c r="GN11" s="1306"/>
      <c r="GO11" s="1306"/>
      <c r="GP11" s="1306"/>
      <c r="GQ11" s="1306"/>
      <c r="GR11" s="1306"/>
      <c r="GS11" s="1306"/>
      <c r="GT11" s="1306"/>
      <c r="GU11" s="1306"/>
      <c r="GV11" s="1306"/>
      <c r="GW11" s="1306"/>
    </row>
    <row r="12" spans="2:205" ht="23.25" customHeight="1" x14ac:dyDescent="0.2">
      <c r="B12" s="1307"/>
      <c r="C12" s="1307"/>
      <c r="D12" s="1307"/>
      <c r="E12" s="1307"/>
      <c r="F12" s="1307"/>
      <c r="G12" s="1307"/>
      <c r="H12" s="1307"/>
      <c r="I12" s="1307"/>
      <c r="J12" s="1307"/>
      <c r="K12" s="1307"/>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09"/>
      <c r="AL12" s="1309"/>
      <c r="AM12" s="1309"/>
      <c r="AN12" s="1309"/>
      <c r="AO12" s="1309"/>
      <c r="AP12" s="1309"/>
      <c r="AQ12" s="1310"/>
      <c r="AR12" s="1310"/>
      <c r="AS12" s="1310"/>
      <c r="AT12" s="1310"/>
      <c r="AU12" s="1310"/>
      <c r="AV12" s="1310"/>
      <c r="AW12" s="1310"/>
      <c r="AX12" s="1310"/>
      <c r="AY12" s="505"/>
      <c r="AZ12" s="506"/>
      <c r="BA12" s="1301" t="str">
        <f>MID(SUVAHAVUJ!AF33,1,1)</f>
        <v xml:space="preserve"> </v>
      </c>
      <c r="BB12" s="1301"/>
      <c r="BC12" s="1301"/>
      <c r="BD12" s="1301"/>
      <c r="BE12" s="1301"/>
      <c r="BF12" s="1301"/>
      <c r="BG12" s="1301" t="str">
        <f>MID(SUVAHAVUJ!AF33,2,1)</f>
        <v xml:space="preserve"> </v>
      </c>
      <c r="BH12" s="1301"/>
      <c r="BI12" s="1301"/>
      <c r="BJ12" s="1301"/>
      <c r="BK12" s="1301"/>
      <c r="BL12" s="1301" t="str">
        <f>MID(SUVAHAVUJ!AF33,3,1)</f>
        <v xml:space="preserve"> </v>
      </c>
      <c r="BM12" s="1301"/>
      <c r="BN12" s="1301"/>
      <c r="BO12" s="1301"/>
      <c r="BP12" s="1301"/>
      <c r="BQ12" s="1301"/>
      <c r="BR12" s="1301" t="str">
        <f>MID(SUVAHAVUJ!AF33,4,1)</f>
        <v xml:space="preserve"> </v>
      </c>
      <c r="BS12" s="1301"/>
      <c r="BT12" s="1301"/>
      <c r="BU12" s="1301"/>
      <c r="BV12" s="1301"/>
      <c r="BW12" s="1301" t="str">
        <f>MID(SUVAHAVUJ!AF33,5,1)</f>
        <v xml:space="preserve"> </v>
      </c>
      <c r="BX12" s="1301"/>
      <c r="BY12" s="1301"/>
      <c r="BZ12" s="1301"/>
      <c r="CA12" s="1301"/>
      <c r="CB12" s="1301"/>
      <c r="CC12" s="1301" t="str">
        <f>MID(SUVAHAVUJ!AF33,6,1)</f>
        <v xml:space="preserve"> </v>
      </c>
      <c r="CD12" s="1301"/>
      <c r="CE12" s="1301"/>
      <c r="CF12" s="1301"/>
      <c r="CG12" s="1301"/>
      <c r="CH12" s="1301" t="str">
        <f>MID(SUVAHAVUJ!AF33,7,1)</f>
        <v xml:space="preserve"> </v>
      </c>
      <c r="CI12" s="1301"/>
      <c r="CJ12" s="1301"/>
      <c r="CK12" s="1301"/>
      <c r="CL12" s="1301"/>
      <c r="CM12" s="1301"/>
      <c r="CN12" s="1301" t="str">
        <f>MID(SUVAHAVUJ!AF33,8,1)</f>
        <v xml:space="preserve"> </v>
      </c>
      <c r="CO12" s="1301"/>
      <c r="CP12" s="1301"/>
      <c r="CQ12" s="1301"/>
      <c r="CR12" s="1301"/>
      <c r="CS12" s="1301" t="str">
        <f>MID(SUVAHAVUJ!AF33,9,1)</f>
        <v xml:space="preserve"> </v>
      </c>
      <c r="CT12" s="1301"/>
      <c r="CU12" s="1301"/>
      <c r="CV12" s="1301"/>
      <c r="CW12" s="1301"/>
      <c r="CX12" s="1301"/>
      <c r="CY12" s="1301" t="str">
        <f>MID(SUVAHAVUJ!AF33,10,1)</f>
        <v xml:space="preserve"> </v>
      </c>
      <c r="CZ12" s="1301"/>
      <c r="DA12" s="1301"/>
      <c r="DB12" s="1301"/>
      <c r="DC12" s="1301"/>
      <c r="DD12" s="1301" t="str">
        <f>MID(SUVAHAVUJ!AF33,11,1)</f>
        <v>0</v>
      </c>
      <c r="DE12" s="1301"/>
      <c r="DF12" s="1301"/>
      <c r="DG12" s="1301"/>
      <c r="DH12" s="1301"/>
      <c r="DI12" s="1304"/>
      <c r="DJ12" s="1305"/>
      <c r="DK12" s="1305"/>
      <c r="DL12" s="1305"/>
      <c r="DM12" s="1305"/>
      <c r="DN12" s="1305"/>
      <c r="DO12" s="1305"/>
      <c r="DP12" s="1305"/>
      <c r="DQ12" s="1305"/>
      <c r="DR12" s="1305"/>
      <c r="DS12" s="1305"/>
      <c r="DT12" s="1305"/>
      <c r="DU12" s="1305"/>
      <c r="DV12" s="1305"/>
      <c r="DW12" s="1305"/>
      <c r="DX12" s="1305"/>
      <c r="DY12" s="1305"/>
      <c r="DZ12" s="1305"/>
      <c r="EA12" s="1305"/>
      <c r="EB12" s="1305"/>
      <c r="EC12" s="1305"/>
      <c r="ED12" s="1305"/>
      <c r="EE12" s="1305"/>
      <c r="EF12" s="1305"/>
      <c r="EG12" s="1305"/>
      <c r="EH12" s="1305"/>
      <c r="EI12" s="1305"/>
      <c r="EJ12" s="1305"/>
      <c r="EK12" s="1305"/>
      <c r="EL12" s="1305"/>
      <c r="EM12" s="1305"/>
      <c r="EN12" s="505"/>
      <c r="EO12" s="506"/>
      <c r="EP12" s="1301" t="str">
        <f>MID(SUVAHAVUJ!AG33,1,1)</f>
        <v xml:space="preserve"> </v>
      </c>
      <c r="EQ12" s="1301"/>
      <c r="ER12" s="1301"/>
      <c r="ES12" s="1301"/>
      <c r="ET12" s="1301"/>
      <c r="EU12" s="1301"/>
      <c r="EV12" s="1301" t="str">
        <f>MID(SUVAHAVUJ!AG33,2,1)</f>
        <v xml:space="preserve"> </v>
      </c>
      <c r="EW12" s="1301"/>
      <c r="EX12" s="1301"/>
      <c r="EY12" s="1301"/>
      <c r="EZ12" s="1301"/>
      <c r="FA12" s="1301" t="str">
        <f>MID(SUVAHAVUJ!AG33,3,1)</f>
        <v xml:space="preserve"> </v>
      </c>
      <c r="FB12" s="1301"/>
      <c r="FC12" s="1301"/>
      <c r="FD12" s="1301"/>
      <c r="FE12" s="1301"/>
      <c r="FF12" s="1301"/>
      <c r="FG12" s="1301" t="str">
        <f>MID(SUVAHAVUJ!AG33,4,1)</f>
        <v xml:space="preserve"> </v>
      </c>
      <c r="FH12" s="1301"/>
      <c r="FI12" s="1301"/>
      <c r="FJ12" s="1301"/>
      <c r="FK12" s="1301"/>
      <c r="FL12" s="1301" t="str">
        <f>MID(SUVAHAVUJ!AG33,5,1)</f>
        <v xml:space="preserve"> </v>
      </c>
      <c r="FM12" s="1301"/>
      <c r="FN12" s="1301"/>
      <c r="FO12" s="1301"/>
      <c r="FP12" s="1301"/>
      <c r="FQ12" s="1301"/>
      <c r="FR12" s="1301" t="str">
        <f>MID(SUVAHAVUJ!AG33,6,1)</f>
        <v xml:space="preserve"> </v>
      </c>
      <c r="FS12" s="1301"/>
      <c r="FT12" s="1301"/>
      <c r="FU12" s="1301"/>
      <c r="FV12" s="1301"/>
      <c r="FW12" s="1301" t="str">
        <f>MID(SUVAHAVUJ!AG33,7,1)</f>
        <v xml:space="preserve"> </v>
      </c>
      <c r="FX12" s="1301"/>
      <c r="FY12" s="1301"/>
      <c r="FZ12" s="1301"/>
      <c r="GA12" s="1301"/>
      <c r="GB12" s="1301"/>
      <c r="GC12" s="1301" t="str">
        <f>MID(SUVAHAVUJ!AG33,8,1)</f>
        <v xml:space="preserve"> </v>
      </c>
      <c r="GD12" s="1301"/>
      <c r="GE12" s="1301"/>
      <c r="GF12" s="1301"/>
      <c r="GG12" s="1301"/>
      <c r="GH12" s="1301" t="str">
        <f>MID(SUVAHAVUJ!AG33,9,1)</f>
        <v xml:space="preserve"> </v>
      </c>
      <c r="GI12" s="1301"/>
      <c r="GJ12" s="1301"/>
      <c r="GK12" s="1301"/>
      <c r="GL12" s="1301"/>
      <c r="GM12" s="1301"/>
      <c r="GN12" s="1301" t="str">
        <f>MID(SUVAHAVUJ!AG33,10,1)</f>
        <v xml:space="preserve"> </v>
      </c>
      <c r="GO12" s="1301"/>
      <c r="GP12" s="1301"/>
      <c r="GQ12" s="1301"/>
      <c r="GR12" s="1301"/>
      <c r="GS12" s="1302" t="str">
        <f>MID(SUVAHAVUJ!AG33,11,1)</f>
        <v>0</v>
      </c>
      <c r="GT12" s="1302"/>
      <c r="GU12" s="1302"/>
      <c r="GV12" s="1302"/>
      <c r="GW12" s="1303"/>
    </row>
    <row r="13" spans="2:205" s="142" customFormat="1" ht="23.25" customHeight="1" x14ac:dyDescent="0.2">
      <c r="B13" s="1307" t="s">
        <v>2457</v>
      </c>
      <c r="C13" s="1307"/>
      <c r="D13" s="1307"/>
      <c r="E13" s="1307"/>
      <c r="F13" s="1307"/>
      <c r="G13" s="1307"/>
      <c r="H13" s="1307"/>
      <c r="I13" s="1307"/>
      <c r="J13" s="1307"/>
      <c r="K13" s="1307"/>
      <c r="L13" s="1308" t="s">
        <v>3224</v>
      </c>
      <c r="M13" s="1309"/>
      <c r="N13" s="1309"/>
      <c r="O13" s="1309"/>
      <c r="P13" s="1309"/>
      <c r="Q13" s="1309"/>
      <c r="R13" s="1309"/>
      <c r="S13" s="1309"/>
      <c r="T13" s="1309"/>
      <c r="U13" s="1309"/>
      <c r="V13" s="1309"/>
      <c r="W13" s="1309"/>
      <c r="X13" s="1309"/>
      <c r="Y13" s="1309"/>
      <c r="Z13" s="1309"/>
      <c r="AA13" s="1309"/>
      <c r="AB13" s="1309"/>
      <c r="AC13" s="1309"/>
      <c r="AD13" s="1309"/>
      <c r="AE13" s="1309"/>
      <c r="AF13" s="1309"/>
      <c r="AG13" s="1309"/>
      <c r="AH13" s="1309"/>
      <c r="AI13" s="1309"/>
      <c r="AJ13" s="1309"/>
      <c r="AK13" s="1309"/>
      <c r="AL13" s="1309"/>
      <c r="AM13" s="1309"/>
      <c r="AN13" s="1309"/>
      <c r="AO13" s="1309"/>
      <c r="AP13" s="1309"/>
      <c r="AQ13" s="1310" t="s">
        <v>901</v>
      </c>
      <c r="AR13" s="1310"/>
      <c r="AS13" s="1310"/>
      <c r="AT13" s="1310"/>
      <c r="AU13" s="1310"/>
      <c r="AV13" s="1310"/>
      <c r="AW13" s="1310"/>
      <c r="AX13" s="1310"/>
      <c r="AY13" s="505"/>
      <c r="AZ13" s="506"/>
      <c r="BA13" s="1301" t="str">
        <f>MID(SUVAHAVUJ!AD34,1,1)</f>
        <v xml:space="preserve"> </v>
      </c>
      <c r="BB13" s="1301"/>
      <c r="BC13" s="1301"/>
      <c r="BD13" s="1301"/>
      <c r="BE13" s="1301"/>
      <c r="BF13" s="1301"/>
      <c r="BG13" s="1301" t="str">
        <f>MID(SUVAHAVUJ!AD34,2,1)</f>
        <v xml:space="preserve"> </v>
      </c>
      <c r="BH13" s="1301"/>
      <c r="BI13" s="1301"/>
      <c r="BJ13" s="1301"/>
      <c r="BK13" s="1301"/>
      <c r="BL13" s="1301" t="str">
        <f>MID(SUVAHAVUJ!AD34,3,1)</f>
        <v xml:space="preserve"> </v>
      </c>
      <c r="BM13" s="1301"/>
      <c r="BN13" s="1301"/>
      <c r="BO13" s="1301"/>
      <c r="BP13" s="1301"/>
      <c r="BQ13" s="1301"/>
      <c r="BR13" s="1301" t="str">
        <f>MID(SUVAHAVUJ!AD34,4,1)</f>
        <v xml:space="preserve"> </v>
      </c>
      <c r="BS13" s="1301"/>
      <c r="BT13" s="1301"/>
      <c r="BU13" s="1301"/>
      <c r="BV13" s="1301"/>
      <c r="BW13" s="1301" t="str">
        <f>MID(SUVAHAVUJ!AD34,5,1)</f>
        <v xml:space="preserve"> </v>
      </c>
      <c r="BX13" s="1301"/>
      <c r="BY13" s="1301"/>
      <c r="BZ13" s="1301"/>
      <c r="CA13" s="1301"/>
      <c r="CB13" s="1301"/>
      <c r="CC13" s="1301" t="str">
        <f>MID(SUVAHAVUJ!AD34,6,1)</f>
        <v xml:space="preserve"> </v>
      </c>
      <c r="CD13" s="1301"/>
      <c r="CE13" s="1301"/>
      <c r="CF13" s="1301"/>
      <c r="CG13" s="1301"/>
      <c r="CH13" s="1301" t="str">
        <f>MID(SUVAHAVUJ!AD34,7,1)</f>
        <v xml:space="preserve"> </v>
      </c>
      <c r="CI13" s="1301"/>
      <c r="CJ13" s="1301"/>
      <c r="CK13" s="1301"/>
      <c r="CL13" s="1301"/>
      <c r="CM13" s="1301"/>
      <c r="CN13" s="1301" t="str">
        <f>MID(SUVAHAVUJ!AD34,8,1)</f>
        <v xml:space="preserve"> </v>
      </c>
      <c r="CO13" s="1301"/>
      <c r="CP13" s="1301"/>
      <c r="CQ13" s="1301"/>
      <c r="CR13" s="1301"/>
      <c r="CS13" s="1301" t="str">
        <f>MID(SUVAHAVUJ!AD34,9,1)</f>
        <v xml:space="preserve"> </v>
      </c>
      <c r="CT13" s="1301"/>
      <c r="CU13" s="1301"/>
      <c r="CV13" s="1301"/>
      <c r="CW13" s="1301"/>
      <c r="CX13" s="1301"/>
      <c r="CY13" s="1301" t="str">
        <f>MID(SUVAHAVUJ!AD34,10,1)</f>
        <v xml:space="preserve"> </v>
      </c>
      <c r="CZ13" s="1301"/>
      <c r="DA13" s="1301"/>
      <c r="DB13" s="1301"/>
      <c r="DC13" s="1301"/>
      <c r="DD13" s="1301" t="str">
        <f>MID(SUVAHAVUJ!AD34,11,1)</f>
        <v>0</v>
      </c>
      <c r="DE13" s="1301"/>
      <c r="DF13" s="1301"/>
      <c r="DG13" s="1301"/>
      <c r="DH13" s="1301"/>
      <c r="DI13" s="1304"/>
      <c r="DJ13" s="505"/>
      <c r="DK13" s="506"/>
      <c r="DL13" s="1301" t="str">
        <f>MID(SUVAHAVUJ!AE34,1,1)</f>
        <v xml:space="preserve"> </v>
      </c>
      <c r="DM13" s="1301"/>
      <c r="DN13" s="1301"/>
      <c r="DO13" s="1301"/>
      <c r="DP13" s="1301"/>
      <c r="DQ13" s="1301"/>
      <c r="DR13" s="1301" t="str">
        <f>MID(SUVAHAVUJ!AE34,2,1)</f>
        <v xml:space="preserve"> </v>
      </c>
      <c r="DS13" s="1301"/>
      <c r="DT13" s="1301"/>
      <c r="DU13" s="1301"/>
      <c r="DV13" s="1301"/>
      <c r="DW13" s="1301" t="str">
        <f>MID(SUVAHAVUJ!AE34,3,1)</f>
        <v xml:space="preserve"> </v>
      </c>
      <c r="DX13" s="1301"/>
      <c r="DY13" s="1301"/>
      <c r="DZ13" s="1301"/>
      <c r="EA13" s="1301"/>
      <c r="EB13" s="1301"/>
      <c r="EC13" s="1301" t="str">
        <f>MID(SUVAHAVUJ!AE34,4,1)</f>
        <v xml:space="preserve"> </v>
      </c>
      <c r="ED13" s="1301"/>
      <c r="EE13" s="1301"/>
      <c r="EF13" s="1301"/>
      <c r="EG13" s="1301"/>
      <c r="EH13" s="1301" t="str">
        <f>MID(SUVAHAVUJ!AE34,5,1)</f>
        <v xml:space="preserve"> </v>
      </c>
      <c r="EI13" s="1301"/>
      <c r="EJ13" s="1301"/>
      <c r="EK13" s="1301"/>
      <c r="EL13" s="1301"/>
      <c r="EM13" s="1301"/>
      <c r="EN13" s="1301" t="str">
        <f>MID(SUVAHAVUJ!AE34,6,1)</f>
        <v xml:space="preserve"> </v>
      </c>
      <c r="EO13" s="1301"/>
      <c r="EP13" s="1301"/>
      <c r="EQ13" s="1301"/>
      <c r="ER13" s="1301"/>
      <c r="ES13" s="1301" t="str">
        <f>MID(SUVAHAVUJ!AE34,7,1)</f>
        <v xml:space="preserve"> </v>
      </c>
      <c r="ET13" s="1301"/>
      <c r="EU13" s="1301"/>
      <c r="EV13" s="1301"/>
      <c r="EW13" s="1301"/>
      <c r="EX13" s="1301"/>
      <c r="EY13" s="1301" t="str">
        <f>MID(SUVAHAVUJ!AE34,8,1)</f>
        <v xml:space="preserve"> </v>
      </c>
      <c r="EZ13" s="1301"/>
      <c r="FA13" s="1301"/>
      <c r="FB13" s="1301"/>
      <c r="FC13" s="1301"/>
      <c r="FD13" s="1301" t="str">
        <f>MID(SUVAHAVUJ!AE34,9,1)</f>
        <v xml:space="preserve"> </v>
      </c>
      <c r="FE13" s="1301"/>
      <c r="FF13" s="1301"/>
      <c r="FG13" s="1301"/>
      <c r="FH13" s="1301"/>
      <c r="FI13" s="1301"/>
      <c r="FJ13" s="1301" t="str">
        <f>MID(SUVAHAVUJ!AE34,10,1)</f>
        <v xml:space="preserve"> </v>
      </c>
      <c r="FK13" s="1301"/>
      <c r="FL13" s="1301"/>
      <c r="FM13" s="1301"/>
      <c r="FN13" s="1301"/>
      <c r="FO13" s="1302" t="str">
        <f>MID(SUVAHAVUJ!AE34,11,1)</f>
        <v>0</v>
      </c>
      <c r="FP13" s="1302"/>
      <c r="FQ13" s="1302"/>
      <c r="FR13" s="1302"/>
      <c r="FS13" s="1303"/>
      <c r="FT13" s="1306"/>
      <c r="FU13" s="1306"/>
      <c r="FV13" s="1306"/>
      <c r="FW13" s="1306"/>
      <c r="FX13" s="1306"/>
      <c r="FY13" s="1306"/>
      <c r="FZ13" s="1306"/>
      <c r="GA13" s="1306"/>
      <c r="GB13" s="1306"/>
      <c r="GC13" s="1306"/>
      <c r="GD13" s="1306"/>
      <c r="GE13" s="1306"/>
      <c r="GF13" s="1306"/>
      <c r="GG13" s="1306"/>
      <c r="GH13" s="1306"/>
      <c r="GI13" s="1306"/>
      <c r="GJ13" s="1306"/>
      <c r="GK13" s="1306"/>
      <c r="GL13" s="1306"/>
      <c r="GM13" s="1306"/>
      <c r="GN13" s="1306"/>
      <c r="GO13" s="1306"/>
      <c r="GP13" s="1306"/>
      <c r="GQ13" s="1306"/>
      <c r="GR13" s="1306"/>
      <c r="GS13" s="1306"/>
      <c r="GT13" s="1306"/>
      <c r="GU13" s="1306"/>
      <c r="GV13" s="1306"/>
      <c r="GW13" s="1306"/>
    </row>
    <row r="14" spans="2:205" ht="23.25" customHeight="1" x14ac:dyDescent="0.2">
      <c r="B14" s="1307"/>
      <c r="C14" s="1307"/>
      <c r="D14" s="1307"/>
      <c r="E14" s="1307"/>
      <c r="F14" s="1307"/>
      <c r="G14" s="1307"/>
      <c r="H14" s="1307"/>
      <c r="I14" s="1307"/>
      <c r="J14" s="1307"/>
      <c r="K14" s="1307"/>
      <c r="L14" s="1309"/>
      <c r="M14" s="1309"/>
      <c r="N14" s="1309"/>
      <c r="O14" s="1309"/>
      <c r="P14" s="1309"/>
      <c r="Q14" s="1309"/>
      <c r="R14" s="1309"/>
      <c r="S14" s="1309"/>
      <c r="T14" s="1309"/>
      <c r="U14" s="1309"/>
      <c r="V14" s="1309"/>
      <c r="W14" s="1309"/>
      <c r="X14" s="1309"/>
      <c r="Y14" s="1309"/>
      <c r="Z14" s="1309"/>
      <c r="AA14" s="1309"/>
      <c r="AB14" s="1309"/>
      <c r="AC14" s="1309"/>
      <c r="AD14" s="1309"/>
      <c r="AE14" s="1309"/>
      <c r="AF14" s="1309"/>
      <c r="AG14" s="1309"/>
      <c r="AH14" s="1309"/>
      <c r="AI14" s="1309"/>
      <c r="AJ14" s="1309"/>
      <c r="AK14" s="1309"/>
      <c r="AL14" s="1309"/>
      <c r="AM14" s="1309"/>
      <c r="AN14" s="1309"/>
      <c r="AO14" s="1309"/>
      <c r="AP14" s="1309"/>
      <c r="AQ14" s="1310"/>
      <c r="AR14" s="1310"/>
      <c r="AS14" s="1310"/>
      <c r="AT14" s="1310"/>
      <c r="AU14" s="1310"/>
      <c r="AV14" s="1310"/>
      <c r="AW14" s="1310"/>
      <c r="AX14" s="1310"/>
      <c r="AY14" s="505"/>
      <c r="AZ14" s="506"/>
      <c r="BA14" s="1301" t="str">
        <f>MID(SUVAHAVUJ!AF34,1,1)</f>
        <v xml:space="preserve"> </v>
      </c>
      <c r="BB14" s="1301"/>
      <c r="BC14" s="1301"/>
      <c r="BD14" s="1301"/>
      <c r="BE14" s="1301"/>
      <c r="BF14" s="1301"/>
      <c r="BG14" s="1301" t="str">
        <f>MID(SUVAHAVUJ!AF34,2,1)</f>
        <v xml:space="preserve"> </v>
      </c>
      <c r="BH14" s="1301"/>
      <c r="BI14" s="1301"/>
      <c r="BJ14" s="1301"/>
      <c r="BK14" s="1301"/>
      <c r="BL14" s="1301" t="str">
        <f>MID(SUVAHAVUJ!AF34,3,1)</f>
        <v xml:space="preserve"> </v>
      </c>
      <c r="BM14" s="1301"/>
      <c r="BN14" s="1301"/>
      <c r="BO14" s="1301"/>
      <c r="BP14" s="1301"/>
      <c r="BQ14" s="1301"/>
      <c r="BR14" s="1301" t="str">
        <f>MID(SUVAHAVUJ!AF34,4,1)</f>
        <v xml:space="preserve"> </v>
      </c>
      <c r="BS14" s="1301"/>
      <c r="BT14" s="1301"/>
      <c r="BU14" s="1301"/>
      <c r="BV14" s="1301"/>
      <c r="BW14" s="1301" t="str">
        <f>MID(SUVAHAVUJ!AF34,5,1)</f>
        <v xml:space="preserve"> </v>
      </c>
      <c r="BX14" s="1301"/>
      <c r="BY14" s="1301"/>
      <c r="BZ14" s="1301"/>
      <c r="CA14" s="1301"/>
      <c r="CB14" s="1301"/>
      <c r="CC14" s="1301" t="str">
        <f>MID(SUVAHAVUJ!AF34,6,1)</f>
        <v xml:space="preserve"> </v>
      </c>
      <c r="CD14" s="1301"/>
      <c r="CE14" s="1301"/>
      <c r="CF14" s="1301"/>
      <c r="CG14" s="1301"/>
      <c r="CH14" s="1301" t="str">
        <f>MID(SUVAHAVUJ!AF34,7,1)</f>
        <v xml:space="preserve"> </v>
      </c>
      <c r="CI14" s="1301"/>
      <c r="CJ14" s="1301"/>
      <c r="CK14" s="1301"/>
      <c r="CL14" s="1301"/>
      <c r="CM14" s="1301"/>
      <c r="CN14" s="1301" t="str">
        <f>MID(SUVAHAVUJ!AF34,8,1)</f>
        <v xml:space="preserve"> </v>
      </c>
      <c r="CO14" s="1301"/>
      <c r="CP14" s="1301"/>
      <c r="CQ14" s="1301"/>
      <c r="CR14" s="1301"/>
      <c r="CS14" s="1301" t="str">
        <f>MID(SUVAHAVUJ!AF34,9,1)</f>
        <v xml:space="preserve"> </v>
      </c>
      <c r="CT14" s="1301"/>
      <c r="CU14" s="1301"/>
      <c r="CV14" s="1301"/>
      <c r="CW14" s="1301"/>
      <c r="CX14" s="1301"/>
      <c r="CY14" s="1301" t="str">
        <f>MID(SUVAHAVUJ!AF34,10,1)</f>
        <v xml:space="preserve"> </v>
      </c>
      <c r="CZ14" s="1301"/>
      <c r="DA14" s="1301"/>
      <c r="DB14" s="1301"/>
      <c r="DC14" s="1301"/>
      <c r="DD14" s="1301" t="str">
        <f>MID(SUVAHAVUJ!AF34,11,1)</f>
        <v>0</v>
      </c>
      <c r="DE14" s="1301"/>
      <c r="DF14" s="1301"/>
      <c r="DG14" s="1301"/>
      <c r="DH14" s="1301"/>
      <c r="DI14" s="1304"/>
      <c r="DJ14" s="1305"/>
      <c r="DK14" s="1305"/>
      <c r="DL14" s="1305"/>
      <c r="DM14" s="1305"/>
      <c r="DN14" s="1305"/>
      <c r="DO14" s="1305"/>
      <c r="DP14" s="1305"/>
      <c r="DQ14" s="1305"/>
      <c r="DR14" s="1305"/>
      <c r="DS14" s="1305"/>
      <c r="DT14" s="1305"/>
      <c r="DU14" s="1305"/>
      <c r="DV14" s="1305"/>
      <c r="DW14" s="1305"/>
      <c r="DX14" s="1305"/>
      <c r="DY14" s="1305"/>
      <c r="DZ14" s="1305"/>
      <c r="EA14" s="1305"/>
      <c r="EB14" s="1305"/>
      <c r="EC14" s="1305"/>
      <c r="ED14" s="1305"/>
      <c r="EE14" s="1305"/>
      <c r="EF14" s="1305"/>
      <c r="EG14" s="1305"/>
      <c r="EH14" s="1305"/>
      <c r="EI14" s="1305"/>
      <c r="EJ14" s="1305"/>
      <c r="EK14" s="1305"/>
      <c r="EL14" s="1305"/>
      <c r="EM14" s="1305"/>
      <c r="EN14" s="505"/>
      <c r="EO14" s="506"/>
      <c r="EP14" s="1301" t="str">
        <f>MID(SUVAHAVUJ!AG34,1,1)</f>
        <v xml:space="preserve"> </v>
      </c>
      <c r="EQ14" s="1301"/>
      <c r="ER14" s="1301"/>
      <c r="ES14" s="1301"/>
      <c r="ET14" s="1301"/>
      <c r="EU14" s="1301"/>
      <c r="EV14" s="1301" t="str">
        <f>MID(SUVAHAVUJ!AG34,2,1)</f>
        <v xml:space="preserve"> </v>
      </c>
      <c r="EW14" s="1301"/>
      <c r="EX14" s="1301"/>
      <c r="EY14" s="1301"/>
      <c r="EZ14" s="1301"/>
      <c r="FA14" s="1301" t="str">
        <f>MID(SUVAHAVUJ!AG34,3,1)</f>
        <v xml:space="preserve"> </v>
      </c>
      <c r="FB14" s="1301"/>
      <c r="FC14" s="1301"/>
      <c r="FD14" s="1301"/>
      <c r="FE14" s="1301"/>
      <c r="FF14" s="1301"/>
      <c r="FG14" s="1301" t="str">
        <f>MID(SUVAHAVUJ!AG34,4,1)</f>
        <v xml:space="preserve"> </v>
      </c>
      <c r="FH14" s="1301"/>
      <c r="FI14" s="1301"/>
      <c r="FJ14" s="1301"/>
      <c r="FK14" s="1301"/>
      <c r="FL14" s="1301" t="str">
        <f>MID(SUVAHAVUJ!AG34,5,1)</f>
        <v xml:space="preserve"> </v>
      </c>
      <c r="FM14" s="1301"/>
      <c r="FN14" s="1301"/>
      <c r="FO14" s="1301"/>
      <c r="FP14" s="1301"/>
      <c r="FQ14" s="1301"/>
      <c r="FR14" s="1301" t="str">
        <f>MID(SUVAHAVUJ!AG34,6,1)</f>
        <v xml:space="preserve"> </v>
      </c>
      <c r="FS14" s="1301"/>
      <c r="FT14" s="1301"/>
      <c r="FU14" s="1301"/>
      <c r="FV14" s="1301"/>
      <c r="FW14" s="1301" t="str">
        <f>MID(SUVAHAVUJ!AG34,7,1)</f>
        <v xml:space="preserve"> </v>
      </c>
      <c r="FX14" s="1301"/>
      <c r="FY14" s="1301"/>
      <c r="FZ14" s="1301"/>
      <c r="GA14" s="1301"/>
      <c r="GB14" s="1301"/>
      <c r="GC14" s="1301" t="str">
        <f>MID(SUVAHAVUJ!AG34,8,1)</f>
        <v xml:space="preserve"> </v>
      </c>
      <c r="GD14" s="1301"/>
      <c r="GE14" s="1301"/>
      <c r="GF14" s="1301"/>
      <c r="GG14" s="1301"/>
      <c r="GH14" s="1301" t="str">
        <f>MID(SUVAHAVUJ!AG34,9,1)</f>
        <v xml:space="preserve"> </v>
      </c>
      <c r="GI14" s="1301"/>
      <c r="GJ14" s="1301"/>
      <c r="GK14" s="1301"/>
      <c r="GL14" s="1301"/>
      <c r="GM14" s="1301"/>
      <c r="GN14" s="1301" t="str">
        <f>MID(SUVAHAVUJ!AG34,10,1)</f>
        <v xml:space="preserve"> </v>
      </c>
      <c r="GO14" s="1301"/>
      <c r="GP14" s="1301"/>
      <c r="GQ14" s="1301"/>
      <c r="GR14" s="1301"/>
      <c r="GS14" s="1302" t="str">
        <f>MID(SUVAHAVUJ!AG34,11,1)</f>
        <v>0</v>
      </c>
      <c r="GT14" s="1302"/>
      <c r="GU14" s="1302"/>
      <c r="GV14" s="1302"/>
      <c r="GW14" s="1303"/>
    </row>
    <row r="15" spans="2:205" s="142" customFormat="1" ht="24" customHeight="1" x14ac:dyDescent="0.2">
      <c r="B15" s="1311" t="s">
        <v>1912</v>
      </c>
      <c r="C15" s="1311"/>
      <c r="D15" s="1311"/>
      <c r="E15" s="1311"/>
      <c r="F15" s="1311"/>
      <c r="G15" s="1311"/>
      <c r="H15" s="1311"/>
      <c r="I15" s="1311"/>
      <c r="J15" s="1311"/>
      <c r="K15" s="1311"/>
      <c r="L15" s="1312" t="s">
        <v>3225</v>
      </c>
      <c r="M15" s="1313"/>
      <c r="N15" s="1313"/>
      <c r="O15" s="1313"/>
      <c r="P15" s="1313"/>
      <c r="Q15" s="1313"/>
      <c r="R15" s="1313"/>
      <c r="S15" s="1313"/>
      <c r="T15" s="1313"/>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4" t="s">
        <v>902</v>
      </c>
      <c r="AR15" s="1314"/>
      <c r="AS15" s="1314"/>
      <c r="AT15" s="1314"/>
      <c r="AU15" s="1314"/>
      <c r="AV15" s="1314"/>
      <c r="AW15" s="1314"/>
      <c r="AX15" s="1314"/>
      <c r="AY15" s="505"/>
      <c r="AZ15" s="506"/>
      <c r="BA15" s="1301" t="str">
        <f>MID(SUVAHAVUJ!AD35,1,1)</f>
        <v xml:space="preserve"> </v>
      </c>
      <c r="BB15" s="1301"/>
      <c r="BC15" s="1301"/>
      <c r="BD15" s="1301"/>
      <c r="BE15" s="1301"/>
      <c r="BF15" s="1301"/>
      <c r="BG15" s="1301" t="str">
        <f>MID(SUVAHAVUJ!AD35,2,1)</f>
        <v xml:space="preserve"> </v>
      </c>
      <c r="BH15" s="1301"/>
      <c r="BI15" s="1301"/>
      <c r="BJ15" s="1301"/>
      <c r="BK15" s="1301"/>
      <c r="BL15" s="1301" t="str">
        <f>MID(SUVAHAVUJ!AD35,3,1)</f>
        <v xml:space="preserve"> </v>
      </c>
      <c r="BM15" s="1301"/>
      <c r="BN15" s="1301"/>
      <c r="BO15" s="1301"/>
      <c r="BP15" s="1301"/>
      <c r="BQ15" s="1301"/>
      <c r="BR15" s="1301" t="str">
        <f>MID(SUVAHAVUJ!AD35,4,1)</f>
        <v>1</v>
      </c>
      <c r="BS15" s="1301"/>
      <c r="BT15" s="1301"/>
      <c r="BU15" s="1301"/>
      <c r="BV15" s="1301"/>
      <c r="BW15" s="1301" t="str">
        <f>MID(SUVAHAVUJ!AD35,5,1)</f>
        <v>0</v>
      </c>
      <c r="BX15" s="1301"/>
      <c r="BY15" s="1301"/>
      <c r="BZ15" s="1301"/>
      <c r="CA15" s="1301"/>
      <c r="CB15" s="1301"/>
      <c r="CC15" s="1301" t="str">
        <f>MID(SUVAHAVUJ!AD35,6,1)</f>
        <v>4</v>
      </c>
      <c r="CD15" s="1301"/>
      <c r="CE15" s="1301"/>
      <c r="CF15" s="1301"/>
      <c r="CG15" s="1301"/>
      <c r="CH15" s="1301" t="str">
        <f>MID(SUVAHAVUJ!AD35,7,1)</f>
        <v>6</v>
      </c>
      <c r="CI15" s="1301"/>
      <c r="CJ15" s="1301"/>
      <c r="CK15" s="1301"/>
      <c r="CL15" s="1301"/>
      <c r="CM15" s="1301"/>
      <c r="CN15" s="1301" t="str">
        <f>MID(SUVAHAVUJ!AD35,8,1)</f>
        <v>6</v>
      </c>
      <c r="CO15" s="1301"/>
      <c r="CP15" s="1301"/>
      <c r="CQ15" s="1301"/>
      <c r="CR15" s="1301"/>
      <c r="CS15" s="1301" t="str">
        <f>MID(SUVAHAVUJ!AD35,9,1)</f>
        <v>8</v>
      </c>
      <c r="CT15" s="1301"/>
      <c r="CU15" s="1301"/>
      <c r="CV15" s="1301"/>
      <c r="CW15" s="1301"/>
      <c r="CX15" s="1301"/>
      <c r="CY15" s="1301" t="str">
        <f>MID(SUVAHAVUJ!AD35,10,1)</f>
        <v>6</v>
      </c>
      <c r="CZ15" s="1301"/>
      <c r="DA15" s="1301"/>
      <c r="DB15" s="1301"/>
      <c r="DC15" s="1301"/>
      <c r="DD15" s="1301" t="str">
        <f>MID(SUVAHAVUJ!AD35,11,1)</f>
        <v>2</v>
      </c>
      <c r="DE15" s="1301"/>
      <c r="DF15" s="1301"/>
      <c r="DG15" s="1301"/>
      <c r="DH15" s="1301"/>
      <c r="DI15" s="1304"/>
      <c r="DJ15" s="505"/>
      <c r="DK15" s="506"/>
      <c r="DL15" s="1301" t="str">
        <f>MID(SUVAHAVUJ!AE35,1,1)</f>
        <v xml:space="preserve"> </v>
      </c>
      <c r="DM15" s="1301"/>
      <c r="DN15" s="1301"/>
      <c r="DO15" s="1301"/>
      <c r="DP15" s="1301"/>
      <c r="DQ15" s="1301"/>
      <c r="DR15" s="1301" t="str">
        <f>MID(SUVAHAVUJ!AE35,2,1)</f>
        <v xml:space="preserve"> </v>
      </c>
      <c r="DS15" s="1301"/>
      <c r="DT15" s="1301"/>
      <c r="DU15" s="1301"/>
      <c r="DV15" s="1301"/>
      <c r="DW15" s="1301" t="str">
        <f>MID(SUVAHAVUJ!AE35,3,1)</f>
        <v xml:space="preserve"> </v>
      </c>
      <c r="DX15" s="1301"/>
      <c r="DY15" s="1301"/>
      <c r="DZ15" s="1301"/>
      <c r="EA15" s="1301"/>
      <c r="EB15" s="1301"/>
      <c r="EC15" s="1301" t="str">
        <f>MID(SUVAHAVUJ!AE35,4,1)</f>
        <v xml:space="preserve"> </v>
      </c>
      <c r="ED15" s="1301"/>
      <c r="EE15" s="1301"/>
      <c r="EF15" s="1301"/>
      <c r="EG15" s="1301"/>
      <c r="EH15" s="1301" t="str">
        <f>MID(SUVAHAVUJ!AE35,5,1)</f>
        <v>1</v>
      </c>
      <c r="EI15" s="1301"/>
      <c r="EJ15" s="1301"/>
      <c r="EK15" s="1301"/>
      <c r="EL15" s="1301"/>
      <c r="EM15" s="1301"/>
      <c r="EN15" s="1301" t="str">
        <f>MID(SUVAHAVUJ!AE35,6,1)</f>
        <v>2</v>
      </c>
      <c r="EO15" s="1301"/>
      <c r="EP15" s="1301"/>
      <c r="EQ15" s="1301"/>
      <c r="ER15" s="1301"/>
      <c r="ES15" s="1301" t="str">
        <f>MID(SUVAHAVUJ!AE35,7,1)</f>
        <v>1</v>
      </c>
      <c r="ET15" s="1301"/>
      <c r="EU15" s="1301"/>
      <c r="EV15" s="1301"/>
      <c r="EW15" s="1301"/>
      <c r="EX15" s="1301"/>
      <c r="EY15" s="1301" t="str">
        <f>MID(SUVAHAVUJ!AE35,8,1)</f>
        <v>7</v>
      </c>
      <c r="EZ15" s="1301"/>
      <c r="FA15" s="1301"/>
      <c r="FB15" s="1301"/>
      <c r="FC15" s="1301"/>
      <c r="FD15" s="1301" t="str">
        <f>MID(SUVAHAVUJ!AE35,9,1)</f>
        <v>2</v>
      </c>
      <c r="FE15" s="1301"/>
      <c r="FF15" s="1301"/>
      <c r="FG15" s="1301"/>
      <c r="FH15" s="1301"/>
      <c r="FI15" s="1301"/>
      <c r="FJ15" s="1301" t="str">
        <f>MID(SUVAHAVUJ!AE35,10,1)</f>
        <v>1</v>
      </c>
      <c r="FK15" s="1301"/>
      <c r="FL15" s="1301"/>
      <c r="FM15" s="1301"/>
      <c r="FN15" s="1301"/>
      <c r="FO15" s="1302" t="str">
        <f>MID(SUVAHAVUJ!AE35,11,1)</f>
        <v>0</v>
      </c>
      <c r="FP15" s="1302"/>
      <c r="FQ15" s="1302"/>
      <c r="FR15" s="1302"/>
      <c r="FS15" s="1303"/>
      <c r="FT15" s="1306"/>
      <c r="FU15" s="1306"/>
      <c r="FV15" s="1306"/>
      <c r="FW15" s="1306"/>
      <c r="FX15" s="1306"/>
      <c r="FY15" s="1306"/>
      <c r="FZ15" s="1306"/>
      <c r="GA15" s="1306"/>
      <c r="GB15" s="1306"/>
      <c r="GC15" s="1306"/>
      <c r="GD15" s="1306"/>
      <c r="GE15" s="1306"/>
      <c r="GF15" s="1306"/>
      <c r="GG15" s="1306"/>
      <c r="GH15" s="1306"/>
      <c r="GI15" s="1306"/>
      <c r="GJ15" s="1306"/>
      <c r="GK15" s="1306"/>
      <c r="GL15" s="1306"/>
      <c r="GM15" s="1306"/>
      <c r="GN15" s="1306"/>
      <c r="GO15" s="1306"/>
      <c r="GP15" s="1306"/>
      <c r="GQ15" s="1306"/>
      <c r="GR15" s="1306"/>
      <c r="GS15" s="1306"/>
      <c r="GT15" s="1306"/>
      <c r="GU15" s="1306"/>
      <c r="GV15" s="1306"/>
      <c r="GW15" s="1306"/>
    </row>
    <row r="16" spans="2:205" ht="24.75" customHeight="1" x14ac:dyDescent="0.2">
      <c r="B16" s="1311"/>
      <c r="C16" s="1311"/>
      <c r="D16" s="1311"/>
      <c r="E16" s="1311"/>
      <c r="F16" s="1311"/>
      <c r="G16" s="1311"/>
      <c r="H16" s="1311"/>
      <c r="I16" s="1311"/>
      <c r="J16" s="1311"/>
      <c r="K16" s="1311"/>
      <c r="L16" s="1313"/>
      <c r="M16" s="1313"/>
      <c r="N16" s="1313"/>
      <c r="O16" s="1313"/>
      <c r="P16" s="1313"/>
      <c r="Q16" s="1313"/>
      <c r="R16" s="1313"/>
      <c r="S16" s="1313"/>
      <c r="T16" s="1313"/>
      <c r="U16" s="1313"/>
      <c r="V16" s="1313"/>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4"/>
      <c r="AR16" s="1314"/>
      <c r="AS16" s="1314"/>
      <c r="AT16" s="1314"/>
      <c r="AU16" s="1314"/>
      <c r="AV16" s="1314"/>
      <c r="AW16" s="1314"/>
      <c r="AX16" s="1314"/>
      <c r="AY16" s="505"/>
      <c r="AZ16" s="506"/>
      <c r="BA16" s="1301" t="str">
        <f>MID(SUVAHAVUJ!AF35,1,1)</f>
        <v xml:space="preserve"> </v>
      </c>
      <c r="BB16" s="1301"/>
      <c r="BC16" s="1301"/>
      <c r="BD16" s="1301"/>
      <c r="BE16" s="1301"/>
      <c r="BF16" s="1301"/>
      <c r="BG16" s="1301" t="str">
        <f>MID(SUVAHAVUJ!AF35,2,1)</f>
        <v xml:space="preserve"> </v>
      </c>
      <c r="BH16" s="1301"/>
      <c r="BI16" s="1301"/>
      <c r="BJ16" s="1301"/>
      <c r="BK16" s="1301"/>
      <c r="BL16" s="1301" t="str">
        <f>MID(SUVAHAVUJ!AF35,3,1)</f>
        <v xml:space="preserve"> </v>
      </c>
      <c r="BM16" s="1301"/>
      <c r="BN16" s="1301"/>
      <c r="BO16" s="1301"/>
      <c r="BP16" s="1301"/>
      <c r="BQ16" s="1301"/>
      <c r="BR16" s="1301" t="str">
        <f>MID(SUVAHAVUJ!AF35,4,1)</f>
        <v xml:space="preserve"> </v>
      </c>
      <c r="BS16" s="1301"/>
      <c r="BT16" s="1301"/>
      <c r="BU16" s="1301"/>
      <c r="BV16" s="1301"/>
      <c r="BW16" s="1301" t="str">
        <f>MID(SUVAHAVUJ!AF35,5,1)</f>
        <v>9</v>
      </c>
      <c r="BX16" s="1301"/>
      <c r="BY16" s="1301"/>
      <c r="BZ16" s="1301"/>
      <c r="CA16" s="1301"/>
      <c r="CB16" s="1301"/>
      <c r="CC16" s="1301" t="str">
        <f>MID(SUVAHAVUJ!AF35,6,1)</f>
        <v>2</v>
      </c>
      <c r="CD16" s="1301"/>
      <c r="CE16" s="1301"/>
      <c r="CF16" s="1301"/>
      <c r="CG16" s="1301"/>
      <c r="CH16" s="1301" t="str">
        <f>MID(SUVAHAVUJ!AF35,7,1)</f>
        <v>4</v>
      </c>
      <c r="CI16" s="1301"/>
      <c r="CJ16" s="1301"/>
      <c r="CK16" s="1301"/>
      <c r="CL16" s="1301"/>
      <c r="CM16" s="1301"/>
      <c r="CN16" s="1301" t="str">
        <f>MID(SUVAHAVUJ!AF35,8,1)</f>
        <v>9</v>
      </c>
      <c r="CO16" s="1301"/>
      <c r="CP16" s="1301"/>
      <c r="CQ16" s="1301"/>
      <c r="CR16" s="1301"/>
      <c r="CS16" s="1301" t="str">
        <f>MID(SUVAHAVUJ!AF35,9,1)</f>
        <v>6</v>
      </c>
      <c r="CT16" s="1301"/>
      <c r="CU16" s="1301"/>
      <c r="CV16" s="1301"/>
      <c r="CW16" s="1301"/>
      <c r="CX16" s="1301"/>
      <c r="CY16" s="1301" t="str">
        <f>MID(SUVAHAVUJ!AF35,10,1)</f>
        <v>5</v>
      </c>
      <c r="CZ16" s="1301"/>
      <c r="DA16" s="1301"/>
      <c r="DB16" s="1301"/>
      <c r="DC16" s="1301"/>
      <c r="DD16" s="1301" t="str">
        <f>MID(SUVAHAVUJ!AF35,11,1)</f>
        <v>2</v>
      </c>
      <c r="DE16" s="1301"/>
      <c r="DF16" s="1301"/>
      <c r="DG16" s="1301"/>
      <c r="DH16" s="1301"/>
      <c r="DI16" s="1304"/>
      <c r="DJ16" s="1305"/>
      <c r="DK16" s="1305"/>
      <c r="DL16" s="1305"/>
      <c r="DM16" s="1305"/>
      <c r="DN16" s="1305"/>
      <c r="DO16" s="1305"/>
      <c r="DP16" s="1305"/>
      <c r="DQ16" s="1305"/>
      <c r="DR16" s="1305"/>
      <c r="DS16" s="1305"/>
      <c r="DT16" s="1305"/>
      <c r="DU16" s="1305"/>
      <c r="DV16" s="1305"/>
      <c r="DW16" s="1305"/>
      <c r="DX16" s="1305"/>
      <c r="DY16" s="1305"/>
      <c r="DZ16" s="1305"/>
      <c r="EA16" s="1305"/>
      <c r="EB16" s="1305"/>
      <c r="EC16" s="1305"/>
      <c r="ED16" s="1305"/>
      <c r="EE16" s="1305"/>
      <c r="EF16" s="1305"/>
      <c r="EG16" s="1305"/>
      <c r="EH16" s="1305"/>
      <c r="EI16" s="1305"/>
      <c r="EJ16" s="1305"/>
      <c r="EK16" s="1305"/>
      <c r="EL16" s="1305"/>
      <c r="EM16" s="1305"/>
      <c r="EN16" s="505"/>
      <c r="EO16" s="506"/>
      <c r="EP16" s="1301" t="str">
        <f>MID(SUVAHAVUJ!AG35,1,1)</f>
        <v xml:space="preserve"> </v>
      </c>
      <c r="EQ16" s="1301"/>
      <c r="ER16" s="1301"/>
      <c r="ES16" s="1301"/>
      <c r="ET16" s="1301"/>
      <c r="EU16" s="1301"/>
      <c r="EV16" s="1301" t="str">
        <f>MID(SUVAHAVUJ!AG35,2,1)</f>
        <v xml:space="preserve"> </v>
      </c>
      <c r="EW16" s="1301"/>
      <c r="EX16" s="1301"/>
      <c r="EY16" s="1301"/>
      <c r="EZ16" s="1301"/>
      <c r="FA16" s="1301" t="str">
        <f>MID(SUVAHAVUJ!AG35,3,1)</f>
        <v xml:space="preserve"> </v>
      </c>
      <c r="FB16" s="1301"/>
      <c r="FC16" s="1301"/>
      <c r="FD16" s="1301"/>
      <c r="FE16" s="1301"/>
      <c r="FF16" s="1301"/>
      <c r="FG16" s="1301" t="str">
        <f>MID(SUVAHAVUJ!AG35,4,1)</f>
        <v>1</v>
      </c>
      <c r="FH16" s="1301"/>
      <c r="FI16" s="1301"/>
      <c r="FJ16" s="1301"/>
      <c r="FK16" s="1301"/>
      <c r="FL16" s="1301" t="str">
        <f>MID(SUVAHAVUJ!AG35,5,1)</f>
        <v>1</v>
      </c>
      <c r="FM16" s="1301"/>
      <c r="FN16" s="1301"/>
      <c r="FO16" s="1301"/>
      <c r="FP16" s="1301"/>
      <c r="FQ16" s="1301"/>
      <c r="FR16" s="1301" t="str">
        <f>MID(SUVAHAVUJ!AG35,6,1)</f>
        <v>0</v>
      </c>
      <c r="FS16" s="1301"/>
      <c r="FT16" s="1301"/>
      <c r="FU16" s="1301"/>
      <c r="FV16" s="1301"/>
      <c r="FW16" s="1301" t="str">
        <f>MID(SUVAHAVUJ!AG35,7,1)</f>
        <v>0</v>
      </c>
      <c r="FX16" s="1301"/>
      <c r="FY16" s="1301"/>
      <c r="FZ16" s="1301"/>
      <c r="GA16" s="1301"/>
      <c r="GB16" s="1301"/>
      <c r="GC16" s="1301" t="str">
        <f>MID(SUVAHAVUJ!AG35,8,1)</f>
        <v>4</v>
      </c>
      <c r="GD16" s="1301"/>
      <c r="GE16" s="1301"/>
      <c r="GF16" s="1301"/>
      <c r="GG16" s="1301"/>
      <c r="GH16" s="1301" t="str">
        <f>MID(SUVAHAVUJ!AG35,9,1)</f>
        <v>9</v>
      </c>
      <c r="GI16" s="1301"/>
      <c r="GJ16" s="1301"/>
      <c r="GK16" s="1301"/>
      <c r="GL16" s="1301"/>
      <c r="GM16" s="1301"/>
      <c r="GN16" s="1301" t="str">
        <f>MID(SUVAHAVUJ!AG35,10,1)</f>
        <v>9</v>
      </c>
      <c r="GO16" s="1301"/>
      <c r="GP16" s="1301"/>
      <c r="GQ16" s="1301"/>
      <c r="GR16" s="1301"/>
      <c r="GS16" s="1302" t="str">
        <f>MID(SUVAHAVUJ!AG35,11,1)</f>
        <v>3</v>
      </c>
      <c r="GT16" s="1302"/>
      <c r="GU16" s="1302"/>
      <c r="GV16" s="1302"/>
      <c r="GW16" s="1303"/>
    </row>
    <row r="17" spans="2:205" s="142" customFormat="1" ht="23.25" customHeight="1" x14ac:dyDescent="0.2">
      <c r="B17" s="1311" t="s">
        <v>2463</v>
      </c>
      <c r="C17" s="1311"/>
      <c r="D17" s="1311"/>
      <c r="E17" s="1311"/>
      <c r="F17" s="1311"/>
      <c r="G17" s="1311"/>
      <c r="H17" s="1311"/>
      <c r="I17" s="1311"/>
      <c r="J17" s="1311"/>
      <c r="K17" s="1311"/>
      <c r="L17" s="1312" t="s">
        <v>3226</v>
      </c>
      <c r="M17" s="1313"/>
      <c r="N17" s="1313"/>
      <c r="O17" s="1313"/>
      <c r="P17" s="1313"/>
      <c r="Q17" s="1313"/>
      <c r="R17" s="1313"/>
      <c r="S17" s="1313"/>
      <c r="T17" s="1313"/>
      <c r="U17" s="1313"/>
      <c r="V17" s="1313"/>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4" t="s">
        <v>911</v>
      </c>
      <c r="AR17" s="1314"/>
      <c r="AS17" s="1314"/>
      <c r="AT17" s="1314"/>
      <c r="AU17" s="1314"/>
      <c r="AV17" s="1314"/>
      <c r="AW17" s="1314"/>
      <c r="AX17" s="1314"/>
      <c r="AY17" s="505"/>
      <c r="AZ17" s="506"/>
      <c r="BA17" s="1301" t="str">
        <f>MID(SUVAHAVUJ!AD36,1,1)</f>
        <v xml:space="preserve"> </v>
      </c>
      <c r="BB17" s="1301"/>
      <c r="BC17" s="1301"/>
      <c r="BD17" s="1301"/>
      <c r="BE17" s="1301"/>
      <c r="BF17" s="1301"/>
      <c r="BG17" s="1301" t="str">
        <f>MID(SUVAHAVUJ!AD36,2,1)</f>
        <v xml:space="preserve"> </v>
      </c>
      <c r="BH17" s="1301"/>
      <c r="BI17" s="1301"/>
      <c r="BJ17" s="1301"/>
      <c r="BK17" s="1301"/>
      <c r="BL17" s="1301" t="str">
        <f>MID(SUVAHAVUJ!AD36,3,1)</f>
        <v xml:space="preserve"> </v>
      </c>
      <c r="BM17" s="1301"/>
      <c r="BN17" s="1301"/>
      <c r="BO17" s="1301"/>
      <c r="BP17" s="1301"/>
      <c r="BQ17" s="1301"/>
      <c r="BR17" s="1301" t="str">
        <f>MID(SUVAHAVUJ!AD36,4,1)</f>
        <v xml:space="preserve"> </v>
      </c>
      <c r="BS17" s="1301"/>
      <c r="BT17" s="1301"/>
      <c r="BU17" s="1301"/>
      <c r="BV17" s="1301"/>
      <c r="BW17" s="1301" t="str">
        <f>MID(SUVAHAVUJ!AD36,5,1)</f>
        <v>2</v>
      </c>
      <c r="BX17" s="1301"/>
      <c r="BY17" s="1301"/>
      <c r="BZ17" s="1301"/>
      <c r="CA17" s="1301"/>
      <c r="CB17" s="1301"/>
      <c r="CC17" s="1301" t="str">
        <f>MID(SUVAHAVUJ!AD36,6,1)</f>
        <v>1</v>
      </c>
      <c r="CD17" s="1301"/>
      <c r="CE17" s="1301"/>
      <c r="CF17" s="1301"/>
      <c r="CG17" s="1301"/>
      <c r="CH17" s="1301" t="str">
        <f>MID(SUVAHAVUJ!AD36,7,1)</f>
        <v>5</v>
      </c>
      <c r="CI17" s="1301"/>
      <c r="CJ17" s="1301"/>
      <c r="CK17" s="1301"/>
      <c r="CL17" s="1301"/>
      <c r="CM17" s="1301"/>
      <c r="CN17" s="1301" t="str">
        <f>MID(SUVAHAVUJ!AD36,8,1)</f>
        <v>8</v>
      </c>
      <c r="CO17" s="1301"/>
      <c r="CP17" s="1301"/>
      <c r="CQ17" s="1301"/>
      <c r="CR17" s="1301"/>
      <c r="CS17" s="1301" t="str">
        <f>MID(SUVAHAVUJ!AD36,9,1)</f>
        <v>3</v>
      </c>
      <c r="CT17" s="1301"/>
      <c r="CU17" s="1301"/>
      <c r="CV17" s="1301"/>
      <c r="CW17" s="1301"/>
      <c r="CX17" s="1301"/>
      <c r="CY17" s="1301" t="str">
        <f>MID(SUVAHAVUJ!AD36,10,1)</f>
        <v>7</v>
      </c>
      <c r="CZ17" s="1301"/>
      <c r="DA17" s="1301"/>
      <c r="DB17" s="1301"/>
      <c r="DC17" s="1301"/>
      <c r="DD17" s="1301" t="str">
        <f>MID(SUVAHAVUJ!AD36,11,1)</f>
        <v>5</v>
      </c>
      <c r="DE17" s="1301"/>
      <c r="DF17" s="1301"/>
      <c r="DG17" s="1301"/>
      <c r="DH17" s="1301"/>
      <c r="DI17" s="1304"/>
      <c r="DJ17" s="505"/>
      <c r="DK17" s="506"/>
      <c r="DL17" s="1301" t="str">
        <f>MID(SUVAHAVUJ!AE36,1,1)</f>
        <v xml:space="preserve"> </v>
      </c>
      <c r="DM17" s="1301"/>
      <c r="DN17" s="1301"/>
      <c r="DO17" s="1301"/>
      <c r="DP17" s="1301"/>
      <c r="DQ17" s="1301"/>
      <c r="DR17" s="1301" t="str">
        <f>MID(SUVAHAVUJ!AE36,2,1)</f>
        <v xml:space="preserve"> </v>
      </c>
      <c r="DS17" s="1301"/>
      <c r="DT17" s="1301"/>
      <c r="DU17" s="1301"/>
      <c r="DV17" s="1301"/>
      <c r="DW17" s="1301" t="str">
        <f>MID(SUVAHAVUJ!AE36,3,1)</f>
        <v xml:space="preserve"> </v>
      </c>
      <c r="DX17" s="1301"/>
      <c r="DY17" s="1301"/>
      <c r="DZ17" s="1301"/>
      <c r="EA17" s="1301"/>
      <c r="EB17" s="1301"/>
      <c r="EC17" s="1301" t="str">
        <f>MID(SUVAHAVUJ!AE36,4,1)</f>
        <v xml:space="preserve"> </v>
      </c>
      <c r="ED17" s="1301"/>
      <c r="EE17" s="1301"/>
      <c r="EF17" s="1301"/>
      <c r="EG17" s="1301"/>
      <c r="EH17" s="1301" t="str">
        <f>MID(SUVAHAVUJ!AE36,5,1)</f>
        <v xml:space="preserve"> </v>
      </c>
      <c r="EI17" s="1301"/>
      <c r="EJ17" s="1301"/>
      <c r="EK17" s="1301"/>
      <c r="EL17" s="1301"/>
      <c r="EM17" s="1301"/>
      <c r="EN17" s="1301" t="str">
        <f>MID(SUVAHAVUJ!AE36,6,1)</f>
        <v xml:space="preserve"> </v>
      </c>
      <c r="EO17" s="1301"/>
      <c r="EP17" s="1301"/>
      <c r="EQ17" s="1301"/>
      <c r="ER17" s="1301"/>
      <c r="ES17" s="1301" t="str">
        <f>MID(SUVAHAVUJ!AE36,7,1)</f>
        <v xml:space="preserve"> </v>
      </c>
      <c r="ET17" s="1301"/>
      <c r="EU17" s="1301"/>
      <c r="EV17" s="1301"/>
      <c r="EW17" s="1301"/>
      <c r="EX17" s="1301"/>
      <c r="EY17" s="1301" t="str">
        <f>MID(SUVAHAVUJ!AE36,8,1)</f>
        <v xml:space="preserve"> </v>
      </c>
      <c r="EZ17" s="1301"/>
      <c r="FA17" s="1301"/>
      <c r="FB17" s="1301"/>
      <c r="FC17" s="1301"/>
      <c r="FD17" s="1301" t="str">
        <f>MID(SUVAHAVUJ!AE36,9,1)</f>
        <v xml:space="preserve"> </v>
      </c>
      <c r="FE17" s="1301"/>
      <c r="FF17" s="1301"/>
      <c r="FG17" s="1301"/>
      <c r="FH17" s="1301"/>
      <c r="FI17" s="1301"/>
      <c r="FJ17" s="1301" t="str">
        <f>MID(SUVAHAVUJ!AE36,10,1)</f>
        <v xml:space="preserve"> </v>
      </c>
      <c r="FK17" s="1301"/>
      <c r="FL17" s="1301"/>
      <c r="FM17" s="1301"/>
      <c r="FN17" s="1301"/>
      <c r="FO17" s="1302" t="str">
        <f>MID(SUVAHAVUJ!AE36,11,1)</f>
        <v>0</v>
      </c>
      <c r="FP17" s="1302"/>
      <c r="FQ17" s="1302"/>
      <c r="FR17" s="1302"/>
      <c r="FS17" s="1303"/>
      <c r="FT17" s="1306"/>
      <c r="FU17" s="1306"/>
      <c r="FV17" s="1306"/>
      <c r="FW17" s="1306"/>
      <c r="FX17" s="1306"/>
      <c r="FY17" s="1306"/>
      <c r="FZ17" s="1306"/>
      <c r="GA17" s="1306"/>
      <c r="GB17" s="1306"/>
      <c r="GC17" s="1306"/>
      <c r="GD17" s="1306"/>
      <c r="GE17" s="1306"/>
      <c r="GF17" s="1306"/>
      <c r="GG17" s="1306"/>
      <c r="GH17" s="1306"/>
      <c r="GI17" s="1306"/>
      <c r="GJ17" s="1306"/>
      <c r="GK17" s="1306"/>
      <c r="GL17" s="1306"/>
      <c r="GM17" s="1306"/>
      <c r="GN17" s="1306"/>
      <c r="GO17" s="1306"/>
      <c r="GP17" s="1306"/>
      <c r="GQ17" s="1306"/>
      <c r="GR17" s="1306"/>
      <c r="GS17" s="1306"/>
      <c r="GT17" s="1306"/>
      <c r="GU17" s="1306"/>
      <c r="GV17" s="1306"/>
      <c r="GW17" s="1306"/>
    </row>
    <row r="18" spans="2:205" ht="23.25" customHeight="1" x14ac:dyDescent="0.2">
      <c r="B18" s="1311"/>
      <c r="C18" s="1311"/>
      <c r="D18" s="1311"/>
      <c r="E18" s="1311"/>
      <c r="F18" s="1311"/>
      <c r="G18" s="1311"/>
      <c r="H18" s="1311"/>
      <c r="I18" s="1311"/>
      <c r="J18" s="1311"/>
      <c r="K18" s="1311"/>
      <c r="L18" s="1313"/>
      <c r="M18" s="1313"/>
      <c r="N18" s="1313"/>
      <c r="O18" s="1313"/>
      <c r="P18" s="1313"/>
      <c r="Q18" s="1313"/>
      <c r="R18" s="1313"/>
      <c r="S18" s="1313"/>
      <c r="T18" s="1313"/>
      <c r="U18" s="1313"/>
      <c r="V18" s="1313"/>
      <c r="W18" s="1313"/>
      <c r="X18" s="1313"/>
      <c r="Y18" s="1313"/>
      <c r="Z18" s="1313"/>
      <c r="AA18" s="1313"/>
      <c r="AB18" s="1313"/>
      <c r="AC18" s="1313"/>
      <c r="AD18" s="1313"/>
      <c r="AE18" s="1313"/>
      <c r="AF18" s="1313"/>
      <c r="AG18" s="1313"/>
      <c r="AH18" s="1313"/>
      <c r="AI18" s="1313"/>
      <c r="AJ18" s="1313"/>
      <c r="AK18" s="1313"/>
      <c r="AL18" s="1313"/>
      <c r="AM18" s="1313"/>
      <c r="AN18" s="1313"/>
      <c r="AO18" s="1313"/>
      <c r="AP18" s="1313"/>
      <c r="AQ18" s="1314"/>
      <c r="AR18" s="1314"/>
      <c r="AS18" s="1314"/>
      <c r="AT18" s="1314"/>
      <c r="AU18" s="1314"/>
      <c r="AV18" s="1314"/>
      <c r="AW18" s="1314"/>
      <c r="AX18" s="1314"/>
      <c r="AY18" s="505"/>
      <c r="AZ18" s="506"/>
      <c r="BA18" s="1301" t="str">
        <f>MID(SUVAHAVUJ!AF36,1,1)</f>
        <v xml:space="preserve"> </v>
      </c>
      <c r="BB18" s="1301"/>
      <c r="BC18" s="1301"/>
      <c r="BD18" s="1301"/>
      <c r="BE18" s="1301"/>
      <c r="BF18" s="1301"/>
      <c r="BG18" s="1301" t="str">
        <f>MID(SUVAHAVUJ!AF36,2,1)</f>
        <v xml:space="preserve"> </v>
      </c>
      <c r="BH18" s="1301"/>
      <c r="BI18" s="1301"/>
      <c r="BJ18" s="1301"/>
      <c r="BK18" s="1301"/>
      <c r="BL18" s="1301" t="str">
        <f>MID(SUVAHAVUJ!AF36,3,1)</f>
        <v xml:space="preserve"> </v>
      </c>
      <c r="BM18" s="1301"/>
      <c r="BN18" s="1301"/>
      <c r="BO18" s="1301"/>
      <c r="BP18" s="1301"/>
      <c r="BQ18" s="1301"/>
      <c r="BR18" s="1301" t="str">
        <f>MID(SUVAHAVUJ!AF36,4,1)</f>
        <v xml:space="preserve"> </v>
      </c>
      <c r="BS18" s="1301"/>
      <c r="BT18" s="1301"/>
      <c r="BU18" s="1301"/>
      <c r="BV18" s="1301"/>
      <c r="BW18" s="1301" t="str">
        <f>MID(SUVAHAVUJ!AF36,5,1)</f>
        <v>2</v>
      </c>
      <c r="BX18" s="1301"/>
      <c r="BY18" s="1301"/>
      <c r="BZ18" s="1301"/>
      <c r="CA18" s="1301"/>
      <c r="CB18" s="1301"/>
      <c r="CC18" s="1301" t="str">
        <f>MID(SUVAHAVUJ!AF36,6,1)</f>
        <v>1</v>
      </c>
      <c r="CD18" s="1301"/>
      <c r="CE18" s="1301"/>
      <c r="CF18" s="1301"/>
      <c r="CG18" s="1301"/>
      <c r="CH18" s="1301" t="str">
        <f>MID(SUVAHAVUJ!AF36,7,1)</f>
        <v>5</v>
      </c>
      <c r="CI18" s="1301"/>
      <c r="CJ18" s="1301"/>
      <c r="CK18" s="1301"/>
      <c r="CL18" s="1301"/>
      <c r="CM18" s="1301"/>
      <c r="CN18" s="1301" t="str">
        <f>MID(SUVAHAVUJ!AF36,8,1)</f>
        <v>8</v>
      </c>
      <c r="CO18" s="1301"/>
      <c r="CP18" s="1301"/>
      <c r="CQ18" s="1301"/>
      <c r="CR18" s="1301"/>
      <c r="CS18" s="1301" t="str">
        <f>MID(SUVAHAVUJ!AF36,9,1)</f>
        <v>3</v>
      </c>
      <c r="CT18" s="1301"/>
      <c r="CU18" s="1301"/>
      <c r="CV18" s="1301"/>
      <c r="CW18" s="1301"/>
      <c r="CX18" s="1301"/>
      <c r="CY18" s="1301" t="str">
        <f>MID(SUVAHAVUJ!AF36,10,1)</f>
        <v>7</v>
      </c>
      <c r="CZ18" s="1301"/>
      <c r="DA18" s="1301"/>
      <c r="DB18" s="1301"/>
      <c r="DC18" s="1301"/>
      <c r="DD18" s="1301" t="str">
        <f>MID(SUVAHAVUJ!AF36,11,1)</f>
        <v>5</v>
      </c>
      <c r="DE18" s="1301"/>
      <c r="DF18" s="1301"/>
      <c r="DG18" s="1301"/>
      <c r="DH18" s="1301"/>
      <c r="DI18" s="1304"/>
      <c r="DJ18" s="1305"/>
      <c r="DK18" s="1305"/>
      <c r="DL18" s="1305"/>
      <c r="DM18" s="1305"/>
      <c r="DN18" s="1305"/>
      <c r="DO18" s="1305"/>
      <c r="DP18" s="1305"/>
      <c r="DQ18" s="1305"/>
      <c r="DR18" s="1305"/>
      <c r="DS18" s="1305"/>
      <c r="DT18" s="1305"/>
      <c r="DU18" s="1305"/>
      <c r="DV18" s="1305"/>
      <c r="DW18" s="1305"/>
      <c r="DX18" s="1305"/>
      <c r="DY18" s="1305"/>
      <c r="DZ18" s="1305"/>
      <c r="EA18" s="1305"/>
      <c r="EB18" s="1305"/>
      <c r="EC18" s="1305"/>
      <c r="ED18" s="1305"/>
      <c r="EE18" s="1305"/>
      <c r="EF18" s="1305"/>
      <c r="EG18" s="1305"/>
      <c r="EH18" s="1305"/>
      <c r="EI18" s="1305"/>
      <c r="EJ18" s="1305"/>
      <c r="EK18" s="1305"/>
      <c r="EL18" s="1305"/>
      <c r="EM18" s="1305"/>
      <c r="EN18" s="505"/>
      <c r="EO18" s="506"/>
      <c r="EP18" s="1301" t="str">
        <f>MID(SUVAHAVUJ!AG36,1,1)</f>
        <v xml:space="preserve"> </v>
      </c>
      <c r="EQ18" s="1301"/>
      <c r="ER18" s="1301"/>
      <c r="ES18" s="1301"/>
      <c r="ET18" s="1301"/>
      <c r="EU18" s="1301"/>
      <c r="EV18" s="1301" t="str">
        <f>MID(SUVAHAVUJ!AG36,2,1)</f>
        <v xml:space="preserve"> </v>
      </c>
      <c r="EW18" s="1301"/>
      <c r="EX18" s="1301"/>
      <c r="EY18" s="1301"/>
      <c r="EZ18" s="1301"/>
      <c r="FA18" s="1301" t="str">
        <f>MID(SUVAHAVUJ!AG36,3,1)</f>
        <v xml:space="preserve"> </v>
      </c>
      <c r="FB18" s="1301"/>
      <c r="FC18" s="1301"/>
      <c r="FD18" s="1301"/>
      <c r="FE18" s="1301"/>
      <c r="FF18" s="1301"/>
      <c r="FG18" s="1301" t="str">
        <f>MID(SUVAHAVUJ!AG36,4,1)</f>
        <v xml:space="preserve"> </v>
      </c>
      <c r="FH18" s="1301"/>
      <c r="FI18" s="1301"/>
      <c r="FJ18" s="1301"/>
      <c r="FK18" s="1301"/>
      <c r="FL18" s="1301" t="str">
        <f>MID(SUVAHAVUJ!AG36,5,1)</f>
        <v>2</v>
      </c>
      <c r="FM18" s="1301"/>
      <c r="FN18" s="1301"/>
      <c r="FO18" s="1301"/>
      <c r="FP18" s="1301"/>
      <c r="FQ18" s="1301"/>
      <c r="FR18" s="1301" t="str">
        <f>MID(SUVAHAVUJ!AG36,6,1)</f>
        <v>3</v>
      </c>
      <c r="FS18" s="1301"/>
      <c r="FT18" s="1301"/>
      <c r="FU18" s="1301"/>
      <c r="FV18" s="1301"/>
      <c r="FW18" s="1301" t="str">
        <f>MID(SUVAHAVUJ!AG36,7,1)</f>
        <v>4</v>
      </c>
      <c r="FX18" s="1301"/>
      <c r="FY18" s="1301"/>
      <c r="FZ18" s="1301"/>
      <c r="GA18" s="1301"/>
      <c r="GB18" s="1301"/>
      <c r="GC18" s="1301" t="str">
        <f>MID(SUVAHAVUJ!AG36,8,1)</f>
        <v>0</v>
      </c>
      <c r="GD18" s="1301"/>
      <c r="GE18" s="1301"/>
      <c r="GF18" s="1301"/>
      <c r="GG18" s="1301"/>
      <c r="GH18" s="1301" t="str">
        <f>MID(SUVAHAVUJ!AG36,9,1)</f>
        <v>7</v>
      </c>
      <c r="GI18" s="1301"/>
      <c r="GJ18" s="1301"/>
      <c r="GK18" s="1301"/>
      <c r="GL18" s="1301"/>
      <c r="GM18" s="1301"/>
      <c r="GN18" s="1301" t="str">
        <f>MID(SUVAHAVUJ!AG36,10,1)</f>
        <v>8</v>
      </c>
      <c r="GO18" s="1301"/>
      <c r="GP18" s="1301"/>
      <c r="GQ18" s="1301"/>
      <c r="GR18" s="1301"/>
      <c r="GS18" s="1302" t="str">
        <f>MID(SUVAHAVUJ!AG36,11,1)</f>
        <v>1</v>
      </c>
      <c r="GT18" s="1302"/>
      <c r="GU18" s="1302"/>
      <c r="GV18" s="1302"/>
      <c r="GW18" s="1303"/>
    </row>
    <row r="19" spans="2:205" s="142" customFormat="1" ht="23.25" customHeight="1" x14ac:dyDescent="0.2">
      <c r="B19" s="1370" t="s">
        <v>2466</v>
      </c>
      <c r="C19" s="1370"/>
      <c r="D19" s="1370"/>
      <c r="E19" s="1370"/>
      <c r="F19" s="1370"/>
      <c r="G19" s="1370"/>
      <c r="H19" s="1370"/>
      <c r="I19" s="1370"/>
      <c r="J19" s="1370"/>
      <c r="K19" s="1370"/>
      <c r="L19" s="1308" t="s">
        <v>3227</v>
      </c>
      <c r="M19" s="1309"/>
      <c r="N19" s="1309"/>
      <c r="O19" s="1309"/>
      <c r="P19" s="1309"/>
      <c r="Q19" s="1309"/>
      <c r="R19" s="1309"/>
      <c r="S19" s="1309"/>
      <c r="T19" s="1309"/>
      <c r="U19" s="1309"/>
      <c r="V19" s="1309"/>
      <c r="W19" s="1309"/>
      <c r="X19" s="1309"/>
      <c r="Y19" s="1309"/>
      <c r="Z19" s="1309"/>
      <c r="AA19" s="1309"/>
      <c r="AB19" s="1309"/>
      <c r="AC19" s="1309"/>
      <c r="AD19" s="1309"/>
      <c r="AE19" s="1309"/>
      <c r="AF19" s="1309"/>
      <c r="AG19" s="1309"/>
      <c r="AH19" s="1309"/>
      <c r="AI19" s="1309"/>
      <c r="AJ19" s="1309"/>
      <c r="AK19" s="1309"/>
      <c r="AL19" s="1309"/>
      <c r="AM19" s="1309"/>
      <c r="AN19" s="1309"/>
      <c r="AO19" s="1309"/>
      <c r="AP19" s="1309"/>
      <c r="AQ19" s="1310" t="s">
        <v>910</v>
      </c>
      <c r="AR19" s="1310"/>
      <c r="AS19" s="1310"/>
      <c r="AT19" s="1310"/>
      <c r="AU19" s="1310"/>
      <c r="AV19" s="1310"/>
      <c r="AW19" s="1310"/>
      <c r="AX19" s="1310"/>
      <c r="AY19" s="505"/>
      <c r="AZ19" s="506"/>
      <c r="BA19" s="1301" t="str">
        <f>MID(SUVAHAVUJ!AD37,1,1)</f>
        <v xml:space="preserve"> </v>
      </c>
      <c r="BB19" s="1301"/>
      <c r="BC19" s="1301"/>
      <c r="BD19" s="1301"/>
      <c r="BE19" s="1301"/>
      <c r="BF19" s="1301"/>
      <c r="BG19" s="1301" t="str">
        <f>MID(SUVAHAVUJ!AD37,2,1)</f>
        <v xml:space="preserve"> </v>
      </c>
      <c r="BH19" s="1301"/>
      <c r="BI19" s="1301"/>
      <c r="BJ19" s="1301"/>
      <c r="BK19" s="1301"/>
      <c r="BL19" s="1301" t="str">
        <f>MID(SUVAHAVUJ!AD37,3,1)</f>
        <v xml:space="preserve"> </v>
      </c>
      <c r="BM19" s="1301"/>
      <c r="BN19" s="1301"/>
      <c r="BO19" s="1301"/>
      <c r="BP19" s="1301"/>
      <c r="BQ19" s="1301"/>
      <c r="BR19" s="1301" t="str">
        <f>MID(SUVAHAVUJ!AD37,4,1)</f>
        <v xml:space="preserve"> </v>
      </c>
      <c r="BS19" s="1301"/>
      <c r="BT19" s="1301"/>
      <c r="BU19" s="1301"/>
      <c r="BV19" s="1301"/>
      <c r="BW19" s="1301" t="str">
        <f>MID(SUVAHAVUJ!AD37,5,1)</f>
        <v xml:space="preserve"> </v>
      </c>
      <c r="BX19" s="1301"/>
      <c r="BY19" s="1301"/>
      <c r="BZ19" s="1301"/>
      <c r="CA19" s="1301"/>
      <c r="CB19" s="1301"/>
      <c r="CC19" s="1301" t="str">
        <f>MID(SUVAHAVUJ!AD37,6,1)</f>
        <v>1</v>
      </c>
      <c r="CD19" s="1301"/>
      <c r="CE19" s="1301"/>
      <c r="CF19" s="1301"/>
      <c r="CG19" s="1301"/>
      <c r="CH19" s="1301" t="str">
        <f>MID(SUVAHAVUJ!AD37,7,1)</f>
        <v>5</v>
      </c>
      <c r="CI19" s="1301"/>
      <c r="CJ19" s="1301"/>
      <c r="CK19" s="1301"/>
      <c r="CL19" s="1301"/>
      <c r="CM19" s="1301"/>
      <c r="CN19" s="1301" t="str">
        <f>MID(SUVAHAVUJ!AD37,8,1)</f>
        <v>5</v>
      </c>
      <c r="CO19" s="1301"/>
      <c r="CP19" s="1301"/>
      <c r="CQ19" s="1301"/>
      <c r="CR19" s="1301"/>
      <c r="CS19" s="1301" t="str">
        <f>MID(SUVAHAVUJ!AD37,9,1)</f>
        <v>1</v>
      </c>
      <c r="CT19" s="1301"/>
      <c r="CU19" s="1301"/>
      <c r="CV19" s="1301"/>
      <c r="CW19" s="1301"/>
      <c r="CX19" s="1301"/>
      <c r="CY19" s="1301" t="str">
        <f>MID(SUVAHAVUJ!AD37,10,1)</f>
        <v>9</v>
      </c>
      <c r="CZ19" s="1301"/>
      <c r="DA19" s="1301"/>
      <c r="DB19" s="1301"/>
      <c r="DC19" s="1301"/>
      <c r="DD19" s="1301" t="str">
        <f>MID(SUVAHAVUJ!AD37,11,1)</f>
        <v>2</v>
      </c>
      <c r="DE19" s="1301"/>
      <c r="DF19" s="1301"/>
      <c r="DG19" s="1301"/>
      <c r="DH19" s="1301"/>
      <c r="DI19" s="1304"/>
      <c r="DJ19" s="505"/>
      <c r="DK19" s="506"/>
      <c r="DL19" s="1301" t="str">
        <f>MID(SUVAHAVUJ!AE37,1,1)</f>
        <v xml:space="preserve"> </v>
      </c>
      <c r="DM19" s="1301"/>
      <c r="DN19" s="1301"/>
      <c r="DO19" s="1301"/>
      <c r="DP19" s="1301"/>
      <c r="DQ19" s="1301"/>
      <c r="DR19" s="1301" t="str">
        <f>MID(SUVAHAVUJ!AE37,2,1)</f>
        <v xml:space="preserve"> </v>
      </c>
      <c r="DS19" s="1301"/>
      <c r="DT19" s="1301"/>
      <c r="DU19" s="1301"/>
      <c r="DV19" s="1301"/>
      <c r="DW19" s="1301" t="str">
        <f>MID(SUVAHAVUJ!AE37,3,1)</f>
        <v xml:space="preserve"> </v>
      </c>
      <c r="DX19" s="1301"/>
      <c r="DY19" s="1301"/>
      <c r="DZ19" s="1301"/>
      <c r="EA19" s="1301"/>
      <c r="EB19" s="1301"/>
      <c r="EC19" s="1301" t="str">
        <f>MID(SUVAHAVUJ!AE37,4,1)</f>
        <v xml:space="preserve"> </v>
      </c>
      <c r="ED19" s="1301"/>
      <c r="EE19" s="1301"/>
      <c r="EF19" s="1301"/>
      <c r="EG19" s="1301"/>
      <c r="EH19" s="1301" t="str">
        <f>MID(SUVAHAVUJ!AE37,5,1)</f>
        <v xml:space="preserve"> </v>
      </c>
      <c r="EI19" s="1301"/>
      <c r="EJ19" s="1301"/>
      <c r="EK19" s="1301"/>
      <c r="EL19" s="1301"/>
      <c r="EM19" s="1301"/>
      <c r="EN19" s="1301" t="str">
        <f>MID(SUVAHAVUJ!AE37,6,1)</f>
        <v xml:space="preserve"> </v>
      </c>
      <c r="EO19" s="1301"/>
      <c r="EP19" s="1301"/>
      <c r="EQ19" s="1301"/>
      <c r="ER19" s="1301"/>
      <c r="ES19" s="1301" t="str">
        <f>MID(SUVAHAVUJ!AE37,7,1)</f>
        <v xml:space="preserve"> </v>
      </c>
      <c r="ET19" s="1301"/>
      <c r="EU19" s="1301"/>
      <c r="EV19" s="1301"/>
      <c r="EW19" s="1301"/>
      <c r="EX19" s="1301"/>
      <c r="EY19" s="1301" t="str">
        <f>MID(SUVAHAVUJ!AE37,8,1)</f>
        <v xml:space="preserve"> </v>
      </c>
      <c r="EZ19" s="1301"/>
      <c r="FA19" s="1301"/>
      <c r="FB19" s="1301"/>
      <c r="FC19" s="1301"/>
      <c r="FD19" s="1301" t="str">
        <f>MID(SUVAHAVUJ!AE37,9,1)</f>
        <v xml:space="preserve"> </v>
      </c>
      <c r="FE19" s="1301"/>
      <c r="FF19" s="1301"/>
      <c r="FG19" s="1301"/>
      <c r="FH19" s="1301"/>
      <c r="FI19" s="1301"/>
      <c r="FJ19" s="1301" t="str">
        <f>MID(SUVAHAVUJ!AE37,10,1)</f>
        <v xml:space="preserve"> </v>
      </c>
      <c r="FK19" s="1301"/>
      <c r="FL19" s="1301"/>
      <c r="FM19" s="1301"/>
      <c r="FN19" s="1301"/>
      <c r="FO19" s="1302" t="str">
        <f>MID(SUVAHAVUJ!AE37,11,1)</f>
        <v>0</v>
      </c>
      <c r="FP19" s="1302"/>
      <c r="FQ19" s="1302"/>
      <c r="FR19" s="1302"/>
      <c r="FS19" s="1303"/>
      <c r="FT19" s="1306"/>
      <c r="FU19" s="1306"/>
      <c r="FV19" s="1306"/>
      <c r="FW19" s="1306"/>
      <c r="FX19" s="1306"/>
      <c r="FY19" s="1306"/>
      <c r="FZ19" s="1306"/>
      <c r="GA19" s="1306"/>
      <c r="GB19" s="1306"/>
      <c r="GC19" s="1306"/>
      <c r="GD19" s="1306"/>
      <c r="GE19" s="1306"/>
      <c r="GF19" s="1306"/>
      <c r="GG19" s="1306"/>
      <c r="GH19" s="1306"/>
      <c r="GI19" s="1306"/>
      <c r="GJ19" s="1306"/>
      <c r="GK19" s="1306"/>
      <c r="GL19" s="1306"/>
      <c r="GM19" s="1306"/>
      <c r="GN19" s="1306"/>
      <c r="GO19" s="1306"/>
      <c r="GP19" s="1306"/>
      <c r="GQ19" s="1306"/>
      <c r="GR19" s="1306"/>
      <c r="GS19" s="1306"/>
      <c r="GT19" s="1306"/>
      <c r="GU19" s="1306"/>
      <c r="GV19" s="1306"/>
      <c r="GW19" s="1306"/>
    </row>
    <row r="20" spans="2:205" ht="24" customHeight="1" x14ac:dyDescent="0.2">
      <c r="B20" s="1370"/>
      <c r="C20" s="1370"/>
      <c r="D20" s="1370"/>
      <c r="E20" s="1370"/>
      <c r="F20" s="1370"/>
      <c r="G20" s="1370"/>
      <c r="H20" s="1370"/>
      <c r="I20" s="1370"/>
      <c r="J20" s="1370"/>
      <c r="K20" s="1370"/>
      <c r="L20" s="1309"/>
      <c r="M20" s="1309"/>
      <c r="N20" s="1309"/>
      <c r="O20" s="1309"/>
      <c r="P20" s="1309"/>
      <c r="Q20" s="1309"/>
      <c r="R20" s="1309"/>
      <c r="S20" s="1309"/>
      <c r="T20" s="1309"/>
      <c r="U20" s="1309"/>
      <c r="V20" s="1309"/>
      <c r="W20" s="1309"/>
      <c r="X20" s="1309"/>
      <c r="Y20" s="1309"/>
      <c r="Z20" s="1309"/>
      <c r="AA20" s="1309"/>
      <c r="AB20" s="1309"/>
      <c r="AC20" s="1309"/>
      <c r="AD20" s="1309"/>
      <c r="AE20" s="1309"/>
      <c r="AF20" s="1309"/>
      <c r="AG20" s="1309"/>
      <c r="AH20" s="1309"/>
      <c r="AI20" s="1309"/>
      <c r="AJ20" s="1309"/>
      <c r="AK20" s="1309"/>
      <c r="AL20" s="1309"/>
      <c r="AM20" s="1309"/>
      <c r="AN20" s="1309"/>
      <c r="AO20" s="1309"/>
      <c r="AP20" s="1309"/>
      <c r="AQ20" s="1310"/>
      <c r="AR20" s="1310"/>
      <c r="AS20" s="1310"/>
      <c r="AT20" s="1310"/>
      <c r="AU20" s="1310"/>
      <c r="AV20" s="1310"/>
      <c r="AW20" s="1310"/>
      <c r="AX20" s="1310"/>
      <c r="AY20" s="505"/>
      <c r="AZ20" s="506"/>
      <c r="BA20" s="1301" t="str">
        <f>MID(SUVAHAVUJ!AF37,1,1)</f>
        <v xml:space="preserve"> </v>
      </c>
      <c r="BB20" s="1301"/>
      <c r="BC20" s="1301"/>
      <c r="BD20" s="1301"/>
      <c r="BE20" s="1301"/>
      <c r="BF20" s="1301"/>
      <c r="BG20" s="1301" t="str">
        <f>MID(SUVAHAVUJ!AF37,2,1)</f>
        <v xml:space="preserve"> </v>
      </c>
      <c r="BH20" s="1301"/>
      <c r="BI20" s="1301"/>
      <c r="BJ20" s="1301"/>
      <c r="BK20" s="1301"/>
      <c r="BL20" s="1301" t="str">
        <f>MID(SUVAHAVUJ!AF37,3,1)</f>
        <v xml:space="preserve"> </v>
      </c>
      <c r="BM20" s="1301"/>
      <c r="BN20" s="1301"/>
      <c r="BO20" s="1301"/>
      <c r="BP20" s="1301"/>
      <c r="BQ20" s="1301"/>
      <c r="BR20" s="1301" t="str">
        <f>MID(SUVAHAVUJ!AF37,4,1)</f>
        <v xml:space="preserve"> </v>
      </c>
      <c r="BS20" s="1301"/>
      <c r="BT20" s="1301"/>
      <c r="BU20" s="1301"/>
      <c r="BV20" s="1301"/>
      <c r="BW20" s="1301" t="str">
        <f>MID(SUVAHAVUJ!AF37,5,1)</f>
        <v xml:space="preserve"> </v>
      </c>
      <c r="BX20" s="1301"/>
      <c r="BY20" s="1301"/>
      <c r="BZ20" s="1301"/>
      <c r="CA20" s="1301"/>
      <c r="CB20" s="1301"/>
      <c r="CC20" s="1301" t="str">
        <f>MID(SUVAHAVUJ!AF37,6,1)</f>
        <v>1</v>
      </c>
      <c r="CD20" s="1301"/>
      <c r="CE20" s="1301"/>
      <c r="CF20" s="1301"/>
      <c r="CG20" s="1301"/>
      <c r="CH20" s="1301" t="str">
        <f>MID(SUVAHAVUJ!AF37,7,1)</f>
        <v>5</v>
      </c>
      <c r="CI20" s="1301"/>
      <c r="CJ20" s="1301"/>
      <c r="CK20" s="1301"/>
      <c r="CL20" s="1301"/>
      <c r="CM20" s="1301"/>
      <c r="CN20" s="1301" t="str">
        <f>MID(SUVAHAVUJ!AF37,8,1)</f>
        <v>5</v>
      </c>
      <c r="CO20" s="1301"/>
      <c r="CP20" s="1301"/>
      <c r="CQ20" s="1301"/>
      <c r="CR20" s="1301"/>
      <c r="CS20" s="1301" t="str">
        <f>MID(SUVAHAVUJ!AF37,9,1)</f>
        <v>1</v>
      </c>
      <c r="CT20" s="1301"/>
      <c r="CU20" s="1301"/>
      <c r="CV20" s="1301"/>
      <c r="CW20" s="1301"/>
      <c r="CX20" s="1301"/>
      <c r="CY20" s="1301" t="str">
        <f>MID(SUVAHAVUJ!AF37,10,1)</f>
        <v>9</v>
      </c>
      <c r="CZ20" s="1301"/>
      <c r="DA20" s="1301"/>
      <c r="DB20" s="1301"/>
      <c r="DC20" s="1301"/>
      <c r="DD20" s="1301" t="str">
        <f>MID(SUVAHAVUJ!AF37,11,1)</f>
        <v>2</v>
      </c>
      <c r="DE20" s="1301"/>
      <c r="DF20" s="1301"/>
      <c r="DG20" s="1301"/>
      <c r="DH20" s="1301"/>
      <c r="DI20" s="1304"/>
      <c r="DJ20" s="1305"/>
      <c r="DK20" s="1305"/>
      <c r="DL20" s="1305"/>
      <c r="DM20" s="1305"/>
      <c r="DN20" s="1305"/>
      <c r="DO20" s="1305"/>
      <c r="DP20" s="1305"/>
      <c r="DQ20" s="1305"/>
      <c r="DR20" s="1305"/>
      <c r="DS20" s="1305"/>
      <c r="DT20" s="1305"/>
      <c r="DU20" s="1305"/>
      <c r="DV20" s="1305"/>
      <c r="DW20" s="1305"/>
      <c r="DX20" s="1305"/>
      <c r="DY20" s="1305"/>
      <c r="DZ20" s="1305"/>
      <c r="EA20" s="1305"/>
      <c r="EB20" s="1305"/>
      <c r="EC20" s="1305"/>
      <c r="ED20" s="1305"/>
      <c r="EE20" s="1305"/>
      <c r="EF20" s="1305"/>
      <c r="EG20" s="1305"/>
      <c r="EH20" s="1305"/>
      <c r="EI20" s="1305"/>
      <c r="EJ20" s="1305"/>
      <c r="EK20" s="1305"/>
      <c r="EL20" s="1305"/>
      <c r="EM20" s="1305"/>
      <c r="EN20" s="505"/>
      <c r="EO20" s="506"/>
      <c r="EP20" s="1301" t="str">
        <f>MID(SUVAHAVUJ!AG37,1,1)</f>
        <v xml:space="preserve"> </v>
      </c>
      <c r="EQ20" s="1301"/>
      <c r="ER20" s="1301"/>
      <c r="ES20" s="1301"/>
      <c r="ET20" s="1301"/>
      <c r="EU20" s="1301"/>
      <c r="EV20" s="1301" t="str">
        <f>MID(SUVAHAVUJ!AG37,2,1)</f>
        <v xml:space="preserve"> </v>
      </c>
      <c r="EW20" s="1301"/>
      <c r="EX20" s="1301"/>
      <c r="EY20" s="1301"/>
      <c r="EZ20" s="1301"/>
      <c r="FA20" s="1301" t="str">
        <f>MID(SUVAHAVUJ!AG37,3,1)</f>
        <v xml:space="preserve"> </v>
      </c>
      <c r="FB20" s="1301"/>
      <c r="FC20" s="1301"/>
      <c r="FD20" s="1301"/>
      <c r="FE20" s="1301"/>
      <c r="FF20" s="1301"/>
      <c r="FG20" s="1301" t="str">
        <f>MID(SUVAHAVUJ!AG37,4,1)</f>
        <v xml:space="preserve"> </v>
      </c>
      <c r="FH20" s="1301"/>
      <c r="FI20" s="1301"/>
      <c r="FJ20" s="1301"/>
      <c r="FK20" s="1301"/>
      <c r="FL20" s="1301" t="str">
        <f>MID(SUVAHAVUJ!AG37,5,1)</f>
        <v xml:space="preserve"> </v>
      </c>
      <c r="FM20" s="1301"/>
      <c r="FN20" s="1301"/>
      <c r="FO20" s="1301"/>
      <c r="FP20" s="1301"/>
      <c r="FQ20" s="1301"/>
      <c r="FR20" s="1301" t="str">
        <f>MID(SUVAHAVUJ!AG37,6,1)</f>
        <v>1</v>
      </c>
      <c r="FS20" s="1301"/>
      <c r="FT20" s="1301"/>
      <c r="FU20" s="1301"/>
      <c r="FV20" s="1301"/>
      <c r="FW20" s="1301" t="str">
        <f>MID(SUVAHAVUJ!AG37,7,1)</f>
        <v>6</v>
      </c>
      <c r="FX20" s="1301"/>
      <c r="FY20" s="1301"/>
      <c r="FZ20" s="1301"/>
      <c r="GA20" s="1301"/>
      <c r="GB20" s="1301"/>
      <c r="GC20" s="1301" t="str">
        <f>MID(SUVAHAVUJ!AG37,8,1)</f>
        <v>6</v>
      </c>
      <c r="GD20" s="1301"/>
      <c r="GE20" s="1301"/>
      <c r="GF20" s="1301"/>
      <c r="GG20" s="1301"/>
      <c r="GH20" s="1301" t="str">
        <f>MID(SUVAHAVUJ!AG37,9,1)</f>
        <v>3</v>
      </c>
      <c r="GI20" s="1301"/>
      <c r="GJ20" s="1301"/>
      <c r="GK20" s="1301"/>
      <c r="GL20" s="1301"/>
      <c r="GM20" s="1301"/>
      <c r="GN20" s="1301" t="str">
        <f>MID(SUVAHAVUJ!AG37,10,1)</f>
        <v>9</v>
      </c>
      <c r="GO20" s="1301"/>
      <c r="GP20" s="1301"/>
      <c r="GQ20" s="1301"/>
      <c r="GR20" s="1301"/>
      <c r="GS20" s="1302" t="str">
        <f>MID(SUVAHAVUJ!AG37,11,1)</f>
        <v>1</v>
      </c>
      <c r="GT20" s="1302"/>
      <c r="GU20" s="1302"/>
      <c r="GV20" s="1302"/>
      <c r="GW20" s="1303"/>
    </row>
    <row r="21" spans="2:205" s="142" customFormat="1" ht="23.25" customHeight="1" x14ac:dyDescent="0.2">
      <c r="B21" s="1307" t="s">
        <v>2369</v>
      </c>
      <c r="C21" s="1307"/>
      <c r="D21" s="1307"/>
      <c r="E21" s="1307"/>
      <c r="F21" s="1307"/>
      <c r="G21" s="1307"/>
      <c r="H21" s="1307"/>
      <c r="I21" s="1307"/>
      <c r="J21" s="1307"/>
      <c r="K21" s="1307"/>
      <c r="L21" s="1308" t="s">
        <v>3228</v>
      </c>
      <c r="M21" s="1309"/>
      <c r="N21" s="1309"/>
      <c r="O21" s="1309"/>
      <c r="P21" s="1309"/>
      <c r="Q21" s="1309"/>
      <c r="R21" s="1309"/>
      <c r="S21" s="1309"/>
      <c r="T21" s="1309"/>
      <c r="U21" s="1309"/>
      <c r="V21" s="1309"/>
      <c r="W21" s="1309"/>
      <c r="X21" s="1309"/>
      <c r="Y21" s="1309"/>
      <c r="Z21" s="1309"/>
      <c r="AA21" s="1309"/>
      <c r="AB21" s="1309"/>
      <c r="AC21" s="1309"/>
      <c r="AD21" s="1309"/>
      <c r="AE21" s="1309"/>
      <c r="AF21" s="1309"/>
      <c r="AG21" s="1309"/>
      <c r="AH21" s="1309"/>
      <c r="AI21" s="1309"/>
      <c r="AJ21" s="1309"/>
      <c r="AK21" s="1309"/>
      <c r="AL21" s="1309"/>
      <c r="AM21" s="1309"/>
      <c r="AN21" s="1309"/>
      <c r="AO21" s="1309"/>
      <c r="AP21" s="1309"/>
      <c r="AQ21" s="1310" t="s">
        <v>908</v>
      </c>
      <c r="AR21" s="1310"/>
      <c r="AS21" s="1310"/>
      <c r="AT21" s="1310"/>
      <c r="AU21" s="1310"/>
      <c r="AV21" s="1310"/>
      <c r="AW21" s="1310"/>
      <c r="AX21" s="1310"/>
      <c r="AY21" s="505"/>
      <c r="AZ21" s="506"/>
      <c r="BA21" s="1301" t="str">
        <f>MID(SUVAHAVUJ!AD38,1,1)</f>
        <v xml:space="preserve"> </v>
      </c>
      <c r="BB21" s="1301"/>
      <c r="BC21" s="1301"/>
      <c r="BD21" s="1301"/>
      <c r="BE21" s="1301"/>
      <c r="BF21" s="1301"/>
      <c r="BG21" s="1301" t="str">
        <f>MID(SUVAHAVUJ!AD38,2,1)</f>
        <v xml:space="preserve"> </v>
      </c>
      <c r="BH21" s="1301"/>
      <c r="BI21" s="1301"/>
      <c r="BJ21" s="1301"/>
      <c r="BK21" s="1301"/>
      <c r="BL21" s="1301" t="str">
        <f>MID(SUVAHAVUJ!AD38,3,1)</f>
        <v xml:space="preserve"> </v>
      </c>
      <c r="BM21" s="1301"/>
      <c r="BN21" s="1301"/>
      <c r="BO21" s="1301"/>
      <c r="BP21" s="1301"/>
      <c r="BQ21" s="1301"/>
      <c r="BR21" s="1301" t="str">
        <f>MID(SUVAHAVUJ!AD38,4,1)</f>
        <v xml:space="preserve"> </v>
      </c>
      <c r="BS21" s="1301"/>
      <c r="BT21" s="1301"/>
      <c r="BU21" s="1301"/>
      <c r="BV21" s="1301"/>
      <c r="BW21" s="1301" t="str">
        <f>MID(SUVAHAVUJ!AD38,5,1)</f>
        <v xml:space="preserve"> </v>
      </c>
      <c r="BX21" s="1301"/>
      <c r="BY21" s="1301"/>
      <c r="BZ21" s="1301"/>
      <c r="CA21" s="1301"/>
      <c r="CB21" s="1301"/>
      <c r="CC21" s="1301" t="str">
        <f>MID(SUVAHAVUJ!AD38,6,1)</f>
        <v xml:space="preserve"> </v>
      </c>
      <c r="CD21" s="1301"/>
      <c r="CE21" s="1301"/>
      <c r="CF21" s="1301"/>
      <c r="CG21" s="1301"/>
      <c r="CH21" s="1301" t="str">
        <f>MID(SUVAHAVUJ!AD38,7,1)</f>
        <v xml:space="preserve"> </v>
      </c>
      <c r="CI21" s="1301"/>
      <c r="CJ21" s="1301"/>
      <c r="CK21" s="1301"/>
      <c r="CL21" s="1301"/>
      <c r="CM21" s="1301"/>
      <c r="CN21" s="1301" t="str">
        <f>MID(SUVAHAVUJ!AD38,8,1)</f>
        <v xml:space="preserve"> </v>
      </c>
      <c r="CO21" s="1301"/>
      <c r="CP21" s="1301"/>
      <c r="CQ21" s="1301"/>
      <c r="CR21" s="1301"/>
      <c r="CS21" s="1301" t="str">
        <f>MID(SUVAHAVUJ!AD38,9,1)</f>
        <v xml:space="preserve"> </v>
      </c>
      <c r="CT21" s="1301"/>
      <c r="CU21" s="1301"/>
      <c r="CV21" s="1301"/>
      <c r="CW21" s="1301"/>
      <c r="CX21" s="1301"/>
      <c r="CY21" s="1301" t="str">
        <f>MID(SUVAHAVUJ!AD38,10,1)</f>
        <v xml:space="preserve"> </v>
      </c>
      <c r="CZ21" s="1301"/>
      <c r="DA21" s="1301"/>
      <c r="DB21" s="1301"/>
      <c r="DC21" s="1301"/>
      <c r="DD21" s="1301" t="str">
        <f>MID(SUVAHAVUJ!AD38,11,1)</f>
        <v>0</v>
      </c>
      <c r="DE21" s="1301"/>
      <c r="DF21" s="1301"/>
      <c r="DG21" s="1301"/>
      <c r="DH21" s="1301"/>
      <c r="DI21" s="1304"/>
      <c r="DJ21" s="505"/>
      <c r="DK21" s="506"/>
      <c r="DL21" s="1301" t="str">
        <f>MID(SUVAHAVUJ!AE38,1,1)</f>
        <v xml:space="preserve"> </v>
      </c>
      <c r="DM21" s="1301"/>
      <c r="DN21" s="1301"/>
      <c r="DO21" s="1301"/>
      <c r="DP21" s="1301"/>
      <c r="DQ21" s="1301"/>
      <c r="DR21" s="1301" t="str">
        <f>MID(SUVAHAVUJ!AE38,2,1)</f>
        <v xml:space="preserve"> </v>
      </c>
      <c r="DS21" s="1301"/>
      <c r="DT21" s="1301"/>
      <c r="DU21" s="1301"/>
      <c r="DV21" s="1301"/>
      <c r="DW21" s="1301" t="str">
        <f>MID(SUVAHAVUJ!AE38,3,1)</f>
        <v xml:space="preserve"> </v>
      </c>
      <c r="DX21" s="1301"/>
      <c r="DY21" s="1301"/>
      <c r="DZ21" s="1301"/>
      <c r="EA21" s="1301"/>
      <c r="EB21" s="1301"/>
      <c r="EC21" s="1301" t="str">
        <f>MID(SUVAHAVUJ!AE38,4,1)</f>
        <v xml:space="preserve"> </v>
      </c>
      <c r="ED21" s="1301"/>
      <c r="EE21" s="1301"/>
      <c r="EF21" s="1301"/>
      <c r="EG21" s="1301"/>
      <c r="EH21" s="1301" t="str">
        <f>MID(SUVAHAVUJ!AE38,5,1)</f>
        <v xml:space="preserve"> </v>
      </c>
      <c r="EI21" s="1301"/>
      <c r="EJ21" s="1301"/>
      <c r="EK21" s="1301"/>
      <c r="EL21" s="1301"/>
      <c r="EM21" s="1301"/>
      <c r="EN21" s="1301" t="str">
        <f>MID(SUVAHAVUJ!AE38,6,1)</f>
        <v xml:space="preserve"> </v>
      </c>
      <c r="EO21" s="1301"/>
      <c r="EP21" s="1301"/>
      <c r="EQ21" s="1301"/>
      <c r="ER21" s="1301"/>
      <c r="ES21" s="1301" t="str">
        <f>MID(SUVAHAVUJ!AE38,7,1)</f>
        <v xml:space="preserve"> </v>
      </c>
      <c r="ET21" s="1301"/>
      <c r="EU21" s="1301"/>
      <c r="EV21" s="1301"/>
      <c r="EW21" s="1301"/>
      <c r="EX21" s="1301"/>
      <c r="EY21" s="1301" t="str">
        <f>MID(SUVAHAVUJ!AE38,8,1)</f>
        <v xml:space="preserve"> </v>
      </c>
      <c r="EZ21" s="1301"/>
      <c r="FA21" s="1301"/>
      <c r="FB21" s="1301"/>
      <c r="FC21" s="1301"/>
      <c r="FD21" s="1301" t="str">
        <f>MID(SUVAHAVUJ!AE38,9,1)</f>
        <v xml:space="preserve"> </v>
      </c>
      <c r="FE21" s="1301"/>
      <c r="FF21" s="1301"/>
      <c r="FG21" s="1301"/>
      <c r="FH21" s="1301"/>
      <c r="FI21" s="1301"/>
      <c r="FJ21" s="1301" t="str">
        <f>MID(SUVAHAVUJ!AE38,10,1)</f>
        <v xml:space="preserve"> </v>
      </c>
      <c r="FK21" s="1301"/>
      <c r="FL21" s="1301"/>
      <c r="FM21" s="1301"/>
      <c r="FN21" s="1301"/>
      <c r="FO21" s="1302" t="str">
        <f>MID(SUVAHAVUJ!AE38,11,1)</f>
        <v>0</v>
      </c>
      <c r="FP21" s="1302"/>
      <c r="FQ21" s="1302"/>
      <c r="FR21" s="1302"/>
      <c r="FS21" s="1303"/>
      <c r="FT21" s="1306"/>
      <c r="FU21" s="1306"/>
      <c r="FV21" s="1306"/>
      <c r="FW21" s="1306"/>
      <c r="FX21" s="1306"/>
      <c r="FY21" s="1306"/>
      <c r="FZ21" s="1306"/>
      <c r="GA21" s="1306"/>
      <c r="GB21" s="1306"/>
      <c r="GC21" s="1306"/>
      <c r="GD21" s="1306"/>
      <c r="GE21" s="1306"/>
      <c r="GF21" s="1306"/>
      <c r="GG21" s="1306"/>
      <c r="GH21" s="1306"/>
      <c r="GI21" s="1306"/>
      <c r="GJ21" s="1306"/>
      <c r="GK21" s="1306"/>
      <c r="GL21" s="1306"/>
      <c r="GM21" s="1306"/>
      <c r="GN21" s="1306"/>
      <c r="GO21" s="1306"/>
      <c r="GP21" s="1306"/>
      <c r="GQ21" s="1306"/>
      <c r="GR21" s="1306"/>
      <c r="GS21" s="1306"/>
      <c r="GT21" s="1306"/>
      <c r="GU21" s="1306"/>
      <c r="GV21" s="1306"/>
      <c r="GW21" s="1306"/>
    </row>
    <row r="22" spans="2:205" ht="23.25" customHeight="1" x14ac:dyDescent="0.2">
      <c r="B22" s="1307"/>
      <c r="C22" s="1307"/>
      <c r="D22" s="1307"/>
      <c r="E22" s="1307"/>
      <c r="F22" s="1307"/>
      <c r="G22" s="1307"/>
      <c r="H22" s="1307"/>
      <c r="I22" s="1307"/>
      <c r="J22" s="1307"/>
      <c r="K22" s="1307"/>
      <c r="L22" s="1309"/>
      <c r="M22" s="1309"/>
      <c r="N22" s="1309"/>
      <c r="O22" s="1309"/>
      <c r="P22" s="1309"/>
      <c r="Q22" s="1309"/>
      <c r="R22" s="1309"/>
      <c r="S22" s="1309"/>
      <c r="T22" s="1309"/>
      <c r="U22" s="1309"/>
      <c r="V22" s="1309"/>
      <c r="W22" s="1309"/>
      <c r="X22" s="1309"/>
      <c r="Y22" s="1309"/>
      <c r="Z22" s="1309"/>
      <c r="AA22" s="1309"/>
      <c r="AB22" s="1309"/>
      <c r="AC22" s="1309"/>
      <c r="AD22" s="1309"/>
      <c r="AE22" s="1309"/>
      <c r="AF22" s="1309"/>
      <c r="AG22" s="1309"/>
      <c r="AH22" s="1309"/>
      <c r="AI22" s="1309"/>
      <c r="AJ22" s="1309"/>
      <c r="AK22" s="1309"/>
      <c r="AL22" s="1309"/>
      <c r="AM22" s="1309"/>
      <c r="AN22" s="1309"/>
      <c r="AO22" s="1309"/>
      <c r="AP22" s="1309"/>
      <c r="AQ22" s="1310"/>
      <c r="AR22" s="1310"/>
      <c r="AS22" s="1310"/>
      <c r="AT22" s="1310"/>
      <c r="AU22" s="1310"/>
      <c r="AV22" s="1310"/>
      <c r="AW22" s="1310"/>
      <c r="AX22" s="1310"/>
      <c r="AY22" s="505"/>
      <c r="AZ22" s="506"/>
      <c r="BA22" s="1301" t="str">
        <f>MID(SUVAHAVUJ!AF38,1,1)</f>
        <v xml:space="preserve"> </v>
      </c>
      <c r="BB22" s="1301"/>
      <c r="BC22" s="1301"/>
      <c r="BD22" s="1301"/>
      <c r="BE22" s="1301"/>
      <c r="BF22" s="1301"/>
      <c r="BG22" s="1301" t="str">
        <f>MID(SUVAHAVUJ!AF38,2,1)</f>
        <v xml:space="preserve"> </v>
      </c>
      <c r="BH22" s="1301"/>
      <c r="BI22" s="1301"/>
      <c r="BJ22" s="1301"/>
      <c r="BK22" s="1301"/>
      <c r="BL22" s="1301" t="str">
        <f>MID(SUVAHAVUJ!AF38,3,1)</f>
        <v xml:space="preserve"> </v>
      </c>
      <c r="BM22" s="1301"/>
      <c r="BN22" s="1301"/>
      <c r="BO22" s="1301"/>
      <c r="BP22" s="1301"/>
      <c r="BQ22" s="1301"/>
      <c r="BR22" s="1301" t="str">
        <f>MID(SUVAHAVUJ!AF38,4,1)</f>
        <v xml:space="preserve"> </v>
      </c>
      <c r="BS22" s="1301"/>
      <c r="BT22" s="1301"/>
      <c r="BU22" s="1301"/>
      <c r="BV22" s="1301"/>
      <c r="BW22" s="1301" t="str">
        <f>MID(SUVAHAVUJ!AF38,5,1)</f>
        <v xml:space="preserve"> </v>
      </c>
      <c r="BX22" s="1301"/>
      <c r="BY22" s="1301"/>
      <c r="BZ22" s="1301"/>
      <c r="CA22" s="1301"/>
      <c r="CB22" s="1301"/>
      <c r="CC22" s="1301" t="str">
        <f>MID(SUVAHAVUJ!AF38,6,1)</f>
        <v xml:space="preserve"> </v>
      </c>
      <c r="CD22" s="1301"/>
      <c r="CE22" s="1301"/>
      <c r="CF22" s="1301"/>
      <c r="CG22" s="1301"/>
      <c r="CH22" s="1301" t="str">
        <f>MID(SUVAHAVUJ!AF38,7,1)</f>
        <v xml:space="preserve"> </v>
      </c>
      <c r="CI22" s="1301"/>
      <c r="CJ22" s="1301"/>
      <c r="CK22" s="1301"/>
      <c r="CL22" s="1301"/>
      <c r="CM22" s="1301"/>
      <c r="CN22" s="1301" t="str">
        <f>MID(SUVAHAVUJ!AF38,8,1)</f>
        <v xml:space="preserve"> </v>
      </c>
      <c r="CO22" s="1301"/>
      <c r="CP22" s="1301"/>
      <c r="CQ22" s="1301"/>
      <c r="CR22" s="1301"/>
      <c r="CS22" s="1301" t="str">
        <f>MID(SUVAHAVUJ!AF38,9,1)</f>
        <v xml:space="preserve"> </v>
      </c>
      <c r="CT22" s="1301"/>
      <c r="CU22" s="1301"/>
      <c r="CV22" s="1301"/>
      <c r="CW22" s="1301"/>
      <c r="CX22" s="1301"/>
      <c r="CY22" s="1301" t="str">
        <f>MID(SUVAHAVUJ!AF38,10,1)</f>
        <v xml:space="preserve"> </v>
      </c>
      <c r="CZ22" s="1301"/>
      <c r="DA22" s="1301"/>
      <c r="DB22" s="1301"/>
      <c r="DC22" s="1301"/>
      <c r="DD22" s="1301" t="str">
        <f>MID(SUVAHAVUJ!AF38,11,1)</f>
        <v>0</v>
      </c>
      <c r="DE22" s="1301"/>
      <c r="DF22" s="1301"/>
      <c r="DG22" s="1301"/>
      <c r="DH22" s="1301"/>
      <c r="DI22" s="1304"/>
      <c r="DJ22" s="1305"/>
      <c r="DK22" s="1305"/>
      <c r="DL22" s="1305"/>
      <c r="DM22" s="1305"/>
      <c r="DN22" s="1305"/>
      <c r="DO22" s="1305"/>
      <c r="DP22" s="1305"/>
      <c r="DQ22" s="1305"/>
      <c r="DR22" s="1305"/>
      <c r="DS22" s="1305"/>
      <c r="DT22" s="1305"/>
      <c r="DU22" s="1305"/>
      <c r="DV22" s="1305"/>
      <c r="DW22" s="1305"/>
      <c r="DX22" s="1305"/>
      <c r="DY22" s="1305"/>
      <c r="DZ22" s="1305"/>
      <c r="EA22" s="1305"/>
      <c r="EB22" s="1305"/>
      <c r="EC22" s="1305"/>
      <c r="ED22" s="1305"/>
      <c r="EE22" s="1305"/>
      <c r="EF22" s="1305"/>
      <c r="EG22" s="1305"/>
      <c r="EH22" s="1305"/>
      <c r="EI22" s="1305"/>
      <c r="EJ22" s="1305"/>
      <c r="EK22" s="1305"/>
      <c r="EL22" s="1305"/>
      <c r="EM22" s="1305"/>
      <c r="EN22" s="505"/>
      <c r="EO22" s="506"/>
      <c r="EP22" s="1301" t="str">
        <f>MID(SUVAHAVUJ!AG38,1,1)</f>
        <v xml:space="preserve"> </v>
      </c>
      <c r="EQ22" s="1301"/>
      <c r="ER22" s="1301"/>
      <c r="ES22" s="1301"/>
      <c r="ET22" s="1301"/>
      <c r="EU22" s="1301"/>
      <c r="EV22" s="1301" t="str">
        <f>MID(SUVAHAVUJ!AG38,2,1)</f>
        <v xml:space="preserve"> </v>
      </c>
      <c r="EW22" s="1301"/>
      <c r="EX22" s="1301"/>
      <c r="EY22" s="1301"/>
      <c r="EZ22" s="1301"/>
      <c r="FA22" s="1301" t="str">
        <f>MID(SUVAHAVUJ!AG38,3,1)</f>
        <v xml:space="preserve"> </v>
      </c>
      <c r="FB22" s="1301"/>
      <c r="FC22" s="1301"/>
      <c r="FD22" s="1301"/>
      <c r="FE22" s="1301"/>
      <c r="FF22" s="1301"/>
      <c r="FG22" s="1301" t="str">
        <f>MID(SUVAHAVUJ!AG38,4,1)</f>
        <v xml:space="preserve"> </v>
      </c>
      <c r="FH22" s="1301"/>
      <c r="FI22" s="1301"/>
      <c r="FJ22" s="1301"/>
      <c r="FK22" s="1301"/>
      <c r="FL22" s="1301" t="str">
        <f>MID(SUVAHAVUJ!AG38,5,1)</f>
        <v xml:space="preserve"> </v>
      </c>
      <c r="FM22" s="1301"/>
      <c r="FN22" s="1301"/>
      <c r="FO22" s="1301"/>
      <c r="FP22" s="1301"/>
      <c r="FQ22" s="1301"/>
      <c r="FR22" s="1301" t="str">
        <f>MID(SUVAHAVUJ!AG38,6,1)</f>
        <v xml:space="preserve"> </v>
      </c>
      <c r="FS22" s="1301"/>
      <c r="FT22" s="1301"/>
      <c r="FU22" s="1301"/>
      <c r="FV22" s="1301"/>
      <c r="FW22" s="1301" t="str">
        <f>MID(SUVAHAVUJ!AG38,7,1)</f>
        <v xml:space="preserve"> </v>
      </c>
      <c r="FX22" s="1301"/>
      <c r="FY22" s="1301"/>
      <c r="FZ22" s="1301"/>
      <c r="GA22" s="1301"/>
      <c r="GB22" s="1301"/>
      <c r="GC22" s="1301" t="str">
        <f>MID(SUVAHAVUJ!AG38,8,1)</f>
        <v xml:space="preserve"> </v>
      </c>
      <c r="GD22" s="1301"/>
      <c r="GE22" s="1301"/>
      <c r="GF22" s="1301"/>
      <c r="GG22" s="1301"/>
      <c r="GH22" s="1301" t="str">
        <f>MID(SUVAHAVUJ!AG38,9,1)</f>
        <v xml:space="preserve"> </v>
      </c>
      <c r="GI22" s="1301"/>
      <c r="GJ22" s="1301"/>
      <c r="GK22" s="1301"/>
      <c r="GL22" s="1301"/>
      <c r="GM22" s="1301"/>
      <c r="GN22" s="1301" t="str">
        <f>MID(SUVAHAVUJ!AG38,10,1)</f>
        <v xml:space="preserve"> </v>
      </c>
      <c r="GO22" s="1301"/>
      <c r="GP22" s="1301"/>
      <c r="GQ22" s="1301"/>
      <c r="GR22" s="1301"/>
      <c r="GS22" s="1302" t="str">
        <f>MID(SUVAHAVUJ!AG38,11,1)</f>
        <v>0</v>
      </c>
      <c r="GT22" s="1302"/>
      <c r="GU22" s="1302"/>
      <c r="GV22" s="1302"/>
      <c r="GW22" s="1303"/>
    </row>
    <row r="23" spans="2:205" s="142" customFormat="1" ht="23.25" customHeight="1" x14ac:dyDescent="0.2">
      <c r="B23" s="1307" t="s">
        <v>2372</v>
      </c>
      <c r="C23" s="1307"/>
      <c r="D23" s="1307"/>
      <c r="E23" s="1307"/>
      <c r="F23" s="1307"/>
      <c r="G23" s="1307"/>
      <c r="H23" s="1307"/>
      <c r="I23" s="1307"/>
      <c r="J23" s="1307"/>
      <c r="K23" s="1307"/>
      <c r="L23" s="1308" t="s">
        <v>3229</v>
      </c>
      <c r="M23" s="1309"/>
      <c r="N23" s="1309"/>
      <c r="O23" s="1309"/>
      <c r="P23" s="1309"/>
      <c r="Q23" s="1309"/>
      <c r="R23" s="1309"/>
      <c r="S23" s="1309"/>
      <c r="T23" s="1309"/>
      <c r="U23" s="1309"/>
      <c r="V23" s="1309"/>
      <c r="W23" s="1309"/>
      <c r="X23" s="1309"/>
      <c r="Y23" s="1309"/>
      <c r="Z23" s="1309"/>
      <c r="AA23" s="1309"/>
      <c r="AB23" s="1309"/>
      <c r="AC23" s="1309"/>
      <c r="AD23" s="1309"/>
      <c r="AE23" s="1309"/>
      <c r="AF23" s="1309"/>
      <c r="AG23" s="1309"/>
      <c r="AH23" s="1309"/>
      <c r="AI23" s="1309"/>
      <c r="AJ23" s="1309"/>
      <c r="AK23" s="1309"/>
      <c r="AL23" s="1309"/>
      <c r="AM23" s="1309"/>
      <c r="AN23" s="1309"/>
      <c r="AO23" s="1309"/>
      <c r="AP23" s="1309"/>
      <c r="AQ23" s="1310" t="s">
        <v>896</v>
      </c>
      <c r="AR23" s="1310"/>
      <c r="AS23" s="1310"/>
      <c r="AT23" s="1310"/>
      <c r="AU23" s="1310"/>
      <c r="AV23" s="1310"/>
      <c r="AW23" s="1310"/>
      <c r="AX23" s="1310"/>
      <c r="AY23" s="505"/>
      <c r="AZ23" s="506"/>
      <c r="BA23" s="1301" t="str">
        <f>MID(SUVAHAVUJ!AD39,1,1)</f>
        <v xml:space="preserve"> </v>
      </c>
      <c r="BB23" s="1301"/>
      <c r="BC23" s="1301"/>
      <c r="BD23" s="1301"/>
      <c r="BE23" s="1301"/>
      <c r="BF23" s="1301"/>
      <c r="BG23" s="1301" t="str">
        <f>MID(SUVAHAVUJ!AD39,2,1)</f>
        <v xml:space="preserve"> </v>
      </c>
      <c r="BH23" s="1301"/>
      <c r="BI23" s="1301"/>
      <c r="BJ23" s="1301"/>
      <c r="BK23" s="1301"/>
      <c r="BL23" s="1301" t="str">
        <f>MID(SUVAHAVUJ!AD39,3,1)</f>
        <v xml:space="preserve"> </v>
      </c>
      <c r="BM23" s="1301"/>
      <c r="BN23" s="1301"/>
      <c r="BO23" s="1301"/>
      <c r="BP23" s="1301"/>
      <c r="BQ23" s="1301"/>
      <c r="BR23" s="1301" t="str">
        <f>MID(SUVAHAVUJ!AD39,4,1)</f>
        <v xml:space="preserve"> </v>
      </c>
      <c r="BS23" s="1301"/>
      <c r="BT23" s="1301"/>
      <c r="BU23" s="1301"/>
      <c r="BV23" s="1301"/>
      <c r="BW23" s="1301" t="str">
        <f>MID(SUVAHAVUJ!AD39,5,1)</f>
        <v xml:space="preserve"> </v>
      </c>
      <c r="BX23" s="1301"/>
      <c r="BY23" s="1301"/>
      <c r="BZ23" s="1301"/>
      <c r="CA23" s="1301"/>
      <c r="CB23" s="1301"/>
      <c r="CC23" s="1301" t="str">
        <f>MID(SUVAHAVUJ!AD39,6,1)</f>
        <v xml:space="preserve"> </v>
      </c>
      <c r="CD23" s="1301"/>
      <c r="CE23" s="1301"/>
      <c r="CF23" s="1301"/>
      <c r="CG23" s="1301"/>
      <c r="CH23" s="1301" t="str">
        <f>MID(SUVAHAVUJ!AD39,7,1)</f>
        <v xml:space="preserve"> </v>
      </c>
      <c r="CI23" s="1301"/>
      <c r="CJ23" s="1301"/>
      <c r="CK23" s="1301"/>
      <c r="CL23" s="1301"/>
      <c r="CM23" s="1301"/>
      <c r="CN23" s="1301" t="str">
        <f>MID(SUVAHAVUJ!AD39,8,1)</f>
        <v xml:space="preserve"> </v>
      </c>
      <c r="CO23" s="1301"/>
      <c r="CP23" s="1301"/>
      <c r="CQ23" s="1301"/>
      <c r="CR23" s="1301"/>
      <c r="CS23" s="1301" t="str">
        <f>MID(SUVAHAVUJ!AD39,9,1)</f>
        <v xml:space="preserve"> </v>
      </c>
      <c r="CT23" s="1301"/>
      <c r="CU23" s="1301"/>
      <c r="CV23" s="1301"/>
      <c r="CW23" s="1301"/>
      <c r="CX23" s="1301"/>
      <c r="CY23" s="1301" t="str">
        <f>MID(SUVAHAVUJ!AD39,10,1)</f>
        <v xml:space="preserve"> </v>
      </c>
      <c r="CZ23" s="1301"/>
      <c r="DA23" s="1301"/>
      <c r="DB23" s="1301"/>
      <c r="DC23" s="1301"/>
      <c r="DD23" s="1301" t="str">
        <f>MID(SUVAHAVUJ!AD39,11,1)</f>
        <v>0</v>
      </c>
      <c r="DE23" s="1301"/>
      <c r="DF23" s="1301"/>
      <c r="DG23" s="1301"/>
      <c r="DH23" s="1301"/>
      <c r="DI23" s="1304"/>
      <c r="DJ23" s="505"/>
      <c r="DK23" s="506"/>
      <c r="DL23" s="1301" t="str">
        <f>MID(SUVAHAVUJ!AE39,1,1)</f>
        <v xml:space="preserve"> </v>
      </c>
      <c r="DM23" s="1301"/>
      <c r="DN23" s="1301"/>
      <c r="DO23" s="1301"/>
      <c r="DP23" s="1301"/>
      <c r="DQ23" s="1301"/>
      <c r="DR23" s="1301" t="str">
        <f>MID(SUVAHAVUJ!AE39,2,1)</f>
        <v xml:space="preserve"> </v>
      </c>
      <c r="DS23" s="1301"/>
      <c r="DT23" s="1301"/>
      <c r="DU23" s="1301"/>
      <c r="DV23" s="1301"/>
      <c r="DW23" s="1301" t="str">
        <f>MID(SUVAHAVUJ!AE39,3,1)</f>
        <v xml:space="preserve"> </v>
      </c>
      <c r="DX23" s="1301"/>
      <c r="DY23" s="1301"/>
      <c r="DZ23" s="1301"/>
      <c r="EA23" s="1301"/>
      <c r="EB23" s="1301"/>
      <c r="EC23" s="1301" t="str">
        <f>MID(SUVAHAVUJ!AE39,4,1)</f>
        <v xml:space="preserve"> </v>
      </c>
      <c r="ED23" s="1301"/>
      <c r="EE23" s="1301"/>
      <c r="EF23" s="1301"/>
      <c r="EG23" s="1301"/>
      <c r="EH23" s="1301" t="str">
        <f>MID(SUVAHAVUJ!AE39,5,1)</f>
        <v xml:space="preserve"> </v>
      </c>
      <c r="EI23" s="1301"/>
      <c r="EJ23" s="1301"/>
      <c r="EK23" s="1301"/>
      <c r="EL23" s="1301"/>
      <c r="EM23" s="1301"/>
      <c r="EN23" s="1301" t="str">
        <f>MID(SUVAHAVUJ!AE39,6,1)</f>
        <v xml:space="preserve"> </v>
      </c>
      <c r="EO23" s="1301"/>
      <c r="EP23" s="1301"/>
      <c r="EQ23" s="1301"/>
      <c r="ER23" s="1301"/>
      <c r="ES23" s="1301" t="str">
        <f>MID(SUVAHAVUJ!AE39,7,1)</f>
        <v xml:space="preserve"> </v>
      </c>
      <c r="ET23" s="1301"/>
      <c r="EU23" s="1301"/>
      <c r="EV23" s="1301"/>
      <c r="EW23" s="1301"/>
      <c r="EX23" s="1301"/>
      <c r="EY23" s="1301" t="str">
        <f>MID(SUVAHAVUJ!AE39,8,1)</f>
        <v xml:space="preserve"> </v>
      </c>
      <c r="EZ23" s="1301"/>
      <c r="FA23" s="1301"/>
      <c r="FB23" s="1301"/>
      <c r="FC23" s="1301"/>
      <c r="FD23" s="1301" t="str">
        <f>MID(SUVAHAVUJ!AE39,9,1)</f>
        <v xml:space="preserve"> </v>
      </c>
      <c r="FE23" s="1301"/>
      <c r="FF23" s="1301"/>
      <c r="FG23" s="1301"/>
      <c r="FH23" s="1301"/>
      <c r="FI23" s="1301"/>
      <c r="FJ23" s="1301" t="str">
        <f>MID(SUVAHAVUJ!AE39,10,1)</f>
        <v xml:space="preserve"> </v>
      </c>
      <c r="FK23" s="1301"/>
      <c r="FL23" s="1301"/>
      <c r="FM23" s="1301"/>
      <c r="FN23" s="1301"/>
      <c r="FO23" s="1302" t="str">
        <f>MID(SUVAHAVUJ!AE39,11,1)</f>
        <v>0</v>
      </c>
      <c r="FP23" s="1302"/>
      <c r="FQ23" s="1302"/>
      <c r="FR23" s="1302"/>
      <c r="FS23" s="1303"/>
      <c r="FT23" s="1306"/>
      <c r="FU23" s="1306"/>
      <c r="FV23" s="1306"/>
      <c r="FW23" s="1306"/>
      <c r="FX23" s="1306"/>
      <c r="FY23" s="1306"/>
      <c r="FZ23" s="1306"/>
      <c r="GA23" s="1306"/>
      <c r="GB23" s="1306"/>
      <c r="GC23" s="1306"/>
      <c r="GD23" s="1306"/>
      <c r="GE23" s="1306"/>
      <c r="GF23" s="1306"/>
      <c r="GG23" s="1306"/>
      <c r="GH23" s="1306"/>
      <c r="GI23" s="1306"/>
      <c r="GJ23" s="1306"/>
      <c r="GK23" s="1306"/>
      <c r="GL23" s="1306"/>
      <c r="GM23" s="1306"/>
      <c r="GN23" s="1306"/>
      <c r="GO23" s="1306"/>
      <c r="GP23" s="1306"/>
      <c r="GQ23" s="1306"/>
      <c r="GR23" s="1306"/>
      <c r="GS23" s="1306"/>
      <c r="GT23" s="1306"/>
      <c r="GU23" s="1306"/>
      <c r="GV23" s="1306"/>
      <c r="GW23" s="1306"/>
    </row>
    <row r="24" spans="2:205" ht="23.25" customHeight="1" x14ac:dyDescent="0.2">
      <c r="B24" s="1307"/>
      <c r="C24" s="1307"/>
      <c r="D24" s="1307"/>
      <c r="E24" s="1307"/>
      <c r="F24" s="1307"/>
      <c r="G24" s="1307"/>
      <c r="H24" s="1307"/>
      <c r="I24" s="1307"/>
      <c r="J24" s="1307"/>
      <c r="K24" s="1307"/>
      <c r="L24" s="1309"/>
      <c r="M24" s="1309"/>
      <c r="N24" s="1309"/>
      <c r="O24" s="1309"/>
      <c r="P24" s="1309"/>
      <c r="Q24" s="1309"/>
      <c r="R24" s="1309"/>
      <c r="S24" s="1309"/>
      <c r="T24" s="1309"/>
      <c r="U24" s="1309"/>
      <c r="V24" s="1309"/>
      <c r="W24" s="1309"/>
      <c r="X24" s="1309"/>
      <c r="Y24" s="1309"/>
      <c r="Z24" s="1309"/>
      <c r="AA24" s="1309"/>
      <c r="AB24" s="1309"/>
      <c r="AC24" s="1309"/>
      <c r="AD24" s="1309"/>
      <c r="AE24" s="1309"/>
      <c r="AF24" s="1309"/>
      <c r="AG24" s="1309"/>
      <c r="AH24" s="1309"/>
      <c r="AI24" s="1309"/>
      <c r="AJ24" s="1309"/>
      <c r="AK24" s="1309"/>
      <c r="AL24" s="1309"/>
      <c r="AM24" s="1309"/>
      <c r="AN24" s="1309"/>
      <c r="AO24" s="1309"/>
      <c r="AP24" s="1309"/>
      <c r="AQ24" s="1310"/>
      <c r="AR24" s="1310"/>
      <c r="AS24" s="1310"/>
      <c r="AT24" s="1310"/>
      <c r="AU24" s="1310"/>
      <c r="AV24" s="1310"/>
      <c r="AW24" s="1310"/>
      <c r="AX24" s="1310"/>
      <c r="AY24" s="505"/>
      <c r="AZ24" s="506"/>
      <c r="BA24" s="1301" t="str">
        <f>MID(SUVAHAVUJ!AF39,1,1)</f>
        <v xml:space="preserve"> </v>
      </c>
      <c r="BB24" s="1301"/>
      <c r="BC24" s="1301"/>
      <c r="BD24" s="1301"/>
      <c r="BE24" s="1301"/>
      <c r="BF24" s="1301"/>
      <c r="BG24" s="1301" t="str">
        <f>MID(SUVAHAVUJ!AF39,2,1)</f>
        <v xml:space="preserve"> </v>
      </c>
      <c r="BH24" s="1301"/>
      <c r="BI24" s="1301"/>
      <c r="BJ24" s="1301"/>
      <c r="BK24" s="1301"/>
      <c r="BL24" s="1301" t="str">
        <f>MID(SUVAHAVUJ!AF39,3,1)</f>
        <v xml:space="preserve"> </v>
      </c>
      <c r="BM24" s="1301"/>
      <c r="BN24" s="1301"/>
      <c r="BO24" s="1301"/>
      <c r="BP24" s="1301"/>
      <c r="BQ24" s="1301"/>
      <c r="BR24" s="1301" t="str">
        <f>MID(SUVAHAVUJ!AF39,4,1)</f>
        <v xml:space="preserve"> </v>
      </c>
      <c r="BS24" s="1301"/>
      <c r="BT24" s="1301"/>
      <c r="BU24" s="1301"/>
      <c r="BV24" s="1301"/>
      <c r="BW24" s="1301" t="str">
        <f>MID(SUVAHAVUJ!AF39,5,1)</f>
        <v xml:space="preserve"> </v>
      </c>
      <c r="BX24" s="1301"/>
      <c r="BY24" s="1301"/>
      <c r="BZ24" s="1301"/>
      <c r="CA24" s="1301"/>
      <c r="CB24" s="1301"/>
      <c r="CC24" s="1301" t="str">
        <f>MID(SUVAHAVUJ!AF39,6,1)</f>
        <v xml:space="preserve"> </v>
      </c>
      <c r="CD24" s="1301"/>
      <c r="CE24" s="1301"/>
      <c r="CF24" s="1301"/>
      <c r="CG24" s="1301"/>
      <c r="CH24" s="1301" t="str">
        <f>MID(SUVAHAVUJ!AF39,7,1)</f>
        <v xml:space="preserve"> </v>
      </c>
      <c r="CI24" s="1301"/>
      <c r="CJ24" s="1301"/>
      <c r="CK24" s="1301"/>
      <c r="CL24" s="1301"/>
      <c r="CM24" s="1301"/>
      <c r="CN24" s="1301" t="str">
        <f>MID(SUVAHAVUJ!AF39,8,1)</f>
        <v xml:space="preserve"> </v>
      </c>
      <c r="CO24" s="1301"/>
      <c r="CP24" s="1301"/>
      <c r="CQ24" s="1301"/>
      <c r="CR24" s="1301"/>
      <c r="CS24" s="1301" t="str">
        <f>MID(SUVAHAVUJ!AF39,9,1)</f>
        <v xml:space="preserve"> </v>
      </c>
      <c r="CT24" s="1301"/>
      <c r="CU24" s="1301"/>
      <c r="CV24" s="1301"/>
      <c r="CW24" s="1301"/>
      <c r="CX24" s="1301"/>
      <c r="CY24" s="1301" t="str">
        <f>MID(SUVAHAVUJ!AF39,10,1)</f>
        <v xml:space="preserve"> </v>
      </c>
      <c r="CZ24" s="1301"/>
      <c r="DA24" s="1301"/>
      <c r="DB24" s="1301"/>
      <c r="DC24" s="1301"/>
      <c r="DD24" s="1301" t="str">
        <f>MID(SUVAHAVUJ!AF39,11,1)</f>
        <v>0</v>
      </c>
      <c r="DE24" s="1301"/>
      <c r="DF24" s="1301"/>
      <c r="DG24" s="1301"/>
      <c r="DH24" s="1301"/>
      <c r="DI24" s="1304"/>
      <c r="DJ24" s="1305"/>
      <c r="DK24" s="1305"/>
      <c r="DL24" s="1305"/>
      <c r="DM24" s="1305"/>
      <c r="DN24" s="1305"/>
      <c r="DO24" s="1305"/>
      <c r="DP24" s="1305"/>
      <c r="DQ24" s="1305"/>
      <c r="DR24" s="1305"/>
      <c r="DS24" s="1305"/>
      <c r="DT24" s="1305"/>
      <c r="DU24" s="1305"/>
      <c r="DV24" s="1305"/>
      <c r="DW24" s="1305"/>
      <c r="DX24" s="1305"/>
      <c r="DY24" s="1305"/>
      <c r="DZ24" s="1305"/>
      <c r="EA24" s="1305"/>
      <c r="EB24" s="1305"/>
      <c r="EC24" s="1305"/>
      <c r="ED24" s="1305"/>
      <c r="EE24" s="1305"/>
      <c r="EF24" s="1305"/>
      <c r="EG24" s="1305"/>
      <c r="EH24" s="1305"/>
      <c r="EI24" s="1305"/>
      <c r="EJ24" s="1305"/>
      <c r="EK24" s="1305"/>
      <c r="EL24" s="1305"/>
      <c r="EM24" s="1305"/>
      <c r="EN24" s="505"/>
      <c r="EO24" s="506"/>
      <c r="EP24" s="1301" t="str">
        <f>MID(SUVAHAVUJ!AG39,1,1)</f>
        <v xml:space="preserve"> </v>
      </c>
      <c r="EQ24" s="1301"/>
      <c r="ER24" s="1301"/>
      <c r="ES24" s="1301"/>
      <c r="ET24" s="1301"/>
      <c r="EU24" s="1301"/>
      <c r="EV24" s="1301" t="str">
        <f>MID(SUVAHAVUJ!AG39,2,1)</f>
        <v xml:space="preserve"> </v>
      </c>
      <c r="EW24" s="1301"/>
      <c r="EX24" s="1301"/>
      <c r="EY24" s="1301"/>
      <c r="EZ24" s="1301"/>
      <c r="FA24" s="1301" t="str">
        <f>MID(SUVAHAVUJ!AG39,3,1)</f>
        <v xml:space="preserve"> </v>
      </c>
      <c r="FB24" s="1301"/>
      <c r="FC24" s="1301"/>
      <c r="FD24" s="1301"/>
      <c r="FE24" s="1301"/>
      <c r="FF24" s="1301"/>
      <c r="FG24" s="1301" t="str">
        <f>MID(SUVAHAVUJ!AG39,4,1)</f>
        <v xml:space="preserve"> </v>
      </c>
      <c r="FH24" s="1301"/>
      <c r="FI24" s="1301"/>
      <c r="FJ24" s="1301"/>
      <c r="FK24" s="1301"/>
      <c r="FL24" s="1301" t="str">
        <f>MID(SUVAHAVUJ!AG39,5,1)</f>
        <v xml:space="preserve"> </v>
      </c>
      <c r="FM24" s="1301"/>
      <c r="FN24" s="1301"/>
      <c r="FO24" s="1301"/>
      <c r="FP24" s="1301"/>
      <c r="FQ24" s="1301"/>
      <c r="FR24" s="1301" t="str">
        <f>MID(SUVAHAVUJ!AG39,6,1)</f>
        <v xml:space="preserve"> </v>
      </c>
      <c r="FS24" s="1301"/>
      <c r="FT24" s="1301"/>
      <c r="FU24" s="1301"/>
      <c r="FV24" s="1301"/>
      <c r="FW24" s="1301" t="str">
        <f>MID(SUVAHAVUJ!AG39,7,1)</f>
        <v xml:space="preserve"> </v>
      </c>
      <c r="FX24" s="1301"/>
      <c r="FY24" s="1301"/>
      <c r="FZ24" s="1301"/>
      <c r="GA24" s="1301"/>
      <c r="GB24" s="1301"/>
      <c r="GC24" s="1301" t="str">
        <f>MID(SUVAHAVUJ!AG39,8,1)</f>
        <v xml:space="preserve"> </v>
      </c>
      <c r="GD24" s="1301"/>
      <c r="GE24" s="1301"/>
      <c r="GF24" s="1301"/>
      <c r="GG24" s="1301"/>
      <c r="GH24" s="1301" t="str">
        <f>MID(SUVAHAVUJ!AG39,9,1)</f>
        <v xml:space="preserve"> </v>
      </c>
      <c r="GI24" s="1301"/>
      <c r="GJ24" s="1301"/>
      <c r="GK24" s="1301"/>
      <c r="GL24" s="1301"/>
      <c r="GM24" s="1301"/>
      <c r="GN24" s="1301" t="str">
        <f>MID(SUVAHAVUJ!AG39,10,1)</f>
        <v xml:space="preserve"> </v>
      </c>
      <c r="GO24" s="1301"/>
      <c r="GP24" s="1301"/>
      <c r="GQ24" s="1301"/>
      <c r="GR24" s="1301"/>
      <c r="GS24" s="1302" t="str">
        <f>MID(SUVAHAVUJ!AG39,11,1)</f>
        <v>0</v>
      </c>
      <c r="GT24" s="1302"/>
      <c r="GU24" s="1302"/>
      <c r="GV24" s="1302"/>
      <c r="GW24" s="1303"/>
    </row>
    <row r="25" spans="2:205" s="142" customFormat="1" ht="23.25" customHeight="1" x14ac:dyDescent="0.2">
      <c r="B25" s="1307" t="s">
        <v>2375</v>
      </c>
      <c r="C25" s="1307"/>
      <c r="D25" s="1307"/>
      <c r="E25" s="1307"/>
      <c r="F25" s="1307"/>
      <c r="G25" s="1307"/>
      <c r="H25" s="1307"/>
      <c r="I25" s="1307"/>
      <c r="J25" s="1307"/>
      <c r="K25" s="1307"/>
      <c r="L25" s="1316" t="s">
        <v>3230</v>
      </c>
      <c r="M25" s="1317"/>
      <c r="N25" s="1317"/>
      <c r="O25" s="1317"/>
      <c r="P25" s="1317"/>
      <c r="Q25" s="1317"/>
      <c r="R25" s="1317"/>
      <c r="S25" s="1317"/>
      <c r="T25" s="1317"/>
      <c r="U25" s="1317"/>
      <c r="V25" s="1317"/>
      <c r="W25" s="1317"/>
      <c r="X25" s="1317"/>
      <c r="Y25" s="1317"/>
      <c r="Z25" s="1317"/>
      <c r="AA25" s="1317"/>
      <c r="AB25" s="1317"/>
      <c r="AC25" s="1317"/>
      <c r="AD25" s="1317"/>
      <c r="AE25" s="1317"/>
      <c r="AF25" s="1317"/>
      <c r="AG25" s="1317"/>
      <c r="AH25" s="1317"/>
      <c r="AI25" s="1317"/>
      <c r="AJ25" s="1317"/>
      <c r="AK25" s="1317"/>
      <c r="AL25" s="1317"/>
      <c r="AM25" s="1317"/>
      <c r="AN25" s="1317"/>
      <c r="AO25" s="1317"/>
      <c r="AP25" s="1317"/>
      <c r="AQ25" s="1310" t="s">
        <v>897</v>
      </c>
      <c r="AR25" s="1310"/>
      <c r="AS25" s="1310"/>
      <c r="AT25" s="1310"/>
      <c r="AU25" s="1310"/>
      <c r="AV25" s="1310"/>
      <c r="AW25" s="1310"/>
      <c r="AX25" s="1310"/>
      <c r="AY25" s="505"/>
      <c r="AZ25" s="506"/>
      <c r="BA25" s="1301" t="str">
        <f>MID(SUVAHAVUJ!AD40,1,1)</f>
        <v xml:space="preserve"> </v>
      </c>
      <c r="BB25" s="1301"/>
      <c r="BC25" s="1301"/>
      <c r="BD25" s="1301"/>
      <c r="BE25" s="1301"/>
      <c r="BF25" s="1301"/>
      <c r="BG25" s="1301" t="str">
        <f>MID(SUVAHAVUJ!AD40,2,1)</f>
        <v xml:space="preserve"> </v>
      </c>
      <c r="BH25" s="1301"/>
      <c r="BI25" s="1301"/>
      <c r="BJ25" s="1301"/>
      <c r="BK25" s="1301"/>
      <c r="BL25" s="1301" t="str">
        <f>MID(SUVAHAVUJ!AD40,3,1)</f>
        <v xml:space="preserve"> </v>
      </c>
      <c r="BM25" s="1301"/>
      <c r="BN25" s="1301"/>
      <c r="BO25" s="1301"/>
      <c r="BP25" s="1301"/>
      <c r="BQ25" s="1301"/>
      <c r="BR25" s="1301" t="str">
        <f>MID(SUVAHAVUJ!AD40,4,1)</f>
        <v xml:space="preserve"> </v>
      </c>
      <c r="BS25" s="1301"/>
      <c r="BT25" s="1301"/>
      <c r="BU25" s="1301"/>
      <c r="BV25" s="1301"/>
      <c r="BW25" s="1301" t="str">
        <f>MID(SUVAHAVUJ!AD40,5,1)</f>
        <v xml:space="preserve"> </v>
      </c>
      <c r="BX25" s="1301"/>
      <c r="BY25" s="1301"/>
      <c r="BZ25" s="1301"/>
      <c r="CA25" s="1301"/>
      <c r="CB25" s="1301"/>
      <c r="CC25" s="1301" t="str">
        <f>MID(SUVAHAVUJ!AD40,6,1)</f>
        <v xml:space="preserve"> </v>
      </c>
      <c r="CD25" s="1301"/>
      <c r="CE25" s="1301"/>
      <c r="CF25" s="1301"/>
      <c r="CG25" s="1301"/>
      <c r="CH25" s="1301" t="str">
        <f>MID(SUVAHAVUJ!AD40,7,1)</f>
        <v xml:space="preserve"> </v>
      </c>
      <c r="CI25" s="1301"/>
      <c r="CJ25" s="1301"/>
      <c r="CK25" s="1301"/>
      <c r="CL25" s="1301"/>
      <c r="CM25" s="1301"/>
      <c r="CN25" s="1301" t="str">
        <f>MID(SUVAHAVUJ!AD40,8,1)</f>
        <v xml:space="preserve"> </v>
      </c>
      <c r="CO25" s="1301"/>
      <c r="CP25" s="1301"/>
      <c r="CQ25" s="1301"/>
      <c r="CR25" s="1301"/>
      <c r="CS25" s="1301" t="str">
        <f>MID(SUVAHAVUJ!AD40,9,1)</f>
        <v xml:space="preserve"> </v>
      </c>
      <c r="CT25" s="1301"/>
      <c r="CU25" s="1301"/>
      <c r="CV25" s="1301"/>
      <c r="CW25" s="1301"/>
      <c r="CX25" s="1301"/>
      <c r="CY25" s="1301" t="str">
        <f>MID(SUVAHAVUJ!AD40,10,1)</f>
        <v xml:space="preserve"> </v>
      </c>
      <c r="CZ25" s="1301"/>
      <c r="DA25" s="1301"/>
      <c r="DB25" s="1301"/>
      <c r="DC25" s="1301"/>
      <c r="DD25" s="1301" t="str">
        <f>MID(SUVAHAVUJ!AD40,11,1)</f>
        <v>0</v>
      </c>
      <c r="DE25" s="1301"/>
      <c r="DF25" s="1301"/>
      <c r="DG25" s="1301"/>
      <c r="DH25" s="1301"/>
      <c r="DI25" s="1304"/>
      <c r="DJ25" s="505"/>
      <c r="DK25" s="506"/>
      <c r="DL25" s="1301" t="str">
        <f>MID(SUVAHAVUJ!AE40,1,1)</f>
        <v xml:space="preserve"> </v>
      </c>
      <c r="DM25" s="1301"/>
      <c r="DN25" s="1301"/>
      <c r="DO25" s="1301"/>
      <c r="DP25" s="1301"/>
      <c r="DQ25" s="1301"/>
      <c r="DR25" s="1301" t="str">
        <f>MID(SUVAHAVUJ!AE40,2,1)</f>
        <v xml:space="preserve"> </v>
      </c>
      <c r="DS25" s="1301"/>
      <c r="DT25" s="1301"/>
      <c r="DU25" s="1301"/>
      <c r="DV25" s="1301"/>
      <c r="DW25" s="1301" t="str">
        <f>MID(SUVAHAVUJ!AE40,3,1)</f>
        <v xml:space="preserve"> </v>
      </c>
      <c r="DX25" s="1301"/>
      <c r="DY25" s="1301"/>
      <c r="DZ25" s="1301"/>
      <c r="EA25" s="1301"/>
      <c r="EB25" s="1301"/>
      <c r="EC25" s="1301" t="str">
        <f>MID(SUVAHAVUJ!AE40,4,1)</f>
        <v xml:space="preserve"> </v>
      </c>
      <c r="ED25" s="1301"/>
      <c r="EE25" s="1301"/>
      <c r="EF25" s="1301"/>
      <c r="EG25" s="1301"/>
      <c r="EH25" s="1301" t="str">
        <f>MID(SUVAHAVUJ!AE40,5,1)</f>
        <v xml:space="preserve"> </v>
      </c>
      <c r="EI25" s="1301"/>
      <c r="EJ25" s="1301"/>
      <c r="EK25" s="1301"/>
      <c r="EL25" s="1301"/>
      <c r="EM25" s="1301"/>
      <c r="EN25" s="1301" t="str">
        <f>MID(SUVAHAVUJ!AE40,6,1)</f>
        <v xml:space="preserve"> </v>
      </c>
      <c r="EO25" s="1301"/>
      <c r="EP25" s="1301"/>
      <c r="EQ25" s="1301"/>
      <c r="ER25" s="1301"/>
      <c r="ES25" s="1301" t="str">
        <f>MID(SUVAHAVUJ!AE40,7,1)</f>
        <v xml:space="preserve"> </v>
      </c>
      <c r="ET25" s="1301"/>
      <c r="EU25" s="1301"/>
      <c r="EV25" s="1301"/>
      <c r="EW25" s="1301"/>
      <c r="EX25" s="1301"/>
      <c r="EY25" s="1301" t="str">
        <f>MID(SUVAHAVUJ!AE40,8,1)</f>
        <v xml:space="preserve"> </v>
      </c>
      <c r="EZ25" s="1301"/>
      <c r="FA25" s="1301"/>
      <c r="FB25" s="1301"/>
      <c r="FC25" s="1301"/>
      <c r="FD25" s="1301" t="str">
        <f>MID(SUVAHAVUJ!AE40,9,1)</f>
        <v xml:space="preserve"> </v>
      </c>
      <c r="FE25" s="1301"/>
      <c r="FF25" s="1301"/>
      <c r="FG25" s="1301"/>
      <c r="FH25" s="1301"/>
      <c r="FI25" s="1301"/>
      <c r="FJ25" s="1301" t="str">
        <f>MID(SUVAHAVUJ!AE40,10,1)</f>
        <v xml:space="preserve"> </v>
      </c>
      <c r="FK25" s="1301"/>
      <c r="FL25" s="1301"/>
      <c r="FM25" s="1301"/>
      <c r="FN25" s="1301"/>
      <c r="FO25" s="1302" t="str">
        <f>MID(SUVAHAVUJ!AE40,11,1)</f>
        <v>0</v>
      </c>
      <c r="FP25" s="1302"/>
      <c r="FQ25" s="1302"/>
      <c r="FR25" s="1302"/>
      <c r="FS25" s="1303"/>
      <c r="FT25" s="1306"/>
      <c r="FU25" s="1306"/>
      <c r="FV25" s="1306"/>
      <c r="FW25" s="1306"/>
      <c r="FX25" s="1306"/>
      <c r="FY25" s="1306"/>
      <c r="FZ25" s="1306"/>
      <c r="GA25" s="1306"/>
      <c r="GB25" s="1306"/>
      <c r="GC25" s="1306"/>
      <c r="GD25" s="1306"/>
      <c r="GE25" s="1306"/>
      <c r="GF25" s="1306"/>
      <c r="GG25" s="1306"/>
      <c r="GH25" s="1306"/>
      <c r="GI25" s="1306"/>
      <c r="GJ25" s="1306"/>
      <c r="GK25" s="1306"/>
      <c r="GL25" s="1306"/>
      <c r="GM25" s="1306"/>
      <c r="GN25" s="1306"/>
      <c r="GO25" s="1306"/>
      <c r="GP25" s="1306"/>
      <c r="GQ25" s="1306"/>
      <c r="GR25" s="1306"/>
      <c r="GS25" s="1306"/>
      <c r="GT25" s="1306"/>
      <c r="GU25" s="1306"/>
      <c r="GV25" s="1306"/>
      <c r="GW25" s="1306"/>
    </row>
    <row r="26" spans="2:205" ht="25.5" customHeight="1" x14ac:dyDescent="0.2">
      <c r="B26" s="1307"/>
      <c r="C26" s="1307"/>
      <c r="D26" s="1307"/>
      <c r="E26" s="1307"/>
      <c r="F26" s="1307"/>
      <c r="G26" s="1307"/>
      <c r="H26" s="1307"/>
      <c r="I26" s="1307"/>
      <c r="J26" s="1307"/>
      <c r="K26" s="1307"/>
      <c r="L26" s="1317"/>
      <c r="M26" s="1317"/>
      <c r="N26" s="1317"/>
      <c r="O26" s="1317"/>
      <c r="P26" s="1317"/>
      <c r="Q26" s="1317"/>
      <c r="R26" s="1317"/>
      <c r="S26" s="1317"/>
      <c r="T26" s="1317"/>
      <c r="U26" s="1317"/>
      <c r="V26" s="1317"/>
      <c r="W26" s="1317"/>
      <c r="X26" s="1317"/>
      <c r="Y26" s="1317"/>
      <c r="Z26" s="1317"/>
      <c r="AA26" s="1317"/>
      <c r="AB26" s="1317"/>
      <c r="AC26" s="1317"/>
      <c r="AD26" s="1317"/>
      <c r="AE26" s="1317"/>
      <c r="AF26" s="1317"/>
      <c r="AG26" s="1317"/>
      <c r="AH26" s="1317"/>
      <c r="AI26" s="1317"/>
      <c r="AJ26" s="1317"/>
      <c r="AK26" s="1317"/>
      <c r="AL26" s="1317"/>
      <c r="AM26" s="1317"/>
      <c r="AN26" s="1317"/>
      <c r="AO26" s="1317"/>
      <c r="AP26" s="1317"/>
      <c r="AQ26" s="1310"/>
      <c r="AR26" s="1310"/>
      <c r="AS26" s="1310"/>
      <c r="AT26" s="1310"/>
      <c r="AU26" s="1310"/>
      <c r="AV26" s="1310"/>
      <c r="AW26" s="1310"/>
      <c r="AX26" s="1310"/>
      <c r="AY26" s="505"/>
      <c r="AZ26" s="506"/>
      <c r="BA26" s="1301" t="str">
        <f>MID(SUVAHAVUJ!AF40,1,1)</f>
        <v xml:space="preserve"> </v>
      </c>
      <c r="BB26" s="1301"/>
      <c r="BC26" s="1301"/>
      <c r="BD26" s="1301"/>
      <c r="BE26" s="1301"/>
      <c r="BF26" s="1301"/>
      <c r="BG26" s="1301" t="str">
        <f>MID(SUVAHAVUJ!AF40,2,1)</f>
        <v xml:space="preserve"> </v>
      </c>
      <c r="BH26" s="1301"/>
      <c r="BI26" s="1301"/>
      <c r="BJ26" s="1301"/>
      <c r="BK26" s="1301"/>
      <c r="BL26" s="1301" t="str">
        <f>MID(SUVAHAVUJ!AF40,3,1)</f>
        <v xml:space="preserve"> </v>
      </c>
      <c r="BM26" s="1301"/>
      <c r="BN26" s="1301"/>
      <c r="BO26" s="1301"/>
      <c r="BP26" s="1301"/>
      <c r="BQ26" s="1301"/>
      <c r="BR26" s="1301" t="str">
        <f>MID(SUVAHAVUJ!AF40,4,1)</f>
        <v xml:space="preserve"> </v>
      </c>
      <c r="BS26" s="1301"/>
      <c r="BT26" s="1301"/>
      <c r="BU26" s="1301"/>
      <c r="BV26" s="1301"/>
      <c r="BW26" s="1301" t="str">
        <f>MID(SUVAHAVUJ!AF40,5,1)</f>
        <v xml:space="preserve"> </v>
      </c>
      <c r="BX26" s="1301"/>
      <c r="BY26" s="1301"/>
      <c r="BZ26" s="1301"/>
      <c r="CA26" s="1301"/>
      <c r="CB26" s="1301"/>
      <c r="CC26" s="1301" t="str">
        <f>MID(SUVAHAVUJ!AF40,6,1)</f>
        <v xml:space="preserve"> </v>
      </c>
      <c r="CD26" s="1301"/>
      <c r="CE26" s="1301"/>
      <c r="CF26" s="1301"/>
      <c r="CG26" s="1301"/>
      <c r="CH26" s="1301" t="str">
        <f>MID(SUVAHAVUJ!AF40,7,1)</f>
        <v xml:space="preserve"> </v>
      </c>
      <c r="CI26" s="1301"/>
      <c r="CJ26" s="1301"/>
      <c r="CK26" s="1301"/>
      <c r="CL26" s="1301"/>
      <c r="CM26" s="1301"/>
      <c r="CN26" s="1301" t="str">
        <f>MID(SUVAHAVUJ!AF40,8,1)</f>
        <v xml:space="preserve"> </v>
      </c>
      <c r="CO26" s="1301"/>
      <c r="CP26" s="1301"/>
      <c r="CQ26" s="1301"/>
      <c r="CR26" s="1301"/>
      <c r="CS26" s="1301" t="str">
        <f>MID(SUVAHAVUJ!AF40,9,1)</f>
        <v xml:space="preserve"> </v>
      </c>
      <c r="CT26" s="1301"/>
      <c r="CU26" s="1301"/>
      <c r="CV26" s="1301"/>
      <c r="CW26" s="1301"/>
      <c r="CX26" s="1301"/>
      <c r="CY26" s="1301" t="str">
        <f>MID(SUVAHAVUJ!AF40,10,1)</f>
        <v xml:space="preserve"> </v>
      </c>
      <c r="CZ26" s="1301"/>
      <c r="DA26" s="1301"/>
      <c r="DB26" s="1301"/>
      <c r="DC26" s="1301"/>
      <c r="DD26" s="1301" t="str">
        <f>MID(SUVAHAVUJ!AF40,11,1)</f>
        <v>0</v>
      </c>
      <c r="DE26" s="1301"/>
      <c r="DF26" s="1301"/>
      <c r="DG26" s="1301"/>
      <c r="DH26" s="1301"/>
      <c r="DI26" s="1304"/>
      <c r="DJ26" s="1305"/>
      <c r="DK26" s="1305"/>
      <c r="DL26" s="1305"/>
      <c r="DM26" s="1305"/>
      <c r="DN26" s="1305"/>
      <c r="DO26" s="1305"/>
      <c r="DP26" s="1305"/>
      <c r="DQ26" s="1305"/>
      <c r="DR26" s="1305"/>
      <c r="DS26" s="1305"/>
      <c r="DT26" s="1305"/>
      <c r="DU26" s="1305"/>
      <c r="DV26" s="1305"/>
      <c r="DW26" s="1305"/>
      <c r="DX26" s="1305"/>
      <c r="DY26" s="1305"/>
      <c r="DZ26" s="1305"/>
      <c r="EA26" s="1305"/>
      <c r="EB26" s="1305"/>
      <c r="EC26" s="1305"/>
      <c r="ED26" s="1305"/>
      <c r="EE26" s="1305"/>
      <c r="EF26" s="1305"/>
      <c r="EG26" s="1305"/>
      <c r="EH26" s="1305"/>
      <c r="EI26" s="1305"/>
      <c r="EJ26" s="1305"/>
      <c r="EK26" s="1305"/>
      <c r="EL26" s="1305"/>
      <c r="EM26" s="1305"/>
      <c r="EN26" s="505"/>
      <c r="EO26" s="506"/>
      <c r="EP26" s="1301" t="str">
        <f>MID(SUVAHAVUJ!AG40,1,1)</f>
        <v xml:space="preserve"> </v>
      </c>
      <c r="EQ26" s="1301"/>
      <c r="ER26" s="1301"/>
      <c r="ES26" s="1301"/>
      <c r="ET26" s="1301"/>
      <c r="EU26" s="1301"/>
      <c r="EV26" s="1301" t="str">
        <f>MID(SUVAHAVUJ!AG40,2,1)</f>
        <v xml:space="preserve"> </v>
      </c>
      <c r="EW26" s="1301"/>
      <c r="EX26" s="1301"/>
      <c r="EY26" s="1301"/>
      <c r="EZ26" s="1301"/>
      <c r="FA26" s="1301" t="str">
        <f>MID(SUVAHAVUJ!AG40,3,1)</f>
        <v xml:space="preserve"> </v>
      </c>
      <c r="FB26" s="1301"/>
      <c r="FC26" s="1301"/>
      <c r="FD26" s="1301"/>
      <c r="FE26" s="1301"/>
      <c r="FF26" s="1301"/>
      <c r="FG26" s="1301" t="str">
        <f>MID(SUVAHAVUJ!AG40,4,1)</f>
        <v xml:space="preserve"> </v>
      </c>
      <c r="FH26" s="1301"/>
      <c r="FI26" s="1301"/>
      <c r="FJ26" s="1301"/>
      <c r="FK26" s="1301"/>
      <c r="FL26" s="1301" t="str">
        <f>MID(SUVAHAVUJ!AG40,5,1)</f>
        <v xml:space="preserve"> </v>
      </c>
      <c r="FM26" s="1301"/>
      <c r="FN26" s="1301"/>
      <c r="FO26" s="1301"/>
      <c r="FP26" s="1301"/>
      <c r="FQ26" s="1301"/>
      <c r="FR26" s="1301" t="str">
        <f>MID(SUVAHAVUJ!AG40,6,1)</f>
        <v xml:space="preserve"> </v>
      </c>
      <c r="FS26" s="1301"/>
      <c r="FT26" s="1301"/>
      <c r="FU26" s="1301"/>
      <c r="FV26" s="1301"/>
      <c r="FW26" s="1301" t="str">
        <f>MID(SUVAHAVUJ!AG40,7,1)</f>
        <v xml:space="preserve"> </v>
      </c>
      <c r="FX26" s="1301"/>
      <c r="FY26" s="1301"/>
      <c r="FZ26" s="1301"/>
      <c r="GA26" s="1301"/>
      <c r="GB26" s="1301"/>
      <c r="GC26" s="1301" t="str">
        <f>MID(SUVAHAVUJ!AG40,8,1)</f>
        <v xml:space="preserve"> </v>
      </c>
      <c r="GD26" s="1301"/>
      <c r="GE26" s="1301"/>
      <c r="GF26" s="1301"/>
      <c r="GG26" s="1301"/>
      <c r="GH26" s="1301" t="str">
        <f>MID(SUVAHAVUJ!AG40,9,1)</f>
        <v xml:space="preserve"> </v>
      </c>
      <c r="GI26" s="1301"/>
      <c r="GJ26" s="1301"/>
      <c r="GK26" s="1301"/>
      <c r="GL26" s="1301"/>
      <c r="GM26" s="1301"/>
      <c r="GN26" s="1301" t="str">
        <f>MID(SUVAHAVUJ!AG40,10,1)</f>
        <v xml:space="preserve"> </v>
      </c>
      <c r="GO26" s="1301"/>
      <c r="GP26" s="1301"/>
      <c r="GQ26" s="1301"/>
      <c r="GR26" s="1301"/>
      <c r="GS26" s="1302" t="str">
        <f>MID(SUVAHAVUJ!AG40,11,1)</f>
        <v>0</v>
      </c>
      <c r="GT26" s="1302"/>
      <c r="GU26" s="1302"/>
      <c r="GV26" s="1302"/>
      <c r="GW26" s="1303"/>
    </row>
    <row r="27" spans="2:205" s="142" customFormat="1" ht="23.25" customHeight="1" x14ac:dyDescent="0.2">
      <c r="B27" s="1307" t="s">
        <v>2377</v>
      </c>
      <c r="C27" s="1307"/>
      <c r="D27" s="1307"/>
      <c r="E27" s="1307"/>
      <c r="F27" s="1307"/>
      <c r="G27" s="1307"/>
      <c r="H27" s="1307"/>
      <c r="I27" s="1307"/>
      <c r="J27" s="1307"/>
      <c r="K27" s="1307"/>
      <c r="L27" s="1308" t="s">
        <v>3231</v>
      </c>
      <c r="M27" s="1309"/>
      <c r="N27" s="1309"/>
      <c r="O27" s="1309"/>
      <c r="P27" s="1309"/>
      <c r="Q27" s="1309"/>
      <c r="R27" s="1309"/>
      <c r="S27" s="1309"/>
      <c r="T27" s="1309"/>
      <c r="U27" s="1309"/>
      <c r="V27" s="1309"/>
      <c r="W27" s="1309"/>
      <c r="X27" s="1309"/>
      <c r="Y27" s="1309"/>
      <c r="Z27" s="1309"/>
      <c r="AA27" s="1309"/>
      <c r="AB27" s="1309"/>
      <c r="AC27" s="1309"/>
      <c r="AD27" s="1309"/>
      <c r="AE27" s="1309"/>
      <c r="AF27" s="1309"/>
      <c r="AG27" s="1309"/>
      <c r="AH27" s="1309"/>
      <c r="AI27" s="1309"/>
      <c r="AJ27" s="1309"/>
      <c r="AK27" s="1309"/>
      <c r="AL27" s="1309"/>
      <c r="AM27" s="1309"/>
      <c r="AN27" s="1309"/>
      <c r="AO27" s="1309"/>
      <c r="AP27" s="1309"/>
      <c r="AQ27" s="1310" t="s">
        <v>276</v>
      </c>
      <c r="AR27" s="1310"/>
      <c r="AS27" s="1310"/>
      <c r="AT27" s="1310"/>
      <c r="AU27" s="1310"/>
      <c r="AV27" s="1310"/>
      <c r="AW27" s="1310"/>
      <c r="AX27" s="1310"/>
      <c r="AY27" s="505"/>
      <c r="AZ27" s="506"/>
      <c r="BA27" s="1301" t="str">
        <f>MID(SUVAHAVUJ!AD41,1,1)</f>
        <v xml:space="preserve"> </v>
      </c>
      <c r="BB27" s="1301"/>
      <c r="BC27" s="1301"/>
      <c r="BD27" s="1301"/>
      <c r="BE27" s="1301"/>
      <c r="BF27" s="1301"/>
      <c r="BG27" s="1301" t="str">
        <f>MID(SUVAHAVUJ!AD41,2,1)</f>
        <v xml:space="preserve"> </v>
      </c>
      <c r="BH27" s="1301"/>
      <c r="BI27" s="1301"/>
      <c r="BJ27" s="1301"/>
      <c r="BK27" s="1301"/>
      <c r="BL27" s="1301" t="str">
        <f>MID(SUVAHAVUJ!AD41,3,1)</f>
        <v xml:space="preserve"> </v>
      </c>
      <c r="BM27" s="1301"/>
      <c r="BN27" s="1301"/>
      <c r="BO27" s="1301"/>
      <c r="BP27" s="1301"/>
      <c r="BQ27" s="1301"/>
      <c r="BR27" s="1301" t="str">
        <f>MID(SUVAHAVUJ!AD41,4,1)</f>
        <v xml:space="preserve"> </v>
      </c>
      <c r="BS27" s="1301"/>
      <c r="BT27" s="1301"/>
      <c r="BU27" s="1301"/>
      <c r="BV27" s="1301"/>
      <c r="BW27" s="1301" t="str">
        <f>MID(SUVAHAVUJ!AD41,5,1)</f>
        <v>2</v>
      </c>
      <c r="BX27" s="1301"/>
      <c r="BY27" s="1301"/>
      <c r="BZ27" s="1301"/>
      <c r="CA27" s="1301"/>
      <c r="CB27" s="1301"/>
      <c r="CC27" s="1301" t="str">
        <f>MID(SUVAHAVUJ!AD41,6,1)</f>
        <v>0</v>
      </c>
      <c r="CD27" s="1301"/>
      <c r="CE27" s="1301"/>
      <c r="CF27" s="1301"/>
      <c r="CG27" s="1301"/>
      <c r="CH27" s="1301" t="str">
        <f>MID(SUVAHAVUJ!AD41,7,1)</f>
        <v>0</v>
      </c>
      <c r="CI27" s="1301"/>
      <c r="CJ27" s="1301"/>
      <c r="CK27" s="1301"/>
      <c r="CL27" s="1301"/>
      <c r="CM27" s="1301"/>
      <c r="CN27" s="1301" t="str">
        <f>MID(SUVAHAVUJ!AD41,8,1)</f>
        <v>3</v>
      </c>
      <c r="CO27" s="1301"/>
      <c r="CP27" s="1301"/>
      <c r="CQ27" s="1301"/>
      <c r="CR27" s="1301"/>
      <c r="CS27" s="1301" t="str">
        <f>MID(SUVAHAVUJ!AD41,9,1)</f>
        <v>1</v>
      </c>
      <c r="CT27" s="1301"/>
      <c r="CU27" s="1301"/>
      <c r="CV27" s="1301"/>
      <c r="CW27" s="1301"/>
      <c r="CX27" s="1301"/>
      <c r="CY27" s="1301" t="str">
        <f>MID(SUVAHAVUJ!AD41,10,1)</f>
        <v>8</v>
      </c>
      <c r="CZ27" s="1301"/>
      <c r="DA27" s="1301"/>
      <c r="DB27" s="1301"/>
      <c r="DC27" s="1301"/>
      <c r="DD27" s="1301" t="str">
        <f>MID(SUVAHAVUJ!AD41,11,1)</f>
        <v>3</v>
      </c>
      <c r="DE27" s="1301"/>
      <c r="DF27" s="1301"/>
      <c r="DG27" s="1301"/>
      <c r="DH27" s="1301"/>
      <c r="DI27" s="1304"/>
      <c r="DJ27" s="505"/>
      <c r="DK27" s="506"/>
      <c r="DL27" s="1301" t="str">
        <f>MID(SUVAHAVUJ!AE41,1,1)</f>
        <v xml:space="preserve"> </v>
      </c>
      <c r="DM27" s="1301"/>
      <c r="DN27" s="1301"/>
      <c r="DO27" s="1301"/>
      <c r="DP27" s="1301"/>
      <c r="DQ27" s="1301"/>
      <c r="DR27" s="1301" t="str">
        <f>MID(SUVAHAVUJ!AE41,2,1)</f>
        <v xml:space="preserve"> </v>
      </c>
      <c r="DS27" s="1301"/>
      <c r="DT27" s="1301"/>
      <c r="DU27" s="1301"/>
      <c r="DV27" s="1301"/>
      <c r="DW27" s="1301" t="str">
        <f>MID(SUVAHAVUJ!AE41,3,1)</f>
        <v xml:space="preserve"> </v>
      </c>
      <c r="DX27" s="1301"/>
      <c r="DY27" s="1301"/>
      <c r="DZ27" s="1301"/>
      <c r="EA27" s="1301"/>
      <c r="EB27" s="1301"/>
      <c r="EC27" s="1301" t="str">
        <f>MID(SUVAHAVUJ!AE41,4,1)</f>
        <v xml:space="preserve"> </v>
      </c>
      <c r="ED27" s="1301"/>
      <c r="EE27" s="1301"/>
      <c r="EF27" s="1301"/>
      <c r="EG27" s="1301"/>
      <c r="EH27" s="1301" t="str">
        <f>MID(SUVAHAVUJ!AE41,5,1)</f>
        <v xml:space="preserve"> </v>
      </c>
      <c r="EI27" s="1301"/>
      <c r="EJ27" s="1301"/>
      <c r="EK27" s="1301"/>
      <c r="EL27" s="1301"/>
      <c r="EM27" s="1301"/>
      <c r="EN27" s="1301" t="str">
        <f>MID(SUVAHAVUJ!AE41,6,1)</f>
        <v xml:space="preserve"> </v>
      </c>
      <c r="EO27" s="1301"/>
      <c r="EP27" s="1301"/>
      <c r="EQ27" s="1301"/>
      <c r="ER27" s="1301"/>
      <c r="ES27" s="1301" t="str">
        <f>MID(SUVAHAVUJ!AE41,7,1)</f>
        <v xml:space="preserve"> </v>
      </c>
      <c r="ET27" s="1301"/>
      <c r="EU27" s="1301"/>
      <c r="EV27" s="1301"/>
      <c r="EW27" s="1301"/>
      <c r="EX27" s="1301"/>
      <c r="EY27" s="1301" t="str">
        <f>MID(SUVAHAVUJ!AE41,8,1)</f>
        <v xml:space="preserve"> </v>
      </c>
      <c r="EZ27" s="1301"/>
      <c r="FA27" s="1301"/>
      <c r="FB27" s="1301"/>
      <c r="FC27" s="1301"/>
      <c r="FD27" s="1301" t="str">
        <f>MID(SUVAHAVUJ!AE41,9,1)</f>
        <v xml:space="preserve"> </v>
      </c>
      <c r="FE27" s="1301"/>
      <c r="FF27" s="1301"/>
      <c r="FG27" s="1301"/>
      <c r="FH27" s="1301"/>
      <c r="FI27" s="1301"/>
      <c r="FJ27" s="1301" t="str">
        <f>MID(SUVAHAVUJ!AE41,10,1)</f>
        <v xml:space="preserve"> </v>
      </c>
      <c r="FK27" s="1301"/>
      <c r="FL27" s="1301"/>
      <c r="FM27" s="1301"/>
      <c r="FN27" s="1301"/>
      <c r="FO27" s="1302" t="str">
        <f>MID(SUVAHAVUJ!AE41,11,1)</f>
        <v>0</v>
      </c>
      <c r="FP27" s="1302"/>
      <c r="FQ27" s="1302"/>
      <c r="FR27" s="1302"/>
      <c r="FS27" s="1303"/>
      <c r="FT27" s="1306"/>
      <c r="FU27" s="1306"/>
      <c r="FV27" s="1306"/>
      <c r="FW27" s="1306"/>
      <c r="FX27" s="1306"/>
      <c r="FY27" s="1306"/>
      <c r="FZ27" s="1306"/>
      <c r="GA27" s="1306"/>
      <c r="GB27" s="1306"/>
      <c r="GC27" s="1306"/>
      <c r="GD27" s="1306"/>
      <c r="GE27" s="1306"/>
      <c r="GF27" s="1306"/>
      <c r="GG27" s="1306"/>
      <c r="GH27" s="1306"/>
      <c r="GI27" s="1306"/>
      <c r="GJ27" s="1306"/>
      <c r="GK27" s="1306"/>
      <c r="GL27" s="1306"/>
      <c r="GM27" s="1306"/>
      <c r="GN27" s="1306"/>
      <c r="GO27" s="1306"/>
      <c r="GP27" s="1306"/>
      <c r="GQ27" s="1306"/>
      <c r="GR27" s="1306"/>
      <c r="GS27" s="1306"/>
      <c r="GT27" s="1306"/>
      <c r="GU27" s="1306"/>
      <c r="GV27" s="1306"/>
      <c r="GW27" s="1306"/>
    </row>
    <row r="28" spans="2:205" ht="23.25" customHeight="1" x14ac:dyDescent="0.2">
      <c r="B28" s="1307"/>
      <c r="C28" s="1307"/>
      <c r="D28" s="1307"/>
      <c r="E28" s="1307"/>
      <c r="F28" s="1307"/>
      <c r="G28" s="1307"/>
      <c r="H28" s="1307"/>
      <c r="I28" s="1307"/>
      <c r="J28" s="1307"/>
      <c r="K28" s="1307"/>
      <c r="L28" s="1309"/>
      <c r="M28" s="1309"/>
      <c r="N28" s="1309"/>
      <c r="O28" s="1309"/>
      <c r="P28" s="1309"/>
      <c r="Q28" s="1309"/>
      <c r="R28" s="1309"/>
      <c r="S28" s="1309"/>
      <c r="T28" s="1309"/>
      <c r="U28" s="1309"/>
      <c r="V28" s="1309"/>
      <c r="W28" s="1309"/>
      <c r="X28" s="1309"/>
      <c r="Y28" s="1309"/>
      <c r="Z28" s="1309"/>
      <c r="AA28" s="1309"/>
      <c r="AB28" s="1309"/>
      <c r="AC28" s="1309"/>
      <c r="AD28" s="1309"/>
      <c r="AE28" s="1309"/>
      <c r="AF28" s="1309"/>
      <c r="AG28" s="1309"/>
      <c r="AH28" s="1309"/>
      <c r="AI28" s="1309"/>
      <c r="AJ28" s="1309"/>
      <c r="AK28" s="1309"/>
      <c r="AL28" s="1309"/>
      <c r="AM28" s="1309"/>
      <c r="AN28" s="1309"/>
      <c r="AO28" s="1309"/>
      <c r="AP28" s="1309"/>
      <c r="AQ28" s="1310"/>
      <c r="AR28" s="1310"/>
      <c r="AS28" s="1310"/>
      <c r="AT28" s="1310"/>
      <c r="AU28" s="1310"/>
      <c r="AV28" s="1310"/>
      <c r="AW28" s="1310"/>
      <c r="AX28" s="1310"/>
      <c r="AY28" s="505"/>
      <c r="AZ28" s="506"/>
      <c r="BA28" s="1301" t="str">
        <f>MID(SUVAHAVUJ!AF41,1,1)</f>
        <v xml:space="preserve"> </v>
      </c>
      <c r="BB28" s="1301"/>
      <c r="BC28" s="1301"/>
      <c r="BD28" s="1301"/>
      <c r="BE28" s="1301"/>
      <c r="BF28" s="1301"/>
      <c r="BG28" s="1301" t="str">
        <f>MID(SUVAHAVUJ!AF41,2,1)</f>
        <v xml:space="preserve"> </v>
      </c>
      <c r="BH28" s="1301"/>
      <c r="BI28" s="1301"/>
      <c r="BJ28" s="1301"/>
      <c r="BK28" s="1301"/>
      <c r="BL28" s="1301" t="str">
        <f>MID(SUVAHAVUJ!AF41,3,1)</f>
        <v xml:space="preserve"> </v>
      </c>
      <c r="BM28" s="1301"/>
      <c r="BN28" s="1301"/>
      <c r="BO28" s="1301"/>
      <c r="BP28" s="1301"/>
      <c r="BQ28" s="1301"/>
      <c r="BR28" s="1301" t="str">
        <f>MID(SUVAHAVUJ!AF41,4,1)</f>
        <v xml:space="preserve"> </v>
      </c>
      <c r="BS28" s="1301"/>
      <c r="BT28" s="1301"/>
      <c r="BU28" s="1301"/>
      <c r="BV28" s="1301"/>
      <c r="BW28" s="1301" t="str">
        <f>MID(SUVAHAVUJ!AF41,5,1)</f>
        <v>2</v>
      </c>
      <c r="BX28" s="1301"/>
      <c r="BY28" s="1301"/>
      <c r="BZ28" s="1301"/>
      <c r="CA28" s="1301"/>
      <c r="CB28" s="1301"/>
      <c r="CC28" s="1301" t="str">
        <f>MID(SUVAHAVUJ!AF41,6,1)</f>
        <v>0</v>
      </c>
      <c r="CD28" s="1301"/>
      <c r="CE28" s="1301"/>
      <c r="CF28" s="1301"/>
      <c r="CG28" s="1301"/>
      <c r="CH28" s="1301" t="str">
        <f>MID(SUVAHAVUJ!AF41,7,1)</f>
        <v>0</v>
      </c>
      <c r="CI28" s="1301"/>
      <c r="CJ28" s="1301"/>
      <c r="CK28" s="1301"/>
      <c r="CL28" s="1301"/>
      <c r="CM28" s="1301"/>
      <c r="CN28" s="1301" t="str">
        <f>MID(SUVAHAVUJ!AF41,8,1)</f>
        <v>3</v>
      </c>
      <c r="CO28" s="1301"/>
      <c r="CP28" s="1301"/>
      <c r="CQ28" s="1301"/>
      <c r="CR28" s="1301"/>
      <c r="CS28" s="1301" t="str">
        <f>MID(SUVAHAVUJ!AF41,9,1)</f>
        <v>1</v>
      </c>
      <c r="CT28" s="1301"/>
      <c r="CU28" s="1301"/>
      <c r="CV28" s="1301"/>
      <c r="CW28" s="1301"/>
      <c r="CX28" s="1301"/>
      <c r="CY28" s="1301" t="str">
        <f>MID(SUVAHAVUJ!AF41,10,1)</f>
        <v>8</v>
      </c>
      <c r="CZ28" s="1301"/>
      <c r="DA28" s="1301"/>
      <c r="DB28" s="1301"/>
      <c r="DC28" s="1301"/>
      <c r="DD28" s="1301" t="str">
        <f>MID(SUVAHAVUJ!AF41,11,1)</f>
        <v>3</v>
      </c>
      <c r="DE28" s="1301"/>
      <c r="DF28" s="1301"/>
      <c r="DG28" s="1301"/>
      <c r="DH28" s="1301"/>
      <c r="DI28" s="1304"/>
      <c r="DJ28" s="1305"/>
      <c r="DK28" s="1305"/>
      <c r="DL28" s="1305"/>
      <c r="DM28" s="1305"/>
      <c r="DN28" s="1305"/>
      <c r="DO28" s="1305"/>
      <c r="DP28" s="1305"/>
      <c r="DQ28" s="1305"/>
      <c r="DR28" s="1305"/>
      <c r="DS28" s="1305"/>
      <c r="DT28" s="1305"/>
      <c r="DU28" s="1305"/>
      <c r="DV28" s="1305"/>
      <c r="DW28" s="1305"/>
      <c r="DX28" s="1305"/>
      <c r="DY28" s="1305"/>
      <c r="DZ28" s="1305"/>
      <c r="EA28" s="1305"/>
      <c r="EB28" s="1305"/>
      <c r="EC28" s="1305"/>
      <c r="ED28" s="1305"/>
      <c r="EE28" s="1305"/>
      <c r="EF28" s="1305"/>
      <c r="EG28" s="1305"/>
      <c r="EH28" s="1305"/>
      <c r="EI28" s="1305"/>
      <c r="EJ28" s="1305"/>
      <c r="EK28" s="1305"/>
      <c r="EL28" s="1305"/>
      <c r="EM28" s="1305"/>
      <c r="EN28" s="505"/>
      <c r="EO28" s="506"/>
      <c r="EP28" s="1301" t="str">
        <f>MID(SUVAHAVUJ!AG41,1,1)</f>
        <v xml:space="preserve"> </v>
      </c>
      <c r="EQ28" s="1301"/>
      <c r="ER28" s="1301"/>
      <c r="ES28" s="1301"/>
      <c r="ET28" s="1301"/>
      <c r="EU28" s="1301"/>
      <c r="EV28" s="1301" t="str">
        <f>MID(SUVAHAVUJ!AG41,2,1)</f>
        <v xml:space="preserve"> </v>
      </c>
      <c r="EW28" s="1301"/>
      <c r="EX28" s="1301"/>
      <c r="EY28" s="1301"/>
      <c r="EZ28" s="1301"/>
      <c r="FA28" s="1301" t="str">
        <f>MID(SUVAHAVUJ!AG41,3,1)</f>
        <v xml:space="preserve"> </v>
      </c>
      <c r="FB28" s="1301"/>
      <c r="FC28" s="1301"/>
      <c r="FD28" s="1301"/>
      <c r="FE28" s="1301"/>
      <c r="FF28" s="1301"/>
      <c r="FG28" s="1301" t="str">
        <f>MID(SUVAHAVUJ!AG41,4,1)</f>
        <v xml:space="preserve"> </v>
      </c>
      <c r="FH28" s="1301"/>
      <c r="FI28" s="1301"/>
      <c r="FJ28" s="1301"/>
      <c r="FK28" s="1301"/>
      <c r="FL28" s="1301" t="str">
        <f>MID(SUVAHAVUJ!AG41,5,1)</f>
        <v>2</v>
      </c>
      <c r="FM28" s="1301"/>
      <c r="FN28" s="1301"/>
      <c r="FO28" s="1301"/>
      <c r="FP28" s="1301"/>
      <c r="FQ28" s="1301"/>
      <c r="FR28" s="1301" t="str">
        <f>MID(SUVAHAVUJ!AG41,6,1)</f>
        <v>1</v>
      </c>
      <c r="FS28" s="1301"/>
      <c r="FT28" s="1301"/>
      <c r="FU28" s="1301"/>
      <c r="FV28" s="1301"/>
      <c r="FW28" s="1301" t="str">
        <f>MID(SUVAHAVUJ!AG41,7,1)</f>
        <v>7</v>
      </c>
      <c r="FX28" s="1301"/>
      <c r="FY28" s="1301"/>
      <c r="FZ28" s="1301"/>
      <c r="GA28" s="1301"/>
      <c r="GB28" s="1301"/>
      <c r="GC28" s="1301" t="str">
        <f>MID(SUVAHAVUJ!AG41,8,1)</f>
        <v>4</v>
      </c>
      <c r="GD28" s="1301"/>
      <c r="GE28" s="1301"/>
      <c r="GF28" s="1301"/>
      <c r="GG28" s="1301"/>
      <c r="GH28" s="1301" t="str">
        <f>MID(SUVAHAVUJ!AG41,9,1)</f>
        <v>3</v>
      </c>
      <c r="GI28" s="1301"/>
      <c r="GJ28" s="1301"/>
      <c r="GK28" s="1301"/>
      <c r="GL28" s="1301"/>
      <c r="GM28" s="1301"/>
      <c r="GN28" s="1301" t="str">
        <f>MID(SUVAHAVUJ!AG41,10,1)</f>
        <v>9</v>
      </c>
      <c r="GO28" s="1301"/>
      <c r="GP28" s="1301"/>
      <c r="GQ28" s="1301"/>
      <c r="GR28" s="1301"/>
      <c r="GS28" s="1302" t="str">
        <f>MID(SUVAHAVUJ!AG41,11,1)</f>
        <v>0</v>
      </c>
      <c r="GT28" s="1302"/>
      <c r="GU28" s="1302"/>
      <c r="GV28" s="1302"/>
      <c r="GW28" s="1303"/>
    </row>
    <row r="29" spans="2:205" s="142" customFormat="1" ht="24" customHeight="1" x14ac:dyDescent="0.2">
      <c r="B29" s="1307" t="s">
        <v>2381</v>
      </c>
      <c r="C29" s="1307"/>
      <c r="D29" s="1307"/>
      <c r="E29" s="1307"/>
      <c r="F29" s="1307"/>
      <c r="G29" s="1307"/>
      <c r="H29" s="1307"/>
      <c r="I29" s="1307"/>
      <c r="J29" s="1307"/>
      <c r="K29" s="1307"/>
      <c r="L29" s="1308" t="s">
        <v>3232</v>
      </c>
      <c r="M29" s="1309"/>
      <c r="N29" s="1309"/>
      <c r="O29" s="1309"/>
      <c r="P29" s="1309"/>
      <c r="Q29" s="1309"/>
      <c r="R29" s="1309"/>
      <c r="S29" s="1309"/>
      <c r="T29" s="1309"/>
      <c r="U29" s="1309"/>
      <c r="V29" s="1309"/>
      <c r="W29" s="1309"/>
      <c r="X29" s="1309"/>
      <c r="Y29" s="1309"/>
      <c r="Z29" s="1309"/>
      <c r="AA29" s="1309"/>
      <c r="AB29" s="1309"/>
      <c r="AC29" s="1309"/>
      <c r="AD29" s="1309"/>
      <c r="AE29" s="1309"/>
      <c r="AF29" s="1309"/>
      <c r="AG29" s="1309"/>
      <c r="AH29" s="1309"/>
      <c r="AI29" s="1309"/>
      <c r="AJ29" s="1309"/>
      <c r="AK29" s="1309"/>
      <c r="AL29" s="1309"/>
      <c r="AM29" s="1309"/>
      <c r="AN29" s="1309"/>
      <c r="AO29" s="1309"/>
      <c r="AP29" s="1309"/>
      <c r="AQ29" s="1310" t="s">
        <v>2178</v>
      </c>
      <c r="AR29" s="1310"/>
      <c r="AS29" s="1310"/>
      <c r="AT29" s="1310"/>
      <c r="AU29" s="1310"/>
      <c r="AV29" s="1310"/>
      <c r="AW29" s="1310"/>
      <c r="AX29" s="1310"/>
      <c r="AY29" s="505"/>
      <c r="AZ29" s="506"/>
      <c r="BA29" s="1301" t="str">
        <f>MID(SUVAHAVUJ!AD42,1,1)</f>
        <v xml:space="preserve"> </v>
      </c>
      <c r="BB29" s="1301"/>
      <c r="BC29" s="1301"/>
      <c r="BD29" s="1301"/>
      <c r="BE29" s="1301"/>
      <c r="BF29" s="1301"/>
      <c r="BG29" s="1301" t="str">
        <f>MID(SUVAHAVUJ!AD42,2,1)</f>
        <v xml:space="preserve"> </v>
      </c>
      <c r="BH29" s="1301"/>
      <c r="BI29" s="1301"/>
      <c r="BJ29" s="1301"/>
      <c r="BK29" s="1301"/>
      <c r="BL29" s="1301" t="str">
        <f>MID(SUVAHAVUJ!AD42,3,1)</f>
        <v xml:space="preserve"> </v>
      </c>
      <c r="BM29" s="1301"/>
      <c r="BN29" s="1301"/>
      <c r="BO29" s="1301"/>
      <c r="BP29" s="1301"/>
      <c r="BQ29" s="1301"/>
      <c r="BR29" s="1301" t="str">
        <f>MID(SUVAHAVUJ!AD42,4,1)</f>
        <v xml:space="preserve"> </v>
      </c>
      <c r="BS29" s="1301"/>
      <c r="BT29" s="1301"/>
      <c r="BU29" s="1301"/>
      <c r="BV29" s="1301"/>
      <c r="BW29" s="1301" t="str">
        <f>MID(SUVAHAVUJ!AD42,5,1)</f>
        <v xml:space="preserve"> </v>
      </c>
      <c r="BX29" s="1301"/>
      <c r="BY29" s="1301"/>
      <c r="BZ29" s="1301"/>
      <c r="CA29" s="1301"/>
      <c r="CB29" s="1301"/>
      <c r="CC29" s="1301" t="str">
        <f>MID(SUVAHAVUJ!AD42,6,1)</f>
        <v xml:space="preserve"> </v>
      </c>
      <c r="CD29" s="1301"/>
      <c r="CE29" s="1301"/>
      <c r="CF29" s="1301"/>
      <c r="CG29" s="1301"/>
      <c r="CH29" s="1301" t="str">
        <f>MID(SUVAHAVUJ!AD42,7,1)</f>
        <v xml:space="preserve"> </v>
      </c>
      <c r="CI29" s="1301"/>
      <c r="CJ29" s="1301"/>
      <c r="CK29" s="1301"/>
      <c r="CL29" s="1301"/>
      <c r="CM29" s="1301"/>
      <c r="CN29" s="1301" t="str">
        <f>MID(SUVAHAVUJ!AD42,8,1)</f>
        <v xml:space="preserve"> </v>
      </c>
      <c r="CO29" s="1301"/>
      <c r="CP29" s="1301"/>
      <c r="CQ29" s="1301"/>
      <c r="CR29" s="1301"/>
      <c r="CS29" s="1301" t="str">
        <f>MID(SUVAHAVUJ!AD42,9,1)</f>
        <v xml:space="preserve"> </v>
      </c>
      <c r="CT29" s="1301"/>
      <c r="CU29" s="1301"/>
      <c r="CV29" s="1301"/>
      <c r="CW29" s="1301"/>
      <c r="CX29" s="1301"/>
      <c r="CY29" s="1301" t="str">
        <f>MID(SUVAHAVUJ!AD42,10,1)</f>
        <v xml:space="preserve"> </v>
      </c>
      <c r="CZ29" s="1301"/>
      <c r="DA29" s="1301"/>
      <c r="DB29" s="1301"/>
      <c r="DC29" s="1301"/>
      <c r="DD29" s="1301" t="str">
        <f>MID(SUVAHAVUJ!AD42,11,1)</f>
        <v>0</v>
      </c>
      <c r="DE29" s="1301"/>
      <c r="DF29" s="1301"/>
      <c r="DG29" s="1301"/>
      <c r="DH29" s="1301"/>
      <c r="DI29" s="1304"/>
      <c r="DJ29" s="505"/>
      <c r="DK29" s="506"/>
      <c r="DL29" s="1301" t="str">
        <f>MID(SUVAHAVUJ!AE42,1,1)</f>
        <v xml:space="preserve"> </v>
      </c>
      <c r="DM29" s="1301"/>
      <c r="DN29" s="1301"/>
      <c r="DO29" s="1301"/>
      <c r="DP29" s="1301"/>
      <c r="DQ29" s="1301"/>
      <c r="DR29" s="1301" t="str">
        <f>MID(SUVAHAVUJ!AE42,2,1)</f>
        <v xml:space="preserve"> </v>
      </c>
      <c r="DS29" s="1301"/>
      <c r="DT29" s="1301"/>
      <c r="DU29" s="1301"/>
      <c r="DV29" s="1301"/>
      <c r="DW29" s="1301" t="str">
        <f>MID(SUVAHAVUJ!AE42,3,1)</f>
        <v xml:space="preserve"> </v>
      </c>
      <c r="DX29" s="1301"/>
      <c r="DY29" s="1301"/>
      <c r="DZ29" s="1301"/>
      <c r="EA29" s="1301"/>
      <c r="EB29" s="1301"/>
      <c r="EC29" s="1301" t="str">
        <f>MID(SUVAHAVUJ!AE42,4,1)</f>
        <v xml:space="preserve"> </v>
      </c>
      <c r="ED29" s="1301"/>
      <c r="EE29" s="1301"/>
      <c r="EF29" s="1301"/>
      <c r="EG29" s="1301"/>
      <c r="EH29" s="1301" t="str">
        <f>MID(SUVAHAVUJ!AE42,5,1)</f>
        <v xml:space="preserve"> </v>
      </c>
      <c r="EI29" s="1301"/>
      <c r="EJ29" s="1301"/>
      <c r="EK29" s="1301"/>
      <c r="EL29" s="1301"/>
      <c r="EM29" s="1301"/>
      <c r="EN29" s="1301" t="str">
        <f>MID(SUVAHAVUJ!AE42,6,1)</f>
        <v xml:space="preserve"> </v>
      </c>
      <c r="EO29" s="1301"/>
      <c r="EP29" s="1301"/>
      <c r="EQ29" s="1301"/>
      <c r="ER29" s="1301"/>
      <c r="ES29" s="1301" t="str">
        <f>MID(SUVAHAVUJ!AE42,7,1)</f>
        <v xml:space="preserve"> </v>
      </c>
      <c r="ET29" s="1301"/>
      <c r="EU29" s="1301"/>
      <c r="EV29" s="1301"/>
      <c r="EW29" s="1301"/>
      <c r="EX29" s="1301"/>
      <c r="EY29" s="1301" t="str">
        <f>MID(SUVAHAVUJ!AE42,8,1)</f>
        <v xml:space="preserve"> </v>
      </c>
      <c r="EZ29" s="1301"/>
      <c r="FA29" s="1301"/>
      <c r="FB29" s="1301"/>
      <c r="FC29" s="1301"/>
      <c r="FD29" s="1301" t="str">
        <f>MID(SUVAHAVUJ!AE42,9,1)</f>
        <v xml:space="preserve"> </v>
      </c>
      <c r="FE29" s="1301"/>
      <c r="FF29" s="1301"/>
      <c r="FG29" s="1301"/>
      <c r="FH29" s="1301"/>
      <c r="FI29" s="1301"/>
      <c r="FJ29" s="1301" t="str">
        <f>MID(SUVAHAVUJ!AE42,10,1)</f>
        <v xml:space="preserve"> </v>
      </c>
      <c r="FK29" s="1301"/>
      <c r="FL29" s="1301"/>
      <c r="FM29" s="1301"/>
      <c r="FN29" s="1301"/>
      <c r="FO29" s="1302" t="str">
        <f>MID(SUVAHAVUJ!AE42,11,1)</f>
        <v>0</v>
      </c>
      <c r="FP29" s="1302"/>
      <c r="FQ29" s="1302"/>
      <c r="FR29" s="1302"/>
      <c r="FS29" s="1303"/>
      <c r="FT29" s="1306"/>
      <c r="FU29" s="1306"/>
      <c r="FV29" s="1306"/>
      <c r="FW29" s="1306"/>
      <c r="FX29" s="1306"/>
      <c r="FY29" s="1306"/>
      <c r="FZ29" s="1306"/>
      <c r="GA29" s="1306"/>
      <c r="GB29" s="1306"/>
      <c r="GC29" s="1306"/>
      <c r="GD29" s="1306"/>
      <c r="GE29" s="1306"/>
      <c r="GF29" s="1306"/>
      <c r="GG29" s="1306"/>
      <c r="GH29" s="1306"/>
      <c r="GI29" s="1306"/>
      <c r="GJ29" s="1306"/>
      <c r="GK29" s="1306"/>
      <c r="GL29" s="1306"/>
      <c r="GM29" s="1306"/>
      <c r="GN29" s="1306"/>
      <c r="GO29" s="1306"/>
      <c r="GP29" s="1306"/>
      <c r="GQ29" s="1306"/>
      <c r="GR29" s="1306"/>
      <c r="GS29" s="1306"/>
      <c r="GT29" s="1306"/>
      <c r="GU29" s="1306"/>
      <c r="GV29" s="1306"/>
      <c r="GW29" s="1306"/>
    </row>
    <row r="30" spans="2:205" ht="23.25" customHeight="1" x14ac:dyDescent="0.2">
      <c r="B30" s="1307"/>
      <c r="C30" s="1307"/>
      <c r="D30" s="1307"/>
      <c r="E30" s="1307"/>
      <c r="F30" s="1307"/>
      <c r="G30" s="1307"/>
      <c r="H30" s="1307"/>
      <c r="I30" s="1307"/>
      <c r="J30" s="1307"/>
      <c r="K30" s="1307"/>
      <c r="L30" s="1309"/>
      <c r="M30" s="1309"/>
      <c r="N30" s="1309"/>
      <c r="O30" s="1309"/>
      <c r="P30" s="1309"/>
      <c r="Q30" s="1309"/>
      <c r="R30" s="1309"/>
      <c r="S30" s="1309"/>
      <c r="T30" s="1309"/>
      <c r="U30" s="1309"/>
      <c r="V30" s="1309"/>
      <c r="W30" s="1309"/>
      <c r="X30" s="1309"/>
      <c r="Y30" s="1309"/>
      <c r="Z30" s="1309"/>
      <c r="AA30" s="1309"/>
      <c r="AB30" s="1309"/>
      <c r="AC30" s="1309"/>
      <c r="AD30" s="1309"/>
      <c r="AE30" s="1309"/>
      <c r="AF30" s="1309"/>
      <c r="AG30" s="1309"/>
      <c r="AH30" s="1309"/>
      <c r="AI30" s="1309"/>
      <c r="AJ30" s="1309"/>
      <c r="AK30" s="1309"/>
      <c r="AL30" s="1309"/>
      <c r="AM30" s="1309"/>
      <c r="AN30" s="1309"/>
      <c r="AO30" s="1309"/>
      <c r="AP30" s="1309"/>
      <c r="AQ30" s="1310"/>
      <c r="AR30" s="1310"/>
      <c r="AS30" s="1310"/>
      <c r="AT30" s="1310"/>
      <c r="AU30" s="1310"/>
      <c r="AV30" s="1310"/>
      <c r="AW30" s="1310"/>
      <c r="AX30" s="1310"/>
      <c r="AY30" s="505"/>
      <c r="AZ30" s="506"/>
      <c r="BA30" s="1301" t="str">
        <f>MID(SUVAHAVUJ!AF42,1,1)</f>
        <v xml:space="preserve"> </v>
      </c>
      <c r="BB30" s="1301"/>
      <c r="BC30" s="1301"/>
      <c r="BD30" s="1301"/>
      <c r="BE30" s="1301"/>
      <c r="BF30" s="1301"/>
      <c r="BG30" s="1301" t="str">
        <f>MID(SUVAHAVUJ!AF42,2,1)</f>
        <v xml:space="preserve"> </v>
      </c>
      <c r="BH30" s="1301"/>
      <c r="BI30" s="1301"/>
      <c r="BJ30" s="1301"/>
      <c r="BK30" s="1301"/>
      <c r="BL30" s="1301" t="str">
        <f>MID(SUVAHAVUJ!AF42,3,1)</f>
        <v xml:space="preserve"> </v>
      </c>
      <c r="BM30" s="1301"/>
      <c r="BN30" s="1301"/>
      <c r="BO30" s="1301"/>
      <c r="BP30" s="1301"/>
      <c r="BQ30" s="1301"/>
      <c r="BR30" s="1301" t="str">
        <f>MID(SUVAHAVUJ!AF42,4,1)</f>
        <v xml:space="preserve"> </v>
      </c>
      <c r="BS30" s="1301"/>
      <c r="BT30" s="1301"/>
      <c r="BU30" s="1301"/>
      <c r="BV30" s="1301"/>
      <c r="BW30" s="1301" t="str">
        <f>MID(SUVAHAVUJ!AF42,5,1)</f>
        <v xml:space="preserve"> </v>
      </c>
      <c r="BX30" s="1301"/>
      <c r="BY30" s="1301"/>
      <c r="BZ30" s="1301"/>
      <c r="CA30" s="1301"/>
      <c r="CB30" s="1301"/>
      <c r="CC30" s="1301" t="str">
        <f>MID(SUVAHAVUJ!AF42,6,1)</f>
        <v xml:space="preserve"> </v>
      </c>
      <c r="CD30" s="1301"/>
      <c r="CE30" s="1301"/>
      <c r="CF30" s="1301"/>
      <c r="CG30" s="1301"/>
      <c r="CH30" s="1301" t="str">
        <f>MID(SUVAHAVUJ!AF42,7,1)</f>
        <v xml:space="preserve"> </v>
      </c>
      <c r="CI30" s="1301"/>
      <c r="CJ30" s="1301"/>
      <c r="CK30" s="1301"/>
      <c r="CL30" s="1301"/>
      <c r="CM30" s="1301"/>
      <c r="CN30" s="1301" t="str">
        <f>MID(SUVAHAVUJ!AF42,8,1)</f>
        <v xml:space="preserve"> </v>
      </c>
      <c r="CO30" s="1301"/>
      <c r="CP30" s="1301"/>
      <c r="CQ30" s="1301"/>
      <c r="CR30" s="1301"/>
      <c r="CS30" s="1301" t="str">
        <f>MID(SUVAHAVUJ!AF42,9,1)</f>
        <v xml:space="preserve"> </v>
      </c>
      <c r="CT30" s="1301"/>
      <c r="CU30" s="1301"/>
      <c r="CV30" s="1301"/>
      <c r="CW30" s="1301"/>
      <c r="CX30" s="1301"/>
      <c r="CY30" s="1301" t="str">
        <f>MID(SUVAHAVUJ!AF42,10,1)</f>
        <v xml:space="preserve"> </v>
      </c>
      <c r="CZ30" s="1301"/>
      <c r="DA30" s="1301"/>
      <c r="DB30" s="1301"/>
      <c r="DC30" s="1301"/>
      <c r="DD30" s="1301" t="str">
        <f>MID(SUVAHAVUJ!AF42,11,1)</f>
        <v>0</v>
      </c>
      <c r="DE30" s="1301"/>
      <c r="DF30" s="1301"/>
      <c r="DG30" s="1301"/>
      <c r="DH30" s="1301"/>
      <c r="DI30" s="1304"/>
      <c r="DJ30" s="1305"/>
      <c r="DK30" s="1305"/>
      <c r="DL30" s="1305"/>
      <c r="DM30" s="1305"/>
      <c r="DN30" s="1305"/>
      <c r="DO30" s="1305"/>
      <c r="DP30" s="1305"/>
      <c r="DQ30" s="1305"/>
      <c r="DR30" s="1305"/>
      <c r="DS30" s="1305"/>
      <c r="DT30" s="1305"/>
      <c r="DU30" s="1305"/>
      <c r="DV30" s="1305"/>
      <c r="DW30" s="1305"/>
      <c r="DX30" s="1305"/>
      <c r="DY30" s="1305"/>
      <c r="DZ30" s="1305"/>
      <c r="EA30" s="1305"/>
      <c r="EB30" s="1305"/>
      <c r="EC30" s="1305"/>
      <c r="ED30" s="1305"/>
      <c r="EE30" s="1305"/>
      <c r="EF30" s="1305"/>
      <c r="EG30" s="1305"/>
      <c r="EH30" s="1305"/>
      <c r="EI30" s="1305"/>
      <c r="EJ30" s="1305"/>
      <c r="EK30" s="1305"/>
      <c r="EL30" s="1305"/>
      <c r="EM30" s="1305"/>
      <c r="EN30" s="505"/>
      <c r="EO30" s="506"/>
      <c r="EP30" s="1301" t="str">
        <f>MID(SUVAHAVUJ!AG42,1,1)</f>
        <v xml:space="preserve"> </v>
      </c>
      <c r="EQ30" s="1301"/>
      <c r="ER30" s="1301"/>
      <c r="ES30" s="1301"/>
      <c r="ET30" s="1301"/>
      <c r="EU30" s="1301"/>
      <c r="EV30" s="1301" t="str">
        <f>MID(SUVAHAVUJ!AG42,2,1)</f>
        <v xml:space="preserve"> </v>
      </c>
      <c r="EW30" s="1301"/>
      <c r="EX30" s="1301"/>
      <c r="EY30" s="1301"/>
      <c r="EZ30" s="1301"/>
      <c r="FA30" s="1301" t="str">
        <f>MID(SUVAHAVUJ!AG42,3,1)</f>
        <v xml:space="preserve"> </v>
      </c>
      <c r="FB30" s="1301"/>
      <c r="FC30" s="1301"/>
      <c r="FD30" s="1301"/>
      <c r="FE30" s="1301"/>
      <c r="FF30" s="1301"/>
      <c r="FG30" s="1301" t="str">
        <f>MID(SUVAHAVUJ!AG42,4,1)</f>
        <v xml:space="preserve"> </v>
      </c>
      <c r="FH30" s="1301"/>
      <c r="FI30" s="1301"/>
      <c r="FJ30" s="1301"/>
      <c r="FK30" s="1301"/>
      <c r="FL30" s="1301" t="str">
        <f>MID(SUVAHAVUJ!AG42,5,1)</f>
        <v xml:space="preserve"> </v>
      </c>
      <c r="FM30" s="1301"/>
      <c r="FN30" s="1301"/>
      <c r="FO30" s="1301"/>
      <c r="FP30" s="1301"/>
      <c r="FQ30" s="1301"/>
      <c r="FR30" s="1301" t="str">
        <f>MID(SUVAHAVUJ!AG42,6,1)</f>
        <v xml:space="preserve"> </v>
      </c>
      <c r="FS30" s="1301"/>
      <c r="FT30" s="1301"/>
      <c r="FU30" s="1301"/>
      <c r="FV30" s="1301"/>
      <c r="FW30" s="1301" t="str">
        <f>MID(SUVAHAVUJ!AG42,7,1)</f>
        <v xml:space="preserve"> </v>
      </c>
      <c r="FX30" s="1301"/>
      <c r="FY30" s="1301"/>
      <c r="FZ30" s="1301"/>
      <c r="GA30" s="1301"/>
      <c r="GB30" s="1301"/>
      <c r="GC30" s="1301" t="str">
        <f>MID(SUVAHAVUJ!AG42,8,1)</f>
        <v xml:space="preserve"> </v>
      </c>
      <c r="GD30" s="1301"/>
      <c r="GE30" s="1301"/>
      <c r="GF30" s="1301"/>
      <c r="GG30" s="1301"/>
      <c r="GH30" s="1301" t="str">
        <f>MID(SUVAHAVUJ!AG42,9,1)</f>
        <v xml:space="preserve"> </v>
      </c>
      <c r="GI30" s="1301"/>
      <c r="GJ30" s="1301"/>
      <c r="GK30" s="1301"/>
      <c r="GL30" s="1301"/>
      <c r="GM30" s="1301"/>
      <c r="GN30" s="1301" t="str">
        <f>MID(SUVAHAVUJ!AG42,10,1)</f>
        <v xml:space="preserve"> </v>
      </c>
      <c r="GO30" s="1301"/>
      <c r="GP30" s="1301"/>
      <c r="GQ30" s="1301"/>
      <c r="GR30" s="1301"/>
      <c r="GS30" s="1302" t="str">
        <f>MID(SUVAHAVUJ!AG42,11,1)</f>
        <v>0</v>
      </c>
      <c r="GT30" s="1302"/>
      <c r="GU30" s="1302"/>
      <c r="GV30" s="1302"/>
      <c r="GW30" s="1303"/>
    </row>
    <row r="31" spans="2:205" s="142" customFormat="1" ht="23.25" customHeight="1" x14ac:dyDescent="0.2">
      <c r="B31" s="1311" t="s">
        <v>2485</v>
      </c>
      <c r="C31" s="1311"/>
      <c r="D31" s="1311"/>
      <c r="E31" s="1311"/>
      <c r="F31" s="1311"/>
      <c r="G31" s="1311"/>
      <c r="H31" s="1311"/>
      <c r="I31" s="1311"/>
      <c r="J31" s="1311"/>
      <c r="K31" s="1311"/>
      <c r="L31" s="1312" t="s">
        <v>3233</v>
      </c>
      <c r="M31" s="1313"/>
      <c r="N31" s="1313"/>
      <c r="O31" s="1313"/>
      <c r="P31" s="1313"/>
      <c r="Q31" s="1313"/>
      <c r="R31" s="1313"/>
      <c r="S31" s="1313"/>
      <c r="T31" s="1313"/>
      <c r="U31" s="1313"/>
      <c r="V31" s="1313"/>
      <c r="W31" s="1313"/>
      <c r="X31" s="1313"/>
      <c r="Y31" s="1313"/>
      <c r="Z31" s="1313"/>
      <c r="AA31" s="1313"/>
      <c r="AB31" s="1313"/>
      <c r="AC31" s="1313"/>
      <c r="AD31" s="1313"/>
      <c r="AE31" s="1313"/>
      <c r="AF31" s="1313"/>
      <c r="AG31" s="1313"/>
      <c r="AH31" s="1313"/>
      <c r="AI31" s="1313"/>
      <c r="AJ31" s="1313"/>
      <c r="AK31" s="1313"/>
      <c r="AL31" s="1313"/>
      <c r="AM31" s="1313"/>
      <c r="AN31" s="1313"/>
      <c r="AO31" s="1313"/>
      <c r="AP31" s="1313"/>
      <c r="AQ31" s="1314" t="s">
        <v>285</v>
      </c>
      <c r="AR31" s="1314"/>
      <c r="AS31" s="1314"/>
      <c r="AT31" s="1314"/>
      <c r="AU31" s="1314"/>
      <c r="AV31" s="1314"/>
      <c r="AW31" s="1314"/>
      <c r="AX31" s="1314"/>
      <c r="AY31" s="505"/>
      <c r="AZ31" s="506"/>
      <c r="BA31" s="1301" t="str">
        <f>MID(SUVAHAVUJ!AD43,1,1)</f>
        <v xml:space="preserve"> </v>
      </c>
      <c r="BB31" s="1301"/>
      <c r="BC31" s="1301"/>
      <c r="BD31" s="1301"/>
      <c r="BE31" s="1301"/>
      <c r="BF31" s="1301"/>
      <c r="BG31" s="1301" t="str">
        <f>MID(SUVAHAVUJ!AD43,2,1)</f>
        <v xml:space="preserve"> </v>
      </c>
      <c r="BH31" s="1301"/>
      <c r="BI31" s="1301"/>
      <c r="BJ31" s="1301"/>
      <c r="BK31" s="1301"/>
      <c r="BL31" s="1301" t="str">
        <f>MID(SUVAHAVUJ!AD43,3,1)</f>
        <v xml:space="preserve"> </v>
      </c>
      <c r="BM31" s="1301"/>
      <c r="BN31" s="1301"/>
      <c r="BO31" s="1301"/>
      <c r="BP31" s="1301"/>
      <c r="BQ31" s="1301"/>
      <c r="BR31" s="1301" t="str">
        <f>MID(SUVAHAVUJ!AD43,4,1)</f>
        <v xml:space="preserve"> </v>
      </c>
      <c r="BS31" s="1301"/>
      <c r="BT31" s="1301"/>
      <c r="BU31" s="1301"/>
      <c r="BV31" s="1301"/>
      <c r="BW31" s="1301" t="str">
        <f>MID(SUVAHAVUJ!AD43,5,1)</f>
        <v xml:space="preserve"> </v>
      </c>
      <c r="BX31" s="1301"/>
      <c r="BY31" s="1301"/>
      <c r="BZ31" s="1301"/>
      <c r="CA31" s="1301"/>
      <c r="CB31" s="1301"/>
      <c r="CC31" s="1301" t="str">
        <f>MID(SUVAHAVUJ!AD43,6,1)</f>
        <v xml:space="preserve"> </v>
      </c>
      <c r="CD31" s="1301"/>
      <c r="CE31" s="1301"/>
      <c r="CF31" s="1301"/>
      <c r="CG31" s="1301"/>
      <c r="CH31" s="1301" t="str">
        <f>MID(SUVAHAVUJ!AD43,7,1)</f>
        <v xml:space="preserve"> </v>
      </c>
      <c r="CI31" s="1301"/>
      <c r="CJ31" s="1301"/>
      <c r="CK31" s="1301"/>
      <c r="CL31" s="1301"/>
      <c r="CM31" s="1301"/>
      <c r="CN31" s="1301" t="str">
        <f>MID(SUVAHAVUJ!AD43,8,1)</f>
        <v xml:space="preserve"> </v>
      </c>
      <c r="CO31" s="1301"/>
      <c r="CP31" s="1301"/>
      <c r="CQ31" s="1301"/>
      <c r="CR31" s="1301"/>
      <c r="CS31" s="1301" t="str">
        <f>MID(SUVAHAVUJ!AD43,9,1)</f>
        <v xml:space="preserve"> </v>
      </c>
      <c r="CT31" s="1301"/>
      <c r="CU31" s="1301"/>
      <c r="CV31" s="1301"/>
      <c r="CW31" s="1301"/>
      <c r="CX31" s="1301"/>
      <c r="CY31" s="1301" t="str">
        <f>MID(SUVAHAVUJ!AD43,10,1)</f>
        <v xml:space="preserve"> </v>
      </c>
      <c r="CZ31" s="1301"/>
      <c r="DA31" s="1301"/>
      <c r="DB31" s="1301"/>
      <c r="DC31" s="1301"/>
      <c r="DD31" s="1301" t="str">
        <f>MID(SUVAHAVUJ!AD43,11,1)</f>
        <v>0</v>
      </c>
      <c r="DE31" s="1301"/>
      <c r="DF31" s="1301"/>
      <c r="DG31" s="1301"/>
      <c r="DH31" s="1301"/>
      <c r="DI31" s="1304"/>
      <c r="DJ31" s="505"/>
      <c r="DK31" s="506"/>
      <c r="DL31" s="1301" t="str">
        <f>MID(SUVAHAVUJ!AE43,1,1)</f>
        <v xml:space="preserve"> </v>
      </c>
      <c r="DM31" s="1301"/>
      <c r="DN31" s="1301"/>
      <c r="DO31" s="1301"/>
      <c r="DP31" s="1301"/>
      <c r="DQ31" s="1301"/>
      <c r="DR31" s="1301" t="str">
        <f>MID(SUVAHAVUJ!AE43,2,1)</f>
        <v xml:space="preserve"> </v>
      </c>
      <c r="DS31" s="1301"/>
      <c r="DT31" s="1301"/>
      <c r="DU31" s="1301"/>
      <c r="DV31" s="1301"/>
      <c r="DW31" s="1301" t="str">
        <f>MID(SUVAHAVUJ!AE43,3,1)</f>
        <v xml:space="preserve"> </v>
      </c>
      <c r="DX31" s="1301"/>
      <c r="DY31" s="1301"/>
      <c r="DZ31" s="1301"/>
      <c r="EA31" s="1301"/>
      <c r="EB31" s="1301"/>
      <c r="EC31" s="1301" t="str">
        <f>MID(SUVAHAVUJ!AE43,4,1)</f>
        <v xml:space="preserve"> </v>
      </c>
      <c r="ED31" s="1301"/>
      <c r="EE31" s="1301"/>
      <c r="EF31" s="1301"/>
      <c r="EG31" s="1301"/>
      <c r="EH31" s="1301" t="str">
        <f>MID(SUVAHAVUJ!AE43,5,1)</f>
        <v xml:space="preserve"> </v>
      </c>
      <c r="EI31" s="1301"/>
      <c r="EJ31" s="1301"/>
      <c r="EK31" s="1301"/>
      <c r="EL31" s="1301"/>
      <c r="EM31" s="1301"/>
      <c r="EN31" s="1301" t="str">
        <f>MID(SUVAHAVUJ!AE43,6,1)</f>
        <v xml:space="preserve"> </v>
      </c>
      <c r="EO31" s="1301"/>
      <c r="EP31" s="1301"/>
      <c r="EQ31" s="1301"/>
      <c r="ER31" s="1301"/>
      <c r="ES31" s="1301" t="str">
        <f>MID(SUVAHAVUJ!AE43,7,1)</f>
        <v xml:space="preserve"> </v>
      </c>
      <c r="ET31" s="1301"/>
      <c r="EU31" s="1301"/>
      <c r="EV31" s="1301"/>
      <c r="EW31" s="1301"/>
      <c r="EX31" s="1301"/>
      <c r="EY31" s="1301" t="str">
        <f>MID(SUVAHAVUJ!AE43,8,1)</f>
        <v xml:space="preserve"> </v>
      </c>
      <c r="EZ31" s="1301"/>
      <c r="FA31" s="1301"/>
      <c r="FB31" s="1301"/>
      <c r="FC31" s="1301"/>
      <c r="FD31" s="1301" t="str">
        <f>MID(SUVAHAVUJ!AE43,9,1)</f>
        <v xml:space="preserve"> </v>
      </c>
      <c r="FE31" s="1301"/>
      <c r="FF31" s="1301"/>
      <c r="FG31" s="1301"/>
      <c r="FH31" s="1301"/>
      <c r="FI31" s="1301"/>
      <c r="FJ31" s="1301" t="str">
        <f>MID(SUVAHAVUJ!AE43,10,1)</f>
        <v xml:space="preserve"> </v>
      </c>
      <c r="FK31" s="1301"/>
      <c r="FL31" s="1301"/>
      <c r="FM31" s="1301"/>
      <c r="FN31" s="1301"/>
      <c r="FO31" s="1302" t="str">
        <f>MID(SUVAHAVUJ!AE43,11,1)</f>
        <v>0</v>
      </c>
      <c r="FP31" s="1302"/>
      <c r="FQ31" s="1302"/>
      <c r="FR31" s="1302"/>
      <c r="FS31" s="1303"/>
      <c r="FT31" s="1306"/>
      <c r="FU31" s="1306"/>
      <c r="FV31" s="1306"/>
      <c r="FW31" s="1306"/>
      <c r="FX31" s="1306"/>
      <c r="FY31" s="1306"/>
      <c r="FZ31" s="1306"/>
      <c r="GA31" s="1306"/>
      <c r="GB31" s="1306"/>
      <c r="GC31" s="1306"/>
      <c r="GD31" s="1306"/>
      <c r="GE31" s="1306"/>
      <c r="GF31" s="1306"/>
      <c r="GG31" s="1306"/>
      <c r="GH31" s="1306"/>
      <c r="GI31" s="1306"/>
      <c r="GJ31" s="1306"/>
      <c r="GK31" s="1306"/>
      <c r="GL31" s="1306"/>
      <c r="GM31" s="1306"/>
      <c r="GN31" s="1306"/>
      <c r="GO31" s="1306"/>
      <c r="GP31" s="1306"/>
      <c r="GQ31" s="1306"/>
      <c r="GR31" s="1306"/>
      <c r="GS31" s="1306"/>
      <c r="GT31" s="1306"/>
      <c r="GU31" s="1306"/>
      <c r="GV31" s="1306"/>
      <c r="GW31" s="1306"/>
    </row>
    <row r="32" spans="2:205" ht="23.25" customHeight="1" x14ac:dyDescent="0.2">
      <c r="B32" s="1311"/>
      <c r="C32" s="1311"/>
      <c r="D32" s="1311"/>
      <c r="E32" s="1311"/>
      <c r="F32" s="1311"/>
      <c r="G32" s="1311"/>
      <c r="H32" s="1311"/>
      <c r="I32" s="1311"/>
      <c r="J32" s="1311"/>
      <c r="K32" s="1311"/>
      <c r="L32" s="1313"/>
      <c r="M32" s="1313"/>
      <c r="N32" s="1313"/>
      <c r="O32" s="1313"/>
      <c r="P32" s="1313"/>
      <c r="Q32" s="1313"/>
      <c r="R32" s="1313"/>
      <c r="S32" s="1313"/>
      <c r="T32" s="1313"/>
      <c r="U32" s="1313"/>
      <c r="V32" s="1313"/>
      <c r="W32" s="1313"/>
      <c r="X32" s="1313"/>
      <c r="Y32" s="1313"/>
      <c r="Z32" s="1313"/>
      <c r="AA32" s="1313"/>
      <c r="AB32" s="1313"/>
      <c r="AC32" s="1313"/>
      <c r="AD32" s="1313"/>
      <c r="AE32" s="1313"/>
      <c r="AF32" s="1313"/>
      <c r="AG32" s="1313"/>
      <c r="AH32" s="1313"/>
      <c r="AI32" s="1313"/>
      <c r="AJ32" s="1313"/>
      <c r="AK32" s="1313"/>
      <c r="AL32" s="1313"/>
      <c r="AM32" s="1313"/>
      <c r="AN32" s="1313"/>
      <c r="AO32" s="1313"/>
      <c r="AP32" s="1313"/>
      <c r="AQ32" s="1314"/>
      <c r="AR32" s="1314"/>
      <c r="AS32" s="1314"/>
      <c r="AT32" s="1314"/>
      <c r="AU32" s="1314"/>
      <c r="AV32" s="1314"/>
      <c r="AW32" s="1314"/>
      <c r="AX32" s="1314"/>
      <c r="AY32" s="505"/>
      <c r="AZ32" s="506"/>
      <c r="BA32" s="1301" t="str">
        <f>MID(SUVAHAVUJ!AF43,1,1)</f>
        <v xml:space="preserve"> </v>
      </c>
      <c r="BB32" s="1301"/>
      <c r="BC32" s="1301"/>
      <c r="BD32" s="1301"/>
      <c r="BE32" s="1301"/>
      <c r="BF32" s="1301"/>
      <c r="BG32" s="1301" t="str">
        <f>MID(SUVAHAVUJ!AF43,2,1)</f>
        <v xml:space="preserve"> </v>
      </c>
      <c r="BH32" s="1301"/>
      <c r="BI32" s="1301"/>
      <c r="BJ32" s="1301"/>
      <c r="BK32" s="1301"/>
      <c r="BL32" s="1301" t="str">
        <f>MID(SUVAHAVUJ!AF43,3,1)</f>
        <v xml:space="preserve"> </v>
      </c>
      <c r="BM32" s="1301"/>
      <c r="BN32" s="1301"/>
      <c r="BO32" s="1301"/>
      <c r="BP32" s="1301"/>
      <c r="BQ32" s="1301"/>
      <c r="BR32" s="1301" t="str">
        <f>MID(SUVAHAVUJ!AF43,4,1)</f>
        <v xml:space="preserve"> </v>
      </c>
      <c r="BS32" s="1301"/>
      <c r="BT32" s="1301"/>
      <c r="BU32" s="1301"/>
      <c r="BV32" s="1301"/>
      <c r="BW32" s="1301" t="str">
        <f>MID(SUVAHAVUJ!AF43,5,1)</f>
        <v xml:space="preserve"> </v>
      </c>
      <c r="BX32" s="1301"/>
      <c r="BY32" s="1301"/>
      <c r="BZ32" s="1301"/>
      <c r="CA32" s="1301"/>
      <c r="CB32" s="1301"/>
      <c r="CC32" s="1301" t="str">
        <f>MID(SUVAHAVUJ!AF43,6,1)</f>
        <v xml:space="preserve"> </v>
      </c>
      <c r="CD32" s="1301"/>
      <c r="CE32" s="1301"/>
      <c r="CF32" s="1301"/>
      <c r="CG32" s="1301"/>
      <c r="CH32" s="1301" t="str">
        <f>MID(SUVAHAVUJ!AF43,7,1)</f>
        <v xml:space="preserve"> </v>
      </c>
      <c r="CI32" s="1301"/>
      <c r="CJ32" s="1301"/>
      <c r="CK32" s="1301"/>
      <c r="CL32" s="1301"/>
      <c r="CM32" s="1301"/>
      <c r="CN32" s="1301" t="str">
        <f>MID(SUVAHAVUJ!AF43,8,1)</f>
        <v xml:space="preserve"> </v>
      </c>
      <c r="CO32" s="1301"/>
      <c r="CP32" s="1301"/>
      <c r="CQ32" s="1301"/>
      <c r="CR32" s="1301"/>
      <c r="CS32" s="1301" t="str">
        <f>MID(SUVAHAVUJ!AF43,9,1)</f>
        <v xml:space="preserve"> </v>
      </c>
      <c r="CT32" s="1301"/>
      <c r="CU32" s="1301"/>
      <c r="CV32" s="1301"/>
      <c r="CW32" s="1301"/>
      <c r="CX32" s="1301"/>
      <c r="CY32" s="1301" t="str">
        <f>MID(SUVAHAVUJ!AF43,10,1)</f>
        <v xml:space="preserve"> </v>
      </c>
      <c r="CZ32" s="1301"/>
      <c r="DA32" s="1301"/>
      <c r="DB32" s="1301"/>
      <c r="DC32" s="1301"/>
      <c r="DD32" s="1301" t="str">
        <f>MID(SUVAHAVUJ!AF43,11,1)</f>
        <v>0</v>
      </c>
      <c r="DE32" s="1301"/>
      <c r="DF32" s="1301"/>
      <c r="DG32" s="1301"/>
      <c r="DH32" s="1301"/>
      <c r="DI32" s="1304"/>
      <c r="DJ32" s="1305"/>
      <c r="DK32" s="1305"/>
      <c r="DL32" s="1305"/>
      <c r="DM32" s="1305"/>
      <c r="DN32" s="1305"/>
      <c r="DO32" s="1305"/>
      <c r="DP32" s="1305"/>
      <c r="DQ32" s="1305"/>
      <c r="DR32" s="1305"/>
      <c r="DS32" s="1305"/>
      <c r="DT32" s="1305"/>
      <c r="DU32" s="1305"/>
      <c r="DV32" s="1305"/>
      <c r="DW32" s="1305"/>
      <c r="DX32" s="1305"/>
      <c r="DY32" s="1305"/>
      <c r="DZ32" s="1305"/>
      <c r="EA32" s="1305"/>
      <c r="EB32" s="1305"/>
      <c r="EC32" s="1305"/>
      <c r="ED32" s="1305"/>
      <c r="EE32" s="1305"/>
      <c r="EF32" s="1305"/>
      <c r="EG32" s="1305"/>
      <c r="EH32" s="1305"/>
      <c r="EI32" s="1305"/>
      <c r="EJ32" s="1305"/>
      <c r="EK32" s="1305"/>
      <c r="EL32" s="1305"/>
      <c r="EM32" s="1305"/>
      <c r="EN32" s="505"/>
      <c r="EO32" s="506"/>
      <c r="EP32" s="1301" t="str">
        <f>MID(SUVAHAVUJ!AG43,1,1)</f>
        <v xml:space="preserve"> </v>
      </c>
      <c r="EQ32" s="1301"/>
      <c r="ER32" s="1301"/>
      <c r="ES32" s="1301"/>
      <c r="ET32" s="1301"/>
      <c r="EU32" s="1301"/>
      <c r="EV32" s="1301" t="str">
        <f>MID(SUVAHAVUJ!AG43,2,1)</f>
        <v xml:space="preserve"> </v>
      </c>
      <c r="EW32" s="1301"/>
      <c r="EX32" s="1301"/>
      <c r="EY32" s="1301"/>
      <c r="EZ32" s="1301"/>
      <c r="FA32" s="1301" t="str">
        <f>MID(SUVAHAVUJ!AG43,3,1)</f>
        <v xml:space="preserve"> </v>
      </c>
      <c r="FB32" s="1301"/>
      <c r="FC32" s="1301"/>
      <c r="FD32" s="1301"/>
      <c r="FE32" s="1301"/>
      <c r="FF32" s="1301"/>
      <c r="FG32" s="1301" t="str">
        <f>MID(SUVAHAVUJ!AG43,4,1)</f>
        <v xml:space="preserve"> </v>
      </c>
      <c r="FH32" s="1301"/>
      <c r="FI32" s="1301"/>
      <c r="FJ32" s="1301"/>
      <c r="FK32" s="1301"/>
      <c r="FL32" s="1301" t="str">
        <f>MID(SUVAHAVUJ!AG43,5,1)</f>
        <v xml:space="preserve"> </v>
      </c>
      <c r="FM32" s="1301"/>
      <c r="FN32" s="1301"/>
      <c r="FO32" s="1301"/>
      <c r="FP32" s="1301"/>
      <c r="FQ32" s="1301"/>
      <c r="FR32" s="1301" t="str">
        <f>MID(SUVAHAVUJ!AG43,6,1)</f>
        <v xml:space="preserve"> </v>
      </c>
      <c r="FS32" s="1301"/>
      <c r="FT32" s="1301"/>
      <c r="FU32" s="1301"/>
      <c r="FV32" s="1301"/>
      <c r="FW32" s="1301" t="str">
        <f>MID(SUVAHAVUJ!AG43,7,1)</f>
        <v xml:space="preserve"> </v>
      </c>
      <c r="FX32" s="1301"/>
      <c r="FY32" s="1301"/>
      <c r="FZ32" s="1301"/>
      <c r="GA32" s="1301"/>
      <c r="GB32" s="1301"/>
      <c r="GC32" s="1301" t="str">
        <f>MID(SUVAHAVUJ!AG43,8,1)</f>
        <v xml:space="preserve"> </v>
      </c>
      <c r="GD32" s="1301"/>
      <c r="GE32" s="1301"/>
      <c r="GF32" s="1301"/>
      <c r="GG32" s="1301"/>
      <c r="GH32" s="1301" t="str">
        <f>MID(SUVAHAVUJ!AG43,9,1)</f>
        <v xml:space="preserve"> </v>
      </c>
      <c r="GI32" s="1301"/>
      <c r="GJ32" s="1301"/>
      <c r="GK32" s="1301"/>
      <c r="GL32" s="1301"/>
      <c r="GM32" s="1301"/>
      <c r="GN32" s="1301" t="str">
        <f>MID(SUVAHAVUJ!AG43,10,1)</f>
        <v xml:space="preserve"> </v>
      </c>
      <c r="GO32" s="1301"/>
      <c r="GP32" s="1301"/>
      <c r="GQ32" s="1301"/>
      <c r="GR32" s="1301"/>
      <c r="GS32" s="1302" t="str">
        <f>MID(SUVAHAVUJ!AG43,11,1)</f>
        <v>0</v>
      </c>
      <c r="GT32" s="1302"/>
      <c r="GU32" s="1302"/>
      <c r="GV32" s="1302"/>
      <c r="GW32" s="1303"/>
    </row>
    <row r="33" spans="1:205" s="142" customFormat="1" ht="23.25" customHeight="1" x14ac:dyDescent="0.2">
      <c r="B33" s="1311" t="s">
        <v>2488</v>
      </c>
      <c r="C33" s="1311"/>
      <c r="D33" s="1311"/>
      <c r="E33" s="1311"/>
      <c r="F33" s="1311"/>
      <c r="G33" s="1311"/>
      <c r="H33" s="1311"/>
      <c r="I33" s="1311"/>
      <c r="J33" s="1311"/>
      <c r="K33" s="1311"/>
      <c r="L33" s="1312" t="s">
        <v>3234</v>
      </c>
      <c r="M33" s="1313"/>
      <c r="N33" s="1313"/>
      <c r="O33" s="1313"/>
      <c r="P33" s="1313"/>
      <c r="Q33" s="1313"/>
      <c r="R33" s="1313"/>
      <c r="S33" s="1313"/>
      <c r="T33" s="1313"/>
      <c r="U33" s="1313"/>
      <c r="V33" s="1313"/>
      <c r="W33" s="1313"/>
      <c r="X33" s="1313"/>
      <c r="Y33" s="1313"/>
      <c r="Z33" s="1313"/>
      <c r="AA33" s="1313"/>
      <c r="AB33" s="1313"/>
      <c r="AC33" s="1313"/>
      <c r="AD33" s="1313"/>
      <c r="AE33" s="1313"/>
      <c r="AF33" s="1313"/>
      <c r="AG33" s="1313"/>
      <c r="AH33" s="1313"/>
      <c r="AI33" s="1313"/>
      <c r="AJ33" s="1313"/>
      <c r="AK33" s="1313"/>
      <c r="AL33" s="1313"/>
      <c r="AM33" s="1313"/>
      <c r="AN33" s="1313"/>
      <c r="AO33" s="1313"/>
      <c r="AP33" s="1313"/>
      <c r="AQ33" s="1314" t="s">
        <v>903</v>
      </c>
      <c r="AR33" s="1314"/>
      <c r="AS33" s="1314"/>
      <c r="AT33" s="1314"/>
      <c r="AU33" s="1314"/>
      <c r="AV33" s="1314"/>
      <c r="AW33" s="1314"/>
      <c r="AX33" s="1314"/>
      <c r="AY33" s="505"/>
      <c r="AZ33" s="506"/>
      <c r="BA33" s="1301" t="str">
        <f>MID(SUVAHAVUJ!AD44,1,1)</f>
        <v xml:space="preserve"> </v>
      </c>
      <c r="BB33" s="1301"/>
      <c r="BC33" s="1301"/>
      <c r="BD33" s="1301"/>
      <c r="BE33" s="1301"/>
      <c r="BF33" s="1301"/>
      <c r="BG33" s="1301" t="str">
        <f>MID(SUVAHAVUJ!AD44,2,1)</f>
        <v xml:space="preserve"> </v>
      </c>
      <c r="BH33" s="1301"/>
      <c r="BI33" s="1301"/>
      <c r="BJ33" s="1301"/>
      <c r="BK33" s="1301"/>
      <c r="BL33" s="1301" t="str">
        <f>MID(SUVAHAVUJ!AD44,3,1)</f>
        <v xml:space="preserve"> </v>
      </c>
      <c r="BM33" s="1301"/>
      <c r="BN33" s="1301"/>
      <c r="BO33" s="1301"/>
      <c r="BP33" s="1301"/>
      <c r="BQ33" s="1301"/>
      <c r="BR33" s="1301" t="str">
        <f>MID(SUVAHAVUJ!AD44,4,1)</f>
        <v xml:space="preserve"> </v>
      </c>
      <c r="BS33" s="1301"/>
      <c r="BT33" s="1301"/>
      <c r="BU33" s="1301"/>
      <c r="BV33" s="1301"/>
      <c r="BW33" s="1301" t="str">
        <f>MID(SUVAHAVUJ!AD44,5,1)</f>
        <v xml:space="preserve"> </v>
      </c>
      <c r="BX33" s="1301"/>
      <c r="BY33" s="1301"/>
      <c r="BZ33" s="1301"/>
      <c r="CA33" s="1301"/>
      <c r="CB33" s="1301"/>
      <c r="CC33" s="1301" t="str">
        <f>MID(SUVAHAVUJ!AD44,6,1)</f>
        <v xml:space="preserve"> </v>
      </c>
      <c r="CD33" s="1301"/>
      <c r="CE33" s="1301"/>
      <c r="CF33" s="1301"/>
      <c r="CG33" s="1301"/>
      <c r="CH33" s="1301" t="str">
        <f>MID(SUVAHAVUJ!AD44,7,1)</f>
        <v xml:space="preserve"> </v>
      </c>
      <c r="CI33" s="1301"/>
      <c r="CJ33" s="1301"/>
      <c r="CK33" s="1301"/>
      <c r="CL33" s="1301"/>
      <c r="CM33" s="1301"/>
      <c r="CN33" s="1301" t="str">
        <f>MID(SUVAHAVUJ!AD44,8,1)</f>
        <v xml:space="preserve"> </v>
      </c>
      <c r="CO33" s="1301"/>
      <c r="CP33" s="1301"/>
      <c r="CQ33" s="1301"/>
      <c r="CR33" s="1301"/>
      <c r="CS33" s="1301" t="str">
        <f>MID(SUVAHAVUJ!AD44,9,1)</f>
        <v xml:space="preserve"> </v>
      </c>
      <c r="CT33" s="1301"/>
      <c r="CU33" s="1301"/>
      <c r="CV33" s="1301"/>
      <c r="CW33" s="1301"/>
      <c r="CX33" s="1301"/>
      <c r="CY33" s="1301" t="str">
        <f>MID(SUVAHAVUJ!AD44,10,1)</f>
        <v xml:space="preserve"> </v>
      </c>
      <c r="CZ33" s="1301"/>
      <c r="DA33" s="1301"/>
      <c r="DB33" s="1301"/>
      <c r="DC33" s="1301"/>
      <c r="DD33" s="1301" t="str">
        <f>MID(SUVAHAVUJ!AD44,11,1)</f>
        <v>0</v>
      </c>
      <c r="DE33" s="1301"/>
      <c r="DF33" s="1301"/>
      <c r="DG33" s="1301"/>
      <c r="DH33" s="1301"/>
      <c r="DI33" s="1304"/>
      <c r="DJ33" s="505"/>
      <c r="DK33" s="506"/>
      <c r="DL33" s="1301" t="str">
        <f>MID(SUVAHAVUJ!AE44,1,1)</f>
        <v xml:space="preserve"> </v>
      </c>
      <c r="DM33" s="1301"/>
      <c r="DN33" s="1301"/>
      <c r="DO33" s="1301"/>
      <c r="DP33" s="1301"/>
      <c r="DQ33" s="1301"/>
      <c r="DR33" s="1301" t="str">
        <f>MID(SUVAHAVUJ!AE44,2,1)</f>
        <v xml:space="preserve"> </v>
      </c>
      <c r="DS33" s="1301"/>
      <c r="DT33" s="1301"/>
      <c r="DU33" s="1301"/>
      <c r="DV33" s="1301"/>
      <c r="DW33" s="1301" t="str">
        <f>MID(SUVAHAVUJ!AE44,3,1)</f>
        <v xml:space="preserve"> </v>
      </c>
      <c r="DX33" s="1301"/>
      <c r="DY33" s="1301"/>
      <c r="DZ33" s="1301"/>
      <c r="EA33" s="1301"/>
      <c r="EB33" s="1301"/>
      <c r="EC33" s="1301" t="str">
        <f>MID(SUVAHAVUJ!AE44,4,1)</f>
        <v xml:space="preserve"> </v>
      </c>
      <c r="ED33" s="1301"/>
      <c r="EE33" s="1301"/>
      <c r="EF33" s="1301"/>
      <c r="EG33" s="1301"/>
      <c r="EH33" s="1301" t="str">
        <f>MID(SUVAHAVUJ!AE44,5,1)</f>
        <v xml:space="preserve"> </v>
      </c>
      <c r="EI33" s="1301"/>
      <c r="EJ33" s="1301"/>
      <c r="EK33" s="1301"/>
      <c r="EL33" s="1301"/>
      <c r="EM33" s="1301"/>
      <c r="EN33" s="1301" t="str">
        <f>MID(SUVAHAVUJ!AE44,6,1)</f>
        <v xml:space="preserve"> </v>
      </c>
      <c r="EO33" s="1301"/>
      <c r="EP33" s="1301"/>
      <c r="EQ33" s="1301"/>
      <c r="ER33" s="1301"/>
      <c r="ES33" s="1301" t="str">
        <f>MID(SUVAHAVUJ!AE44,7,1)</f>
        <v xml:space="preserve"> </v>
      </c>
      <c r="ET33" s="1301"/>
      <c r="EU33" s="1301"/>
      <c r="EV33" s="1301"/>
      <c r="EW33" s="1301"/>
      <c r="EX33" s="1301"/>
      <c r="EY33" s="1301" t="str">
        <f>MID(SUVAHAVUJ!AE44,8,1)</f>
        <v xml:space="preserve"> </v>
      </c>
      <c r="EZ33" s="1301"/>
      <c r="FA33" s="1301"/>
      <c r="FB33" s="1301"/>
      <c r="FC33" s="1301"/>
      <c r="FD33" s="1301" t="str">
        <f>MID(SUVAHAVUJ!AE44,9,1)</f>
        <v xml:space="preserve"> </v>
      </c>
      <c r="FE33" s="1301"/>
      <c r="FF33" s="1301"/>
      <c r="FG33" s="1301"/>
      <c r="FH33" s="1301"/>
      <c r="FI33" s="1301"/>
      <c r="FJ33" s="1301" t="str">
        <f>MID(SUVAHAVUJ!AE44,10,1)</f>
        <v xml:space="preserve"> </v>
      </c>
      <c r="FK33" s="1301"/>
      <c r="FL33" s="1301"/>
      <c r="FM33" s="1301"/>
      <c r="FN33" s="1301"/>
      <c r="FO33" s="1302" t="str">
        <f>MID(SUVAHAVUJ!AE44,11,1)</f>
        <v>0</v>
      </c>
      <c r="FP33" s="1302"/>
      <c r="FQ33" s="1302"/>
      <c r="FR33" s="1302"/>
      <c r="FS33" s="1303"/>
      <c r="FT33" s="1306"/>
      <c r="FU33" s="1306"/>
      <c r="FV33" s="1306"/>
      <c r="FW33" s="1306"/>
      <c r="FX33" s="1306"/>
      <c r="FY33" s="1306"/>
      <c r="FZ33" s="1306"/>
      <c r="GA33" s="1306"/>
      <c r="GB33" s="1306"/>
      <c r="GC33" s="1306"/>
      <c r="GD33" s="1306"/>
      <c r="GE33" s="1306"/>
      <c r="GF33" s="1306"/>
      <c r="GG33" s="1306"/>
      <c r="GH33" s="1306"/>
      <c r="GI33" s="1306"/>
      <c r="GJ33" s="1306"/>
      <c r="GK33" s="1306"/>
      <c r="GL33" s="1306"/>
      <c r="GM33" s="1306"/>
      <c r="GN33" s="1306"/>
      <c r="GO33" s="1306"/>
      <c r="GP33" s="1306"/>
      <c r="GQ33" s="1306"/>
      <c r="GR33" s="1306"/>
      <c r="GS33" s="1306"/>
      <c r="GT33" s="1306"/>
      <c r="GU33" s="1306"/>
      <c r="GV33" s="1306"/>
      <c r="GW33" s="1306"/>
    </row>
    <row r="34" spans="1:205" ht="23.25" customHeight="1" x14ac:dyDescent="0.2">
      <c r="B34" s="1311"/>
      <c r="C34" s="1311"/>
      <c r="D34" s="1311"/>
      <c r="E34" s="1311"/>
      <c r="F34" s="1311"/>
      <c r="G34" s="1311"/>
      <c r="H34" s="1311"/>
      <c r="I34" s="1311"/>
      <c r="J34" s="1311"/>
      <c r="K34" s="1311"/>
      <c r="L34" s="1313"/>
      <c r="M34" s="1313"/>
      <c r="N34" s="1313"/>
      <c r="O34" s="1313"/>
      <c r="P34" s="1313"/>
      <c r="Q34" s="1313"/>
      <c r="R34" s="1313"/>
      <c r="S34" s="1313"/>
      <c r="T34" s="1313"/>
      <c r="U34" s="1313"/>
      <c r="V34" s="1313"/>
      <c r="W34" s="1313"/>
      <c r="X34" s="1313"/>
      <c r="Y34" s="1313"/>
      <c r="Z34" s="1313"/>
      <c r="AA34" s="1313"/>
      <c r="AB34" s="1313"/>
      <c r="AC34" s="1313"/>
      <c r="AD34" s="1313"/>
      <c r="AE34" s="1313"/>
      <c r="AF34" s="1313"/>
      <c r="AG34" s="1313"/>
      <c r="AH34" s="1313"/>
      <c r="AI34" s="1313"/>
      <c r="AJ34" s="1313"/>
      <c r="AK34" s="1313"/>
      <c r="AL34" s="1313"/>
      <c r="AM34" s="1313"/>
      <c r="AN34" s="1313"/>
      <c r="AO34" s="1313"/>
      <c r="AP34" s="1313"/>
      <c r="AQ34" s="1314"/>
      <c r="AR34" s="1314"/>
      <c r="AS34" s="1314"/>
      <c r="AT34" s="1314"/>
      <c r="AU34" s="1314"/>
      <c r="AV34" s="1314"/>
      <c r="AW34" s="1314"/>
      <c r="AX34" s="1314"/>
      <c r="AY34" s="505"/>
      <c r="AZ34" s="506"/>
      <c r="BA34" s="1301" t="str">
        <f>MID(SUVAHAVUJ!AF44,1,1)</f>
        <v xml:space="preserve"> </v>
      </c>
      <c r="BB34" s="1301"/>
      <c r="BC34" s="1301"/>
      <c r="BD34" s="1301"/>
      <c r="BE34" s="1301"/>
      <c r="BF34" s="1301"/>
      <c r="BG34" s="1301" t="str">
        <f>MID(SUVAHAVUJ!AF44,2,1)</f>
        <v xml:space="preserve"> </v>
      </c>
      <c r="BH34" s="1301"/>
      <c r="BI34" s="1301"/>
      <c r="BJ34" s="1301"/>
      <c r="BK34" s="1301"/>
      <c r="BL34" s="1301" t="str">
        <f>MID(SUVAHAVUJ!AF44,3,1)</f>
        <v xml:space="preserve"> </v>
      </c>
      <c r="BM34" s="1301"/>
      <c r="BN34" s="1301"/>
      <c r="BO34" s="1301"/>
      <c r="BP34" s="1301"/>
      <c r="BQ34" s="1301"/>
      <c r="BR34" s="1301" t="str">
        <f>MID(SUVAHAVUJ!AF44,4,1)</f>
        <v xml:space="preserve"> </v>
      </c>
      <c r="BS34" s="1301"/>
      <c r="BT34" s="1301"/>
      <c r="BU34" s="1301"/>
      <c r="BV34" s="1301"/>
      <c r="BW34" s="1301" t="str">
        <f>MID(SUVAHAVUJ!AF44,5,1)</f>
        <v xml:space="preserve"> </v>
      </c>
      <c r="BX34" s="1301"/>
      <c r="BY34" s="1301"/>
      <c r="BZ34" s="1301"/>
      <c r="CA34" s="1301"/>
      <c r="CB34" s="1301"/>
      <c r="CC34" s="1301" t="str">
        <f>MID(SUVAHAVUJ!AF44,6,1)</f>
        <v xml:space="preserve"> </v>
      </c>
      <c r="CD34" s="1301"/>
      <c r="CE34" s="1301"/>
      <c r="CF34" s="1301"/>
      <c r="CG34" s="1301"/>
      <c r="CH34" s="1301" t="str">
        <f>MID(SUVAHAVUJ!AF44,7,1)</f>
        <v xml:space="preserve"> </v>
      </c>
      <c r="CI34" s="1301"/>
      <c r="CJ34" s="1301"/>
      <c r="CK34" s="1301"/>
      <c r="CL34" s="1301"/>
      <c r="CM34" s="1301"/>
      <c r="CN34" s="1301" t="str">
        <f>MID(SUVAHAVUJ!AF44,8,1)</f>
        <v xml:space="preserve"> </v>
      </c>
      <c r="CO34" s="1301"/>
      <c r="CP34" s="1301"/>
      <c r="CQ34" s="1301"/>
      <c r="CR34" s="1301"/>
      <c r="CS34" s="1301" t="str">
        <f>MID(SUVAHAVUJ!AF44,9,1)</f>
        <v xml:space="preserve"> </v>
      </c>
      <c r="CT34" s="1301"/>
      <c r="CU34" s="1301"/>
      <c r="CV34" s="1301"/>
      <c r="CW34" s="1301"/>
      <c r="CX34" s="1301"/>
      <c r="CY34" s="1301" t="str">
        <f>MID(SUVAHAVUJ!AF44,10,1)</f>
        <v xml:space="preserve"> </v>
      </c>
      <c r="CZ34" s="1301"/>
      <c r="DA34" s="1301"/>
      <c r="DB34" s="1301"/>
      <c r="DC34" s="1301"/>
      <c r="DD34" s="1301" t="str">
        <f>MID(SUVAHAVUJ!AF44,11,1)</f>
        <v>0</v>
      </c>
      <c r="DE34" s="1301"/>
      <c r="DF34" s="1301"/>
      <c r="DG34" s="1301"/>
      <c r="DH34" s="1301"/>
      <c r="DI34" s="1304"/>
      <c r="DJ34" s="1305"/>
      <c r="DK34" s="1305"/>
      <c r="DL34" s="1305"/>
      <c r="DM34" s="1305"/>
      <c r="DN34" s="1305"/>
      <c r="DO34" s="1305"/>
      <c r="DP34" s="1305"/>
      <c r="DQ34" s="1305"/>
      <c r="DR34" s="1305"/>
      <c r="DS34" s="1305"/>
      <c r="DT34" s="1305"/>
      <c r="DU34" s="1305"/>
      <c r="DV34" s="1305"/>
      <c r="DW34" s="1305"/>
      <c r="DX34" s="1305"/>
      <c r="DY34" s="1305"/>
      <c r="DZ34" s="1305"/>
      <c r="EA34" s="1305"/>
      <c r="EB34" s="1305"/>
      <c r="EC34" s="1305"/>
      <c r="ED34" s="1305"/>
      <c r="EE34" s="1305"/>
      <c r="EF34" s="1305"/>
      <c r="EG34" s="1305"/>
      <c r="EH34" s="1305"/>
      <c r="EI34" s="1305"/>
      <c r="EJ34" s="1305"/>
      <c r="EK34" s="1305"/>
      <c r="EL34" s="1305"/>
      <c r="EM34" s="1305"/>
      <c r="EN34" s="505"/>
      <c r="EO34" s="506"/>
      <c r="EP34" s="1301" t="str">
        <f>MID(SUVAHAVUJ!AG44,1,1)</f>
        <v xml:space="preserve"> </v>
      </c>
      <c r="EQ34" s="1301"/>
      <c r="ER34" s="1301"/>
      <c r="ES34" s="1301"/>
      <c r="ET34" s="1301"/>
      <c r="EU34" s="1301"/>
      <c r="EV34" s="1301" t="str">
        <f>MID(SUVAHAVUJ!AG44,2,1)</f>
        <v xml:space="preserve"> </v>
      </c>
      <c r="EW34" s="1301"/>
      <c r="EX34" s="1301"/>
      <c r="EY34" s="1301"/>
      <c r="EZ34" s="1301"/>
      <c r="FA34" s="1301" t="str">
        <f>MID(SUVAHAVUJ!AG44,3,1)</f>
        <v xml:space="preserve"> </v>
      </c>
      <c r="FB34" s="1301"/>
      <c r="FC34" s="1301"/>
      <c r="FD34" s="1301"/>
      <c r="FE34" s="1301"/>
      <c r="FF34" s="1301"/>
      <c r="FG34" s="1301" t="str">
        <f>MID(SUVAHAVUJ!AG44,4,1)</f>
        <v xml:space="preserve"> </v>
      </c>
      <c r="FH34" s="1301"/>
      <c r="FI34" s="1301"/>
      <c r="FJ34" s="1301"/>
      <c r="FK34" s="1301"/>
      <c r="FL34" s="1301" t="str">
        <f>MID(SUVAHAVUJ!AG44,5,1)</f>
        <v xml:space="preserve"> </v>
      </c>
      <c r="FM34" s="1301"/>
      <c r="FN34" s="1301"/>
      <c r="FO34" s="1301"/>
      <c r="FP34" s="1301"/>
      <c r="FQ34" s="1301"/>
      <c r="FR34" s="1301" t="str">
        <f>MID(SUVAHAVUJ!AG44,6,1)</f>
        <v xml:space="preserve"> </v>
      </c>
      <c r="FS34" s="1301"/>
      <c r="FT34" s="1301"/>
      <c r="FU34" s="1301"/>
      <c r="FV34" s="1301"/>
      <c r="FW34" s="1301" t="str">
        <f>MID(SUVAHAVUJ!AG44,7,1)</f>
        <v xml:space="preserve"> </v>
      </c>
      <c r="FX34" s="1301"/>
      <c r="FY34" s="1301"/>
      <c r="FZ34" s="1301"/>
      <c r="GA34" s="1301"/>
      <c r="GB34" s="1301"/>
      <c r="GC34" s="1301" t="str">
        <f>MID(SUVAHAVUJ!AG44,8,1)</f>
        <v xml:space="preserve"> </v>
      </c>
      <c r="GD34" s="1301"/>
      <c r="GE34" s="1301"/>
      <c r="GF34" s="1301"/>
      <c r="GG34" s="1301"/>
      <c r="GH34" s="1301" t="str">
        <f>MID(SUVAHAVUJ!AG44,9,1)</f>
        <v xml:space="preserve"> </v>
      </c>
      <c r="GI34" s="1301"/>
      <c r="GJ34" s="1301"/>
      <c r="GK34" s="1301"/>
      <c r="GL34" s="1301"/>
      <c r="GM34" s="1301"/>
      <c r="GN34" s="1301" t="str">
        <f>MID(SUVAHAVUJ!AG44,10,1)</f>
        <v xml:space="preserve"> </v>
      </c>
      <c r="GO34" s="1301"/>
      <c r="GP34" s="1301"/>
      <c r="GQ34" s="1301"/>
      <c r="GR34" s="1301"/>
      <c r="GS34" s="1302" t="str">
        <f>MID(SUVAHAVUJ!AG44,11,1)</f>
        <v>0</v>
      </c>
      <c r="GT34" s="1302"/>
      <c r="GU34" s="1302"/>
      <c r="GV34" s="1302"/>
      <c r="GW34" s="1303"/>
    </row>
    <row r="35" spans="1:205" ht="12" customHeight="1" x14ac:dyDescent="0.2">
      <c r="A35" s="511"/>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498"/>
      <c r="GR35" s="498"/>
      <c r="GS35" s="498"/>
      <c r="GT35" s="498"/>
      <c r="GU35" s="498"/>
      <c r="GV35" s="498"/>
      <c r="GW35" s="512"/>
    </row>
    <row r="36" spans="1:205" ht="12.75" customHeight="1" thickBot="1" x14ac:dyDescent="0.25">
      <c r="A36" s="513"/>
      <c r="B36" s="501"/>
      <c r="C36" s="501"/>
      <c r="D36" s="501"/>
      <c r="E36" s="501"/>
      <c r="F36" s="501"/>
      <c r="G36" s="501"/>
      <c r="H36" s="501"/>
      <c r="I36" s="501"/>
      <c r="J36" s="501"/>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501"/>
      <c r="GR36" s="501"/>
      <c r="GS36" s="501"/>
      <c r="GT36" s="501"/>
      <c r="GU36" s="501"/>
      <c r="GV36" s="501"/>
      <c r="GW36" s="502"/>
    </row>
    <row r="37" spans="1:205" ht="9" customHeight="1" thickTop="1" x14ac:dyDescent="0.2">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c r="ED37" s="142"/>
      <c r="EE37" s="142"/>
      <c r="EF37" s="142"/>
      <c r="EG37" s="142"/>
      <c r="EH37" s="142"/>
      <c r="EI37" s="142"/>
      <c r="EJ37" s="142"/>
      <c r="EK37" s="142"/>
      <c r="EL37" s="142"/>
      <c r="EM37" s="142"/>
      <c r="EN37" s="142"/>
      <c r="EO37" s="142"/>
      <c r="EP37" s="142"/>
      <c r="EQ37" s="142"/>
      <c r="ER37" s="142"/>
      <c r="ES37" s="142"/>
      <c r="ET37" s="142"/>
      <c r="EU37" s="142"/>
      <c r="EV37" s="142"/>
      <c r="EW37" s="142"/>
      <c r="EX37" s="142"/>
      <c r="EY37" s="142"/>
      <c r="EZ37" s="142"/>
      <c r="FA37" s="142"/>
      <c r="FB37" s="142"/>
      <c r="FC37" s="142"/>
      <c r="FD37" s="142"/>
      <c r="FE37" s="142"/>
      <c r="FF37" s="142"/>
      <c r="FG37" s="142"/>
      <c r="FH37" s="142"/>
      <c r="FI37" s="142"/>
      <c r="FJ37" s="142"/>
      <c r="FK37" s="142"/>
      <c r="FL37" s="142"/>
      <c r="FM37" s="142"/>
      <c r="FN37" s="142"/>
      <c r="FO37" s="142"/>
      <c r="FP37" s="142"/>
      <c r="FQ37" s="142"/>
      <c r="FR37" s="142"/>
      <c r="FS37" s="142"/>
      <c r="FT37" s="142"/>
      <c r="FU37" s="142"/>
      <c r="FV37" s="142"/>
      <c r="FW37" s="142"/>
      <c r="FX37" s="142"/>
      <c r="FY37" s="142"/>
      <c r="FZ37" s="142"/>
      <c r="GA37" s="142"/>
      <c r="GB37" s="142"/>
      <c r="GC37" s="142"/>
      <c r="GD37" s="142"/>
      <c r="GE37" s="142"/>
      <c r="GF37" s="142"/>
      <c r="GG37" s="142"/>
      <c r="GH37" s="142"/>
      <c r="GI37" s="142"/>
      <c r="GJ37" s="142"/>
      <c r="GK37" s="142"/>
      <c r="GL37" s="142"/>
      <c r="GM37" s="142"/>
      <c r="GN37" s="142"/>
      <c r="GO37" s="142"/>
      <c r="GP37" s="142"/>
      <c r="GQ37" s="142"/>
      <c r="GR37" s="142"/>
      <c r="GS37" s="142"/>
      <c r="GT37" s="142"/>
      <c r="GU37" s="142"/>
    </row>
    <row r="38" spans="1:205" ht="3.75" customHeight="1" x14ac:dyDescent="0.2">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c r="GF38" s="142"/>
      <c r="GG38" s="142"/>
      <c r="GH38" s="142"/>
      <c r="GI38" s="142"/>
      <c r="GJ38" s="142"/>
      <c r="GK38" s="142"/>
      <c r="GL38" s="142"/>
      <c r="GM38" s="142"/>
      <c r="GN38" s="142"/>
      <c r="GO38" s="142"/>
      <c r="GP38" s="142"/>
      <c r="GQ38" s="142"/>
      <c r="GR38" s="142"/>
      <c r="GS38" s="142"/>
      <c r="GT38" s="142"/>
      <c r="GU38" s="142"/>
    </row>
  </sheetData>
  <mergeCells count="704">
    <mergeCell ref="FC4:GW5"/>
    <mergeCell ref="B5:K5"/>
    <mergeCell ref="AY5:BD6"/>
    <mergeCell ref="BE5:DI5"/>
    <mergeCell ref="DJ5:FB5"/>
    <mergeCell ref="BE6:DI6"/>
    <mergeCell ref="DJ6:FB6"/>
    <mergeCell ref="FC6:GW6"/>
    <mergeCell ref="AK2:AR2"/>
    <mergeCell ref="AT2:CS2"/>
    <mergeCell ref="CW2:DC2"/>
    <mergeCell ref="DE2:EU2"/>
    <mergeCell ref="B4:K4"/>
    <mergeCell ref="L4:AP6"/>
    <mergeCell ref="AQ4:AX6"/>
    <mergeCell ref="AY4:FB4"/>
    <mergeCell ref="B6:K6"/>
    <mergeCell ref="I2:AI2"/>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45"/>
      <c r="C2" s="503"/>
      <c r="D2" s="503"/>
      <c r="E2" s="503"/>
      <c r="F2" s="503"/>
      <c r="G2" s="503"/>
      <c r="H2" s="503"/>
      <c r="I2" s="1359" t="s">
        <v>3270</v>
      </c>
      <c r="J2" s="1359"/>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60"/>
      <c r="AK2" s="1336" t="s">
        <v>826</v>
      </c>
      <c r="AL2" s="1337"/>
      <c r="AM2" s="1337"/>
      <c r="AN2" s="1337"/>
      <c r="AO2" s="1337"/>
      <c r="AP2" s="1337"/>
      <c r="AQ2" s="1337"/>
      <c r="AR2" s="1337"/>
      <c r="AS2" s="496"/>
      <c r="AT2" s="1334" t="str">
        <f>'002'!$AT$2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34" t="str">
        <f>'002'!$DE$2</f>
        <v>31646751</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503"/>
      <c r="GR2" s="503"/>
      <c r="GS2" s="503"/>
      <c r="GT2" s="503"/>
      <c r="GU2" s="503"/>
      <c r="GV2" s="503"/>
      <c r="GW2" s="504"/>
    </row>
    <row r="3" spans="2:205" ht="3" customHeight="1" x14ac:dyDescent="0.2"/>
    <row r="4" spans="2:205" ht="11.25" customHeight="1" x14ac:dyDescent="0.2">
      <c r="B4" s="1328" t="s">
        <v>3206</v>
      </c>
      <c r="C4" s="1329"/>
      <c r="D4" s="1329"/>
      <c r="E4" s="1329"/>
      <c r="F4" s="1329"/>
      <c r="G4" s="1329"/>
      <c r="H4" s="1329"/>
      <c r="I4" s="1329"/>
      <c r="J4" s="1329"/>
      <c r="K4" s="1330"/>
      <c r="L4" s="1338" t="s">
        <v>3187</v>
      </c>
      <c r="M4" s="1339"/>
      <c r="N4" s="1339"/>
      <c r="O4" s="1339"/>
      <c r="P4" s="1339"/>
      <c r="Q4" s="1339"/>
      <c r="R4" s="1339"/>
      <c r="S4" s="1339"/>
      <c r="T4" s="1339"/>
      <c r="U4" s="1339"/>
      <c r="V4" s="1339"/>
      <c r="W4" s="1339"/>
      <c r="X4" s="1339"/>
      <c r="Y4" s="1339"/>
      <c r="Z4" s="1339"/>
      <c r="AA4" s="1339"/>
      <c r="AB4" s="1339"/>
      <c r="AC4" s="1339"/>
      <c r="AD4" s="1339"/>
      <c r="AE4" s="1339"/>
      <c r="AF4" s="1339"/>
      <c r="AG4" s="1339"/>
      <c r="AH4" s="1339"/>
      <c r="AI4" s="1339"/>
      <c r="AJ4" s="1339"/>
      <c r="AK4" s="1339"/>
      <c r="AL4" s="1339"/>
      <c r="AM4" s="1339"/>
      <c r="AN4" s="1339"/>
      <c r="AO4" s="1339"/>
      <c r="AP4" s="1339"/>
      <c r="AQ4" s="1344" t="s">
        <v>3186</v>
      </c>
      <c r="AR4" s="1345"/>
      <c r="AS4" s="1345"/>
      <c r="AT4" s="1345"/>
      <c r="AU4" s="1345"/>
      <c r="AV4" s="1345"/>
      <c r="AW4" s="1345"/>
      <c r="AX4" s="1346"/>
      <c r="AY4" s="1367" t="s">
        <v>799</v>
      </c>
      <c r="AZ4" s="1368"/>
      <c r="BA4" s="1368"/>
      <c r="BB4" s="1368"/>
      <c r="BC4" s="1368"/>
      <c r="BD4" s="1368"/>
      <c r="BE4" s="1368"/>
      <c r="BF4" s="1368"/>
      <c r="BG4" s="1368"/>
      <c r="BH4" s="1368"/>
      <c r="BI4" s="1368"/>
      <c r="BJ4" s="1368"/>
      <c r="BK4" s="1368"/>
      <c r="BL4" s="1368"/>
      <c r="BM4" s="1368"/>
      <c r="BN4" s="1368"/>
      <c r="BO4" s="1368"/>
      <c r="BP4" s="1368"/>
      <c r="BQ4" s="1368"/>
      <c r="BR4" s="1368"/>
      <c r="BS4" s="1368"/>
      <c r="BT4" s="1368"/>
      <c r="BU4" s="1368"/>
      <c r="BV4" s="1368"/>
      <c r="BW4" s="1368"/>
      <c r="BX4" s="1368"/>
      <c r="BY4" s="1368"/>
      <c r="BZ4" s="1368"/>
      <c r="CA4" s="1368"/>
      <c r="CB4" s="1368"/>
      <c r="CC4" s="1368"/>
      <c r="CD4" s="1368"/>
      <c r="CE4" s="1368"/>
      <c r="CF4" s="1368"/>
      <c r="CG4" s="1368"/>
      <c r="CH4" s="1368"/>
      <c r="CI4" s="1368"/>
      <c r="CJ4" s="1368"/>
      <c r="CK4" s="1368"/>
      <c r="CL4" s="1368"/>
      <c r="CM4" s="1368"/>
      <c r="CN4" s="1368"/>
      <c r="CO4" s="1368"/>
      <c r="CP4" s="1368"/>
      <c r="CQ4" s="1368"/>
      <c r="CR4" s="1368"/>
      <c r="CS4" s="1368"/>
      <c r="CT4" s="1368"/>
      <c r="CU4" s="1368"/>
      <c r="CV4" s="1368"/>
      <c r="CW4" s="1368"/>
      <c r="CX4" s="1368"/>
      <c r="CY4" s="1368"/>
      <c r="CZ4" s="1368"/>
      <c r="DA4" s="1368"/>
      <c r="DB4" s="1368"/>
      <c r="DC4" s="1368"/>
      <c r="DD4" s="1368"/>
      <c r="DE4" s="1368"/>
      <c r="DF4" s="1368"/>
      <c r="DG4" s="1368"/>
      <c r="DH4" s="1368"/>
      <c r="DI4" s="1368"/>
      <c r="DJ4" s="1368"/>
      <c r="DK4" s="1368"/>
      <c r="DL4" s="1368"/>
      <c r="DM4" s="1368"/>
      <c r="DN4" s="1368"/>
      <c r="DO4" s="1368"/>
      <c r="DP4" s="1368"/>
      <c r="DQ4" s="1368"/>
      <c r="DR4" s="1368"/>
      <c r="DS4" s="1368"/>
      <c r="DT4" s="1368"/>
      <c r="DU4" s="1368"/>
      <c r="DV4" s="1368"/>
      <c r="DW4" s="1368"/>
      <c r="DX4" s="1368"/>
      <c r="DY4" s="1368"/>
      <c r="DZ4" s="1368"/>
      <c r="EA4" s="1368"/>
      <c r="EB4" s="1368"/>
      <c r="EC4" s="1368"/>
      <c r="ED4" s="1368"/>
      <c r="EE4" s="1368"/>
      <c r="EF4" s="1368"/>
      <c r="EG4" s="1368"/>
      <c r="EH4" s="1368"/>
      <c r="EI4" s="1368"/>
      <c r="EJ4" s="1368"/>
      <c r="EK4" s="1368"/>
      <c r="EL4" s="1368"/>
      <c r="EM4" s="1368"/>
      <c r="EN4" s="1368"/>
      <c r="EO4" s="1368"/>
      <c r="EP4" s="1368"/>
      <c r="EQ4" s="1368"/>
      <c r="ER4" s="1368"/>
      <c r="ES4" s="1368"/>
      <c r="ET4" s="1368"/>
      <c r="EU4" s="1368"/>
      <c r="EV4" s="1368"/>
      <c r="EW4" s="1368"/>
      <c r="EX4" s="1368"/>
      <c r="EY4" s="1368"/>
      <c r="EZ4" s="1368"/>
      <c r="FA4" s="1368"/>
      <c r="FB4" s="1369"/>
      <c r="FC4" s="1321" t="s">
        <v>3205</v>
      </c>
      <c r="FD4" s="1322"/>
      <c r="FE4" s="1322"/>
      <c r="FF4" s="1322"/>
      <c r="FG4" s="1322"/>
      <c r="FH4" s="1322"/>
      <c r="FI4" s="1322"/>
      <c r="FJ4" s="1322"/>
      <c r="FK4" s="1322"/>
      <c r="FL4" s="1322"/>
      <c r="FM4" s="1322"/>
      <c r="FN4" s="1322"/>
      <c r="FO4" s="1322"/>
      <c r="FP4" s="1322"/>
      <c r="FQ4" s="1322"/>
      <c r="FR4" s="1322"/>
      <c r="FS4" s="1322"/>
      <c r="FT4" s="1322"/>
      <c r="FU4" s="1322"/>
      <c r="FV4" s="1322"/>
      <c r="FW4" s="1322"/>
      <c r="FX4" s="1322"/>
      <c r="FY4" s="1322"/>
      <c r="FZ4" s="1322"/>
      <c r="GA4" s="1322"/>
      <c r="GB4" s="1322"/>
      <c r="GC4" s="1322"/>
      <c r="GD4" s="1322"/>
      <c r="GE4" s="1322"/>
      <c r="GF4" s="1322"/>
      <c r="GG4" s="1322"/>
      <c r="GH4" s="1322"/>
      <c r="GI4" s="1322"/>
      <c r="GJ4" s="1322"/>
      <c r="GK4" s="1322"/>
      <c r="GL4" s="1322"/>
      <c r="GM4" s="1322"/>
      <c r="GN4" s="1322"/>
      <c r="GO4" s="1322"/>
      <c r="GP4" s="1322"/>
      <c r="GQ4" s="1322"/>
      <c r="GR4" s="1322"/>
      <c r="GS4" s="1322"/>
      <c r="GT4" s="1322"/>
      <c r="GU4" s="1322"/>
      <c r="GV4" s="1322"/>
      <c r="GW4" s="1323"/>
    </row>
    <row r="5" spans="2:205" ht="11.25" customHeight="1" x14ac:dyDescent="0.2">
      <c r="B5" s="1331" t="s">
        <v>3267</v>
      </c>
      <c r="C5" s="1332"/>
      <c r="D5" s="1332"/>
      <c r="E5" s="1332"/>
      <c r="F5" s="1332"/>
      <c r="G5" s="1332"/>
      <c r="H5" s="1332"/>
      <c r="I5" s="1332"/>
      <c r="J5" s="1332"/>
      <c r="K5" s="1333"/>
      <c r="L5" s="1340"/>
      <c r="M5" s="1341"/>
      <c r="N5" s="1341"/>
      <c r="O5" s="1341"/>
      <c r="P5" s="1341"/>
      <c r="Q5" s="1341"/>
      <c r="R5" s="1341"/>
      <c r="S5" s="1341"/>
      <c r="T5" s="1341"/>
      <c r="U5" s="1341"/>
      <c r="V5" s="1341"/>
      <c r="W5" s="1341"/>
      <c r="X5" s="1341"/>
      <c r="Y5" s="1341"/>
      <c r="Z5" s="1341"/>
      <c r="AA5" s="1341"/>
      <c r="AB5" s="1341"/>
      <c r="AC5" s="1341"/>
      <c r="AD5" s="1341"/>
      <c r="AE5" s="1341"/>
      <c r="AF5" s="1341"/>
      <c r="AG5" s="1341"/>
      <c r="AH5" s="1341"/>
      <c r="AI5" s="1341"/>
      <c r="AJ5" s="1341"/>
      <c r="AK5" s="1341"/>
      <c r="AL5" s="1341"/>
      <c r="AM5" s="1341"/>
      <c r="AN5" s="1341"/>
      <c r="AO5" s="1341"/>
      <c r="AP5" s="1341"/>
      <c r="AQ5" s="1347"/>
      <c r="AR5" s="1348"/>
      <c r="AS5" s="1348"/>
      <c r="AT5" s="1348"/>
      <c r="AU5" s="1348"/>
      <c r="AV5" s="1348"/>
      <c r="AW5" s="1348"/>
      <c r="AX5" s="1349"/>
      <c r="AY5" s="1353"/>
      <c r="AZ5" s="1354"/>
      <c r="BA5" s="1354"/>
      <c r="BB5" s="1354"/>
      <c r="BC5" s="1354"/>
      <c r="BD5" s="1355"/>
      <c r="BE5" s="1361" t="s">
        <v>3185</v>
      </c>
      <c r="BF5" s="1362"/>
      <c r="BG5" s="1362"/>
      <c r="BH5" s="1362"/>
      <c r="BI5" s="1362"/>
      <c r="BJ5" s="1362"/>
      <c r="BK5" s="1362"/>
      <c r="BL5" s="1362"/>
      <c r="BM5" s="1362"/>
      <c r="BN5" s="1362"/>
      <c r="BO5" s="1362"/>
      <c r="BP5" s="1362"/>
      <c r="BQ5" s="1362"/>
      <c r="BR5" s="1362"/>
      <c r="BS5" s="1362"/>
      <c r="BT5" s="1362"/>
      <c r="BU5" s="1362"/>
      <c r="BV5" s="1362"/>
      <c r="BW5" s="1362"/>
      <c r="BX5" s="1362"/>
      <c r="BY5" s="1362"/>
      <c r="BZ5" s="1362"/>
      <c r="CA5" s="1362"/>
      <c r="CB5" s="1362"/>
      <c r="CC5" s="1362"/>
      <c r="CD5" s="1362"/>
      <c r="CE5" s="1362"/>
      <c r="CF5" s="1362"/>
      <c r="CG5" s="1362"/>
      <c r="CH5" s="1362"/>
      <c r="CI5" s="1362"/>
      <c r="CJ5" s="1362"/>
      <c r="CK5" s="1362"/>
      <c r="CL5" s="1362"/>
      <c r="CM5" s="1362"/>
      <c r="CN5" s="1362"/>
      <c r="CO5" s="1362"/>
      <c r="CP5" s="1362"/>
      <c r="CQ5" s="1362"/>
      <c r="CR5" s="1362"/>
      <c r="CS5" s="1362"/>
      <c r="CT5" s="1362"/>
      <c r="CU5" s="1362"/>
      <c r="CV5" s="1362"/>
      <c r="CW5" s="1362"/>
      <c r="CX5" s="1362"/>
      <c r="CY5" s="1362"/>
      <c r="CZ5" s="1362"/>
      <c r="DA5" s="1362"/>
      <c r="DB5" s="1362"/>
      <c r="DC5" s="1362"/>
      <c r="DD5" s="1362"/>
      <c r="DE5" s="1362"/>
      <c r="DF5" s="1362"/>
      <c r="DG5" s="1362"/>
      <c r="DH5" s="1362"/>
      <c r="DI5" s="1363"/>
      <c r="DJ5" s="1367" t="s">
        <v>3203</v>
      </c>
      <c r="DK5" s="1368"/>
      <c r="DL5" s="1368"/>
      <c r="DM5" s="1368"/>
      <c r="DN5" s="1368"/>
      <c r="DO5" s="1368"/>
      <c r="DP5" s="1368"/>
      <c r="DQ5" s="1368"/>
      <c r="DR5" s="1368"/>
      <c r="DS5" s="1368"/>
      <c r="DT5" s="1368"/>
      <c r="DU5" s="1368"/>
      <c r="DV5" s="1368"/>
      <c r="DW5" s="1368"/>
      <c r="DX5" s="1368"/>
      <c r="DY5" s="1368"/>
      <c r="DZ5" s="1368"/>
      <c r="EA5" s="1368"/>
      <c r="EB5" s="1368"/>
      <c r="EC5" s="1368"/>
      <c r="ED5" s="1368"/>
      <c r="EE5" s="1368"/>
      <c r="EF5" s="1368"/>
      <c r="EG5" s="1368"/>
      <c r="EH5" s="1368"/>
      <c r="EI5" s="1368"/>
      <c r="EJ5" s="1368"/>
      <c r="EK5" s="1368"/>
      <c r="EL5" s="1368"/>
      <c r="EM5" s="1368"/>
      <c r="EN5" s="1368"/>
      <c r="EO5" s="1368"/>
      <c r="EP5" s="1368"/>
      <c r="EQ5" s="1368"/>
      <c r="ER5" s="1368"/>
      <c r="ES5" s="1368"/>
      <c r="ET5" s="1368"/>
      <c r="EU5" s="1368"/>
      <c r="EV5" s="1368"/>
      <c r="EW5" s="1368"/>
      <c r="EX5" s="1368"/>
      <c r="EY5" s="1368"/>
      <c r="EZ5" s="1368"/>
      <c r="FA5" s="1368"/>
      <c r="FB5" s="1369"/>
      <c r="FC5" s="1324"/>
      <c r="FD5" s="1325"/>
      <c r="FE5" s="1325"/>
      <c r="FF5" s="1325"/>
      <c r="FG5" s="1325"/>
      <c r="FH5" s="1325"/>
      <c r="FI5" s="1325"/>
      <c r="FJ5" s="1325"/>
      <c r="FK5" s="1325"/>
      <c r="FL5" s="1325"/>
      <c r="FM5" s="1325"/>
      <c r="FN5" s="1325"/>
      <c r="FO5" s="1325"/>
      <c r="FP5" s="1325"/>
      <c r="FQ5" s="1325"/>
      <c r="FR5" s="1325"/>
      <c r="FS5" s="1325"/>
      <c r="FT5" s="1325"/>
      <c r="FU5" s="1325"/>
      <c r="FV5" s="1325"/>
      <c r="FW5" s="1325"/>
      <c r="FX5" s="1325"/>
      <c r="FY5" s="1325"/>
      <c r="FZ5" s="1325"/>
      <c r="GA5" s="1325"/>
      <c r="GB5" s="1325"/>
      <c r="GC5" s="1325"/>
      <c r="GD5" s="1325"/>
      <c r="GE5" s="1325"/>
      <c r="GF5" s="1325"/>
      <c r="GG5" s="1325"/>
      <c r="GH5" s="1325"/>
      <c r="GI5" s="1325"/>
      <c r="GJ5" s="1325"/>
      <c r="GK5" s="1325"/>
      <c r="GL5" s="1325"/>
      <c r="GM5" s="1325"/>
      <c r="GN5" s="1325"/>
      <c r="GO5" s="1325"/>
      <c r="GP5" s="1325"/>
      <c r="GQ5" s="1325"/>
      <c r="GR5" s="1325"/>
      <c r="GS5" s="1325"/>
      <c r="GT5" s="1325"/>
      <c r="GU5" s="1325"/>
      <c r="GV5" s="1325"/>
      <c r="GW5" s="1326"/>
    </row>
    <row r="6" spans="2:205" ht="10.5" customHeight="1" x14ac:dyDescent="0.2">
      <c r="B6" s="1356" t="s">
        <v>800</v>
      </c>
      <c r="C6" s="1357"/>
      <c r="D6" s="1357"/>
      <c r="E6" s="1357"/>
      <c r="F6" s="1357"/>
      <c r="G6" s="1357"/>
      <c r="H6" s="1357"/>
      <c r="I6" s="1357"/>
      <c r="J6" s="1357"/>
      <c r="K6" s="1358"/>
      <c r="L6" s="1342"/>
      <c r="M6" s="1343"/>
      <c r="N6" s="1343"/>
      <c r="O6" s="1343"/>
      <c r="P6" s="1343"/>
      <c r="Q6" s="1343"/>
      <c r="R6" s="1343"/>
      <c r="S6" s="1343"/>
      <c r="T6" s="1343"/>
      <c r="U6" s="1343"/>
      <c r="V6" s="1343"/>
      <c r="W6" s="1343"/>
      <c r="X6" s="1343"/>
      <c r="Y6" s="1343"/>
      <c r="Z6" s="1343"/>
      <c r="AA6" s="1343"/>
      <c r="AB6" s="1343"/>
      <c r="AC6" s="1343"/>
      <c r="AD6" s="1343"/>
      <c r="AE6" s="1343"/>
      <c r="AF6" s="1343"/>
      <c r="AG6" s="1343"/>
      <c r="AH6" s="1343"/>
      <c r="AI6" s="1343"/>
      <c r="AJ6" s="1343"/>
      <c r="AK6" s="1343"/>
      <c r="AL6" s="1343"/>
      <c r="AM6" s="1343"/>
      <c r="AN6" s="1343"/>
      <c r="AO6" s="1343"/>
      <c r="AP6" s="1343"/>
      <c r="AQ6" s="1350"/>
      <c r="AR6" s="1351"/>
      <c r="AS6" s="1351"/>
      <c r="AT6" s="1351"/>
      <c r="AU6" s="1351"/>
      <c r="AV6" s="1351"/>
      <c r="AW6" s="1351"/>
      <c r="AX6" s="1352"/>
      <c r="AY6" s="1353"/>
      <c r="AZ6" s="1354"/>
      <c r="BA6" s="1354"/>
      <c r="BB6" s="1354"/>
      <c r="BC6" s="1354"/>
      <c r="BD6" s="1355"/>
      <c r="BE6" s="1364" t="s">
        <v>3184</v>
      </c>
      <c r="BF6" s="1365"/>
      <c r="BG6" s="1365"/>
      <c r="BH6" s="1365"/>
      <c r="BI6" s="1365"/>
      <c r="BJ6" s="1365"/>
      <c r="BK6" s="1365"/>
      <c r="BL6" s="1365"/>
      <c r="BM6" s="1365"/>
      <c r="BN6" s="1365"/>
      <c r="BO6" s="1365"/>
      <c r="BP6" s="1365"/>
      <c r="BQ6" s="1365"/>
      <c r="BR6" s="1365"/>
      <c r="BS6" s="1365"/>
      <c r="BT6" s="1365"/>
      <c r="BU6" s="1365"/>
      <c r="BV6" s="1365"/>
      <c r="BW6" s="1365"/>
      <c r="BX6" s="1365"/>
      <c r="BY6" s="1365"/>
      <c r="BZ6" s="1365"/>
      <c r="CA6" s="1365"/>
      <c r="CB6" s="1365"/>
      <c r="CC6" s="1365"/>
      <c r="CD6" s="1365"/>
      <c r="CE6" s="1365"/>
      <c r="CF6" s="1365"/>
      <c r="CG6" s="1365"/>
      <c r="CH6" s="1365"/>
      <c r="CI6" s="1365"/>
      <c r="CJ6" s="1365"/>
      <c r="CK6" s="1365"/>
      <c r="CL6" s="1365"/>
      <c r="CM6" s="1365"/>
      <c r="CN6" s="1365"/>
      <c r="CO6" s="1365"/>
      <c r="CP6" s="1365"/>
      <c r="CQ6" s="1365"/>
      <c r="CR6" s="1365"/>
      <c r="CS6" s="1365"/>
      <c r="CT6" s="1365"/>
      <c r="CU6" s="1365"/>
      <c r="CV6" s="1365"/>
      <c r="CW6" s="1365"/>
      <c r="CX6" s="1365"/>
      <c r="CY6" s="1365"/>
      <c r="CZ6" s="1365"/>
      <c r="DA6" s="1365"/>
      <c r="DB6" s="1365"/>
      <c r="DC6" s="1365"/>
      <c r="DD6" s="1365"/>
      <c r="DE6" s="1365"/>
      <c r="DF6" s="1365"/>
      <c r="DG6" s="1365"/>
      <c r="DH6" s="1365"/>
      <c r="DI6" s="1366"/>
      <c r="DJ6" s="1367"/>
      <c r="DK6" s="1368"/>
      <c r="DL6" s="1368"/>
      <c r="DM6" s="1368"/>
      <c r="DN6" s="1368"/>
      <c r="DO6" s="1368"/>
      <c r="DP6" s="1368"/>
      <c r="DQ6" s="1368"/>
      <c r="DR6" s="1368"/>
      <c r="DS6" s="1368"/>
      <c r="DT6" s="1368"/>
      <c r="DU6" s="1368"/>
      <c r="DV6" s="1368"/>
      <c r="DW6" s="1368"/>
      <c r="DX6" s="1368"/>
      <c r="DY6" s="1368"/>
      <c r="DZ6" s="1368"/>
      <c r="EA6" s="1368"/>
      <c r="EB6" s="1368"/>
      <c r="EC6" s="1368"/>
      <c r="ED6" s="1368"/>
      <c r="EE6" s="1368"/>
      <c r="EF6" s="1368"/>
      <c r="EG6" s="1368"/>
      <c r="EH6" s="1368"/>
      <c r="EI6" s="1368"/>
      <c r="EJ6" s="1368"/>
      <c r="EK6" s="1368"/>
      <c r="EL6" s="1368"/>
      <c r="EM6" s="1368"/>
      <c r="EN6" s="1368"/>
      <c r="EO6" s="1368"/>
      <c r="EP6" s="1368"/>
      <c r="EQ6" s="1368"/>
      <c r="ER6" s="1368"/>
      <c r="ES6" s="1368"/>
      <c r="ET6" s="1368"/>
      <c r="EU6" s="1368"/>
      <c r="EV6" s="1368"/>
      <c r="EW6" s="1368"/>
      <c r="EX6" s="1368"/>
      <c r="EY6" s="1368"/>
      <c r="EZ6" s="1368"/>
      <c r="FA6" s="1368"/>
      <c r="FB6" s="1369"/>
      <c r="FC6" s="1318" t="s">
        <v>3204</v>
      </c>
      <c r="FD6" s="1319"/>
      <c r="FE6" s="1319"/>
      <c r="FF6" s="1319"/>
      <c r="FG6" s="1319"/>
      <c r="FH6" s="1319"/>
      <c r="FI6" s="1319"/>
      <c r="FJ6" s="1319"/>
      <c r="FK6" s="1319"/>
      <c r="FL6" s="1319"/>
      <c r="FM6" s="1319"/>
      <c r="FN6" s="1319"/>
      <c r="FO6" s="1319"/>
      <c r="FP6" s="1319"/>
      <c r="FQ6" s="1319"/>
      <c r="FR6" s="1319"/>
      <c r="FS6" s="1319"/>
      <c r="FT6" s="1319"/>
      <c r="FU6" s="1319"/>
      <c r="FV6" s="1319"/>
      <c r="FW6" s="1319"/>
      <c r="FX6" s="1319"/>
      <c r="FY6" s="1319"/>
      <c r="FZ6" s="1319"/>
      <c r="GA6" s="1319"/>
      <c r="GB6" s="1319"/>
      <c r="GC6" s="1319"/>
      <c r="GD6" s="1319"/>
      <c r="GE6" s="1319"/>
      <c r="GF6" s="1319"/>
      <c r="GG6" s="1319"/>
      <c r="GH6" s="1319"/>
      <c r="GI6" s="1319"/>
      <c r="GJ6" s="1319"/>
      <c r="GK6" s="1319"/>
      <c r="GL6" s="1319"/>
      <c r="GM6" s="1319"/>
      <c r="GN6" s="1319"/>
      <c r="GO6" s="1319"/>
      <c r="GP6" s="1319"/>
      <c r="GQ6" s="1319"/>
      <c r="GR6" s="1319"/>
      <c r="GS6" s="1319"/>
      <c r="GT6" s="1319"/>
      <c r="GU6" s="1319"/>
      <c r="GV6" s="1319"/>
      <c r="GW6" s="1320"/>
    </row>
    <row r="7" spans="2:205" s="142" customFormat="1" ht="25.5" customHeight="1" x14ac:dyDescent="0.2">
      <c r="B7" s="1307" t="s">
        <v>2491</v>
      </c>
      <c r="C7" s="1307"/>
      <c r="D7" s="1307"/>
      <c r="E7" s="1307"/>
      <c r="F7" s="1307"/>
      <c r="G7" s="1307"/>
      <c r="H7" s="1307"/>
      <c r="I7" s="1307"/>
      <c r="J7" s="1307"/>
      <c r="K7" s="1307"/>
      <c r="L7" s="1372" t="s">
        <v>3235</v>
      </c>
      <c r="M7" s="1372"/>
      <c r="N7" s="1372"/>
      <c r="O7" s="1372"/>
      <c r="P7" s="1372"/>
      <c r="Q7" s="1372"/>
      <c r="R7" s="1372"/>
      <c r="S7" s="1372"/>
      <c r="T7" s="1372"/>
      <c r="U7" s="1372"/>
      <c r="V7" s="1372"/>
      <c r="W7" s="1372"/>
      <c r="X7" s="1372"/>
      <c r="Y7" s="1372"/>
      <c r="Z7" s="1372"/>
      <c r="AA7" s="1372"/>
      <c r="AB7" s="1372"/>
      <c r="AC7" s="1372"/>
      <c r="AD7" s="1372"/>
      <c r="AE7" s="1372"/>
      <c r="AF7" s="1372"/>
      <c r="AG7" s="1372"/>
      <c r="AH7" s="1372"/>
      <c r="AI7" s="1372"/>
      <c r="AJ7" s="1372"/>
      <c r="AK7" s="1372"/>
      <c r="AL7" s="1372"/>
      <c r="AM7" s="1372"/>
      <c r="AN7" s="1372"/>
      <c r="AO7" s="1372"/>
      <c r="AP7" s="1372"/>
      <c r="AQ7" s="1310" t="s">
        <v>905</v>
      </c>
      <c r="AR7" s="1310"/>
      <c r="AS7" s="1310"/>
      <c r="AT7" s="1310"/>
      <c r="AU7" s="1310"/>
      <c r="AV7" s="1310"/>
      <c r="AW7" s="1310"/>
      <c r="AX7" s="1310"/>
      <c r="AY7" s="505"/>
      <c r="AZ7" s="506"/>
      <c r="BA7" s="1301" t="str">
        <f>MID(SUVAHAVUJ!AD45,1,1)</f>
        <v xml:space="preserve"> </v>
      </c>
      <c r="BB7" s="1301"/>
      <c r="BC7" s="1301"/>
      <c r="BD7" s="1301"/>
      <c r="BE7" s="1301"/>
      <c r="BF7" s="1301"/>
      <c r="BG7" s="1301" t="str">
        <f>MID(SUVAHAVUJ!AD45,2,1)</f>
        <v xml:space="preserve"> </v>
      </c>
      <c r="BH7" s="1301"/>
      <c r="BI7" s="1301"/>
      <c r="BJ7" s="1301"/>
      <c r="BK7" s="1301"/>
      <c r="BL7" s="1301" t="str">
        <f>MID(SUVAHAVUJ!AD45,3,1)</f>
        <v xml:space="preserve"> </v>
      </c>
      <c r="BM7" s="1301"/>
      <c r="BN7" s="1301"/>
      <c r="BO7" s="1301"/>
      <c r="BP7" s="1301"/>
      <c r="BQ7" s="1301"/>
      <c r="BR7" s="1301" t="str">
        <f>MID(SUVAHAVUJ!AD45,4,1)</f>
        <v xml:space="preserve"> </v>
      </c>
      <c r="BS7" s="1301"/>
      <c r="BT7" s="1301"/>
      <c r="BU7" s="1301"/>
      <c r="BV7" s="1301"/>
      <c r="BW7" s="1301" t="str">
        <f>MID(SUVAHAVUJ!AD45,5,1)</f>
        <v xml:space="preserve"> </v>
      </c>
      <c r="BX7" s="1301"/>
      <c r="BY7" s="1301"/>
      <c r="BZ7" s="1301"/>
      <c r="CA7" s="1301"/>
      <c r="CB7" s="1301"/>
      <c r="CC7" s="1301" t="str">
        <f>MID(SUVAHAVUJ!AD45,6,1)</f>
        <v xml:space="preserve"> </v>
      </c>
      <c r="CD7" s="1301"/>
      <c r="CE7" s="1301"/>
      <c r="CF7" s="1301"/>
      <c r="CG7" s="1301"/>
      <c r="CH7" s="1301" t="str">
        <f>MID(SUVAHAVUJ!AD45,7,1)</f>
        <v xml:space="preserve"> </v>
      </c>
      <c r="CI7" s="1301"/>
      <c r="CJ7" s="1301"/>
      <c r="CK7" s="1301"/>
      <c r="CL7" s="1301"/>
      <c r="CM7" s="1301"/>
      <c r="CN7" s="1301" t="str">
        <f>MID(SUVAHAVUJ!AD45,8,1)</f>
        <v xml:space="preserve"> </v>
      </c>
      <c r="CO7" s="1301"/>
      <c r="CP7" s="1301"/>
      <c r="CQ7" s="1301"/>
      <c r="CR7" s="1301"/>
      <c r="CS7" s="1301" t="str">
        <f>MID(SUVAHAVUJ!AD45,9,1)</f>
        <v xml:space="preserve"> </v>
      </c>
      <c r="CT7" s="1301"/>
      <c r="CU7" s="1301"/>
      <c r="CV7" s="1301"/>
      <c r="CW7" s="1301"/>
      <c r="CX7" s="1301"/>
      <c r="CY7" s="1301" t="str">
        <f>MID(SUVAHAVUJ!AD45,10,1)</f>
        <v xml:space="preserve"> </v>
      </c>
      <c r="CZ7" s="1301"/>
      <c r="DA7" s="1301"/>
      <c r="DB7" s="1301"/>
      <c r="DC7" s="1301"/>
      <c r="DD7" s="1301" t="str">
        <f>MID(SUVAHAVUJ!AD45,11,1)</f>
        <v>0</v>
      </c>
      <c r="DE7" s="1301"/>
      <c r="DF7" s="1301"/>
      <c r="DG7" s="1301"/>
      <c r="DH7" s="1301"/>
      <c r="DI7" s="1304"/>
      <c r="DJ7" s="505"/>
      <c r="DK7" s="506"/>
      <c r="DL7" s="1301" t="str">
        <f>MID(SUVAHAVUJ!AE45,1,1)</f>
        <v xml:space="preserve"> </v>
      </c>
      <c r="DM7" s="1301"/>
      <c r="DN7" s="1301"/>
      <c r="DO7" s="1301"/>
      <c r="DP7" s="1301"/>
      <c r="DQ7" s="1301"/>
      <c r="DR7" s="1301" t="str">
        <f>MID(SUVAHAVUJ!AE45,2,1)</f>
        <v xml:space="preserve"> </v>
      </c>
      <c r="DS7" s="1301"/>
      <c r="DT7" s="1301"/>
      <c r="DU7" s="1301"/>
      <c r="DV7" s="1301"/>
      <c r="DW7" s="1301" t="str">
        <f>MID(SUVAHAVUJ!AE45,3,1)</f>
        <v xml:space="preserve"> </v>
      </c>
      <c r="DX7" s="1301"/>
      <c r="DY7" s="1301"/>
      <c r="DZ7" s="1301"/>
      <c r="EA7" s="1301"/>
      <c r="EB7" s="1301"/>
      <c r="EC7" s="1301" t="str">
        <f>MID(SUVAHAVUJ!AE45,4,1)</f>
        <v xml:space="preserve"> </v>
      </c>
      <c r="ED7" s="1301"/>
      <c r="EE7" s="1301"/>
      <c r="EF7" s="1301"/>
      <c r="EG7" s="1301"/>
      <c r="EH7" s="1301" t="str">
        <f>MID(SUVAHAVUJ!AE45,5,1)</f>
        <v xml:space="preserve"> </v>
      </c>
      <c r="EI7" s="1301"/>
      <c r="EJ7" s="1301"/>
      <c r="EK7" s="1301"/>
      <c r="EL7" s="1301"/>
      <c r="EM7" s="1301"/>
      <c r="EN7" s="1301" t="str">
        <f>MID(SUVAHAVUJ!AE45,6,1)</f>
        <v xml:space="preserve"> </v>
      </c>
      <c r="EO7" s="1301"/>
      <c r="EP7" s="1301"/>
      <c r="EQ7" s="1301"/>
      <c r="ER7" s="1301"/>
      <c r="ES7" s="1301" t="str">
        <f>MID(SUVAHAVUJ!AE45,7,1)</f>
        <v xml:space="preserve"> </v>
      </c>
      <c r="ET7" s="1301"/>
      <c r="EU7" s="1301"/>
      <c r="EV7" s="1301"/>
      <c r="EW7" s="1301"/>
      <c r="EX7" s="1301"/>
      <c r="EY7" s="1301" t="str">
        <f>MID(SUVAHAVUJ!AE45,8,1)</f>
        <v xml:space="preserve"> </v>
      </c>
      <c r="EZ7" s="1301"/>
      <c r="FA7" s="1301"/>
      <c r="FB7" s="1301"/>
      <c r="FC7" s="1301"/>
      <c r="FD7" s="1301" t="str">
        <f>MID(SUVAHAVUJ!AE45,9,1)</f>
        <v xml:space="preserve"> </v>
      </c>
      <c r="FE7" s="1301"/>
      <c r="FF7" s="1301"/>
      <c r="FG7" s="1301"/>
      <c r="FH7" s="1301"/>
      <c r="FI7" s="1301"/>
      <c r="FJ7" s="1301" t="str">
        <f>MID(SUVAHAVUJ!AE45,10,1)</f>
        <v xml:space="preserve"> </v>
      </c>
      <c r="FK7" s="1301"/>
      <c r="FL7" s="1301"/>
      <c r="FM7" s="1301"/>
      <c r="FN7" s="1301"/>
      <c r="FO7" s="1302" t="str">
        <f>MID(SUVAHAVUJ!AE45,11,1)</f>
        <v>0</v>
      </c>
      <c r="FP7" s="1302"/>
      <c r="FQ7" s="1302"/>
      <c r="FR7" s="1302"/>
      <c r="FS7" s="1303"/>
      <c r="FT7" s="1306"/>
      <c r="FU7" s="1306"/>
      <c r="FV7" s="1306"/>
      <c r="FW7" s="1306"/>
      <c r="FX7" s="1306"/>
      <c r="FY7" s="1306"/>
      <c r="FZ7" s="1306"/>
      <c r="GA7" s="1306"/>
      <c r="GB7" s="1306"/>
      <c r="GC7" s="1306"/>
      <c r="GD7" s="1306"/>
      <c r="GE7" s="1306"/>
      <c r="GF7" s="1306"/>
      <c r="GG7" s="1306"/>
      <c r="GH7" s="1306"/>
      <c r="GI7" s="1306"/>
      <c r="GJ7" s="1306"/>
      <c r="GK7" s="1306"/>
      <c r="GL7" s="1306"/>
      <c r="GM7" s="1306"/>
      <c r="GN7" s="1306"/>
      <c r="GO7" s="1306"/>
      <c r="GP7" s="1306"/>
      <c r="GQ7" s="1306"/>
      <c r="GR7" s="1306"/>
      <c r="GS7" s="1306"/>
      <c r="GT7" s="1306"/>
      <c r="GU7" s="1306"/>
      <c r="GV7" s="1306"/>
      <c r="GW7" s="1306"/>
    </row>
    <row r="8" spans="2:205" ht="22.5" customHeight="1" x14ac:dyDescent="0.2">
      <c r="B8" s="1307"/>
      <c r="C8" s="1307"/>
      <c r="D8" s="1307"/>
      <c r="E8" s="1307"/>
      <c r="F8" s="1307"/>
      <c r="G8" s="1307"/>
      <c r="H8" s="1307"/>
      <c r="I8" s="1307"/>
      <c r="J8" s="1307"/>
      <c r="K8" s="1307"/>
      <c r="L8" s="1372"/>
      <c r="M8" s="1372"/>
      <c r="N8" s="1372"/>
      <c r="O8" s="1372"/>
      <c r="P8" s="1372"/>
      <c r="Q8" s="1372"/>
      <c r="R8" s="1372"/>
      <c r="S8" s="1372"/>
      <c r="T8" s="1372"/>
      <c r="U8" s="1372"/>
      <c r="V8" s="1372"/>
      <c r="W8" s="1372"/>
      <c r="X8" s="1372"/>
      <c r="Y8" s="1372"/>
      <c r="Z8" s="1372"/>
      <c r="AA8" s="1372"/>
      <c r="AB8" s="1372"/>
      <c r="AC8" s="1372"/>
      <c r="AD8" s="1372"/>
      <c r="AE8" s="1372"/>
      <c r="AF8" s="1372"/>
      <c r="AG8" s="1372"/>
      <c r="AH8" s="1372"/>
      <c r="AI8" s="1372"/>
      <c r="AJ8" s="1372"/>
      <c r="AK8" s="1372"/>
      <c r="AL8" s="1372"/>
      <c r="AM8" s="1372"/>
      <c r="AN8" s="1372"/>
      <c r="AO8" s="1372"/>
      <c r="AP8" s="1372"/>
      <c r="AQ8" s="1310"/>
      <c r="AR8" s="1310"/>
      <c r="AS8" s="1310"/>
      <c r="AT8" s="1310"/>
      <c r="AU8" s="1310"/>
      <c r="AV8" s="1310"/>
      <c r="AW8" s="1310"/>
      <c r="AX8" s="1310"/>
      <c r="AY8" s="505"/>
      <c r="AZ8" s="506"/>
      <c r="BA8" s="1301" t="str">
        <f>MID(SUVAHAVUJ!AF45,1,1)</f>
        <v xml:space="preserve"> </v>
      </c>
      <c r="BB8" s="1301"/>
      <c r="BC8" s="1301"/>
      <c r="BD8" s="1301"/>
      <c r="BE8" s="1301"/>
      <c r="BF8" s="1301"/>
      <c r="BG8" s="1301" t="str">
        <f>MID(SUVAHAVUJ!AF45,2,1)</f>
        <v xml:space="preserve"> </v>
      </c>
      <c r="BH8" s="1301"/>
      <c r="BI8" s="1301"/>
      <c r="BJ8" s="1301"/>
      <c r="BK8" s="1301"/>
      <c r="BL8" s="1301" t="str">
        <f>MID(SUVAHAVUJ!AF45,3,1)</f>
        <v xml:space="preserve"> </v>
      </c>
      <c r="BM8" s="1301"/>
      <c r="BN8" s="1301"/>
      <c r="BO8" s="1301"/>
      <c r="BP8" s="1301"/>
      <c r="BQ8" s="1301"/>
      <c r="BR8" s="1301" t="str">
        <f>MID(SUVAHAVUJ!AF45,4,1)</f>
        <v xml:space="preserve"> </v>
      </c>
      <c r="BS8" s="1301"/>
      <c r="BT8" s="1301"/>
      <c r="BU8" s="1301"/>
      <c r="BV8" s="1301"/>
      <c r="BW8" s="1301" t="str">
        <f>MID(SUVAHAVUJ!AF45,5,1)</f>
        <v xml:space="preserve"> </v>
      </c>
      <c r="BX8" s="1301"/>
      <c r="BY8" s="1301"/>
      <c r="BZ8" s="1301"/>
      <c r="CA8" s="1301"/>
      <c r="CB8" s="1301"/>
      <c r="CC8" s="1301" t="str">
        <f>MID(SUVAHAVUJ!AF45,6,1)</f>
        <v xml:space="preserve"> </v>
      </c>
      <c r="CD8" s="1301"/>
      <c r="CE8" s="1301"/>
      <c r="CF8" s="1301"/>
      <c r="CG8" s="1301"/>
      <c r="CH8" s="1301" t="str">
        <f>MID(SUVAHAVUJ!AF45,7,1)</f>
        <v xml:space="preserve"> </v>
      </c>
      <c r="CI8" s="1301"/>
      <c r="CJ8" s="1301"/>
      <c r="CK8" s="1301"/>
      <c r="CL8" s="1301"/>
      <c r="CM8" s="1301"/>
      <c r="CN8" s="1301" t="str">
        <f>MID(SUVAHAVUJ!AF45,8,1)</f>
        <v xml:space="preserve"> </v>
      </c>
      <c r="CO8" s="1301"/>
      <c r="CP8" s="1301"/>
      <c r="CQ8" s="1301"/>
      <c r="CR8" s="1301"/>
      <c r="CS8" s="1301" t="str">
        <f>MID(SUVAHAVUJ!AF45,9,1)</f>
        <v xml:space="preserve"> </v>
      </c>
      <c r="CT8" s="1301"/>
      <c r="CU8" s="1301"/>
      <c r="CV8" s="1301"/>
      <c r="CW8" s="1301"/>
      <c r="CX8" s="1301"/>
      <c r="CY8" s="1301" t="str">
        <f>MID(SUVAHAVUJ!AF45,10,1)</f>
        <v xml:space="preserve"> </v>
      </c>
      <c r="CZ8" s="1301"/>
      <c r="DA8" s="1301"/>
      <c r="DB8" s="1301"/>
      <c r="DC8" s="1301"/>
      <c r="DD8" s="1301" t="str">
        <f>MID(SUVAHAVUJ!AF45,11,1)</f>
        <v>0</v>
      </c>
      <c r="DE8" s="1301"/>
      <c r="DF8" s="1301"/>
      <c r="DG8" s="1301"/>
      <c r="DH8" s="1301"/>
      <c r="DI8" s="1304"/>
      <c r="DJ8" s="1305"/>
      <c r="DK8" s="1305"/>
      <c r="DL8" s="1305"/>
      <c r="DM8" s="1305"/>
      <c r="DN8" s="1305"/>
      <c r="DO8" s="1305"/>
      <c r="DP8" s="1305"/>
      <c r="DQ8" s="1305"/>
      <c r="DR8" s="1305"/>
      <c r="DS8" s="1305"/>
      <c r="DT8" s="1305"/>
      <c r="DU8" s="1305"/>
      <c r="DV8" s="1305"/>
      <c r="DW8" s="1305"/>
      <c r="DX8" s="1305"/>
      <c r="DY8" s="1305"/>
      <c r="DZ8" s="1305"/>
      <c r="EA8" s="1305"/>
      <c r="EB8" s="1305"/>
      <c r="EC8" s="1305"/>
      <c r="ED8" s="1305"/>
      <c r="EE8" s="1305"/>
      <c r="EF8" s="1305"/>
      <c r="EG8" s="1305"/>
      <c r="EH8" s="1305"/>
      <c r="EI8" s="1305"/>
      <c r="EJ8" s="1305"/>
      <c r="EK8" s="1305"/>
      <c r="EL8" s="1305"/>
      <c r="EM8" s="1305"/>
      <c r="EN8" s="505"/>
      <c r="EO8" s="506"/>
      <c r="EP8" s="1301" t="str">
        <f>MID(SUVAHAVUJ!AG45,1,1)</f>
        <v xml:space="preserve"> </v>
      </c>
      <c r="EQ8" s="1301"/>
      <c r="ER8" s="1301"/>
      <c r="ES8" s="1301"/>
      <c r="ET8" s="1301"/>
      <c r="EU8" s="1301"/>
      <c r="EV8" s="1301" t="str">
        <f>MID(SUVAHAVUJ!AG45,2,1)</f>
        <v xml:space="preserve"> </v>
      </c>
      <c r="EW8" s="1301"/>
      <c r="EX8" s="1301"/>
      <c r="EY8" s="1301"/>
      <c r="EZ8" s="1301"/>
      <c r="FA8" s="1301" t="str">
        <f>MID(SUVAHAVUJ!AG45,3,1)</f>
        <v xml:space="preserve"> </v>
      </c>
      <c r="FB8" s="1301"/>
      <c r="FC8" s="1301"/>
      <c r="FD8" s="1301"/>
      <c r="FE8" s="1301"/>
      <c r="FF8" s="1301"/>
      <c r="FG8" s="1301" t="str">
        <f>MID(SUVAHAVUJ!AG45,4,1)</f>
        <v xml:space="preserve"> </v>
      </c>
      <c r="FH8" s="1301"/>
      <c r="FI8" s="1301"/>
      <c r="FJ8" s="1301"/>
      <c r="FK8" s="1301"/>
      <c r="FL8" s="1301" t="str">
        <f>MID(SUVAHAVUJ!AG45,5,1)</f>
        <v xml:space="preserve"> </v>
      </c>
      <c r="FM8" s="1301"/>
      <c r="FN8" s="1301"/>
      <c r="FO8" s="1301"/>
      <c r="FP8" s="1301"/>
      <c r="FQ8" s="1301"/>
      <c r="FR8" s="1301" t="str">
        <f>MID(SUVAHAVUJ!AG45,6,1)</f>
        <v xml:space="preserve"> </v>
      </c>
      <c r="FS8" s="1301"/>
      <c r="FT8" s="1301"/>
      <c r="FU8" s="1301"/>
      <c r="FV8" s="1301"/>
      <c r="FW8" s="1301" t="str">
        <f>MID(SUVAHAVUJ!AG45,7,1)</f>
        <v xml:space="preserve"> </v>
      </c>
      <c r="FX8" s="1301"/>
      <c r="FY8" s="1301"/>
      <c r="FZ8" s="1301"/>
      <c r="GA8" s="1301"/>
      <c r="GB8" s="1301"/>
      <c r="GC8" s="1301" t="str">
        <f>MID(SUVAHAVUJ!AG45,8,1)</f>
        <v xml:space="preserve"> </v>
      </c>
      <c r="GD8" s="1301"/>
      <c r="GE8" s="1301"/>
      <c r="GF8" s="1301"/>
      <c r="GG8" s="1301"/>
      <c r="GH8" s="1301" t="str">
        <f>MID(SUVAHAVUJ!AG45,9,1)</f>
        <v xml:space="preserve"> </v>
      </c>
      <c r="GI8" s="1301"/>
      <c r="GJ8" s="1301"/>
      <c r="GK8" s="1301"/>
      <c r="GL8" s="1301"/>
      <c r="GM8" s="1301"/>
      <c r="GN8" s="1301" t="str">
        <f>MID(SUVAHAVUJ!AG45,10,1)</f>
        <v xml:space="preserve"> </v>
      </c>
      <c r="GO8" s="1301"/>
      <c r="GP8" s="1301"/>
      <c r="GQ8" s="1301"/>
      <c r="GR8" s="1301"/>
      <c r="GS8" s="1302" t="str">
        <f>MID(SUVAHAVUJ!AG45,11,1)</f>
        <v>0</v>
      </c>
      <c r="GT8" s="1302"/>
      <c r="GU8" s="1302"/>
      <c r="GV8" s="1302"/>
      <c r="GW8" s="1303"/>
    </row>
    <row r="9" spans="2:205" s="142" customFormat="1" ht="25.5" customHeight="1" x14ac:dyDescent="0.2">
      <c r="B9" s="1307" t="s">
        <v>2495</v>
      </c>
      <c r="C9" s="1307"/>
      <c r="D9" s="1307"/>
      <c r="E9" s="1307"/>
      <c r="F9" s="1307"/>
      <c r="G9" s="1307"/>
      <c r="H9" s="1307"/>
      <c r="I9" s="1307"/>
      <c r="J9" s="1307"/>
      <c r="K9" s="1307"/>
      <c r="L9" s="1372" t="s">
        <v>3236</v>
      </c>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10" t="s">
        <v>2177</v>
      </c>
      <c r="AR9" s="1310"/>
      <c r="AS9" s="1310"/>
      <c r="AT9" s="1310"/>
      <c r="AU9" s="1310"/>
      <c r="AV9" s="1310"/>
      <c r="AW9" s="1310"/>
      <c r="AX9" s="1310"/>
      <c r="AY9" s="505"/>
      <c r="AZ9" s="506"/>
      <c r="BA9" s="1301" t="str">
        <f>MID(SUVAHAVUJ!AD46,1,1)</f>
        <v xml:space="preserve"> </v>
      </c>
      <c r="BB9" s="1301"/>
      <c r="BC9" s="1301"/>
      <c r="BD9" s="1301"/>
      <c r="BE9" s="1301"/>
      <c r="BF9" s="1301"/>
      <c r="BG9" s="1301" t="str">
        <f>MID(SUVAHAVUJ!AD46,2,1)</f>
        <v xml:space="preserve"> </v>
      </c>
      <c r="BH9" s="1301"/>
      <c r="BI9" s="1301"/>
      <c r="BJ9" s="1301"/>
      <c r="BK9" s="1301"/>
      <c r="BL9" s="1301" t="str">
        <f>MID(SUVAHAVUJ!AD46,3,1)</f>
        <v xml:space="preserve"> </v>
      </c>
      <c r="BM9" s="1301"/>
      <c r="BN9" s="1301"/>
      <c r="BO9" s="1301"/>
      <c r="BP9" s="1301"/>
      <c r="BQ9" s="1301"/>
      <c r="BR9" s="1301" t="str">
        <f>MID(SUVAHAVUJ!AD46,4,1)</f>
        <v xml:space="preserve"> </v>
      </c>
      <c r="BS9" s="1301"/>
      <c r="BT9" s="1301"/>
      <c r="BU9" s="1301"/>
      <c r="BV9" s="1301"/>
      <c r="BW9" s="1301" t="str">
        <f>MID(SUVAHAVUJ!AD46,5,1)</f>
        <v xml:space="preserve"> </v>
      </c>
      <c r="BX9" s="1301"/>
      <c r="BY9" s="1301"/>
      <c r="BZ9" s="1301"/>
      <c r="CA9" s="1301"/>
      <c r="CB9" s="1301"/>
      <c r="CC9" s="1301" t="str">
        <f>MID(SUVAHAVUJ!AD46,6,1)</f>
        <v xml:space="preserve"> </v>
      </c>
      <c r="CD9" s="1301"/>
      <c r="CE9" s="1301"/>
      <c r="CF9" s="1301"/>
      <c r="CG9" s="1301"/>
      <c r="CH9" s="1301" t="str">
        <f>MID(SUVAHAVUJ!AD46,7,1)</f>
        <v xml:space="preserve"> </v>
      </c>
      <c r="CI9" s="1301"/>
      <c r="CJ9" s="1301"/>
      <c r="CK9" s="1301"/>
      <c r="CL9" s="1301"/>
      <c r="CM9" s="1301"/>
      <c r="CN9" s="1301" t="str">
        <f>MID(SUVAHAVUJ!AD46,8,1)</f>
        <v xml:space="preserve"> </v>
      </c>
      <c r="CO9" s="1301"/>
      <c r="CP9" s="1301"/>
      <c r="CQ9" s="1301"/>
      <c r="CR9" s="1301"/>
      <c r="CS9" s="1301" t="str">
        <f>MID(SUVAHAVUJ!AD46,9,1)</f>
        <v xml:space="preserve"> </v>
      </c>
      <c r="CT9" s="1301"/>
      <c r="CU9" s="1301"/>
      <c r="CV9" s="1301"/>
      <c r="CW9" s="1301"/>
      <c r="CX9" s="1301"/>
      <c r="CY9" s="1301" t="str">
        <f>MID(SUVAHAVUJ!AD46,10,1)</f>
        <v xml:space="preserve"> </v>
      </c>
      <c r="CZ9" s="1301"/>
      <c r="DA9" s="1301"/>
      <c r="DB9" s="1301"/>
      <c r="DC9" s="1301"/>
      <c r="DD9" s="1301" t="str">
        <f>MID(SUVAHAVUJ!AD46,11,1)</f>
        <v>0</v>
      </c>
      <c r="DE9" s="1301"/>
      <c r="DF9" s="1301"/>
      <c r="DG9" s="1301"/>
      <c r="DH9" s="1301"/>
      <c r="DI9" s="1304"/>
      <c r="DJ9" s="505"/>
      <c r="DK9" s="506"/>
      <c r="DL9" s="1301" t="str">
        <f>MID(SUVAHAVUJ!AE46,1,1)</f>
        <v xml:space="preserve"> </v>
      </c>
      <c r="DM9" s="1301"/>
      <c r="DN9" s="1301"/>
      <c r="DO9" s="1301"/>
      <c r="DP9" s="1301"/>
      <c r="DQ9" s="1301"/>
      <c r="DR9" s="1301" t="str">
        <f>MID(SUVAHAVUJ!AE46,2,1)</f>
        <v xml:space="preserve"> </v>
      </c>
      <c r="DS9" s="1301"/>
      <c r="DT9" s="1301"/>
      <c r="DU9" s="1301"/>
      <c r="DV9" s="1301"/>
      <c r="DW9" s="1301" t="str">
        <f>MID(SUVAHAVUJ!AE46,3,1)</f>
        <v xml:space="preserve"> </v>
      </c>
      <c r="DX9" s="1301"/>
      <c r="DY9" s="1301"/>
      <c r="DZ9" s="1301"/>
      <c r="EA9" s="1301"/>
      <c r="EB9" s="1301"/>
      <c r="EC9" s="1301" t="str">
        <f>MID(SUVAHAVUJ!AE46,4,1)</f>
        <v xml:space="preserve"> </v>
      </c>
      <c r="ED9" s="1301"/>
      <c r="EE9" s="1301"/>
      <c r="EF9" s="1301"/>
      <c r="EG9" s="1301"/>
      <c r="EH9" s="1301" t="str">
        <f>MID(SUVAHAVUJ!AE46,5,1)</f>
        <v xml:space="preserve"> </v>
      </c>
      <c r="EI9" s="1301"/>
      <c r="EJ9" s="1301"/>
      <c r="EK9" s="1301"/>
      <c r="EL9" s="1301"/>
      <c r="EM9" s="1301"/>
      <c r="EN9" s="1301" t="str">
        <f>MID(SUVAHAVUJ!AE46,6,1)</f>
        <v xml:space="preserve"> </v>
      </c>
      <c r="EO9" s="1301"/>
      <c r="EP9" s="1301"/>
      <c r="EQ9" s="1301"/>
      <c r="ER9" s="1301"/>
      <c r="ES9" s="1301" t="str">
        <f>MID(SUVAHAVUJ!AE46,7,1)</f>
        <v xml:space="preserve"> </v>
      </c>
      <c r="ET9" s="1301"/>
      <c r="EU9" s="1301"/>
      <c r="EV9" s="1301"/>
      <c r="EW9" s="1301"/>
      <c r="EX9" s="1301"/>
      <c r="EY9" s="1301" t="str">
        <f>MID(SUVAHAVUJ!AE46,8,1)</f>
        <v xml:space="preserve"> </v>
      </c>
      <c r="EZ9" s="1301"/>
      <c r="FA9" s="1301"/>
      <c r="FB9" s="1301"/>
      <c r="FC9" s="1301"/>
      <c r="FD9" s="1301" t="str">
        <f>MID(SUVAHAVUJ!AE46,9,1)</f>
        <v xml:space="preserve"> </v>
      </c>
      <c r="FE9" s="1301"/>
      <c r="FF9" s="1301"/>
      <c r="FG9" s="1301"/>
      <c r="FH9" s="1301"/>
      <c r="FI9" s="1301"/>
      <c r="FJ9" s="1301" t="str">
        <f>MID(SUVAHAVUJ!AE46,10,1)</f>
        <v xml:space="preserve"> </v>
      </c>
      <c r="FK9" s="1301"/>
      <c r="FL9" s="1301"/>
      <c r="FM9" s="1301"/>
      <c r="FN9" s="1301"/>
      <c r="FO9" s="1302" t="str">
        <f>MID(SUVAHAVUJ!AE46,11,1)</f>
        <v>0</v>
      </c>
      <c r="FP9" s="1302"/>
      <c r="FQ9" s="1302"/>
      <c r="FR9" s="1302"/>
      <c r="FS9" s="1303"/>
      <c r="FT9" s="1306"/>
      <c r="FU9" s="1306"/>
      <c r="FV9" s="1306"/>
      <c r="FW9" s="1306"/>
      <c r="FX9" s="1306"/>
      <c r="FY9" s="1306"/>
      <c r="FZ9" s="1306"/>
      <c r="GA9" s="1306"/>
      <c r="GB9" s="1306"/>
      <c r="GC9" s="1306"/>
      <c r="GD9" s="1306"/>
      <c r="GE9" s="1306"/>
      <c r="GF9" s="1306"/>
      <c r="GG9" s="1306"/>
      <c r="GH9" s="1306"/>
      <c r="GI9" s="1306"/>
      <c r="GJ9" s="1306"/>
      <c r="GK9" s="1306"/>
      <c r="GL9" s="1306"/>
      <c r="GM9" s="1306"/>
      <c r="GN9" s="1306"/>
      <c r="GO9" s="1306"/>
      <c r="GP9" s="1306"/>
      <c r="GQ9" s="1306"/>
      <c r="GR9" s="1306"/>
      <c r="GS9" s="1306"/>
      <c r="GT9" s="1306"/>
      <c r="GU9" s="1306"/>
      <c r="GV9" s="1306"/>
      <c r="GW9" s="1306"/>
    </row>
    <row r="10" spans="2:205" ht="21" customHeight="1" x14ac:dyDescent="0.2">
      <c r="B10" s="1307"/>
      <c r="C10" s="1307"/>
      <c r="D10" s="1307"/>
      <c r="E10" s="1307"/>
      <c r="F10" s="1307"/>
      <c r="G10" s="1307"/>
      <c r="H10" s="1307"/>
      <c r="I10" s="1307"/>
      <c r="J10" s="1307"/>
      <c r="K10" s="1307"/>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10"/>
      <c r="AR10" s="1310"/>
      <c r="AS10" s="1310"/>
      <c r="AT10" s="1310"/>
      <c r="AU10" s="1310"/>
      <c r="AV10" s="1310"/>
      <c r="AW10" s="1310"/>
      <c r="AX10" s="1310"/>
      <c r="AY10" s="505"/>
      <c r="AZ10" s="506"/>
      <c r="BA10" s="1301" t="str">
        <f>MID(SUVAHAVUJ!AF46,1,1)</f>
        <v xml:space="preserve"> </v>
      </c>
      <c r="BB10" s="1301"/>
      <c r="BC10" s="1301"/>
      <c r="BD10" s="1301"/>
      <c r="BE10" s="1301"/>
      <c r="BF10" s="1301"/>
      <c r="BG10" s="1301" t="str">
        <f>MID(SUVAHAVUJ!AF46,2,1)</f>
        <v xml:space="preserve"> </v>
      </c>
      <c r="BH10" s="1301"/>
      <c r="BI10" s="1301"/>
      <c r="BJ10" s="1301"/>
      <c r="BK10" s="1301"/>
      <c r="BL10" s="1301" t="str">
        <f>MID(SUVAHAVUJ!AF46,3,1)</f>
        <v xml:space="preserve"> </v>
      </c>
      <c r="BM10" s="1301"/>
      <c r="BN10" s="1301"/>
      <c r="BO10" s="1301"/>
      <c r="BP10" s="1301"/>
      <c r="BQ10" s="1301"/>
      <c r="BR10" s="1301" t="str">
        <f>MID(SUVAHAVUJ!AF46,4,1)</f>
        <v xml:space="preserve"> </v>
      </c>
      <c r="BS10" s="1301"/>
      <c r="BT10" s="1301"/>
      <c r="BU10" s="1301"/>
      <c r="BV10" s="1301"/>
      <c r="BW10" s="1301" t="str">
        <f>MID(SUVAHAVUJ!AF46,5,1)</f>
        <v xml:space="preserve"> </v>
      </c>
      <c r="BX10" s="1301"/>
      <c r="BY10" s="1301"/>
      <c r="BZ10" s="1301"/>
      <c r="CA10" s="1301"/>
      <c r="CB10" s="1301"/>
      <c r="CC10" s="1301" t="str">
        <f>MID(SUVAHAVUJ!AF46,6,1)</f>
        <v xml:space="preserve"> </v>
      </c>
      <c r="CD10" s="1301"/>
      <c r="CE10" s="1301"/>
      <c r="CF10" s="1301"/>
      <c r="CG10" s="1301"/>
      <c r="CH10" s="1301" t="str">
        <f>MID(SUVAHAVUJ!AF46,7,1)</f>
        <v xml:space="preserve"> </v>
      </c>
      <c r="CI10" s="1301"/>
      <c r="CJ10" s="1301"/>
      <c r="CK10" s="1301"/>
      <c r="CL10" s="1301"/>
      <c r="CM10" s="1301"/>
      <c r="CN10" s="1301" t="str">
        <f>MID(SUVAHAVUJ!AF46,8,1)</f>
        <v xml:space="preserve"> </v>
      </c>
      <c r="CO10" s="1301"/>
      <c r="CP10" s="1301"/>
      <c r="CQ10" s="1301"/>
      <c r="CR10" s="1301"/>
      <c r="CS10" s="1301" t="str">
        <f>MID(SUVAHAVUJ!AF46,9,1)</f>
        <v xml:space="preserve"> </v>
      </c>
      <c r="CT10" s="1301"/>
      <c r="CU10" s="1301"/>
      <c r="CV10" s="1301"/>
      <c r="CW10" s="1301"/>
      <c r="CX10" s="1301"/>
      <c r="CY10" s="1301" t="str">
        <f>MID(SUVAHAVUJ!AF46,10,1)</f>
        <v xml:space="preserve"> </v>
      </c>
      <c r="CZ10" s="1301"/>
      <c r="DA10" s="1301"/>
      <c r="DB10" s="1301"/>
      <c r="DC10" s="1301"/>
      <c r="DD10" s="1301" t="str">
        <f>MID(SUVAHAVUJ!AF46,11,1)</f>
        <v>0</v>
      </c>
      <c r="DE10" s="1301"/>
      <c r="DF10" s="1301"/>
      <c r="DG10" s="1301"/>
      <c r="DH10" s="1301"/>
      <c r="DI10" s="1304"/>
      <c r="DJ10" s="1305"/>
      <c r="DK10" s="1305"/>
      <c r="DL10" s="1305"/>
      <c r="DM10" s="1305"/>
      <c r="DN10" s="1305"/>
      <c r="DO10" s="1305"/>
      <c r="DP10" s="1305"/>
      <c r="DQ10" s="1305"/>
      <c r="DR10" s="1305"/>
      <c r="DS10" s="1305"/>
      <c r="DT10" s="1305"/>
      <c r="DU10" s="1305"/>
      <c r="DV10" s="1305"/>
      <c r="DW10" s="1305"/>
      <c r="DX10" s="1305"/>
      <c r="DY10" s="1305"/>
      <c r="DZ10" s="1305"/>
      <c r="EA10" s="1305"/>
      <c r="EB10" s="1305"/>
      <c r="EC10" s="1305"/>
      <c r="ED10" s="1305"/>
      <c r="EE10" s="1305"/>
      <c r="EF10" s="1305"/>
      <c r="EG10" s="1305"/>
      <c r="EH10" s="1305"/>
      <c r="EI10" s="1305"/>
      <c r="EJ10" s="1305"/>
      <c r="EK10" s="1305"/>
      <c r="EL10" s="1305"/>
      <c r="EM10" s="1305"/>
      <c r="EN10" s="505"/>
      <c r="EO10" s="506"/>
      <c r="EP10" s="1301" t="str">
        <f>MID(SUVAHAVUJ!AG46,1,1)</f>
        <v xml:space="preserve"> </v>
      </c>
      <c r="EQ10" s="1301"/>
      <c r="ER10" s="1301"/>
      <c r="ES10" s="1301"/>
      <c r="ET10" s="1301"/>
      <c r="EU10" s="1301"/>
      <c r="EV10" s="1301" t="str">
        <f>MID(SUVAHAVUJ!AG46,2,1)</f>
        <v xml:space="preserve"> </v>
      </c>
      <c r="EW10" s="1301"/>
      <c r="EX10" s="1301"/>
      <c r="EY10" s="1301"/>
      <c r="EZ10" s="1301"/>
      <c r="FA10" s="1301" t="str">
        <f>MID(SUVAHAVUJ!AG46,3,1)</f>
        <v xml:space="preserve"> </v>
      </c>
      <c r="FB10" s="1301"/>
      <c r="FC10" s="1301"/>
      <c r="FD10" s="1301"/>
      <c r="FE10" s="1301"/>
      <c r="FF10" s="1301"/>
      <c r="FG10" s="1301" t="str">
        <f>MID(SUVAHAVUJ!AG46,4,1)</f>
        <v xml:space="preserve"> </v>
      </c>
      <c r="FH10" s="1301"/>
      <c r="FI10" s="1301"/>
      <c r="FJ10" s="1301"/>
      <c r="FK10" s="1301"/>
      <c r="FL10" s="1301" t="str">
        <f>MID(SUVAHAVUJ!AG46,5,1)</f>
        <v xml:space="preserve"> </v>
      </c>
      <c r="FM10" s="1301"/>
      <c r="FN10" s="1301"/>
      <c r="FO10" s="1301"/>
      <c r="FP10" s="1301"/>
      <c r="FQ10" s="1301"/>
      <c r="FR10" s="1301" t="str">
        <f>MID(SUVAHAVUJ!AG46,6,1)</f>
        <v xml:space="preserve"> </v>
      </c>
      <c r="FS10" s="1301"/>
      <c r="FT10" s="1301"/>
      <c r="FU10" s="1301"/>
      <c r="FV10" s="1301"/>
      <c r="FW10" s="1301" t="str">
        <f>MID(SUVAHAVUJ!AG46,7,1)</f>
        <v xml:space="preserve"> </v>
      </c>
      <c r="FX10" s="1301"/>
      <c r="FY10" s="1301"/>
      <c r="FZ10" s="1301"/>
      <c r="GA10" s="1301"/>
      <c r="GB10" s="1301"/>
      <c r="GC10" s="1301" t="str">
        <f>MID(SUVAHAVUJ!AG46,8,1)</f>
        <v xml:space="preserve"> </v>
      </c>
      <c r="GD10" s="1301"/>
      <c r="GE10" s="1301"/>
      <c r="GF10" s="1301"/>
      <c r="GG10" s="1301"/>
      <c r="GH10" s="1301" t="str">
        <f>MID(SUVAHAVUJ!AG46,9,1)</f>
        <v xml:space="preserve"> </v>
      </c>
      <c r="GI10" s="1301"/>
      <c r="GJ10" s="1301"/>
      <c r="GK10" s="1301"/>
      <c r="GL10" s="1301"/>
      <c r="GM10" s="1301"/>
      <c r="GN10" s="1301" t="str">
        <f>MID(SUVAHAVUJ!AG46,10,1)</f>
        <v xml:space="preserve"> </v>
      </c>
      <c r="GO10" s="1301"/>
      <c r="GP10" s="1301"/>
      <c r="GQ10" s="1301"/>
      <c r="GR10" s="1301"/>
      <c r="GS10" s="1302" t="str">
        <f>MID(SUVAHAVUJ!AG46,11,1)</f>
        <v>0</v>
      </c>
      <c r="GT10" s="1302"/>
      <c r="GU10" s="1302"/>
      <c r="GV10" s="1302"/>
      <c r="GW10" s="1303"/>
    </row>
    <row r="11" spans="2:205" s="142" customFormat="1" ht="23.25" customHeight="1" x14ac:dyDescent="0.2">
      <c r="B11" s="1307" t="s">
        <v>2499</v>
      </c>
      <c r="C11" s="1307"/>
      <c r="D11" s="1307"/>
      <c r="E11" s="1307"/>
      <c r="F11" s="1307"/>
      <c r="G11" s="1307"/>
      <c r="H11" s="1307"/>
      <c r="I11" s="1307"/>
      <c r="J11" s="1307"/>
      <c r="K11" s="1307"/>
      <c r="L11" s="1308" t="s">
        <v>3237</v>
      </c>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10" t="s">
        <v>900</v>
      </c>
      <c r="AR11" s="1310"/>
      <c r="AS11" s="1310"/>
      <c r="AT11" s="1310"/>
      <c r="AU11" s="1310"/>
      <c r="AV11" s="1310"/>
      <c r="AW11" s="1310"/>
      <c r="AX11" s="1310"/>
      <c r="AY11" s="505"/>
      <c r="AZ11" s="506"/>
      <c r="BA11" s="1301" t="str">
        <f>MID(SUVAHAVUJ!AD47,1,1)</f>
        <v xml:space="preserve"> </v>
      </c>
      <c r="BB11" s="1301"/>
      <c r="BC11" s="1301"/>
      <c r="BD11" s="1301"/>
      <c r="BE11" s="1301"/>
      <c r="BF11" s="1301"/>
      <c r="BG11" s="1301" t="str">
        <f>MID(SUVAHAVUJ!AD47,2,1)</f>
        <v xml:space="preserve"> </v>
      </c>
      <c r="BH11" s="1301"/>
      <c r="BI11" s="1301"/>
      <c r="BJ11" s="1301"/>
      <c r="BK11" s="1301"/>
      <c r="BL11" s="1301" t="str">
        <f>MID(SUVAHAVUJ!AD47,3,1)</f>
        <v xml:space="preserve"> </v>
      </c>
      <c r="BM11" s="1301"/>
      <c r="BN11" s="1301"/>
      <c r="BO11" s="1301"/>
      <c r="BP11" s="1301"/>
      <c r="BQ11" s="1301"/>
      <c r="BR11" s="1301" t="str">
        <f>MID(SUVAHAVUJ!AD47,4,1)</f>
        <v xml:space="preserve"> </v>
      </c>
      <c r="BS11" s="1301"/>
      <c r="BT11" s="1301"/>
      <c r="BU11" s="1301"/>
      <c r="BV11" s="1301"/>
      <c r="BW11" s="1301" t="str">
        <f>MID(SUVAHAVUJ!AD47,5,1)</f>
        <v xml:space="preserve"> </v>
      </c>
      <c r="BX11" s="1301"/>
      <c r="BY11" s="1301"/>
      <c r="BZ11" s="1301"/>
      <c r="CA11" s="1301"/>
      <c r="CB11" s="1301"/>
      <c r="CC11" s="1301" t="str">
        <f>MID(SUVAHAVUJ!AD47,6,1)</f>
        <v xml:space="preserve"> </v>
      </c>
      <c r="CD11" s="1301"/>
      <c r="CE11" s="1301"/>
      <c r="CF11" s="1301"/>
      <c r="CG11" s="1301"/>
      <c r="CH11" s="1301" t="str">
        <f>MID(SUVAHAVUJ!AD47,7,1)</f>
        <v xml:space="preserve"> </v>
      </c>
      <c r="CI11" s="1301"/>
      <c r="CJ11" s="1301"/>
      <c r="CK11" s="1301"/>
      <c r="CL11" s="1301"/>
      <c r="CM11" s="1301"/>
      <c r="CN11" s="1301" t="str">
        <f>MID(SUVAHAVUJ!AD47,8,1)</f>
        <v xml:space="preserve"> </v>
      </c>
      <c r="CO11" s="1301"/>
      <c r="CP11" s="1301"/>
      <c r="CQ11" s="1301"/>
      <c r="CR11" s="1301"/>
      <c r="CS11" s="1301" t="str">
        <f>MID(SUVAHAVUJ!AD47,9,1)</f>
        <v xml:space="preserve"> </v>
      </c>
      <c r="CT11" s="1301"/>
      <c r="CU11" s="1301"/>
      <c r="CV11" s="1301"/>
      <c r="CW11" s="1301"/>
      <c r="CX11" s="1301"/>
      <c r="CY11" s="1301" t="str">
        <f>MID(SUVAHAVUJ!AD47,10,1)</f>
        <v xml:space="preserve"> </v>
      </c>
      <c r="CZ11" s="1301"/>
      <c r="DA11" s="1301"/>
      <c r="DB11" s="1301"/>
      <c r="DC11" s="1301"/>
      <c r="DD11" s="1301" t="str">
        <f>MID(SUVAHAVUJ!AD47,11,1)</f>
        <v>0</v>
      </c>
      <c r="DE11" s="1301"/>
      <c r="DF11" s="1301"/>
      <c r="DG11" s="1301"/>
      <c r="DH11" s="1301"/>
      <c r="DI11" s="1304"/>
      <c r="DJ11" s="505"/>
      <c r="DK11" s="506"/>
      <c r="DL11" s="1301" t="str">
        <f>MID(SUVAHAVUJ!AE47,1,1)</f>
        <v xml:space="preserve"> </v>
      </c>
      <c r="DM11" s="1301"/>
      <c r="DN11" s="1301"/>
      <c r="DO11" s="1301"/>
      <c r="DP11" s="1301"/>
      <c r="DQ11" s="1301"/>
      <c r="DR11" s="1301" t="str">
        <f>MID(SUVAHAVUJ!AE47,2,1)</f>
        <v xml:space="preserve"> </v>
      </c>
      <c r="DS11" s="1301"/>
      <c r="DT11" s="1301"/>
      <c r="DU11" s="1301"/>
      <c r="DV11" s="1301"/>
      <c r="DW11" s="1301" t="str">
        <f>MID(SUVAHAVUJ!AE47,3,1)</f>
        <v xml:space="preserve"> </v>
      </c>
      <c r="DX11" s="1301"/>
      <c r="DY11" s="1301"/>
      <c r="DZ11" s="1301"/>
      <c r="EA11" s="1301"/>
      <c r="EB11" s="1301"/>
      <c r="EC11" s="1301" t="str">
        <f>MID(SUVAHAVUJ!AE47,4,1)</f>
        <v xml:space="preserve"> </v>
      </c>
      <c r="ED11" s="1301"/>
      <c r="EE11" s="1301"/>
      <c r="EF11" s="1301"/>
      <c r="EG11" s="1301"/>
      <c r="EH11" s="1301" t="str">
        <f>MID(SUVAHAVUJ!AE47,5,1)</f>
        <v xml:space="preserve"> </v>
      </c>
      <c r="EI11" s="1301"/>
      <c r="EJ11" s="1301"/>
      <c r="EK11" s="1301"/>
      <c r="EL11" s="1301"/>
      <c r="EM11" s="1301"/>
      <c r="EN11" s="1301" t="str">
        <f>MID(SUVAHAVUJ!AE47,6,1)</f>
        <v xml:space="preserve"> </v>
      </c>
      <c r="EO11" s="1301"/>
      <c r="EP11" s="1301"/>
      <c r="EQ11" s="1301"/>
      <c r="ER11" s="1301"/>
      <c r="ES11" s="1301" t="str">
        <f>MID(SUVAHAVUJ!AE47,7,1)</f>
        <v xml:space="preserve"> </v>
      </c>
      <c r="ET11" s="1301"/>
      <c r="EU11" s="1301"/>
      <c r="EV11" s="1301"/>
      <c r="EW11" s="1301"/>
      <c r="EX11" s="1301"/>
      <c r="EY11" s="1301" t="str">
        <f>MID(SUVAHAVUJ!AE47,8,1)</f>
        <v xml:space="preserve"> </v>
      </c>
      <c r="EZ11" s="1301"/>
      <c r="FA11" s="1301"/>
      <c r="FB11" s="1301"/>
      <c r="FC11" s="1301"/>
      <c r="FD11" s="1301" t="str">
        <f>MID(SUVAHAVUJ!AE47,9,1)</f>
        <v xml:space="preserve"> </v>
      </c>
      <c r="FE11" s="1301"/>
      <c r="FF11" s="1301"/>
      <c r="FG11" s="1301"/>
      <c r="FH11" s="1301"/>
      <c r="FI11" s="1301"/>
      <c r="FJ11" s="1301" t="str">
        <f>MID(SUVAHAVUJ!AE47,10,1)</f>
        <v xml:space="preserve"> </v>
      </c>
      <c r="FK11" s="1301"/>
      <c r="FL11" s="1301"/>
      <c r="FM11" s="1301"/>
      <c r="FN11" s="1301"/>
      <c r="FO11" s="1302" t="str">
        <f>MID(SUVAHAVUJ!AE47,11,1)</f>
        <v>0</v>
      </c>
      <c r="FP11" s="1302"/>
      <c r="FQ11" s="1302"/>
      <c r="FR11" s="1302"/>
      <c r="FS11" s="1303"/>
      <c r="FT11" s="1306"/>
      <c r="FU11" s="1306"/>
      <c r="FV11" s="1306"/>
      <c r="FW11" s="1306"/>
      <c r="FX11" s="1306"/>
      <c r="FY11" s="1306"/>
      <c r="FZ11" s="1306"/>
      <c r="GA11" s="1306"/>
      <c r="GB11" s="1306"/>
      <c r="GC11" s="1306"/>
      <c r="GD11" s="1306"/>
      <c r="GE11" s="1306"/>
      <c r="GF11" s="1306"/>
      <c r="GG11" s="1306"/>
      <c r="GH11" s="1306"/>
      <c r="GI11" s="1306"/>
      <c r="GJ11" s="1306"/>
      <c r="GK11" s="1306"/>
      <c r="GL11" s="1306"/>
      <c r="GM11" s="1306"/>
      <c r="GN11" s="1306"/>
      <c r="GO11" s="1306"/>
      <c r="GP11" s="1306"/>
      <c r="GQ11" s="1306"/>
      <c r="GR11" s="1306"/>
      <c r="GS11" s="1306"/>
      <c r="GT11" s="1306"/>
      <c r="GU11" s="1306"/>
      <c r="GV11" s="1306"/>
      <c r="GW11" s="1306"/>
    </row>
    <row r="12" spans="2:205" ht="23.25" customHeight="1" x14ac:dyDescent="0.2">
      <c r="B12" s="1307"/>
      <c r="C12" s="1307"/>
      <c r="D12" s="1307"/>
      <c r="E12" s="1307"/>
      <c r="F12" s="1307"/>
      <c r="G12" s="1307"/>
      <c r="H12" s="1307"/>
      <c r="I12" s="1307"/>
      <c r="J12" s="1307"/>
      <c r="K12" s="1307"/>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09"/>
      <c r="AL12" s="1309"/>
      <c r="AM12" s="1309"/>
      <c r="AN12" s="1309"/>
      <c r="AO12" s="1309"/>
      <c r="AP12" s="1309"/>
      <c r="AQ12" s="1310"/>
      <c r="AR12" s="1310"/>
      <c r="AS12" s="1310"/>
      <c r="AT12" s="1310"/>
      <c r="AU12" s="1310"/>
      <c r="AV12" s="1310"/>
      <c r="AW12" s="1310"/>
      <c r="AX12" s="1310"/>
      <c r="AY12" s="505"/>
      <c r="AZ12" s="506"/>
      <c r="BA12" s="1301" t="str">
        <f>MID(SUVAHAVUJ!AF47,1,1)</f>
        <v xml:space="preserve"> </v>
      </c>
      <c r="BB12" s="1301"/>
      <c r="BC12" s="1301"/>
      <c r="BD12" s="1301"/>
      <c r="BE12" s="1301"/>
      <c r="BF12" s="1301"/>
      <c r="BG12" s="1301" t="str">
        <f>MID(SUVAHAVUJ!AF47,2,1)</f>
        <v xml:space="preserve"> </v>
      </c>
      <c r="BH12" s="1301"/>
      <c r="BI12" s="1301"/>
      <c r="BJ12" s="1301"/>
      <c r="BK12" s="1301"/>
      <c r="BL12" s="1301" t="str">
        <f>MID(SUVAHAVUJ!AF47,3,1)</f>
        <v xml:space="preserve"> </v>
      </c>
      <c r="BM12" s="1301"/>
      <c r="BN12" s="1301"/>
      <c r="BO12" s="1301"/>
      <c r="BP12" s="1301"/>
      <c r="BQ12" s="1301"/>
      <c r="BR12" s="1301" t="str">
        <f>MID(SUVAHAVUJ!AF47,4,1)</f>
        <v xml:space="preserve"> </v>
      </c>
      <c r="BS12" s="1301"/>
      <c r="BT12" s="1301"/>
      <c r="BU12" s="1301"/>
      <c r="BV12" s="1301"/>
      <c r="BW12" s="1301" t="str">
        <f>MID(SUVAHAVUJ!AF47,5,1)</f>
        <v xml:space="preserve"> </v>
      </c>
      <c r="BX12" s="1301"/>
      <c r="BY12" s="1301"/>
      <c r="BZ12" s="1301"/>
      <c r="CA12" s="1301"/>
      <c r="CB12" s="1301"/>
      <c r="CC12" s="1301" t="str">
        <f>MID(SUVAHAVUJ!AF47,6,1)</f>
        <v xml:space="preserve"> </v>
      </c>
      <c r="CD12" s="1301"/>
      <c r="CE12" s="1301"/>
      <c r="CF12" s="1301"/>
      <c r="CG12" s="1301"/>
      <c r="CH12" s="1301" t="str">
        <f>MID(SUVAHAVUJ!AF47,7,1)</f>
        <v xml:space="preserve"> </v>
      </c>
      <c r="CI12" s="1301"/>
      <c r="CJ12" s="1301"/>
      <c r="CK12" s="1301"/>
      <c r="CL12" s="1301"/>
      <c r="CM12" s="1301"/>
      <c r="CN12" s="1301" t="str">
        <f>MID(SUVAHAVUJ!AF47,8,1)</f>
        <v xml:space="preserve"> </v>
      </c>
      <c r="CO12" s="1301"/>
      <c r="CP12" s="1301"/>
      <c r="CQ12" s="1301"/>
      <c r="CR12" s="1301"/>
      <c r="CS12" s="1301" t="str">
        <f>MID(SUVAHAVUJ!AF47,9,1)</f>
        <v xml:space="preserve"> </v>
      </c>
      <c r="CT12" s="1301"/>
      <c r="CU12" s="1301"/>
      <c r="CV12" s="1301"/>
      <c r="CW12" s="1301"/>
      <c r="CX12" s="1301"/>
      <c r="CY12" s="1301" t="str">
        <f>MID(SUVAHAVUJ!AF47,10,1)</f>
        <v xml:space="preserve"> </v>
      </c>
      <c r="CZ12" s="1301"/>
      <c r="DA12" s="1301"/>
      <c r="DB12" s="1301"/>
      <c r="DC12" s="1301"/>
      <c r="DD12" s="1301" t="str">
        <f>MID(SUVAHAVUJ!AF47,11,1)</f>
        <v>0</v>
      </c>
      <c r="DE12" s="1301"/>
      <c r="DF12" s="1301"/>
      <c r="DG12" s="1301"/>
      <c r="DH12" s="1301"/>
      <c r="DI12" s="1304"/>
      <c r="DJ12" s="1305"/>
      <c r="DK12" s="1305"/>
      <c r="DL12" s="1305"/>
      <c r="DM12" s="1305"/>
      <c r="DN12" s="1305"/>
      <c r="DO12" s="1305"/>
      <c r="DP12" s="1305"/>
      <c r="DQ12" s="1305"/>
      <c r="DR12" s="1305"/>
      <c r="DS12" s="1305"/>
      <c r="DT12" s="1305"/>
      <c r="DU12" s="1305"/>
      <c r="DV12" s="1305"/>
      <c r="DW12" s="1305"/>
      <c r="DX12" s="1305"/>
      <c r="DY12" s="1305"/>
      <c r="DZ12" s="1305"/>
      <c r="EA12" s="1305"/>
      <c r="EB12" s="1305"/>
      <c r="EC12" s="1305"/>
      <c r="ED12" s="1305"/>
      <c r="EE12" s="1305"/>
      <c r="EF12" s="1305"/>
      <c r="EG12" s="1305"/>
      <c r="EH12" s="1305"/>
      <c r="EI12" s="1305"/>
      <c r="EJ12" s="1305"/>
      <c r="EK12" s="1305"/>
      <c r="EL12" s="1305"/>
      <c r="EM12" s="1305"/>
      <c r="EN12" s="505"/>
      <c r="EO12" s="506"/>
      <c r="EP12" s="1301" t="str">
        <f>MID(SUVAHAVUJ!AG47,1,1)</f>
        <v xml:space="preserve"> </v>
      </c>
      <c r="EQ12" s="1301"/>
      <c r="ER12" s="1301"/>
      <c r="ES12" s="1301"/>
      <c r="ET12" s="1301"/>
      <c r="EU12" s="1301"/>
      <c r="EV12" s="1301" t="str">
        <f>MID(SUVAHAVUJ!AG47,2,1)</f>
        <v xml:space="preserve"> </v>
      </c>
      <c r="EW12" s="1301"/>
      <c r="EX12" s="1301"/>
      <c r="EY12" s="1301"/>
      <c r="EZ12" s="1301"/>
      <c r="FA12" s="1301" t="str">
        <f>MID(SUVAHAVUJ!AG47,3,1)</f>
        <v xml:space="preserve"> </v>
      </c>
      <c r="FB12" s="1301"/>
      <c r="FC12" s="1301"/>
      <c r="FD12" s="1301"/>
      <c r="FE12" s="1301"/>
      <c r="FF12" s="1301"/>
      <c r="FG12" s="1301" t="str">
        <f>MID(SUVAHAVUJ!AG47,4,1)</f>
        <v xml:space="preserve"> </v>
      </c>
      <c r="FH12" s="1301"/>
      <c r="FI12" s="1301"/>
      <c r="FJ12" s="1301"/>
      <c r="FK12" s="1301"/>
      <c r="FL12" s="1301" t="str">
        <f>MID(SUVAHAVUJ!AG47,5,1)</f>
        <v xml:space="preserve"> </v>
      </c>
      <c r="FM12" s="1301"/>
      <c r="FN12" s="1301"/>
      <c r="FO12" s="1301"/>
      <c r="FP12" s="1301"/>
      <c r="FQ12" s="1301"/>
      <c r="FR12" s="1301" t="str">
        <f>MID(SUVAHAVUJ!AG47,6,1)</f>
        <v xml:space="preserve"> </v>
      </c>
      <c r="FS12" s="1301"/>
      <c r="FT12" s="1301"/>
      <c r="FU12" s="1301"/>
      <c r="FV12" s="1301"/>
      <c r="FW12" s="1301" t="str">
        <f>MID(SUVAHAVUJ!AG47,7,1)</f>
        <v xml:space="preserve"> </v>
      </c>
      <c r="FX12" s="1301"/>
      <c r="FY12" s="1301"/>
      <c r="FZ12" s="1301"/>
      <c r="GA12" s="1301"/>
      <c r="GB12" s="1301"/>
      <c r="GC12" s="1301" t="str">
        <f>MID(SUVAHAVUJ!AG47,8,1)</f>
        <v xml:space="preserve"> </v>
      </c>
      <c r="GD12" s="1301"/>
      <c r="GE12" s="1301"/>
      <c r="GF12" s="1301"/>
      <c r="GG12" s="1301"/>
      <c r="GH12" s="1301" t="str">
        <f>MID(SUVAHAVUJ!AG47,9,1)</f>
        <v xml:space="preserve"> </v>
      </c>
      <c r="GI12" s="1301"/>
      <c r="GJ12" s="1301"/>
      <c r="GK12" s="1301"/>
      <c r="GL12" s="1301"/>
      <c r="GM12" s="1301"/>
      <c r="GN12" s="1301" t="str">
        <f>MID(SUVAHAVUJ!AG47,10,1)</f>
        <v xml:space="preserve"> </v>
      </c>
      <c r="GO12" s="1301"/>
      <c r="GP12" s="1301"/>
      <c r="GQ12" s="1301"/>
      <c r="GR12" s="1301"/>
      <c r="GS12" s="1302" t="str">
        <f>MID(SUVAHAVUJ!AG47,11,1)</f>
        <v>0</v>
      </c>
      <c r="GT12" s="1302"/>
      <c r="GU12" s="1302"/>
      <c r="GV12" s="1302"/>
      <c r="GW12" s="1303"/>
    </row>
    <row r="13" spans="2:205" s="142" customFormat="1" ht="23.25" customHeight="1" x14ac:dyDescent="0.2">
      <c r="B13" s="1307" t="s">
        <v>2369</v>
      </c>
      <c r="C13" s="1307"/>
      <c r="D13" s="1307"/>
      <c r="E13" s="1307"/>
      <c r="F13" s="1307"/>
      <c r="G13" s="1307"/>
      <c r="H13" s="1307"/>
      <c r="I13" s="1307"/>
      <c r="J13" s="1307"/>
      <c r="K13" s="1307"/>
      <c r="L13" s="1308" t="s">
        <v>3238</v>
      </c>
      <c r="M13" s="1309"/>
      <c r="N13" s="1309"/>
      <c r="O13" s="1309"/>
      <c r="P13" s="1309"/>
      <c r="Q13" s="1309"/>
      <c r="R13" s="1309"/>
      <c r="S13" s="1309"/>
      <c r="T13" s="1309"/>
      <c r="U13" s="1309"/>
      <c r="V13" s="1309"/>
      <c r="W13" s="1309"/>
      <c r="X13" s="1309"/>
      <c r="Y13" s="1309"/>
      <c r="Z13" s="1309"/>
      <c r="AA13" s="1309"/>
      <c r="AB13" s="1309"/>
      <c r="AC13" s="1309"/>
      <c r="AD13" s="1309"/>
      <c r="AE13" s="1309"/>
      <c r="AF13" s="1309"/>
      <c r="AG13" s="1309"/>
      <c r="AH13" s="1309"/>
      <c r="AI13" s="1309"/>
      <c r="AJ13" s="1309"/>
      <c r="AK13" s="1309"/>
      <c r="AL13" s="1309"/>
      <c r="AM13" s="1309"/>
      <c r="AN13" s="1309"/>
      <c r="AO13" s="1309"/>
      <c r="AP13" s="1309"/>
      <c r="AQ13" s="1310" t="s">
        <v>330</v>
      </c>
      <c r="AR13" s="1310"/>
      <c r="AS13" s="1310"/>
      <c r="AT13" s="1310"/>
      <c r="AU13" s="1310"/>
      <c r="AV13" s="1310"/>
      <c r="AW13" s="1310"/>
      <c r="AX13" s="1310"/>
      <c r="AY13" s="505"/>
      <c r="AZ13" s="506"/>
      <c r="BA13" s="1301" t="str">
        <f>MID(SUVAHAVUJ!AD48,1,1)</f>
        <v xml:space="preserve"> </v>
      </c>
      <c r="BB13" s="1301"/>
      <c r="BC13" s="1301"/>
      <c r="BD13" s="1301"/>
      <c r="BE13" s="1301"/>
      <c r="BF13" s="1301"/>
      <c r="BG13" s="1301" t="str">
        <f>MID(SUVAHAVUJ!AD48,2,1)</f>
        <v xml:space="preserve"> </v>
      </c>
      <c r="BH13" s="1301"/>
      <c r="BI13" s="1301"/>
      <c r="BJ13" s="1301"/>
      <c r="BK13" s="1301"/>
      <c r="BL13" s="1301" t="str">
        <f>MID(SUVAHAVUJ!AD48,3,1)</f>
        <v xml:space="preserve"> </v>
      </c>
      <c r="BM13" s="1301"/>
      <c r="BN13" s="1301"/>
      <c r="BO13" s="1301"/>
      <c r="BP13" s="1301"/>
      <c r="BQ13" s="1301"/>
      <c r="BR13" s="1301" t="str">
        <f>MID(SUVAHAVUJ!AD48,4,1)</f>
        <v xml:space="preserve"> </v>
      </c>
      <c r="BS13" s="1301"/>
      <c r="BT13" s="1301"/>
      <c r="BU13" s="1301"/>
      <c r="BV13" s="1301"/>
      <c r="BW13" s="1301" t="str">
        <f>MID(SUVAHAVUJ!AD48,5,1)</f>
        <v xml:space="preserve"> </v>
      </c>
      <c r="BX13" s="1301"/>
      <c r="BY13" s="1301"/>
      <c r="BZ13" s="1301"/>
      <c r="CA13" s="1301"/>
      <c r="CB13" s="1301"/>
      <c r="CC13" s="1301" t="str">
        <f>MID(SUVAHAVUJ!AD48,6,1)</f>
        <v xml:space="preserve"> </v>
      </c>
      <c r="CD13" s="1301"/>
      <c r="CE13" s="1301"/>
      <c r="CF13" s="1301"/>
      <c r="CG13" s="1301"/>
      <c r="CH13" s="1301" t="str">
        <f>MID(SUVAHAVUJ!AD48,7,1)</f>
        <v xml:space="preserve"> </v>
      </c>
      <c r="CI13" s="1301"/>
      <c r="CJ13" s="1301"/>
      <c r="CK13" s="1301"/>
      <c r="CL13" s="1301"/>
      <c r="CM13" s="1301"/>
      <c r="CN13" s="1301" t="str">
        <f>MID(SUVAHAVUJ!AD48,8,1)</f>
        <v xml:space="preserve"> </v>
      </c>
      <c r="CO13" s="1301"/>
      <c r="CP13" s="1301"/>
      <c r="CQ13" s="1301"/>
      <c r="CR13" s="1301"/>
      <c r="CS13" s="1301" t="str">
        <f>MID(SUVAHAVUJ!AD48,9,1)</f>
        <v xml:space="preserve"> </v>
      </c>
      <c r="CT13" s="1301"/>
      <c r="CU13" s="1301"/>
      <c r="CV13" s="1301"/>
      <c r="CW13" s="1301"/>
      <c r="CX13" s="1301"/>
      <c r="CY13" s="1301" t="str">
        <f>MID(SUVAHAVUJ!AD48,10,1)</f>
        <v xml:space="preserve"> </v>
      </c>
      <c r="CZ13" s="1301"/>
      <c r="DA13" s="1301"/>
      <c r="DB13" s="1301"/>
      <c r="DC13" s="1301"/>
      <c r="DD13" s="1301" t="str">
        <f>MID(SUVAHAVUJ!AD48,11,1)</f>
        <v>0</v>
      </c>
      <c r="DE13" s="1301"/>
      <c r="DF13" s="1301"/>
      <c r="DG13" s="1301"/>
      <c r="DH13" s="1301"/>
      <c r="DI13" s="1304"/>
      <c r="DJ13" s="505"/>
      <c r="DK13" s="506"/>
      <c r="DL13" s="1301" t="str">
        <f>MID(SUVAHAVUJ!AE48,1,1)</f>
        <v xml:space="preserve"> </v>
      </c>
      <c r="DM13" s="1301"/>
      <c r="DN13" s="1301"/>
      <c r="DO13" s="1301"/>
      <c r="DP13" s="1301"/>
      <c r="DQ13" s="1301"/>
      <c r="DR13" s="1301" t="str">
        <f>MID(SUVAHAVUJ!AE48,2,1)</f>
        <v xml:space="preserve"> </v>
      </c>
      <c r="DS13" s="1301"/>
      <c r="DT13" s="1301"/>
      <c r="DU13" s="1301"/>
      <c r="DV13" s="1301"/>
      <c r="DW13" s="1301" t="str">
        <f>MID(SUVAHAVUJ!AE48,3,1)</f>
        <v xml:space="preserve"> </v>
      </c>
      <c r="DX13" s="1301"/>
      <c r="DY13" s="1301"/>
      <c r="DZ13" s="1301"/>
      <c r="EA13" s="1301"/>
      <c r="EB13" s="1301"/>
      <c r="EC13" s="1301" t="str">
        <f>MID(SUVAHAVUJ!AE48,4,1)</f>
        <v xml:space="preserve"> </v>
      </c>
      <c r="ED13" s="1301"/>
      <c r="EE13" s="1301"/>
      <c r="EF13" s="1301"/>
      <c r="EG13" s="1301"/>
      <c r="EH13" s="1301" t="str">
        <f>MID(SUVAHAVUJ!AE48,5,1)</f>
        <v xml:space="preserve"> </v>
      </c>
      <c r="EI13" s="1301"/>
      <c r="EJ13" s="1301"/>
      <c r="EK13" s="1301"/>
      <c r="EL13" s="1301"/>
      <c r="EM13" s="1301"/>
      <c r="EN13" s="1301" t="str">
        <f>MID(SUVAHAVUJ!AE48,6,1)</f>
        <v xml:space="preserve"> </v>
      </c>
      <c r="EO13" s="1301"/>
      <c r="EP13" s="1301"/>
      <c r="EQ13" s="1301"/>
      <c r="ER13" s="1301"/>
      <c r="ES13" s="1301" t="str">
        <f>MID(SUVAHAVUJ!AE48,7,1)</f>
        <v xml:space="preserve"> </v>
      </c>
      <c r="ET13" s="1301"/>
      <c r="EU13" s="1301"/>
      <c r="EV13" s="1301"/>
      <c r="EW13" s="1301"/>
      <c r="EX13" s="1301"/>
      <c r="EY13" s="1301" t="str">
        <f>MID(SUVAHAVUJ!AE48,8,1)</f>
        <v xml:space="preserve"> </v>
      </c>
      <c r="EZ13" s="1301"/>
      <c r="FA13" s="1301"/>
      <c r="FB13" s="1301"/>
      <c r="FC13" s="1301"/>
      <c r="FD13" s="1301" t="str">
        <f>MID(SUVAHAVUJ!AE48,9,1)</f>
        <v xml:space="preserve"> </v>
      </c>
      <c r="FE13" s="1301"/>
      <c r="FF13" s="1301"/>
      <c r="FG13" s="1301"/>
      <c r="FH13" s="1301"/>
      <c r="FI13" s="1301"/>
      <c r="FJ13" s="1301" t="str">
        <f>MID(SUVAHAVUJ!AE48,10,1)</f>
        <v xml:space="preserve"> </v>
      </c>
      <c r="FK13" s="1301"/>
      <c r="FL13" s="1301"/>
      <c r="FM13" s="1301"/>
      <c r="FN13" s="1301"/>
      <c r="FO13" s="1302" t="str">
        <f>MID(SUVAHAVUJ!AE48,11,1)</f>
        <v>0</v>
      </c>
      <c r="FP13" s="1302"/>
      <c r="FQ13" s="1302"/>
      <c r="FR13" s="1302"/>
      <c r="FS13" s="1303"/>
      <c r="FT13" s="1306"/>
      <c r="FU13" s="1306"/>
      <c r="FV13" s="1306"/>
      <c r="FW13" s="1306"/>
      <c r="FX13" s="1306"/>
      <c r="FY13" s="1306"/>
      <c r="FZ13" s="1306"/>
      <c r="GA13" s="1306"/>
      <c r="GB13" s="1306"/>
      <c r="GC13" s="1306"/>
      <c r="GD13" s="1306"/>
      <c r="GE13" s="1306"/>
      <c r="GF13" s="1306"/>
      <c r="GG13" s="1306"/>
      <c r="GH13" s="1306"/>
      <c r="GI13" s="1306"/>
      <c r="GJ13" s="1306"/>
      <c r="GK13" s="1306"/>
      <c r="GL13" s="1306"/>
      <c r="GM13" s="1306"/>
      <c r="GN13" s="1306"/>
      <c r="GO13" s="1306"/>
      <c r="GP13" s="1306"/>
      <c r="GQ13" s="1306"/>
      <c r="GR13" s="1306"/>
      <c r="GS13" s="1306"/>
      <c r="GT13" s="1306"/>
      <c r="GU13" s="1306"/>
      <c r="GV13" s="1306"/>
      <c r="GW13" s="1306"/>
    </row>
    <row r="14" spans="2:205" ht="23.25" customHeight="1" x14ac:dyDescent="0.2">
      <c r="B14" s="1307"/>
      <c r="C14" s="1307"/>
      <c r="D14" s="1307"/>
      <c r="E14" s="1307"/>
      <c r="F14" s="1307"/>
      <c r="G14" s="1307"/>
      <c r="H14" s="1307"/>
      <c r="I14" s="1307"/>
      <c r="J14" s="1307"/>
      <c r="K14" s="1307"/>
      <c r="L14" s="1309"/>
      <c r="M14" s="1309"/>
      <c r="N14" s="1309"/>
      <c r="O14" s="1309"/>
      <c r="P14" s="1309"/>
      <c r="Q14" s="1309"/>
      <c r="R14" s="1309"/>
      <c r="S14" s="1309"/>
      <c r="T14" s="1309"/>
      <c r="U14" s="1309"/>
      <c r="V14" s="1309"/>
      <c r="W14" s="1309"/>
      <c r="X14" s="1309"/>
      <c r="Y14" s="1309"/>
      <c r="Z14" s="1309"/>
      <c r="AA14" s="1309"/>
      <c r="AB14" s="1309"/>
      <c r="AC14" s="1309"/>
      <c r="AD14" s="1309"/>
      <c r="AE14" s="1309"/>
      <c r="AF14" s="1309"/>
      <c r="AG14" s="1309"/>
      <c r="AH14" s="1309"/>
      <c r="AI14" s="1309"/>
      <c r="AJ14" s="1309"/>
      <c r="AK14" s="1309"/>
      <c r="AL14" s="1309"/>
      <c r="AM14" s="1309"/>
      <c r="AN14" s="1309"/>
      <c r="AO14" s="1309"/>
      <c r="AP14" s="1309"/>
      <c r="AQ14" s="1310"/>
      <c r="AR14" s="1310"/>
      <c r="AS14" s="1310"/>
      <c r="AT14" s="1310"/>
      <c r="AU14" s="1310"/>
      <c r="AV14" s="1310"/>
      <c r="AW14" s="1310"/>
      <c r="AX14" s="1310"/>
      <c r="AY14" s="505"/>
      <c r="AZ14" s="506"/>
      <c r="BA14" s="1301" t="str">
        <f>MID(SUVAHAVUJ!AF48,1,1)</f>
        <v xml:space="preserve"> </v>
      </c>
      <c r="BB14" s="1301"/>
      <c r="BC14" s="1301"/>
      <c r="BD14" s="1301"/>
      <c r="BE14" s="1301"/>
      <c r="BF14" s="1301"/>
      <c r="BG14" s="1301" t="str">
        <f>MID(SUVAHAVUJ!AF48,2,1)</f>
        <v xml:space="preserve"> </v>
      </c>
      <c r="BH14" s="1301"/>
      <c r="BI14" s="1301"/>
      <c r="BJ14" s="1301"/>
      <c r="BK14" s="1301"/>
      <c r="BL14" s="1301" t="str">
        <f>MID(SUVAHAVUJ!AF48,3,1)</f>
        <v xml:space="preserve"> </v>
      </c>
      <c r="BM14" s="1301"/>
      <c r="BN14" s="1301"/>
      <c r="BO14" s="1301"/>
      <c r="BP14" s="1301"/>
      <c r="BQ14" s="1301"/>
      <c r="BR14" s="1301" t="str">
        <f>MID(SUVAHAVUJ!AF48,4,1)</f>
        <v xml:space="preserve"> </v>
      </c>
      <c r="BS14" s="1301"/>
      <c r="BT14" s="1301"/>
      <c r="BU14" s="1301"/>
      <c r="BV14" s="1301"/>
      <c r="BW14" s="1301" t="str">
        <f>MID(SUVAHAVUJ!AF48,5,1)</f>
        <v xml:space="preserve"> </v>
      </c>
      <c r="BX14" s="1301"/>
      <c r="BY14" s="1301"/>
      <c r="BZ14" s="1301"/>
      <c r="CA14" s="1301"/>
      <c r="CB14" s="1301"/>
      <c r="CC14" s="1301" t="str">
        <f>MID(SUVAHAVUJ!AF48,6,1)</f>
        <v xml:space="preserve"> </v>
      </c>
      <c r="CD14" s="1301"/>
      <c r="CE14" s="1301"/>
      <c r="CF14" s="1301"/>
      <c r="CG14" s="1301"/>
      <c r="CH14" s="1301" t="str">
        <f>MID(SUVAHAVUJ!AF48,7,1)</f>
        <v xml:space="preserve"> </v>
      </c>
      <c r="CI14" s="1301"/>
      <c r="CJ14" s="1301"/>
      <c r="CK14" s="1301"/>
      <c r="CL14" s="1301"/>
      <c r="CM14" s="1301"/>
      <c r="CN14" s="1301" t="str">
        <f>MID(SUVAHAVUJ!AF48,8,1)</f>
        <v xml:space="preserve"> </v>
      </c>
      <c r="CO14" s="1301"/>
      <c r="CP14" s="1301"/>
      <c r="CQ14" s="1301"/>
      <c r="CR14" s="1301"/>
      <c r="CS14" s="1301" t="str">
        <f>MID(SUVAHAVUJ!AF48,9,1)</f>
        <v xml:space="preserve"> </v>
      </c>
      <c r="CT14" s="1301"/>
      <c r="CU14" s="1301"/>
      <c r="CV14" s="1301"/>
      <c r="CW14" s="1301"/>
      <c r="CX14" s="1301"/>
      <c r="CY14" s="1301" t="str">
        <f>MID(SUVAHAVUJ!AF48,10,1)</f>
        <v xml:space="preserve"> </v>
      </c>
      <c r="CZ14" s="1301"/>
      <c r="DA14" s="1301"/>
      <c r="DB14" s="1301"/>
      <c r="DC14" s="1301"/>
      <c r="DD14" s="1301" t="str">
        <f>MID(SUVAHAVUJ!AF48,11,1)</f>
        <v>0</v>
      </c>
      <c r="DE14" s="1301"/>
      <c r="DF14" s="1301"/>
      <c r="DG14" s="1301"/>
      <c r="DH14" s="1301"/>
      <c r="DI14" s="1304"/>
      <c r="DJ14" s="1305"/>
      <c r="DK14" s="1305"/>
      <c r="DL14" s="1305"/>
      <c r="DM14" s="1305"/>
      <c r="DN14" s="1305"/>
      <c r="DO14" s="1305"/>
      <c r="DP14" s="1305"/>
      <c r="DQ14" s="1305"/>
      <c r="DR14" s="1305"/>
      <c r="DS14" s="1305"/>
      <c r="DT14" s="1305"/>
      <c r="DU14" s="1305"/>
      <c r="DV14" s="1305"/>
      <c r="DW14" s="1305"/>
      <c r="DX14" s="1305"/>
      <c r="DY14" s="1305"/>
      <c r="DZ14" s="1305"/>
      <c r="EA14" s="1305"/>
      <c r="EB14" s="1305"/>
      <c r="EC14" s="1305"/>
      <c r="ED14" s="1305"/>
      <c r="EE14" s="1305"/>
      <c r="EF14" s="1305"/>
      <c r="EG14" s="1305"/>
      <c r="EH14" s="1305"/>
      <c r="EI14" s="1305"/>
      <c r="EJ14" s="1305"/>
      <c r="EK14" s="1305"/>
      <c r="EL14" s="1305"/>
      <c r="EM14" s="1305"/>
      <c r="EN14" s="505"/>
      <c r="EO14" s="506"/>
      <c r="EP14" s="1301" t="str">
        <f>MID(SUVAHAVUJ!AG48,1,1)</f>
        <v xml:space="preserve"> </v>
      </c>
      <c r="EQ14" s="1301"/>
      <c r="ER14" s="1301"/>
      <c r="ES14" s="1301"/>
      <c r="ET14" s="1301"/>
      <c r="EU14" s="1301"/>
      <c r="EV14" s="1301" t="str">
        <f>MID(SUVAHAVUJ!AG48,2,1)</f>
        <v xml:space="preserve"> </v>
      </c>
      <c r="EW14" s="1301"/>
      <c r="EX14" s="1301"/>
      <c r="EY14" s="1301"/>
      <c r="EZ14" s="1301"/>
      <c r="FA14" s="1301" t="str">
        <f>MID(SUVAHAVUJ!AG48,3,1)</f>
        <v xml:space="preserve"> </v>
      </c>
      <c r="FB14" s="1301"/>
      <c r="FC14" s="1301"/>
      <c r="FD14" s="1301"/>
      <c r="FE14" s="1301"/>
      <c r="FF14" s="1301"/>
      <c r="FG14" s="1301" t="str">
        <f>MID(SUVAHAVUJ!AG48,4,1)</f>
        <v xml:space="preserve"> </v>
      </c>
      <c r="FH14" s="1301"/>
      <c r="FI14" s="1301"/>
      <c r="FJ14" s="1301"/>
      <c r="FK14" s="1301"/>
      <c r="FL14" s="1301" t="str">
        <f>MID(SUVAHAVUJ!AG48,5,1)</f>
        <v xml:space="preserve"> </v>
      </c>
      <c r="FM14" s="1301"/>
      <c r="FN14" s="1301"/>
      <c r="FO14" s="1301"/>
      <c r="FP14" s="1301"/>
      <c r="FQ14" s="1301"/>
      <c r="FR14" s="1301" t="str">
        <f>MID(SUVAHAVUJ!AG48,6,1)</f>
        <v xml:space="preserve"> </v>
      </c>
      <c r="FS14" s="1301"/>
      <c r="FT14" s="1301"/>
      <c r="FU14" s="1301"/>
      <c r="FV14" s="1301"/>
      <c r="FW14" s="1301" t="str">
        <f>MID(SUVAHAVUJ!AG48,7,1)</f>
        <v xml:space="preserve"> </v>
      </c>
      <c r="FX14" s="1301"/>
      <c r="FY14" s="1301"/>
      <c r="FZ14" s="1301"/>
      <c r="GA14" s="1301"/>
      <c r="GB14" s="1301"/>
      <c r="GC14" s="1301" t="str">
        <f>MID(SUVAHAVUJ!AG48,8,1)</f>
        <v xml:space="preserve"> </v>
      </c>
      <c r="GD14" s="1301"/>
      <c r="GE14" s="1301"/>
      <c r="GF14" s="1301"/>
      <c r="GG14" s="1301"/>
      <c r="GH14" s="1301" t="str">
        <f>MID(SUVAHAVUJ!AG48,9,1)</f>
        <v xml:space="preserve"> </v>
      </c>
      <c r="GI14" s="1301"/>
      <c r="GJ14" s="1301"/>
      <c r="GK14" s="1301"/>
      <c r="GL14" s="1301"/>
      <c r="GM14" s="1301"/>
      <c r="GN14" s="1301" t="str">
        <f>MID(SUVAHAVUJ!AG48,10,1)</f>
        <v xml:space="preserve"> </v>
      </c>
      <c r="GO14" s="1301"/>
      <c r="GP14" s="1301"/>
      <c r="GQ14" s="1301"/>
      <c r="GR14" s="1301"/>
      <c r="GS14" s="1302" t="str">
        <f>MID(SUVAHAVUJ!AG48,11,1)</f>
        <v>0</v>
      </c>
      <c r="GT14" s="1302"/>
      <c r="GU14" s="1302"/>
      <c r="GV14" s="1302"/>
      <c r="GW14" s="1303"/>
    </row>
    <row r="15" spans="2:205" s="142" customFormat="1" ht="24" customHeight="1" x14ac:dyDescent="0.2">
      <c r="B15" s="1307" t="s">
        <v>2372</v>
      </c>
      <c r="C15" s="1307"/>
      <c r="D15" s="1307"/>
      <c r="E15" s="1307"/>
      <c r="F15" s="1307"/>
      <c r="G15" s="1307"/>
      <c r="H15" s="1307"/>
      <c r="I15" s="1307"/>
      <c r="J15" s="1307"/>
      <c r="K15" s="1307"/>
      <c r="L15" s="1312" t="s">
        <v>3239</v>
      </c>
      <c r="M15" s="1313"/>
      <c r="N15" s="1313"/>
      <c r="O15" s="1313"/>
      <c r="P15" s="1313"/>
      <c r="Q15" s="1313"/>
      <c r="R15" s="1313"/>
      <c r="S15" s="1313"/>
      <c r="T15" s="1313"/>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0" t="s">
        <v>333</v>
      </c>
      <c r="AR15" s="1310"/>
      <c r="AS15" s="1310"/>
      <c r="AT15" s="1310"/>
      <c r="AU15" s="1310"/>
      <c r="AV15" s="1310"/>
      <c r="AW15" s="1310"/>
      <c r="AX15" s="1310"/>
      <c r="AY15" s="505"/>
      <c r="AZ15" s="506"/>
      <c r="BA15" s="1301" t="str">
        <f>MID(SUVAHAVUJ!AD49,1,1)</f>
        <v xml:space="preserve"> </v>
      </c>
      <c r="BB15" s="1301"/>
      <c r="BC15" s="1301"/>
      <c r="BD15" s="1301"/>
      <c r="BE15" s="1301"/>
      <c r="BF15" s="1301"/>
      <c r="BG15" s="1301" t="str">
        <f>MID(SUVAHAVUJ!AD49,2,1)</f>
        <v xml:space="preserve"> </v>
      </c>
      <c r="BH15" s="1301"/>
      <c r="BI15" s="1301"/>
      <c r="BJ15" s="1301"/>
      <c r="BK15" s="1301"/>
      <c r="BL15" s="1301" t="str">
        <f>MID(SUVAHAVUJ!AD49,3,1)</f>
        <v xml:space="preserve"> </v>
      </c>
      <c r="BM15" s="1301"/>
      <c r="BN15" s="1301"/>
      <c r="BO15" s="1301"/>
      <c r="BP15" s="1301"/>
      <c r="BQ15" s="1301"/>
      <c r="BR15" s="1301" t="str">
        <f>MID(SUVAHAVUJ!AD49,4,1)</f>
        <v xml:space="preserve"> </v>
      </c>
      <c r="BS15" s="1301"/>
      <c r="BT15" s="1301"/>
      <c r="BU15" s="1301"/>
      <c r="BV15" s="1301"/>
      <c r="BW15" s="1301" t="str">
        <f>MID(SUVAHAVUJ!AD49,5,1)</f>
        <v xml:space="preserve"> </v>
      </c>
      <c r="BX15" s="1301"/>
      <c r="BY15" s="1301"/>
      <c r="BZ15" s="1301"/>
      <c r="CA15" s="1301"/>
      <c r="CB15" s="1301"/>
      <c r="CC15" s="1301" t="str">
        <f>MID(SUVAHAVUJ!AD49,6,1)</f>
        <v xml:space="preserve"> </v>
      </c>
      <c r="CD15" s="1301"/>
      <c r="CE15" s="1301"/>
      <c r="CF15" s="1301"/>
      <c r="CG15" s="1301"/>
      <c r="CH15" s="1301" t="str">
        <f>MID(SUVAHAVUJ!AD49,7,1)</f>
        <v xml:space="preserve"> </v>
      </c>
      <c r="CI15" s="1301"/>
      <c r="CJ15" s="1301"/>
      <c r="CK15" s="1301"/>
      <c r="CL15" s="1301"/>
      <c r="CM15" s="1301"/>
      <c r="CN15" s="1301" t="str">
        <f>MID(SUVAHAVUJ!AD49,8,1)</f>
        <v xml:space="preserve"> </v>
      </c>
      <c r="CO15" s="1301"/>
      <c r="CP15" s="1301"/>
      <c r="CQ15" s="1301"/>
      <c r="CR15" s="1301"/>
      <c r="CS15" s="1301" t="str">
        <f>MID(SUVAHAVUJ!AD49,9,1)</f>
        <v xml:space="preserve"> </v>
      </c>
      <c r="CT15" s="1301"/>
      <c r="CU15" s="1301"/>
      <c r="CV15" s="1301"/>
      <c r="CW15" s="1301"/>
      <c r="CX15" s="1301"/>
      <c r="CY15" s="1301" t="str">
        <f>MID(SUVAHAVUJ!AD49,10,1)</f>
        <v xml:space="preserve"> </v>
      </c>
      <c r="CZ15" s="1301"/>
      <c r="DA15" s="1301"/>
      <c r="DB15" s="1301"/>
      <c r="DC15" s="1301"/>
      <c r="DD15" s="1301" t="str">
        <f>MID(SUVAHAVUJ!AD49,11,1)</f>
        <v>0</v>
      </c>
      <c r="DE15" s="1301"/>
      <c r="DF15" s="1301"/>
      <c r="DG15" s="1301"/>
      <c r="DH15" s="1301"/>
      <c r="DI15" s="1304"/>
      <c r="DJ15" s="505"/>
      <c r="DK15" s="506"/>
      <c r="DL15" s="1301" t="str">
        <f>MID(SUVAHAVUJ!AE49,1,1)</f>
        <v xml:space="preserve"> </v>
      </c>
      <c r="DM15" s="1301"/>
      <c r="DN15" s="1301"/>
      <c r="DO15" s="1301"/>
      <c r="DP15" s="1301"/>
      <c r="DQ15" s="1301"/>
      <c r="DR15" s="1301" t="str">
        <f>MID(SUVAHAVUJ!AE49,2,1)</f>
        <v xml:space="preserve"> </v>
      </c>
      <c r="DS15" s="1301"/>
      <c r="DT15" s="1301"/>
      <c r="DU15" s="1301"/>
      <c r="DV15" s="1301"/>
      <c r="DW15" s="1301" t="str">
        <f>MID(SUVAHAVUJ!AE49,3,1)</f>
        <v xml:space="preserve"> </v>
      </c>
      <c r="DX15" s="1301"/>
      <c r="DY15" s="1301"/>
      <c r="DZ15" s="1301"/>
      <c r="EA15" s="1301"/>
      <c r="EB15" s="1301"/>
      <c r="EC15" s="1301" t="str">
        <f>MID(SUVAHAVUJ!AE49,4,1)</f>
        <v xml:space="preserve"> </v>
      </c>
      <c r="ED15" s="1301"/>
      <c r="EE15" s="1301"/>
      <c r="EF15" s="1301"/>
      <c r="EG15" s="1301"/>
      <c r="EH15" s="1301" t="str">
        <f>MID(SUVAHAVUJ!AE49,5,1)</f>
        <v xml:space="preserve"> </v>
      </c>
      <c r="EI15" s="1301"/>
      <c r="EJ15" s="1301"/>
      <c r="EK15" s="1301"/>
      <c r="EL15" s="1301"/>
      <c r="EM15" s="1301"/>
      <c r="EN15" s="1301" t="str">
        <f>MID(SUVAHAVUJ!AE49,6,1)</f>
        <v xml:space="preserve"> </v>
      </c>
      <c r="EO15" s="1301"/>
      <c r="EP15" s="1301"/>
      <c r="EQ15" s="1301"/>
      <c r="ER15" s="1301"/>
      <c r="ES15" s="1301" t="str">
        <f>MID(SUVAHAVUJ!AE49,7,1)</f>
        <v xml:space="preserve"> </v>
      </c>
      <c r="ET15" s="1301"/>
      <c r="EU15" s="1301"/>
      <c r="EV15" s="1301"/>
      <c r="EW15" s="1301"/>
      <c r="EX15" s="1301"/>
      <c r="EY15" s="1301" t="str">
        <f>MID(SUVAHAVUJ!AE49,8,1)</f>
        <v xml:space="preserve"> </v>
      </c>
      <c r="EZ15" s="1301"/>
      <c r="FA15" s="1301"/>
      <c r="FB15" s="1301"/>
      <c r="FC15" s="1301"/>
      <c r="FD15" s="1301" t="str">
        <f>MID(SUVAHAVUJ!AE49,9,1)</f>
        <v xml:space="preserve"> </v>
      </c>
      <c r="FE15" s="1301"/>
      <c r="FF15" s="1301"/>
      <c r="FG15" s="1301"/>
      <c r="FH15" s="1301"/>
      <c r="FI15" s="1301"/>
      <c r="FJ15" s="1301" t="str">
        <f>MID(SUVAHAVUJ!AE49,10,1)</f>
        <v xml:space="preserve"> </v>
      </c>
      <c r="FK15" s="1301"/>
      <c r="FL15" s="1301"/>
      <c r="FM15" s="1301"/>
      <c r="FN15" s="1301"/>
      <c r="FO15" s="1302" t="str">
        <f>MID(SUVAHAVUJ!AE49,11,1)</f>
        <v>0</v>
      </c>
      <c r="FP15" s="1302"/>
      <c r="FQ15" s="1302"/>
      <c r="FR15" s="1302"/>
      <c r="FS15" s="1303"/>
      <c r="FT15" s="1306"/>
      <c r="FU15" s="1306"/>
      <c r="FV15" s="1306"/>
      <c r="FW15" s="1306"/>
      <c r="FX15" s="1306"/>
      <c r="FY15" s="1306"/>
      <c r="FZ15" s="1306"/>
      <c r="GA15" s="1306"/>
      <c r="GB15" s="1306"/>
      <c r="GC15" s="1306"/>
      <c r="GD15" s="1306"/>
      <c r="GE15" s="1306"/>
      <c r="GF15" s="1306"/>
      <c r="GG15" s="1306"/>
      <c r="GH15" s="1306"/>
      <c r="GI15" s="1306"/>
      <c r="GJ15" s="1306"/>
      <c r="GK15" s="1306"/>
      <c r="GL15" s="1306"/>
      <c r="GM15" s="1306"/>
      <c r="GN15" s="1306"/>
      <c r="GO15" s="1306"/>
      <c r="GP15" s="1306"/>
      <c r="GQ15" s="1306"/>
      <c r="GR15" s="1306"/>
      <c r="GS15" s="1306"/>
      <c r="GT15" s="1306"/>
      <c r="GU15" s="1306"/>
      <c r="GV15" s="1306"/>
      <c r="GW15" s="1306"/>
    </row>
    <row r="16" spans="2:205" ht="24.75" customHeight="1" x14ac:dyDescent="0.2">
      <c r="B16" s="1307"/>
      <c r="C16" s="1307"/>
      <c r="D16" s="1307"/>
      <c r="E16" s="1307"/>
      <c r="F16" s="1307"/>
      <c r="G16" s="1307"/>
      <c r="H16" s="1307"/>
      <c r="I16" s="1307"/>
      <c r="J16" s="1307"/>
      <c r="K16" s="1307"/>
      <c r="L16" s="1313"/>
      <c r="M16" s="1313"/>
      <c r="N16" s="1313"/>
      <c r="O16" s="1313"/>
      <c r="P16" s="1313"/>
      <c r="Q16" s="1313"/>
      <c r="R16" s="1313"/>
      <c r="S16" s="1313"/>
      <c r="T16" s="1313"/>
      <c r="U16" s="1313"/>
      <c r="V16" s="1313"/>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0"/>
      <c r="AR16" s="1310"/>
      <c r="AS16" s="1310"/>
      <c r="AT16" s="1310"/>
      <c r="AU16" s="1310"/>
      <c r="AV16" s="1310"/>
      <c r="AW16" s="1310"/>
      <c r="AX16" s="1310"/>
      <c r="AY16" s="505"/>
      <c r="AZ16" s="506"/>
      <c r="BA16" s="1301" t="str">
        <f>MID(SUVAHAVUJ!AF49,1,1)</f>
        <v xml:space="preserve"> </v>
      </c>
      <c r="BB16" s="1301"/>
      <c r="BC16" s="1301"/>
      <c r="BD16" s="1301"/>
      <c r="BE16" s="1301"/>
      <c r="BF16" s="1301"/>
      <c r="BG16" s="1301" t="str">
        <f>MID(SUVAHAVUJ!AF49,2,1)</f>
        <v xml:space="preserve"> </v>
      </c>
      <c r="BH16" s="1301"/>
      <c r="BI16" s="1301"/>
      <c r="BJ16" s="1301"/>
      <c r="BK16" s="1301"/>
      <c r="BL16" s="1301" t="str">
        <f>MID(SUVAHAVUJ!AF49,3,1)</f>
        <v xml:space="preserve"> </v>
      </c>
      <c r="BM16" s="1301"/>
      <c r="BN16" s="1301"/>
      <c r="BO16" s="1301"/>
      <c r="BP16" s="1301"/>
      <c r="BQ16" s="1301"/>
      <c r="BR16" s="1301" t="str">
        <f>MID(SUVAHAVUJ!AF49,4,1)</f>
        <v xml:space="preserve"> </v>
      </c>
      <c r="BS16" s="1301"/>
      <c r="BT16" s="1301"/>
      <c r="BU16" s="1301"/>
      <c r="BV16" s="1301"/>
      <c r="BW16" s="1301" t="str">
        <f>MID(SUVAHAVUJ!AF49,5,1)</f>
        <v xml:space="preserve"> </v>
      </c>
      <c r="BX16" s="1301"/>
      <c r="BY16" s="1301"/>
      <c r="BZ16" s="1301"/>
      <c r="CA16" s="1301"/>
      <c r="CB16" s="1301"/>
      <c r="CC16" s="1301" t="str">
        <f>MID(SUVAHAVUJ!AF49,6,1)</f>
        <v xml:space="preserve"> </v>
      </c>
      <c r="CD16" s="1301"/>
      <c r="CE16" s="1301"/>
      <c r="CF16" s="1301"/>
      <c r="CG16" s="1301"/>
      <c r="CH16" s="1301" t="str">
        <f>MID(SUVAHAVUJ!AF49,7,1)</f>
        <v xml:space="preserve"> </v>
      </c>
      <c r="CI16" s="1301"/>
      <c r="CJ16" s="1301"/>
      <c r="CK16" s="1301"/>
      <c r="CL16" s="1301"/>
      <c r="CM16" s="1301"/>
      <c r="CN16" s="1301" t="str">
        <f>MID(SUVAHAVUJ!AF49,8,1)</f>
        <v xml:space="preserve"> </v>
      </c>
      <c r="CO16" s="1301"/>
      <c r="CP16" s="1301"/>
      <c r="CQ16" s="1301"/>
      <c r="CR16" s="1301"/>
      <c r="CS16" s="1301" t="str">
        <f>MID(SUVAHAVUJ!AF49,9,1)</f>
        <v xml:space="preserve"> </v>
      </c>
      <c r="CT16" s="1301"/>
      <c r="CU16" s="1301"/>
      <c r="CV16" s="1301"/>
      <c r="CW16" s="1301"/>
      <c r="CX16" s="1301"/>
      <c r="CY16" s="1301" t="str">
        <f>MID(SUVAHAVUJ!AF49,10,1)</f>
        <v xml:space="preserve"> </v>
      </c>
      <c r="CZ16" s="1301"/>
      <c r="DA16" s="1301"/>
      <c r="DB16" s="1301"/>
      <c r="DC16" s="1301"/>
      <c r="DD16" s="1301" t="str">
        <f>MID(SUVAHAVUJ!AF49,11,1)</f>
        <v>0</v>
      </c>
      <c r="DE16" s="1301"/>
      <c r="DF16" s="1301"/>
      <c r="DG16" s="1301"/>
      <c r="DH16" s="1301"/>
      <c r="DI16" s="1304"/>
      <c r="DJ16" s="1305"/>
      <c r="DK16" s="1305"/>
      <c r="DL16" s="1305"/>
      <c r="DM16" s="1305"/>
      <c r="DN16" s="1305"/>
      <c r="DO16" s="1305"/>
      <c r="DP16" s="1305"/>
      <c r="DQ16" s="1305"/>
      <c r="DR16" s="1305"/>
      <c r="DS16" s="1305"/>
      <c r="DT16" s="1305"/>
      <c r="DU16" s="1305"/>
      <c r="DV16" s="1305"/>
      <c r="DW16" s="1305"/>
      <c r="DX16" s="1305"/>
      <c r="DY16" s="1305"/>
      <c r="DZ16" s="1305"/>
      <c r="EA16" s="1305"/>
      <c r="EB16" s="1305"/>
      <c r="EC16" s="1305"/>
      <c r="ED16" s="1305"/>
      <c r="EE16" s="1305"/>
      <c r="EF16" s="1305"/>
      <c r="EG16" s="1305"/>
      <c r="EH16" s="1305"/>
      <c r="EI16" s="1305"/>
      <c r="EJ16" s="1305"/>
      <c r="EK16" s="1305"/>
      <c r="EL16" s="1305"/>
      <c r="EM16" s="1305"/>
      <c r="EN16" s="505"/>
      <c r="EO16" s="506"/>
      <c r="EP16" s="1301" t="str">
        <f>MID(SUVAHAVUJ!AG49,1,1)</f>
        <v xml:space="preserve"> </v>
      </c>
      <c r="EQ16" s="1301"/>
      <c r="ER16" s="1301"/>
      <c r="ES16" s="1301"/>
      <c r="ET16" s="1301"/>
      <c r="EU16" s="1301"/>
      <c r="EV16" s="1301" t="str">
        <f>MID(SUVAHAVUJ!AG49,2,1)</f>
        <v xml:space="preserve"> </v>
      </c>
      <c r="EW16" s="1301"/>
      <c r="EX16" s="1301"/>
      <c r="EY16" s="1301"/>
      <c r="EZ16" s="1301"/>
      <c r="FA16" s="1301" t="str">
        <f>MID(SUVAHAVUJ!AG49,3,1)</f>
        <v xml:space="preserve"> </v>
      </c>
      <c r="FB16" s="1301"/>
      <c r="FC16" s="1301"/>
      <c r="FD16" s="1301"/>
      <c r="FE16" s="1301"/>
      <c r="FF16" s="1301"/>
      <c r="FG16" s="1301" t="str">
        <f>MID(SUVAHAVUJ!AG49,4,1)</f>
        <v xml:space="preserve"> </v>
      </c>
      <c r="FH16" s="1301"/>
      <c r="FI16" s="1301"/>
      <c r="FJ16" s="1301"/>
      <c r="FK16" s="1301"/>
      <c r="FL16" s="1301" t="str">
        <f>MID(SUVAHAVUJ!AG49,5,1)</f>
        <v xml:space="preserve"> </v>
      </c>
      <c r="FM16" s="1301"/>
      <c r="FN16" s="1301"/>
      <c r="FO16" s="1301"/>
      <c r="FP16" s="1301"/>
      <c r="FQ16" s="1301"/>
      <c r="FR16" s="1301" t="str">
        <f>MID(SUVAHAVUJ!AG49,6,1)</f>
        <v xml:space="preserve"> </v>
      </c>
      <c r="FS16" s="1301"/>
      <c r="FT16" s="1301"/>
      <c r="FU16" s="1301"/>
      <c r="FV16" s="1301"/>
      <c r="FW16" s="1301" t="str">
        <f>MID(SUVAHAVUJ!AG49,7,1)</f>
        <v xml:space="preserve"> </v>
      </c>
      <c r="FX16" s="1301"/>
      <c r="FY16" s="1301"/>
      <c r="FZ16" s="1301"/>
      <c r="GA16" s="1301"/>
      <c r="GB16" s="1301"/>
      <c r="GC16" s="1301" t="str">
        <f>MID(SUVAHAVUJ!AG49,8,1)</f>
        <v xml:space="preserve"> </v>
      </c>
      <c r="GD16" s="1301"/>
      <c r="GE16" s="1301"/>
      <c r="GF16" s="1301"/>
      <c r="GG16" s="1301"/>
      <c r="GH16" s="1301" t="str">
        <f>MID(SUVAHAVUJ!AG49,9,1)</f>
        <v xml:space="preserve"> </v>
      </c>
      <c r="GI16" s="1301"/>
      <c r="GJ16" s="1301"/>
      <c r="GK16" s="1301"/>
      <c r="GL16" s="1301"/>
      <c r="GM16" s="1301"/>
      <c r="GN16" s="1301" t="str">
        <f>MID(SUVAHAVUJ!AG49,10,1)</f>
        <v xml:space="preserve"> </v>
      </c>
      <c r="GO16" s="1301"/>
      <c r="GP16" s="1301"/>
      <c r="GQ16" s="1301"/>
      <c r="GR16" s="1301"/>
      <c r="GS16" s="1302" t="str">
        <f>MID(SUVAHAVUJ!AG49,11,1)</f>
        <v>0</v>
      </c>
      <c r="GT16" s="1302"/>
      <c r="GU16" s="1302"/>
      <c r="GV16" s="1302"/>
      <c r="GW16" s="1303"/>
    </row>
    <row r="17" spans="2:205" s="142" customFormat="1" ht="23.25" customHeight="1" x14ac:dyDescent="0.2">
      <c r="B17" s="1307" t="s">
        <v>2375</v>
      </c>
      <c r="C17" s="1307"/>
      <c r="D17" s="1307"/>
      <c r="E17" s="1307"/>
      <c r="F17" s="1307"/>
      <c r="G17" s="1307"/>
      <c r="H17" s="1307"/>
      <c r="I17" s="1307"/>
      <c r="J17" s="1307"/>
      <c r="K17" s="1307"/>
      <c r="L17" s="1308" t="s">
        <v>3240</v>
      </c>
      <c r="M17" s="1309"/>
      <c r="N17" s="1309"/>
      <c r="O17" s="1309"/>
      <c r="P17" s="1309"/>
      <c r="Q17" s="1309"/>
      <c r="R17" s="1309"/>
      <c r="S17" s="1309"/>
      <c r="T17" s="1309"/>
      <c r="U17" s="1309"/>
      <c r="V17" s="1309"/>
      <c r="W17" s="1309"/>
      <c r="X17" s="1309"/>
      <c r="Y17" s="1309"/>
      <c r="Z17" s="1309"/>
      <c r="AA17" s="1309"/>
      <c r="AB17" s="1309"/>
      <c r="AC17" s="1309"/>
      <c r="AD17" s="1309"/>
      <c r="AE17" s="1309"/>
      <c r="AF17" s="1309"/>
      <c r="AG17" s="1309"/>
      <c r="AH17" s="1309"/>
      <c r="AI17" s="1309"/>
      <c r="AJ17" s="1309"/>
      <c r="AK17" s="1309"/>
      <c r="AL17" s="1309"/>
      <c r="AM17" s="1309"/>
      <c r="AN17" s="1309"/>
      <c r="AO17" s="1309"/>
      <c r="AP17" s="1309"/>
      <c r="AQ17" s="1310" t="s">
        <v>351</v>
      </c>
      <c r="AR17" s="1310"/>
      <c r="AS17" s="1310"/>
      <c r="AT17" s="1310"/>
      <c r="AU17" s="1310"/>
      <c r="AV17" s="1310"/>
      <c r="AW17" s="1310"/>
      <c r="AX17" s="1310"/>
      <c r="AY17" s="505"/>
      <c r="AZ17" s="506"/>
      <c r="BA17" s="1301" t="str">
        <f>MID(SUVAHAVUJ!AD50,1,1)</f>
        <v xml:space="preserve"> </v>
      </c>
      <c r="BB17" s="1301"/>
      <c r="BC17" s="1301"/>
      <c r="BD17" s="1301"/>
      <c r="BE17" s="1301"/>
      <c r="BF17" s="1301"/>
      <c r="BG17" s="1301" t="str">
        <f>MID(SUVAHAVUJ!AD50,2,1)</f>
        <v xml:space="preserve"> </v>
      </c>
      <c r="BH17" s="1301"/>
      <c r="BI17" s="1301"/>
      <c r="BJ17" s="1301"/>
      <c r="BK17" s="1301"/>
      <c r="BL17" s="1301" t="str">
        <f>MID(SUVAHAVUJ!AD50,3,1)</f>
        <v xml:space="preserve"> </v>
      </c>
      <c r="BM17" s="1301"/>
      <c r="BN17" s="1301"/>
      <c r="BO17" s="1301"/>
      <c r="BP17" s="1301"/>
      <c r="BQ17" s="1301"/>
      <c r="BR17" s="1301" t="str">
        <f>MID(SUVAHAVUJ!AD50,4,1)</f>
        <v xml:space="preserve"> </v>
      </c>
      <c r="BS17" s="1301"/>
      <c r="BT17" s="1301"/>
      <c r="BU17" s="1301"/>
      <c r="BV17" s="1301"/>
      <c r="BW17" s="1301" t="str">
        <f>MID(SUVAHAVUJ!AD50,5,1)</f>
        <v xml:space="preserve"> </v>
      </c>
      <c r="BX17" s="1301"/>
      <c r="BY17" s="1301"/>
      <c r="BZ17" s="1301"/>
      <c r="CA17" s="1301"/>
      <c r="CB17" s="1301"/>
      <c r="CC17" s="1301" t="str">
        <f>MID(SUVAHAVUJ!AD50,6,1)</f>
        <v xml:space="preserve"> </v>
      </c>
      <c r="CD17" s="1301"/>
      <c r="CE17" s="1301"/>
      <c r="CF17" s="1301"/>
      <c r="CG17" s="1301"/>
      <c r="CH17" s="1301" t="str">
        <f>MID(SUVAHAVUJ!AD50,7,1)</f>
        <v xml:space="preserve"> </v>
      </c>
      <c r="CI17" s="1301"/>
      <c r="CJ17" s="1301"/>
      <c r="CK17" s="1301"/>
      <c r="CL17" s="1301"/>
      <c r="CM17" s="1301"/>
      <c r="CN17" s="1301" t="str">
        <f>MID(SUVAHAVUJ!AD50,8,1)</f>
        <v xml:space="preserve"> </v>
      </c>
      <c r="CO17" s="1301"/>
      <c r="CP17" s="1301"/>
      <c r="CQ17" s="1301"/>
      <c r="CR17" s="1301"/>
      <c r="CS17" s="1301" t="str">
        <f>MID(SUVAHAVUJ!AD50,9,1)</f>
        <v xml:space="preserve"> </v>
      </c>
      <c r="CT17" s="1301"/>
      <c r="CU17" s="1301"/>
      <c r="CV17" s="1301"/>
      <c r="CW17" s="1301"/>
      <c r="CX17" s="1301"/>
      <c r="CY17" s="1301" t="str">
        <f>MID(SUVAHAVUJ!AD50,10,1)</f>
        <v xml:space="preserve"> </v>
      </c>
      <c r="CZ17" s="1301"/>
      <c r="DA17" s="1301"/>
      <c r="DB17" s="1301"/>
      <c r="DC17" s="1301"/>
      <c r="DD17" s="1301" t="str">
        <f>MID(SUVAHAVUJ!AD50,11,1)</f>
        <v>0</v>
      </c>
      <c r="DE17" s="1301"/>
      <c r="DF17" s="1301"/>
      <c r="DG17" s="1301"/>
      <c r="DH17" s="1301"/>
      <c r="DI17" s="1304"/>
      <c r="DJ17" s="505"/>
      <c r="DK17" s="506"/>
      <c r="DL17" s="1301" t="str">
        <f>MID(SUVAHAVUJ!AE50,1,1)</f>
        <v xml:space="preserve"> </v>
      </c>
      <c r="DM17" s="1301"/>
      <c r="DN17" s="1301"/>
      <c r="DO17" s="1301"/>
      <c r="DP17" s="1301"/>
      <c r="DQ17" s="1301"/>
      <c r="DR17" s="1301" t="str">
        <f>MID(SUVAHAVUJ!AE50,2,1)</f>
        <v xml:space="preserve"> </v>
      </c>
      <c r="DS17" s="1301"/>
      <c r="DT17" s="1301"/>
      <c r="DU17" s="1301"/>
      <c r="DV17" s="1301"/>
      <c r="DW17" s="1301" t="str">
        <f>MID(SUVAHAVUJ!AE50,3,1)</f>
        <v xml:space="preserve"> </v>
      </c>
      <c r="DX17" s="1301"/>
      <c r="DY17" s="1301"/>
      <c r="DZ17" s="1301"/>
      <c r="EA17" s="1301"/>
      <c r="EB17" s="1301"/>
      <c r="EC17" s="1301" t="str">
        <f>MID(SUVAHAVUJ!AE50,4,1)</f>
        <v xml:space="preserve"> </v>
      </c>
      <c r="ED17" s="1301"/>
      <c r="EE17" s="1301"/>
      <c r="EF17" s="1301"/>
      <c r="EG17" s="1301"/>
      <c r="EH17" s="1301" t="str">
        <f>MID(SUVAHAVUJ!AE50,5,1)</f>
        <v xml:space="preserve"> </v>
      </c>
      <c r="EI17" s="1301"/>
      <c r="EJ17" s="1301"/>
      <c r="EK17" s="1301"/>
      <c r="EL17" s="1301"/>
      <c r="EM17" s="1301"/>
      <c r="EN17" s="1301" t="str">
        <f>MID(SUVAHAVUJ!AE50,6,1)</f>
        <v xml:space="preserve"> </v>
      </c>
      <c r="EO17" s="1301"/>
      <c r="EP17" s="1301"/>
      <c r="EQ17" s="1301"/>
      <c r="ER17" s="1301"/>
      <c r="ES17" s="1301" t="str">
        <f>MID(SUVAHAVUJ!AE50,7,1)</f>
        <v xml:space="preserve"> </v>
      </c>
      <c r="ET17" s="1301"/>
      <c r="EU17" s="1301"/>
      <c r="EV17" s="1301"/>
      <c r="EW17" s="1301"/>
      <c r="EX17" s="1301"/>
      <c r="EY17" s="1301" t="str">
        <f>MID(SUVAHAVUJ!AE50,8,1)</f>
        <v xml:space="preserve"> </v>
      </c>
      <c r="EZ17" s="1301"/>
      <c r="FA17" s="1301"/>
      <c r="FB17" s="1301"/>
      <c r="FC17" s="1301"/>
      <c r="FD17" s="1301" t="str">
        <f>MID(SUVAHAVUJ!AE50,9,1)</f>
        <v xml:space="preserve"> </v>
      </c>
      <c r="FE17" s="1301"/>
      <c r="FF17" s="1301"/>
      <c r="FG17" s="1301"/>
      <c r="FH17" s="1301"/>
      <c r="FI17" s="1301"/>
      <c r="FJ17" s="1301" t="str">
        <f>MID(SUVAHAVUJ!AE50,10,1)</f>
        <v xml:space="preserve"> </v>
      </c>
      <c r="FK17" s="1301"/>
      <c r="FL17" s="1301"/>
      <c r="FM17" s="1301"/>
      <c r="FN17" s="1301"/>
      <c r="FO17" s="1302" t="str">
        <f>MID(SUVAHAVUJ!AE50,11,1)</f>
        <v>0</v>
      </c>
      <c r="FP17" s="1302"/>
      <c r="FQ17" s="1302"/>
      <c r="FR17" s="1302"/>
      <c r="FS17" s="1303"/>
      <c r="FT17" s="1306"/>
      <c r="FU17" s="1306"/>
      <c r="FV17" s="1306"/>
      <c r="FW17" s="1306"/>
      <c r="FX17" s="1306"/>
      <c r="FY17" s="1306"/>
      <c r="FZ17" s="1306"/>
      <c r="GA17" s="1306"/>
      <c r="GB17" s="1306"/>
      <c r="GC17" s="1306"/>
      <c r="GD17" s="1306"/>
      <c r="GE17" s="1306"/>
      <c r="GF17" s="1306"/>
      <c r="GG17" s="1306"/>
      <c r="GH17" s="1306"/>
      <c r="GI17" s="1306"/>
      <c r="GJ17" s="1306"/>
      <c r="GK17" s="1306"/>
      <c r="GL17" s="1306"/>
      <c r="GM17" s="1306"/>
      <c r="GN17" s="1306"/>
      <c r="GO17" s="1306"/>
      <c r="GP17" s="1306"/>
      <c r="GQ17" s="1306"/>
      <c r="GR17" s="1306"/>
      <c r="GS17" s="1306"/>
      <c r="GT17" s="1306"/>
      <c r="GU17" s="1306"/>
      <c r="GV17" s="1306"/>
      <c r="GW17" s="1306"/>
    </row>
    <row r="18" spans="2:205" ht="23.25" customHeight="1" x14ac:dyDescent="0.2">
      <c r="B18" s="1307"/>
      <c r="C18" s="1307"/>
      <c r="D18" s="1307"/>
      <c r="E18" s="1307"/>
      <c r="F18" s="1307"/>
      <c r="G18" s="1307"/>
      <c r="H18" s="1307"/>
      <c r="I18" s="1307"/>
      <c r="J18" s="1307"/>
      <c r="K18" s="1307"/>
      <c r="L18" s="1309"/>
      <c r="M18" s="1309"/>
      <c r="N18" s="1309"/>
      <c r="O18" s="1309"/>
      <c r="P18" s="1309"/>
      <c r="Q18" s="1309"/>
      <c r="R18" s="1309"/>
      <c r="S18" s="1309"/>
      <c r="T18" s="1309"/>
      <c r="U18" s="1309"/>
      <c r="V18" s="1309"/>
      <c r="W18" s="1309"/>
      <c r="X18" s="1309"/>
      <c r="Y18" s="1309"/>
      <c r="Z18" s="1309"/>
      <c r="AA18" s="1309"/>
      <c r="AB18" s="1309"/>
      <c r="AC18" s="1309"/>
      <c r="AD18" s="1309"/>
      <c r="AE18" s="1309"/>
      <c r="AF18" s="1309"/>
      <c r="AG18" s="1309"/>
      <c r="AH18" s="1309"/>
      <c r="AI18" s="1309"/>
      <c r="AJ18" s="1309"/>
      <c r="AK18" s="1309"/>
      <c r="AL18" s="1309"/>
      <c r="AM18" s="1309"/>
      <c r="AN18" s="1309"/>
      <c r="AO18" s="1309"/>
      <c r="AP18" s="1309"/>
      <c r="AQ18" s="1310"/>
      <c r="AR18" s="1310"/>
      <c r="AS18" s="1310"/>
      <c r="AT18" s="1310"/>
      <c r="AU18" s="1310"/>
      <c r="AV18" s="1310"/>
      <c r="AW18" s="1310"/>
      <c r="AX18" s="1310"/>
      <c r="AY18" s="505"/>
      <c r="AZ18" s="506"/>
      <c r="BA18" s="1301" t="str">
        <f>MID(SUVAHAVUJ!AF50,1,1)</f>
        <v xml:space="preserve"> </v>
      </c>
      <c r="BB18" s="1301"/>
      <c r="BC18" s="1301"/>
      <c r="BD18" s="1301"/>
      <c r="BE18" s="1301"/>
      <c r="BF18" s="1301"/>
      <c r="BG18" s="1301" t="str">
        <f>MID(SUVAHAVUJ!AF50,2,1)</f>
        <v xml:space="preserve"> </v>
      </c>
      <c r="BH18" s="1301"/>
      <c r="BI18" s="1301"/>
      <c r="BJ18" s="1301"/>
      <c r="BK18" s="1301"/>
      <c r="BL18" s="1301" t="str">
        <f>MID(SUVAHAVUJ!AF50,3,1)</f>
        <v xml:space="preserve"> </v>
      </c>
      <c r="BM18" s="1301"/>
      <c r="BN18" s="1301"/>
      <c r="BO18" s="1301"/>
      <c r="BP18" s="1301"/>
      <c r="BQ18" s="1301"/>
      <c r="BR18" s="1301" t="str">
        <f>MID(SUVAHAVUJ!AF50,4,1)</f>
        <v xml:space="preserve"> </v>
      </c>
      <c r="BS18" s="1301"/>
      <c r="BT18" s="1301"/>
      <c r="BU18" s="1301"/>
      <c r="BV18" s="1301"/>
      <c r="BW18" s="1301" t="str">
        <f>MID(SUVAHAVUJ!AF50,5,1)</f>
        <v xml:space="preserve"> </v>
      </c>
      <c r="BX18" s="1301"/>
      <c r="BY18" s="1301"/>
      <c r="BZ18" s="1301"/>
      <c r="CA18" s="1301"/>
      <c r="CB18" s="1301"/>
      <c r="CC18" s="1301" t="str">
        <f>MID(SUVAHAVUJ!AF50,6,1)</f>
        <v xml:space="preserve"> </v>
      </c>
      <c r="CD18" s="1301"/>
      <c r="CE18" s="1301"/>
      <c r="CF18" s="1301"/>
      <c r="CG18" s="1301"/>
      <c r="CH18" s="1301" t="str">
        <f>MID(SUVAHAVUJ!AF50,7,1)</f>
        <v xml:space="preserve"> </v>
      </c>
      <c r="CI18" s="1301"/>
      <c r="CJ18" s="1301"/>
      <c r="CK18" s="1301"/>
      <c r="CL18" s="1301"/>
      <c r="CM18" s="1301"/>
      <c r="CN18" s="1301" t="str">
        <f>MID(SUVAHAVUJ!AF50,8,1)</f>
        <v xml:space="preserve"> </v>
      </c>
      <c r="CO18" s="1301"/>
      <c r="CP18" s="1301"/>
      <c r="CQ18" s="1301"/>
      <c r="CR18" s="1301"/>
      <c r="CS18" s="1301" t="str">
        <f>MID(SUVAHAVUJ!AF50,9,1)</f>
        <v xml:space="preserve"> </v>
      </c>
      <c r="CT18" s="1301"/>
      <c r="CU18" s="1301"/>
      <c r="CV18" s="1301"/>
      <c r="CW18" s="1301"/>
      <c r="CX18" s="1301"/>
      <c r="CY18" s="1301" t="str">
        <f>MID(SUVAHAVUJ!AF50,10,1)</f>
        <v xml:space="preserve"> </v>
      </c>
      <c r="CZ18" s="1301"/>
      <c r="DA18" s="1301"/>
      <c r="DB18" s="1301"/>
      <c r="DC18" s="1301"/>
      <c r="DD18" s="1301" t="str">
        <f>MID(SUVAHAVUJ!AF50,11,1)</f>
        <v>0</v>
      </c>
      <c r="DE18" s="1301"/>
      <c r="DF18" s="1301"/>
      <c r="DG18" s="1301"/>
      <c r="DH18" s="1301"/>
      <c r="DI18" s="1304"/>
      <c r="DJ18" s="1305"/>
      <c r="DK18" s="1305"/>
      <c r="DL18" s="1305"/>
      <c r="DM18" s="1305"/>
      <c r="DN18" s="1305"/>
      <c r="DO18" s="1305"/>
      <c r="DP18" s="1305"/>
      <c r="DQ18" s="1305"/>
      <c r="DR18" s="1305"/>
      <c r="DS18" s="1305"/>
      <c r="DT18" s="1305"/>
      <c r="DU18" s="1305"/>
      <c r="DV18" s="1305"/>
      <c r="DW18" s="1305"/>
      <c r="DX18" s="1305"/>
      <c r="DY18" s="1305"/>
      <c r="DZ18" s="1305"/>
      <c r="EA18" s="1305"/>
      <c r="EB18" s="1305"/>
      <c r="EC18" s="1305"/>
      <c r="ED18" s="1305"/>
      <c r="EE18" s="1305"/>
      <c r="EF18" s="1305"/>
      <c r="EG18" s="1305"/>
      <c r="EH18" s="1305"/>
      <c r="EI18" s="1305"/>
      <c r="EJ18" s="1305"/>
      <c r="EK18" s="1305"/>
      <c r="EL18" s="1305"/>
      <c r="EM18" s="1305"/>
      <c r="EN18" s="505"/>
      <c r="EO18" s="506"/>
      <c r="EP18" s="1301" t="str">
        <f>MID(SUVAHAVUJ!AG50,1,1)</f>
        <v xml:space="preserve"> </v>
      </c>
      <c r="EQ18" s="1301"/>
      <c r="ER18" s="1301"/>
      <c r="ES18" s="1301"/>
      <c r="ET18" s="1301"/>
      <c r="EU18" s="1301"/>
      <c r="EV18" s="1301" t="str">
        <f>MID(SUVAHAVUJ!AG50,2,1)</f>
        <v xml:space="preserve"> </v>
      </c>
      <c r="EW18" s="1301"/>
      <c r="EX18" s="1301"/>
      <c r="EY18" s="1301"/>
      <c r="EZ18" s="1301"/>
      <c r="FA18" s="1301" t="str">
        <f>MID(SUVAHAVUJ!AG50,3,1)</f>
        <v xml:space="preserve"> </v>
      </c>
      <c r="FB18" s="1301"/>
      <c r="FC18" s="1301"/>
      <c r="FD18" s="1301"/>
      <c r="FE18" s="1301"/>
      <c r="FF18" s="1301"/>
      <c r="FG18" s="1301" t="str">
        <f>MID(SUVAHAVUJ!AG50,4,1)</f>
        <v xml:space="preserve"> </v>
      </c>
      <c r="FH18" s="1301"/>
      <c r="FI18" s="1301"/>
      <c r="FJ18" s="1301"/>
      <c r="FK18" s="1301"/>
      <c r="FL18" s="1301" t="str">
        <f>MID(SUVAHAVUJ!AG50,5,1)</f>
        <v xml:space="preserve"> </v>
      </c>
      <c r="FM18" s="1301"/>
      <c r="FN18" s="1301"/>
      <c r="FO18" s="1301"/>
      <c r="FP18" s="1301"/>
      <c r="FQ18" s="1301"/>
      <c r="FR18" s="1301" t="str">
        <f>MID(SUVAHAVUJ!AG50,6,1)</f>
        <v xml:space="preserve"> </v>
      </c>
      <c r="FS18" s="1301"/>
      <c r="FT18" s="1301"/>
      <c r="FU18" s="1301"/>
      <c r="FV18" s="1301"/>
      <c r="FW18" s="1301" t="str">
        <f>MID(SUVAHAVUJ!AG50,7,1)</f>
        <v xml:space="preserve"> </v>
      </c>
      <c r="FX18" s="1301"/>
      <c r="FY18" s="1301"/>
      <c r="FZ18" s="1301"/>
      <c r="GA18" s="1301"/>
      <c r="GB18" s="1301"/>
      <c r="GC18" s="1301" t="str">
        <f>MID(SUVAHAVUJ!AG50,8,1)</f>
        <v xml:space="preserve"> </v>
      </c>
      <c r="GD18" s="1301"/>
      <c r="GE18" s="1301"/>
      <c r="GF18" s="1301"/>
      <c r="GG18" s="1301"/>
      <c r="GH18" s="1301" t="str">
        <f>MID(SUVAHAVUJ!AG50,9,1)</f>
        <v xml:space="preserve"> </v>
      </c>
      <c r="GI18" s="1301"/>
      <c r="GJ18" s="1301"/>
      <c r="GK18" s="1301"/>
      <c r="GL18" s="1301"/>
      <c r="GM18" s="1301"/>
      <c r="GN18" s="1301" t="str">
        <f>MID(SUVAHAVUJ!AG50,10,1)</f>
        <v xml:space="preserve"> </v>
      </c>
      <c r="GO18" s="1301"/>
      <c r="GP18" s="1301"/>
      <c r="GQ18" s="1301"/>
      <c r="GR18" s="1301"/>
      <c r="GS18" s="1302" t="str">
        <f>MID(SUVAHAVUJ!AG50,11,1)</f>
        <v>0</v>
      </c>
      <c r="GT18" s="1302"/>
      <c r="GU18" s="1302"/>
      <c r="GV18" s="1302"/>
      <c r="GW18" s="1303"/>
    </row>
    <row r="19" spans="2:205" s="142" customFormat="1" ht="23.25" customHeight="1" x14ac:dyDescent="0.2">
      <c r="B19" s="1307" t="s">
        <v>2377</v>
      </c>
      <c r="C19" s="1307"/>
      <c r="D19" s="1307"/>
      <c r="E19" s="1307"/>
      <c r="F19" s="1307"/>
      <c r="G19" s="1307"/>
      <c r="H19" s="1307"/>
      <c r="I19" s="1307"/>
      <c r="J19" s="1307"/>
      <c r="K19" s="1307"/>
      <c r="L19" s="1308" t="s">
        <v>3241</v>
      </c>
      <c r="M19" s="1309"/>
      <c r="N19" s="1309"/>
      <c r="O19" s="1309"/>
      <c r="P19" s="1309"/>
      <c r="Q19" s="1309"/>
      <c r="R19" s="1309"/>
      <c r="S19" s="1309"/>
      <c r="T19" s="1309"/>
      <c r="U19" s="1309"/>
      <c r="V19" s="1309"/>
      <c r="W19" s="1309"/>
      <c r="X19" s="1309"/>
      <c r="Y19" s="1309"/>
      <c r="Z19" s="1309"/>
      <c r="AA19" s="1309"/>
      <c r="AB19" s="1309"/>
      <c r="AC19" s="1309"/>
      <c r="AD19" s="1309"/>
      <c r="AE19" s="1309"/>
      <c r="AF19" s="1309"/>
      <c r="AG19" s="1309"/>
      <c r="AH19" s="1309"/>
      <c r="AI19" s="1309"/>
      <c r="AJ19" s="1309"/>
      <c r="AK19" s="1309"/>
      <c r="AL19" s="1309"/>
      <c r="AM19" s="1309"/>
      <c r="AN19" s="1309"/>
      <c r="AO19" s="1309"/>
      <c r="AP19" s="1309"/>
      <c r="AQ19" s="1310" t="s">
        <v>355</v>
      </c>
      <c r="AR19" s="1310"/>
      <c r="AS19" s="1310"/>
      <c r="AT19" s="1310"/>
      <c r="AU19" s="1310"/>
      <c r="AV19" s="1310"/>
      <c r="AW19" s="1310"/>
      <c r="AX19" s="1310"/>
      <c r="AY19" s="505"/>
      <c r="AZ19" s="506"/>
      <c r="BA19" s="1301" t="str">
        <f>MID(SUVAHAVUJ!AD51,1,1)</f>
        <v xml:space="preserve"> </v>
      </c>
      <c r="BB19" s="1301"/>
      <c r="BC19" s="1301"/>
      <c r="BD19" s="1301"/>
      <c r="BE19" s="1301"/>
      <c r="BF19" s="1301"/>
      <c r="BG19" s="1301" t="str">
        <f>MID(SUVAHAVUJ!AD51,2,1)</f>
        <v xml:space="preserve"> </v>
      </c>
      <c r="BH19" s="1301"/>
      <c r="BI19" s="1301"/>
      <c r="BJ19" s="1301"/>
      <c r="BK19" s="1301"/>
      <c r="BL19" s="1301" t="str">
        <f>MID(SUVAHAVUJ!AD51,3,1)</f>
        <v xml:space="preserve"> </v>
      </c>
      <c r="BM19" s="1301"/>
      <c r="BN19" s="1301"/>
      <c r="BO19" s="1301"/>
      <c r="BP19" s="1301"/>
      <c r="BQ19" s="1301"/>
      <c r="BR19" s="1301" t="str">
        <f>MID(SUVAHAVUJ!AD51,4,1)</f>
        <v xml:space="preserve"> </v>
      </c>
      <c r="BS19" s="1301"/>
      <c r="BT19" s="1301"/>
      <c r="BU19" s="1301"/>
      <c r="BV19" s="1301"/>
      <c r="BW19" s="1301" t="str">
        <f>MID(SUVAHAVUJ!AD51,5,1)</f>
        <v xml:space="preserve"> </v>
      </c>
      <c r="BX19" s="1301"/>
      <c r="BY19" s="1301"/>
      <c r="BZ19" s="1301"/>
      <c r="CA19" s="1301"/>
      <c r="CB19" s="1301"/>
      <c r="CC19" s="1301" t="str">
        <f>MID(SUVAHAVUJ!AD51,6,1)</f>
        <v xml:space="preserve"> </v>
      </c>
      <c r="CD19" s="1301"/>
      <c r="CE19" s="1301"/>
      <c r="CF19" s="1301"/>
      <c r="CG19" s="1301"/>
      <c r="CH19" s="1301" t="str">
        <f>MID(SUVAHAVUJ!AD51,7,1)</f>
        <v xml:space="preserve"> </v>
      </c>
      <c r="CI19" s="1301"/>
      <c r="CJ19" s="1301"/>
      <c r="CK19" s="1301"/>
      <c r="CL19" s="1301"/>
      <c r="CM19" s="1301"/>
      <c r="CN19" s="1301" t="str">
        <f>MID(SUVAHAVUJ!AD51,8,1)</f>
        <v xml:space="preserve"> </v>
      </c>
      <c r="CO19" s="1301"/>
      <c r="CP19" s="1301"/>
      <c r="CQ19" s="1301"/>
      <c r="CR19" s="1301"/>
      <c r="CS19" s="1301" t="str">
        <f>MID(SUVAHAVUJ!AD51,9,1)</f>
        <v xml:space="preserve"> </v>
      </c>
      <c r="CT19" s="1301"/>
      <c r="CU19" s="1301"/>
      <c r="CV19" s="1301"/>
      <c r="CW19" s="1301"/>
      <c r="CX19" s="1301"/>
      <c r="CY19" s="1301" t="str">
        <f>MID(SUVAHAVUJ!AD51,10,1)</f>
        <v xml:space="preserve"> </v>
      </c>
      <c r="CZ19" s="1301"/>
      <c r="DA19" s="1301"/>
      <c r="DB19" s="1301"/>
      <c r="DC19" s="1301"/>
      <c r="DD19" s="1301" t="str">
        <f>MID(SUVAHAVUJ!AD51,11,1)</f>
        <v>0</v>
      </c>
      <c r="DE19" s="1301"/>
      <c r="DF19" s="1301"/>
      <c r="DG19" s="1301"/>
      <c r="DH19" s="1301"/>
      <c r="DI19" s="1304"/>
      <c r="DJ19" s="505"/>
      <c r="DK19" s="506"/>
      <c r="DL19" s="1301" t="str">
        <f>MID(SUVAHAVUJ!AE51,1,1)</f>
        <v xml:space="preserve"> </v>
      </c>
      <c r="DM19" s="1301"/>
      <c r="DN19" s="1301"/>
      <c r="DO19" s="1301"/>
      <c r="DP19" s="1301"/>
      <c r="DQ19" s="1301"/>
      <c r="DR19" s="1301" t="str">
        <f>MID(SUVAHAVUJ!AE51,2,1)</f>
        <v xml:space="preserve"> </v>
      </c>
      <c r="DS19" s="1301"/>
      <c r="DT19" s="1301"/>
      <c r="DU19" s="1301"/>
      <c r="DV19" s="1301"/>
      <c r="DW19" s="1301" t="str">
        <f>MID(SUVAHAVUJ!AE51,3,1)</f>
        <v xml:space="preserve"> </v>
      </c>
      <c r="DX19" s="1301"/>
      <c r="DY19" s="1301"/>
      <c r="DZ19" s="1301"/>
      <c r="EA19" s="1301"/>
      <c r="EB19" s="1301"/>
      <c r="EC19" s="1301" t="str">
        <f>MID(SUVAHAVUJ!AE51,4,1)</f>
        <v xml:space="preserve"> </v>
      </c>
      <c r="ED19" s="1301"/>
      <c r="EE19" s="1301"/>
      <c r="EF19" s="1301"/>
      <c r="EG19" s="1301"/>
      <c r="EH19" s="1301" t="str">
        <f>MID(SUVAHAVUJ!AE51,5,1)</f>
        <v xml:space="preserve"> </v>
      </c>
      <c r="EI19" s="1301"/>
      <c r="EJ19" s="1301"/>
      <c r="EK19" s="1301"/>
      <c r="EL19" s="1301"/>
      <c r="EM19" s="1301"/>
      <c r="EN19" s="1301" t="str">
        <f>MID(SUVAHAVUJ!AE51,6,1)</f>
        <v xml:space="preserve"> </v>
      </c>
      <c r="EO19" s="1301"/>
      <c r="EP19" s="1301"/>
      <c r="EQ19" s="1301"/>
      <c r="ER19" s="1301"/>
      <c r="ES19" s="1301" t="str">
        <f>MID(SUVAHAVUJ!AE51,7,1)</f>
        <v xml:space="preserve"> </v>
      </c>
      <c r="ET19" s="1301"/>
      <c r="EU19" s="1301"/>
      <c r="EV19" s="1301"/>
      <c r="EW19" s="1301"/>
      <c r="EX19" s="1301"/>
      <c r="EY19" s="1301" t="str">
        <f>MID(SUVAHAVUJ!AE51,8,1)</f>
        <v xml:space="preserve"> </v>
      </c>
      <c r="EZ19" s="1301"/>
      <c r="FA19" s="1301"/>
      <c r="FB19" s="1301"/>
      <c r="FC19" s="1301"/>
      <c r="FD19" s="1301" t="str">
        <f>MID(SUVAHAVUJ!AE51,9,1)</f>
        <v xml:space="preserve"> </v>
      </c>
      <c r="FE19" s="1301"/>
      <c r="FF19" s="1301"/>
      <c r="FG19" s="1301"/>
      <c r="FH19" s="1301"/>
      <c r="FI19" s="1301"/>
      <c r="FJ19" s="1301" t="str">
        <f>MID(SUVAHAVUJ!AE51,10,1)</f>
        <v xml:space="preserve"> </v>
      </c>
      <c r="FK19" s="1301"/>
      <c r="FL19" s="1301"/>
      <c r="FM19" s="1301"/>
      <c r="FN19" s="1301"/>
      <c r="FO19" s="1302" t="str">
        <f>MID(SUVAHAVUJ!AE51,11,1)</f>
        <v>0</v>
      </c>
      <c r="FP19" s="1302"/>
      <c r="FQ19" s="1302"/>
      <c r="FR19" s="1302"/>
      <c r="FS19" s="1303"/>
      <c r="FT19" s="1306"/>
      <c r="FU19" s="1306"/>
      <c r="FV19" s="1306"/>
      <c r="FW19" s="1306"/>
      <c r="FX19" s="1306"/>
      <c r="FY19" s="1306"/>
      <c r="FZ19" s="1306"/>
      <c r="GA19" s="1306"/>
      <c r="GB19" s="1306"/>
      <c r="GC19" s="1306"/>
      <c r="GD19" s="1306"/>
      <c r="GE19" s="1306"/>
      <c r="GF19" s="1306"/>
      <c r="GG19" s="1306"/>
      <c r="GH19" s="1306"/>
      <c r="GI19" s="1306"/>
      <c r="GJ19" s="1306"/>
      <c r="GK19" s="1306"/>
      <c r="GL19" s="1306"/>
      <c r="GM19" s="1306"/>
      <c r="GN19" s="1306"/>
      <c r="GO19" s="1306"/>
      <c r="GP19" s="1306"/>
      <c r="GQ19" s="1306"/>
      <c r="GR19" s="1306"/>
      <c r="GS19" s="1306"/>
      <c r="GT19" s="1306"/>
      <c r="GU19" s="1306"/>
      <c r="GV19" s="1306"/>
      <c r="GW19" s="1306"/>
    </row>
    <row r="20" spans="2:205" ht="24" customHeight="1" x14ac:dyDescent="0.2">
      <c r="B20" s="1307"/>
      <c r="C20" s="1307"/>
      <c r="D20" s="1307"/>
      <c r="E20" s="1307"/>
      <c r="F20" s="1307"/>
      <c r="G20" s="1307"/>
      <c r="H20" s="1307"/>
      <c r="I20" s="1307"/>
      <c r="J20" s="1307"/>
      <c r="K20" s="1307"/>
      <c r="L20" s="1309"/>
      <c r="M20" s="1309"/>
      <c r="N20" s="1309"/>
      <c r="O20" s="1309"/>
      <c r="P20" s="1309"/>
      <c r="Q20" s="1309"/>
      <c r="R20" s="1309"/>
      <c r="S20" s="1309"/>
      <c r="T20" s="1309"/>
      <c r="U20" s="1309"/>
      <c r="V20" s="1309"/>
      <c r="W20" s="1309"/>
      <c r="X20" s="1309"/>
      <c r="Y20" s="1309"/>
      <c r="Z20" s="1309"/>
      <c r="AA20" s="1309"/>
      <c r="AB20" s="1309"/>
      <c r="AC20" s="1309"/>
      <c r="AD20" s="1309"/>
      <c r="AE20" s="1309"/>
      <c r="AF20" s="1309"/>
      <c r="AG20" s="1309"/>
      <c r="AH20" s="1309"/>
      <c r="AI20" s="1309"/>
      <c r="AJ20" s="1309"/>
      <c r="AK20" s="1309"/>
      <c r="AL20" s="1309"/>
      <c r="AM20" s="1309"/>
      <c r="AN20" s="1309"/>
      <c r="AO20" s="1309"/>
      <c r="AP20" s="1309"/>
      <c r="AQ20" s="1310"/>
      <c r="AR20" s="1310"/>
      <c r="AS20" s="1310"/>
      <c r="AT20" s="1310"/>
      <c r="AU20" s="1310"/>
      <c r="AV20" s="1310"/>
      <c r="AW20" s="1310"/>
      <c r="AX20" s="1310"/>
      <c r="AY20" s="505"/>
      <c r="AZ20" s="506"/>
      <c r="BA20" s="1301" t="str">
        <f>MID(SUVAHAVUJ!AF51,1,1)</f>
        <v xml:space="preserve"> </v>
      </c>
      <c r="BB20" s="1301"/>
      <c r="BC20" s="1301"/>
      <c r="BD20" s="1301"/>
      <c r="BE20" s="1301"/>
      <c r="BF20" s="1301"/>
      <c r="BG20" s="1301" t="str">
        <f>MID(SUVAHAVUJ!AF51,2,1)</f>
        <v xml:space="preserve"> </v>
      </c>
      <c r="BH20" s="1301"/>
      <c r="BI20" s="1301"/>
      <c r="BJ20" s="1301"/>
      <c r="BK20" s="1301"/>
      <c r="BL20" s="1301" t="str">
        <f>MID(SUVAHAVUJ!AF51,3,1)</f>
        <v xml:space="preserve"> </v>
      </c>
      <c r="BM20" s="1301"/>
      <c r="BN20" s="1301"/>
      <c r="BO20" s="1301"/>
      <c r="BP20" s="1301"/>
      <c r="BQ20" s="1301"/>
      <c r="BR20" s="1301" t="str">
        <f>MID(SUVAHAVUJ!AF51,4,1)</f>
        <v xml:space="preserve"> </v>
      </c>
      <c r="BS20" s="1301"/>
      <c r="BT20" s="1301"/>
      <c r="BU20" s="1301"/>
      <c r="BV20" s="1301"/>
      <c r="BW20" s="1301" t="str">
        <f>MID(SUVAHAVUJ!AF51,5,1)</f>
        <v xml:space="preserve"> </v>
      </c>
      <c r="BX20" s="1301"/>
      <c r="BY20" s="1301"/>
      <c r="BZ20" s="1301"/>
      <c r="CA20" s="1301"/>
      <c r="CB20" s="1301"/>
      <c r="CC20" s="1301" t="str">
        <f>MID(SUVAHAVUJ!AF51,6,1)</f>
        <v xml:space="preserve"> </v>
      </c>
      <c r="CD20" s="1301"/>
      <c r="CE20" s="1301"/>
      <c r="CF20" s="1301"/>
      <c r="CG20" s="1301"/>
      <c r="CH20" s="1301" t="str">
        <f>MID(SUVAHAVUJ!AF51,7,1)</f>
        <v xml:space="preserve"> </v>
      </c>
      <c r="CI20" s="1301"/>
      <c r="CJ20" s="1301"/>
      <c r="CK20" s="1301"/>
      <c r="CL20" s="1301"/>
      <c r="CM20" s="1301"/>
      <c r="CN20" s="1301" t="str">
        <f>MID(SUVAHAVUJ!AF51,8,1)</f>
        <v xml:space="preserve"> </v>
      </c>
      <c r="CO20" s="1301"/>
      <c r="CP20" s="1301"/>
      <c r="CQ20" s="1301"/>
      <c r="CR20" s="1301"/>
      <c r="CS20" s="1301" t="str">
        <f>MID(SUVAHAVUJ!AF51,9,1)</f>
        <v xml:space="preserve"> </v>
      </c>
      <c r="CT20" s="1301"/>
      <c r="CU20" s="1301"/>
      <c r="CV20" s="1301"/>
      <c r="CW20" s="1301"/>
      <c r="CX20" s="1301"/>
      <c r="CY20" s="1301" t="str">
        <f>MID(SUVAHAVUJ!AF51,10,1)</f>
        <v xml:space="preserve"> </v>
      </c>
      <c r="CZ20" s="1301"/>
      <c r="DA20" s="1301"/>
      <c r="DB20" s="1301"/>
      <c r="DC20" s="1301"/>
      <c r="DD20" s="1301" t="str">
        <f>MID(SUVAHAVUJ!AF51,11,1)</f>
        <v>0</v>
      </c>
      <c r="DE20" s="1301"/>
      <c r="DF20" s="1301"/>
      <c r="DG20" s="1301"/>
      <c r="DH20" s="1301"/>
      <c r="DI20" s="1304"/>
      <c r="DJ20" s="1305"/>
      <c r="DK20" s="1305"/>
      <c r="DL20" s="1305"/>
      <c r="DM20" s="1305"/>
      <c r="DN20" s="1305"/>
      <c r="DO20" s="1305"/>
      <c r="DP20" s="1305"/>
      <c r="DQ20" s="1305"/>
      <c r="DR20" s="1305"/>
      <c r="DS20" s="1305"/>
      <c r="DT20" s="1305"/>
      <c r="DU20" s="1305"/>
      <c r="DV20" s="1305"/>
      <c r="DW20" s="1305"/>
      <c r="DX20" s="1305"/>
      <c r="DY20" s="1305"/>
      <c r="DZ20" s="1305"/>
      <c r="EA20" s="1305"/>
      <c r="EB20" s="1305"/>
      <c r="EC20" s="1305"/>
      <c r="ED20" s="1305"/>
      <c r="EE20" s="1305"/>
      <c r="EF20" s="1305"/>
      <c r="EG20" s="1305"/>
      <c r="EH20" s="1305"/>
      <c r="EI20" s="1305"/>
      <c r="EJ20" s="1305"/>
      <c r="EK20" s="1305"/>
      <c r="EL20" s="1305"/>
      <c r="EM20" s="1305"/>
      <c r="EN20" s="505"/>
      <c r="EO20" s="506"/>
      <c r="EP20" s="1301" t="str">
        <f>MID(SUVAHAVUJ!AG51,1,1)</f>
        <v xml:space="preserve"> </v>
      </c>
      <c r="EQ20" s="1301"/>
      <c r="ER20" s="1301"/>
      <c r="ES20" s="1301"/>
      <c r="ET20" s="1301"/>
      <c r="EU20" s="1301"/>
      <c r="EV20" s="1301" t="str">
        <f>MID(SUVAHAVUJ!AG51,2,1)</f>
        <v xml:space="preserve"> </v>
      </c>
      <c r="EW20" s="1301"/>
      <c r="EX20" s="1301"/>
      <c r="EY20" s="1301"/>
      <c r="EZ20" s="1301"/>
      <c r="FA20" s="1301" t="str">
        <f>MID(SUVAHAVUJ!AG51,3,1)</f>
        <v xml:space="preserve"> </v>
      </c>
      <c r="FB20" s="1301"/>
      <c r="FC20" s="1301"/>
      <c r="FD20" s="1301"/>
      <c r="FE20" s="1301"/>
      <c r="FF20" s="1301"/>
      <c r="FG20" s="1301" t="str">
        <f>MID(SUVAHAVUJ!AG51,4,1)</f>
        <v xml:space="preserve"> </v>
      </c>
      <c r="FH20" s="1301"/>
      <c r="FI20" s="1301"/>
      <c r="FJ20" s="1301"/>
      <c r="FK20" s="1301"/>
      <c r="FL20" s="1301" t="str">
        <f>MID(SUVAHAVUJ!AG51,5,1)</f>
        <v xml:space="preserve"> </v>
      </c>
      <c r="FM20" s="1301"/>
      <c r="FN20" s="1301"/>
      <c r="FO20" s="1301"/>
      <c r="FP20" s="1301"/>
      <c r="FQ20" s="1301"/>
      <c r="FR20" s="1301" t="str">
        <f>MID(SUVAHAVUJ!AG51,6,1)</f>
        <v xml:space="preserve"> </v>
      </c>
      <c r="FS20" s="1301"/>
      <c r="FT20" s="1301"/>
      <c r="FU20" s="1301"/>
      <c r="FV20" s="1301"/>
      <c r="FW20" s="1301" t="str">
        <f>MID(SUVAHAVUJ!AG51,7,1)</f>
        <v xml:space="preserve"> </v>
      </c>
      <c r="FX20" s="1301"/>
      <c r="FY20" s="1301"/>
      <c r="FZ20" s="1301"/>
      <c r="GA20" s="1301"/>
      <c r="GB20" s="1301"/>
      <c r="GC20" s="1301" t="str">
        <f>MID(SUVAHAVUJ!AG51,8,1)</f>
        <v xml:space="preserve"> </v>
      </c>
      <c r="GD20" s="1301"/>
      <c r="GE20" s="1301"/>
      <c r="GF20" s="1301"/>
      <c r="GG20" s="1301"/>
      <c r="GH20" s="1301" t="str">
        <f>MID(SUVAHAVUJ!AG51,9,1)</f>
        <v xml:space="preserve"> </v>
      </c>
      <c r="GI20" s="1301"/>
      <c r="GJ20" s="1301"/>
      <c r="GK20" s="1301"/>
      <c r="GL20" s="1301"/>
      <c r="GM20" s="1301"/>
      <c r="GN20" s="1301" t="str">
        <f>MID(SUVAHAVUJ!AG51,10,1)</f>
        <v xml:space="preserve"> </v>
      </c>
      <c r="GO20" s="1301"/>
      <c r="GP20" s="1301"/>
      <c r="GQ20" s="1301"/>
      <c r="GR20" s="1301"/>
      <c r="GS20" s="1302" t="str">
        <f>MID(SUVAHAVUJ!AG51,11,1)</f>
        <v>0</v>
      </c>
      <c r="GT20" s="1302"/>
      <c r="GU20" s="1302"/>
      <c r="GV20" s="1302"/>
      <c r="GW20" s="1303"/>
    </row>
    <row r="21" spans="2:205" s="142" customFormat="1" ht="23.25" customHeight="1" x14ac:dyDescent="0.2">
      <c r="B21" s="1307" t="s">
        <v>2381</v>
      </c>
      <c r="C21" s="1307"/>
      <c r="D21" s="1307"/>
      <c r="E21" s="1307"/>
      <c r="F21" s="1307"/>
      <c r="G21" s="1307"/>
      <c r="H21" s="1307"/>
      <c r="I21" s="1307"/>
      <c r="J21" s="1307"/>
      <c r="K21" s="1307"/>
      <c r="L21" s="1308" t="s">
        <v>3242</v>
      </c>
      <c r="M21" s="1309"/>
      <c r="N21" s="1309"/>
      <c r="O21" s="1309"/>
      <c r="P21" s="1309"/>
      <c r="Q21" s="1309"/>
      <c r="R21" s="1309"/>
      <c r="S21" s="1309"/>
      <c r="T21" s="1309"/>
      <c r="U21" s="1309"/>
      <c r="V21" s="1309"/>
      <c r="W21" s="1309"/>
      <c r="X21" s="1309"/>
      <c r="Y21" s="1309"/>
      <c r="Z21" s="1309"/>
      <c r="AA21" s="1309"/>
      <c r="AB21" s="1309"/>
      <c r="AC21" s="1309"/>
      <c r="AD21" s="1309"/>
      <c r="AE21" s="1309"/>
      <c r="AF21" s="1309"/>
      <c r="AG21" s="1309"/>
      <c r="AH21" s="1309"/>
      <c r="AI21" s="1309"/>
      <c r="AJ21" s="1309"/>
      <c r="AK21" s="1309"/>
      <c r="AL21" s="1309"/>
      <c r="AM21" s="1309"/>
      <c r="AN21" s="1309"/>
      <c r="AO21" s="1309"/>
      <c r="AP21" s="1309"/>
      <c r="AQ21" s="1310" t="s">
        <v>360</v>
      </c>
      <c r="AR21" s="1310"/>
      <c r="AS21" s="1310"/>
      <c r="AT21" s="1310"/>
      <c r="AU21" s="1310"/>
      <c r="AV21" s="1310"/>
      <c r="AW21" s="1310"/>
      <c r="AX21" s="1310"/>
      <c r="AY21" s="505"/>
      <c r="AZ21" s="506"/>
      <c r="BA21" s="1301" t="str">
        <f>MID(SUVAHAVUJ!AD52,1,1)</f>
        <v xml:space="preserve"> </v>
      </c>
      <c r="BB21" s="1301"/>
      <c r="BC21" s="1301"/>
      <c r="BD21" s="1301"/>
      <c r="BE21" s="1301"/>
      <c r="BF21" s="1301"/>
      <c r="BG21" s="1301" t="str">
        <f>MID(SUVAHAVUJ!AD52,2,1)</f>
        <v xml:space="preserve"> </v>
      </c>
      <c r="BH21" s="1301"/>
      <c r="BI21" s="1301"/>
      <c r="BJ21" s="1301"/>
      <c r="BK21" s="1301"/>
      <c r="BL21" s="1301" t="str">
        <f>MID(SUVAHAVUJ!AD52,3,1)</f>
        <v xml:space="preserve"> </v>
      </c>
      <c r="BM21" s="1301"/>
      <c r="BN21" s="1301"/>
      <c r="BO21" s="1301"/>
      <c r="BP21" s="1301"/>
      <c r="BQ21" s="1301"/>
      <c r="BR21" s="1301" t="str">
        <f>MID(SUVAHAVUJ!AD52,4,1)</f>
        <v xml:space="preserve"> </v>
      </c>
      <c r="BS21" s="1301"/>
      <c r="BT21" s="1301"/>
      <c r="BU21" s="1301"/>
      <c r="BV21" s="1301"/>
      <c r="BW21" s="1301" t="str">
        <f>MID(SUVAHAVUJ!AD52,5,1)</f>
        <v xml:space="preserve"> </v>
      </c>
      <c r="BX21" s="1301"/>
      <c r="BY21" s="1301"/>
      <c r="BZ21" s="1301"/>
      <c r="CA21" s="1301"/>
      <c r="CB21" s="1301"/>
      <c r="CC21" s="1301" t="str">
        <f>MID(SUVAHAVUJ!AD52,6,1)</f>
        <v xml:space="preserve"> </v>
      </c>
      <c r="CD21" s="1301"/>
      <c r="CE21" s="1301"/>
      <c r="CF21" s="1301"/>
      <c r="CG21" s="1301"/>
      <c r="CH21" s="1301" t="str">
        <f>MID(SUVAHAVUJ!AD52,7,1)</f>
        <v xml:space="preserve"> </v>
      </c>
      <c r="CI21" s="1301"/>
      <c r="CJ21" s="1301"/>
      <c r="CK21" s="1301"/>
      <c r="CL21" s="1301"/>
      <c r="CM21" s="1301"/>
      <c r="CN21" s="1301" t="str">
        <f>MID(SUVAHAVUJ!AD52,8,1)</f>
        <v xml:space="preserve"> </v>
      </c>
      <c r="CO21" s="1301"/>
      <c r="CP21" s="1301"/>
      <c r="CQ21" s="1301"/>
      <c r="CR21" s="1301"/>
      <c r="CS21" s="1301" t="str">
        <f>MID(SUVAHAVUJ!AD52,9,1)</f>
        <v xml:space="preserve"> </v>
      </c>
      <c r="CT21" s="1301"/>
      <c r="CU21" s="1301"/>
      <c r="CV21" s="1301"/>
      <c r="CW21" s="1301"/>
      <c r="CX21" s="1301"/>
      <c r="CY21" s="1301" t="str">
        <f>MID(SUVAHAVUJ!AD52,10,1)</f>
        <v xml:space="preserve"> </v>
      </c>
      <c r="CZ21" s="1301"/>
      <c r="DA21" s="1301"/>
      <c r="DB21" s="1301"/>
      <c r="DC21" s="1301"/>
      <c r="DD21" s="1301" t="str">
        <f>MID(SUVAHAVUJ!AD52,11,1)</f>
        <v>0</v>
      </c>
      <c r="DE21" s="1301"/>
      <c r="DF21" s="1301"/>
      <c r="DG21" s="1301"/>
      <c r="DH21" s="1301"/>
      <c r="DI21" s="1304"/>
      <c r="DJ21" s="505"/>
      <c r="DK21" s="506"/>
      <c r="DL21" s="1301" t="str">
        <f>MID(SUVAHAVUJ!AE52,1,1)</f>
        <v xml:space="preserve"> </v>
      </c>
      <c r="DM21" s="1301"/>
      <c r="DN21" s="1301"/>
      <c r="DO21" s="1301"/>
      <c r="DP21" s="1301"/>
      <c r="DQ21" s="1301"/>
      <c r="DR21" s="1301" t="str">
        <f>MID(SUVAHAVUJ!AE52,2,1)</f>
        <v xml:space="preserve"> </v>
      </c>
      <c r="DS21" s="1301"/>
      <c r="DT21" s="1301"/>
      <c r="DU21" s="1301"/>
      <c r="DV21" s="1301"/>
      <c r="DW21" s="1301" t="str">
        <f>MID(SUVAHAVUJ!AE52,3,1)</f>
        <v xml:space="preserve"> </v>
      </c>
      <c r="DX21" s="1301"/>
      <c r="DY21" s="1301"/>
      <c r="DZ21" s="1301"/>
      <c r="EA21" s="1301"/>
      <c r="EB21" s="1301"/>
      <c r="EC21" s="1301" t="str">
        <f>MID(SUVAHAVUJ!AE52,4,1)</f>
        <v xml:space="preserve"> </v>
      </c>
      <c r="ED21" s="1301"/>
      <c r="EE21" s="1301"/>
      <c r="EF21" s="1301"/>
      <c r="EG21" s="1301"/>
      <c r="EH21" s="1301" t="str">
        <f>MID(SUVAHAVUJ!AE52,5,1)</f>
        <v xml:space="preserve"> </v>
      </c>
      <c r="EI21" s="1301"/>
      <c r="EJ21" s="1301"/>
      <c r="EK21" s="1301"/>
      <c r="EL21" s="1301"/>
      <c r="EM21" s="1301"/>
      <c r="EN21" s="1301" t="str">
        <f>MID(SUVAHAVUJ!AE52,6,1)</f>
        <v xml:space="preserve"> </v>
      </c>
      <c r="EO21" s="1301"/>
      <c r="EP21" s="1301"/>
      <c r="EQ21" s="1301"/>
      <c r="ER21" s="1301"/>
      <c r="ES21" s="1301" t="str">
        <f>MID(SUVAHAVUJ!AE52,7,1)</f>
        <v xml:space="preserve"> </v>
      </c>
      <c r="ET21" s="1301"/>
      <c r="EU21" s="1301"/>
      <c r="EV21" s="1301"/>
      <c r="EW21" s="1301"/>
      <c r="EX21" s="1301"/>
      <c r="EY21" s="1301" t="str">
        <f>MID(SUVAHAVUJ!AE52,8,1)</f>
        <v xml:space="preserve"> </v>
      </c>
      <c r="EZ21" s="1301"/>
      <c r="FA21" s="1301"/>
      <c r="FB21" s="1301"/>
      <c r="FC21" s="1301"/>
      <c r="FD21" s="1301" t="str">
        <f>MID(SUVAHAVUJ!AE52,9,1)</f>
        <v xml:space="preserve"> </v>
      </c>
      <c r="FE21" s="1301"/>
      <c r="FF21" s="1301"/>
      <c r="FG21" s="1301"/>
      <c r="FH21" s="1301"/>
      <c r="FI21" s="1301"/>
      <c r="FJ21" s="1301" t="str">
        <f>MID(SUVAHAVUJ!AE52,10,1)</f>
        <v xml:space="preserve"> </v>
      </c>
      <c r="FK21" s="1301"/>
      <c r="FL21" s="1301"/>
      <c r="FM21" s="1301"/>
      <c r="FN21" s="1301"/>
      <c r="FO21" s="1302" t="str">
        <f>MID(SUVAHAVUJ!AE52,11,1)</f>
        <v>0</v>
      </c>
      <c r="FP21" s="1302"/>
      <c r="FQ21" s="1302"/>
      <c r="FR21" s="1302"/>
      <c r="FS21" s="1303"/>
      <c r="FT21" s="1306"/>
      <c r="FU21" s="1306"/>
      <c r="FV21" s="1306"/>
      <c r="FW21" s="1306"/>
      <c r="FX21" s="1306"/>
      <c r="FY21" s="1306"/>
      <c r="FZ21" s="1306"/>
      <c r="GA21" s="1306"/>
      <c r="GB21" s="1306"/>
      <c r="GC21" s="1306"/>
      <c r="GD21" s="1306"/>
      <c r="GE21" s="1306"/>
      <c r="GF21" s="1306"/>
      <c r="GG21" s="1306"/>
      <c r="GH21" s="1306"/>
      <c r="GI21" s="1306"/>
      <c r="GJ21" s="1306"/>
      <c r="GK21" s="1306"/>
      <c r="GL21" s="1306"/>
      <c r="GM21" s="1306"/>
      <c r="GN21" s="1306"/>
      <c r="GO21" s="1306"/>
      <c r="GP21" s="1306"/>
      <c r="GQ21" s="1306"/>
      <c r="GR21" s="1306"/>
      <c r="GS21" s="1306"/>
      <c r="GT21" s="1306"/>
      <c r="GU21" s="1306"/>
      <c r="GV21" s="1306"/>
      <c r="GW21" s="1306"/>
    </row>
    <row r="22" spans="2:205" ht="23.25" customHeight="1" x14ac:dyDescent="0.2">
      <c r="B22" s="1307"/>
      <c r="C22" s="1307"/>
      <c r="D22" s="1307"/>
      <c r="E22" s="1307"/>
      <c r="F22" s="1307"/>
      <c r="G22" s="1307"/>
      <c r="H22" s="1307"/>
      <c r="I22" s="1307"/>
      <c r="J22" s="1307"/>
      <c r="K22" s="1307"/>
      <c r="L22" s="1309"/>
      <c r="M22" s="1309"/>
      <c r="N22" s="1309"/>
      <c r="O22" s="1309"/>
      <c r="P22" s="1309"/>
      <c r="Q22" s="1309"/>
      <c r="R22" s="1309"/>
      <c r="S22" s="1309"/>
      <c r="T22" s="1309"/>
      <c r="U22" s="1309"/>
      <c r="V22" s="1309"/>
      <c r="W22" s="1309"/>
      <c r="X22" s="1309"/>
      <c r="Y22" s="1309"/>
      <c r="Z22" s="1309"/>
      <c r="AA22" s="1309"/>
      <c r="AB22" s="1309"/>
      <c r="AC22" s="1309"/>
      <c r="AD22" s="1309"/>
      <c r="AE22" s="1309"/>
      <c r="AF22" s="1309"/>
      <c r="AG22" s="1309"/>
      <c r="AH22" s="1309"/>
      <c r="AI22" s="1309"/>
      <c r="AJ22" s="1309"/>
      <c r="AK22" s="1309"/>
      <c r="AL22" s="1309"/>
      <c r="AM22" s="1309"/>
      <c r="AN22" s="1309"/>
      <c r="AO22" s="1309"/>
      <c r="AP22" s="1309"/>
      <c r="AQ22" s="1310"/>
      <c r="AR22" s="1310"/>
      <c r="AS22" s="1310"/>
      <c r="AT22" s="1310"/>
      <c r="AU22" s="1310"/>
      <c r="AV22" s="1310"/>
      <c r="AW22" s="1310"/>
      <c r="AX22" s="1310"/>
      <c r="AY22" s="505"/>
      <c r="AZ22" s="506"/>
      <c r="BA22" s="1301" t="str">
        <f>MID(SUVAHAVUJ!AF52,1,1)</f>
        <v xml:space="preserve"> </v>
      </c>
      <c r="BB22" s="1301"/>
      <c r="BC22" s="1301"/>
      <c r="BD22" s="1301"/>
      <c r="BE22" s="1301"/>
      <c r="BF22" s="1301"/>
      <c r="BG22" s="1301" t="str">
        <f>MID(SUVAHAVUJ!AF52,2,1)</f>
        <v xml:space="preserve"> </v>
      </c>
      <c r="BH22" s="1301"/>
      <c r="BI22" s="1301"/>
      <c r="BJ22" s="1301"/>
      <c r="BK22" s="1301"/>
      <c r="BL22" s="1301" t="str">
        <f>MID(SUVAHAVUJ!AF52,3,1)</f>
        <v xml:space="preserve"> </v>
      </c>
      <c r="BM22" s="1301"/>
      <c r="BN22" s="1301"/>
      <c r="BO22" s="1301"/>
      <c r="BP22" s="1301"/>
      <c r="BQ22" s="1301"/>
      <c r="BR22" s="1301" t="str">
        <f>MID(SUVAHAVUJ!AF52,4,1)</f>
        <v xml:space="preserve"> </v>
      </c>
      <c r="BS22" s="1301"/>
      <c r="BT22" s="1301"/>
      <c r="BU22" s="1301"/>
      <c r="BV22" s="1301"/>
      <c r="BW22" s="1301" t="str">
        <f>MID(SUVAHAVUJ!AF52,5,1)</f>
        <v xml:space="preserve"> </v>
      </c>
      <c r="BX22" s="1301"/>
      <c r="BY22" s="1301"/>
      <c r="BZ22" s="1301"/>
      <c r="CA22" s="1301"/>
      <c r="CB22" s="1301"/>
      <c r="CC22" s="1301" t="str">
        <f>MID(SUVAHAVUJ!AF52,6,1)</f>
        <v xml:space="preserve"> </v>
      </c>
      <c r="CD22" s="1301"/>
      <c r="CE22" s="1301"/>
      <c r="CF22" s="1301"/>
      <c r="CG22" s="1301"/>
      <c r="CH22" s="1301" t="str">
        <f>MID(SUVAHAVUJ!AF52,7,1)</f>
        <v xml:space="preserve"> </v>
      </c>
      <c r="CI22" s="1301"/>
      <c r="CJ22" s="1301"/>
      <c r="CK22" s="1301"/>
      <c r="CL22" s="1301"/>
      <c r="CM22" s="1301"/>
      <c r="CN22" s="1301" t="str">
        <f>MID(SUVAHAVUJ!AF52,8,1)</f>
        <v xml:space="preserve"> </v>
      </c>
      <c r="CO22" s="1301"/>
      <c r="CP22" s="1301"/>
      <c r="CQ22" s="1301"/>
      <c r="CR22" s="1301"/>
      <c r="CS22" s="1301" t="str">
        <f>MID(SUVAHAVUJ!AF52,9,1)</f>
        <v xml:space="preserve"> </v>
      </c>
      <c r="CT22" s="1301"/>
      <c r="CU22" s="1301"/>
      <c r="CV22" s="1301"/>
      <c r="CW22" s="1301"/>
      <c r="CX22" s="1301"/>
      <c r="CY22" s="1301" t="str">
        <f>MID(SUVAHAVUJ!AF52,10,1)</f>
        <v xml:space="preserve"> </v>
      </c>
      <c r="CZ22" s="1301"/>
      <c r="DA22" s="1301"/>
      <c r="DB22" s="1301"/>
      <c r="DC22" s="1301"/>
      <c r="DD22" s="1301" t="str">
        <f>MID(SUVAHAVUJ!AF52,11,1)</f>
        <v>0</v>
      </c>
      <c r="DE22" s="1301"/>
      <c r="DF22" s="1301"/>
      <c r="DG22" s="1301"/>
      <c r="DH22" s="1301"/>
      <c r="DI22" s="1304"/>
      <c r="DJ22" s="1305"/>
      <c r="DK22" s="1305"/>
      <c r="DL22" s="1305"/>
      <c r="DM22" s="1305"/>
      <c r="DN22" s="1305"/>
      <c r="DO22" s="1305"/>
      <c r="DP22" s="1305"/>
      <c r="DQ22" s="1305"/>
      <c r="DR22" s="1305"/>
      <c r="DS22" s="1305"/>
      <c r="DT22" s="1305"/>
      <c r="DU22" s="1305"/>
      <c r="DV22" s="1305"/>
      <c r="DW22" s="1305"/>
      <c r="DX22" s="1305"/>
      <c r="DY22" s="1305"/>
      <c r="DZ22" s="1305"/>
      <c r="EA22" s="1305"/>
      <c r="EB22" s="1305"/>
      <c r="EC22" s="1305"/>
      <c r="ED22" s="1305"/>
      <c r="EE22" s="1305"/>
      <c r="EF22" s="1305"/>
      <c r="EG22" s="1305"/>
      <c r="EH22" s="1305"/>
      <c r="EI22" s="1305"/>
      <c r="EJ22" s="1305"/>
      <c r="EK22" s="1305"/>
      <c r="EL22" s="1305"/>
      <c r="EM22" s="1305"/>
      <c r="EN22" s="505"/>
      <c r="EO22" s="506"/>
      <c r="EP22" s="1301" t="str">
        <f>MID(SUVAHAVUJ!AG52,1,1)</f>
        <v xml:space="preserve"> </v>
      </c>
      <c r="EQ22" s="1301"/>
      <c r="ER22" s="1301"/>
      <c r="ES22" s="1301"/>
      <c r="ET22" s="1301"/>
      <c r="EU22" s="1301"/>
      <c r="EV22" s="1301" t="str">
        <f>MID(SUVAHAVUJ!AG52,2,1)</f>
        <v xml:space="preserve"> </v>
      </c>
      <c r="EW22" s="1301"/>
      <c r="EX22" s="1301"/>
      <c r="EY22" s="1301"/>
      <c r="EZ22" s="1301"/>
      <c r="FA22" s="1301" t="str">
        <f>MID(SUVAHAVUJ!AG52,3,1)</f>
        <v xml:space="preserve"> </v>
      </c>
      <c r="FB22" s="1301"/>
      <c r="FC22" s="1301"/>
      <c r="FD22" s="1301"/>
      <c r="FE22" s="1301"/>
      <c r="FF22" s="1301"/>
      <c r="FG22" s="1301" t="str">
        <f>MID(SUVAHAVUJ!AG52,4,1)</f>
        <v xml:space="preserve"> </v>
      </c>
      <c r="FH22" s="1301"/>
      <c r="FI22" s="1301"/>
      <c r="FJ22" s="1301"/>
      <c r="FK22" s="1301"/>
      <c r="FL22" s="1301" t="str">
        <f>MID(SUVAHAVUJ!AG52,5,1)</f>
        <v xml:space="preserve"> </v>
      </c>
      <c r="FM22" s="1301"/>
      <c r="FN22" s="1301"/>
      <c r="FO22" s="1301"/>
      <c r="FP22" s="1301"/>
      <c r="FQ22" s="1301"/>
      <c r="FR22" s="1301" t="str">
        <f>MID(SUVAHAVUJ!AG52,6,1)</f>
        <v xml:space="preserve"> </v>
      </c>
      <c r="FS22" s="1301"/>
      <c r="FT22" s="1301"/>
      <c r="FU22" s="1301"/>
      <c r="FV22" s="1301"/>
      <c r="FW22" s="1301" t="str">
        <f>MID(SUVAHAVUJ!AG52,7,1)</f>
        <v xml:space="preserve"> </v>
      </c>
      <c r="FX22" s="1301"/>
      <c r="FY22" s="1301"/>
      <c r="FZ22" s="1301"/>
      <c r="GA22" s="1301"/>
      <c r="GB22" s="1301"/>
      <c r="GC22" s="1301" t="str">
        <f>MID(SUVAHAVUJ!AG52,8,1)</f>
        <v xml:space="preserve"> </v>
      </c>
      <c r="GD22" s="1301"/>
      <c r="GE22" s="1301"/>
      <c r="GF22" s="1301"/>
      <c r="GG22" s="1301"/>
      <c r="GH22" s="1301" t="str">
        <f>MID(SUVAHAVUJ!AG52,9,1)</f>
        <v xml:space="preserve"> </v>
      </c>
      <c r="GI22" s="1301"/>
      <c r="GJ22" s="1301"/>
      <c r="GK22" s="1301"/>
      <c r="GL22" s="1301"/>
      <c r="GM22" s="1301"/>
      <c r="GN22" s="1301" t="str">
        <f>MID(SUVAHAVUJ!AG52,10,1)</f>
        <v xml:space="preserve"> </v>
      </c>
      <c r="GO22" s="1301"/>
      <c r="GP22" s="1301"/>
      <c r="GQ22" s="1301"/>
      <c r="GR22" s="1301"/>
      <c r="GS22" s="1302" t="str">
        <f>MID(SUVAHAVUJ!AG52,11,1)</f>
        <v>0</v>
      </c>
      <c r="GT22" s="1302"/>
      <c r="GU22" s="1302"/>
      <c r="GV22" s="1302"/>
      <c r="GW22" s="1303"/>
    </row>
    <row r="23" spans="2:205" s="142" customFormat="1" ht="23.25" customHeight="1" x14ac:dyDescent="0.2">
      <c r="B23" s="1307" t="s">
        <v>2385</v>
      </c>
      <c r="C23" s="1307"/>
      <c r="D23" s="1307"/>
      <c r="E23" s="1307"/>
      <c r="F23" s="1307"/>
      <c r="G23" s="1307"/>
      <c r="H23" s="1307"/>
      <c r="I23" s="1307"/>
      <c r="J23" s="1307"/>
      <c r="K23" s="1307"/>
      <c r="L23" s="1308" t="s">
        <v>3243</v>
      </c>
      <c r="M23" s="1309"/>
      <c r="N23" s="1309"/>
      <c r="O23" s="1309"/>
      <c r="P23" s="1309"/>
      <c r="Q23" s="1309"/>
      <c r="R23" s="1309"/>
      <c r="S23" s="1309"/>
      <c r="T23" s="1309"/>
      <c r="U23" s="1309"/>
      <c r="V23" s="1309"/>
      <c r="W23" s="1309"/>
      <c r="X23" s="1309"/>
      <c r="Y23" s="1309"/>
      <c r="Z23" s="1309"/>
      <c r="AA23" s="1309"/>
      <c r="AB23" s="1309"/>
      <c r="AC23" s="1309"/>
      <c r="AD23" s="1309"/>
      <c r="AE23" s="1309"/>
      <c r="AF23" s="1309"/>
      <c r="AG23" s="1309"/>
      <c r="AH23" s="1309"/>
      <c r="AI23" s="1309"/>
      <c r="AJ23" s="1309"/>
      <c r="AK23" s="1309"/>
      <c r="AL23" s="1309"/>
      <c r="AM23" s="1309"/>
      <c r="AN23" s="1309"/>
      <c r="AO23" s="1309"/>
      <c r="AP23" s="1309"/>
      <c r="AQ23" s="1310" t="s">
        <v>371</v>
      </c>
      <c r="AR23" s="1310"/>
      <c r="AS23" s="1310"/>
      <c r="AT23" s="1310"/>
      <c r="AU23" s="1310"/>
      <c r="AV23" s="1310"/>
      <c r="AW23" s="1310"/>
      <c r="AX23" s="1310"/>
      <c r="AY23" s="505"/>
      <c r="AZ23" s="506"/>
      <c r="BA23" s="1301" t="str">
        <f>MID(SUVAHAVUJ!AD53,1,1)</f>
        <v xml:space="preserve"> </v>
      </c>
      <c r="BB23" s="1301"/>
      <c r="BC23" s="1301"/>
      <c r="BD23" s="1301"/>
      <c r="BE23" s="1301"/>
      <c r="BF23" s="1301"/>
      <c r="BG23" s="1301" t="str">
        <f>MID(SUVAHAVUJ!AD53,2,1)</f>
        <v xml:space="preserve"> </v>
      </c>
      <c r="BH23" s="1301"/>
      <c r="BI23" s="1301"/>
      <c r="BJ23" s="1301"/>
      <c r="BK23" s="1301"/>
      <c r="BL23" s="1301" t="str">
        <f>MID(SUVAHAVUJ!AD53,3,1)</f>
        <v xml:space="preserve"> </v>
      </c>
      <c r="BM23" s="1301"/>
      <c r="BN23" s="1301"/>
      <c r="BO23" s="1301"/>
      <c r="BP23" s="1301"/>
      <c r="BQ23" s="1301"/>
      <c r="BR23" s="1301" t="str">
        <f>MID(SUVAHAVUJ!AD53,4,1)</f>
        <v xml:space="preserve"> </v>
      </c>
      <c r="BS23" s="1301"/>
      <c r="BT23" s="1301"/>
      <c r="BU23" s="1301"/>
      <c r="BV23" s="1301"/>
      <c r="BW23" s="1301" t="str">
        <f>MID(SUVAHAVUJ!AD53,5,1)</f>
        <v xml:space="preserve"> </v>
      </c>
      <c r="BX23" s="1301"/>
      <c r="BY23" s="1301"/>
      <c r="BZ23" s="1301"/>
      <c r="CA23" s="1301"/>
      <c r="CB23" s="1301"/>
      <c r="CC23" s="1301" t="str">
        <f>MID(SUVAHAVUJ!AD53,6,1)</f>
        <v xml:space="preserve"> </v>
      </c>
      <c r="CD23" s="1301"/>
      <c r="CE23" s="1301"/>
      <c r="CF23" s="1301"/>
      <c r="CG23" s="1301"/>
      <c r="CH23" s="1301" t="str">
        <f>MID(SUVAHAVUJ!AD53,7,1)</f>
        <v xml:space="preserve"> </v>
      </c>
      <c r="CI23" s="1301"/>
      <c r="CJ23" s="1301"/>
      <c r="CK23" s="1301"/>
      <c r="CL23" s="1301"/>
      <c r="CM23" s="1301"/>
      <c r="CN23" s="1301" t="str">
        <f>MID(SUVAHAVUJ!AD53,8,1)</f>
        <v xml:space="preserve"> </v>
      </c>
      <c r="CO23" s="1301"/>
      <c r="CP23" s="1301"/>
      <c r="CQ23" s="1301"/>
      <c r="CR23" s="1301"/>
      <c r="CS23" s="1301" t="str">
        <f>MID(SUVAHAVUJ!AD53,9,1)</f>
        <v xml:space="preserve"> </v>
      </c>
      <c r="CT23" s="1301"/>
      <c r="CU23" s="1301"/>
      <c r="CV23" s="1301"/>
      <c r="CW23" s="1301"/>
      <c r="CX23" s="1301"/>
      <c r="CY23" s="1301" t="str">
        <f>MID(SUVAHAVUJ!AD53,10,1)</f>
        <v xml:space="preserve"> </v>
      </c>
      <c r="CZ23" s="1301"/>
      <c r="DA23" s="1301"/>
      <c r="DB23" s="1301"/>
      <c r="DC23" s="1301"/>
      <c r="DD23" s="1301" t="str">
        <f>MID(SUVAHAVUJ!AD53,11,1)</f>
        <v>0</v>
      </c>
      <c r="DE23" s="1301"/>
      <c r="DF23" s="1301"/>
      <c r="DG23" s="1301"/>
      <c r="DH23" s="1301"/>
      <c r="DI23" s="1304"/>
      <c r="DJ23" s="505"/>
      <c r="DK23" s="506"/>
      <c r="DL23" s="1301" t="str">
        <f>MID(SUVAHAVUJ!AE53,1,1)</f>
        <v xml:space="preserve"> </v>
      </c>
      <c r="DM23" s="1301"/>
      <c r="DN23" s="1301"/>
      <c r="DO23" s="1301"/>
      <c r="DP23" s="1301"/>
      <c r="DQ23" s="1301"/>
      <c r="DR23" s="1301" t="str">
        <f>MID(SUVAHAVUJ!AE53,2,1)</f>
        <v xml:space="preserve"> </v>
      </c>
      <c r="DS23" s="1301"/>
      <c r="DT23" s="1301"/>
      <c r="DU23" s="1301"/>
      <c r="DV23" s="1301"/>
      <c r="DW23" s="1301" t="str">
        <f>MID(SUVAHAVUJ!AE53,3,1)</f>
        <v xml:space="preserve"> </v>
      </c>
      <c r="DX23" s="1301"/>
      <c r="DY23" s="1301"/>
      <c r="DZ23" s="1301"/>
      <c r="EA23" s="1301"/>
      <c r="EB23" s="1301"/>
      <c r="EC23" s="1301" t="str">
        <f>MID(SUVAHAVUJ!AE53,4,1)</f>
        <v xml:space="preserve"> </v>
      </c>
      <c r="ED23" s="1301"/>
      <c r="EE23" s="1301"/>
      <c r="EF23" s="1301"/>
      <c r="EG23" s="1301"/>
      <c r="EH23" s="1301" t="str">
        <f>MID(SUVAHAVUJ!AE53,5,1)</f>
        <v xml:space="preserve"> </v>
      </c>
      <c r="EI23" s="1301"/>
      <c r="EJ23" s="1301"/>
      <c r="EK23" s="1301"/>
      <c r="EL23" s="1301"/>
      <c r="EM23" s="1301"/>
      <c r="EN23" s="1301" t="str">
        <f>MID(SUVAHAVUJ!AE53,6,1)</f>
        <v xml:space="preserve"> </v>
      </c>
      <c r="EO23" s="1301"/>
      <c r="EP23" s="1301"/>
      <c r="EQ23" s="1301"/>
      <c r="ER23" s="1301"/>
      <c r="ES23" s="1301" t="str">
        <f>MID(SUVAHAVUJ!AE53,7,1)</f>
        <v xml:space="preserve"> </v>
      </c>
      <c r="ET23" s="1301"/>
      <c r="EU23" s="1301"/>
      <c r="EV23" s="1301"/>
      <c r="EW23" s="1301"/>
      <c r="EX23" s="1301"/>
      <c r="EY23" s="1301" t="str">
        <f>MID(SUVAHAVUJ!AE53,8,1)</f>
        <v xml:space="preserve"> </v>
      </c>
      <c r="EZ23" s="1301"/>
      <c r="FA23" s="1301"/>
      <c r="FB23" s="1301"/>
      <c r="FC23" s="1301"/>
      <c r="FD23" s="1301" t="str">
        <f>MID(SUVAHAVUJ!AE53,9,1)</f>
        <v xml:space="preserve"> </v>
      </c>
      <c r="FE23" s="1301"/>
      <c r="FF23" s="1301"/>
      <c r="FG23" s="1301"/>
      <c r="FH23" s="1301"/>
      <c r="FI23" s="1301"/>
      <c r="FJ23" s="1301" t="str">
        <f>MID(SUVAHAVUJ!AE53,10,1)</f>
        <v xml:space="preserve"> </v>
      </c>
      <c r="FK23" s="1301"/>
      <c r="FL23" s="1301"/>
      <c r="FM23" s="1301"/>
      <c r="FN23" s="1301"/>
      <c r="FO23" s="1302" t="str">
        <f>MID(SUVAHAVUJ!AE53,11,1)</f>
        <v>0</v>
      </c>
      <c r="FP23" s="1302"/>
      <c r="FQ23" s="1302"/>
      <c r="FR23" s="1302"/>
      <c r="FS23" s="1303"/>
      <c r="FT23" s="1306"/>
      <c r="FU23" s="1306"/>
      <c r="FV23" s="1306"/>
      <c r="FW23" s="1306"/>
      <c r="FX23" s="1306"/>
      <c r="FY23" s="1306"/>
      <c r="FZ23" s="1306"/>
      <c r="GA23" s="1306"/>
      <c r="GB23" s="1306"/>
      <c r="GC23" s="1306"/>
      <c r="GD23" s="1306"/>
      <c r="GE23" s="1306"/>
      <c r="GF23" s="1306"/>
      <c r="GG23" s="1306"/>
      <c r="GH23" s="1306"/>
      <c r="GI23" s="1306"/>
      <c r="GJ23" s="1306"/>
      <c r="GK23" s="1306"/>
      <c r="GL23" s="1306"/>
      <c r="GM23" s="1306"/>
      <c r="GN23" s="1306"/>
      <c r="GO23" s="1306"/>
      <c r="GP23" s="1306"/>
      <c r="GQ23" s="1306"/>
      <c r="GR23" s="1306"/>
      <c r="GS23" s="1306"/>
      <c r="GT23" s="1306"/>
      <c r="GU23" s="1306"/>
      <c r="GV23" s="1306"/>
      <c r="GW23" s="1306"/>
    </row>
    <row r="24" spans="2:205" ht="23.25" customHeight="1" x14ac:dyDescent="0.2">
      <c r="B24" s="1307"/>
      <c r="C24" s="1307"/>
      <c r="D24" s="1307"/>
      <c r="E24" s="1307"/>
      <c r="F24" s="1307"/>
      <c r="G24" s="1307"/>
      <c r="H24" s="1307"/>
      <c r="I24" s="1307"/>
      <c r="J24" s="1307"/>
      <c r="K24" s="1307"/>
      <c r="L24" s="1309"/>
      <c r="M24" s="1309"/>
      <c r="N24" s="1309"/>
      <c r="O24" s="1309"/>
      <c r="P24" s="1309"/>
      <c r="Q24" s="1309"/>
      <c r="R24" s="1309"/>
      <c r="S24" s="1309"/>
      <c r="T24" s="1309"/>
      <c r="U24" s="1309"/>
      <c r="V24" s="1309"/>
      <c r="W24" s="1309"/>
      <c r="X24" s="1309"/>
      <c r="Y24" s="1309"/>
      <c r="Z24" s="1309"/>
      <c r="AA24" s="1309"/>
      <c r="AB24" s="1309"/>
      <c r="AC24" s="1309"/>
      <c r="AD24" s="1309"/>
      <c r="AE24" s="1309"/>
      <c r="AF24" s="1309"/>
      <c r="AG24" s="1309"/>
      <c r="AH24" s="1309"/>
      <c r="AI24" s="1309"/>
      <c r="AJ24" s="1309"/>
      <c r="AK24" s="1309"/>
      <c r="AL24" s="1309"/>
      <c r="AM24" s="1309"/>
      <c r="AN24" s="1309"/>
      <c r="AO24" s="1309"/>
      <c r="AP24" s="1309"/>
      <c r="AQ24" s="1310"/>
      <c r="AR24" s="1310"/>
      <c r="AS24" s="1310"/>
      <c r="AT24" s="1310"/>
      <c r="AU24" s="1310"/>
      <c r="AV24" s="1310"/>
      <c r="AW24" s="1310"/>
      <c r="AX24" s="1310"/>
      <c r="AY24" s="505"/>
      <c r="AZ24" s="506"/>
      <c r="BA24" s="1301" t="str">
        <f>MID(SUVAHAVUJ!AF53,1,1)</f>
        <v xml:space="preserve"> </v>
      </c>
      <c r="BB24" s="1301"/>
      <c r="BC24" s="1301"/>
      <c r="BD24" s="1301"/>
      <c r="BE24" s="1301"/>
      <c r="BF24" s="1301"/>
      <c r="BG24" s="1301" t="str">
        <f>MID(SUVAHAVUJ!AF53,2,1)</f>
        <v xml:space="preserve"> </v>
      </c>
      <c r="BH24" s="1301"/>
      <c r="BI24" s="1301"/>
      <c r="BJ24" s="1301"/>
      <c r="BK24" s="1301"/>
      <c r="BL24" s="1301" t="str">
        <f>MID(SUVAHAVUJ!AF53,3,1)</f>
        <v xml:space="preserve"> </v>
      </c>
      <c r="BM24" s="1301"/>
      <c r="BN24" s="1301"/>
      <c r="BO24" s="1301"/>
      <c r="BP24" s="1301"/>
      <c r="BQ24" s="1301"/>
      <c r="BR24" s="1301" t="str">
        <f>MID(SUVAHAVUJ!AF53,4,1)</f>
        <v xml:space="preserve"> </v>
      </c>
      <c r="BS24" s="1301"/>
      <c r="BT24" s="1301"/>
      <c r="BU24" s="1301"/>
      <c r="BV24" s="1301"/>
      <c r="BW24" s="1301" t="str">
        <f>MID(SUVAHAVUJ!AF53,5,1)</f>
        <v xml:space="preserve"> </v>
      </c>
      <c r="BX24" s="1301"/>
      <c r="BY24" s="1301"/>
      <c r="BZ24" s="1301"/>
      <c r="CA24" s="1301"/>
      <c r="CB24" s="1301"/>
      <c r="CC24" s="1301" t="str">
        <f>MID(SUVAHAVUJ!AF53,6,1)</f>
        <v xml:space="preserve"> </v>
      </c>
      <c r="CD24" s="1301"/>
      <c r="CE24" s="1301"/>
      <c r="CF24" s="1301"/>
      <c r="CG24" s="1301"/>
      <c r="CH24" s="1301" t="str">
        <f>MID(SUVAHAVUJ!AF53,7,1)</f>
        <v xml:space="preserve"> </v>
      </c>
      <c r="CI24" s="1301"/>
      <c r="CJ24" s="1301"/>
      <c r="CK24" s="1301"/>
      <c r="CL24" s="1301"/>
      <c r="CM24" s="1301"/>
      <c r="CN24" s="1301" t="str">
        <f>MID(SUVAHAVUJ!AF53,8,1)</f>
        <v xml:space="preserve"> </v>
      </c>
      <c r="CO24" s="1301"/>
      <c r="CP24" s="1301"/>
      <c r="CQ24" s="1301"/>
      <c r="CR24" s="1301"/>
      <c r="CS24" s="1301" t="str">
        <f>MID(SUVAHAVUJ!AF53,9,1)</f>
        <v xml:space="preserve"> </v>
      </c>
      <c r="CT24" s="1301"/>
      <c r="CU24" s="1301"/>
      <c r="CV24" s="1301"/>
      <c r="CW24" s="1301"/>
      <c r="CX24" s="1301"/>
      <c r="CY24" s="1301" t="str">
        <f>MID(SUVAHAVUJ!AF53,10,1)</f>
        <v xml:space="preserve"> </v>
      </c>
      <c r="CZ24" s="1301"/>
      <c r="DA24" s="1301"/>
      <c r="DB24" s="1301"/>
      <c r="DC24" s="1301"/>
      <c r="DD24" s="1301" t="str">
        <f>MID(SUVAHAVUJ!AF53,11,1)</f>
        <v>0</v>
      </c>
      <c r="DE24" s="1301"/>
      <c r="DF24" s="1301"/>
      <c r="DG24" s="1301"/>
      <c r="DH24" s="1301"/>
      <c r="DI24" s="1304"/>
      <c r="DJ24" s="1305"/>
      <c r="DK24" s="1305"/>
      <c r="DL24" s="1305"/>
      <c r="DM24" s="1305"/>
      <c r="DN24" s="1305"/>
      <c r="DO24" s="1305"/>
      <c r="DP24" s="1305"/>
      <c r="DQ24" s="1305"/>
      <c r="DR24" s="1305"/>
      <c r="DS24" s="1305"/>
      <c r="DT24" s="1305"/>
      <c r="DU24" s="1305"/>
      <c r="DV24" s="1305"/>
      <c r="DW24" s="1305"/>
      <c r="DX24" s="1305"/>
      <c r="DY24" s="1305"/>
      <c r="DZ24" s="1305"/>
      <c r="EA24" s="1305"/>
      <c r="EB24" s="1305"/>
      <c r="EC24" s="1305"/>
      <c r="ED24" s="1305"/>
      <c r="EE24" s="1305"/>
      <c r="EF24" s="1305"/>
      <c r="EG24" s="1305"/>
      <c r="EH24" s="1305"/>
      <c r="EI24" s="1305"/>
      <c r="EJ24" s="1305"/>
      <c r="EK24" s="1305"/>
      <c r="EL24" s="1305"/>
      <c r="EM24" s="1305"/>
      <c r="EN24" s="505"/>
      <c r="EO24" s="506"/>
      <c r="EP24" s="1301" t="str">
        <f>MID(SUVAHAVUJ!AG53,1,1)</f>
        <v xml:space="preserve"> </v>
      </c>
      <c r="EQ24" s="1301"/>
      <c r="ER24" s="1301"/>
      <c r="ES24" s="1301"/>
      <c r="ET24" s="1301"/>
      <c r="EU24" s="1301"/>
      <c r="EV24" s="1301" t="str">
        <f>MID(SUVAHAVUJ!AG53,2,1)</f>
        <v xml:space="preserve"> </v>
      </c>
      <c r="EW24" s="1301"/>
      <c r="EX24" s="1301"/>
      <c r="EY24" s="1301"/>
      <c r="EZ24" s="1301"/>
      <c r="FA24" s="1301" t="str">
        <f>MID(SUVAHAVUJ!AG53,3,1)</f>
        <v xml:space="preserve"> </v>
      </c>
      <c r="FB24" s="1301"/>
      <c r="FC24" s="1301"/>
      <c r="FD24" s="1301"/>
      <c r="FE24" s="1301"/>
      <c r="FF24" s="1301"/>
      <c r="FG24" s="1301" t="str">
        <f>MID(SUVAHAVUJ!AG53,4,1)</f>
        <v xml:space="preserve"> </v>
      </c>
      <c r="FH24" s="1301"/>
      <c r="FI24" s="1301"/>
      <c r="FJ24" s="1301"/>
      <c r="FK24" s="1301"/>
      <c r="FL24" s="1301" t="str">
        <f>MID(SUVAHAVUJ!AG53,5,1)</f>
        <v xml:space="preserve"> </v>
      </c>
      <c r="FM24" s="1301"/>
      <c r="FN24" s="1301"/>
      <c r="FO24" s="1301"/>
      <c r="FP24" s="1301"/>
      <c r="FQ24" s="1301"/>
      <c r="FR24" s="1301" t="str">
        <f>MID(SUVAHAVUJ!AG53,6,1)</f>
        <v xml:space="preserve"> </v>
      </c>
      <c r="FS24" s="1301"/>
      <c r="FT24" s="1301"/>
      <c r="FU24" s="1301"/>
      <c r="FV24" s="1301"/>
      <c r="FW24" s="1301" t="str">
        <f>MID(SUVAHAVUJ!AG53,7,1)</f>
        <v xml:space="preserve"> </v>
      </c>
      <c r="FX24" s="1301"/>
      <c r="FY24" s="1301"/>
      <c r="FZ24" s="1301"/>
      <c r="GA24" s="1301"/>
      <c r="GB24" s="1301"/>
      <c r="GC24" s="1301" t="str">
        <f>MID(SUVAHAVUJ!AG53,8,1)</f>
        <v xml:space="preserve"> </v>
      </c>
      <c r="GD24" s="1301"/>
      <c r="GE24" s="1301"/>
      <c r="GF24" s="1301"/>
      <c r="GG24" s="1301"/>
      <c r="GH24" s="1301" t="str">
        <f>MID(SUVAHAVUJ!AG53,9,1)</f>
        <v xml:space="preserve"> </v>
      </c>
      <c r="GI24" s="1301"/>
      <c r="GJ24" s="1301"/>
      <c r="GK24" s="1301"/>
      <c r="GL24" s="1301"/>
      <c r="GM24" s="1301"/>
      <c r="GN24" s="1301" t="str">
        <f>MID(SUVAHAVUJ!AG53,10,1)</f>
        <v xml:space="preserve"> </v>
      </c>
      <c r="GO24" s="1301"/>
      <c r="GP24" s="1301"/>
      <c r="GQ24" s="1301"/>
      <c r="GR24" s="1301"/>
      <c r="GS24" s="1302" t="str">
        <f>MID(SUVAHAVUJ!AG53,11,1)</f>
        <v>0</v>
      </c>
      <c r="GT24" s="1302"/>
      <c r="GU24" s="1302"/>
      <c r="GV24" s="1302"/>
      <c r="GW24" s="1303"/>
    </row>
    <row r="25" spans="2:205" s="142" customFormat="1" ht="23.25" customHeight="1" x14ac:dyDescent="0.2">
      <c r="B25" s="1307" t="s">
        <v>2414</v>
      </c>
      <c r="C25" s="1307"/>
      <c r="D25" s="1307"/>
      <c r="E25" s="1307"/>
      <c r="F25" s="1307"/>
      <c r="G25" s="1307"/>
      <c r="H25" s="1307"/>
      <c r="I25" s="1307"/>
      <c r="J25" s="1307"/>
      <c r="K25" s="1307"/>
      <c r="L25" s="1316" t="s">
        <v>3244</v>
      </c>
      <c r="M25" s="1317"/>
      <c r="N25" s="1317"/>
      <c r="O25" s="1317"/>
      <c r="P25" s="1317"/>
      <c r="Q25" s="1317"/>
      <c r="R25" s="1317"/>
      <c r="S25" s="1317"/>
      <c r="T25" s="1317"/>
      <c r="U25" s="1317"/>
      <c r="V25" s="1317"/>
      <c r="W25" s="1317"/>
      <c r="X25" s="1317"/>
      <c r="Y25" s="1317"/>
      <c r="Z25" s="1317"/>
      <c r="AA25" s="1317"/>
      <c r="AB25" s="1317"/>
      <c r="AC25" s="1317"/>
      <c r="AD25" s="1317"/>
      <c r="AE25" s="1317"/>
      <c r="AF25" s="1317"/>
      <c r="AG25" s="1317"/>
      <c r="AH25" s="1317"/>
      <c r="AI25" s="1317"/>
      <c r="AJ25" s="1317"/>
      <c r="AK25" s="1317"/>
      <c r="AL25" s="1317"/>
      <c r="AM25" s="1317"/>
      <c r="AN25" s="1317"/>
      <c r="AO25" s="1317"/>
      <c r="AP25" s="1317"/>
      <c r="AQ25" s="1310" t="s">
        <v>382</v>
      </c>
      <c r="AR25" s="1310"/>
      <c r="AS25" s="1310"/>
      <c r="AT25" s="1310"/>
      <c r="AU25" s="1310"/>
      <c r="AV25" s="1310"/>
      <c r="AW25" s="1310"/>
      <c r="AX25" s="1310"/>
      <c r="AY25" s="505"/>
      <c r="AZ25" s="506"/>
      <c r="BA25" s="1301" t="str">
        <f>MID(SUVAHAVUJ!AD54,1,1)</f>
        <v xml:space="preserve"> </v>
      </c>
      <c r="BB25" s="1301"/>
      <c r="BC25" s="1301"/>
      <c r="BD25" s="1301"/>
      <c r="BE25" s="1301"/>
      <c r="BF25" s="1301"/>
      <c r="BG25" s="1301" t="str">
        <f>MID(SUVAHAVUJ!AD54,2,1)</f>
        <v xml:space="preserve"> </v>
      </c>
      <c r="BH25" s="1301"/>
      <c r="BI25" s="1301"/>
      <c r="BJ25" s="1301"/>
      <c r="BK25" s="1301"/>
      <c r="BL25" s="1301" t="str">
        <f>MID(SUVAHAVUJ!AD54,3,1)</f>
        <v xml:space="preserve"> </v>
      </c>
      <c r="BM25" s="1301"/>
      <c r="BN25" s="1301"/>
      <c r="BO25" s="1301"/>
      <c r="BP25" s="1301"/>
      <c r="BQ25" s="1301"/>
      <c r="BR25" s="1301" t="str">
        <f>MID(SUVAHAVUJ!AD54,4,1)</f>
        <v xml:space="preserve"> </v>
      </c>
      <c r="BS25" s="1301"/>
      <c r="BT25" s="1301"/>
      <c r="BU25" s="1301"/>
      <c r="BV25" s="1301"/>
      <c r="BW25" s="1301" t="str">
        <f>MID(SUVAHAVUJ!AD54,5,1)</f>
        <v xml:space="preserve"> </v>
      </c>
      <c r="BX25" s="1301"/>
      <c r="BY25" s="1301"/>
      <c r="BZ25" s="1301"/>
      <c r="CA25" s="1301"/>
      <c r="CB25" s="1301"/>
      <c r="CC25" s="1301" t="str">
        <f>MID(SUVAHAVUJ!AD54,6,1)</f>
        <v xml:space="preserve"> </v>
      </c>
      <c r="CD25" s="1301"/>
      <c r="CE25" s="1301"/>
      <c r="CF25" s="1301"/>
      <c r="CG25" s="1301"/>
      <c r="CH25" s="1301" t="str">
        <f>MID(SUVAHAVUJ!AD54,7,1)</f>
        <v xml:space="preserve"> </v>
      </c>
      <c r="CI25" s="1301"/>
      <c r="CJ25" s="1301"/>
      <c r="CK25" s="1301"/>
      <c r="CL25" s="1301"/>
      <c r="CM25" s="1301"/>
      <c r="CN25" s="1301" t="str">
        <f>MID(SUVAHAVUJ!AD54,8,1)</f>
        <v xml:space="preserve"> </v>
      </c>
      <c r="CO25" s="1301"/>
      <c r="CP25" s="1301"/>
      <c r="CQ25" s="1301"/>
      <c r="CR25" s="1301"/>
      <c r="CS25" s="1301" t="str">
        <f>MID(SUVAHAVUJ!AD54,9,1)</f>
        <v xml:space="preserve"> </v>
      </c>
      <c r="CT25" s="1301"/>
      <c r="CU25" s="1301"/>
      <c r="CV25" s="1301"/>
      <c r="CW25" s="1301"/>
      <c r="CX25" s="1301"/>
      <c r="CY25" s="1301" t="str">
        <f>MID(SUVAHAVUJ!AD54,10,1)</f>
        <v xml:space="preserve"> </v>
      </c>
      <c r="CZ25" s="1301"/>
      <c r="DA25" s="1301"/>
      <c r="DB25" s="1301"/>
      <c r="DC25" s="1301"/>
      <c r="DD25" s="1301" t="str">
        <f>MID(SUVAHAVUJ!AD54,11,1)</f>
        <v>0</v>
      </c>
      <c r="DE25" s="1301"/>
      <c r="DF25" s="1301"/>
      <c r="DG25" s="1301"/>
      <c r="DH25" s="1301"/>
      <c r="DI25" s="1304"/>
      <c r="DJ25" s="505"/>
      <c r="DK25" s="506"/>
      <c r="DL25" s="1301" t="str">
        <f>MID(SUVAHAVUJ!AE54,1,1)</f>
        <v xml:space="preserve"> </v>
      </c>
      <c r="DM25" s="1301"/>
      <c r="DN25" s="1301"/>
      <c r="DO25" s="1301"/>
      <c r="DP25" s="1301"/>
      <c r="DQ25" s="1301"/>
      <c r="DR25" s="1301" t="str">
        <f>MID(SUVAHAVUJ!AE54,2,1)</f>
        <v xml:space="preserve"> </v>
      </c>
      <c r="DS25" s="1301"/>
      <c r="DT25" s="1301"/>
      <c r="DU25" s="1301"/>
      <c r="DV25" s="1301"/>
      <c r="DW25" s="1301" t="str">
        <f>MID(SUVAHAVUJ!AE54,3,1)</f>
        <v xml:space="preserve"> </v>
      </c>
      <c r="DX25" s="1301"/>
      <c r="DY25" s="1301"/>
      <c r="DZ25" s="1301"/>
      <c r="EA25" s="1301"/>
      <c r="EB25" s="1301"/>
      <c r="EC25" s="1301" t="str">
        <f>MID(SUVAHAVUJ!AE54,4,1)</f>
        <v xml:space="preserve"> </v>
      </c>
      <c r="ED25" s="1301"/>
      <c r="EE25" s="1301"/>
      <c r="EF25" s="1301"/>
      <c r="EG25" s="1301"/>
      <c r="EH25" s="1301" t="str">
        <f>MID(SUVAHAVUJ!AE54,5,1)</f>
        <v xml:space="preserve"> </v>
      </c>
      <c r="EI25" s="1301"/>
      <c r="EJ25" s="1301"/>
      <c r="EK25" s="1301"/>
      <c r="EL25" s="1301"/>
      <c r="EM25" s="1301"/>
      <c r="EN25" s="1301" t="str">
        <f>MID(SUVAHAVUJ!AE54,6,1)</f>
        <v xml:space="preserve"> </v>
      </c>
      <c r="EO25" s="1301"/>
      <c r="EP25" s="1301"/>
      <c r="EQ25" s="1301"/>
      <c r="ER25" s="1301"/>
      <c r="ES25" s="1301" t="str">
        <f>MID(SUVAHAVUJ!AE54,7,1)</f>
        <v xml:space="preserve"> </v>
      </c>
      <c r="ET25" s="1301"/>
      <c r="EU25" s="1301"/>
      <c r="EV25" s="1301"/>
      <c r="EW25" s="1301"/>
      <c r="EX25" s="1301"/>
      <c r="EY25" s="1301" t="str">
        <f>MID(SUVAHAVUJ!AE54,8,1)</f>
        <v xml:space="preserve"> </v>
      </c>
      <c r="EZ25" s="1301"/>
      <c r="FA25" s="1301"/>
      <c r="FB25" s="1301"/>
      <c r="FC25" s="1301"/>
      <c r="FD25" s="1301" t="str">
        <f>MID(SUVAHAVUJ!AE54,9,1)</f>
        <v xml:space="preserve"> </v>
      </c>
      <c r="FE25" s="1301"/>
      <c r="FF25" s="1301"/>
      <c r="FG25" s="1301"/>
      <c r="FH25" s="1301"/>
      <c r="FI25" s="1301"/>
      <c r="FJ25" s="1301" t="str">
        <f>MID(SUVAHAVUJ!AE54,10,1)</f>
        <v xml:space="preserve"> </v>
      </c>
      <c r="FK25" s="1301"/>
      <c r="FL25" s="1301"/>
      <c r="FM25" s="1301"/>
      <c r="FN25" s="1301"/>
      <c r="FO25" s="1302" t="str">
        <f>MID(SUVAHAVUJ!AE54,11,1)</f>
        <v>0</v>
      </c>
      <c r="FP25" s="1302"/>
      <c r="FQ25" s="1302"/>
      <c r="FR25" s="1302"/>
      <c r="FS25" s="1303"/>
      <c r="FT25" s="1306"/>
      <c r="FU25" s="1306"/>
      <c r="FV25" s="1306"/>
      <c r="FW25" s="1306"/>
      <c r="FX25" s="1306"/>
      <c r="FY25" s="1306"/>
      <c r="FZ25" s="1306"/>
      <c r="GA25" s="1306"/>
      <c r="GB25" s="1306"/>
      <c r="GC25" s="1306"/>
      <c r="GD25" s="1306"/>
      <c r="GE25" s="1306"/>
      <c r="GF25" s="1306"/>
      <c r="GG25" s="1306"/>
      <c r="GH25" s="1306"/>
      <c r="GI25" s="1306"/>
      <c r="GJ25" s="1306"/>
      <c r="GK25" s="1306"/>
      <c r="GL25" s="1306"/>
      <c r="GM25" s="1306"/>
      <c r="GN25" s="1306"/>
      <c r="GO25" s="1306"/>
      <c r="GP25" s="1306"/>
      <c r="GQ25" s="1306"/>
      <c r="GR25" s="1306"/>
      <c r="GS25" s="1306"/>
      <c r="GT25" s="1306"/>
      <c r="GU25" s="1306"/>
      <c r="GV25" s="1306"/>
      <c r="GW25" s="1306"/>
    </row>
    <row r="26" spans="2:205" ht="25.5" customHeight="1" x14ac:dyDescent="0.2">
      <c r="B26" s="1307"/>
      <c r="C26" s="1307"/>
      <c r="D26" s="1307"/>
      <c r="E26" s="1307"/>
      <c r="F26" s="1307"/>
      <c r="G26" s="1307"/>
      <c r="H26" s="1307"/>
      <c r="I26" s="1307"/>
      <c r="J26" s="1307"/>
      <c r="K26" s="1307"/>
      <c r="L26" s="1317"/>
      <c r="M26" s="1317"/>
      <c r="N26" s="1317"/>
      <c r="O26" s="1317"/>
      <c r="P26" s="1317"/>
      <c r="Q26" s="1317"/>
      <c r="R26" s="1317"/>
      <c r="S26" s="1317"/>
      <c r="T26" s="1317"/>
      <c r="U26" s="1317"/>
      <c r="V26" s="1317"/>
      <c r="W26" s="1317"/>
      <c r="X26" s="1317"/>
      <c r="Y26" s="1317"/>
      <c r="Z26" s="1317"/>
      <c r="AA26" s="1317"/>
      <c r="AB26" s="1317"/>
      <c r="AC26" s="1317"/>
      <c r="AD26" s="1317"/>
      <c r="AE26" s="1317"/>
      <c r="AF26" s="1317"/>
      <c r="AG26" s="1317"/>
      <c r="AH26" s="1317"/>
      <c r="AI26" s="1317"/>
      <c r="AJ26" s="1317"/>
      <c r="AK26" s="1317"/>
      <c r="AL26" s="1317"/>
      <c r="AM26" s="1317"/>
      <c r="AN26" s="1317"/>
      <c r="AO26" s="1317"/>
      <c r="AP26" s="1317"/>
      <c r="AQ26" s="1310"/>
      <c r="AR26" s="1310"/>
      <c r="AS26" s="1310"/>
      <c r="AT26" s="1310"/>
      <c r="AU26" s="1310"/>
      <c r="AV26" s="1310"/>
      <c r="AW26" s="1310"/>
      <c r="AX26" s="1310"/>
      <c r="AY26" s="505"/>
      <c r="AZ26" s="506"/>
      <c r="BA26" s="1301" t="str">
        <f>MID(SUVAHAVUJ!AF54,1,1)</f>
        <v xml:space="preserve"> </v>
      </c>
      <c r="BB26" s="1301"/>
      <c r="BC26" s="1301"/>
      <c r="BD26" s="1301"/>
      <c r="BE26" s="1301"/>
      <c r="BF26" s="1301"/>
      <c r="BG26" s="1301" t="str">
        <f>MID(SUVAHAVUJ!AF54,2,1)</f>
        <v xml:space="preserve"> </v>
      </c>
      <c r="BH26" s="1301"/>
      <c r="BI26" s="1301"/>
      <c r="BJ26" s="1301"/>
      <c r="BK26" s="1301"/>
      <c r="BL26" s="1301" t="str">
        <f>MID(SUVAHAVUJ!AF54,3,1)</f>
        <v xml:space="preserve"> </v>
      </c>
      <c r="BM26" s="1301"/>
      <c r="BN26" s="1301"/>
      <c r="BO26" s="1301"/>
      <c r="BP26" s="1301"/>
      <c r="BQ26" s="1301"/>
      <c r="BR26" s="1301" t="str">
        <f>MID(SUVAHAVUJ!AF54,4,1)</f>
        <v xml:space="preserve"> </v>
      </c>
      <c r="BS26" s="1301"/>
      <c r="BT26" s="1301"/>
      <c r="BU26" s="1301"/>
      <c r="BV26" s="1301"/>
      <c r="BW26" s="1301" t="str">
        <f>MID(SUVAHAVUJ!AF54,5,1)</f>
        <v xml:space="preserve"> </v>
      </c>
      <c r="BX26" s="1301"/>
      <c r="BY26" s="1301"/>
      <c r="BZ26" s="1301"/>
      <c r="CA26" s="1301"/>
      <c r="CB26" s="1301"/>
      <c r="CC26" s="1301" t="str">
        <f>MID(SUVAHAVUJ!AF54,6,1)</f>
        <v xml:space="preserve"> </v>
      </c>
      <c r="CD26" s="1301"/>
      <c r="CE26" s="1301"/>
      <c r="CF26" s="1301"/>
      <c r="CG26" s="1301"/>
      <c r="CH26" s="1301" t="str">
        <f>MID(SUVAHAVUJ!AF54,7,1)</f>
        <v xml:space="preserve"> </v>
      </c>
      <c r="CI26" s="1301"/>
      <c r="CJ26" s="1301"/>
      <c r="CK26" s="1301"/>
      <c r="CL26" s="1301"/>
      <c r="CM26" s="1301"/>
      <c r="CN26" s="1301" t="str">
        <f>MID(SUVAHAVUJ!AF54,8,1)</f>
        <v xml:space="preserve"> </v>
      </c>
      <c r="CO26" s="1301"/>
      <c r="CP26" s="1301"/>
      <c r="CQ26" s="1301"/>
      <c r="CR26" s="1301"/>
      <c r="CS26" s="1301" t="str">
        <f>MID(SUVAHAVUJ!AF54,9,1)</f>
        <v xml:space="preserve"> </v>
      </c>
      <c r="CT26" s="1301"/>
      <c r="CU26" s="1301"/>
      <c r="CV26" s="1301"/>
      <c r="CW26" s="1301"/>
      <c r="CX26" s="1301"/>
      <c r="CY26" s="1301" t="str">
        <f>MID(SUVAHAVUJ!AF54,10,1)</f>
        <v xml:space="preserve"> </v>
      </c>
      <c r="CZ26" s="1301"/>
      <c r="DA26" s="1301"/>
      <c r="DB26" s="1301"/>
      <c r="DC26" s="1301"/>
      <c r="DD26" s="1301" t="str">
        <f>MID(SUVAHAVUJ!AF54,11,1)</f>
        <v>0</v>
      </c>
      <c r="DE26" s="1301"/>
      <c r="DF26" s="1301"/>
      <c r="DG26" s="1301"/>
      <c r="DH26" s="1301"/>
      <c r="DI26" s="1304"/>
      <c r="DJ26" s="1305"/>
      <c r="DK26" s="1305"/>
      <c r="DL26" s="1305"/>
      <c r="DM26" s="1305"/>
      <c r="DN26" s="1305"/>
      <c r="DO26" s="1305"/>
      <c r="DP26" s="1305"/>
      <c r="DQ26" s="1305"/>
      <c r="DR26" s="1305"/>
      <c r="DS26" s="1305"/>
      <c r="DT26" s="1305"/>
      <c r="DU26" s="1305"/>
      <c r="DV26" s="1305"/>
      <c r="DW26" s="1305"/>
      <c r="DX26" s="1305"/>
      <c r="DY26" s="1305"/>
      <c r="DZ26" s="1305"/>
      <c r="EA26" s="1305"/>
      <c r="EB26" s="1305"/>
      <c r="EC26" s="1305"/>
      <c r="ED26" s="1305"/>
      <c r="EE26" s="1305"/>
      <c r="EF26" s="1305"/>
      <c r="EG26" s="1305"/>
      <c r="EH26" s="1305"/>
      <c r="EI26" s="1305"/>
      <c r="EJ26" s="1305"/>
      <c r="EK26" s="1305"/>
      <c r="EL26" s="1305"/>
      <c r="EM26" s="1305"/>
      <c r="EN26" s="505"/>
      <c r="EO26" s="506"/>
      <c r="EP26" s="1301" t="str">
        <f>MID(SUVAHAVUJ!AG54,1,1)</f>
        <v xml:space="preserve"> </v>
      </c>
      <c r="EQ26" s="1301"/>
      <c r="ER26" s="1301"/>
      <c r="ES26" s="1301"/>
      <c r="ET26" s="1301"/>
      <c r="EU26" s="1301"/>
      <c r="EV26" s="1301" t="str">
        <f>MID(SUVAHAVUJ!AG54,2,1)</f>
        <v xml:space="preserve"> </v>
      </c>
      <c r="EW26" s="1301"/>
      <c r="EX26" s="1301"/>
      <c r="EY26" s="1301"/>
      <c r="EZ26" s="1301"/>
      <c r="FA26" s="1301" t="str">
        <f>MID(SUVAHAVUJ!AG54,3,1)</f>
        <v xml:space="preserve"> </v>
      </c>
      <c r="FB26" s="1301"/>
      <c r="FC26" s="1301"/>
      <c r="FD26" s="1301"/>
      <c r="FE26" s="1301"/>
      <c r="FF26" s="1301"/>
      <c r="FG26" s="1301" t="str">
        <f>MID(SUVAHAVUJ!AG54,4,1)</f>
        <v xml:space="preserve"> </v>
      </c>
      <c r="FH26" s="1301"/>
      <c r="FI26" s="1301"/>
      <c r="FJ26" s="1301"/>
      <c r="FK26" s="1301"/>
      <c r="FL26" s="1301" t="str">
        <f>MID(SUVAHAVUJ!AG54,5,1)</f>
        <v xml:space="preserve"> </v>
      </c>
      <c r="FM26" s="1301"/>
      <c r="FN26" s="1301"/>
      <c r="FO26" s="1301"/>
      <c r="FP26" s="1301"/>
      <c r="FQ26" s="1301"/>
      <c r="FR26" s="1301" t="str">
        <f>MID(SUVAHAVUJ!AG54,6,1)</f>
        <v xml:space="preserve"> </v>
      </c>
      <c r="FS26" s="1301"/>
      <c r="FT26" s="1301"/>
      <c r="FU26" s="1301"/>
      <c r="FV26" s="1301"/>
      <c r="FW26" s="1301" t="str">
        <f>MID(SUVAHAVUJ!AG54,7,1)</f>
        <v xml:space="preserve"> </v>
      </c>
      <c r="FX26" s="1301"/>
      <c r="FY26" s="1301"/>
      <c r="FZ26" s="1301"/>
      <c r="GA26" s="1301"/>
      <c r="GB26" s="1301"/>
      <c r="GC26" s="1301" t="str">
        <f>MID(SUVAHAVUJ!AG54,8,1)</f>
        <v xml:space="preserve"> </v>
      </c>
      <c r="GD26" s="1301"/>
      <c r="GE26" s="1301"/>
      <c r="GF26" s="1301"/>
      <c r="GG26" s="1301"/>
      <c r="GH26" s="1301" t="str">
        <f>MID(SUVAHAVUJ!AG54,9,1)</f>
        <v xml:space="preserve"> </v>
      </c>
      <c r="GI26" s="1301"/>
      <c r="GJ26" s="1301"/>
      <c r="GK26" s="1301"/>
      <c r="GL26" s="1301"/>
      <c r="GM26" s="1301"/>
      <c r="GN26" s="1301" t="str">
        <f>MID(SUVAHAVUJ!AG54,10,1)</f>
        <v xml:space="preserve"> </v>
      </c>
      <c r="GO26" s="1301"/>
      <c r="GP26" s="1301"/>
      <c r="GQ26" s="1301"/>
      <c r="GR26" s="1301"/>
      <c r="GS26" s="1302" t="str">
        <f>MID(SUVAHAVUJ!AG54,11,1)</f>
        <v>0</v>
      </c>
      <c r="GT26" s="1302"/>
      <c r="GU26" s="1302"/>
      <c r="GV26" s="1302"/>
      <c r="GW26" s="1303"/>
    </row>
    <row r="27" spans="2:205" s="142" customFormat="1" ht="23.25" customHeight="1" x14ac:dyDescent="0.2">
      <c r="B27" s="1311" t="s">
        <v>2524</v>
      </c>
      <c r="C27" s="1311"/>
      <c r="D27" s="1311"/>
      <c r="E27" s="1311"/>
      <c r="F27" s="1311"/>
      <c r="G27" s="1311"/>
      <c r="H27" s="1311"/>
      <c r="I27" s="1311"/>
      <c r="J27" s="1311"/>
      <c r="K27" s="1311"/>
      <c r="L27" s="1312" t="s">
        <v>3245</v>
      </c>
      <c r="M27" s="1313"/>
      <c r="N27" s="1313"/>
      <c r="O27" s="1313"/>
      <c r="P27" s="1313"/>
      <c r="Q27" s="1313"/>
      <c r="R27" s="1313"/>
      <c r="S27" s="1313"/>
      <c r="T27" s="1313"/>
      <c r="U27" s="1313"/>
      <c r="V27" s="1313"/>
      <c r="W27" s="1313"/>
      <c r="X27" s="1313"/>
      <c r="Y27" s="1313"/>
      <c r="Z27" s="1313"/>
      <c r="AA27" s="1313"/>
      <c r="AB27" s="1313"/>
      <c r="AC27" s="1313"/>
      <c r="AD27" s="1313"/>
      <c r="AE27" s="1313"/>
      <c r="AF27" s="1313"/>
      <c r="AG27" s="1313"/>
      <c r="AH27" s="1313"/>
      <c r="AI27" s="1313"/>
      <c r="AJ27" s="1313"/>
      <c r="AK27" s="1313"/>
      <c r="AL27" s="1313"/>
      <c r="AM27" s="1313"/>
      <c r="AN27" s="1313"/>
      <c r="AO27" s="1313"/>
      <c r="AP27" s="1313"/>
      <c r="AQ27" s="1314" t="s">
        <v>401</v>
      </c>
      <c r="AR27" s="1314"/>
      <c r="AS27" s="1314"/>
      <c r="AT27" s="1314"/>
      <c r="AU27" s="1314"/>
      <c r="AV27" s="1314"/>
      <c r="AW27" s="1314"/>
      <c r="AX27" s="1314"/>
      <c r="AY27" s="505"/>
      <c r="AZ27" s="506"/>
      <c r="BA27" s="1301" t="str">
        <f>MID(SUVAHAVUJ!AD55,1,1)</f>
        <v xml:space="preserve"> </v>
      </c>
      <c r="BB27" s="1301"/>
      <c r="BC27" s="1301"/>
      <c r="BD27" s="1301"/>
      <c r="BE27" s="1301"/>
      <c r="BF27" s="1301"/>
      <c r="BG27" s="1301" t="str">
        <f>MID(SUVAHAVUJ!AD55,2,1)</f>
        <v xml:space="preserve"> </v>
      </c>
      <c r="BH27" s="1301"/>
      <c r="BI27" s="1301"/>
      <c r="BJ27" s="1301"/>
      <c r="BK27" s="1301"/>
      <c r="BL27" s="1301" t="str">
        <f>MID(SUVAHAVUJ!AD55,3,1)</f>
        <v xml:space="preserve"> </v>
      </c>
      <c r="BM27" s="1301"/>
      <c r="BN27" s="1301"/>
      <c r="BO27" s="1301"/>
      <c r="BP27" s="1301"/>
      <c r="BQ27" s="1301"/>
      <c r="BR27" s="1301" t="str">
        <f>MID(SUVAHAVUJ!AD55,4,1)</f>
        <v xml:space="preserve"> </v>
      </c>
      <c r="BS27" s="1301"/>
      <c r="BT27" s="1301"/>
      <c r="BU27" s="1301"/>
      <c r="BV27" s="1301"/>
      <c r="BW27" s="1301" t="str">
        <f>MID(SUVAHAVUJ!AD55,5,1)</f>
        <v>2</v>
      </c>
      <c r="BX27" s="1301"/>
      <c r="BY27" s="1301"/>
      <c r="BZ27" s="1301"/>
      <c r="CA27" s="1301"/>
      <c r="CB27" s="1301"/>
      <c r="CC27" s="1301" t="str">
        <f>MID(SUVAHAVUJ!AD55,6,1)</f>
        <v>6</v>
      </c>
      <c r="CD27" s="1301"/>
      <c r="CE27" s="1301"/>
      <c r="CF27" s="1301"/>
      <c r="CG27" s="1301"/>
      <c r="CH27" s="1301" t="str">
        <f>MID(SUVAHAVUJ!AD55,7,1)</f>
        <v>1</v>
      </c>
      <c r="CI27" s="1301"/>
      <c r="CJ27" s="1301"/>
      <c r="CK27" s="1301"/>
      <c r="CL27" s="1301"/>
      <c r="CM27" s="1301"/>
      <c r="CN27" s="1301" t="str">
        <f>MID(SUVAHAVUJ!AD55,8,1)</f>
        <v>3</v>
      </c>
      <c r="CO27" s="1301"/>
      <c r="CP27" s="1301"/>
      <c r="CQ27" s="1301"/>
      <c r="CR27" s="1301"/>
      <c r="CS27" s="1301" t="str">
        <f>MID(SUVAHAVUJ!AD55,9,1)</f>
        <v>4</v>
      </c>
      <c r="CT27" s="1301"/>
      <c r="CU27" s="1301"/>
      <c r="CV27" s="1301"/>
      <c r="CW27" s="1301"/>
      <c r="CX27" s="1301"/>
      <c r="CY27" s="1301" t="str">
        <f>MID(SUVAHAVUJ!AD55,10,1)</f>
        <v>4</v>
      </c>
      <c r="CZ27" s="1301"/>
      <c r="DA27" s="1301"/>
      <c r="DB27" s="1301"/>
      <c r="DC27" s="1301"/>
      <c r="DD27" s="1301" t="str">
        <f>MID(SUVAHAVUJ!AD55,11,1)</f>
        <v>3</v>
      </c>
      <c r="DE27" s="1301"/>
      <c r="DF27" s="1301"/>
      <c r="DG27" s="1301"/>
      <c r="DH27" s="1301"/>
      <c r="DI27" s="1304"/>
      <c r="DJ27" s="505"/>
      <c r="DK27" s="506"/>
      <c r="DL27" s="1301" t="str">
        <f>MID(SUVAHAVUJ!AE55,1,1)</f>
        <v xml:space="preserve"> </v>
      </c>
      <c r="DM27" s="1301"/>
      <c r="DN27" s="1301"/>
      <c r="DO27" s="1301"/>
      <c r="DP27" s="1301"/>
      <c r="DQ27" s="1301"/>
      <c r="DR27" s="1301" t="str">
        <f>MID(SUVAHAVUJ!AE55,2,1)</f>
        <v xml:space="preserve"> </v>
      </c>
      <c r="DS27" s="1301"/>
      <c r="DT27" s="1301"/>
      <c r="DU27" s="1301"/>
      <c r="DV27" s="1301"/>
      <c r="DW27" s="1301" t="str">
        <f>MID(SUVAHAVUJ!AE55,3,1)</f>
        <v xml:space="preserve"> </v>
      </c>
      <c r="DX27" s="1301"/>
      <c r="DY27" s="1301"/>
      <c r="DZ27" s="1301"/>
      <c r="EA27" s="1301"/>
      <c r="EB27" s="1301"/>
      <c r="EC27" s="1301" t="str">
        <f>MID(SUVAHAVUJ!AE55,4,1)</f>
        <v xml:space="preserve"> </v>
      </c>
      <c r="ED27" s="1301"/>
      <c r="EE27" s="1301"/>
      <c r="EF27" s="1301"/>
      <c r="EG27" s="1301"/>
      <c r="EH27" s="1301" t="str">
        <f>MID(SUVAHAVUJ!AE55,5,1)</f>
        <v>1</v>
      </c>
      <c r="EI27" s="1301"/>
      <c r="EJ27" s="1301"/>
      <c r="EK27" s="1301"/>
      <c r="EL27" s="1301"/>
      <c r="EM27" s="1301"/>
      <c r="EN27" s="1301" t="str">
        <f>MID(SUVAHAVUJ!AE55,6,1)</f>
        <v>2</v>
      </c>
      <c r="EO27" s="1301"/>
      <c r="EP27" s="1301"/>
      <c r="EQ27" s="1301"/>
      <c r="ER27" s="1301"/>
      <c r="ES27" s="1301" t="str">
        <f>MID(SUVAHAVUJ!AE55,7,1)</f>
        <v>1</v>
      </c>
      <c r="ET27" s="1301"/>
      <c r="EU27" s="1301"/>
      <c r="EV27" s="1301"/>
      <c r="EW27" s="1301"/>
      <c r="EX27" s="1301"/>
      <c r="EY27" s="1301" t="str">
        <f>MID(SUVAHAVUJ!AE55,8,1)</f>
        <v>7</v>
      </c>
      <c r="EZ27" s="1301"/>
      <c r="FA27" s="1301"/>
      <c r="FB27" s="1301"/>
      <c r="FC27" s="1301"/>
      <c r="FD27" s="1301" t="str">
        <f>MID(SUVAHAVUJ!AE55,9,1)</f>
        <v>2</v>
      </c>
      <c r="FE27" s="1301"/>
      <c r="FF27" s="1301"/>
      <c r="FG27" s="1301"/>
      <c r="FH27" s="1301"/>
      <c r="FI27" s="1301"/>
      <c r="FJ27" s="1301" t="str">
        <f>MID(SUVAHAVUJ!AE55,10,1)</f>
        <v>1</v>
      </c>
      <c r="FK27" s="1301"/>
      <c r="FL27" s="1301"/>
      <c r="FM27" s="1301"/>
      <c r="FN27" s="1301"/>
      <c r="FO27" s="1302" t="str">
        <f>MID(SUVAHAVUJ!AE55,11,1)</f>
        <v>0</v>
      </c>
      <c r="FP27" s="1302"/>
      <c r="FQ27" s="1302"/>
      <c r="FR27" s="1302"/>
      <c r="FS27" s="1303"/>
      <c r="FT27" s="1306"/>
      <c r="FU27" s="1306"/>
      <c r="FV27" s="1306"/>
      <c r="FW27" s="1306"/>
      <c r="FX27" s="1306"/>
      <c r="FY27" s="1306"/>
      <c r="FZ27" s="1306"/>
      <c r="GA27" s="1306"/>
      <c r="GB27" s="1306"/>
      <c r="GC27" s="1306"/>
      <c r="GD27" s="1306"/>
      <c r="GE27" s="1306"/>
      <c r="GF27" s="1306"/>
      <c r="GG27" s="1306"/>
      <c r="GH27" s="1306"/>
      <c r="GI27" s="1306"/>
      <c r="GJ27" s="1306"/>
      <c r="GK27" s="1306"/>
      <c r="GL27" s="1306"/>
      <c r="GM27" s="1306"/>
      <c r="GN27" s="1306"/>
      <c r="GO27" s="1306"/>
      <c r="GP27" s="1306"/>
      <c r="GQ27" s="1306"/>
      <c r="GR27" s="1306"/>
      <c r="GS27" s="1306"/>
      <c r="GT27" s="1306"/>
      <c r="GU27" s="1306"/>
      <c r="GV27" s="1306"/>
      <c r="GW27" s="1306"/>
    </row>
    <row r="28" spans="2:205" ht="23.25" customHeight="1" x14ac:dyDescent="0.2">
      <c r="B28" s="1311"/>
      <c r="C28" s="1311"/>
      <c r="D28" s="1311"/>
      <c r="E28" s="1311"/>
      <c r="F28" s="1311"/>
      <c r="G28" s="1311"/>
      <c r="H28" s="1311"/>
      <c r="I28" s="1311"/>
      <c r="J28" s="1311"/>
      <c r="K28" s="1311"/>
      <c r="L28" s="1313"/>
      <c r="M28" s="1313"/>
      <c r="N28" s="1313"/>
      <c r="O28" s="1313"/>
      <c r="P28" s="1313"/>
      <c r="Q28" s="1313"/>
      <c r="R28" s="1313"/>
      <c r="S28" s="1313"/>
      <c r="T28" s="1313"/>
      <c r="U28" s="1313"/>
      <c r="V28" s="1313"/>
      <c r="W28" s="1313"/>
      <c r="X28" s="1313"/>
      <c r="Y28" s="1313"/>
      <c r="Z28" s="1313"/>
      <c r="AA28" s="1313"/>
      <c r="AB28" s="1313"/>
      <c r="AC28" s="1313"/>
      <c r="AD28" s="1313"/>
      <c r="AE28" s="1313"/>
      <c r="AF28" s="1313"/>
      <c r="AG28" s="1313"/>
      <c r="AH28" s="1313"/>
      <c r="AI28" s="1313"/>
      <c r="AJ28" s="1313"/>
      <c r="AK28" s="1313"/>
      <c r="AL28" s="1313"/>
      <c r="AM28" s="1313"/>
      <c r="AN28" s="1313"/>
      <c r="AO28" s="1313"/>
      <c r="AP28" s="1313"/>
      <c r="AQ28" s="1314"/>
      <c r="AR28" s="1314"/>
      <c r="AS28" s="1314"/>
      <c r="AT28" s="1314"/>
      <c r="AU28" s="1314"/>
      <c r="AV28" s="1314"/>
      <c r="AW28" s="1314"/>
      <c r="AX28" s="1314"/>
      <c r="AY28" s="505"/>
      <c r="AZ28" s="506"/>
      <c r="BA28" s="1301" t="str">
        <f>MID(SUVAHAVUJ!AF55,1,1)</f>
        <v xml:space="preserve"> </v>
      </c>
      <c r="BB28" s="1301"/>
      <c r="BC28" s="1301"/>
      <c r="BD28" s="1301"/>
      <c r="BE28" s="1301"/>
      <c r="BF28" s="1301"/>
      <c r="BG28" s="1301" t="str">
        <f>MID(SUVAHAVUJ!AF55,2,1)</f>
        <v xml:space="preserve"> </v>
      </c>
      <c r="BH28" s="1301"/>
      <c r="BI28" s="1301"/>
      <c r="BJ28" s="1301"/>
      <c r="BK28" s="1301"/>
      <c r="BL28" s="1301" t="str">
        <f>MID(SUVAHAVUJ!AF55,3,1)</f>
        <v xml:space="preserve"> </v>
      </c>
      <c r="BM28" s="1301"/>
      <c r="BN28" s="1301"/>
      <c r="BO28" s="1301"/>
      <c r="BP28" s="1301"/>
      <c r="BQ28" s="1301"/>
      <c r="BR28" s="1301" t="str">
        <f>MID(SUVAHAVUJ!AF55,4,1)</f>
        <v xml:space="preserve"> </v>
      </c>
      <c r="BS28" s="1301"/>
      <c r="BT28" s="1301"/>
      <c r="BU28" s="1301"/>
      <c r="BV28" s="1301"/>
      <c r="BW28" s="1301" t="str">
        <f>MID(SUVAHAVUJ!AF55,5,1)</f>
        <v>1</v>
      </c>
      <c r="BX28" s="1301"/>
      <c r="BY28" s="1301"/>
      <c r="BZ28" s="1301"/>
      <c r="CA28" s="1301"/>
      <c r="CB28" s="1301"/>
      <c r="CC28" s="1301" t="str">
        <f>MID(SUVAHAVUJ!AF55,6,1)</f>
        <v>3</v>
      </c>
      <c r="CD28" s="1301"/>
      <c r="CE28" s="1301"/>
      <c r="CF28" s="1301"/>
      <c r="CG28" s="1301"/>
      <c r="CH28" s="1301" t="str">
        <f>MID(SUVAHAVUJ!AF55,7,1)</f>
        <v>9</v>
      </c>
      <c r="CI28" s="1301"/>
      <c r="CJ28" s="1301"/>
      <c r="CK28" s="1301"/>
      <c r="CL28" s="1301"/>
      <c r="CM28" s="1301"/>
      <c r="CN28" s="1301" t="str">
        <f>MID(SUVAHAVUJ!AF55,8,1)</f>
        <v>6</v>
      </c>
      <c r="CO28" s="1301"/>
      <c r="CP28" s="1301"/>
      <c r="CQ28" s="1301"/>
      <c r="CR28" s="1301"/>
      <c r="CS28" s="1301" t="str">
        <f>MID(SUVAHAVUJ!AF55,9,1)</f>
        <v>2</v>
      </c>
      <c r="CT28" s="1301"/>
      <c r="CU28" s="1301"/>
      <c r="CV28" s="1301"/>
      <c r="CW28" s="1301"/>
      <c r="CX28" s="1301"/>
      <c r="CY28" s="1301" t="str">
        <f>MID(SUVAHAVUJ!AF55,10,1)</f>
        <v>3</v>
      </c>
      <c r="CZ28" s="1301"/>
      <c r="DA28" s="1301"/>
      <c r="DB28" s="1301"/>
      <c r="DC28" s="1301"/>
      <c r="DD28" s="1301" t="str">
        <f>MID(SUVAHAVUJ!AF55,11,1)</f>
        <v>3</v>
      </c>
      <c r="DE28" s="1301"/>
      <c r="DF28" s="1301"/>
      <c r="DG28" s="1301"/>
      <c r="DH28" s="1301"/>
      <c r="DI28" s="1304"/>
      <c r="DJ28" s="1305"/>
      <c r="DK28" s="1305"/>
      <c r="DL28" s="1305"/>
      <c r="DM28" s="1305"/>
      <c r="DN28" s="1305"/>
      <c r="DO28" s="1305"/>
      <c r="DP28" s="1305"/>
      <c r="DQ28" s="1305"/>
      <c r="DR28" s="1305"/>
      <c r="DS28" s="1305"/>
      <c r="DT28" s="1305"/>
      <c r="DU28" s="1305"/>
      <c r="DV28" s="1305"/>
      <c r="DW28" s="1305"/>
      <c r="DX28" s="1305"/>
      <c r="DY28" s="1305"/>
      <c r="DZ28" s="1305"/>
      <c r="EA28" s="1305"/>
      <c r="EB28" s="1305"/>
      <c r="EC28" s="1305"/>
      <c r="ED28" s="1305"/>
      <c r="EE28" s="1305"/>
      <c r="EF28" s="1305"/>
      <c r="EG28" s="1305"/>
      <c r="EH28" s="1305"/>
      <c r="EI28" s="1305"/>
      <c r="EJ28" s="1305"/>
      <c r="EK28" s="1305"/>
      <c r="EL28" s="1305"/>
      <c r="EM28" s="1305"/>
      <c r="EN28" s="505"/>
      <c r="EO28" s="506"/>
      <c r="EP28" s="1301" t="str">
        <f>MID(SUVAHAVUJ!AG55,1,1)</f>
        <v xml:space="preserve"> </v>
      </c>
      <c r="EQ28" s="1301"/>
      <c r="ER28" s="1301"/>
      <c r="ES28" s="1301"/>
      <c r="ET28" s="1301"/>
      <c r="EU28" s="1301"/>
      <c r="EV28" s="1301" t="str">
        <f>MID(SUVAHAVUJ!AG55,2,1)</f>
        <v xml:space="preserve"> </v>
      </c>
      <c r="EW28" s="1301"/>
      <c r="EX28" s="1301"/>
      <c r="EY28" s="1301"/>
      <c r="EZ28" s="1301"/>
      <c r="FA28" s="1301" t="str">
        <f>MID(SUVAHAVUJ!AG55,3,1)</f>
        <v xml:space="preserve"> </v>
      </c>
      <c r="FB28" s="1301"/>
      <c r="FC28" s="1301"/>
      <c r="FD28" s="1301"/>
      <c r="FE28" s="1301"/>
      <c r="FF28" s="1301"/>
      <c r="FG28" s="1301" t="str">
        <f>MID(SUVAHAVUJ!AG55,4,1)</f>
        <v xml:space="preserve"> </v>
      </c>
      <c r="FH28" s="1301"/>
      <c r="FI28" s="1301"/>
      <c r="FJ28" s="1301"/>
      <c r="FK28" s="1301"/>
      <c r="FL28" s="1301" t="str">
        <f>MID(SUVAHAVUJ!AG55,5,1)</f>
        <v>1</v>
      </c>
      <c r="FM28" s="1301"/>
      <c r="FN28" s="1301"/>
      <c r="FO28" s="1301"/>
      <c r="FP28" s="1301"/>
      <c r="FQ28" s="1301"/>
      <c r="FR28" s="1301" t="str">
        <f>MID(SUVAHAVUJ!AG55,6,1)</f>
        <v>9</v>
      </c>
      <c r="FS28" s="1301"/>
      <c r="FT28" s="1301"/>
      <c r="FU28" s="1301"/>
      <c r="FV28" s="1301"/>
      <c r="FW28" s="1301" t="str">
        <f>MID(SUVAHAVUJ!AG55,7,1)</f>
        <v>0</v>
      </c>
      <c r="FX28" s="1301"/>
      <c r="FY28" s="1301"/>
      <c r="FZ28" s="1301"/>
      <c r="GA28" s="1301"/>
      <c r="GB28" s="1301"/>
      <c r="GC28" s="1301" t="str">
        <f>MID(SUVAHAVUJ!AG55,8,1)</f>
        <v>1</v>
      </c>
      <c r="GD28" s="1301"/>
      <c r="GE28" s="1301"/>
      <c r="GF28" s="1301"/>
      <c r="GG28" s="1301"/>
      <c r="GH28" s="1301" t="str">
        <f>MID(SUVAHAVUJ!AG55,9,1)</f>
        <v>7</v>
      </c>
      <c r="GI28" s="1301"/>
      <c r="GJ28" s="1301"/>
      <c r="GK28" s="1301"/>
      <c r="GL28" s="1301"/>
      <c r="GM28" s="1301"/>
      <c r="GN28" s="1301" t="str">
        <f>MID(SUVAHAVUJ!AG55,10,1)</f>
        <v>1</v>
      </c>
      <c r="GO28" s="1301"/>
      <c r="GP28" s="1301"/>
      <c r="GQ28" s="1301"/>
      <c r="GR28" s="1301"/>
      <c r="GS28" s="1302" t="str">
        <f>MID(SUVAHAVUJ!AG55,11,1)</f>
        <v>0</v>
      </c>
      <c r="GT28" s="1302"/>
      <c r="GU28" s="1302"/>
      <c r="GV28" s="1302"/>
      <c r="GW28" s="1303"/>
    </row>
    <row r="29" spans="2:205" s="142" customFormat="1" ht="24" customHeight="1" x14ac:dyDescent="0.2">
      <c r="B29" s="1373" t="s">
        <v>2527</v>
      </c>
      <c r="C29" s="1373"/>
      <c r="D29" s="1373"/>
      <c r="E29" s="1373"/>
      <c r="F29" s="1373"/>
      <c r="G29" s="1373"/>
      <c r="H29" s="1373"/>
      <c r="I29" s="1373"/>
      <c r="J29" s="1373"/>
      <c r="K29" s="1373"/>
      <c r="L29" s="1312" t="s">
        <v>3246</v>
      </c>
      <c r="M29" s="1313"/>
      <c r="N29" s="1313"/>
      <c r="O29" s="1313"/>
      <c r="P29" s="1313"/>
      <c r="Q29" s="1313"/>
      <c r="R29" s="1313"/>
      <c r="S29" s="1313"/>
      <c r="T29" s="1313"/>
      <c r="U29" s="1313"/>
      <c r="V29" s="1313"/>
      <c r="W29" s="1313"/>
      <c r="X29" s="1313"/>
      <c r="Y29" s="1313"/>
      <c r="Z29" s="1313"/>
      <c r="AA29" s="1313"/>
      <c r="AB29" s="1313"/>
      <c r="AC29" s="1313"/>
      <c r="AD29" s="1313"/>
      <c r="AE29" s="1313"/>
      <c r="AF29" s="1313"/>
      <c r="AG29" s="1313"/>
      <c r="AH29" s="1313"/>
      <c r="AI29" s="1313"/>
      <c r="AJ29" s="1313"/>
      <c r="AK29" s="1313"/>
      <c r="AL29" s="1313"/>
      <c r="AM29" s="1313"/>
      <c r="AN29" s="1313"/>
      <c r="AO29" s="1313"/>
      <c r="AP29" s="1313"/>
      <c r="AQ29" s="1314" t="s">
        <v>588</v>
      </c>
      <c r="AR29" s="1314"/>
      <c r="AS29" s="1314"/>
      <c r="AT29" s="1314"/>
      <c r="AU29" s="1314"/>
      <c r="AV29" s="1314"/>
      <c r="AW29" s="1314"/>
      <c r="AX29" s="1314"/>
      <c r="AY29" s="505"/>
      <c r="AZ29" s="506"/>
      <c r="BA29" s="1301" t="str">
        <f>MID(SUVAHAVUJ!AD56,1,1)</f>
        <v xml:space="preserve"> </v>
      </c>
      <c r="BB29" s="1301"/>
      <c r="BC29" s="1301"/>
      <c r="BD29" s="1301"/>
      <c r="BE29" s="1301"/>
      <c r="BF29" s="1301"/>
      <c r="BG29" s="1301" t="str">
        <f>MID(SUVAHAVUJ!AD56,2,1)</f>
        <v xml:space="preserve"> </v>
      </c>
      <c r="BH29" s="1301"/>
      <c r="BI29" s="1301"/>
      <c r="BJ29" s="1301"/>
      <c r="BK29" s="1301"/>
      <c r="BL29" s="1301" t="str">
        <f>MID(SUVAHAVUJ!AD56,3,1)</f>
        <v xml:space="preserve"> </v>
      </c>
      <c r="BM29" s="1301"/>
      <c r="BN29" s="1301"/>
      <c r="BO29" s="1301"/>
      <c r="BP29" s="1301"/>
      <c r="BQ29" s="1301"/>
      <c r="BR29" s="1301" t="str">
        <f>MID(SUVAHAVUJ!AD56,4,1)</f>
        <v xml:space="preserve"> </v>
      </c>
      <c r="BS29" s="1301"/>
      <c r="BT29" s="1301"/>
      <c r="BU29" s="1301"/>
      <c r="BV29" s="1301"/>
      <c r="BW29" s="1301" t="str">
        <f>MID(SUVAHAVUJ!AD56,5,1)</f>
        <v>1</v>
      </c>
      <c r="BX29" s="1301"/>
      <c r="BY29" s="1301"/>
      <c r="BZ29" s="1301"/>
      <c r="CA29" s="1301"/>
      <c r="CB29" s="1301"/>
      <c r="CC29" s="1301" t="str">
        <f>MID(SUVAHAVUJ!AD56,6,1)</f>
        <v>9</v>
      </c>
      <c r="CD29" s="1301"/>
      <c r="CE29" s="1301"/>
      <c r="CF29" s="1301"/>
      <c r="CG29" s="1301"/>
      <c r="CH29" s="1301" t="str">
        <f>MID(SUVAHAVUJ!AD56,7,1)</f>
        <v>9</v>
      </c>
      <c r="CI29" s="1301"/>
      <c r="CJ29" s="1301"/>
      <c r="CK29" s="1301"/>
      <c r="CL29" s="1301"/>
      <c r="CM29" s="1301"/>
      <c r="CN29" s="1301" t="str">
        <f>MID(SUVAHAVUJ!AD56,8,1)</f>
        <v>4</v>
      </c>
      <c r="CO29" s="1301"/>
      <c r="CP29" s="1301"/>
      <c r="CQ29" s="1301"/>
      <c r="CR29" s="1301"/>
      <c r="CS29" s="1301" t="str">
        <f>MID(SUVAHAVUJ!AD56,9,1)</f>
        <v>8</v>
      </c>
      <c r="CT29" s="1301"/>
      <c r="CU29" s="1301"/>
      <c r="CV29" s="1301"/>
      <c r="CW29" s="1301"/>
      <c r="CX29" s="1301"/>
      <c r="CY29" s="1301" t="str">
        <f>MID(SUVAHAVUJ!AD56,10,1)</f>
        <v>7</v>
      </c>
      <c r="CZ29" s="1301"/>
      <c r="DA29" s="1301"/>
      <c r="DB29" s="1301"/>
      <c r="DC29" s="1301"/>
      <c r="DD29" s="1301" t="str">
        <f>MID(SUVAHAVUJ!AD56,11,1)</f>
        <v>4</v>
      </c>
      <c r="DE29" s="1301"/>
      <c r="DF29" s="1301"/>
      <c r="DG29" s="1301"/>
      <c r="DH29" s="1301"/>
      <c r="DI29" s="1304"/>
      <c r="DJ29" s="505"/>
      <c r="DK29" s="506"/>
      <c r="DL29" s="1301" t="str">
        <f>MID(SUVAHAVUJ!AE56,1,1)</f>
        <v xml:space="preserve"> </v>
      </c>
      <c r="DM29" s="1301"/>
      <c r="DN29" s="1301"/>
      <c r="DO29" s="1301"/>
      <c r="DP29" s="1301"/>
      <c r="DQ29" s="1301"/>
      <c r="DR29" s="1301" t="str">
        <f>MID(SUVAHAVUJ!AE56,2,1)</f>
        <v xml:space="preserve"> </v>
      </c>
      <c r="DS29" s="1301"/>
      <c r="DT29" s="1301"/>
      <c r="DU29" s="1301"/>
      <c r="DV29" s="1301"/>
      <c r="DW29" s="1301" t="str">
        <f>MID(SUVAHAVUJ!AE56,3,1)</f>
        <v xml:space="preserve"> </v>
      </c>
      <c r="DX29" s="1301"/>
      <c r="DY29" s="1301"/>
      <c r="DZ29" s="1301"/>
      <c r="EA29" s="1301"/>
      <c r="EB29" s="1301"/>
      <c r="EC29" s="1301" t="str">
        <f>MID(SUVAHAVUJ!AE56,4,1)</f>
        <v xml:space="preserve"> </v>
      </c>
      <c r="ED29" s="1301"/>
      <c r="EE29" s="1301"/>
      <c r="EF29" s="1301"/>
      <c r="EG29" s="1301"/>
      <c r="EH29" s="1301" t="str">
        <f>MID(SUVAHAVUJ!AE56,5,1)</f>
        <v>1</v>
      </c>
      <c r="EI29" s="1301"/>
      <c r="EJ29" s="1301"/>
      <c r="EK29" s="1301"/>
      <c r="EL29" s="1301"/>
      <c r="EM29" s="1301"/>
      <c r="EN29" s="1301" t="str">
        <f>MID(SUVAHAVUJ!AE56,6,1)</f>
        <v>2</v>
      </c>
      <c r="EO29" s="1301"/>
      <c r="EP29" s="1301"/>
      <c r="EQ29" s="1301"/>
      <c r="ER29" s="1301"/>
      <c r="ES29" s="1301" t="str">
        <f>MID(SUVAHAVUJ!AE56,7,1)</f>
        <v>1</v>
      </c>
      <c r="ET29" s="1301"/>
      <c r="EU29" s="1301"/>
      <c r="EV29" s="1301"/>
      <c r="EW29" s="1301"/>
      <c r="EX29" s="1301"/>
      <c r="EY29" s="1301" t="str">
        <f>MID(SUVAHAVUJ!AE56,8,1)</f>
        <v>7</v>
      </c>
      <c r="EZ29" s="1301"/>
      <c r="FA29" s="1301"/>
      <c r="FB29" s="1301"/>
      <c r="FC29" s="1301"/>
      <c r="FD29" s="1301" t="str">
        <f>MID(SUVAHAVUJ!AE56,9,1)</f>
        <v>2</v>
      </c>
      <c r="FE29" s="1301"/>
      <c r="FF29" s="1301"/>
      <c r="FG29" s="1301"/>
      <c r="FH29" s="1301"/>
      <c r="FI29" s="1301"/>
      <c r="FJ29" s="1301" t="str">
        <f>MID(SUVAHAVUJ!AE56,10,1)</f>
        <v>1</v>
      </c>
      <c r="FK29" s="1301"/>
      <c r="FL29" s="1301"/>
      <c r="FM29" s="1301"/>
      <c r="FN29" s="1301"/>
      <c r="FO29" s="1302" t="str">
        <f>MID(SUVAHAVUJ!AE56,11,1)</f>
        <v>0</v>
      </c>
      <c r="FP29" s="1302"/>
      <c r="FQ29" s="1302"/>
      <c r="FR29" s="1302"/>
      <c r="FS29" s="1303"/>
      <c r="FT29" s="1306"/>
      <c r="FU29" s="1306"/>
      <c r="FV29" s="1306"/>
      <c r="FW29" s="1306"/>
      <c r="FX29" s="1306"/>
      <c r="FY29" s="1306"/>
      <c r="FZ29" s="1306"/>
      <c r="GA29" s="1306"/>
      <c r="GB29" s="1306"/>
      <c r="GC29" s="1306"/>
      <c r="GD29" s="1306"/>
      <c r="GE29" s="1306"/>
      <c r="GF29" s="1306"/>
      <c r="GG29" s="1306"/>
      <c r="GH29" s="1306"/>
      <c r="GI29" s="1306"/>
      <c r="GJ29" s="1306"/>
      <c r="GK29" s="1306"/>
      <c r="GL29" s="1306"/>
      <c r="GM29" s="1306"/>
      <c r="GN29" s="1306"/>
      <c r="GO29" s="1306"/>
      <c r="GP29" s="1306"/>
      <c r="GQ29" s="1306"/>
      <c r="GR29" s="1306"/>
      <c r="GS29" s="1306"/>
      <c r="GT29" s="1306"/>
      <c r="GU29" s="1306"/>
      <c r="GV29" s="1306"/>
      <c r="GW29" s="1306"/>
    </row>
    <row r="30" spans="2:205" ht="23.25" customHeight="1" x14ac:dyDescent="0.2">
      <c r="B30" s="1373"/>
      <c r="C30" s="1373"/>
      <c r="D30" s="1373"/>
      <c r="E30" s="1373"/>
      <c r="F30" s="1373"/>
      <c r="G30" s="1373"/>
      <c r="H30" s="1373"/>
      <c r="I30" s="1373"/>
      <c r="J30" s="1373"/>
      <c r="K30" s="1373"/>
      <c r="L30" s="1313"/>
      <c r="M30" s="1313"/>
      <c r="N30" s="1313"/>
      <c r="O30" s="1313"/>
      <c r="P30" s="1313"/>
      <c r="Q30" s="1313"/>
      <c r="R30" s="1313"/>
      <c r="S30" s="1313"/>
      <c r="T30" s="1313"/>
      <c r="U30" s="1313"/>
      <c r="V30" s="1313"/>
      <c r="W30" s="1313"/>
      <c r="X30" s="1313"/>
      <c r="Y30" s="1313"/>
      <c r="Z30" s="1313"/>
      <c r="AA30" s="1313"/>
      <c r="AB30" s="1313"/>
      <c r="AC30" s="1313"/>
      <c r="AD30" s="1313"/>
      <c r="AE30" s="1313"/>
      <c r="AF30" s="1313"/>
      <c r="AG30" s="1313"/>
      <c r="AH30" s="1313"/>
      <c r="AI30" s="1313"/>
      <c r="AJ30" s="1313"/>
      <c r="AK30" s="1313"/>
      <c r="AL30" s="1313"/>
      <c r="AM30" s="1313"/>
      <c r="AN30" s="1313"/>
      <c r="AO30" s="1313"/>
      <c r="AP30" s="1313"/>
      <c r="AQ30" s="1314"/>
      <c r="AR30" s="1314"/>
      <c r="AS30" s="1314"/>
      <c r="AT30" s="1314"/>
      <c r="AU30" s="1314"/>
      <c r="AV30" s="1314"/>
      <c r="AW30" s="1314"/>
      <c r="AX30" s="1314"/>
      <c r="AY30" s="505"/>
      <c r="AZ30" s="506"/>
      <c r="BA30" s="1301" t="str">
        <f>MID(SUVAHAVUJ!AF56,1,1)</f>
        <v xml:space="preserve"> </v>
      </c>
      <c r="BB30" s="1301"/>
      <c r="BC30" s="1301"/>
      <c r="BD30" s="1301"/>
      <c r="BE30" s="1301"/>
      <c r="BF30" s="1301"/>
      <c r="BG30" s="1301" t="str">
        <f>MID(SUVAHAVUJ!AF56,2,1)</f>
        <v xml:space="preserve"> </v>
      </c>
      <c r="BH30" s="1301"/>
      <c r="BI30" s="1301"/>
      <c r="BJ30" s="1301"/>
      <c r="BK30" s="1301"/>
      <c r="BL30" s="1301" t="str">
        <f>MID(SUVAHAVUJ!AF56,3,1)</f>
        <v xml:space="preserve"> </v>
      </c>
      <c r="BM30" s="1301"/>
      <c r="BN30" s="1301"/>
      <c r="BO30" s="1301"/>
      <c r="BP30" s="1301"/>
      <c r="BQ30" s="1301"/>
      <c r="BR30" s="1301" t="str">
        <f>MID(SUVAHAVUJ!AF56,4,1)</f>
        <v xml:space="preserve"> </v>
      </c>
      <c r="BS30" s="1301"/>
      <c r="BT30" s="1301"/>
      <c r="BU30" s="1301"/>
      <c r="BV30" s="1301"/>
      <c r="BW30" s="1301" t="str">
        <f>MID(SUVAHAVUJ!AF56,5,1)</f>
        <v xml:space="preserve"> </v>
      </c>
      <c r="BX30" s="1301"/>
      <c r="BY30" s="1301"/>
      <c r="BZ30" s="1301"/>
      <c r="CA30" s="1301"/>
      <c r="CB30" s="1301"/>
      <c r="CC30" s="1301" t="str">
        <f>MID(SUVAHAVUJ!AF56,6,1)</f>
        <v>7</v>
      </c>
      <c r="CD30" s="1301"/>
      <c r="CE30" s="1301"/>
      <c r="CF30" s="1301"/>
      <c r="CG30" s="1301"/>
      <c r="CH30" s="1301" t="str">
        <f>MID(SUVAHAVUJ!AF56,7,1)</f>
        <v>7</v>
      </c>
      <c r="CI30" s="1301"/>
      <c r="CJ30" s="1301"/>
      <c r="CK30" s="1301"/>
      <c r="CL30" s="1301"/>
      <c r="CM30" s="1301"/>
      <c r="CN30" s="1301" t="str">
        <f>MID(SUVAHAVUJ!AF56,8,1)</f>
        <v>7</v>
      </c>
      <c r="CO30" s="1301"/>
      <c r="CP30" s="1301"/>
      <c r="CQ30" s="1301"/>
      <c r="CR30" s="1301"/>
      <c r="CS30" s="1301" t="str">
        <f>MID(SUVAHAVUJ!AF56,9,1)</f>
        <v>6</v>
      </c>
      <c r="CT30" s="1301"/>
      <c r="CU30" s="1301"/>
      <c r="CV30" s="1301"/>
      <c r="CW30" s="1301"/>
      <c r="CX30" s="1301"/>
      <c r="CY30" s="1301" t="str">
        <f>MID(SUVAHAVUJ!AF56,10,1)</f>
        <v>6</v>
      </c>
      <c r="CZ30" s="1301"/>
      <c r="DA30" s="1301"/>
      <c r="DB30" s="1301"/>
      <c r="DC30" s="1301"/>
      <c r="DD30" s="1301" t="str">
        <f>MID(SUVAHAVUJ!AF56,11,1)</f>
        <v>4</v>
      </c>
      <c r="DE30" s="1301"/>
      <c r="DF30" s="1301"/>
      <c r="DG30" s="1301"/>
      <c r="DH30" s="1301"/>
      <c r="DI30" s="1304"/>
      <c r="DJ30" s="1305"/>
      <c r="DK30" s="1305"/>
      <c r="DL30" s="1305"/>
      <c r="DM30" s="1305"/>
      <c r="DN30" s="1305"/>
      <c r="DO30" s="1305"/>
      <c r="DP30" s="1305"/>
      <c r="DQ30" s="1305"/>
      <c r="DR30" s="1305"/>
      <c r="DS30" s="1305"/>
      <c r="DT30" s="1305"/>
      <c r="DU30" s="1305"/>
      <c r="DV30" s="1305"/>
      <c r="DW30" s="1305"/>
      <c r="DX30" s="1305"/>
      <c r="DY30" s="1305"/>
      <c r="DZ30" s="1305"/>
      <c r="EA30" s="1305"/>
      <c r="EB30" s="1305"/>
      <c r="EC30" s="1305"/>
      <c r="ED30" s="1305"/>
      <c r="EE30" s="1305"/>
      <c r="EF30" s="1305"/>
      <c r="EG30" s="1305"/>
      <c r="EH30" s="1305"/>
      <c r="EI30" s="1305"/>
      <c r="EJ30" s="1305"/>
      <c r="EK30" s="1305"/>
      <c r="EL30" s="1305"/>
      <c r="EM30" s="1305"/>
      <c r="EN30" s="505"/>
      <c r="EO30" s="506"/>
      <c r="EP30" s="1301" t="str">
        <f>MID(SUVAHAVUJ!AG56,1,1)</f>
        <v xml:space="preserve"> </v>
      </c>
      <c r="EQ30" s="1301"/>
      <c r="ER30" s="1301"/>
      <c r="ES30" s="1301"/>
      <c r="ET30" s="1301"/>
      <c r="EU30" s="1301"/>
      <c r="EV30" s="1301" t="str">
        <f>MID(SUVAHAVUJ!AG56,2,1)</f>
        <v xml:space="preserve"> </v>
      </c>
      <c r="EW30" s="1301"/>
      <c r="EX30" s="1301"/>
      <c r="EY30" s="1301"/>
      <c r="EZ30" s="1301"/>
      <c r="FA30" s="1301" t="str">
        <f>MID(SUVAHAVUJ!AG56,3,1)</f>
        <v xml:space="preserve"> </v>
      </c>
      <c r="FB30" s="1301"/>
      <c r="FC30" s="1301"/>
      <c r="FD30" s="1301"/>
      <c r="FE30" s="1301"/>
      <c r="FF30" s="1301"/>
      <c r="FG30" s="1301" t="str">
        <f>MID(SUVAHAVUJ!AG56,4,1)</f>
        <v xml:space="preserve"> </v>
      </c>
      <c r="FH30" s="1301"/>
      <c r="FI30" s="1301"/>
      <c r="FJ30" s="1301"/>
      <c r="FK30" s="1301"/>
      <c r="FL30" s="1301" t="str">
        <f>MID(SUVAHAVUJ!AG56,5,1)</f>
        <v>1</v>
      </c>
      <c r="FM30" s="1301"/>
      <c r="FN30" s="1301"/>
      <c r="FO30" s="1301"/>
      <c r="FP30" s="1301"/>
      <c r="FQ30" s="1301"/>
      <c r="FR30" s="1301" t="str">
        <f>MID(SUVAHAVUJ!AG56,6,1)</f>
        <v>1</v>
      </c>
      <c r="FS30" s="1301"/>
      <c r="FT30" s="1301"/>
      <c r="FU30" s="1301"/>
      <c r="FV30" s="1301"/>
      <c r="FW30" s="1301" t="str">
        <f>MID(SUVAHAVUJ!AG56,7,1)</f>
        <v>0</v>
      </c>
      <c r="FX30" s="1301"/>
      <c r="FY30" s="1301"/>
      <c r="FZ30" s="1301"/>
      <c r="GA30" s="1301"/>
      <c r="GB30" s="1301"/>
      <c r="GC30" s="1301" t="str">
        <f>MID(SUVAHAVUJ!AG56,8,1)</f>
        <v>2</v>
      </c>
      <c r="GD30" s="1301"/>
      <c r="GE30" s="1301"/>
      <c r="GF30" s="1301"/>
      <c r="GG30" s="1301"/>
      <c r="GH30" s="1301" t="str">
        <f>MID(SUVAHAVUJ!AG56,9,1)</f>
        <v>0</v>
      </c>
      <c r="GI30" s="1301"/>
      <c r="GJ30" s="1301"/>
      <c r="GK30" s="1301"/>
      <c r="GL30" s="1301"/>
      <c r="GM30" s="1301"/>
      <c r="GN30" s="1301" t="str">
        <f>MID(SUVAHAVUJ!AG56,10,1)</f>
        <v>2</v>
      </c>
      <c r="GO30" s="1301"/>
      <c r="GP30" s="1301"/>
      <c r="GQ30" s="1301"/>
      <c r="GR30" s="1301"/>
      <c r="GS30" s="1302" t="str">
        <f>MID(SUVAHAVUJ!AG56,11,1)</f>
        <v>7</v>
      </c>
      <c r="GT30" s="1302"/>
      <c r="GU30" s="1302"/>
      <c r="GV30" s="1302"/>
      <c r="GW30" s="1303"/>
    </row>
    <row r="31" spans="2:205" s="142" customFormat="1" ht="23.25" customHeight="1" x14ac:dyDescent="0.2">
      <c r="B31" s="1307" t="s">
        <v>2491</v>
      </c>
      <c r="C31" s="1307"/>
      <c r="D31" s="1307"/>
      <c r="E31" s="1307"/>
      <c r="F31" s="1307"/>
      <c r="G31" s="1307"/>
      <c r="H31" s="1307"/>
      <c r="I31" s="1307"/>
      <c r="J31" s="1307"/>
      <c r="K31" s="1307"/>
      <c r="L31" s="1372" t="s">
        <v>3247</v>
      </c>
      <c r="M31" s="1372"/>
      <c r="N31" s="1372"/>
      <c r="O31" s="1372"/>
      <c r="P31" s="1372"/>
      <c r="Q31" s="1372"/>
      <c r="R31" s="1372"/>
      <c r="S31" s="1372"/>
      <c r="T31" s="1372"/>
      <c r="U31" s="1372"/>
      <c r="V31" s="1372"/>
      <c r="W31" s="1372"/>
      <c r="X31" s="1372"/>
      <c r="Y31" s="1372"/>
      <c r="Z31" s="1372"/>
      <c r="AA31" s="1372"/>
      <c r="AB31" s="1372"/>
      <c r="AC31" s="1372"/>
      <c r="AD31" s="1372"/>
      <c r="AE31" s="1372"/>
      <c r="AF31" s="1372"/>
      <c r="AG31" s="1372"/>
      <c r="AH31" s="1372"/>
      <c r="AI31" s="1372"/>
      <c r="AJ31" s="1372"/>
      <c r="AK31" s="1372"/>
      <c r="AL31" s="1372"/>
      <c r="AM31" s="1372"/>
      <c r="AN31" s="1372"/>
      <c r="AO31" s="1372"/>
      <c r="AP31" s="1372"/>
      <c r="AQ31" s="1310" t="s">
        <v>607</v>
      </c>
      <c r="AR31" s="1310"/>
      <c r="AS31" s="1310"/>
      <c r="AT31" s="1310"/>
      <c r="AU31" s="1310"/>
      <c r="AV31" s="1310"/>
      <c r="AW31" s="1310"/>
      <c r="AX31" s="1310"/>
      <c r="AY31" s="505"/>
      <c r="AZ31" s="506"/>
      <c r="BA31" s="1301" t="str">
        <f>MID(SUVAHAVUJ!AD57,1,1)</f>
        <v xml:space="preserve"> </v>
      </c>
      <c r="BB31" s="1301"/>
      <c r="BC31" s="1301"/>
      <c r="BD31" s="1301"/>
      <c r="BE31" s="1301"/>
      <c r="BF31" s="1301"/>
      <c r="BG31" s="1301" t="str">
        <f>MID(SUVAHAVUJ!AD57,2,1)</f>
        <v xml:space="preserve"> </v>
      </c>
      <c r="BH31" s="1301"/>
      <c r="BI31" s="1301"/>
      <c r="BJ31" s="1301"/>
      <c r="BK31" s="1301"/>
      <c r="BL31" s="1301" t="str">
        <f>MID(SUVAHAVUJ!AD57,3,1)</f>
        <v xml:space="preserve"> </v>
      </c>
      <c r="BM31" s="1301"/>
      <c r="BN31" s="1301"/>
      <c r="BO31" s="1301"/>
      <c r="BP31" s="1301"/>
      <c r="BQ31" s="1301"/>
      <c r="BR31" s="1301" t="str">
        <f>MID(SUVAHAVUJ!AD57,4,1)</f>
        <v xml:space="preserve"> </v>
      </c>
      <c r="BS31" s="1301"/>
      <c r="BT31" s="1301"/>
      <c r="BU31" s="1301"/>
      <c r="BV31" s="1301"/>
      <c r="BW31" s="1301" t="str">
        <f>MID(SUVAHAVUJ!AD57,5,1)</f>
        <v>1</v>
      </c>
      <c r="BX31" s="1301"/>
      <c r="BY31" s="1301"/>
      <c r="BZ31" s="1301"/>
      <c r="CA31" s="1301"/>
      <c r="CB31" s="1301"/>
      <c r="CC31" s="1301" t="str">
        <f>MID(SUVAHAVUJ!AD57,6,1)</f>
        <v>9</v>
      </c>
      <c r="CD31" s="1301"/>
      <c r="CE31" s="1301"/>
      <c r="CF31" s="1301"/>
      <c r="CG31" s="1301"/>
      <c r="CH31" s="1301" t="str">
        <f>MID(SUVAHAVUJ!AD57,7,1)</f>
        <v>9</v>
      </c>
      <c r="CI31" s="1301"/>
      <c r="CJ31" s="1301"/>
      <c r="CK31" s="1301"/>
      <c r="CL31" s="1301"/>
      <c r="CM31" s="1301"/>
      <c r="CN31" s="1301" t="str">
        <f>MID(SUVAHAVUJ!AD57,8,1)</f>
        <v>4</v>
      </c>
      <c r="CO31" s="1301"/>
      <c r="CP31" s="1301"/>
      <c r="CQ31" s="1301"/>
      <c r="CR31" s="1301"/>
      <c r="CS31" s="1301" t="str">
        <f>MID(SUVAHAVUJ!AD57,9,1)</f>
        <v>8</v>
      </c>
      <c r="CT31" s="1301"/>
      <c r="CU31" s="1301"/>
      <c r="CV31" s="1301"/>
      <c r="CW31" s="1301"/>
      <c r="CX31" s="1301"/>
      <c r="CY31" s="1301" t="str">
        <f>MID(SUVAHAVUJ!AD57,10,1)</f>
        <v>7</v>
      </c>
      <c r="CZ31" s="1301"/>
      <c r="DA31" s="1301"/>
      <c r="DB31" s="1301"/>
      <c r="DC31" s="1301"/>
      <c r="DD31" s="1301" t="str">
        <f>MID(SUVAHAVUJ!AD57,11,1)</f>
        <v>4</v>
      </c>
      <c r="DE31" s="1301"/>
      <c r="DF31" s="1301"/>
      <c r="DG31" s="1301"/>
      <c r="DH31" s="1301"/>
      <c r="DI31" s="1304"/>
      <c r="DJ31" s="505"/>
      <c r="DK31" s="506"/>
      <c r="DL31" s="1301" t="str">
        <f>MID(SUVAHAVUJ!AE57,1,1)</f>
        <v xml:space="preserve"> </v>
      </c>
      <c r="DM31" s="1301"/>
      <c r="DN31" s="1301"/>
      <c r="DO31" s="1301"/>
      <c r="DP31" s="1301"/>
      <c r="DQ31" s="1301"/>
      <c r="DR31" s="1301" t="str">
        <f>MID(SUVAHAVUJ!AE57,2,1)</f>
        <v xml:space="preserve"> </v>
      </c>
      <c r="DS31" s="1301"/>
      <c r="DT31" s="1301"/>
      <c r="DU31" s="1301"/>
      <c r="DV31" s="1301"/>
      <c r="DW31" s="1301" t="str">
        <f>MID(SUVAHAVUJ!AE57,3,1)</f>
        <v xml:space="preserve"> </v>
      </c>
      <c r="DX31" s="1301"/>
      <c r="DY31" s="1301"/>
      <c r="DZ31" s="1301"/>
      <c r="EA31" s="1301"/>
      <c r="EB31" s="1301"/>
      <c r="EC31" s="1301" t="str">
        <f>MID(SUVAHAVUJ!AE57,4,1)</f>
        <v xml:space="preserve"> </v>
      </c>
      <c r="ED31" s="1301"/>
      <c r="EE31" s="1301"/>
      <c r="EF31" s="1301"/>
      <c r="EG31" s="1301"/>
      <c r="EH31" s="1301" t="str">
        <f>MID(SUVAHAVUJ!AE57,5,1)</f>
        <v>1</v>
      </c>
      <c r="EI31" s="1301"/>
      <c r="EJ31" s="1301"/>
      <c r="EK31" s="1301"/>
      <c r="EL31" s="1301"/>
      <c r="EM31" s="1301"/>
      <c r="EN31" s="1301" t="str">
        <f>MID(SUVAHAVUJ!AE57,6,1)</f>
        <v>2</v>
      </c>
      <c r="EO31" s="1301"/>
      <c r="EP31" s="1301"/>
      <c r="EQ31" s="1301"/>
      <c r="ER31" s="1301"/>
      <c r="ES31" s="1301" t="str">
        <f>MID(SUVAHAVUJ!AE57,7,1)</f>
        <v>1</v>
      </c>
      <c r="ET31" s="1301"/>
      <c r="EU31" s="1301"/>
      <c r="EV31" s="1301"/>
      <c r="EW31" s="1301"/>
      <c r="EX31" s="1301"/>
      <c r="EY31" s="1301" t="str">
        <f>MID(SUVAHAVUJ!AE57,8,1)</f>
        <v>7</v>
      </c>
      <c r="EZ31" s="1301"/>
      <c r="FA31" s="1301"/>
      <c r="FB31" s="1301"/>
      <c r="FC31" s="1301"/>
      <c r="FD31" s="1301" t="str">
        <f>MID(SUVAHAVUJ!AE57,9,1)</f>
        <v>2</v>
      </c>
      <c r="FE31" s="1301"/>
      <c r="FF31" s="1301"/>
      <c r="FG31" s="1301"/>
      <c r="FH31" s="1301"/>
      <c r="FI31" s="1301"/>
      <c r="FJ31" s="1301" t="str">
        <f>MID(SUVAHAVUJ!AE57,10,1)</f>
        <v>1</v>
      </c>
      <c r="FK31" s="1301"/>
      <c r="FL31" s="1301"/>
      <c r="FM31" s="1301"/>
      <c r="FN31" s="1301"/>
      <c r="FO31" s="1302" t="str">
        <f>MID(SUVAHAVUJ!AE57,11,1)</f>
        <v>0</v>
      </c>
      <c r="FP31" s="1302"/>
      <c r="FQ31" s="1302"/>
      <c r="FR31" s="1302"/>
      <c r="FS31" s="1303"/>
      <c r="FT31" s="1306"/>
      <c r="FU31" s="1306"/>
      <c r="FV31" s="1306"/>
      <c r="FW31" s="1306"/>
      <c r="FX31" s="1306"/>
      <c r="FY31" s="1306"/>
      <c r="FZ31" s="1306"/>
      <c r="GA31" s="1306"/>
      <c r="GB31" s="1306"/>
      <c r="GC31" s="1306"/>
      <c r="GD31" s="1306"/>
      <c r="GE31" s="1306"/>
      <c r="GF31" s="1306"/>
      <c r="GG31" s="1306"/>
      <c r="GH31" s="1306"/>
      <c r="GI31" s="1306"/>
      <c r="GJ31" s="1306"/>
      <c r="GK31" s="1306"/>
      <c r="GL31" s="1306"/>
      <c r="GM31" s="1306"/>
      <c r="GN31" s="1306"/>
      <c r="GO31" s="1306"/>
      <c r="GP31" s="1306"/>
      <c r="GQ31" s="1306"/>
      <c r="GR31" s="1306"/>
      <c r="GS31" s="1306"/>
      <c r="GT31" s="1306"/>
      <c r="GU31" s="1306"/>
      <c r="GV31" s="1306"/>
      <c r="GW31" s="1306"/>
    </row>
    <row r="32" spans="2:205" ht="23.25" customHeight="1" x14ac:dyDescent="0.2">
      <c r="B32" s="1307"/>
      <c r="C32" s="1307"/>
      <c r="D32" s="1307"/>
      <c r="E32" s="1307"/>
      <c r="F32" s="1307"/>
      <c r="G32" s="1307"/>
      <c r="H32" s="1307"/>
      <c r="I32" s="1307"/>
      <c r="J32" s="1307"/>
      <c r="K32" s="1307"/>
      <c r="L32" s="1372"/>
      <c r="M32" s="1372"/>
      <c r="N32" s="1372"/>
      <c r="O32" s="1372"/>
      <c r="P32" s="1372"/>
      <c r="Q32" s="1372"/>
      <c r="R32" s="1372"/>
      <c r="S32" s="1372"/>
      <c r="T32" s="1372"/>
      <c r="U32" s="1372"/>
      <c r="V32" s="1372"/>
      <c r="W32" s="1372"/>
      <c r="X32" s="1372"/>
      <c r="Y32" s="1372"/>
      <c r="Z32" s="1372"/>
      <c r="AA32" s="1372"/>
      <c r="AB32" s="1372"/>
      <c r="AC32" s="1372"/>
      <c r="AD32" s="1372"/>
      <c r="AE32" s="1372"/>
      <c r="AF32" s="1372"/>
      <c r="AG32" s="1372"/>
      <c r="AH32" s="1372"/>
      <c r="AI32" s="1372"/>
      <c r="AJ32" s="1372"/>
      <c r="AK32" s="1372"/>
      <c r="AL32" s="1372"/>
      <c r="AM32" s="1372"/>
      <c r="AN32" s="1372"/>
      <c r="AO32" s="1372"/>
      <c r="AP32" s="1372"/>
      <c r="AQ32" s="1310"/>
      <c r="AR32" s="1310"/>
      <c r="AS32" s="1310"/>
      <c r="AT32" s="1310"/>
      <c r="AU32" s="1310"/>
      <c r="AV32" s="1310"/>
      <c r="AW32" s="1310"/>
      <c r="AX32" s="1310"/>
      <c r="AY32" s="505"/>
      <c r="AZ32" s="506"/>
      <c r="BA32" s="1301" t="str">
        <f>MID(SUVAHAVUJ!AF57,1,1)</f>
        <v xml:space="preserve"> </v>
      </c>
      <c r="BB32" s="1301"/>
      <c r="BC32" s="1301"/>
      <c r="BD32" s="1301"/>
      <c r="BE32" s="1301"/>
      <c r="BF32" s="1301"/>
      <c r="BG32" s="1301" t="str">
        <f>MID(SUVAHAVUJ!AF57,2,1)</f>
        <v xml:space="preserve"> </v>
      </c>
      <c r="BH32" s="1301"/>
      <c r="BI32" s="1301"/>
      <c r="BJ32" s="1301"/>
      <c r="BK32" s="1301"/>
      <c r="BL32" s="1301" t="str">
        <f>MID(SUVAHAVUJ!AF57,3,1)</f>
        <v xml:space="preserve"> </v>
      </c>
      <c r="BM32" s="1301"/>
      <c r="BN32" s="1301"/>
      <c r="BO32" s="1301"/>
      <c r="BP32" s="1301"/>
      <c r="BQ32" s="1301"/>
      <c r="BR32" s="1301" t="str">
        <f>MID(SUVAHAVUJ!AF57,4,1)</f>
        <v xml:space="preserve"> </v>
      </c>
      <c r="BS32" s="1301"/>
      <c r="BT32" s="1301"/>
      <c r="BU32" s="1301"/>
      <c r="BV32" s="1301"/>
      <c r="BW32" s="1301" t="str">
        <f>MID(SUVAHAVUJ!AF57,5,1)</f>
        <v xml:space="preserve"> </v>
      </c>
      <c r="BX32" s="1301"/>
      <c r="BY32" s="1301"/>
      <c r="BZ32" s="1301"/>
      <c r="CA32" s="1301"/>
      <c r="CB32" s="1301"/>
      <c r="CC32" s="1301" t="str">
        <f>MID(SUVAHAVUJ!AF57,6,1)</f>
        <v>7</v>
      </c>
      <c r="CD32" s="1301"/>
      <c r="CE32" s="1301"/>
      <c r="CF32" s="1301"/>
      <c r="CG32" s="1301"/>
      <c r="CH32" s="1301" t="str">
        <f>MID(SUVAHAVUJ!AF57,7,1)</f>
        <v>7</v>
      </c>
      <c r="CI32" s="1301"/>
      <c r="CJ32" s="1301"/>
      <c r="CK32" s="1301"/>
      <c r="CL32" s="1301"/>
      <c r="CM32" s="1301"/>
      <c r="CN32" s="1301" t="str">
        <f>MID(SUVAHAVUJ!AF57,8,1)</f>
        <v>7</v>
      </c>
      <c r="CO32" s="1301"/>
      <c r="CP32" s="1301"/>
      <c r="CQ32" s="1301"/>
      <c r="CR32" s="1301"/>
      <c r="CS32" s="1301" t="str">
        <f>MID(SUVAHAVUJ!AF57,9,1)</f>
        <v>6</v>
      </c>
      <c r="CT32" s="1301"/>
      <c r="CU32" s="1301"/>
      <c r="CV32" s="1301"/>
      <c r="CW32" s="1301"/>
      <c r="CX32" s="1301"/>
      <c r="CY32" s="1301" t="str">
        <f>MID(SUVAHAVUJ!AF57,10,1)</f>
        <v>6</v>
      </c>
      <c r="CZ32" s="1301"/>
      <c r="DA32" s="1301"/>
      <c r="DB32" s="1301"/>
      <c r="DC32" s="1301"/>
      <c r="DD32" s="1301" t="str">
        <f>MID(SUVAHAVUJ!AF57,11,1)</f>
        <v>4</v>
      </c>
      <c r="DE32" s="1301"/>
      <c r="DF32" s="1301"/>
      <c r="DG32" s="1301"/>
      <c r="DH32" s="1301"/>
      <c r="DI32" s="1304"/>
      <c r="DJ32" s="1305"/>
      <c r="DK32" s="1305"/>
      <c r="DL32" s="1305"/>
      <c r="DM32" s="1305"/>
      <c r="DN32" s="1305"/>
      <c r="DO32" s="1305"/>
      <c r="DP32" s="1305"/>
      <c r="DQ32" s="1305"/>
      <c r="DR32" s="1305"/>
      <c r="DS32" s="1305"/>
      <c r="DT32" s="1305"/>
      <c r="DU32" s="1305"/>
      <c r="DV32" s="1305"/>
      <c r="DW32" s="1305"/>
      <c r="DX32" s="1305"/>
      <c r="DY32" s="1305"/>
      <c r="DZ32" s="1305"/>
      <c r="EA32" s="1305"/>
      <c r="EB32" s="1305"/>
      <c r="EC32" s="1305"/>
      <c r="ED32" s="1305"/>
      <c r="EE32" s="1305"/>
      <c r="EF32" s="1305"/>
      <c r="EG32" s="1305"/>
      <c r="EH32" s="1305"/>
      <c r="EI32" s="1305"/>
      <c r="EJ32" s="1305"/>
      <c r="EK32" s="1305"/>
      <c r="EL32" s="1305"/>
      <c r="EM32" s="1305"/>
      <c r="EN32" s="505"/>
      <c r="EO32" s="506"/>
      <c r="EP32" s="1301" t="str">
        <f>MID(SUVAHAVUJ!AG57,1,1)</f>
        <v xml:space="preserve"> </v>
      </c>
      <c r="EQ32" s="1301"/>
      <c r="ER32" s="1301"/>
      <c r="ES32" s="1301"/>
      <c r="ET32" s="1301"/>
      <c r="EU32" s="1301"/>
      <c r="EV32" s="1301" t="str">
        <f>MID(SUVAHAVUJ!AG57,2,1)</f>
        <v xml:space="preserve"> </v>
      </c>
      <c r="EW32" s="1301"/>
      <c r="EX32" s="1301"/>
      <c r="EY32" s="1301"/>
      <c r="EZ32" s="1301"/>
      <c r="FA32" s="1301" t="str">
        <f>MID(SUVAHAVUJ!AG57,3,1)</f>
        <v xml:space="preserve"> </v>
      </c>
      <c r="FB32" s="1301"/>
      <c r="FC32" s="1301"/>
      <c r="FD32" s="1301"/>
      <c r="FE32" s="1301"/>
      <c r="FF32" s="1301"/>
      <c r="FG32" s="1301" t="str">
        <f>MID(SUVAHAVUJ!AG57,4,1)</f>
        <v xml:space="preserve"> </v>
      </c>
      <c r="FH32" s="1301"/>
      <c r="FI32" s="1301"/>
      <c r="FJ32" s="1301"/>
      <c r="FK32" s="1301"/>
      <c r="FL32" s="1301" t="str">
        <f>MID(SUVAHAVUJ!AG57,5,1)</f>
        <v>1</v>
      </c>
      <c r="FM32" s="1301"/>
      <c r="FN32" s="1301"/>
      <c r="FO32" s="1301"/>
      <c r="FP32" s="1301"/>
      <c r="FQ32" s="1301"/>
      <c r="FR32" s="1301" t="str">
        <f>MID(SUVAHAVUJ!AG57,6,1)</f>
        <v>1</v>
      </c>
      <c r="FS32" s="1301"/>
      <c r="FT32" s="1301"/>
      <c r="FU32" s="1301"/>
      <c r="FV32" s="1301"/>
      <c r="FW32" s="1301" t="str">
        <f>MID(SUVAHAVUJ!AG57,7,1)</f>
        <v>0</v>
      </c>
      <c r="FX32" s="1301"/>
      <c r="FY32" s="1301"/>
      <c r="FZ32" s="1301"/>
      <c r="GA32" s="1301"/>
      <c r="GB32" s="1301"/>
      <c r="GC32" s="1301" t="str">
        <f>MID(SUVAHAVUJ!AG57,8,1)</f>
        <v>2</v>
      </c>
      <c r="GD32" s="1301"/>
      <c r="GE32" s="1301"/>
      <c r="GF32" s="1301"/>
      <c r="GG32" s="1301"/>
      <c r="GH32" s="1301" t="str">
        <f>MID(SUVAHAVUJ!AG57,9,1)</f>
        <v>0</v>
      </c>
      <c r="GI32" s="1301"/>
      <c r="GJ32" s="1301"/>
      <c r="GK32" s="1301"/>
      <c r="GL32" s="1301"/>
      <c r="GM32" s="1301"/>
      <c r="GN32" s="1301" t="str">
        <f>MID(SUVAHAVUJ!AG57,10,1)</f>
        <v>2</v>
      </c>
      <c r="GO32" s="1301"/>
      <c r="GP32" s="1301"/>
      <c r="GQ32" s="1301"/>
      <c r="GR32" s="1301"/>
      <c r="GS32" s="1302" t="str">
        <f>MID(SUVAHAVUJ!AG57,11,1)</f>
        <v>7</v>
      </c>
      <c r="GT32" s="1302"/>
      <c r="GU32" s="1302"/>
      <c r="GV32" s="1302"/>
      <c r="GW32" s="1303"/>
    </row>
    <row r="33" spans="1:205" s="142" customFormat="1" ht="23.25" customHeight="1" x14ac:dyDescent="0.2">
      <c r="B33" s="1307" t="s">
        <v>2495</v>
      </c>
      <c r="C33" s="1307"/>
      <c r="D33" s="1307"/>
      <c r="E33" s="1307"/>
      <c r="F33" s="1307"/>
      <c r="G33" s="1307"/>
      <c r="H33" s="1307"/>
      <c r="I33" s="1307"/>
      <c r="J33" s="1307"/>
      <c r="K33" s="1307"/>
      <c r="L33" s="1372" t="s">
        <v>3236</v>
      </c>
      <c r="M33" s="1372"/>
      <c r="N33" s="1372"/>
      <c r="O33" s="1372"/>
      <c r="P33" s="1372"/>
      <c r="Q33" s="1372"/>
      <c r="R33" s="1372"/>
      <c r="S33" s="1372"/>
      <c r="T33" s="1372"/>
      <c r="U33" s="1372"/>
      <c r="V33" s="1372"/>
      <c r="W33" s="1372"/>
      <c r="X33" s="1372"/>
      <c r="Y33" s="1372"/>
      <c r="Z33" s="1372"/>
      <c r="AA33" s="1372"/>
      <c r="AB33" s="1372"/>
      <c r="AC33" s="1372"/>
      <c r="AD33" s="1372"/>
      <c r="AE33" s="1372"/>
      <c r="AF33" s="1372"/>
      <c r="AG33" s="1372"/>
      <c r="AH33" s="1372"/>
      <c r="AI33" s="1372"/>
      <c r="AJ33" s="1372"/>
      <c r="AK33" s="1372"/>
      <c r="AL33" s="1372"/>
      <c r="AM33" s="1372"/>
      <c r="AN33" s="1372"/>
      <c r="AO33" s="1372"/>
      <c r="AP33" s="1372"/>
      <c r="AQ33" s="1310" t="s">
        <v>623</v>
      </c>
      <c r="AR33" s="1310"/>
      <c r="AS33" s="1310"/>
      <c r="AT33" s="1310"/>
      <c r="AU33" s="1310"/>
      <c r="AV33" s="1310"/>
      <c r="AW33" s="1310"/>
      <c r="AX33" s="1310"/>
      <c r="AY33" s="505"/>
      <c r="AZ33" s="506"/>
      <c r="BA33" s="1301" t="str">
        <f>MID(SUVAHAVUJ!AD58,1,1)</f>
        <v xml:space="preserve"> </v>
      </c>
      <c r="BB33" s="1301"/>
      <c r="BC33" s="1301"/>
      <c r="BD33" s="1301"/>
      <c r="BE33" s="1301"/>
      <c r="BF33" s="1301"/>
      <c r="BG33" s="1301" t="str">
        <f>MID(SUVAHAVUJ!AD58,2,1)</f>
        <v xml:space="preserve"> </v>
      </c>
      <c r="BH33" s="1301"/>
      <c r="BI33" s="1301"/>
      <c r="BJ33" s="1301"/>
      <c r="BK33" s="1301"/>
      <c r="BL33" s="1301" t="str">
        <f>MID(SUVAHAVUJ!AD58,3,1)</f>
        <v xml:space="preserve"> </v>
      </c>
      <c r="BM33" s="1301"/>
      <c r="BN33" s="1301"/>
      <c r="BO33" s="1301"/>
      <c r="BP33" s="1301"/>
      <c r="BQ33" s="1301"/>
      <c r="BR33" s="1301" t="str">
        <f>MID(SUVAHAVUJ!AD58,4,1)</f>
        <v xml:space="preserve"> </v>
      </c>
      <c r="BS33" s="1301"/>
      <c r="BT33" s="1301"/>
      <c r="BU33" s="1301"/>
      <c r="BV33" s="1301"/>
      <c r="BW33" s="1301" t="str">
        <f>MID(SUVAHAVUJ!AD58,5,1)</f>
        <v xml:space="preserve"> </v>
      </c>
      <c r="BX33" s="1301"/>
      <c r="BY33" s="1301"/>
      <c r="BZ33" s="1301"/>
      <c r="CA33" s="1301"/>
      <c r="CB33" s="1301"/>
      <c r="CC33" s="1301" t="str">
        <f>MID(SUVAHAVUJ!AD58,6,1)</f>
        <v xml:space="preserve"> </v>
      </c>
      <c r="CD33" s="1301"/>
      <c r="CE33" s="1301"/>
      <c r="CF33" s="1301"/>
      <c r="CG33" s="1301"/>
      <c r="CH33" s="1301" t="str">
        <f>MID(SUVAHAVUJ!AD58,7,1)</f>
        <v xml:space="preserve"> </v>
      </c>
      <c r="CI33" s="1301"/>
      <c r="CJ33" s="1301"/>
      <c r="CK33" s="1301"/>
      <c r="CL33" s="1301"/>
      <c r="CM33" s="1301"/>
      <c r="CN33" s="1301" t="str">
        <f>MID(SUVAHAVUJ!AD58,8,1)</f>
        <v xml:space="preserve"> </v>
      </c>
      <c r="CO33" s="1301"/>
      <c r="CP33" s="1301"/>
      <c r="CQ33" s="1301"/>
      <c r="CR33" s="1301"/>
      <c r="CS33" s="1301" t="str">
        <f>MID(SUVAHAVUJ!AD58,9,1)</f>
        <v xml:space="preserve"> </v>
      </c>
      <c r="CT33" s="1301"/>
      <c r="CU33" s="1301"/>
      <c r="CV33" s="1301"/>
      <c r="CW33" s="1301"/>
      <c r="CX33" s="1301"/>
      <c r="CY33" s="1301" t="str">
        <f>MID(SUVAHAVUJ!AD58,10,1)</f>
        <v xml:space="preserve"> </v>
      </c>
      <c r="CZ33" s="1301"/>
      <c r="DA33" s="1301"/>
      <c r="DB33" s="1301"/>
      <c r="DC33" s="1301"/>
      <c r="DD33" s="1301" t="str">
        <f>MID(SUVAHAVUJ!AD58,11,1)</f>
        <v>0</v>
      </c>
      <c r="DE33" s="1301"/>
      <c r="DF33" s="1301"/>
      <c r="DG33" s="1301"/>
      <c r="DH33" s="1301"/>
      <c r="DI33" s="1304"/>
      <c r="DJ33" s="505"/>
      <c r="DK33" s="506"/>
      <c r="DL33" s="1301" t="str">
        <f>MID(SUVAHAVUJ!AE58,1,1)</f>
        <v xml:space="preserve"> </v>
      </c>
      <c r="DM33" s="1301"/>
      <c r="DN33" s="1301"/>
      <c r="DO33" s="1301"/>
      <c r="DP33" s="1301"/>
      <c r="DQ33" s="1301"/>
      <c r="DR33" s="1301" t="str">
        <f>MID(SUVAHAVUJ!AE58,2,1)</f>
        <v xml:space="preserve"> </v>
      </c>
      <c r="DS33" s="1301"/>
      <c r="DT33" s="1301"/>
      <c r="DU33" s="1301"/>
      <c r="DV33" s="1301"/>
      <c r="DW33" s="1301" t="str">
        <f>MID(SUVAHAVUJ!AE58,3,1)</f>
        <v xml:space="preserve"> </v>
      </c>
      <c r="DX33" s="1301"/>
      <c r="DY33" s="1301"/>
      <c r="DZ33" s="1301"/>
      <c r="EA33" s="1301"/>
      <c r="EB33" s="1301"/>
      <c r="EC33" s="1301" t="str">
        <f>MID(SUVAHAVUJ!AE58,4,1)</f>
        <v xml:space="preserve"> </v>
      </c>
      <c r="ED33" s="1301"/>
      <c r="EE33" s="1301"/>
      <c r="EF33" s="1301"/>
      <c r="EG33" s="1301"/>
      <c r="EH33" s="1301" t="str">
        <f>MID(SUVAHAVUJ!AE58,5,1)</f>
        <v xml:space="preserve"> </v>
      </c>
      <c r="EI33" s="1301"/>
      <c r="EJ33" s="1301"/>
      <c r="EK33" s="1301"/>
      <c r="EL33" s="1301"/>
      <c r="EM33" s="1301"/>
      <c r="EN33" s="1301" t="str">
        <f>MID(SUVAHAVUJ!AE58,6,1)</f>
        <v xml:space="preserve"> </v>
      </c>
      <c r="EO33" s="1301"/>
      <c r="EP33" s="1301"/>
      <c r="EQ33" s="1301"/>
      <c r="ER33" s="1301"/>
      <c r="ES33" s="1301" t="str">
        <f>MID(SUVAHAVUJ!AE58,7,1)</f>
        <v xml:space="preserve"> </v>
      </c>
      <c r="ET33" s="1301"/>
      <c r="EU33" s="1301"/>
      <c r="EV33" s="1301"/>
      <c r="EW33" s="1301"/>
      <c r="EX33" s="1301"/>
      <c r="EY33" s="1301" t="str">
        <f>MID(SUVAHAVUJ!AE58,8,1)</f>
        <v xml:space="preserve"> </v>
      </c>
      <c r="EZ33" s="1301"/>
      <c r="FA33" s="1301"/>
      <c r="FB33" s="1301"/>
      <c r="FC33" s="1301"/>
      <c r="FD33" s="1301" t="str">
        <f>MID(SUVAHAVUJ!AE58,9,1)</f>
        <v xml:space="preserve"> </v>
      </c>
      <c r="FE33" s="1301"/>
      <c r="FF33" s="1301"/>
      <c r="FG33" s="1301"/>
      <c r="FH33" s="1301"/>
      <c r="FI33" s="1301"/>
      <c r="FJ33" s="1301" t="str">
        <f>MID(SUVAHAVUJ!AE58,10,1)</f>
        <v xml:space="preserve"> </v>
      </c>
      <c r="FK33" s="1301"/>
      <c r="FL33" s="1301"/>
      <c r="FM33" s="1301"/>
      <c r="FN33" s="1301"/>
      <c r="FO33" s="1302" t="str">
        <f>MID(SUVAHAVUJ!AE58,11,1)</f>
        <v>0</v>
      </c>
      <c r="FP33" s="1302"/>
      <c r="FQ33" s="1302"/>
      <c r="FR33" s="1302"/>
      <c r="FS33" s="1303"/>
      <c r="FT33" s="1306"/>
      <c r="FU33" s="1306"/>
      <c r="FV33" s="1306"/>
      <c r="FW33" s="1306"/>
      <c r="FX33" s="1306"/>
      <c r="FY33" s="1306"/>
      <c r="FZ33" s="1306"/>
      <c r="GA33" s="1306"/>
      <c r="GB33" s="1306"/>
      <c r="GC33" s="1306"/>
      <c r="GD33" s="1306"/>
      <c r="GE33" s="1306"/>
      <c r="GF33" s="1306"/>
      <c r="GG33" s="1306"/>
      <c r="GH33" s="1306"/>
      <c r="GI33" s="1306"/>
      <c r="GJ33" s="1306"/>
      <c r="GK33" s="1306"/>
      <c r="GL33" s="1306"/>
      <c r="GM33" s="1306"/>
      <c r="GN33" s="1306"/>
      <c r="GO33" s="1306"/>
      <c r="GP33" s="1306"/>
      <c r="GQ33" s="1306"/>
      <c r="GR33" s="1306"/>
      <c r="GS33" s="1306"/>
      <c r="GT33" s="1306"/>
      <c r="GU33" s="1306"/>
      <c r="GV33" s="1306"/>
      <c r="GW33" s="1306"/>
    </row>
    <row r="34" spans="1:205" ht="23.25" customHeight="1" x14ac:dyDescent="0.2">
      <c r="B34" s="1307"/>
      <c r="C34" s="1307"/>
      <c r="D34" s="1307"/>
      <c r="E34" s="1307"/>
      <c r="F34" s="1307"/>
      <c r="G34" s="1307"/>
      <c r="H34" s="1307"/>
      <c r="I34" s="1307"/>
      <c r="J34" s="1307"/>
      <c r="K34" s="1307"/>
      <c r="L34" s="1372"/>
      <c r="M34" s="1372"/>
      <c r="N34" s="1372"/>
      <c r="O34" s="1372"/>
      <c r="P34" s="1372"/>
      <c r="Q34" s="1372"/>
      <c r="R34" s="1372"/>
      <c r="S34" s="1372"/>
      <c r="T34" s="1372"/>
      <c r="U34" s="1372"/>
      <c r="V34" s="1372"/>
      <c r="W34" s="1372"/>
      <c r="X34" s="1372"/>
      <c r="Y34" s="1372"/>
      <c r="Z34" s="1372"/>
      <c r="AA34" s="1372"/>
      <c r="AB34" s="1372"/>
      <c r="AC34" s="1372"/>
      <c r="AD34" s="1372"/>
      <c r="AE34" s="1372"/>
      <c r="AF34" s="1372"/>
      <c r="AG34" s="1372"/>
      <c r="AH34" s="1372"/>
      <c r="AI34" s="1372"/>
      <c r="AJ34" s="1372"/>
      <c r="AK34" s="1372"/>
      <c r="AL34" s="1372"/>
      <c r="AM34" s="1372"/>
      <c r="AN34" s="1372"/>
      <c r="AO34" s="1372"/>
      <c r="AP34" s="1372"/>
      <c r="AQ34" s="1310"/>
      <c r="AR34" s="1310"/>
      <c r="AS34" s="1310"/>
      <c r="AT34" s="1310"/>
      <c r="AU34" s="1310"/>
      <c r="AV34" s="1310"/>
      <c r="AW34" s="1310"/>
      <c r="AX34" s="1310"/>
      <c r="AY34" s="505"/>
      <c r="AZ34" s="506"/>
      <c r="BA34" s="1301" t="str">
        <f>MID(SUVAHAVUJ!AF58,1,1)</f>
        <v xml:space="preserve"> </v>
      </c>
      <c r="BB34" s="1301"/>
      <c r="BC34" s="1301"/>
      <c r="BD34" s="1301"/>
      <c r="BE34" s="1301"/>
      <c r="BF34" s="1301"/>
      <c r="BG34" s="1301" t="str">
        <f>MID(SUVAHAVUJ!AF58,2,1)</f>
        <v xml:space="preserve"> </v>
      </c>
      <c r="BH34" s="1301"/>
      <c r="BI34" s="1301"/>
      <c r="BJ34" s="1301"/>
      <c r="BK34" s="1301"/>
      <c r="BL34" s="1301" t="str">
        <f>MID(SUVAHAVUJ!AF58,3,1)</f>
        <v xml:space="preserve"> </v>
      </c>
      <c r="BM34" s="1301"/>
      <c r="BN34" s="1301"/>
      <c r="BO34" s="1301"/>
      <c r="BP34" s="1301"/>
      <c r="BQ34" s="1301"/>
      <c r="BR34" s="1301" t="str">
        <f>MID(SUVAHAVUJ!AF58,4,1)</f>
        <v xml:space="preserve"> </v>
      </c>
      <c r="BS34" s="1301"/>
      <c r="BT34" s="1301"/>
      <c r="BU34" s="1301"/>
      <c r="BV34" s="1301"/>
      <c r="BW34" s="1301" t="str">
        <f>MID(SUVAHAVUJ!AF58,5,1)</f>
        <v xml:space="preserve"> </v>
      </c>
      <c r="BX34" s="1301"/>
      <c r="BY34" s="1301"/>
      <c r="BZ34" s="1301"/>
      <c r="CA34" s="1301"/>
      <c r="CB34" s="1301"/>
      <c r="CC34" s="1301" t="str">
        <f>MID(SUVAHAVUJ!AF58,6,1)</f>
        <v xml:space="preserve"> </v>
      </c>
      <c r="CD34" s="1301"/>
      <c r="CE34" s="1301"/>
      <c r="CF34" s="1301"/>
      <c r="CG34" s="1301"/>
      <c r="CH34" s="1301" t="str">
        <f>MID(SUVAHAVUJ!AF58,7,1)</f>
        <v xml:space="preserve"> </v>
      </c>
      <c r="CI34" s="1301"/>
      <c r="CJ34" s="1301"/>
      <c r="CK34" s="1301"/>
      <c r="CL34" s="1301"/>
      <c r="CM34" s="1301"/>
      <c r="CN34" s="1301" t="str">
        <f>MID(SUVAHAVUJ!AF58,8,1)</f>
        <v xml:space="preserve"> </v>
      </c>
      <c r="CO34" s="1301"/>
      <c r="CP34" s="1301"/>
      <c r="CQ34" s="1301"/>
      <c r="CR34" s="1301"/>
      <c r="CS34" s="1301" t="str">
        <f>MID(SUVAHAVUJ!AF58,9,1)</f>
        <v xml:space="preserve"> </v>
      </c>
      <c r="CT34" s="1301"/>
      <c r="CU34" s="1301"/>
      <c r="CV34" s="1301"/>
      <c r="CW34" s="1301"/>
      <c r="CX34" s="1301"/>
      <c r="CY34" s="1301" t="str">
        <f>MID(SUVAHAVUJ!AF58,10,1)</f>
        <v xml:space="preserve"> </v>
      </c>
      <c r="CZ34" s="1301"/>
      <c r="DA34" s="1301"/>
      <c r="DB34" s="1301"/>
      <c r="DC34" s="1301"/>
      <c r="DD34" s="1301" t="str">
        <f>MID(SUVAHAVUJ!AF58,11,1)</f>
        <v>0</v>
      </c>
      <c r="DE34" s="1301"/>
      <c r="DF34" s="1301"/>
      <c r="DG34" s="1301"/>
      <c r="DH34" s="1301"/>
      <c r="DI34" s="1304"/>
      <c r="DJ34" s="1305"/>
      <c r="DK34" s="1305"/>
      <c r="DL34" s="1305"/>
      <c r="DM34" s="1305"/>
      <c r="DN34" s="1305"/>
      <c r="DO34" s="1305"/>
      <c r="DP34" s="1305"/>
      <c r="DQ34" s="1305"/>
      <c r="DR34" s="1305"/>
      <c r="DS34" s="1305"/>
      <c r="DT34" s="1305"/>
      <c r="DU34" s="1305"/>
      <c r="DV34" s="1305"/>
      <c r="DW34" s="1305"/>
      <c r="DX34" s="1305"/>
      <c r="DY34" s="1305"/>
      <c r="DZ34" s="1305"/>
      <c r="EA34" s="1305"/>
      <c r="EB34" s="1305"/>
      <c r="EC34" s="1305"/>
      <c r="ED34" s="1305"/>
      <c r="EE34" s="1305"/>
      <c r="EF34" s="1305"/>
      <c r="EG34" s="1305"/>
      <c r="EH34" s="1305"/>
      <c r="EI34" s="1305"/>
      <c r="EJ34" s="1305"/>
      <c r="EK34" s="1305"/>
      <c r="EL34" s="1305"/>
      <c r="EM34" s="1305"/>
      <c r="EN34" s="505"/>
      <c r="EO34" s="506"/>
      <c r="EP34" s="1301" t="str">
        <f>MID(SUVAHAVUJ!AG58,1,1)</f>
        <v xml:space="preserve"> </v>
      </c>
      <c r="EQ34" s="1301"/>
      <c r="ER34" s="1301"/>
      <c r="ES34" s="1301"/>
      <c r="ET34" s="1301"/>
      <c r="EU34" s="1301"/>
      <c r="EV34" s="1301" t="str">
        <f>MID(SUVAHAVUJ!AG58,2,1)</f>
        <v xml:space="preserve"> </v>
      </c>
      <c r="EW34" s="1301"/>
      <c r="EX34" s="1301"/>
      <c r="EY34" s="1301"/>
      <c r="EZ34" s="1301"/>
      <c r="FA34" s="1301" t="str">
        <f>MID(SUVAHAVUJ!AG58,3,1)</f>
        <v xml:space="preserve"> </v>
      </c>
      <c r="FB34" s="1301"/>
      <c r="FC34" s="1301"/>
      <c r="FD34" s="1301"/>
      <c r="FE34" s="1301"/>
      <c r="FF34" s="1301"/>
      <c r="FG34" s="1301" t="str">
        <f>MID(SUVAHAVUJ!AG58,4,1)</f>
        <v xml:space="preserve"> </v>
      </c>
      <c r="FH34" s="1301"/>
      <c r="FI34" s="1301"/>
      <c r="FJ34" s="1301"/>
      <c r="FK34" s="1301"/>
      <c r="FL34" s="1301" t="str">
        <f>MID(SUVAHAVUJ!AG58,5,1)</f>
        <v xml:space="preserve"> </v>
      </c>
      <c r="FM34" s="1301"/>
      <c r="FN34" s="1301"/>
      <c r="FO34" s="1301"/>
      <c r="FP34" s="1301"/>
      <c r="FQ34" s="1301"/>
      <c r="FR34" s="1301" t="str">
        <f>MID(SUVAHAVUJ!AG58,6,1)</f>
        <v xml:space="preserve"> </v>
      </c>
      <c r="FS34" s="1301"/>
      <c r="FT34" s="1301"/>
      <c r="FU34" s="1301"/>
      <c r="FV34" s="1301"/>
      <c r="FW34" s="1301" t="str">
        <f>MID(SUVAHAVUJ!AG58,7,1)</f>
        <v xml:space="preserve"> </v>
      </c>
      <c r="FX34" s="1301"/>
      <c r="FY34" s="1301"/>
      <c r="FZ34" s="1301"/>
      <c r="GA34" s="1301"/>
      <c r="GB34" s="1301"/>
      <c r="GC34" s="1301" t="str">
        <f>MID(SUVAHAVUJ!AG58,8,1)</f>
        <v xml:space="preserve"> </v>
      </c>
      <c r="GD34" s="1301"/>
      <c r="GE34" s="1301"/>
      <c r="GF34" s="1301"/>
      <c r="GG34" s="1301"/>
      <c r="GH34" s="1301" t="str">
        <f>MID(SUVAHAVUJ!AG58,9,1)</f>
        <v xml:space="preserve"> </v>
      </c>
      <c r="GI34" s="1301"/>
      <c r="GJ34" s="1301"/>
      <c r="GK34" s="1301"/>
      <c r="GL34" s="1301"/>
      <c r="GM34" s="1301"/>
      <c r="GN34" s="1301" t="str">
        <f>MID(SUVAHAVUJ!AG58,10,1)</f>
        <v xml:space="preserve"> </v>
      </c>
      <c r="GO34" s="1301"/>
      <c r="GP34" s="1301"/>
      <c r="GQ34" s="1301"/>
      <c r="GR34" s="1301"/>
      <c r="GS34" s="1302" t="str">
        <f>MID(SUVAHAVUJ!AG58,11,1)</f>
        <v>0</v>
      </c>
      <c r="GT34" s="1302"/>
      <c r="GU34" s="1302"/>
      <c r="GV34" s="1302"/>
      <c r="GW34" s="1303"/>
    </row>
    <row r="35" spans="1:205" ht="12" customHeight="1" x14ac:dyDescent="0.2">
      <c r="A35" s="511"/>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498"/>
      <c r="GR35" s="498"/>
      <c r="GS35" s="498"/>
      <c r="GT35" s="498"/>
      <c r="GU35" s="498"/>
      <c r="GV35" s="498"/>
      <c r="GW35" s="512"/>
    </row>
    <row r="36" spans="1:205" ht="12.75" customHeight="1" thickBot="1" x14ac:dyDescent="0.25">
      <c r="A36" s="513"/>
      <c r="B36" s="501"/>
      <c r="C36" s="501"/>
      <c r="D36" s="501"/>
      <c r="E36" s="501"/>
      <c r="F36" s="501"/>
      <c r="G36" s="501"/>
      <c r="H36" s="501"/>
      <c r="I36" s="501"/>
      <c r="J36" s="501"/>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501"/>
      <c r="GR36" s="501"/>
      <c r="GS36" s="501"/>
      <c r="GT36" s="501"/>
      <c r="GU36" s="501"/>
      <c r="GV36" s="501"/>
      <c r="GW36" s="502"/>
    </row>
    <row r="37" spans="1:205" ht="9" customHeight="1" thickTop="1" x14ac:dyDescent="0.2">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c r="ED37" s="142"/>
      <c r="EE37" s="142"/>
      <c r="EF37" s="142"/>
      <c r="EG37" s="142"/>
      <c r="EH37" s="142"/>
      <c r="EI37" s="142"/>
      <c r="EJ37" s="142"/>
      <c r="EK37" s="142"/>
      <c r="EL37" s="142"/>
      <c r="EM37" s="142"/>
      <c r="EN37" s="142"/>
      <c r="EO37" s="142"/>
      <c r="EP37" s="142"/>
      <c r="EQ37" s="142"/>
      <c r="ER37" s="142"/>
      <c r="ES37" s="142"/>
      <c r="ET37" s="142"/>
      <c r="EU37" s="142"/>
      <c r="EV37" s="142"/>
      <c r="EW37" s="142"/>
      <c r="EX37" s="142"/>
      <c r="EY37" s="142"/>
      <c r="EZ37" s="142"/>
      <c r="FA37" s="142"/>
      <c r="FB37" s="142"/>
      <c r="FC37" s="142"/>
      <c r="FD37" s="142"/>
      <c r="FE37" s="142"/>
      <c r="FF37" s="142"/>
      <c r="FG37" s="142"/>
      <c r="FH37" s="142"/>
      <c r="FI37" s="142"/>
      <c r="FJ37" s="142"/>
      <c r="FK37" s="142"/>
      <c r="FL37" s="142"/>
      <c r="FM37" s="142"/>
      <c r="FN37" s="142"/>
      <c r="FO37" s="142"/>
      <c r="FP37" s="142"/>
      <c r="FQ37" s="142"/>
      <c r="FR37" s="142"/>
      <c r="FS37" s="142"/>
      <c r="FT37" s="142"/>
      <c r="FU37" s="142"/>
      <c r="FV37" s="142"/>
      <c r="FW37" s="142"/>
      <c r="FX37" s="142"/>
      <c r="FY37" s="142"/>
      <c r="FZ37" s="142"/>
      <c r="GA37" s="142"/>
      <c r="GB37" s="142"/>
      <c r="GC37" s="142"/>
      <c r="GD37" s="142"/>
      <c r="GE37" s="142"/>
      <c r="GF37" s="142"/>
      <c r="GG37" s="142"/>
      <c r="GH37" s="142"/>
      <c r="GI37" s="142"/>
      <c r="GJ37" s="142"/>
      <c r="GK37" s="142"/>
      <c r="GL37" s="142"/>
      <c r="GM37" s="142"/>
      <c r="GN37" s="142"/>
      <c r="GO37" s="142"/>
      <c r="GP37" s="142"/>
      <c r="GQ37" s="142"/>
      <c r="GR37" s="142"/>
      <c r="GS37" s="142"/>
      <c r="GT37" s="142"/>
      <c r="GU37" s="142"/>
    </row>
    <row r="38" spans="1:205" ht="3.75" customHeight="1" x14ac:dyDescent="0.2">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c r="GF38" s="142"/>
      <c r="GG38" s="142"/>
      <c r="GH38" s="142"/>
      <c r="GI38" s="142"/>
      <c r="GJ38" s="142"/>
      <c r="GK38" s="142"/>
      <c r="GL38" s="142"/>
      <c r="GM38" s="142"/>
      <c r="GN38" s="142"/>
      <c r="GO38" s="142"/>
      <c r="GP38" s="142"/>
      <c r="GQ38" s="142"/>
      <c r="GR38" s="142"/>
      <c r="GS38" s="142"/>
      <c r="GT38" s="142"/>
      <c r="GU38" s="142"/>
    </row>
  </sheetData>
  <mergeCells count="704">
    <mergeCell ref="FC4:GW5"/>
    <mergeCell ref="B5:K5"/>
    <mergeCell ref="AY5:BD6"/>
    <mergeCell ref="BE5:DI5"/>
    <mergeCell ref="DJ5:FB5"/>
    <mergeCell ref="BE6:DI6"/>
    <mergeCell ref="DJ6:FB6"/>
    <mergeCell ref="FC6:GW6"/>
    <mergeCell ref="AK2:AR2"/>
    <mergeCell ref="AT2:CS2"/>
    <mergeCell ref="CW2:DC2"/>
    <mergeCell ref="DE2:EU2"/>
    <mergeCell ref="B4:K4"/>
    <mergeCell ref="L4:AP6"/>
    <mergeCell ref="AQ4:AX6"/>
    <mergeCell ref="AY4:FB4"/>
    <mergeCell ref="B6:K6"/>
    <mergeCell ref="I2:AI2"/>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45"/>
      <c r="C2" s="503"/>
      <c r="D2" s="503"/>
      <c r="E2" s="503"/>
      <c r="F2" s="503"/>
      <c r="G2" s="503"/>
      <c r="H2" s="503"/>
      <c r="I2" s="1359" t="s">
        <v>3271</v>
      </c>
      <c r="J2" s="1359"/>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60"/>
      <c r="AK2" s="1336" t="s">
        <v>826</v>
      </c>
      <c r="AL2" s="1337"/>
      <c r="AM2" s="1337"/>
      <c r="AN2" s="1337"/>
      <c r="AO2" s="1337"/>
      <c r="AP2" s="1337"/>
      <c r="AQ2" s="1337"/>
      <c r="AR2" s="1337"/>
      <c r="AS2" s="496"/>
      <c r="AT2" s="1334" t="str">
        <f>'002'!$AT$2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34" t="str">
        <f>'002'!$DE$2</f>
        <v>31646751</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503"/>
      <c r="GR2" s="503"/>
      <c r="GS2" s="503"/>
      <c r="GT2" s="503"/>
      <c r="GU2" s="503"/>
      <c r="GV2" s="503"/>
      <c r="GW2" s="504"/>
    </row>
    <row r="3" spans="2:205" ht="3" customHeight="1" x14ac:dyDescent="0.2"/>
    <row r="4" spans="2:205" ht="11.25" customHeight="1" x14ac:dyDescent="0.2">
      <c r="B4" s="1328" t="s">
        <v>3206</v>
      </c>
      <c r="C4" s="1329"/>
      <c r="D4" s="1329"/>
      <c r="E4" s="1329"/>
      <c r="F4" s="1329"/>
      <c r="G4" s="1329"/>
      <c r="H4" s="1329"/>
      <c r="I4" s="1329"/>
      <c r="J4" s="1329"/>
      <c r="K4" s="1330"/>
      <c r="L4" s="1338" t="s">
        <v>3187</v>
      </c>
      <c r="M4" s="1339"/>
      <c r="N4" s="1339"/>
      <c r="O4" s="1339"/>
      <c r="P4" s="1339"/>
      <c r="Q4" s="1339"/>
      <c r="R4" s="1339"/>
      <c r="S4" s="1339"/>
      <c r="T4" s="1339"/>
      <c r="U4" s="1339"/>
      <c r="V4" s="1339"/>
      <c r="W4" s="1339"/>
      <c r="X4" s="1339"/>
      <c r="Y4" s="1339"/>
      <c r="Z4" s="1339"/>
      <c r="AA4" s="1339"/>
      <c r="AB4" s="1339"/>
      <c r="AC4" s="1339"/>
      <c r="AD4" s="1339"/>
      <c r="AE4" s="1339"/>
      <c r="AF4" s="1339"/>
      <c r="AG4" s="1339"/>
      <c r="AH4" s="1339"/>
      <c r="AI4" s="1339"/>
      <c r="AJ4" s="1339"/>
      <c r="AK4" s="1339"/>
      <c r="AL4" s="1339"/>
      <c r="AM4" s="1339"/>
      <c r="AN4" s="1339"/>
      <c r="AO4" s="1339"/>
      <c r="AP4" s="1339"/>
      <c r="AQ4" s="1344" t="s">
        <v>3186</v>
      </c>
      <c r="AR4" s="1345"/>
      <c r="AS4" s="1345"/>
      <c r="AT4" s="1345"/>
      <c r="AU4" s="1345"/>
      <c r="AV4" s="1345"/>
      <c r="AW4" s="1345"/>
      <c r="AX4" s="1346"/>
      <c r="AY4" s="1367" t="s">
        <v>799</v>
      </c>
      <c r="AZ4" s="1368"/>
      <c r="BA4" s="1368"/>
      <c r="BB4" s="1368"/>
      <c r="BC4" s="1368"/>
      <c r="BD4" s="1368"/>
      <c r="BE4" s="1368"/>
      <c r="BF4" s="1368"/>
      <c r="BG4" s="1368"/>
      <c r="BH4" s="1368"/>
      <c r="BI4" s="1368"/>
      <c r="BJ4" s="1368"/>
      <c r="BK4" s="1368"/>
      <c r="BL4" s="1368"/>
      <c r="BM4" s="1368"/>
      <c r="BN4" s="1368"/>
      <c r="BO4" s="1368"/>
      <c r="BP4" s="1368"/>
      <c r="BQ4" s="1368"/>
      <c r="BR4" s="1368"/>
      <c r="BS4" s="1368"/>
      <c r="BT4" s="1368"/>
      <c r="BU4" s="1368"/>
      <c r="BV4" s="1368"/>
      <c r="BW4" s="1368"/>
      <c r="BX4" s="1368"/>
      <c r="BY4" s="1368"/>
      <c r="BZ4" s="1368"/>
      <c r="CA4" s="1368"/>
      <c r="CB4" s="1368"/>
      <c r="CC4" s="1368"/>
      <c r="CD4" s="1368"/>
      <c r="CE4" s="1368"/>
      <c r="CF4" s="1368"/>
      <c r="CG4" s="1368"/>
      <c r="CH4" s="1368"/>
      <c r="CI4" s="1368"/>
      <c r="CJ4" s="1368"/>
      <c r="CK4" s="1368"/>
      <c r="CL4" s="1368"/>
      <c r="CM4" s="1368"/>
      <c r="CN4" s="1368"/>
      <c r="CO4" s="1368"/>
      <c r="CP4" s="1368"/>
      <c r="CQ4" s="1368"/>
      <c r="CR4" s="1368"/>
      <c r="CS4" s="1368"/>
      <c r="CT4" s="1368"/>
      <c r="CU4" s="1368"/>
      <c r="CV4" s="1368"/>
      <c r="CW4" s="1368"/>
      <c r="CX4" s="1368"/>
      <c r="CY4" s="1368"/>
      <c r="CZ4" s="1368"/>
      <c r="DA4" s="1368"/>
      <c r="DB4" s="1368"/>
      <c r="DC4" s="1368"/>
      <c r="DD4" s="1368"/>
      <c r="DE4" s="1368"/>
      <c r="DF4" s="1368"/>
      <c r="DG4" s="1368"/>
      <c r="DH4" s="1368"/>
      <c r="DI4" s="1368"/>
      <c r="DJ4" s="1368"/>
      <c r="DK4" s="1368"/>
      <c r="DL4" s="1368"/>
      <c r="DM4" s="1368"/>
      <c r="DN4" s="1368"/>
      <c r="DO4" s="1368"/>
      <c r="DP4" s="1368"/>
      <c r="DQ4" s="1368"/>
      <c r="DR4" s="1368"/>
      <c r="DS4" s="1368"/>
      <c r="DT4" s="1368"/>
      <c r="DU4" s="1368"/>
      <c r="DV4" s="1368"/>
      <c r="DW4" s="1368"/>
      <c r="DX4" s="1368"/>
      <c r="DY4" s="1368"/>
      <c r="DZ4" s="1368"/>
      <c r="EA4" s="1368"/>
      <c r="EB4" s="1368"/>
      <c r="EC4" s="1368"/>
      <c r="ED4" s="1368"/>
      <c r="EE4" s="1368"/>
      <c r="EF4" s="1368"/>
      <c r="EG4" s="1368"/>
      <c r="EH4" s="1368"/>
      <c r="EI4" s="1368"/>
      <c r="EJ4" s="1368"/>
      <c r="EK4" s="1368"/>
      <c r="EL4" s="1368"/>
      <c r="EM4" s="1368"/>
      <c r="EN4" s="1368"/>
      <c r="EO4" s="1368"/>
      <c r="EP4" s="1368"/>
      <c r="EQ4" s="1368"/>
      <c r="ER4" s="1368"/>
      <c r="ES4" s="1368"/>
      <c r="ET4" s="1368"/>
      <c r="EU4" s="1368"/>
      <c r="EV4" s="1368"/>
      <c r="EW4" s="1368"/>
      <c r="EX4" s="1368"/>
      <c r="EY4" s="1368"/>
      <c r="EZ4" s="1368"/>
      <c r="FA4" s="1368"/>
      <c r="FB4" s="1369"/>
      <c r="FC4" s="1321" t="s">
        <v>3205</v>
      </c>
      <c r="FD4" s="1322"/>
      <c r="FE4" s="1322"/>
      <c r="FF4" s="1322"/>
      <c r="FG4" s="1322"/>
      <c r="FH4" s="1322"/>
      <c r="FI4" s="1322"/>
      <c r="FJ4" s="1322"/>
      <c r="FK4" s="1322"/>
      <c r="FL4" s="1322"/>
      <c r="FM4" s="1322"/>
      <c r="FN4" s="1322"/>
      <c r="FO4" s="1322"/>
      <c r="FP4" s="1322"/>
      <c r="FQ4" s="1322"/>
      <c r="FR4" s="1322"/>
      <c r="FS4" s="1322"/>
      <c r="FT4" s="1322"/>
      <c r="FU4" s="1322"/>
      <c r="FV4" s="1322"/>
      <c r="FW4" s="1322"/>
      <c r="FX4" s="1322"/>
      <c r="FY4" s="1322"/>
      <c r="FZ4" s="1322"/>
      <c r="GA4" s="1322"/>
      <c r="GB4" s="1322"/>
      <c r="GC4" s="1322"/>
      <c r="GD4" s="1322"/>
      <c r="GE4" s="1322"/>
      <c r="GF4" s="1322"/>
      <c r="GG4" s="1322"/>
      <c r="GH4" s="1322"/>
      <c r="GI4" s="1322"/>
      <c r="GJ4" s="1322"/>
      <c r="GK4" s="1322"/>
      <c r="GL4" s="1322"/>
      <c r="GM4" s="1322"/>
      <c r="GN4" s="1322"/>
      <c r="GO4" s="1322"/>
      <c r="GP4" s="1322"/>
      <c r="GQ4" s="1322"/>
      <c r="GR4" s="1322"/>
      <c r="GS4" s="1322"/>
      <c r="GT4" s="1322"/>
      <c r="GU4" s="1322"/>
      <c r="GV4" s="1322"/>
      <c r="GW4" s="1323"/>
    </row>
    <row r="5" spans="2:205" ht="11.25" customHeight="1" x14ac:dyDescent="0.2">
      <c r="B5" s="1331" t="s">
        <v>3267</v>
      </c>
      <c r="C5" s="1332"/>
      <c r="D5" s="1332"/>
      <c r="E5" s="1332"/>
      <c r="F5" s="1332"/>
      <c r="G5" s="1332"/>
      <c r="H5" s="1332"/>
      <c r="I5" s="1332"/>
      <c r="J5" s="1332"/>
      <c r="K5" s="1333"/>
      <c r="L5" s="1340"/>
      <c r="M5" s="1341"/>
      <c r="N5" s="1341"/>
      <c r="O5" s="1341"/>
      <c r="P5" s="1341"/>
      <c r="Q5" s="1341"/>
      <c r="R5" s="1341"/>
      <c r="S5" s="1341"/>
      <c r="T5" s="1341"/>
      <c r="U5" s="1341"/>
      <c r="V5" s="1341"/>
      <c r="W5" s="1341"/>
      <c r="X5" s="1341"/>
      <c r="Y5" s="1341"/>
      <c r="Z5" s="1341"/>
      <c r="AA5" s="1341"/>
      <c r="AB5" s="1341"/>
      <c r="AC5" s="1341"/>
      <c r="AD5" s="1341"/>
      <c r="AE5" s="1341"/>
      <c r="AF5" s="1341"/>
      <c r="AG5" s="1341"/>
      <c r="AH5" s="1341"/>
      <c r="AI5" s="1341"/>
      <c r="AJ5" s="1341"/>
      <c r="AK5" s="1341"/>
      <c r="AL5" s="1341"/>
      <c r="AM5" s="1341"/>
      <c r="AN5" s="1341"/>
      <c r="AO5" s="1341"/>
      <c r="AP5" s="1341"/>
      <c r="AQ5" s="1347"/>
      <c r="AR5" s="1348"/>
      <c r="AS5" s="1348"/>
      <c r="AT5" s="1348"/>
      <c r="AU5" s="1348"/>
      <c r="AV5" s="1348"/>
      <c r="AW5" s="1348"/>
      <c r="AX5" s="1349"/>
      <c r="AY5" s="1353"/>
      <c r="AZ5" s="1354"/>
      <c r="BA5" s="1354"/>
      <c r="BB5" s="1354"/>
      <c r="BC5" s="1354"/>
      <c r="BD5" s="1355"/>
      <c r="BE5" s="1361" t="s">
        <v>3185</v>
      </c>
      <c r="BF5" s="1362"/>
      <c r="BG5" s="1362"/>
      <c r="BH5" s="1362"/>
      <c r="BI5" s="1362"/>
      <c r="BJ5" s="1362"/>
      <c r="BK5" s="1362"/>
      <c r="BL5" s="1362"/>
      <c r="BM5" s="1362"/>
      <c r="BN5" s="1362"/>
      <c r="BO5" s="1362"/>
      <c r="BP5" s="1362"/>
      <c r="BQ5" s="1362"/>
      <c r="BR5" s="1362"/>
      <c r="BS5" s="1362"/>
      <c r="BT5" s="1362"/>
      <c r="BU5" s="1362"/>
      <c r="BV5" s="1362"/>
      <c r="BW5" s="1362"/>
      <c r="BX5" s="1362"/>
      <c r="BY5" s="1362"/>
      <c r="BZ5" s="1362"/>
      <c r="CA5" s="1362"/>
      <c r="CB5" s="1362"/>
      <c r="CC5" s="1362"/>
      <c r="CD5" s="1362"/>
      <c r="CE5" s="1362"/>
      <c r="CF5" s="1362"/>
      <c r="CG5" s="1362"/>
      <c r="CH5" s="1362"/>
      <c r="CI5" s="1362"/>
      <c r="CJ5" s="1362"/>
      <c r="CK5" s="1362"/>
      <c r="CL5" s="1362"/>
      <c r="CM5" s="1362"/>
      <c r="CN5" s="1362"/>
      <c r="CO5" s="1362"/>
      <c r="CP5" s="1362"/>
      <c r="CQ5" s="1362"/>
      <c r="CR5" s="1362"/>
      <c r="CS5" s="1362"/>
      <c r="CT5" s="1362"/>
      <c r="CU5" s="1362"/>
      <c r="CV5" s="1362"/>
      <c r="CW5" s="1362"/>
      <c r="CX5" s="1362"/>
      <c r="CY5" s="1362"/>
      <c r="CZ5" s="1362"/>
      <c r="DA5" s="1362"/>
      <c r="DB5" s="1362"/>
      <c r="DC5" s="1362"/>
      <c r="DD5" s="1362"/>
      <c r="DE5" s="1362"/>
      <c r="DF5" s="1362"/>
      <c r="DG5" s="1362"/>
      <c r="DH5" s="1362"/>
      <c r="DI5" s="1363"/>
      <c r="DJ5" s="1367" t="s">
        <v>3203</v>
      </c>
      <c r="DK5" s="1368"/>
      <c r="DL5" s="1368"/>
      <c r="DM5" s="1368"/>
      <c r="DN5" s="1368"/>
      <c r="DO5" s="1368"/>
      <c r="DP5" s="1368"/>
      <c r="DQ5" s="1368"/>
      <c r="DR5" s="1368"/>
      <c r="DS5" s="1368"/>
      <c r="DT5" s="1368"/>
      <c r="DU5" s="1368"/>
      <c r="DV5" s="1368"/>
      <c r="DW5" s="1368"/>
      <c r="DX5" s="1368"/>
      <c r="DY5" s="1368"/>
      <c r="DZ5" s="1368"/>
      <c r="EA5" s="1368"/>
      <c r="EB5" s="1368"/>
      <c r="EC5" s="1368"/>
      <c r="ED5" s="1368"/>
      <c r="EE5" s="1368"/>
      <c r="EF5" s="1368"/>
      <c r="EG5" s="1368"/>
      <c r="EH5" s="1368"/>
      <c r="EI5" s="1368"/>
      <c r="EJ5" s="1368"/>
      <c r="EK5" s="1368"/>
      <c r="EL5" s="1368"/>
      <c r="EM5" s="1368"/>
      <c r="EN5" s="1368"/>
      <c r="EO5" s="1368"/>
      <c r="EP5" s="1368"/>
      <c r="EQ5" s="1368"/>
      <c r="ER5" s="1368"/>
      <c r="ES5" s="1368"/>
      <c r="ET5" s="1368"/>
      <c r="EU5" s="1368"/>
      <c r="EV5" s="1368"/>
      <c r="EW5" s="1368"/>
      <c r="EX5" s="1368"/>
      <c r="EY5" s="1368"/>
      <c r="EZ5" s="1368"/>
      <c r="FA5" s="1368"/>
      <c r="FB5" s="1369"/>
      <c r="FC5" s="1324"/>
      <c r="FD5" s="1325"/>
      <c r="FE5" s="1325"/>
      <c r="FF5" s="1325"/>
      <c r="FG5" s="1325"/>
      <c r="FH5" s="1325"/>
      <c r="FI5" s="1325"/>
      <c r="FJ5" s="1325"/>
      <c r="FK5" s="1325"/>
      <c r="FL5" s="1325"/>
      <c r="FM5" s="1325"/>
      <c r="FN5" s="1325"/>
      <c r="FO5" s="1325"/>
      <c r="FP5" s="1325"/>
      <c r="FQ5" s="1325"/>
      <c r="FR5" s="1325"/>
      <c r="FS5" s="1325"/>
      <c r="FT5" s="1325"/>
      <c r="FU5" s="1325"/>
      <c r="FV5" s="1325"/>
      <c r="FW5" s="1325"/>
      <c r="FX5" s="1325"/>
      <c r="FY5" s="1325"/>
      <c r="FZ5" s="1325"/>
      <c r="GA5" s="1325"/>
      <c r="GB5" s="1325"/>
      <c r="GC5" s="1325"/>
      <c r="GD5" s="1325"/>
      <c r="GE5" s="1325"/>
      <c r="GF5" s="1325"/>
      <c r="GG5" s="1325"/>
      <c r="GH5" s="1325"/>
      <c r="GI5" s="1325"/>
      <c r="GJ5" s="1325"/>
      <c r="GK5" s="1325"/>
      <c r="GL5" s="1325"/>
      <c r="GM5" s="1325"/>
      <c r="GN5" s="1325"/>
      <c r="GO5" s="1325"/>
      <c r="GP5" s="1325"/>
      <c r="GQ5" s="1325"/>
      <c r="GR5" s="1325"/>
      <c r="GS5" s="1325"/>
      <c r="GT5" s="1325"/>
      <c r="GU5" s="1325"/>
      <c r="GV5" s="1325"/>
      <c r="GW5" s="1326"/>
    </row>
    <row r="6" spans="2:205" ht="10.5" customHeight="1" x14ac:dyDescent="0.2">
      <c r="B6" s="1356" t="s">
        <v>800</v>
      </c>
      <c r="C6" s="1357"/>
      <c r="D6" s="1357"/>
      <c r="E6" s="1357"/>
      <c r="F6" s="1357"/>
      <c r="G6" s="1357"/>
      <c r="H6" s="1357"/>
      <c r="I6" s="1357"/>
      <c r="J6" s="1357"/>
      <c r="K6" s="1358"/>
      <c r="L6" s="1342"/>
      <c r="M6" s="1343"/>
      <c r="N6" s="1343"/>
      <c r="O6" s="1343"/>
      <c r="P6" s="1343"/>
      <c r="Q6" s="1343"/>
      <c r="R6" s="1343"/>
      <c r="S6" s="1343"/>
      <c r="T6" s="1343"/>
      <c r="U6" s="1343"/>
      <c r="V6" s="1343"/>
      <c r="W6" s="1343"/>
      <c r="X6" s="1343"/>
      <c r="Y6" s="1343"/>
      <c r="Z6" s="1343"/>
      <c r="AA6" s="1343"/>
      <c r="AB6" s="1343"/>
      <c r="AC6" s="1343"/>
      <c r="AD6" s="1343"/>
      <c r="AE6" s="1343"/>
      <c r="AF6" s="1343"/>
      <c r="AG6" s="1343"/>
      <c r="AH6" s="1343"/>
      <c r="AI6" s="1343"/>
      <c r="AJ6" s="1343"/>
      <c r="AK6" s="1343"/>
      <c r="AL6" s="1343"/>
      <c r="AM6" s="1343"/>
      <c r="AN6" s="1343"/>
      <c r="AO6" s="1343"/>
      <c r="AP6" s="1343"/>
      <c r="AQ6" s="1350"/>
      <c r="AR6" s="1351"/>
      <c r="AS6" s="1351"/>
      <c r="AT6" s="1351"/>
      <c r="AU6" s="1351"/>
      <c r="AV6" s="1351"/>
      <c r="AW6" s="1351"/>
      <c r="AX6" s="1352"/>
      <c r="AY6" s="1353"/>
      <c r="AZ6" s="1354"/>
      <c r="BA6" s="1354"/>
      <c r="BB6" s="1354"/>
      <c r="BC6" s="1354"/>
      <c r="BD6" s="1355"/>
      <c r="BE6" s="1364" t="s">
        <v>3184</v>
      </c>
      <c r="BF6" s="1365"/>
      <c r="BG6" s="1365"/>
      <c r="BH6" s="1365"/>
      <c r="BI6" s="1365"/>
      <c r="BJ6" s="1365"/>
      <c r="BK6" s="1365"/>
      <c r="BL6" s="1365"/>
      <c r="BM6" s="1365"/>
      <c r="BN6" s="1365"/>
      <c r="BO6" s="1365"/>
      <c r="BP6" s="1365"/>
      <c r="BQ6" s="1365"/>
      <c r="BR6" s="1365"/>
      <c r="BS6" s="1365"/>
      <c r="BT6" s="1365"/>
      <c r="BU6" s="1365"/>
      <c r="BV6" s="1365"/>
      <c r="BW6" s="1365"/>
      <c r="BX6" s="1365"/>
      <c r="BY6" s="1365"/>
      <c r="BZ6" s="1365"/>
      <c r="CA6" s="1365"/>
      <c r="CB6" s="1365"/>
      <c r="CC6" s="1365"/>
      <c r="CD6" s="1365"/>
      <c r="CE6" s="1365"/>
      <c r="CF6" s="1365"/>
      <c r="CG6" s="1365"/>
      <c r="CH6" s="1365"/>
      <c r="CI6" s="1365"/>
      <c r="CJ6" s="1365"/>
      <c r="CK6" s="1365"/>
      <c r="CL6" s="1365"/>
      <c r="CM6" s="1365"/>
      <c r="CN6" s="1365"/>
      <c r="CO6" s="1365"/>
      <c r="CP6" s="1365"/>
      <c r="CQ6" s="1365"/>
      <c r="CR6" s="1365"/>
      <c r="CS6" s="1365"/>
      <c r="CT6" s="1365"/>
      <c r="CU6" s="1365"/>
      <c r="CV6" s="1365"/>
      <c r="CW6" s="1365"/>
      <c r="CX6" s="1365"/>
      <c r="CY6" s="1365"/>
      <c r="CZ6" s="1365"/>
      <c r="DA6" s="1365"/>
      <c r="DB6" s="1365"/>
      <c r="DC6" s="1365"/>
      <c r="DD6" s="1365"/>
      <c r="DE6" s="1365"/>
      <c r="DF6" s="1365"/>
      <c r="DG6" s="1365"/>
      <c r="DH6" s="1365"/>
      <c r="DI6" s="1366"/>
      <c r="DJ6" s="1367"/>
      <c r="DK6" s="1368"/>
      <c r="DL6" s="1368"/>
      <c r="DM6" s="1368"/>
      <c r="DN6" s="1368"/>
      <c r="DO6" s="1368"/>
      <c r="DP6" s="1368"/>
      <c r="DQ6" s="1368"/>
      <c r="DR6" s="1368"/>
      <c r="DS6" s="1368"/>
      <c r="DT6" s="1368"/>
      <c r="DU6" s="1368"/>
      <c r="DV6" s="1368"/>
      <c r="DW6" s="1368"/>
      <c r="DX6" s="1368"/>
      <c r="DY6" s="1368"/>
      <c r="DZ6" s="1368"/>
      <c r="EA6" s="1368"/>
      <c r="EB6" s="1368"/>
      <c r="EC6" s="1368"/>
      <c r="ED6" s="1368"/>
      <c r="EE6" s="1368"/>
      <c r="EF6" s="1368"/>
      <c r="EG6" s="1368"/>
      <c r="EH6" s="1368"/>
      <c r="EI6" s="1368"/>
      <c r="EJ6" s="1368"/>
      <c r="EK6" s="1368"/>
      <c r="EL6" s="1368"/>
      <c r="EM6" s="1368"/>
      <c r="EN6" s="1368"/>
      <c r="EO6" s="1368"/>
      <c r="EP6" s="1368"/>
      <c r="EQ6" s="1368"/>
      <c r="ER6" s="1368"/>
      <c r="ES6" s="1368"/>
      <c r="ET6" s="1368"/>
      <c r="EU6" s="1368"/>
      <c r="EV6" s="1368"/>
      <c r="EW6" s="1368"/>
      <c r="EX6" s="1368"/>
      <c r="EY6" s="1368"/>
      <c r="EZ6" s="1368"/>
      <c r="FA6" s="1368"/>
      <c r="FB6" s="1369"/>
      <c r="FC6" s="1318" t="s">
        <v>3204</v>
      </c>
      <c r="FD6" s="1319"/>
      <c r="FE6" s="1319"/>
      <c r="FF6" s="1319"/>
      <c r="FG6" s="1319"/>
      <c r="FH6" s="1319"/>
      <c r="FI6" s="1319"/>
      <c r="FJ6" s="1319"/>
      <c r="FK6" s="1319"/>
      <c r="FL6" s="1319"/>
      <c r="FM6" s="1319"/>
      <c r="FN6" s="1319"/>
      <c r="FO6" s="1319"/>
      <c r="FP6" s="1319"/>
      <c r="FQ6" s="1319"/>
      <c r="FR6" s="1319"/>
      <c r="FS6" s="1319"/>
      <c r="FT6" s="1319"/>
      <c r="FU6" s="1319"/>
      <c r="FV6" s="1319"/>
      <c r="FW6" s="1319"/>
      <c r="FX6" s="1319"/>
      <c r="FY6" s="1319"/>
      <c r="FZ6" s="1319"/>
      <c r="GA6" s="1319"/>
      <c r="GB6" s="1319"/>
      <c r="GC6" s="1319"/>
      <c r="GD6" s="1319"/>
      <c r="GE6" s="1319"/>
      <c r="GF6" s="1319"/>
      <c r="GG6" s="1319"/>
      <c r="GH6" s="1319"/>
      <c r="GI6" s="1319"/>
      <c r="GJ6" s="1319"/>
      <c r="GK6" s="1319"/>
      <c r="GL6" s="1319"/>
      <c r="GM6" s="1319"/>
      <c r="GN6" s="1319"/>
      <c r="GO6" s="1319"/>
      <c r="GP6" s="1319"/>
      <c r="GQ6" s="1319"/>
      <c r="GR6" s="1319"/>
      <c r="GS6" s="1319"/>
      <c r="GT6" s="1319"/>
      <c r="GU6" s="1319"/>
      <c r="GV6" s="1319"/>
      <c r="GW6" s="1320"/>
    </row>
    <row r="7" spans="2:205" s="142" customFormat="1" ht="25.5" customHeight="1" x14ac:dyDescent="0.2">
      <c r="B7" s="1307" t="s">
        <v>2499</v>
      </c>
      <c r="C7" s="1307"/>
      <c r="D7" s="1307"/>
      <c r="E7" s="1307"/>
      <c r="F7" s="1307"/>
      <c r="G7" s="1307"/>
      <c r="H7" s="1307"/>
      <c r="I7" s="1307"/>
      <c r="J7" s="1307"/>
      <c r="K7" s="1307"/>
      <c r="L7" s="1372" t="s">
        <v>3257</v>
      </c>
      <c r="M7" s="1372"/>
      <c r="N7" s="1372"/>
      <c r="O7" s="1372"/>
      <c r="P7" s="1372"/>
      <c r="Q7" s="1372"/>
      <c r="R7" s="1372"/>
      <c r="S7" s="1372"/>
      <c r="T7" s="1372"/>
      <c r="U7" s="1372"/>
      <c r="V7" s="1372"/>
      <c r="W7" s="1372"/>
      <c r="X7" s="1372"/>
      <c r="Y7" s="1372"/>
      <c r="Z7" s="1372"/>
      <c r="AA7" s="1372"/>
      <c r="AB7" s="1372"/>
      <c r="AC7" s="1372"/>
      <c r="AD7" s="1372"/>
      <c r="AE7" s="1372"/>
      <c r="AF7" s="1372"/>
      <c r="AG7" s="1372"/>
      <c r="AH7" s="1372"/>
      <c r="AI7" s="1372"/>
      <c r="AJ7" s="1372"/>
      <c r="AK7" s="1372"/>
      <c r="AL7" s="1372"/>
      <c r="AM7" s="1372"/>
      <c r="AN7" s="1372"/>
      <c r="AO7" s="1372"/>
      <c r="AP7" s="1372"/>
      <c r="AQ7" s="1310" t="s">
        <v>642</v>
      </c>
      <c r="AR7" s="1310"/>
      <c r="AS7" s="1310"/>
      <c r="AT7" s="1310"/>
      <c r="AU7" s="1310"/>
      <c r="AV7" s="1310"/>
      <c r="AW7" s="1310"/>
      <c r="AX7" s="1310"/>
      <c r="AY7" s="505"/>
      <c r="AZ7" s="506"/>
      <c r="BA7" s="1301" t="str">
        <f>MID(SUVAHAVUJ!AD59,1,1)</f>
        <v xml:space="preserve"> </v>
      </c>
      <c r="BB7" s="1301"/>
      <c r="BC7" s="1301"/>
      <c r="BD7" s="1301"/>
      <c r="BE7" s="1301"/>
      <c r="BF7" s="1301"/>
      <c r="BG7" s="1301" t="str">
        <f>MID(SUVAHAVUJ!AD59,2,1)</f>
        <v xml:space="preserve"> </v>
      </c>
      <c r="BH7" s="1301"/>
      <c r="BI7" s="1301"/>
      <c r="BJ7" s="1301"/>
      <c r="BK7" s="1301"/>
      <c r="BL7" s="1301" t="str">
        <f>MID(SUVAHAVUJ!AD59,3,1)</f>
        <v xml:space="preserve"> </v>
      </c>
      <c r="BM7" s="1301"/>
      <c r="BN7" s="1301"/>
      <c r="BO7" s="1301"/>
      <c r="BP7" s="1301"/>
      <c r="BQ7" s="1301"/>
      <c r="BR7" s="1301" t="str">
        <f>MID(SUVAHAVUJ!AD59,4,1)</f>
        <v xml:space="preserve"> </v>
      </c>
      <c r="BS7" s="1301"/>
      <c r="BT7" s="1301"/>
      <c r="BU7" s="1301"/>
      <c r="BV7" s="1301"/>
      <c r="BW7" s="1301" t="str">
        <f>MID(SUVAHAVUJ!AD59,5,1)</f>
        <v xml:space="preserve"> </v>
      </c>
      <c r="BX7" s="1301"/>
      <c r="BY7" s="1301"/>
      <c r="BZ7" s="1301"/>
      <c r="CA7" s="1301"/>
      <c r="CB7" s="1301"/>
      <c r="CC7" s="1301" t="str">
        <f>MID(SUVAHAVUJ!AD59,6,1)</f>
        <v xml:space="preserve"> </v>
      </c>
      <c r="CD7" s="1301"/>
      <c r="CE7" s="1301"/>
      <c r="CF7" s="1301"/>
      <c r="CG7" s="1301"/>
      <c r="CH7" s="1301" t="str">
        <f>MID(SUVAHAVUJ!AD59,7,1)</f>
        <v xml:space="preserve"> </v>
      </c>
      <c r="CI7" s="1301"/>
      <c r="CJ7" s="1301"/>
      <c r="CK7" s="1301"/>
      <c r="CL7" s="1301"/>
      <c r="CM7" s="1301"/>
      <c r="CN7" s="1301" t="str">
        <f>MID(SUVAHAVUJ!AD59,8,1)</f>
        <v xml:space="preserve"> </v>
      </c>
      <c r="CO7" s="1301"/>
      <c r="CP7" s="1301"/>
      <c r="CQ7" s="1301"/>
      <c r="CR7" s="1301"/>
      <c r="CS7" s="1301" t="str">
        <f>MID(SUVAHAVUJ!AD59,9,1)</f>
        <v xml:space="preserve"> </v>
      </c>
      <c r="CT7" s="1301"/>
      <c r="CU7" s="1301"/>
      <c r="CV7" s="1301"/>
      <c r="CW7" s="1301"/>
      <c r="CX7" s="1301"/>
      <c r="CY7" s="1301" t="str">
        <f>MID(SUVAHAVUJ!AD59,10,1)</f>
        <v xml:space="preserve"> </v>
      </c>
      <c r="CZ7" s="1301"/>
      <c r="DA7" s="1301"/>
      <c r="DB7" s="1301"/>
      <c r="DC7" s="1301"/>
      <c r="DD7" s="1301" t="str">
        <f>MID(SUVAHAVUJ!AD59,11,1)</f>
        <v>0</v>
      </c>
      <c r="DE7" s="1301"/>
      <c r="DF7" s="1301"/>
      <c r="DG7" s="1301"/>
      <c r="DH7" s="1301"/>
      <c r="DI7" s="1304"/>
      <c r="DJ7" s="505"/>
      <c r="DK7" s="506"/>
      <c r="DL7" s="1301" t="str">
        <f>MID(SUVAHAVUJ!AE59,1,1)</f>
        <v xml:space="preserve"> </v>
      </c>
      <c r="DM7" s="1301"/>
      <c r="DN7" s="1301"/>
      <c r="DO7" s="1301"/>
      <c r="DP7" s="1301"/>
      <c r="DQ7" s="1301"/>
      <c r="DR7" s="1301" t="str">
        <f>MID(SUVAHAVUJ!AE59,2,1)</f>
        <v xml:space="preserve"> </v>
      </c>
      <c r="DS7" s="1301"/>
      <c r="DT7" s="1301"/>
      <c r="DU7" s="1301"/>
      <c r="DV7" s="1301"/>
      <c r="DW7" s="1301" t="str">
        <f>MID(SUVAHAVUJ!AE59,3,1)</f>
        <v xml:space="preserve"> </v>
      </c>
      <c r="DX7" s="1301"/>
      <c r="DY7" s="1301"/>
      <c r="DZ7" s="1301"/>
      <c r="EA7" s="1301"/>
      <c r="EB7" s="1301"/>
      <c r="EC7" s="1301" t="str">
        <f>MID(SUVAHAVUJ!AE59,4,1)</f>
        <v xml:space="preserve"> </v>
      </c>
      <c r="ED7" s="1301"/>
      <c r="EE7" s="1301"/>
      <c r="EF7" s="1301"/>
      <c r="EG7" s="1301"/>
      <c r="EH7" s="1301" t="str">
        <f>MID(SUVAHAVUJ!AE59,5,1)</f>
        <v xml:space="preserve"> </v>
      </c>
      <c r="EI7" s="1301"/>
      <c r="EJ7" s="1301"/>
      <c r="EK7" s="1301"/>
      <c r="EL7" s="1301"/>
      <c r="EM7" s="1301"/>
      <c r="EN7" s="1301" t="str">
        <f>MID(SUVAHAVUJ!AE59,6,1)</f>
        <v xml:space="preserve"> </v>
      </c>
      <c r="EO7" s="1301"/>
      <c r="EP7" s="1301"/>
      <c r="EQ7" s="1301"/>
      <c r="ER7" s="1301"/>
      <c r="ES7" s="1301" t="str">
        <f>MID(SUVAHAVUJ!AE59,7,1)</f>
        <v xml:space="preserve"> </v>
      </c>
      <c r="ET7" s="1301"/>
      <c r="EU7" s="1301"/>
      <c r="EV7" s="1301"/>
      <c r="EW7" s="1301"/>
      <c r="EX7" s="1301"/>
      <c r="EY7" s="1301" t="str">
        <f>MID(SUVAHAVUJ!AE59,8,1)</f>
        <v xml:space="preserve"> </v>
      </c>
      <c r="EZ7" s="1301"/>
      <c r="FA7" s="1301"/>
      <c r="FB7" s="1301"/>
      <c r="FC7" s="1301"/>
      <c r="FD7" s="1301" t="str">
        <f>MID(SUVAHAVUJ!AE59,9,1)</f>
        <v xml:space="preserve"> </v>
      </c>
      <c r="FE7" s="1301"/>
      <c r="FF7" s="1301"/>
      <c r="FG7" s="1301"/>
      <c r="FH7" s="1301"/>
      <c r="FI7" s="1301"/>
      <c r="FJ7" s="1301" t="str">
        <f>MID(SUVAHAVUJ!AE59,10,1)</f>
        <v xml:space="preserve"> </v>
      </c>
      <c r="FK7" s="1301"/>
      <c r="FL7" s="1301"/>
      <c r="FM7" s="1301"/>
      <c r="FN7" s="1301"/>
      <c r="FO7" s="1302" t="str">
        <f>MID(SUVAHAVUJ!AE59,11,1)</f>
        <v>0</v>
      </c>
      <c r="FP7" s="1302"/>
      <c r="FQ7" s="1302"/>
      <c r="FR7" s="1302"/>
      <c r="FS7" s="1303"/>
      <c r="FT7" s="1306"/>
      <c r="FU7" s="1306"/>
      <c r="FV7" s="1306"/>
      <c r="FW7" s="1306"/>
      <c r="FX7" s="1306"/>
      <c r="FY7" s="1306"/>
      <c r="FZ7" s="1306"/>
      <c r="GA7" s="1306"/>
      <c r="GB7" s="1306"/>
      <c r="GC7" s="1306"/>
      <c r="GD7" s="1306"/>
      <c r="GE7" s="1306"/>
      <c r="GF7" s="1306"/>
      <c r="GG7" s="1306"/>
      <c r="GH7" s="1306"/>
      <c r="GI7" s="1306"/>
      <c r="GJ7" s="1306"/>
      <c r="GK7" s="1306"/>
      <c r="GL7" s="1306"/>
      <c r="GM7" s="1306"/>
      <c r="GN7" s="1306"/>
      <c r="GO7" s="1306"/>
      <c r="GP7" s="1306"/>
      <c r="GQ7" s="1306"/>
      <c r="GR7" s="1306"/>
      <c r="GS7" s="1306"/>
      <c r="GT7" s="1306"/>
      <c r="GU7" s="1306"/>
      <c r="GV7" s="1306"/>
      <c r="GW7" s="1306"/>
    </row>
    <row r="8" spans="2:205" ht="22.5" customHeight="1" x14ac:dyDescent="0.2">
      <c r="B8" s="1307"/>
      <c r="C8" s="1307"/>
      <c r="D8" s="1307"/>
      <c r="E8" s="1307"/>
      <c r="F8" s="1307"/>
      <c r="G8" s="1307"/>
      <c r="H8" s="1307"/>
      <c r="I8" s="1307"/>
      <c r="J8" s="1307"/>
      <c r="K8" s="1307"/>
      <c r="L8" s="1372"/>
      <c r="M8" s="1372"/>
      <c r="N8" s="1372"/>
      <c r="O8" s="1372"/>
      <c r="P8" s="1372"/>
      <c r="Q8" s="1372"/>
      <c r="R8" s="1372"/>
      <c r="S8" s="1372"/>
      <c r="T8" s="1372"/>
      <c r="U8" s="1372"/>
      <c r="V8" s="1372"/>
      <c r="W8" s="1372"/>
      <c r="X8" s="1372"/>
      <c r="Y8" s="1372"/>
      <c r="Z8" s="1372"/>
      <c r="AA8" s="1372"/>
      <c r="AB8" s="1372"/>
      <c r="AC8" s="1372"/>
      <c r="AD8" s="1372"/>
      <c r="AE8" s="1372"/>
      <c r="AF8" s="1372"/>
      <c r="AG8" s="1372"/>
      <c r="AH8" s="1372"/>
      <c r="AI8" s="1372"/>
      <c r="AJ8" s="1372"/>
      <c r="AK8" s="1372"/>
      <c r="AL8" s="1372"/>
      <c r="AM8" s="1372"/>
      <c r="AN8" s="1372"/>
      <c r="AO8" s="1372"/>
      <c r="AP8" s="1372"/>
      <c r="AQ8" s="1310"/>
      <c r="AR8" s="1310"/>
      <c r="AS8" s="1310"/>
      <c r="AT8" s="1310"/>
      <c r="AU8" s="1310"/>
      <c r="AV8" s="1310"/>
      <c r="AW8" s="1310"/>
      <c r="AX8" s="1310"/>
      <c r="AY8" s="505"/>
      <c r="AZ8" s="506"/>
      <c r="BA8" s="1301" t="str">
        <f>MID(SUVAHAVUJ!AF59,1,1)</f>
        <v xml:space="preserve"> </v>
      </c>
      <c r="BB8" s="1301"/>
      <c r="BC8" s="1301"/>
      <c r="BD8" s="1301"/>
      <c r="BE8" s="1301"/>
      <c r="BF8" s="1301"/>
      <c r="BG8" s="1301" t="str">
        <f>MID(SUVAHAVUJ!AF59,2,1)</f>
        <v xml:space="preserve"> </v>
      </c>
      <c r="BH8" s="1301"/>
      <c r="BI8" s="1301"/>
      <c r="BJ8" s="1301"/>
      <c r="BK8" s="1301"/>
      <c r="BL8" s="1301" t="str">
        <f>MID(SUVAHAVUJ!AF59,3,1)</f>
        <v xml:space="preserve"> </v>
      </c>
      <c r="BM8" s="1301"/>
      <c r="BN8" s="1301"/>
      <c r="BO8" s="1301"/>
      <c r="BP8" s="1301"/>
      <c r="BQ8" s="1301"/>
      <c r="BR8" s="1301" t="str">
        <f>MID(SUVAHAVUJ!AF59,4,1)</f>
        <v xml:space="preserve"> </v>
      </c>
      <c r="BS8" s="1301"/>
      <c r="BT8" s="1301"/>
      <c r="BU8" s="1301"/>
      <c r="BV8" s="1301"/>
      <c r="BW8" s="1301" t="str">
        <f>MID(SUVAHAVUJ!AF59,5,1)</f>
        <v xml:space="preserve"> </v>
      </c>
      <c r="BX8" s="1301"/>
      <c r="BY8" s="1301"/>
      <c r="BZ8" s="1301"/>
      <c r="CA8" s="1301"/>
      <c r="CB8" s="1301"/>
      <c r="CC8" s="1301" t="str">
        <f>MID(SUVAHAVUJ!AF59,6,1)</f>
        <v xml:space="preserve"> </v>
      </c>
      <c r="CD8" s="1301"/>
      <c r="CE8" s="1301"/>
      <c r="CF8" s="1301"/>
      <c r="CG8" s="1301"/>
      <c r="CH8" s="1301" t="str">
        <f>MID(SUVAHAVUJ!AF59,7,1)</f>
        <v xml:space="preserve"> </v>
      </c>
      <c r="CI8" s="1301"/>
      <c r="CJ8" s="1301"/>
      <c r="CK8" s="1301"/>
      <c r="CL8" s="1301"/>
      <c r="CM8" s="1301"/>
      <c r="CN8" s="1301" t="str">
        <f>MID(SUVAHAVUJ!AF59,8,1)</f>
        <v xml:space="preserve"> </v>
      </c>
      <c r="CO8" s="1301"/>
      <c r="CP8" s="1301"/>
      <c r="CQ8" s="1301"/>
      <c r="CR8" s="1301"/>
      <c r="CS8" s="1301" t="str">
        <f>MID(SUVAHAVUJ!AF59,9,1)</f>
        <v xml:space="preserve"> </v>
      </c>
      <c r="CT8" s="1301"/>
      <c r="CU8" s="1301"/>
      <c r="CV8" s="1301"/>
      <c r="CW8" s="1301"/>
      <c r="CX8" s="1301"/>
      <c r="CY8" s="1301" t="str">
        <f>MID(SUVAHAVUJ!AF59,10,1)</f>
        <v xml:space="preserve"> </v>
      </c>
      <c r="CZ8" s="1301"/>
      <c r="DA8" s="1301"/>
      <c r="DB8" s="1301"/>
      <c r="DC8" s="1301"/>
      <c r="DD8" s="1301" t="str">
        <f>MID(SUVAHAVUJ!AF59,11,1)</f>
        <v>0</v>
      </c>
      <c r="DE8" s="1301"/>
      <c r="DF8" s="1301"/>
      <c r="DG8" s="1301"/>
      <c r="DH8" s="1301"/>
      <c r="DI8" s="1304"/>
      <c r="DJ8" s="1305"/>
      <c r="DK8" s="1305"/>
      <c r="DL8" s="1305"/>
      <c r="DM8" s="1305"/>
      <c r="DN8" s="1305"/>
      <c r="DO8" s="1305"/>
      <c r="DP8" s="1305"/>
      <c r="DQ8" s="1305"/>
      <c r="DR8" s="1305"/>
      <c r="DS8" s="1305"/>
      <c r="DT8" s="1305"/>
      <c r="DU8" s="1305"/>
      <c r="DV8" s="1305"/>
      <c r="DW8" s="1305"/>
      <c r="DX8" s="1305"/>
      <c r="DY8" s="1305"/>
      <c r="DZ8" s="1305"/>
      <c r="EA8" s="1305"/>
      <c r="EB8" s="1305"/>
      <c r="EC8" s="1305"/>
      <c r="ED8" s="1305"/>
      <c r="EE8" s="1305"/>
      <c r="EF8" s="1305"/>
      <c r="EG8" s="1305"/>
      <c r="EH8" s="1305"/>
      <c r="EI8" s="1305"/>
      <c r="EJ8" s="1305"/>
      <c r="EK8" s="1305"/>
      <c r="EL8" s="1305"/>
      <c r="EM8" s="1305"/>
      <c r="EN8" s="505"/>
      <c r="EO8" s="506"/>
      <c r="EP8" s="1301" t="str">
        <f>MID(SUVAHAVUJ!AG59,1,1)</f>
        <v xml:space="preserve"> </v>
      </c>
      <c r="EQ8" s="1301"/>
      <c r="ER8" s="1301"/>
      <c r="ES8" s="1301"/>
      <c r="ET8" s="1301"/>
      <c r="EU8" s="1301"/>
      <c r="EV8" s="1301" t="str">
        <f>MID(SUVAHAVUJ!AG59,2,1)</f>
        <v xml:space="preserve"> </v>
      </c>
      <c r="EW8" s="1301"/>
      <c r="EX8" s="1301"/>
      <c r="EY8" s="1301"/>
      <c r="EZ8" s="1301"/>
      <c r="FA8" s="1301" t="str">
        <f>MID(SUVAHAVUJ!AG59,3,1)</f>
        <v xml:space="preserve"> </v>
      </c>
      <c r="FB8" s="1301"/>
      <c r="FC8" s="1301"/>
      <c r="FD8" s="1301"/>
      <c r="FE8" s="1301"/>
      <c r="FF8" s="1301"/>
      <c r="FG8" s="1301" t="str">
        <f>MID(SUVAHAVUJ!AG59,4,1)</f>
        <v xml:space="preserve"> </v>
      </c>
      <c r="FH8" s="1301"/>
      <c r="FI8" s="1301"/>
      <c r="FJ8" s="1301"/>
      <c r="FK8" s="1301"/>
      <c r="FL8" s="1301" t="str">
        <f>MID(SUVAHAVUJ!AG59,5,1)</f>
        <v xml:space="preserve"> </v>
      </c>
      <c r="FM8" s="1301"/>
      <c r="FN8" s="1301"/>
      <c r="FO8" s="1301"/>
      <c r="FP8" s="1301"/>
      <c r="FQ8" s="1301"/>
      <c r="FR8" s="1301" t="str">
        <f>MID(SUVAHAVUJ!AG59,6,1)</f>
        <v xml:space="preserve"> </v>
      </c>
      <c r="FS8" s="1301"/>
      <c r="FT8" s="1301"/>
      <c r="FU8" s="1301"/>
      <c r="FV8" s="1301"/>
      <c r="FW8" s="1301" t="str">
        <f>MID(SUVAHAVUJ!AG59,7,1)</f>
        <v xml:space="preserve"> </v>
      </c>
      <c r="FX8" s="1301"/>
      <c r="FY8" s="1301"/>
      <c r="FZ8" s="1301"/>
      <c r="GA8" s="1301"/>
      <c r="GB8" s="1301"/>
      <c r="GC8" s="1301" t="str">
        <f>MID(SUVAHAVUJ!AG59,8,1)</f>
        <v xml:space="preserve"> </v>
      </c>
      <c r="GD8" s="1301"/>
      <c r="GE8" s="1301"/>
      <c r="GF8" s="1301"/>
      <c r="GG8" s="1301"/>
      <c r="GH8" s="1301" t="str">
        <f>MID(SUVAHAVUJ!AG59,9,1)</f>
        <v xml:space="preserve"> </v>
      </c>
      <c r="GI8" s="1301"/>
      <c r="GJ8" s="1301"/>
      <c r="GK8" s="1301"/>
      <c r="GL8" s="1301"/>
      <c r="GM8" s="1301"/>
      <c r="GN8" s="1301" t="str">
        <f>MID(SUVAHAVUJ!AG59,10,1)</f>
        <v xml:space="preserve"> </v>
      </c>
      <c r="GO8" s="1301"/>
      <c r="GP8" s="1301"/>
      <c r="GQ8" s="1301"/>
      <c r="GR8" s="1301"/>
      <c r="GS8" s="1302" t="str">
        <f>MID(SUVAHAVUJ!AG59,11,1)</f>
        <v>0</v>
      </c>
      <c r="GT8" s="1302"/>
      <c r="GU8" s="1302"/>
      <c r="GV8" s="1302"/>
      <c r="GW8" s="1303"/>
    </row>
    <row r="9" spans="2:205" s="142" customFormat="1" ht="25.5" customHeight="1" x14ac:dyDescent="0.2">
      <c r="B9" s="1374" t="s">
        <v>2369</v>
      </c>
      <c r="C9" s="1375"/>
      <c r="D9" s="1375"/>
      <c r="E9" s="1375"/>
      <c r="F9" s="1375"/>
      <c r="G9" s="1375"/>
      <c r="H9" s="1375"/>
      <c r="I9" s="1375"/>
      <c r="J9" s="1375"/>
      <c r="K9" s="1376"/>
      <c r="L9" s="1372" t="s">
        <v>3238</v>
      </c>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10" t="s">
        <v>648</v>
      </c>
      <c r="AR9" s="1310"/>
      <c r="AS9" s="1310"/>
      <c r="AT9" s="1310"/>
      <c r="AU9" s="1310"/>
      <c r="AV9" s="1310"/>
      <c r="AW9" s="1310"/>
      <c r="AX9" s="1310"/>
      <c r="AY9" s="505"/>
      <c r="AZ9" s="506"/>
      <c r="BA9" s="1301" t="str">
        <f>MID(SUVAHAVUJ!AD60,1,1)</f>
        <v xml:space="preserve"> </v>
      </c>
      <c r="BB9" s="1301"/>
      <c r="BC9" s="1301"/>
      <c r="BD9" s="1301"/>
      <c r="BE9" s="1301"/>
      <c r="BF9" s="1301"/>
      <c r="BG9" s="1301" t="str">
        <f>MID(SUVAHAVUJ!AD60,2,1)</f>
        <v xml:space="preserve"> </v>
      </c>
      <c r="BH9" s="1301"/>
      <c r="BI9" s="1301"/>
      <c r="BJ9" s="1301"/>
      <c r="BK9" s="1301"/>
      <c r="BL9" s="1301" t="str">
        <f>MID(SUVAHAVUJ!AD60,3,1)</f>
        <v xml:space="preserve"> </v>
      </c>
      <c r="BM9" s="1301"/>
      <c r="BN9" s="1301"/>
      <c r="BO9" s="1301"/>
      <c r="BP9" s="1301"/>
      <c r="BQ9" s="1301"/>
      <c r="BR9" s="1301" t="str">
        <f>MID(SUVAHAVUJ!AD60,4,1)</f>
        <v xml:space="preserve"> </v>
      </c>
      <c r="BS9" s="1301"/>
      <c r="BT9" s="1301"/>
      <c r="BU9" s="1301"/>
      <c r="BV9" s="1301"/>
      <c r="BW9" s="1301" t="str">
        <f>MID(SUVAHAVUJ!AD60,5,1)</f>
        <v xml:space="preserve"> </v>
      </c>
      <c r="BX9" s="1301"/>
      <c r="BY9" s="1301"/>
      <c r="BZ9" s="1301"/>
      <c r="CA9" s="1301"/>
      <c r="CB9" s="1301"/>
      <c r="CC9" s="1301" t="str">
        <f>MID(SUVAHAVUJ!AD60,6,1)</f>
        <v xml:space="preserve"> </v>
      </c>
      <c r="CD9" s="1301"/>
      <c r="CE9" s="1301"/>
      <c r="CF9" s="1301"/>
      <c r="CG9" s="1301"/>
      <c r="CH9" s="1301" t="str">
        <f>MID(SUVAHAVUJ!AD60,7,1)</f>
        <v xml:space="preserve"> </v>
      </c>
      <c r="CI9" s="1301"/>
      <c r="CJ9" s="1301"/>
      <c r="CK9" s="1301"/>
      <c r="CL9" s="1301"/>
      <c r="CM9" s="1301"/>
      <c r="CN9" s="1301" t="str">
        <f>MID(SUVAHAVUJ!AD60,8,1)</f>
        <v xml:space="preserve"> </v>
      </c>
      <c r="CO9" s="1301"/>
      <c r="CP9" s="1301"/>
      <c r="CQ9" s="1301"/>
      <c r="CR9" s="1301"/>
      <c r="CS9" s="1301" t="str">
        <f>MID(SUVAHAVUJ!AD60,9,1)</f>
        <v xml:space="preserve"> </v>
      </c>
      <c r="CT9" s="1301"/>
      <c r="CU9" s="1301"/>
      <c r="CV9" s="1301"/>
      <c r="CW9" s="1301"/>
      <c r="CX9" s="1301"/>
      <c r="CY9" s="1301" t="str">
        <f>MID(SUVAHAVUJ!AD60,10,1)</f>
        <v xml:space="preserve"> </v>
      </c>
      <c r="CZ9" s="1301"/>
      <c r="DA9" s="1301"/>
      <c r="DB9" s="1301"/>
      <c r="DC9" s="1301"/>
      <c r="DD9" s="1301" t="str">
        <f>MID(SUVAHAVUJ!AD60,11,1)</f>
        <v>0</v>
      </c>
      <c r="DE9" s="1301"/>
      <c r="DF9" s="1301"/>
      <c r="DG9" s="1301"/>
      <c r="DH9" s="1301"/>
      <c r="DI9" s="1304"/>
      <c r="DJ9" s="505"/>
      <c r="DK9" s="506"/>
      <c r="DL9" s="1301" t="str">
        <f>MID(SUVAHAVUJ!AE60,1,1)</f>
        <v xml:space="preserve"> </v>
      </c>
      <c r="DM9" s="1301"/>
      <c r="DN9" s="1301"/>
      <c r="DO9" s="1301"/>
      <c r="DP9" s="1301"/>
      <c r="DQ9" s="1301"/>
      <c r="DR9" s="1301" t="str">
        <f>MID(SUVAHAVUJ!AE60,2,1)</f>
        <v xml:space="preserve"> </v>
      </c>
      <c r="DS9" s="1301"/>
      <c r="DT9" s="1301"/>
      <c r="DU9" s="1301"/>
      <c r="DV9" s="1301"/>
      <c r="DW9" s="1301" t="str">
        <f>MID(SUVAHAVUJ!AE60,3,1)</f>
        <v xml:space="preserve"> </v>
      </c>
      <c r="DX9" s="1301"/>
      <c r="DY9" s="1301"/>
      <c r="DZ9" s="1301"/>
      <c r="EA9" s="1301"/>
      <c r="EB9" s="1301"/>
      <c r="EC9" s="1301" t="str">
        <f>MID(SUVAHAVUJ!AE60,4,1)</f>
        <v xml:space="preserve"> </v>
      </c>
      <c r="ED9" s="1301"/>
      <c r="EE9" s="1301"/>
      <c r="EF9" s="1301"/>
      <c r="EG9" s="1301"/>
      <c r="EH9" s="1301" t="str">
        <f>MID(SUVAHAVUJ!AE60,5,1)</f>
        <v xml:space="preserve"> </v>
      </c>
      <c r="EI9" s="1301"/>
      <c r="EJ9" s="1301"/>
      <c r="EK9" s="1301"/>
      <c r="EL9" s="1301"/>
      <c r="EM9" s="1301"/>
      <c r="EN9" s="1301" t="str">
        <f>MID(SUVAHAVUJ!AE60,6,1)</f>
        <v xml:space="preserve"> </v>
      </c>
      <c r="EO9" s="1301"/>
      <c r="EP9" s="1301"/>
      <c r="EQ9" s="1301"/>
      <c r="ER9" s="1301"/>
      <c r="ES9" s="1301" t="str">
        <f>MID(SUVAHAVUJ!AE60,7,1)</f>
        <v xml:space="preserve"> </v>
      </c>
      <c r="ET9" s="1301"/>
      <c r="EU9" s="1301"/>
      <c r="EV9" s="1301"/>
      <c r="EW9" s="1301"/>
      <c r="EX9" s="1301"/>
      <c r="EY9" s="1301" t="str">
        <f>MID(SUVAHAVUJ!AE60,8,1)</f>
        <v xml:space="preserve"> </v>
      </c>
      <c r="EZ9" s="1301"/>
      <c r="FA9" s="1301"/>
      <c r="FB9" s="1301"/>
      <c r="FC9" s="1301"/>
      <c r="FD9" s="1301" t="str">
        <f>MID(SUVAHAVUJ!AE60,9,1)</f>
        <v xml:space="preserve"> </v>
      </c>
      <c r="FE9" s="1301"/>
      <c r="FF9" s="1301"/>
      <c r="FG9" s="1301"/>
      <c r="FH9" s="1301"/>
      <c r="FI9" s="1301"/>
      <c r="FJ9" s="1301" t="str">
        <f>MID(SUVAHAVUJ!AE60,10,1)</f>
        <v xml:space="preserve"> </v>
      </c>
      <c r="FK9" s="1301"/>
      <c r="FL9" s="1301"/>
      <c r="FM9" s="1301"/>
      <c r="FN9" s="1301"/>
      <c r="FO9" s="1302" t="str">
        <f>MID(SUVAHAVUJ!AE60,11,1)</f>
        <v>0</v>
      </c>
      <c r="FP9" s="1302"/>
      <c r="FQ9" s="1302"/>
      <c r="FR9" s="1302"/>
      <c r="FS9" s="1303"/>
      <c r="FT9" s="1306"/>
      <c r="FU9" s="1306"/>
      <c r="FV9" s="1306"/>
      <c r="FW9" s="1306"/>
      <c r="FX9" s="1306"/>
      <c r="FY9" s="1306"/>
      <c r="FZ9" s="1306"/>
      <c r="GA9" s="1306"/>
      <c r="GB9" s="1306"/>
      <c r="GC9" s="1306"/>
      <c r="GD9" s="1306"/>
      <c r="GE9" s="1306"/>
      <c r="GF9" s="1306"/>
      <c r="GG9" s="1306"/>
      <c r="GH9" s="1306"/>
      <c r="GI9" s="1306"/>
      <c r="GJ9" s="1306"/>
      <c r="GK9" s="1306"/>
      <c r="GL9" s="1306"/>
      <c r="GM9" s="1306"/>
      <c r="GN9" s="1306"/>
      <c r="GO9" s="1306"/>
      <c r="GP9" s="1306"/>
      <c r="GQ9" s="1306"/>
      <c r="GR9" s="1306"/>
      <c r="GS9" s="1306"/>
      <c r="GT9" s="1306"/>
      <c r="GU9" s="1306"/>
      <c r="GV9" s="1306"/>
      <c r="GW9" s="1306"/>
    </row>
    <row r="10" spans="2:205" ht="21" customHeight="1" x14ac:dyDescent="0.2">
      <c r="B10" s="1377"/>
      <c r="C10" s="1378"/>
      <c r="D10" s="1378"/>
      <c r="E10" s="1378"/>
      <c r="F10" s="1378"/>
      <c r="G10" s="1378"/>
      <c r="H10" s="1378"/>
      <c r="I10" s="1378"/>
      <c r="J10" s="1378"/>
      <c r="K10" s="1379"/>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10"/>
      <c r="AR10" s="1310"/>
      <c r="AS10" s="1310"/>
      <c r="AT10" s="1310"/>
      <c r="AU10" s="1310"/>
      <c r="AV10" s="1310"/>
      <c r="AW10" s="1310"/>
      <c r="AX10" s="1310"/>
      <c r="AY10" s="505"/>
      <c r="AZ10" s="506"/>
      <c r="BA10" s="1301" t="str">
        <f>MID(SUVAHAVUJ!AF60,1,1)</f>
        <v xml:space="preserve"> </v>
      </c>
      <c r="BB10" s="1301"/>
      <c r="BC10" s="1301"/>
      <c r="BD10" s="1301"/>
      <c r="BE10" s="1301"/>
      <c r="BF10" s="1301"/>
      <c r="BG10" s="1301" t="str">
        <f>MID(SUVAHAVUJ!AF60,2,1)</f>
        <v xml:space="preserve"> </v>
      </c>
      <c r="BH10" s="1301"/>
      <c r="BI10" s="1301"/>
      <c r="BJ10" s="1301"/>
      <c r="BK10" s="1301"/>
      <c r="BL10" s="1301" t="str">
        <f>MID(SUVAHAVUJ!AF60,3,1)</f>
        <v xml:space="preserve"> </v>
      </c>
      <c r="BM10" s="1301"/>
      <c r="BN10" s="1301"/>
      <c r="BO10" s="1301"/>
      <c r="BP10" s="1301"/>
      <c r="BQ10" s="1301"/>
      <c r="BR10" s="1301" t="str">
        <f>MID(SUVAHAVUJ!AF60,4,1)</f>
        <v xml:space="preserve"> </v>
      </c>
      <c r="BS10" s="1301"/>
      <c r="BT10" s="1301"/>
      <c r="BU10" s="1301"/>
      <c r="BV10" s="1301"/>
      <c r="BW10" s="1301" t="str">
        <f>MID(SUVAHAVUJ!AF60,5,1)</f>
        <v xml:space="preserve"> </v>
      </c>
      <c r="BX10" s="1301"/>
      <c r="BY10" s="1301"/>
      <c r="BZ10" s="1301"/>
      <c r="CA10" s="1301"/>
      <c r="CB10" s="1301"/>
      <c r="CC10" s="1301" t="str">
        <f>MID(SUVAHAVUJ!AF60,6,1)</f>
        <v xml:space="preserve"> </v>
      </c>
      <c r="CD10" s="1301"/>
      <c r="CE10" s="1301"/>
      <c r="CF10" s="1301"/>
      <c r="CG10" s="1301"/>
      <c r="CH10" s="1301" t="str">
        <f>MID(SUVAHAVUJ!AF60,7,1)</f>
        <v xml:space="preserve"> </v>
      </c>
      <c r="CI10" s="1301"/>
      <c r="CJ10" s="1301"/>
      <c r="CK10" s="1301"/>
      <c r="CL10" s="1301"/>
      <c r="CM10" s="1301"/>
      <c r="CN10" s="1301" t="str">
        <f>MID(SUVAHAVUJ!AF60,8,1)</f>
        <v xml:space="preserve"> </v>
      </c>
      <c r="CO10" s="1301"/>
      <c r="CP10" s="1301"/>
      <c r="CQ10" s="1301"/>
      <c r="CR10" s="1301"/>
      <c r="CS10" s="1301" t="str">
        <f>MID(SUVAHAVUJ!AF60,9,1)</f>
        <v xml:space="preserve"> </v>
      </c>
      <c r="CT10" s="1301"/>
      <c r="CU10" s="1301"/>
      <c r="CV10" s="1301"/>
      <c r="CW10" s="1301"/>
      <c r="CX10" s="1301"/>
      <c r="CY10" s="1301" t="str">
        <f>MID(SUVAHAVUJ!AF60,10,1)</f>
        <v xml:space="preserve"> </v>
      </c>
      <c r="CZ10" s="1301"/>
      <c r="DA10" s="1301"/>
      <c r="DB10" s="1301"/>
      <c r="DC10" s="1301"/>
      <c r="DD10" s="1301" t="str">
        <f>MID(SUVAHAVUJ!AF60,11,1)</f>
        <v>0</v>
      </c>
      <c r="DE10" s="1301"/>
      <c r="DF10" s="1301"/>
      <c r="DG10" s="1301"/>
      <c r="DH10" s="1301"/>
      <c r="DI10" s="1304"/>
      <c r="DJ10" s="1305"/>
      <c r="DK10" s="1305"/>
      <c r="DL10" s="1305"/>
      <c r="DM10" s="1305"/>
      <c r="DN10" s="1305"/>
      <c r="DO10" s="1305"/>
      <c r="DP10" s="1305"/>
      <c r="DQ10" s="1305"/>
      <c r="DR10" s="1305"/>
      <c r="DS10" s="1305"/>
      <c r="DT10" s="1305"/>
      <c r="DU10" s="1305"/>
      <c r="DV10" s="1305"/>
      <c r="DW10" s="1305"/>
      <c r="DX10" s="1305"/>
      <c r="DY10" s="1305"/>
      <c r="DZ10" s="1305"/>
      <c r="EA10" s="1305"/>
      <c r="EB10" s="1305"/>
      <c r="EC10" s="1305"/>
      <c r="ED10" s="1305"/>
      <c r="EE10" s="1305"/>
      <c r="EF10" s="1305"/>
      <c r="EG10" s="1305"/>
      <c r="EH10" s="1305"/>
      <c r="EI10" s="1305"/>
      <c r="EJ10" s="1305"/>
      <c r="EK10" s="1305"/>
      <c r="EL10" s="1305"/>
      <c r="EM10" s="1305"/>
      <c r="EN10" s="505"/>
      <c r="EO10" s="506"/>
      <c r="EP10" s="1301" t="str">
        <f>MID(SUVAHAVUJ!AG60,1,1)</f>
        <v xml:space="preserve"> </v>
      </c>
      <c r="EQ10" s="1301"/>
      <c r="ER10" s="1301"/>
      <c r="ES10" s="1301"/>
      <c r="ET10" s="1301"/>
      <c r="EU10" s="1301"/>
      <c r="EV10" s="1301" t="str">
        <f>MID(SUVAHAVUJ!AG60,2,1)</f>
        <v xml:space="preserve"> </v>
      </c>
      <c r="EW10" s="1301"/>
      <c r="EX10" s="1301"/>
      <c r="EY10" s="1301"/>
      <c r="EZ10" s="1301"/>
      <c r="FA10" s="1301" t="str">
        <f>MID(SUVAHAVUJ!AG60,3,1)</f>
        <v xml:space="preserve"> </v>
      </c>
      <c r="FB10" s="1301"/>
      <c r="FC10" s="1301"/>
      <c r="FD10" s="1301"/>
      <c r="FE10" s="1301"/>
      <c r="FF10" s="1301"/>
      <c r="FG10" s="1301" t="str">
        <f>MID(SUVAHAVUJ!AG60,4,1)</f>
        <v xml:space="preserve"> </v>
      </c>
      <c r="FH10" s="1301"/>
      <c r="FI10" s="1301"/>
      <c r="FJ10" s="1301"/>
      <c r="FK10" s="1301"/>
      <c r="FL10" s="1301" t="str">
        <f>MID(SUVAHAVUJ!AG60,5,1)</f>
        <v xml:space="preserve"> </v>
      </c>
      <c r="FM10" s="1301"/>
      <c r="FN10" s="1301"/>
      <c r="FO10" s="1301"/>
      <c r="FP10" s="1301"/>
      <c r="FQ10" s="1301"/>
      <c r="FR10" s="1301" t="str">
        <f>MID(SUVAHAVUJ!AG60,6,1)</f>
        <v xml:space="preserve"> </v>
      </c>
      <c r="FS10" s="1301"/>
      <c r="FT10" s="1301"/>
      <c r="FU10" s="1301"/>
      <c r="FV10" s="1301"/>
      <c r="FW10" s="1301" t="str">
        <f>MID(SUVAHAVUJ!AG60,7,1)</f>
        <v xml:space="preserve"> </v>
      </c>
      <c r="FX10" s="1301"/>
      <c r="FY10" s="1301"/>
      <c r="FZ10" s="1301"/>
      <c r="GA10" s="1301"/>
      <c r="GB10" s="1301"/>
      <c r="GC10" s="1301" t="str">
        <f>MID(SUVAHAVUJ!AG60,8,1)</f>
        <v xml:space="preserve"> </v>
      </c>
      <c r="GD10" s="1301"/>
      <c r="GE10" s="1301"/>
      <c r="GF10" s="1301"/>
      <c r="GG10" s="1301"/>
      <c r="GH10" s="1301" t="str">
        <f>MID(SUVAHAVUJ!AG60,9,1)</f>
        <v xml:space="preserve"> </v>
      </c>
      <c r="GI10" s="1301"/>
      <c r="GJ10" s="1301"/>
      <c r="GK10" s="1301"/>
      <c r="GL10" s="1301"/>
      <c r="GM10" s="1301"/>
      <c r="GN10" s="1301" t="str">
        <f>MID(SUVAHAVUJ!AG60,10,1)</f>
        <v xml:space="preserve"> </v>
      </c>
      <c r="GO10" s="1301"/>
      <c r="GP10" s="1301"/>
      <c r="GQ10" s="1301"/>
      <c r="GR10" s="1301"/>
      <c r="GS10" s="1302" t="str">
        <f>MID(SUVAHAVUJ!AG60,11,1)</f>
        <v>0</v>
      </c>
      <c r="GT10" s="1302"/>
      <c r="GU10" s="1302"/>
      <c r="GV10" s="1302"/>
      <c r="GW10" s="1303"/>
    </row>
    <row r="11" spans="2:205" s="142" customFormat="1" ht="23.25" customHeight="1" x14ac:dyDescent="0.2">
      <c r="B11" s="1374" t="s">
        <v>2372</v>
      </c>
      <c r="C11" s="1375"/>
      <c r="D11" s="1375"/>
      <c r="E11" s="1375"/>
      <c r="F11" s="1375"/>
      <c r="G11" s="1375"/>
      <c r="H11" s="1375"/>
      <c r="I11" s="1375"/>
      <c r="J11" s="1375"/>
      <c r="K11" s="1376"/>
      <c r="L11" s="1308" t="s">
        <v>3239</v>
      </c>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10" t="s">
        <v>659</v>
      </c>
      <c r="AR11" s="1310"/>
      <c r="AS11" s="1310"/>
      <c r="AT11" s="1310"/>
      <c r="AU11" s="1310"/>
      <c r="AV11" s="1310"/>
      <c r="AW11" s="1310"/>
      <c r="AX11" s="1310"/>
      <c r="AY11" s="505"/>
      <c r="AZ11" s="506"/>
      <c r="BA11" s="1301" t="str">
        <f>MID(SUVAHAVUJ!AD61,1,1)</f>
        <v xml:space="preserve"> </v>
      </c>
      <c r="BB11" s="1301"/>
      <c r="BC11" s="1301"/>
      <c r="BD11" s="1301"/>
      <c r="BE11" s="1301"/>
      <c r="BF11" s="1301"/>
      <c r="BG11" s="1301" t="str">
        <f>MID(SUVAHAVUJ!AD61,2,1)</f>
        <v xml:space="preserve"> </v>
      </c>
      <c r="BH11" s="1301"/>
      <c r="BI11" s="1301"/>
      <c r="BJ11" s="1301"/>
      <c r="BK11" s="1301"/>
      <c r="BL11" s="1301" t="str">
        <f>MID(SUVAHAVUJ!AD61,3,1)</f>
        <v xml:space="preserve"> </v>
      </c>
      <c r="BM11" s="1301"/>
      <c r="BN11" s="1301"/>
      <c r="BO11" s="1301"/>
      <c r="BP11" s="1301"/>
      <c r="BQ11" s="1301"/>
      <c r="BR11" s="1301" t="str">
        <f>MID(SUVAHAVUJ!AD61,4,1)</f>
        <v xml:space="preserve"> </v>
      </c>
      <c r="BS11" s="1301"/>
      <c r="BT11" s="1301"/>
      <c r="BU11" s="1301"/>
      <c r="BV11" s="1301"/>
      <c r="BW11" s="1301" t="str">
        <f>MID(SUVAHAVUJ!AD61,5,1)</f>
        <v xml:space="preserve"> </v>
      </c>
      <c r="BX11" s="1301"/>
      <c r="BY11" s="1301"/>
      <c r="BZ11" s="1301"/>
      <c r="CA11" s="1301"/>
      <c r="CB11" s="1301"/>
      <c r="CC11" s="1301" t="str">
        <f>MID(SUVAHAVUJ!AD61,6,1)</f>
        <v xml:space="preserve"> </v>
      </c>
      <c r="CD11" s="1301"/>
      <c r="CE11" s="1301"/>
      <c r="CF11" s="1301"/>
      <c r="CG11" s="1301"/>
      <c r="CH11" s="1301" t="str">
        <f>MID(SUVAHAVUJ!AD61,7,1)</f>
        <v xml:space="preserve"> </v>
      </c>
      <c r="CI11" s="1301"/>
      <c r="CJ11" s="1301"/>
      <c r="CK11" s="1301"/>
      <c r="CL11" s="1301"/>
      <c r="CM11" s="1301"/>
      <c r="CN11" s="1301" t="str">
        <f>MID(SUVAHAVUJ!AD61,8,1)</f>
        <v xml:space="preserve"> </v>
      </c>
      <c r="CO11" s="1301"/>
      <c r="CP11" s="1301"/>
      <c r="CQ11" s="1301"/>
      <c r="CR11" s="1301"/>
      <c r="CS11" s="1301" t="str">
        <f>MID(SUVAHAVUJ!AD61,9,1)</f>
        <v xml:space="preserve"> </v>
      </c>
      <c r="CT11" s="1301"/>
      <c r="CU11" s="1301"/>
      <c r="CV11" s="1301"/>
      <c r="CW11" s="1301"/>
      <c r="CX11" s="1301"/>
      <c r="CY11" s="1301" t="str">
        <f>MID(SUVAHAVUJ!AD61,10,1)</f>
        <v xml:space="preserve"> </v>
      </c>
      <c r="CZ11" s="1301"/>
      <c r="DA11" s="1301"/>
      <c r="DB11" s="1301"/>
      <c r="DC11" s="1301"/>
      <c r="DD11" s="1301" t="str">
        <f>MID(SUVAHAVUJ!AD61,11,1)</f>
        <v>0</v>
      </c>
      <c r="DE11" s="1301"/>
      <c r="DF11" s="1301"/>
      <c r="DG11" s="1301"/>
      <c r="DH11" s="1301"/>
      <c r="DI11" s="1304"/>
      <c r="DJ11" s="505"/>
      <c r="DK11" s="506"/>
      <c r="DL11" s="1301" t="str">
        <f>MID(SUVAHAVUJ!AE61,1,1)</f>
        <v xml:space="preserve"> </v>
      </c>
      <c r="DM11" s="1301"/>
      <c r="DN11" s="1301"/>
      <c r="DO11" s="1301"/>
      <c r="DP11" s="1301"/>
      <c r="DQ11" s="1301"/>
      <c r="DR11" s="1301" t="str">
        <f>MID(SUVAHAVUJ!AE61,2,1)</f>
        <v xml:space="preserve"> </v>
      </c>
      <c r="DS11" s="1301"/>
      <c r="DT11" s="1301"/>
      <c r="DU11" s="1301"/>
      <c r="DV11" s="1301"/>
      <c r="DW11" s="1301" t="str">
        <f>MID(SUVAHAVUJ!AE61,3,1)</f>
        <v xml:space="preserve"> </v>
      </c>
      <c r="DX11" s="1301"/>
      <c r="DY11" s="1301"/>
      <c r="DZ11" s="1301"/>
      <c r="EA11" s="1301"/>
      <c r="EB11" s="1301"/>
      <c r="EC11" s="1301" t="str">
        <f>MID(SUVAHAVUJ!AE61,4,1)</f>
        <v xml:space="preserve"> </v>
      </c>
      <c r="ED11" s="1301"/>
      <c r="EE11" s="1301"/>
      <c r="EF11" s="1301"/>
      <c r="EG11" s="1301"/>
      <c r="EH11" s="1301" t="str">
        <f>MID(SUVAHAVUJ!AE61,5,1)</f>
        <v xml:space="preserve"> </v>
      </c>
      <c r="EI11" s="1301"/>
      <c r="EJ11" s="1301"/>
      <c r="EK11" s="1301"/>
      <c r="EL11" s="1301"/>
      <c r="EM11" s="1301"/>
      <c r="EN11" s="1301" t="str">
        <f>MID(SUVAHAVUJ!AE61,6,1)</f>
        <v xml:space="preserve"> </v>
      </c>
      <c r="EO11" s="1301"/>
      <c r="EP11" s="1301"/>
      <c r="EQ11" s="1301"/>
      <c r="ER11" s="1301"/>
      <c r="ES11" s="1301" t="str">
        <f>MID(SUVAHAVUJ!AE61,7,1)</f>
        <v xml:space="preserve"> </v>
      </c>
      <c r="ET11" s="1301"/>
      <c r="EU11" s="1301"/>
      <c r="EV11" s="1301"/>
      <c r="EW11" s="1301"/>
      <c r="EX11" s="1301"/>
      <c r="EY11" s="1301" t="str">
        <f>MID(SUVAHAVUJ!AE61,8,1)</f>
        <v xml:space="preserve"> </v>
      </c>
      <c r="EZ11" s="1301"/>
      <c r="FA11" s="1301"/>
      <c r="FB11" s="1301"/>
      <c r="FC11" s="1301"/>
      <c r="FD11" s="1301" t="str">
        <f>MID(SUVAHAVUJ!AE61,9,1)</f>
        <v xml:space="preserve"> </v>
      </c>
      <c r="FE11" s="1301"/>
      <c r="FF11" s="1301"/>
      <c r="FG11" s="1301"/>
      <c r="FH11" s="1301"/>
      <c r="FI11" s="1301"/>
      <c r="FJ11" s="1301" t="str">
        <f>MID(SUVAHAVUJ!AE61,10,1)</f>
        <v xml:space="preserve"> </v>
      </c>
      <c r="FK11" s="1301"/>
      <c r="FL11" s="1301"/>
      <c r="FM11" s="1301"/>
      <c r="FN11" s="1301"/>
      <c r="FO11" s="1302" t="str">
        <f>MID(SUVAHAVUJ!AE61,11,1)</f>
        <v>0</v>
      </c>
      <c r="FP11" s="1302"/>
      <c r="FQ11" s="1302"/>
      <c r="FR11" s="1302"/>
      <c r="FS11" s="1303"/>
      <c r="FT11" s="1306"/>
      <c r="FU11" s="1306"/>
      <c r="FV11" s="1306"/>
      <c r="FW11" s="1306"/>
      <c r="FX11" s="1306"/>
      <c r="FY11" s="1306"/>
      <c r="FZ11" s="1306"/>
      <c r="GA11" s="1306"/>
      <c r="GB11" s="1306"/>
      <c r="GC11" s="1306"/>
      <c r="GD11" s="1306"/>
      <c r="GE11" s="1306"/>
      <c r="GF11" s="1306"/>
      <c r="GG11" s="1306"/>
      <c r="GH11" s="1306"/>
      <c r="GI11" s="1306"/>
      <c r="GJ11" s="1306"/>
      <c r="GK11" s="1306"/>
      <c r="GL11" s="1306"/>
      <c r="GM11" s="1306"/>
      <c r="GN11" s="1306"/>
      <c r="GO11" s="1306"/>
      <c r="GP11" s="1306"/>
      <c r="GQ11" s="1306"/>
      <c r="GR11" s="1306"/>
      <c r="GS11" s="1306"/>
      <c r="GT11" s="1306"/>
      <c r="GU11" s="1306"/>
      <c r="GV11" s="1306"/>
      <c r="GW11" s="1306"/>
    </row>
    <row r="12" spans="2:205" ht="23.25" customHeight="1" x14ac:dyDescent="0.2">
      <c r="B12" s="1377"/>
      <c r="C12" s="1378"/>
      <c r="D12" s="1378"/>
      <c r="E12" s="1378"/>
      <c r="F12" s="1378"/>
      <c r="G12" s="1378"/>
      <c r="H12" s="1378"/>
      <c r="I12" s="1378"/>
      <c r="J12" s="1378"/>
      <c r="K12" s="1379"/>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09"/>
      <c r="AL12" s="1309"/>
      <c r="AM12" s="1309"/>
      <c r="AN12" s="1309"/>
      <c r="AO12" s="1309"/>
      <c r="AP12" s="1309"/>
      <c r="AQ12" s="1310"/>
      <c r="AR12" s="1310"/>
      <c r="AS12" s="1310"/>
      <c r="AT12" s="1310"/>
      <c r="AU12" s="1310"/>
      <c r="AV12" s="1310"/>
      <c r="AW12" s="1310"/>
      <c r="AX12" s="1310"/>
      <c r="AY12" s="505"/>
      <c r="AZ12" s="506"/>
      <c r="BA12" s="1301" t="str">
        <f>MID(SUVAHAVUJ!AF61,1,1)</f>
        <v xml:space="preserve"> </v>
      </c>
      <c r="BB12" s="1301"/>
      <c r="BC12" s="1301"/>
      <c r="BD12" s="1301"/>
      <c r="BE12" s="1301"/>
      <c r="BF12" s="1301"/>
      <c r="BG12" s="1301" t="str">
        <f>MID(SUVAHAVUJ!AF61,2,1)</f>
        <v xml:space="preserve"> </v>
      </c>
      <c r="BH12" s="1301"/>
      <c r="BI12" s="1301"/>
      <c r="BJ12" s="1301"/>
      <c r="BK12" s="1301"/>
      <c r="BL12" s="1301" t="str">
        <f>MID(SUVAHAVUJ!AF61,3,1)</f>
        <v xml:space="preserve"> </v>
      </c>
      <c r="BM12" s="1301"/>
      <c r="BN12" s="1301"/>
      <c r="BO12" s="1301"/>
      <c r="BP12" s="1301"/>
      <c r="BQ12" s="1301"/>
      <c r="BR12" s="1301" t="str">
        <f>MID(SUVAHAVUJ!AF61,4,1)</f>
        <v xml:space="preserve"> </v>
      </c>
      <c r="BS12" s="1301"/>
      <c r="BT12" s="1301"/>
      <c r="BU12" s="1301"/>
      <c r="BV12" s="1301"/>
      <c r="BW12" s="1301" t="str">
        <f>MID(SUVAHAVUJ!AF61,5,1)</f>
        <v xml:space="preserve"> </v>
      </c>
      <c r="BX12" s="1301"/>
      <c r="BY12" s="1301"/>
      <c r="BZ12" s="1301"/>
      <c r="CA12" s="1301"/>
      <c r="CB12" s="1301"/>
      <c r="CC12" s="1301" t="str">
        <f>MID(SUVAHAVUJ!AF61,6,1)</f>
        <v xml:space="preserve"> </v>
      </c>
      <c r="CD12" s="1301"/>
      <c r="CE12" s="1301"/>
      <c r="CF12" s="1301"/>
      <c r="CG12" s="1301"/>
      <c r="CH12" s="1301" t="str">
        <f>MID(SUVAHAVUJ!AF61,7,1)</f>
        <v xml:space="preserve"> </v>
      </c>
      <c r="CI12" s="1301"/>
      <c r="CJ12" s="1301"/>
      <c r="CK12" s="1301"/>
      <c r="CL12" s="1301"/>
      <c r="CM12" s="1301"/>
      <c r="CN12" s="1301" t="str">
        <f>MID(SUVAHAVUJ!AF61,8,1)</f>
        <v xml:space="preserve"> </v>
      </c>
      <c r="CO12" s="1301"/>
      <c r="CP12" s="1301"/>
      <c r="CQ12" s="1301"/>
      <c r="CR12" s="1301"/>
      <c r="CS12" s="1301" t="str">
        <f>MID(SUVAHAVUJ!AF61,9,1)</f>
        <v xml:space="preserve"> </v>
      </c>
      <c r="CT12" s="1301"/>
      <c r="CU12" s="1301"/>
      <c r="CV12" s="1301"/>
      <c r="CW12" s="1301"/>
      <c r="CX12" s="1301"/>
      <c r="CY12" s="1301" t="str">
        <f>MID(SUVAHAVUJ!AF61,10,1)</f>
        <v xml:space="preserve"> </v>
      </c>
      <c r="CZ12" s="1301"/>
      <c r="DA12" s="1301"/>
      <c r="DB12" s="1301"/>
      <c r="DC12" s="1301"/>
      <c r="DD12" s="1301" t="str">
        <f>MID(SUVAHAVUJ!AF61,11,1)</f>
        <v>0</v>
      </c>
      <c r="DE12" s="1301"/>
      <c r="DF12" s="1301"/>
      <c r="DG12" s="1301"/>
      <c r="DH12" s="1301"/>
      <c r="DI12" s="1304"/>
      <c r="DJ12" s="1305"/>
      <c r="DK12" s="1305"/>
      <c r="DL12" s="1305"/>
      <c r="DM12" s="1305"/>
      <c r="DN12" s="1305"/>
      <c r="DO12" s="1305"/>
      <c r="DP12" s="1305"/>
      <c r="DQ12" s="1305"/>
      <c r="DR12" s="1305"/>
      <c r="DS12" s="1305"/>
      <c r="DT12" s="1305"/>
      <c r="DU12" s="1305"/>
      <c r="DV12" s="1305"/>
      <c r="DW12" s="1305"/>
      <c r="DX12" s="1305"/>
      <c r="DY12" s="1305"/>
      <c r="DZ12" s="1305"/>
      <c r="EA12" s="1305"/>
      <c r="EB12" s="1305"/>
      <c r="EC12" s="1305"/>
      <c r="ED12" s="1305"/>
      <c r="EE12" s="1305"/>
      <c r="EF12" s="1305"/>
      <c r="EG12" s="1305"/>
      <c r="EH12" s="1305"/>
      <c r="EI12" s="1305"/>
      <c r="EJ12" s="1305"/>
      <c r="EK12" s="1305"/>
      <c r="EL12" s="1305"/>
      <c r="EM12" s="1305"/>
      <c r="EN12" s="505"/>
      <c r="EO12" s="506"/>
      <c r="EP12" s="1301" t="str">
        <f>MID(SUVAHAVUJ!AG61,1,1)</f>
        <v xml:space="preserve"> </v>
      </c>
      <c r="EQ12" s="1301"/>
      <c r="ER12" s="1301"/>
      <c r="ES12" s="1301"/>
      <c r="ET12" s="1301"/>
      <c r="EU12" s="1301"/>
      <c r="EV12" s="1301" t="str">
        <f>MID(SUVAHAVUJ!AG61,2,1)</f>
        <v xml:space="preserve"> </v>
      </c>
      <c r="EW12" s="1301"/>
      <c r="EX12" s="1301"/>
      <c r="EY12" s="1301"/>
      <c r="EZ12" s="1301"/>
      <c r="FA12" s="1301" t="str">
        <f>MID(SUVAHAVUJ!AG61,3,1)</f>
        <v xml:space="preserve"> </v>
      </c>
      <c r="FB12" s="1301"/>
      <c r="FC12" s="1301"/>
      <c r="FD12" s="1301"/>
      <c r="FE12" s="1301"/>
      <c r="FF12" s="1301"/>
      <c r="FG12" s="1301" t="str">
        <f>MID(SUVAHAVUJ!AG61,4,1)</f>
        <v xml:space="preserve"> </v>
      </c>
      <c r="FH12" s="1301"/>
      <c r="FI12" s="1301"/>
      <c r="FJ12" s="1301"/>
      <c r="FK12" s="1301"/>
      <c r="FL12" s="1301" t="str">
        <f>MID(SUVAHAVUJ!AG61,5,1)</f>
        <v xml:space="preserve"> </v>
      </c>
      <c r="FM12" s="1301"/>
      <c r="FN12" s="1301"/>
      <c r="FO12" s="1301"/>
      <c r="FP12" s="1301"/>
      <c r="FQ12" s="1301"/>
      <c r="FR12" s="1301" t="str">
        <f>MID(SUVAHAVUJ!AG61,6,1)</f>
        <v xml:space="preserve"> </v>
      </c>
      <c r="FS12" s="1301"/>
      <c r="FT12" s="1301"/>
      <c r="FU12" s="1301"/>
      <c r="FV12" s="1301"/>
      <c r="FW12" s="1301" t="str">
        <f>MID(SUVAHAVUJ!AG61,7,1)</f>
        <v xml:space="preserve"> </v>
      </c>
      <c r="FX12" s="1301"/>
      <c r="FY12" s="1301"/>
      <c r="FZ12" s="1301"/>
      <c r="GA12" s="1301"/>
      <c r="GB12" s="1301"/>
      <c r="GC12" s="1301" t="str">
        <f>MID(SUVAHAVUJ!AG61,8,1)</f>
        <v xml:space="preserve"> </v>
      </c>
      <c r="GD12" s="1301"/>
      <c r="GE12" s="1301"/>
      <c r="GF12" s="1301"/>
      <c r="GG12" s="1301"/>
      <c r="GH12" s="1301" t="str">
        <f>MID(SUVAHAVUJ!AG61,9,1)</f>
        <v xml:space="preserve"> </v>
      </c>
      <c r="GI12" s="1301"/>
      <c r="GJ12" s="1301"/>
      <c r="GK12" s="1301"/>
      <c r="GL12" s="1301"/>
      <c r="GM12" s="1301"/>
      <c r="GN12" s="1301" t="str">
        <f>MID(SUVAHAVUJ!AG61,10,1)</f>
        <v xml:space="preserve"> </v>
      </c>
      <c r="GO12" s="1301"/>
      <c r="GP12" s="1301"/>
      <c r="GQ12" s="1301"/>
      <c r="GR12" s="1301"/>
      <c r="GS12" s="1302" t="str">
        <f>MID(SUVAHAVUJ!AG61,11,1)</f>
        <v>0</v>
      </c>
      <c r="GT12" s="1302"/>
      <c r="GU12" s="1302"/>
      <c r="GV12" s="1302"/>
      <c r="GW12" s="1303"/>
    </row>
    <row r="13" spans="2:205" s="142" customFormat="1" ht="23.25" customHeight="1" x14ac:dyDescent="0.2">
      <c r="B13" s="1374" t="s">
        <v>2375</v>
      </c>
      <c r="C13" s="1375"/>
      <c r="D13" s="1375"/>
      <c r="E13" s="1375"/>
      <c r="F13" s="1375"/>
      <c r="G13" s="1375"/>
      <c r="H13" s="1375"/>
      <c r="I13" s="1375"/>
      <c r="J13" s="1375"/>
      <c r="K13" s="1376"/>
      <c r="L13" s="1372" t="s">
        <v>3240</v>
      </c>
      <c r="M13" s="1372"/>
      <c r="N13" s="1372"/>
      <c r="O13" s="1372"/>
      <c r="P13" s="1372"/>
      <c r="Q13" s="1372"/>
      <c r="R13" s="1372"/>
      <c r="S13" s="1372"/>
      <c r="T13" s="1372"/>
      <c r="U13" s="1372"/>
      <c r="V13" s="1372"/>
      <c r="W13" s="1372"/>
      <c r="X13" s="1372"/>
      <c r="Y13" s="1372"/>
      <c r="Z13" s="1372"/>
      <c r="AA13" s="1372"/>
      <c r="AB13" s="1372"/>
      <c r="AC13" s="1372"/>
      <c r="AD13" s="1372"/>
      <c r="AE13" s="1372"/>
      <c r="AF13" s="1372"/>
      <c r="AG13" s="1372"/>
      <c r="AH13" s="1372"/>
      <c r="AI13" s="1372"/>
      <c r="AJ13" s="1372"/>
      <c r="AK13" s="1372"/>
      <c r="AL13" s="1372"/>
      <c r="AM13" s="1372"/>
      <c r="AN13" s="1372"/>
      <c r="AO13" s="1372"/>
      <c r="AP13" s="1372"/>
      <c r="AQ13" s="1310" t="s">
        <v>677</v>
      </c>
      <c r="AR13" s="1310"/>
      <c r="AS13" s="1310"/>
      <c r="AT13" s="1310"/>
      <c r="AU13" s="1310"/>
      <c r="AV13" s="1310"/>
      <c r="AW13" s="1310"/>
      <c r="AX13" s="1310"/>
      <c r="AY13" s="505"/>
      <c r="AZ13" s="506"/>
      <c r="BA13" s="1301" t="str">
        <f>MID(SUVAHAVUJ!AD62,1,1)</f>
        <v xml:space="preserve"> </v>
      </c>
      <c r="BB13" s="1301"/>
      <c r="BC13" s="1301"/>
      <c r="BD13" s="1301"/>
      <c r="BE13" s="1301"/>
      <c r="BF13" s="1301"/>
      <c r="BG13" s="1301" t="str">
        <f>MID(SUVAHAVUJ!AD62,2,1)</f>
        <v xml:space="preserve"> </v>
      </c>
      <c r="BH13" s="1301"/>
      <c r="BI13" s="1301"/>
      <c r="BJ13" s="1301"/>
      <c r="BK13" s="1301"/>
      <c r="BL13" s="1301" t="str">
        <f>MID(SUVAHAVUJ!AD62,3,1)</f>
        <v xml:space="preserve"> </v>
      </c>
      <c r="BM13" s="1301"/>
      <c r="BN13" s="1301"/>
      <c r="BO13" s="1301"/>
      <c r="BP13" s="1301"/>
      <c r="BQ13" s="1301"/>
      <c r="BR13" s="1301" t="str">
        <f>MID(SUVAHAVUJ!AD62,4,1)</f>
        <v xml:space="preserve"> </v>
      </c>
      <c r="BS13" s="1301"/>
      <c r="BT13" s="1301"/>
      <c r="BU13" s="1301"/>
      <c r="BV13" s="1301"/>
      <c r="BW13" s="1301" t="str">
        <f>MID(SUVAHAVUJ!AD62,5,1)</f>
        <v xml:space="preserve"> </v>
      </c>
      <c r="BX13" s="1301"/>
      <c r="BY13" s="1301"/>
      <c r="BZ13" s="1301"/>
      <c r="CA13" s="1301"/>
      <c r="CB13" s="1301"/>
      <c r="CC13" s="1301" t="str">
        <f>MID(SUVAHAVUJ!AD62,6,1)</f>
        <v xml:space="preserve"> </v>
      </c>
      <c r="CD13" s="1301"/>
      <c r="CE13" s="1301"/>
      <c r="CF13" s="1301"/>
      <c r="CG13" s="1301"/>
      <c r="CH13" s="1301" t="str">
        <f>MID(SUVAHAVUJ!AD62,7,1)</f>
        <v xml:space="preserve"> </v>
      </c>
      <c r="CI13" s="1301"/>
      <c r="CJ13" s="1301"/>
      <c r="CK13" s="1301"/>
      <c r="CL13" s="1301"/>
      <c r="CM13" s="1301"/>
      <c r="CN13" s="1301" t="str">
        <f>MID(SUVAHAVUJ!AD62,8,1)</f>
        <v xml:space="preserve"> </v>
      </c>
      <c r="CO13" s="1301"/>
      <c r="CP13" s="1301"/>
      <c r="CQ13" s="1301"/>
      <c r="CR13" s="1301"/>
      <c r="CS13" s="1301" t="str">
        <f>MID(SUVAHAVUJ!AD62,9,1)</f>
        <v xml:space="preserve"> </v>
      </c>
      <c r="CT13" s="1301"/>
      <c r="CU13" s="1301"/>
      <c r="CV13" s="1301"/>
      <c r="CW13" s="1301"/>
      <c r="CX13" s="1301"/>
      <c r="CY13" s="1301" t="str">
        <f>MID(SUVAHAVUJ!AD62,10,1)</f>
        <v xml:space="preserve"> </v>
      </c>
      <c r="CZ13" s="1301"/>
      <c r="DA13" s="1301"/>
      <c r="DB13" s="1301"/>
      <c r="DC13" s="1301"/>
      <c r="DD13" s="1301" t="str">
        <f>MID(SUVAHAVUJ!AD62,11,1)</f>
        <v>0</v>
      </c>
      <c r="DE13" s="1301"/>
      <c r="DF13" s="1301"/>
      <c r="DG13" s="1301"/>
      <c r="DH13" s="1301"/>
      <c r="DI13" s="1304"/>
      <c r="DJ13" s="505"/>
      <c r="DK13" s="506"/>
      <c r="DL13" s="1301" t="str">
        <f>MID(SUVAHAVUJ!AE62,1,1)</f>
        <v xml:space="preserve"> </v>
      </c>
      <c r="DM13" s="1301"/>
      <c r="DN13" s="1301"/>
      <c r="DO13" s="1301"/>
      <c r="DP13" s="1301"/>
      <c r="DQ13" s="1301"/>
      <c r="DR13" s="1301" t="str">
        <f>MID(SUVAHAVUJ!AE62,2,1)</f>
        <v xml:space="preserve"> </v>
      </c>
      <c r="DS13" s="1301"/>
      <c r="DT13" s="1301"/>
      <c r="DU13" s="1301"/>
      <c r="DV13" s="1301"/>
      <c r="DW13" s="1301" t="str">
        <f>MID(SUVAHAVUJ!AE62,3,1)</f>
        <v xml:space="preserve"> </v>
      </c>
      <c r="DX13" s="1301"/>
      <c r="DY13" s="1301"/>
      <c r="DZ13" s="1301"/>
      <c r="EA13" s="1301"/>
      <c r="EB13" s="1301"/>
      <c r="EC13" s="1301" t="str">
        <f>MID(SUVAHAVUJ!AE62,4,1)</f>
        <v xml:space="preserve"> </v>
      </c>
      <c r="ED13" s="1301"/>
      <c r="EE13" s="1301"/>
      <c r="EF13" s="1301"/>
      <c r="EG13" s="1301"/>
      <c r="EH13" s="1301" t="str">
        <f>MID(SUVAHAVUJ!AE62,5,1)</f>
        <v xml:space="preserve"> </v>
      </c>
      <c r="EI13" s="1301"/>
      <c r="EJ13" s="1301"/>
      <c r="EK13" s="1301"/>
      <c r="EL13" s="1301"/>
      <c r="EM13" s="1301"/>
      <c r="EN13" s="1301" t="str">
        <f>MID(SUVAHAVUJ!AE62,6,1)</f>
        <v xml:space="preserve"> </v>
      </c>
      <c r="EO13" s="1301"/>
      <c r="EP13" s="1301"/>
      <c r="EQ13" s="1301"/>
      <c r="ER13" s="1301"/>
      <c r="ES13" s="1301" t="str">
        <f>MID(SUVAHAVUJ!AE62,7,1)</f>
        <v xml:space="preserve"> </v>
      </c>
      <c r="ET13" s="1301"/>
      <c r="EU13" s="1301"/>
      <c r="EV13" s="1301"/>
      <c r="EW13" s="1301"/>
      <c r="EX13" s="1301"/>
      <c r="EY13" s="1301" t="str">
        <f>MID(SUVAHAVUJ!AE62,8,1)</f>
        <v xml:space="preserve"> </v>
      </c>
      <c r="EZ13" s="1301"/>
      <c r="FA13" s="1301"/>
      <c r="FB13" s="1301"/>
      <c r="FC13" s="1301"/>
      <c r="FD13" s="1301" t="str">
        <f>MID(SUVAHAVUJ!AE62,9,1)</f>
        <v xml:space="preserve"> </v>
      </c>
      <c r="FE13" s="1301"/>
      <c r="FF13" s="1301"/>
      <c r="FG13" s="1301"/>
      <c r="FH13" s="1301"/>
      <c r="FI13" s="1301"/>
      <c r="FJ13" s="1301" t="str">
        <f>MID(SUVAHAVUJ!AE62,10,1)</f>
        <v xml:space="preserve"> </v>
      </c>
      <c r="FK13" s="1301"/>
      <c r="FL13" s="1301"/>
      <c r="FM13" s="1301"/>
      <c r="FN13" s="1301"/>
      <c r="FO13" s="1302" t="str">
        <f>MID(SUVAHAVUJ!AE62,11,1)</f>
        <v>0</v>
      </c>
      <c r="FP13" s="1302"/>
      <c r="FQ13" s="1302"/>
      <c r="FR13" s="1302"/>
      <c r="FS13" s="1303"/>
      <c r="FT13" s="1306"/>
      <c r="FU13" s="1306"/>
      <c r="FV13" s="1306"/>
      <c r="FW13" s="1306"/>
      <c r="FX13" s="1306"/>
      <c r="FY13" s="1306"/>
      <c r="FZ13" s="1306"/>
      <c r="GA13" s="1306"/>
      <c r="GB13" s="1306"/>
      <c r="GC13" s="1306"/>
      <c r="GD13" s="1306"/>
      <c r="GE13" s="1306"/>
      <c r="GF13" s="1306"/>
      <c r="GG13" s="1306"/>
      <c r="GH13" s="1306"/>
      <c r="GI13" s="1306"/>
      <c r="GJ13" s="1306"/>
      <c r="GK13" s="1306"/>
      <c r="GL13" s="1306"/>
      <c r="GM13" s="1306"/>
      <c r="GN13" s="1306"/>
      <c r="GO13" s="1306"/>
      <c r="GP13" s="1306"/>
      <c r="GQ13" s="1306"/>
      <c r="GR13" s="1306"/>
      <c r="GS13" s="1306"/>
      <c r="GT13" s="1306"/>
      <c r="GU13" s="1306"/>
      <c r="GV13" s="1306"/>
      <c r="GW13" s="1306"/>
    </row>
    <row r="14" spans="2:205" ht="23.25" customHeight="1" x14ac:dyDescent="0.2">
      <c r="B14" s="1377"/>
      <c r="C14" s="1378"/>
      <c r="D14" s="1378"/>
      <c r="E14" s="1378"/>
      <c r="F14" s="1378"/>
      <c r="G14" s="1378"/>
      <c r="H14" s="1378"/>
      <c r="I14" s="1378"/>
      <c r="J14" s="1378"/>
      <c r="K14" s="1379"/>
      <c r="L14" s="1372"/>
      <c r="M14" s="1372"/>
      <c r="N14" s="1372"/>
      <c r="O14" s="1372"/>
      <c r="P14" s="1372"/>
      <c r="Q14" s="1372"/>
      <c r="R14" s="1372"/>
      <c r="S14" s="1372"/>
      <c r="T14" s="1372"/>
      <c r="U14" s="1372"/>
      <c r="V14" s="1372"/>
      <c r="W14" s="1372"/>
      <c r="X14" s="1372"/>
      <c r="Y14" s="1372"/>
      <c r="Z14" s="1372"/>
      <c r="AA14" s="1372"/>
      <c r="AB14" s="1372"/>
      <c r="AC14" s="1372"/>
      <c r="AD14" s="1372"/>
      <c r="AE14" s="1372"/>
      <c r="AF14" s="1372"/>
      <c r="AG14" s="1372"/>
      <c r="AH14" s="1372"/>
      <c r="AI14" s="1372"/>
      <c r="AJ14" s="1372"/>
      <c r="AK14" s="1372"/>
      <c r="AL14" s="1372"/>
      <c r="AM14" s="1372"/>
      <c r="AN14" s="1372"/>
      <c r="AO14" s="1372"/>
      <c r="AP14" s="1372"/>
      <c r="AQ14" s="1310"/>
      <c r="AR14" s="1310"/>
      <c r="AS14" s="1310"/>
      <c r="AT14" s="1310"/>
      <c r="AU14" s="1310"/>
      <c r="AV14" s="1310"/>
      <c r="AW14" s="1310"/>
      <c r="AX14" s="1310"/>
      <c r="AY14" s="505"/>
      <c r="AZ14" s="506"/>
      <c r="BA14" s="1301" t="str">
        <f>MID(SUVAHAVUJ!AF62,1,1)</f>
        <v xml:space="preserve"> </v>
      </c>
      <c r="BB14" s="1301"/>
      <c r="BC14" s="1301"/>
      <c r="BD14" s="1301"/>
      <c r="BE14" s="1301"/>
      <c r="BF14" s="1301"/>
      <c r="BG14" s="1301" t="str">
        <f>MID(SUVAHAVUJ!AF62,2,1)</f>
        <v xml:space="preserve"> </v>
      </c>
      <c r="BH14" s="1301"/>
      <c r="BI14" s="1301"/>
      <c r="BJ14" s="1301"/>
      <c r="BK14" s="1301"/>
      <c r="BL14" s="1301" t="str">
        <f>MID(SUVAHAVUJ!AF62,3,1)</f>
        <v xml:space="preserve"> </v>
      </c>
      <c r="BM14" s="1301"/>
      <c r="BN14" s="1301"/>
      <c r="BO14" s="1301"/>
      <c r="BP14" s="1301"/>
      <c r="BQ14" s="1301"/>
      <c r="BR14" s="1301" t="str">
        <f>MID(SUVAHAVUJ!AF62,4,1)</f>
        <v xml:space="preserve"> </v>
      </c>
      <c r="BS14" s="1301"/>
      <c r="BT14" s="1301"/>
      <c r="BU14" s="1301"/>
      <c r="BV14" s="1301"/>
      <c r="BW14" s="1301" t="str">
        <f>MID(SUVAHAVUJ!AF62,5,1)</f>
        <v xml:space="preserve"> </v>
      </c>
      <c r="BX14" s="1301"/>
      <c r="BY14" s="1301"/>
      <c r="BZ14" s="1301"/>
      <c r="CA14" s="1301"/>
      <c r="CB14" s="1301"/>
      <c r="CC14" s="1301" t="str">
        <f>MID(SUVAHAVUJ!AF62,6,1)</f>
        <v xml:space="preserve"> </v>
      </c>
      <c r="CD14" s="1301"/>
      <c r="CE14" s="1301"/>
      <c r="CF14" s="1301"/>
      <c r="CG14" s="1301"/>
      <c r="CH14" s="1301" t="str">
        <f>MID(SUVAHAVUJ!AF62,7,1)</f>
        <v xml:space="preserve"> </v>
      </c>
      <c r="CI14" s="1301"/>
      <c r="CJ14" s="1301"/>
      <c r="CK14" s="1301"/>
      <c r="CL14" s="1301"/>
      <c r="CM14" s="1301"/>
      <c r="CN14" s="1301" t="str">
        <f>MID(SUVAHAVUJ!AF62,8,1)</f>
        <v xml:space="preserve"> </v>
      </c>
      <c r="CO14" s="1301"/>
      <c r="CP14" s="1301"/>
      <c r="CQ14" s="1301"/>
      <c r="CR14" s="1301"/>
      <c r="CS14" s="1301" t="str">
        <f>MID(SUVAHAVUJ!AF62,9,1)</f>
        <v xml:space="preserve"> </v>
      </c>
      <c r="CT14" s="1301"/>
      <c r="CU14" s="1301"/>
      <c r="CV14" s="1301"/>
      <c r="CW14" s="1301"/>
      <c r="CX14" s="1301"/>
      <c r="CY14" s="1301" t="str">
        <f>MID(SUVAHAVUJ!AF62,10,1)</f>
        <v xml:space="preserve"> </v>
      </c>
      <c r="CZ14" s="1301"/>
      <c r="DA14" s="1301"/>
      <c r="DB14" s="1301"/>
      <c r="DC14" s="1301"/>
      <c r="DD14" s="1301" t="str">
        <f>MID(SUVAHAVUJ!AF62,11,1)</f>
        <v>0</v>
      </c>
      <c r="DE14" s="1301"/>
      <c r="DF14" s="1301"/>
      <c r="DG14" s="1301"/>
      <c r="DH14" s="1301"/>
      <c r="DI14" s="1304"/>
      <c r="DJ14" s="1305"/>
      <c r="DK14" s="1305"/>
      <c r="DL14" s="1305"/>
      <c r="DM14" s="1305"/>
      <c r="DN14" s="1305"/>
      <c r="DO14" s="1305"/>
      <c r="DP14" s="1305"/>
      <c r="DQ14" s="1305"/>
      <c r="DR14" s="1305"/>
      <c r="DS14" s="1305"/>
      <c r="DT14" s="1305"/>
      <c r="DU14" s="1305"/>
      <c r="DV14" s="1305"/>
      <c r="DW14" s="1305"/>
      <c r="DX14" s="1305"/>
      <c r="DY14" s="1305"/>
      <c r="DZ14" s="1305"/>
      <c r="EA14" s="1305"/>
      <c r="EB14" s="1305"/>
      <c r="EC14" s="1305"/>
      <c r="ED14" s="1305"/>
      <c r="EE14" s="1305"/>
      <c r="EF14" s="1305"/>
      <c r="EG14" s="1305"/>
      <c r="EH14" s="1305"/>
      <c r="EI14" s="1305"/>
      <c r="EJ14" s="1305"/>
      <c r="EK14" s="1305"/>
      <c r="EL14" s="1305"/>
      <c r="EM14" s="1305"/>
      <c r="EN14" s="505"/>
      <c r="EO14" s="506"/>
      <c r="EP14" s="1301" t="str">
        <f>MID(SUVAHAVUJ!AG62,1,1)</f>
        <v xml:space="preserve"> </v>
      </c>
      <c r="EQ14" s="1301"/>
      <c r="ER14" s="1301"/>
      <c r="ES14" s="1301"/>
      <c r="ET14" s="1301"/>
      <c r="EU14" s="1301"/>
      <c r="EV14" s="1301" t="str">
        <f>MID(SUVAHAVUJ!AG62,2,1)</f>
        <v xml:space="preserve"> </v>
      </c>
      <c r="EW14" s="1301"/>
      <c r="EX14" s="1301"/>
      <c r="EY14" s="1301"/>
      <c r="EZ14" s="1301"/>
      <c r="FA14" s="1301" t="str">
        <f>MID(SUVAHAVUJ!AG62,3,1)</f>
        <v xml:space="preserve"> </v>
      </c>
      <c r="FB14" s="1301"/>
      <c r="FC14" s="1301"/>
      <c r="FD14" s="1301"/>
      <c r="FE14" s="1301"/>
      <c r="FF14" s="1301"/>
      <c r="FG14" s="1301" t="str">
        <f>MID(SUVAHAVUJ!AG62,4,1)</f>
        <v xml:space="preserve"> </v>
      </c>
      <c r="FH14" s="1301"/>
      <c r="FI14" s="1301"/>
      <c r="FJ14" s="1301"/>
      <c r="FK14" s="1301"/>
      <c r="FL14" s="1301" t="str">
        <f>MID(SUVAHAVUJ!AG62,5,1)</f>
        <v xml:space="preserve"> </v>
      </c>
      <c r="FM14" s="1301"/>
      <c r="FN14" s="1301"/>
      <c r="FO14" s="1301"/>
      <c r="FP14" s="1301"/>
      <c r="FQ14" s="1301"/>
      <c r="FR14" s="1301" t="str">
        <f>MID(SUVAHAVUJ!AG62,6,1)</f>
        <v xml:space="preserve"> </v>
      </c>
      <c r="FS14" s="1301"/>
      <c r="FT14" s="1301"/>
      <c r="FU14" s="1301"/>
      <c r="FV14" s="1301"/>
      <c r="FW14" s="1301" t="str">
        <f>MID(SUVAHAVUJ!AG62,7,1)</f>
        <v xml:space="preserve"> </v>
      </c>
      <c r="FX14" s="1301"/>
      <c r="FY14" s="1301"/>
      <c r="FZ14" s="1301"/>
      <c r="GA14" s="1301"/>
      <c r="GB14" s="1301"/>
      <c r="GC14" s="1301" t="str">
        <f>MID(SUVAHAVUJ!AG62,8,1)</f>
        <v xml:space="preserve"> </v>
      </c>
      <c r="GD14" s="1301"/>
      <c r="GE14" s="1301"/>
      <c r="GF14" s="1301"/>
      <c r="GG14" s="1301"/>
      <c r="GH14" s="1301" t="str">
        <f>MID(SUVAHAVUJ!AG62,9,1)</f>
        <v xml:space="preserve"> </v>
      </c>
      <c r="GI14" s="1301"/>
      <c r="GJ14" s="1301"/>
      <c r="GK14" s="1301"/>
      <c r="GL14" s="1301"/>
      <c r="GM14" s="1301"/>
      <c r="GN14" s="1301" t="str">
        <f>MID(SUVAHAVUJ!AG62,10,1)</f>
        <v xml:space="preserve"> </v>
      </c>
      <c r="GO14" s="1301"/>
      <c r="GP14" s="1301"/>
      <c r="GQ14" s="1301"/>
      <c r="GR14" s="1301"/>
      <c r="GS14" s="1302" t="str">
        <f>MID(SUVAHAVUJ!AG62,11,1)</f>
        <v>0</v>
      </c>
      <c r="GT14" s="1302"/>
      <c r="GU14" s="1302"/>
      <c r="GV14" s="1302"/>
      <c r="GW14" s="1303"/>
    </row>
    <row r="15" spans="2:205" s="142" customFormat="1" ht="24" customHeight="1" x14ac:dyDescent="0.2">
      <c r="B15" s="1374" t="s">
        <v>2377</v>
      </c>
      <c r="C15" s="1375"/>
      <c r="D15" s="1375"/>
      <c r="E15" s="1375"/>
      <c r="F15" s="1375"/>
      <c r="G15" s="1375"/>
      <c r="H15" s="1375"/>
      <c r="I15" s="1375"/>
      <c r="J15" s="1375"/>
      <c r="K15" s="1376"/>
      <c r="L15" s="1308" t="s">
        <v>3256</v>
      </c>
      <c r="M15" s="1309"/>
      <c r="N15" s="1309"/>
      <c r="O15" s="1309"/>
      <c r="P15" s="1309"/>
      <c r="Q15" s="1309"/>
      <c r="R15" s="1309"/>
      <c r="S15" s="1309"/>
      <c r="T15" s="1309"/>
      <c r="U15" s="1309"/>
      <c r="V15" s="1309"/>
      <c r="W15" s="1309"/>
      <c r="X15" s="1309"/>
      <c r="Y15" s="1309"/>
      <c r="Z15" s="1309"/>
      <c r="AA15" s="1309"/>
      <c r="AB15" s="1309"/>
      <c r="AC15" s="1309"/>
      <c r="AD15" s="1309"/>
      <c r="AE15" s="1309"/>
      <c r="AF15" s="1309"/>
      <c r="AG15" s="1309"/>
      <c r="AH15" s="1309"/>
      <c r="AI15" s="1309"/>
      <c r="AJ15" s="1309"/>
      <c r="AK15" s="1309"/>
      <c r="AL15" s="1309"/>
      <c r="AM15" s="1309"/>
      <c r="AN15" s="1309"/>
      <c r="AO15" s="1309"/>
      <c r="AP15" s="1309"/>
      <c r="AQ15" s="1310" t="s">
        <v>687</v>
      </c>
      <c r="AR15" s="1310"/>
      <c r="AS15" s="1310"/>
      <c r="AT15" s="1310"/>
      <c r="AU15" s="1310"/>
      <c r="AV15" s="1310"/>
      <c r="AW15" s="1310"/>
      <c r="AX15" s="1310"/>
      <c r="AY15" s="505"/>
      <c r="AZ15" s="506"/>
      <c r="BA15" s="1301" t="str">
        <f>MID(SUVAHAVUJ!AD63,1,1)</f>
        <v xml:space="preserve"> </v>
      </c>
      <c r="BB15" s="1301"/>
      <c r="BC15" s="1301"/>
      <c r="BD15" s="1301"/>
      <c r="BE15" s="1301"/>
      <c r="BF15" s="1301"/>
      <c r="BG15" s="1301" t="str">
        <f>MID(SUVAHAVUJ!AD63,2,1)</f>
        <v xml:space="preserve"> </v>
      </c>
      <c r="BH15" s="1301"/>
      <c r="BI15" s="1301"/>
      <c r="BJ15" s="1301"/>
      <c r="BK15" s="1301"/>
      <c r="BL15" s="1301" t="str">
        <f>MID(SUVAHAVUJ!AD63,3,1)</f>
        <v xml:space="preserve"> </v>
      </c>
      <c r="BM15" s="1301"/>
      <c r="BN15" s="1301"/>
      <c r="BO15" s="1301"/>
      <c r="BP15" s="1301"/>
      <c r="BQ15" s="1301"/>
      <c r="BR15" s="1301" t="str">
        <f>MID(SUVAHAVUJ!AD63,4,1)</f>
        <v xml:space="preserve"> </v>
      </c>
      <c r="BS15" s="1301"/>
      <c r="BT15" s="1301"/>
      <c r="BU15" s="1301"/>
      <c r="BV15" s="1301"/>
      <c r="BW15" s="1301" t="str">
        <f>MID(SUVAHAVUJ!AD63,5,1)</f>
        <v xml:space="preserve"> </v>
      </c>
      <c r="BX15" s="1301"/>
      <c r="BY15" s="1301"/>
      <c r="BZ15" s="1301"/>
      <c r="CA15" s="1301"/>
      <c r="CB15" s="1301"/>
      <c r="CC15" s="1301" t="str">
        <f>MID(SUVAHAVUJ!AD63,6,1)</f>
        <v xml:space="preserve"> </v>
      </c>
      <c r="CD15" s="1301"/>
      <c r="CE15" s="1301"/>
      <c r="CF15" s="1301"/>
      <c r="CG15" s="1301"/>
      <c r="CH15" s="1301" t="str">
        <f>MID(SUVAHAVUJ!AD63,7,1)</f>
        <v xml:space="preserve"> </v>
      </c>
      <c r="CI15" s="1301"/>
      <c r="CJ15" s="1301"/>
      <c r="CK15" s="1301"/>
      <c r="CL15" s="1301"/>
      <c r="CM15" s="1301"/>
      <c r="CN15" s="1301" t="str">
        <f>MID(SUVAHAVUJ!AD63,8,1)</f>
        <v xml:space="preserve"> </v>
      </c>
      <c r="CO15" s="1301"/>
      <c r="CP15" s="1301"/>
      <c r="CQ15" s="1301"/>
      <c r="CR15" s="1301"/>
      <c r="CS15" s="1301" t="str">
        <f>MID(SUVAHAVUJ!AD63,9,1)</f>
        <v xml:space="preserve"> </v>
      </c>
      <c r="CT15" s="1301"/>
      <c r="CU15" s="1301"/>
      <c r="CV15" s="1301"/>
      <c r="CW15" s="1301"/>
      <c r="CX15" s="1301"/>
      <c r="CY15" s="1301" t="str">
        <f>MID(SUVAHAVUJ!AD63,10,1)</f>
        <v xml:space="preserve"> </v>
      </c>
      <c r="CZ15" s="1301"/>
      <c r="DA15" s="1301"/>
      <c r="DB15" s="1301"/>
      <c r="DC15" s="1301"/>
      <c r="DD15" s="1301" t="str">
        <f>MID(SUVAHAVUJ!AD63,11,1)</f>
        <v>0</v>
      </c>
      <c r="DE15" s="1301"/>
      <c r="DF15" s="1301"/>
      <c r="DG15" s="1301"/>
      <c r="DH15" s="1301"/>
      <c r="DI15" s="1304"/>
      <c r="DJ15" s="505"/>
      <c r="DK15" s="506"/>
      <c r="DL15" s="1301" t="str">
        <f>MID(SUVAHAVUJ!AE63,1,1)</f>
        <v xml:space="preserve"> </v>
      </c>
      <c r="DM15" s="1301"/>
      <c r="DN15" s="1301"/>
      <c r="DO15" s="1301"/>
      <c r="DP15" s="1301"/>
      <c r="DQ15" s="1301"/>
      <c r="DR15" s="1301" t="str">
        <f>MID(SUVAHAVUJ!AE63,2,1)</f>
        <v xml:space="preserve"> </v>
      </c>
      <c r="DS15" s="1301"/>
      <c r="DT15" s="1301"/>
      <c r="DU15" s="1301"/>
      <c r="DV15" s="1301"/>
      <c r="DW15" s="1301" t="str">
        <f>MID(SUVAHAVUJ!AE63,3,1)</f>
        <v xml:space="preserve"> </v>
      </c>
      <c r="DX15" s="1301"/>
      <c r="DY15" s="1301"/>
      <c r="DZ15" s="1301"/>
      <c r="EA15" s="1301"/>
      <c r="EB15" s="1301"/>
      <c r="EC15" s="1301" t="str">
        <f>MID(SUVAHAVUJ!AE63,4,1)</f>
        <v xml:space="preserve"> </v>
      </c>
      <c r="ED15" s="1301"/>
      <c r="EE15" s="1301"/>
      <c r="EF15" s="1301"/>
      <c r="EG15" s="1301"/>
      <c r="EH15" s="1301" t="str">
        <f>MID(SUVAHAVUJ!AE63,5,1)</f>
        <v xml:space="preserve"> </v>
      </c>
      <c r="EI15" s="1301"/>
      <c r="EJ15" s="1301"/>
      <c r="EK15" s="1301"/>
      <c r="EL15" s="1301"/>
      <c r="EM15" s="1301"/>
      <c r="EN15" s="1301" t="str">
        <f>MID(SUVAHAVUJ!AE63,6,1)</f>
        <v xml:space="preserve"> </v>
      </c>
      <c r="EO15" s="1301"/>
      <c r="EP15" s="1301"/>
      <c r="EQ15" s="1301"/>
      <c r="ER15" s="1301"/>
      <c r="ES15" s="1301" t="str">
        <f>MID(SUVAHAVUJ!AE63,7,1)</f>
        <v xml:space="preserve"> </v>
      </c>
      <c r="ET15" s="1301"/>
      <c r="EU15" s="1301"/>
      <c r="EV15" s="1301"/>
      <c r="EW15" s="1301"/>
      <c r="EX15" s="1301"/>
      <c r="EY15" s="1301" t="str">
        <f>MID(SUVAHAVUJ!AE63,8,1)</f>
        <v xml:space="preserve"> </v>
      </c>
      <c r="EZ15" s="1301"/>
      <c r="FA15" s="1301"/>
      <c r="FB15" s="1301"/>
      <c r="FC15" s="1301"/>
      <c r="FD15" s="1301" t="str">
        <f>MID(SUVAHAVUJ!AE63,9,1)</f>
        <v xml:space="preserve"> </v>
      </c>
      <c r="FE15" s="1301"/>
      <c r="FF15" s="1301"/>
      <c r="FG15" s="1301"/>
      <c r="FH15" s="1301"/>
      <c r="FI15" s="1301"/>
      <c r="FJ15" s="1301" t="str">
        <f>MID(SUVAHAVUJ!AE63,10,1)</f>
        <v xml:space="preserve"> </v>
      </c>
      <c r="FK15" s="1301"/>
      <c r="FL15" s="1301"/>
      <c r="FM15" s="1301"/>
      <c r="FN15" s="1301"/>
      <c r="FO15" s="1302" t="str">
        <f>MID(SUVAHAVUJ!AE63,11,1)</f>
        <v>0</v>
      </c>
      <c r="FP15" s="1302"/>
      <c r="FQ15" s="1302"/>
      <c r="FR15" s="1302"/>
      <c r="FS15" s="1303"/>
      <c r="FT15" s="1306"/>
      <c r="FU15" s="1306"/>
      <c r="FV15" s="1306"/>
      <c r="FW15" s="1306"/>
      <c r="FX15" s="1306"/>
      <c r="FY15" s="1306"/>
      <c r="FZ15" s="1306"/>
      <c r="GA15" s="1306"/>
      <c r="GB15" s="1306"/>
      <c r="GC15" s="1306"/>
      <c r="GD15" s="1306"/>
      <c r="GE15" s="1306"/>
      <c r="GF15" s="1306"/>
      <c r="GG15" s="1306"/>
      <c r="GH15" s="1306"/>
      <c r="GI15" s="1306"/>
      <c r="GJ15" s="1306"/>
      <c r="GK15" s="1306"/>
      <c r="GL15" s="1306"/>
      <c r="GM15" s="1306"/>
      <c r="GN15" s="1306"/>
      <c r="GO15" s="1306"/>
      <c r="GP15" s="1306"/>
      <c r="GQ15" s="1306"/>
      <c r="GR15" s="1306"/>
      <c r="GS15" s="1306"/>
      <c r="GT15" s="1306"/>
      <c r="GU15" s="1306"/>
      <c r="GV15" s="1306"/>
      <c r="GW15" s="1306"/>
    </row>
    <row r="16" spans="2:205" ht="24.75" customHeight="1" x14ac:dyDescent="0.2">
      <c r="B16" s="1377"/>
      <c r="C16" s="1378"/>
      <c r="D16" s="1378"/>
      <c r="E16" s="1378"/>
      <c r="F16" s="1378"/>
      <c r="G16" s="1378"/>
      <c r="H16" s="1378"/>
      <c r="I16" s="1378"/>
      <c r="J16" s="1378"/>
      <c r="K16" s="1379"/>
      <c r="L16" s="1309"/>
      <c r="M16" s="1309"/>
      <c r="N16" s="1309"/>
      <c r="O16" s="1309"/>
      <c r="P16" s="1309"/>
      <c r="Q16" s="1309"/>
      <c r="R16" s="1309"/>
      <c r="S16" s="1309"/>
      <c r="T16" s="1309"/>
      <c r="U16" s="1309"/>
      <c r="V16" s="1309"/>
      <c r="W16" s="1309"/>
      <c r="X16" s="1309"/>
      <c r="Y16" s="1309"/>
      <c r="Z16" s="1309"/>
      <c r="AA16" s="1309"/>
      <c r="AB16" s="1309"/>
      <c r="AC16" s="1309"/>
      <c r="AD16" s="1309"/>
      <c r="AE16" s="1309"/>
      <c r="AF16" s="1309"/>
      <c r="AG16" s="1309"/>
      <c r="AH16" s="1309"/>
      <c r="AI16" s="1309"/>
      <c r="AJ16" s="1309"/>
      <c r="AK16" s="1309"/>
      <c r="AL16" s="1309"/>
      <c r="AM16" s="1309"/>
      <c r="AN16" s="1309"/>
      <c r="AO16" s="1309"/>
      <c r="AP16" s="1309"/>
      <c r="AQ16" s="1310"/>
      <c r="AR16" s="1310"/>
      <c r="AS16" s="1310"/>
      <c r="AT16" s="1310"/>
      <c r="AU16" s="1310"/>
      <c r="AV16" s="1310"/>
      <c r="AW16" s="1310"/>
      <c r="AX16" s="1310"/>
      <c r="AY16" s="505"/>
      <c r="AZ16" s="506"/>
      <c r="BA16" s="1301" t="str">
        <f>MID(SUVAHAVUJ!AF63,1,1)</f>
        <v xml:space="preserve"> </v>
      </c>
      <c r="BB16" s="1301"/>
      <c r="BC16" s="1301"/>
      <c r="BD16" s="1301"/>
      <c r="BE16" s="1301"/>
      <c r="BF16" s="1301"/>
      <c r="BG16" s="1301" t="str">
        <f>MID(SUVAHAVUJ!AF63,2,1)</f>
        <v xml:space="preserve"> </v>
      </c>
      <c r="BH16" s="1301"/>
      <c r="BI16" s="1301"/>
      <c r="BJ16" s="1301"/>
      <c r="BK16" s="1301"/>
      <c r="BL16" s="1301" t="str">
        <f>MID(SUVAHAVUJ!AF63,3,1)</f>
        <v xml:space="preserve"> </v>
      </c>
      <c r="BM16" s="1301"/>
      <c r="BN16" s="1301"/>
      <c r="BO16" s="1301"/>
      <c r="BP16" s="1301"/>
      <c r="BQ16" s="1301"/>
      <c r="BR16" s="1301" t="str">
        <f>MID(SUVAHAVUJ!AF63,4,1)</f>
        <v xml:space="preserve"> </v>
      </c>
      <c r="BS16" s="1301"/>
      <c r="BT16" s="1301"/>
      <c r="BU16" s="1301"/>
      <c r="BV16" s="1301"/>
      <c r="BW16" s="1301" t="str">
        <f>MID(SUVAHAVUJ!AF63,5,1)</f>
        <v xml:space="preserve"> </v>
      </c>
      <c r="BX16" s="1301"/>
      <c r="BY16" s="1301"/>
      <c r="BZ16" s="1301"/>
      <c r="CA16" s="1301"/>
      <c r="CB16" s="1301"/>
      <c r="CC16" s="1301" t="str">
        <f>MID(SUVAHAVUJ!AF63,6,1)</f>
        <v xml:space="preserve"> </v>
      </c>
      <c r="CD16" s="1301"/>
      <c r="CE16" s="1301"/>
      <c r="CF16" s="1301"/>
      <c r="CG16" s="1301"/>
      <c r="CH16" s="1301" t="str">
        <f>MID(SUVAHAVUJ!AF63,7,1)</f>
        <v xml:space="preserve"> </v>
      </c>
      <c r="CI16" s="1301"/>
      <c r="CJ16" s="1301"/>
      <c r="CK16" s="1301"/>
      <c r="CL16" s="1301"/>
      <c r="CM16" s="1301"/>
      <c r="CN16" s="1301" t="str">
        <f>MID(SUVAHAVUJ!AF63,8,1)</f>
        <v xml:space="preserve"> </v>
      </c>
      <c r="CO16" s="1301"/>
      <c r="CP16" s="1301"/>
      <c r="CQ16" s="1301"/>
      <c r="CR16" s="1301"/>
      <c r="CS16" s="1301" t="str">
        <f>MID(SUVAHAVUJ!AF63,9,1)</f>
        <v xml:space="preserve"> </v>
      </c>
      <c r="CT16" s="1301"/>
      <c r="CU16" s="1301"/>
      <c r="CV16" s="1301"/>
      <c r="CW16" s="1301"/>
      <c r="CX16" s="1301"/>
      <c r="CY16" s="1301" t="str">
        <f>MID(SUVAHAVUJ!AF63,10,1)</f>
        <v xml:space="preserve"> </v>
      </c>
      <c r="CZ16" s="1301"/>
      <c r="DA16" s="1301"/>
      <c r="DB16" s="1301"/>
      <c r="DC16" s="1301"/>
      <c r="DD16" s="1301" t="str">
        <f>MID(SUVAHAVUJ!AF63,11,1)</f>
        <v>0</v>
      </c>
      <c r="DE16" s="1301"/>
      <c r="DF16" s="1301"/>
      <c r="DG16" s="1301"/>
      <c r="DH16" s="1301"/>
      <c r="DI16" s="1304"/>
      <c r="DJ16" s="1305"/>
      <c r="DK16" s="1305"/>
      <c r="DL16" s="1305"/>
      <c r="DM16" s="1305"/>
      <c r="DN16" s="1305"/>
      <c r="DO16" s="1305"/>
      <c r="DP16" s="1305"/>
      <c r="DQ16" s="1305"/>
      <c r="DR16" s="1305"/>
      <c r="DS16" s="1305"/>
      <c r="DT16" s="1305"/>
      <c r="DU16" s="1305"/>
      <c r="DV16" s="1305"/>
      <c r="DW16" s="1305"/>
      <c r="DX16" s="1305"/>
      <c r="DY16" s="1305"/>
      <c r="DZ16" s="1305"/>
      <c r="EA16" s="1305"/>
      <c r="EB16" s="1305"/>
      <c r="EC16" s="1305"/>
      <c r="ED16" s="1305"/>
      <c r="EE16" s="1305"/>
      <c r="EF16" s="1305"/>
      <c r="EG16" s="1305"/>
      <c r="EH16" s="1305"/>
      <c r="EI16" s="1305"/>
      <c r="EJ16" s="1305"/>
      <c r="EK16" s="1305"/>
      <c r="EL16" s="1305"/>
      <c r="EM16" s="1305"/>
      <c r="EN16" s="505"/>
      <c r="EO16" s="506"/>
      <c r="EP16" s="1301" t="str">
        <f>MID(SUVAHAVUJ!AG63,1,1)</f>
        <v xml:space="preserve"> </v>
      </c>
      <c r="EQ16" s="1301"/>
      <c r="ER16" s="1301"/>
      <c r="ES16" s="1301"/>
      <c r="ET16" s="1301"/>
      <c r="EU16" s="1301"/>
      <c r="EV16" s="1301" t="str">
        <f>MID(SUVAHAVUJ!AG63,2,1)</f>
        <v xml:space="preserve"> </v>
      </c>
      <c r="EW16" s="1301"/>
      <c r="EX16" s="1301"/>
      <c r="EY16" s="1301"/>
      <c r="EZ16" s="1301"/>
      <c r="FA16" s="1301" t="str">
        <f>MID(SUVAHAVUJ!AG63,3,1)</f>
        <v xml:space="preserve"> </v>
      </c>
      <c r="FB16" s="1301"/>
      <c r="FC16" s="1301"/>
      <c r="FD16" s="1301"/>
      <c r="FE16" s="1301"/>
      <c r="FF16" s="1301"/>
      <c r="FG16" s="1301" t="str">
        <f>MID(SUVAHAVUJ!AG63,4,1)</f>
        <v xml:space="preserve"> </v>
      </c>
      <c r="FH16" s="1301"/>
      <c r="FI16" s="1301"/>
      <c r="FJ16" s="1301"/>
      <c r="FK16" s="1301"/>
      <c r="FL16" s="1301" t="str">
        <f>MID(SUVAHAVUJ!AG63,5,1)</f>
        <v xml:space="preserve"> </v>
      </c>
      <c r="FM16" s="1301"/>
      <c r="FN16" s="1301"/>
      <c r="FO16" s="1301"/>
      <c r="FP16" s="1301"/>
      <c r="FQ16" s="1301"/>
      <c r="FR16" s="1301" t="str">
        <f>MID(SUVAHAVUJ!AG63,6,1)</f>
        <v xml:space="preserve"> </v>
      </c>
      <c r="FS16" s="1301"/>
      <c r="FT16" s="1301"/>
      <c r="FU16" s="1301"/>
      <c r="FV16" s="1301"/>
      <c r="FW16" s="1301" t="str">
        <f>MID(SUVAHAVUJ!AG63,7,1)</f>
        <v xml:space="preserve"> </v>
      </c>
      <c r="FX16" s="1301"/>
      <c r="FY16" s="1301"/>
      <c r="FZ16" s="1301"/>
      <c r="GA16" s="1301"/>
      <c r="GB16" s="1301"/>
      <c r="GC16" s="1301" t="str">
        <f>MID(SUVAHAVUJ!AG63,8,1)</f>
        <v xml:space="preserve"> </v>
      </c>
      <c r="GD16" s="1301"/>
      <c r="GE16" s="1301"/>
      <c r="GF16" s="1301"/>
      <c r="GG16" s="1301"/>
      <c r="GH16" s="1301" t="str">
        <f>MID(SUVAHAVUJ!AG63,9,1)</f>
        <v xml:space="preserve"> </v>
      </c>
      <c r="GI16" s="1301"/>
      <c r="GJ16" s="1301"/>
      <c r="GK16" s="1301"/>
      <c r="GL16" s="1301"/>
      <c r="GM16" s="1301"/>
      <c r="GN16" s="1301" t="str">
        <f>MID(SUVAHAVUJ!AG63,10,1)</f>
        <v xml:space="preserve"> </v>
      </c>
      <c r="GO16" s="1301"/>
      <c r="GP16" s="1301"/>
      <c r="GQ16" s="1301"/>
      <c r="GR16" s="1301"/>
      <c r="GS16" s="1302" t="str">
        <f>MID(SUVAHAVUJ!AG63,11,1)</f>
        <v>0</v>
      </c>
      <c r="GT16" s="1302"/>
      <c r="GU16" s="1302"/>
      <c r="GV16" s="1302"/>
      <c r="GW16" s="1303"/>
    </row>
    <row r="17" spans="2:205" s="142" customFormat="1" ht="23.25" customHeight="1" x14ac:dyDescent="0.2">
      <c r="B17" s="1374" t="s">
        <v>2381</v>
      </c>
      <c r="C17" s="1375"/>
      <c r="D17" s="1375"/>
      <c r="E17" s="1375"/>
      <c r="F17" s="1375"/>
      <c r="G17" s="1375"/>
      <c r="H17" s="1375"/>
      <c r="I17" s="1375"/>
      <c r="J17" s="1375"/>
      <c r="K17" s="1376"/>
      <c r="L17" s="1308" t="s">
        <v>3255</v>
      </c>
      <c r="M17" s="1309"/>
      <c r="N17" s="1309"/>
      <c r="O17" s="1309"/>
      <c r="P17" s="1309"/>
      <c r="Q17" s="1309"/>
      <c r="R17" s="1309"/>
      <c r="S17" s="1309"/>
      <c r="T17" s="1309"/>
      <c r="U17" s="1309"/>
      <c r="V17" s="1309"/>
      <c r="W17" s="1309"/>
      <c r="X17" s="1309"/>
      <c r="Y17" s="1309"/>
      <c r="Z17" s="1309"/>
      <c r="AA17" s="1309"/>
      <c r="AB17" s="1309"/>
      <c r="AC17" s="1309"/>
      <c r="AD17" s="1309"/>
      <c r="AE17" s="1309"/>
      <c r="AF17" s="1309"/>
      <c r="AG17" s="1309"/>
      <c r="AH17" s="1309"/>
      <c r="AI17" s="1309"/>
      <c r="AJ17" s="1309"/>
      <c r="AK17" s="1309"/>
      <c r="AL17" s="1309"/>
      <c r="AM17" s="1309"/>
      <c r="AN17" s="1309"/>
      <c r="AO17" s="1309"/>
      <c r="AP17" s="1309"/>
      <c r="AQ17" s="1310" t="s">
        <v>699</v>
      </c>
      <c r="AR17" s="1310"/>
      <c r="AS17" s="1310"/>
      <c r="AT17" s="1310"/>
      <c r="AU17" s="1310"/>
      <c r="AV17" s="1310"/>
      <c r="AW17" s="1310"/>
      <c r="AX17" s="1310"/>
      <c r="AY17" s="505"/>
      <c r="AZ17" s="506"/>
      <c r="BA17" s="1301" t="str">
        <f>MID(SUVAHAVUJ!AD64,1,1)</f>
        <v xml:space="preserve"> </v>
      </c>
      <c r="BB17" s="1301"/>
      <c r="BC17" s="1301"/>
      <c r="BD17" s="1301"/>
      <c r="BE17" s="1301"/>
      <c r="BF17" s="1301"/>
      <c r="BG17" s="1301" t="str">
        <f>MID(SUVAHAVUJ!AD64,2,1)</f>
        <v xml:space="preserve"> </v>
      </c>
      <c r="BH17" s="1301"/>
      <c r="BI17" s="1301"/>
      <c r="BJ17" s="1301"/>
      <c r="BK17" s="1301"/>
      <c r="BL17" s="1301" t="str">
        <f>MID(SUVAHAVUJ!AD64,3,1)</f>
        <v xml:space="preserve"> </v>
      </c>
      <c r="BM17" s="1301"/>
      <c r="BN17" s="1301"/>
      <c r="BO17" s="1301"/>
      <c r="BP17" s="1301"/>
      <c r="BQ17" s="1301"/>
      <c r="BR17" s="1301" t="str">
        <f>MID(SUVAHAVUJ!AD64,4,1)</f>
        <v xml:space="preserve"> </v>
      </c>
      <c r="BS17" s="1301"/>
      <c r="BT17" s="1301"/>
      <c r="BU17" s="1301"/>
      <c r="BV17" s="1301"/>
      <c r="BW17" s="1301" t="str">
        <f>MID(SUVAHAVUJ!AD64,5,1)</f>
        <v xml:space="preserve"> </v>
      </c>
      <c r="BX17" s="1301"/>
      <c r="BY17" s="1301"/>
      <c r="BZ17" s="1301"/>
      <c r="CA17" s="1301"/>
      <c r="CB17" s="1301"/>
      <c r="CC17" s="1301" t="str">
        <f>MID(SUVAHAVUJ!AD64,6,1)</f>
        <v xml:space="preserve"> </v>
      </c>
      <c r="CD17" s="1301"/>
      <c r="CE17" s="1301"/>
      <c r="CF17" s="1301"/>
      <c r="CG17" s="1301"/>
      <c r="CH17" s="1301" t="str">
        <f>MID(SUVAHAVUJ!AD64,7,1)</f>
        <v xml:space="preserve"> </v>
      </c>
      <c r="CI17" s="1301"/>
      <c r="CJ17" s="1301"/>
      <c r="CK17" s="1301"/>
      <c r="CL17" s="1301"/>
      <c r="CM17" s="1301"/>
      <c r="CN17" s="1301" t="str">
        <f>MID(SUVAHAVUJ!AD64,8,1)</f>
        <v xml:space="preserve"> </v>
      </c>
      <c r="CO17" s="1301"/>
      <c r="CP17" s="1301"/>
      <c r="CQ17" s="1301"/>
      <c r="CR17" s="1301"/>
      <c r="CS17" s="1301" t="str">
        <f>MID(SUVAHAVUJ!AD64,9,1)</f>
        <v xml:space="preserve"> </v>
      </c>
      <c r="CT17" s="1301"/>
      <c r="CU17" s="1301"/>
      <c r="CV17" s="1301"/>
      <c r="CW17" s="1301"/>
      <c r="CX17" s="1301"/>
      <c r="CY17" s="1301" t="str">
        <f>MID(SUVAHAVUJ!AD64,10,1)</f>
        <v xml:space="preserve"> </v>
      </c>
      <c r="CZ17" s="1301"/>
      <c r="DA17" s="1301"/>
      <c r="DB17" s="1301"/>
      <c r="DC17" s="1301"/>
      <c r="DD17" s="1301" t="str">
        <f>MID(SUVAHAVUJ!AD64,11,1)</f>
        <v>0</v>
      </c>
      <c r="DE17" s="1301"/>
      <c r="DF17" s="1301"/>
      <c r="DG17" s="1301"/>
      <c r="DH17" s="1301"/>
      <c r="DI17" s="1304"/>
      <c r="DJ17" s="505"/>
      <c r="DK17" s="506"/>
      <c r="DL17" s="1301" t="str">
        <f>MID(SUVAHAVUJ!AE64,1,1)</f>
        <v xml:space="preserve"> </v>
      </c>
      <c r="DM17" s="1301"/>
      <c r="DN17" s="1301"/>
      <c r="DO17" s="1301"/>
      <c r="DP17" s="1301"/>
      <c r="DQ17" s="1301"/>
      <c r="DR17" s="1301" t="str">
        <f>MID(SUVAHAVUJ!AE64,2,1)</f>
        <v xml:space="preserve"> </v>
      </c>
      <c r="DS17" s="1301"/>
      <c r="DT17" s="1301"/>
      <c r="DU17" s="1301"/>
      <c r="DV17" s="1301"/>
      <c r="DW17" s="1301" t="str">
        <f>MID(SUVAHAVUJ!AE64,3,1)</f>
        <v xml:space="preserve"> </v>
      </c>
      <c r="DX17" s="1301"/>
      <c r="DY17" s="1301"/>
      <c r="DZ17" s="1301"/>
      <c r="EA17" s="1301"/>
      <c r="EB17" s="1301"/>
      <c r="EC17" s="1301" t="str">
        <f>MID(SUVAHAVUJ!AE64,4,1)</f>
        <v xml:space="preserve"> </v>
      </c>
      <c r="ED17" s="1301"/>
      <c r="EE17" s="1301"/>
      <c r="EF17" s="1301"/>
      <c r="EG17" s="1301"/>
      <c r="EH17" s="1301" t="str">
        <f>MID(SUVAHAVUJ!AE64,5,1)</f>
        <v xml:space="preserve"> </v>
      </c>
      <c r="EI17" s="1301"/>
      <c r="EJ17" s="1301"/>
      <c r="EK17" s="1301"/>
      <c r="EL17" s="1301"/>
      <c r="EM17" s="1301"/>
      <c r="EN17" s="1301" t="str">
        <f>MID(SUVAHAVUJ!AE64,6,1)</f>
        <v xml:space="preserve"> </v>
      </c>
      <c r="EO17" s="1301"/>
      <c r="EP17" s="1301"/>
      <c r="EQ17" s="1301"/>
      <c r="ER17" s="1301"/>
      <c r="ES17" s="1301" t="str">
        <f>MID(SUVAHAVUJ!AE64,7,1)</f>
        <v xml:space="preserve"> </v>
      </c>
      <c r="ET17" s="1301"/>
      <c r="EU17" s="1301"/>
      <c r="EV17" s="1301"/>
      <c r="EW17" s="1301"/>
      <c r="EX17" s="1301"/>
      <c r="EY17" s="1301" t="str">
        <f>MID(SUVAHAVUJ!AE64,8,1)</f>
        <v xml:space="preserve"> </v>
      </c>
      <c r="EZ17" s="1301"/>
      <c r="FA17" s="1301"/>
      <c r="FB17" s="1301"/>
      <c r="FC17" s="1301"/>
      <c r="FD17" s="1301" t="str">
        <f>MID(SUVAHAVUJ!AE64,9,1)</f>
        <v xml:space="preserve"> </v>
      </c>
      <c r="FE17" s="1301"/>
      <c r="FF17" s="1301"/>
      <c r="FG17" s="1301"/>
      <c r="FH17" s="1301"/>
      <c r="FI17" s="1301"/>
      <c r="FJ17" s="1301" t="str">
        <f>MID(SUVAHAVUJ!AE64,10,1)</f>
        <v xml:space="preserve"> </v>
      </c>
      <c r="FK17" s="1301"/>
      <c r="FL17" s="1301"/>
      <c r="FM17" s="1301"/>
      <c r="FN17" s="1301"/>
      <c r="FO17" s="1302" t="str">
        <f>MID(SUVAHAVUJ!AE64,11,1)</f>
        <v>0</v>
      </c>
      <c r="FP17" s="1302"/>
      <c r="FQ17" s="1302"/>
      <c r="FR17" s="1302"/>
      <c r="FS17" s="1303"/>
      <c r="FT17" s="1306"/>
      <c r="FU17" s="1306"/>
      <c r="FV17" s="1306"/>
      <c r="FW17" s="1306"/>
      <c r="FX17" s="1306"/>
      <c r="FY17" s="1306"/>
      <c r="FZ17" s="1306"/>
      <c r="GA17" s="1306"/>
      <c r="GB17" s="1306"/>
      <c r="GC17" s="1306"/>
      <c r="GD17" s="1306"/>
      <c r="GE17" s="1306"/>
      <c r="GF17" s="1306"/>
      <c r="GG17" s="1306"/>
      <c r="GH17" s="1306"/>
      <c r="GI17" s="1306"/>
      <c r="GJ17" s="1306"/>
      <c r="GK17" s="1306"/>
      <c r="GL17" s="1306"/>
      <c r="GM17" s="1306"/>
      <c r="GN17" s="1306"/>
      <c r="GO17" s="1306"/>
      <c r="GP17" s="1306"/>
      <c r="GQ17" s="1306"/>
      <c r="GR17" s="1306"/>
      <c r="GS17" s="1306"/>
      <c r="GT17" s="1306"/>
      <c r="GU17" s="1306"/>
      <c r="GV17" s="1306"/>
      <c r="GW17" s="1306"/>
    </row>
    <row r="18" spans="2:205" ht="23.25" customHeight="1" x14ac:dyDescent="0.2">
      <c r="B18" s="1377"/>
      <c r="C18" s="1378"/>
      <c r="D18" s="1378"/>
      <c r="E18" s="1378"/>
      <c r="F18" s="1378"/>
      <c r="G18" s="1378"/>
      <c r="H18" s="1378"/>
      <c r="I18" s="1378"/>
      <c r="J18" s="1378"/>
      <c r="K18" s="1379"/>
      <c r="L18" s="1309"/>
      <c r="M18" s="1309"/>
      <c r="N18" s="1309"/>
      <c r="O18" s="1309"/>
      <c r="P18" s="1309"/>
      <c r="Q18" s="1309"/>
      <c r="R18" s="1309"/>
      <c r="S18" s="1309"/>
      <c r="T18" s="1309"/>
      <c r="U18" s="1309"/>
      <c r="V18" s="1309"/>
      <c r="W18" s="1309"/>
      <c r="X18" s="1309"/>
      <c r="Y18" s="1309"/>
      <c r="Z18" s="1309"/>
      <c r="AA18" s="1309"/>
      <c r="AB18" s="1309"/>
      <c r="AC18" s="1309"/>
      <c r="AD18" s="1309"/>
      <c r="AE18" s="1309"/>
      <c r="AF18" s="1309"/>
      <c r="AG18" s="1309"/>
      <c r="AH18" s="1309"/>
      <c r="AI18" s="1309"/>
      <c r="AJ18" s="1309"/>
      <c r="AK18" s="1309"/>
      <c r="AL18" s="1309"/>
      <c r="AM18" s="1309"/>
      <c r="AN18" s="1309"/>
      <c r="AO18" s="1309"/>
      <c r="AP18" s="1309"/>
      <c r="AQ18" s="1310"/>
      <c r="AR18" s="1310"/>
      <c r="AS18" s="1310"/>
      <c r="AT18" s="1310"/>
      <c r="AU18" s="1310"/>
      <c r="AV18" s="1310"/>
      <c r="AW18" s="1310"/>
      <c r="AX18" s="1310"/>
      <c r="AY18" s="505"/>
      <c r="AZ18" s="506"/>
      <c r="BA18" s="1301" t="str">
        <f>MID(SUVAHAVUJ!AF64,1,1)</f>
        <v xml:space="preserve"> </v>
      </c>
      <c r="BB18" s="1301"/>
      <c r="BC18" s="1301"/>
      <c r="BD18" s="1301"/>
      <c r="BE18" s="1301"/>
      <c r="BF18" s="1301"/>
      <c r="BG18" s="1301" t="str">
        <f>MID(SUVAHAVUJ!AF64,2,1)</f>
        <v xml:space="preserve"> </v>
      </c>
      <c r="BH18" s="1301"/>
      <c r="BI18" s="1301"/>
      <c r="BJ18" s="1301"/>
      <c r="BK18" s="1301"/>
      <c r="BL18" s="1301" t="str">
        <f>MID(SUVAHAVUJ!AF64,3,1)</f>
        <v xml:space="preserve"> </v>
      </c>
      <c r="BM18" s="1301"/>
      <c r="BN18" s="1301"/>
      <c r="BO18" s="1301"/>
      <c r="BP18" s="1301"/>
      <c r="BQ18" s="1301"/>
      <c r="BR18" s="1301" t="str">
        <f>MID(SUVAHAVUJ!AF64,4,1)</f>
        <v xml:space="preserve"> </v>
      </c>
      <c r="BS18" s="1301"/>
      <c r="BT18" s="1301"/>
      <c r="BU18" s="1301"/>
      <c r="BV18" s="1301"/>
      <c r="BW18" s="1301" t="str">
        <f>MID(SUVAHAVUJ!AF64,5,1)</f>
        <v xml:space="preserve"> </v>
      </c>
      <c r="BX18" s="1301"/>
      <c r="BY18" s="1301"/>
      <c r="BZ18" s="1301"/>
      <c r="CA18" s="1301"/>
      <c r="CB18" s="1301"/>
      <c r="CC18" s="1301" t="str">
        <f>MID(SUVAHAVUJ!AF64,6,1)</f>
        <v xml:space="preserve"> </v>
      </c>
      <c r="CD18" s="1301"/>
      <c r="CE18" s="1301"/>
      <c r="CF18" s="1301"/>
      <c r="CG18" s="1301"/>
      <c r="CH18" s="1301" t="str">
        <f>MID(SUVAHAVUJ!AF64,7,1)</f>
        <v xml:space="preserve"> </v>
      </c>
      <c r="CI18" s="1301"/>
      <c r="CJ18" s="1301"/>
      <c r="CK18" s="1301"/>
      <c r="CL18" s="1301"/>
      <c r="CM18" s="1301"/>
      <c r="CN18" s="1301" t="str">
        <f>MID(SUVAHAVUJ!AF64,8,1)</f>
        <v xml:space="preserve"> </v>
      </c>
      <c r="CO18" s="1301"/>
      <c r="CP18" s="1301"/>
      <c r="CQ18" s="1301"/>
      <c r="CR18" s="1301"/>
      <c r="CS18" s="1301" t="str">
        <f>MID(SUVAHAVUJ!AF64,9,1)</f>
        <v xml:space="preserve"> </v>
      </c>
      <c r="CT18" s="1301"/>
      <c r="CU18" s="1301"/>
      <c r="CV18" s="1301"/>
      <c r="CW18" s="1301"/>
      <c r="CX18" s="1301"/>
      <c r="CY18" s="1301" t="str">
        <f>MID(SUVAHAVUJ!AF64,10,1)</f>
        <v xml:space="preserve"> </v>
      </c>
      <c r="CZ18" s="1301"/>
      <c r="DA18" s="1301"/>
      <c r="DB18" s="1301"/>
      <c r="DC18" s="1301"/>
      <c r="DD18" s="1301" t="str">
        <f>MID(SUVAHAVUJ!AF64,11,1)</f>
        <v>0</v>
      </c>
      <c r="DE18" s="1301"/>
      <c r="DF18" s="1301"/>
      <c r="DG18" s="1301"/>
      <c r="DH18" s="1301"/>
      <c r="DI18" s="1304"/>
      <c r="DJ18" s="1305"/>
      <c r="DK18" s="1305"/>
      <c r="DL18" s="1305"/>
      <c r="DM18" s="1305"/>
      <c r="DN18" s="1305"/>
      <c r="DO18" s="1305"/>
      <c r="DP18" s="1305"/>
      <c r="DQ18" s="1305"/>
      <c r="DR18" s="1305"/>
      <c r="DS18" s="1305"/>
      <c r="DT18" s="1305"/>
      <c r="DU18" s="1305"/>
      <c r="DV18" s="1305"/>
      <c r="DW18" s="1305"/>
      <c r="DX18" s="1305"/>
      <c r="DY18" s="1305"/>
      <c r="DZ18" s="1305"/>
      <c r="EA18" s="1305"/>
      <c r="EB18" s="1305"/>
      <c r="EC18" s="1305"/>
      <c r="ED18" s="1305"/>
      <c r="EE18" s="1305"/>
      <c r="EF18" s="1305"/>
      <c r="EG18" s="1305"/>
      <c r="EH18" s="1305"/>
      <c r="EI18" s="1305"/>
      <c r="EJ18" s="1305"/>
      <c r="EK18" s="1305"/>
      <c r="EL18" s="1305"/>
      <c r="EM18" s="1305"/>
      <c r="EN18" s="505"/>
      <c r="EO18" s="506"/>
      <c r="EP18" s="1301" t="str">
        <f>MID(SUVAHAVUJ!AG64,1,1)</f>
        <v xml:space="preserve"> </v>
      </c>
      <c r="EQ18" s="1301"/>
      <c r="ER18" s="1301"/>
      <c r="ES18" s="1301"/>
      <c r="ET18" s="1301"/>
      <c r="EU18" s="1301"/>
      <c r="EV18" s="1301" t="str">
        <f>MID(SUVAHAVUJ!AG64,2,1)</f>
        <v xml:space="preserve"> </v>
      </c>
      <c r="EW18" s="1301"/>
      <c r="EX18" s="1301"/>
      <c r="EY18" s="1301"/>
      <c r="EZ18" s="1301"/>
      <c r="FA18" s="1301" t="str">
        <f>MID(SUVAHAVUJ!AG64,3,1)</f>
        <v xml:space="preserve"> </v>
      </c>
      <c r="FB18" s="1301"/>
      <c r="FC18" s="1301"/>
      <c r="FD18" s="1301"/>
      <c r="FE18" s="1301"/>
      <c r="FF18" s="1301"/>
      <c r="FG18" s="1301" t="str">
        <f>MID(SUVAHAVUJ!AG64,4,1)</f>
        <v xml:space="preserve"> </v>
      </c>
      <c r="FH18" s="1301"/>
      <c r="FI18" s="1301"/>
      <c r="FJ18" s="1301"/>
      <c r="FK18" s="1301"/>
      <c r="FL18" s="1301" t="str">
        <f>MID(SUVAHAVUJ!AG64,5,1)</f>
        <v xml:space="preserve"> </v>
      </c>
      <c r="FM18" s="1301"/>
      <c r="FN18" s="1301"/>
      <c r="FO18" s="1301"/>
      <c r="FP18" s="1301"/>
      <c r="FQ18" s="1301"/>
      <c r="FR18" s="1301" t="str">
        <f>MID(SUVAHAVUJ!AG64,6,1)</f>
        <v xml:space="preserve"> </v>
      </c>
      <c r="FS18" s="1301"/>
      <c r="FT18" s="1301"/>
      <c r="FU18" s="1301"/>
      <c r="FV18" s="1301"/>
      <c r="FW18" s="1301" t="str">
        <f>MID(SUVAHAVUJ!AG64,7,1)</f>
        <v xml:space="preserve"> </v>
      </c>
      <c r="FX18" s="1301"/>
      <c r="FY18" s="1301"/>
      <c r="FZ18" s="1301"/>
      <c r="GA18" s="1301"/>
      <c r="GB18" s="1301"/>
      <c r="GC18" s="1301" t="str">
        <f>MID(SUVAHAVUJ!AG64,8,1)</f>
        <v xml:space="preserve"> </v>
      </c>
      <c r="GD18" s="1301"/>
      <c r="GE18" s="1301"/>
      <c r="GF18" s="1301"/>
      <c r="GG18" s="1301"/>
      <c r="GH18" s="1301" t="str">
        <f>MID(SUVAHAVUJ!AG64,9,1)</f>
        <v xml:space="preserve"> </v>
      </c>
      <c r="GI18" s="1301"/>
      <c r="GJ18" s="1301"/>
      <c r="GK18" s="1301"/>
      <c r="GL18" s="1301"/>
      <c r="GM18" s="1301"/>
      <c r="GN18" s="1301" t="str">
        <f>MID(SUVAHAVUJ!AG64,10,1)</f>
        <v xml:space="preserve"> </v>
      </c>
      <c r="GO18" s="1301"/>
      <c r="GP18" s="1301"/>
      <c r="GQ18" s="1301"/>
      <c r="GR18" s="1301"/>
      <c r="GS18" s="1302" t="str">
        <f>MID(SUVAHAVUJ!AG64,11,1)</f>
        <v>0</v>
      </c>
      <c r="GT18" s="1302"/>
      <c r="GU18" s="1302"/>
      <c r="GV18" s="1302"/>
      <c r="GW18" s="1303"/>
    </row>
    <row r="19" spans="2:205" s="142" customFormat="1" ht="23.25" customHeight="1" x14ac:dyDescent="0.2">
      <c r="B19" s="1307" t="s">
        <v>2385</v>
      </c>
      <c r="C19" s="1307"/>
      <c r="D19" s="1307"/>
      <c r="E19" s="1307"/>
      <c r="F19" s="1307"/>
      <c r="G19" s="1307"/>
      <c r="H19" s="1307"/>
      <c r="I19" s="1307"/>
      <c r="J19" s="1307"/>
      <c r="K19" s="1307"/>
      <c r="L19" s="1308" t="s">
        <v>3254</v>
      </c>
      <c r="M19" s="1309"/>
      <c r="N19" s="1309"/>
      <c r="O19" s="1309"/>
      <c r="P19" s="1309"/>
      <c r="Q19" s="1309"/>
      <c r="R19" s="1309"/>
      <c r="S19" s="1309"/>
      <c r="T19" s="1309"/>
      <c r="U19" s="1309"/>
      <c r="V19" s="1309"/>
      <c r="W19" s="1309"/>
      <c r="X19" s="1309"/>
      <c r="Y19" s="1309"/>
      <c r="Z19" s="1309"/>
      <c r="AA19" s="1309"/>
      <c r="AB19" s="1309"/>
      <c r="AC19" s="1309"/>
      <c r="AD19" s="1309"/>
      <c r="AE19" s="1309"/>
      <c r="AF19" s="1309"/>
      <c r="AG19" s="1309"/>
      <c r="AH19" s="1309"/>
      <c r="AI19" s="1309"/>
      <c r="AJ19" s="1309"/>
      <c r="AK19" s="1309"/>
      <c r="AL19" s="1309"/>
      <c r="AM19" s="1309"/>
      <c r="AN19" s="1309"/>
      <c r="AO19" s="1309"/>
      <c r="AP19" s="1309"/>
      <c r="AQ19" s="1310" t="s">
        <v>2179</v>
      </c>
      <c r="AR19" s="1310"/>
      <c r="AS19" s="1310"/>
      <c r="AT19" s="1310"/>
      <c r="AU19" s="1310"/>
      <c r="AV19" s="1310"/>
      <c r="AW19" s="1310"/>
      <c r="AX19" s="1310"/>
      <c r="AY19" s="505"/>
      <c r="AZ19" s="506"/>
      <c r="BA19" s="1301" t="str">
        <f>MID(SUVAHAVUJ!AD65,1,1)</f>
        <v xml:space="preserve"> </v>
      </c>
      <c r="BB19" s="1301"/>
      <c r="BC19" s="1301"/>
      <c r="BD19" s="1301"/>
      <c r="BE19" s="1301"/>
      <c r="BF19" s="1301"/>
      <c r="BG19" s="1301" t="str">
        <f>MID(SUVAHAVUJ!AD65,2,1)</f>
        <v xml:space="preserve"> </v>
      </c>
      <c r="BH19" s="1301"/>
      <c r="BI19" s="1301"/>
      <c r="BJ19" s="1301"/>
      <c r="BK19" s="1301"/>
      <c r="BL19" s="1301" t="str">
        <f>MID(SUVAHAVUJ!AD65,3,1)</f>
        <v xml:space="preserve"> </v>
      </c>
      <c r="BM19" s="1301"/>
      <c r="BN19" s="1301"/>
      <c r="BO19" s="1301"/>
      <c r="BP19" s="1301"/>
      <c r="BQ19" s="1301"/>
      <c r="BR19" s="1301" t="str">
        <f>MID(SUVAHAVUJ!AD65,4,1)</f>
        <v xml:space="preserve"> </v>
      </c>
      <c r="BS19" s="1301"/>
      <c r="BT19" s="1301"/>
      <c r="BU19" s="1301"/>
      <c r="BV19" s="1301"/>
      <c r="BW19" s="1301" t="str">
        <f>MID(SUVAHAVUJ!AD65,5,1)</f>
        <v xml:space="preserve"> </v>
      </c>
      <c r="BX19" s="1301"/>
      <c r="BY19" s="1301"/>
      <c r="BZ19" s="1301"/>
      <c r="CA19" s="1301"/>
      <c r="CB19" s="1301"/>
      <c r="CC19" s="1301" t="str">
        <f>MID(SUVAHAVUJ!AD65,6,1)</f>
        <v xml:space="preserve"> </v>
      </c>
      <c r="CD19" s="1301"/>
      <c r="CE19" s="1301"/>
      <c r="CF19" s="1301"/>
      <c r="CG19" s="1301"/>
      <c r="CH19" s="1301" t="str">
        <f>MID(SUVAHAVUJ!AD65,7,1)</f>
        <v xml:space="preserve"> </v>
      </c>
      <c r="CI19" s="1301"/>
      <c r="CJ19" s="1301"/>
      <c r="CK19" s="1301"/>
      <c r="CL19" s="1301"/>
      <c r="CM19" s="1301"/>
      <c r="CN19" s="1301" t="str">
        <f>MID(SUVAHAVUJ!AD65,8,1)</f>
        <v>1</v>
      </c>
      <c r="CO19" s="1301"/>
      <c r="CP19" s="1301"/>
      <c r="CQ19" s="1301"/>
      <c r="CR19" s="1301"/>
      <c r="CS19" s="1301" t="str">
        <f>MID(SUVAHAVUJ!AD65,9,1)</f>
        <v>4</v>
      </c>
      <c r="CT19" s="1301"/>
      <c r="CU19" s="1301"/>
      <c r="CV19" s="1301"/>
      <c r="CW19" s="1301"/>
      <c r="CX19" s="1301"/>
      <c r="CY19" s="1301" t="str">
        <f>MID(SUVAHAVUJ!AD65,10,1)</f>
        <v>7</v>
      </c>
      <c r="CZ19" s="1301"/>
      <c r="DA19" s="1301"/>
      <c r="DB19" s="1301"/>
      <c r="DC19" s="1301"/>
      <c r="DD19" s="1301" t="str">
        <f>MID(SUVAHAVUJ!AD65,11,1)</f>
        <v>7</v>
      </c>
      <c r="DE19" s="1301"/>
      <c r="DF19" s="1301"/>
      <c r="DG19" s="1301"/>
      <c r="DH19" s="1301"/>
      <c r="DI19" s="1304"/>
      <c r="DJ19" s="505"/>
      <c r="DK19" s="506"/>
      <c r="DL19" s="1301" t="str">
        <f>MID(SUVAHAVUJ!AE65,1,1)</f>
        <v xml:space="preserve"> </v>
      </c>
      <c r="DM19" s="1301"/>
      <c r="DN19" s="1301"/>
      <c r="DO19" s="1301"/>
      <c r="DP19" s="1301"/>
      <c r="DQ19" s="1301"/>
      <c r="DR19" s="1301" t="str">
        <f>MID(SUVAHAVUJ!AE65,2,1)</f>
        <v xml:space="preserve"> </v>
      </c>
      <c r="DS19" s="1301"/>
      <c r="DT19" s="1301"/>
      <c r="DU19" s="1301"/>
      <c r="DV19" s="1301"/>
      <c r="DW19" s="1301" t="str">
        <f>MID(SUVAHAVUJ!AE65,3,1)</f>
        <v xml:space="preserve"> </v>
      </c>
      <c r="DX19" s="1301"/>
      <c r="DY19" s="1301"/>
      <c r="DZ19" s="1301"/>
      <c r="EA19" s="1301"/>
      <c r="EB19" s="1301"/>
      <c r="EC19" s="1301" t="str">
        <f>MID(SUVAHAVUJ!AE65,4,1)</f>
        <v xml:space="preserve"> </v>
      </c>
      <c r="ED19" s="1301"/>
      <c r="EE19" s="1301"/>
      <c r="EF19" s="1301"/>
      <c r="EG19" s="1301"/>
      <c r="EH19" s="1301" t="str">
        <f>MID(SUVAHAVUJ!AE65,5,1)</f>
        <v xml:space="preserve"> </v>
      </c>
      <c r="EI19" s="1301"/>
      <c r="EJ19" s="1301"/>
      <c r="EK19" s="1301"/>
      <c r="EL19" s="1301"/>
      <c r="EM19" s="1301"/>
      <c r="EN19" s="1301" t="str">
        <f>MID(SUVAHAVUJ!AE65,6,1)</f>
        <v xml:space="preserve"> </v>
      </c>
      <c r="EO19" s="1301"/>
      <c r="EP19" s="1301"/>
      <c r="EQ19" s="1301"/>
      <c r="ER19" s="1301"/>
      <c r="ES19" s="1301" t="str">
        <f>MID(SUVAHAVUJ!AE65,7,1)</f>
        <v xml:space="preserve"> </v>
      </c>
      <c r="ET19" s="1301"/>
      <c r="EU19" s="1301"/>
      <c r="EV19" s="1301"/>
      <c r="EW19" s="1301"/>
      <c r="EX19" s="1301"/>
      <c r="EY19" s="1301" t="str">
        <f>MID(SUVAHAVUJ!AE65,8,1)</f>
        <v xml:space="preserve"> </v>
      </c>
      <c r="EZ19" s="1301"/>
      <c r="FA19" s="1301"/>
      <c r="FB19" s="1301"/>
      <c r="FC19" s="1301"/>
      <c r="FD19" s="1301" t="str">
        <f>MID(SUVAHAVUJ!AE65,9,1)</f>
        <v xml:space="preserve"> </v>
      </c>
      <c r="FE19" s="1301"/>
      <c r="FF19" s="1301"/>
      <c r="FG19" s="1301"/>
      <c r="FH19" s="1301"/>
      <c r="FI19" s="1301"/>
      <c r="FJ19" s="1301" t="str">
        <f>MID(SUVAHAVUJ!AE65,10,1)</f>
        <v xml:space="preserve"> </v>
      </c>
      <c r="FK19" s="1301"/>
      <c r="FL19" s="1301"/>
      <c r="FM19" s="1301"/>
      <c r="FN19" s="1301"/>
      <c r="FO19" s="1302" t="str">
        <f>MID(SUVAHAVUJ!AE65,11,1)</f>
        <v>0</v>
      </c>
      <c r="FP19" s="1302"/>
      <c r="FQ19" s="1302"/>
      <c r="FR19" s="1302"/>
      <c r="FS19" s="1303"/>
      <c r="FT19" s="1306"/>
      <c r="FU19" s="1306"/>
      <c r="FV19" s="1306"/>
      <c r="FW19" s="1306"/>
      <c r="FX19" s="1306"/>
      <c r="FY19" s="1306"/>
      <c r="FZ19" s="1306"/>
      <c r="GA19" s="1306"/>
      <c r="GB19" s="1306"/>
      <c r="GC19" s="1306"/>
      <c r="GD19" s="1306"/>
      <c r="GE19" s="1306"/>
      <c r="GF19" s="1306"/>
      <c r="GG19" s="1306"/>
      <c r="GH19" s="1306"/>
      <c r="GI19" s="1306"/>
      <c r="GJ19" s="1306"/>
      <c r="GK19" s="1306"/>
      <c r="GL19" s="1306"/>
      <c r="GM19" s="1306"/>
      <c r="GN19" s="1306"/>
      <c r="GO19" s="1306"/>
      <c r="GP19" s="1306"/>
      <c r="GQ19" s="1306"/>
      <c r="GR19" s="1306"/>
      <c r="GS19" s="1306"/>
      <c r="GT19" s="1306"/>
      <c r="GU19" s="1306"/>
      <c r="GV19" s="1306"/>
      <c r="GW19" s="1306"/>
    </row>
    <row r="20" spans="2:205" ht="24" customHeight="1" x14ac:dyDescent="0.2">
      <c r="B20" s="1307"/>
      <c r="C20" s="1307"/>
      <c r="D20" s="1307"/>
      <c r="E20" s="1307"/>
      <c r="F20" s="1307"/>
      <c r="G20" s="1307"/>
      <c r="H20" s="1307"/>
      <c r="I20" s="1307"/>
      <c r="J20" s="1307"/>
      <c r="K20" s="1307"/>
      <c r="L20" s="1309"/>
      <c r="M20" s="1309"/>
      <c r="N20" s="1309"/>
      <c r="O20" s="1309"/>
      <c r="P20" s="1309"/>
      <c r="Q20" s="1309"/>
      <c r="R20" s="1309"/>
      <c r="S20" s="1309"/>
      <c r="T20" s="1309"/>
      <c r="U20" s="1309"/>
      <c r="V20" s="1309"/>
      <c r="W20" s="1309"/>
      <c r="X20" s="1309"/>
      <c r="Y20" s="1309"/>
      <c r="Z20" s="1309"/>
      <c r="AA20" s="1309"/>
      <c r="AB20" s="1309"/>
      <c r="AC20" s="1309"/>
      <c r="AD20" s="1309"/>
      <c r="AE20" s="1309"/>
      <c r="AF20" s="1309"/>
      <c r="AG20" s="1309"/>
      <c r="AH20" s="1309"/>
      <c r="AI20" s="1309"/>
      <c r="AJ20" s="1309"/>
      <c r="AK20" s="1309"/>
      <c r="AL20" s="1309"/>
      <c r="AM20" s="1309"/>
      <c r="AN20" s="1309"/>
      <c r="AO20" s="1309"/>
      <c r="AP20" s="1309"/>
      <c r="AQ20" s="1310"/>
      <c r="AR20" s="1310"/>
      <c r="AS20" s="1310"/>
      <c r="AT20" s="1310"/>
      <c r="AU20" s="1310"/>
      <c r="AV20" s="1310"/>
      <c r="AW20" s="1310"/>
      <c r="AX20" s="1310"/>
      <c r="AY20" s="505"/>
      <c r="AZ20" s="506"/>
      <c r="BA20" s="1301" t="str">
        <f>MID(SUVAHAVUJ!AF65,1,1)</f>
        <v xml:space="preserve"> </v>
      </c>
      <c r="BB20" s="1301"/>
      <c r="BC20" s="1301"/>
      <c r="BD20" s="1301"/>
      <c r="BE20" s="1301"/>
      <c r="BF20" s="1301"/>
      <c r="BG20" s="1301" t="str">
        <f>MID(SUVAHAVUJ!AF65,2,1)</f>
        <v xml:space="preserve"> </v>
      </c>
      <c r="BH20" s="1301"/>
      <c r="BI20" s="1301"/>
      <c r="BJ20" s="1301"/>
      <c r="BK20" s="1301"/>
      <c r="BL20" s="1301" t="str">
        <f>MID(SUVAHAVUJ!AF65,3,1)</f>
        <v xml:space="preserve"> </v>
      </c>
      <c r="BM20" s="1301"/>
      <c r="BN20" s="1301"/>
      <c r="BO20" s="1301"/>
      <c r="BP20" s="1301"/>
      <c r="BQ20" s="1301"/>
      <c r="BR20" s="1301" t="str">
        <f>MID(SUVAHAVUJ!AF65,4,1)</f>
        <v xml:space="preserve"> </v>
      </c>
      <c r="BS20" s="1301"/>
      <c r="BT20" s="1301"/>
      <c r="BU20" s="1301"/>
      <c r="BV20" s="1301"/>
      <c r="BW20" s="1301" t="str">
        <f>MID(SUVAHAVUJ!AF65,5,1)</f>
        <v xml:space="preserve"> </v>
      </c>
      <c r="BX20" s="1301"/>
      <c r="BY20" s="1301"/>
      <c r="BZ20" s="1301"/>
      <c r="CA20" s="1301"/>
      <c r="CB20" s="1301"/>
      <c r="CC20" s="1301" t="str">
        <f>MID(SUVAHAVUJ!AF65,6,1)</f>
        <v xml:space="preserve"> </v>
      </c>
      <c r="CD20" s="1301"/>
      <c r="CE20" s="1301"/>
      <c r="CF20" s="1301"/>
      <c r="CG20" s="1301"/>
      <c r="CH20" s="1301" t="str">
        <f>MID(SUVAHAVUJ!AF65,7,1)</f>
        <v xml:space="preserve"> </v>
      </c>
      <c r="CI20" s="1301"/>
      <c r="CJ20" s="1301"/>
      <c r="CK20" s="1301"/>
      <c r="CL20" s="1301"/>
      <c r="CM20" s="1301"/>
      <c r="CN20" s="1301" t="str">
        <f>MID(SUVAHAVUJ!AF65,8,1)</f>
        <v>1</v>
      </c>
      <c r="CO20" s="1301"/>
      <c r="CP20" s="1301"/>
      <c r="CQ20" s="1301"/>
      <c r="CR20" s="1301"/>
      <c r="CS20" s="1301" t="str">
        <f>MID(SUVAHAVUJ!AF65,9,1)</f>
        <v>4</v>
      </c>
      <c r="CT20" s="1301"/>
      <c r="CU20" s="1301"/>
      <c r="CV20" s="1301"/>
      <c r="CW20" s="1301"/>
      <c r="CX20" s="1301"/>
      <c r="CY20" s="1301" t="str">
        <f>MID(SUVAHAVUJ!AF65,10,1)</f>
        <v>7</v>
      </c>
      <c r="CZ20" s="1301"/>
      <c r="DA20" s="1301"/>
      <c r="DB20" s="1301"/>
      <c r="DC20" s="1301"/>
      <c r="DD20" s="1301" t="str">
        <f>MID(SUVAHAVUJ!AF65,11,1)</f>
        <v>7</v>
      </c>
      <c r="DE20" s="1301"/>
      <c r="DF20" s="1301"/>
      <c r="DG20" s="1301"/>
      <c r="DH20" s="1301"/>
      <c r="DI20" s="1304"/>
      <c r="DJ20" s="1305"/>
      <c r="DK20" s="1305"/>
      <c r="DL20" s="1305"/>
      <c r="DM20" s="1305"/>
      <c r="DN20" s="1305"/>
      <c r="DO20" s="1305"/>
      <c r="DP20" s="1305"/>
      <c r="DQ20" s="1305"/>
      <c r="DR20" s="1305"/>
      <c r="DS20" s="1305"/>
      <c r="DT20" s="1305"/>
      <c r="DU20" s="1305"/>
      <c r="DV20" s="1305"/>
      <c r="DW20" s="1305"/>
      <c r="DX20" s="1305"/>
      <c r="DY20" s="1305"/>
      <c r="DZ20" s="1305"/>
      <c r="EA20" s="1305"/>
      <c r="EB20" s="1305"/>
      <c r="EC20" s="1305"/>
      <c r="ED20" s="1305"/>
      <c r="EE20" s="1305"/>
      <c r="EF20" s="1305"/>
      <c r="EG20" s="1305"/>
      <c r="EH20" s="1305"/>
      <c r="EI20" s="1305"/>
      <c r="EJ20" s="1305"/>
      <c r="EK20" s="1305"/>
      <c r="EL20" s="1305"/>
      <c r="EM20" s="1305"/>
      <c r="EN20" s="505"/>
      <c r="EO20" s="506"/>
      <c r="EP20" s="1301" t="str">
        <f>MID(SUVAHAVUJ!AG65,1,1)</f>
        <v xml:space="preserve"> </v>
      </c>
      <c r="EQ20" s="1301"/>
      <c r="ER20" s="1301"/>
      <c r="ES20" s="1301"/>
      <c r="ET20" s="1301"/>
      <c r="EU20" s="1301"/>
      <c r="EV20" s="1301" t="str">
        <f>MID(SUVAHAVUJ!AG65,2,1)</f>
        <v xml:space="preserve"> </v>
      </c>
      <c r="EW20" s="1301"/>
      <c r="EX20" s="1301"/>
      <c r="EY20" s="1301"/>
      <c r="EZ20" s="1301"/>
      <c r="FA20" s="1301" t="str">
        <f>MID(SUVAHAVUJ!AG65,3,1)</f>
        <v xml:space="preserve"> </v>
      </c>
      <c r="FB20" s="1301"/>
      <c r="FC20" s="1301"/>
      <c r="FD20" s="1301"/>
      <c r="FE20" s="1301"/>
      <c r="FF20" s="1301"/>
      <c r="FG20" s="1301" t="str">
        <f>MID(SUVAHAVUJ!AG65,4,1)</f>
        <v xml:space="preserve"> </v>
      </c>
      <c r="FH20" s="1301"/>
      <c r="FI20" s="1301"/>
      <c r="FJ20" s="1301"/>
      <c r="FK20" s="1301"/>
      <c r="FL20" s="1301" t="str">
        <f>MID(SUVAHAVUJ!AG65,5,1)</f>
        <v xml:space="preserve"> </v>
      </c>
      <c r="FM20" s="1301"/>
      <c r="FN20" s="1301"/>
      <c r="FO20" s="1301"/>
      <c r="FP20" s="1301"/>
      <c r="FQ20" s="1301"/>
      <c r="FR20" s="1301" t="str">
        <f>MID(SUVAHAVUJ!AG65,6,1)</f>
        <v>1</v>
      </c>
      <c r="FS20" s="1301"/>
      <c r="FT20" s="1301"/>
      <c r="FU20" s="1301"/>
      <c r="FV20" s="1301"/>
      <c r="FW20" s="1301" t="str">
        <f>MID(SUVAHAVUJ!AG65,7,1)</f>
        <v>9</v>
      </c>
      <c r="FX20" s="1301"/>
      <c r="FY20" s="1301"/>
      <c r="FZ20" s="1301"/>
      <c r="GA20" s="1301"/>
      <c r="GB20" s="1301"/>
      <c r="GC20" s="1301" t="str">
        <f>MID(SUVAHAVUJ!AG65,8,1)</f>
        <v>6</v>
      </c>
      <c r="GD20" s="1301"/>
      <c r="GE20" s="1301"/>
      <c r="GF20" s="1301"/>
      <c r="GG20" s="1301"/>
      <c r="GH20" s="1301" t="str">
        <f>MID(SUVAHAVUJ!AG65,9,1)</f>
        <v>8</v>
      </c>
      <c r="GI20" s="1301"/>
      <c r="GJ20" s="1301"/>
      <c r="GK20" s="1301"/>
      <c r="GL20" s="1301"/>
      <c r="GM20" s="1301"/>
      <c r="GN20" s="1301" t="str">
        <f>MID(SUVAHAVUJ!AG65,10,1)</f>
        <v>6</v>
      </c>
      <c r="GO20" s="1301"/>
      <c r="GP20" s="1301"/>
      <c r="GQ20" s="1301"/>
      <c r="GR20" s="1301"/>
      <c r="GS20" s="1302" t="str">
        <f>MID(SUVAHAVUJ!AG65,11,1)</f>
        <v>9</v>
      </c>
      <c r="GT20" s="1302"/>
      <c r="GU20" s="1302"/>
      <c r="GV20" s="1302"/>
      <c r="GW20" s="1303"/>
    </row>
    <row r="21" spans="2:205" s="142" customFormat="1" ht="23.25" customHeight="1" x14ac:dyDescent="0.2">
      <c r="B21" s="1307" t="s">
        <v>2414</v>
      </c>
      <c r="C21" s="1307"/>
      <c r="D21" s="1307"/>
      <c r="E21" s="1307"/>
      <c r="F21" s="1307"/>
      <c r="G21" s="1307"/>
      <c r="H21" s="1307"/>
      <c r="I21" s="1307"/>
      <c r="J21" s="1307"/>
      <c r="K21" s="1307"/>
      <c r="L21" s="1308" t="s">
        <v>3242</v>
      </c>
      <c r="M21" s="1309"/>
      <c r="N21" s="1309"/>
      <c r="O21" s="1309"/>
      <c r="P21" s="1309"/>
      <c r="Q21" s="1309"/>
      <c r="R21" s="1309"/>
      <c r="S21" s="1309"/>
      <c r="T21" s="1309"/>
      <c r="U21" s="1309"/>
      <c r="V21" s="1309"/>
      <c r="W21" s="1309"/>
      <c r="X21" s="1309"/>
      <c r="Y21" s="1309"/>
      <c r="Z21" s="1309"/>
      <c r="AA21" s="1309"/>
      <c r="AB21" s="1309"/>
      <c r="AC21" s="1309"/>
      <c r="AD21" s="1309"/>
      <c r="AE21" s="1309"/>
      <c r="AF21" s="1309"/>
      <c r="AG21" s="1309"/>
      <c r="AH21" s="1309"/>
      <c r="AI21" s="1309"/>
      <c r="AJ21" s="1309"/>
      <c r="AK21" s="1309"/>
      <c r="AL21" s="1309"/>
      <c r="AM21" s="1309"/>
      <c r="AN21" s="1309"/>
      <c r="AO21" s="1309"/>
      <c r="AP21" s="1309"/>
      <c r="AQ21" s="1310" t="s">
        <v>710</v>
      </c>
      <c r="AR21" s="1310"/>
      <c r="AS21" s="1310"/>
      <c r="AT21" s="1310"/>
      <c r="AU21" s="1310"/>
      <c r="AV21" s="1310"/>
      <c r="AW21" s="1310"/>
      <c r="AX21" s="1310"/>
      <c r="AY21" s="505"/>
      <c r="AZ21" s="506"/>
      <c r="BA21" s="1301" t="str">
        <f>MID(SUVAHAVUJ!AD66,1,1)</f>
        <v xml:space="preserve"> </v>
      </c>
      <c r="BB21" s="1301"/>
      <c r="BC21" s="1301"/>
      <c r="BD21" s="1301"/>
      <c r="BE21" s="1301"/>
      <c r="BF21" s="1301"/>
      <c r="BG21" s="1301" t="str">
        <f>MID(SUVAHAVUJ!AD66,2,1)</f>
        <v xml:space="preserve"> </v>
      </c>
      <c r="BH21" s="1301"/>
      <c r="BI21" s="1301"/>
      <c r="BJ21" s="1301"/>
      <c r="BK21" s="1301"/>
      <c r="BL21" s="1301" t="str">
        <f>MID(SUVAHAVUJ!AD66,3,1)</f>
        <v xml:space="preserve"> </v>
      </c>
      <c r="BM21" s="1301"/>
      <c r="BN21" s="1301"/>
      <c r="BO21" s="1301"/>
      <c r="BP21" s="1301"/>
      <c r="BQ21" s="1301"/>
      <c r="BR21" s="1301" t="str">
        <f>MID(SUVAHAVUJ!AD66,4,1)</f>
        <v xml:space="preserve"> </v>
      </c>
      <c r="BS21" s="1301"/>
      <c r="BT21" s="1301"/>
      <c r="BU21" s="1301"/>
      <c r="BV21" s="1301"/>
      <c r="BW21" s="1301" t="str">
        <f>MID(SUVAHAVUJ!AD66,5,1)</f>
        <v xml:space="preserve"> </v>
      </c>
      <c r="BX21" s="1301"/>
      <c r="BY21" s="1301"/>
      <c r="BZ21" s="1301"/>
      <c r="CA21" s="1301"/>
      <c r="CB21" s="1301"/>
      <c r="CC21" s="1301" t="str">
        <f>MID(SUVAHAVUJ!AD66,6,1)</f>
        <v xml:space="preserve"> </v>
      </c>
      <c r="CD21" s="1301"/>
      <c r="CE21" s="1301"/>
      <c r="CF21" s="1301"/>
      <c r="CG21" s="1301"/>
      <c r="CH21" s="1301" t="str">
        <f>MID(SUVAHAVUJ!AD66,7,1)</f>
        <v xml:space="preserve"> </v>
      </c>
      <c r="CI21" s="1301"/>
      <c r="CJ21" s="1301"/>
      <c r="CK21" s="1301"/>
      <c r="CL21" s="1301"/>
      <c r="CM21" s="1301"/>
      <c r="CN21" s="1301" t="str">
        <f>MID(SUVAHAVUJ!AD66,8,1)</f>
        <v xml:space="preserve"> </v>
      </c>
      <c r="CO21" s="1301"/>
      <c r="CP21" s="1301"/>
      <c r="CQ21" s="1301"/>
      <c r="CR21" s="1301"/>
      <c r="CS21" s="1301" t="str">
        <f>MID(SUVAHAVUJ!AD66,9,1)</f>
        <v xml:space="preserve"> </v>
      </c>
      <c r="CT21" s="1301"/>
      <c r="CU21" s="1301"/>
      <c r="CV21" s="1301"/>
      <c r="CW21" s="1301"/>
      <c r="CX21" s="1301"/>
      <c r="CY21" s="1301" t="str">
        <f>MID(SUVAHAVUJ!AD66,10,1)</f>
        <v xml:space="preserve"> </v>
      </c>
      <c r="CZ21" s="1301"/>
      <c r="DA21" s="1301"/>
      <c r="DB21" s="1301"/>
      <c r="DC21" s="1301"/>
      <c r="DD21" s="1301" t="str">
        <f>MID(SUVAHAVUJ!AD66,11,1)</f>
        <v>0</v>
      </c>
      <c r="DE21" s="1301"/>
      <c r="DF21" s="1301"/>
      <c r="DG21" s="1301"/>
      <c r="DH21" s="1301"/>
      <c r="DI21" s="1304"/>
      <c r="DJ21" s="505"/>
      <c r="DK21" s="506"/>
      <c r="DL21" s="1301" t="str">
        <f>MID(SUVAHAVUJ!AE66,1,1)</f>
        <v xml:space="preserve"> </v>
      </c>
      <c r="DM21" s="1301"/>
      <c r="DN21" s="1301"/>
      <c r="DO21" s="1301"/>
      <c r="DP21" s="1301"/>
      <c r="DQ21" s="1301"/>
      <c r="DR21" s="1301" t="str">
        <f>MID(SUVAHAVUJ!AE66,2,1)</f>
        <v xml:space="preserve"> </v>
      </c>
      <c r="DS21" s="1301"/>
      <c r="DT21" s="1301"/>
      <c r="DU21" s="1301"/>
      <c r="DV21" s="1301"/>
      <c r="DW21" s="1301" t="str">
        <f>MID(SUVAHAVUJ!AE66,3,1)</f>
        <v xml:space="preserve"> </v>
      </c>
      <c r="DX21" s="1301"/>
      <c r="DY21" s="1301"/>
      <c r="DZ21" s="1301"/>
      <c r="EA21" s="1301"/>
      <c r="EB21" s="1301"/>
      <c r="EC21" s="1301" t="str">
        <f>MID(SUVAHAVUJ!AE66,4,1)</f>
        <v xml:space="preserve"> </v>
      </c>
      <c r="ED21" s="1301"/>
      <c r="EE21" s="1301"/>
      <c r="EF21" s="1301"/>
      <c r="EG21" s="1301"/>
      <c r="EH21" s="1301" t="str">
        <f>MID(SUVAHAVUJ!AE66,5,1)</f>
        <v xml:space="preserve"> </v>
      </c>
      <c r="EI21" s="1301"/>
      <c r="EJ21" s="1301"/>
      <c r="EK21" s="1301"/>
      <c r="EL21" s="1301"/>
      <c r="EM21" s="1301"/>
      <c r="EN21" s="1301" t="str">
        <f>MID(SUVAHAVUJ!AE66,6,1)</f>
        <v xml:space="preserve"> </v>
      </c>
      <c r="EO21" s="1301"/>
      <c r="EP21" s="1301"/>
      <c r="EQ21" s="1301"/>
      <c r="ER21" s="1301"/>
      <c r="ES21" s="1301" t="str">
        <f>MID(SUVAHAVUJ!AE66,7,1)</f>
        <v xml:space="preserve"> </v>
      </c>
      <c r="ET21" s="1301"/>
      <c r="EU21" s="1301"/>
      <c r="EV21" s="1301"/>
      <c r="EW21" s="1301"/>
      <c r="EX21" s="1301"/>
      <c r="EY21" s="1301" t="str">
        <f>MID(SUVAHAVUJ!AE66,8,1)</f>
        <v xml:space="preserve"> </v>
      </c>
      <c r="EZ21" s="1301"/>
      <c r="FA21" s="1301"/>
      <c r="FB21" s="1301"/>
      <c r="FC21" s="1301"/>
      <c r="FD21" s="1301" t="str">
        <f>MID(SUVAHAVUJ!AE66,9,1)</f>
        <v xml:space="preserve"> </v>
      </c>
      <c r="FE21" s="1301"/>
      <c r="FF21" s="1301"/>
      <c r="FG21" s="1301"/>
      <c r="FH21" s="1301"/>
      <c r="FI21" s="1301"/>
      <c r="FJ21" s="1301" t="str">
        <f>MID(SUVAHAVUJ!AE66,10,1)</f>
        <v xml:space="preserve"> </v>
      </c>
      <c r="FK21" s="1301"/>
      <c r="FL21" s="1301"/>
      <c r="FM21" s="1301"/>
      <c r="FN21" s="1301"/>
      <c r="FO21" s="1302" t="str">
        <f>MID(SUVAHAVUJ!AE66,11,1)</f>
        <v>0</v>
      </c>
      <c r="FP21" s="1302"/>
      <c r="FQ21" s="1302"/>
      <c r="FR21" s="1302"/>
      <c r="FS21" s="1303"/>
      <c r="FT21" s="1306"/>
      <c r="FU21" s="1306"/>
      <c r="FV21" s="1306"/>
      <c r="FW21" s="1306"/>
      <c r="FX21" s="1306"/>
      <c r="FY21" s="1306"/>
      <c r="FZ21" s="1306"/>
      <c r="GA21" s="1306"/>
      <c r="GB21" s="1306"/>
      <c r="GC21" s="1306"/>
      <c r="GD21" s="1306"/>
      <c r="GE21" s="1306"/>
      <c r="GF21" s="1306"/>
      <c r="GG21" s="1306"/>
      <c r="GH21" s="1306"/>
      <c r="GI21" s="1306"/>
      <c r="GJ21" s="1306"/>
      <c r="GK21" s="1306"/>
      <c r="GL21" s="1306"/>
      <c r="GM21" s="1306"/>
      <c r="GN21" s="1306"/>
      <c r="GO21" s="1306"/>
      <c r="GP21" s="1306"/>
      <c r="GQ21" s="1306"/>
      <c r="GR21" s="1306"/>
      <c r="GS21" s="1306"/>
      <c r="GT21" s="1306"/>
      <c r="GU21" s="1306"/>
      <c r="GV21" s="1306"/>
      <c r="GW21" s="1306"/>
    </row>
    <row r="22" spans="2:205" ht="23.25" customHeight="1" x14ac:dyDescent="0.2">
      <c r="B22" s="1307"/>
      <c r="C22" s="1307"/>
      <c r="D22" s="1307"/>
      <c r="E22" s="1307"/>
      <c r="F22" s="1307"/>
      <c r="G22" s="1307"/>
      <c r="H22" s="1307"/>
      <c r="I22" s="1307"/>
      <c r="J22" s="1307"/>
      <c r="K22" s="1307"/>
      <c r="L22" s="1309"/>
      <c r="M22" s="1309"/>
      <c r="N22" s="1309"/>
      <c r="O22" s="1309"/>
      <c r="P22" s="1309"/>
      <c r="Q22" s="1309"/>
      <c r="R22" s="1309"/>
      <c r="S22" s="1309"/>
      <c r="T22" s="1309"/>
      <c r="U22" s="1309"/>
      <c r="V22" s="1309"/>
      <c r="W22" s="1309"/>
      <c r="X22" s="1309"/>
      <c r="Y22" s="1309"/>
      <c r="Z22" s="1309"/>
      <c r="AA22" s="1309"/>
      <c r="AB22" s="1309"/>
      <c r="AC22" s="1309"/>
      <c r="AD22" s="1309"/>
      <c r="AE22" s="1309"/>
      <c r="AF22" s="1309"/>
      <c r="AG22" s="1309"/>
      <c r="AH22" s="1309"/>
      <c r="AI22" s="1309"/>
      <c r="AJ22" s="1309"/>
      <c r="AK22" s="1309"/>
      <c r="AL22" s="1309"/>
      <c r="AM22" s="1309"/>
      <c r="AN22" s="1309"/>
      <c r="AO22" s="1309"/>
      <c r="AP22" s="1309"/>
      <c r="AQ22" s="1310"/>
      <c r="AR22" s="1310"/>
      <c r="AS22" s="1310"/>
      <c r="AT22" s="1310"/>
      <c r="AU22" s="1310"/>
      <c r="AV22" s="1310"/>
      <c r="AW22" s="1310"/>
      <c r="AX22" s="1310"/>
      <c r="AY22" s="505"/>
      <c r="AZ22" s="506"/>
      <c r="BA22" s="1301" t="str">
        <f>MID(SUVAHAVUJ!AF66,1,1)</f>
        <v xml:space="preserve"> </v>
      </c>
      <c r="BB22" s="1301"/>
      <c r="BC22" s="1301"/>
      <c r="BD22" s="1301"/>
      <c r="BE22" s="1301"/>
      <c r="BF22" s="1301"/>
      <c r="BG22" s="1301" t="str">
        <f>MID(SUVAHAVUJ!AF66,2,1)</f>
        <v xml:space="preserve"> </v>
      </c>
      <c r="BH22" s="1301"/>
      <c r="BI22" s="1301"/>
      <c r="BJ22" s="1301"/>
      <c r="BK22" s="1301"/>
      <c r="BL22" s="1301" t="str">
        <f>MID(SUVAHAVUJ!AF66,3,1)</f>
        <v xml:space="preserve"> </v>
      </c>
      <c r="BM22" s="1301"/>
      <c r="BN22" s="1301"/>
      <c r="BO22" s="1301"/>
      <c r="BP22" s="1301"/>
      <c r="BQ22" s="1301"/>
      <c r="BR22" s="1301" t="str">
        <f>MID(SUVAHAVUJ!AF66,4,1)</f>
        <v xml:space="preserve"> </v>
      </c>
      <c r="BS22" s="1301"/>
      <c r="BT22" s="1301"/>
      <c r="BU22" s="1301"/>
      <c r="BV22" s="1301"/>
      <c r="BW22" s="1301" t="str">
        <f>MID(SUVAHAVUJ!AF66,5,1)</f>
        <v xml:space="preserve"> </v>
      </c>
      <c r="BX22" s="1301"/>
      <c r="BY22" s="1301"/>
      <c r="BZ22" s="1301"/>
      <c r="CA22" s="1301"/>
      <c r="CB22" s="1301"/>
      <c r="CC22" s="1301" t="str">
        <f>MID(SUVAHAVUJ!AF66,6,1)</f>
        <v xml:space="preserve"> </v>
      </c>
      <c r="CD22" s="1301"/>
      <c r="CE22" s="1301"/>
      <c r="CF22" s="1301"/>
      <c r="CG22" s="1301"/>
      <c r="CH22" s="1301" t="str">
        <f>MID(SUVAHAVUJ!AF66,7,1)</f>
        <v xml:space="preserve"> </v>
      </c>
      <c r="CI22" s="1301"/>
      <c r="CJ22" s="1301"/>
      <c r="CK22" s="1301"/>
      <c r="CL22" s="1301"/>
      <c r="CM22" s="1301"/>
      <c r="CN22" s="1301" t="str">
        <f>MID(SUVAHAVUJ!AF66,8,1)</f>
        <v xml:space="preserve"> </v>
      </c>
      <c r="CO22" s="1301"/>
      <c r="CP22" s="1301"/>
      <c r="CQ22" s="1301"/>
      <c r="CR22" s="1301"/>
      <c r="CS22" s="1301" t="str">
        <f>MID(SUVAHAVUJ!AF66,9,1)</f>
        <v xml:space="preserve"> </v>
      </c>
      <c r="CT22" s="1301"/>
      <c r="CU22" s="1301"/>
      <c r="CV22" s="1301"/>
      <c r="CW22" s="1301"/>
      <c r="CX22" s="1301"/>
      <c r="CY22" s="1301" t="str">
        <f>MID(SUVAHAVUJ!AF66,10,1)</f>
        <v xml:space="preserve"> </v>
      </c>
      <c r="CZ22" s="1301"/>
      <c r="DA22" s="1301"/>
      <c r="DB22" s="1301"/>
      <c r="DC22" s="1301"/>
      <c r="DD22" s="1301" t="str">
        <f>MID(SUVAHAVUJ!AF66,11,1)</f>
        <v>0</v>
      </c>
      <c r="DE22" s="1301"/>
      <c r="DF22" s="1301"/>
      <c r="DG22" s="1301"/>
      <c r="DH22" s="1301"/>
      <c r="DI22" s="1304"/>
      <c r="DJ22" s="1305"/>
      <c r="DK22" s="1305"/>
      <c r="DL22" s="1305"/>
      <c r="DM22" s="1305"/>
      <c r="DN22" s="1305"/>
      <c r="DO22" s="1305"/>
      <c r="DP22" s="1305"/>
      <c r="DQ22" s="1305"/>
      <c r="DR22" s="1305"/>
      <c r="DS22" s="1305"/>
      <c r="DT22" s="1305"/>
      <c r="DU22" s="1305"/>
      <c r="DV22" s="1305"/>
      <c r="DW22" s="1305"/>
      <c r="DX22" s="1305"/>
      <c r="DY22" s="1305"/>
      <c r="DZ22" s="1305"/>
      <c r="EA22" s="1305"/>
      <c r="EB22" s="1305"/>
      <c r="EC22" s="1305"/>
      <c r="ED22" s="1305"/>
      <c r="EE22" s="1305"/>
      <c r="EF22" s="1305"/>
      <c r="EG22" s="1305"/>
      <c r="EH22" s="1305"/>
      <c r="EI22" s="1305"/>
      <c r="EJ22" s="1305"/>
      <c r="EK22" s="1305"/>
      <c r="EL22" s="1305"/>
      <c r="EM22" s="1305"/>
      <c r="EN22" s="505"/>
      <c r="EO22" s="506"/>
      <c r="EP22" s="1301" t="str">
        <f>MID(SUVAHAVUJ!AG66,1,1)</f>
        <v xml:space="preserve"> </v>
      </c>
      <c r="EQ22" s="1301"/>
      <c r="ER22" s="1301"/>
      <c r="ES22" s="1301"/>
      <c r="ET22" s="1301"/>
      <c r="EU22" s="1301"/>
      <c r="EV22" s="1301" t="str">
        <f>MID(SUVAHAVUJ!AG66,2,1)</f>
        <v xml:space="preserve"> </v>
      </c>
      <c r="EW22" s="1301"/>
      <c r="EX22" s="1301"/>
      <c r="EY22" s="1301"/>
      <c r="EZ22" s="1301"/>
      <c r="FA22" s="1301" t="str">
        <f>MID(SUVAHAVUJ!AG66,3,1)</f>
        <v xml:space="preserve"> </v>
      </c>
      <c r="FB22" s="1301"/>
      <c r="FC22" s="1301"/>
      <c r="FD22" s="1301"/>
      <c r="FE22" s="1301"/>
      <c r="FF22" s="1301"/>
      <c r="FG22" s="1301" t="str">
        <f>MID(SUVAHAVUJ!AG66,4,1)</f>
        <v xml:space="preserve"> </v>
      </c>
      <c r="FH22" s="1301"/>
      <c r="FI22" s="1301"/>
      <c r="FJ22" s="1301"/>
      <c r="FK22" s="1301"/>
      <c r="FL22" s="1301" t="str">
        <f>MID(SUVAHAVUJ!AG66,5,1)</f>
        <v xml:space="preserve"> </v>
      </c>
      <c r="FM22" s="1301"/>
      <c r="FN22" s="1301"/>
      <c r="FO22" s="1301"/>
      <c r="FP22" s="1301"/>
      <c r="FQ22" s="1301"/>
      <c r="FR22" s="1301" t="str">
        <f>MID(SUVAHAVUJ!AG66,6,1)</f>
        <v xml:space="preserve"> </v>
      </c>
      <c r="FS22" s="1301"/>
      <c r="FT22" s="1301"/>
      <c r="FU22" s="1301"/>
      <c r="FV22" s="1301"/>
      <c r="FW22" s="1301" t="str">
        <f>MID(SUVAHAVUJ!AG66,7,1)</f>
        <v xml:space="preserve"> </v>
      </c>
      <c r="FX22" s="1301"/>
      <c r="FY22" s="1301"/>
      <c r="FZ22" s="1301"/>
      <c r="GA22" s="1301"/>
      <c r="GB22" s="1301"/>
      <c r="GC22" s="1301" t="str">
        <f>MID(SUVAHAVUJ!AG66,8,1)</f>
        <v xml:space="preserve"> </v>
      </c>
      <c r="GD22" s="1301"/>
      <c r="GE22" s="1301"/>
      <c r="GF22" s="1301"/>
      <c r="GG22" s="1301"/>
      <c r="GH22" s="1301" t="str">
        <f>MID(SUVAHAVUJ!AG66,9,1)</f>
        <v xml:space="preserve"> </v>
      </c>
      <c r="GI22" s="1301"/>
      <c r="GJ22" s="1301"/>
      <c r="GK22" s="1301"/>
      <c r="GL22" s="1301"/>
      <c r="GM22" s="1301"/>
      <c r="GN22" s="1301" t="str">
        <f>MID(SUVAHAVUJ!AG66,10,1)</f>
        <v xml:space="preserve"> </v>
      </c>
      <c r="GO22" s="1301"/>
      <c r="GP22" s="1301"/>
      <c r="GQ22" s="1301"/>
      <c r="GR22" s="1301"/>
      <c r="GS22" s="1302" t="str">
        <f>MID(SUVAHAVUJ!AG66,11,1)</f>
        <v>0</v>
      </c>
      <c r="GT22" s="1302"/>
      <c r="GU22" s="1302"/>
      <c r="GV22" s="1302"/>
      <c r="GW22" s="1303"/>
    </row>
    <row r="23" spans="2:205" s="142" customFormat="1" ht="23.25" customHeight="1" x14ac:dyDescent="0.2">
      <c r="B23" s="1307" t="s">
        <v>2418</v>
      </c>
      <c r="C23" s="1307"/>
      <c r="D23" s="1307"/>
      <c r="E23" s="1307"/>
      <c r="F23" s="1307"/>
      <c r="G23" s="1307"/>
      <c r="H23" s="1307"/>
      <c r="I23" s="1307"/>
      <c r="J23" s="1307"/>
      <c r="K23" s="1307"/>
      <c r="L23" s="1308" t="s">
        <v>3253</v>
      </c>
      <c r="M23" s="1309"/>
      <c r="N23" s="1309"/>
      <c r="O23" s="1309"/>
      <c r="P23" s="1309"/>
      <c r="Q23" s="1309"/>
      <c r="R23" s="1309"/>
      <c r="S23" s="1309"/>
      <c r="T23" s="1309"/>
      <c r="U23" s="1309"/>
      <c r="V23" s="1309"/>
      <c r="W23" s="1309"/>
      <c r="X23" s="1309"/>
      <c r="Y23" s="1309"/>
      <c r="Z23" s="1309"/>
      <c r="AA23" s="1309"/>
      <c r="AB23" s="1309"/>
      <c r="AC23" s="1309"/>
      <c r="AD23" s="1309"/>
      <c r="AE23" s="1309"/>
      <c r="AF23" s="1309"/>
      <c r="AG23" s="1309"/>
      <c r="AH23" s="1309"/>
      <c r="AI23" s="1309"/>
      <c r="AJ23" s="1309"/>
      <c r="AK23" s="1309"/>
      <c r="AL23" s="1309"/>
      <c r="AM23" s="1309"/>
      <c r="AN23" s="1309"/>
      <c r="AO23" s="1309"/>
      <c r="AP23" s="1309"/>
      <c r="AQ23" s="1310" t="s">
        <v>724</v>
      </c>
      <c r="AR23" s="1310"/>
      <c r="AS23" s="1310"/>
      <c r="AT23" s="1310"/>
      <c r="AU23" s="1310"/>
      <c r="AV23" s="1310"/>
      <c r="AW23" s="1310"/>
      <c r="AX23" s="1310"/>
      <c r="AY23" s="505"/>
      <c r="AZ23" s="506"/>
      <c r="BA23" s="1301" t="str">
        <f>MID(SUVAHAVUJ!AD67,1,1)</f>
        <v xml:space="preserve"> </v>
      </c>
      <c r="BB23" s="1301"/>
      <c r="BC23" s="1301"/>
      <c r="BD23" s="1301"/>
      <c r="BE23" s="1301"/>
      <c r="BF23" s="1301"/>
      <c r="BG23" s="1301" t="str">
        <f>MID(SUVAHAVUJ!AD67,2,1)</f>
        <v xml:space="preserve"> </v>
      </c>
      <c r="BH23" s="1301"/>
      <c r="BI23" s="1301"/>
      <c r="BJ23" s="1301"/>
      <c r="BK23" s="1301"/>
      <c r="BL23" s="1301" t="str">
        <f>MID(SUVAHAVUJ!AD67,3,1)</f>
        <v xml:space="preserve"> </v>
      </c>
      <c r="BM23" s="1301"/>
      <c r="BN23" s="1301"/>
      <c r="BO23" s="1301"/>
      <c r="BP23" s="1301"/>
      <c r="BQ23" s="1301"/>
      <c r="BR23" s="1301" t="str">
        <f>MID(SUVAHAVUJ!AD67,4,1)</f>
        <v xml:space="preserve"> </v>
      </c>
      <c r="BS23" s="1301"/>
      <c r="BT23" s="1301"/>
      <c r="BU23" s="1301"/>
      <c r="BV23" s="1301"/>
      <c r="BW23" s="1301" t="str">
        <f>MID(SUVAHAVUJ!AD67,5,1)</f>
        <v xml:space="preserve"> </v>
      </c>
      <c r="BX23" s="1301"/>
      <c r="BY23" s="1301"/>
      <c r="BZ23" s="1301"/>
      <c r="CA23" s="1301"/>
      <c r="CB23" s="1301"/>
      <c r="CC23" s="1301" t="str">
        <f>MID(SUVAHAVUJ!AD67,6,1)</f>
        <v>6</v>
      </c>
      <c r="CD23" s="1301"/>
      <c r="CE23" s="1301"/>
      <c r="CF23" s="1301"/>
      <c r="CG23" s="1301"/>
      <c r="CH23" s="1301" t="str">
        <f>MID(SUVAHAVUJ!AD67,7,1)</f>
        <v>1</v>
      </c>
      <c r="CI23" s="1301"/>
      <c r="CJ23" s="1301"/>
      <c r="CK23" s="1301"/>
      <c r="CL23" s="1301"/>
      <c r="CM23" s="1301"/>
      <c r="CN23" s="1301" t="str">
        <f>MID(SUVAHAVUJ!AD67,8,1)</f>
        <v>7</v>
      </c>
      <c r="CO23" s="1301"/>
      <c r="CP23" s="1301"/>
      <c r="CQ23" s="1301"/>
      <c r="CR23" s="1301"/>
      <c r="CS23" s="1301" t="str">
        <f>MID(SUVAHAVUJ!AD67,9,1)</f>
        <v>0</v>
      </c>
      <c r="CT23" s="1301"/>
      <c r="CU23" s="1301"/>
      <c r="CV23" s="1301"/>
      <c r="CW23" s="1301"/>
      <c r="CX23" s="1301"/>
      <c r="CY23" s="1301" t="str">
        <f>MID(SUVAHAVUJ!AD67,10,1)</f>
        <v>9</v>
      </c>
      <c r="CZ23" s="1301"/>
      <c r="DA23" s="1301"/>
      <c r="DB23" s="1301"/>
      <c r="DC23" s="1301"/>
      <c r="DD23" s="1301" t="str">
        <f>MID(SUVAHAVUJ!AD67,11,1)</f>
        <v>2</v>
      </c>
      <c r="DE23" s="1301"/>
      <c r="DF23" s="1301"/>
      <c r="DG23" s="1301"/>
      <c r="DH23" s="1301"/>
      <c r="DI23" s="1304"/>
      <c r="DJ23" s="505"/>
      <c r="DK23" s="506"/>
      <c r="DL23" s="1301" t="str">
        <f>MID(SUVAHAVUJ!AE67,1,1)</f>
        <v xml:space="preserve"> </v>
      </c>
      <c r="DM23" s="1301"/>
      <c r="DN23" s="1301"/>
      <c r="DO23" s="1301"/>
      <c r="DP23" s="1301"/>
      <c r="DQ23" s="1301"/>
      <c r="DR23" s="1301" t="str">
        <f>MID(SUVAHAVUJ!AE67,2,1)</f>
        <v xml:space="preserve"> </v>
      </c>
      <c r="DS23" s="1301"/>
      <c r="DT23" s="1301"/>
      <c r="DU23" s="1301"/>
      <c r="DV23" s="1301"/>
      <c r="DW23" s="1301" t="str">
        <f>MID(SUVAHAVUJ!AE67,3,1)</f>
        <v xml:space="preserve"> </v>
      </c>
      <c r="DX23" s="1301"/>
      <c r="DY23" s="1301"/>
      <c r="DZ23" s="1301"/>
      <c r="EA23" s="1301"/>
      <c r="EB23" s="1301"/>
      <c r="EC23" s="1301" t="str">
        <f>MID(SUVAHAVUJ!AE67,4,1)</f>
        <v xml:space="preserve"> </v>
      </c>
      <c r="ED23" s="1301"/>
      <c r="EE23" s="1301"/>
      <c r="EF23" s="1301"/>
      <c r="EG23" s="1301"/>
      <c r="EH23" s="1301" t="str">
        <f>MID(SUVAHAVUJ!AE67,5,1)</f>
        <v xml:space="preserve"> </v>
      </c>
      <c r="EI23" s="1301"/>
      <c r="EJ23" s="1301"/>
      <c r="EK23" s="1301"/>
      <c r="EL23" s="1301"/>
      <c r="EM23" s="1301"/>
      <c r="EN23" s="1301" t="str">
        <f>MID(SUVAHAVUJ!AE67,6,1)</f>
        <v xml:space="preserve"> </v>
      </c>
      <c r="EO23" s="1301"/>
      <c r="EP23" s="1301"/>
      <c r="EQ23" s="1301"/>
      <c r="ER23" s="1301"/>
      <c r="ES23" s="1301" t="str">
        <f>MID(SUVAHAVUJ!AE67,7,1)</f>
        <v xml:space="preserve"> </v>
      </c>
      <c r="ET23" s="1301"/>
      <c r="EU23" s="1301"/>
      <c r="EV23" s="1301"/>
      <c r="EW23" s="1301"/>
      <c r="EX23" s="1301"/>
      <c r="EY23" s="1301" t="str">
        <f>MID(SUVAHAVUJ!AE67,8,1)</f>
        <v xml:space="preserve"> </v>
      </c>
      <c r="EZ23" s="1301"/>
      <c r="FA23" s="1301"/>
      <c r="FB23" s="1301"/>
      <c r="FC23" s="1301"/>
      <c r="FD23" s="1301" t="str">
        <f>MID(SUVAHAVUJ!AE67,9,1)</f>
        <v xml:space="preserve"> </v>
      </c>
      <c r="FE23" s="1301"/>
      <c r="FF23" s="1301"/>
      <c r="FG23" s="1301"/>
      <c r="FH23" s="1301"/>
      <c r="FI23" s="1301"/>
      <c r="FJ23" s="1301" t="str">
        <f>MID(SUVAHAVUJ!AE67,10,1)</f>
        <v xml:space="preserve"> </v>
      </c>
      <c r="FK23" s="1301"/>
      <c r="FL23" s="1301"/>
      <c r="FM23" s="1301"/>
      <c r="FN23" s="1301"/>
      <c r="FO23" s="1302" t="str">
        <f>MID(SUVAHAVUJ!AE67,11,1)</f>
        <v>0</v>
      </c>
      <c r="FP23" s="1302"/>
      <c r="FQ23" s="1302"/>
      <c r="FR23" s="1302"/>
      <c r="FS23" s="1303"/>
      <c r="FT23" s="1306"/>
      <c r="FU23" s="1306"/>
      <c r="FV23" s="1306"/>
      <c r="FW23" s="1306"/>
      <c r="FX23" s="1306"/>
      <c r="FY23" s="1306"/>
      <c r="FZ23" s="1306"/>
      <c r="GA23" s="1306"/>
      <c r="GB23" s="1306"/>
      <c r="GC23" s="1306"/>
      <c r="GD23" s="1306"/>
      <c r="GE23" s="1306"/>
      <c r="GF23" s="1306"/>
      <c r="GG23" s="1306"/>
      <c r="GH23" s="1306"/>
      <c r="GI23" s="1306"/>
      <c r="GJ23" s="1306"/>
      <c r="GK23" s="1306"/>
      <c r="GL23" s="1306"/>
      <c r="GM23" s="1306"/>
      <c r="GN23" s="1306"/>
      <c r="GO23" s="1306"/>
      <c r="GP23" s="1306"/>
      <c r="GQ23" s="1306"/>
      <c r="GR23" s="1306"/>
      <c r="GS23" s="1306"/>
      <c r="GT23" s="1306"/>
      <c r="GU23" s="1306"/>
      <c r="GV23" s="1306"/>
      <c r="GW23" s="1306"/>
    </row>
    <row r="24" spans="2:205" ht="23.25" customHeight="1" x14ac:dyDescent="0.2">
      <c r="B24" s="1307"/>
      <c r="C24" s="1307"/>
      <c r="D24" s="1307"/>
      <c r="E24" s="1307"/>
      <c r="F24" s="1307"/>
      <c r="G24" s="1307"/>
      <c r="H24" s="1307"/>
      <c r="I24" s="1307"/>
      <c r="J24" s="1307"/>
      <c r="K24" s="1307"/>
      <c r="L24" s="1309"/>
      <c r="M24" s="1309"/>
      <c r="N24" s="1309"/>
      <c r="O24" s="1309"/>
      <c r="P24" s="1309"/>
      <c r="Q24" s="1309"/>
      <c r="R24" s="1309"/>
      <c r="S24" s="1309"/>
      <c r="T24" s="1309"/>
      <c r="U24" s="1309"/>
      <c r="V24" s="1309"/>
      <c r="W24" s="1309"/>
      <c r="X24" s="1309"/>
      <c r="Y24" s="1309"/>
      <c r="Z24" s="1309"/>
      <c r="AA24" s="1309"/>
      <c r="AB24" s="1309"/>
      <c r="AC24" s="1309"/>
      <c r="AD24" s="1309"/>
      <c r="AE24" s="1309"/>
      <c r="AF24" s="1309"/>
      <c r="AG24" s="1309"/>
      <c r="AH24" s="1309"/>
      <c r="AI24" s="1309"/>
      <c r="AJ24" s="1309"/>
      <c r="AK24" s="1309"/>
      <c r="AL24" s="1309"/>
      <c r="AM24" s="1309"/>
      <c r="AN24" s="1309"/>
      <c r="AO24" s="1309"/>
      <c r="AP24" s="1309"/>
      <c r="AQ24" s="1310"/>
      <c r="AR24" s="1310"/>
      <c r="AS24" s="1310"/>
      <c r="AT24" s="1310"/>
      <c r="AU24" s="1310"/>
      <c r="AV24" s="1310"/>
      <c r="AW24" s="1310"/>
      <c r="AX24" s="1310"/>
      <c r="AY24" s="505"/>
      <c r="AZ24" s="506"/>
      <c r="BA24" s="1301" t="str">
        <f>MID(SUVAHAVUJ!AF67,1,1)</f>
        <v xml:space="preserve"> </v>
      </c>
      <c r="BB24" s="1301"/>
      <c r="BC24" s="1301"/>
      <c r="BD24" s="1301"/>
      <c r="BE24" s="1301"/>
      <c r="BF24" s="1301"/>
      <c r="BG24" s="1301" t="str">
        <f>MID(SUVAHAVUJ!AF67,2,1)</f>
        <v xml:space="preserve"> </v>
      </c>
      <c r="BH24" s="1301"/>
      <c r="BI24" s="1301"/>
      <c r="BJ24" s="1301"/>
      <c r="BK24" s="1301"/>
      <c r="BL24" s="1301" t="str">
        <f>MID(SUVAHAVUJ!AF67,3,1)</f>
        <v xml:space="preserve"> </v>
      </c>
      <c r="BM24" s="1301"/>
      <c r="BN24" s="1301"/>
      <c r="BO24" s="1301"/>
      <c r="BP24" s="1301"/>
      <c r="BQ24" s="1301"/>
      <c r="BR24" s="1301" t="str">
        <f>MID(SUVAHAVUJ!AF67,4,1)</f>
        <v xml:space="preserve"> </v>
      </c>
      <c r="BS24" s="1301"/>
      <c r="BT24" s="1301"/>
      <c r="BU24" s="1301"/>
      <c r="BV24" s="1301"/>
      <c r="BW24" s="1301" t="str">
        <f>MID(SUVAHAVUJ!AF67,5,1)</f>
        <v xml:space="preserve"> </v>
      </c>
      <c r="BX24" s="1301"/>
      <c r="BY24" s="1301"/>
      <c r="BZ24" s="1301"/>
      <c r="CA24" s="1301"/>
      <c r="CB24" s="1301"/>
      <c r="CC24" s="1301" t="str">
        <f>MID(SUVAHAVUJ!AF67,6,1)</f>
        <v>6</v>
      </c>
      <c r="CD24" s="1301"/>
      <c r="CE24" s="1301"/>
      <c r="CF24" s="1301"/>
      <c r="CG24" s="1301"/>
      <c r="CH24" s="1301" t="str">
        <f>MID(SUVAHAVUJ!AF67,7,1)</f>
        <v>1</v>
      </c>
      <c r="CI24" s="1301"/>
      <c r="CJ24" s="1301"/>
      <c r="CK24" s="1301"/>
      <c r="CL24" s="1301"/>
      <c r="CM24" s="1301"/>
      <c r="CN24" s="1301" t="str">
        <f>MID(SUVAHAVUJ!AF67,8,1)</f>
        <v>7</v>
      </c>
      <c r="CO24" s="1301"/>
      <c r="CP24" s="1301"/>
      <c r="CQ24" s="1301"/>
      <c r="CR24" s="1301"/>
      <c r="CS24" s="1301" t="str">
        <f>MID(SUVAHAVUJ!AF67,9,1)</f>
        <v>0</v>
      </c>
      <c r="CT24" s="1301"/>
      <c r="CU24" s="1301"/>
      <c r="CV24" s="1301"/>
      <c r="CW24" s="1301"/>
      <c r="CX24" s="1301"/>
      <c r="CY24" s="1301" t="str">
        <f>MID(SUVAHAVUJ!AF67,10,1)</f>
        <v>9</v>
      </c>
      <c r="CZ24" s="1301"/>
      <c r="DA24" s="1301"/>
      <c r="DB24" s="1301"/>
      <c r="DC24" s="1301"/>
      <c r="DD24" s="1301" t="str">
        <f>MID(SUVAHAVUJ!AF67,11,1)</f>
        <v>2</v>
      </c>
      <c r="DE24" s="1301"/>
      <c r="DF24" s="1301"/>
      <c r="DG24" s="1301"/>
      <c r="DH24" s="1301"/>
      <c r="DI24" s="1304"/>
      <c r="DJ24" s="1305"/>
      <c r="DK24" s="1305"/>
      <c r="DL24" s="1305"/>
      <c r="DM24" s="1305"/>
      <c r="DN24" s="1305"/>
      <c r="DO24" s="1305"/>
      <c r="DP24" s="1305"/>
      <c r="DQ24" s="1305"/>
      <c r="DR24" s="1305"/>
      <c r="DS24" s="1305"/>
      <c r="DT24" s="1305"/>
      <c r="DU24" s="1305"/>
      <c r="DV24" s="1305"/>
      <c r="DW24" s="1305"/>
      <c r="DX24" s="1305"/>
      <c r="DY24" s="1305"/>
      <c r="DZ24" s="1305"/>
      <c r="EA24" s="1305"/>
      <c r="EB24" s="1305"/>
      <c r="EC24" s="1305"/>
      <c r="ED24" s="1305"/>
      <c r="EE24" s="1305"/>
      <c r="EF24" s="1305"/>
      <c r="EG24" s="1305"/>
      <c r="EH24" s="1305"/>
      <c r="EI24" s="1305"/>
      <c r="EJ24" s="1305"/>
      <c r="EK24" s="1305"/>
      <c r="EL24" s="1305"/>
      <c r="EM24" s="1305"/>
      <c r="EN24" s="505"/>
      <c r="EO24" s="506"/>
      <c r="EP24" s="1301" t="str">
        <f>MID(SUVAHAVUJ!AG67,1,1)</f>
        <v xml:space="preserve"> </v>
      </c>
      <c r="EQ24" s="1301"/>
      <c r="ER24" s="1301"/>
      <c r="ES24" s="1301"/>
      <c r="ET24" s="1301"/>
      <c r="EU24" s="1301"/>
      <c r="EV24" s="1301" t="str">
        <f>MID(SUVAHAVUJ!AG67,2,1)</f>
        <v xml:space="preserve"> </v>
      </c>
      <c r="EW24" s="1301"/>
      <c r="EX24" s="1301"/>
      <c r="EY24" s="1301"/>
      <c r="EZ24" s="1301"/>
      <c r="FA24" s="1301" t="str">
        <f>MID(SUVAHAVUJ!AG67,3,1)</f>
        <v xml:space="preserve"> </v>
      </c>
      <c r="FB24" s="1301"/>
      <c r="FC24" s="1301"/>
      <c r="FD24" s="1301"/>
      <c r="FE24" s="1301"/>
      <c r="FF24" s="1301"/>
      <c r="FG24" s="1301" t="str">
        <f>MID(SUVAHAVUJ!AG67,4,1)</f>
        <v xml:space="preserve"> </v>
      </c>
      <c r="FH24" s="1301"/>
      <c r="FI24" s="1301"/>
      <c r="FJ24" s="1301"/>
      <c r="FK24" s="1301"/>
      <c r="FL24" s="1301" t="str">
        <f>MID(SUVAHAVUJ!AG67,5,1)</f>
        <v xml:space="preserve"> </v>
      </c>
      <c r="FM24" s="1301"/>
      <c r="FN24" s="1301"/>
      <c r="FO24" s="1301"/>
      <c r="FP24" s="1301"/>
      <c r="FQ24" s="1301"/>
      <c r="FR24" s="1301" t="str">
        <f>MID(SUVAHAVUJ!AG67,6,1)</f>
        <v>6</v>
      </c>
      <c r="FS24" s="1301"/>
      <c r="FT24" s="1301"/>
      <c r="FU24" s="1301"/>
      <c r="FV24" s="1301"/>
      <c r="FW24" s="1301" t="str">
        <f>MID(SUVAHAVUJ!AG67,7,1)</f>
        <v>0</v>
      </c>
      <c r="FX24" s="1301"/>
      <c r="FY24" s="1301"/>
      <c r="FZ24" s="1301"/>
      <c r="GA24" s="1301"/>
      <c r="GB24" s="1301"/>
      <c r="GC24" s="1301" t="str">
        <f>MID(SUVAHAVUJ!AG67,8,1)</f>
        <v>2</v>
      </c>
      <c r="GD24" s="1301"/>
      <c r="GE24" s="1301"/>
      <c r="GF24" s="1301"/>
      <c r="GG24" s="1301"/>
      <c r="GH24" s="1301" t="str">
        <f>MID(SUVAHAVUJ!AG67,9,1)</f>
        <v>8</v>
      </c>
      <c r="GI24" s="1301"/>
      <c r="GJ24" s="1301"/>
      <c r="GK24" s="1301"/>
      <c r="GL24" s="1301"/>
      <c r="GM24" s="1301"/>
      <c r="GN24" s="1301" t="str">
        <f>MID(SUVAHAVUJ!AG67,10,1)</f>
        <v>1</v>
      </c>
      <c r="GO24" s="1301"/>
      <c r="GP24" s="1301"/>
      <c r="GQ24" s="1301"/>
      <c r="GR24" s="1301"/>
      <c r="GS24" s="1302" t="str">
        <f>MID(SUVAHAVUJ!AG67,11,1)</f>
        <v>4</v>
      </c>
      <c r="GT24" s="1302"/>
      <c r="GU24" s="1302"/>
      <c r="GV24" s="1302"/>
      <c r="GW24" s="1303"/>
    </row>
    <row r="25" spans="2:205" s="142" customFormat="1" ht="23.25" customHeight="1" x14ac:dyDescent="0.2">
      <c r="B25" s="1373" t="s">
        <v>2549</v>
      </c>
      <c r="C25" s="1373"/>
      <c r="D25" s="1373"/>
      <c r="E25" s="1373"/>
      <c r="F25" s="1373"/>
      <c r="G25" s="1373"/>
      <c r="H25" s="1373"/>
      <c r="I25" s="1373"/>
      <c r="J25" s="1373"/>
      <c r="K25" s="1373"/>
      <c r="L25" s="1380" t="s">
        <v>3252</v>
      </c>
      <c r="M25" s="1381"/>
      <c r="N25" s="1381"/>
      <c r="O25" s="1381"/>
      <c r="P25" s="1381"/>
      <c r="Q25" s="1381"/>
      <c r="R25" s="1381"/>
      <c r="S25" s="1381"/>
      <c r="T25" s="1381"/>
      <c r="U25" s="1381"/>
      <c r="V25" s="1381"/>
      <c r="W25" s="1381"/>
      <c r="X25" s="1381"/>
      <c r="Y25" s="1381"/>
      <c r="Z25" s="1381"/>
      <c r="AA25" s="1381"/>
      <c r="AB25" s="1381"/>
      <c r="AC25" s="1381"/>
      <c r="AD25" s="1381"/>
      <c r="AE25" s="1381"/>
      <c r="AF25" s="1381"/>
      <c r="AG25" s="1381"/>
      <c r="AH25" s="1381"/>
      <c r="AI25" s="1381"/>
      <c r="AJ25" s="1381"/>
      <c r="AK25" s="1381"/>
      <c r="AL25" s="1381"/>
      <c r="AM25" s="1381"/>
      <c r="AN25" s="1381"/>
      <c r="AO25" s="1381"/>
      <c r="AP25" s="1381"/>
      <c r="AQ25" s="1314" t="s">
        <v>737</v>
      </c>
      <c r="AR25" s="1314"/>
      <c r="AS25" s="1314"/>
      <c r="AT25" s="1314"/>
      <c r="AU25" s="1314"/>
      <c r="AV25" s="1314"/>
      <c r="AW25" s="1314"/>
      <c r="AX25" s="1314"/>
      <c r="AY25" s="505"/>
      <c r="AZ25" s="506"/>
      <c r="BA25" s="1301" t="str">
        <f>MID(SUVAHAVUJ!AD68,1,1)</f>
        <v xml:space="preserve"> </v>
      </c>
      <c r="BB25" s="1301"/>
      <c r="BC25" s="1301"/>
      <c r="BD25" s="1301"/>
      <c r="BE25" s="1301"/>
      <c r="BF25" s="1301"/>
      <c r="BG25" s="1301" t="str">
        <f>MID(SUVAHAVUJ!AD68,2,1)</f>
        <v xml:space="preserve"> </v>
      </c>
      <c r="BH25" s="1301"/>
      <c r="BI25" s="1301"/>
      <c r="BJ25" s="1301"/>
      <c r="BK25" s="1301"/>
      <c r="BL25" s="1301" t="str">
        <f>MID(SUVAHAVUJ!AD68,3,1)</f>
        <v xml:space="preserve"> </v>
      </c>
      <c r="BM25" s="1301"/>
      <c r="BN25" s="1301"/>
      <c r="BO25" s="1301"/>
      <c r="BP25" s="1301"/>
      <c r="BQ25" s="1301"/>
      <c r="BR25" s="1301" t="str">
        <f>MID(SUVAHAVUJ!AD68,4,1)</f>
        <v xml:space="preserve"> </v>
      </c>
      <c r="BS25" s="1301"/>
      <c r="BT25" s="1301"/>
      <c r="BU25" s="1301"/>
      <c r="BV25" s="1301"/>
      <c r="BW25" s="1301" t="str">
        <f>MID(SUVAHAVUJ!AD68,5,1)</f>
        <v xml:space="preserve"> </v>
      </c>
      <c r="BX25" s="1301"/>
      <c r="BY25" s="1301"/>
      <c r="BZ25" s="1301"/>
      <c r="CA25" s="1301"/>
      <c r="CB25" s="1301"/>
      <c r="CC25" s="1301" t="str">
        <f>MID(SUVAHAVUJ!AD68,6,1)</f>
        <v xml:space="preserve"> </v>
      </c>
      <c r="CD25" s="1301"/>
      <c r="CE25" s="1301"/>
      <c r="CF25" s="1301"/>
      <c r="CG25" s="1301"/>
      <c r="CH25" s="1301" t="str">
        <f>MID(SUVAHAVUJ!AD68,7,1)</f>
        <v xml:space="preserve"> </v>
      </c>
      <c r="CI25" s="1301"/>
      <c r="CJ25" s="1301"/>
      <c r="CK25" s="1301"/>
      <c r="CL25" s="1301"/>
      <c r="CM25" s="1301"/>
      <c r="CN25" s="1301" t="str">
        <f>MID(SUVAHAVUJ!AD68,8,1)</f>
        <v xml:space="preserve"> </v>
      </c>
      <c r="CO25" s="1301"/>
      <c r="CP25" s="1301"/>
      <c r="CQ25" s="1301"/>
      <c r="CR25" s="1301"/>
      <c r="CS25" s="1301" t="str">
        <f>MID(SUVAHAVUJ!AD68,9,1)</f>
        <v xml:space="preserve"> </v>
      </c>
      <c r="CT25" s="1301"/>
      <c r="CU25" s="1301"/>
      <c r="CV25" s="1301"/>
      <c r="CW25" s="1301"/>
      <c r="CX25" s="1301"/>
      <c r="CY25" s="1301" t="str">
        <f>MID(SUVAHAVUJ!AD68,10,1)</f>
        <v xml:space="preserve"> </v>
      </c>
      <c r="CZ25" s="1301"/>
      <c r="DA25" s="1301"/>
      <c r="DB25" s="1301"/>
      <c r="DC25" s="1301"/>
      <c r="DD25" s="1301" t="str">
        <f>MID(SUVAHAVUJ!AD68,11,1)</f>
        <v>0</v>
      </c>
      <c r="DE25" s="1301"/>
      <c r="DF25" s="1301"/>
      <c r="DG25" s="1301"/>
      <c r="DH25" s="1301"/>
      <c r="DI25" s="1304"/>
      <c r="DJ25" s="505"/>
      <c r="DK25" s="506"/>
      <c r="DL25" s="1301" t="str">
        <f>MID(SUVAHAVUJ!AE68,1,1)</f>
        <v xml:space="preserve"> </v>
      </c>
      <c r="DM25" s="1301"/>
      <c r="DN25" s="1301"/>
      <c r="DO25" s="1301"/>
      <c r="DP25" s="1301"/>
      <c r="DQ25" s="1301"/>
      <c r="DR25" s="1301" t="str">
        <f>MID(SUVAHAVUJ!AE68,2,1)</f>
        <v xml:space="preserve"> </v>
      </c>
      <c r="DS25" s="1301"/>
      <c r="DT25" s="1301"/>
      <c r="DU25" s="1301"/>
      <c r="DV25" s="1301"/>
      <c r="DW25" s="1301" t="str">
        <f>MID(SUVAHAVUJ!AE68,3,1)</f>
        <v xml:space="preserve"> </v>
      </c>
      <c r="DX25" s="1301"/>
      <c r="DY25" s="1301"/>
      <c r="DZ25" s="1301"/>
      <c r="EA25" s="1301"/>
      <c r="EB25" s="1301"/>
      <c r="EC25" s="1301" t="str">
        <f>MID(SUVAHAVUJ!AE68,4,1)</f>
        <v xml:space="preserve"> </v>
      </c>
      <c r="ED25" s="1301"/>
      <c r="EE25" s="1301"/>
      <c r="EF25" s="1301"/>
      <c r="EG25" s="1301"/>
      <c r="EH25" s="1301" t="str">
        <f>MID(SUVAHAVUJ!AE68,5,1)</f>
        <v xml:space="preserve"> </v>
      </c>
      <c r="EI25" s="1301"/>
      <c r="EJ25" s="1301"/>
      <c r="EK25" s="1301"/>
      <c r="EL25" s="1301"/>
      <c r="EM25" s="1301"/>
      <c r="EN25" s="1301" t="str">
        <f>MID(SUVAHAVUJ!AE68,6,1)</f>
        <v xml:space="preserve"> </v>
      </c>
      <c r="EO25" s="1301"/>
      <c r="EP25" s="1301"/>
      <c r="EQ25" s="1301"/>
      <c r="ER25" s="1301"/>
      <c r="ES25" s="1301" t="str">
        <f>MID(SUVAHAVUJ!AE68,7,1)</f>
        <v xml:space="preserve"> </v>
      </c>
      <c r="ET25" s="1301"/>
      <c r="EU25" s="1301"/>
      <c r="EV25" s="1301"/>
      <c r="EW25" s="1301"/>
      <c r="EX25" s="1301"/>
      <c r="EY25" s="1301" t="str">
        <f>MID(SUVAHAVUJ!AE68,8,1)</f>
        <v xml:space="preserve"> </v>
      </c>
      <c r="EZ25" s="1301"/>
      <c r="FA25" s="1301"/>
      <c r="FB25" s="1301"/>
      <c r="FC25" s="1301"/>
      <c r="FD25" s="1301" t="str">
        <f>MID(SUVAHAVUJ!AE68,9,1)</f>
        <v xml:space="preserve"> </v>
      </c>
      <c r="FE25" s="1301"/>
      <c r="FF25" s="1301"/>
      <c r="FG25" s="1301"/>
      <c r="FH25" s="1301"/>
      <c r="FI25" s="1301"/>
      <c r="FJ25" s="1301" t="str">
        <f>MID(SUVAHAVUJ!AE68,10,1)</f>
        <v xml:space="preserve"> </v>
      </c>
      <c r="FK25" s="1301"/>
      <c r="FL25" s="1301"/>
      <c r="FM25" s="1301"/>
      <c r="FN25" s="1301"/>
      <c r="FO25" s="1302" t="str">
        <f>MID(SUVAHAVUJ!AE68,11,1)</f>
        <v>0</v>
      </c>
      <c r="FP25" s="1302"/>
      <c r="FQ25" s="1302"/>
      <c r="FR25" s="1302"/>
      <c r="FS25" s="1303"/>
      <c r="FT25" s="1306"/>
      <c r="FU25" s="1306"/>
      <c r="FV25" s="1306"/>
      <c r="FW25" s="1306"/>
      <c r="FX25" s="1306"/>
      <c r="FY25" s="1306"/>
      <c r="FZ25" s="1306"/>
      <c r="GA25" s="1306"/>
      <c r="GB25" s="1306"/>
      <c r="GC25" s="1306"/>
      <c r="GD25" s="1306"/>
      <c r="GE25" s="1306"/>
      <c r="GF25" s="1306"/>
      <c r="GG25" s="1306"/>
      <c r="GH25" s="1306"/>
      <c r="GI25" s="1306"/>
      <c r="GJ25" s="1306"/>
      <c r="GK25" s="1306"/>
      <c r="GL25" s="1306"/>
      <c r="GM25" s="1306"/>
      <c r="GN25" s="1306"/>
      <c r="GO25" s="1306"/>
      <c r="GP25" s="1306"/>
      <c r="GQ25" s="1306"/>
      <c r="GR25" s="1306"/>
      <c r="GS25" s="1306"/>
      <c r="GT25" s="1306"/>
      <c r="GU25" s="1306"/>
      <c r="GV25" s="1306"/>
      <c r="GW25" s="1306"/>
    </row>
    <row r="26" spans="2:205" ht="25.5" customHeight="1" x14ac:dyDescent="0.2">
      <c r="B26" s="1373"/>
      <c r="C26" s="1373"/>
      <c r="D26" s="1373"/>
      <c r="E26" s="1373"/>
      <c r="F26" s="1373"/>
      <c r="G26" s="1373"/>
      <c r="H26" s="1373"/>
      <c r="I26" s="1373"/>
      <c r="J26" s="1373"/>
      <c r="K26" s="1373"/>
      <c r="L26" s="1381"/>
      <c r="M26" s="1381"/>
      <c r="N26" s="1381"/>
      <c r="O26" s="1381"/>
      <c r="P26" s="1381"/>
      <c r="Q26" s="1381"/>
      <c r="R26" s="1381"/>
      <c r="S26" s="1381"/>
      <c r="T26" s="1381"/>
      <c r="U26" s="1381"/>
      <c r="V26" s="1381"/>
      <c r="W26" s="1381"/>
      <c r="X26" s="1381"/>
      <c r="Y26" s="1381"/>
      <c r="Z26" s="1381"/>
      <c r="AA26" s="1381"/>
      <c r="AB26" s="1381"/>
      <c r="AC26" s="1381"/>
      <c r="AD26" s="1381"/>
      <c r="AE26" s="1381"/>
      <c r="AF26" s="1381"/>
      <c r="AG26" s="1381"/>
      <c r="AH26" s="1381"/>
      <c r="AI26" s="1381"/>
      <c r="AJ26" s="1381"/>
      <c r="AK26" s="1381"/>
      <c r="AL26" s="1381"/>
      <c r="AM26" s="1381"/>
      <c r="AN26" s="1381"/>
      <c r="AO26" s="1381"/>
      <c r="AP26" s="1381"/>
      <c r="AQ26" s="1314"/>
      <c r="AR26" s="1314"/>
      <c r="AS26" s="1314"/>
      <c r="AT26" s="1314"/>
      <c r="AU26" s="1314"/>
      <c r="AV26" s="1314"/>
      <c r="AW26" s="1314"/>
      <c r="AX26" s="1314"/>
      <c r="AY26" s="505"/>
      <c r="AZ26" s="506"/>
      <c r="BA26" s="1301" t="str">
        <f>MID(SUVAHAVUJ!AF68,1,1)</f>
        <v xml:space="preserve"> </v>
      </c>
      <c r="BB26" s="1301"/>
      <c r="BC26" s="1301"/>
      <c r="BD26" s="1301"/>
      <c r="BE26" s="1301"/>
      <c r="BF26" s="1301"/>
      <c r="BG26" s="1301" t="str">
        <f>MID(SUVAHAVUJ!AF68,2,1)</f>
        <v xml:space="preserve"> </v>
      </c>
      <c r="BH26" s="1301"/>
      <c r="BI26" s="1301"/>
      <c r="BJ26" s="1301"/>
      <c r="BK26" s="1301"/>
      <c r="BL26" s="1301" t="str">
        <f>MID(SUVAHAVUJ!AF68,3,1)</f>
        <v xml:space="preserve"> </v>
      </c>
      <c r="BM26" s="1301"/>
      <c r="BN26" s="1301"/>
      <c r="BO26" s="1301"/>
      <c r="BP26" s="1301"/>
      <c r="BQ26" s="1301"/>
      <c r="BR26" s="1301" t="str">
        <f>MID(SUVAHAVUJ!AF68,4,1)</f>
        <v xml:space="preserve"> </v>
      </c>
      <c r="BS26" s="1301"/>
      <c r="BT26" s="1301"/>
      <c r="BU26" s="1301"/>
      <c r="BV26" s="1301"/>
      <c r="BW26" s="1301" t="str">
        <f>MID(SUVAHAVUJ!AF68,5,1)</f>
        <v xml:space="preserve"> </v>
      </c>
      <c r="BX26" s="1301"/>
      <c r="BY26" s="1301"/>
      <c r="BZ26" s="1301"/>
      <c r="CA26" s="1301"/>
      <c r="CB26" s="1301"/>
      <c r="CC26" s="1301" t="str">
        <f>MID(SUVAHAVUJ!AF68,6,1)</f>
        <v xml:space="preserve"> </v>
      </c>
      <c r="CD26" s="1301"/>
      <c r="CE26" s="1301"/>
      <c r="CF26" s="1301"/>
      <c r="CG26" s="1301"/>
      <c r="CH26" s="1301" t="str">
        <f>MID(SUVAHAVUJ!AF68,7,1)</f>
        <v xml:space="preserve"> </v>
      </c>
      <c r="CI26" s="1301"/>
      <c r="CJ26" s="1301"/>
      <c r="CK26" s="1301"/>
      <c r="CL26" s="1301"/>
      <c r="CM26" s="1301"/>
      <c r="CN26" s="1301" t="str">
        <f>MID(SUVAHAVUJ!AF68,8,1)</f>
        <v xml:space="preserve"> </v>
      </c>
      <c r="CO26" s="1301"/>
      <c r="CP26" s="1301"/>
      <c r="CQ26" s="1301"/>
      <c r="CR26" s="1301"/>
      <c r="CS26" s="1301" t="str">
        <f>MID(SUVAHAVUJ!AF68,9,1)</f>
        <v xml:space="preserve"> </v>
      </c>
      <c r="CT26" s="1301"/>
      <c r="CU26" s="1301"/>
      <c r="CV26" s="1301"/>
      <c r="CW26" s="1301"/>
      <c r="CX26" s="1301"/>
      <c r="CY26" s="1301" t="str">
        <f>MID(SUVAHAVUJ!AF68,10,1)</f>
        <v xml:space="preserve"> </v>
      </c>
      <c r="CZ26" s="1301"/>
      <c r="DA26" s="1301"/>
      <c r="DB26" s="1301"/>
      <c r="DC26" s="1301"/>
      <c r="DD26" s="1301" t="str">
        <f>MID(SUVAHAVUJ!AF68,11,1)</f>
        <v>0</v>
      </c>
      <c r="DE26" s="1301"/>
      <c r="DF26" s="1301"/>
      <c r="DG26" s="1301"/>
      <c r="DH26" s="1301"/>
      <c r="DI26" s="1304"/>
      <c r="DJ26" s="1305"/>
      <c r="DK26" s="1305"/>
      <c r="DL26" s="1305"/>
      <c r="DM26" s="1305"/>
      <c r="DN26" s="1305"/>
      <c r="DO26" s="1305"/>
      <c r="DP26" s="1305"/>
      <c r="DQ26" s="1305"/>
      <c r="DR26" s="1305"/>
      <c r="DS26" s="1305"/>
      <c r="DT26" s="1305"/>
      <c r="DU26" s="1305"/>
      <c r="DV26" s="1305"/>
      <c r="DW26" s="1305"/>
      <c r="DX26" s="1305"/>
      <c r="DY26" s="1305"/>
      <c r="DZ26" s="1305"/>
      <c r="EA26" s="1305"/>
      <c r="EB26" s="1305"/>
      <c r="EC26" s="1305"/>
      <c r="ED26" s="1305"/>
      <c r="EE26" s="1305"/>
      <c r="EF26" s="1305"/>
      <c r="EG26" s="1305"/>
      <c r="EH26" s="1305"/>
      <c r="EI26" s="1305"/>
      <c r="EJ26" s="1305"/>
      <c r="EK26" s="1305"/>
      <c r="EL26" s="1305"/>
      <c r="EM26" s="1305"/>
      <c r="EN26" s="505"/>
      <c r="EO26" s="506"/>
      <c r="EP26" s="1301" t="str">
        <f>MID(SUVAHAVUJ!AG68,1,1)</f>
        <v xml:space="preserve"> </v>
      </c>
      <c r="EQ26" s="1301"/>
      <c r="ER26" s="1301"/>
      <c r="ES26" s="1301"/>
      <c r="ET26" s="1301"/>
      <c r="EU26" s="1301"/>
      <c r="EV26" s="1301" t="str">
        <f>MID(SUVAHAVUJ!AG68,2,1)</f>
        <v xml:space="preserve"> </v>
      </c>
      <c r="EW26" s="1301"/>
      <c r="EX26" s="1301"/>
      <c r="EY26" s="1301"/>
      <c r="EZ26" s="1301"/>
      <c r="FA26" s="1301" t="str">
        <f>MID(SUVAHAVUJ!AG68,3,1)</f>
        <v xml:space="preserve"> </v>
      </c>
      <c r="FB26" s="1301"/>
      <c r="FC26" s="1301"/>
      <c r="FD26" s="1301"/>
      <c r="FE26" s="1301"/>
      <c r="FF26" s="1301"/>
      <c r="FG26" s="1301" t="str">
        <f>MID(SUVAHAVUJ!AG68,4,1)</f>
        <v xml:space="preserve"> </v>
      </c>
      <c r="FH26" s="1301"/>
      <c r="FI26" s="1301"/>
      <c r="FJ26" s="1301"/>
      <c r="FK26" s="1301"/>
      <c r="FL26" s="1301" t="str">
        <f>MID(SUVAHAVUJ!AG68,5,1)</f>
        <v xml:space="preserve"> </v>
      </c>
      <c r="FM26" s="1301"/>
      <c r="FN26" s="1301"/>
      <c r="FO26" s="1301"/>
      <c r="FP26" s="1301"/>
      <c r="FQ26" s="1301"/>
      <c r="FR26" s="1301" t="str">
        <f>MID(SUVAHAVUJ!AG68,6,1)</f>
        <v xml:space="preserve"> </v>
      </c>
      <c r="FS26" s="1301"/>
      <c r="FT26" s="1301"/>
      <c r="FU26" s="1301"/>
      <c r="FV26" s="1301"/>
      <c r="FW26" s="1301" t="str">
        <f>MID(SUVAHAVUJ!AG68,7,1)</f>
        <v xml:space="preserve"> </v>
      </c>
      <c r="FX26" s="1301"/>
      <c r="FY26" s="1301"/>
      <c r="FZ26" s="1301"/>
      <c r="GA26" s="1301"/>
      <c r="GB26" s="1301"/>
      <c r="GC26" s="1301" t="str">
        <f>MID(SUVAHAVUJ!AG68,8,1)</f>
        <v xml:space="preserve"> </v>
      </c>
      <c r="GD26" s="1301"/>
      <c r="GE26" s="1301"/>
      <c r="GF26" s="1301"/>
      <c r="GG26" s="1301"/>
      <c r="GH26" s="1301" t="str">
        <f>MID(SUVAHAVUJ!AG68,9,1)</f>
        <v xml:space="preserve"> </v>
      </c>
      <c r="GI26" s="1301"/>
      <c r="GJ26" s="1301"/>
      <c r="GK26" s="1301"/>
      <c r="GL26" s="1301"/>
      <c r="GM26" s="1301"/>
      <c r="GN26" s="1301" t="str">
        <f>MID(SUVAHAVUJ!AG68,10,1)</f>
        <v xml:space="preserve"> </v>
      </c>
      <c r="GO26" s="1301"/>
      <c r="GP26" s="1301"/>
      <c r="GQ26" s="1301"/>
      <c r="GR26" s="1301"/>
      <c r="GS26" s="1302" t="str">
        <f>MID(SUVAHAVUJ!AG68,11,1)</f>
        <v>0</v>
      </c>
      <c r="GT26" s="1302"/>
      <c r="GU26" s="1302"/>
      <c r="GV26" s="1302"/>
      <c r="GW26" s="1303"/>
    </row>
    <row r="27" spans="2:205" s="142" customFormat="1" ht="23.25" customHeight="1" x14ac:dyDescent="0.2">
      <c r="B27" s="1370" t="s">
        <v>2553</v>
      </c>
      <c r="C27" s="1370"/>
      <c r="D27" s="1370"/>
      <c r="E27" s="1370"/>
      <c r="F27" s="1370"/>
      <c r="G27" s="1370"/>
      <c r="H27" s="1370"/>
      <c r="I27" s="1370"/>
      <c r="J27" s="1370"/>
      <c r="K27" s="1370"/>
      <c r="L27" s="1372" t="s">
        <v>3251</v>
      </c>
      <c r="M27" s="1372"/>
      <c r="N27" s="1372"/>
      <c r="O27" s="1372"/>
      <c r="P27" s="1372"/>
      <c r="Q27" s="1372"/>
      <c r="R27" s="1372"/>
      <c r="S27" s="1372"/>
      <c r="T27" s="1372"/>
      <c r="U27" s="1372"/>
      <c r="V27" s="1372"/>
      <c r="W27" s="1372"/>
      <c r="X27" s="1372"/>
      <c r="Y27" s="1372"/>
      <c r="Z27" s="1372"/>
      <c r="AA27" s="1372"/>
      <c r="AB27" s="1372"/>
      <c r="AC27" s="1372"/>
      <c r="AD27" s="1372"/>
      <c r="AE27" s="1372"/>
      <c r="AF27" s="1372"/>
      <c r="AG27" s="1372"/>
      <c r="AH27" s="1372"/>
      <c r="AI27" s="1372"/>
      <c r="AJ27" s="1372"/>
      <c r="AK27" s="1372"/>
      <c r="AL27" s="1372"/>
      <c r="AM27" s="1372"/>
      <c r="AN27" s="1372"/>
      <c r="AO27" s="1372"/>
      <c r="AP27" s="1372"/>
      <c r="AQ27" s="1310" t="s">
        <v>755</v>
      </c>
      <c r="AR27" s="1310"/>
      <c r="AS27" s="1310"/>
      <c r="AT27" s="1310"/>
      <c r="AU27" s="1310"/>
      <c r="AV27" s="1310"/>
      <c r="AW27" s="1310"/>
      <c r="AX27" s="1310"/>
      <c r="AY27" s="505"/>
      <c r="AZ27" s="506"/>
      <c r="BA27" s="1301" t="str">
        <f>MID(SUVAHAVUJ!AD69,1,1)</f>
        <v xml:space="preserve"> </v>
      </c>
      <c r="BB27" s="1301"/>
      <c r="BC27" s="1301"/>
      <c r="BD27" s="1301"/>
      <c r="BE27" s="1301"/>
      <c r="BF27" s="1301"/>
      <c r="BG27" s="1301" t="str">
        <f>MID(SUVAHAVUJ!AD69,2,1)</f>
        <v xml:space="preserve"> </v>
      </c>
      <c r="BH27" s="1301"/>
      <c r="BI27" s="1301"/>
      <c r="BJ27" s="1301"/>
      <c r="BK27" s="1301"/>
      <c r="BL27" s="1301" t="str">
        <f>MID(SUVAHAVUJ!AD69,3,1)</f>
        <v xml:space="preserve"> </v>
      </c>
      <c r="BM27" s="1301"/>
      <c r="BN27" s="1301"/>
      <c r="BO27" s="1301"/>
      <c r="BP27" s="1301"/>
      <c r="BQ27" s="1301"/>
      <c r="BR27" s="1301" t="str">
        <f>MID(SUVAHAVUJ!AD69,4,1)</f>
        <v xml:space="preserve"> </v>
      </c>
      <c r="BS27" s="1301"/>
      <c r="BT27" s="1301"/>
      <c r="BU27" s="1301"/>
      <c r="BV27" s="1301"/>
      <c r="BW27" s="1301" t="str">
        <f>MID(SUVAHAVUJ!AD69,5,1)</f>
        <v xml:space="preserve"> </v>
      </c>
      <c r="BX27" s="1301"/>
      <c r="BY27" s="1301"/>
      <c r="BZ27" s="1301"/>
      <c r="CA27" s="1301"/>
      <c r="CB27" s="1301"/>
      <c r="CC27" s="1301" t="str">
        <f>MID(SUVAHAVUJ!AD69,6,1)</f>
        <v xml:space="preserve"> </v>
      </c>
      <c r="CD27" s="1301"/>
      <c r="CE27" s="1301"/>
      <c r="CF27" s="1301"/>
      <c r="CG27" s="1301"/>
      <c r="CH27" s="1301" t="str">
        <f>MID(SUVAHAVUJ!AD69,7,1)</f>
        <v xml:space="preserve"> </v>
      </c>
      <c r="CI27" s="1301"/>
      <c r="CJ27" s="1301"/>
      <c r="CK27" s="1301"/>
      <c r="CL27" s="1301"/>
      <c r="CM27" s="1301"/>
      <c r="CN27" s="1301" t="str">
        <f>MID(SUVAHAVUJ!AD69,8,1)</f>
        <v xml:space="preserve"> </v>
      </c>
      <c r="CO27" s="1301"/>
      <c r="CP27" s="1301"/>
      <c r="CQ27" s="1301"/>
      <c r="CR27" s="1301"/>
      <c r="CS27" s="1301" t="str">
        <f>MID(SUVAHAVUJ!AD69,9,1)</f>
        <v xml:space="preserve"> </v>
      </c>
      <c r="CT27" s="1301"/>
      <c r="CU27" s="1301"/>
      <c r="CV27" s="1301"/>
      <c r="CW27" s="1301"/>
      <c r="CX27" s="1301"/>
      <c r="CY27" s="1301" t="str">
        <f>MID(SUVAHAVUJ!AD69,10,1)</f>
        <v xml:space="preserve"> </v>
      </c>
      <c r="CZ27" s="1301"/>
      <c r="DA27" s="1301"/>
      <c r="DB27" s="1301"/>
      <c r="DC27" s="1301"/>
      <c r="DD27" s="1301" t="str">
        <f>MID(SUVAHAVUJ!AD69,11,1)</f>
        <v>0</v>
      </c>
      <c r="DE27" s="1301"/>
      <c r="DF27" s="1301"/>
      <c r="DG27" s="1301"/>
      <c r="DH27" s="1301"/>
      <c r="DI27" s="1304"/>
      <c r="DJ27" s="505"/>
      <c r="DK27" s="506"/>
      <c r="DL27" s="1301" t="str">
        <f>MID(SUVAHAVUJ!AE69,1,1)</f>
        <v xml:space="preserve"> </v>
      </c>
      <c r="DM27" s="1301"/>
      <c r="DN27" s="1301"/>
      <c r="DO27" s="1301"/>
      <c r="DP27" s="1301"/>
      <c r="DQ27" s="1301"/>
      <c r="DR27" s="1301" t="str">
        <f>MID(SUVAHAVUJ!AE69,2,1)</f>
        <v xml:space="preserve"> </v>
      </c>
      <c r="DS27" s="1301"/>
      <c r="DT27" s="1301"/>
      <c r="DU27" s="1301"/>
      <c r="DV27" s="1301"/>
      <c r="DW27" s="1301" t="str">
        <f>MID(SUVAHAVUJ!AE69,3,1)</f>
        <v xml:space="preserve"> </v>
      </c>
      <c r="DX27" s="1301"/>
      <c r="DY27" s="1301"/>
      <c r="DZ27" s="1301"/>
      <c r="EA27" s="1301"/>
      <c r="EB27" s="1301"/>
      <c r="EC27" s="1301" t="str">
        <f>MID(SUVAHAVUJ!AE69,4,1)</f>
        <v xml:space="preserve"> </v>
      </c>
      <c r="ED27" s="1301"/>
      <c r="EE27" s="1301"/>
      <c r="EF27" s="1301"/>
      <c r="EG27" s="1301"/>
      <c r="EH27" s="1301" t="str">
        <f>MID(SUVAHAVUJ!AE69,5,1)</f>
        <v xml:space="preserve"> </v>
      </c>
      <c r="EI27" s="1301"/>
      <c r="EJ27" s="1301"/>
      <c r="EK27" s="1301"/>
      <c r="EL27" s="1301"/>
      <c r="EM27" s="1301"/>
      <c r="EN27" s="1301" t="str">
        <f>MID(SUVAHAVUJ!AE69,6,1)</f>
        <v xml:space="preserve"> </v>
      </c>
      <c r="EO27" s="1301"/>
      <c r="EP27" s="1301"/>
      <c r="EQ27" s="1301"/>
      <c r="ER27" s="1301"/>
      <c r="ES27" s="1301" t="str">
        <f>MID(SUVAHAVUJ!AE69,7,1)</f>
        <v xml:space="preserve"> </v>
      </c>
      <c r="ET27" s="1301"/>
      <c r="EU27" s="1301"/>
      <c r="EV27" s="1301"/>
      <c r="EW27" s="1301"/>
      <c r="EX27" s="1301"/>
      <c r="EY27" s="1301" t="str">
        <f>MID(SUVAHAVUJ!AE69,8,1)</f>
        <v xml:space="preserve"> </v>
      </c>
      <c r="EZ27" s="1301"/>
      <c r="FA27" s="1301"/>
      <c r="FB27" s="1301"/>
      <c r="FC27" s="1301"/>
      <c r="FD27" s="1301" t="str">
        <f>MID(SUVAHAVUJ!AE69,9,1)</f>
        <v xml:space="preserve"> </v>
      </c>
      <c r="FE27" s="1301"/>
      <c r="FF27" s="1301"/>
      <c r="FG27" s="1301"/>
      <c r="FH27" s="1301"/>
      <c r="FI27" s="1301"/>
      <c r="FJ27" s="1301" t="str">
        <f>MID(SUVAHAVUJ!AE69,10,1)</f>
        <v xml:space="preserve"> </v>
      </c>
      <c r="FK27" s="1301"/>
      <c r="FL27" s="1301"/>
      <c r="FM27" s="1301"/>
      <c r="FN27" s="1301"/>
      <c r="FO27" s="1302" t="str">
        <f>MID(SUVAHAVUJ!AE69,11,1)</f>
        <v>0</v>
      </c>
      <c r="FP27" s="1302"/>
      <c r="FQ27" s="1302"/>
      <c r="FR27" s="1302"/>
      <c r="FS27" s="1303"/>
      <c r="FT27" s="1306"/>
      <c r="FU27" s="1306"/>
      <c r="FV27" s="1306"/>
      <c r="FW27" s="1306"/>
      <c r="FX27" s="1306"/>
      <c r="FY27" s="1306"/>
      <c r="FZ27" s="1306"/>
      <c r="GA27" s="1306"/>
      <c r="GB27" s="1306"/>
      <c r="GC27" s="1306"/>
      <c r="GD27" s="1306"/>
      <c r="GE27" s="1306"/>
      <c r="GF27" s="1306"/>
      <c r="GG27" s="1306"/>
      <c r="GH27" s="1306"/>
      <c r="GI27" s="1306"/>
      <c r="GJ27" s="1306"/>
      <c r="GK27" s="1306"/>
      <c r="GL27" s="1306"/>
      <c r="GM27" s="1306"/>
      <c r="GN27" s="1306"/>
      <c r="GO27" s="1306"/>
      <c r="GP27" s="1306"/>
      <c r="GQ27" s="1306"/>
      <c r="GR27" s="1306"/>
      <c r="GS27" s="1306"/>
      <c r="GT27" s="1306"/>
      <c r="GU27" s="1306"/>
      <c r="GV27" s="1306"/>
      <c r="GW27" s="1306"/>
    </row>
    <row r="28" spans="2:205" ht="23.25" customHeight="1" x14ac:dyDescent="0.2">
      <c r="B28" s="1370"/>
      <c r="C28" s="1370"/>
      <c r="D28" s="1370"/>
      <c r="E28" s="1370"/>
      <c r="F28" s="1370"/>
      <c r="G28" s="1370"/>
      <c r="H28" s="1370"/>
      <c r="I28" s="1370"/>
      <c r="J28" s="1370"/>
      <c r="K28" s="1370"/>
      <c r="L28" s="1372"/>
      <c r="M28" s="1372"/>
      <c r="N28" s="1372"/>
      <c r="O28" s="1372"/>
      <c r="P28" s="1372"/>
      <c r="Q28" s="1372"/>
      <c r="R28" s="1372"/>
      <c r="S28" s="1372"/>
      <c r="T28" s="1372"/>
      <c r="U28" s="1372"/>
      <c r="V28" s="1372"/>
      <c r="W28" s="1372"/>
      <c r="X28" s="1372"/>
      <c r="Y28" s="1372"/>
      <c r="Z28" s="1372"/>
      <c r="AA28" s="1372"/>
      <c r="AB28" s="1372"/>
      <c r="AC28" s="1372"/>
      <c r="AD28" s="1372"/>
      <c r="AE28" s="1372"/>
      <c r="AF28" s="1372"/>
      <c r="AG28" s="1372"/>
      <c r="AH28" s="1372"/>
      <c r="AI28" s="1372"/>
      <c r="AJ28" s="1372"/>
      <c r="AK28" s="1372"/>
      <c r="AL28" s="1372"/>
      <c r="AM28" s="1372"/>
      <c r="AN28" s="1372"/>
      <c r="AO28" s="1372"/>
      <c r="AP28" s="1372"/>
      <c r="AQ28" s="1310"/>
      <c r="AR28" s="1310"/>
      <c r="AS28" s="1310"/>
      <c r="AT28" s="1310"/>
      <c r="AU28" s="1310"/>
      <c r="AV28" s="1310"/>
      <c r="AW28" s="1310"/>
      <c r="AX28" s="1310"/>
      <c r="AY28" s="505"/>
      <c r="AZ28" s="506"/>
      <c r="BA28" s="1301" t="str">
        <f>MID(SUVAHAVUJ!AF69,1,1)</f>
        <v xml:space="preserve"> </v>
      </c>
      <c r="BB28" s="1301"/>
      <c r="BC28" s="1301"/>
      <c r="BD28" s="1301"/>
      <c r="BE28" s="1301"/>
      <c r="BF28" s="1301"/>
      <c r="BG28" s="1301" t="str">
        <f>MID(SUVAHAVUJ!AF69,2,1)</f>
        <v xml:space="preserve"> </v>
      </c>
      <c r="BH28" s="1301"/>
      <c r="BI28" s="1301"/>
      <c r="BJ28" s="1301"/>
      <c r="BK28" s="1301"/>
      <c r="BL28" s="1301" t="str">
        <f>MID(SUVAHAVUJ!AF69,3,1)</f>
        <v xml:space="preserve"> </v>
      </c>
      <c r="BM28" s="1301"/>
      <c r="BN28" s="1301"/>
      <c r="BO28" s="1301"/>
      <c r="BP28" s="1301"/>
      <c r="BQ28" s="1301"/>
      <c r="BR28" s="1301" t="str">
        <f>MID(SUVAHAVUJ!AF69,4,1)</f>
        <v xml:space="preserve"> </v>
      </c>
      <c r="BS28" s="1301"/>
      <c r="BT28" s="1301"/>
      <c r="BU28" s="1301"/>
      <c r="BV28" s="1301"/>
      <c r="BW28" s="1301" t="str">
        <f>MID(SUVAHAVUJ!AF69,5,1)</f>
        <v xml:space="preserve"> </v>
      </c>
      <c r="BX28" s="1301"/>
      <c r="BY28" s="1301"/>
      <c r="BZ28" s="1301"/>
      <c r="CA28" s="1301"/>
      <c r="CB28" s="1301"/>
      <c r="CC28" s="1301" t="str">
        <f>MID(SUVAHAVUJ!AF69,6,1)</f>
        <v xml:space="preserve"> </v>
      </c>
      <c r="CD28" s="1301"/>
      <c r="CE28" s="1301"/>
      <c r="CF28" s="1301"/>
      <c r="CG28" s="1301"/>
      <c r="CH28" s="1301" t="str">
        <f>MID(SUVAHAVUJ!AF69,7,1)</f>
        <v xml:space="preserve"> </v>
      </c>
      <c r="CI28" s="1301"/>
      <c r="CJ28" s="1301"/>
      <c r="CK28" s="1301"/>
      <c r="CL28" s="1301"/>
      <c r="CM28" s="1301"/>
      <c r="CN28" s="1301" t="str">
        <f>MID(SUVAHAVUJ!AF69,8,1)</f>
        <v xml:space="preserve"> </v>
      </c>
      <c r="CO28" s="1301"/>
      <c r="CP28" s="1301"/>
      <c r="CQ28" s="1301"/>
      <c r="CR28" s="1301"/>
      <c r="CS28" s="1301" t="str">
        <f>MID(SUVAHAVUJ!AF69,9,1)</f>
        <v xml:space="preserve"> </v>
      </c>
      <c r="CT28" s="1301"/>
      <c r="CU28" s="1301"/>
      <c r="CV28" s="1301"/>
      <c r="CW28" s="1301"/>
      <c r="CX28" s="1301"/>
      <c r="CY28" s="1301" t="str">
        <f>MID(SUVAHAVUJ!AF69,10,1)</f>
        <v xml:space="preserve"> </v>
      </c>
      <c r="CZ28" s="1301"/>
      <c r="DA28" s="1301"/>
      <c r="DB28" s="1301"/>
      <c r="DC28" s="1301"/>
      <c r="DD28" s="1301" t="str">
        <f>MID(SUVAHAVUJ!AF69,11,1)</f>
        <v>0</v>
      </c>
      <c r="DE28" s="1301"/>
      <c r="DF28" s="1301"/>
      <c r="DG28" s="1301"/>
      <c r="DH28" s="1301"/>
      <c r="DI28" s="1304"/>
      <c r="DJ28" s="1305"/>
      <c r="DK28" s="1305"/>
      <c r="DL28" s="1305"/>
      <c r="DM28" s="1305"/>
      <c r="DN28" s="1305"/>
      <c r="DO28" s="1305"/>
      <c r="DP28" s="1305"/>
      <c r="DQ28" s="1305"/>
      <c r="DR28" s="1305"/>
      <c r="DS28" s="1305"/>
      <c r="DT28" s="1305"/>
      <c r="DU28" s="1305"/>
      <c r="DV28" s="1305"/>
      <c r="DW28" s="1305"/>
      <c r="DX28" s="1305"/>
      <c r="DY28" s="1305"/>
      <c r="DZ28" s="1305"/>
      <c r="EA28" s="1305"/>
      <c r="EB28" s="1305"/>
      <c r="EC28" s="1305"/>
      <c r="ED28" s="1305"/>
      <c r="EE28" s="1305"/>
      <c r="EF28" s="1305"/>
      <c r="EG28" s="1305"/>
      <c r="EH28" s="1305"/>
      <c r="EI28" s="1305"/>
      <c r="EJ28" s="1305"/>
      <c r="EK28" s="1305"/>
      <c r="EL28" s="1305"/>
      <c r="EM28" s="1305"/>
      <c r="EN28" s="505"/>
      <c r="EO28" s="506"/>
      <c r="EP28" s="1301" t="str">
        <f>MID(SUVAHAVUJ!AG69,1,1)</f>
        <v xml:space="preserve"> </v>
      </c>
      <c r="EQ28" s="1301"/>
      <c r="ER28" s="1301"/>
      <c r="ES28" s="1301"/>
      <c r="ET28" s="1301"/>
      <c r="EU28" s="1301"/>
      <c r="EV28" s="1301" t="str">
        <f>MID(SUVAHAVUJ!AG69,2,1)</f>
        <v xml:space="preserve"> </v>
      </c>
      <c r="EW28" s="1301"/>
      <c r="EX28" s="1301"/>
      <c r="EY28" s="1301"/>
      <c r="EZ28" s="1301"/>
      <c r="FA28" s="1301" t="str">
        <f>MID(SUVAHAVUJ!AG69,3,1)</f>
        <v xml:space="preserve"> </v>
      </c>
      <c r="FB28" s="1301"/>
      <c r="FC28" s="1301"/>
      <c r="FD28" s="1301"/>
      <c r="FE28" s="1301"/>
      <c r="FF28" s="1301"/>
      <c r="FG28" s="1301" t="str">
        <f>MID(SUVAHAVUJ!AG69,4,1)</f>
        <v xml:space="preserve"> </v>
      </c>
      <c r="FH28" s="1301"/>
      <c r="FI28" s="1301"/>
      <c r="FJ28" s="1301"/>
      <c r="FK28" s="1301"/>
      <c r="FL28" s="1301" t="str">
        <f>MID(SUVAHAVUJ!AG69,5,1)</f>
        <v xml:space="preserve"> </v>
      </c>
      <c r="FM28" s="1301"/>
      <c r="FN28" s="1301"/>
      <c r="FO28" s="1301"/>
      <c r="FP28" s="1301"/>
      <c r="FQ28" s="1301"/>
      <c r="FR28" s="1301" t="str">
        <f>MID(SUVAHAVUJ!AG69,6,1)</f>
        <v xml:space="preserve"> </v>
      </c>
      <c r="FS28" s="1301"/>
      <c r="FT28" s="1301"/>
      <c r="FU28" s="1301"/>
      <c r="FV28" s="1301"/>
      <c r="FW28" s="1301" t="str">
        <f>MID(SUVAHAVUJ!AG69,7,1)</f>
        <v xml:space="preserve"> </v>
      </c>
      <c r="FX28" s="1301"/>
      <c r="FY28" s="1301"/>
      <c r="FZ28" s="1301"/>
      <c r="GA28" s="1301"/>
      <c r="GB28" s="1301"/>
      <c r="GC28" s="1301" t="str">
        <f>MID(SUVAHAVUJ!AG69,8,1)</f>
        <v xml:space="preserve"> </v>
      </c>
      <c r="GD28" s="1301"/>
      <c r="GE28" s="1301"/>
      <c r="GF28" s="1301"/>
      <c r="GG28" s="1301"/>
      <c r="GH28" s="1301" t="str">
        <f>MID(SUVAHAVUJ!AG69,9,1)</f>
        <v xml:space="preserve"> </v>
      </c>
      <c r="GI28" s="1301"/>
      <c r="GJ28" s="1301"/>
      <c r="GK28" s="1301"/>
      <c r="GL28" s="1301"/>
      <c r="GM28" s="1301"/>
      <c r="GN28" s="1301" t="str">
        <f>MID(SUVAHAVUJ!AG69,10,1)</f>
        <v xml:space="preserve"> </v>
      </c>
      <c r="GO28" s="1301"/>
      <c r="GP28" s="1301"/>
      <c r="GQ28" s="1301"/>
      <c r="GR28" s="1301"/>
      <c r="GS28" s="1302" t="str">
        <f>MID(SUVAHAVUJ!AG69,11,1)</f>
        <v>0</v>
      </c>
      <c r="GT28" s="1302"/>
      <c r="GU28" s="1302"/>
      <c r="GV28" s="1302"/>
      <c r="GW28" s="1303"/>
    </row>
    <row r="29" spans="2:205" s="142" customFormat="1" ht="24" customHeight="1" x14ac:dyDescent="0.2">
      <c r="B29" s="1374" t="s">
        <v>2369</v>
      </c>
      <c r="C29" s="1375"/>
      <c r="D29" s="1375"/>
      <c r="E29" s="1375"/>
      <c r="F29" s="1375"/>
      <c r="G29" s="1375"/>
      <c r="H29" s="1375"/>
      <c r="I29" s="1375"/>
      <c r="J29" s="1375"/>
      <c r="K29" s="1376"/>
      <c r="L29" s="1372" t="s">
        <v>3250</v>
      </c>
      <c r="M29" s="1372"/>
      <c r="N29" s="1372"/>
      <c r="O29" s="1372"/>
      <c r="P29" s="1372"/>
      <c r="Q29" s="1372"/>
      <c r="R29" s="1372"/>
      <c r="S29" s="1372"/>
      <c r="T29" s="1372"/>
      <c r="U29" s="1372"/>
      <c r="V29" s="1372"/>
      <c r="W29" s="1372"/>
      <c r="X29" s="1372"/>
      <c r="Y29" s="1372"/>
      <c r="Z29" s="1372"/>
      <c r="AA29" s="1372"/>
      <c r="AB29" s="1372"/>
      <c r="AC29" s="1372"/>
      <c r="AD29" s="1372"/>
      <c r="AE29" s="1372"/>
      <c r="AF29" s="1372"/>
      <c r="AG29" s="1372"/>
      <c r="AH29" s="1372"/>
      <c r="AI29" s="1372"/>
      <c r="AJ29" s="1372"/>
      <c r="AK29" s="1372"/>
      <c r="AL29" s="1372"/>
      <c r="AM29" s="1372"/>
      <c r="AN29" s="1372"/>
      <c r="AO29" s="1372"/>
      <c r="AP29" s="1372"/>
      <c r="AQ29" s="1310" t="s">
        <v>761</v>
      </c>
      <c r="AR29" s="1310"/>
      <c r="AS29" s="1310"/>
      <c r="AT29" s="1310"/>
      <c r="AU29" s="1310"/>
      <c r="AV29" s="1310"/>
      <c r="AW29" s="1310"/>
      <c r="AX29" s="1310"/>
      <c r="AY29" s="505"/>
      <c r="AZ29" s="506"/>
      <c r="BA29" s="1301" t="str">
        <f>MID(SUVAHAVUJ!AD70,1,1)</f>
        <v xml:space="preserve"> </v>
      </c>
      <c r="BB29" s="1301"/>
      <c r="BC29" s="1301"/>
      <c r="BD29" s="1301"/>
      <c r="BE29" s="1301"/>
      <c r="BF29" s="1301"/>
      <c r="BG29" s="1301" t="str">
        <f>MID(SUVAHAVUJ!AD70,2,1)</f>
        <v xml:space="preserve"> </v>
      </c>
      <c r="BH29" s="1301"/>
      <c r="BI29" s="1301"/>
      <c r="BJ29" s="1301"/>
      <c r="BK29" s="1301"/>
      <c r="BL29" s="1301" t="str">
        <f>MID(SUVAHAVUJ!AD70,3,1)</f>
        <v xml:space="preserve"> </v>
      </c>
      <c r="BM29" s="1301"/>
      <c r="BN29" s="1301"/>
      <c r="BO29" s="1301"/>
      <c r="BP29" s="1301"/>
      <c r="BQ29" s="1301"/>
      <c r="BR29" s="1301" t="str">
        <f>MID(SUVAHAVUJ!AD70,4,1)</f>
        <v xml:space="preserve"> </v>
      </c>
      <c r="BS29" s="1301"/>
      <c r="BT29" s="1301"/>
      <c r="BU29" s="1301"/>
      <c r="BV29" s="1301"/>
      <c r="BW29" s="1301" t="str">
        <f>MID(SUVAHAVUJ!AD70,5,1)</f>
        <v xml:space="preserve"> </v>
      </c>
      <c r="BX29" s="1301"/>
      <c r="BY29" s="1301"/>
      <c r="BZ29" s="1301"/>
      <c r="CA29" s="1301"/>
      <c r="CB29" s="1301"/>
      <c r="CC29" s="1301" t="str">
        <f>MID(SUVAHAVUJ!AD70,6,1)</f>
        <v xml:space="preserve"> </v>
      </c>
      <c r="CD29" s="1301"/>
      <c r="CE29" s="1301"/>
      <c r="CF29" s="1301"/>
      <c r="CG29" s="1301"/>
      <c r="CH29" s="1301" t="str">
        <f>MID(SUVAHAVUJ!AD70,7,1)</f>
        <v xml:space="preserve"> </v>
      </c>
      <c r="CI29" s="1301"/>
      <c r="CJ29" s="1301"/>
      <c r="CK29" s="1301"/>
      <c r="CL29" s="1301"/>
      <c r="CM29" s="1301"/>
      <c r="CN29" s="1301" t="str">
        <f>MID(SUVAHAVUJ!AD70,8,1)</f>
        <v xml:space="preserve"> </v>
      </c>
      <c r="CO29" s="1301"/>
      <c r="CP29" s="1301"/>
      <c r="CQ29" s="1301"/>
      <c r="CR29" s="1301"/>
      <c r="CS29" s="1301" t="str">
        <f>MID(SUVAHAVUJ!AD70,9,1)</f>
        <v xml:space="preserve"> </v>
      </c>
      <c r="CT29" s="1301"/>
      <c r="CU29" s="1301"/>
      <c r="CV29" s="1301"/>
      <c r="CW29" s="1301"/>
      <c r="CX29" s="1301"/>
      <c r="CY29" s="1301" t="str">
        <f>MID(SUVAHAVUJ!AD70,10,1)</f>
        <v xml:space="preserve"> </v>
      </c>
      <c r="CZ29" s="1301"/>
      <c r="DA29" s="1301"/>
      <c r="DB29" s="1301"/>
      <c r="DC29" s="1301"/>
      <c r="DD29" s="1301" t="str">
        <f>MID(SUVAHAVUJ!AD70,11,1)</f>
        <v>0</v>
      </c>
      <c r="DE29" s="1301"/>
      <c r="DF29" s="1301"/>
      <c r="DG29" s="1301"/>
      <c r="DH29" s="1301"/>
      <c r="DI29" s="1304"/>
      <c r="DJ29" s="505"/>
      <c r="DK29" s="506"/>
      <c r="DL29" s="1301" t="str">
        <f>MID(SUVAHAVUJ!AE70,1,1)</f>
        <v xml:space="preserve"> </v>
      </c>
      <c r="DM29" s="1301"/>
      <c r="DN29" s="1301"/>
      <c r="DO29" s="1301"/>
      <c r="DP29" s="1301"/>
      <c r="DQ29" s="1301"/>
      <c r="DR29" s="1301" t="str">
        <f>MID(SUVAHAVUJ!AE70,2,1)</f>
        <v xml:space="preserve"> </v>
      </c>
      <c r="DS29" s="1301"/>
      <c r="DT29" s="1301"/>
      <c r="DU29" s="1301"/>
      <c r="DV29" s="1301"/>
      <c r="DW29" s="1301" t="str">
        <f>MID(SUVAHAVUJ!AE70,3,1)</f>
        <v xml:space="preserve"> </v>
      </c>
      <c r="DX29" s="1301"/>
      <c r="DY29" s="1301"/>
      <c r="DZ29" s="1301"/>
      <c r="EA29" s="1301"/>
      <c r="EB29" s="1301"/>
      <c r="EC29" s="1301" t="str">
        <f>MID(SUVAHAVUJ!AE70,4,1)</f>
        <v xml:space="preserve"> </v>
      </c>
      <c r="ED29" s="1301"/>
      <c r="EE29" s="1301"/>
      <c r="EF29" s="1301"/>
      <c r="EG29" s="1301"/>
      <c r="EH29" s="1301" t="str">
        <f>MID(SUVAHAVUJ!AE70,5,1)</f>
        <v xml:space="preserve"> </v>
      </c>
      <c r="EI29" s="1301"/>
      <c r="EJ29" s="1301"/>
      <c r="EK29" s="1301"/>
      <c r="EL29" s="1301"/>
      <c r="EM29" s="1301"/>
      <c r="EN29" s="1301" t="str">
        <f>MID(SUVAHAVUJ!AE70,6,1)</f>
        <v xml:space="preserve"> </v>
      </c>
      <c r="EO29" s="1301"/>
      <c r="EP29" s="1301"/>
      <c r="EQ29" s="1301"/>
      <c r="ER29" s="1301"/>
      <c r="ES29" s="1301" t="str">
        <f>MID(SUVAHAVUJ!AE70,7,1)</f>
        <v xml:space="preserve"> </v>
      </c>
      <c r="ET29" s="1301"/>
      <c r="EU29" s="1301"/>
      <c r="EV29" s="1301"/>
      <c r="EW29" s="1301"/>
      <c r="EX29" s="1301"/>
      <c r="EY29" s="1301" t="str">
        <f>MID(SUVAHAVUJ!AE70,8,1)</f>
        <v xml:space="preserve"> </v>
      </c>
      <c r="EZ29" s="1301"/>
      <c r="FA29" s="1301"/>
      <c r="FB29" s="1301"/>
      <c r="FC29" s="1301"/>
      <c r="FD29" s="1301" t="str">
        <f>MID(SUVAHAVUJ!AE70,9,1)</f>
        <v xml:space="preserve"> </v>
      </c>
      <c r="FE29" s="1301"/>
      <c r="FF29" s="1301"/>
      <c r="FG29" s="1301"/>
      <c r="FH29" s="1301"/>
      <c r="FI29" s="1301"/>
      <c r="FJ29" s="1301" t="str">
        <f>MID(SUVAHAVUJ!AE70,10,1)</f>
        <v xml:space="preserve"> </v>
      </c>
      <c r="FK29" s="1301"/>
      <c r="FL29" s="1301"/>
      <c r="FM29" s="1301"/>
      <c r="FN29" s="1301"/>
      <c r="FO29" s="1302" t="str">
        <f>MID(SUVAHAVUJ!AE70,11,1)</f>
        <v>0</v>
      </c>
      <c r="FP29" s="1302"/>
      <c r="FQ29" s="1302"/>
      <c r="FR29" s="1302"/>
      <c r="FS29" s="1303"/>
      <c r="FT29" s="1306"/>
      <c r="FU29" s="1306"/>
      <c r="FV29" s="1306"/>
      <c r="FW29" s="1306"/>
      <c r="FX29" s="1306"/>
      <c r="FY29" s="1306"/>
      <c r="FZ29" s="1306"/>
      <c r="GA29" s="1306"/>
      <c r="GB29" s="1306"/>
      <c r="GC29" s="1306"/>
      <c r="GD29" s="1306"/>
      <c r="GE29" s="1306"/>
      <c r="GF29" s="1306"/>
      <c r="GG29" s="1306"/>
      <c r="GH29" s="1306"/>
      <c r="GI29" s="1306"/>
      <c r="GJ29" s="1306"/>
      <c r="GK29" s="1306"/>
      <c r="GL29" s="1306"/>
      <c r="GM29" s="1306"/>
      <c r="GN29" s="1306"/>
      <c r="GO29" s="1306"/>
      <c r="GP29" s="1306"/>
      <c r="GQ29" s="1306"/>
      <c r="GR29" s="1306"/>
      <c r="GS29" s="1306"/>
      <c r="GT29" s="1306"/>
      <c r="GU29" s="1306"/>
      <c r="GV29" s="1306"/>
      <c r="GW29" s="1306"/>
    </row>
    <row r="30" spans="2:205" ht="23.25" customHeight="1" x14ac:dyDescent="0.2">
      <c r="B30" s="1377"/>
      <c r="C30" s="1378"/>
      <c r="D30" s="1378"/>
      <c r="E30" s="1378"/>
      <c r="F30" s="1378"/>
      <c r="G30" s="1378"/>
      <c r="H30" s="1378"/>
      <c r="I30" s="1378"/>
      <c r="J30" s="1378"/>
      <c r="K30" s="1379"/>
      <c r="L30" s="1372"/>
      <c r="M30" s="1372"/>
      <c r="N30" s="1372"/>
      <c r="O30" s="1372"/>
      <c r="P30" s="1372"/>
      <c r="Q30" s="1372"/>
      <c r="R30" s="1372"/>
      <c r="S30" s="1372"/>
      <c r="T30" s="1372"/>
      <c r="U30" s="1372"/>
      <c r="V30" s="1372"/>
      <c r="W30" s="1372"/>
      <c r="X30" s="1372"/>
      <c r="Y30" s="1372"/>
      <c r="Z30" s="1372"/>
      <c r="AA30" s="1372"/>
      <c r="AB30" s="1372"/>
      <c r="AC30" s="1372"/>
      <c r="AD30" s="1372"/>
      <c r="AE30" s="1372"/>
      <c r="AF30" s="1372"/>
      <c r="AG30" s="1372"/>
      <c r="AH30" s="1372"/>
      <c r="AI30" s="1372"/>
      <c r="AJ30" s="1372"/>
      <c r="AK30" s="1372"/>
      <c r="AL30" s="1372"/>
      <c r="AM30" s="1372"/>
      <c r="AN30" s="1372"/>
      <c r="AO30" s="1372"/>
      <c r="AP30" s="1372"/>
      <c r="AQ30" s="1310"/>
      <c r="AR30" s="1310"/>
      <c r="AS30" s="1310"/>
      <c r="AT30" s="1310"/>
      <c r="AU30" s="1310"/>
      <c r="AV30" s="1310"/>
      <c r="AW30" s="1310"/>
      <c r="AX30" s="1310"/>
      <c r="AY30" s="505"/>
      <c r="AZ30" s="506"/>
      <c r="BA30" s="1301" t="str">
        <f>MID(SUVAHAVUJ!AF70,1,1)</f>
        <v xml:space="preserve"> </v>
      </c>
      <c r="BB30" s="1301"/>
      <c r="BC30" s="1301"/>
      <c r="BD30" s="1301"/>
      <c r="BE30" s="1301"/>
      <c r="BF30" s="1301"/>
      <c r="BG30" s="1301" t="str">
        <f>MID(SUVAHAVUJ!AF70,2,1)</f>
        <v xml:space="preserve"> </v>
      </c>
      <c r="BH30" s="1301"/>
      <c r="BI30" s="1301"/>
      <c r="BJ30" s="1301"/>
      <c r="BK30" s="1301"/>
      <c r="BL30" s="1301" t="str">
        <f>MID(SUVAHAVUJ!AF70,3,1)</f>
        <v xml:space="preserve"> </v>
      </c>
      <c r="BM30" s="1301"/>
      <c r="BN30" s="1301"/>
      <c r="BO30" s="1301"/>
      <c r="BP30" s="1301"/>
      <c r="BQ30" s="1301"/>
      <c r="BR30" s="1301" t="str">
        <f>MID(SUVAHAVUJ!AF70,4,1)</f>
        <v xml:space="preserve"> </v>
      </c>
      <c r="BS30" s="1301"/>
      <c r="BT30" s="1301"/>
      <c r="BU30" s="1301"/>
      <c r="BV30" s="1301"/>
      <c r="BW30" s="1301" t="str">
        <f>MID(SUVAHAVUJ!AF70,5,1)</f>
        <v xml:space="preserve"> </v>
      </c>
      <c r="BX30" s="1301"/>
      <c r="BY30" s="1301"/>
      <c r="BZ30" s="1301"/>
      <c r="CA30" s="1301"/>
      <c r="CB30" s="1301"/>
      <c r="CC30" s="1301" t="str">
        <f>MID(SUVAHAVUJ!AF70,6,1)</f>
        <v xml:space="preserve"> </v>
      </c>
      <c r="CD30" s="1301"/>
      <c r="CE30" s="1301"/>
      <c r="CF30" s="1301"/>
      <c r="CG30" s="1301"/>
      <c r="CH30" s="1301" t="str">
        <f>MID(SUVAHAVUJ!AF70,7,1)</f>
        <v xml:space="preserve"> </v>
      </c>
      <c r="CI30" s="1301"/>
      <c r="CJ30" s="1301"/>
      <c r="CK30" s="1301"/>
      <c r="CL30" s="1301"/>
      <c r="CM30" s="1301"/>
      <c r="CN30" s="1301" t="str">
        <f>MID(SUVAHAVUJ!AF70,8,1)</f>
        <v xml:space="preserve"> </v>
      </c>
      <c r="CO30" s="1301"/>
      <c r="CP30" s="1301"/>
      <c r="CQ30" s="1301"/>
      <c r="CR30" s="1301"/>
      <c r="CS30" s="1301" t="str">
        <f>MID(SUVAHAVUJ!AF70,9,1)</f>
        <v xml:space="preserve"> </v>
      </c>
      <c r="CT30" s="1301"/>
      <c r="CU30" s="1301"/>
      <c r="CV30" s="1301"/>
      <c r="CW30" s="1301"/>
      <c r="CX30" s="1301"/>
      <c r="CY30" s="1301" t="str">
        <f>MID(SUVAHAVUJ!AF70,10,1)</f>
        <v xml:space="preserve"> </v>
      </c>
      <c r="CZ30" s="1301"/>
      <c r="DA30" s="1301"/>
      <c r="DB30" s="1301"/>
      <c r="DC30" s="1301"/>
      <c r="DD30" s="1301" t="str">
        <f>MID(SUVAHAVUJ!AF70,11,1)</f>
        <v>0</v>
      </c>
      <c r="DE30" s="1301"/>
      <c r="DF30" s="1301"/>
      <c r="DG30" s="1301"/>
      <c r="DH30" s="1301"/>
      <c r="DI30" s="1304"/>
      <c r="DJ30" s="1305"/>
      <c r="DK30" s="1305"/>
      <c r="DL30" s="1305"/>
      <c r="DM30" s="1305"/>
      <c r="DN30" s="1305"/>
      <c r="DO30" s="1305"/>
      <c r="DP30" s="1305"/>
      <c r="DQ30" s="1305"/>
      <c r="DR30" s="1305"/>
      <c r="DS30" s="1305"/>
      <c r="DT30" s="1305"/>
      <c r="DU30" s="1305"/>
      <c r="DV30" s="1305"/>
      <c r="DW30" s="1305"/>
      <c r="DX30" s="1305"/>
      <c r="DY30" s="1305"/>
      <c r="DZ30" s="1305"/>
      <c r="EA30" s="1305"/>
      <c r="EB30" s="1305"/>
      <c r="EC30" s="1305"/>
      <c r="ED30" s="1305"/>
      <c r="EE30" s="1305"/>
      <c r="EF30" s="1305"/>
      <c r="EG30" s="1305"/>
      <c r="EH30" s="1305"/>
      <c r="EI30" s="1305"/>
      <c r="EJ30" s="1305"/>
      <c r="EK30" s="1305"/>
      <c r="EL30" s="1305"/>
      <c r="EM30" s="1305"/>
      <c r="EN30" s="505"/>
      <c r="EO30" s="506"/>
      <c r="EP30" s="1301" t="str">
        <f>MID(SUVAHAVUJ!AG70,1,1)</f>
        <v xml:space="preserve"> </v>
      </c>
      <c r="EQ30" s="1301"/>
      <c r="ER30" s="1301"/>
      <c r="ES30" s="1301"/>
      <c r="ET30" s="1301"/>
      <c r="EU30" s="1301"/>
      <c r="EV30" s="1301" t="str">
        <f>MID(SUVAHAVUJ!AG70,2,1)</f>
        <v xml:space="preserve"> </v>
      </c>
      <c r="EW30" s="1301"/>
      <c r="EX30" s="1301"/>
      <c r="EY30" s="1301"/>
      <c r="EZ30" s="1301"/>
      <c r="FA30" s="1301" t="str">
        <f>MID(SUVAHAVUJ!AG70,3,1)</f>
        <v xml:space="preserve"> </v>
      </c>
      <c r="FB30" s="1301"/>
      <c r="FC30" s="1301"/>
      <c r="FD30" s="1301"/>
      <c r="FE30" s="1301"/>
      <c r="FF30" s="1301"/>
      <c r="FG30" s="1301" t="str">
        <f>MID(SUVAHAVUJ!AG70,4,1)</f>
        <v xml:space="preserve"> </v>
      </c>
      <c r="FH30" s="1301"/>
      <c r="FI30" s="1301"/>
      <c r="FJ30" s="1301"/>
      <c r="FK30" s="1301"/>
      <c r="FL30" s="1301" t="str">
        <f>MID(SUVAHAVUJ!AG70,5,1)</f>
        <v xml:space="preserve"> </v>
      </c>
      <c r="FM30" s="1301"/>
      <c r="FN30" s="1301"/>
      <c r="FO30" s="1301"/>
      <c r="FP30" s="1301"/>
      <c r="FQ30" s="1301"/>
      <c r="FR30" s="1301" t="str">
        <f>MID(SUVAHAVUJ!AG70,6,1)</f>
        <v xml:space="preserve"> </v>
      </c>
      <c r="FS30" s="1301"/>
      <c r="FT30" s="1301"/>
      <c r="FU30" s="1301"/>
      <c r="FV30" s="1301"/>
      <c r="FW30" s="1301" t="str">
        <f>MID(SUVAHAVUJ!AG70,7,1)</f>
        <v xml:space="preserve"> </v>
      </c>
      <c r="FX30" s="1301"/>
      <c r="FY30" s="1301"/>
      <c r="FZ30" s="1301"/>
      <c r="GA30" s="1301"/>
      <c r="GB30" s="1301"/>
      <c r="GC30" s="1301" t="str">
        <f>MID(SUVAHAVUJ!AG70,8,1)</f>
        <v xml:space="preserve"> </v>
      </c>
      <c r="GD30" s="1301"/>
      <c r="GE30" s="1301"/>
      <c r="GF30" s="1301"/>
      <c r="GG30" s="1301"/>
      <c r="GH30" s="1301" t="str">
        <f>MID(SUVAHAVUJ!AG70,9,1)</f>
        <v xml:space="preserve"> </v>
      </c>
      <c r="GI30" s="1301"/>
      <c r="GJ30" s="1301"/>
      <c r="GK30" s="1301"/>
      <c r="GL30" s="1301"/>
      <c r="GM30" s="1301"/>
      <c r="GN30" s="1301" t="str">
        <f>MID(SUVAHAVUJ!AG70,10,1)</f>
        <v xml:space="preserve"> </v>
      </c>
      <c r="GO30" s="1301"/>
      <c r="GP30" s="1301"/>
      <c r="GQ30" s="1301"/>
      <c r="GR30" s="1301"/>
      <c r="GS30" s="1302" t="str">
        <f>MID(SUVAHAVUJ!AG70,11,1)</f>
        <v>0</v>
      </c>
      <c r="GT30" s="1302"/>
      <c r="GU30" s="1302"/>
      <c r="GV30" s="1302"/>
      <c r="GW30" s="1303"/>
    </row>
    <row r="31" spans="2:205" s="142" customFormat="1" ht="23.25" customHeight="1" x14ac:dyDescent="0.2">
      <c r="B31" s="1374" t="s">
        <v>2372</v>
      </c>
      <c r="C31" s="1375"/>
      <c r="D31" s="1375"/>
      <c r="E31" s="1375"/>
      <c r="F31" s="1375"/>
      <c r="G31" s="1375"/>
      <c r="H31" s="1375"/>
      <c r="I31" s="1375"/>
      <c r="J31" s="1375"/>
      <c r="K31" s="1376"/>
      <c r="L31" s="1372" t="s">
        <v>3249</v>
      </c>
      <c r="M31" s="1372"/>
      <c r="N31" s="1372"/>
      <c r="O31" s="1372"/>
      <c r="P31" s="1372"/>
      <c r="Q31" s="1372"/>
      <c r="R31" s="1372"/>
      <c r="S31" s="1372"/>
      <c r="T31" s="1372"/>
      <c r="U31" s="1372"/>
      <c r="V31" s="1372"/>
      <c r="W31" s="1372"/>
      <c r="X31" s="1372"/>
      <c r="Y31" s="1372"/>
      <c r="Z31" s="1372"/>
      <c r="AA31" s="1372"/>
      <c r="AB31" s="1372"/>
      <c r="AC31" s="1372"/>
      <c r="AD31" s="1372"/>
      <c r="AE31" s="1372"/>
      <c r="AF31" s="1372"/>
      <c r="AG31" s="1372"/>
      <c r="AH31" s="1372"/>
      <c r="AI31" s="1372"/>
      <c r="AJ31" s="1372"/>
      <c r="AK31" s="1372"/>
      <c r="AL31" s="1372"/>
      <c r="AM31" s="1372"/>
      <c r="AN31" s="1372"/>
      <c r="AO31" s="1372"/>
      <c r="AP31" s="1372"/>
      <c r="AQ31" s="1310" t="s">
        <v>772</v>
      </c>
      <c r="AR31" s="1310"/>
      <c r="AS31" s="1310"/>
      <c r="AT31" s="1310"/>
      <c r="AU31" s="1310"/>
      <c r="AV31" s="1310"/>
      <c r="AW31" s="1310"/>
      <c r="AX31" s="1310"/>
      <c r="AY31" s="505"/>
      <c r="AZ31" s="506"/>
      <c r="BA31" s="1301" t="str">
        <f>MID(SUVAHAVUJ!AD71,1,1)</f>
        <v xml:space="preserve"> </v>
      </c>
      <c r="BB31" s="1301"/>
      <c r="BC31" s="1301"/>
      <c r="BD31" s="1301"/>
      <c r="BE31" s="1301"/>
      <c r="BF31" s="1301"/>
      <c r="BG31" s="1301" t="str">
        <f>MID(SUVAHAVUJ!AD71,2,1)</f>
        <v xml:space="preserve"> </v>
      </c>
      <c r="BH31" s="1301"/>
      <c r="BI31" s="1301"/>
      <c r="BJ31" s="1301"/>
      <c r="BK31" s="1301"/>
      <c r="BL31" s="1301" t="str">
        <f>MID(SUVAHAVUJ!AD71,3,1)</f>
        <v xml:space="preserve"> </v>
      </c>
      <c r="BM31" s="1301"/>
      <c r="BN31" s="1301"/>
      <c r="BO31" s="1301"/>
      <c r="BP31" s="1301"/>
      <c r="BQ31" s="1301"/>
      <c r="BR31" s="1301" t="str">
        <f>MID(SUVAHAVUJ!AD71,4,1)</f>
        <v xml:space="preserve"> </v>
      </c>
      <c r="BS31" s="1301"/>
      <c r="BT31" s="1301"/>
      <c r="BU31" s="1301"/>
      <c r="BV31" s="1301"/>
      <c r="BW31" s="1301" t="str">
        <f>MID(SUVAHAVUJ!AD71,5,1)</f>
        <v xml:space="preserve"> </v>
      </c>
      <c r="BX31" s="1301"/>
      <c r="BY31" s="1301"/>
      <c r="BZ31" s="1301"/>
      <c r="CA31" s="1301"/>
      <c r="CB31" s="1301"/>
      <c r="CC31" s="1301" t="str">
        <f>MID(SUVAHAVUJ!AD71,6,1)</f>
        <v xml:space="preserve"> </v>
      </c>
      <c r="CD31" s="1301"/>
      <c r="CE31" s="1301"/>
      <c r="CF31" s="1301"/>
      <c r="CG31" s="1301"/>
      <c r="CH31" s="1301" t="str">
        <f>MID(SUVAHAVUJ!AD71,7,1)</f>
        <v xml:space="preserve"> </v>
      </c>
      <c r="CI31" s="1301"/>
      <c r="CJ31" s="1301"/>
      <c r="CK31" s="1301"/>
      <c r="CL31" s="1301"/>
      <c r="CM31" s="1301"/>
      <c r="CN31" s="1301" t="str">
        <f>MID(SUVAHAVUJ!AD71,8,1)</f>
        <v xml:space="preserve"> </v>
      </c>
      <c r="CO31" s="1301"/>
      <c r="CP31" s="1301"/>
      <c r="CQ31" s="1301"/>
      <c r="CR31" s="1301"/>
      <c r="CS31" s="1301" t="str">
        <f>MID(SUVAHAVUJ!AD71,9,1)</f>
        <v xml:space="preserve"> </v>
      </c>
      <c r="CT31" s="1301"/>
      <c r="CU31" s="1301"/>
      <c r="CV31" s="1301"/>
      <c r="CW31" s="1301"/>
      <c r="CX31" s="1301"/>
      <c r="CY31" s="1301" t="str">
        <f>MID(SUVAHAVUJ!AD71,10,1)</f>
        <v xml:space="preserve"> </v>
      </c>
      <c r="CZ31" s="1301"/>
      <c r="DA31" s="1301"/>
      <c r="DB31" s="1301"/>
      <c r="DC31" s="1301"/>
      <c r="DD31" s="1301" t="str">
        <f>MID(SUVAHAVUJ!AD71,11,1)</f>
        <v>0</v>
      </c>
      <c r="DE31" s="1301"/>
      <c r="DF31" s="1301"/>
      <c r="DG31" s="1301"/>
      <c r="DH31" s="1301"/>
      <c r="DI31" s="1304"/>
      <c r="DJ31" s="505"/>
      <c r="DK31" s="506"/>
      <c r="DL31" s="1301" t="str">
        <f>MID(SUVAHAVUJ!AE71,1,1)</f>
        <v xml:space="preserve"> </v>
      </c>
      <c r="DM31" s="1301"/>
      <c r="DN31" s="1301"/>
      <c r="DO31" s="1301"/>
      <c r="DP31" s="1301"/>
      <c r="DQ31" s="1301"/>
      <c r="DR31" s="1301" t="str">
        <f>MID(SUVAHAVUJ!AE71,2,1)</f>
        <v xml:space="preserve"> </v>
      </c>
      <c r="DS31" s="1301"/>
      <c r="DT31" s="1301"/>
      <c r="DU31" s="1301"/>
      <c r="DV31" s="1301"/>
      <c r="DW31" s="1301" t="str">
        <f>MID(SUVAHAVUJ!AE71,3,1)</f>
        <v xml:space="preserve"> </v>
      </c>
      <c r="DX31" s="1301"/>
      <c r="DY31" s="1301"/>
      <c r="DZ31" s="1301"/>
      <c r="EA31" s="1301"/>
      <c r="EB31" s="1301"/>
      <c r="EC31" s="1301" t="str">
        <f>MID(SUVAHAVUJ!AE71,4,1)</f>
        <v xml:space="preserve"> </v>
      </c>
      <c r="ED31" s="1301"/>
      <c r="EE31" s="1301"/>
      <c r="EF31" s="1301"/>
      <c r="EG31" s="1301"/>
      <c r="EH31" s="1301" t="str">
        <f>MID(SUVAHAVUJ!AE71,5,1)</f>
        <v xml:space="preserve"> </v>
      </c>
      <c r="EI31" s="1301"/>
      <c r="EJ31" s="1301"/>
      <c r="EK31" s="1301"/>
      <c r="EL31" s="1301"/>
      <c r="EM31" s="1301"/>
      <c r="EN31" s="1301" t="str">
        <f>MID(SUVAHAVUJ!AE71,6,1)</f>
        <v xml:space="preserve"> </v>
      </c>
      <c r="EO31" s="1301"/>
      <c r="EP31" s="1301"/>
      <c r="EQ31" s="1301"/>
      <c r="ER31" s="1301"/>
      <c r="ES31" s="1301" t="str">
        <f>MID(SUVAHAVUJ!AE71,7,1)</f>
        <v xml:space="preserve"> </v>
      </c>
      <c r="ET31" s="1301"/>
      <c r="EU31" s="1301"/>
      <c r="EV31" s="1301"/>
      <c r="EW31" s="1301"/>
      <c r="EX31" s="1301"/>
      <c r="EY31" s="1301" t="str">
        <f>MID(SUVAHAVUJ!AE71,8,1)</f>
        <v xml:space="preserve"> </v>
      </c>
      <c r="EZ31" s="1301"/>
      <c r="FA31" s="1301"/>
      <c r="FB31" s="1301"/>
      <c r="FC31" s="1301"/>
      <c r="FD31" s="1301" t="str">
        <f>MID(SUVAHAVUJ!AE71,9,1)</f>
        <v xml:space="preserve"> </v>
      </c>
      <c r="FE31" s="1301"/>
      <c r="FF31" s="1301"/>
      <c r="FG31" s="1301"/>
      <c r="FH31" s="1301"/>
      <c r="FI31" s="1301"/>
      <c r="FJ31" s="1301" t="str">
        <f>MID(SUVAHAVUJ!AE71,10,1)</f>
        <v xml:space="preserve"> </v>
      </c>
      <c r="FK31" s="1301"/>
      <c r="FL31" s="1301"/>
      <c r="FM31" s="1301"/>
      <c r="FN31" s="1301"/>
      <c r="FO31" s="1302" t="str">
        <f>MID(SUVAHAVUJ!AE71,11,1)</f>
        <v>0</v>
      </c>
      <c r="FP31" s="1302"/>
      <c r="FQ31" s="1302"/>
      <c r="FR31" s="1302"/>
      <c r="FS31" s="1303"/>
      <c r="FT31" s="1306"/>
      <c r="FU31" s="1306"/>
      <c r="FV31" s="1306"/>
      <c r="FW31" s="1306"/>
      <c r="FX31" s="1306"/>
      <c r="FY31" s="1306"/>
      <c r="FZ31" s="1306"/>
      <c r="GA31" s="1306"/>
      <c r="GB31" s="1306"/>
      <c r="GC31" s="1306"/>
      <c r="GD31" s="1306"/>
      <c r="GE31" s="1306"/>
      <c r="GF31" s="1306"/>
      <c r="GG31" s="1306"/>
      <c r="GH31" s="1306"/>
      <c r="GI31" s="1306"/>
      <c r="GJ31" s="1306"/>
      <c r="GK31" s="1306"/>
      <c r="GL31" s="1306"/>
      <c r="GM31" s="1306"/>
      <c r="GN31" s="1306"/>
      <c r="GO31" s="1306"/>
      <c r="GP31" s="1306"/>
      <c r="GQ31" s="1306"/>
      <c r="GR31" s="1306"/>
      <c r="GS31" s="1306"/>
      <c r="GT31" s="1306"/>
      <c r="GU31" s="1306"/>
      <c r="GV31" s="1306"/>
      <c r="GW31" s="1306"/>
    </row>
    <row r="32" spans="2:205" ht="23.25" customHeight="1" x14ac:dyDescent="0.2">
      <c r="B32" s="1377"/>
      <c r="C32" s="1378"/>
      <c r="D32" s="1378"/>
      <c r="E32" s="1378"/>
      <c r="F32" s="1378"/>
      <c r="G32" s="1378"/>
      <c r="H32" s="1378"/>
      <c r="I32" s="1378"/>
      <c r="J32" s="1378"/>
      <c r="K32" s="1379"/>
      <c r="L32" s="1372"/>
      <c r="M32" s="1372"/>
      <c r="N32" s="1372"/>
      <c r="O32" s="1372"/>
      <c r="P32" s="1372"/>
      <c r="Q32" s="1372"/>
      <c r="R32" s="1372"/>
      <c r="S32" s="1372"/>
      <c r="T32" s="1372"/>
      <c r="U32" s="1372"/>
      <c r="V32" s="1372"/>
      <c r="W32" s="1372"/>
      <c r="X32" s="1372"/>
      <c r="Y32" s="1372"/>
      <c r="Z32" s="1372"/>
      <c r="AA32" s="1372"/>
      <c r="AB32" s="1372"/>
      <c r="AC32" s="1372"/>
      <c r="AD32" s="1372"/>
      <c r="AE32" s="1372"/>
      <c r="AF32" s="1372"/>
      <c r="AG32" s="1372"/>
      <c r="AH32" s="1372"/>
      <c r="AI32" s="1372"/>
      <c r="AJ32" s="1372"/>
      <c r="AK32" s="1372"/>
      <c r="AL32" s="1372"/>
      <c r="AM32" s="1372"/>
      <c r="AN32" s="1372"/>
      <c r="AO32" s="1372"/>
      <c r="AP32" s="1372"/>
      <c r="AQ32" s="1310"/>
      <c r="AR32" s="1310"/>
      <c r="AS32" s="1310"/>
      <c r="AT32" s="1310"/>
      <c r="AU32" s="1310"/>
      <c r="AV32" s="1310"/>
      <c r="AW32" s="1310"/>
      <c r="AX32" s="1310"/>
      <c r="AY32" s="505"/>
      <c r="AZ32" s="506"/>
      <c r="BA32" s="1301" t="str">
        <f>MID(SUVAHAVUJ!AF71,1,1)</f>
        <v xml:space="preserve"> </v>
      </c>
      <c r="BB32" s="1301"/>
      <c r="BC32" s="1301"/>
      <c r="BD32" s="1301"/>
      <c r="BE32" s="1301"/>
      <c r="BF32" s="1301"/>
      <c r="BG32" s="1301" t="str">
        <f>MID(SUVAHAVUJ!AF71,2,1)</f>
        <v xml:space="preserve"> </v>
      </c>
      <c r="BH32" s="1301"/>
      <c r="BI32" s="1301"/>
      <c r="BJ32" s="1301"/>
      <c r="BK32" s="1301"/>
      <c r="BL32" s="1301" t="str">
        <f>MID(SUVAHAVUJ!AF71,3,1)</f>
        <v xml:space="preserve"> </v>
      </c>
      <c r="BM32" s="1301"/>
      <c r="BN32" s="1301"/>
      <c r="BO32" s="1301"/>
      <c r="BP32" s="1301"/>
      <c r="BQ32" s="1301"/>
      <c r="BR32" s="1301" t="str">
        <f>MID(SUVAHAVUJ!AF71,4,1)</f>
        <v xml:space="preserve"> </v>
      </c>
      <c r="BS32" s="1301"/>
      <c r="BT32" s="1301"/>
      <c r="BU32" s="1301"/>
      <c r="BV32" s="1301"/>
      <c r="BW32" s="1301" t="str">
        <f>MID(SUVAHAVUJ!AF71,5,1)</f>
        <v xml:space="preserve"> </v>
      </c>
      <c r="BX32" s="1301"/>
      <c r="BY32" s="1301"/>
      <c r="BZ32" s="1301"/>
      <c r="CA32" s="1301"/>
      <c r="CB32" s="1301"/>
      <c r="CC32" s="1301" t="str">
        <f>MID(SUVAHAVUJ!AF71,6,1)</f>
        <v xml:space="preserve"> </v>
      </c>
      <c r="CD32" s="1301"/>
      <c r="CE32" s="1301"/>
      <c r="CF32" s="1301"/>
      <c r="CG32" s="1301"/>
      <c r="CH32" s="1301" t="str">
        <f>MID(SUVAHAVUJ!AF71,7,1)</f>
        <v xml:space="preserve"> </v>
      </c>
      <c r="CI32" s="1301"/>
      <c r="CJ32" s="1301"/>
      <c r="CK32" s="1301"/>
      <c r="CL32" s="1301"/>
      <c r="CM32" s="1301"/>
      <c r="CN32" s="1301" t="str">
        <f>MID(SUVAHAVUJ!AF71,8,1)</f>
        <v xml:space="preserve"> </v>
      </c>
      <c r="CO32" s="1301"/>
      <c r="CP32" s="1301"/>
      <c r="CQ32" s="1301"/>
      <c r="CR32" s="1301"/>
      <c r="CS32" s="1301" t="str">
        <f>MID(SUVAHAVUJ!AF71,9,1)</f>
        <v xml:space="preserve"> </v>
      </c>
      <c r="CT32" s="1301"/>
      <c r="CU32" s="1301"/>
      <c r="CV32" s="1301"/>
      <c r="CW32" s="1301"/>
      <c r="CX32" s="1301"/>
      <c r="CY32" s="1301" t="str">
        <f>MID(SUVAHAVUJ!AF71,10,1)</f>
        <v xml:space="preserve"> </v>
      </c>
      <c r="CZ32" s="1301"/>
      <c r="DA32" s="1301"/>
      <c r="DB32" s="1301"/>
      <c r="DC32" s="1301"/>
      <c r="DD32" s="1301" t="str">
        <f>MID(SUVAHAVUJ!AF71,11,1)</f>
        <v>0</v>
      </c>
      <c r="DE32" s="1301"/>
      <c r="DF32" s="1301"/>
      <c r="DG32" s="1301"/>
      <c r="DH32" s="1301"/>
      <c r="DI32" s="1304"/>
      <c r="DJ32" s="1305"/>
      <c r="DK32" s="1305"/>
      <c r="DL32" s="1305"/>
      <c r="DM32" s="1305"/>
      <c r="DN32" s="1305"/>
      <c r="DO32" s="1305"/>
      <c r="DP32" s="1305"/>
      <c r="DQ32" s="1305"/>
      <c r="DR32" s="1305"/>
      <c r="DS32" s="1305"/>
      <c r="DT32" s="1305"/>
      <c r="DU32" s="1305"/>
      <c r="DV32" s="1305"/>
      <c r="DW32" s="1305"/>
      <c r="DX32" s="1305"/>
      <c r="DY32" s="1305"/>
      <c r="DZ32" s="1305"/>
      <c r="EA32" s="1305"/>
      <c r="EB32" s="1305"/>
      <c r="EC32" s="1305"/>
      <c r="ED32" s="1305"/>
      <c r="EE32" s="1305"/>
      <c r="EF32" s="1305"/>
      <c r="EG32" s="1305"/>
      <c r="EH32" s="1305"/>
      <c r="EI32" s="1305"/>
      <c r="EJ32" s="1305"/>
      <c r="EK32" s="1305"/>
      <c r="EL32" s="1305"/>
      <c r="EM32" s="1305"/>
      <c r="EN32" s="505"/>
      <c r="EO32" s="506"/>
      <c r="EP32" s="1301" t="str">
        <f>MID(SUVAHAVUJ!AG71,1,1)</f>
        <v xml:space="preserve"> </v>
      </c>
      <c r="EQ32" s="1301"/>
      <c r="ER32" s="1301"/>
      <c r="ES32" s="1301"/>
      <c r="ET32" s="1301"/>
      <c r="EU32" s="1301"/>
      <c r="EV32" s="1301" t="str">
        <f>MID(SUVAHAVUJ!AG71,2,1)</f>
        <v xml:space="preserve"> </v>
      </c>
      <c r="EW32" s="1301"/>
      <c r="EX32" s="1301"/>
      <c r="EY32" s="1301"/>
      <c r="EZ32" s="1301"/>
      <c r="FA32" s="1301" t="str">
        <f>MID(SUVAHAVUJ!AG71,3,1)</f>
        <v xml:space="preserve"> </v>
      </c>
      <c r="FB32" s="1301"/>
      <c r="FC32" s="1301"/>
      <c r="FD32" s="1301"/>
      <c r="FE32" s="1301"/>
      <c r="FF32" s="1301"/>
      <c r="FG32" s="1301" t="str">
        <f>MID(SUVAHAVUJ!AG71,4,1)</f>
        <v xml:space="preserve"> </v>
      </c>
      <c r="FH32" s="1301"/>
      <c r="FI32" s="1301"/>
      <c r="FJ32" s="1301"/>
      <c r="FK32" s="1301"/>
      <c r="FL32" s="1301" t="str">
        <f>MID(SUVAHAVUJ!AG71,5,1)</f>
        <v xml:space="preserve"> </v>
      </c>
      <c r="FM32" s="1301"/>
      <c r="FN32" s="1301"/>
      <c r="FO32" s="1301"/>
      <c r="FP32" s="1301"/>
      <c r="FQ32" s="1301"/>
      <c r="FR32" s="1301" t="str">
        <f>MID(SUVAHAVUJ!AG71,6,1)</f>
        <v xml:space="preserve"> </v>
      </c>
      <c r="FS32" s="1301"/>
      <c r="FT32" s="1301"/>
      <c r="FU32" s="1301"/>
      <c r="FV32" s="1301"/>
      <c r="FW32" s="1301" t="str">
        <f>MID(SUVAHAVUJ!AG71,7,1)</f>
        <v xml:space="preserve"> </v>
      </c>
      <c r="FX32" s="1301"/>
      <c r="FY32" s="1301"/>
      <c r="FZ32" s="1301"/>
      <c r="GA32" s="1301"/>
      <c r="GB32" s="1301"/>
      <c r="GC32" s="1301" t="str">
        <f>MID(SUVAHAVUJ!AG71,8,1)</f>
        <v xml:space="preserve"> </v>
      </c>
      <c r="GD32" s="1301"/>
      <c r="GE32" s="1301"/>
      <c r="GF32" s="1301"/>
      <c r="GG32" s="1301"/>
      <c r="GH32" s="1301" t="str">
        <f>MID(SUVAHAVUJ!AG71,9,1)</f>
        <v xml:space="preserve"> </v>
      </c>
      <c r="GI32" s="1301"/>
      <c r="GJ32" s="1301"/>
      <c r="GK32" s="1301"/>
      <c r="GL32" s="1301"/>
      <c r="GM32" s="1301"/>
      <c r="GN32" s="1301" t="str">
        <f>MID(SUVAHAVUJ!AG71,10,1)</f>
        <v xml:space="preserve"> </v>
      </c>
      <c r="GO32" s="1301"/>
      <c r="GP32" s="1301"/>
      <c r="GQ32" s="1301"/>
      <c r="GR32" s="1301"/>
      <c r="GS32" s="1302" t="str">
        <f>MID(SUVAHAVUJ!AG71,11,1)</f>
        <v>0</v>
      </c>
      <c r="GT32" s="1302"/>
      <c r="GU32" s="1302"/>
      <c r="GV32" s="1302"/>
      <c r="GW32" s="1303"/>
    </row>
    <row r="33" spans="1:205" s="142" customFormat="1" ht="23.25" customHeight="1" x14ac:dyDescent="0.2">
      <c r="B33" s="1374" t="s">
        <v>2375</v>
      </c>
      <c r="C33" s="1375"/>
      <c r="D33" s="1375"/>
      <c r="E33" s="1375"/>
      <c r="F33" s="1375"/>
      <c r="G33" s="1375"/>
      <c r="H33" s="1375"/>
      <c r="I33" s="1375"/>
      <c r="J33" s="1375"/>
      <c r="K33" s="1376"/>
      <c r="L33" s="1372" t="s">
        <v>3248</v>
      </c>
      <c r="M33" s="1372"/>
      <c r="N33" s="1372"/>
      <c r="O33" s="1372"/>
      <c r="P33" s="1372"/>
      <c r="Q33" s="1372"/>
      <c r="R33" s="1372"/>
      <c r="S33" s="1372"/>
      <c r="T33" s="1372"/>
      <c r="U33" s="1372"/>
      <c r="V33" s="1372"/>
      <c r="W33" s="1372"/>
      <c r="X33" s="1372"/>
      <c r="Y33" s="1372"/>
      <c r="Z33" s="1372"/>
      <c r="AA33" s="1372"/>
      <c r="AB33" s="1372"/>
      <c r="AC33" s="1372"/>
      <c r="AD33" s="1372"/>
      <c r="AE33" s="1372"/>
      <c r="AF33" s="1372"/>
      <c r="AG33" s="1372"/>
      <c r="AH33" s="1372"/>
      <c r="AI33" s="1372"/>
      <c r="AJ33" s="1372"/>
      <c r="AK33" s="1372"/>
      <c r="AL33" s="1372"/>
      <c r="AM33" s="1372"/>
      <c r="AN33" s="1372"/>
      <c r="AO33" s="1372"/>
      <c r="AP33" s="1372"/>
      <c r="AQ33" s="1310" t="s">
        <v>787</v>
      </c>
      <c r="AR33" s="1310"/>
      <c r="AS33" s="1310"/>
      <c r="AT33" s="1310"/>
      <c r="AU33" s="1310"/>
      <c r="AV33" s="1310"/>
      <c r="AW33" s="1310"/>
      <c r="AX33" s="1310"/>
      <c r="AY33" s="505"/>
      <c r="AZ33" s="506"/>
      <c r="BA33" s="1301" t="str">
        <f>MID(SUVAHAVUJ!AD72,1,1)</f>
        <v xml:space="preserve"> </v>
      </c>
      <c r="BB33" s="1301"/>
      <c r="BC33" s="1301"/>
      <c r="BD33" s="1301"/>
      <c r="BE33" s="1301"/>
      <c r="BF33" s="1301"/>
      <c r="BG33" s="1301" t="str">
        <f>MID(SUVAHAVUJ!AD72,2,1)</f>
        <v xml:space="preserve"> </v>
      </c>
      <c r="BH33" s="1301"/>
      <c r="BI33" s="1301"/>
      <c r="BJ33" s="1301"/>
      <c r="BK33" s="1301"/>
      <c r="BL33" s="1301" t="str">
        <f>MID(SUVAHAVUJ!AD72,3,1)</f>
        <v xml:space="preserve"> </v>
      </c>
      <c r="BM33" s="1301"/>
      <c r="BN33" s="1301"/>
      <c r="BO33" s="1301"/>
      <c r="BP33" s="1301"/>
      <c r="BQ33" s="1301"/>
      <c r="BR33" s="1301" t="str">
        <f>MID(SUVAHAVUJ!AD72,4,1)</f>
        <v xml:space="preserve"> </v>
      </c>
      <c r="BS33" s="1301"/>
      <c r="BT33" s="1301"/>
      <c r="BU33" s="1301"/>
      <c r="BV33" s="1301"/>
      <c r="BW33" s="1301" t="str">
        <f>MID(SUVAHAVUJ!AD72,5,1)</f>
        <v xml:space="preserve"> </v>
      </c>
      <c r="BX33" s="1301"/>
      <c r="BY33" s="1301"/>
      <c r="BZ33" s="1301"/>
      <c r="CA33" s="1301"/>
      <c r="CB33" s="1301"/>
      <c r="CC33" s="1301" t="str">
        <f>MID(SUVAHAVUJ!AD72,6,1)</f>
        <v xml:space="preserve"> </v>
      </c>
      <c r="CD33" s="1301"/>
      <c r="CE33" s="1301"/>
      <c r="CF33" s="1301"/>
      <c r="CG33" s="1301"/>
      <c r="CH33" s="1301" t="str">
        <f>MID(SUVAHAVUJ!AD72,7,1)</f>
        <v xml:space="preserve"> </v>
      </c>
      <c r="CI33" s="1301"/>
      <c r="CJ33" s="1301"/>
      <c r="CK33" s="1301"/>
      <c r="CL33" s="1301"/>
      <c r="CM33" s="1301"/>
      <c r="CN33" s="1301" t="str">
        <f>MID(SUVAHAVUJ!AD72,8,1)</f>
        <v xml:space="preserve"> </v>
      </c>
      <c r="CO33" s="1301"/>
      <c r="CP33" s="1301"/>
      <c r="CQ33" s="1301"/>
      <c r="CR33" s="1301"/>
      <c r="CS33" s="1301" t="str">
        <f>MID(SUVAHAVUJ!AD72,9,1)</f>
        <v xml:space="preserve"> </v>
      </c>
      <c r="CT33" s="1301"/>
      <c r="CU33" s="1301"/>
      <c r="CV33" s="1301"/>
      <c r="CW33" s="1301"/>
      <c r="CX33" s="1301"/>
      <c r="CY33" s="1301" t="str">
        <f>MID(SUVAHAVUJ!AD72,10,1)</f>
        <v xml:space="preserve"> </v>
      </c>
      <c r="CZ33" s="1301"/>
      <c r="DA33" s="1301"/>
      <c r="DB33" s="1301"/>
      <c r="DC33" s="1301"/>
      <c r="DD33" s="1301" t="str">
        <f>MID(SUVAHAVUJ!AD72,11,1)</f>
        <v>0</v>
      </c>
      <c r="DE33" s="1301"/>
      <c r="DF33" s="1301"/>
      <c r="DG33" s="1301"/>
      <c r="DH33" s="1301"/>
      <c r="DI33" s="1304"/>
      <c r="DJ33" s="505"/>
      <c r="DK33" s="506"/>
      <c r="DL33" s="1301" t="str">
        <f>MID(SUVAHAVUJ!AE72,1,1)</f>
        <v xml:space="preserve"> </v>
      </c>
      <c r="DM33" s="1301"/>
      <c r="DN33" s="1301"/>
      <c r="DO33" s="1301"/>
      <c r="DP33" s="1301"/>
      <c r="DQ33" s="1301"/>
      <c r="DR33" s="1301" t="str">
        <f>MID(SUVAHAVUJ!AE72,2,1)</f>
        <v xml:space="preserve"> </v>
      </c>
      <c r="DS33" s="1301"/>
      <c r="DT33" s="1301"/>
      <c r="DU33" s="1301"/>
      <c r="DV33" s="1301"/>
      <c r="DW33" s="1301" t="str">
        <f>MID(SUVAHAVUJ!AE72,3,1)</f>
        <v xml:space="preserve"> </v>
      </c>
      <c r="DX33" s="1301"/>
      <c r="DY33" s="1301"/>
      <c r="DZ33" s="1301"/>
      <c r="EA33" s="1301"/>
      <c r="EB33" s="1301"/>
      <c r="EC33" s="1301" t="str">
        <f>MID(SUVAHAVUJ!AE72,4,1)</f>
        <v xml:space="preserve"> </v>
      </c>
      <c r="ED33" s="1301"/>
      <c r="EE33" s="1301"/>
      <c r="EF33" s="1301"/>
      <c r="EG33" s="1301"/>
      <c r="EH33" s="1301" t="str">
        <f>MID(SUVAHAVUJ!AE72,5,1)</f>
        <v xml:space="preserve"> </v>
      </c>
      <c r="EI33" s="1301"/>
      <c r="EJ33" s="1301"/>
      <c r="EK33" s="1301"/>
      <c r="EL33" s="1301"/>
      <c r="EM33" s="1301"/>
      <c r="EN33" s="1301" t="str">
        <f>MID(SUVAHAVUJ!AE72,6,1)</f>
        <v xml:space="preserve"> </v>
      </c>
      <c r="EO33" s="1301"/>
      <c r="EP33" s="1301"/>
      <c r="EQ33" s="1301"/>
      <c r="ER33" s="1301"/>
      <c r="ES33" s="1301" t="str">
        <f>MID(SUVAHAVUJ!AE72,7,1)</f>
        <v xml:space="preserve"> </v>
      </c>
      <c r="ET33" s="1301"/>
      <c r="EU33" s="1301"/>
      <c r="EV33" s="1301"/>
      <c r="EW33" s="1301"/>
      <c r="EX33" s="1301"/>
      <c r="EY33" s="1301" t="str">
        <f>MID(SUVAHAVUJ!AE72,8,1)</f>
        <v xml:space="preserve"> </v>
      </c>
      <c r="EZ33" s="1301"/>
      <c r="FA33" s="1301"/>
      <c r="FB33" s="1301"/>
      <c r="FC33" s="1301"/>
      <c r="FD33" s="1301" t="str">
        <f>MID(SUVAHAVUJ!AE72,9,1)</f>
        <v xml:space="preserve"> </v>
      </c>
      <c r="FE33" s="1301"/>
      <c r="FF33" s="1301"/>
      <c r="FG33" s="1301"/>
      <c r="FH33" s="1301"/>
      <c r="FI33" s="1301"/>
      <c r="FJ33" s="1301" t="str">
        <f>MID(SUVAHAVUJ!AE72,10,1)</f>
        <v xml:space="preserve"> </v>
      </c>
      <c r="FK33" s="1301"/>
      <c r="FL33" s="1301"/>
      <c r="FM33" s="1301"/>
      <c r="FN33" s="1301"/>
      <c r="FO33" s="1302" t="str">
        <f>MID(SUVAHAVUJ!AE72,11,1)</f>
        <v>0</v>
      </c>
      <c r="FP33" s="1302"/>
      <c r="FQ33" s="1302"/>
      <c r="FR33" s="1302"/>
      <c r="FS33" s="1303"/>
      <c r="FT33" s="1306"/>
      <c r="FU33" s="1306"/>
      <c r="FV33" s="1306"/>
      <c r="FW33" s="1306"/>
      <c r="FX33" s="1306"/>
      <c r="FY33" s="1306"/>
      <c r="FZ33" s="1306"/>
      <c r="GA33" s="1306"/>
      <c r="GB33" s="1306"/>
      <c r="GC33" s="1306"/>
      <c r="GD33" s="1306"/>
      <c r="GE33" s="1306"/>
      <c r="GF33" s="1306"/>
      <c r="GG33" s="1306"/>
      <c r="GH33" s="1306"/>
      <c r="GI33" s="1306"/>
      <c r="GJ33" s="1306"/>
      <c r="GK33" s="1306"/>
      <c r="GL33" s="1306"/>
      <c r="GM33" s="1306"/>
      <c r="GN33" s="1306"/>
      <c r="GO33" s="1306"/>
      <c r="GP33" s="1306"/>
      <c r="GQ33" s="1306"/>
      <c r="GR33" s="1306"/>
      <c r="GS33" s="1306"/>
      <c r="GT33" s="1306"/>
      <c r="GU33" s="1306"/>
      <c r="GV33" s="1306"/>
      <c r="GW33" s="1306"/>
    </row>
    <row r="34" spans="1:205" ht="23.25" customHeight="1" x14ac:dyDescent="0.2">
      <c r="B34" s="1377"/>
      <c r="C34" s="1378"/>
      <c r="D34" s="1378"/>
      <c r="E34" s="1378"/>
      <c r="F34" s="1378"/>
      <c r="G34" s="1378"/>
      <c r="H34" s="1378"/>
      <c r="I34" s="1378"/>
      <c r="J34" s="1378"/>
      <c r="K34" s="1379"/>
      <c r="L34" s="1372"/>
      <c r="M34" s="1372"/>
      <c r="N34" s="1372"/>
      <c r="O34" s="1372"/>
      <c r="P34" s="1372"/>
      <c r="Q34" s="1372"/>
      <c r="R34" s="1372"/>
      <c r="S34" s="1372"/>
      <c r="T34" s="1372"/>
      <c r="U34" s="1372"/>
      <c r="V34" s="1372"/>
      <c r="W34" s="1372"/>
      <c r="X34" s="1372"/>
      <c r="Y34" s="1372"/>
      <c r="Z34" s="1372"/>
      <c r="AA34" s="1372"/>
      <c r="AB34" s="1372"/>
      <c r="AC34" s="1372"/>
      <c r="AD34" s="1372"/>
      <c r="AE34" s="1372"/>
      <c r="AF34" s="1372"/>
      <c r="AG34" s="1372"/>
      <c r="AH34" s="1372"/>
      <c r="AI34" s="1372"/>
      <c r="AJ34" s="1372"/>
      <c r="AK34" s="1372"/>
      <c r="AL34" s="1372"/>
      <c r="AM34" s="1372"/>
      <c r="AN34" s="1372"/>
      <c r="AO34" s="1372"/>
      <c r="AP34" s="1372"/>
      <c r="AQ34" s="1310"/>
      <c r="AR34" s="1310"/>
      <c r="AS34" s="1310"/>
      <c r="AT34" s="1310"/>
      <c r="AU34" s="1310"/>
      <c r="AV34" s="1310"/>
      <c r="AW34" s="1310"/>
      <c r="AX34" s="1310"/>
      <c r="AY34" s="505"/>
      <c r="AZ34" s="506"/>
      <c r="BA34" s="1301" t="str">
        <f>MID(SUVAHAVUJ!AF72,1,1)</f>
        <v xml:space="preserve"> </v>
      </c>
      <c r="BB34" s="1301"/>
      <c r="BC34" s="1301"/>
      <c r="BD34" s="1301"/>
      <c r="BE34" s="1301"/>
      <c r="BF34" s="1301"/>
      <c r="BG34" s="1301" t="str">
        <f>MID(SUVAHAVUJ!AF72,2,1)</f>
        <v xml:space="preserve"> </v>
      </c>
      <c r="BH34" s="1301"/>
      <c r="BI34" s="1301"/>
      <c r="BJ34" s="1301"/>
      <c r="BK34" s="1301"/>
      <c r="BL34" s="1301" t="str">
        <f>MID(SUVAHAVUJ!AF72,3,1)</f>
        <v xml:space="preserve"> </v>
      </c>
      <c r="BM34" s="1301"/>
      <c r="BN34" s="1301"/>
      <c r="BO34" s="1301"/>
      <c r="BP34" s="1301"/>
      <c r="BQ34" s="1301"/>
      <c r="BR34" s="1301" t="str">
        <f>MID(SUVAHAVUJ!AF72,4,1)</f>
        <v xml:space="preserve"> </v>
      </c>
      <c r="BS34" s="1301"/>
      <c r="BT34" s="1301"/>
      <c r="BU34" s="1301"/>
      <c r="BV34" s="1301"/>
      <c r="BW34" s="1301" t="str">
        <f>MID(SUVAHAVUJ!AF72,5,1)</f>
        <v xml:space="preserve"> </v>
      </c>
      <c r="BX34" s="1301"/>
      <c r="BY34" s="1301"/>
      <c r="BZ34" s="1301"/>
      <c r="CA34" s="1301"/>
      <c r="CB34" s="1301"/>
      <c r="CC34" s="1301" t="str">
        <f>MID(SUVAHAVUJ!AF72,6,1)</f>
        <v xml:space="preserve"> </v>
      </c>
      <c r="CD34" s="1301"/>
      <c r="CE34" s="1301"/>
      <c r="CF34" s="1301"/>
      <c r="CG34" s="1301"/>
      <c r="CH34" s="1301" t="str">
        <f>MID(SUVAHAVUJ!AF72,7,1)</f>
        <v xml:space="preserve"> </v>
      </c>
      <c r="CI34" s="1301"/>
      <c r="CJ34" s="1301"/>
      <c r="CK34" s="1301"/>
      <c r="CL34" s="1301"/>
      <c r="CM34" s="1301"/>
      <c r="CN34" s="1301" t="str">
        <f>MID(SUVAHAVUJ!AF72,8,1)</f>
        <v xml:space="preserve"> </v>
      </c>
      <c r="CO34" s="1301"/>
      <c r="CP34" s="1301"/>
      <c r="CQ34" s="1301"/>
      <c r="CR34" s="1301"/>
      <c r="CS34" s="1301" t="str">
        <f>MID(SUVAHAVUJ!AF72,9,1)</f>
        <v xml:space="preserve"> </v>
      </c>
      <c r="CT34" s="1301"/>
      <c r="CU34" s="1301"/>
      <c r="CV34" s="1301"/>
      <c r="CW34" s="1301"/>
      <c r="CX34" s="1301"/>
      <c r="CY34" s="1301" t="str">
        <f>MID(SUVAHAVUJ!AF72,10,1)</f>
        <v xml:space="preserve"> </v>
      </c>
      <c r="CZ34" s="1301"/>
      <c r="DA34" s="1301"/>
      <c r="DB34" s="1301"/>
      <c r="DC34" s="1301"/>
      <c r="DD34" s="1301" t="str">
        <f>MID(SUVAHAVUJ!AF72,11,1)</f>
        <v>0</v>
      </c>
      <c r="DE34" s="1301"/>
      <c r="DF34" s="1301"/>
      <c r="DG34" s="1301"/>
      <c r="DH34" s="1301"/>
      <c r="DI34" s="1304"/>
      <c r="DJ34" s="1305"/>
      <c r="DK34" s="1305"/>
      <c r="DL34" s="1305"/>
      <c r="DM34" s="1305"/>
      <c r="DN34" s="1305"/>
      <c r="DO34" s="1305"/>
      <c r="DP34" s="1305"/>
      <c r="DQ34" s="1305"/>
      <c r="DR34" s="1305"/>
      <c r="DS34" s="1305"/>
      <c r="DT34" s="1305"/>
      <c r="DU34" s="1305"/>
      <c r="DV34" s="1305"/>
      <c r="DW34" s="1305"/>
      <c r="DX34" s="1305"/>
      <c r="DY34" s="1305"/>
      <c r="DZ34" s="1305"/>
      <c r="EA34" s="1305"/>
      <c r="EB34" s="1305"/>
      <c r="EC34" s="1305"/>
      <c r="ED34" s="1305"/>
      <c r="EE34" s="1305"/>
      <c r="EF34" s="1305"/>
      <c r="EG34" s="1305"/>
      <c r="EH34" s="1305"/>
      <c r="EI34" s="1305"/>
      <c r="EJ34" s="1305"/>
      <c r="EK34" s="1305"/>
      <c r="EL34" s="1305"/>
      <c r="EM34" s="1305"/>
      <c r="EN34" s="505"/>
      <c r="EO34" s="506"/>
      <c r="EP34" s="1301" t="str">
        <f>MID(SUVAHAVUJ!AG72,1,1)</f>
        <v xml:space="preserve"> </v>
      </c>
      <c r="EQ34" s="1301"/>
      <c r="ER34" s="1301"/>
      <c r="ES34" s="1301"/>
      <c r="ET34" s="1301"/>
      <c r="EU34" s="1301"/>
      <c r="EV34" s="1301" t="str">
        <f>MID(SUVAHAVUJ!AG72,2,1)</f>
        <v xml:space="preserve"> </v>
      </c>
      <c r="EW34" s="1301"/>
      <c r="EX34" s="1301"/>
      <c r="EY34" s="1301"/>
      <c r="EZ34" s="1301"/>
      <c r="FA34" s="1301" t="str">
        <f>MID(SUVAHAVUJ!AG72,3,1)</f>
        <v xml:space="preserve"> </v>
      </c>
      <c r="FB34" s="1301"/>
      <c r="FC34" s="1301"/>
      <c r="FD34" s="1301"/>
      <c r="FE34" s="1301"/>
      <c r="FF34" s="1301"/>
      <c r="FG34" s="1301" t="str">
        <f>MID(SUVAHAVUJ!AG72,4,1)</f>
        <v xml:space="preserve"> </v>
      </c>
      <c r="FH34" s="1301"/>
      <c r="FI34" s="1301"/>
      <c r="FJ34" s="1301"/>
      <c r="FK34" s="1301"/>
      <c r="FL34" s="1301" t="str">
        <f>MID(SUVAHAVUJ!AG72,5,1)</f>
        <v xml:space="preserve"> </v>
      </c>
      <c r="FM34" s="1301"/>
      <c r="FN34" s="1301"/>
      <c r="FO34" s="1301"/>
      <c r="FP34" s="1301"/>
      <c r="FQ34" s="1301"/>
      <c r="FR34" s="1301" t="str">
        <f>MID(SUVAHAVUJ!AG72,6,1)</f>
        <v xml:space="preserve"> </v>
      </c>
      <c r="FS34" s="1301"/>
      <c r="FT34" s="1301"/>
      <c r="FU34" s="1301"/>
      <c r="FV34" s="1301"/>
      <c r="FW34" s="1301" t="str">
        <f>MID(SUVAHAVUJ!AG72,7,1)</f>
        <v xml:space="preserve"> </v>
      </c>
      <c r="FX34" s="1301"/>
      <c r="FY34" s="1301"/>
      <c r="FZ34" s="1301"/>
      <c r="GA34" s="1301"/>
      <c r="GB34" s="1301"/>
      <c r="GC34" s="1301" t="str">
        <f>MID(SUVAHAVUJ!AG72,8,1)</f>
        <v xml:space="preserve"> </v>
      </c>
      <c r="GD34" s="1301"/>
      <c r="GE34" s="1301"/>
      <c r="GF34" s="1301"/>
      <c r="GG34" s="1301"/>
      <c r="GH34" s="1301" t="str">
        <f>MID(SUVAHAVUJ!AG72,9,1)</f>
        <v xml:space="preserve"> </v>
      </c>
      <c r="GI34" s="1301"/>
      <c r="GJ34" s="1301"/>
      <c r="GK34" s="1301"/>
      <c r="GL34" s="1301"/>
      <c r="GM34" s="1301"/>
      <c r="GN34" s="1301" t="str">
        <f>MID(SUVAHAVUJ!AG72,10,1)</f>
        <v xml:space="preserve"> </v>
      </c>
      <c r="GO34" s="1301"/>
      <c r="GP34" s="1301"/>
      <c r="GQ34" s="1301"/>
      <c r="GR34" s="1301"/>
      <c r="GS34" s="1302" t="str">
        <f>MID(SUVAHAVUJ!AG72,11,1)</f>
        <v>0</v>
      </c>
      <c r="GT34" s="1302"/>
      <c r="GU34" s="1302"/>
      <c r="GV34" s="1302"/>
      <c r="GW34" s="1303"/>
    </row>
    <row r="35" spans="1:205" ht="12" customHeight="1" x14ac:dyDescent="0.2">
      <c r="A35" s="511"/>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498"/>
      <c r="GR35" s="498"/>
      <c r="GS35" s="498"/>
      <c r="GT35" s="498"/>
      <c r="GU35" s="498"/>
      <c r="GV35" s="498"/>
      <c r="GW35" s="512"/>
    </row>
    <row r="36" spans="1:205" ht="12.75" customHeight="1" thickBot="1" x14ac:dyDescent="0.25">
      <c r="A36" s="513"/>
      <c r="B36" s="501"/>
      <c r="C36" s="501"/>
      <c r="D36" s="501"/>
      <c r="E36" s="501"/>
      <c r="F36" s="501"/>
      <c r="G36" s="501"/>
      <c r="H36" s="501"/>
      <c r="I36" s="501"/>
      <c r="J36" s="501"/>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501"/>
      <c r="GR36" s="501"/>
      <c r="GS36" s="501"/>
      <c r="GT36" s="501"/>
      <c r="GU36" s="501"/>
      <c r="GV36" s="501"/>
      <c r="GW36" s="502"/>
    </row>
    <row r="37" spans="1:205" ht="9" customHeight="1" thickTop="1" x14ac:dyDescent="0.2">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c r="ED37" s="142"/>
      <c r="EE37" s="142"/>
      <c r="EF37" s="142"/>
      <c r="EG37" s="142"/>
      <c r="EH37" s="142"/>
      <c r="EI37" s="142"/>
      <c r="EJ37" s="142"/>
      <c r="EK37" s="142"/>
      <c r="EL37" s="142"/>
      <c r="EM37" s="142"/>
      <c r="EN37" s="142"/>
      <c r="EO37" s="142"/>
      <c r="EP37" s="142"/>
      <c r="EQ37" s="142"/>
      <c r="ER37" s="142"/>
      <c r="ES37" s="142"/>
      <c r="ET37" s="142"/>
      <c r="EU37" s="142"/>
      <c r="EV37" s="142"/>
      <c r="EW37" s="142"/>
      <c r="EX37" s="142"/>
      <c r="EY37" s="142"/>
      <c r="EZ37" s="142"/>
      <c r="FA37" s="142"/>
      <c r="FB37" s="142"/>
      <c r="FC37" s="142"/>
      <c r="FD37" s="142"/>
      <c r="FE37" s="142"/>
      <c r="FF37" s="142"/>
      <c r="FG37" s="142"/>
      <c r="FH37" s="142"/>
      <c r="FI37" s="142"/>
      <c r="FJ37" s="142"/>
      <c r="FK37" s="142"/>
      <c r="FL37" s="142"/>
      <c r="FM37" s="142"/>
      <c r="FN37" s="142"/>
      <c r="FO37" s="142"/>
      <c r="FP37" s="142"/>
      <c r="FQ37" s="142"/>
      <c r="FR37" s="142"/>
      <c r="FS37" s="142"/>
      <c r="FT37" s="142"/>
      <c r="FU37" s="142"/>
      <c r="FV37" s="142"/>
      <c r="FW37" s="142"/>
      <c r="FX37" s="142"/>
      <c r="FY37" s="142"/>
      <c r="FZ37" s="142"/>
      <c r="GA37" s="142"/>
      <c r="GB37" s="142"/>
      <c r="GC37" s="142"/>
      <c r="GD37" s="142"/>
      <c r="GE37" s="142"/>
      <c r="GF37" s="142"/>
      <c r="GG37" s="142"/>
      <c r="GH37" s="142"/>
      <c r="GI37" s="142"/>
      <c r="GJ37" s="142"/>
      <c r="GK37" s="142"/>
      <c r="GL37" s="142"/>
      <c r="GM37" s="142"/>
      <c r="GN37" s="142"/>
      <c r="GO37" s="142"/>
      <c r="GP37" s="142"/>
      <c r="GQ37" s="142"/>
      <c r="GR37" s="142"/>
      <c r="GS37" s="142"/>
      <c r="GT37" s="142"/>
      <c r="GU37" s="142"/>
    </row>
    <row r="38" spans="1:205" ht="3.75" customHeight="1" x14ac:dyDescent="0.2">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c r="GF38" s="142"/>
      <c r="GG38" s="142"/>
      <c r="GH38" s="142"/>
      <c r="GI38" s="142"/>
      <c r="GJ38" s="142"/>
      <c r="GK38" s="142"/>
      <c r="GL38" s="142"/>
      <c r="GM38" s="142"/>
      <c r="GN38" s="142"/>
      <c r="GO38" s="142"/>
      <c r="GP38" s="142"/>
      <c r="GQ38" s="142"/>
      <c r="GR38" s="142"/>
      <c r="GS38" s="142"/>
      <c r="GT38" s="142"/>
      <c r="GU38" s="142"/>
    </row>
  </sheetData>
  <mergeCells count="704">
    <mergeCell ref="FC4:GW5"/>
    <mergeCell ref="B5:K5"/>
    <mergeCell ref="AY5:BD6"/>
    <mergeCell ref="BE5:DI5"/>
    <mergeCell ref="DJ5:FB5"/>
    <mergeCell ref="BE6:DI6"/>
    <mergeCell ref="DJ6:FB6"/>
    <mergeCell ref="FC6:GW6"/>
    <mergeCell ref="AK2:AR2"/>
    <mergeCell ref="AT2:CS2"/>
    <mergeCell ref="CW2:DC2"/>
    <mergeCell ref="DE2:EU2"/>
    <mergeCell ref="B4:K4"/>
    <mergeCell ref="L4:AP6"/>
    <mergeCell ref="AQ4:AX6"/>
    <mergeCell ref="AY4:FB4"/>
    <mergeCell ref="B6:K6"/>
    <mergeCell ref="I2:AI2"/>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45"/>
      <c r="C2" s="503"/>
      <c r="D2" s="503"/>
      <c r="E2" s="503"/>
      <c r="F2" s="503"/>
      <c r="G2" s="503"/>
      <c r="H2" s="503"/>
      <c r="J2" s="1359" t="s">
        <v>3272</v>
      </c>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59"/>
      <c r="AJ2" s="1360"/>
      <c r="AK2" s="1336" t="s">
        <v>826</v>
      </c>
      <c r="AL2" s="1337"/>
      <c r="AM2" s="1337"/>
      <c r="AN2" s="1337"/>
      <c r="AO2" s="1337"/>
      <c r="AP2" s="1337"/>
      <c r="AQ2" s="1337"/>
      <c r="AR2" s="1337"/>
      <c r="AS2" s="496"/>
      <c r="AT2" s="1334" t="str">
        <f>'002'!$AT$2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34" t="str">
        <f>'002'!$DE$2</f>
        <v>31646751</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503"/>
      <c r="GR2" s="503"/>
      <c r="GS2" s="503"/>
      <c r="GT2" s="503"/>
      <c r="GU2" s="503"/>
      <c r="GV2" s="503"/>
      <c r="GW2" s="504"/>
    </row>
    <row r="3" spans="2:205" ht="3" customHeight="1" thickBot="1" x14ac:dyDescent="0.25"/>
    <row r="4" spans="2:205" ht="11.25" customHeight="1" x14ac:dyDescent="0.2">
      <c r="B4" s="1328" t="s">
        <v>3206</v>
      </c>
      <c r="C4" s="1329"/>
      <c r="D4" s="1329"/>
      <c r="E4" s="1329"/>
      <c r="F4" s="1329"/>
      <c r="G4" s="1329"/>
      <c r="H4" s="1329"/>
      <c r="I4" s="1329"/>
      <c r="J4" s="1329"/>
      <c r="K4" s="1330"/>
      <c r="L4" s="1390" t="s">
        <v>3187</v>
      </c>
      <c r="M4" s="1391"/>
      <c r="N4" s="1391"/>
      <c r="O4" s="1391"/>
      <c r="P4" s="1391"/>
      <c r="Q4" s="1391"/>
      <c r="R4" s="1391"/>
      <c r="S4" s="1391"/>
      <c r="T4" s="1391"/>
      <c r="U4" s="1391"/>
      <c r="V4" s="1391"/>
      <c r="W4" s="1391"/>
      <c r="X4" s="1391"/>
      <c r="Y4" s="1391"/>
      <c r="Z4" s="1391"/>
      <c r="AA4" s="1391"/>
      <c r="AB4" s="1391"/>
      <c r="AC4" s="1391"/>
      <c r="AD4" s="1391"/>
      <c r="AE4" s="1391"/>
      <c r="AF4" s="1391"/>
      <c r="AG4" s="1391"/>
      <c r="AH4" s="1391"/>
      <c r="AI4" s="1391"/>
      <c r="AJ4" s="1391"/>
      <c r="AK4" s="1391"/>
      <c r="AL4" s="1391"/>
      <c r="AM4" s="1391"/>
      <c r="AN4" s="1391"/>
      <c r="AO4" s="1391"/>
      <c r="AP4" s="1391"/>
      <c r="AQ4" s="1392" t="s">
        <v>3186</v>
      </c>
      <c r="AR4" s="1393"/>
      <c r="AS4" s="1393"/>
      <c r="AT4" s="1393"/>
      <c r="AU4" s="1393"/>
      <c r="AV4" s="1393"/>
      <c r="AW4" s="1393"/>
      <c r="AX4" s="1394"/>
      <c r="AY4" s="1395" t="s">
        <v>799</v>
      </c>
      <c r="AZ4" s="1396"/>
      <c r="BA4" s="1396"/>
      <c r="BB4" s="1396"/>
      <c r="BC4" s="1396"/>
      <c r="BD4" s="1396"/>
      <c r="BE4" s="1396"/>
      <c r="BF4" s="1396"/>
      <c r="BG4" s="1396"/>
      <c r="BH4" s="1396"/>
      <c r="BI4" s="1396"/>
      <c r="BJ4" s="1396"/>
      <c r="BK4" s="1396"/>
      <c r="BL4" s="1396"/>
      <c r="BM4" s="1396"/>
      <c r="BN4" s="1396"/>
      <c r="BO4" s="1396"/>
      <c r="BP4" s="1396"/>
      <c r="BQ4" s="1396"/>
      <c r="BR4" s="1396"/>
      <c r="BS4" s="1396"/>
      <c r="BT4" s="1396"/>
      <c r="BU4" s="1396"/>
      <c r="BV4" s="1396"/>
      <c r="BW4" s="1396"/>
      <c r="BX4" s="1396"/>
      <c r="BY4" s="1396"/>
      <c r="BZ4" s="1396"/>
      <c r="CA4" s="1396"/>
      <c r="CB4" s="1396"/>
      <c r="CC4" s="1396"/>
      <c r="CD4" s="1396"/>
      <c r="CE4" s="1396"/>
      <c r="CF4" s="1396"/>
      <c r="CG4" s="1396"/>
      <c r="CH4" s="1396"/>
      <c r="CI4" s="1396"/>
      <c r="CJ4" s="1396"/>
      <c r="CK4" s="1396"/>
      <c r="CL4" s="1396"/>
      <c r="CM4" s="1396"/>
      <c r="CN4" s="1396"/>
      <c r="CO4" s="1396"/>
      <c r="CP4" s="1396"/>
      <c r="CQ4" s="1396"/>
      <c r="CR4" s="1396"/>
      <c r="CS4" s="1396"/>
      <c r="CT4" s="1396"/>
      <c r="CU4" s="1396"/>
      <c r="CV4" s="1396"/>
      <c r="CW4" s="1396"/>
      <c r="CX4" s="1396"/>
      <c r="CY4" s="1396"/>
      <c r="CZ4" s="1396"/>
      <c r="DA4" s="1396"/>
      <c r="DB4" s="1396"/>
      <c r="DC4" s="1396"/>
      <c r="DD4" s="1396"/>
      <c r="DE4" s="1396"/>
      <c r="DF4" s="1396"/>
      <c r="DG4" s="1396"/>
      <c r="DH4" s="1396"/>
      <c r="DI4" s="1396"/>
      <c r="DJ4" s="1396"/>
      <c r="DK4" s="1396"/>
      <c r="DL4" s="1396"/>
      <c r="DM4" s="1396"/>
      <c r="DN4" s="1396"/>
      <c r="DO4" s="1396"/>
      <c r="DP4" s="1396"/>
      <c r="DQ4" s="1396"/>
      <c r="DR4" s="1396"/>
      <c r="DS4" s="1396"/>
      <c r="DT4" s="1396"/>
      <c r="DU4" s="1396"/>
      <c r="DV4" s="1396"/>
      <c r="DW4" s="1396"/>
      <c r="DX4" s="1396"/>
      <c r="DY4" s="1396"/>
      <c r="DZ4" s="1396"/>
      <c r="EA4" s="1396"/>
      <c r="EB4" s="1396"/>
      <c r="EC4" s="1396"/>
      <c r="ED4" s="1396"/>
      <c r="EE4" s="1396"/>
      <c r="EF4" s="1396"/>
      <c r="EG4" s="1396"/>
      <c r="EH4" s="1396"/>
      <c r="EI4" s="1396"/>
      <c r="EJ4" s="1396"/>
      <c r="EK4" s="1396"/>
      <c r="EL4" s="1396"/>
      <c r="EM4" s="1396"/>
      <c r="EN4" s="1396"/>
      <c r="EO4" s="1396"/>
      <c r="EP4" s="1396"/>
      <c r="EQ4" s="1396"/>
      <c r="ER4" s="1396"/>
      <c r="ES4" s="1396"/>
      <c r="ET4" s="1396"/>
      <c r="EU4" s="1396"/>
      <c r="EV4" s="1396"/>
      <c r="EW4" s="1396"/>
      <c r="EX4" s="1396"/>
      <c r="EY4" s="1396"/>
      <c r="EZ4" s="1396"/>
      <c r="FA4" s="1396"/>
      <c r="FB4" s="1397"/>
      <c r="FC4" s="1382" t="s">
        <v>3205</v>
      </c>
      <c r="FD4" s="1383"/>
      <c r="FE4" s="1383"/>
      <c r="FF4" s="1383"/>
      <c r="FG4" s="1383"/>
      <c r="FH4" s="1383"/>
      <c r="FI4" s="1383"/>
      <c r="FJ4" s="1383"/>
      <c r="FK4" s="1383"/>
      <c r="FL4" s="1383"/>
      <c r="FM4" s="1383"/>
      <c r="FN4" s="1383"/>
      <c r="FO4" s="1383"/>
      <c r="FP4" s="1383"/>
      <c r="FQ4" s="1383"/>
      <c r="FR4" s="1383"/>
      <c r="FS4" s="1383"/>
      <c r="FT4" s="1383"/>
      <c r="FU4" s="1383"/>
      <c r="FV4" s="1383"/>
      <c r="FW4" s="1383"/>
      <c r="FX4" s="1383"/>
      <c r="FY4" s="1383"/>
      <c r="FZ4" s="1383"/>
      <c r="GA4" s="1383"/>
      <c r="GB4" s="1383"/>
      <c r="GC4" s="1383"/>
      <c r="GD4" s="1383"/>
      <c r="GE4" s="1383"/>
      <c r="GF4" s="1383"/>
      <c r="GG4" s="1383"/>
      <c r="GH4" s="1383"/>
      <c r="GI4" s="1383"/>
      <c r="GJ4" s="1383"/>
      <c r="GK4" s="1383"/>
      <c r="GL4" s="1383"/>
      <c r="GM4" s="1383"/>
      <c r="GN4" s="1383"/>
      <c r="GO4" s="1383"/>
      <c r="GP4" s="1383"/>
      <c r="GQ4" s="1383"/>
      <c r="GR4" s="1383"/>
      <c r="GS4" s="1383"/>
      <c r="GT4" s="1383"/>
      <c r="GU4" s="1383"/>
      <c r="GV4" s="1383"/>
      <c r="GW4" s="1384"/>
    </row>
    <row r="5" spans="2:205" ht="11.25" customHeight="1" x14ac:dyDescent="0.2">
      <c r="B5" s="1331" t="s">
        <v>3267</v>
      </c>
      <c r="C5" s="1332"/>
      <c r="D5" s="1332"/>
      <c r="E5" s="1332"/>
      <c r="F5" s="1332"/>
      <c r="G5" s="1332"/>
      <c r="H5" s="1332"/>
      <c r="I5" s="1332"/>
      <c r="J5" s="1332"/>
      <c r="K5" s="1333"/>
      <c r="L5" s="1340"/>
      <c r="M5" s="1341"/>
      <c r="N5" s="1341"/>
      <c r="O5" s="1341"/>
      <c r="P5" s="1341"/>
      <c r="Q5" s="1341"/>
      <c r="R5" s="1341"/>
      <c r="S5" s="1341"/>
      <c r="T5" s="1341"/>
      <c r="U5" s="1341"/>
      <c r="V5" s="1341"/>
      <c r="W5" s="1341"/>
      <c r="X5" s="1341"/>
      <c r="Y5" s="1341"/>
      <c r="Z5" s="1341"/>
      <c r="AA5" s="1341"/>
      <c r="AB5" s="1341"/>
      <c r="AC5" s="1341"/>
      <c r="AD5" s="1341"/>
      <c r="AE5" s="1341"/>
      <c r="AF5" s="1341"/>
      <c r="AG5" s="1341"/>
      <c r="AH5" s="1341"/>
      <c r="AI5" s="1341"/>
      <c r="AJ5" s="1341"/>
      <c r="AK5" s="1341"/>
      <c r="AL5" s="1341"/>
      <c r="AM5" s="1341"/>
      <c r="AN5" s="1341"/>
      <c r="AO5" s="1341"/>
      <c r="AP5" s="1341"/>
      <c r="AQ5" s="1347"/>
      <c r="AR5" s="1348"/>
      <c r="AS5" s="1348"/>
      <c r="AT5" s="1348"/>
      <c r="AU5" s="1348"/>
      <c r="AV5" s="1348"/>
      <c r="AW5" s="1348"/>
      <c r="AX5" s="1349"/>
      <c r="AY5" s="1386">
        <v>1</v>
      </c>
      <c r="AZ5" s="1387"/>
      <c r="BA5" s="1387"/>
      <c r="BB5" s="1387"/>
      <c r="BC5" s="1387"/>
      <c r="BD5" s="1388"/>
      <c r="BE5" s="1361" t="s">
        <v>3185</v>
      </c>
      <c r="BF5" s="1362"/>
      <c r="BG5" s="1362"/>
      <c r="BH5" s="1362"/>
      <c r="BI5" s="1362"/>
      <c r="BJ5" s="1362"/>
      <c r="BK5" s="1362"/>
      <c r="BL5" s="1362"/>
      <c r="BM5" s="1362"/>
      <c r="BN5" s="1362"/>
      <c r="BO5" s="1362"/>
      <c r="BP5" s="1362"/>
      <c r="BQ5" s="1362"/>
      <c r="BR5" s="1362"/>
      <c r="BS5" s="1362"/>
      <c r="BT5" s="1362"/>
      <c r="BU5" s="1362"/>
      <c r="BV5" s="1362"/>
      <c r="BW5" s="1362"/>
      <c r="BX5" s="1362"/>
      <c r="BY5" s="1362"/>
      <c r="BZ5" s="1362"/>
      <c r="CA5" s="1362"/>
      <c r="CB5" s="1362"/>
      <c r="CC5" s="1362"/>
      <c r="CD5" s="1362"/>
      <c r="CE5" s="1362"/>
      <c r="CF5" s="1362"/>
      <c r="CG5" s="1362"/>
      <c r="CH5" s="1362"/>
      <c r="CI5" s="1362"/>
      <c r="CJ5" s="1362"/>
      <c r="CK5" s="1362"/>
      <c r="CL5" s="1362"/>
      <c r="CM5" s="1362"/>
      <c r="CN5" s="1362"/>
      <c r="CO5" s="1362"/>
      <c r="CP5" s="1362"/>
      <c r="CQ5" s="1362"/>
      <c r="CR5" s="1362"/>
      <c r="CS5" s="1362"/>
      <c r="CT5" s="1362"/>
      <c r="CU5" s="1362"/>
      <c r="CV5" s="1362"/>
      <c r="CW5" s="1362"/>
      <c r="CX5" s="1362"/>
      <c r="CY5" s="1362"/>
      <c r="CZ5" s="1362"/>
      <c r="DA5" s="1362"/>
      <c r="DB5" s="1362"/>
      <c r="DC5" s="1362"/>
      <c r="DD5" s="1362"/>
      <c r="DE5" s="1362"/>
      <c r="DF5" s="1362"/>
      <c r="DG5" s="1362"/>
      <c r="DH5" s="1362"/>
      <c r="DI5" s="1363"/>
      <c r="DJ5" s="1367" t="s">
        <v>3203</v>
      </c>
      <c r="DK5" s="1368"/>
      <c r="DL5" s="1368"/>
      <c r="DM5" s="1368"/>
      <c r="DN5" s="1368"/>
      <c r="DO5" s="1368"/>
      <c r="DP5" s="1368"/>
      <c r="DQ5" s="1368"/>
      <c r="DR5" s="1368"/>
      <c r="DS5" s="1368"/>
      <c r="DT5" s="1368"/>
      <c r="DU5" s="1368"/>
      <c r="DV5" s="1368"/>
      <c r="DW5" s="1368"/>
      <c r="DX5" s="1368"/>
      <c r="DY5" s="1368"/>
      <c r="DZ5" s="1368"/>
      <c r="EA5" s="1368"/>
      <c r="EB5" s="1368"/>
      <c r="EC5" s="1368"/>
      <c r="ED5" s="1368"/>
      <c r="EE5" s="1368"/>
      <c r="EF5" s="1368"/>
      <c r="EG5" s="1368"/>
      <c r="EH5" s="1368"/>
      <c r="EI5" s="1368"/>
      <c r="EJ5" s="1368"/>
      <c r="EK5" s="1368"/>
      <c r="EL5" s="1368"/>
      <c r="EM5" s="1368"/>
      <c r="EN5" s="1368"/>
      <c r="EO5" s="1368"/>
      <c r="EP5" s="1368"/>
      <c r="EQ5" s="1368"/>
      <c r="ER5" s="1368"/>
      <c r="ES5" s="1368"/>
      <c r="ET5" s="1368"/>
      <c r="EU5" s="1368"/>
      <c r="EV5" s="1368"/>
      <c r="EW5" s="1368"/>
      <c r="EX5" s="1368"/>
      <c r="EY5" s="1368"/>
      <c r="EZ5" s="1368"/>
      <c r="FA5" s="1368"/>
      <c r="FB5" s="1369"/>
      <c r="FC5" s="1324"/>
      <c r="FD5" s="1325"/>
      <c r="FE5" s="1325"/>
      <c r="FF5" s="1325"/>
      <c r="FG5" s="1325"/>
      <c r="FH5" s="1325"/>
      <c r="FI5" s="1325"/>
      <c r="FJ5" s="1325"/>
      <c r="FK5" s="1325"/>
      <c r="FL5" s="1325"/>
      <c r="FM5" s="1325"/>
      <c r="FN5" s="1325"/>
      <c r="FO5" s="1325"/>
      <c r="FP5" s="1325"/>
      <c r="FQ5" s="1325"/>
      <c r="FR5" s="1325"/>
      <c r="FS5" s="1325"/>
      <c r="FT5" s="1325"/>
      <c r="FU5" s="1325"/>
      <c r="FV5" s="1325"/>
      <c r="FW5" s="1325"/>
      <c r="FX5" s="1325"/>
      <c r="FY5" s="1325"/>
      <c r="FZ5" s="1325"/>
      <c r="GA5" s="1325"/>
      <c r="GB5" s="1325"/>
      <c r="GC5" s="1325"/>
      <c r="GD5" s="1325"/>
      <c r="GE5" s="1325"/>
      <c r="GF5" s="1325"/>
      <c r="GG5" s="1325"/>
      <c r="GH5" s="1325"/>
      <c r="GI5" s="1325"/>
      <c r="GJ5" s="1325"/>
      <c r="GK5" s="1325"/>
      <c r="GL5" s="1325"/>
      <c r="GM5" s="1325"/>
      <c r="GN5" s="1325"/>
      <c r="GO5" s="1325"/>
      <c r="GP5" s="1325"/>
      <c r="GQ5" s="1325"/>
      <c r="GR5" s="1325"/>
      <c r="GS5" s="1325"/>
      <c r="GT5" s="1325"/>
      <c r="GU5" s="1325"/>
      <c r="GV5" s="1325"/>
      <c r="GW5" s="1385"/>
    </row>
    <row r="6" spans="2:205" ht="10.5" customHeight="1" x14ac:dyDescent="0.2">
      <c r="B6" s="1356" t="s">
        <v>800</v>
      </c>
      <c r="C6" s="1357"/>
      <c r="D6" s="1357"/>
      <c r="E6" s="1357"/>
      <c r="F6" s="1357"/>
      <c r="G6" s="1357"/>
      <c r="H6" s="1357"/>
      <c r="I6" s="1357"/>
      <c r="J6" s="1357"/>
      <c r="K6" s="1358"/>
      <c r="L6" s="1342"/>
      <c r="M6" s="1343"/>
      <c r="N6" s="1343"/>
      <c r="O6" s="1343"/>
      <c r="P6" s="1343"/>
      <c r="Q6" s="1343"/>
      <c r="R6" s="1343"/>
      <c r="S6" s="1343"/>
      <c r="T6" s="1343"/>
      <c r="U6" s="1343"/>
      <c r="V6" s="1343"/>
      <c r="W6" s="1343"/>
      <c r="X6" s="1343"/>
      <c r="Y6" s="1343"/>
      <c r="Z6" s="1343"/>
      <c r="AA6" s="1343"/>
      <c r="AB6" s="1343"/>
      <c r="AC6" s="1343"/>
      <c r="AD6" s="1343"/>
      <c r="AE6" s="1343"/>
      <c r="AF6" s="1343"/>
      <c r="AG6" s="1343"/>
      <c r="AH6" s="1343"/>
      <c r="AI6" s="1343"/>
      <c r="AJ6" s="1343"/>
      <c r="AK6" s="1343"/>
      <c r="AL6" s="1343"/>
      <c r="AM6" s="1343"/>
      <c r="AN6" s="1343"/>
      <c r="AO6" s="1343"/>
      <c r="AP6" s="1343"/>
      <c r="AQ6" s="1350"/>
      <c r="AR6" s="1351"/>
      <c r="AS6" s="1351"/>
      <c r="AT6" s="1351"/>
      <c r="AU6" s="1351"/>
      <c r="AV6" s="1351"/>
      <c r="AW6" s="1351"/>
      <c r="AX6" s="1352"/>
      <c r="AY6" s="1386"/>
      <c r="AZ6" s="1387"/>
      <c r="BA6" s="1387"/>
      <c r="BB6" s="1387"/>
      <c r="BC6" s="1387"/>
      <c r="BD6" s="1388"/>
      <c r="BE6" s="1364" t="s">
        <v>3184</v>
      </c>
      <c r="BF6" s="1365"/>
      <c r="BG6" s="1365"/>
      <c r="BH6" s="1365"/>
      <c r="BI6" s="1365"/>
      <c r="BJ6" s="1365"/>
      <c r="BK6" s="1365"/>
      <c r="BL6" s="1365"/>
      <c r="BM6" s="1365"/>
      <c r="BN6" s="1365"/>
      <c r="BO6" s="1365"/>
      <c r="BP6" s="1365"/>
      <c r="BQ6" s="1365"/>
      <c r="BR6" s="1365"/>
      <c r="BS6" s="1365"/>
      <c r="BT6" s="1365"/>
      <c r="BU6" s="1365"/>
      <c r="BV6" s="1365"/>
      <c r="BW6" s="1365"/>
      <c r="BX6" s="1365"/>
      <c r="BY6" s="1365"/>
      <c r="BZ6" s="1365"/>
      <c r="CA6" s="1365"/>
      <c r="CB6" s="1365"/>
      <c r="CC6" s="1365"/>
      <c r="CD6" s="1365"/>
      <c r="CE6" s="1365"/>
      <c r="CF6" s="1365"/>
      <c r="CG6" s="1365"/>
      <c r="CH6" s="1365"/>
      <c r="CI6" s="1365"/>
      <c r="CJ6" s="1365"/>
      <c r="CK6" s="1365"/>
      <c r="CL6" s="1365"/>
      <c r="CM6" s="1365"/>
      <c r="CN6" s="1365"/>
      <c r="CO6" s="1365"/>
      <c r="CP6" s="1365"/>
      <c r="CQ6" s="1365"/>
      <c r="CR6" s="1365"/>
      <c r="CS6" s="1365"/>
      <c r="CT6" s="1365"/>
      <c r="CU6" s="1365"/>
      <c r="CV6" s="1365"/>
      <c r="CW6" s="1365"/>
      <c r="CX6" s="1365"/>
      <c r="CY6" s="1365"/>
      <c r="CZ6" s="1365"/>
      <c r="DA6" s="1365"/>
      <c r="DB6" s="1365"/>
      <c r="DC6" s="1365"/>
      <c r="DD6" s="1365"/>
      <c r="DE6" s="1365"/>
      <c r="DF6" s="1365"/>
      <c r="DG6" s="1365"/>
      <c r="DH6" s="1365"/>
      <c r="DI6" s="1366"/>
      <c r="DJ6" s="1367"/>
      <c r="DK6" s="1368"/>
      <c r="DL6" s="1368"/>
      <c r="DM6" s="1368"/>
      <c r="DN6" s="1368"/>
      <c r="DO6" s="1368"/>
      <c r="DP6" s="1368"/>
      <c r="DQ6" s="1368"/>
      <c r="DR6" s="1368"/>
      <c r="DS6" s="1368"/>
      <c r="DT6" s="1368"/>
      <c r="DU6" s="1368"/>
      <c r="DV6" s="1368"/>
      <c r="DW6" s="1368"/>
      <c r="DX6" s="1368"/>
      <c r="DY6" s="1368"/>
      <c r="DZ6" s="1368"/>
      <c r="EA6" s="1368"/>
      <c r="EB6" s="1368"/>
      <c r="EC6" s="1368"/>
      <c r="ED6" s="1368"/>
      <c r="EE6" s="1368"/>
      <c r="EF6" s="1368"/>
      <c r="EG6" s="1368"/>
      <c r="EH6" s="1368"/>
      <c r="EI6" s="1368"/>
      <c r="EJ6" s="1368"/>
      <c r="EK6" s="1368"/>
      <c r="EL6" s="1368"/>
      <c r="EM6" s="1368"/>
      <c r="EN6" s="1368"/>
      <c r="EO6" s="1368"/>
      <c r="EP6" s="1368"/>
      <c r="EQ6" s="1368"/>
      <c r="ER6" s="1368"/>
      <c r="ES6" s="1368"/>
      <c r="ET6" s="1368"/>
      <c r="EU6" s="1368"/>
      <c r="EV6" s="1368"/>
      <c r="EW6" s="1368"/>
      <c r="EX6" s="1368"/>
      <c r="EY6" s="1368"/>
      <c r="EZ6" s="1368"/>
      <c r="FA6" s="1368"/>
      <c r="FB6" s="1369"/>
      <c r="FC6" s="1318" t="s">
        <v>3204</v>
      </c>
      <c r="FD6" s="1319"/>
      <c r="FE6" s="1319"/>
      <c r="FF6" s="1319"/>
      <c r="FG6" s="1319"/>
      <c r="FH6" s="1319"/>
      <c r="FI6" s="1319"/>
      <c r="FJ6" s="1319"/>
      <c r="FK6" s="1319"/>
      <c r="FL6" s="1319"/>
      <c r="FM6" s="1319"/>
      <c r="FN6" s="1319"/>
      <c r="FO6" s="1319"/>
      <c r="FP6" s="1319"/>
      <c r="FQ6" s="1319"/>
      <c r="FR6" s="1319"/>
      <c r="FS6" s="1319"/>
      <c r="FT6" s="1319"/>
      <c r="FU6" s="1319"/>
      <c r="FV6" s="1319"/>
      <c r="FW6" s="1319"/>
      <c r="FX6" s="1319"/>
      <c r="FY6" s="1319"/>
      <c r="FZ6" s="1319"/>
      <c r="GA6" s="1319"/>
      <c r="GB6" s="1319"/>
      <c r="GC6" s="1319"/>
      <c r="GD6" s="1319"/>
      <c r="GE6" s="1319"/>
      <c r="GF6" s="1319"/>
      <c r="GG6" s="1319"/>
      <c r="GH6" s="1319"/>
      <c r="GI6" s="1319"/>
      <c r="GJ6" s="1319"/>
      <c r="GK6" s="1319"/>
      <c r="GL6" s="1319"/>
      <c r="GM6" s="1319"/>
      <c r="GN6" s="1319"/>
      <c r="GO6" s="1319"/>
      <c r="GP6" s="1319"/>
      <c r="GQ6" s="1319"/>
      <c r="GR6" s="1319"/>
      <c r="GS6" s="1319"/>
      <c r="GT6" s="1319"/>
      <c r="GU6" s="1319"/>
      <c r="GV6" s="1319"/>
      <c r="GW6" s="1389"/>
    </row>
    <row r="7" spans="2:205" s="142" customFormat="1" ht="25.5" customHeight="1" x14ac:dyDescent="0.2">
      <c r="B7" s="1398" t="s">
        <v>2566</v>
      </c>
      <c r="C7" s="1311"/>
      <c r="D7" s="1311"/>
      <c r="E7" s="1311"/>
      <c r="F7" s="1311"/>
      <c r="G7" s="1311"/>
      <c r="H7" s="1311"/>
      <c r="I7" s="1311"/>
      <c r="J7" s="1311"/>
      <c r="K7" s="1311"/>
      <c r="L7" s="1312" t="s">
        <v>3258</v>
      </c>
      <c r="M7" s="1313"/>
      <c r="N7" s="1313"/>
      <c r="O7" s="1313"/>
      <c r="P7" s="1313"/>
      <c r="Q7" s="1313"/>
      <c r="R7" s="1313"/>
      <c r="S7" s="1313"/>
      <c r="T7" s="1313"/>
      <c r="U7" s="1313"/>
      <c r="V7" s="1313"/>
      <c r="W7" s="1313"/>
      <c r="X7" s="1313"/>
      <c r="Y7" s="1313"/>
      <c r="Z7" s="1313"/>
      <c r="AA7" s="1313"/>
      <c r="AB7" s="1313"/>
      <c r="AC7" s="1313"/>
      <c r="AD7" s="1313"/>
      <c r="AE7" s="1313"/>
      <c r="AF7" s="1313"/>
      <c r="AG7" s="1313"/>
      <c r="AH7" s="1313"/>
      <c r="AI7" s="1313"/>
      <c r="AJ7" s="1313"/>
      <c r="AK7" s="1313"/>
      <c r="AL7" s="1313"/>
      <c r="AM7" s="1313"/>
      <c r="AN7" s="1313"/>
      <c r="AO7" s="1313"/>
      <c r="AP7" s="1313"/>
      <c r="AQ7" s="1314" t="s">
        <v>793</v>
      </c>
      <c r="AR7" s="1314"/>
      <c r="AS7" s="1314"/>
      <c r="AT7" s="1314"/>
      <c r="AU7" s="1314"/>
      <c r="AV7" s="1314"/>
      <c r="AW7" s="1314"/>
      <c r="AX7" s="1314"/>
      <c r="AY7" s="505"/>
      <c r="AZ7" s="506"/>
      <c r="BA7" s="1301" t="str">
        <f>MID(SUVAHAVUJ!AD73,1,1)</f>
        <v xml:space="preserve"> </v>
      </c>
      <c r="BB7" s="1301"/>
      <c r="BC7" s="1301"/>
      <c r="BD7" s="1301"/>
      <c r="BE7" s="1301"/>
      <c r="BF7" s="1301"/>
      <c r="BG7" s="1301" t="str">
        <f>MID(SUVAHAVUJ!AD73,2,1)</f>
        <v xml:space="preserve"> </v>
      </c>
      <c r="BH7" s="1301"/>
      <c r="BI7" s="1301"/>
      <c r="BJ7" s="1301"/>
      <c r="BK7" s="1301"/>
      <c r="BL7" s="1301" t="str">
        <f>MID(SUVAHAVUJ!AD73,3,1)</f>
        <v xml:space="preserve"> </v>
      </c>
      <c r="BM7" s="1301"/>
      <c r="BN7" s="1301"/>
      <c r="BO7" s="1301"/>
      <c r="BP7" s="1301"/>
      <c r="BQ7" s="1301"/>
      <c r="BR7" s="1301" t="str">
        <f>MID(SUVAHAVUJ!AD73,4,1)</f>
        <v xml:space="preserve"> </v>
      </c>
      <c r="BS7" s="1301"/>
      <c r="BT7" s="1301"/>
      <c r="BU7" s="1301"/>
      <c r="BV7" s="1301"/>
      <c r="BW7" s="1301" t="str">
        <f>MID(SUVAHAVUJ!AD73,5,1)</f>
        <v>5</v>
      </c>
      <c r="BX7" s="1301"/>
      <c r="BY7" s="1301"/>
      <c r="BZ7" s="1301"/>
      <c r="CA7" s="1301"/>
      <c r="CB7" s="1301"/>
      <c r="CC7" s="1301" t="str">
        <f>MID(SUVAHAVUJ!AD73,6,1)</f>
        <v>6</v>
      </c>
      <c r="CD7" s="1301"/>
      <c r="CE7" s="1301"/>
      <c r="CF7" s="1301"/>
      <c r="CG7" s="1301"/>
      <c r="CH7" s="1301" t="str">
        <f>MID(SUVAHAVUJ!AD73,7,1)</f>
        <v>9</v>
      </c>
      <c r="CI7" s="1301"/>
      <c r="CJ7" s="1301"/>
      <c r="CK7" s="1301"/>
      <c r="CL7" s="1301"/>
      <c r="CM7" s="1301"/>
      <c r="CN7" s="1301" t="str">
        <f>MID(SUVAHAVUJ!AD73,8,1)</f>
        <v>5</v>
      </c>
      <c r="CO7" s="1301"/>
      <c r="CP7" s="1301"/>
      <c r="CQ7" s="1301"/>
      <c r="CR7" s="1301"/>
      <c r="CS7" s="1301" t="str">
        <f>MID(SUVAHAVUJ!AD73,9,1)</f>
        <v>0</v>
      </c>
      <c r="CT7" s="1301"/>
      <c r="CU7" s="1301"/>
      <c r="CV7" s="1301"/>
      <c r="CW7" s="1301"/>
      <c r="CX7" s="1301"/>
      <c r="CY7" s="1301" t="str">
        <f>MID(SUVAHAVUJ!AD73,10,1)</f>
        <v>4</v>
      </c>
      <c r="CZ7" s="1301"/>
      <c r="DA7" s="1301"/>
      <c r="DB7" s="1301"/>
      <c r="DC7" s="1301"/>
      <c r="DD7" s="1301" t="str">
        <f>MID(SUVAHAVUJ!AD73,11,1)</f>
        <v>4</v>
      </c>
      <c r="DE7" s="1301"/>
      <c r="DF7" s="1301"/>
      <c r="DG7" s="1301"/>
      <c r="DH7" s="1301"/>
      <c r="DI7" s="1304"/>
      <c r="DJ7" s="505"/>
      <c r="DK7" s="506"/>
      <c r="DL7" s="1301" t="str">
        <f>MID(SUVAHAVUJ!AE73,1,1)</f>
        <v xml:space="preserve"> </v>
      </c>
      <c r="DM7" s="1301"/>
      <c r="DN7" s="1301"/>
      <c r="DO7" s="1301"/>
      <c r="DP7" s="1301"/>
      <c r="DQ7" s="1301"/>
      <c r="DR7" s="1301" t="str">
        <f>MID(SUVAHAVUJ!AE73,2,1)</f>
        <v xml:space="preserve"> </v>
      </c>
      <c r="DS7" s="1301"/>
      <c r="DT7" s="1301"/>
      <c r="DU7" s="1301"/>
      <c r="DV7" s="1301"/>
      <c r="DW7" s="1301" t="str">
        <f>MID(SUVAHAVUJ!AE73,3,1)</f>
        <v xml:space="preserve"> </v>
      </c>
      <c r="DX7" s="1301"/>
      <c r="DY7" s="1301"/>
      <c r="DZ7" s="1301"/>
      <c r="EA7" s="1301"/>
      <c r="EB7" s="1301"/>
      <c r="EC7" s="1301" t="str">
        <f>MID(SUVAHAVUJ!AE73,4,1)</f>
        <v xml:space="preserve"> </v>
      </c>
      <c r="ED7" s="1301"/>
      <c r="EE7" s="1301"/>
      <c r="EF7" s="1301"/>
      <c r="EG7" s="1301"/>
      <c r="EH7" s="1301" t="str">
        <f>MID(SUVAHAVUJ!AE73,5,1)</f>
        <v xml:space="preserve"> </v>
      </c>
      <c r="EI7" s="1301"/>
      <c r="EJ7" s="1301"/>
      <c r="EK7" s="1301"/>
      <c r="EL7" s="1301"/>
      <c r="EM7" s="1301"/>
      <c r="EN7" s="1301" t="str">
        <f>MID(SUVAHAVUJ!AE73,6,1)</f>
        <v xml:space="preserve"> </v>
      </c>
      <c r="EO7" s="1301"/>
      <c r="EP7" s="1301"/>
      <c r="EQ7" s="1301"/>
      <c r="ER7" s="1301"/>
      <c r="ES7" s="1301" t="str">
        <f>MID(SUVAHAVUJ!AE73,7,1)</f>
        <v xml:space="preserve"> </v>
      </c>
      <c r="ET7" s="1301"/>
      <c r="EU7" s="1301"/>
      <c r="EV7" s="1301"/>
      <c r="EW7" s="1301"/>
      <c r="EX7" s="1301"/>
      <c r="EY7" s="1301" t="str">
        <f>MID(SUVAHAVUJ!AE73,8,1)</f>
        <v xml:space="preserve"> </v>
      </c>
      <c r="EZ7" s="1301"/>
      <c r="FA7" s="1301"/>
      <c r="FB7" s="1301"/>
      <c r="FC7" s="1301"/>
      <c r="FD7" s="1301" t="str">
        <f>MID(SUVAHAVUJ!AE73,9,1)</f>
        <v xml:space="preserve"> </v>
      </c>
      <c r="FE7" s="1301"/>
      <c r="FF7" s="1301"/>
      <c r="FG7" s="1301"/>
      <c r="FH7" s="1301"/>
      <c r="FI7" s="1301"/>
      <c r="FJ7" s="1301" t="str">
        <f>MID(SUVAHAVUJ!AE73,10,1)</f>
        <v xml:space="preserve"> </v>
      </c>
      <c r="FK7" s="1301"/>
      <c r="FL7" s="1301"/>
      <c r="FM7" s="1301"/>
      <c r="FN7" s="1301"/>
      <c r="FO7" s="1302" t="str">
        <f>MID(SUVAHAVUJ!AE73,11,1)</f>
        <v>0</v>
      </c>
      <c r="FP7" s="1302"/>
      <c r="FQ7" s="1302"/>
      <c r="FR7" s="1302"/>
      <c r="FS7" s="1303"/>
      <c r="FT7" s="1306"/>
      <c r="FU7" s="1306"/>
      <c r="FV7" s="1306"/>
      <c r="FW7" s="1306"/>
      <c r="FX7" s="1306"/>
      <c r="FY7" s="1306"/>
      <c r="FZ7" s="1306"/>
      <c r="GA7" s="1306"/>
      <c r="GB7" s="1306"/>
      <c r="GC7" s="1306"/>
      <c r="GD7" s="1306"/>
      <c r="GE7" s="1306"/>
      <c r="GF7" s="1306"/>
      <c r="GG7" s="1306"/>
      <c r="GH7" s="1306"/>
      <c r="GI7" s="1306"/>
      <c r="GJ7" s="1306"/>
      <c r="GK7" s="1306"/>
      <c r="GL7" s="1306"/>
      <c r="GM7" s="1306"/>
      <c r="GN7" s="1306"/>
      <c r="GO7" s="1306"/>
      <c r="GP7" s="1306"/>
      <c r="GQ7" s="1306"/>
      <c r="GR7" s="1306"/>
      <c r="GS7" s="1306"/>
      <c r="GT7" s="1306"/>
      <c r="GU7" s="1306"/>
      <c r="GV7" s="1306"/>
      <c r="GW7" s="1399"/>
    </row>
    <row r="8" spans="2:205" ht="22.5" customHeight="1" x14ac:dyDescent="0.2">
      <c r="B8" s="1398"/>
      <c r="C8" s="1311"/>
      <c r="D8" s="1311"/>
      <c r="E8" s="1311"/>
      <c r="F8" s="1311"/>
      <c r="G8" s="1311"/>
      <c r="H8" s="1311"/>
      <c r="I8" s="1311"/>
      <c r="J8" s="1311"/>
      <c r="K8" s="1311"/>
      <c r="L8" s="1313"/>
      <c r="M8" s="1313"/>
      <c r="N8" s="1313"/>
      <c r="O8" s="1313"/>
      <c r="P8" s="1313"/>
      <c r="Q8" s="1313"/>
      <c r="R8" s="1313"/>
      <c r="S8" s="1313"/>
      <c r="T8" s="1313"/>
      <c r="U8" s="1313"/>
      <c r="V8" s="1313"/>
      <c r="W8" s="1313"/>
      <c r="X8" s="1313"/>
      <c r="Y8" s="1313"/>
      <c r="Z8" s="1313"/>
      <c r="AA8" s="1313"/>
      <c r="AB8" s="1313"/>
      <c r="AC8" s="1313"/>
      <c r="AD8" s="1313"/>
      <c r="AE8" s="1313"/>
      <c r="AF8" s="1313"/>
      <c r="AG8" s="1313"/>
      <c r="AH8" s="1313"/>
      <c r="AI8" s="1313"/>
      <c r="AJ8" s="1313"/>
      <c r="AK8" s="1313"/>
      <c r="AL8" s="1313"/>
      <c r="AM8" s="1313"/>
      <c r="AN8" s="1313"/>
      <c r="AO8" s="1313"/>
      <c r="AP8" s="1313"/>
      <c r="AQ8" s="1314"/>
      <c r="AR8" s="1314"/>
      <c r="AS8" s="1314"/>
      <c r="AT8" s="1314"/>
      <c r="AU8" s="1314"/>
      <c r="AV8" s="1314"/>
      <c r="AW8" s="1314"/>
      <c r="AX8" s="1314"/>
      <c r="AY8" s="505"/>
      <c r="AZ8" s="506"/>
      <c r="BA8" s="1301" t="str">
        <f>MID(SUVAHAVUJ!AF73,1,1)</f>
        <v xml:space="preserve"> </v>
      </c>
      <c r="BB8" s="1301"/>
      <c r="BC8" s="1301"/>
      <c r="BD8" s="1301"/>
      <c r="BE8" s="1301"/>
      <c r="BF8" s="1301"/>
      <c r="BG8" s="1301" t="str">
        <f>MID(SUVAHAVUJ!AF73,2,1)</f>
        <v xml:space="preserve"> </v>
      </c>
      <c r="BH8" s="1301"/>
      <c r="BI8" s="1301"/>
      <c r="BJ8" s="1301"/>
      <c r="BK8" s="1301"/>
      <c r="BL8" s="1301" t="str">
        <f>MID(SUVAHAVUJ!AF73,3,1)</f>
        <v xml:space="preserve"> </v>
      </c>
      <c r="BM8" s="1301"/>
      <c r="BN8" s="1301"/>
      <c r="BO8" s="1301"/>
      <c r="BP8" s="1301"/>
      <c r="BQ8" s="1301"/>
      <c r="BR8" s="1301" t="str">
        <f>MID(SUVAHAVUJ!AF73,4,1)</f>
        <v xml:space="preserve"> </v>
      </c>
      <c r="BS8" s="1301"/>
      <c r="BT8" s="1301"/>
      <c r="BU8" s="1301"/>
      <c r="BV8" s="1301"/>
      <c r="BW8" s="1301" t="str">
        <f>MID(SUVAHAVUJ!AF73,5,1)</f>
        <v>5</v>
      </c>
      <c r="BX8" s="1301"/>
      <c r="BY8" s="1301"/>
      <c r="BZ8" s="1301"/>
      <c r="CA8" s="1301"/>
      <c r="CB8" s="1301"/>
      <c r="CC8" s="1301" t="str">
        <f>MID(SUVAHAVUJ!AF73,6,1)</f>
        <v>6</v>
      </c>
      <c r="CD8" s="1301"/>
      <c r="CE8" s="1301"/>
      <c r="CF8" s="1301"/>
      <c r="CG8" s="1301"/>
      <c r="CH8" s="1301" t="str">
        <f>MID(SUVAHAVUJ!AF73,7,1)</f>
        <v>9</v>
      </c>
      <c r="CI8" s="1301"/>
      <c r="CJ8" s="1301"/>
      <c r="CK8" s="1301"/>
      <c r="CL8" s="1301"/>
      <c r="CM8" s="1301"/>
      <c r="CN8" s="1301" t="str">
        <f>MID(SUVAHAVUJ!AF73,8,1)</f>
        <v>5</v>
      </c>
      <c r="CO8" s="1301"/>
      <c r="CP8" s="1301"/>
      <c r="CQ8" s="1301"/>
      <c r="CR8" s="1301"/>
      <c r="CS8" s="1301" t="str">
        <f>MID(SUVAHAVUJ!AF73,9,1)</f>
        <v>0</v>
      </c>
      <c r="CT8" s="1301"/>
      <c r="CU8" s="1301"/>
      <c r="CV8" s="1301"/>
      <c r="CW8" s="1301"/>
      <c r="CX8" s="1301"/>
      <c r="CY8" s="1301" t="str">
        <f>MID(SUVAHAVUJ!AF73,10,1)</f>
        <v>4</v>
      </c>
      <c r="CZ8" s="1301"/>
      <c r="DA8" s="1301"/>
      <c r="DB8" s="1301"/>
      <c r="DC8" s="1301"/>
      <c r="DD8" s="1301" t="str">
        <f>MID(SUVAHAVUJ!AF73,11,1)</f>
        <v>4</v>
      </c>
      <c r="DE8" s="1301"/>
      <c r="DF8" s="1301"/>
      <c r="DG8" s="1301"/>
      <c r="DH8" s="1301"/>
      <c r="DI8" s="1304"/>
      <c r="DJ8" s="1305"/>
      <c r="DK8" s="1305"/>
      <c r="DL8" s="1305"/>
      <c r="DM8" s="1305"/>
      <c r="DN8" s="1305"/>
      <c r="DO8" s="1305"/>
      <c r="DP8" s="1305"/>
      <c r="DQ8" s="1305"/>
      <c r="DR8" s="1305"/>
      <c r="DS8" s="1305"/>
      <c r="DT8" s="1305"/>
      <c r="DU8" s="1305"/>
      <c r="DV8" s="1305"/>
      <c r="DW8" s="1305"/>
      <c r="DX8" s="1305"/>
      <c r="DY8" s="1305"/>
      <c r="DZ8" s="1305"/>
      <c r="EA8" s="1305"/>
      <c r="EB8" s="1305"/>
      <c r="EC8" s="1305"/>
      <c r="ED8" s="1305"/>
      <c r="EE8" s="1305"/>
      <c r="EF8" s="1305"/>
      <c r="EG8" s="1305"/>
      <c r="EH8" s="1305"/>
      <c r="EI8" s="1305"/>
      <c r="EJ8" s="1305"/>
      <c r="EK8" s="1305"/>
      <c r="EL8" s="1305"/>
      <c r="EM8" s="1305"/>
      <c r="EN8" s="505"/>
      <c r="EO8" s="506"/>
      <c r="EP8" s="1301" t="str">
        <f>MID(SUVAHAVUJ!AG73,1,1)</f>
        <v xml:space="preserve"> </v>
      </c>
      <c r="EQ8" s="1301"/>
      <c r="ER8" s="1301"/>
      <c r="ES8" s="1301"/>
      <c r="ET8" s="1301"/>
      <c r="EU8" s="1301"/>
      <c r="EV8" s="1301" t="str">
        <f>MID(SUVAHAVUJ!AG73,2,1)</f>
        <v xml:space="preserve"> </v>
      </c>
      <c r="EW8" s="1301"/>
      <c r="EX8" s="1301"/>
      <c r="EY8" s="1301"/>
      <c r="EZ8" s="1301"/>
      <c r="FA8" s="1301" t="str">
        <f>MID(SUVAHAVUJ!AG73,3,1)</f>
        <v xml:space="preserve"> </v>
      </c>
      <c r="FB8" s="1301"/>
      <c r="FC8" s="1301"/>
      <c r="FD8" s="1301"/>
      <c r="FE8" s="1301"/>
      <c r="FF8" s="1301"/>
      <c r="FG8" s="1301" t="str">
        <f>MID(SUVAHAVUJ!AG73,4,1)</f>
        <v xml:space="preserve"> </v>
      </c>
      <c r="FH8" s="1301"/>
      <c r="FI8" s="1301"/>
      <c r="FJ8" s="1301"/>
      <c r="FK8" s="1301"/>
      <c r="FL8" s="1301" t="str">
        <f>MID(SUVAHAVUJ!AG73,5,1)</f>
        <v>6</v>
      </c>
      <c r="FM8" s="1301"/>
      <c r="FN8" s="1301"/>
      <c r="FO8" s="1301"/>
      <c r="FP8" s="1301"/>
      <c r="FQ8" s="1301"/>
      <c r="FR8" s="1301" t="str">
        <f>MID(SUVAHAVUJ!AG73,6,1)</f>
        <v>7</v>
      </c>
      <c r="FS8" s="1301"/>
      <c r="FT8" s="1301"/>
      <c r="FU8" s="1301"/>
      <c r="FV8" s="1301"/>
      <c r="FW8" s="1301" t="str">
        <f>MID(SUVAHAVUJ!AG73,7,1)</f>
        <v>6</v>
      </c>
      <c r="FX8" s="1301"/>
      <c r="FY8" s="1301"/>
      <c r="FZ8" s="1301"/>
      <c r="GA8" s="1301"/>
      <c r="GB8" s="1301"/>
      <c r="GC8" s="1301" t="str">
        <f>MID(SUVAHAVUJ!AG73,8,1)</f>
        <v>2</v>
      </c>
      <c r="GD8" s="1301"/>
      <c r="GE8" s="1301"/>
      <c r="GF8" s="1301"/>
      <c r="GG8" s="1301"/>
      <c r="GH8" s="1301" t="str">
        <f>MID(SUVAHAVUJ!AG73,9,1)</f>
        <v>5</v>
      </c>
      <c r="GI8" s="1301"/>
      <c r="GJ8" s="1301"/>
      <c r="GK8" s="1301"/>
      <c r="GL8" s="1301"/>
      <c r="GM8" s="1301"/>
      <c r="GN8" s="1301" t="str">
        <f>MID(SUVAHAVUJ!AG73,10,1)</f>
        <v>0</v>
      </c>
      <c r="GO8" s="1301"/>
      <c r="GP8" s="1301"/>
      <c r="GQ8" s="1301"/>
      <c r="GR8" s="1301"/>
      <c r="GS8" s="1302" t="str">
        <f>MID(SUVAHAVUJ!AG73,11,1)</f>
        <v>2</v>
      </c>
      <c r="GT8" s="1302"/>
      <c r="GU8" s="1302"/>
      <c r="GV8" s="1302"/>
      <c r="GW8" s="1400"/>
    </row>
    <row r="9" spans="2:205" s="142" customFormat="1" ht="25.5" customHeight="1" x14ac:dyDescent="0.2">
      <c r="B9" s="1403" t="s">
        <v>2569</v>
      </c>
      <c r="C9" s="1404"/>
      <c r="D9" s="1404"/>
      <c r="E9" s="1404"/>
      <c r="F9" s="1404"/>
      <c r="G9" s="1404"/>
      <c r="H9" s="1404"/>
      <c r="I9" s="1404"/>
      <c r="J9" s="1404"/>
      <c r="K9" s="1405"/>
      <c r="L9" s="1308" t="s">
        <v>3259</v>
      </c>
      <c r="M9" s="1309"/>
      <c r="N9" s="1309"/>
      <c r="O9" s="1309"/>
      <c r="P9" s="1309"/>
      <c r="Q9" s="1309"/>
      <c r="R9" s="1309"/>
      <c r="S9" s="1309"/>
      <c r="T9" s="1309"/>
      <c r="U9" s="1309"/>
      <c r="V9" s="1309"/>
      <c r="W9" s="1309"/>
      <c r="X9" s="1309"/>
      <c r="Y9" s="1309"/>
      <c r="Z9" s="1309"/>
      <c r="AA9" s="1309"/>
      <c r="AB9" s="1309"/>
      <c r="AC9" s="1309"/>
      <c r="AD9" s="1309"/>
      <c r="AE9" s="1309"/>
      <c r="AF9" s="1309"/>
      <c r="AG9" s="1309"/>
      <c r="AH9" s="1309"/>
      <c r="AI9" s="1309"/>
      <c r="AJ9" s="1309"/>
      <c r="AK9" s="1309"/>
      <c r="AL9" s="1309"/>
      <c r="AM9" s="1309"/>
      <c r="AN9" s="1309"/>
      <c r="AO9" s="1309"/>
      <c r="AP9" s="1309"/>
      <c r="AQ9" s="1310" t="s">
        <v>2190</v>
      </c>
      <c r="AR9" s="1310"/>
      <c r="AS9" s="1310"/>
      <c r="AT9" s="1310"/>
      <c r="AU9" s="1310"/>
      <c r="AV9" s="1310"/>
      <c r="AW9" s="1310"/>
      <c r="AX9" s="1310"/>
      <c r="AY9" s="505"/>
      <c r="AZ9" s="506"/>
      <c r="BA9" s="1301" t="str">
        <f>MID(SUVAHAVUJ!AD74,1,1)</f>
        <v xml:space="preserve"> </v>
      </c>
      <c r="BB9" s="1301"/>
      <c r="BC9" s="1301"/>
      <c r="BD9" s="1301"/>
      <c r="BE9" s="1301"/>
      <c r="BF9" s="1301"/>
      <c r="BG9" s="1301" t="str">
        <f>MID(SUVAHAVUJ!AD74,2,1)</f>
        <v xml:space="preserve"> </v>
      </c>
      <c r="BH9" s="1301"/>
      <c r="BI9" s="1301"/>
      <c r="BJ9" s="1301"/>
      <c r="BK9" s="1301"/>
      <c r="BL9" s="1301" t="str">
        <f>MID(SUVAHAVUJ!AD74,3,1)</f>
        <v xml:space="preserve"> </v>
      </c>
      <c r="BM9" s="1301"/>
      <c r="BN9" s="1301"/>
      <c r="BO9" s="1301"/>
      <c r="BP9" s="1301"/>
      <c r="BQ9" s="1301"/>
      <c r="BR9" s="1301" t="str">
        <f>MID(SUVAHAVUJ!AD74,4,1)</f>
        <v xml:space="preserve"> </v>
      </c>
      <c r="BS9" s="1301"/>
      <c r="BT9" s="1301"/>
      <c r="BU9" s="1301"/>
      <c r="BV9" s="1301"/>
      <c r="BW9" s="1301" t="str">
        <f>MID(SUVAHAVUJ!AD74,5,1)</f>
        <v xml:space="preserve"> </v>
      </c>
      <c r="BX9" s="1301"/>
      <c r="BY9" s="1301"/>
      <c r="BZ9" s="1301"/>
      <c r="CA9" s="1301"/>
      <c r="CB9" s="1301"/>
      <c r="CC9" s="1301" t="str">
        <f>MID(SUVAHAVUJ!AD74,6,1)</f>
        <v xml:space="preserve"> </v>
      </c>
      <c r="CD9" s="1301"/>
      <c r="CE9" s="1301"/>
      <c r="CF9" s="1301"/>
      <c r="CG9" s="1301"/>
      <c r="CH9" s="1301" t="str">
        <f>MID(SUVAHAVUJ!AD74,7,1)</f>
        <v>2</v>
      </c>
      <c r="CI9" s="1301"/>
      <c r="CJ9" s="1301"/>
      <c r="CK9" s="1301"/>
      <c r="CL9" s="1301"/>
      <c r="CM9" s="1301"/>
      <c r="CN9" s="1301" t="str">
        <f>MID(SUVAHAVUJ!AD74,8,1)</f>
        <v>1</v>
      </c>
      <c r="CO9" s="1301"/>
      <c r="CP9" s="1301"/>
      <c r="CQ9" s="1301"/>
      <c r="CR9" s="1301"/>
      <c r="CS9" s="1301" t="str">
        <f>MID(SUVAHAVUJ!AD74,9,1)</f>
        <v>4</v>
      </c>
      <c r="CT9" s="1301"/>
      <c r="CU9" s="1301"/>
      <c r="CV9" s="1301"/>
      <c r="CW9" s="1301"/>
      <c r="CX9" s="1301"/>
      <c r="CY9" s="1301" t="str">
        <f>MID(SUVAHAVUJ!AD74,10,1)</f>
        <v>1</v>
      </c>
      <c r="CZ9" s="1301"/>
      <c r="DA9" s="1301"/>
      <c r="DB9" s="1301"/>
      <c r="DC9" s="1301"/>
      <c r="DD9" s="1301" t="str">
        <f>MID(SUVAHAVUJ!AD74,11,1)</f>
        <v>6</v>
      </c>
      <c r="DE9" s="1301"/>
      <c r="DF9" s="1301"/>
      <c r="DG9" s="1301"/>
      <c r="DH9" s="1301"/>
      <c r="DI9" s="1304"/>
      <c r="DJ9" s="505"/>
      <c r="DK9" s="506"/>
      <c r="DL9" s="1301" t="str">
        <f>MID(SUVAHAVUJ!AE74,1,1)</f>
        <v xml:space="preserve"> </v>
      </c>
      <c r="DM9" s="1301"/>
      <c r="DN9" s="1301"/>
      <c r="DO9" s="1301"/>
      <c r="DP9" s="1301"/>
      <c r="DQ9" s="1301"/>
      <c r="DR9" s="1301" t="str">
        <f>MID(SUVAHAVUJ!AE74,2,1)</f>
        <v xml:space="preserve"> </v>
      </c>
      <c r="DS9" s="1301"/>
      <c r="DT9" s="1301"/>
      <c r="DU9" s="1301"/>
      <c r="DV9" s="1301"/>
      <c r="DW9" s="1301" t="str">
        <f>MID(SUVAHAVUJ!AE74,3,1)</f>
        <v xml:space="preserve"> </v>
      </c>
      <c r="DX9" s="1301"/>
      <c r="DY9" s="1301"/>
      <c r="DZ9" s="1301"/>
      <c r="EA9" s="1301"/>
      <c r="EB9" s="1301"/>
      <c r="EC9" s="1301" t="str">
        <f>MID(SUVAHAVUJ!AE74,4,1)</f>
        <v xml:space="preserve"> </v>
      </c>
      <c r="ED9" s="1301"/>
      <c r="EE9" s="1301"/>
      <c r="EF9" s="1301"/>
      <c r="EG9" s="1301"/>
      <c r="EH9" s="1301" t="str">
        <f>MID(SUVAHAVUJ!AE74,5,1)</f>
        <v xml:space="preserve"> </v>
      </c>
      <c r="EI9" s="1301"/>
      <c r="EJ9" s="1301"/>
      <c r="EK9" s="1301"/>
      <c r="EL9" s="1301"/>
      <c r="EM9" s="1301"/>
      <c r="EN9" s="1301" t="str">
        <f>MID(SUVAHAVUJ!AE74,6,1)</f>
        <v xml:space="preserve"> </v>
      </c>
      <c r="EO9" s="1301"/>
      <c r="EP9" s="1301"/>
      <c r="EQ9" s="1301"/>
      <c r="ER9" s="1301"/>
      <c r="ES9" s="1301" t="str">
        <f>MID(SUVAHAVUJ!AE74,7,1)</f>
        <v xml:space="preserve"> </v>
      </c>
      <c r="ET9" s="1301"/>
      <c r="EU9" s="1301"/>
      <c r="EV9" s="1301"/>
      <c r="EW9" s="1301"/>
      <c r="EX9" s="1301"/>
      <c r="EY9" s="1301" t="str">
        <f>MID(SUVAHAVUJ!AE74,8,1)</f>
        <v xml:space="preserve"> </v>
      </c>
      <c r="EZ9" s="1301"/>
      <c r="FA9" s="1301"/>
      <c r="FB9" s="1301"/>
      <c r="FC9" s="1301"/>
      <c r="FD9" s="1301" t="str">
        <f>MID(SUVAHAVUJ!AE74,9,1)</f>
        <v xml:space="preserve"> </v>
      </c>
      <c r="FE9" s="1301"/>
      <c r="FF9" s="1301"/>
      <c r="FG9" s="1301"/>
      <c r="FH9" s="1301"/>
      <c r="FI9" s="1301"/>
      <c r="FJ9" s="1301" t="str">
        <f>MID(SUVAHAVUJ!AE74,10,1)</f>
        <v xml:space="preserve"> </v>
      </c>
      <c r="FK9" s="1301"/>
      <c r="FL9" s="1301"/>
      <c r="FM9" s="1301"/>
      <c r="FN9" s="1301"/>
      <c r="FO9" s="1302" t="str">
        <f>MID(SUVAHAVUJ!AE74,11,1)</f>
        <v>0</v>
      </c>
      <c r="FP9" s="1302"/>
      <c r="FQ9" s="1302"/>
      <c r="FR9" s="1302"/>
      <c r="FS9" s="1303"/>
      <c r="FT9" s="1306"/>
      <c r="FU9" s="1306"/>
      <c r="FV9" s="1306"/>
      <c r="FW9" s="1306"/>
      <c r="FX9" s="1306"/>
      <c r="FY9" s="1306"/>
      <c r="FZ9" s="1306"/>
      <c r="GA9" s="1306"/>
      <c r="GB9" s="1306"/>
      <c r="GC9" s="1306"/>
      <c r="GD9" s="1306"/>
      <c r="GE9" s="1306"/>
      <c r="GF9" s="1306"/>
      <c r="GG9" s="1306"/>
      <c r="GH9" s="1306"/>
      <c r="GI9" s="1306"/>
      <c r="GJ9" s="1306"/>
      <c r="GK9" s="1306"/>
      <c r="GL9" s="1306"/>
      <c r="GM9" s="1306"/>
      <c r="GN9" s="1306"/>
      <c r="GO9" s="1306"/>
      <c r="GP9" s="1306"/>
      <c r="GQ9" s="1306"/>
      <c r="GR9" s="1306"/>
      <c r="GS9" s="1306"/>
      <c r="GT9" s="1306"/>
      <c r="GU9" s="1306"/>
      <c r="GV9" s="1306"/>
      <c r="GW9" s="1399"/>
    </row>
    <row r="10" spans="2:205" ht="21" customHeight="1" x14ac:dyDescent="0.2">
      <c r="B10" s="1406"/>
      <c r="C10" s="1407"/>
      <c r="D10" s="1407"/>
      <c r="E10" s="1407"/>
      <c r="F10" s="1407"/>
      <c r="G10" s="1407"/>
      <c r="H10" s="1407"/>
      <c r="I10" s="1407"/>
      <c r="J10" s="1407"/>
      <c r="K10" s="1408"/>
      <c r="L10" s="1309"/>
      <c r="M10" s="1309"/>
      <c r="N10" s="1309"/>
      <c r="O10" s="1309"/>
      <c r="P10" s="1309"/>
      <c r="Q10" s="1309"/>
      <c r="R10" s="1309"/>
      <c r="S10" s="1309"/>
      <c r="T10" s="1309"/>
      <c r="U10" s="1309"/>
      <c r="V10" s="1309"/>
      <c r="W10" s="1309"/>
      <c r="X10" s="1309"/>
      <c r="Y10" s="1309"/>
      <c r="Z10" s="1309"/>
      <c r="AA10" s="1309"/>
      <c r="AB10" s="1309"/>
      <c r="AC10" s="1309"/>
      <c r="AD10" s="1309"/>
      <c r="AE10" s="1309"/>
      <c r="AF10" s="1309"/>
      <c r="AG10" s="1309"/>
      <c r="AH10" s="1309"/>
      <c r="AI10" s="1309"/>
      <c r="AJ10" s="1309"/>
      <c r="AK10" s="1309"/>
      <c r="AL10" s="1309"/>
      <c r="AM10" s="1309"/>
      <c r="AN10" s="1309"/>
      <c r="AO10" s="1309"/>
      <c r="AP10" s="1309"/>
      <c r="AQ10" s="1310"/>
      <c r="AR10" s="1310"/>
      <c r="AS10" s="1310"/>
      <c r="AT10" s="1310"/>
      <c r="AU10" s="1310"/>
      <c r="AV10" s="1310"/>
      <c r="AW10" s="1310"/>
      <c r="AX10" s="1310"/>
      <c r="AY10" s="505"/>
      <c r="AZ10" s="506"/>
      <c r="BA10" s="1301" t="str">
        <f>MID(SUVAHAVUJ!AF74,1,1)</f>
        <v xml:space="preserve"> </v>
      </c>
      <c r="BB10" s="1301"/>
      <c r="BC10" s="1301"/>
      <c r="BD10" s="1301"/>
      <c r="BE10" s="1301"/>
      <c r="BF10" s="1301"/>
      <c r="BG10" s="1301" t="str">
        <f>MID(SUVAHAVUJ!AF74,2,1)</f>
        <v xml:space="preserve"> </v>
      </c>
      <c r="BH10" s="1301"/>
      <c r="BI10" s="1301"/>
      <c r="BJ10" s="1301"/>
      <c r="BK10" s="1301"/>
      <c r="BL10" s="1301" t="str">
        <f>MID(SUVAHAVUJ!AF74,3,1)</f>
        <v xml:space="preserve"> </v>
      </c>
      <c r="BM10" s="1301"/>
      <c r="BN10" s="1301"/>
      <c r="BO10" s="1301"/>
      <c r="BP10" s="1301"/>
      <c r="BQ10" s="1301"/>
      <c r="BR10" s="1301" t="str">
        <f>MID(SUVAHAVUJ!AF74,4,1)</f>
        <v xml:space="preserve"> </v>
      </c>
      <c r="BS10" s="1301"/>
      <c r="BT10" s="1301"/>
      <c r="BU10" s="1301"/>
      <c r="BV10" s="1301"/>
      <c r="BW10" s="1301" t="str">
        <f>MID(SUVAHAVUJ!AF74,5,1)</f>
        <v xml:space="preserve"> </v>
      </c>
      <c r="BX10" s="1301"/>
      <c r="BY10" s="1301"/>
      <c r="BZ10" s="1301"/>
      <c r="CA10" s="1301"/>
      <c r="CB10" s="1301"/>
      <c r="CC10" s="1301" t="str">
        <f>MID(SUVAHAVUJ!AF74,6,1)</f>
        <v xml:space="preserve"> </v>
      </c>
      <c r="CD10" s="1301"/>
      <c r="CE10" s="1301"/>
      <c r="CF10" s="1301"/>
      <c r="CG10" s="1301"/>
      <c r="CH10" s="1301" t="str">
        <f>MID(SUVAHAVUJ!AF74,7,1)</f>
        <v>2</v>
      </c>
      <c r="CI10" s="1301"/>
      <c r="CJ10" s="1301"/>
      <c r="CK10" s="1301"/>
      <c r="CL10" s="1301"/>
      <c r="CM10" s="1301"/>
      <c r="CN10" s="1301" t="str">
        <f>MID(SUVAHAVUJ!AF74,8,1)</f>
        <v>1</v>
      </c>
      <c r="CO10" s="1301"/>
      <c r="CP10" s="1301"/>
      <c r="CQ10" s="1301"/>
      <c r="CR10" s="1301"/>
      <c r="CS10" s="1301" t="str">
        <f>MID(SUVAHAVUJ!AF74,9,1)</f>
        <v>4</v>
      </c>
      <c r="CT10" s="1301"/>
      <c r="CU10" s="1301"/>
      <c r="CV10" s="1301"/>
      <c r="CW10" s="1301"/>
      <c r="CX10" s="1301"/>
      <c r="CY10" s="1301" t="str">
        <f>MID(SUVAHAVUJ!AF74,10,1)</f>
        <v>1</v>
      </c>
      <c r="CZ10" s="1301"/>
      <c r="DA10" s="1301"/>
      <c r="DB10" s="1301"/>
      <c r="DC10" s="1301"/>
      <c r="DD10" s="1301" t="str">
        <f>MID(SUVAHAVUJ!AF74,11,1)</f>
        <v>6</v>
      </c>
      <c r="DE10" s="1301"/>
      <c r="DF10" s="1301"/>
      <c r="DG10" s="1301"/>
      <c r="DH10" s="1301"/>
      <c r="DI10" s="1304"/>
      <c r="DJ10" s="1305"/>
      <c r="DK10" s="1305"/>
      <c r="DL10" s="1305"/>
      <c r="DM10" s="1305"/>
      <c r="DN10" s="1305"/>
      <c r="DO10" s="1305"/>
      <c r="DP10" s="1305"/>
      <c r="DQ10" s="1305"/>
      <c r="DR10" s="1305"/>
      <c r="DS10" s="1305"/>
      <c r="DT10" s="1305"/>
      <c r="DU10" s="1305"/>
      <c r="DV10" s="1305"/>
      <c r="DW10" s="1305"/>
      <c r="DX10" s="1305"/>
      <c r="DY10" s="1305"/>
      <c r="DZ10" s="1305"/>
      <c r="EA10" s="1305"/>
      <c r="EB10" s="1305"/>
      <c r="EC10" s="1305"/>
      <c r="ED10" s="1305"/>
      <c r="EE10" s="1305"/>
      <c r="EF10" s="1305"/>
      <c r="EG10" s="1305"/>
      <c r="EH10" s="1305"/>
      <c r="EI10" s="1305"/>
      <c r="EJ10" s="1305"/>
      <c r="EK10" s="1305"/>
      <c r="EL10" s="1305"/>
      <c r="EM10" s="1305"/>
      <c r="EN10" s="505"/>
      <c r="EO10" s="506"/>
      <c r="EP10" s="1301" t="str">
        <f>MID(SUVAHAVUJ!AG74,1,1)</f>
        <v xml:space="preserve"> </v>
      </c>
      <c r="EQ10" s="1301"/>
      <c r="ER10" s="1301"/>
      <c r="ES10" s="1301"/>
      <c r="ET10" s="1301"/>
      <c r="EU10" s="1301"/>
      <c r="EV10" s="1301" t="str">
        <f>MID(SUVAHAVUJ!AG74,2,1)</f>
        <v xml:space="preserve"> </v>
      </c>
      <c r="EW10" s="1301"/>
      <c r="EX10" s="1301"/>
      <c r="EY10" s="1301"/>
      <c r="EZ10" s="1301"/>
      <c r="FA10" s="1301" t="str">
        <f>MID(SUVAHAVUJ!AG74,3,1)</f>
        <v xml:space="preserve"> </v>
      </c>
      <c r="FB10" s="1301"/>
      <c r="FC10" s="1301"/>
      <c r="FD10" s="1301"/>
      <c r="FE10" s="1301"/>
      <c r="FF10" s="1301"/>
      <c r="FG10" s="1301" t="str">
        <f>MID(SUVAHAVUJ!AG74,4,1)</f>
        <v xml:space="preserve"> </v>
      </c>
      <c r="FH10" s="1301"/>
      <c r="FI10" s="1301"/>
      <c r="FJ10" s="1301"/>
      <c r="FK10" s="1301"/>
      <c r="FL10" s="1301" t="str">
        <f>MID(SUVAHAVUJ!AG74,5,1)</f>
        <v xml:space="preserve"> </v>
      </c>
      <c r="FM10" s="1301"/>
      <c r="FN10" s="1301"/>
      <c r="FO10" s="1301"/>
      <c r="FP10" s="1301"/>
      <c r="FQ10" s="1301"/>
      <c r="FR10" s="1301" t="str">
        <f>MID(SUVAHAVUJ!AG74,6,1)</f>
        <v xml:space="preserve"> </v>
      </c>
      <c r="FS10" s="1301"/>
      <c r="FT10" s="1301"/>
      <c r="FU10" s="1301"/>
      <c r="FV10" s="1301"/>
      <c r="FW10" s="1301" t="str">
        <f>MID(SUVAHAVUJ!AG74,7,1)</f>
        <v>1</v>
      </c>
      <c r="FX10" s="1301"/>
      <c r="FY10" s="1301"/>
      <c r="FZ10" s="1301"/>
      <c r="GA10" s="1301"/>
      <c r="GB10" s="1301"/>
      <c r="GC10" s="1301" t="str">
        <f>MID(SUVAHAVUJ!AG74,8,1)</f>
        <v>4</v>
      </c>
      <c r="GD10" s="1301"/>
      <c r="GE10" s="1301"/>
      <c r="GF10" s="1301"/>
      <c r="GG10" s="1301"/>
      <c r="GH10" s="1301" t="str">
        <f>MID(SUVAHAVUJ!AG74,9,1)</f>
        <v>6</v>
      </c>
      <c r="GI10" s="1301"/>
      <c r="GJ10" s="1301"/>
      <c r="GK10" s="1301"/>
      <c r="GL10" s="1301"/>
      <c r="GM10" s="1301"/>
      <c r="GN10" s="1301" t="str">
        <f>MID(SUVAHAVUJ!AG74,10,1)</f>
        <v>7</v>
      </c>
      <c r="GO10" s="1301"/>
      <c r="GP10" s="1301"/>
      <c r="GQ10" s="1301"/>
      <c r="GR10" s="1301"/>
      <c r="GS10" s="1302" t="str">
        <f>MID(SUVAHAVUJ!AG74,11,1)</f>
        <v>6</v>
      </c>
      <c r="GT10" s="1302"/>
      <c r="GU10" s="1302"/>
      <c r="GV10" s="1302"/>
      <c r="GW10" s="1400"/>
    </row>
    <row r="11" spans="2:205" s="142" customFormat="1" ht="23.25" customHeight="1" x14ac:dyDescent="0.2">
      <c r="B11" s="1401" t="s">
        <v>2369</v>
      </c>
      <c r="C11" s="1375"/>
      <c r="D11" s="1375"/>
      <c r="E11" s="1375"/>
      <c r="F11" s="1375"/>
      <c r="G11" s="1375"/>
      <c r="H11" s="1375"/>
      <c r="I11" s="1375"/>
      <c r="J11" s="1375"/>
      <c r="K11" s="1376"/>
      <c r="L11" s="1308" t="s">
        <v>3260</v>
      </c>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10" t="s">
        <v>2191</v>
      </c>
      <c r="AR11" s="1310"/>
      <c r="AS11" s="1310"/>
      <c r="AT11" s="1310"/>
      <c r="AU11" s="1310"/>
      <c r="AV11" s="1310"/>
      <c r="AW11" s="1310"/>
      <c r="AX11" s="1310"/>
      <c r="AY11" s="505"/>
      <c r="AZ11" s="506"/>
      <c r="BA11" s="1301" t="str">
        <f>MID(SUVAHAVUJ!AD75,1,1)</f>
        <v xml:space="preserve"> </v>
      </c>
      <c r="BB11" s="1301"/>
      <c r="BC11" s="1301"/>
      <c r="BD11" s="1301"/>
      <c r="BE11" s="1301"/>
      <c r="BF11" s="1301"/>
      <c r="BG11" s="1301" t="str">
        <f>MID(SUVAHAVUJ!AD75,2,1)</f>
        <v xml:space="preserve"> </v>
      </c>
      <c r="BH11" s="1301"/>
      <c r="BI11" s="1301"/>
      <c r="BJ11" s="1301"/>
      <c r="BK11" s="1301"/>
      <c r="BL11" s="1301" t="str">
        <f>MID(SUVAHAVUJ!AD75,3,1)</f>
        <v xml:space="preserve"> </v>
      </c>
      <c r="BM11" s="1301"/>
      <c r="BN11" s="1301"/>
      <c r="BO11" s="1301"/>
      <c r="BP11" s="1301"/>
      <c r="BQ11" s="1301"/>
      <c r="BR11" s="1301" t="str">
        <f>MID(SUVAHAVUJ!AD75,4,1)</f>
        <v xml:space="preserve"> </v>
      </c>
      <c r="BS11" s="1301"/>
      <c r="BT11" s="1301"/>
      <c r="BU11" s="1301"/>
      <c r="BV11" s="1301"/>
      <c r="BW11" s="1301" t="str">
        <f>MID(SUVAHAVUJ!AD75,5,1)</f>
        <v>5</v>
      </c>
      <c r="BX11" s="1301"/>
      <c r="BY11" s="1301"/>
      <c r="BZ11" s="1301"/>
      <c r="CA11" s="1301"/>
      <c r="CB11" s="1301"/>
      <c r="CC11" s="1301" t="str">
        <f>MID(SUVAHAVUJ!AD75,6,1)</f>
        <v>6</v>
      </c>
      <c r="CD11" s="1301"/>
      <c r="CE11" s="1301"/>
      <c r="CF11" s="1301"/>
      <c r="CG11" s="1301"/>
      <c r="CH11" s="1301" t="str">
        <f>MID(SUVAHAVUJ!AD75,7,1)</f>
        <v>7</v>
      </c>
      <c r="CI11" s="1301"/>
      <c r="CJ11" s="1301"/>
      <c r="CK11" s="1301"/>
      <c r="CL11" s="1301"/>
      <c r="CM11" s="1301"/>
      <c r="CN11" s="1301" t="str">
        <f>MID(SUVAHAVUJ!AD75,8,1)</f>
        <v>3</v>
      </c>
      <c r="CO11" s="1301"/>
      <c r="CP11" s="1301"/>
      <c r="CQ11" s="1301"/>
      <c r="CR11" s="1301"/>
      <c r="CS11" s="1301" t="str">
        <f>MID(SUVAHAVUJ!AD75,9,1)</f>
        <v>6</v>
      </c>
      <c r="CT11" s="1301"/>
      <c r="CU11" s="1301"/>
      <c r="CV11" s="1301"/>
      <c r="CW11" s="1301"/>
      <c r="CX11" s="1301"/>
      <c r="CY11" s="1301" t="str">
        <f>MID(SUVAHAVUJ!AD75,10,1)</f>
        <v>2</v>
      </c>
      <c r="CZ11" s="1301"/>
      <c r="DA11" s="1301"/>
      <c r="DB11" s="1301"/>
      <c r="DC11" s="1301"/>
      <c r="DD11" s="1301" t="str">
        <f>MID(SUVAHAVUJ!AD75,11,1)</f>
        <v>8</v>
      </c>
      <c r="DE11" s="1301"/>
      <c r="DF11" s="1301"/>
      <c r="DG11" s="1301"/>
      <c r="DH11" s="1301"/>
      <c r="DI11" s="1304"/>
      <c r="DJ11" s="505"/>
      <c r="DK11" s="506"/>
      <c r="DL11" s="1301" t="str">
        <f>MID(SUVAHAVUJ!AE75,1,1)</f>
        <v xml:space="preserve"> </v>
      </c>
      <c r="DM11" s="1301"/>
      <c r="DN11" s="1301"/>
      <c r="DO11" s="1301"/>
      <c r="DP11" s="1301"/>
      <c r="DQ11" s="1301"/>
      <c r="DR11" s="1301" t="str">
        <f>MID(SUVAHAVUJ!AE75,2,1)</f>
        <v xml:space="preserve"> </v>
      </c>
      <c r="DS11" s="1301"/>
      <c r="DT11" s="1301"/>
      <c r="DU11" s="1301"/>
      <c r="DV11" s="1301"/>
      <c r="DW11" s="1301" t="str">
        <f>MID(SUVAHAVUJ!AE75,3,1)</f>
        <v xml:space="preserve"> </v>
      </c>
      <c r="DX11" s="1301"/>
      <c r="DY11" s="1301"/>
      <c r="DZ11" s="1301"/>
      <c r="EA11" s="1301"/>
      <c r="EB11" s="1301"/>
      <c r="EC11" s="1301" t="str">
        <f>MID(SUVAHAVUJ!AE75,4,1)</f>
        <v xml:space="preserve"> </v>
      </c>
      <c r="ED11" s="1301"/>
      <c r="EE11" s="1301"/>
      <c r="EF11" s="1301"/>
      <c r="EG11" s="1301"/>
      <c r="EH11" s="1301" t="str">
        <f>MID(SUVAHAVUJ!AE75,5,1)</f>
        <v xml:space="preserve"> </v>
      </c>
      <c r="EI11" s="1301"/>
      <c r="EJ11" s="1301"/>
      <c r="EK11" s="1301"/>
      <c r="EL11" s="1301"/>
      <c r="EM11" s="1301"/>
      <c r="EN11" s="1301" t="str">
        <f>MID(SUVAHAVUJ!AE75,6,1)</f>
        <v xml:space="preserve"> </v>
      </c>
      <c r="EO11" s="1301"/>
      <c r="EP11" s="1301"/>
      <c r="EQ11" s="1301"/>
      <c r="ER11" s="1301"/>
      <c r="ES11" s="1301" t="str">
        <f>MID(SUVAHAVUJ!AE75,7,1)</f>
        <v xml:space="preserve"> </v>
      </c>
      <c r="ET11" s="1301"/>
      <c r="EU11" s="1301"/>
      <c r="EV11" s="1301"/>
      <c r="EW11" s="1301"/>
      <c r="EX11" s="1301"/>
      <c r="EY11" s="1301" t="str">
        <f>MID(SUVAHAVUJ!AE75,8,1)</f>
        <v xml:space="preserve"> </v>
      </c>
      <c r="EZ11" s="1301"/>
      <c r="FA11" s="1301"/>
      <c r="FB11" s="1301"/>
      <c r="FC11" s="1301"/>
      <c r="FD11" s="1301" t="str">
        <f>MID(SUVAHAVUJ!AE75,9,1)</f>
        <v xml:space="preserve"> </v>
      </c>
      <c r="FE11" s="1301"/>
      <c r="FF11" s="1301"/>
      <c r="FG11" s="1301"/>
      <c r="FH11" s="1301"/>
      <c r="FI11" s="1301"/>
      <c r="FJ11" s="1301" t="str">
        <f>MID(SUVAHAVUJ!AE75,10,1)</f>
        <v xml:space="preserve"> </v>
      </c>
      <c r="FK11" s="1301"/>
      <c r="FL11" s="1301"/>
      <c r="FM11" s="1301"/>
      <c r="FN11" s="1301"/>
      <c r="FO11" s="1302" t="str">
        <f>MID(SUVAHAVUJ!AE75,11,1)</f>
        <v>0</v>
      </c>
      <c r="FP11" s="1302"/>
      <c r="FQ11" s="1302"/>
      <c r="FR11" s="1302"/>
      <c r="FS11" s="1303"/>
      <c r="FT11" s="1306"/>
      <c r="FU11" s="1306"/>
      <c r="FV11" s="1306"/>
      <c r="FW11" s="1306"/>
      <c r="FX11" s="1306"/>
      <c r="FY11" s="1306"/>
      <c r="FZ11" s="1306"/>
      <c r="GA11" s="1306"/>
      <c r="GB11" s="1306"/>
      <c r="GC11" s="1306"/>
      <c r="GD11" s="1306"/>
      <c r="GE11" s="1306"/>
      <c r="GF11" s="1306"/>
      <c r="GG11" s="1306"/>
      <c r="GH11" s="1306"/>
      <c r="GI11" s="1306"/>
      <c r="GJ11" s="1306"/>
      <c r="GK11" s="1306"/>
      <c r="GL11" s="1306"/>
      <c r="GM11" s="1306"/>
      <c r="GN11" s="1306"/>
      <c r="GO11" s="1306"/>
      <c r="GP11" s="1306"/>
      <c r="GQ11" s="1306"/>
      <c r="GR11" s="1306"/>
      <c r="GS11" s="1306"/>
      <c r="GT11" s="1306"/>
      <c r="GU11" s="1306"/>
      <c r="GV11" s="1306"/>
      <c r="GW11" s="1399"/>
    </row>
    <row r="12" spans="2:205" ht="23.25" customHeight="1" x14ac:dyDescent="0.2">
      <c r="B12" s="1402"/>
      <c r="C12" s="1378"/>
      <c r="D12" s="1378"/>
      <c r="E12" s="1378"/>
      <c r="F12" s="1378"/>
      <c r="G12" s="1378"/>
      <c r="H12" s="1378"/>
      <c r="I12" s="1378"/>
      <c r="J12" s="1378"/>
      <c r="K12" s="1379"/>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09"/>
      <c r="AL12" s="1309"/>
      <c r="AM12" s="1309"/>
      <c r="AN12" s="1309"/>
      <c r="AO12" s="1309"/>
      <c r="AP12" s="1309"/>
      <c r="AQ12" s="1310"/>
      <c r="AR12" s="1310"/>
      <c r="AS12" s="1310"/>
      <c r="AT12" s="1310"/>
      <c r="AU12" s="1310"/>
      <c r="AV12" s="1310"/>
      <c r="AW12" s="1310"/>
      <c r="AX12" s="1310"/>
      <c r="AY12" s="505"/>
      <c r="AZ12" s="506"/>
      <c r="BA12" s="1301" t="str">
        <f>MID(SUVAHAVUJ!AF75,1,1)</f>
        <v xml:space="preserve"> </v>
      </c>
      <c r="BB12" s="1301"/>
      <c r="BC12" s="1301"/>
      <c r="BD12" s="1301"/>
      <c r="BE12" s="1301"/>
      <c r="BF12" s="1301"/>
      <c r="BG12" s="1301" t="str">
        <f>MID(SUVAHAVUJ!AF75,2,1)</f>
        <v xml:space="preserve"> </v>
      </c>
      <c r="BH12" s="1301"/>
      <c r="BI12" s="1301"/>
      <c r="BJ12" s="1301"/>
      <c r="BK12" s="1301"/>
      <c r="BL12" s="1301" t="str">
        <f>MID(SUVAHAVUJ!AF75,3,1)</f>
        <v xml:space="preserve"> </v>
      </c>
      <c r="BM12" s="1301"/>
      <c r="BN12" s="1301"/>
      <c r="BO12" s="1301"/>
      <c r="BP12" s="1301"/>
      <c r="BQ12" s="1301"/>
      <c r="BR12" s="1301" t="str">
        <f>MID(SUVAHAVUJ!AF75,4,1)</f>
        <v xml:space="preserve"> </v>
      </c>
      <c r="BS12" s="1301"/>
      <c r="BT12" s="1301"/>
      <c r="BU12" s="1301"/>
      <c r="BV12" s="1301"/>
      <c r="BW12" s="1301" t="str">
        <f>MID(SUVAHAVUJ!AF75,5,1)</f>
        <v>5</v>
      </c>
      <c r="BX12" s="1301"/>
      <c r="BY12" s="1301"/>
      <c r="BZ12" s="1301"/>
      <c r="CA12" s="1301"/>
      <c r="CB12" s="1301"/>
      <c r="CC12" s="1301" t="str">
        <f>MID(SUVAHAVUJ!AF75,6,1)</f>
        <v>6</v>
      </c>
      <c r="CD12" s="1301"/>
      <c r="CE12" s="1301"/>
      <c r="CF12" s="1301"/>
      <c r="CG12" s="1301"/>
      <c r="CH12" s="1301" t="str">
        <f>MID(SUVAHAVUJ!AF75,7,1)</f>
        <v>7</v>
      </c>
      <c r="CI12" s="1301"/>
      <c r="CJ12" s="1301"/>
      <c r="CK12" s="1301"/>
      <c r="CL12" s="1301"/>
      <c r="CM12" s="1301"/>
      <c r="CN12" s="1301" t="str">
        <f>MID(SUVAHAVUJ!AF75,8,1)</f>
        <v>3</v>
      </c>
      <c r="CO12" s="1301"/>
      <c r="CP12" s="1301"/>
      <c r="CQ12" s="1301"/>
      <c r="CR12" s="1301"/>
      <c r="CS12" s="1301" t="str">
        <f>MID(SUVAHAVUJ!AF75,9,1)</f>
        <v>6</v>
      </c>
      <c r="CT12" s="1301"/>
      <c r="CU12" s="1301"/>
      <c r="CV12" s="1301"/>
      <c r="CW12" s="1301"/>
      <c r="CX12" s="1301"/>
      <c r="CY12" s="1301" t="str">
        <f>MID(SUVAHAVUJ!AF75,10,1)</f>
        <v>2</v>
      </c>
      <c r="CZ12" s="1301"/>
      <c r="DA12" s="1301"/>
      <c r="DB12" s="1301"/>
      <c r="DC12" s="1301"/>
      <c r="DD12" s="1301" t="str">
        <f>MID(SUVAHAVUJ!AF75,11,1)</f>
        <v>8</v>
      </c>
      <c r="DE12" s="1301"/>
      <c r="DF12" s="1301"/>
      <c r="DG12" s="1301"/>
      <c r="DH12" s="1301"/>
      <c r="DI12" s="1304"/>
      <c r="DJ12" s="1305"/>
      <c r="DK12" s="1305"/>
      <c r="DL12" s="1305"/>
      <c r="DM12" s="1305"/>
      <c r="DN12" s="1305"/>
      <c r="DO12" s="1305"/>
      <c r="DP12" s="1305"/>
      <c r="DQ12" s="1305"/>
      <c r="DR12" s="1305"/>
      <c r="DS12" s="1305"/>
      <c r="DT12" s="1305"/>
      <c r="DU12" s="1305"/>
      <c r="DV12" s="1305"/>
      <c r="DW12" s="1305"/>
      <c r="DX12" s="1305"/>
      <c r="DY12" s="1305"/>
      <c r="DZ12" s="1305"/>
      <c r="EA12" s="1305"/>
      <c r="EB12" s="1305"/>
      <c r="EC12" s="1305"/>
      <c r="ED12" s="1305"/>
      <c r="EE12" s="1305"/>
      <c r="EF12" s="1305"/>
      <c r="EG12" s="1305"/>
      <c r="EH12" s="1305"/>
      <c r="EI12" s="1305"/>
      <c r="EJ12" s="1305"/>
      <c r="EK12" s="1305"/>
      <c r="EL12" s="1305"/>
      <c r="EM12" s="1305"/>
      <c r="EN12" s="505"/>
      <c r="EO12" s="506"/>
      <c r="EP12" s="1301" t="str">
        <f>MID(SUVAHAVUJ!AG75,1,1)</f>
        <v xml:space="preserve"> </v>
      </c>
      <c r="EQ12" s="1301"/>
      <c r="ER12" s="1301"/>
      <c r="ES12" s="1301"/>
      <c r="ET12" s="1301"/>
      <c r="EU12" s="1301"/>
      <c r="EV12" s="1301" t="str">
        <f>MID(SUVAHAVUJ!AG75,2,1)</f>
        <v xml:space="preserve"> </v>
      </c>
      <c r="EW12" s="1301"/>
      <c r="EX12" s="1301"/>
      <c r="EY12" s="1301"/>
      <c r="EZ12" s="1301"/>
      <c r="FA12" s="1301" t="str">
        <f>MID(SUVAHAVUJ!AG75,3,1)</f>
        <v xml:space="preserve"> </v>
      </c>
      <c r="FB12" s="1301"/>
      <c r="FC12" s="1301"/>
      <c r="FD12" s="1301"/>
      <c r="FE12" s="1301"/>
      <c r="FF12" s="1301"/>
      <c r="FG12" s="1301" t="str">
        <f>MID(SUVAHAVUJ!AG75,4,1)</f>
        <v xml:space="preserve"> </v>
      </c>
      <c r="FH12" s="1301"/>
      <c r="FI12" s="1301"/>
      <c r="FJ12" s="1301"/>
      <c r="FK12" s="1301"/>
      <c r="FL12" s="1301" t="str">
        <f>MID(SUVAHAVUJ!AG75,5,1)</f>
        <v>6</v>
      </c>
      <c r="FM12" s="1301"/>
      <c r="FN12" s="1301"/>
      <c r="FO12" s="1301"/>
      <c r="FP12" s="1301"/>
      <c r="FQ12" s="1301"/>
      <c r="FR12" s="1301" t="str">
        <f>MID(SUVAHAVUJ!AG75,6,1)</f>
        <v>7</v>
      </c>
      <c r="FS12" s="1301"/>
      <c r="FT12" s="1301"/>
      <c r="FU12" s="1301"/>
      <c r="FV12" s="1301"/>
      <c r="FW12" s="1301" t="str">
        <f>MID(SUVAHAVUJ!AG75,7,1)</f>
        <v>4</v>
      </c>
      <c r="FX12" s="1301"/>
      <c r="FY12" s="1301"/>
      <c r="FZ12" s="1301"/>
      <c r="GA12" s="1301"/>
      <c r="GB12" s="1301"/>
      <c r="GC12" s="1301" t="str">
        <f>MID(SUVAHAVUJ!AG75,8,1)</f>
        <v>7</v>
      </c>
      <c r="GD12" s="1301"/>
      <c r="GE12" s="1301"/>
      <c r="GF12" s="1301"/>
      <c r="GG12" s="1301"/>
      <c r="GH12" s="1301" t="str">
        <f>MID(SUVAHAVUJ!AG75,9,1)</f>
        <v>8</v>
      </c>
      <c r="GI12" s="1301"/>
      <c r="GJ12" s="1301"/>
      <c r="GK12" s="1301"/>
      <c r="GL12" s="1301"/>
      <c r="GM12" s="1301"/>
      <c r="GN12" s="1301" t="str">
        <f>MID(SUVAHAVUJ!AG75,10,1)</f>
        <v>2</v>
      </c>
      <c r="GO12" s="1301"/>
      <c r="GP12" s="1301"/>
      <c r="GQ12" s="1301"/>
      <c r="GR12" s="1301"/>
      <c r="GS12" s="1302" t="str">
        <f>MID(SUVAHAVUJ!AG75,11,1)</f>
        <v>6</v>
      </c>
      <c r="GT12" s="1302"/>
      <c r="GU12" s="1302"/>
      <c r="GV12" s="1302"/>
      <c r="GW12" s="1400"/>
    </row>
    <row r="13" spans="2:205" s="142" customFormat="1" ht="23.25" customHeight="1" x14ac:dyDescent="0.2">
      <c r="B13" s="1409" t="s">
        <v>1855</v>
      </c>
      <c r="C13" s="1410"/>
      <c r="D13" s="1410"/>
      <c r="E13" s="1410"/>
      <c r="F13" s="1410"/>
      <c r="G13" s="1410"/>
      <c r="H13" s="1410"/>
      <c r="I13" s="1410"/>
      <c r="J13" s="1410"/>
      <c r="K13" s="1411"/>
      <c r="L13" s="1312" t="s">
        <v>3261</v>
      </c>
      <c r="M13" s="1313"/>
      <c r="N13" s="1313"/>
      <c r="O13" s="1313"/>
      <c r="P13" s="1313"/>
      <c r="Q13" s="1313"/>
      <c r="R13" s="1313"/>
      <c r="S13" s="1313"/>
      <c r="T13" s="1313"/>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4" t="s">
        <v>2193</v>
      </c>
      <c r="AR13" s="1314"/>
      <c r="AS13" s="1314"/>
      <c r="AT13" s="1314"/>
      <c r="AU13" s="1314"/>
      <c r="AV13" s="1314"/>
      <c r="AW13" s="1314"/>
      <c r="AX13" s="1314"/>
      <c r="AY13" s="505"/>
      <c r="AZ13" s="506"/>
      <c r="BA13" s="1301" t="str">
        <f>MID(SUVAHAVUJ!AD76,1,1)</f>
        <v xml:space="preserve"> </v>
      </c>
      <c r="BB13" s="1301"/>
      <c r="BC13" s="1301"/>
      <c r="BD13" s="1301"/>
      <c r="BE13" s="1301"/>
      <c r="BF13" s="1301"/>
      <c r="BG13" s="1301" t="str">
        <f>MID(SUVAHAVUJ!AD76,2,1)</f>
        <v xml:space="preserve"> </v>
      </c>
      <c r="BH13" s="1301"/>
      <c r="BI13" s="1301"/>
      <c r="BJ13" s="1301"/>
      <c r="BK13" s="1301"/>
      <c r="BL13" s="1301" t="str">
        <f>MID(SUVAHAVUJ!AD76,3,1)</f>
        <v xml:space="preserve"> </v>
      </c>
      <c r="BM13" s="1301"/>
      <c r="BN13" s="1301"/>
      <c r="BO13" s="1301"/>
      <c r="BP13" s="1301"/>
      <c r="BQ13" s="1301"/>
      <c r="BR13" s="1301" t="str">
        <f>MID(SUVAHAVUJ!AD76,4,1)</f>
        <v xml:space="preserve"> </v>
      </c>
      <c r="BS13" s="1301"/>
      <c r="BT13" s="1301"/>
      <c r="BU13" s="1301"/>
      <c r="BV13" s="1301"/>
      <c r="BW13" s="1301" t="str">
        <f>MID(SUVAHAVUJ!AD76,5,1)</f>
        <v xml:space="preserve"> </v>
      </c>
      <c r="BX13" s="1301"/>
      <c r="BY13" s="1301"/>
      <c r="BZ13" s="1301"/>
      <c r="CA13" s="1301"/>
      <c r="CB13" s="1301"/>
      <c r="CC13" s="1301" t="str">
        <f>MID(SUVAHAVUJ!AD76,6,1)</f>
        <v xml:space="preserve"> </v>
      </c>
      <c r="CD13" s="1301"/>
      <c r="CE13" s="1301"/>
      <c r="CF13" s="1301"/>
      <c r="CG13" s="1301"/>
      <c r="CH13" s="1301" t="str">
        <f>MID(SUVAHAVUJ!AD76,7,1)</f>
        <v>3</v>
      </c>
      <c r="CI13" s="1301"/>
      <c r="CJ13" s="1301"/>
      <c r="CK13" s="1301"/>
      <c r="CL13" s="1301"/>
      <c r="CM13" s="1301"/>
      <c r="CN13" s="1301" t="str">
        <f>MID(SUVAHAVUJ!AD76,8,1)</f>
        <v>6</v>
      </c>
      <c r="CO13" s="1301"/>
      <c r="CP13" s="1301"/>
      <c r="CQ13" s="1301"/>
      <c r="CR13" s="1301"/>
      <c r="CS13" s="1301" t="str">
        <f>MID(SUVAHAVUJ!AD76,9,1)</f>
        <v>7</v>
      </c>
      <c r="CT13" s="1301"/>
      <c r="CU13" s="1301"/>
      <c r="CV13" s="1301"/>
      <c r="CW13" s="1301"/>
      <c r="CX13" s="1301"/>
      <c r="CY13" s="1301" t="str">
        <f>MID(SUVAHAVUJ!AD76,10,1)</f>
        <v>7</v>
      </c>
      <c r="CZ13" s="1301"/>
      <c r="DA13" s="1301"/>
      <c r="DB13" s="1301"/>
      <c r="DC13" s="1301"/>
      <c r="DD13" s="1301" t="str">
        <f>MID(SUVAHAVUJ!AD76,11,1)</f>
        <v>1</v>
      </c>
      <c r="DE13" s="1301"/>
      <c r="DF13" s="1301"/>
      <c r="DG13" s="1301"/>
      <c r="DH13" s="1301"/>
      <c r="DI13" s="1304"/>
      <c r="DJ13" s="505"/>
      <c r="DK13" s="506"/>
      <c r="DL13" s="1301" t="str">
        <f>MID(SUVAHAVUJ!AE76,1,1)</f>
        <v xml:space="preserve"> </v>
      </c>
      <c r="DM13" s="1301"/>
      <c r="DN13" s="1301"/>
      <c r="DO13" s="1301"/>
      <c r="DP13" s="1301"/>
      <c r="DQ13" s="1301"/>
      <c r="DR13" s="1301" t="str">
        <f>MID(SUVAHAVUJ!AE76,2,1)</f>
        <v xml:space="preserve"> </v>
      </c>
      <c r="DS13" s="1301"/>
      <c r="DT13" s="1301"/>
      <c r="DU13" s="1301"/>
      <c r="DV13" s="1301"/>
      <c r="DW13" s="1301" t="str">
        <f>MID(SUVAHAVUJ!AE76,3,1)</f>
        <v xml:space="preserve"> </v>
      </c>
      <c r="DX13" s="1301"/>
      <c r="DY13" s="1301"/>
      <c r="DZ13" s="1301"/>
      <c r="EA13" s="1301"/>
      <c r="EB13" s="1301"/>
      <c r="EC13" s="1301" t="str">
        <f>MID(SUVAHAVUJ!AE76,4,1)</f>
        <v xml:space="preserve"> </v>
      </c>
      <c r="ED13" s="1301"/>
      <c r="EE13" s="1301"/>
      <c r="EF13" s="1301"/>
      <c r="EG13" s="1301"/>
      <c r="EH13" s="1301" t="str">
        <f>MID(SUVAHAVUJ!AE76,5,1)</f>
        <v xml:space="preserve"> </v>
      </c>
      <c r="EI13" s="1301"/>
      <c r="EJ13" s="1301"/>
      <c r="EK13" s="1301"/>
      <c r="EL13" s="1301"/>
      <c r="EM13" s="1301"/>
      <c r="EN13" s="1301" t="str">
        <f>MID(SUVAHAVUJ!AE76,6,1)</f>
        <v xml:space="preserve"> </v>
      </c>
      <c r="EO13" s="1301"/>
      <c r="EP13" s="1301"/>
      <c r="EQ13" s="1301"/>
      <c r="ER13" s="1301"/>
      <c r="ES13" s="1301" t="str">
        <f>MID(SUVAHAVUJ!AE76,7,1)</f>
        <v xml:space="preserve"> </v>
      </c>
      <c r="ET13" s="1301"/>
      <c r="EU13" s="1301"/>
      <c r="EV13" s="1301"/>
      <c r="EW13" s="1301"/>
      <c r="EX13" s="1301"/>
      <c r="EY13" s="1301" t="str">
        <f>MID(SUVAHAVUJ!AE76,8,1)</f>
        <v xml:space="preserve"> </v>
      </c>
      <c r="EZ13" s="1301"/>
      <c r="FA13" s="1301"/>
      <c r="FB13" s="1301"/>
      <c r="FC13" s="1301"/>
      <c r="FD13" s="1301" t="str">
        <f>MID(SUVAHAVUJ!AE76,9,1)</f>
        <v xml:space="preserve"> </v>
      </c>
      <c r="FE13" s="1301"/>
      <c r="FF13" s="1301"/>
      <c r="FG13" s="1301"/>
      <c r="FH13" s="1301"/>
      <c r="FI13" s="1301"/>
      <c r="FJ13" s="1301" t="str">
        <f>MID(SUVAHAVUJ!AE76,10,1)</f>
        <v xml:space="preserve"> </v>
      </c>
      <c r="FK13" s="1301"/>
      <c r="FL13" s="1301"/>
      <c r="FM13" s="1301"/>
      <c r="FN13" s="1301"/>
      <c r="FO13" s="1302" t="str">
        <f>MID(SUVAHAVUJ!AE76,11,1)</f>
        <v>0</v>
      </c>
      <c r="FP13" s="1302"/>
      <c r="FQ13" s="1302"/>
      <c r="FR13" s="1302"/>
      <c r="FS13" s="1303"/>
      <c r="FT13" s="1306"/>
      <c r="FU13" s="1306"/>
      <c r="FV13" s="1306"/>
      <c r="FW13" s="1306"/>
      <c r="FX13" s="1306"/>
      <c r="FY13" s="1306"/>
      <c r="FZ13" s="1306"/>
      <c r="GA13" s="1306"/>
      <c r="GB13" s="1306"/>
      <c r="GC13" s="1306"/>
      <c r="GD13" s="1306"/>
      <c r="GE13" s="1306"/>
      <c r="GF13" s="1306"/>
      <c r="GG13" s="1306"/>
      <c r="GH13" s="1306"/>
      <c r="GI13" s="1306"/>
      <c r="GJ13" s="1306"/>
      <c r="GK13" s="1306"/>
      <c r="GL13" s="1306"/>
      <c r="GM13" s="1306"/>
      <c r="GN13" s="1306"/>
      <c r="GO13" s="1306"/>
      <c r="GP13" s="1306"/>
      <c r="GQ13" s="1306"/>
      <c r="GR13" s="1306"/>
      <c r="GS13" s="1306"/>
      <c r="GT13" s="1306"/>
      <c r="GU13" s="1306"/>
      <c r="GV13" s="1306"/>
      <c r="GW13" s="1399"/>
    </row>
    <row r="14" spans="2:205" ht="23.25" customHeight="1" x14ac:dyDescent="0.2">
      <c r="B14" s="1412"/>
      <c r="C14" s="1413"/>
      <c r="D14" s="1413"/>
      <c r="E14" s="1413"/>
      <c r="F14" s="1413"/>
      <c r="G14" s="1413"/>
      <c r="H14" s="1413"/>
      <c r="I14" s="1413"/>
      <c r="J14" s="1413"/>
      <c r="K14" s="1414"/>
      <c r="L14" s="1313"/>
      <c r="M14" s="1313"/>
      <c r="N14" s="1313"/>
      <c r="O14" s="1313"/>
      <c r="P14" s="1313"/>
      <c r="Q14" s="1313"/>
      <c r="R14" s="1313"/>
      <c r="S14" s="1313"/>
      <c r="T14" s="1313"/>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R14" s="1314"/>
      <c r="AS14" s="1314"/>
      <c r="AT14" s="1314"/>
      <c r="AU14" s="1314"/>
      <c r="AV14" s="1314"/>
      <c r="AW14" s="1314"/>
      <c r="AX14" s="1314"/>
      <c r="AY14" s="505"/>
      <c r="AZ14" s="506"/>
      <c r="BA14" s="1301" t="str">
        <f>MID(SUVAHAVUJ!AF76,1,1)</f>
        <v xml:space="preserve"> </v>
      </c>
      <c r="BB14" s="1301"/>
      <c r="BC14" s="1301"/>
      <c r="BD14" s="1301"/>
      <c r="BE14" s="1301"/>
      <c r="BF14" s="1301"/>
      <c r="BG14" s="1301" t="str">
        <f>MID(SUVAHAVUJ!AF76,2,1)</f>
        <v xml:space="preserve"> </v>
      </c>
      <c r="BH14" s="1301"/>
      <c r="BI14" s="1301"/>
      <c r="BJ14" s="1301"/>
      <c r="BK14" s="1301"/>
      <c r="BL14" s="1301" t="str">
        <f>MID(SUVAHAVUJ!AF76,3,1)</f>
        <v xml:space="preserve"> </v>
      </c>
      <c r="BM14" s="1301"/>
      <c r="BN14" s="1301"/>
      <c r="BO14" s="1301"/>
      <c r="BP14" s="1301"/>
      <c r="BQ14" s="1301"/>
      <c r="BR14" s="1301" t="str">
        <f>MID(SUVAHAVUJ!AF76,4,1)</f>
        <v xml:space="preserve"> </v>
      </c>
      <c r="BS14" s="1301"/>
      <c r="BT14" s="1301"/>
      <c r="BU14" s="1301"/>
      <c r="BV14" s="1301"/>
      <c r="BW14" s="1301" t="str">
        <f>MID(SUVAHAVUJ!AF76,5,1)</f>
        <v xml:space="preserve"> </v>
      </c>
      <c r="BX14" s="1301"/>
      <c r="BY14" s="1301"/>
      <c r="BZ14" s="1301"/>
      <c r="CA14" s="1301"/>
      <c r="CB14" s="1301"/>
      <c r="CC14" s="1301" t="str">
        <f>MID(SUVAHAVUJ!AF76,6,1)</f>
        <v xml:space="preserve"> </v>
      </c>
      <c r="CD14" s="1301"/>
      <c r="CE14" s="1301"/>
      <c r="CF14" s="1301"/>
      <c r="CG14" s="1301"/>
      <c r="CH14" s="1301" t="str">
        <f>MID(SUVAHAVUJ!AF76,7,1)</f>
        <v>3</v>
      </c>
      <c r="CI14" s="1301"/>
      <c r="CJ14" s="1301"/>
      <c r="CK14" s="1301"/>
      <c r="CL14" s="1301"/>
      <c r="CM14" s="1301"/>
      <c r="CN14" s="1301" t="str">
        <f>MID(SUVAHAVUJ!AF76,8,1)</f>
        <v>6</v>
      </c>
      <c r="CO14" s="1301"/>
      <c r="CP14" s="1301"/>
      <c r="CQ14" s="1301"/>
      <c r="CR14" s="1301"/>
      <c r="CS14" s="1301" t="str">
        <f>MID(SUVAHAVUJ!AF76,9,1)</f>
        <v>7</v>
      </c>
      <c r="CT14" s="1301"/>
      <c r="CU14" s="1301"/>
      <c r="CV14" s="1301"/>
      <c r="CW14" s="1301"/>
      <c r="CX14" s="1301"/>
      <c r="CY14" s="1301" t="str">
        <f>MID(SUVAHAVUJ!AF76,10,1)</f>
        <v>7</v>
      </c>
      <c r="CZ14" s="1301"/>
      <c r="DA14" s="1301"/>
      <c r="DB14" s="1301"/>
      <c r="DC14" s="1301"/>
      <c r="DD14" s="1301" t="str">
        <f>MID(SUVAHAVUJ!AF76,11,1)</f>
        <v>1</v>
      </c>
      <c r="DE14" s="1301"/>
      <c r="DF14" s="1301"/>
      <c r="DG14" s="1301"/>
      <c r="DH14" s="1301"/>
      <c r="DI14" s="1304"/>
      <c r="DJ14" s="1305"/>
      <c r="DK14" s="1305"/>
      <c r="DL14" s="1305"/>
      <c r="DM14" s="1305"/>
      <c r="DN14" s="1305"/>
      <c r="DO14" s="1305"/>
      <c r="DP14" s="1305"/>
      <c r="DQ14" s="1305"/>
      <c r="DR14" s="1305"/>
      <c r="DS14" s="1305"/>
      <c r="DT14" s="1305"/>
      <c r="DU14" s="1305"/>
      <c r="DV14" s="1305"/>
      <c r="DW14" s="1305"/>
      <c r="DX14" s="1305"/>
      <c r="DY14" s="1305"/>
      <c r="DZ14" s="1305"/>
      <c r="EA14" s="1305"/>
      <c r="EB14" s="1305"/>
      <c r="EC14" s="1305"/>
      <c r="ED14" s="1305"/>
      <c r="EE14" s="1305"/>
      <c r="EF14" s="1305"/>
      <c r="EG14" s="1305"/>
      <c r="EH14" s="1305"/>
      <c r="EI14" s="1305"/>
      <c r="EJ14" s="1305"/>
      <c r="EK14" s="1305"/>
      <c r="EL14" s="1305"/>
      <c r="EM14" s="1305"/>
      <c r="EN14" s="505"/>
      <c r="EO14" s="506"/>
      <c r="EP14" s="1301" t="str">
        <f>MID(SUVAHAVUJ!AG76,1,1)</f>
        <v xml:space="preserve"> </v>
      </c>
      <c r="EQ14" s="1301"/>
      <c r="ER14" s="1301"/>
      <c r="ES14" s="1301"/>
      <c r="ET14" s="1301"/>
      <c r="EU14" s="1301"/>
      <c r="EV14" s="1301" t="str">
        <f>MID(SUVAHAVUJ!AG76,2,1)</f>
        <v xml:space="preserve"> </v>
      </c>
      <c r="EW14" s="1301"/>
      <c r="EX14" s="1301"/>
      <c r="EY14" s="1301"/>
      <c r="EZ14" s="1301"/>
      <c r="FA14" s="1301" t="str">
        <f>MID(SUVAHAVUJ!AG76,3,1)</f>
        <v xml:space="preserve"> </v>
      </c>
      <c r="FB14" s="1301"/>
      <c r="FC14" s="1301"/>
      <c r="FD14" s="1301"/>
      <c r="FE14" s="1301"/>
      <c r="FF14" s="1301"/>
      <c r="FG14" s="1301" t="str">
        <f>MID(SUVAHAVUJ!AG76,4,1)</f>
        <v xml:space="preserve"> </v>
      </c>
      <c r="FH14" s="1301"/>
      <c r="FI14" s="1301"/>
      <c r="FJ14" s="1301"/>
      <c r="FK14" s="1301"/>
      <c r="FL14" s="1301" t="str">
        <f>MID(SUVAHAVUJ!AG76,5,1)</f>
        <v xml:space="preserve"> </v>
      </c>
      <c r="FM14" s="1301"/>
      <c r="FN14" s="1301"/>
      <c r="FO14" s="1301"/>
      <c r="FP14" s="1301"/>
      <c r="FQ14" s="1301"/>
      <c r="FR14" s="1301" t="str">
        <f>MID(SUVAHAVUJ!AG76,6,1)</f>
        <v xml:space="preserve"> </v>
      </c>
      <c r="FS14" s="1301"/>
      <c r="FT14" s="1301"/>
      <c r="FU14" s="1301"/>
      <c r="FV14" s="1301"/>
      <c r="FW14" s="1301" t="str">
        <f>MID(SUVAHAVUJ!AG76,7,1)</f>
        <v>4</v>
      </c>
      <c r="FX14" s="1301"/>
      <c r="FY14" s="1301"/>
      <c r="FZ14" s="1301"/>
      <c r="GA14" s="1301"/>
      <c r="GB14" s="1301"/>
      <c r="GC14" s="1301" t="str">
        <f>MID(SUVAHAVUJ!AG76,8,1)</f>
        <v>2</v>
      </c>
      <c r="GD14" s="1301"/>
      <c r="GE14" s="1301"/>
      <c r="GF14" s="1301"/>
      <c r="GG14" s="1301"/>
      <c r="GH14" s="1301" t="str">
        <f>MID(SUVAHAVUJ!AG76,9,1)</f>
        <v>9</v>
      </c>
      <c r="GI14" s="1301"/>
      <c r="GJ14" s="1301"/>
      <c r="GK14" s="1301"/>
      <c r="GL14" s="1301"/>
      <c r="GM14" s="1301"/>
      <c r="GN14" s="1301" t="str">
        <f>MID(SUVAHAVUJ!AG76,10,1)</f>
        <v>0</v>
      </c>
      <c r="GO14" s="1301"/>
      <c r="GP14" s="1301"/>
      <c r="GQ14" s="1301"/>
      <c r="GR14" s="1301"/>
      <c r="GS14" s="1302" t="str">
        <f>MID(SUVAHAVUJ!AG76,11,1)</f>
        <v>7</v>
      </c>
      <c r="GT14" s="1302"/>
      <c r="GU14" s="1302"/>
      <c r="GV14" s="1302"/>
      <c r="GW14" s="1400"/>
    </row>
    <row r="15" spans="2:205" s="142" customFormat="1" ht="24" customHeight="1" x14ac:dyDescent="0.2">
      <c r="B15" s="1415" t="s">
        <v>2578</v>
      </c>
      <c r="C15" s="1416"/>
      <c r="D15" s="1416"/>
      <c r="E15" s="1416"/>
      <c r="F15" s="1416"/>
      <c r="G15" s="1416"/>
      <c r="H15" s="1416"/>
      <c r="I15" s="1416"/>
      <c r="J15" s="1416"/>
      <c r="K15" s="1417"/>
      <c r="L15" s="1308" t="s">
        <v>3262</v>
      </c>
      <c r="M15" s="1309"/>
      <c r="N15" s="1309"/>
      <c r="O15" s="1309"/>
      <c r="P15" s="1309"/>
      <c r="Q15" s="1309"/>
      <c r="R15" s="1309"/>
      <c r="S15" s="1309"/>
      <c r="T15" s="1309"/>
      <c r="U15" s="1309"/>
      <c r="V15" s="1309"/>
      <c r="W15" s="1309"/>
      <c r="X15" s="1309"/>
      <c r="Y15" s="1309"/>
      <c r="Z15" s="1309"/>
      <c r="AA15" s="1309"/>
      <c r="AB15" s="1309"/>
      <c r="AC15" s="1309"/>
      <c r="AD15" s="1309"/>
      <c r="AE15" s="1309"/>
      <c r="AF15" s="1309"/>
      <c r="AG15" s="1309"/>
      <c r="AH15" s="1309"/>
      <c r="AI15" s="1309"/>
      <c r="AJ15" s="1309"/>
      <c r="AK15" s="1309"/>
      <c r="AL15" s="1309"/>
      <c r="AM15" s="1309"/>
      <c r="AN15" s="1309"/>
      <c r="AO15" s="1309"/>
      <c r="AP15" s="1309"/>
      <c r="AQ15" s="1310" t="s">
        <v>2194</v>
      </c>
      <c r="AR15" s="1310"/>
      <c r="AS15" s="1310"/>
      <c r="AT15" s="1310"/>
      <c r="AU15" s="1310"/>
      <c r="AV15" s="1310"/>
      <c r="AW15" s="1310"/>
      <c r="AX15" s="1310"/>
      <c r="AY15" s="505"/>
      <c r="AZ15" s="506"/>
      <c r="BA15" s="1301" t="str">
        <f>MID(SUVAHAVUJ!AD77,1,1)</f>
        <v xml:space="preserve"> </v>
      </c>
      <c r="BB15" s="1301"/>
      <c r="BC15" s="1301"/>
      <c r="BD15" s="1301"/>
      <c r="BE15" s="1301"/>
      <c r="BF15" s="1301"/>
      <c r="BG15" s="1301" t="str">
        <f>MID(SUVAHAVUJ!AD77,2,1)</f>
        <v xml:space="preserve"> </v>
      </c>
      <c r="BH15" s="1301"/>
      <c r="BI15" s="1301"/>
      <c r="BJ15" s="1301"/>
      <c r="BK15" s="1301"/>
      <c r="BL15" s="1301" t="str">
        <f>MID(SUVAHAVUJ!AD77,3,1)</f>
        <v xml:space="preserve"> </v>
      </c>
      <c r="BM15" s="1301"/>
      <c r="BN15" s="1301"/>
      <c r="BO15" s="1301"/>
      <c r="BP15" s="1301"/>
      <c r="BQ15" s="1301"/>
      <c r="BR15" s="1301" t="str">
        <f>MID(SUVAHAVUJ!AD77,4,1)</f>
        <v xml:space="preserve"> </v>
      </c>
      <c r="BS15" s="1301"/>
      <c r="BT15" s="1301"/>
      <c r="BU15" s="1301"/>
      <c r="BV15" s="1301"/>
      <c r="BW15" s="1301" t="str">
        <f>MID(SUVAHAVUJ!AD77,5,1)</f>
        <v xml:space="preserve"> </v>
      </c>
      <c r="BX15" s="1301"/>
      <c r="BY15" s="1301"/>
      <c r="BZ15" s="1301"/>
      <c r="CA15" s="1301"/>
      <c r="CB15" s="1301"/>
      <c r="CC15" s="1301" t="str">
        <f>MID(SUVAHAVUJ!AD77,6,1)</f>
        <v xml:space="preserve"> </v>
      </c>
      <c r="CD15" s="1301"/>
      <c r="CE15" s="1301"/>
      <c r="CF15" s="1301"/>
      <c r="CG15" s="1301"/>
      <c r="CH15" s="1301" t="str">
        <f>MID(SUVAHAVUJ!AD77,7,1)</f>
        <v xml:space="preserve"> </v>
      </c>
      <c r="CI15" s="1301"/>
      <c r="CJ15" s="1301"/>
      <c r="CK15" s="1301"/>
      <c r="CL15" s="1301"/>
      <c r="CM15" s="1301"/>
      <c r="CN15" s="1301" t="str">
        <f>MID(SUVAHAVUJ!AD77,8,1)</f>
        <v xml:space="preserve"> </v>
      </c>
      <c r="CO15" s="1301"/>
      <c r="CP15" s="1301"/>
      <c r="CQ15" s="1301"/>
      <c r="CR15" s="1301"/>
      <c r="CS15" s="1301" t="str">
        <f>MID(SUVAHAVUJ!AD77,9,1)</f>
        <v xml:space="preserve"> </v>
      </c>
      <c r="CT15" s="1301"/>
      <c r="CU15" s="1301"/>
      <c r="CV15" s="1301"/>
      <c r="CW15" s="1301"/>
      <c r="CX15" s="1301"/>
      <c r="CY15" s="1301" t="str">
        <f>MID(SUVAHAVUJ!AD77,10,1)</f>
        <v xml:space="preserve"> </v>
      </c>
      <c r="CZ15" s="1301"/>
      <c r="DA15" s="1301"/>
      <c r="DB15" s="1301"/>
      <c r="DC15" s="1301"/>
      <c r="DD15" s="1301" t="str">
        <f>MID(SUVAHAVUJ!AD77,11,1)</f>
        <v>0</v>
      </c>
      <c r="DE15" s="1301"/>
      <c r="DF15" s="1301"/>
      <c r="DG15" s="1301"/>
      <c r="DH15" s="1301"/>
      <c r="DI15" s="1304"/>
      <c r="DJ15" s="505"/>
      <c r="DK15" s="506"/>
      <c r="DL15" s="1301" t="str">
        <f>MID(SUVAHAVUJ!AE77,1,1)</f>
        <v xml:space="preserve"> </v>
      </c>
      <c r="DM15" s="1301"/>
      <c r="DN15" s="1301"/>
      <c r="DO15" s="1301"/>
      <c r="DP15" s="1301"/>
      <c r="DQ15" s="1301"/>
      <c r="DR15" s="1301" t="str">
        <f>MID(SUVAHAVUJ!AE77,2,1)</f>
        <v xml:space="preserve"> </v>
      </c>
      <c r="DS15" s="1301"/>
      <c r="DT15" s="1301"/>
      <c r="DU15" s="1301"/>
      <c r="DV15" s="1301"/>
      <c r="DW15" s="1301" t="str">
        <f>MID(SUVAHAVUJ!AE77,3,1)</f>
        <v xml:space="preserve"> </v>
      </c>
      <c r="DX15" s="1301"/>
      <c r="DY15" s="1301"/>
      <c r="DZ15" s="1301"/>
      <c r="EA15" s="1301"/>
      <c r="EB15" s="1301"/>
      <c r="EC15" s="1301" t="str">
        <f>MID(SUVAHAVUJ!AE77,4,1)</f>
        <v xml:space="preserve"> </v>
      </c>
      <c r="ED15" s="1301"/>
      <c r="EE15" s="1301"/>
      <c r="EF15" s="1301"/>
      <c r="EG15" s="1301"/>
      <c r="EH15" s="1301" t="str">
        <f>MID(SUVAHAVUJ!AE77,5,1)</f>
        <v xml:space="preserve"> </v>
      </c>
      <c r="EI15" s="1301"/>
      <c r="EJ15" s="1301"/>
      <c r="EK15" s="1301"/>
      <c r="EL15" s="1301"/>
      <c r="EM15" s="1301"/>
      <c r="EN15" s="1301" t="str">
        <f>MID(SUVAHAVUJ!AE77,6,1)</f>
        <v xml:space="preserve"> </v>
      </c>
      <c r="EO15" s="1301"/>
      <c r="EP15" s="1301"/>
      <c r="EQ15" s="1301"/>
      <c r="ER15" s="1301"/>
      <c r="ES15" s="1301" t="str">
        <f>MID(SUVAHAVUJ!AE77,7,1)</f>
        <v xml:space="preserve"> </v>
      </c>
      <c r="ET15" s="1301"/>
      <c r="EU15" s="1301"/>
      <c r="EV15" s="1301"/>
      <c r="EW15" s="1301"/>
      <c r="EX15" s="1301"/>
      <c r="EY15" s="1301" t="str">
        <f>MID(SUVAHAVUJ!AE77,8,1)</f>
        <v xml:space="preserve"> </v>
      </c>
      <c r="EZ15" s="1301"/>
      <c r="FA15" s="1301"/>
      <c r="FB15" s="1301"/>
      <c r="FC15" s="1301"/>
      <c r="FD15" s="1301" t="str">
        <f>MID(SUVAHAVUJ!AE77,9,1)</f>
        <v xml:space="preserve"> </v>
      </c>
      <c r="FE15" s="1301"/>
      <c r="FF15" s="1301"/>
      <c r="FG15" s="1301"/>
      <c r="FH15" s="1301"/>
      <c r="FI15" s="1301"/>
      <c r="FJ15" s="1301" t="str">
        <f>MID(SUVAHAVUJ!AE77,10,1)</f>
        <v xml:space="preserve"> </v>
      </c>
      <c r="FK15" s="1301"/>
      <c r="FL15" s="1301"/>
      <c r="FM15" s="1301"/>
      <c r="FN15" s="1301"/>
      <c r="FO15" s="1302" t="str">
        <f>MID(SUVAHAVUJ!AE77,11,1)</f>
        <v>0</v>
      </c>
      <c r="FP15" s="1302"/>
      <c r="FQ15" s="1302"/>
      <c r="FR15" s="1302"/>
      <c r="FS15" s="1303"/>
      <c r="FT15" s="1306"/>
      <c r="FU15" s="1306"/>
      <c r="FV15" s="1306"/>
      <c r="FW15" s="1306"/>
      <c r="FX15" s="1306"/>
      <c r="FY15" s="1306"/>
      <c r="FZ15" s="1306"/>
      <c r="GA15" s="1306"/>
      <c r="GB15" s="1306"/>
      <c r="GC15" s="1306"/>
      <c r="GD15" s="1306"/>
      <c r="GE15" s="1306"/>
      <c r="GF15" s="1306"/>
      <c r="GG15" s="1306"/>
      <c r="GH15" s="1306"/>
      <c r="GI15" s="1306"/>
      <c r="GJ15" s="1306"/>
      <c r="GK15" s="1306"/>
      <c r="GL15" s="1306"/>
      <c r="GM15" s="1306"/>
      <c r="GN15" s="1306"/>
      <c r="GO15" s="1306"/>
      <c r="GP15" s="1306"/>
      <c r="GQ15" s="1306"/>
      <c r="GR15" s="1306"/>
      <c r="GS15" s="1306"/>
      <c r="GT15" s="1306"/>
      <c r="GU15" s="1306"/>
      <c r="GV15" s="1306"/>
      <c r="GW15" s="1399"/>
    </row>
    <row r="16" spans="2:205" ht="24.75" customHeight="1" x14ac:dyDescent="0.2">
      <c r="B16" s="1418"/>
      <c r="C16" s="1419"/>
      <c r="D16" s="1419"/>
      <c r="E16" s="1419"/>
      <c r="F16" s="1419"/>
      <c r="G16" s="1419"/>
      <c r="H16" s="1419"/>
      <c r="I16" s="1419"/>
      <c r="J16" s="1419"/>
      <c r="K16" s="1420"/>
      <c r="L16" s="1309"/>
      <c r="M16" s="1309"/>
      <c r="N16" s="1309"/>
      <c r="O16" s="1309"/>
      <c r="P16" s="1309"/>
      <c r="Q16" s="1309"/>
      <c r="R16" s="1309"/>
      <c r="S16" s="1309"/>
      <c r="T16" s="1309"/>
      <c r="U16" s="1309"/>
      <c r="V16" s="1309"/>
      <c r="W16" s="1309"/>
      <c r="X16" s="1309"/>
      <c r="Y16" s="1309"/>
      <c r="Z16" s="1309"/>
      <c r="AA16" s="1309"/>
      <c r="AB16" s="1309"/>
      <c r="AC16" s="1309"/>
      <c r="AD16" s="1309"/>
      <c r="AE16" s="1309"/>
      <c r="AF16" s="1309"/>
      <c r="AG16" s="1309"/>
      <c r="AH16" s="1309"/>
      <c r="AI16" s="1309"/>
      <c r="AJ16" s="1309"/>
      <c r="AK16" s="1309"/>
      <c r="AL16" s="1309"/>
      <c r="AM16" s="1309"/>
      <c r="AN16" s="1309"/>
      <c r="AO16" s="1309"/>
      <c r="AP16" s="1309"/>
      <c r="AQ16" s="1310"/>
      <c r="AR16" s="1310"/>
      <c r="AS16" s="1310"/>
      <c r="AT16" s="1310"/>
      <c r="AU16" s="1310"/>
      <c r="AV16" s="1310"/>
      <c r="AW16" s="1310"/>
      <c r="AX16" s="1310"/>
      <c r="AY16" s="505"/>
      <c r="AZ16" s="506"/>
      <c r="BA16" s="1301" t="str">
        <f>MID(SUVAHAVUJ!AF77,1,1)</f>
        <v xml:space="preserve"> </v>
      </c>
      <c r="BB16" s="1301"/>
      <c r="BC16" s="1301"/>
      <c r="BD16" s="1301"/>
      <c r="BE16" s="1301"/>
      <c r="BF16" s="1301"/>
      <c r="BG16" s="1301" t="str">
        <f>MID(SUVAHAVUJ!AF77,2,1)</f>
        <v xml:space="preserve"> </v>
      </c>
      <c r="BH16" s="1301"/>
      <c r="BI16" s="1301"/>
      <c r="BJ16" s="1301"/>
      <c r="BK16" s="1301"/>
      <c r="BL16" s="1301" t="str">
        <f>MID(SUVAHAVUJ!AF77,3,1)</f>
        <v xml:space="preserve"> </v>
      </c>
      <c r="BM16" s="1301"/>
      <c r="BN16" s="1301"/>
      <c r="BO16" s="1301"/>
      <c r="BP16" s="1301"/>
      <c r="BQ16" s="1301"/>
      <c r="BR16" s="1301" t="str">
        <f>MID(SUVAHAVUJ!AF77,4,1)</f>
        <v xml:space="preserve"> </v>
      </c>
      <c r="BS16" s="1301"/>
      <c r="BT16" s="1301"/>
      <c r="BU16" s="1301"/>
      <c r="BV16" s="1301"/>
      <c r="BW16" s="1301" t="str">
        <f>MID(SUVAHAVUJ!AF77,5,1)</f>
        <v xml:space="preserve"> </v>
      </c>
      <c r="BX16" s="1301"/>
      <c r="BY16" s="1301"/>
      <c r="BZ16" s="1301"/>
      <c r="CA16" s="1301"/>
      <c r="CB16" s="1301"/>
      <c r="CC16" s="1301" t="str">
        <f>MID(SUVAHAVUJ!AF77,6,1)</f>
        <v xml:space="preserve"> </v>
      </c>
      <c r="CD16" s="1301"/>
      <c r="CE16" s="1301"/>
      <c r="CF16" s="1301"/>
      <c r="CG16" s="1301"/>
      <c r="CH16" s="1301" t="str">
        <f>MID(SUVAHAVUJ!AF77,7,1)</f>
        <v xml:space="preserve"> </v>
      </c>
      <c r="CI16" s="1301"/>
      <c r="CJ16" s="1301"/>
      <c r="CK16" s="1301"/>
      <c r="CL16" s="1301"/>
      <c r="CM16" s="1301"/>
      <c r="CN16" s="1301" t="str">
        <f>MID(SUVAHAVUJ!AF77,8,1)</f>
        <v xml:space="preserve"> </v>
      </c>
      <c r="CO16" s="1301"/>
      <c r="CP16" s="1301"/>
      <c r="CQ16" s="1301"/>
      <c r="CR16" s="1301"/>
      <c r="CS16" s="1301" t="str">
        <f>MID(SUVAHAVUJ!AF77,9,1)</f>
        <v xml:space="preserve"> </v>
      </c>
      <c r="CT16" s="1301"/>
      <c r="CU16" s="1301"/>
      <c r="CV16" s="1301"/>
      <c r="CW16" s="1301"/>
      <c r="CX16" s="1301"/>
      <c r="CY16" s="1301" t="str">
        <f>MID(SUVAHAVUJ!AF77,10,1)</f>
        <v xml:space="preserve"> </v>
      </c>
      <c r="CZ16" s="1301"/>
      <c r="DA16" s="1301"/>
      <c r="DB16" s="1301"/>
      <c r="DC16" s="1301"/>
      <c r="DD16" s="1301" t="str">
        <f>MID(SUVAHAVUJ!AF77,11,1)</f>
        <v>0</v>
      </c>
      <c r="DE16" s="1301"/>
      <c r="DF16" s="1301"/>
      <c r="DG16" s="1301"/>
      <c r="DH16" s="1301"/>
      <c r="DI16" s="1304"/>
      <c r="DJ16" s="1305"/>
      <c r="DK16" s="1305"/>
      <c r="DL16" s="1305"/>
      <c r="DM16" s="1305"/>
      <c r="DN16" s="1305"/>
      <c r="DO16" s="1305"/>
      <c r="DP16" s="1305"/>
      <c r="DQ16" s="1305"/>
      <c r="DR16" s="1305"/>
      <c r="DS16" s="1305"/>
      <c r="DT16" s="1305"/>
      <c r="DU16" s="1305"/>
      <c r="DV16" s="1305"/>
      <c r="DW16" s="1305"/>
      <c r="DX16" s="1305"/>
      <c r="DY16" s="1305"/>
      <c r="DZ16" s="1305"/>
      <c r="EA16" s="1305"/>
      <c r="EB16" s="1305"/>
      <c r="EC16" s="1305"/>
      <c r="ED16" s="1305"/>
      <c r="EE16" s="1305"/>
      <c r="EF16" s="1305"/>
      <c r="EG16" s="1305"/>
      <c r="EH16" s="1305"/>
      <c r="EI16" s="1305"/>
      <c r="EJ16" s="1305"/>
      <c r="EK16" s="1305"/>
      <c r="EL16" s="1305"/>
      <c r="EM16" s="1305"/>
      <c r="EN16" s="505"/>
      <c r="EO16" s="506"/>
      <c r="EP16" s="1301" t="str">
        <f>MID(SUVAHAVUJ!AG77,1,1)</f>
        <v xml:space="preserve"> </v>
      </c>
      <c r="EQ16" s="1301"/>
      <c r="ER16" s="1301"/>
      <c r="ES16" s="1301"/>
      <c r="ET16" s="1301"/>
      <c r="EU16" s="1301"/>
      <c r="EV16" s="1301" t="str">
        <f>MID(SUVAHAVUJ!AG77,2,1)</f>
        <v xml:space="preserve"> </v>
      </c>
      <c r="EW16" s="1301"/>
      <c r="EX16" s="1301"/>
      <c r="EY16" s="1301"/>
      <c r="EZ16" s="1301"/>
      <c r="FA16" s="1301" t="str">
        <f>MID(SUVAHAVUJ!AG77,3,1)</f>
        <v xml:space="preserve"> </v>
      </c>
      <c r="FB16" s="1301"/>
      <c r="FC16" s="1301"/>
      <c r="FD16" s="1301"/>
      <c r="FE16" s="1301"/>
      <c r="FF16" s="1301"/>
      <c r="FG16" s="1301" t="str">
        <f>MID(SUVAHAVUJ!AG77,4,1)</f>
        <v xml:space="preserve"> </v>
      </c>
      <c r="FH16" s="1301"/>
      <c r="FI16" s="1301"/>
      <c r="FJ16" s="1301"/>
      <c r="FK16" s="1301"/>
      <c r="FL16" s="1301" t="str">
        <f>MID(SUVAHAVUJ!AG77,5,1)</f>
        <v xml:space="preserve"> </v>
      </c>
      <c r="FM16" s="1301"/>
      <c r="FN16" s="1301"/>
      <c r="FO16" s="1301"/>
      <c r="FP16" s="1301"/>
      <c r="FQ16" s="1301"/>
      <c r="FR16" s="1301" t="str">
        <f>MID(SUVAHAVUJ!AG77,6,1)</f>
        <v xml:space="preserve"> </v>
      </c>
      <c r="FS16" s="1301"/>
      <c r="FT16" s="1301"/>
      <c r="FU16" s="1301"/>
      <c r="FV16" s="1301"/>
      <c r="FW16" s="1301" t="str">
        <f>MID(SUVAHAVUJ!AG77,7,1)</f>
        <v xml:space="preserve"> </v>
      </c>
      <c r="FX16" s="1301"/>
      <c r="FY16" s="1301"/>
      <c r="FZ16" s="1301"/>
      <c r="GA16" s="1301"/>
      <c r="GB16" s="1301"/>
      <c r="GC16" s="1301" t="str">
        <f>MID(SUVAHAVUJ!AG77,8,1)</f>
        <v xml:space="preserve"> </v>
      </c>
      <c r="GD16" s="1301"/>
      <c r="GE16" s="1301"/>
      <c r="GF16" s="1301"/>
      <c r="GG16" s="1301"/>
      <c r="GH16" s="1301" t="str">
        <f>MID(SUVAHAVUJ!AG77,9,1)</f>
        <v xml:space="preserve"> </v>
      </c>
      <c r="GI16" s="1301"/>
      <c r="GJ16" s="1301"/>
      <c r="GK16" s="1301"/>
      <c r="GL16" s="1301"/>
      <c r="GM16" s="1301"/>
      <c r="GN16" s="1301" t="str">
        <f>MID(SUVAHAVUJ!AG77,10,1)</f>
        <v xml:space="preserve"> </v>
      </c>
      <c r="GO16" s="1301"/>
      <c r="GP16" s="1301"/>
      <c r="GQ16" s="1301"/>
      <c r="GR16" s="1301"/>
      <c r="GS16" s="1302" t="str">
        <f>MID(SUVAHAVUJ!AG77,11,1)</f>
        <v>0</v>
      </c>
      <c r="GT16" s="1302"/>
      <c r="GU16" s="1302"/>
      <c r="GV16" s="1302"/>
      <c r="GW16" s="1400"/>
    </row>
    <row r="17" spans="2:205" s="142" customFormat="1" ht="23.25" customHeight="1" x14ac:dyDescent="0.2">
      <c r="B17" s="1401" t="s">
        <v>2369</v>
      </c>
      <c r="C17" s="1375"/>
      <c r="D17" s="1375"/>
      <c r="E17" s="1375"/>
      <c r="F17" s="1375"/>
      <c r="G17" s="1375"/>
      <c r="H17" s="1375"/>
      <c r="I17" s="1375"/>
      <c r="J17" s="1375"/>
      <c r="K17" s="1376"/>
      <c r="L17" s="1308" t="s">
        <v>3263</v>
      </c>
      <c r="M17" s="1309"/>
      <c r="N17" s="1309"/>
      <c r="O17" s="1309"/>
      <c r="P17" s="1309"/>
      <c r="Q17" s="1309"/>
      <c r="R17" s="1309"/>
      <c r="S17" s="1309"/>
      <c r="T17" s="1309"/>
      <c r="U17" s="1309"/>
      <c r="V17" s="1309"/>
      <c r="W17" s="1309"/>
      <c r="X17" s="1309"/>
      <c r="Y17" s="1309"/>
      <c r="Z17" s="1309"/>
      <c r="AA17" s="1309"/>
      <c r="AB17" s="1309"/>
      <c r="AC17" s="1309"/>
      <c r="AD17" s="1309"/>
      <c r="AE17" s="1309"/>
      <c r="AF17" s="1309"/>
      <c r="AG17" s="1309"/>
      <c r="AH17" s="1309"/>
      <c r="AI17" s="1309"/>
      <c r="AJ17" s="1309"/>
      <c r="AK17" s="1309"/>
      <c r="AL17" s="1309"/>
      <c r="AM17" s="1309"/>
      <c r="AN17" s="1309"/>
      <c r="AO17" s="1309"/>
      <c r="AP17" s="1309"/>
      <c r="AQ17" s="1310" t="s">
        <v>2195</v>
      </c>
      <c r="AR17" s="1310"/>
      <c r="AS17" s="1310"/>
      <c r="AT17" s="1310"/>
      <c r="AU17" s="1310"/>
      <c r="AV17" s="1310"/>
      <c r="AW17" s="1310"/>
      <c r="AX17" s="1310"/>
      <c r="AY17" s="505"/>
      <c r="AZ17" s="506"/>
      <c r="BA17" s="1301" t="str">
        <f>MID(SUVAHAVUJ!AD78,1,1)</f>
        <v xml:space="preserve"> </v>
      </c>
      <c r="BB17" s="1301"/>
      <c r="BC17" s="1301"/>
      <c r="BD17" s="1301"/>
      <c r="BE17" s="1301"/>
      <c r="BF17" s="1301"/>
      <c r="BG17" s="1301" t="str">
        <f>MID(SUVAHAVUJ!AD78,2,1)</f>
        <v xml:space="preserve"> </v>
      </c>
      <c r="BH17" s="1301"/>
      <c r="BI17" s="1301"/>
      <c r="BJ17" s="1301"/>
      <c r="BK17" s="1301"/>
      <c r="BL17" s="1301" t="str">
        <f>MID(SUVAHAVUJ!AD78,3,1)</f>
        <v xml:space="preserve"> </v>
      </c>
      <c r="BM17" s="1301"/>
      <c r="BN17" s="1301"/>
      <c r="BO17" s="1301"/>
      <c r="BP17" s="1301"/>
      <c r="BQ17" s="1301"/>
      <c r="BR17" s="1301" t="str">
        <f>MID(SUVAHAVUJ!AD78,4,1)</f>
        <v xml:space="preserve"> </v>
      </c>
      <c r="BS17" s="1301"/>
      <c r="BT17" s="1301"/>
      <c r="BU17" s="1301"/>
      <c r="BV17" s="1301"/>
      <c r="BW17" s="1301" t="str">
        <f>MID(SUVAHAVUJ!AD78,5,1)</f>
        <v xml:space="preserve"> </v>
      </c>
      <c r="BX17" s="1301"/>
      <c r="BY17" s="1301"/>
      <c r="BZ17" s="1301"/>
      <c r="CA17" s="1301"/>
      <c r="CB17" s="1301"/>
      <c r="CC17" s="1301" t="str">
        <f>MID(SUVAHAVUJ!AD78,6,1)</f>
        <v xml:space="preserve"> </v>
      </c>
      <c r="CD17" s="1301"/>
      <c r="CE17" s="1301"/>
      <c r="CF17" s="1301"/>
      <c r="CG17" s="1301"/>
      <c r="CH17" s="1301" t="str">
        <f>MID(SUVAHAVUJ!AD78,7,1)</f>
        <v>1</v>
      </c>
      <c r="CI17" s="1301"/>
      <c r="CJ17" s="1301"/>
      <c r="CK17" s="1301"/>
      <c r="CL17" s="1301"/>
      <c r="CM17" s="1301"/>
      <c r="CN17" s="1301" t="str">
        <f>MID(SUVAHAVUJ!AD78,8,1)</f>
        <v>0</v>
      </c>
      <c r="CO17" s="1301"/>
      <c r="CP17" s="1301"/>
      <c r="CQ17" s="1301"/>
      <c r="CR17" s="1301"/>
      <c r="CS17" s="1301" t="str">
        <f>MID(SUVAHAVUJ!AD78,9,1)</f>
        <v>8</v>
      </c>
      <c r="CT17" s="1301"/>
      <c r="CU17" s="1301"/>
      <c r="CV17" s="1301"/>
      <c r="CW17" s="1301"/>
      <c r="CX17" s="1301"/>
      <c r="CY17" s="1301" t="str">
        <f>MID(SUVAHAVUJ!AD78,10,1)</f>
        <v>3</v>
      </c>
      <c r="CZ17" s="1301"/>
      <c r="DA17" s="1301"/>
      <c r="DB17" s="1301"/>
      <c r="DC17" s="1301"/>
      <c r="DD17" s="1301" t="str">
        <f>MID(SUVAHAVUJ!AD78,11,1)</f>
        <v>5</v>
      </c>
      <c r="DE17" s="1301"/>
      <c r="DF17" s="1301"/>
      <c r="DG17" s="1301"/>
      <c r="DH17" s="1301"/>
      <c r="DI17" s="1304"/>
      <c r="DJ17" s="505"/>
      <c r="DK17" s="506"/>
      <c r="DL17" s="1301" t="str">
        <f>MID(SUVAHAVUJ!AE78,1,1)</f>
        <v xml:space="preserve"> </v>
      </c>
      <c r="DM17" s="1301"/>
      <c r="DN17" s="1301"/>
      <c r="DO17" s="1301"/>
      <c r="DP17" s="1301"/>
      <c r="DQ17" s="1301"/>
      <c r="DR17" s="1301" t="str">
        <f>MID(SUVAHAVUJ!AE78,2,1)</f>
        <v xml:space="preserve"> </v>
      </c>
      <c r="DS17" s="1301"/>
      <c r="DT17" s="1301"/>
      <c r="DU17" s="1301"/>
      <c r="DV17" s="1301"/>
      <c r="DW17" s="1301" t="str">
        <f>MID(SUVAHAVUJ!AE78,3,1)</f>
        <v xml:space="preserve"> </v>
      </c>
      <c r="DX17" s="1301"/>
      <c r="DY17" s="1301"/>
      <c r="DZ17" s="1301"/>
      <c r="EA17" s="1301"/>
      <c r="EB17" s="1301"/>
      <c r="EC17" s="1301" t="str">
        <f>MID(SUVAHAVUJ!AE78,4,1)</f>
        <v xml:space="preserve"> </v>
      </c>
      <c r="ED17" s="1301"/>
      <c r="EE17" s="1301"/>
      <c r="EF17" s="1301"/>
      <c r="EG17" s="1301"/>
      <c r="EH17" s="1301" t="str">
        <f>MID(SUVAHAVUJ!AE78,5,1)</f>
        <v xml:space="preserve"> </v>
      </c>
      <c r="EI17" s="1301"/>
      <c r="EJ17" s="1301"/>
      <c r="EK17" s="1301"/>
      <c r="EL17" s="1301"/>
      <c r="EM17" s="1301"/>
      <c r="EN17" s="1301" t="str">
        <f>MID(SUVAHAVUJ!AE78,6,1)</f>
        <v xml:space="preserve"> </v>
      </c>
      <c r="EO17" s="1301"/>
      <c r="EP17" s="1301"/>
      <c r="EQ17" s="1301"/>
      <c r="ER17" s="1301"/>
      <c r="ES17" s="1301" t="str">
        <f>MID(SUVAHAVUJ!AE78,7,1)</f>
        <v xml:space="preserve"> </v>
      </c>
      <c r="ET17" s="1301"/>
      <c r="EU17" s="1301"/>
      <c r="EV17" s="1301"/>
      <c r="EW17" s="1301"/>
      <c r="EX17" s="1301"/>
      <c r="EY17" s="1301" t="str">
        <f>MID(SUVAHAVUJ!AE78,8,1)</f>
        <v xml:space="preserve"> </v>
      </c>
      <c r="EZ17" s="1301"/>
      <c r="FA17" s="1301"/>
      <c r="FB17" s="1301"/>
      <c r="FC17" s="1301"/>
      <c r="FD17" s="1301" t="str">
        <f>MID(SUVAHAVUJ!AE78,9,1)</f>
        <v xml:space="preserve"> </v>
      </c>
      <c r="FE17" s="1301"/>
      <c r="FF17" s="1301"/>
      <c r="FG17" s="1301"/>
      <c r="FH17" s="1301"/>
      <c r="FI17" s="1301"/>
      <c r="FJ17" s="1301" t="str">
        <f>MID(SUVAHAVUJ!AE78,10,1)</f>
        <v xml:space="preserve"> </v>
      </c>
      <c r="FK17" s="1301"/>
      <c r="FL17" s="1301"/>
      <c r="FM17" s="1301"/>
      <c r="FN17" s="1301"/>
      <c r="FO17" s="1302" t="str">
        <f>MID(SUVAHAVUJ!AE78,11,1)</f>
        <v>0</v>
      </c>
      <c r="FP17" s="1302"/>
      <c r="FQ17" s="1302"/>
      <c r="FR17" s="1302"/>
      <c r="FS17" s="1303"/>
      <c r="FT17" s="1306"/>
      <c r="FU17" s="1306"/>
      <c r="FV17" s="1306"/>
      <c r="FW17" s="1306"/>
      <c r="FX17" s="1306"/>
      <c r="FY17" s="1306"/>
      <c r="FZ17" s="1306"/>
      <c r="GA17" s="1306"/>
      <c r="GB17" s="1306"/>
      <c r="GC17" s="1306"/>
      <c r="GD17" s="1306"/>
      <c r="GE17" s="1306"/>
      <c r="GF17" s="1306"/>
      <c r="GG17" s="1306"/>
      <c r="GH17" s="1306"/>
      <c r="GI17" s="1306"/>
      <c r="GJ17" s="1306"/>
      <c r="GK17" s="1306"/>
      <c r="GL17" s="1306"/>
      <c r="GM17" s="1306"/>
      <c r="GN17" s="1306"/>
      <c r="GO17" s="1306"/>
      <c r="GP17" s="1306"/>
      <c r="GQ17" s="1306"/>
      <c r="GR17" s="1306"/>
      <c r="GS17" s="1306"/>
      <c r="GT17" s="1306"/>
      <c r="GU17" s="1306"/>
      <c r="GV17" s="1306"/>
      <c r="GW17" s="1399"/>
    </row>
    <row r="18" spans="2:205" ht="23.25" customHeight="1" x14ac:dyDescent="0.2">
      <c r="B18" s="1402"/>
      <c r="C18" s="1378"/>
      <c r="D18" s="1378"/>
      <c r="E18" s="1378"/>
      <c r="F18" s="1378"/>
      <c r="G18" s="1378"/>
      <c r="H18" s="1378"/>
      <c r="I18" s="1378"/>
      <c r="J18" s="1378"/>
      <c r="K18" s="1379"/>
      <c r="L18" s="1309"/>
      <c r="M18" s="1309"/>
      <c r="N18" s="1309"/>
      <c r="O18" s="1309"/>
      <c r="P18" s="1309"/>
      <c r="Q18" s="1309"/>
      <c r="R18" s="1309"/>
      <c r="S18" s="1309"/>
      <c r="T18" s="1309"/>
      <c r="U18" s="1309"/>
      <c r="V18" s="1309"/>
      <c r="W18" s="1309"/>
      <c r="X18" s="1309"/>
      <c r="Y18" s="1309"/>
      <c r="Z18" s="1309"/>
      <c r="AA18" s="1309"/>
      <c r="AB18" s="1309"/>
      <c r="AC18" s="1309"/>
      <c r="AD18" s="1309"/>
      <c r="AE18" s="1309"/>
      <c r="AF18" s="1309"/>
      <c r="AG18" s="1309"/>
      <c r="AH18" s="1309"/>
      <c r="AI18" s="1309"/>
      <c r="AJ18" s="1309"/>
      <c r="AK18" s="1309"/>
      <c r="AL18" s="1309"/>
      <c r="AM18" s="1309"/>
      <c r="AN18" s="1309"/>
      <c r="AO18" s="1309"/>
      <c r="AP18" s="1309"/>
      <c r="AQ18" s="1310"/>
      <c r="AR18" s="1310"/>
      <c r="AS18" s="1310"/>
      <c r="AT18" s="1310"/>
      <c r="AU18" s="1310"/>
      <c r="AV18" s="1310"/>
      <c r="AW18" s="1310"/>
      <c r="AX18" s="1310"/>
      <c r="AY18" s="505"/>
      <c r="AZ18" s="506"/>
      <c r="BA18" s="1301" t="str">
        <f>MID(SUVAHAVUJ!AF78,1,1)</f>
        <v xml:space="preserve"> </v>
      </c>
      <c r="BB18" s="1301"/>
      <c r="BC18" s="1301"/>
      <c r="BD18" s="1301"/>
      <c r="BE18" s="1301"/>
      <c r="BF18" s="1301"/>
      <c r="BG18" s="1301" t="str">
        <f>MID(SUVAHAVUJ!AF78,2,1)</f>
        <v xml:space="preserve"> </v>
      </c>
      <c r="BH18" s="1301"/>
      <c r="BI18" s="1301"/>
      <c r="BJ18" s="1301"/>
      <c r="BK18" s="1301"/>
      <c r="BL18" s="1301" t="str">
        <f>MID(SUVAHAVUJ!AF78,3,1)</f>
        <v xml:space="preserve"> </v>
      </c>
      <c r="BM18" s="1301"/>
      <c r="BN18" s="1301"/>
      <c r="BO18" s="1301"/>
      <c r="BP18" s="1301"/>
      <c r="BQ18" s="1301"/>
      <c r="BR18" s="1301" t="str">
        <f>MID(SUVAHAVUJ!AF78,4,1)</f>
        <v xml:space="preserve"> </v>
      </c>
      <c r="BS18" s="1301"/>
      <c r="BT18" s="1301"/>
      <c r="BU18" s="1301"/>
      <c r="BV18" s="1301"/>
      <c r="BW18" s="1301" t="str">
        <f>MID(SUVAHAVUJ!AF78,5,1)</f>
        <v xml:space="preserve"> </v>
      </c>
      <c r="BX18" s="1301"/>
      <c r="BY18" s="1301"/>
      <c r="BZ18" s="1301"/>
      <c r="CA18" s="1301"/>
      <c r="CB18" s="1301"/>
      <c r="CC18" s="1301" t="str">
        <f>MID(SUVAHAVUJ!AF78,6,1)</f>
        <v xml:space="preserve"> </v>
      </c>
      <c r="CD18" s="1301"/>
      <c r="CE18" s="1301"/>
      <c r="CF18" s="1301"/>
      <c r="CG18" s="1301"/>
      <c r="CH18" s="1301" t="str">
        <f>MID(SUVAHAVUJ!AF78,7,1)</f>
        <v>1</v>
      </c>
      <c r="CI18" s="1301"/>
      <c r="CJ18" s="1301"/>
      <c r="CK18" s="1301"/>
      <c r="CL18" s="1301"/>
      <c r="CM18" s="1301"/>
      <c r="CN18" s="1301" t="str">
        <f>MID(SUVAHAVUJ!AF78,8,1)</f>
        <v>0</v>
      </c>
      <c r="CO18" s="1301"/>
      <c r="CP18" s="1301"/>
      <c r="CQ18" s="1301"/>
      <c r="CR18" s="1301"/>
      <c r="CS18" s="1301" t="str">
        <f>MID(SUVAHAVUJ!AF78,9,1)</f>
        <v>8</v>
      </c>
      <c r="CT18" s="1301"/>
      <c r="CU18" s="1301"/>
      <c r="CV18" s="1301"/>
      <c r="CW18" s="1301"/>
      <c r="CX18" s="1301"/>
      <c r="CY18" s="1301" t="str">
        <f>MID(SUVAHAVUJ!AF78,10,1)</f>
        <v>3</v>
      </c>
      <c r="CZ18" s="1301"/>
      <c r="DA18" s="1301"/>
      <c r="DB18" s="1301"/>
      <c r="DC18" s="1301"/>
      <c r="DD18" s="1301" t="str">
        <f>MID(SUVAHAVUJ!AF78,11,1)</f>
        <v>5</v>
      </c>
      <c r="DE18" s="1301"/>
      <c r="DF18" s="1301"/>
      <c r="DG18" s="1301"/>
      <c r="DH18" s="1301"/>
      <c r="DI18" s="1304"/>
      <c r="DJ18" s="1305"/>
      <c r="DK18" s="1305"/>
      <c r="DL18" s="1305"/>
      <c r="DM18" s="1305"/>
      <c r="DN18" s="1305"/>
      <c r="DO18" s="1305"/>
      <c r="DP18" s="1305"/>
      <c r="DQ18" s="1305"/>
      <c r="DR18" s="1305"/>
      <c r="DS18" s="1305"/>
      <c r="DT18" s="1305"/>
      <c r="DU18" s="1305"/>
      <c r="DV18" s="1305"/>
      <c r="DW18" s="1305"/>
      <c r="DX18" s="1305"/>
      <c r="DY18" s="1305"/>
      <c r="DZ18" s="1305"/>
      <c r="EA18" s="1305"/>
      <c r="EB18" s="1305"/>
      <c r="EC18" s="1305"/>
      <c r="ED18" s="1305"/>
      <c r="EE18" s="1305"/>
      <c r="EF18" s="1305"/>
      <c r="EG18" s="1305"/>
      <c r="EH18" s="1305"/>
      <c r="EI18" s="1305"/>
      <c r="EJ18" s="1305"/>
      <c r="EK18" s="1305"/>
      <c r="EL18" s="1305"/>
      <c r="EM18" s="1305"/>
      <c r="EN18" s="505"/>
      <c r="EO18" s="506"/>
      <c r="EP18" s="1301" t="str">
        <f>MID(SUVAHAVUJ!AG78,1,1)</f>
        <v xml:space="preserve"> </v>
      </c>
      <c r="EQ18" s="1301"/>
      <c r="ER18" s="1301"/>
      <c r="ES18" s="1301"/>
      <c r="ET18" s="1301"/>
      <c r="EU18" s="1301"/>
      <c r="EV18" s="1301" t="str">
        <f>MID(SUVAHAVUJ!AG78,2,1)</f>
        <v xml:space="preserve"> </v>
      </c>
      <c r="EW18" s="1301"/>
      <c r="EX18" s="1301"/>
      <c r="EY18" s="1301"/>
      <c r="EZ18" s="1301"/>
      <c r="FA18" s="1301" t="str">
        <f>MID(SUVAHAVUJ!AG78,3,1)</f>
        <v xml:space="preserve"> </v>
      </c>
      <c r="FB18" s="1301"/>
      <c r="FC18" s="1301"/>
      <c r="FD18" s="1301"/>
      <c r="FE18" s="1301"/>
      <c r="FF18" s="1301"/>
      <c r="FG18" s="1301" t="str">
        <f>MID(SUVAHAVUJ!AG78,4,1)</f>
        <v xml:space="preserve"> </v>
      </c>
      <c r="FH18" s="1301"/>
      <c r="FI18" s="1301"/>
      <c r="FJ18" s="1301"/>
      <c r="FK18" s="1301"/>
      <c r="FL18" s="1301" t="str">
        <f>MID(SUVAHAVUJ!AG78,5,1)</f>
        <v xml:space="preserve"> </v>
      </c>
      <c r="FM18" s="1301"/>
      <c r="FN18" s="1301"/>
      <c r="FO18" s="1301"/>
      <c r="FP18" s="1301"/>
      <c r="FQ18" s="1301"/>
      <c r="FR18" s="1301" t="str">
        <f>MID(SUVAHAVUJ!AG78,6,1)</f>
        <v xml:space="preserve"> </v>
      </c>
      <c r="FS18" s="1301"/>
      <c r="FT18" s="1301"/>
      <c r="FU18" s="1301"/>
      <c r="FV18" s="1301"/>
      <c r="FW18" s="1301" t="str">
        <f>MID(SUVAHAVUJ!AG78,7,1)</f>
        <v xml:space="preserve"> </v>
      </c>
      <c r="FX18" s="1301"/>
      <c r="FY18" s="1301"/>
      <c r="FZ18" s="1301"/>
      <c r="GA18" s="1301"/>
      <c r="GB18" s="1301"/>
      <c r="GC18" s="1301" t="str">
        <f>MID(SUVAHAVUJ!AG78,8,1)</f>
        <v>3</v>
      </c>
      <c r="GD18" s="1301"/>
      <c r="GE18" s="1301"/>
      <c r="GF18" s="1301"/>
      <c r="GG18" s="1301"/>
      <c r="GH18" s="1301" t="str">
        <f>MID(SUVAHAVUJ!AG78,9,1)</f>
        <v>5</v>
      </c>
      <c r="GI18" s="1301"/>
      <c r="GJ18" s="1301"/>
      <c r="GK18" s="1301"/>
      <c r="GL18" s="1301"/>
      <c r="GM18" s="1301"/>
      <c r="GN18" s="1301" t="str">
        <f>MID(SUVAHAVUJ!AG78,10,1)</f>
        <v>3</v>
      </c>
      <c r="GO18" s="1301"/>
      <c r="GP18" s="1301"/>
      <c r="GQ18" s="1301"/>
      <c r="GR18" s="1301"/>
      <c r="GS18" s="1302" t="str">
        <f>MID(SUVAHAVUJ!AG78,11,1)</f>
        <v>8</v>
      </c>
      <c r="GT18" s="1302"/>
      <c r="GU18" s="1302"/>
      <c r="GV18" s="1302"/>
      <c r="GW18" s="1400"/>
    </row>
    <row r="19" spans="2:205" s="142" customFormat="1" ht="23.25" customHeight="1" x14ac:dyDescent="0.2">
      <c r="B19" s="1421" t="s">
        <v>2372</v>
      </c>
      <c r="C19" s="1307"/>
      <c r="D19" s="1307"/>
      <c r="E19" s="1307"/>
      <c r="F19" s="1307"/>
      <c r="G19" s="1307"/>
      <c r="H19" s="1307"/>
      <c r="I19" s="1307"/>
      <c r="J19" s="1307"/>
      <c r="K19" s="1307"/>
      <c r="L19" s="1308" t="s">
        <v>3264</v>
      </c>
      <c r="M19" s="1309"/>
      <c r="N19" s="1309"/>
      <c r="O19" s="1309"/>
      <c r="P19" s="1309"/>
      <c r="Q19" s="1309"/>
      <c r="R19" s="1309"/>
      <c r="S19" s="1309"/>
      <c r="T19" s="1309"/>
      <c r="U19" s="1309"/>
      <c r="V19" s="1309"/>
      <c r="W19" s="1309"/>
      <c r="X19" s="1309"/>
      <c r="Y19" s="1309"/>
      <c r="Z19" s="1309"/>
      <c r="AA19" s="1309"/>
      <c r="AB19" s="1309"/>
      <c r="AC19" s="1309"/>
      <c r="AD19" s="1309"/>
      <c r="AE19" s="1309"/>
      <c r="AF19" s="1309"/>
      <c r="AG19" s="1309"/>
      <c r="AH19" s="1309"/>
      <c r="AI19" s="1309"/>
      <c r="AJ19" s="1309"/>
      <c r="AK19" s="1309"/>
      <c r="AL19" s="1309"/>
      <c r="AM19" s="1309"/>
      <c r="AN19" s="1309"/>
      <c r="AO19" s="1309"/>
      <c r="AP19" s="1309"/>
      <c r="AQ19" s="1310" t="s">
        <v>2196</v>
      </c>
      <c r="AR19" s="1310"/>
      <c r="AS19" s="1310"/>
      <c r="AT19" s="1310"/>
      <c r="AU19" s="1310"/>
      <c r="AV19" s="1310"/>
      <c r="AW19" s="1310"/>
      <c r="AX19" s="1310"/>
      <c r="AY19" s="505"/>
      <c r="AZ19" s="506"/>
      <c r="BA19" s="1301" t="str">
        <f>MID(SUVAHAVUJ!AD79,1,1)</f>
        <v xml:space="preserve"> </v>
      </c>
      <c r="BB19" s="1301"/>
      <c r="BC19" s="1301"/>
      <c r="BD19" s="1301"/>
      <c r="BE19" s="1301"/>
      <c r="BF19" s="1301"/>
      <c r="BG19" s="1301" t="str">
        <f>MID(SUVAHAVUJ!AD79,2,1)</f>
        <v xml:space="preserve"> </v>
      </c>
      <c r="BH19" s="1301"/>
      <c r="BI19" s="1301"/>
      <c r="BJ19" s="1301"/>
      <c r="BK19" s="1301"/>
      <c r="BL19" s="1301" t="str">
        <f>MID(SUVAHAVUJ!AD79,3,1)</f>
        <v xml:space="preserve"> </v>
      </c>
      <c r="BM19" s="1301"/>
      <c r="BN19" s="1301"/>
      <c r="BO19" s="1301"/>
      <c r="BP19" s="1301"/>
      <c r="BQ19" s="1301"/>
      <c r="BR19" s="1301" t="str">
        <f>MID(SUVAHAVUJ!AD79,4,1)</f>
        <v xml:space="preserve"> </v>
      </c>
      <c r="BS19" s="1301"/>
      <c r="BT19" s="1301"/>
      <c r="BU19" s="1301"/>
      <c r="BV19" s="1301"/>
      <c r="BW19" s="1301" t="str">
        <f>MID(SUVAHAVUJ!AD79,5,1)</f>
        <v xml:space="preserve"> </v>
      </c>
      <c r="BX19" s="1301"/>
      <c r="BY19" s="1301"/>
      <c r="BZ19" s="1301"/>
      <c r="CA19" s="1301"/>
      <c r="CB19" s="1301"/>
      <c r="CC19" s="1301" t="str">
        <f>MID(SUVAHAVUJ!AD79,6,1)</f>
        <v xml:space="preserve"> </v>
      </c>
      <c r="CD19" s="1301"/>
      <c r="CE19" s="1301"/>
      <c r="CF19" s="1301"/>
      <c r="CG19" s="1301"/>
      <c r="CH19" s="1301" t="str">
        <f>MID(SUVAHAVUJ!AD79,7,1)</f>
        <v xml:space="preserve"> </v>
      </c>
      <c r="CI19" s="1301"/>
      <c r="CJ19" s="1301"/>
      <c r="CK19" s="1301"/>
      <c r="CL19" s="1301"/>
      <c r="CM19" s="1301"/>
      <c r="CN19" s="1301" t="str">
        <f>MID(SUVAHAVUJ!AD79,8,1)</f>
        <v xml:space="preserve"> </v>
      </c>
      <c r="CO19" s="1301"/>
      <c r="CP19" s="1301"/>
      <c r="CQ19" s="1301"/>
      <c r="CR19" s="1301"/>
      <c r="CS19" s="1301" t="str">
        <f>MID(SUVAHAVUJ!AD79,9,1)</f>
        <v xml:space="preserve"> </v>
      </c>
      <c r="CT19" s="1301"/>
      <c r="CU19" s="1301"/>
      <c r="CV19" s="1301"/>
      <c r="CW19" s="1301"/>
      <c r="CX19" s="1301"/>
      <c r="CY19" s="1301" t="str">
        <f>MID(SUVAHAVUJ!AD79,10,1)</f>
        <v xml:space="preserve"> </v>
      </c>
      <c r="CZ19" s="1301"/>
      <c r="DA19" s="1301"/>
      <c r="DB19" s="1301"/>
      <c r="DC19" s="1301"/>
      <c r="DD19" s="1301" t="str">
        <f>MID(SUVAHAVUJ!AD79,11,1)</f>
        <v>0</v>
      </c>
      <c r="DE19" s="1301"/>
      <c r="DF19" s="1301"/>
      <c r="DG19" s="1301"/>
      <c r="DH19" s="1301"/>
      <c r="DI19" s="1304"/>
      <c r="DJ19" s="505"/>
      <c r="DK19" s="506"/>
      <c r="DL19" s="1301" t="str">
        <f>MID(SUVAHAVUJ!AE79,1,1)</f>
        <v xml:space="preserve"> </v>
      </c>
      <c r="DM19" s="1301"/>
      <c r="DN19" s="1301"/>
      <c r="DO19" s="1301"/>
      <c r="DP19" s="1301"/>
      <c r="DQ19" s="1301"/>
      <c r="DR19" s="1301" t="str">
        <f>MID(SUVAHAVUJ!AE79,2,1)</f>
        <v xml:space="preserve"> </v>
      </c>
      <c r="DS19" s="1301"/>
      <c r="DT19" s="1301"/>
      <c r="DU19" s="1301"/>
      <c r="DV19" s="1301"/>
      <c r="DW19" s="1301" t="str">
        <f>MID(SUVAHAVUJ!AE79,3,1)</f>
        <v xml:space="preserve"> </v>
      </c>
      <c r="DX19" s="1301"/>
      <c r="DY19" s="1301"/>
      <c r="DZ19" s="1301"/>
      <c r="EA19" s="1301"/>
      <c r="EB19" s="1301"/>
      <c r="EC19" s="1301" t="str">
        <f>MID(SUVAHAVUJ!AE79,4,1)</f>
        <v xml:space="preserve"> </v>
      </c>
      <c r="ED19" s="1301"/>
      <c r="EE19" s="1301"/>
      <c r="EF19" s="1301"/>
      <c r="EG19" s="1301"/>
      <c r="EH19" s="1301" t="str">
        <f>MID(SUVAHAVUJ!AE79,5,1)</f>
        <v xml:space="preserve"> </v>
      </c>
      <c r="EI19" s="1301"/>
      <c r="EJ19" s="1301"/>
      <c r="EK19" s="1301"/>
      <c r="EL19" s="1301"/>
      <c r="EM19" s="1301"/>
      <c r="EN19" s="1301" t="str">
        <f>MID(SUVAHAVUJ!AE79,6,1)</f>
        <v xml:space="preserve"> </v>
      </c>
      <c r="EO19" s="1301"/>
      <c r="EP19" s="1301"/>
      <c r="EQ19" s="1301"/>
      <c r="ER19" s="1301"/>
      <c r="ES19" s="1301" t="str">
        <f>MID(SUVAHAVUJ!AE79,7,1)</f>
        <v xml:space="preserve"> </v>
      </c>
      <c r="ET19" s="1301"/>
      <c r="EU19" s="1301"/>
      <c r="EV19" s="1301"/>
      <c r="EW19" s="1301"/>
      <c r="EX19" s="1301"/>
      <c r="EY19" s="1301" t="str">
        <f>MID(SUVAHAVUJ!AE79,8,1)</f>
        <v xml:space="preserve"> </v>
      </c>
      <c r="EZ19" s="1301"/>
      <c r="FA19" s="1301"/>
      <c r="FB19" s="1301"/>
      <c r="FC19" s="1301"/>
      <c r="FD19" s="1301" t="str">
        <f>MID(SUVAHAVUJ!AE79,9,1)</f>
        <v xml:space="preserve"> </v>
      </c>
      <c r="FE19" s="1301"/>
      <c r="FF19" s="1301"/>
      <c r="FG19" s="1301"/>
      <c r="FH19" s="1301"/>
      <c r="FI19" s="1301"/>
      <c r="FJ19" s="1301" t="str">
        <f>MID(SUVAHAVUJ!AE79,10,1)</f>
        <v xml:space="preserve"> </v>
      </c>
      <c r="FK19" s="1301"/>
      <c r="FL19" s="1301"/>
      <c r="FM19" s="1301"/>
      <c r="FN19" s="1301"/>
      <c r="FO19" s="1302" t="str">
        <f>MID(SUVAHAVUJ!AE79,11,1)</f>
        <v>0</v>
      </c>
      <c r="FP19" s="1302"/>
      <c r="FQ19" s="1302"/>
      <c r="FR19" s="1302"/>
      <c r="FS19" s="1303"/>
      <c r="FT19" s="1306"/>
      <c r="FU19" s="1306"/>
      <c r="FV19" s="1306"/>
      <c r="FW19" s="1306"/>
      <c r="FX19" s="1306"/>
      <c r="FY19" s="1306"/>
      <c r="FZ19" s="1306"/>
      <c r="GA19" s="1306"/>
      <c r="GB19" s="1306"/>
      <c r="GC19" s="1306"/>
      <c r="GD19" s="1306"/>
      <c r="GE19" s="1306"/>
      <c r="GF19" s="1306"/>
      <c r="GG19" s="1306"/>
      <c r="GH19" s="1306"/>
      <c r="GI19" s="1306"/>
      <c r="GJ19" s="1306"/>
      <c r="GK19" s="1306"/>
      <c r="GL19" s="1306"/>
      <c r="GM19" s="1306"/>
      <c r="GN19" s="1306"/>
      <c r="GO19" s="1306"/>
      <c r="GP19" s="1306"/>
      <c r="GQ19" s="1306"/>
      <c r="GR19" s="1306"/>
      <c r="GS19" s="1306"/>
      <c r="GT19" s="1306"/>
      <c r="GU19" s="1306"/>
      <c r="GV19" s="1306"/>
      <c r="GW19" s="1399"/>
    </row>
    <row r="20" spans="2:205" ht="24" customHeight="1" x14ac:dyDescent="0.2">
      <c r="B20" s="1421"/>
      <c r="C20" s="1307"/>
      <c r="D20" s="1307"/>
      <c r="E20" s="1307"/>
      <c r="F20" s="1307"/>
      <c r="G20" s="1307"/>
      <c r="H20" s="1307"/>
      <c r="I20" s="1307"/>
      <c r="J20" s="1307"/>
      <c r="K20" s="1307"/>
      <c r="L20" s="1309"/>
      <c r="M20" s="1309"/>
      <c r="N20" s="1309"/>
      <c r="O20" s="1309"/>
      <c r="P20" s="1309"/>
      <c r="Q20" s="1309"/>
      <c r="R20" s="1309"/>
      <c r="S20" s="1309"/>
      <c r="T20" s="1309"/>
      <c r="U20" s="1309"/>
      <c r="V20" s="1309"/>
      <c r="W20" s="1309"/>
      <c r="X20" s="1309"/>
      <c r="Y20" s="1309"/>
      <c r="Z20" s="1309"/>
      <c r="AA20" s="1309"/>
      <c r="AB20" s="1309"/>
      <c r="AC20" s="1309"/>
      <c r="AD20" s="1309"/>
      <c r="AE20" s="1309"/>
      <c r="AF20" s="1309"/>
      <c r="AG20" s="1309"/>
      <c r="AH20" s="1309"/>
      <c r="AI20" s="1309"/>
      <c r="AJ20" s="1309"/>
      <c r="AK20" s="1309"/>
      <c r="AL20" s="1309"/>
      <c r="AM20" s="1309"/>
      <c r="AN20" s="1309"/>
      <c r="AO20" s="1309"/>
      <c r="AP20" s="1309"/>
      <c r="AQ20" s="1310"/>
      <c r="AR20" s="1310"/>
      <c r="AS20" s="1310"/>
      <c r="AT20" s="1310"/>
      <c r="AU20" s="1310"/>
      <c r="AV20" s="1310"/>
      <c r="AW20" s="1310"/>
      <c r="AX20" s="1310"/>
      <c r="AY20" s="505"/>
      <c r="AZ20" s="506"/>
      <c r="BA20" s="1301" t="str">
        <f>MID(SUVAHAVUJ!AF79,1,1)</f>
        <v xml:space="preserve"> </v>
      </c>
      <c r="BB20" s="1301"/>
      <c r="BC20" s="1301"/>
      <c r="BD20" s="1301"/>
      <c r="BE20" s="1301"/>
      <c r="BF20" s="1301"/>
      <c r="BG20" s="1301" t="str">
        <f>MID(SUVAHAVUJ!AF79,2,1)</f>
        <v xml:space="preserve"> </v>
      </c>
      <c r="BH20" s="1301"/>
      <c r="BI20" s="1301"/>
      <c r="BJ20" s="1301"/>
      <c r="BK20" s="1301"/>
      <c r="BL20" s="1301" t="str">
        <f>MID(SUVAHAVUJ!AF79,3,1)</f>
        <v xml:space="preserve"> </v>
      </c>
      <c r="BM20" s="1301"/>
      <c r="BN20" s="1301"/>
      <c r="BO20" s="1301"/>
      <c r="BP20" s="1301"/>
      <c r="BQ20" s="1301"/>
      <c r="BR20" s="1301" t="str">
        <f>MID(SUVAHAVUJ!AF79,4,1)</f>
        <v xml:space="preserve"> </v>
      </c>
      <c r="BS20" s="1301"/>
      <c r="BT20" s="1301"/>
      <c r="BU20" s="1301"/>
      <c r="BV20" s="1301"/>
      <c r="BW20" s="1301" t="str">
        <f>MID(SUVAHAVUJ!AF79,5,1)</f>
        <v xml:space="preserve"> </v>
      </c>
      <c r="BX20" s="1301"/>
      <c r="BY20" s="1301"/>
      <c r="BZ20" s="1301"/>
      <c r="CA20" s="1301"/>
      <c r="CB20" s="1301"/>
      <c r="CC20" s="1301" t="str">
        <f>MID(SUVAHAVUJ!AF79,6,1)</f>
        <v xml:space="preserve"> </v>
      </c>
      <c r="CD20" s="1301"/>
      <c r="CE20" s="1301"/>
      <c r="CF20" s="1301"/>
      <c r="CG20" s="1301"/>
      <c r="CH20" s="1301" t="str">
        <f>MID(SUVAHAVUJ!AF79,7,1)</f>
        <v xml:space="preserve"> </v>
      </c>
      <c r="CI20" s="1301"/>
      <c r="CJ20" s="1301"/>
      <c r="CK20" s="1301"/>
      <c r="CL20" s="1301"/>
      <c r="CM20" s="1301"/>
      <c r="CN20" s="1301" t="str">
        <f>MID(SUVAHAVUJ!AF79,8,1)</f>
        <v xml:space="preserve"> </v>
      </c>
      <c r="CO20" s="1301"/>
      <c r="CP20" s="1301"/>
      <c r="CQ20" s="1301"/>
      <c r="CR20" s="1301"/>
      <c r="CS20" s="1301" t="str">
        <f>MID(SUVAHAVUJ!AF79,9,1)</f>
        <v xml:space="preserve"> </v>
      </c>
      <c r="CT20" s="1301"/>
      <c r="CU20" s="1301"/>
      <c r="CV20" s="1301"/>
      <c r="CW20" s="1301"/>
      <c r="CX20" s="1301"/>
      <c r="CY20" s="1301" t="str">
        <f>MID(SUVAHAVUJ!AF79,10,1)</f>
        <v xml:space="preserve"> </v>
      </c>
      <c r="CZ20" s="1301"/>
      <c r="DA20" s="1301"/>
      <c r="DB20" s="1301"/>
      <c r="DC20" s="1301"/>
      <c r="DD20" s="1301" t="str">
        <f>MID(SUVAHAVUJ!AF79,11,1)</f>
        <v>0</v>
      </c>
      <c r="DE20" s="1301"/>
      <c r="DF20" s="1301"/>
      <c r="DG20" s="1301"/>
      <c r="DH20" s="1301"/>
      <c r="DI20" s="1304"/>
      <c r="DJ20" s="1305"/>
      <c r="DK20" s="1305"/>
      <c r="DL20" s="1305"/>
      <c r="DM20" s="1305"/>
      <c r="DN20" s="1305"/>
      <c r="DO20" s="1305"/>
      <c r="DP20" s="1305"/>
      <c r="DQ20" s="1305"/>
      <c r="DR20" s="1305"/>
      <c r="DS20" s="1305"/>
      <c r="DT20" s="1305"/>
      <c r="DU20" s="1305"/>
      <c r="DV20" s="1305"/>
      <c r="DW20" s="1305"/>
      <c r="DX20" s="1305"/>
      <c r="DY20" s="1305"/>
      <c r="DZ20" s="1305"/>
      <c r="EA20" s="1305"/>
      <c r="EB20" s="1305"/>
      <c r="EC20" s="1305"/>
      <c r="ED20" s="1305"/>
      <c r="EE20" s="1305"/>
      <c r="EF20" s="1305"/>
      <c r="EG20" s="1305"/>
      <c r="EH20" s="1305"/>
      <c r="EI20" s="1305"/>
      <c r="EJ20" s="1305"/>
      <c r="EK20" s="1305"/>
      <c r="EL20" s="1305"/>
      <c r="EM20" s="1305"/>
      <c r="EN20" s="505"/>
      <c r="EO20" s="506"/>
      <c r="EP20" s="1301" t="str">
        <f>MID(SUVAHAVUJ!AG79,1,1)</f>
        <v xml:space="preserve"> </v>
      </c>
      <c r="EQ20" s="1301"/>
      <c r="ER20" s="1301"/>
      <c r="ES20" s="1301"/>
      <c r="ET20" s="1301"/>
      <c r="EU20" s="1301"/>
      <c r="EV20" s="1301" t="str">
        <f>MID(SUVAHAVUJ!AG79,2,1)</f>
        <v xml:space="preserve"> </v>
      </c>
      <c r="EW20" s="1301"/>
      <c r="EX20" s="1301"/>
      <c r="EY20" s="1301"/>
      <c r="EZ20" s="1301"/>
      <c r="FA20" s="1301" t="str">
        <f>MID(SUVAHAVUJ!AG79,3,1)</f>
        <v xml:space="preserve"> </v>
      </c>
      <c r="FB20" s="1301"/>
      <c r="FC20" s="1301"/>
      <c r="FD20" s="1301"/>
      <c r="FE20" s="1301"/>
      <c r="FF20" s="1301"/>
      <c r="FG20" s="1301" t="str">
        <f>MID(SUVAHAVUJ!AG79,4,1)</f>
        <v xml:space="preserve"> </v>
      </c>
      <c r="FH20" s="1301"/>
      <c r="FI20" s="1301"/>
      <c r="FJ20" s="1301"/>
      <c r="FK20" s="1301"/>
      <c r="FL20" s="1301" t="str">
        <f>MID(SUVAHAVUJ!AG79,5,1)</f>
        <v xml:space="preserve"> </v>
      </c>
      <c r="FM20" s="1301"/>
      <c r="FN20" s="1301"/>
      <c r="FO20" s="1301"/>
      <c r="FP20" s="1301"/>
      <c r="FQ20" s="1301"/>
      <c r="FR20" s="1301" t="str">
        <f>MID(SUVAHAVUJ!AG79,6,1)</f>
        <v xml:space="preserve"> </v>
      </c>
      <c r="FS20" s="1301"/>
      <c r="FT20" s="1301"/>
      <c r="FU20" s="1301"/>
      <c r="FV20" s="1301"/>
      <c r="FW20" s="1301" t="str">
        <f>MID(SUVAHAVUJ!AG79,7,1)</f>
        <v xml:space="preserve"> </v>
      </c>
      <c r="FX20" s="1301"/>
      <c r="FY20" s="1301"/>
      <c r="FZ20" s="1301"/>
      <c r="GA20" s="1301"/>
      <c r="GB20" s="1301"/>
      <c r="GC20" s="1301" t="str">
        <f>MID(SUVAHAVUJ!AG79,8,1)</f>
        <v xml:space="preserve"> </v>
      </c>
      <c r="GD20" s="1301"/>
      <c r="GE20" s="1301"/>
      <c r="GF20" s="1301"/>
      <c r="GG20" s="1301"/>
      <c r="GH20" s="1301" t="str">
        <f>MID(SUVAHAVUJ!AG79,9,1)</f>
        <v xml:space="preserve"> </v>
      </c>
      <c r="GI20" s="1301"/>
      <c r="GJ20" s="1301"/>
      <c r="GK20" s="1301"/>
      <c r="GL20" s="1301"/>
      <c r="GM20" s="1301"/>
      <c r="GN20" s="1301" t="str">
        <f>MID(SUVAHAVUJ!AG79,10,1)</f>
        <v xml:space="preserve"> </v>
      </c>
      <c r="GO20" s="1301"/>
      <c r="GP20" s="1301"/>
      <c r="GQ20" s="1301"/>
      <c r="GR20" s="1301"/>
      <c r="GS20" s="1302" t="str">
        <f>MID(SUVAHAVUJ!AG79,11,1)</f>
        <v>0</v>
      </c>
      <c r="GT20" s="1302"/>
      <c r="GU20" s="1302"/>
      <c r="GV20" s="1302"/>
      <c r="GW20" s="1400"/>
    </row>
    <row r="21" spans="2:205" s="142" customFormat="1" ht="23.25" customHeight="1" x14ac:dyDescent="0.2">
      <c r="B21" s="1421" t="s">
        <v>2375</v>
      </c>
      <c r="C21" s="1307"/>
      <c r="D21" s="1307"/>
      <c r="E21" s="1307"/>
      <c r="F21" s="1307"/>
      <c r="G21" s="1307"/>
      <c r="H21" s="1307"/>
      <c r="I21" s="1307"/>
      <c r="J21" s="1307"/>
      <c r="K21" s="1307"/>
      <c r="L21" s="1308" t="s">
        <v>3265</v>
      </c>
      <c r="M21" s="1309"/>
      <c r="N21" s="1309"/>
      <c r="O21" s="1309"/>
      <c r="P21" s="1309"/>
      <c r="Q21" s="1309"/>
      <c r="R21" s="1309"/>
      <c r="S21" s="1309"/>
      <c r="T21" s="1309"/>
      <c r="U21" s="1309"/>
      <c r="V21" s="1309"/>
      <c r="W21" s="1309"/>
      <c r="X21" s="1309"/>
      <c r="Y21" s="1309"/>
      <c r="Z21" s="1309"/>
      <c r="AA21" s="1309"/>
      <c r="AB21" s="1309"/>
      <c r="AC21" s="1309"/>
      <c r="AD21" s="1309"/>
      <c r="AE21" s="1309"/>
      <c r="AF21" s="1309"/>
      <c r="AG21" s="1309"/>
      <c r="AH21" s="1309"/>
      <c r="AI21" s="1309"/>
      <c r="AJ21" s="1309"/>
      <c r="AK21" s="1309"/>
      <c r="AL21" s="1309"/>
      <c r="AM21" s="1309"/>
      <c r="AN21" s="1309"/>
      <c r="AO21" s="1309"/>
      <c r="AP21" s="1309"/>
      <c r="AQ21" s="1310" t="s">
        <v>2197</v>
      </c>
      <c r="AR21" s="1310"/>
      <c r="AS21" s="1310"/>
      <c r="AT21" s="1310"/>
      <c r="AU21" s="1310"/>
      <c r="AV21" s="1310"/>
      <c r="AW21" s="1310"/>
      <c r="AX21" s="1310"/>
      <c r="AY21" s="505"/>
      <c r="AZ21" s="506"/>
      <c r="BA21" s="1301" t="str">
        <f>MID(SUVAHAVUJ!AD80,1,1)</f>
        <v xml:space="preserve"> </v>
      </c>
      <c r="BB21" s="1301"/>
      <c r="BC21" s="1301"/>
      <c r="BD21" s="1301"/>
      <c r="BE21" s="1301"/>
      <c r="BF21" s="1301"/>
      <c r="BG21" s="1301" t="str">
        <f>MID(SUVAHAVUJ!AD80,2,1)</f>
        <v xml:space="preserve"> </v>
      </c>
      <c r="BH21" s="1301"/>
      <c r="BI21" s="1301"/>
      <c r="BJ21" s="1301"/>
      <c r="BK21" s="1301"/>
      <c r="BL21" s="1301" t="str">
        <f>MID(SUVAHAVUJ!AD80,3,1)</f>
        <v xml:space="preserve"> </v>
      </c>
      <c r="BM21" s="1301"/>
      <c r="BN21" s="1301"/>
      <c r="BO21" s="1301"/>
      <c r="BP21" s="1301"/>
      <c r="BQ21" s="1301"/>
      <c r="BR21" s="1301" t="str">
        <f>MID(SUVAHAVUJ!AD80,4,1)</f>
        <v xml:space="preserve"> </v>
      </c>
      <c r="BS21" s="1301"/>
      <c r="BT21" s="1301"/>
      <c r="BU21" s="1301"/>
      <c r="BV21" s="1301"/>
      <c r="BW21" s="1301" t="str">
        <f>MID(SUVAHAVUJ!AD80,5,1)</f>
        <v xml:space="preserve"> </v>
      </c>
      <c r="BX21" s="1301"/>
      <c r="BY21" s="1301"/>
      <c r="BZ21" s="1301"/>
      <c r="CA21" s="1301"/>
      <c r="CB21" s="1301"/>
      <c r="CC21" s="1301" t="str">
        <f>MID(SUVAHAVUJ!AD80,6,1)</f>
        <v xml:space="preserve"> </v>
      </c>
      <c r="CD21" s="1301"/>
      <c r="CE21" s="1301"/>
      <c r="CF21" s="1301"/>
      <c r="CG21" s="1301"/>
      <c r="CH21" s="1301" t="str">
        <f>MID(SUVAHAVUJ!AD80,7,1)</f>
        <v>2</v>
      </c>
      <c r="CI21" s="1301"/>
      <c r="CJ21" s="1301"/>
      <c r="CK21" s="1301"/>
      <c r="CL21" s="1301"/>
      <c r="CM21" s="1301"/>
      <c r="CN21" s="1301" t="str">
        <f>MID(SUVAHAVUJ!AD80,8,1)</f>
        <v>5</v>
      </c>
      <c r="CO21" s="1301"/>
      <c r="CP21" s="1301"/>
      <c r="CQ21" s="1301"/>
      <c r="CR21" s="1301"/>
      <c r="CS21" s="1301" t="str">
        <f>MID(SUVAHAVUJ!AD80,9,1)</f>
        <v>9</v>
      </c>
      <c r="CT21" s="1301"/>
      <c r="CU21" s="1301"/>
      <c r="CV21" s="1301"/>
      <c r="CW21" s="1301"/>
      <c r="CX21" s="1301"/>
      <c r="CY21" s="1301" t="str">
        <f>MID(SUVAHAVUJ!AD80,10,1)</f>
        <v>3</v>
      </c>
      <c r="CZ21" s="1301"/>
      <c r="DA21" s="1301"/>
      <c r="DB21" s="1301"/>
      <c r="DC21" s="1301"/>
      <c r="DD21" s="1301" t="str">
        <f>MID(SUVAHAVUJ!AD80,11,1)</f>
        <v>6</v>
      </c>
      <c r="DE21" s="1301"/>
      <c r="DF21" s="1301"/>
      <c r="DG21" s="1301"/>
      <c r="DH21" s="1301"/>
      <c r="DI21" s="1304"/>
      <c r="DJ21" s="505"/>
      <c r="DK21" s="506"/>
      <c r="DL21" s="1301" t="str">
        <f>MID(SUVAHAVUJ!AE80,1,1)</f>
        <v xml:space="preserve"> </v>
      </c>
      <c r="DM21" s="1301"/>
      <c r="DN21" s="1301"/>
      <c r="DO21" s="1301"/>
      <c r="DP21" s="1301"/>
      <c r="DQ21" s="1301"/>
      <c r="DR21" s="1301" t="str">
        <f>MID(SUVAHAVUJ!AE80,2,1)</f>
        <v xml:space="preserve"> </v>
      </c>
      <c r="DS21" s="1301"/>
      <c r="DT21" s="1301"/>
      <c r="DU21" s="1301"/>
      <c r="DV21" s="1301"/>
      <c r="DW21" s="1301" t="str">
        <f>MID(SUVAHAVUJ!AE80,3,1)</f>
        <v xml:space="preserve"> </v>
      </c>
      <c r="DX21" s="1301"/>
      <c r="DY21" s="1301"/>
      <c r="DZ21" s="1301"/>
      <c r="EA21" s="1301"/>
      <c r="EB21" s="1301"/>
      <c r="EC21" s="1301" t="str">
        <f>MID(SUVAHAVUJ!AE80,4,1)</f>
        <v xml:space="preserve"> </v>
      </c>
      <c r="ED21" s="1301"/>
      <c r="EE21" s="1301"/>
      <c r="EF21" s="1301"/>
      <c r="EG21" s="1301"/>
      <c r="EH21" s="1301" t="str">
        <f>MID(SUVAHAVUJ!AE80,5,1)</f>
        <v xml:space="preserve"> </v>
      </c>
      <c r="EI21" s="1301"/>
      <c r="EJ21" s="1301"/>
      <c r="EK21" s="1301"/>
      <c r="EL21" s="1301"/>
      <c r="EM21" s="1301"/>
      <c r="EN21" s="1301" t="str">
        <f>MID(SUVAHAVUJ!AE80,6,1)</f>
        <v xml:space="preserve"> </v>
      </c>
      <c r="EO21" s="1301"/>
      <c r="EP21" s="1301"/>
      <c r="EQ21" s="1301"/>
      <c r="ER21" s="1301"/>
      <c r="ES21" s="1301" t="str">
        <f>MID(SUVAHAVUJ!AE80,7,1)</f>
        <v xml:space="preserve"> </v>
      </c>
      <c r="ET21" s="1301"/>
      <c r="EU21" s="1301"/>
      <c r="EV21" s="1301"/>
      <c r="EW21" s="1301"/>
      <c r="EX21" s="1301"/>
      <c r="EY21" s="1301" t="str">
        <f>MID(SUVAHAVUJ!AE80,8,1)</f>
        <v xml:space="preserve"> </v>
      </c>
      <c r="EZ21" s="1301"/>
      <c r="FA21" s="1301"/>
      <c r="FB21" s="1301"/>
      <c r="FC21" s="1301"/>
      <c r="FD21" s="1301" t="str">
        <f>MID(SUVAHAVUJ!AE80,9,1)</f>
        <v xml:space="preserve"> </v>
      </c>
      <c r="FE21" s="1301"/>
      <c r="FF21" s="1301"/>
      <c r="FG21" s="1301"/>
      <c r="FH21" s="1301"/>
      <c r="FI21" s="1301"/>
      <c r="FJ21" s="1301" t="str">
        <f>MID(SUVAHAVUJ!AE80,10,1)</f>
        <v xml:space="preserve"> </v>
      </c>
      <c r="FK21" s="1301"/>
      <c r="FL21" s="1301"/>
      <c r="FM21" s="1301"/>
      <c r="FN21" s="1301"/>
      <c r="FO21" s="1302" t="str">
        <f>MID(SUVAHAVUJ!AE80,11,1)</f>
        <v>0</v>
      </c>
      <c r="FP21" s="1302"/>
      <c r="FQ21" s="1302"/>
      <c r="FR21" s="1302"/>
      <c r="FS21" s="1303"/>
      <c r="FT21" s="1306"/>
      <c r="FU21" s="1306"/>
      <c r="FV21" s="1306"/>
      <c r="FW21" s="1306"/>
      <c r="FX21" s="1306"/>
      <c r="FY21" s="1306"/>
      <c r="FZ21" s="1306"/>
      <c r="GA21" s="1306"/>
      <c r="GB21" s="1306"/>
      <c r="GC21" s="1306"/>
      <c r="GD21" s="1306"/>
      <c r="GE21" s="1306"/>
      <c r="GF21" s="1306"/>
      <c r="GG21" s="1306"/>
      <c r="GH21" s="1306"/>
      <c r="GI21" s="1306"/>
      <c r="GJ21" s="1306"/>
      <c r="GK21" s="1306"/>
      <c r="GL21" s="1306"/>
      <c r="GM21" s="1306"/>
      <c r="GN21" s="1306"/>
      <c r="GO21" s="1306"/>
      <c r="GP21" s="1306"/>
      <c r="GQ21" s="1306"/>
      <c r="GR21" s="1306"/>
      <c r="GS21" s="1306"/>
      <c r="GT21" s="1306"/>
      <c r="GU21" s="1306"/>
      <c r="GV21" s="1306"/>
      <c r="GW21" s="1399"/>
    </row>
    <row r="22" spans="2:205" ht="23.25" customHeight="1" thickBot="1" x14ac:dyDescent="0.25">
      <c r="B22" s="1422"/>
      <c r="C22" s="1423"/>
      <c r="D22" s="1423"/>
      <c r="E22" s="1423"/>
      <c r="F22" s="1423"/>
      <c r="G22" s="1423"/>
      <c r="H22" s="1423"/>
      <c r="I22" s="1423"/>
      <c r="J22" s="1423"/>
      <c r="K22" s="1423"/>
      <c r="L22" s="1424"/>
      <c r="M22" s="1424"/>
      <c r="N22" s="1424"/>
      <c r="O22" s="1424"/>
      <c r="P22" s="1424"/>
      <c r="Q22" s="1424"/>
      <c r="R22" s="1424"/>
      <c r="S22" s="1424"/>
      <c r="T22" s="1424"/>
      <c r="U22" s="1424"/>
      <c r="V22" s="1424"/>
      <c r="W22" s="1424"/>
      <c r="X22" s="1424"/>
      <c r="Y22" s="1424"/>
      <c r="Z22" s="1424"/>
      <c r="AA22" s="1424"/>
      <c r="AB22" s="1424"/>
      <c r="AC22" s="1424"/>
      <c r="AD22" s="1424"/>
      <c r="AE22" s="1424"/>
      <c r="AF22" s="1424"/>
      <c r="AG22" s="1424"/>
      <c r="AH22" s="1424"/>
      <c r="AI22" s="1424"/>
      <c r="AJ22" s="1424"/>
      <c r="AK22" s="1424"/>
      <c r="AL22" s="1424"/>
      <c r="AM22" s="1424"/>
      <c r="AN22" s="1424"/>
      <c r="AO22" s="1424"/>
      <c r="AP22" s="1424"/>
      <c r="AQ22" s="1425"/>
      <c r="AR22" s="1425"/>
      <c r="AS22" s="1425"/>
      <c r="AT22" s="1425"/>
      <c r="AU22" s="1425"/>
      <c r="AV22" s="1425"/>
      <c r="AW22" s="1425"/>
      <c r="AX22" s="1425"/>
      <c r="AY22" s="507"/>
      <c r="AZ22" s="508"/>
      <c r="BA22" s="1301" t="str">
        <f>MID(SUVAHAVUJ!AF80,1,1)</f>
        <v xml:space="preserve"> </v>
      </c>
      <c r="BB22" s="1301"/>
      <c r="BC22" s="1301"/>
      <c r="BD22" s="1301"/>
      <c r="BE22" s="1301"/>
      <c r="BF22" s="1301"/>
      <c r="BG22" s="1301" t="str">
        <f>MID(SUVAHAVUJ!AF80,2,1)</f>
        <v xml:space="preserve"> </v>
      </c>
      <c r="BH22" s="1301"/>
      <c r="BI22" s="1301"/>
      <c r="BJ22" s="1301"/>
      <c r="BK22" s="1301"/>
      <c r="BL22" s="1301" t="str">
        <f>MID(SUVAHAVUJ!AF80,3,1)</f>
        <v xml:space="preserve"> </v>
      </c>
      <c r="BM22" s="1301"/>
      <c r="BN22" s="1301"/>
      <c r="BO22" s="1301"/>
      <c r="BP22" s="1301"/>
      <c r="BQ22" s="1301"/>
      <c r="BR22" s="1301" t="str">
        <f>MID(SUVAHAVUJ!AF80,4,1)</f>
        <v xml:space="preserve"> </v>
      </c>
      <c r="BS22" s="1301"/>
      <c r="BT22" s="1301"/>
      <c r="BU22" s="1301"/>
      <c r="BV22" s="1301"/>
      <c r="BW22" s="1301" t="str">
        <f>MID(SUVAHAVUJ!AF80,5,1)</f>
        <v xml:space="preserve"> </v>
      </c>
      <c r="BX22" s="1301"/>
      <c r="BY22" s="1301"/>
      <c r="BZ22" s="1301"/>
      <c r="CA22" s="1301"/>
      <c r="CB22" s="1301"/>
      <c r="CC22" s="1301" t="str">
        <f>MID(SUVAHAVUJ!AF80,6,1)</f>
        <v xml:space="preserve"> </v>
      </c>
      <c r="CD22" s="1301"/>
      <c r="CE22" s="1301"/>
      <c r="CF22" s="1301"/>
      <c r="CG22" s="1301"/>
      <c r="CH22" s="1301" t="str">
        <f>MID(SUVAHAVUJ!AF80,7,1)</f>
        <v>2</v>
      </c>
      <c r="CI22" s="1301"/>
      <c r="CJ22" s="1301"/>
      <c r="CK22" s="1301"/>
      <c r="CL22" s="1301"/>
      <c r="CM22" s="1301"/>
      <c r="CN22" s="1301" t="str">
        <f>MID(SUVAHAVUJ!AF80,8,1)</f>
        <v>5</v>
      </c>
      <c r="CO22" s="1301"/>
      <c r="CP22" s="1301"/>
      <c r="CQ22" s="1301"/>
      <c r="CR22" s="1301"/>
      <c r="CS22" s="1301" t="str">
        <f>MID(SUVAHAVUJ!AF80,9,1)</f>
        <v>9</v>
      </c>
      <c r="CT22" s="1301"/>
      <c r="CU22" s="1301"/>
      <c r="CV22" s="1301"/>
      <c r="CW22" s="1301"/>
      <c r="CX22" s="1301"/>
      <c r="CY22" s="1301" t="str">
        <f>MID(SUVAHAVUJ!AF80,10,1)</f>
        <v>3</v>
      </c>
      <c r="CZ22" s="1301"/>
      <c r="DA22" s="1301"/>
      <c r="DB22" s="1301"/>
      <c r="DC22" s="1301"/>
      <c r="DD22" s="1301" t="str">
        <f>MID(SUVAHAVUJ!AF80,11,1)</f>
        <v>6</v>
      </c>
      <c r="DE22" s="1301"/>
      <c r="DF22" s="1301"/>
      <c r="DG22" s="1301"/>
      <c r="DH22" s="1301"/>
      <c r="DI22" s="1304"/>
      <c r="DJ22" s="1427"/>
      <c r="DK22" s="1427"/>
      <c r="DL22" s="1427"/>
      <c r="DM22" s="1427"/>
      <c r="DN22" s="1427"/>
      <c r="DO22" s="1427"/>
      <c r="DP22" s="1427"/>
      <c r="DQ22" s="1427"/>
      <c r="DR22" s="1427"/>
      <c r="DS22" s="1427"/>
      <c r="DT22" s="1427"/>
      <c r="DU22" s="1427"/>
      <c r="DV22" s="1427"/>
      <c r="DW22" s="1427"/>
      <c r="DX22" s="1427"/>
      <c r="DY22" s="1427"/>
      <c r="DZ22" s="1427"/>
      <c r="EA22" s="1427"/>
      <c r="EB22" s="1427"/>
      <c r="EC22" s="1427"/>
      <c r="ED22" s="1427"/>
      <c r="EE22" s="1427"/>
      <c r="EF22" s="1427"/>
      <c r="EG22" s="1427"/>
      <c r="EH22" s="1427"/>
      <c r="EI22" s="1427"/>
      <c r="EJ22" s="1427"/>
      <c r="EK22" s="1427"/>
      <c r="EL22" s="1427"/>
      <c r="EM22" s="1427"/>
      <c r="EN22" s="507"/>
      <c r="EO22" s="508"/>
      <c r="EP22" s="1301" t="str">
        <f>MID(SUVAHAVUJ!AG80,1,1)</f>
        <v xml:space="preserve"> </v>
      </c>
      <c r="EQ22" s="1301"/>
      <c r="ER22" s="1301"/>
      <c r="ES22" s="1301"/>
      <c r="ET22" s="1301"/>
      <c r="EU22" s="1301"/>
      <c r="EV22" s="1301" t="str">
        <f>MID(SUVAHAVUJ!AG80,2,1)</f>
        <v xml:space="preserve"> </v>
      </c>
      <c r="EW22" s="1301"/>
      <c r="EX22" s="1301"/>
      <c r="EY22" s="1301"/>
      <c r="EZ22" s="1301"/>
      <c r="FA22" s="1301" t="str">
        <f>MID(SUVAHAVUJ!AG80,3,1)</f>
        <v xml:space="preserve"> </v>
      </c>
      <c r="FB22" s="1301"/>
      <c r="FC22" s="1301"/>
      <c r="FD22" s="1301"/>
      <c r="FE22" s="1301"/>
      <c r="FF22" s="1301"/>
      <c r="FG22" s="1301" t="str">
        <f>MID(SUVAHAVUJ!AG80,4,1)</f>
        <v xml:space="preserve"> </v>
      </c>
      <c r="FH22" s="1301"/>
      <c r="FI22" s="1301"/>
      <c r="FJ22" s="1301"/>
      <c r="FK22" s="1301"/>
      <c r="FL22" s="1301" t="str">
        <f>MID(SUVAHAVUJ!AG80,5,1)</f>
        <v xml:space="preserve"> </v>
      </c>
      <c r="FM22" s="1301"/>
      <c r="FN22" s="1301"/>
      <c r="FO22" s="1301"/>
      <c r="FP22" s="1301"/>
      <c r="FQ22" s="1301"/>
      <c r="FR22" s="1301" t="str">
        <f>MID(SUVAHAVUJ!AG80,6,1)</f>
        <v xml:space="preserve"> </v>
      </c>
      <c r="FS22" s="1301"/>
      <c r="FT22" s="1301"/>
      <c r="FU22" s="1301"/>
      <c r="FV22" s="1301"/>
      <c r="FW22" s="1301" t="str">
        <f>MID(SUVAHAVUJ!AG80,7,1)</f>
        <v>3</v>
      </c>
      <c r="FX22" s="1301"/>
      <c r="FY22" s="1301"/>
      <c r="FZ22" s="1301"/>
      <c r="GA22" s="1301"/>
      <c r="GB22" s="1301"/>
      <c r="GC22" s="1301" t="str">
        <f>MID(SUVAHAVUJ!AG80,8,1)</f>
        <v>9</v>
      </c>
      <c r="GD22" s="1301"/>
      <c r="GE22" s="1301"/>
      <c r="GF22" s="1301"/>
      <c r="GG22" s="1301"/>
      <c r="GH22" s="1301" t="str">
        <f>MID(SUVAHAVUJ!AG80,9,1)</f>
        <v>3</v>
      </c>
      <c r="GI22" s="1301"/>
      <c r="GJ22" s="1301"/>
      <c r="GK22" s="1301"/>
      <c r="GL22" s="1301"/>
      <c r="GM22" s="1301"/>
      <c r="GN22" s="1301" t="str">
        <f>MID(SUVAHAVUJ!AG80,10,1)</f>
        <v>6</v>
      </c>
      <c r="GO22" s="1301"/>
      <c r="GP22" s="1301"/>
      <c r="GQ22" s="1301"/>
      <c r="GR22" s="1301"/>
      <c r="GS22" s="1302" t="str">
        <f>MID(SUVAHAVUJ!AG80,11,1)</f>
        <v>9</v>
      </c>
      <c r="GT22" s="1302"/>
      <c r="GU22" s="1302"/>
      <c r="GV22" s="1302"/>
      <c r="GW22" s="1400"/>
    </row>
    <row r="23" spans="2:205" s="142" customFormat="1" ht="2.25" customHeight="1" thickBot="1" x14ac:dyDescent="0.25">
      <c r="B23" s="480"/>
      <c r="C23" s="480"/>
      <c r="D23" s="480"/>
      <c r="E23" s="480"/>
      <c r="F23" s="480"/>
      <c r="G23" s="480"/>
      <c r="H23" s="480"/>
      <c r="I23" s="480"/>
      <c r="J23" s="480"/>
      <c r="K23" s="480"/>
      <c r="L23" s="481"/>
      <c r="M23" s="482"/>
      <c r="N23" s="482"/>
      <c r="O23" s="482"/>
      <c r="P23" s="482"/>
      <c r="Q23" s="482"/>
      <c r="R23" s="482"/>
      <c r="S23" s="482"/>
      <c r="T23" s="482"/>
      <c r="U23" s="482"/>
      <c r="V23" s="482"/>
      <c r="W23" s="482"/>
      <c r="X23" s="482"/>
      <c r="Y23" s="482"/>
      <c r="Z23" s="482"/>
      <c r="AA23" s="482"/>
      <c r="AB23" s="482"/>
      <c r="AC23" s="482"/>
      <c r="AD23" s="482"/>
      <c r="AE23" s="482"/>
      <c r="AF23" s="482"/>
      <c r="AG23" s="482"/>
      <c r="AH23" s="482"/>
      <c r="AI23" s="482"/>
      <c r="AJ23" s="482"/>
      <c r="AK23" s="482"/>
      <c r="AL23" s="482"/>
      <c r="AM23" s="482"/>
      <c r="AN23" s="482"/>
      <c r="AO23" s="482"/>
      <c r="AP23" s="482"/>
      <c r="AQ23" s="483"/>
      <c r="AR23" s="483"/>
      <c r="AS23" s="483"/>
      <c r="AT23" s="483"/>
      <c r="AU23" s="483"/>
      <c r="AV23" s="483"/>
      <c r="AW23" s="483"/>
      <c r="AX23" s="483"/>
      <c r="AY23" s="484"/>
      <c r="AZ23" s="485"/>
      <c r="BA23" s="1426"/>
      <c r="BB23" s="1426"/>
      <c r="BC23" s="1426"/>
      <c r="BD23" s="1426"/>
      <c r="BE23" s="1426"/>
      <c r="BF23" s="1426"/>
      <c r="BG23" s="1426"/>
      <c r="BH23" s="1426"/>
      <c r="BI23" s="1426"/>
      <c r="BJ23" s="1426"/>
      <c r="BK23" s="1426"/>
      <c r="BL23" s="1426"/>
      <c r="BM23" s="1426"/>
      <c r="BN23" s="1426"/>
      <c r="BO23" s="1426"/>
      <c r="BP23" s="1426"/>
      <c r="BQ23" s="1426"/>
      <c r="BR23" s="1426"/>
      <c r="BS23" s="1426"/>
      <c r="BT23" s="1426"/>
      <c r="BU23" s="1426"/>
      <c r="BV23" s="1426"/>
      <c r="BW23" s="1426"/>
      <c r="BX23" s="1426"/>
      <c r="BY23" s="1426"/>
      <c r="BZ23" s="1426"/>
      <c r="CA23" s="1426"/>
      <c r="CB23" s="1426"/>
      <c r="CC23" s="1426"/>
      <c r="CD23" s="1426"/>
      <c r="CE23" s="1426"/>
      <c r="CF23" s="1426"/>
      <c r="CG23" s="1426"/>
      <c r="CH23" s="1426"/>
      <c r="CI23" s="1426"/>
      <c r="CJ23" s="1426"/>
      <c r="CK23" s="1426"/>
      <c r="CL23" s="1426"/>
      <c r="CM23" s="1426"/>
      <c r="CN23" s="1426"/>
      <c r="CO23" s="1426"/>
      <c r="CP23" s="1426"/>
      <c r="CQ23" s="1426"/>
      <c r="CR23" s="1426"/>
      <c r="CS23" s="1426"/>
      <c r="CT23" s="1426"/>
      <c r="CU23" s="1426"/>
      <c r="CV23" s="1426"/>
      <c r="CW23" s="1426"/>
      <c r="CX23" s="1426"/>
      <c r="CY23" s="1426"/>
      <c r="CZ23" s="1426"/>
      <c r="DA23" s="1426"/>
      <c r="DB23" s="1426"/>
      <c r="DC23" s="1426"/>
      <c r="DD23" s="1426"/>
      <c r="DE23" s="1426"/>
      <c r="DF23" s="1426"/>
      <c r="DG23" s="1426"/>
      <c r="DH23" s="1426"/>
      <c r="DI23" s="1431"/>
      <c r="DJ23" s="484"/>
      <c r="DK23" s="485"/>
      <c r="DL23" s="1426"/>
      <c r="DM23" s="1426"/>
      <c r="DN23" s="1426"/>
      <c r="DO23" s="1426"/>
      <c r="DP23" s="1426"/>
      <c r="DQ23" s="1426"/>
      <c r="DR23" s="1426"/>
      <c r="DS23" s="1426"/>
      <c r="DT23" s="1426"/>
      <c r="DU23" s="1426"/>
      <c r="DV23" s="1426"/>
      <c r="DW23" s="1426"/>
      <c r="DX23" s="1426"/>
      <c r="DY23" s="1426"/>
      <c r="DZ23" s="1426"/>
      <c r="EA23" s="1426"/>
      <c r="EB23" s="1426"/>
      <c r="EC23" s="1426"/>
      <c r="ED23" s="1426"/>
      <c r="EE23" s="1426"/>
      <c r="EF23" s="1426"/>
      <c r="EG23" s="1426"/>
      <c r="EH23" s="1426"/>
      <c r="EI23" s="1426"/>
      <c r="EJ23" s="1426"/>
      <c r="EK23" s="1426"/>
      <c r="EL23" s="1426"/>
      <c r="EM23" s="1426"/>
      <c r="EN23" s="1426"/>
      <c r="EO23" s="1426"/>
      <c r="EP23" s="1426"/>
      <c r="EQ23" s="1426"/>
      <c r="ER23" s="1426"/>
      <c r="ES23" s="1426"/>
      <c r="ET23" s="1426"/>
      <c r="EU23" s="1426"/>
      <c r="EV23" s="1426"/>
      <c r="EW23" s="1426"/>
      <c r="EX23" s="1426"/>
      <c r="EY23" s="1426"/>
      <c r="EZ23" s="1426"/>
      <c r="FA23" s="1426"/>
      <c r="FB23" s="1426"/>
      <c r="FC23" s="1426"/>
      <c r="FD23" s="1426"/>
      <c r="FE23" s="1426"/>
      <c r="FF23" s="1426"/>
      <c r="FG23" s="1426"/>
      <c r="FH23" s="1426"/>
      <c r="FI23" s="1426"/>
      <c r="FJ23" s="1426"/>
      <c r="FK23" s="1426"/>
      <c r="FL23" s="1426"/>
      <c r="FM23" s="1426"/>
      <c r="FN23" s="1426"/>
      <c r="FO23" s="1428"/>
      <c r="FP23" s="1428"/>
      <c r="FQ23" s="1428"/>
      <c r="FR23" s="1428"/>
      <c r="FS23" s="1429"/>
      <c r="FT23" s="1430"/>
      <c r="FU23" s="1430"/>
      <c r="FV23" s="1430"/>
      <c r="FW23" s="1430"/>
      <c r="FX23" s="1430"/>
      <c r="FY23" s="1430"/>
      <c r="FZ23" s="1430"/>
      <c r="GA23" s="1430"/>
      <c r="GB23" s="1430"/>
      <c r="GC23" s="1430"/>
      <c r="GD23" s="1430"/>
      <c r="GE23" s="1430"/>
      <c r="GF23" s="1430"/>
      <c r="GG23" s="1430"/>
      <c r="GH23" s="1430"/>
      <c r="GI23" s="1430"/>
      <c r="GJ23" s="1430"/>
      <c r="GK23" s="1430"/>
      <c r="GL23" s="1430"/>
      <c r="GM23" s="1430"/>
      <c r="GN23" s="1430"/>
      <c r="GO23" s="1430"/>
      <c r="GP23" s="1430"/>
      <c r="GQ23" s="1430"/>
      <c r="GR23" s="1430"/>
      <c r="GS23" s="1430"/>
      <c r="GT23" s="1430"/>
      <c r="GU23" s="1430"/>
      <c r="GV23" s="1430"/>
      <c r="GW23" s="1430"/>
    </row>
    <row r="24" spans="2:205" ht="25.5" customHeight="1" x14ac:dyDescent="0.2">
      <c r="B24" s="1435" t="s">
        <v>3273</v>
      </c>
      <c r="C24" s="1436"/>
      <c r="D24" s="1436"/>
      <c r="E24" s="1436"/>
      <c r="F24" s="1436"/>
      <c r="G24" s="1436"/>
      <c r="H24" s="1436"/>
      <c r="I24" s="1436"/>
      <c r="J24" s="1436"/>
      <c r="K24" s="1437"/>
      <c r="L24" s="1438" t="s">
        <v>3275</v>
      </c>
      <c r="M24" s="1439"/>
      <c r="N24" s="1439"/>
      <c r="O24" s="1439"/>
      <c r="P24" s="1439"/>
      <c r="Q24" s="1439"/>
      <c r="R24" s="1439"/>
      <c r="S24" s="1439"/>
      <c r="T24" s="1439"/>
      <c r="U24" s="1439"/>
      <c r="V24" s="1439"/>
      <c r="W24" s="1439"/>
      <c r="X24" s="1439"/>
      <c r="Y24" s="1439"/>
      <c r="Z24" s="1439"/>
      <c r="AA24" s="1439"/>
      <c r="AB24" s="1439"/>
      <c r="AC24" s="1439"/>
      <c r="AD24" s="1439"/>
      <c r="AE24" s="1439"/>
      <c r="AF24" s="1439"/>
      <c r="AG24" s="1439"/>
      <c r="AH24" s="1439"/>
      <c r="AI24" s="1439"/>
      <c r="AJ24" s="1439"/>
      <c r="AK24" s="1439"/>
      <c r="AL24" s="1439"/>
      <c r="AM24" s="1439"/>
      <c r="AN24" s="1439"/>
      <c r="AO24" s="1439"/>
      <c r="AP24" s="1439"/>
      <c r="AQ24" s="1439"/>
      <c r="AR24" s="1439"/>
      <c r="AS24" s="1439"/>
      <c r="AT24" s="1439"/>
      <c r="AU24" s="1439"/>
      <c r="AV24" s="1439"/>
      <c r="AW24" s="1439"/>
      <c r="AX24" s="1439"/>
      <c r="AY24" s="1439"/>
      <c r="AZ24" s="1439"/>
      <c r="BA24" s="1439"/>
      <c r="BB24" s="1439"/>
      <c r="BC24" s="1439"/>
      <c r="BD24" s="1439"/>
      <c r="BE24" s="1439"/>
      <c r="BF24" s="1439"/>
      <c r="BG24" s="1439"/>
      <c r="BH24" s="1439"/>
      <c r="BI24" s="1439"/>
      <c r="BJ24" s="1439"/>
      <c r="BK24" s="1439"/>
      <c r="BL24" s="1439"/>
      <c r="BM24" s="1439"/>
      <c r="BN24" s="1439"/>
      <c r="BO24" s="1439"/>
      <c r="BP24" s="1439"/>
      <c r="BQ24" s="1439"/>
      <c r="BR24" s="1439"/>
      <c r="BS24" s="1439"/>
      <c r="BT24" s="1439"/>
      <c r="BU24" s="1439"/>
      <c r="BV24" s="1440"/>
      <c r="BW24" s="1441" t="s">
        <v>3274</v>
      </c>
      <c r="BX24" s="1442"/>
      <c r="BY24" s="1442"/>
      <c r="BZ24" s="1442"/>
      <c r="CA24" s="1442"/>
      <c r="CB24" s="1442"/>
      <c r="CC24" s="1442"/>
      <c r="CD24" s="1443"/>
      <c r="CE24" s="1444" t="s">
        <v>3266</v>
      </c>
      <c r="CF24" s="1445"/>
      <c r="CG24" s="1445"/>
      <c r="CH24" s="1445"/>
      <c r="CI24" s="1445"/>
      <c r="CJ24" s="1445"/>
      <c r="CK24" s="1445"/>
      <c r="CL24" s="1445"/>
      <c r="CM24" s="1445"/>
      <c r="CN24" s="1445"/>
      <c r="CO24" s="1445"/>
      <c r="CP24" s="1445"/>
      <c r="CQ24" s="1445"/>
      <c r="CR24" s="1445"/>
      <c r="CS24" s="1445"/>
      <c r="CT24" s="1445"/>
      <c r="CU24" s="1445"/>
      <c r="CV24" s="1445"/>
      <c r="CW24" s="1445"/>
      <c r="CX24" s="1445"/>
      <c r="CY24" s="1445"/>
      <c r="CZ24" s="1445"/>
      <c r="DA24" s="1445"/>
      <c r="DB24" s="1445"/>
      <c r="DC24" s="1445"/>
      <c r="DD24" s="1445"/>
      <c r="DE24" s="1445"/>
      <c r="DF24" s="1445"/>
      <c r="DG24" s="1445"/>
      <c r="DH24" s="1445"/>
      <c r="DI24" s="1445"/>
      <c r="DJ24" s="1445"/>
      <c r="DK24" s="1445"/>
      <c r="DL24" s="1445"/>
      <c r="DM24" s="1445"/>
      <c r="DN24" s="1445"/>
      <c r="DO24" s="1445"/>
      <c r="DP24" s="1445"/>
      <c r="DQ24" s="1445"/>
      <c r="DR24" s="1445"/>
      <c r="DS24" s="1445"/>
      <c r="DT24" s="1445"/>
      <c r="DU24" s="1445"/>
      <c r="DV24" s="1445"/>
      <c r="DW24" s="1445"/>
      <c r="DX24" s="1445"/>
      <c r="DY24" s="1445"/>
      <c r="DZ24" s="1445"/>
      <c r="EA24" s="1445"/>
      <c r="EB24" s="1445"/>
      <c r="EC24" s="1445"/>
      <c r="ED24" s="1445"/>
      <c r="EE24" s="1445"/>
      <c r="EF24" s="1445"/>
      <c r="EG24" s="1445"/>
      <c r="EH24" s="1445"/>
      <c r="EI24" s="1445"/>
      <c r="EJ24" s="1445"/>
      <c r="EK24" s="1445"/>
      <c r="EL24" s="1445"/>
      <c r="EM24" s="1446"/>
      <c r="EN24" s="1447" t="s">
        <v>3276</v>
      </c>
      <c r="EO24" s="1448"/>
      <c r="EP24" s="1448"/>
      <c r="EQ24" s="1448"/>
      <c r="ER24" s="1448"/>
      <c r="ES24" s="1448"/>
      <c r="ET24" s="1448"/>
      <c r="EU24" s="1448"/>
      <c r="EV24" s="1448"/>
      <c r="EW24" s="1448"/>
      <c r="EX24" s="1448"/>
      <c r="EY24" s="1448"/>
      <c r="EZ24" s="1448"/>
      <c r="FA24" s="1448"/>
      <c r="FB24" s="1448"/>
      <c r="FC24" s="1448"/>
      <c r="FD24" s="1448"/>
      <c r="FE24" s="1448"/>
      <c r="FF24" s="1448"/>
      <c r="FG24" s="1448"/>
      <c r="FH24" s="1448"/>
      <c r="FI24" s="1448"/>
      <c r="FJ24" s="1448"/>
      <c r="FK24" s="1448"/>
      <c r="FL24" s="1448"/>
      <c r="FM24" s="1448"/>
      <c r="FN24" s="1448"/>
      <c r="FO24" s="1448"/>
      <c r="FP24" s="1448"/>
      <c r="FQ24" s="1448"/>
      <c r="FR24" s="1448"/>
      <c r="FS24" s="1448"/>
      <c r="FT24" s="1448"/>
      <c r="FU24" s="1448"/>
      <c r="FV24" s="1448"/>
      <c r="FW24" s="1448"/>
      <c r="FX24" s="1448"/>
      <c r="FY24" s="1448"/>
      <c r="FZ24" s="1448"/>
      <c r="GA24" s="1448"/>
      <c r="GB24" s="1448"/>
      <c r="GC24" s="1448"/>
      <c r="GD24" s="1448"/>
      <c r="GE24" s="1448"/>
      <c r="GF24" s="1448"/>
      <c r="GG24" s="1448"/>
      <c r="GH24" s="1448"/>
      <c r="GI24" s="1448"/>
      <c r="GJ24" s="1448"/>
      <c r="GK24" s="1448"/>
      <c r="GL24" s="1448"/>
      <c r="GM24" s="1448"/>
      <c r="GN24" s="1448"/>
      <c r="GO24" s="1448"/>
      <c r="GP24" s="1448"/>
      <c r="GQ24" s="1448"/>
      <c r="GR24" s="1448"/>
      <c r="GS24" s="1448"/>
      <c r="GT24" s="1448"/>
      <c r="GU24" s="1448"/>
      <c r="GV24" s="1448"/>
      <c r="GW24" s="1449"/>
    </row>
    <row r="25" spans="2:205" s="142" customFormat="1" ht="21.6" customHeight="1" x14ac:dyDescent="0.2">
      <c r="B25" s="1450"/>
      <c r="C25" s="1451"/>
      <c r="D25" s="1451"/>
      <c r="E25" s="1451"/>
      <c r="F25" s="1451"/>
      <c r="G25" s="1451"/>
      <c r="H25" s="1451"/>
      <c r="I25" s="1451"/>
      <c r="J25" s="1451"/>
      <c r="K25" s="1452"/>
      <c r="L25" s="1453" t="s">
        <v>3277</v>
      </c>
      <c r="M25" s="1454"/>
      <c r="N25" s="1454"/>
      <c r="O25" s="1454"/>
      <c r="P25" s="1454"/>
      <c r="Q25" s="1454"/>
      <c r="R25" s="1454"/>
      <c r="S25" s="1454"/>
      <c r="T25" s="1454"/>
      <c r="U25" s="1454"/>
      <c r="V25" s="1454"/>
      <c r="W25" s="1454"/>
      <c r="X25" s="1454"/>
      <c r="Y25" s="1454"/>
      <c r="Z25" s="1454"/>
      <c r="AA25" s="1454"/>
      <c r="AB25" s="1454"/>
      <c r="AC25" s="1454"/>
      <c r="AD25" s="1454"/>
      <c r="AE25" s="1454"/>
      <c r="AF25" s="1454"/>
      <c r="AG25" s="1454"/>
      <c r="AH25" s="1454"/>
      <c r="AI25" s="1454"/>
      <c r="AJ25" s="1454"/>
      <c r="AK25" s="1454"/>
      <c r="AL25" s="1454"/>
      <c r="AM25" s="1454"/>
      <c r="AN25" s="1454"/>
      <c r="AO25" s="1454"/>
      <c r="AP25" s="1454"/>
      <c r="AQ25" s="1454"/>
      <c r="AR25" s="1454"/>
      <c r="AS25" s="1454"/>
      <c r="AT25" s="1454"/>
      <c r="AU25" s="1454"/>
      <c r="AV25" s="1454"/>
      <c r="AW25" s="1454"/>
      <c r="AX25" s="1454"/>
      <c r="AY25" s="1454"/>
      <c r="AZ25" s="1454"/>
      <c r="BA25" s="1454"/>
      <c r="BB25" s="1454"/>
      <c r="BC25" s="1454"/>
      <c r="BD25" s="1454"/>
      <c r="BE25" s="1454"/>
      <c r="BF25" s="1454"/>
      <c r="BG25" s="1454"/>
      <c r="BH25" s="1454"/>
      <c r="BI25" s="1454"/>
      <c r="BJ25" s="1454"/>
      <c r="BK25" s="1454"/>
      <c r="BL25" s="1454"/>
      <c r="BM25" s="1454"/>
      <c r="BN25" s="1454"/>
      <c r="BO25" s="1454"/>
      <c r="BP25" s="1454"/>
      <c r="BQ25" s="1454"/>
      <c r="BR25" s="1454"/>
      <c r="BS25" s="1454"/>
      <c r="BT25" s="1454"/>
      <c r="BU25" s="1454"/>
      <c r="BV25" s="1454"/>
      <c r="BW25" s="1455">
        <v>79</v>
      </c>
      <c r="BX25" s="1456"/>
      <c r="BY25" s="1456"/>
      <c r="BZ25" s="1456"/>
      <c r="CA25" s="1456"/>
      <c r="CB25" s="1456"/>
      <c r="CC25" s="1456"/>
      <c r="CD25" s="1457"/>
      <c r="CE25" s="1301" t="str">
        <f>MID(SUVAHAVUJ!AF81,1,1)</f>
        <v xml:space="preserve"> </v>
      </c>
      <c r="CF25" s="1301"/>
      <c r="CG25" s="1301"/>
      <c r="CH25" s="1301"/>
      <c r="CI25" s="1301"/>
      <c r="CJ25" s="1301" t="str">
        <f>MID(SUVAHAVUJ!AF81,2,1)</f>
        <v xml:space="preserve"> </v>
      </c>
      <c r="CK25" s="1301"/>
      <c r="CL25" s="1301"/>
      <c r="CM25" s="1301"/>
      <c r="CN25" s="1301"/>
      <c r="CO25" s="1301"/>
      <c r="CP25" s="1301" t="str">
        <f>MID(SUVAHAVUJ!AF81,3,1)</f>
        <v xml:space="preserve"> </v>
      </c>
      <c r="CQ25" s="1301"/>
      <c r="CR25" s="1301"/>
      <c r="CS25" s="1301"/>
      <c r="CT25" s="1301"/>
      <c r="CU25" s="1301" t="str">
        <f>MID(SUVAHAVUJ!AF81,4,1)</f>
        <v>1</v>
      </c>
      <c r="CV25" s="1301"/>
      <c r="CW25" s="1301"/>
      <c r="CX25" s="1301"/>
      <c r="CY25" s="1301"/>
      <c r="CZ25" s="1301"/>
      <c r="DA25" s="1301" t="str">
        <f>MID(SUVAHAVUJ!AF81,5,1)</f>
        <v>7</v>
      </c>
      <c r="DB25" s="1301"/>
      <c r="DC25" s="1301"/>
      <c r="DD25" s="1301"/>
      <c r="DE25" s="1301"/>
      <c r="DF25" s="1301" t="str">
        <f>MID(SUVAHAVUJ!AF81,6,1)</f>
        <v>1</v>
      </c>
      <c r="DG25" s="1301"/>
      <c r="DH25" s="1301"/>
      <c r="DI25" s="1301"/>
      <c r="DJ25" s="1301"/>
      <c r="DK25" s="1301"/>
      <c r="DL25" s="1301" t="str">
        <f>MID(SUVAHAVUJ!AF81,7,1)</f>
        <v>2</v>
      </c>
      <c r="DM25" s="1301"/>
      <c r="DN25" s="1301"/>
      <c r="DO25" s="1301"/>
      <c r="DP25" s="1301"/>
      <c r="DQ25" s="1301"/>
      <c r="DR25" s="1301" t="str">
        <f>MID(SUVAHAVUJ!AF81,8,1)</f>
        <v>8</v>
      </c>
      <c r="DS25" s="1301"/>
      <c r="DT25" s="1301"/>
      <c r="DU25" s="1301"/>
      <c r="DV25" s="1301"/>
      <c r="DW25" s="1434" t="str">
        <f>MID(SUVAHAVUJ!AF81,9,1)</f>
        <v>8</v>
      </c>
      <c r="DX25" s="1434"/>
      <c r="DY25" s="1434"/>
      <c r="DZ25" s="1434"/>
      <c r="EA25" s="1434"/>
      <c r="EB25" s="1434"/>
      <c r="EC25" s="1434" t="str">
        <f>MID(SUVAHAVUJ!AF81,10,1)</f>
        <v>0</v>
      </c>
      <c r="ED25" s="1434"/>
      <c r="EE25" s="1434"/>
      <c r="EF25" s="1434"/>
      <c r="EG25" s="1434"/>
      <c r="EH25" s="1301" t="str">
        <f>MID(SUVAHAVUJ!AF81,11,1)</f>
        <v>6</v>
      </c>
      <c r="EI25" s="1301"/>
      <c r="EJ25" s="1301"/>
      <c r="EK25" s="1301"/>
      <c r="EL25" s="1301"/>
      <c r="EM25" s="1304"/>
      <c r="EN25" s="486"/>
      <c r="EO25" s="487"/>
      <c r="EP25" s="1301" t="str">
        <f>MID(SUVAHAVUJ!AG81,1,1)</f>
        <v xml:space="preserve"> </v>
      </c>
      <c r="EQ25" s="1301"/>
      <c r="ER25" s="1301"/>
      <c r="ES25" s="1301"/>
      <c r="ET25" s="1301"/>
      <c r="EU25" s="1301"/>
      <c r="EV25" s="1301" t="str">
        <f>MID(SUVAHAVUJ!AG81,2,1)</f>
        <v xml:space="preserve"> </v>
      </c>
      <c r="EW25" s="1301"/>
      <c r="EX25" s="1301"/>
      <c r="EY25" s="1301"/>
      <c r="EZ25" s="1301"/>
      <c r="FA25" s="1301" t="str">
        <f>MID(SUVAHAVUJ!AG81,3,1)</f>
        <v xml:space="preserve"> </v>
      </c>
      <c r="FB25" s="1301"/>
      <c r="FC25" s="1301"/>
      <c r="FD25" s="1301"/>
      <c r="FE25" s="1301"/>
      <c r="FF25" s="1301"/>
      <c r="FG25" s="1301" t="str">
        <f>MID(SUVAHAVUJ!AG81,4,1)</f>
        <v>1</v>
      </c>
      <c r="FH25" s="1301"/>
      <c r="FI25" s="1301"/>
      <c r="FJ25" s="1301"/>
      <c r="FK25" s="1301"/>
      <c r="FL25" s="1302" t="str">
        <f>MID(SUVAHAVUJ!AG81,5,1)</f>
        <v>7</v>
      </c>
      <c r="FM25" s="1302"/>
      <c r="FN25" s="1302"/>
      <c r="FO25" s="1302"/>
      <c r="FP25" s="1302"/>
      <c r="FQ25" s="1302"/>
      <c r="FR25" s="1302" t="str">
        <f>MID(SUVAHAVUJ!AG81,6,1)</f>
        <v>0</v>
      </c>
      <c r="FS25" s="1302"/>
      <c r="FT25" s="1302"/>
      <c r="FU25" s="1302"/>
      <c r="FV25" s="1302"/>
      <c r="FW25" s="1432" t="str">
        <f>MID(SUVAHAVUJ!AG81,7,1)</f>
        <v>3</v>
      </c>
      <c r="FX25" s="1432"/>
      <c r="FY25" s="1432"/>
      <c r="FZ25" s="1432"/>
      <c r="GA25" s="1432"/>
      <c r="GB25" s="1432"/>
      <c r="GC25" s="1432" t="str">
        <f>MID(SUVAHAVUJ!AG81,8,1)</f>
        <v>3</v>
      </c>
      <c r="GD25" s="1432"/>
      <c r="GE25" s="1432"/>
      <c r="GF25" s="1432"/>
      <c r="GG25" s="1432"/>
      <c r="GH25" s="1432" t="str">
        <f>MID(SUVAHAVUJ!AG81,9,1)</f>
        <v>9</v>
      </c>
      <c r="GI25" s="1432"/>
      <c r="GJ25" s="1432"/>
      <c r="GK25" s="1432"/>
      <c r="GL25" s="1432"/>
      <c r="GM25" s="1432"/>
      <c r="GN25" s="1432" t="str">
        <f>MID(SUVAHAVUJ!AG81,10,1)</f>
        <v>6</v>
      </c>
      <c r="GO25" s="1432"/>
      <c r="GP25" s="1432"/>
      <c r="GQ25" s="1432"/>
      <c r="GR25" s="1432"/>
      <c r="GS25" s="1432" t="str">
        <f>MID(SUVAHAVUJ!AG81,11,1)</f>
        <v>7</v>
      </c>
      <c r="GT25" s="1432"/>
      <c r="GU25" s="1432"/>
      <c r="GV25" s="1432"/>
      <c r="GW25" s="1433"/>
    </row>
    <row r="26" spans="2:205" ht="21.6" customHeight="1" x14ac:dyDescent="0.2">
      <c r="B26" s="1458" t="s">
        <v>1953</v>
      </c>
      <c r="C26" s="1459"/>
      <c r="D26" s="1459"/>
      <c r="E26" s="1459"/>
      <c r="F26" s="1459"/>
      <c r="G26" s="1459"/>
      <c r="H26" s="1459"/>
      <c r="I26" s="1459"/>
      <c r="J26" s="1459"/>
      <c r="K26" s="1460"/>
      <c r="L26" s="1453" t="s">
        <v>3278</v>
      </c>
      <c r="M26" s="1454"/>
      <c r="N26" s="1454"/>
      <c r="O26" s="1454"/>
      <c r="P26" s="1454"/>
      <c r="Q26" s="1454"/>
      <c r="R26" s="1454"/>
      <c r="S26" s="1454"/>
      <c r="T26" s="1454"/>
      <c r="U26" s="1454"/>
      <c r="V26" s="1454"/>
      <c r="W26" s="1454"/>
      <c r="X26" s="1454"/>
      <c r="Y26" s="1454"/>
      <c r="Z26" s="1454"/>
      <c r="AA26" s="1454"/>
      <c r="AB26" s="1454"/>
      <c r="AC26" s="1454"/>
      <c r="AD26" s="1454"/>
      <c r="AE26" s="1454"/>
      <c r="AF26" s="1454"/>
      <c r="AG26" s="1454"/>
      <c r="AH26" s="1454"/>
      <c r="AI26" s="1454"/>
      <c r="AJ26" s="1454"/>
      <c r="AK26" s="1454"/>
      <c r="AL26" s="1454"/>
      <c r="AM26" s="1454"/>
      <c r="AN26" s="1454"/>
      <c r="AO26" s="1454"/>
      <c r="AP26" s="1454"/>
      <c r="AQ26" s="1454"/>
      <c r="AR26" s="1454"/>
      <c r="AS26" s="1454"/>
      <c r="AT26" s="1454"/>
      <c r="AU26" s="1454"/>
      <c r="AV26" s="1454"/>
      <c r="AW26" s="1454"/>
      <c r="AX26" s="1454"/>
      <c r="AY26" s="1454"/>
      <c r="AZ26" s="1454"/>
      <c r="BA26" s="1454" t="str">
        <f>MID(SUVAHAVUJ!AF68,1,1)</f>
        <v xml:space="preserve"> </v>
      </c>
      <c r="BB26" s="1454"/>
      <c r="BC26" s="1454"/>
      <c r="BD26" s="1454"/>
      <c r="BE26" s="1454"/>
      <c r="BF26" s="1454"/>
      <c r="BG26" s="1454" t="str">
        <f>MID(SUVAHAVUJ!AF68,2,1)</f>
        <v xml:space="preserve"> </v>
      </c>
      <c r="BH26" s="1454"/>
      <c r="BI26" s="1454"/>
      <c r="BJ26" s="1454"/>
      <c r="BK26" s="1454"/>
      <c r="BL26" s="1454" t="str">
        <f>MID(SUVAHAVUJ!AF68,3,1)</f>
        <v xml:space="preserve"> </v>
      </c>
      <c r="BM26" s="1454"/>
      <c r="BN26" s="1454"/>
      <c r="BO26" s="1454"/>
      <c r="BP26" s="1454"/>
      <c r="BQ26" s="1454"/>
      <c r="BR26" s="1454" t="str">
        <f>MID(SUVAHAVUJ!AF68,4,1)</f>
        <v xml:space="preserve"> </v>
      </c>
      <c r="BS26" s="1454"/>
      <c r="BT26" s="1454"/>
      <c r="BU26" s="1454"/>
      <c r="BV26" s="1454"/>
      <c r="BW26" s="1455" t="s">
        <v>2199</v>
      </c>
      <c r="BX26" s="1456"/>
      <c r="BY26" s="1456"/>
      <c r="BZ26" s="1456"/>
      <c r="CA26" s="1456"/>
      <c r="CB26" s="1456"/>
      <c r="CC26" s="1456" t="str">
        <f>MID(SUVAHAVUJ!AF68,6,1)</f>
        <v xml:space="preserve"> </v>
      </c>
      <c r="CD26" s="1457"/>
      <c r="CE26" s="1301" t="str">
        <f>MID(SUVAHAVUJ!AF82,1,1)</f>
        <v xml:space="preserve"> </v>
      </c>
      <c r="CF26" s="1301"/>
      <c r="CG26" s="1301"/>
      <c r="CH26" s="1301"/>
      <c r="CI26" s="1301"/>
      <c r="CJ26" s="1301" t="str">
        <f>MID(SUVAHAVUJ!AF82,2,1)</f>
        <v xml:space="preserve"> </v>
      </c>
      <c r="CK26" s="1301"/>
      <c r="CL26" s="1301"/>
      <c r="CM26" s="1301"/>
      <c r="CN26" s="1301"/>
      <c r="CO26" s="1301"/>
      <c r="CP26" s="1301" t="str">
        <f>MID(SUVAHAVUJ!AF82,3,1)</f>
        <v xml:space="preserve"> </v>
      </c>
      <c r="CQ26" s="1301"/>
      <c r="CR26" s="1301"/>
      <c r="CS26" s="1301"/>
      <c r="CT26" s="1301"/>
      <c r="CU26" s="1301" t="str">
        <f>MID(SUVAHAVUJ!AF82,4,1)</f>
        <v>1</v>
      </c>
      <c r="CV26" s="1301"/>
      <c r="CW26" s="1301"/>
      <c r="CX26" s="1301"/>
      <c r="CY26" s="1301"/>
      <c r="CZ26" s="1301"/>
      <c r="DA26" s="1301" t="str">
        <f>MID(SUVAHAVUJ!AF82,5,1)</f>
        <v>6</v>
      </c>
      <c r="DB26" s="1301"/>
      <c r="DC26" s="1301"/>
      <c r="DD26" s="1301"/>
      <c r="DE26" s="1301"/>
      <c r="DF26" s="1301" t="str">
        <f>MID(SUVAHAVUJ!AF82,6,1)</f>
        <v>7</v>
      </c>
      <c r="DG26" s="1301"/>
      <c r="DH26" s="1301"/>
      <c r="DI26" s="1301"/>
      <c r="DJ26" s="1301"/>
      <c r="DK26" s="1301"/>
      <c r="DL26" s="1301" t="str">
        <f>MID(SUVAHAVUJ!AF82,7,1)</f>
        <v>5</v>
      </c>
      <c r="DM26" s="1301"/>
      <c r="DN26" s="1301"/>
      <c r="DO26" s="1301"/>
      <c r="DP26" s="1301"/>
      <c r="DQ26" s="1301"/>
      <c r="DR26" s="1301" t="str">
        <f>MID(SUVAHAVUJ!AF82,8,1)</f>
        <v>7</v>
      </c>
      <c r="DS26" s="1301"/>
      <c r="DT26" s="1301"/>
      <c r="DU26" s="1301"/>
      <c r="DV26" s="1301"/>
      <c r="DW26" s="1434" t="str">
        <f>MID(SUVAHAVUJ!AF82,9,1)</f>
        <v>3</v>
      </c>
      <c r="DX26" s="1434"/>
      <c r="DY26" s="1434"/>
      <c r="DZ26" s="1434"/>
      <c r="EA26" s="1434"/>
      <c r="EB26" s="1434"/>
      <c r="EC26" s="1434" t="str">
        <f>MID(SUVAHAVUJ!AF82,10,1)</f>
        <v>4</v>
      </c>
      <c r="ED26" s="1434"/>
      <c r="EE26" s="1434"/>
      <c r="EF26" s="1434"/>
      <c r="EG26" s="1434"/>
      <c r="EH26" s="1301" t="str">
        <f>MID(SUVAHAVUJ!AF82,11,1)</f>
        <v>4</v>
      </c>
      <c r="EI26" s="1301"/>
      <c r="EJ26" s="1301"/>
      <c r="EK26" s="1301"/>
      <c r="EL26" s="1301"/>
      <c r="EM26" s="1304"/>
      <c r="EN26" s="486"/>
      <c r="EO26" s="487"/>
      <c r="EP26" s="1301" t="str">
        <f>MID(SUVAHAVUJ!AG82,1,1)</f>
        <v xml:space="preserve"> </v>
      </c>
      <c r="EQ26" s="1301"/>
      <c r="ER26" s="1301"/>
      <c r="ES26" s="1301"/>
      <c r="ET26" s="1301"/>
      <c r="EU26" s="1301"/>
      <c r="EV26" s="1301" t="str">
        <f>MID(SUVAHAVUJ!AG82,2,1)</f>
        <v xml:space="preserve"> </v>
      </c>
      <c r="EW26" s="1301"/>
      <c r="EX26" s="1301"/>
      <c r="EY26" s="1301"/>
      <c r="EZ26" s="1301"/>
      <c r="FA26" s="1301" t="str">
        <f>MID(SUVAHAVUJ!AG82,3,1)</f>
        <v xml:space="preserve"> </v>
      </c>
      <c r="FB26" s="1301"/>
      <c r="FC26" s="1301"/>
      <c r="FD26" s="1301"/>
      <c r="FE26" s="1301"/>
      <c r="FF26" s="1301"/>
      <c r="FG26" s="1301" t="str">
        <f>MID(SUVAHAVUJ!AG82,4,1)</f>
        <v>1</v>
      </c>
      <c r="FH26" s="1301"/>
      <c r="FI26" s="1301"/>
      <c r="FJ26" s="1301"/>
      <c r="FK26" s="1301"/>
      <c r="FL26" s="1302" t="str">
        <f>MID(SUVAHAVUJ!AG82,5,1)</f>
        <v>6</v>
      </c>
      <c r="FM26" s="1302"/>
      <c r="FN26" s="1302"/>
      <c r="FO26" s="1302"/>
      <c r="FP26" s="1302"/>
      <c r="FQ26" s="1302"/>
      <c r="FR26" s="1302" t="str">
        <f>MID(SUVAHAVUJ!AG82,6,1)</f>
        <v>6</v>
      </c>
      <c r="FS26" s="1302"/>
      <c r="FT26" s="1302"/>
      <c r="FU26" s="1302"/>
      <c r="FV26" s="1302"/>
      <c r="FW26" s="1432" t="str">
        <f>MID(SUVAHAVUJ!AG82,7,1)</f>
        <v>4</v>
      </c>
      <c r="FX26" s="1432"/>
      <c r="FY26" s="1432"/>
      <c r="FZ26" s="1432"/>
      <c r="GA26" s="1432"/>
      <c r="GB26" s="1432"/>
      <c r="GC26" s="1432" t="str">
        <f>MID(SUVAHAVUJ!AG82,8,1)</f>
        <v>8</v>
      </c>
      <c r="GD26" s="1432"/>
      <c r="GE26" s="1432"/>
      <c r="GF26" s="1432"/>
      <c r="GG26" s="1432"/>
      <c r="GH26" s="1432" t="str">
        <f>MID(SUVAHAVUJ!AG82,9,1)</f>
        <v>8</v>
      </c>
      <c r="GI26" s="1432"/>
      <c r="GJ26" s="1432"/>
      <c r="GK26" s="1432"/>
      <c r="GL26" s="1432"/>
      <c r="GM26" s="1432"/>
      <c r="GN26" s="1432" t="str">
        <f>MID(SUVAHAVUJ!AG82,10,1)</f>
        <v>0</v>
      </c>
      <c r="GO26" s="1432"/>
      <c r="GP26" s="1432"/>
      <c r="GQ26" s="1432"/>
      <c r="GR26" s="1432"/>
      <c r="GS26" s="1432" t="str">
        <f>MID(SUVAHAVUJ!AG82,11,1)</f>
        <v>1</v>
      </c>
      <c r="GT26" s="1432"/>
      <c r="GU26" s="1432"/>
      <c r="GV26" s="1432"/>
      <c r="GW26" s="1433"/>
    </row>
    <row r="27" spans="2:205" s="142" customFormat="1" ht="21.6" customHeight="1" x14ac:dyDescent="0.2">
      <c r="B27" s="1458" t="s">
        <v>2363</v>
      </c>
      <c r="C27" s="1459"/>
      <c r="D27" s="1459"/>
      <c r="E27" s="1459"/>
      <c r="F27" s="1459"/>
      <c r="G27" s="1459"/>
      <c r="H27" s="1459"/>
      <c r="I27" s="1459"/>
      <c r="J27" s="1459"/>
      <c r="K27" s="1460"/>
      <c r="L27" s="1453" t="s">
        <v>2200</v>
      </c>
      <c r="M27" s="1454"/>
      <c r="N27" s="1454"/>
      <c r="O27" s="1454"/>
      <c r="P27" s="1454"/>
      <c r="Q27" s="1454"/>
      <c r="R27" s="1454"/>
      <c r="S27" s="1454"/>
      <c r="T27" s="1454"/>
      <c r="U27" s="1454"/>
      <c r="V27" s="1454"/>
      <c r="W27" s="1454"/>
      <c r="X27" s="1454"/>
      <c r="Y27" s="1454"/>
      <c r="Z27" s="1454"/>
      <c r="AA27" s="1454"/>
      <c r="AB27" s="1454"/>
      <c r="AC27" s="1454"/>
      <c r="AD27" s="1454"/>
      <c r="AE27" s="1454"/>
      <c r="AF27" s="1454"/>
      <c r="AG27" s="1454"/>
      <c r="AH27" s="1454"/>
      <c r="AI27" s="1454"/>
      <c r="AJ27" s="1454"/>
      <c r="AK27" s="1454"/>
      <c r="AL27" s="1454"/>
      <c r="AM27" s="1454"/>
      <c r="AN27" s="1454"/>
      <c r="AO27" s="1454"/>
      <c r="AP27" s="1454"/>
      <c r="AQ27" s="1454" t="s">
        <v>755</v>
      </c>
      <c r="AR27" s="1454"/>
      <c r="AS27" s="1454"/>
      <c r="AT27" s="1454"/>
      <c r="AU27" s="1454"/>
      <c r="AV27" s="1454"/>
      <c r="AW27" s="1454"/>
      <c r="AX27" s="1454"/>
      <c r="AY27" s="1454"/>
      <c r="AZ27" s="1454"/>
      <c r="BA27" s="1454" t="str">
        <f>MID(SUVAHAVUJ!AD69,1,1)</f>
        <v xml:space="preserve"> </v>
      </c>
      <c r="BB27" s="1454"/>
      <c r="BC27" s="1454"/>
      <c r="BD27" s="1454"/>
      <c r="BE27" s="1454"/>
      <c r="BF27" s="1454"/>
      <c r="BG27" s="1454" t="str">
        <f>MID(SUVAHAVUJ!AD69,2,1)</f>
        <v xml:space="preserve"> </v>
      </c>
      <c r="BH27" s="1454"/>
      <c r="BI27" s="1454"/>
      <c r="BJ27" s="1454"/>
      <c r="BK27" s="1454"/>
      <c r="BL27" s="1454" t="str">
        <f>MID(SUVAHAVUJ!AD69,3,1)</f>
        <v xml:space="preserve"> </v>
      </c>
      <c r="BM27" s="1454"/>
      <c r="BN27" s="1454"/>
      <c r="BO27" s="1454"/>
      <c r="BP27" s="1454"/>
      <c r="BQ27" s="1454"/>
      <c r="BR27" s="1454" t="str">
        <f>MID(SUVAHAVUJ!AD69,4,1)</f>
        <v xml:space="preserve"> </v>
      </c>
      <c r="BS27" s="1454"/>
      <c r="BT27" s="1454"/>
      <c r="BU27" s="1454"/>
      <c r="BV27" s="1454"/>
      <c r="BW27" s="1455" t="s">
        <v>2201</v>
      </c>
      <c r="BX27" s="1456"/>
      <c r="BY27" s="1456"/>
      <c r="BZ27" s="1456"/>
      <c r="CA27" s="1456"/>
      <c r="CB27" s="1456"/>
      <c r="CC27" s="1456" t="str">
        <f>MID(SUVAHAVUJ!AD69,6,1)</f>
        <v xml:space="preserve"> </v>
      </c>
      <c r="CD27" s="1457"/>
      <c r="CE27" s="1301" t="str">
        <f>MID(SUVAHAVUJ!AF83,1,1)</f>
        <v xml:space="preserve"> </v>
      </c>
      <c r="CF27" s="1301"/>
      <c r="CG27" s="1301"/>
      <c r="CH27" s="1301"/>
      <c r="CI27" s="1301"/>
      <c r="CJ27" s="1301" t="str">
        <f>MID(SUVAHAVUJ!AF83,2,1)</f>
        <v xml:space="preserve"> </v>
      </c>
      <c r="CK27" s="1301"/>
      <c r="CL27" s="1301"/>
      <c r="CM27" s="1301"/>
      <c r="CN27" s="1301"/>
      <c r="CO27" s="1301"/>
      <c r="CP27" s="1301" t="str">
        <f>MID(SUVAHAVUJ!AF83,3,1)</f>
        <v xml:space="preserve"> </v>
      </c>
      <c r="CQ27" s="1301"/>
      <c r="CR27" s="1301"/>
      <c r="CS27" s="1301"/>
      <c r="CT27" s="1301"/>
      <c r="CU27" s="1301" t="str">
        <f>MID(SUVAHAVUJ!AF83,4,1)</f>
        <v xml:space="preserve"> </v>
      </c>
      <c r="CV27" s="1301"/>
      <c r="CW27" s="1301"/>
      <c r="CX27" s="1301"/>
      <c r="CY27" s="1301"/>
      <c r="CZ27" s="1301"/>
      <c r="DA27" s="1301" t="str">
        <f>MID(SUVAHAVUJ!AF83,5,1)</f>
        <v xml:space="preserve"> </v>
      </c>
      <c r="DB27" s="1301"/>
      <c r="DC27" s="1301"/>
      <c r="DD27" s="1301"/>
      <c r="DE27" s="1301"/>
      <c r="DF27" s="1301" t="str">
        <f>MID(SUVAHAVUJ!AF83,6,1)</f>
        <v xml:space="preserve"> </v>
      </c>
      <c r="DG27" s="1301"/>
      <c r="DH27" s="1301"/>
      <c r="DI27" s="1301"/>
      <c r="DJ27" s="1301"/>
      <c r="DK27" s="1301"/>
      <c r="DL27" s="1301" t="str">
        <f>MID(SUVAHAVUJ!AF83,7,1)</f>
        <v xml:space="preserve"> </v>
      </c>
      <c r="DM27" s="1301"/>
      <c r="DN27" s="1301"/>
      <c r="DO27" s="1301"/>
      <c r="DP27" s="1301"/>
      <c r="DQ27" s="1301"/>
      <c r="DR27" s="1301" t="str">
        <f>MID(SUVAHAVUJ!AF83,8,1)</f>
        <v>5</v>
      </c>
      <c r="DS27" s="1301"/>
      <c r="DT27" s="1301"/>
      <c r="DU27" s="1301"/>
      <c r="DV27" s="1301"/>
      <c r="DW27" s="1434" t="str">
        <f>MID(SUVAHAVUJ!AF83,9,1)</f>
        <v>1</v>
      </c>
      <c r="DX27" s="1434"/>
      <c r="DY27" s="1434"/>
      <c r="DZ27" s="1434"/>
      <c r="EA27" s="1434"/>
      <c r="EB27" s="1434"/>
      <c r="EC27" s="1434" t="str">
        <f>MID(SUVAHAVUJ!AF83,10,1)</f>
        <v>0</v>
      </c>
      <c r="ED27" s="1434"/>
      <c r="EE27" s="1434"/>
      <c r="EF27" s="1434"/>
      <c r="EG27" s="1434"/>
      <c r="EH27" s="1301" t="str">
        <f>MID(SUVAHAVUJ!AF83,11,1)</f>
        <v>0</v>
      </c>
      <c r="EI27" s="1301"/>
      <c r="EJ27" s="1301"/>
      <c r="EK27" s="1301"/>
      <c r="EL27" s="1301"/>
      <c r="EM27" s="1304"/>
      <c r="EN27" s="486"/>
      <c r="EO27" s="487"/>
      <c r="EP27" s="1301" t="str">
        <f>MID(SUVAHAVUJ!AG83,1,1)</f>
        <v xml:space="preserve"> </v>
      </c>
      <c r="EQ27" s="1301"/>
      <c r="ER27" s="1301"/>
      <c r="ES27" s="1301"/>
      <c r="ET27" s="1301"/>
      <c r="EU27" s="1301"/>
      <c r="EV27" s="1301" t="str">
        <f>MID(SUVAHAVUJ!AG83,2,1)</f>
        <v xml:space="preserve"> </v>
      </c>
      <c r="EW27" s="1301"/>
      <c r="EX27" s="1301"/>
      <c r="EY27" s="1301"/>
      <c r="EZ27" s="1301"/>
      <c r="FA27" s="1301" t="str">
        <f>MID(SUVAHAVUJ!AG83,3,1)</f>
        <v xml:space="preserve"> </v>
      </c>
      <c r="FB27" s="1301"/>
      <c r="FC27" s="1301"/>
      <c r="FD27" s="1301"/>
      <c r="FE27" s="1301"/>
      <c r="FF27" s="1301"/>
      <c r="FG27" s="1301" t="str">
        <f>MID(SUVAHAVUJ!AG83,4,1)</f>
        <v xml:space="preserve"> </v>
      </c>
      <c r="FH27" s="1301"/>
      <c r="FI27" s="1301"/>
      <c r="FJ27" s="1301"/>
      <c r="FK27" s="1301"/>
      <c r="FL27" s="1302" t="str">
        <f>MID(SUVAHAVUJ!AG83,5,1)</f>
        <v xml:space="preserve"> </v>
      </c>
      <c r="FM27" s="1302"/>
      <c r="FN27" s="1302"/>
      <c r="FO27" s="1302"/>
      <c r="FP27" s="1302"/>
      <c r="FQ27" s="1302"/>
      <c r="FR27" s="1302" t="str">
        <f>MID(SUVAHAVUJ!AG83,6,1)</f>
        <v xml:space="preserve"> </v>
      </c>
      <c r="FS27" s="1302"/>
      <c r="FT27" s="1302"/>
      <c r="FU27" s="1302"/>
      <c r="FV27" s="1302"/>
      <c r="FW27" s="1432" t="str">
        <f>MID(SUVAHAVUJ!AG83,7,1)</f>
        <v xml:space="preserve"> </v>
      </c>
      <c r="FX27" s="1432"/>
      <c r="FY27" s="1432"/>
      <c r="FZ27" s="1432"/>
      <c r="GA27" s="1432"/>
      <c r="GB27" s="1432"/>
      <c r="GC27" s="1432" t="str">
        <f>MID(SUVAHAVUJ!AG83,8,1)</f>
        <v>5</v>
      </c>
      <c r="GD27" s="1432"/>
      <c r="GE27" s="1432"/>
      <c r="GF27" s="1432"/>
      <c r="GG27" s="1432"/>
      <c r="GH27" s="1432" t="str">
        <f>MID(SUVAHAVUJ!AG83,9,1)</f>
        <v>1</v>
      </c>
      <c r="GI27" s="1432"/>
      <c r="GJ27" s="1432"/>
      <c r="GK27" s="1432"/>
      <c r="GL27" s="1432"/>
      <c r="GM27" s="1432"/>
      <c r="GN27" s="1432" t="str">
        <f>MID(SUVAHAVUJ!AG83,10,1)</f>
        <v>0</v>
      </c>
      <c r="GO27" s="1432"/>
      <c r="GP27" s="1432"/>
      <c r="GQ27" s="1432"/>
      <c r="GR27" s="1432"/>
      <c r="GS27" s="1432" t="str">
        <f>MID(SUVAHAVUJ!AG83,11,1)</f>
        <v>0</v>
      </c>
      <c r="GT27" s="1432"/>
      <c r="GU27" s="1432"/>
      <c r="GV27" s="1432"/>
      <c r="GW27" s="1433"/>
    </row>
    <row r="28" spans="2:205" ht="21.6" customHeight="1" x14ac:dyDescent="0.2">
      <c r="B28" s="1469" t="s">
        <v>2366</v>
      </c>
      <c r="C28" s="1470"/>
      <c r="D28" s="1470"/>
      <c r="E28" s="1470"/>
      <c r="F28" s="1470"/>
      <c r="G28" s="1470"/>
      <c r="H28" s="1470"/>
      <c r="I28" s="1470"/>
      <c r="J28" s="1470"/>
      <c r="K28" s="1471"/>
      <c r="L28" s="1464" t="s">
        <v>2599</v>
      </c>
      <c r="M28" s="1465"/>
      <c r="N28" s="1465"/>
      <c r="O28" s="1465"/>
      <c r="P28" s="1465"/>
      <c r="Q28" s="1465"/>
      <c r="R28" s="1465"/>
      <c r="S28" s="1465"/>
      <c r="T28" s="1465"/>
      <c r="U28" s="1465"/>
      <c r="V28" s="1465"/>
      <c r="W28" s="1465"/>
      <c r="X28" s="1465"/>
      <c r="Y28" s="1465"/>
      <c r="Z28" s="1465"/>
      <c r="AA28" s="1465"/>
      <c r="AB28" s="1465"/>
      <c r="AC28" s="1465"/>
      <c r="AD28" s="1465"/>
      <c r="AE28" s="1465"/>
      <c r="AF28" s="1465"/>
      <c r="AG28" s="1465"/>
      <c r="AH28" s="1465"/>
      <c r="AI28" s="1465"/>
      <c r="AJ28" s="1465"/>
      <c r="AK28" s="1465"/>
      <c r="AL28" s="1465"/>
      <c r="AM28" s="1465"/>
      <c r="AN28" s="1465"/>
      <c r="AO28" s="1465"/>
      <c r="AP28" s="1465"/>
      <c r="AQ28" s="1465"/>
      <c r="AR28" s="1465"/>
      <c r="AS28" s="1465"/>
      <c r="AT28" s="1465"/>
      <c r="AU28" s="1465"/>
      <c r="AV28" s="1465"/>
      <c r="AW28" s="1465"/>
      <c r="AX28" s="1465"/>
      <c r="AY28" s="1465"/>
      <c r="AZ28" s="1465"/>
      <c r="BA28" s="1465" t="str">
        <f>MID(SUVAHAVUJ!AF69,1,1)</f>
        <v xml:space="preserve"> </v>
      </c>
      <c r="BB28" s="1465"/>
      <c r="BC28" s="1465"/>
      <c r="BD28" s="1465"/>
      <c r="BE28" s="1465"/>
      <c r="BF28" s="1465"/>
      <c r="BG28" s="1465" t="str">
        <f>MID(SUVAHAVUJ!AF69,2,1)</f>
        <v xml:space="preserve"> </v>
      </c>
      <c r="BH28" s="1465"/>
      <c r="BI28" s="1465"/>
      <c r="BJ28" s="1465"/>
      <c r="BK28" s="1465"/>
      <c r="BL28" s="1465" t="str">
        <f>MID(SUVAHAVUJ!AF69,3,1)</f>
        <v xml:space="preserve"> </v>
      </c>
      <c r="BM28" s="1465"/>
      <c r="BN28" s="1465"/>
      <c r="BO28" s="1465"/>
      <c r="BP28" s="1465"/>
      <c r="BQ28" s="1465"/>
      <c r="BR28" s="1465" t="str">
        <f>MID(SUVAHAVUJ!AF69,4,1)</f>
        <v xml:space="preserve"> </v>
      </c>
      <c r="BS28" s="1465"/>
      <c r="BT28" s="1465"/>
      <c r="BU28" s="1465"/>
      <c r="BV28" s="1465"/>
      <c r="BW28" s="1466" t="s">
        <v>2202</v>
      </c>
      <c r="BX28" s="1467"/>
      <c r="BY28" s="1467"/>
      <c r="BZ28" s="1467"/>
      <c r="CA28" s="1467"/>
      <c r="CB28" s="1467"/>
      <c r="CC28" s="1467" t="str">
        <f>MID(SUVAHAVUJ!AF69,6,1)</f>
        <v xml:space="preserve"> </v>
      </c>
      <c r="CD28" s="1468"/>
      <c r="CE28" s="1301" t="str">
        <f>MID(SUVAHAVUJ!AF84,1,1)</f>
        <v xml:space="preserve"> </v>
      </c>
      <c r="CF28" s="1301"/>
      <c r="CG28" s="1301"/>
      <c r="CH28" s="1301"/>
      <c r="CI28" s="1301"/>
      <c r="CJ28" s="1301" t="str">
        <f>MID(SUVAHAVUJ!AF84,2,1)</f>
        <v xml:space="preserve"> </v>
      </c>
      <c r="CK28" s="1301"/>
      <c r="CL28" s="1301"/>
      <c r="CM28" s="1301"/>
      <c r="CN28" s="1301"/>
      <c r="CO28" s="1301"/>
      <c r="CP28" s="1301" t="str">
        <f>MID(SUVAHAVUJ!AF84,3,1)</f>
        <v xml:space="preserve"> </v>
      </c>
      <c r="CQ28" s="1301"/>
      <c r="CR28" s="1301"/>
      <c r="CS28" s="1301"/>
      <c r="CT28" s="1301"/>
      <c r="CU28" s="1301" t="str">
        <f>MID(SUVAHAVUJ!AF84,4,1)</f>
        <v xml:space="preserve"> </v>
      </c>
      <c r="CV28" s="1301"/>
      <c r="CW28" s="1301"/>
      <c r="CX28" s="1301"/>
      <c r="CY28" s="1301"/>
      <c r="CZ28" s="1301"/>
      <c r="DA28" s="1301" t="str">
        <f>MID(SUVAHAVUJ!AF84,5,1)</f>
        <v xml:space="preserve"> </v>
      </c>
      <c r="DB28" s="1301"/>
      <c r="DC28" s="1301"/>
      <c r="DD28" s="1301"/>
      <c r="DE28" s="1301"/>
      <c r="DF28" s="1301" t="str">
        <f>MID(SUVAHAVUJ!AF84,6,1)</f>
        <v xml:space="preserve"> </v>
      </c>
      <c r="DG28" s="1301"/>
      <c r="DH28" s="1301"/>
      <c r="DI28" s="1301"/>
      <c r="DJ28" s="1301"/>
      <c r="DK28" s="1301"/>
      <c r="DL28" s="1301" t="str">
        <f>MID(SUVAHAVUJ!AF84,7,1)</f>
        <v xml:space="preserve"> </v>
      </c>
      <c r="DM28" s="1301"/>
      <c r="DN28" s="1301"/>
      <c r="DO28" s="1301"/>
      <c r="DP28" s="1301"/>
      <c r="DQ28" s="1301"/>
      <c r="DR28" s="1301" t="str">
        <f>MID(SUVAHAVUJ!AF84,8,1)</f>
        <v>5</v>
      </c>
      <c r="DS28" s="1301"/>
      <c r="DT28" s="1301"/>
      <c r="DU28" s="1301"/>
      <c r="DV28" s="1301"/>
      <c r="DW28" s="1434" t="str">
        <f>MID(SUVAHAVUJ!AF84,9,1)</f>
        <v>1</v>
      </c>
      <c r="DX28" s="1434"/>
      <c r="DY28" s="1434"/>
      <c r="DZ28" s="1434"/>
      <c r="EA28" s="1434"/>
      <c r="EB28" s="1434"/>
      <c r="EC28" s="1434" t="str">
        <f>MID(SUVAHAVUJ!AF84,10,1)</f>
        <v>0</v>
      </c>
      <c r="ED28" s="1434"/>
      <c r="EE28" s="1434"/>
      <c r="EF28" s="1434"/>
      <c r="EG28" s="1434"/>
      <c r="EH28" s="1301" t="str">
        <f>MID(SUVAHAVUJ!AF84,11,1)</f>
        <v>0</v>
      </c>
      <c r="EI28" s="1301"/>
      <c r="EJ28" s="1301"/>
      <c r="EK28" s="1301"/>
      <c r="EL28" s="1301"/>
      <c r="EM28" s="1304"/>
      <c r="EN28" s="486"/>
      <c r="EO28" s="487"/>
      <c r="EP28" s="1301" t="str">
        <f>MID(SUVAHAVUJ!AG84,1,1)</f>
        <v xml:space="preserve"> </v>
      </c>
      <c r="EQ28" s="1301"/>
      <c r="ER28" s="1301"/>
      <c r="ES28" s="1301"/>
      <c r="ET28" s="1301"/>
      <c r="EU28" s="1301"/>
      <c r="EV28" s="1301" t="str">
        <f>MID(SUVAHAVUJ!AG84,2,1)</f>
        <v xml:space="preserve"> </v>
      </c>
      <c r="EW28" s="1301"/>
      <c r="EX28" s="1301"/>
      <c r="EY28" s="1301"/>
      <c r="EZ28" s="1301"/>
      <c r="FA28" s="1301" t="str">
        <f>MID(SUVAHAVUJ!AG84,3,1)</f>
        <v xml:space="preserve"> </v>
      </c>
      <c r="FB28" s="1301"/>
      <c r="FC28" s="1301"/>
      <c r="FD28" s="1301"/>
      <c r="FE28" s="1301"/>
      <c r="FF28" s="1301"/>
      <c r="FG28" s="1301" t="str">
        <f>MID(SUVAHAVUJ!AG84,4,1)</f>
        <v xml:space="preserve"> </v>
      </c>
      <c r="FH28" s="1301"/>
      <c r="FI28" s="1301"/>
      <c r="FJ28" s="1301"/>
      <c r="FK28" s="1301"/>
      <c r="FL28" s="1302" t="str">
        <f>MID(SUVAHAVUJ!AG84,5,1)</f>
        <v xml:space="preserve"> </v>
      </c>
      <c r="FM28" s="1302"/>
      <c r="FN28" s="1302"/>
      <c r="FO28" s="1302"/>
      <c r="FP28" s="1302"/>
      <c r="FQ28" s="1302"/>
      <c r="FR28" s="1302" t="str">
        <f>MID(SUVAHAVUJ!AG84,6,1)</f>
        <v xml:space="preserve"> </v>
      </c>
      <c r="FS28" s="1302"/>
      <c r="FT28" s="1302"/>
      <c r="FU28" s="1302"/>
      <c r="FV28" s="1302"/>
      <c r="FW28" s="1432" t="str">
        <f>MID(SUVAHAVUJ!AG84,7,1)</f>
        <v xml:space="preserve"> </v>
      </c>
      <c r="FX28" s="1432"/>
      <c r="FY28" s="1432"/>
      <c r="FZ28" s="1432"/>
      <c r="GA28" s="1432"/>
      <c r="GB28" s="1432"/>
      <c r="GC28" s="1432" t="str">
        <f>MID(SUVAHAVUJ!AG84,8,1)</f>
        <v>5</v>
      </c>
      <c r="GD28" s="1432"/>
      <c r="GE28" s="1432"/>
      <c r="GF28" s="1432"/>
      <c r="GG28" s="1432"/>
      <c r="GH28" s="1432" t="str">
        <f>MID(SUVAHAVUJ!AG84,9,1)</f>
        <v>1</v>
      </c>
      <c r="GI28" s="1432"/>
      <c r="GJ28" s="1432"/>
      <c r="GK28" s="1432"/>
      <c r="GL28" s="1432"/>
      <c r="GM28" s="1432"/>
      <c r="GN28" s="1432" t="str">
        <f>MID(SUVAHAVUJ!AG84,10,1)</f>
        <v>0</v>
      </c>
      <c r="GO28" s="1432"/>
      <c r="GP28" s="1432"/>
      <c r="GQ28" s="1432"/>
      <c r="GR28" s="1432"/>
      <c r="GS28" s="1432" t="str">
        <f>MID(SUVAHAVUJ!AG84,11,1)</f>
        <v>0</v>
      </c>
      <c r="GT28" s="1432"/>
      <c r="GU28" s="1432"/>
      <c r="GV28" s="1432"/>
      <c r="GW28" s="1433"/>
    </row>
    <row r="29" spans="2:205" s="142" customFormat="1" ht="21.6" customHeight="1" x14ac:dyDescent="0.2">
      <c r="B29" s="1461" t="s">
        <v>2369</v>
      </c>
      <c r="C29" s="1462"/>
      <c r="D29" s="1462"/>
      <c r="E29" s="1462"/>
      <c r="F29" s="1462"/>
      <c r="G29" s="1462"/>
      <c r="H29" s="1462"/>
      <c r="I29" s="1462"/>
      <c r="J29" s="1462"/>
      <c r="K29" s="1463"/>
      <c r="L29" s="1464" t="s">
        <v>2602</v>
      </c>
      <c r="M29" s="1465"/>
      <c r="N29" s="1465"/>
      <c r="O29" s="1465"/>
      <c r="P29" s="1465"/>
      <c r="Q29" s="1465"/>
      <c r="R29" s="1465"/>
      <c r="S29" s="1465"/>
      <c r="T29" s="1465"/>
      <c r="U29" s="1465"/>
      <c r="V29" s="1465"/>
      <c r="W29" s="1465"/>
      <c r="X29" s="1465"/>
      <c r="Y29" s="1465"/>
      <c r="Z29" s="1465"/>
      <c r="AA29" s="1465"/>
      <c r="AB29" s="1465"/>
      <c r="AC29" s="1465"/>
      <c r="AD29" s="1465"/>
      <c r="AE29" s="1465"/>
      <c r="AF29" s="1465"/>
      <c r="AG29" s="1465"/>
      <c r="AH29" s="1465"/>
      <c r="AI29" s="1465"/>
      <c r="AJ29" s="1465"/>
      <c r="AK29" s="1465"/>
      <c r="AL29" s="1465"/>
      <c r="AM29" s="1465"/>
      <c r="AN29" s="1465"/>
      <c r="AO29" s="1465"/>
      <c r="AP29" s="1465"/>
      <c r="AQ29" s="1465" t="s">
        <v>761</v>
      </c>
      <c r="AR29" s="1465"/>
      <c r="AS29" s="1465"/>
      <c r="AT29" s="1465"/>
      <c r="AU29" s="1465"/>
      <c r="AV29" s="1465"/>
      <c r="AW29" s="1465"/>
      <c r="AX29" s="1465"/>
      <c r="AY29" s="1465"/>
      <c r="AZ29" s="1465"/>
      <c r="BA29" s="1465" t="str">
        <f>MID(SUVAHAVUJ!AD70,1,1)</f>
        <v xml:space="preserve"> </v>
      </c>
      <c r="BB29" s="1465"/>
      <c r="BC29" s="1465"/>
      <c r="BD29" s="1465"/>
      <c r="BE29" s="1465"/>
      <c r="BF29" s="1465"/>
      <c r="BG29" s="1465" t="str">
        <f>MID(SUVAHAVUJ!AD70,2,1)</f>
        <v xml:space="preserve"> </v>
      </c>
      <c r="BH29" s="1465"/>
      <c r="BI29" s="1465"/>
      <c r="BJ29" s="1465"/>
      <c r="BK29" s="1465"/>
      <c r="BL29" s="1465" t="str">
        <f>MID(SUVAHAVUJ!AD70,3,1)</f>
        <v xml:space="preserve"> </v>
      </c>
      <c r="BM29" s="1465"/>
      <c r="BN29" s="1465"/>
      <c r="BO29" s="1465"/>
      <c r="BP29" s="1465"/>
      <c r="BQ29" s="1465"/>
      <c r="BR29" s="1465" t="str">
        <f>MID(SUVAHAVUJ!AD70,4,1)</f>
        <v xml:space="preserve"> </v>
      </c>
      <c r="BS29" s="1465"/>
      <c r="BT29" s="1465"/>
      <c r="BU29" s="1465"/>
      <c r="BV29" s="1465"/>
      <c r="BW29" s="1466" t="s">
        <v>2203</v>
      </c>
      <c r="BX29" s="1467"/>
      <c r="BY29" s="1467"/>
      <c r="BZ29" s="1467"/>
      <c r="CA29" s="1467"/>
      <c r="CB29" s="1467"/>
      <c r="CC29" s="1467" t="str">
        <f>MID(SUVAHAVUJ!AD70,6,1)</f>
        <v xml:space="preserve"> </v>
      </c>
      <c r="CD29" s="1468"/>
      <c r="CE29" s="1301" t="str">
        <f>MID(SUVAHAVUJ!AF85,1,1)</f>
        <v xml:space="preserve"> </v>
      </c>
      <c r="CF29" s="1301"/>
      <c r="CG29" s="1301"/>
      <c r="CH29" s="1301"/>
      <c r="CI29" s="1301"/>
      <c r="CJ29" s="1301" t="str">
        <f>MID(SUVAHAVUJ!AF85,2,1)</f>
        <v xml:space="preserve"> </v>
      </c>
      <c r="CK29" s="1301"/>
      <c r="CL29" s="1301"/>
      <c r="CM29" s="1301"/>
      <c r="CN29" s="1301"/>
      <c r="CO29" s="1301"/>
      <c r="CP29" s="1301" t="str">
        <f>MID(SUVAHAVUJ!AF85,3,1)</f>
        <v xml:space="preserve"> </v>
      </c>
      <c r="CQ29" s="1301"/>
      <c r="CR29" s="1301"/>
      <c r="CS29" s="1301"/>
      <c r="CT29" s="1301"/>
      <c r="CU29" s="1301" t="str">
        <f>MID(SUVAHAVUJ!AF85,4,1)</f>
        <v xml:space="preserve"> </v>
      </c>
      <c r="CV29" s="1301"/>
      <c r="CW29" s="1301"/>
      <c r="CX29" s="1301"/>
      <c r="CY29" s="1301"/>
      <c r="CZ29" s="1301"/>
      <c r="DA29" s="1301" t="str">
        <f>MID(SUVAHAVUJ!AF85,5,1)</f>
        <v xml:space="preserve"> </v>
      </c>
      <c r="DB29" s="1301"/>
      <c r="DC29" s="1301"/>
      <c r="DD29" s="1301"/>
      <c r="DE29" s="1301"/>
      <c r="DF29" s="1301" t="str">
        <f>MID(SUVAHAVUJ!AF85,6,1)</f>
        <v xml:space="preserve"> </v>
      </c>
      <c r="DG29" s="1301"/>
      <c r="DH29" s="1301"/>
      <c r="DI29" s="1301"/>
      <c r="DJ29" s="1301"/>
      <c r="DK29" s="1301"/>
      <c r="DL29" s="1301" t="str">
        <f>MID(SUVAHAVUJ!AF85,7,1)</f>
        <v xml:space="preserve"> </v>
      </c>
      <c r="DM29" s="1301"/>
      <c r="DN29" s="1301"/>
      <c r="DO29" s="1301"/>
      <c r="DP29" s="1301"/>
      <c r="DQ29" s="1301"/>
      <c r="DR29" s="1301" t="str">
        <f>MID(SUVAHAVUJ!AF85,8,1)</f>
        <v xml:space="preserve"> </v>
      </c>
      <c r="DS29" s="1301"/>
      <c r="DT29" s="1301"/>
      <c r="DU29" s="1301"/>
      <c r="DV29" s="1301"/>
      <c r="DW29" s="1434" t="str">
        <f>MID(SUVAHAVUJ!AF85,9,1)</f>
        <v xml:space="preserve"> </v>
      </c>
      <c r="DX29" s="1434"/>
      <c r="DY29" s="1434"/>
      <c r="DZ29" s="1434"/>
      <c r="EA29" s="1434"/>
      <c r="EB29" s="1434"/>
      <c r="EC29" s="1434" t="str">
        <f>MID(SUVAHAVUJ!AF85,10,1)</f>
        <v xml:space="preserve"> </v>
      </c>
      <c r="ED29" s="1434"/>
      <c r="EE29" s="1434"/>
      <c r="EF29" s="1434"/>
      <c r="EG29" s="1434"/>
      <c r="EH29" s="1301" t="str">
        <f>MID(SUVAHAVUJ!AF85,11,1)</f>
        <v>0</v>
      </c>
      <c r="EI29" s="1301"/>
      <c r="EJ29" s="1301"/>
      <c r="EK29" s="1301"/>
      <c r="EL29" s="1301"/>
      <c r="EM29" s="1304"/>
      <c r="EN29" s="486"/>
      <c r="EO29" s="487"/>
      <c r="EP29" s="1301" t="str">
        <f>MID(SUVAHAVUJ!AG85,1,1)</f>
        <v xml:space="preserve"> </v>
      </c>
      <c r="EQ29" s="1301"/>
      <c r="ER29" s="1301"/>
      <c r="ES29" s="1301"/>
      <c r="ET29" s="1301"/>
      <c r="EU29" s="1301"/>
      <c r="EV29" s="1301" t="str">
        <f>MID(SUVAHAVUJ!AG85,2,1)</f>
        <v xml:space="preserve"> </v>
      </c>
      <c r="EW29" s="1301"/>
      <c r="EX29" s="1301"/>
      <c r="EY29" s="1301"/>
      <c r="EZ29" s="1301"/>
      <c r="FA29" s="1301" t="str">
        <f>MID(SUVAHAVUJ!AG85,3,1)</f>
        <v xml:space="preserve"> </v>
      </c>
      <c r="FB29" s="1301"/>
      <c r="FC29" s="1301"/>
      <c r="FD29" s="1301"/>
      <c r="FE29" s="1301"/>
      <c r="FF29" s="1301"/>
      <c r="FG29" s="1301" t="str">
        <f>MID(SUVAHAVUJ!AG85,4,1)</f>
        <v xml:space="preserve"> </v>
      </c>
      <c r="FH29" s="1301"/>
      <c r="FI29" s="1301"/>
      <c r="FJ29" s="1301"/>
      <c r="FK29" s="1301"/>
      <c r="FL29" s="1302" t="str">
        <f>MID(SUVAHAVUJ!AG85,5,1)</f>
        <v xml:space="preserve"> </v>
      </c>
      <c r="FM29" s="1302"/>
      <c r="FN29" s="1302"/>
      <c r="FO29" s="1302"/>
      <c r="FP29" s="1302"/>
      <c r="FQ29" s="1302"/>
      <c r="FR29" s="1302" t="str">
        <f>MID(SUVAHAVUJ!AG85,6,1)</f>
        <v xml:space="preserve"> </v>
      </c>
      <c r="FS29" s="1302"/>
      <c r="FT29" s="1302"/>
      <c r="FU29" s="1302"/>
      <c r="FV29" s="1302"/>
      <c r="FW29" s="1432" t="str">
        <f>MID(SUVAHAVUJ!AG85,7,1)</f>
        <v xml:space="preserve"> </v>
      </c>
      <c r="FX29" s="1432"/>
      <c r="FY29" s="1432"/>
      <c r="FZ29" s="1432"/>
      <c r="GA29" s="1432"/>
      <c r="GB29" s="1432"/>
      <c r="GC29" s="1432" t="str">
        <f>MID(SUVAHAVUJ!AG85,8,1)</f>
        <v xml:space="preserve"> </v>
      </c>
      <c r="GD29" s="1432"/>
      <c r="GE29" s="1432"/>
      <c r="GF29" s="1432"/>
      <c r="GG29" s="1432"/>
      <c r="GH29" s="1432" t="str">
        <f>MID(SUVAHAVUJ!AG85,9,1)</f>
        <v xml:space="preserve"> </v>
      </c>
      <c r="GI29" s="1432"/>
      <c r="GJ29" s="1432"/>
      <c r="GK29" s="1432"/>
      <c r="GL29" s="1432"/>
      <c r="GM29" s="1432"/>
      <c r="GN29" s="1432" t="str">
        <f>MID(SUVAHAVUJ!AG85,10,1)</f>
        <v xml:space="preserve"> </v>
      </c>
      <c r="GO29" s="1432"/>
      <c r="GP29" s="1432"/>
      <c r="GQ29" s="1432"/>
      <c r="GR29" s="1432"/>
      <c r="GS29" s="1432" t="str">
        <f>MID(SUVAHAVUJ!AG85,11,1)</f>
        <v>0</v>
      </c>
      <c r="GT29" s="1432"/>
      <c r="GU29" s="1432"/>
      <c r="GV29" s="1432"/>
      <c r="GW29" s="1433"/>
    </row>
    <row r="30" spans="2:205" ht="21.6" customHeight="1" x14ac:dyDescent="0.2">
      <c r="B30" s="1461" t="s">
        <v>2372</v>
      </c>
      <c r="C30" s="1462"/>
      <c r="D30" s="1462"/>
      <c r="E30" s="1462"/>
      <c r="F30" s="1462"/>
      <c r="G30" s="1462"/>
      <c r="H30" s="1462"/>
      <c r="I30" s="1462"/>
      <c r="J30" s="1462"/>
      <c r="K30" s="1463"/>
      <c r="L30" s="1464" t="s">
        <v>3279</v>
      </c>
      <c r="M30" s="1465"/>
      <c r="N30" s="1465"/>
      <c r="O30" s="1465"/>
      <c r="P30" s="1465"/>
      <c r="Q30" s="1465"/>
      <c r="R30" s="1465"/>
      <c r="S30" s="1465"/>
      <c r="T30" s="1465"/>
      <c r="U30" s="1465"/>
      <c r="V30" s="1465"/>
      <c r="W30" s="1465"/>
      <c r="X30" s="1465"/>
      <c r="Y30" s="1465"/>
      <c r="Z30" s="1465"/>
      <c r="AA30" s="1465"/>
      <c r="AB30" s="1465"/>
      <c r="AC30" s="1465"/>
      <c r="AD30" s="1465"/>
      <c r="AE30" s="1465"/>
      <c r="AF30" s="1465"/>
      <c r="AG30" s="1465"/>
      <c r="AH30" s="1465"/>
      <c r="AI30" s="1465"/>
      <c r="AJ30" s="1465"/>
      <c r="AK30" s="1465"/>
      <c r="AL30" s="1465"/>
      <c r="AM30" s="1465"/>
      <c r="AN30" s="1465"/>
      <c r="AO30" s="1465"/>
      <c r="AP30" s="1465"/>
      <c r="AQ30" s="1465"/>
      <c r="AR30" s="1465"/>
      <c r="AS30" s="1465"/>
      <c r="AT30" s="1465"/>
      <c r="AU30" s="1465"/>
      <c r="AV30" s="1465"/>
      <c r="AW30" s="1465"/>
      <c r="AX30" s="1465"/>
      <c r="AY30" s="1465"/>
      <c r="AZ30" s="1465"/>
      <c r="BA30" s="1465" t="str">
        <f>MID(SUVAHAVUJ!AF70,1,1)</f>
        <v xml:space="preserve"> </v>
      </c>
      <c r="BB30" s="1465"/>
      <c r="BC30" s="1465"/>
      <c r="BD30" s="1465"/>
      <c r="BE30" s="1465"/>
      <c r="BF30" s="1465"/>
      <c r="BG30" s="1465" t="str">
        <f>MID(SUVAHAVUJ!AF70,2,1)</f>
        <v xml:space="preserve"> </v>
      </c>
      <c r="BH30" s="1465"/>
      <c r="BI30" s="1465"/>
      <c r="BJ30" s="1465"/>
      <c r="BK30" s="1465"/>
      <c r="BL30" s="1465" t="str">
        <f>MID(SUVAHAVUJ!AF70,3,1)</f>
        <v xml:space="preserve"> </v>
      </c>
      <c r="BM30" s="1465"/>
      <c r="BN30" s="1465"/>
      <c r="BO30" s="1465"/>
      <c r="BP30" s="1465"/>
      <c r="BQ30" s="1465"/>
      <c r="BR30" s="1465" t="str">
        <f>MID(SUVAHAVUJ!AF70,4,1)</f>
        <v xml:space="preserve"> </v>
      </c>
      <c r="BS30" s="1465"/>
      <c r="BT30" s="1465"/>
      <c r="BU30" s="1465"/>
      <c r="BV30" s="1465"/>
      <c r="BW30" s="1466" t="s">
        <v>2204</v>
      </c>
      <c r="BX30" s="1467"/>
      <c r="BY30" s="1467"/>
      <c r="BZ30" s="1467"/>
      <c r="CA30" s="1467"/>
      <c r="CB30" s="1467"/>
      <c r="CC30" s="1467" t="str">
        <f>MID(SUVAHAVUJ!AF70,6,1)</f>
        <v xml:space="preserve"> </v>
      </c>
      <c r="CD30" s="1468"/>
      <c r="CE30" s="1301" t="str">
        <f>MID(SUVAHAVUJ!AF86,1,1)</f>
        <v xml:space="preserve"> </v>
      </c>
      <c r="CF30" s="1301"/>
      <c r="CG30" s="1301"/>
      <c r="CH30" s="1301"/>
      <c r="CI30" s="1301"/>
      <c r="CJ30" s="1301" t="str">
        <f>MID(SUVAHAVUJ!AF86,2,1)</f>
        <v xml:space="preserve"> </v>
      </c>
      <c r="CK30" s="1301"/>
      <c r="CL30" s="1301"/>
      <c r="CM30" s="1301"/>
      <c r="CN30" s="1301"/>
      <c r="CO30" s="1301"/>
      <c r="CP30" s="1301" t="str">
        <f>MID(SUVAHAVUJ!AF86,3,1)</f>
        <v xml:space="preserve"> </v>
      </c>
      <c r="CQ30" s="1301"/>
      <c r="CR30" s="1301"/>
      <c r="CS30" s="1301"/>
      <c r="CT30" s="1301"/>
      <c r="CU30" s="1301" t="str">
        <f>MID(SUVAHAVUJ!AF86,4,1)</f>
        <v xml:space="preserve"> </v>
      </c>
      <c r="CV30" s="1301"/>
      <c r="CW30" s="1301"/>
      <c r="CX30" s="1301"/>
      <c r="CY30" s="1301"/>
      <c r="CZ30" s="1301"/>
      <c r="DA30" s="1301" t="str">
        <f>MID(SUVAHAVUJ!AF86,5,1)</f>
        <v xml:space="preserve"> </v>
      </c>
      <c r="DB30" s="1301"/>
      <c r="DC30" s="1301"/>
      <c r="DD30" s="1301"/>
      <c r="DE30" s="1301"/>
      <c r="DF30" s="1301" t="str">
        <f>MID(SUVAHAVUJ!AF86,6,1)</f>
        <v xml:space="preserve"> </v>
      </c>
      <c r="DG30" s="1301"/>
      <c r="DH30" s="1301"/>
      <c r="DI30" s="1301"/>
      <c r="DJ30" s="1301"/>
      <c r="DK30" s="1301"/>
      <c r="DL30" s="1301" t="str">
        <f>MID(SUVAHAVUJ!AF86,7,1)</f>
        <v xml:space="preserve"> </v>
      </c>
      <c r="DM30" s="1301"/>
      <c r="DN30" s="1301"/>
      <c r="DO30" s="1301"/>
      <c r="DP30" s="1301"/>
      <c r="DQ30" s="1301"/>
      <c r="DR30" s="1301" t="str">
        <f>MID(SUVAHAVUJ!AF86,8,1)</f>
        <v xml:space="preserve"> </v>
      </c>
      <c r="DS30" s="1301"/>
      <c r="DT30" s="1301"/>
      <c r="DU30" s="1301"/>
      <c r="DV30" s="1301"/>
      <c r="DW30" s="1434" t="str">
        <f>MID(SUVAHAVUJ!AF86,9,1)</f>
        <v xml:space="preserve"> </v>
      </c>
      <c r="DX30" s="1434"/>
      <c r="DY30" s="1434"/>
      <c r="DZ30" s="1434"/>
      <c r="EA30" s="1434"/>
      <c r="EB30" s="1434"/>
      <c r="EC30" s="1434" t="str">
        <f>MID(SUVAHAVUJ!AF86,10,1)</f>
        <v xml:space="preserve"> </v>
      </c>
      <c r="ED30" s="1434"/>
      <c r="EE30" s="1434"/>
      <c r="EF30" s="1434"/>
      <c r="EG30" s="1434"/>
      <c r="EH30" s="1301" t="str">
        <f>MID(SUVAHAVUJ!AF86,11,1)</f>
        <v>0</v>
      </c>
      <c r="EI30" s="1301"/>
      <c r="EJ30" s="1301"/>
      <c r="EK30" s="1301"/>
      <c r="EL30" s="1301"/>
      <c r="EM30" s="1304"/>
      <c r="EN30" s="486"/>
      <c r="EO30" s="487"/>
      <c r="EP30" s="1301" t="str">
        <f>MID(SUVAHAVUJ!AG86,1,1)</f>
        <v xml:space="preserve"> </v>
      </c>
      <c r="EQ30" s="1301"/>
      <c r="ER30" s="1301"/>
      <c r="ES30" s="1301"/>
      <c r="ET30" s="1301"/>
      <c r="EU30" s="1301"/>
      <c r="EV30" s="1301" t="str">
        <f>MID(SUVAHAVUJ!AG86,2,1)</f>
        <v xml:space="preserve"> </v>
      </c>
      <c r="EW30" s="1301"/>
      <c r="EX30" s="1301"/>
      <c r="EY30" s="1301"/>
      <c r="EZ30" s="1301"/>
      <c r="FA30" s="1301" t="str">
        <f>MID(SUVAHAVUJ!AG86,3,1)</f>
        <v xml:space="preserve"> </v>
      </c>
      <c r="FB30" s="1301"/>
      <c r="FC30" s="1301"/>
      <c r="FD30" s="1301"/>
      <c r="FE30" s="1301"/>
      <c r="FF30" s="1301"/>
      <c r="FG30" s="1301" t="str">
        <f>MID(SUVAHAVUJ!AG86,4,1)</f>
        <v xml:space="preserve"> </v>
      </c>
      <c r="FH30" s="1301"/>
      <c r="FI30" s="1301"/>
      <c r="FJ30" s="1301"/>
      <c r="FK30" s="1301"/>
      <c r="FL30" s="1302" t="str">
        <f>MID(SUVAHAVUJ!AG86,5,1)</f>
        <v xml:space="preserve"> </v>
      </c>
      <c r="FM30" s="1302"/>
      <c r="FN30" s="1302"/>
      <c r="FO30" s="1302"/>
      <c r="FP30" s="1302"/>
      <c r="FQ30" s="1302"/>
      <c r="FR30" s="1302" t="str">
        <f>MID(SUVAHAVUJ!AG86,6,1)</f>
        <v xml:space="preserve"> </v>
      </c>
      <c r="FS30" s="1302"/>
      <c r="FT30" s="1302"/>
      <c r="FU30" s="1302"/>
      <c r="FV30" s="1302"/>
      <c r="FW30" s="1432" t="str">
        <f>MID(SUVAHAVUJ!AG86,7,1)</f>
        <v xml:space="preserve"> </v>
      </c>
      <c r="FX30" s="1432"/>
      <c r="FY30" s="1432"/>
      <c r="FZ30" s="1432"/>
      <c r="GA30" s="1432"/>
      <c r="GB30" s="1432"/>
      <c r="GC30" s="1432" t="str">
        <f>MID(SUVAHAVUJ!AG86,8,1)</f>
        <v xml:space="preserve"> </v>
      </c>
      <c r="GD30" s="1432"/>
      <c r="GE30" s="1432"/>
      <c r="GF30" s="1432"/>
      <c r="GG30" s="1432"/>
      <c r="GH30" s="1432" t="str">
        <f>MID(SUVAHAVUJ!AG86,9,1)</f>
        <v xml:space="preserve"> </v>
      </c>
      <c r="GI30" s="1432"/>
      <c r="GJ30" s="1432"/>
      <c r="GK30" s="1432"/>
      <c r="GL30" s="1432"/>
      <c r="GM30" s="1432"/>
      <c r="GN30" s="1432" t="str">
        <f>MID(SUVAHAVUJ!AG86,10,1)</f>
        <v xml:space="preserve"> </v>
      </c>
      <c r="GO30" s="1432"/>
      <c r="GP30" s="1432"/>
      <c r="GQ30" s="1432"/>
      <c r="GR30" s="1432"/>
      <c r="GS30" s="1432" t="str">
        <f>MID(SUVAHAVUJ!AG86,11,1)</f>
        <v>0</v>
      </c>
      <c r="GT30" s="1432"/>
      <c r="GU30" s="1432"/>
      <c r="GV30" s="1432"/>
      <c r="GW30" s="1433"/>
    </row>
    <row r="31" spans="2:205" s="142" customFormat="1" ht="21.6" customHeight="1" x14ac:dyDescent="0.2">
      <c r="B31" s="1458" t="s">
        <v>2389</v>
      </c>
      <c r="C31" s="1459"/>
      <c r="D31" s="1459"/>
      <c r="E31" s="1459"/>
      <c r="F31" s="1459"/>
      <c r="G31" s="1459"/>
      <c r="H31" s="1459"/>
      <c r="I31" s="1459"/>
      <c r="J31" s="1459"/>
      <c r="K31" s="1460"/>
      <c r="L31" s="1453" t="s">
        <v>833</v>
      </c>
      <c r="M31" s="1454"/>
      <c r="N31" s="1454"/>
      <c r="O31" s="1454"/>
      <c r="P31" s="1454"/>
      <c r="Q31" s="1454"/>
      <c r="R31" s="1454"/>
      <c r="S31" s="1454"/>
      <c r="T31" s="1454"/>
      <c r="U31" s="1454"/>
      <c r="V31" s="1454"/>
      <c r="W31" s="1454"/>
      <c r="X31" s="1454"/>
      <c r="Y31" s="1454"/>
      <c r="Z31" s="1454"/>
      <c r="AA31" s="1454"/>
      <c r="AB31" s="1454"/>
      <c r="AC31" s="1454"/>
      <c r="AD31" s="1454"/>
      <c r="AE31" s="1454"/>
      <c r="AF31" s="1454"/>
      <c r="AG31" s="1454"/>
      <c r="AH31" s="1454"/>
      <c r="AI31" s="1454"/>
      <c r="AJ31" s="1454"/>
      <c r="AK31" s="1454"/>
      <c r="AL31" s="1454"/>
      <c r="AM31" s="1454"/>
      <c r="AN31" s="1454"/>
      <c r="AO31" s="1454"/>
      <c r="AP31" s="1454"/>
      <c r="AQ31" s="1454" t="s">
        <v>772</v>
      </c>
      <c r="AR31" s="1454"/>
      <c r="AS31" s="1454"/>
      <c r="AT31" s="1454"/>
      <c r="AU31" s="1454"/>
      <c r="AV31" s="1454"/>
      <c r="AW31" s="1454"/>
      <c r="AX31" s="1454"/>
      <c r="AY31" s="1454"/>
      <c r="AZ31" s="1454"/>
      <c r="BA31" s="1454" t="str">
        <f>MID(SUVAHAVUJ!AD71,1,1)</f>
        <v xml:space="preserve"> </v>
      </c>
      <c r="BB31" s="1454"/>
      <c r="BC31" s="1454"/>
      <c r="BD31" s="1454"/>
      <c r="BE31" s="1454"/>
      <c r="BF31" s="1454"/>
      <c r="BG31" s="1454" t="str">
        <f>MID(SUVAHAVUJ!AD71,2,1)</f>
        <v xml:space="preserve"> </v>
      </c>
      <c r="BH31" s="1454"/>
      <c r="BI31" s="1454"/>
      <c r="BJ31" s="1454"/>
      <c r="BK31" s="1454"/>
      <c r="BL31" s="1454" t="str">
        <f>MID(SUVAHAVUJ!AD71,3,1)</f>
        <v xml:space="preserve"> </v>
      </c>
      <c r="BM31" s="1454"/>
      <c r="BN31" s="1454"/>
      <c r="BO31" s="1454"/>
      <c r="BP31" s="1454"/>
      <c r="BQ31" s="1454"/>
      <c r="BR31" s="1454" t="str">
        <f>MID(SUVAHAVUJ!AD71,4,1)</f>
        <v xml:space="preserve"> </v>
      </c>
      <c r="BS31" s="1454"/>
      <c r="BT31" s="1454"/>
      <c r="BU31" s="1454"/>
      <c r="BV31" s="1454"/>
      <c r="BW31" s="1455" t="s">
        <v>2205</v>
      </c>
      <c r="BX31" s="1456"/>
      <c r="BY31" s="1456"/>
      <c r="BZ31" s="1456"/>
      <c r="CA31" s="1456"/>
      <c r="CB31" s="1456"/>
      <c r="CC31" s="1456" t="str">
        <f>MID(SUVAHAVUJ!AD71,6,1)</f>
        <v xml:space="preserve"> </v>
      </c>
      <c r="CD31" s="1457"/>
      <c r="CE31" s="1301" t="str">
        <f>MID(SUVAHAVUJ!AF87,1,1)</f>
        <v xml:space="preserve"> </v>
      </c>
      <c r="CF31" s="1301"/>
      <c r="CG31" s="1301"/>
      <c r="CH31" s="1301"/>
      <c r="CI31" s="1301"/>
      <c r="CJ31" s="1301" t="str">
        <f>MID(SUVAHAVUJ!AF87,2,1)</f>
        <v xml:space="preserve"> </v>
      </c>
      <c r="CK31" s="1301"/>
      <c r="CL31" s="1301"/>
      <c r="CM31" s="1301"/>
      <c r="CN31" s="1301"/>
      <c r="CO31" s="1301"/>
      <c r="CP31" s="1301" t="str">
        <f>MID(SUVAHAVUJ!AF87,3,1)</f>
        <v xml:space="preserve"> </v>
      </c>
      <c r="CQ31" s="1301"/>
      <c r="CR31" s="1301"/>
      <c r="CS31" s="1301"/>
      <c r="CT31" s="1301"/>
      <c r="CU31" s="1301" t="str">
        <f>MID(SUVAHAVUJ!AF87,4,1)</f>
        <v xml:space="preserve"> </v>
      </c>
      <c r="CV31" s="1301"/>
      <c r="CW31" s="1301"/>
      <c r="CX31" s="1301"/>
      <c r="CY31" s="1301"/>
      <c r="CZ31" s="1301"/>
      <c r="DA31" s="1301" t="str">
        <f>MID(SUVAHAVUJ!AF87,5,1)</f>
        <v xml:space="preserve"> </v>
      </c>
      <c r="DB31" s="1301"/>
      <c r="DC31" s="1301"/>
      <c r="DD31" s="1301"/>
      <c r="DE31" s="1301"/>
      <c r="DF31" s="1301" t="str">
        <f>MID(SUVAHAVUJ!AF87,6,1)</f>
        <v xml:space="preserve"> </v>
      </c>
      <c r="DG31" s="1301"/>
      <c r="DH31" s="1301"/>
      <c r="DI31" s="1301"/>
      <c r="DJ31" s="1301"/>
      <c r="DK31" s="1301"/>
      <c r="DL31" s="1301" t="str">
        <f>MID(SUVAHAVUJ!AF87,7,1)</f>
        <v xml:space="preserve"> </v>
      </c>
      <c r="DM31" s="1301"/>
      <c r="DN31" s="1301"/>
      <c r="DO31" s="1301"/>
      <c r="DP31" s="1301"/>
      <c r="DQ31" s="1301"/>
      <c r="DR31" s="1301" t="str">
        <f>MID(SUVAHAVUJ!AF87,8,1)</f>
        <v xml:space="preserve"> </v>
      </c>
      <c r="DS31" s="1301"/>
      <c r="DT31" s="1301"/>
      <c r="DU31" s="1301"/>
      <c r="DV31" s="1301"/>
      <c r="DW31" s="1434" t="str">
        <f>MID(SUVAHAVUJ!AF87,9,1)</f>
        <v xml:space="preserve"> </v>
      </c>
      <c r="DX31" s="1434"/>
      <c r="DY31" s="1434"/>
      <c r="DZ31" s="1434"/>
      <c r="EA31" s="1434"/>
      <c r="EB31" s="1434"/>
      <c r="EC31" s="1434" t="str">
        <f>MID(SUVAHAVUJ!AF87,10,1)</f>
        <v xml:space="preserve"> </v>
      </c>
      <c r="ED31" s="1434"/>
      <c r="EE31" s="1434"/>
      <c r="EF31" s="1434"/>
      <c r="EG31" s="1434"/>
      <c r="EH31" s="1301" t="str">
        <f>MID(SUVAHAVUJ!AF87,11,1)</f>
        <v>0</v>
      </c>
      <c r="EI31" s="1301"/>
      <c r="EJ31" s="1301"/>
      <c r="EK31" s="1301"/>
      <c r="EL31" s="1301"/>
      <c r="EM31" s="1304"/>
      <c r="EN31" s="486"/>
      <c r="EO31" s="487"/>
      <c r="EP31" s="1301" t="str">
        <f>MID(SUVAHAVUJ!AG87,1,1)</f>
        <v xml:space="preserve"> </v>
      </c>
      <c r="EQ31" s="1301"/>
      <c r="ER31" s="1301"/>
      <c r="ES31" s="1301"/>
      <c r="ET31" s="1301"/>
      <c r="EU31" s="1301"/>
      <c r="EV31" s="1301" t="str">
        <f>MID(SUVAHAVUJ!AG87,2,1)</f>
        <v xml:space="preserve"> </v>
      </c>
      <c r="EW31" s="1301"/>
      <c r="EX31" s="1301"/>
      <c r="EY31" s="1301"/>
      <c r="EZ31" s="1301"/>
      <c r="FA31" s="1301" t="str">
        <f>MID(SUVAHAVUJ!AG87,3,1)</f>
        <v xml:space="preserve"> </v>
      </c>
      <c r="FB31" s="1301"/>
      <c r="FC31" s="1301"/>
      <c r="FD31" s="1301"/>
      <c r="FE31" s="1301"/>
      <c r="FF31" s="1301"/>
      <c r="FG31" s="1301" t="str">
        <f>MID(SUVAHAVUJ!AG87,4,1)</f>
        <v xml:space="preserve"> </v>
      </c>
      <c r="FH31" s="1301"/>
      <c r="FI31" s="1301"/>
      <c r="FJ31" s="1301"/>
      <c r="FK31" s="1301"/>
      <c r="FL31" s="1302" t="str">
        <f>MID(SUVAHAVUJ!AG87,5,1)</f>
        <v xml:space="preserve"> </v>
      </c>
      <c r="FM31" s="1302"/>
      <c r="FN31" s="1302"/>
      <c r="FO31" s="1302"/>
      <c r="FP31" s="1302"/>
      <c r="FQ31" s="1302"/>
      <c r="FR31" s="1302" t="str">
        <f>MID(SUVAHAVUJ!AG87,6,1)</f>
        <v xml:space="preserve"> </v>
      </c>
      <c r="FS31" s="1302"/>
      <c r="FT31" s="1302"/>
      <c r="FU31" s="1302"/>
      <c r="FV31" s="1302"/>
      <c r="FW31" s="1432" t="str">
        <f>MID(SUVAHAVUJ!AG87,7,1)</f>
        <v xml:space="preserve"> </v>
      </c>
      <c r="FX31" s="1432"/>
      <c r="FY31" s="1432"/>
      <c r="FZ31" s="1432"/>
      <c r="GA31" s="1432"/>
      <c r="GB31" s="1432"/>
      <c r="GC31" s="1432" t="str">
        <f>MID(SUVAHAVUJ!AG87,8,1)</f>
        <v xml:space="preserve"> </v>
      </c>
      <c r="GD31" s="1432"/>
      <c r="GE31" s="1432"/>
      <c r="GF31" s="1432"/>
      <c r="GG31" s="1432"/>
      <c r="GH31" s="1432" t="str">
        <f>MID(SUVAHAVUJ!AG87,9,1)</f>
        <v xml:space="preserve"> </v>
      </c>
      <c r="GI31" s="1432"/>
      <c r="GJ31" s="1432"/>
      <c r="GK31" s="1432"/>
      <c r="GL31" s="1432"/>
      <c r="GM31" s="1432"/>
      <c r="GN31" s="1432" t="str">
        <f>MID(SUVAHAVUJ!AG87,10,1)</f>
        <v xml:space="preserve"> </v>
      </c>
      <c r="GO31" s="1432"/>
      <c r="GP31" s="1432"/>
      <c r="GQ31" s="1432"/>
      <c r="GR31" s="1432"/>
      <c r="GS31" s="1432" t="str">
        <f>MID(SUVAHAVUJ!AG87,11,1)</f>
        <v>0</v>
      </c>
      <c r="GT31" s="1432"/>
      <c r="GU31" s="1432"/>
      <c r="GV31" s="1432"/>
      <c r="GW31" s="1433"/>
    </row>
    <row r="32" spans="2:205" ht="21.6" customHeight="1" x14ac:dyDescent="0.2">
      <c r="B32" s="1458" t="s">
        <v>2422</v>
      </c>
      <c r="C32" s="1459"/>
      <c r="D32" s="1459"/>
      <c r="E32" s="1459"/>
      <c r="F32" s="1459"/>
      <c r="G32" s="1459"/>
      <c r="H32" s="1459"/>
      <c r="I32" s="1459"/>
      <c r="J32" s="1459"/>
      <c r="K32" s="1460"/>
      <c r="L32" s="1453" t="s">
        <v>835</v>
      </c>
      <c r="M32" s="1454"/>
      <c r="N32" s="1454"/>
      <c r="O32" s="1454"/>
      <c r="P32" s="1454"/>
      <c r="Q32" s="1454"/>
      <c r="R32" s="1454"/>
      <c r="S32" s="1454"/>
      <c r="T32" s="1454"/>
      <c r="U32" s="1454"/>
      <c r="V32" s="1454"/>
      <c r="W32" s="1454"/>
      <c r="X32" s="1454"/>
      <c r="Y32" s="1454"/>
      <c r="Z32" s="1454"/>
      <c r="AA32" s="1454"/>
      <c r="AB32" s="1454"/>
      <c r="AC32" s="1454"/>
      <c r="AD32" s="1454"/>
      <c r="AE32" s="1454"/>
      <c r="AF32" s="1454"/>
      <c r="AG32" s="1454"/>
      <c r="AH32" s="1454"/>
      <c r="AI32" s="1454"/>
      <c r="AJ32" s="1454"/>
      <c r="AK32" s="1454"/>
      <c r="AL32" s="1454"/>
      <c r="AM32" s="1454"/>
      <c r="AN32" s="1454"/>
      <c r="AO32" s="1454"/>
      <c r="AP32" s="1454"/>
      <c r="AQ32" s="1454"/>
      <c r="AR32" s="1454"/>
      <c r="AS32" s="1454"/>
      <c r="AT32" s="1454"/>
      <c r="AU32" s="1454"/>
      <c r="AV32" s="1454"/>
      <c r="AW32" s="1454"/>
      <c r="AX32" s="1454"/>
      <c r="AY32" s="1454"/>
      <c r="AZ32" s="1454"/>
      <c r="BA32" s="1454" t="str">
        <f>MID(SUVAHAVUJ!AF71,1,1)</f>
        <v xml:space="preserve"> </v>
      </c>
      <c r="BB32" s="1454"/>
      <c r="BC32" s="1454"/>
      <c r="BD32" s="1454"/>
      <c r="BE32" s="1454"/>
      <c r="BF32" s="1454"/>
      <c r="BG32" s="1454" t="str">
        <f>MID(SUVAHAVUJ!AF71,2,1)</f>
        <v xml:space="preserve"> </v>
      </c>
      <c r="BH32" s="1454"/>
      <c r="BI32" s="1454"/>
      <c r="BJ32" s="1454"/>
      <c r="BK32" s="1454"/>
      <c r="BL32" s="1454" t="str">
        <f>MID(SUVAHAVUJ!AF71,3,1)</f>
        <v xml:space="preserve"> </v>
      </c>
      <c r="BM32" s="1454"/>
      <c r="BN32" s="1454"/>
      <c r="BO32" s="1454"/>
      <c r="BP32" s="1454"/>
      <c r="BQ32" s="1454"/>
      <c r="BR32" s="1454" t="str">
        <f>MID(SUVAHAVUJ!AF71,4,1)</f>
        <v xml:space="preserve"> </v>
      </c>
      <c r="BS32" s="1454"/>
      <c r="BT32" s="1454"/>
      <c r="BU32" s="1454"/>
      <c r="BV32" s="1454"/>
      <c r="BW32" s="1455" t="s">
        <v>2206</v>
      </c>
      <c r="BX32" s="1456"/>
      <c r="BY32" s="1456"/>
      <c r="BZ32" s="1456"/>
      <c r="CA32" s="1456"/>
      <c r="CB32" s="1456"/>
      <c r="CC32" s="1456" t="str">
        <f>MID(SUVAHAVUJ!AF71,6,1)</f>
        <v xml:space="preserve"> </v>
      </c>
      <c r="CD32" s="1457"/>
      <c r="CE32" s="1301" t="str">
        <f>MID(SUVAHAVUJ!AF88,1,1)</f>
        <v xml:space="preserve"> </v>
      </c>
      <c r="CF32" s="1301"/>
      <c r="CG32" s="1301"/>
      <c r="CH32" s="1301"/>
      <c r="CI32" s="1301"/>
      <c r="CJ32" s="1301" t="str">
        <f>MID(SUVAHAVUJ!AF88,2,1)</f>
        <v xml:space="preserve"> </v>
      </c>
      <c r="CK32" s="1301"/>
      <c r="CL32" s="1301"/>
      <c r="CM32" s="1301"/>
      <c r="CN32" s="1301"/>
      <c r="CO32" s="1301"/>
      <c r="CP32" s="1301" t="str">
        <f>MID(SUVAHAVUJ!AF88,3,1)</f>
        <v xml:space="preserve"> </v>
      </c>
      <c r="CQ32" s="1301"/>
      <c r="CR32" s="1301"/>
      <c r="CS32" s="1301"/>
      <c r="CT32" s="1301"/>
      <c r="CU32" s="1301" t="str">
        <f>MID(SUVAHAVUJ!AF88,4,1)</f>
        <v xml:space="preserve"> </v>
      </c>
      <c r="CV32" s="1301"/>
      <c r="CW32" s="1301"/>
      <c r="CX32" s="1301"/>
      <c r="CY32" s="1301"/>
      <c r="CZ32" s="1301"/>
      <c r="DA32" s="1301" t="str">
        <f>MID(SUVAHAVUJ!AF88,5,1)</f>
        <v xml:space="preserve"> </v>
      </c>
      <c r="DB32" s="1301"/>
      <c r="DC32" s="1301"/>
      <c r="DD32" s="1301"/>
      <c r="DE32" s="1301"/>
      <c r="DF32" s="1301" t="str">
        <f>MID(SUVAHAVUJ!AF88,6,1)</f>
        <v xml:space="preserve"> </v>
      </c>
      <c r="DG32" s="1301"/>
      <c r="DH32" s="1301"/>
      <c r="DI32" s="1301"/>
      <c r="DJ32" s="1301"/>
      <c r="DK32" s="1301"/>
      <c r="DL32" s="1301" t="str">
        <f>MID(SUVAHAVUJ!AF88,7,1)</f>
        <v xml:space="preserve"> </v>
      </c>
      <c r="DM32" s="1301"/>
      <c r="DN32" s="1301"/>
      <c r="DO32" s="1301"/>
      <c r="DP32" s="1301"/>
      <c r="DQ32" s="1301"/>
      <c r="DR32" s="1301" t="str">
        <f>MID(SUVAHAVUJ!AF88,8,1)</f>
        <v>2</v>
      </c>
      <c r="DS32" s="1301"/>
      <c r="DT32" s="1301"/>
      <c r="DU32" s="1301"/>
      <c r="DV32" s="1301"/>
      <c r="DW32" s="1434" t="str">
        <f>MID(SUVAHAVUJ!AF88,9,1)</f>
        <v>1</v>
      </c>
      <c r="DX32" s="1434"/>
      <c r="DY32" s="1434"/>
      <c r="DZ32" s="1434"/>
      <c r="EA32" s="1434"/>
      <c r="EB32" s="1434"/>
      <c r="EC32" s="1434" t="str">
        <f>MID(SUVAHAVUJ!AF88,10,1)</f>
        <v>2</v>
      </c>
      <c r="ED32" s="1434"/>
      <c r="EE32" s="1434"/>
      <c r="EF32" s="1434"/>
      <c r="EG32" s="1434"/>
      <c r="EH32" s="1301" t="str">
        <f>MID(SUVAHAVUJ!AF88,11,1)</f>
        <v>3</v>
      </c>
      <c r="EI32" s="1301"/>
      <c r="EJ32" s="1301"/>
      <c r="EK32" s="1301"/>
      <c r="EL32" s="1301"/>
      <c r="EM32" s="1304"/>
      <c r="EN32" s="486"/>
      <c r="EO32" s="487"/>
      <c r="EP32" s="1301" t="str">
        <f>MID(SUVAHAVUJ!AG88,1,1)</f>
        <v xml:space="preserve"> </v>
      </c>
      <c r="EQ32" s="1301"/>
      <c r="ER32" s="1301"/>
      <c r="ES32" s="1301"/>
      <c r="ET32" s="1301"/>
      <c r="EU32" s="1301"/>
      <c r="EV32" s="1301" t="str">
        <f>MID(SUVAHAVUJ!AG88,2,1)</f>
        <v xml:space="preserve"> </v>
      </c>
      <c r="EW32" s="1301"/>
      <c r="EX32" s="1301"/>
      <c r="EY32" s="1301"/>
      <c r="EZ32" s="1301"/>
      <c r="FA32" s="1301" t="str">
        <f>MID(SUVAHAVUJ!AG88,3,1)</f>
        <v xml:space="preserve"> </v>
      </c>
      <c r="FB32" s="1301"/>
      <c r="FC32" s="1301"/>
      <c r="FD32" s="1301"/>
      <c r="FE32" s="1301"/>
      <c r="FF32" s="1301"/>
      <c r="FG32" s="1301" t="str">
        <f>MID(SUVAHAVUJ!AG88,4,1)</f>
        <v xml:space="preserve"> </v>
      </c>
      <c r="FH32" s="1301"/>
      <c r="FI32" s="1301"/>
      <c r="FJ32" s="1301"/>
      <c r="FK32" s="1301"/>
      <c r="FL32" s="1302" t="str">
        <f>MID(SUVAHAVUJ!AG88,5,1)</f>
        <v xml:space="preserve"> </v>
      </c>
      <c r="FM32" s="1302"/>
      <c r="FN32" s="1302"/>
      <c r="FO32" s="1302"/>
      <c r="FP32" s="1302"/>
      <c r="FQ32" s="1302"/>
      <c r="FR32" s="1302" t="str">
        <f>MID(SUVAHAVUJ!AG88,6,1)</f>
        <v xml:space="preserve"> </v>
      </c>
      <c r="FS32" s="1302"/>
      <c r="FT32" s="1302"/>
      <c r="FU32" s="1302"/>
      <c r="FV32" s="1302"/>
      <c r="FW32" s="1432" t="str">
        <f>MID(SUVAHAVUJ!AG88,7,1)</f>
        <v xml:space="preserve"> </v>
      </c>
      <c r="FX32" s="1432"/>
      <c r="FY32" s="1432"/>
      <c r="FZ32" s="1432"/>
      <c r="GA32" s="1432"/>
      <c r="GB32" s="1432"/>
      <c r="GC32" s="1432" t="str">
        <f>MID(SUVAHAVUJ!AG88,8,1)</f>
        <v>2</v>
      </c>
      <c r="GD32" s="1432"/>
      <c r="GE32" s="1432"/>
      <c r="GF32" s="1432"/>
      <c r="GG32" s="1432"/>
      <c r="GH32" s="1432" t="str">
        <f>MID(SUVAHAVUJ!AG88,9,1)</f>
        <v>1</v>
      </c>
      <c r="GI32" s="1432"/>
      <c r="GJ32" s="1432"/>
      <c r="GK32" s="1432"/>
      <c r="GL32" s="1432"/>
      <c r="GM32" s="1432"/>
      <c r="GN32" s="1432" t="str">
        <f>MID(SUVAHAVUJ!AG88,10,1)</f>
        <v>2</v>
      </c>
      <c r="GO32" s="1432"/>
      <c r="GP32" s="1432"/>
      <c r="GQ32" s="1432"/>
      <c r="GR32" s="1432"/>
      <c r="GS32" s="1432" t="str">
        <f>MID(SUVAHAVUJ!AG88,11,1)</f>
        <v>3</v>
      </c>
      <c r="GT32" s="1432"/>
      <c r="GU32" s="1432"/>
      <c r="GV32" s="1432"/>
      <c r="GW32" s="1433"/>
    </row>
    <row r="33" spans="1:205" s="142" customFormat="1" ht="21.6" customHeight="1" x14ac:dyDescent="0.2">
      <c r="B33" s="1458" t="s">
        <v>2612</v>
      </c>
      <c r="C33" s="1459"/>
      <c r="D33" s="1459"/>
      <c r="E33" s="1459"/>
      <c r="F33" s="1459"/>
      <c r="G33" s="1459"/>
      <c r="H33" s="1459"/>
      <c r="I33" s="1459"/>
      <c r="J33" s="1459"/>
      <c r="K33" s="1460"/>
      <c r="L33" s="1453" t="s">
        <v>2207</v>
      </c>
      <c r="M33" s="1454"/>
      <c r="N33" s="1454"/>
      <c r="O33" s="1454"/>
      <c r="P33" s="1454"/>
      <c r="Q33" s="1454"/>
      <c r="R33" s="1454"/>
      <c r="S33" s="1454"/>
      <c r="T33" s="1454"/>
      <c r="U33" s="1454"/>
      <c r="V33" s="1454"/>
      <c r="W33" s="1454"/>
      <c r="X33" s="1454"/>
      <c r="Y33" s="1454"/>
      <c r="Z33" s="1454"/>
      <c r="AA33" s="1454"/>
      <c r="AB33" s="1454"/>
      <c r="AC33" s="1454"/>
      <c r="AD33" s="1454"/>
      <c r="AE33" s="1454"/>
      <c r="AF33" s="1454"/>
      <c r="AG33" s="1454"/>
      <c r="AH33" s="1454"/>
      <c r="AI33" s="1454"/>
      <c r="AJ33" s="1454"/>
      <c r="AK33" s="1454"/>
      <c r="AL33" s="1454"/>
      <c r="AM33" s="1454"/>
      <c r="AN33" s="1454"/>
      <c r="AO33" s="1454"/>
      <c r="AP33" s="1454"/>
      <c r="AQ33" s="1454" t="s">
        <v>787</v>
      </c>
      <c r="AR33" s="1454"/>
      <c r="AS33" s="1454"/>
      <c r="AT33" s="1454"/>
      <c r="AU33" s="1454"/>
      <c r="AV33" s="1454"/>
      <c r="AW33" s="1454"/>
      <c r="AX33" s="1454"/>
      <c r="AY33" s="1454"/>
      <c r="AZ33" s="1454"/>
      <c r="BA33" s="1454" t="str">
        <f>MID(SUVAHAVUJ!AD72,1,1)</f>
        <v xml:space="preserve"> </v>
      </c>
      <c r="BB33" s="1454"/>
      <c r="BC33" s="1454"/>
      <c r="BD33" s="1454"/>
      <c r="BE33" s="1454"/>
      <c r="BF33" s="1454"/>
      <c r="BG33" s="1454" t="str">
        <f>MID(SUVAHAVUJ!AD72,2,1)</f>
        <v xml:space="preserve"> </v>
      </c>
      <c r="BH33" s="1454"/>
      <c r="BI33" s="1454"/>
      <c r="BJ33" s="1454"/>
      <c r="BK33" s="1454"/>
      <c r="BL33" s="1454" t="str">
        <f>MID(SUVAHAVUJ!AD72,3,1)</f>
        <v xml:space="preserve"> </v>
      </c>
      <c r="BM33" s="1454"/>
      <c r="BN33" s="1454"/>
      <c r="BO33" s="1454"/>
      <c r="BP33" s="1454"/>
      <c r="BQ33" s="1454"/>
      <c r="BR33" s="1454" t="str">
        <f>MID(SUVAHAVUJ!AD72,4,1)</f>
        <v xml:space="preserve"> </v>
      </c>
      <c r="BS33" s="1454"/>
      <c r="BT33" s="1454"/>
      <c r="BU33" s="1454"/>
      <c r="BV33" s="1454"/>
      <c r="BW33" s="1455" t="s">
        <v>2208</v>
      </c>
      <c r="BX33" s="1456"/>
      <c r="BY33" s="1456"/>
      <c r="BZ33" s="1456"/>
      <c r="CA33" s="1456"/>
      <c r="CB33" s="1456"/>
      <c r="CC33" s="1456" t="str">
        <f>MID(SUVAHAVUJ!AD72,6,1)</f>
        <v xml:space="preserve"> </v>
      </c>
      <c r="CD33" s="1457"/>
      <c r="CE33" s="1301" t="str">
        <f>MID(SUVAHAVUJ!AF89,1,1)</f>
        <v xml:space="preserve"> </v>
      </c>
      <c r="CF33" s="1301"/>
      <c r="CG33" s="1301"/>
      <c r="CH33" s="1301"/>
      <c r="CI33" s="1301"/>
      <c r="CJ33" s="1301" t="str">
        <f>MID(SUVAHAVUJ!AF89,2,1)</f>
        <v xml:space="preserve"> </v>
      </c>
      <c r="CK33" s="1301"/>
      <c r="CL33" s="1301"/>
      <c r="CM33" s="1301"/>
      <c r="CN33" s="1301"/>
      <c r="CO33" s="1301"/>
      <c r="CP33" s="1301" t="str">
        <f>MID(SUVAHAVUJ!AF89,3,1)</f>
        <v xml:space="preserve"> </v>
      </c>
      <c r="CQ33" s="1301"/>
      <c r="CR33" s="1301"/>
      <c r="CS33" s="1301"/>
      <c r="CT33" s="1301"/>
      <c r="CU33" s="1301" t="str">
        <f>MID(SUVAHAVUJ!AF89,4,1)</f>
        <v xml:space="preserve"> </v>
      </c>
      <c r="CV33" s="1301"/>
      <c r="CW33" s="1301"/>
      <c r="CX33" s="1301"/>
      <c r="CY33" s="1301"/>
      <c r="CZ33" s="1301"/>
      <c r="DA33" s="1301" t="str">
        <f>MID(SUVAHAVUJ!AF89,5,1)</f>
        <v xml:space="preserve"> </v>
      </c>
      <c r="DB33" s="1301"/>
      <c r="DC33" s="1301"/>
      <c r="DD33" s="1301"/>
      <c r="DE33" s="1301"/>
      <c r="DF33" s="1301" t="str">
        <f>MID(SUVAHAVUJ!AF89,6,1)</f>
        <v xml:space="preserve"> </v>
      </c>
      <c r="DG33" s="1301"/>
      <c r="DH33" s="1301"/>
      <c r="DI33" s="1301"/>
      <c r="DJ33" s="1301"/>
      <c r="DK33" s="1301"/>
      <c r="DL33" s="1301" t="str">
        <f>MID(SUVAHAVUJ!AF89,7,1)</f>
        <v xml:space="preserve"> </v>
      </c>
      <c r="DM33" s="1301"/>
      <c r="DN33" s="1301"/>
      <c r="DO33" s="1301"/>
      <c r="DP33" s="1301"/>
      <c r="DQ33" s="1301"/>
      <c r="DR33" s="1301" t="str">
        <f>MID(SUVAHAVUJ!AF89,8,1)</f>
        <v>5</v>
      </c>
      <c r="DS33" s="1301"/>
      <c r="DT33" s="1301"/>
      <c r="DU33" s="1301"/>
      <c r="DV33" s="1301"/>
      <c r="DW33" s="1434" t="str">
        <f>MID(SUVAHAVUJ!AF89,9,1)</f>
        <v>6</v>
      </c>
      <c r="DX33" s="1434"/>
      <c r="DY33" s="1434"/>
      <c r="DZ33" s="1434"/>
      <c r="EA33" s="1434"/>
      <c r="EB33" s="1434"/>
      <c r="EC33" s="1434" t="str">
        <f>MID(SUVAHAVUJ!AF89,10,1)</f>
        <v>4</v>
      </c>
      <c r="ED33" s="1434"/>
      <c r="EE33" s="1434"/>
      <c r="EF33" s="1434"/>
      <c r="EG33" s="1434"/>
      <c r="EH33" s="1301" t="str">
        <f>MID(SUVAHAVUJ!AF89,11,1)</f>
        <v>3</v>
      </c>
      <c r="EI33" s="1301"/>
      <c r="EJ33" s="1301"/>
      <c r="EK33" s="1301"/>
      <c r="EL33" s="1301"/>
      <c r="EM33" s="1304"/>
      <c r="EN33" s="486"/>
      <c r="EO33" s="487"/>
      <c r="EP33" s="1301" t="str">
        <f>MID(SUVAHAVUJ!AG89,1,1)</f>
        <v xml:space="preserve"> </v>
      </c>
      <c r="EQ33" s="1301"/>
      <c r="ER33" s="1301"/>
      <c r="ES33" s="1301"/>
      <c r="ET33" s="1301"/>
      <c r="EU33" s="1301"/>
      <c r="EV33" s="1301" t="str">
        <f>MID(SUVAHAVUJ!AG89,2,1)</f>
        <v xml:space="preserve"> </v>
      </c>
      <c r="EW33" s="1301"/>
      <c r="EX33" s="1301"/>
      <c r="EY33" s="1301"/>
      <c r="EZ33" s="1301"/>
      <c r="FA33" s="1301" t="str">
        <f>MID(SUVAHAVUJ!AG89,3,1)</f>
        <v xml:space="preserve"> </v>
      </c>
      <c r="FB33" s="1301"/>
      <c r="FC33" s="1301"/>
      <c r="FD33" s="1301"/>
      <c r="FE33" s="1301"/>
      <c r="FF33" s="1301"/>
      <c r="FG33" s="1301" t="str">
        <f>MID(SUVAHAVUJ!AG89,4,1)</f>
        <v xml:space="preserve"> </v>
      </c>
      <c r="FH33" s="1301"/>
      <c r="FI33" s="1301"/>
      <c r="FJ33" s="1301"/>
      <c r="FK33" s="1301"/>
      <c r="FL33" s="1302" t="str">
        <f>MID(SUVAHAVUJ!AG89,5,1)</f>
        <v xml:space="preserve"> </v>
      </c>
      <c r="FM33" s="1302"/>
      <c r="FN33" s="1302"/>
      <c r="FO33" s="1302"/>
      <c r="FP33" s="1302"/>
      <c r="FQ33" s="1302"/>
      <c r="FR33" s="1302" t="str">
        <f>MID(SUVAHAVUJ!AG89,6,1)</f>
        <v xml:space="preserve"> </v>
      </c>
      <c r="FS33" s="1302"/>
      <c r="FT33" s="1302"/>
      <c r="FU33" s="1302"/>
      <c r="FV33" s="1302"/>
      <c r="FW33" s="1432" t="str">
        <f>MID(SUVAHAVUJ!AG89,7,1)</f>
        <v xml:space="preserve"> </v>
      </c>
      <c r="FX33" s="1432"/>
      <c r="FY33" s="1432"/>
      <c r="FZ33" s="1432"/>
      <c r="GA33" s="1432"/>
      <c r="GB33" s="1432"/>
      <c r="GC33" s="1432" t="str">
        <f>MID(SUVAHAVUJ!AG89,8,1)</f>
        <v>5</v>
      </c>
      <c r="GD33" s="1432"/>
      <c r="GE33" s="1432"/>
      <c r="GF33" s="1432"/>
      <c r="GG33" s="1432"/>
      <c r="GH33" s="1432" t="str">
        <f>MID(SUVAHAVUJ!AG89,9,1)</f>
        <v>6</v>
      </c>
      <c r="GI33" s="1432"/>
      <c r="GJ33" s="1432"/>
      <c r="GK33" s="1432"/>
      <c r="GL33" s="1432"/>
      <c r="GM33" s="1432"/>
      <c r="GN33" s="1432" t="str">
        <f>MID(SUVAHAVUJ!AG89,10,1)</f>
        <v>4</v>
      </c>
      <c r="GO33" s="1432"/>
      <c r="GP33" s="1432"/>
      <c r="GQ33" s="1432"/>
      <c r="GR33" s="1432"/>
      <c r="GS33" s="1432" t="str">
        <f>MID(SUVAHAVUJ!AG89,11,1)</f>
        <v>3</v>
      </c>
      <c r="GT33" s="1432"/>
      <c r="GU33" s="1432"/>
      <c r="GV33" s="1432"/>
      <c r="GW33" s="1433"/>
    </row>
    <row r="34" spans="1:205" ht="21.6" customHeight="1" x14ac:dyDescent="0.2">
      <c r="B34" s="1469" t="s">
        <v>2615</v>
      </c>
      <c r="C34" s="1470"/>
      <c r="D34" s="1470"/>
      <c r="E34" s="1470"/>
      <c r="F34" s="1470"/>
      <c r="G34" s="1470"/>
      <c r="H34" s="1470"/>
      <c r="I34" s="1470"/>
      <c r="J34" s="1470"/>
      <c r="K34" s="1471"/>
      <c r="L34" s="1464" t="s">
        <v>3280</v>
      </c>
      <c r="M34" s="1465"/>
      <c r="N34" s="1465"/>
      <c r="O34" s="1465"/>
      <c r="P34" s="1465"/>
      <c r="Q34" s="1465"/>
      <c r="R34" s="1465"/>
      <c r="S34" s="1465"/>
      <c r="T34" s="1465"/>
      <c r="U34" s="1465"/>
      <c r="V34" s="1465"/>
      <c r="W34" s="1465"/>
      <c r="X34" s="1465"/>
      <c r="Y34" s="1465"/>
      <c r="Z34" s="1465"/>
      <c r="AA34" s="1465"/>
      <c r="AB34" s="1465"/>
      <c r="AC34" s="1465"/>
      <c r="AD34" s="1465"/>
      <c r="AE34" s="1465"/>
      <c r="AF34" s="1465"/>
      <c r="AG34" s="1465"/>
      <c r="AH34" s="1465"/>
      <c r="AI34" s="1465"/>
      <c r="AJ34" s="1465"/>
      <c r="AK34" s="1465"/>
      <c r="AL34" s="1465"/>
      <c r="AM34" s="1465"/>
      <c r="AN34" s="1465"/>
      <c r="AO34" s="1465"/>
      <c r="AP34" s="1465"/>
      <c r="AQ34" s="1465"/>
      <c r="AR34" s="1465"/>
      <c r="AS34" s="1465"/>
      <c r="AT34" s="1465"/>
      <c r="AU34" s="1465"/>
      <c r="AV34" s="1465"/>
      <c r="AW34" s="1465"/>
      <c r="AX34" s="1465"/>
      <c r="AY34" s="1465"/>
      <c r="AZ34" s="1465"/>
      <c r="BA34" s="1465" t="str">
        <f>MID(SUVAHAVUJ!AF72,1,1)</f>
        <v xml:space="preserve"> </v>
      </c>
      <c r="BB34" s="1465"/>
      <c r="BC34" s="1465"/>
      <c r="BD34" s="1465"/>
      <c r="BE34" s="1465"/>
      <c r="BF34" s="1465"/>
      <c r="BG34" s="1465" t="str">
        <f>MID(SUVAHAVUJ!AF72,2,1)</f>
        <v xml:space="preserve"> </v>
      </c>
      <c r="BH34" s="1465"/>
      <c r="BI34" s="1465"/>
      <c r="BJ34" s="1465"/>
      <c r="BK34" s="1465"/>
      <c r="BL34" s="1465" t="str">
        <f>MID(SUVAHAVUJ!AF72,3,1)</f>
        <v xml:space="preserve"> </v>
      </c>
      <c r="BM34" s="1465"/>
      <c r="BN34" s="1465"/>
      <c r="BO34" s="1465"/>
      <c r="BP34" s="1465"/>
      <c r="BQ34" s="1465"/>
      <c r="BR34" s="1465" t="str">
        <f>MID(SUVAHAVUJ!AF72,4,1)</f>
        <v xml:space="preserve"> </v>
      </c>
      <c r="BS34" s="1465"/>
      <c r="BT34" s="1465"/>
      <c r="BU34" s="1465"/>
      <c r="BV34" s="1465"/>
      <c r="BW34" s="1466" t="s">
        <v>2209</v>
      </c>
      <c r="BX34" s="1467"/>
      <c r="BY34" s="1467"/>
      <c r="BZ34" s="1467"/>
      <c r="CA34" s="1467"/>
      <c r="CB34" s="1467"/>
      <c r="CC34" s="1467" t="str">
        <f>MID(SUVAHAVUJ!AF72,6,1)</f>
        <v xml:space="preserve"> </v>
      </c>
      <c r="CD34" s="1468"/>
      <c r="CE34" s="1301" t="str">
        <f>MID(SUVAHAVUJ!AF90,1,1)</f>
        <v xml:space="preserve"> </v>
      </c>
      <c r="CF34" s="1301"/>
      <c r="CG34" s="1301"/>
      <c r="CH34" s="1301"/>
      <c r="CI34" s="1301"/>
      <c r="CJ34" s="1301" t="str">
        <f>MID(SUVAHAVUJ!AF90,2,1)</f>
        <v xml:space="preserve"> </v>
      </c>
      <c r="CK34" s="1301"/>
      <c r="CL34" s="1301"/>
      <c r="CM34" s="1301"/>
      <c r="CN34" s="1301"/>
      <c r="CO34" s="1301"/>
      <c r="CP34" s="1301" t="str">
        <f>MID(SUVAHAVUJ!AF90,3,1)</f>
        <v xml:space="preserve"> </v>
      </c>
      <c r="CQ34" s="1301"/>
      <c r="CR34" s="1301"/>
      <c r="CS34" s="1301"/>
      <c r="CT34" s="1301"/>
      <c r="CU34" s="1301" t="str">
        <f>MID(SUVAHAVUJ!AF90,4,1)</f>
        <v xml:space="preserve"> </v>
      </c>
      <c r="CV34" s="1301"/>
      <c r="CW34" s="1301"/>
      <c r="CX34" s="1301"/>
      <c r="CY34" s="1301"/>
      <c r="CZ34" s="1301"/>
      <c r="DA34" s="1301" t="str">
        <f>MID(SUVAHAVUJ!AF90,5,1)</f>
        <v xml:space="preserve"> </v>
      </c>
      <c r="DB34" s="1301"/>
      <c r="DC34" s="1301"/>
      <c r="DD34" s="1301"/>
      <c r="DE34" s="1301"/>
      <c r="DF34" s="1301" t="str">
        <f>MID(SUVAHAVUJ!AF90,6,1)</f>
        <v xml:space="preserve"> </v>
      </c>
      <c r="DG34" s="1301"/>
      <c r="DH34" s="1301"/>
      <c r="DI34" s="1301"/>
      <c r="DJ34" s="1301"/>
      <c r="DK34" s="1301"/>
      <c r="DL34" s="1301" t="str">
        <f>MID(SUVAHAVUJ!AF90,7,1)</f>
        <v xml:space="preserve"> </v>
      </c>
      <c r="DM34" s="1301"/>
      <c r="DN34" s="1301"/>
      <c r="DO34" s="1301"/>
      <c r="DP34" s="1301"/>
      <c r="DQ34" s="1301"/>
      <c r="DR34" s="1301" t="str">
        <f>MID(SUVAHAVUJ!AF90,8,1)</f>
        <v>5</v>
      </c>
      <c r="DS34" s="1301"/>
      <c r="DT34" s="1301"/>
      <c r="DU34" s="1301"/>
      <c r="DV34" s="1301"/>
      <c r="DW34" s="1434" t="str">
        <f>MID(SUVAHAVUJ!AF90,9,1)</f>
        <v>6</v>
      </c>
      <c r="DX34" s="1434"/>
      <c r="DY34" s="1434"/>
      <c r="DZ34" s="1434"/>
      <c r="EA34" s="1434"/>
      <c r="EB34" s="1434"/>
      <c r="EC34" s="1434" t="str">
        <f>MID(SUVAHAVUJ!AF90,10,1)</f>
        <v>4</v>
      </c>
      <c r="ED34" s="1434"/>
      <c r="EE34" s="1434"/>
      <c r="EF34" s="1434"/>
      <c r="EG34" s="1434"/>
      <c r="EH34" s="1301" t="str">
        <f>MID(SUVAHAVUJ!AF90,11,1)</f>
        <v>3</v>
      </c>
      <c r="EI34" s="1301"/>
      <c r="EJ34" s="1301"/>
      <c r="EK34" s="1301"/>
      <c r="EL34" s="1301"/>
      <c r="EM34" s="1304"/>
      <c r="EN34" s="486"/>
      <c r="EO34" s="487"/>
      <c r="EP34" s="1301" t="str">
        <f>MID(SUVAHAVUJ!AG90,1,1)</f>
        <v xml:space="preserve"> </v>
      </c>
      <c r="EQ34" s="1301"/>
      <c r="ER34" s="1301"/>
      <c r="ES34" s="1301"/>
      <c r="ET34" s="1301"/>
      <c r="EU34" s="1301"/>
      <c r="EV34" s="1301" t="str">
        <f>MID(SUVAHAVUJ!AG90,2,1)</f>
        <v xml:space="preserve"> </v>
      </c>
      <c r="EW34" s="1301"/>
      <c r="EX34" s="1301"/>
      <c r="EY34" s="1301"/>
      <c r="EZ34" s="1301"/>
      <c r="FA34" s="1301" t="str">
        <f>MID(SUVAHAVUJ!AG90,3,1)</f>
        <v xml:space="preserve"> </v>
      </c>
      <c r="FB34" s="1301"/>
      <c r="FC34" s="1301"/>
      <c r="FD34" s="1301"/>
      <c r="FE34" s="1301"/>
      <c r="FF34" s="1301"/>
      <c r="FG34" s="1301" t="str">
        <f>MID(SUVAHAVUJ!AG90,4,1)</f>
        <v xml:space="preserve"> </v>
      </c>
      <c r="FH34" s="1301"/>
      <c r="FI34" s="1301"/>
      <c r="FJ34" s="1301"/>
      <c r="FK34" s="1301"/>
      <c r="FL34" s="1302" t="str">
        <f>MID(SUVAHAVUJ!AG90,5,1)</f>
        <v xml:space="preserve"> </v>
      </c>
      <c r="FM34" s="1302"/>
      <c r="FN34" s="1302"/>
      <c r="FO34" s="1302"/>
      <c r="FP34" s="1302"/>
      <c r="FQ34" s="1302"/>
      <c r="FR34" s="1302" t="str">
        <f>MID(SUVAHAVUJ!AG90,6,1)</f>
        <v xml:space="preserve"> </v>
      </c>
      <c r="FS34" s="1302"/>
      <c r="FT34" s="1302"/>
      <c r="FU34" s="1302"/>
      <c r="FV34" s="1302"/>
      <c r="FW34" s="1432" t="str">
        <f>MID(SUVAHAVUJ!AG90,7,1)</f>
        <v xml:space="preserve"> </v>
      </c>
      <c r="FX34" s="1432"/>
      <c r="FY34" s="1432"/>
      <c r="FZ34" s="1432"/>
      <c r="GA34" s="1432"/>
      <c r="GB34" s="1432"/>
      <c r="GC34" s="1432" t="str">
        <f>MID(SUVAHAVUJ!AG90,8,1)</f>
        <v>5</v>
      </c>
      <c r="GD34" s="1432"/>
      <c r="GE34" s="1432"/>
      <c r="GF34" s="1432"/>
      <c r="GG34" s="1432"/>
      <c r="GH34" s="1432" t="str">
        <f>MID(SUVAHAVUJ!AG90,9,1)</f>
        <v>6</v>
      </c>
      <c r="GI34" s="1432"/>
      <c r="GJ34" s="1432"/>
      <c r="GK34" s="1432"/>
      <c r="GL34" s="1432"/>
      <c r="GM34" s="1432"/>
      <c r="GN34" s="1432" t="str">
        <f>MID(SUVAHAVUJ!AG90,10,1)</f>
        <v>4</v>
      </c>
      <c r="GO34" s="1432"/>
      <c r="GP34" s="1432"/>
      <c r="GQ34" s="1432"/>
      <c r="GR34" s="1432"/>
      <c r="GS34" s="1432" t="str">
        <f>MID(SUVAHAVUJ!AG90,11,1)</f>
        <v>3</v>
      </c>
      <c r="GT34" s="1432"/>
      <c r="GU34" s="1432"/>
      <c r="GV34" s="1432"/>
      <c r="GW34" s="1433"/>
    </row>
    <row r="35" spans="1:205" ht="21.6" customHeight="1" thickBot="1" x14ac:dyDescent="0.25">
      <c r="A35" s="142"/>
      <c r="B35" s="1461" t="s">
        <v>2369</v>
      </c>
      <c r="C35" s="1462"/>
      <c r="D35" s="1462"/>
      <c r="E35" s="1462"/>
      <c r="F35" s="1462"/>
      <c r="G35" s="1462"/>
      <c r="H35" s="1462"/>
      <c r="I35" s="1462"/>
      <c r="J35" s="1462"/>
      <c r="K35" s="1463"/>
      <c r="L35" s="1472" t="s">
        <v>3281</v>
      </c>
      <c r="M35" s="1473"/>
      <c r="N35" s="1473"/>
      <c r="O35" s="1473"/>
      <c r="P35" s="1473"/>
      <c r="Q35" s="1473"/>
      <c r="R35" s="1473"/>
      <c r="S35" s="1473"/>
      <c r="T35" s="1473"/>
      <c r="U35" s="1473"/>
      <c r="V35" s="1473"/>
      <c r="W35" s="1473"/>
      <c r="X35" s="1473"/>
      <c r="Y35" s="1473"/>
      <c r="Z35" s="1473"/>
      <c r="AA35" s="1473"/>
      <c r="AB35" s="1473"/>
      <c r="AC35" s="1473"/>
      <c r="AD35" s="1473"/>
      <c r="AE35" s="1473"/>
      <c r="AF35" s="1473"/>
      <c r="AG35" s="1473"/>
      <c r="AH35" s="1473"/>
      <c r="AI35" s="1473"/>
      <c r="AJ35" s="1473"/>
      <c r="AK35" s="1473"/>
      <c r="AL35" s="1473"/>
      <c r="AM35" s="1473"/>
      <c r="AN35" s="1473"/>
      <c r="AO35" s="1473"/>
      <c r="AP35" s="1473"/>
      <c r="AQ35" s="1473"/>
      <c r="AR35" s="1473"/>
      <c r="AS35" s="1473"/>
      <c r="AT35" s="1473"/>
      <c r="AU35" s="1473"/>
      <c r="AV35" s="1473"/>
      <c r="AW35" s="1473"/>
      <c r="AX35" s="1473"/>
      <c r="AY35" s="1473"/>
      <c r="AZ35" s="1473"/>
      <c r="BA35" s="1473"/>
      <c r="BB35" s="1473"/>
      <c r="BC35" s="1473"/>
      <c r="BD35" s="1473"/>
      <c r="BE35" s="1473"/>
      <c r="BF35" s="1473"/>
      <c r="BG35" s="1473"/>
      <c r="BH35" s="1473"/>
      <c r="BI35" s="1473"/>
      <c r="BJ35" s="1473"/>
      <c r="BK35" s="1473"/>
      <c r="BL35" s="1473"/>
      <c r="BM35" s="1473"/>
      <c r="BN35" s="1473"/>
      <c r="BO35" s="1473"/>
      <c r="BP35" s="1473"/>
      <c r="BQ35" s="1473"/>
      <c r="BR35" s="1473"/>
      <c r="BS35" s="1473"/>
      <c r="BT35" s="1473"/>
      <c r="BU35" s="1473"/>
      <c r="BV35" s="1473"/>
      <c r="BW35" s="1474" t="s">
        <v>2210</v>
      </c>
      <c r="BX35" s="1475"/>
      <c r="BY35" s="1475"/>
      <c r="BZ35" s="1475"/>
      <c r="CA35" s="1475"/>
      <c r="CB35" s="1475"/>
      <c r="CC35" s="1475"/>
      <c r="CD35" s="1476"/>
      <c r="CE35" s="1301" t="str">
        <f>MID(SUVAHAVUJ!AF91,1,1)</f>
        <v xml:space="preserve"> </v>
      </c>
      <c r="CF35" s="1301"/>
      <c r="CG35" s="1301"/>
      <c r="CH35" s="1301"/>
      <c r="CI35" s="1301"/>
      <c r="CJ35" s="1301" t="str">
        <f>MID(SUVAHAVUJ!AF91,2,1)</f>
        <v xml:space="preserve"> </v>
      </c>
      <c r="CK35" s="1301"/>
      <c r="CL35" s="1301"/>
      <c r="CM35" s="1301"/>
      <c r="CN35" s="1301"/>
      <c r="CO35" s="1301"/>
      <c r="CP35" s="1301" t="str">
        <f>MID(SUVAHAVUJ!AF91,3,1)</f>
        <v xml:space="preserve"> </v>
      </c>
      <c r="CQ35" s="1301"/>
      <c r="CR35" s="1301"/>
      <c r="CS35" s="1301"/>
      <c r="CT35" s="1301"/>
      <c r="CU35" s="1301" t="str">
        <f>MID(SUVAHAVUJ!AF91,4,1)</f>
        <v xml:space="preserve"> </v>
      </c>
      <c r="CV35" s="1301"/>
      <c r="CW35" s="1301"/>
      <c r="CX35" s="1301"/>
      <c r="CY35" s="1301"/>
      <c r="CZ35" s="1301"/>
      <c r="DA35" s="1301" t="str">
        <f>MID(SUVAHAVUJ!AF91,5,1)</f>
        <v xml:space="preserve"> </v>
      </c>
      <c r="DB35" s="1301"/>
      <c r="DC35" s="1301"/>
      <c r="DD35" s="1301"/>
      <c r="DE35" s="1301"/>
      <c r="DF35" s="1301" t="str">
        <f>MID(SUVAHAVUJ!AF91,6,1)</f>
        <v xml:space="preserve"> </v>
      </c>
      <c r="DG35" s="1301"/>
      <c r="DH35" s="1301"/>
      <c r="DI35" s="1301"/>
      <c r="DJ35" s="1301"/>
      <c r="DK35" s="1301"/>
      <c r="DL35" s="1301" t="str">
        <f>MID(SUVAHAVUJ!AF91,7,1)</f>
        <v xml:space="preserve"> </v>
      </c>
      <c r="DM35" s="1301"/>
      <c r="DN35" s="1301"/>
      <c r="DO35" s="1301"/>
      <c r="DP35" s="1301"/>
      <c r="DQ35" s="1301"/>
      <c r="DR35" s="1301" t="str">
        <f>MID(SUVAHAVUJ!AF91,8,1)</f>
        <v xml:space="preserve"> </v>
      </c>
      <c r="DS35" s="1301"/>
      <c r="DT35" s="1301"/>
      <c r="DU35" s="1301"/>
      <c r="DV35" s="1301"/>
      <c r="DW35" s="1434" t="str">
        <f>MID(SUVAHAVUJ!AF91,9,1)</f>
        <v xml:space="preserve"> </v>
      </c>
      <c r="DX35" s="1434"/>
      <c r="DY35" s="1434"/>
      <c r="DZ35" s="1434"/>
      <c r="EA35" s="1434"/>
      <c r="EB35" s="1434"/>
      <c r="EC35" s="1434" t="str">
        <f>MID(SUVAHAVUJ!AF91,10,1)</f>
        <v xml:space="preserve"> </v>
      </c>
      <c r="ED35" s="1434"/>
      <c r="EE35" s="1434"/>
      <c r="EF35" s="1434"/>
      <c r="EG35" s="1434"/>
      <c r="EH35" s="1301" t="str">
        <f>MID(SUVAHAVUJ!AF91,11,1)</f>
        <v>0</v>
      </c>
      <c r="EI35" s="1301"/>
      <c r="EJ35" s="1301"/>
      <c r="EK35" s="1301"/>
      <c r="EL35" s="1301"/>
      <c r="EM35" s="1304"/>
      <c r="EN35" s="509"/>
      <c r="EO35" s="510"/>
      <c r="EP35" s="1301" t="str">
        <f>MID(SUVAHAVUJ!AG91,1,1)</f>
        <v xml:space="preserve"> </v>
      </c>
      <c r="EQ35" s="1301"/>
      <c r="ER35" s="1301"/>
      <c r="ES35" s="1301"/>
      <c r="ET35" s="1301"/>
      <c r="EU35" s="1301"/>
      <c r="EV35" s="1301" t="str">
        <f>MID(SUVAHAVUJ!AG91,2,1)</f>
        <v xml:space="preserve"> </v>
      </c>
      <c r="EW35" s="1301"/>
      <c r="EX35" s="1301"/>
      <c r="EY35" s="1301"/>
      <c r="EZ35" s="1301"/>
      <c r="FA35" s="1301" t="str">
        <f>MID(SUVAHAVUJ!AG91,3,1)</f>
        <v xml:space="preserve"> </v>
      </c>
      <c r="FB35" s="1301"/>
      <c r="FC35" s="1301"/>
      <c r="FD35" s="1301"/>
      <c r="FE35" s="1301"/>
      <c r="FF35" s="1301"/>
      <c r="FG35" s="1301" t="str">
        <f>MID(SUVAHAVUJ!AG91,4,1)</f>
        <v xml:space="preserve"> </v>
      </c>
      <c r="FH35" s="1301"/>
      <c r="FI35" s="1301"/>
      <c r="FJ35" s="1301"/>
      <c r="FK35" s="1301"/>
      <c r="FL35" s="1302" t="str">
        <f>MID(SUVAHAVUJ!AG91,5,1)</f>
        <v xml:space="preserve"> </v>
      </c>
      <c r="FM35" s="1302"/>
      <c r="FN35" s="1302"/>
      <c r="FO35" s="1302"/>
      <c r="FP35" s="1302"/>
      <c r="FQ35" s="1302"/>
      <c r="FR35" s="1302" t="str">
        <f>MID(SUVAHAVUJ!AG91,6,1)</f>
        <v xml:space="preserve"> </v>
      </c>
      <c r="FS35" s="1302"/>
      <c r="FT35" s="1302"/>
      <c r="FU35" s="1302"/>
      <c r="FV35" s="1302"/>
      <c r="FW35" s="1432" t="str">
        <f>MID(SUVAHAVUJ!AG91,7,1)</f>
        <v xml:space="preserve"> </v>
      </c>
      <c r="FX35" s="1432"/>
      <c r="FY35" s="1432"/>
      <c r="FZ35" s="1432"/>
      <c r="GA35" s="1432"/>
      <c r="GB35" s="1432"/>
      <c r="GC35" s="1432" t="str">
        <f>MID(SUVAHAVUJ!AG91,8,1)</f>
        <v xml:space="preserve"> </v>
      </c>
      <c r="GD35" s="1432"/>
      <c r="GE35" s="1432"/>
      <c r="GF35" s="1432"/>
      <c r="GG35" s="1432"/>
      <c r="GH35" s="1432" t="str">
        <f>MID(SUVAHAVUJ!AG91,9,1)</f>
        <v xml:space="preserve"> </v>
      </c>
      <c r="GI35" s="1432"/>
      <c r="GJ35" s="1432"/>
      <c r="GK35" s="1432"/>
      <c r="GL35" s="1432"/>
      <c r="GM35" s="1432"/>
      <c r="GN35" s="1432" t="str">
        <f>MID(SUVAHAVUJ!AG91,10,1)</f>
        <v xml:space="preserve"> </v>
      </c>
      <c r="GO35" s="1432"/>
      <c r="GP35" s="1432"/>
      <c r="GQ35" s="1432"/>
      <c r="GR35" s="1432"/>
      <c r="GS35" s="1432" t="str">
        <f>MID(SUVAHAVUJ!AG91,11,1)</f>
        <v>0</v>
      </c>
      <c r="GT35" s="1432"/>
      <c r="GU35" s="1432"/>
      <c r="GV35" s="1432"/>
      <c r="GW35" s="1433"/>
    </row>
    <row r="36" spans="1:205" ht="12.75" customHeight="1" thickBot="1" x14ac:dyDescent="0.25">
      <c r="A36" s="490"/>
      <c r="B36" s="490"/>
      <c r="C36" s="490"/>
      <c r="D36" s="490"/>
      <c r="E36" s="490"/>
      <c r="F36" s="490"/>
      <c r="G36" s="490"/>
      <c r="H36" s="490"/>
      <c r="I36" s="490"/>
      <c r="J36" s="490"/>
      <c r="K36" s="490"/>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501"/>
      <c r="GR36" s="501"/>
      <c r="GS36" s="501"/>
      <c r="GT36" s="501"/>
      <c r="GU36" s="501"/>
      <c r="GV36" s="501"/>
      <c r="GW36" s="502"/>
    </row>
    <row r="37" spans="1:205" ht="9" customHeight="1" x14ac:dyDescent="0.2">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c r="ED37" s="142"/>
      <c r="EE37" s="142"/>
      <c r="EF37" s="142"/>
      <c r="EG37" s="142"/>
      <c r="EH37" s="142"/>
      <c r="EI37" s="142"/>
      <c r="EJ37" s="142"/>
      <c r="EK37" s="142"/>
      <c r="EL37" s="142"/>
      <c r="EM37" s="142"/>
      <c r="EN37" s="142"/>
      <c r="EO37" s="142"/>
      <c r="EP37" s="142"/>
      <c r="EQ37" s="142"/>
      <c r="ER37" s="142"/>
      <c r="ES37" s="142"/>
      <c r="ET37" s="142"/>
      <c r="EU37" s="142"/>
      <c r="EV37" s="142"/>
      <c r="EW37" s="142"/>
      <c r="EX37" s="142"/>
      <c r="EY37" s="142"/>
      <c r="EZ37" s="142"/>
      <c r="FA37" s="142"/>
      <c r="FB37" s="142"/>
      <c r="FC37" s="142"/>
      <c r="FD37" s="142"/>
      <c r="FE37" s="142"/>
      <c r="FF37" s="142"/>
      <c r="FG37" s="142"/>
      <c r="FH37" s="142"/>
      <c r="FI37" s="142"/>
      <c r="FJ37" s="142"/>
      <c r="FK37" s="142"/>
      <c r="FL37" s="142"/>
      <c r="FM37" s="142"/>
      <c r="FN37" s="142"/>
      <c r="FO37" s="142"/>
      <c r="FP37" s="142"/>
      <c r="FQ37" s="142"/>
      <c r="FR37" s="142"/>
      <c r="FS37" s="142"/>
      <c r="FT37" s="142"/>
      <c r="FU37" s="142"/>
      <c r="FV37" s="142"/>
      <c r="FW37" s="142"/>
      <c r="FX37" s="142"/>
      <c r="FY37" s="142"/>
      <c r="FZ37" s="142"/>
      <c r="GA37" s="142"/>
      <c r="GB37" s="142"/>
      <c r="GC37" s="142"/>
      <c r="GD37" s="142"/>
      <c r="GE37" s="142"/>
      <c r="GF37" s="142"/>
      <c r="GG37" s="142"/>
      <c r="GH37" s="142"/>
      <c r="GI37" s="142"/>
      <c r="GJ37" s="142"/>
      <c r="GK37" s="142"/>
      <c r="GL37" s="142"/>
      <c r="GM37" s="142"/>
      <c r="GN37" s="142"/>
      <c r="GO37" s="142"/>
      <c r="GP37" s="142"/>
      <c r="GQ37" s="142"/>
      <c r="GR37" s="142"/>
      <c r="GS37" s="142"/>
      <c r="GT37" s="142"/>
      <c r="GU37" s="142"/>
    </row>
    <row r="38" spans="1:205" ht="3.75" customHeight="1" x14ac:dyDescent="0.2">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c r="GF38" s="142"/>
      <c r="GG38" s="142"/>
      <c r="GH38" s="142"/>
      <c r="GI38" s="142"/>
      <c r="GJ38" s="142"/>
      <c r="GK38" s="142"/>
      <c r="GL38" s="142"/>
      <c r="GM38" s="142"/>
      <c r="GN38" s="142"/>
      <c r="GO38" s="142"/>
      <c r="GP38" s="142"/>
      <c r="GQ38" s="142"/>
      <c r="GR38" s="142"/>
      <c r="GS38" s="142"/>
      <c r="GT38" s="142"/>
      <c r="GU38" s="142"/>
    </row>
  </sheetData>
  <mergeCells count="713">
    <mergeCell ref="GC35:GG35"/>
    <mergeCell ref="GH35:GM35"/>
    <mergeCell ref="GN35:GR35"/>
    <mergeCell ref="GS35:GW35"/>
    <mergeCell ref="B6:K6"/>
    <mergeCell ref="J2:AJ2"/>
    <mergeCell ref="EV35:EZ35"/>
    <mergeCell ref="FA35:FF35"/>
    <mergeCell ref="FG35:FK35"/>
    <mergeCell ref="FL35:FQ35"/>
    <mergeCell ref="FR35:FV35"/>
    <mergeCell ref="FW35:GB35"/>
    <mergeCell ref="DL35:DQ35"/>
    <mergeCell ref="DR35:DV35"/>
    <mergeCell ref="DW35:EB35"/>
    <mergeCell ref="EC35:EG35"/>
    <mergeCell ref="EH35:EM35"/>
    <mergeCell ref="EP35:EU35"/>
    <mergeCell ref="EH34:EM34"/>
    <mergeCell ref="B35:K35"/>
    <mergeCell ref="L35:BV35"/>
    <mergeCell ref="BW35:CD35"/>
    <mergeCell ref="CE35:CI35"/>
    <mergeCell ref="CJ35:CO35"/>
    <mergeCell ref="GS33:GW33"/>
    <mergeCell ref="B34:K34"/>
    <mergeCell ref="L34:BV34"/>
    <mergeCell ref="BW34:CD34"/>
    <mergeCell ref="CE34:CI34"/>
    <mergeCell ref="CJ34:CO34"/>
    <mergeCell ref="CP34:CT34"/>
    <mergeCell ref="CU34:CZ34"/>
    <mergeCell ref="DA34:DE34"/>
    <mergeCell ref="DF34:DK34"/>
    <mergeCell ref="FL33:FQ33"/>
    <mergeCell ref="FR33:FV33"/>
    <mergeCell ref="FW33:GB33"/>
    <mergeCell ref="GC33:GG33"/>
    <mergeCell ref="GH33:GM33"/>
    <mergeCell ref="GN33:GR33"/>
    <mergeCell ref="GS34:GW34"/>
    <mergeCell ref="DL33:DQ33"/>
    <mergeCell ref="DR33:DV33"/>
    <mergeCell ref="DW33:EB33"/>
    <mergeCell ref="EC33:EG33"/>
    <mergeCell ref="EH33:EM33"/>
    <mergeCell ref="GN34:GR34"/>
    <mergeCell ref="FG33:FK33"/>
    <mergeCell ref="CP35:CT35"/>
    <mergeCell ref="CU35:CZ35"/>
    <mergeCell ref="DA35:DE35"/>
    <mergeCell ref="DF35:DK35"/>
    <mergeCell ref="B33:K33"/>
    <mergeCell ref="L33:BV33"/>
    <mergeCell ref="BW33:CD33"/>
    <mergeCell ref="CE33:CI33"/>
    <mergeCell ref="CJ33:CO33"/>
    <mergeCell ref="CP33:CT33"/>
    <mergeCell ref="CU33:CZ33"/>
    <mergeCell ref="DA33:DE33"/>
    <mergeCell ref="DF33:DK33"/>
    <mergeCell ref="GN31:GR31"/>
    <mergeCell ref="GS32:GW32"/>
    <mergeCell ref="DL32:DQ32"/>
    <mergeCell ref="DR32:DV32"/>
    <mergeCell ref="DW32:EB32"/>
    <mergeCell ref="CJ31:CO31"/>
    <mergeCell ref="CP31:CT31"/>
    <mergeCell ref="CU31:CZ31"/>
    <mergeCell ref="DA31:DE31"/>
    <mergeCell ref="DF31:DK31"/>
    <mergeCell ref="DL31:DQ31"/>
    <mergeCell ref="DR31:DV31"/>
    <mergeCell ref="DW31:EB31"/>
    <mergeCell ref="EC31:EG31"/>
    <mergeCell ref="EH32:EM32"/>
    <mergeCell ref="B32:K32"/>
    <mergeCell ref="L32:BV32"/>
    <mergeCell ref="BW32:CD32"/>
    <mergeCell ref="CE32:CI32"/>
    <mergeCell ref="CJ32:CO32"/>
    <mergeCell ref="CP32:CT32"/>
    <mergeCell ref="CU32:CZ32"/>
    <mergeCell ref="DA32:DE32"/>
    <mergeCell ref="DF32:DK32"/>
    <mergeCell ref="GS29:GW29"/>
    <mergeCell ref="FL29:FQ29"/>
    <mergeCell ref="FR29:FV29"/>
    <mergeCell ref="FW29:GB29"/>
    <mergeCell ref="GC29:GG29"/>
    <mergeCell ref="GH29:GM29"/>
    <mergeCell ref="GN29:GR29"/>
    <mergeCell ref="GC30:GG30"/>
    <mergeCell ref="GH30:GM30"/>
    <mergeCell ref="GN30:GR30"/>
    <mergeCell ref="GS30:GW30"/>
    <mergeCell ref="EV30:EZ30"/>
    <mergeCell ref="FA30:FF30"/>
    <mergeCell ref="FG30:FK30"/>
    <mergeCell ref="FL30:FQ30"/>
    <mergeCell ref="GS31:GW31"/>
    <mergeCell ref="FL31:FQ31"/>
    <mergeCell ref="FR31:FV31"/>
    <mergeCell ref="FW31:GB31"/>
    <mergeCell ref="B30:K30"/>
    <mergeCell ref="L30:BV30"/>
    <mergeCell ref="BW30:CD30"/>
    <mergeCell ref="CE30:CI30"/>
    <mergeCell ref="CJ30:CO30"/>
    <mergeCell ref="CP30:CT30"/>
    <mergeCell ref="CU30:CZ30"/>
    <mergeCell ref="DA30:DE30"/>
    <mergeCell ref="DF30:DK30"/>
    <mergeCell ref="EH30:EM30"/>
    <mergeCell ref="B31:K31"/>
    <mergeCell ref="L31:BV31"/>
    <mergeCell ref="BW31:CD31"/>
    <mergeCell ref="CE31:CI31"/>
    <mergeCell ref="GC31:GG31"/>
    <mergeCell ref="GH31:GM31"/>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FW28:GB28"/>
    <mergeCell ref="GC28:GG28"/>
    <mergeCell ref="GH28:GM28"/>
    <mergeCell ref="GN28:GR28"/>
    <mergeCell ref="GS28:GW28"/>
    <mergeCell ref="EP28:EU28"/>
    <mergeCell ref="EV28:EZ28"/>
    <mergeCell ref="FA28:FF28"/>
    <mergeCell ref="CJ26:CO26"/>
    <mergeCell ref="CP26:CT26"/>
    <mergeCell ref="CU27:CZ27"/>
    <mergeCell ref="DA27:DE27"/>
    <mergeCell ref="DF27:DK27"/>
    <mergeCell ref="CU26:CZ26"/>
    <mergeCell ref="DA26:DE26"/>
    <mergeCell ref="DF26:DK26"/>
    <mergeCell ref="DL26:DQ26"/>
    <mergeCell ref="DW29:EB29"/>
    <mergeCell ref="FG28:FK28"/>
    <mergeCell ref="B27:K27"/>
    <mergeCell ref="L27:BV27"/>
    <mergeCell ref="BW27:CD27"/>
    <mergeCell ref="CE27:CI27"/>
    <mergeCell ref="CJ27:CO27"/>
    <mergeCell ref="CP27:CT27"/>
    <mergeCell ref="EH28:EM28"/>
    <mergeCell ref="B29:K29"/>
    <mergeCell ref="L29:BV29"/>
    <mergeCell ref="BW29:CD29"/>
    <mergeCell ref="CE29:CI29"/>
    <mergeCell ref="CJ29:CO29"/>
    <mergeCell ref="CP29:CT29"/>
    <mergeCell ref="CU29:CZ29"/>
    <mergeCell ref="DA29:DE29"/>
    <mergeCell ref="DF29:DK29"/>
    <mergeCell ref="B24:K24"/>
    <mergeCell ref="L24:BV24"/>
    <mergeCell ref="BW24:CD24"/>
    <mergeCell ref="CE24:EM24"/>
    <mergeCell ref="EN24:GW24"/>
    <mergeCell ref="B25:K25"/>
    <mergeCell ref="L25:BV25"/>
    <mergeCell ref="BW25:CD25"/>
    <mergeCell ref="EC29:EG29"/>
    <mergeCell ref="EH29:EM29"/>
    <mergeCell ref="EP29:EU29"/>
    <mergeCell ref="EV29:EZ29"/>
    <mergeCell ref="FA29:FF29"/>
    <mergeCell ref="FG29:FK29"/>
    <mergeCell ref="DL29:DQ29"/>
    <mergeCell ref="DR29:DV29"/>
    <mergeCell ref="DR26:DV26"/>
    <mergeCell ref="DW26:EB26"/>
    <mergeCell ref="EC26:EG26"/>
    <mergeCell ref="EH26:EM26"/>
    <mergeCell ref="B26:K26"/>
    <mergeCell ref="L26:BV26"/>
    <mergeCell ref="BW26:CD26"/>
    <mergeCell ref="CE26:CI26"/>
    <mergeCell ref="GC34:GG34"/>
    <mergeCell ref="GH34:GM34"/>
    <mergeCell ref="EP34:EU34"/>
    <mergeCell ref="EV34:EZ34"/>
    <mergeCell ref="FA34:FF34"/>
    <mergeCell ref="GH32:GM32"/>
    <mergeCell ref="GN32:GR32"/>
    <mergeCell ref="FA32:FF32"/>
    <mergeCell ref="FG32:FK32"/>
    <mergeCell ref="FL32:FQ32"/>
    <mergeCell ref="FR32:FV32"/>
    <mergeCell ref="FW32:GB32"/>
    <mergeCell ref="GC32:GG32"/>
    <mergeCell ref="EP32:EU32"/>
    <mergeCell ref="EV32:EZ32"/>
    <mergeCell ref="DL34:DQ34"/>
    <mergeCell ref="DR34:DV34"/>
    <mergeCell ref="DW34:EB34"/>
    <mergeCell ref="EC34:EG34"/>
    <mergeCell ref="EP33:EU33"/>
    <mergeCell ref="EV33:EZ33"/>
    <mergeCell ref="FA33:FF33"/>
    <mergeCell ref="FR30:FV30"/>
    <mergeCell ref="FW30:GB30"/>
    <mergeCell ref="EP30:EU30"/>
    <mergeCell ref="DL30:DQ30"/>
    <mergeCell ref="DR30:DV30"/>
    <mergeCell ref="DW30:EB30"/>
    <mergeCell ref="EC30:EG30"/>
    <mergeCell ref="FG34:FK34"/>
    <mergeCell ref="FL34:FQ34"/>
    <mergeCell ref="FR34:FV34"/>
    <mergeCell ref="FW34:GB34"/>
    <mergeCell ref="EP31:EU31"/>
    <mergeCell ref="EV31:EZ31"/>
    <mergeCell ref="FA31:FF31"/>
    <mergeCell ref="FG31:FK31"/>
    <mergeCell ref="EH31:EM31"/>
    <mergeCell ref="EC32:EG32"/>
    <mergeCell ref="FL28:FQ28"/>
    <mergeCell ref="FR28:FV28"/>
    <mergeCell ref="DL28:DQ28"/>
    <mergeCell ref="DR28:DV28"/>
    <mergeCell ref="DW28:EB28"/>
    <mergeCell ref="EC28:EG28"/>
    <mergeCell ref="EP27:EU27"/>
    <mergeCell ref="EV27:EZ27"/>
    <mergeCell ref="FA27:FF27"/>
    <mergeCell ref="FG27:FK27"/>
    <mergeCell ref="DL27:DQ27"/>
    <mergeCell ref="DR27:DV27"/>
    <mergeCell ref="DW27:EB27"/>
    <mergeCell ref="EC27:EG27"/>
    <mergeCell ref="EH27:EM27"/>
    <mergeCell ref="DW25:EB25"/>
    <mergeCell ref="EC25:EG25"/>
    <mergeCell ref="EH25:EM25"/>
    <mergeCell ref="DF25:DK25"/>
    <mergeCell ref="GN26:GR26"/>
    <mergeCell ref="GS26:GW26"/>
    <mergeCell ref="FG26:FK26"/>
    <mergeCell ref="FL26:FQ26"/>
    <mergeCell ref="FR26:FV26"/>
    <mergeCell ref="FW26:GB26"/>
    <mergeCell ref="GC26:GG26"/>
    <mergeCell ref="GH26:GM26"/>
    <mergeCell ref="EP26:EU26"/>
    <mergeCell ref="EV26:EZ26"/>
    <mergeCell ref="FA26:FF26"/>
    <mergeCell ref="EV25:EZ25"/>
    <mergeCell ref="EP25:EU25"/>
    <mergeCell ref="GC25:GG25"/>
    <mergeCell ref="FW25:GB25"/>
    <mergeCell ref="FR25:FV25"/>
    <mergeCell ref="FL25:FQ25"/>
    <mergeCell ref="FG25:FK25"/>
    <mergeCell ref="FA25:FF25"/>
    <mergeCell ref="DA25:DE25"/>
    <mergeCell ref="CU25:CZ25"/>
    <mergeCell ref="CP25:CT25"/>
    <mergeCell ref="CJ25:CO25"/>
    <mergeCell ref="CE25:CI25"/>
    <mergeCell ref="FO23:FS23"/>
    <mergeCell ref="FT23:GW23"/>
    <mergeCell ref="EH23:EM23"/>
    <mergeCell ref="EN23:ER23"/>
    <mergeCell ref="ES23:EX23"/>
    <mergeCell ref="EY23:FC23"/>
    <mergeCell ref="FD23:FI23"/>
    <mergeCell ref="FJ23:FN23"/>
    <mergeCell ref="CY23:DC23"/>
    <mergeCell ref="DD23:DI23"/>
    <mergeCell ref="DL23:DQ23"/>
    <mergeCell ref="DR23:DV23"/>
    <mergeCell ref="DW23:EB23"/>
    <mergeCell ref="EC23:EG23"/>
    <mergeCell ref="GS25:GW25"/>
    <mergeCell ref="GN25:GR25"/>
    <mergeCell ref="GH25:GM25"/>
    <mergeCell ref="DL25:DQ25"/>
    <mergeCell ref="DR25:DV25"/>
    <mergeCell ref="GS22:GW22"/>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R23:BV23"/>
    <mergeCell ref="BW23:CB23"/>
    <mergeCell ref="CC23:CG23"/>
    <mergeCell ref="CH23:CM23"/>
    <mergeCell ref="CN23:CR23"/>
    <mergeCell ref="CS23:CX23"/>
    <mergeCell ref="GC22:GG22"/>
    <mergeCell ref="GH22:GM22"/>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B21:K22"/>
    <mergeCell ref="L21:AP22"/>
    <mergeCell ref="AQ21:AX22"/>
    <mergeCell ref="BA21:BF21"/>
    <mergeCell ref="BG21:BK21"/>
    <mergeCell ref="FW20:GB20"/>
    <mergeCell ref="GC20:GG20"/>
    <mergeCell ref="GH20:GM20"/>
    <mergeCell ref="GN20:GR20"/>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FO21:FS21"/>
    <mergeCell ref="FT21:GW21"/>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BL13:BQ13"/>
    <mergeCell ref="BR13:BV13"/>
    <mergeCell ref="BW13:CB13"/>
    <mergeCell ref="CC13:CG13"/>
    <mergeCell ref="CH13:CM13"/>
    <mergeCell ref="CN13:CR13"/>
    <mergeCell ref="FW12:GB12"/>
    <mergeCell ref="GC12:GG12"/>
    <mergeCell ref="GH12:GM12"/>
    <mergeCell ref="CC12:CG12"/>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E6:DI6"/>
    <mergeCell ref="DJ6:FB6"/>
    <mergeCell ref="FC6:GW6"/>
    <mergeCell ref="AK2:AR2"/>
    <mergeCell ref="AT2:CS2"/>
    <mergeCell ref="CW2:DC2"/>
    <mergeCell ref="DE2:EU2"/>
    <mergeCell ref="B4:K4"/>
    <mergeCell ref="L4:AP6"/>
    <mergeCell ref="AQ4:AX6"/>
    <mergeCell ref="AY4:FB4"/>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45"/>
      <c r="C2" s="503"/>
      <c r="D2" s="503"/>
      <c r="E2" s="503"/>
      <c r="F2" s="503"/>
      <c r="G2" s="503"/>
      <c r="H2" s="503"/>
      <c r="J2" s="1359" t="s">
        <v>3317</v>
      </c>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59"/>
      <c r="AJ2" s="1360"/>
      <c r="AK2" s="1336" t="s">
        <v>826</v>
      </c>
      <c r="AL2" s="1337"/>
      <c r="AM2" s="1337"/>
      <c r="AN2" s="1337"/>
      <c r="AO2" s="1337"/>
      <c r="AP2" s="1337"/>
      <c r="AQ2" s="1337"/>
      <c r="AR2" s="1337"/>
      <c r="AS2" s="496"/>
      <c r="AT2" s="1334" t="str">
        <f>'002'!$AT$2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34" t="str">
        <f>'002'!$DE$2</f>
        <v>31646751</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503"/>
      <c r="GR2" s="503"/>
      <c r="GS2" s="503"/>
      <c r="GT2" s="503"/>
      <c r="GU2" s="503"/>
      <c r="GV2" s="503"/>
      <c r="GW2" s="504"/>
    </row>
    <row r="3" spans="2:205" ht="3" customHeight="1" x14ac:dyDescent="0.2"/>
    <row r="4" spans="2:205" s="142" customFormat="1" ht="2.25" customHeight="1" thickBot="1" x14ac:dyDescent="0.25">
      <c r="B4" s="480"/>
      <c r="C4" s="480"/>
      <c r="D4" s="480"/>
      <c r="E4" s="480"/>
      <c r="F4" s="480"/>
      <c r="G4" s="480"/>
      <c r="H4" s="480"/>
      <c r="I4" s="480"/>
      <c r="J4" s="480"/>
      <c r="K4" s="480"/>
      <c r="L4" s="481"/>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3"/>
      <c r="AR4" s="483"/>
      <c r="AS4" s="483"/>
      <c r="AT4" s="483"/>
      <c r="AU4" s="483"/>
      <c r="AV4" s="483"/>
      <c r="AW4" s="483"/>
      <c r="AX4" s="483"/>
      <c r="AY4" s="484"/>
      <c r="AZ4" s="485"/>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31"/>
      <c r="DJ4" s="484"/>
      <c r="DK4" s="485"/>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8"/>
      <c r="FP4" s="1428"/>
      <c r="FQ4" s="1428"/>
      <c r="FR4" s="1428"/>
      <c r="FS4" s="1429"/>
      <c r="FT4" s="1430"/>
      <c r="FU4" s="1430"/>
      <c r="FV4" s="1430"/>
      <c r="FW4" s="1430"/>
      <c r="FX4" s="1430"/>
      <c r="FY4" s="1430"/>
      <c r="FZ4" s="1430"/>
      <c r="GA4" s="1430"/>
      <c r="GB4" s="1430"/>
      <c r="GC4" s="1430"/>
      <c r="GD4" s="1430"/>
      <c r="GE4" s="1430"/>
      <c r="GF4" s="1430"/>
      <c r="GG4" s="1430"/>
      <c r="GH4" s="1430"/>
      <c r="GI4" s="1430"/>
      <c r="GJ4" s="1430"/>
      <c r="GK4" s="1430"/>
      <c r="GL4" s="1430"/>
      <c r="GM4" s="1430"/>
      <c r="GN4" s="1430"/>
      <c r="GO4" s="1430"/>
      <c r="GP4" s="1430"/>
      <c r="GQ4" s="1430"/>
      <c r="GR4" s="1430"/>
      <c r="GS4" s="1430"/>
      <c r="GT4" s="1430"/>
      <c r="GU4" s="1430"/>
      <c r="GV4" s="1430"/>
      <c r="GW4" s="1430"/>
    </row>
    <row r="5" spans="2:205" ht="25.5" customHeight="1" x14ac:dyDescent="0.2">
      <c r="B5" s="1435" t="s">
        <v>3273</v>
      </c>
      <c r="C5" s="1436"/>
      <c r="D5" s="1436"/>
      <c r="E5" s="1436"/>
      <c r="F5" s="1436"/>
      <c r="G5" s="1436"/>
      <c r="H5" s="1436"/>
      <c r="I5" s="1436"/>
      <c r="J5" s="1436"/>
      <c r="K5" s="1437"/>
      <c r="L5" s="1438" t="s">
        <v>3275</v>
      </c>
      <c r="M5" s="1439"/>
      <c r="N5" s="1439"/>
      <c r="O5" s="1439"/>
      <c r="P5" s="1439"/>
      <c r="Q5" s="1439"/>
      <c r="R5" s="1439"/>
      <c r="S5" s="1439"/>
      <c r="T5" s="1439"/>
      <c r="U5" s="1439"/>
      <c r="V5" s="1439"/>
      <c r="W5" s="1439"/>
      <c r="X5" s="1439"/>
      <c r="Y5" s="1439"/>
      <c r="Z5" s="1439"/>
      <c r="AA5" s="1439"/>
      <c r="AB5" s="1439"/>
      <c r="AC5" s="1439"/>
      <c r="AD5" s="1439"/>
      <c r="AE5" s="1439"/>
      <c r="AF5" s="1439"/>
      <c r="AG5" s="1439"/>
      <c r="AH5" s="1439"/>
      <c r="AI5" s="1439"/>
      <c r="AJ5" s="1439"/>
      <c r="AK5" s="1439"/>
      <c r="AL5" s="1439"/>
      <c r="AM5" s="1439"/>
      <c r="AN5" s="1439"/>
      <c r="AO5" s="1439"/>
      <c r="AP5" s="1439"/>
      <c r="AQ5" s="1439"/>
      <c r="AR5" s="1439"/>
      <c r="AS5" s="1439"/>
      <c r="AT5" s="1439"/>
      <c r="AU5" s="1439"/>
      <c r="AV5" s="1439"/>
      <c r="AW5" s="1439"/>
      <c r="AX5" s="1439"/>
      <c r="AY5" s="1439"/>
      <c r="AZ5" s="1439"/>
      <c r="BA5" s="1439"/>
      <c r="BB5" s="1439"/>
      <c r="BC5" s="1439"/>
      <c r="BD5" s="1439"/>
      <c r="BE5" s="1439"/>
      <c r="BF5" s="1439"/>
      <c r="BG5" s="1439"/>
      <c r="BH5" s="1439"/>
      <c r="BI5" s="1439"/>
      <c r="BJ5" s="1439"/>
      <c r="BK5" s="1439"/>
      <c r="BL5" s="1439"/>
      <c r="BM5" s="1439"/>
      <c r="BN5" s="1439"/>
      <c r="BO5" s="1439"/>
      <c r="BP5" s="1439"/>
      <c r="BQ5" s="1439"/>
      <c r="BR5" s="1439"/>
      <c r="BS5" s="1439"/>
      <c r="BT5" s="1439"/>
      <c r="BU5" s="1439"/>
      <c r="BV5" s="1440"/>
      <c r="BW5" s="1441" t="s">
        <v>3274</v>
      </c>
      <c r="BX5" s="1442"/>
      <c r="BY5" s="1442"/>
      <c r="BZ5" s="1442"/>
      <c r="CA5" s="1442"/>
      <c r="CB5" s="1442"/>
      <c r="CC5" s="1442"/>
      <c r="CD5" s="1443"/>
      <c r="CE5" s="1444" t="s">
        <v>3266</v>
      </c>
      <c r="CF5" s="1445"/>
      <c r="CG5" s="1445"/>
      <c r="CH5" s="1445"/>
      <c r="CI5" s="1445"/>
      <c r="CJ5" s="1445"/>
      <c r="CK5" s="1445"/>
      <c r="CL5" s="1445"/>
      <c r="CM5" s="1445"/>
      <c r="CN5" s="1445"/>
      <c r="CO5" s="1445"/>
      <c r="CP5" s="1445"/>
      <c r="CQ5" s="1445"/>
      <c r="CR5" s="1445"/>
      <c r="CS5" s="1445"/>
      <c r="CT5" s="1445"/>
      <c r="CU5" s="1445"/>
      <c r="CV5" s="1445"/>
      <c r="CW5" s="1445"/>
      <c r="CX5" s="1445"/>
      <c r="CY5" s="1445"/>
      <c r="CZ5" s="1445"/>
      <c r="DA5" s="1445"/>
      <c r="DB5" s="1445"/>
      <c r="DC5" s="1445"/>
      <c r="DD5" s="1445"/>
      <c r="DE5" s="1445"/>
      <c r="DF5" s="1445"/>
      <c r="DG5" s="1445"/>
      <c r="DH5" s="1445"/>
      <c r="DI5" s="1445"/>
      <c r="DJ5" s="1445"/>
      <c r="DK5" s="1445"/>
      <c r="DL5" s="1445"/>
      <c r="DM5" s="1445"/>
      <c r="DN5" s="1445"/>
      <c r="DO5" s="1445"/>
      <c r="DP5" s="1445"/>
      <c r="DQ5" s="1445"/>
      <c r="DR5" s="1445"/>
      <c r="DS5" s="1445"/>
      <c r="DT5" s="1445"/>
      <c r="DU5" s="1445"/>
      <c r="DV5" s="1445"/>
      <c r="DW5" s="1445"/>
      <c r="DX5" s="1445"/>
      <c r="DY5" s="1445"/>
      <c r="DZ5" s="1445"/>
      <c r="EA5" s="1445"/>
      <c r="EB5" s="1445"/>
      <c r="EC5" s="1445"/>
      <c r="ED5" s="1445"/>
      <c r="EE5" s="1445"/>
      <c r="EF5" s="1445"/>
      <c r="EG5" s="1445"/>
      <c r="EH5" s="1445"/>
      <c r="EI5" s="1445"/>
      <c r="EJ5" s="1445"/>
      <c r="EK5" s="1445"/>
      <c r="EL5" s="1445"/>
      <c r="EM5" s="1446"/>
      <c r="EN5" s="1447" t="s">
        <v>3276</v>
      </c>
      <c r="EO5" s="1448"/>
      <c r="EP5" s="1448"/>
      <c r="EQ5" s="1448"/>
      <c r="ER5" s="1448"/>
      <c r="ES5" s="1448"/>
      <c r="ET5" s="1448"/>
      <c r="EU5" s="1448"/>
      <c r="EV5" s="1448"/>
      <c r="EW5" s="1448"/>
      <c r="EX5" s="1448"/>
      <c r="EY5" s="1448"/>
      <c r="EZ5" s="1448"/>
      <c r="FA5" s="1448"/>
      <c r="FB5" s="1448"/>
      <c r="FC5" s="1448"/>
      <c r="FD5" s="1448"/>
      <c r="FE5" s="1448"/>
      <c r="FF5" s="1448"/>
      <c r="FG5" s="1448"/>
      <c r="FH5" s="1448"/>
      <c r="FI5" s="1448"/>
      <c r="FJ5" s="1448"/>
      <c r="FK5" s="1448"/>
      <c r="FL5" s="1448"/>
      <c r="FM5" s="1448"/>
      <c r="FN5" s="1448"/>
      <c r="FO5" s="1448"/>
      <c r="FP5" s="1448"/>
      <c r="FQ5" s="1448"/>
      <c r="FR5" s="1448"/>
      <c r="FS5" s="1448"/>
      <c r="FT5" s="1448"/>
      <c r="FU5" s="1448"/>
      <c r="FV5" s="1448"/>
      <c r="FW5" s="1448"/>
      <c r="FX5" s="1448"/>
      <c r="FY5" s="1448"/>
      <c r="FZ5" s="1448"/>
      <c r="GA5" s="1448"/>
      <c r="GB5" s="1448"/>
      <c r="GC5" s="1448"/>
      <c r="GD5" s="1448"/>
      <c r="GE5" s="1448"/>
      <c r="GF5" s="1448"/>
      <c r="GG5" s="1448"/>
      <c r="GH5" s="1448"/>
      <c r="GI5" s="1448"/>
      <c r="GJ5" s="1448"/>
      <c r="GK5" s="1448"/>
      <c r="GL5" s="1448"/>
      <c r="GM5" s="1448"/>
      <c r="GN5" s="1448"/>
      <c r="GO5" s="1448"/>
      <c r="GP5" s="1448"/>
      <c r="GQ5" s="1448"/>
      <c r="GR5" s="1448"/>
      <c r="GS5" s="1448"/>
      <c r="GT5" s="1448"/>
      <c r="GU5" s="1448"/>
      <c r="GV5" s="1448"/>
      <c r="GW5" s="1449"/>
    </row>
    <row r="6" spans="2:205" s="142" customFormat="1" ht="24" customHeight="1" x14ac:dyDescent="0.2">
      <c r="B6" s="1477" t="s">
        <v>2622</v>
      </c>
      <c r="C6" s="1478"/>
      <c r="D6" s="1478"/>
      <c r="E6" s="1478"/>
      <c r="F6" s="1478"/>
      <c r="G6" s="1478"/>
      <c r="H6" s="1478"/>
      <c r="I6" s="1478"/>
      <c r="J6" s="1478"/>
      <c r="K6" s="1479"/>
      <c r="L6" s="1453" t="s">
        <v>2211</v>
      </c>
      <c r="M6" s="1454"/>
      <c r="N6" s="1454"/>
      <c r="O6" s="1454"/>
      <c r="P6" s="1454"/>
      <c r="Q6" s="1454"/>
      <c r="R6" s="1454"/>
      <c r="S6" s="1454"/>
      <c r="T6" s="1454"/>
      <c r="U6" s="1454"/>
      <c r="V6" s="1454"/>
      <c r="W6" s="1454"/>
      <c r="X6" s="1454"/>
      <c r="Y6" s="1454"/>
      <c r="Z6" s="1454"/>
      <c r="AA6" s="1454"/>
      <c r="AB6" s="1454"/>
      <c r="AC6" s="1454"/>
      <c r="AD6" s="1454"/>
      <c r="AE6" s="1454"/>
      <c r="AF6" s="1454"/>
      <c r="AG6" s="1454"/>
      <c r="AH6" s="1454"/>
      <c r="AI6" s="1454"/>
      <c r="AJ6" s="1454"/>
      <c r="AK6" s="1454"/>
      <c r="AL6" s="1454"/>
      <c r="AM6" s="1454"/>
      <c r="AN6" s="1454"/>
      <c r="AO6" s="1454"/>
      <c r="AP6" s="1454"/>
      <c r="AQ6" s="1454"/>
      <c r="AR6" s="1454"/>
      <c r="AS6" s="1454"/>
      <c r="AT6" s="1454"/>
      <c r="AU6" s="1454"/>
      <c r="AV6" s="1454"/>
      <c r="AW6" s="1454"/>
      <c r="AX6" s="1454"/>
      <c r="AY6" s="1454"/>
      <c r="AZ6" s="1454"/>
      <c r="BA6" s="1454"/>
      <c r="BB6" s="1454"/>
      <c r="BC6" s="1454"/>
      <c r="BD6" s="1454"/>
      <c r="BE6" s="1454"/>
      <c r="BF6" s="1454"/>
      <c r="BG6" s="1454"/>
      <c r="BH6" s="1454"/>
      <c r="BI6" s="1454"/>
      <c r="BJ6" s="1454"/>
      <c r="BK6" s="1454"/>
      <c r="BL6" s="1454"/>
      <c r="BM6" s="1454"/>
      <c r="BN6" s="1454"/>
      <c r="BO6" s="1454"/>
      <c r="BP6" s="1454"/>
      <c r="BQ6" s="1454"/>
      <c r="BR6" s="1454"/>
      <c r="BS6" s="1454"/>
      <c r="BT6" s="1454"/>
      <c r="BU6" s="1454"/>
      <c r="BV6" s="1454"/>
      <c r="BW6" s="1455" t="s">
        <v>2212</v>
      </c>
      <c r="BX6" s="1456"/>
      <c r="BY6" s="1456"/>
      <c r="BZ6" s="1456"/>
      <c r="CA6" s="1456"/>
      <c r="CB6" s="1456"/>
      <c r="CC6" s="1456"/>
      <c r="CD6" s="1457"/>
      <c r="CE6" s="1301" t="str">
        <f>MID(SUVAHAVUJ!AF92,1,1)</f>
        <v xml:space="preserve"> </v>
      </c>
      <c r="CF6" s="1301"/>
      <c r="CG6" s="1301"/>
      <c r="CH6" s="1301"/>
      <c r="CI6" s="1301"/>
      <c r="CJ6" s="1301" t="str">
        <f>MID(SUVAHAVUJ!AF92,2,1)</f>
        <v xml:space="preserve"> </v>
      </c>
      <c r="CK6" s="1301"/>
      <c r="CL6" s="1301"/>
      <c r="CM6" s="1301"/>
      <c r="CN6" s="1301"/>
      <c r="CO6" s="1301"/>
      <c r="CP6" s="1301" t="str">
        <f>MID(SUVAHAVUJ!AF92,3,1)</f>
        <v xml:space="preserve"> </v>
      </c>
      <c r="CQ6" s="1301"/>
      <c r="CR6" s="1301"/>
      <c r="CS6" s="1301"/>
      <c r="CT6" s="1301"/>
      <c r="CU6" s="1301" t="str">
        <f>MID(SUVAHAVUJ!AF92,4,1)</f>
        <v xml:space="preserve"> </v>
      </c>
      <c r="CV6" s="1301"/>
      <c r="CW6" s="1301"/>
      <c r="CX6" s="1301"/>
      <c r="CY6" s="1301"/>
      <c r="CZ6" s="1301"/>
      <c r="DA6" s="1301" t="str">
        <f>MID(SUVAHAVUJ!AF92,5,1)</f>
        <v>1</v>
      </c>
      <c r="DB6" s="1301"/>
      <c r="DC6" s="1301"/>
      <c r="DD6" s="1301"/>
      <c r="DE6" s="1301"/>
      <c r="DF6" s="1301" t="str">
        <f>MID(SUVAHAVUJ!AF92,6,1)</f>
        <v>2</v>
      </c>
      <c r="DG6" s="1301"/>
      <c r="DH6" s="1301"/>
      <c r="DI6" s="1301"/>
      <c r="DJ6" s="1301"/>
      <c r="DK6" s="1301"/>
      <c r="DL6" s="1301" t="str">
        <f>MID(SUVAHAVUJ!AF92,7,1)</f>
        <v>5</v>
      </c>
      <c r="DM6" s="1301"/>
      <c r="DN6" s="1301"/>
      <c r="DO6" s="1301"/>
      <c r="DP6" s="1301"/>
      <c r="DQ6" s="1301"/>
      <c r="DR6" s="1301" t="str">
        <f>MID(SUVAHAVUJ!AF92,8,1)</f>
        <v>7</v>
      </c>
      <c r="DS6" s="1301"/>
      <c r="DT6" s="1301"/>
      <c r="DU6" s="1301"/>
      <c r="DV6" s="1301"/>
      <c r="DW6" s="1434" t="str">
        <f>MID(SUVAHAVUJ!AF92,9,1)</f>
        <v>3</v>
      </c>
      <c r="DX6" s="1434"/>
      <c r="DY6" s="1434"/>
      <c r="DZ6" s="1434"/>
      <c r="EA6" s="1434"/>
      <c r="EB6" s="1434"/>
      <c r="EC6" s="1434" t="str">
        <f>MID(SUVAHAVUJ!AF92,10,1)</f>
        <v>6</v>
      </c>
      <c r="ED6" s="1434"/>
      <c r="EE6" s="1434"/>
      <c r="EF6" s="1434"/>
      <c r="EG6" s="1434"/>
      <c r="EH6" s="1301" t="str">
        <f>MID(SUVAHAVUJ!AF92,11,1)</f>
        <v>8</v>
      </c>
      <c r="EI6" s="1301"/>
      <c r="EJ6" s="1301"/>
      <c r="EK6" s="1301"/>
      <c r="EL6" s="1301"/>
      <c r="EM6" s="1304"/>
      <c r="EN6" s="486"/>
      <c r="EO6" s="487"/>
      <c r="EP6" s="1301" t="str">
        <f>MID(SUVAHAVUJ!AG92,1,1)</f>
        <v xml:space="preserve"> </v>
      </c>
      <c r="EQ6" s="1301"/>
      <c r="ER6" s="1301"/>
      <c r="ES6" s="1301"/>
      <c r="ET6" s="1301"/>
      <c r="EU6" s="1301"/>
      <c r="EV6" s="1301" t="str">
        <f>MID(SUVAHAVUJ!AG92,2,1)</f>
        <v xml:space="preserve"> </v>
      </c>
      <c r="EW6" s="1301"/>
      <c r="EX6" s="1301"/>
      <c r="EY6" s="1301"/>
      <c r="EZ6" s="1301"/>
      <c r="FA6" s="1301" t="str">
        <f>MID(SUVAHAVUJ!AG92,3,1)</f>
        <v xml:space="preserve"> </v>
      </c>
      <c r="FB6" s="1301"/>
      <c r="FC6" s="1301"/>
      <c r="FD6" s="1301"/>
      <c r="FE6" s="1301"/>
      <c r="FF6" s="1301"/>
      <c r="FG6" s="1301" t="str">
        <f>MID(SUVAHAVUJ!AG92,4,1)</f>
        <v xml:space="preserve"> </v>
      </c>
      <c r="FH6" s="1301"/>
      <c r="FI6" s="1301"/>
      <c r="FJ6" s="1301"/>
      <c r="FK6" s="1301"/>
      <c r="FL6" s="1302" t="str">
        <f>MID(SUVAHAVUJ!AG92,5,1)</f>
        <v>1</v>
      </c>
      <c r="FM6" s="1302"/>
      <c r="FN6" s="1302"/>
      <c r="FO6" s="1302"/>
      <c r="FP6" s="1302"/>
      <c r="FQ6" s="1302"/>
      <c r="FR6" s="1302" t="str">
        <f>MID(SUVAHAVUJ!AG92,6,1)</f>
        <v>2</v>
      </c>
      <c r="FS6" s="1302"/>
      <c r="FT6" s="1302"/>
      <c r="FU6" s="1302"/>
      <c r="FV6" s="1302"/>
      <c r="FW6" s="1432" t="str">
        <f>MID(SUVAHAVUJ!AG92,7,1)</f>
        <v>5</v>
      </c>
      <c r="FX6" s="1432"/>
      <c r="FY6" s="1432"/>
      <c r="FZ6" s="1432"/>
      <c r="GA6" s="1432"/>
      <c r="GB6" s="1432"/>
      <c r="GC6" s="1432" t="str">
        <f>MID(SUVAHAVUJ!AG92,8,1)</f>
        <v>7</v>
      </c>
      <c r="GD6" s="1432"/>
      <c r="GE6" s="1432"/>
      <c r="GF6" s="1432"/>
      <c r="GG6" s="1432"/>
      <c r="GH6" s="1432" t="str">
        <f>MID(SUVAHAVUJ!AG92,9,1)</f>
        <v>3</v>
      </c>
      <c r="GI6" s="1432"/>
      <c r="GJ6" s="1432"/>
      <c r="GK6" s="1432"/>
      <c r="GL6" s="1432"/>
      <c r="GM6" s="1432"/>
      <c r="GN6" s="1432" t="str">
        <f>MID(SUVAHAVUJ!AG92,10,1)</f>
        <v>6</v>
      </c>
      <c r="GO6" s="1432"/>
      <c r="GP6" s="1432"/>
      <c r="GQ6" s="1432"/>
      <c r="GR6" s="1432"/>
      <c r="GS6" s="1432" t="str">
        <f>MID(SUVAHAVUJ!AG92,11,1)</f>
        <v>8</v>
      </c>
      <c r="GT6" s="1432"/>
      <c r="GU6" s="1432"/>
      <c r="GV6" s="1432"/>
      <c r="GW6" s="1433"/>
    </row>
    <row r="7" spans="2:205" ht="24" customHeight="1" x14ac:dyDescent="0.2">
      <c r="B7" s="1469" t="s">
        <v>2625</v>
      </c>
      <c r="C7" s="1470"/>
      <c r="D7" s="1470"/>
      <c r="E7" s="1470"/>
      <c r="F7" s="1470"/>
      <c r="G7" s="1470"/>
      <c r="H7" s="1470"/>
      <c r="I7" s="1470"/>
      <c r="J7" s="1470"/>
      <c r="K7" s="1471"/>
      <c r="L7" s="1464" t="s">
        <v>2626</v>
      </c>
      <c r="M7" s="1465"/>
      <c r="N7" s="1465"/>
      <c r="O7" s="1465"/>
      <c r="P7" s="1465"/>
      <c r="Q7" s="1465"/>
      <c r="R7" s="1465"/>
      <c r="S7" s="1465"/>
      <c r="T7" s="1465"/>
      <c r="U7" s="1465"/>
      <c r="V7" s="1465"/>
      <c r="W7" s="1465"/>
      <c r="X7" s="1465"/>
      <c r="Y7" s="1465"/>
      <c r="Z7" s="1465"/>
      <c r="AA7" s="1465"/>
      <c r="AB7" s="1465"/>
      <c r="AC7" s="1465"/>
      <c r="AD7" s="1465"/>
      <c r="AE7" s="1465"/>
      <c r="AF7" s="1465"/>
      <c r="AG7" s="1465"/>
      <c r="AH7" s="1465"/>
      <c r="AI7" s="1465"/>
      <c r="AJ7" s="1465"/>
      <c r="AK7" s="1465"/>
      <c r="AL7" s="1465"/>
      <c r="AM7" s="1465"/>
      <c r="AN7" s="1465"/>
      <c r="AO7" s="1465"/>
      <c r="AP7" s="1465"/>
      <c r="AQ7" s="1465"/>
      <c r="AR7" s="1465"/>
      <c r="AS7" s="1465"/>
      <c r="AT7" s="1465"/>
      <c r="AU7" s="1465"/>
      <c r="AV7" s="1465"/>
      <c r="AW7" s="1465"/>
      <c r="AX7" s="1465"/>
      <c r="AY7" s="1465"/>
      <c r="AZ7" s="1465"/>
      <c r="BA7" s="1465"/>
      <c r="BB7" s="1465"/>
      <c r="BC7" s="1465"/>
      <c r="BD7" s="1465"/>
      <c r="BE7" s="1465"/>
      <c r="BF7" s="1465"/>
      <c r="BG7" s="1465"/>
      <c r="BH7" s="1465"/>
      <c r="BI7" s="1465"/>
      <c r="BJ7" s="1465"/>
      <c r="BK7" s="1465"/>
      <c r="BL7" s="1465"/>
      <c r="BM7" s="1465"/>
      <c r="BN7" s="1465"/>
      <c r="BO7" s="1465"/>
      <c r="BP7" s="1465"/>
      <c r="BQ7" s="1465"/>
      <c r="BR7" s="1465"/>
      <c r="BS7" s="1465"/>
      <c r="BT7" s="1465"/>
      <c r="BU7" s="1465"/>
      <c r="BV7" s="1465"/>
      <c r="BW7" s="1466" t="s">
        <v>2213</v>
      </c>
      <c r="BX7" s="1467"/>
      <c r="BY7" s="1467"/>
      <c r="BZ7" s="1467"/>
      <c r="CA7" s="1467"/>
      <c r="CB7" s="1467"/>
      <c r="CC7" s="1467"/>
      <c r="CD7" s="1468"/>
      <c r="CE7" s="1301" t="str">
        <f>MID(SUVAHAVUJ!AF93,1,1)</f>
        <v xml:space="preserve"> </v>
      </c>
      <c r="CF7" s="1301"/>
      <c r="CG7" s="1301"/>
      <c r="CH7" s="1301"/>
      <c r="CI7" s="1301"/>
      <c r="CJ7" s="1301" t="str">
        <f>MID(SUVAHAVUJ!AF93,2,1)</f>
        <v xml:space="preserve"> </v>
      </c>
      <c r="CK7" s="1301"/>
      <c r="CL7" s="1301"/>
      <c r="CM7" s="1301"/>
      <c r="CN7" s="1301"/>
      <c r="CO7" s="1301"/>
      <c r="CP7" s="1301" t="str">
        <f>MID(SUVAHAVUJ!AF93,3,1)</f>
        <v xml:space="preserve"> </v>
      </c>
      <c r="CQ7" s="1301"/>
      <c r="CR7" s="1301"/>
      <c r="CS7" s="1301"/>
      <c r="CT7" s="1301"/>
      <c r="CU7" s="1301" t="str">
        <f>MID(SUVAHAVUJ!AF93,4,1)</f>
        <v xml:space="preserve"> </v>
      </c>
      <c r="CV7" s="1301"/>
      <c r="CW7" s="1301"/>
      <c r="CX7" s="1301"/>
      <c r="CY7" s="1301"/>
      <c r="CZ7" s="1301"/>
      <c r="DA7" s="1301" t="str">
        <f>MID(SUVAHAVUJ!AF93,5,1)</f>
        <v xml:space="preserve"> </v>
      </c>
      <c r="DB7" s="1301"/>
      <c r="DC7" s="1301"/>
      <c r="DD7" s="1301"/>
      <c r="DE7" s="1301"/>
      <c r="DF7" s="1301" t="str">
        <f>MID(SUVAHAVUJ!AF93,6,1)</f>
        <v xml:space="preserve"> </v>
      </c>
      <c r="DG7" s="1301"/>
      <c r="DH7" s="1301"/>
      <c r="DI7" s="1301"/>
      <c r="DJ7" s="1301"/>
      <c r="DK7" s="1301"/>
      <c r="DL7" s="1301" t="str">
        <f>MID(SUVAHAVUJ!AF93,7,1)</f>
        <v xml:space="preserve"> </v>
      </c>
      <c r="DM7" s="1301"/>
      <c r="DN7" s="1301"/>
      <c r="DO7" s="1301"/>
      <c r="DP7" s="1301"/>
      <c r="DQ7" s="1301"/>
      <c r="DR7" s="1301" t="str">
        <f>MID(SUVAHAVUJ!AF93,8,1)</f>
        <v xml:space="preserve"> </v>
      </c>
      <c r="DS7" s="1301"/>
      <c r="DT7" s="1301"/>
      <c r="DU7" s="1301"/>
      <c r="DV7" s="1301"/>
      <c r="DW7" s="1434" t="str">
        <f>MID(SUVAHAVUJ!AF93,9,1)</f>
        <v xml:space="preserve"> </v>
      </c>
      <c r="DX7" s="1434"/>
      <c r="DY7" s="1434"/>
      <c r="DZ7" s="1434"/>
      <c r="EA7" s="1434"/>
      <c r="EB7" s="1434"/>
      <c r="EC7" s="1434" t="str">
        <f>MID(SUVAHAVUJ!AF93,10,1)</f>
        <v xml:space="preserve"> </v>
      </c>
      <c r="ED7" s="1434"/>
      <c r="EE7" s="1434"/>
      <c r="EF7" s="1434"/>
      <c r="EG7" s="1434"/>
      <c r="EH7" s="1301" t="str">
        <f>MID(SUVAHAVUJ!AF93,11,1)</f>
        <v>0</v>
      </c>
      <c r="EI7" s="1301"/>
      <c r="EJ7" s="1301"/>
      <c r="EK7" s="1301"/>
      <c r="EL7" s="1301"/>
      <c r="EM7" s="1304"/>
      <c r="EN7" s="486"/>
      <c r="EO7" s="487"/>
      <c r="EP7" s="1301" t="str">
        <f>MID(SUVAHAVUJ!AG93,1,1)</f>
        <v xml:space="preserve"> </v>
      </c>
      <c r="EQ7" s="1301"/>
      <c r="ER7" s="1301"/>
      <c r="ES7" s="1301"/>
      <c r="ET7" s="1301"/>
      <c r="EU7" s="1301"/>
      <c r="EV7" s="1301" t="str">
        <f>MID(SUVAHAVUJ!AG93,2,1)</f>
        <v xml:space="preserve"> </v>
      </c>
      <c r="EW7" s="1301"/>
      <c r="EX7" s="1301"/>
      <c r="EY7" s="1301"/>
      <c r="EZ7" s="1301"/>
      <c r="FA7" s="1301" t="str">
        <f>MID(SUVAHAVUJ!AG93,3,1)</f>
        <v xml:space="preserve"> </v>
      </c>
      <c r="FB7" s="1301"/>
      <c r="FC7" s="1301"/>
      <c r="FD7" s="1301"/>
      <c r="FE7" s="1301"/>
      <c r="FF7" s="1301"/>
      <c r="FG7" s="1301" t="str">
        <f>MID(SUVAHAVUJ!AG93,4,1)</f>
        <v xml:space="preserve"> </v>
      </c>
      <c r="FH7" s="1301"/>
      <c r="FI7" s="1301"/>
      <c r="FJ7" s="1301"/>
      <c r="FK7" s="1301"/>
      <c r="FL7" s="1302" t="str">
        <f>MID(SUVAHAVUJ!AG93,5,1)</f>
        <v xml:space="preserve"> </v>
      </c>
      <c r="FM7" s="1302"/>
      <c r="FN7" s="1302"/>
      <c r="FO7" s="1302"/>
      <c r="FP7" s="1302"/>
      <c r="FQ7" s="1302"/>
      <c r="FR7" s="1302" t="str">
        <f>MID(SUVAHAVUJ!AG93,6,1)</f>
        <v xml:space="preserve"> </v>
      </c>
      <c r="FS7" s="1302"/>
      <c r="FT7" s="1302"/>
      <c r="FU7" s="1302"/>
      <c r="FV7" s="1302"/>
      <c r="FW7" s="1432" t="str">
        <f>MID(SUVAHAVUJ!AG93,7,1)</f>
        <v xml:space="preserve"> </v>
      </c>
      <c r="FX7" s="1432"/>
      <c r="FY7" s="1432"/>
      <c r="FZ7" s="1432"/>
      <c r="GA7" s="1432"/>
      <c r="GB7" s="1432"/>
      <c r="GC7" s="1432" t="str">
        <f>MID(SUVAHAVUJ!AG93,8,1)</f>
        <v xml:space="preserve"> </v>
      </c>
      <c r="GD7" s="1432"/>
      <c r="GE7" s="1432"/>
      <c r="GF7" s="1432"/>
      <c r="GG7" s="1432"/>
      <c r="GH7" s="1432" t="str">
        <f>MID(SUVAHAVUJ!AG93,9,1)</f>
        <v xml:space="preserve"> </v>
      </c>
      <c r="GI7" s="1432"/>
      <c r="GJ7" s="1432"/>
      <c r="GK7" s="1432"/>
      <c r="GL7" s="1432"/>
      <c r="GM7" s="1432"/>
      <c r="GN7" s="1432" t="str">
        <f>MID(SUVAHAVUJ!AG93,10,1)</f>
        <v xml:space="preserve"> </v>
      </c>
      <c r="GO7" s="1432"/>
      <c r="GP7" s="1432"/>
      <c r="GQ7" s="1432"/>
      <c r="GR7" s="1432"/>
      <c r="GS7" s="1432" t="str">
        <f>MID(SUVAHAVUJ!AG93,11,1)</f>
        <v>0</v>
      </c>
      <c r="GT7" s="1432"/>
      <c r="GU7" s="1432"/>
      <c r="GV7" s="1432"/>
      <c r="GW7" s="1433"/>
    </row>
    <row r="8" spans="2:205" ht="24" customHeight="1" x14ac:dyDescent="0.2">
      <c r="B8" s="1461" t="s">
        <v>2369</v>
      </c>
      <c r="C8" s="1462"/>
      <c r="D8" s="1462"/>
      <c r="E8" s="1462"/>
      <c r="F8" s="1462"/>
      <c r="G8" s="1462"/>
      <c r="H8" s="1462"/>
      <c r="I8" s="1462"/>
      <c r="J8" s="1462"/>
      <c r="K8" s="1463"/>
      <c r="L8" s="1464" t="s">
        <v>2629</v>
      </c>
      <c r="M8" s="1465"/>
      <c r="N8" s="1465"/>
      <c r="O8" s="1465"/>
      <c r="P8" s="1465"/>
      <c r="Q8" s="1465"/>
      <c r="R8" s="1465"/>
      <c r="S8" s="1465"/>
      <c r="T8" s="1465"/>
      <c r="U8" s="1465"/>
      <c r="V8" s="1465"/>
      <c r="W8" s="1465"/>
      <c r="X8" s="1465"/>
      <c r="Y8" s="1465"/>
      <c r="Z8" s="1465"/>
      <c r="AA8" s="1465"/>
      <c r="AB8" s="1465"/>
      <c r="AC8" s="1465"/>
      <c r="AD8" s="1465"/>
      <c r="AE8" s="1465"/>
      <c r="AF8" s="1465"/>
      <c r="AG8" s="1465"/>
      <c r="AH8" s="1465"/>
      <c r="AI8" s="1465"/>
      <c r="AJ8" s="1465"/>
      <c r="AK8" s="1465"/>
      <c r="AL8" s="1465"/>
      <c r="AM8" s="1465"/>
      <c r="AN8" s="1465"/>
      <c r="AO8" s="1465"/>
      <c r="AP8" s="1465"/>
      <c r="AQ8" s="1465"/>
      <c r="AR8" s="1465"/>
      <c r="AS8" s="1465"/>
      <c r="AT8" s="1465"/>
      <c r="AU8" s="1465"/>
      <c r="AV8" s="1465"/>
      <c r="AW8" s="1465"/>
      <c r="AX8" s="1465"/>
      <c r="AY8" s="1465"/>
      <c r="AZ8" s="1465"/>
      <c r="BA8" s="1465"/>
      <c r="BB8" s="1465"/>
      <c r="BC8" s="1465"/>
      <c r="BD8" s="1465"/>
      <c r="BE8" s="1465"/>
      <c r="BF8" s="1465"/>
      <c r="BG8" s="1465"/>
      <c r="BH8" s="1465"/>
      <c r="BI8" s="1465"/>
      <c r="BJ8" s="1465"/>
      <c r="BK8" s="1465"/>
      <c r="BL8" s="1465"/>
      <c r="BM8" s="1465"/>
      <c r="BN8" s="1465"/>
      <c r="BO8" s="1465"/>
      <c r="BP8" s="1465"/>
      <c r="BQ8" s="1465"/>
      <c r="BR8" s="1465"/>
      <c r="BS8" s="1465"/>
      <c r="BT8" s="1465"/>
      <c r="BU8" s="1465"/>
      <c r="BV8" s="1465"/>
      <c r="BW8" s="1466" t="s">
        <v>2214</v>
      </c>
      <c r="BX8" s="1467"/>
      <c r="BY8" s="1467"/>
      <c r="BZ8" s="1467"/>
      <c r="CA8" s="1467"/>
      <c r="CB8" s="1467"/>
      <c r="CC8" s="1467"/>
      <c r="CD8" s="1468"/>
      <c r="CE8" s="1301" t="str">
        <f>MID(SUVAHAVUJ!AF94,1,1)</f>
        <v xml:space="preserve"> </v>
      </c>
      <c r="CF8" s="1301"/>
      <c r="CG8" s="1301"/>
      <c r="CH8" s="1301"/>
      <c r="CI8" s="1301"/>
      <c r="CJ8" s="1301" t="str">
        <f>MID(SUVAHAVUJ!AF94,2,1)</f>
        <v xml:space="preserve"> </v>
      </c>
      <c r="CK8" s="1301"/>
      <c r="CL8" s="1301"/>
      <c r="CM8" s="1301"/>
      <c r="CN8" s="1301"/>
      <c r="CO8" s="1301"/>
      <c r="CP8" s="1301" t="str">
        <f>MID(SUVAHAVUJ!AF94,3,1)</f>
        <v xml:space="preserve"> </v>
      </c>
      <c r="CQ8" s="1301"/>
      <c r="CR8" s="1301"/>
      <c r="CS8" s="1301"/>
      <c r="CT8" s="1301"/>
      <c r="CU8" s="1301" t="str">
        <f>MID(SUVAHAVUJ!AF94,4,1)</f>
        <v xml:space="preserve"> </v>
      </c>
      <c r="CV8" s="1301"/>
      <c r="CW8" s="1301"/>
      <c r="CX8" s="1301"/>
      <c r="CY8" s="1301"/>
      <c r="CZ8" s="1301"/>
      <c r="DA8" s="1301" t="str">
        <f>MID(SUVAHAVUJ!AF94,5,1)</f>
        <v>1</v>
      </c>
      <c r="DB8" s="1301"/>
      <c r="DC8" s="1301"/>
      <c r="DD8" s="1301"/>
      <c r="DE8" s="1301"/>
      <c r="DF8" s="1301" t="str">
        <f>MID(SUVAHAVUJ!AF94,6,1)</f>
        <v>2</v>
      </c>
      <c r="DG8" s="1301"/>
      <c r="DH8" s="1301"/>
      <c r="DI8" s="1301"/>
      <c r="DJ8" s="1301"/>
      <c r="DK8" s="1301"/>
      <c r="DL8" s="1301" t="str">
        <f>MID(SUVAHAVUJ!AF94,7,1)</f>
        <v>5</v>
      </c>
      <c r="DM8" s="1301"/>
      <c r="DN8" s="1301"/>
      <c r="DO8" s="1301"/>
      <c r="DP8" s="1301"/>
      <c r="DQ8" s="1301"/>
      <c r="DR8" s="1301" t="str">
        <f>MID(SUVAHAVUJ!AF94,8,1)</f>
        <v>7</v>
      </c>
      <c r="DS8" s="1301"/>
      <c r="DT8" s="1301"/>
      <c r="DU8" s="1301"/>
      <c r="DV8" s="1301"/>
      <c r="DW8" s="1434" t="str">
        <f>MID(SUVAHAVUJ!AF94,9,1)</f>
        <v>3</v>
      </c>
      <c r="DX8" s="1434"/>
      <c r="DY8" s="1434"/>
      <c r="DZ8" s="1434"/>
      <c r="EA8" s="1434"/>
      <c r="EB8" s="1434"/>
      <c r="EC8" s="1434" t="str">
        <f>MID(SUVAHAVUJ!AF94,10,1)</f>
        <v>6</v>
      </c>
      <c r="ED8" s="1434"/>
      <c r="EE8" s="1434"/>
      <c r="EF8" s="1434"/>
      <c r="EG8" s="1434"/>
      <c r="EH8" s="1301" t="str">
        <f>MID(SUVAHAVUJ!AF94,11,1)</f>
        <v>8</v>
      </c>
      <c r="EI8" s="1301"/>
      <c r="EJ8" s="1301"/>
      <c r="EK8" s="1301"/>
      <c r="EL8" s="1301"/>
      <c r="EM8" s="1304"/>
      <c r="EN8" s="486"/>
      <c r="EO8" s="487"/>
      <c r="EP8" s="1301" t="str">
        <f>MID(SUVAHAVUJ!AG94,1,1)</f>
        <v xml:space="preserve"> </v>
      </c>
      <c r="EQ8" s="1301"/>
      <c r="ER8" s="1301"/>
      <c r="ES8" s="1301"/>
      <c r="ET8" s="1301"/>
      <c r="EU8" s="1301"/>
      <c r="EV8" s="1301" t="str">
        <f>MID(SUVAHAVUJ!AG94,2,1)</f>
        <v xml:space="preserve"> </v>
      </c>
      <c r="EW8" s="1301"/>
      <c r="EX8" s="1301"/>
      <c r="EY8" s="1301"/>
      <c r="EZ8" s="1301"/>
      <c r="FA8" s="1301" t="str">
        <f>MID(SUVAHAVUJ!AG94,3,1)</f>
        <v xml:space="preserve"> </v>
      </c>
      <c r="FB8" s="1301"/>
      <c r="FC8" s="1301"/>
      <c r="FD8" s="1301"/>
      <c r="FE8" s="1301"/>
      <c r="FF8" s="1301"/>
      <c r="FG8" s="1301" t="str">
        <f>MID(SUVAHAVUJ!AG94,4,1)</f>
        <v xml:space="preserve"> </v>
      </c>
      <c r="FH8" s="1301"/>
      <c r="FI8" s="1301"/>
      <c r="FJ8" s="1301"/>
      <c r="FK8" s="1301"/>
      <c r="FL8" s="1302" t="str">
        <f>MID(SUVAHAVUJ!AG94,5,1)</f>
        <v>1</v>
      </c>
      <c r="FM8" s="1302"/>
      <c r="FN8" s="1302"/>
      <c r="FO8" s="1302"/>
      <c r="FP8" s="1302"/>
      <c r="FQ8" s="1302"/>
      <c r="FR8" s="1302" t="str">
        <f>MID(SUVAHAVUJ!AG94,6,1)</f>
        <v>2</v>
      </c>
      <c r="FS8" s="1302"/>
      <c r="FT8" s="1302"/>
      <c r="FU8" s="1302"/>
      <c r="FV8" s="1302"/>
      <c r="FW8" s="1432" t="str">
        <f>MID(SUVAHAVUJ!AG94,7,1)</f>
        <v>5</v>
      </c>
      <c r="FX8" s="1432"/>
      <c r="FY8" s="1432"/>
      <c r="FZ8" s="1432"/>
      <c r="GA8" s="1432"/>
      <c r="GB8" s="1432"/>
      <c r="GC8" s="1432" t="str">
        <f>MID(SUVAHAVUJ!AG94,8,1)</f>
        <v>7</v>
      </c>
      <c r="GD8" s="1432"/>
      <c r="GE8" s="1432"/>
      <c r="GF8" s="1432"/>
      <c r="GG8" s="1432"/>
      <c r="GH8" s="1432" t="str">
        <f>MID(SUVAHAVUJ!AG94,9,1)</f>
        <v>3</v>
      </c>
      <c r="GI8" s="1432"/>
      <c r="GJ8" s="1432"/>
      <c r="GK8" s="1432"/>
      <c r="GL8" s="1432"/>
      <c r="GM8" s="1432"/>
      <c r="GN8" s="1432" t="str">
        <f>MID(SUVAHAVUJ!AG94,10,1)</f>
        <v>6</v>
      </c>
      <c r="GO8" s="1432"/>
      <c r="GP8" s="1432"/>
      <c r="GQ8" s="1432"/>
      <c r="GR8" s="1432"/>
      <c r="GS8" s="1432" t="str">
        <f>MID(SUVAHAVUJ!AG94,11,1)</f>
        <v>8</v>
      </c>
      <c r="GT8" s="1432"/>
      <c r="GU8" s="1432"/>
      <c r="GV8" s="1432"/>
      <c r="GW8" s="1433"/>
    </row>
    <row r="9" spans="2:205" ht="24" customHeight="1" x14ac:dyDescent="0.2">
      <c r="B9" s="1458" t="s">
        <v>2632</v>
      </c>
      <c r="C9" s="1459"/>
      <c r="D9" s="1459"/>
      <c r="E9" s="1459"/>
      <c r="F9" s="1459"/>
      <c r="G9" s="1459"/>
      <c r="H9" s="1459"/>
      <c r="I9" s="1459"/>
      <c r="J9" s="1459"/>
      <c r="K9" s="1460"/>
      <c r="L9" s="1453" t="s">
        <v>3282</v>
      </c>
      <c r="M9" s="1454"/>
      <c r="N9" s="1454"/>
      <c r="O9" s="1454"/>
      <c r="P9" s="1454"/>
      <c r="Q9" s="1454"/>
      <c r="R9" s="1454"/>
      <c r="S9" s="1454"/>
      <c r="T9" s="1454"/>
      <c r="U9" s="1454"/>
      <c r="V9" s="1454"/>
      <c r="W9" s="1454"/>
      <c r="X9" s="1454"/>
      <c r="Y9" s="1454"/>
      <c r="Z9" s="1454"/>
      <c r="AA9" s="1454"/>
      <c r="AB9" s="1454"/>
      <c r="AC9" s="1454"/>
      <c r="AD9" s="1454"/>
      <c r="AE9" s="1454"/>
      <c r="AF9" s="1454"/>
      <c r="AG9" s="1454"/>
      <c r="AH9" s="1454"/>
      <c r="AI9" s="1454"/>
      <c r="AJ9" s="1454"/>
      <c r="AK9" s="1454"/>
      <c r="AL9" s="1454"/>
      <c r="AM9" s="1454"/>
      <c r="AN9" s="1454"/>
      <c r="AO9" s="1454"/>
      <c r="AP9" s="1454"/>
      <c r="AQ9" s="1454"/>
      <c r="AR9" s="1454"/>
      <c r="AS9" s="1454"/>
      <c r="AT9" s="1454"/>
      <c r="AU9" s="1454"/>
      <c r="AV9" s="1454"/>
      <c r="AW9" s="1454"/>
      <c r="AX9" s="1454"/>
      <c r="AY9" s="1454"/>
      <c r="AZ9" s="1454"/>
      <c r="BA9" s="1454"/>
      <c r="BB9" s="1454"/>
      <c r="BC9" s="1454"/>
      <c r="BD9" s="1454"/>
      <c r="BE9" s="1454"/>
      <c r="BF9" s="1454"/>
      <c r="BG9" s="1454"/>
      <c r="BH9" s="1454"/>
      <c r="BI9" s="1454"/>
      <c r="BJ9" s="1454"/>
      <c r="BK9" s="1454"/>
      <c r="BL9" s="1454"/>
      <c r="BM9" s="1454"/>
      <c r="BN9" s="1454"/>
      <c r="BO9" s="1454"/>
      <c r="BP9" s="1454"/>
      <c r="BQ9" s="1454"/>
      <c r="BR9" s="1454"/>
      <c r="BS9" s="1454"/>
      <c r="BT9" s="1454"/>
      <c r="BU9" s="1454"/>
      <c r="BV9" s="1454"/>
      <c r="BW9" s="1455" t="s">
        <v>2216</v>
      </c>
      <c r="BX9" s="1456"/>
      <c r="BY9" s="1456"/>
      <c r="BZ9" s="1456"/>
      <c r="CA9" s="1456"/>
      <c r="CB9" s="1456"/>
      <c r="CC9" s="1456"/>
      <c r="CD9" s="1457"/>
      <c r="CE9" s="1301" t="str">
        <f>MID(SUVAHAVUJ!AF95,1,1)</f>
        <v xml:space="preserve"> </v>
      </c>
      <c r="CF9" s="1301"/>
      <c r="CG9" s="1301"/>
      <c r="CH9" s="1301"/>
      <c r="CI9" s="1301"/>
      <c r="CJ9" s="1301" t="str">
        <f>MID(SUVAHAVUJ!AF95,2,1)</f>
        <v xml:space="preserve"> </v>
      </c>
      <c r="CK9" s="1301"/>
      <c r="CL9" s="1301"/>
      <c r="CM9" s="1301"/>
      <c r="CN9" s="1301"/>
      <c r="CO9" s="1301"/>
      <c r="CP9" s="1301" t="str">
        <f>MID(SUVAHAVUJ!AF95,3,1)</f>
        <v xml:space="preserve"> </v>
      </c>
      <c r="CQ9" s="1301"/>
      <c r="CR9" s="1301"/>
      <c r="CS9" s="1301"/>
      <c r="CT9" s="1301"/>
      <c r="CU9" s="1301" t="str">
        <f>MID(SUVAHAVUJ!AF95,4,1)</f>
        <v xml:space="preserve"> </v>
      </c>
      <c r="CV9" s="1301"/>
      <c r="CW9" s="1301"/>
      <c r="CX9" s="1301"/>
      <c r="CY9" s="1301"/>
      <c r="CZ9" s="1301"/>
      <c r="DA9" s="1301" t="str">
        <f>MID(SUVAHAVUJ!AF95,5,1)</f>
        <v xml:space="preserve"> </v>
      </c>
      <c r="DB9" s="1301"/>
      <c r="DC9" s="1301"/>
      <c r="DD9" s="1301"/>
      <c r="DE9" s="1301"/>
      <c r="DF9" s="1301" t="str">
        <f>MID(SUVAHAVUJ!AF95,6,1)</f>
        <v xml:space="preserve"> </v>
      </c>
      <c r="DG9" s="1301"/>
      <c r="DH9" s="1301"/>
      <c r="DI9" s="1301"/>
      <c r="DJ9" s="1301"/>
      <c r="DK9" s="1301"/>
      <c r="DL9" s="1301" t="str">
        <f>MID(SUVAHAVUJ!AF95,7,1)</f>
        <v xml:space="preserve"> </v>
      </c>
      <c r="DM9" s="1301"/>
      <c r="DN9" s="1301"/>
      <c r="DO9" s="1301"/>
      <c r="DP9" s="1301"/>
      <c r="DQ9" s="1301"/>
      <c r="DR9" s="1301" t="str">
        <f>MID(SUVAHAVUJ!AF95,8,1)</f>
        <v xml:space="preserve"> </v>
      </c>
      <c r="DS9" s="1301"/>
      <c r="DT9" s="1301"/>
      <c r="DU9" s="1301"/>
      <c r="DV9" s="1301"/>
      <c r="DW9" s="1434" t="str">
        <f>MID(SUVAHAVUJ!AF95,9,1)</f>
        <v xml:space="preserve"> </v>
      </c>
      <c r="DX9" s="1434"/>
      <c r="DY9" s="1434"/>
      <c r="DZ9" s="1434"/>
      <c r="EA9" s="1434"/>
      <c r="EB9" s="1434"/>
      <c r="EC9" s="1434" t="str">
        <f>MID(SUVAHAVUJ!AF95,10,1)</f>
        <v xml:space="preserve"> </v>
      </c>
      <c r="ED9" s="1434"/>
      <c r="EE9" s="1434"/>
      <c r="EF9" s="1434"/>
      <c r="EG9" s="1434"/>
      <c r="EH9" s="1301" t="str">
        <f>MID(SUVAHAVUJ!AF95,11,1)</f>
        <v>0</v>
      </c>
      <c r="EI9" s="1301"/>
      <c r="EJ9" s="1301"/>
      <c r="EK9" s="1301"/>
      <c r="EL9" s="1301"/>
      <c r="EM9" s="1304"/>
      <c r="EN9" s="486"/>
      <c r="EO9" s="487"/>
      <c r="EP9" s="1301" t="str">
        <f>MID(SUVAHAVUJ!AG95,1,1)</f>
        <v xml:space="preserve"> </v>
      </c>
      <c r="EQ9" s="1301"/>
      <c r="ER9" s="1301"/>
      <c r="ES9" s="1301"/>
      <c r="ET9" s="1301"/>
      <c r="EU9" s="1301"/>
      <c r="EV9" s="1301" t="str">
        <f>MID(SUVAHAVUJ!AG95,2,1)</f>
        <v xml:space="preserve"> </v>
      </c>
      <c r="EW9" s="1301"/>
      <c r="EX9" s="1301"/>
      <c r="EY9" s="1301"/>
      <c r="EZ9" s="1301"/>
      <c r="FA9" s="1301" t="str">
        <f>MID(SUVAHAVUJ!AG95,3,1)</f>
        <v xml:space="preserve"> </v>
      </c>
      <c r="FB9" s="1301"/>
      <c r="FC9" s="1301"/>
      <c r="FD9" s="1301"/>
      <c r="FE9" s="1301"/>
      <c r="FF9" s="1301"/>
      <c r="FG9" s="1301" t="str">
        <f>MID(SUVAHAVUJ!AG95,4,1)</f>
        <v xml:space="preserve"> </v>
      </c>
      <c r="FH9" s="1301"/>
      <c r="FI9" s="1301"/>
      <c r="FJ9" s="1301"/>
      <c r="FK9" s="1301"/>
      <c r="FL9" s="1302" t="str">
        <f>MID(SUVAHAVUJ!AG95,5,1)</f>
        <v xml:space="preserve"> </v>
      </c>
      <c r="FM9" s="1302"/>
      <c r="FN9" s="1302"/>
      <c r="FO9" s="1302"/>
      <c r="FP9" s="1302"/>
      <c r="FQ9" s="1302"/>
      <c r="FR9" s="1302" t="str">
        <f>MID(SUVAHAVUJ!AG95,6,1)</f>
        <v xml:space="preserve"> </v>
      </c>
      <c r="FS9" s="1302"/>
      <c r="FT9" s="1302"/>
      <c r="FU9" s="1302"/>
      <c r="FV9" s="1302"/>
      <c r="FW9" s="1432" t="str">
        <f>MID(SUVAHAVUJ!AG95,7,1)</f>
        <v xml:space="preserve"> </v>
      </c>
      <c r="FX9" s="1432"/>
      <c r="FY9" s="1432"/>
      <c r="FZ9" s="1432"/>
      <c r="GA9" s="1432"/>
      <c r="GB9" s="1432"/>
      <c r="GC9" s="1432" t="str">
        <f>MID(SUVAHAVUJ!AG95,8,1)</f>
        <v xml:space="preserve"> </v>
      </c>
      <c r="GD9" s="1432"/>
      <c r="GE9" s="1432"/>
      <c r="GF9" s="1432"/>
      <c r="GG9" s="1432"/>
      <c r="GH9" s="1432" t="str">
        <f>MID(SUVAHAVUJ!AG95,9,1)</f>
        <v xml:space="preserve"> </v>
      </c>
      <c r="GI9" s="1432"/>
      <c r="GJ9" s="1432"/>
      <c r="GK9" s="1432"/>
      <c r="GL9" s="1432"/>
      <c r="GM9" s="1432"/>
      <c r="GN9" s="1432" t="str">
        <f>MID(SUVAHAVUJ!AG95,10,1)</f>
        <v xml:space="preserve"> </v>
      </c>
      <c r="GO9" s="1432"/>
      <c r="GP9" s="1432"/>
      <c r="GQ9" s="1432"/>
      <c r="GR9" s="1432"/>
      <c r="GS9" s="1432" t="str">
        <f>MID(SUVAHAVUJ!AG95,11,1)</f>
        <v>0</v>
      </c>
      <c r="GT9" s="1432"/>
      <c r="GU9" s="1432"/>
      <c r="GV9" s="1432"/>
      <c r="GW9" s="1433"/>
    </row>
    <row r="10" spans="2:205" ht="24" customHeight="1" x14ac:dyDescent="0.2">
      <c r="B10" s="1480" t="s">
        <v>2635</v>
      </c>
      <c r="C10" s="1481"/>
      <c r="D10" s="1481"/>
      <c r="E10" s="1481"/>
      <c r="F10" s="1481"/>
      <c r="G10" s="1481"/>
      <c r="H10" s="1481"/>
      <c r="I10" s="1481"/>
      <c r="J10" s="1481"/>
      <c r="K10" s="1482"/>
      <c r="L10" s="1464" t="s">
        <v>3283</v>
      </c>
      <c r="M10" s="1465"/>
      <c r="N10" s="1465"/>
      <c r="O10" s="1465"/>
      <c r="P10" s="1465"/>
      <c r="Q10" s="1465"/>
      <c r="R10" s="1465"/>
      <c r="S10" s="1465"/>
      <c r="T10" s="1465"/>
      <c r="U10" s="1465"/>
      <c r="V10" s="1465"/>
      <c r="W10" s="1465"/>
      <c r="X10" s="1465"/>
      <c r="Y10" s="1465"/>
      <c r="Z10" s="1465"/>
      <c r="AA10" s="1465"/>
      <c r="AB10" s="1465"/>
      <c r="AC10" s="1465"/>
      <c r="AD10" s="1465"/>
      <c r="AE10" s="1465"/>
      <c r="AF10" s="1465"/>
      <c r="AG10" s="1465"/>
      <c r="AH10" s="1465"/>
      <c r="AI10" s="1465"/>
      <c r="AJ10" s="1465"/>
      <c r="AK10" s="1465"/>
      <c r="AL10" s="1465"/>
      <c r="AM10" s="1465"/>
      <c r="AN10" s="1465"/>
      <c r="AO10" s="1465"/>
      <c r="AP10" s="1465"/>
      <c r="AQ10" s="1465"/>
      <c r="AR10" s="1465"/>
      <c r="AS10" s="1465"/>
      <c r="AT10" s="1465"/>
      <c r="AU10" s="1465"/>
      <c r="AV10" s="1465"/>
      <c r="AW10" s="1465"/>
      <c r="AX10" s="1465"/>
      <c r="AY10" s="1465"/>
      <c r="AZ10" s="1465"/>
      <c r="BA10" s="1465"/>
      <c r="BB10" s="1465"/>
      <c r="BC10" s="1465"/>
      <c r="BD10" s="1465"/>
      <c r="BE10" s="1465"/>
      <c r="BF10" s="1465"/>
      <c r="BG10" s="1465"/>
      <c r="BH10" s="1465"/>
      <c r="BI10" s="1465"/>
      <c r="BJ10" s="1465"/>
      <c r="BK10" s="1465"/>
      <c r="BL10" s="1465"/>
      <c r="BM10" s="1465"/>
      <c r="BN10" s="1465"/>
      <c r="BO10" s="1465"/>
      <c r="BP10" s="1465"/>
      <c r="BQ10" s="1465"/>
      <c r="BR10" s="1465"/>
      <c r="BS10" s="1465"/>
      <c r="BT10" s="1465"/>
      <c r="BU10" s="1465"/>
      <c r="BV10" s="1465"/>
      <c r="BW10" s="1466" t="s">
        <v>2217</v>
      </c>
      <c r="BX10" s="1467"/>
      <c r="BY10" s="1467"/>
      <c r="BZ10" s="1467"/>
      <c r="CA10" s="1467"/>
      <c r="CB10" s="1467"/>
      <c r="CC10" s="1467"/>
      <c r="CD10" s="1468"/>
      <c r="CE10" s="1301" t="str">
        <f>MID(SUVAHAVUJ!AF96,1,1)</f>
        <v xml:space="preserve"> </v>
      </c>
      <c r="CF10" s="1301"/>
      <c r="CG10" s="1301"/>
      <c r="CH10" s="1301"/>
      <c r="CI10" s="1301"/>
      <c r="CJ10" s="1301" t="str">
        <f>MID(SUVAHAVUJ!AF96,2,1)</f>
        <v xml:space="preserve"> </v>
      </c>
      <c r="CK10" s="1301"/>
      <c r="CL10" s="1301"/>
      <c r="CM10" s="1301"/>
      <c r="CN10" s="1301"/>
      <c r="CO10" s="1301"/>
      <c r="CP10" s="1301" t="str">
        <f>MID(SUVAHAVUJ!AF96,3,1)</f>
        <v xml:space="preserve"> </v>
      </c>
      <c r="CQ10" s="1301"/>
      <c r="CR10" s="1301"/>
      <c r="CS10" s="1301"/>
      <c r="CT10" s="1301"/>
      <c r="CU10" s="1301" t="str">
        <f>MID(SUVAHAVUJ!AF96,4,1)</f>
        <v xml:space="preserve"> </v>
      </c>
      <c r="CV10" s="1301"/>
      <c r="CW10" s="1301"/>
      <c r="CX10" s="1301"/>
      <c r="CY10" s="1301"/>
      <c r="CZ10" s="1301"/>
      <c r="DA10" s="1301" t="str">
        <f>MID(SUVAHAVUJ!AF96,5,1)</f>
        <v xml:space="preserve"> </v>
      </c>
      <c r="DB10" s="1301"/>
      <c r="DC10" s="1301"/>
      <c r="DD10" s="1301"/>
      <c r="DE10" s="1301"/>
      <c r="DF10" s="1301" t="str">
        <f>MID(SUVAHAVUJ!AF96,6,1)</f>
        <v xml:space="preserve"> </v>
      </c>
      <c r="DG10" s="1301"/>
      <c r="DH10" s="1301"/>
      <c r="DI10" s="1301"/>
      <c r="DJ10" s="1301"/>
      <c r="DK10" s="1301"/>
      <c r="DL10" s="1301" t="str">
        <f>MID(SUVAHAVUJ!AF96,7,1)</f>
        <v xml:space="preserve"> </v>
      </c>
      <c r="DM10" s="1301"/>
      <c r="DN10" s="1301"/>
      <c r="DO10" s="1301"/>
      <c r="DP10" s="1301"/>
      <c r="DQ10" s="1301"/>
      <c r="DR10" s="1301" t="str">
        <f>MID(SUVAHAVUJ!AF96,8,1)</f>
        <v xml:space="preserve"> </v>
      </c>
      <c r="DS10" s="1301"/>
      <c r="DT10" s="1301"/>
      <c r="DU10" s="1301"/>
      <c r="DV10" s="1301"/>
      <c r="DW10" s="1434" t="str">
        <f>MID(SUVAHAVUJ!AF96,9,1)</f>
        <v xml:space="preserve"> </v>
      </c>
      <c r="DX10" s="1434"/>
      <c r="DY10" s="1434"/>
      <c r="DZ10" s="1434"/>
      <c r="EA10" s="1434"/>
      <c r="EB10" s="1434"/>
      <c r="EC10" s="1434" t="str">
        <f>MID(SUVAHAVUJ!AF96,10,1)</f>
        <v xml:space="preserve"> </v>
      </c>
      <c r="ED10" s="1434"/>
      <c r="EE10" s="1434"/>
      <c r="EF10" s="1434"/>
      <c r="EG10" s="1434"/>
      <c r="EH10" s="1301" t="str">
        <f>MID(SUVAHAVUJ!AF96,11,1)</f>
        <v>0</v>
      </c>
      <c r="EI10" s="1301"/>
      <c r="EJ10" s="1301"/>
      <c r="EK10" s="1301"/>
      <c r="EL10" s="1301"/>
      <c r="EM10" s="1304"/>
      <c r="EN10" s="486"/>
      <c r="EO10" s="487"/>
      <c r="EP10" s="1301" t="str">
        <f>MID(SUVAHAVUJ!AG96,1,1)</f>
        <v xml:space="preserve"> </v>
      </c>
      <c r="EQ10" s="1301"/>
      <c r="ER10" s="1301"/>
      <c r="ES10" s="1301"/>
      <c r="ET10" s="1301"/>
      <c r="EU10" s="1301"/>
      <c r="EV10" s="1301" t="str">
        <f>MID(SUVAHAVUJ!AG96,2,1)</f>
        <v xml:space="preserve"> </v>
      </c>
      <c r="EW10" s="1301"/>
      <c r="EX10" s="1301"/>
      <c r="EY10" s="1301"/>
      <c r="EZ10" s="1301"/>
      <c r="FA10" s="1301" t="str">
        <f>MID(SUVAHAVUJ!AG96,3,1)</f>
        <v xml:space="preserve"> </v>
      </c>
      <c r="FB10" s="1301"/>
      <c r="FC10" s="1301"/>
      <c r="FD10" s="1301"/>
      <c r="FE10" s="1301"/>
      <c r="FF10" s="1301"/>
      <c r="FG10" s="1301" t="str">
        <f>MID(SUVAHAVUJ!AG96,4,1)</f>
        <v xml:space="preserve"> </v>
      </c>
      <c r="FH10" s="1301"/>
      <c r="FI10" s="1301"/>
      <c r="FJ10" s="1301"/>
      <c r="FK10" s="1301"/>
      <c r="FL10" s="1302" t="str">
        <f>MID(SUVAHAVUJ!AG96,5,1)</f>
        <v xml:space="preserve"> </v>
      </c>
      <c r="FM10" s="1302"/>
      <c r="FN10" s="1302"/>
      <c r="FO10" s="1302"/>
      <c r="FP10" s="1302"/>
      <c r="FQ10" s="1302"/>
      <c r="FR10" s="1302" t="str">
        <f>MID(SUVAHAVUJ!AG96,6,1)</f>
        <v xml:space="preserve"> </v>
      </c>
      <c r="FS10" s="1302"/>
      <c r="FT10" s="1302"/>
      <c r="FU10" s="1302"/>
      <c r="FV10" s="1302"/>
      <c r="FW10" s="1432" t="str">
        <f>MID(SUVAHAVUJ!AG96,7,1)</f>
        <v xml:space="preserve"> </v>
      </c>
      <c r="FX10" s="1432"/>
      <c r="FY10" s="1432"/>
      <c r="FZ10" s="1432"/>
      <c r="GA10" s="1432"/>
      <c r="GB10" s="1432"/>
      <c r="GC10" s="1432" t="str">
        <f>MID(SUVAHAVUJ!AG96,8,1)</f>
        <v xml:space="preserve"> </v>
      </c>
      <c r="GD10" s="1432"/>
      <c r="GE10" s="1432"/>
      <c r="GF10" s="1432"/>
      <c r="GG10" s="1432"/>
      <c r="GH10" s="1432" t="str">
        <f>MID(SUVAHAVUJ!AG96,9,1)</f>
        <v xml:space="preserve"> </v>
      </c>
      <c r="GI10" s="1432"/>
      <c r="GJ10" s="1432"/>
      <c r="GK10" s="1432"/>
      <c r="GL10" s="1432"/>
      <c r="GM10" s="1432"/>
      <c r="GN10" s="1432" t="str">
        <f>MID(SUVAHAVUJ!AG96,10,1)</f>
        <v xml:space="preserve"> </v>
      </c>
      <c r="GO10" s="1432"/>
      <c r="GP10" s="1432"/>
      <c r="GQ10" s="1432"/>
      <c r="GR10" s="1432"/>
      <c r="GS10" s="1432" t="str">
        <f>MID(SUVAHAVUJ!AG96,11,1)</f>
        <v>0</v>
      </c>
      <c r="GT10" s="1432"/>
      <c r="GU10" s="1432"/>
      <c r="GV10" s="1432"/>
      <c r="GW10" s="1433"/>
    </row>
    <row r="11" spans="2:205" ht="24" customHeight="1" x14ac:dyDescent="0.2">
      <c r="B11" s="1461" t="s">
        <v>2369</v>
      </c>
      <c r="C11" s="1462"/>
      <c r="D11" s="1462"/>
      <c r="E11" s="1462"/>
      <c r="F11" s="1462"/>
      <c r="G11" s="1462"/>
      <c r="H11" s="1462"/>
      <c r="I11" s="1462"/>
      <c r="J11" s="1462"/>
      <c r="K11" s="1463"/>
      <c r="L11" s="1464" t="s">
        <v>3284</v>
      </c>
      <c r="M11" s="1465"/>
      <c r="N11" s="1465"/>
      <c r="O11" s="1465"/>
      <c r="P11" s="1465"/>
      <c r="Q11" s="1465"/>
      <c r="R11" s="1465"/>
      <c r="S11" s="1465"/>
      <c r="T11" s="1465"/>
      <c r="U11" s="1465"/>
      <c r="V11" s="1465"/>
      <c r="W11" s="1465"/>
      <c r="X11" s="1465"/>
      <c r="Y11" s="1465"/>
      <c r="Z11" s="1465"/>
      <c r="AA11" s="1465"/>
      <c r="AB11" s="1465"/>
      <c r="AC11" s="1465"/>
      <c r="AD11" s="1465"/>
      <c r="AE11" s="1465"/>
      <c r="AF11" s="1465"/>
      <c r="AG11" s="1465"/>
      <c r="AH11" s="1465"/>
      <c r="AI11" s="1465"/>
      <c r="AJ11" s="1465"/>
      <c r="AK11" s="1465"/>
      <c r="AL11" s="1465"/>
      <c r="AM11" s="1465"/>
      <c r="AN11" s="1465"/>
      <c r="AO11" s="1465"/>
      <c r="AP11" s="1465"/>
      <c r="AQ11" s="1465"/>
      <c r="AR11" s="1465"/>
      <c r="AS11" s="1465"/>
      <c r="AT11" s="1465"/>
      <c r="AU11" s="1465"/>
      <c r="AV11" s="1465"/>
      <c r="AW11" s="1465"/>
      <c r="AX11" s="1465"/>
      <c r="AY11" s="1465"/>
      <c r="AZ11" s="1465"/>
      <c r="BA11" s="1465"/>
      <c r="BB11" s="1465"/>
      <c r="BC11" s="1465"/>
      <c r="BD11" s="1465"/>
      <c r="BE11" s="1465"/>
      <c r="BF11" s="1465"/>
      <c r="BG11" s="1465"/>
      <c r="BH11" s="1465"/>
      <c r="BI11" s="1465"/>
      <c r="BJ11" s="1465"/>
      <c r="BK11" s="1465"/>
      <c r="BL11" s="1465"/>
      <c r="BM11" s="1465"/>
      <c r="BN11" s="1465"/>
      <c r="BO11" s="1465"/>
      <c r="BP11" s="1465"/>
      <c r="BQ11" s="1465"/>
      <c r="BR11" s="1465"/>
      <c r="BS11" s="1465"/>
      <c r="BT11" s="1465"/>
      <c r="BU11" s="1465"/>
      <c r="BV11" s="1465"/>
      <c r="BW11" s="1466" t="s">
        <v>2218</v>
      </c>
      <c r="BX11" s="1467"/>
      <c r="BY11" s="1467"/>
      <c r="BZ11" s="1467"/>
      <c r="CA11" s="1467"/>
      <c r="CB11" s="1467"/>
      <c r="CC11" s="1467"/>
      <c r="CD11" s="1468"/>
      <c r="CE11" s="1301" t="str">
        <f>MID(SUVAHAVUJ!AF97,1,1)</f>
        <v xml:space="preserve"> </v>
      </c>
      <c r="CF11" s="1301"/>
      <c r="CG11" s="1301"/>
      <c r="CH11" s="1301"/>
      <c r="CI11" s="1301"/>
      <c r="CJ11" s="1301" t="str">
        <f>MID(SUVAHAVUJ!AF97,2,1)</f>
        <v xml:space="preserve"> </v>
      </c>
      <c r="CK11" s="1301"/>
      <c r="CL11" s="1301"/>
      <c r="CM11" s="1301"/>
      <c r="CN11" s="1301"/>
      <c r="CO11" s="1301"/>
      <c r="CP11" s="1301" t="str">
        <f>MID(SUVAHAVUJ!AF97,3,1)</f>
        <v xml:space="preserve"> </v>
      </c>
      <c r="CQ11" s="1301"/>
      <c r="CR11" s="1301"/>
      <c r="CS11" s="1301"/>
      <c r="CT11" s="1301"/>
      <c r="CU11" s="1301" t="str">
        <f>MID(SUVAHAVUJ!AF97,4,1)</f>
        <v xml:space="preserve"> </v>
      </c>
      <c r="CV11" s="1301"/>
      <c r="CW11" s="1301"/>
      <c r="CX11" s="1301"/>
      <c r="CY11" s="1301"/>
      <c r="CZ11" s="1301"/>
      <c r="DA11" s="1301" t="str">
        <f>MID(SUVAHAVUJ!AF97,5,1)</f>
        <v xml:space="preserve"> </v>
      </c>
      <c r="DB11" s="1301"/>
      <c r="DC11" s="1301"/>
      <c r="DD11" s="1301"/>
      <c r="DE11" s="1301"/>
      <c r="DF11" s="1301" t="str">
        <f>MID(SUVAHAVUJ!AF97,6,1)</f>
        <v xml:space="preserve"> </v>
      </c>
      <c r="DG11" s="1301"/>
      <c r="DH11" s="1301"/>
      <c r="DI11" s="1301"/>
      <c r="DJ11" s="1301"/>
      <c r="DK11" s="1301"/>
      <c r="DL11" s="1301" t="str">
        <f>MID(SUVAHAVUJ!AF97,7,1)</f>
        <v xml:space="preserve"> </v>
      </c>
      <c r="DM11" s="1301"/>
      <c r="DN11" s="1301"/>
      <c r="DO11" s="1301"/>
      <c r="DP11" s="1301"/>
      <c r="DQ11" s="1301"/>
      <c r="DR11" s="1301" t="str">
        <f>MID(SUVAHAVUJ!AF97,8,1)</f>
        <v xml:space="preserve"> </v>
      </c>
      <c r="DS11" s="1301"/>
      <c r="DT11" s="1301"/>
      <c r="DU11" s="1301"/>
      <c r="DV11" s="1301"/>
      <c r="DW11" s="1434" t="str">
        <f>MID(SUVAHAVUJ!AF97,9,1)</f>
        <v xml:space="preserve"> </v>
      </c>
      <c r="DX11" s="1434"/>
      <c r="DY11" s="1434"/>
      <c r="DZ11" s="1434"/>
      <c r="EA11" s="1434"/>
      <c r="EB11" s="1434"/>
      <c r="EC11" s="1434" t="str">
        <f>MID(SUVAHAVUJ!AF97,10,1)</f>
        <v xml:space="preserve"> </v>
      </c>
      <c r="ED11" s="1434"/>
      <c r="EE11" s="1434"/>
      <c r="EF11" s="1434"/>
      <c r="EG11" s="1434"/>
      <c r="EH11" s="1301" t="str">
        <f>MID(SUVAHAVUJ!AF97,11,1)</f>
        <v>0</v>
      </c>
      <c r="EI11" s="1301"/>
      <c r="EJ11" s="1301"/>
      <c r="EK11" s="1301"/>
      <c r="EL11" s="1301"/>
      <c r="EM11" s="1304"/>
      <c r="EN11" s="486"/>
      <c r="EO11" s="487"/>
      <c r="EP11" s="1301" t="str">
        <f>MID(SUVAHAVUJ!AG97,1,1)</f>
        <v xml:space="preserve"> </v>
      </c>
      <c r="EQ11" s="1301"/>
      <c r="ER11" s="1301"/>
      <c r="ES11" s="1301"/>
      <c r="ET11" s="1301"/>
      <c r="EU11" s="1301"/>
      <c r="EV11" s="1301" t="str">
        <f>MID(SUVAHAVUJ!AG97,2,1)</f>
        <v xml:space="preserve"> </v>
      </c>
      <c r="EW11" s="1301"/>
      <c r="EX11" s="1301"/>
      <c r="EY11" s="1301"/>
      <c r="EZ11" s="1301"/>
      <c r="FA11" s="1301" t="str">
        <f>MID(SUVAHAVUJ!AG97,3,1)</f>
        <v xml:space="preserve"> </v>
      </c>
      <c r="FB11" s="1301"/>
      <c r="FC11" s="1301"/>
      <c r="FD11" s="1301"/>
      <c r="FE11" s="1301"/>
      <c r="FF11" s="1301"/>
      <c r="FG11" s="1301" t="str">
        <f>MID(SUVAHAVUJ!AG97,4,1)</f>
        <v xml:space="preserve"> </v>
      </c>
      <c r="FH11" s="1301"/>
      <c r="FI11" s="1301"/>
      <c r="FJ11" s="1301"/>
      <c r="FK11" s="1301"/>
      <c r="FL11" s="1302" t="str">
        <f>MID(SUVAHAVUJ!AG97,5,1)</f>
        <v xml:space="preserve"> </v>
      </c>
      <c r="FM11" s="1302"/>
      <c r="FN11" s="1302"/>
      <c r="FO11" s="1302"/>
      <c r="FP11" s="1302"/>
      <c r="FQ11" s="1302"/>
      <c r="FR11" s="1302" t="str">
        <f>MID(SUVAHAVUJ!AG97,6,1)</f>
        <v xml:space="preserve"> </v>
      </c>
      <c r="FS11" s="1302"/>
      <c r="FT11" s="1302"/>
      <c r="FU11" s="1302"/>
      <c r="FV11" s="1302"/>
      <c r="FW11" s="1432" t="str">
        <f>MID(SUVAHAVUJ!AG97,7,1)</f>
        <v xml:space="preserve"> </v>
      </c>
      <c r="FX11" s="1432"/>
      <c r="FY11" s="1432"/>
      <c r="FZ11" s="1432"/>
      <c r="GA11" s="1432"/>
      <c r="GB11" s="1432"/>
      <c r="GC11" s="1432" t="str">
        <f>MID(SUVAHAVUJ!AG97,8,1)</f>
        <v xml:space="preserve"> </v>
      </c>
      <c r="GD11" s="1432"/>
      <c r="GE11" s="1432"/>
      <c r="GF11" s="1432"/>
      <c r="GG11" s="1432"/>
      <c r="GH11" s="1432" t="str">
        <f>MID(SUVAHAVUJ!AG97,9,1)</f>
        <v xml:space="preserve"> </v>
      </c>
      <c r="GI11" s="1432"/>
      <c r="GJ11" s="1432"/>
      <c r="GK11" s="1432"/>
      <c r="GL11" s="1432"/>
      <c r="GM11" s="1432"/>
      <c r="GN11" s="1432" t="str">
        <f>MID(SUVAHAVUJ!AG97,10,1)</f>
        <v xml:space="preserve"> </v>
      </c>
      <c r="GO11" s="1432"/>
      <c r="GP11" s="1432"/>
      <c r="GQ11" s="1432"/>
      <c r="GR11" s="1432"/>
      <c r="GS11" s="1432" t="str">
        <f>MID(SUVAHAVUJ!AG97,11,1)</f>
        <v>0</v>
      </c>
      <c r="GT11" s="1432"/>
      <c r="GU11" s="1432"/>
      <c r="GV11" s="1432"/>
      <c r="GW11" s="1433"/>
    </row>
    <row r="12" spans="2:205" ht="24" customHeight="1" x14ac:dyDescent="0.2">
      <c r="B12" s="1461" t="s">
        <v>2372</v>
      </c>
      <c r="C12" s="1462"/>
      <c r="D12" s="1462"/>
      <c r="E12" s="1462"/>
      <c r="F12" s="1462"/>
      <c r="G12" s="1462"/>
      <c r="H12" s="1462"/>
      <c r="I12" s="1462"/>
      <c r="J12" s="1462"/>
      <c r="K12" s="1463"/>
      <c r="L12" s="1464" t="s">
        <v>3285</v>
      </c>
      <c r="M12" s="1465"/>
      <c r="N12" s="1465"/>
      <c r="O12" s="1465"/>
      <c r="P12" s="1465"/>
      <c r="Q12" s="1465"/>
      <c r="R12" s="1465"/>
      <c r="S12" s="1465"/>
      <c r="T12" s="1465"/>
      <c r="U12" s="1465"/>
      <c r="V12" s="1465"/>
      <c r="W12" s="1465"/>
      <c r="X12" s="1465"/>
      <c r="Y12" s="1465"/>
      <c r="Z12" s="1465"/>
      <c r="AA12" s="1465"/>
      <c r="AB12" s="1465"/>
      <c r="AC12" s="1465"/>
      <c r="AD12" s="1465"/>
      <c r="AE12" s="1465"/>
      <c r="AF12" s="1465"/>
      <c r="AG12" s="1465"/>
      <c r="AH12" s="1465"/>
      <c r="AI12" s="1465"/>
      <c r="AJ12" s="1465"/>
      <c r="AK12" s="1465"/>
      <c r="AL12" s="1465"/>
      <c r="AM12" s="1465"/>
      <c r="AN12" s="1465"/>
      <c r="AO12" s="1465"/>
      <c r="AP12" s="1465"/>
      <c r="AQ12" s="1465"/>
      <c r="AR12" s="1465"/>
      <c r="AS12" s="1465"/>
      <c r="AT12" s="1465"/>
      <c r="AU12" s="1465"/>
      <c r="AV12" s="1465"/>
      <c r="AW12" s="1465"/>
      <c r="AX12" s="1465"/>
      <c r="AY12" s="1465"/>
      <c r="AZ12" s="1465"/>
      <c r="BA12" s="1465"/>
      <c r="BB12" s="1465"/>
      <c r="BC12" s="1465"/>
      <c r="BD12" s="1465"/>
      <c r="BE12" s="1465"/>
      <c r="BF12" s="1465"/>
      <c r="BG12" s="1465"/>
      <c r="BH12" s="1465"/>
      <c r="BI12" s="1465"/>
      <c r="BJ12" s="1465"/>
      <c r="BK12" s="1465"/>
      <c r="BL12" s="1465"/>
      <c r="BM12" s="1465"/>
      <c r="BN12" s="1465"/>
      <c r="BO12" s="1465"/>
      <c r="BP12" s="1465"/>
      <c r="BQ12" s="1465"/>
      <c r="BR12" s="1465"/>
      <c r="BS12" s="1465"/>
      <c r="BT12" s="1465"/>
      <c r="BU12" s="1465"/>
      <c r="BV12" s="1465"/>
      <c r="BW12" s="1466" t="s">
        <v>2219</v>
      </c>
      <c r="BX12" s="1467"/>
      <c r="BY12" s="1467"/>
      <c r="BZ12" s="1467"/>
      <c r="CA12" s="1467"/>
      <c r="CB12" s="1467"/>
      <c r="CC12" s="1467"/>
      <c r="CD12" s="1468"/>
      <c r="CE12" s="1301" t="str">
        <f>MID(SUVAHAVUJ!AF98,1,1)</f>
        <v xml:space="preserve"> </v>
      </c>
      <c r="CF12" s="1301"/>
      <c r="CG12" s="1301"/>
      <c r="CH12" s="1301"/>
      <c r="CI12" s="1301"/>
      <c r="CJ12" s="1301" t="str">
        <f>MID(SUVAHAVUJ!AF98,2,1)</f>
        <v xml:space="preserve"> </v>
      </c>
      <c r="CK12" s="1301"/>
      <c r="CL12" s="1301"/>
      <c r="CM12" s="1301"/>
      <c r="CN12" s="1301"/>
      <c r="CO12" s="1301"/>
      <c r="CP12" s="1301" t="str">
        <f>MID(SUVAHAVUJ!AF98,3,1)</f>
        <v xml:space="preserve"> </v>
      </c>
      <c r="CQ12" s="1301"/>
      <c r="CR12" s="1301"/>
      <c r="CS12" s="1301"/>
      <c r="CT12" s="1301"/>
      <c r="CU12" s="1301" t="str">
        <f>MID(SUVAHAVUJ!AF98,4,1)</f>
        <v xml:space="preserve"> </v>
      </c>
      <c r="CV12" s="1301"/>
      <c r="CW12" s="1301"/>
      <c r="CX12" s="1301"/>
      <c r="CY12" s="1301"/>
      <c r="CZ12" s="1301"/>
      <c r="DA12" s="1301" t="str">
        <f>MID(SUVAHAVUJ!AF98,5,1)</f>
        <v xml:space="preserve"> </v>
      </c>
      <c r="DB12" s="1301"/>
      <c r="DC12" s="1301"/>
      <c r="DD12" s="1301"/>
      <c r="DE12" s="1301"/>
      <c r="DF12" s="1301" t="str">
        <f>MID(SUVAHAVUJ!AF98,6,1)</f>
        <v xml:space="preserve"> </v>
      </c>
      <c r="DG12" s="1301"/>
      <c r="DH12" s="1301"/>
      <c r="DI12" s="1301"/>
      <c r="DJ12" s="1301"/>
      <c r="DK12" s="1301"/>
      <c r="DL12" s="1301" t="str">
        <f>MID(SUVAHAVUJ!AF98,7,1)</f>
        <v xml:space="preserve"> </v>
      </c>
      <c r="DM12" s="1301"/>
      <c r="DN12" s="1301"/>
      <c r="DO12" s="1301"/>
      <c r="DP12" s="1301"/>
      <c r="DQ12" s="1301"/>
      <c r="DR12" s="1301" t="str">
        <f>MID(SUVAHAVUJ!AF98,8,1)</f>
        <v xml:space="preserve"> </v>
      </c>
      <c r="DS12" s="1301"/>
      <c r="DT12" s="1301"/>
      <c r="DU12" s="1301"/>
      <c r="DV12" s="1301"/>
      <c r="DW12" s="1434" t="str">
        <f>MID(SUVAHAVUJ!AF98,9,1)</f>
        <v xml:space="preserve"> </v>
      </c>
      <c r="DX12" s="1434"/>
      <c r="DY12" s="1434"/>
      <c r="DZ12" s="1434"/>
      <c r="EA12" s="1434"/>
      <c r="EB12" s="1434"/>
      <c r="EC12" s="1434" t="str">
        <f>MID(SUVAHAVUJ!AF98,10,1)</f>
        <v xml:space="preserve"> </v>
      </c>
      <c r="ED12" s="1434"/>
      <c r="EE12" s="1434"/>
      <c r="EF12" s="1434"/>
      <c r="EG12" s="1434"/>
      <c r="EH12" s="1301" t="str">
        <f>MID(SUVAHAVUJ!AF98,11,1)</f>
        <v>0</v>
      </c>
      <c r="EI12" s="1301"/>
      <c r="EJ12" s="1301"/>
      <c r="EK12" s="1301"/>
      <c r="EL12" s="1301"/>
      <c r="EM12" s="1304"/>
      <c r="EN12" s="486"/>
      <c r="EO12" s="487"/>
      <c r="EP12" s="1301" t="str">
        <f>MID(SUVAHAVUJ!AG98,1,1)</f>
        <v xml:space="preserve"> </v>
      </c>
      <c r="EQ12" s="1301"/>
      <c r="ER12" s="1301"/>
      <c r="ES12" s="1301"/>
      <c r="ET12" s="1301"/>
      <c r="EU12" s="1301"/>
      <c r="EV12" s="1301" t="str">
        <f>MID(SUVAHAVUJ!AG98,2,1)</f>
        <v xml:space="preserve"> </v>
      </c>
      <c r="EW12" s="1301"/>
      <c r="EX12" s="1301"/>
      <c r="EY12" s="1301"/>
      <c r="EZ12" s="1301"/>
      <c r="FA12" s="1301" t="str">
        <f>MID(SUVAHAVUJ!AG98,3,1)</f>
        <v xml:space="preserve"> </v>
      </c>
      <c r="FB12" s="1301"/>
      <c r="FC12" s="1301"/>
      <c r="FD12" s="1301"/>
      <c r="FE12" s="1301"/>
      <c r="FF12" s="1301"/>
      <c r="FG12" s="1301" t="str">
        <f>MID(SUVAHAVUJ!AG98,4,1)</f>
        <v xml:space="preserve"> </v>
      </c>
      <c r="FH12" s="1301"/>
      <c r="FI12" s="1301"/>
      <c r="FJ12" s="1301"/>
      <c r="FK12" s="1301"/>
      <c r="FL12" s="1302" t="str">
        <f>MID(SUVAHAVUJ!AG98,5,1)</f>
        <v xml:space="preserve"> </v>
      </c>
      <c r="FM12" s="1302"/>
      <c r="FN12" s="1302"/>
      <c r="FO12" s="1302"/>
      <c r="FP12" s="1302"/>
      <c r="FQ12" s="1302"/>
      <c r="FR12" s="1302" t="str">
        <f>MID(SUVAHAVUJ!AG98,6,1)</f>
        <v xml:space="preserve"> </v>
      </c>
      <c r="FS12" s="1302"/>
      <c r="FT12" s="1302"/>
      <c r="FU12" s="1302"/>
      <c r="FV12" s="1302"/>
      <c r="FW12" s="1432" t="str">
        <f>MID(SUVAHAVUJ!AG98,7,1)</f>
        <v xml:space="preserve"> </v>
      </c>
      <c r="FX12" s="1432"/>
      <c r="FY12" s="1432"/>
      <c r="FZ12" s="1432"/>
      <c r="GA12" s="1432"/>
      <c r="GB12" s="1432"/>
      <c r="GC12" s="1432" t="str">
        <f>MID(SUVAHAVUJ!AG98,8,1)</f>
        <v xml:space="preserve"> </v>
      </c>
      <c r="GD12" s="1432"/>
      <c r="GE12" s="1432"/>
      <c r="GF12" s="1432"/>
      <c r="GG12" s="1432"/>
      <c r="GH12" s="1432" t="str">
        <f>MID(SUVAHAVUJ!AG98,9,1)</f>
        <v xml:space="preserve"> </v>
      </c>
      <c r="GI12" s="1432"/>
      <c r="GJ12" s="1432"/>
      <c r="GK12" s="1432"/>
      <c r="GL12" s="1432"/>
      <c r="GM12" s="1432"/>
      <c r="GN12" s="1432" t="str">
        <f>MID(SUVAHAVUJ!AG98,10,1)</f>
        <v xml:space="preserve"> </v>
      </c>
      <c r="GO12" s="1432"/>
      <c r="GP12" s="1432"/>
      <c r="GQ12" s="1432"/>
      <c r="GR12" s="1432"/>
      <c r="GS12" s="1432" t="str">
        <f>MID(SUVAHAVUJ!AG98,11,1)</f>
        <v>0</v>
      </c>
      <c r="GT12" s="1432"/>
      <c r="GU12" s="1432"/>
      <c r="GV12" s="1432"/>
      <c r="GW12" s="1433"/>
    </row>
    <row r="13" spans="2:205" ht="24" customHeight="1" x14ac:dyDescent="0.2">
      <c r="B13" s="1458" t="s">
        <v>2645</v>
      </c>
      <c r="C13" s="1459"/>
      <c r="D13" s="1459"/>
      <c r="E13" s="1459"/>
      <c r="F13" s="1459"/>
      <c r="G13" s="1459"/>
      <c r="H13" s="1459"/>
      <c r="I13" s="1459"/>
      <c r="J13" s="1459"/>
      <c r="K13" s="1460"/>
      <c r="L13" s="1453" t="s">
        <v>3286</v>
      </c>
      <c r="M13" s="1454"/>
      <c r="N13" s="1454"/>
      <c r="O13" s="1454"/>
      <c r="P13" s="1454"/>
      <c r="Q13" s="1454"/>
      <c r="R13" s="1454"/>
      <c r="S13" s="1454"/>
      <c r="T13" s="1454"/>
      <c r="U13" s="1454"/>
      <c r="V13" s="1454"/>
      <c r="W13" s="1454"/>
      <c r="X13" s="1454"/>
      <c r="Y13" s="1454"/>
      <c r="Z13" s="1454"/>
      <c r="AA13" s="1454"/>
      <c r="AB13" s="1454"/>
      <c r="AC13" s="1454"/>
      <c r="AD13" s="1454"/>
      <c r="AE13" s="1454"/>
      <c r="AF13" s="1454"/>
      <c r="AG13" s="1454"/>
      <c r="AH13" s="1454"/>
      <c r="AI13" s="1454"/>
      <c r="AJ13" s="1454"/>
      <c r="AK13" s="1454"/>
      <c r="AL13" s="1454"/>
      <c r="AM13" s="1454"/>
      <c r="AN13" s="1454"/>
      <c r="AO13" s="1454"/>
      <c r="AP13" s="1454"/>
      <c r="AQ13" s="1454"/>
      <c r="AR13" s="1454"/>
      <c r="AS13" s="1454"/>
      <c r="AT13" s="1454"/>
      <c r="AU13" s="1454"/>
      <c r="AV13" s="1454"/>
      <c r="AW13" s="1454"/>
      <c r="AX13" s="1454"/>
      <c r="AY13" s="1454"/>
      <c r="AZ13" s="1454"/>
      <c r="BA13" s="1454"/>
      <c r="BB13" s="1454"/>
      <c r="BC13" s="1454"/>
      <c r="BD13" s="1454"/>
      <c r="BE13" s="1454"/>
      <c r="BF13" s="1454"/>
      <c r="BG13" s="1454"/>
      <c r="BH13" s="1454"/>
      <c r="BI13" s="1454"/>
      <c r="BJ13" s="1454"/>
      <c r="BK13" s="1454"/>
      <c r="BL13" s="1454"/>
      <c r="BM13" s="1454"/>
      <c r="BN13" s="1454"/>
      <c r="BO13" s="1454"/>
      <c r="BP13" s="1454"/>
      <c r="BQ13" s="1454"/>
      <c r="BR13" s="1454"/>
      <c r="BS13" s="1454"/>
      <c r="BT13" s="1454"/>
      <c r="BU13" s="1454"/>
      <c r="BV13" s="1454"/>
      <c r="BW13" s="1455" t="s">
        <v>2221</v>
      </c>
      <c r="BX13" s="1456"/>
      <c r="BY13" s="1456"/>
      <c r="BZ13" s="1456"/>
      <c r="CA13" s="1456"/>
      <c r="CB13" s="1456"/>
      <c r="CC13" s="1456"/>
      <c r="CD13" s="1457"/>
      <c r="CE13" s="1301" t="str">
        <f>MID(SUVAHAVUJ!AF99,1,1)</f>
        <v xml:space="preserve"> </v>
      </c>
      <c r="CF13" s="1301"/>
      <c r="CG13" s="1301"/>
      <c r="CH13" s="1301"/>
      <c r="CI13" s="1301"/>
      <c r="CJ13" s="1301" t="str">
        <f>MID(SUVAHAVUJ!AF99,2,1)</f>
        <v xml:space="preserve"> </v>
      </c>
      <c r="CK13" s="1301"/>
      <c r="CL13" s="1301"/>
      <c r="CM13" s="1301"/>
      <c r="CN13" s="1301"/>
      <c r="CO13" s="1301"/>
      <c r="CP13" s="1301" t="str">
        <f>MID(SUVAHAVUJ!AF99,3,1)</f>
        <v xml:space="preserve"> </v>
      </c>
      <c r="CQ13" s="1301"/>
      <c r="CR13" s="1301"/>
      <c r="CS13" s="1301"/>
      <c r="CT13" s="1301"/>
      <c r="CU13" s="1301" t="str">
        <f>MID(SUVAHAVUJ!AF99,4,1)</f>
        <v>1</v>
      </c>
      <c r="CV13" s="1301"/>
      <c r="CW13" s="1301"/>
      <c r="CX13" s="1301"/>
      <c r="CY13" s="1301"/>
      <c r="CZ13" s="1301"/>
      <c r="DA13" s="1301" t="str">
        <f>MID(SUVAHAVUJ!AF99,5,1)</f>
        <v>5</v>
      </c>
      <c r="DB13" s="1301"/>
      <c r="DC13" s="1301"/>
      <c r="DD13" s="1301"/>
      <c r="DE13" s="1301"/>
      <c r="DF13" s="1301" t="str">
        <f>MID(SUVAHAVUJ!AF99,6,1)</f>
        <v>3</v>
      </c>
      <c r="DG13" s="1301"/>
      <c r="DH13" s="1301"/>
      <c r="DI13" s="1301"/>
      <c r="DJ13" s="1301"/>
      <c r="DK13" s="1301"/>
      <c r="DL13" s="1301" t="str">
        <f>MID(SUVAHAVUJ!AF99,7,1)</f>
        <v>7</v>
      </c>
      <c r="DM13" s="1301"/>
      <c r="DN13" s="1301"/>
      <c r="DO13" s="1301"/>
      <c r="DP13" s="1301"/>
      <c r="DQ13" s="1301"/>
      <c r="DR13" s="1301" t="str">
        <f>MID(SUVAHAVUJ!AF99,8,1)</f>
        <v>8</v>
      </c>
      <c r="DS13" s="1301"/>
      <c r="DT13" s="1301"/>
      <c r="DU13" s="1301"/>
      <c r="DV13" s="1301"/>
      <c r="DW13" s="1434" t="str">
        <f>MID(SUVAHAVUJ!AF99,9,1)</f>
        <v>5</v>
      </c>
      <c r="DX13" s="1434"/>
      <c r="DY13" s="1434"/>
      <c r="DZ13" s="1434"/>
      <c r="EA13" s="1434"/>
      <c r="EB13" s="1434"/>
      <c r="EC13" s="1434" t="str">
        <f>MID(SUVAHAVUJ!AF99,10,1)</f>
        <v>6</v>
      </c>
      <c r="ED13" s="1434"/>
      <c r="EE13" s="1434"/>
      <c r="EF13" s="1434"/>
      <c r="EG13" s="1434"/>
      <c r="EH13" s="1301" t="str">
        <f>MID(SUVAHAVUJ!AF99,11,1)</f>
        <v>9</v>
      </c>
      <c r="EI13" s="1301"/>
      <c r="EJ13" s="1301"/>
      <c r="EK13" s="1301"/>
      <c r="EL13" s="1301"/>
      <c r="EM13" s="1304"/>
      <c r="EN13" s="486"/>
      <c r="EO13" s="487"/>
      <c r="EP13" s="1301" t="str">
        <f>MID(SUVAHAVUJ!AG99,1,1)</f>
        <v xml:space="preserve"> </v>
      </c>
      <c r="EQ13" s="1301"/>
      <c r="ER13" s="1301"/>
      <c r="ES13" s="1301"/>
      <c r="ET13" s="1301"/>
      <c r="EU13" s="1301"/>
      <c r="EV13" s="1301" t="str">
        <f>MID(SUVAHAVUJ!AG99,2,1)</f>
        <v xml:space="preserve"> </v>
      </c>
      <c r="EW13" s="1301"/>
      <c r="EX13" s="1301"/>
      <c r="EY13" s="1301"/>
      <c r="EZ13" s="1301"/>
      <c r="FA13" s="1301" t="str">
        <f>MID(SUVAHAVUJ!AG99,3,1)</f>
        <v xml:space="preserve"> </v>
      </c>
      <c r="FB13" s="1301"/>
      <c r="FC13" s="1301"/>
      <c r="FD13" s="1301"/>
      <c r="FE13" s="1301"/>
      <c r="FF13" s="1301"/>
      <c r="FG13" s="1301" t="str">
        <f>MID(SUVAHAVUJ!AG99,4,1)</f>
        <v>1</v>
      </c>
      <c r="FH13" s="1301"/>
      <c r="FI13" s="1301"/>
      <c r="FJ13" s="1301"/>
      <c r="FK13" s="1301"/>
      <c r="FL13" s="1302" t="str">
        <f>MID(SUVAHAVUJ!AG99,5,1)</f>
        <v>5</v>
      </c>
      <c r="FM13" s="1302"/>
      <c r="FN13" s="1302"/>
      <c r="FO13" s="1302"/>
      <c r="FP13" s="1302"/>
      <c r="FQ13" s="1302"/>
      <c r="FR13" s="1302" t="str">
        <f>MID(SUVAHAVUJ!AG99,6,1)</f>
        <v>3</v>
      </c>
      <c r="FS13" s="1302"/>
      <c r="FT13" s="1302"/>
      <c r="FU13" s="1302"/>
      <c r="FV13" s="1302"/>
      <c r="FW13" s="1432" t="str">
        <f>MID(SUVAHAVUJ!AG99,7,1)</f>
        <v>4</v>
      </c>
      <c r="FX13" s="1432"/>
      <c r="FY13" s="1432"/>
      <c r="FZ13" s="1432"/>
      <c r="GA13" s="1432"/>
      <c r="GB13" s="1432"/>
      <c r="GC13" s="1432" t="str">
        <f>MID(SUVAHAVUJ!AG99,8,1)</f>
        <v>4</v>
      </c>
      <c r="GD13" s="1432"/>
      <c r="GE13" s="1432"/>
      <c r="GF13" s="1432"/>
      <c r="GG13" s="1432"/>
      <c r="GH13" s="1432" t="str">
        <f>MID(SUVAHAVUJ!AG99,9,1)</f>
        <v>3</v>
      </c>
      <c r="GI13" s="1432"/>
      <c r="GJ13" s="1432"/>
      <c r="GK13" s="1432"/>
      <c r="GL13" s="1432"/>
      <c r="GM13" s="1432"/>
      <c r="GN13" s="1432" t="str">
        <f>MID(SUVAHAVUJ!AG99,10,1)</f>
        <v>7</v>
      </c>
      <c r="GO13" s="1432"/>
      <c r="GP13" s="1432"/>
      <c r="GQ13" s="1432"/>
      <c r="GR13" s="1432"/>
      <c r="GS13" s="1432" t="str">
        <f>MID(SUVAHAVUJ!AG99,11,1)</f>
        <v>5</v>
      </c>
      <c r="GT13" s="1432"/>
      <c r="GU13" s="1432"/>
      <c r="GV13" s="1432"/>
      <c r="GW13" s="1433"/>
    </row>
    <row r="14" spans="2:205" ht="24" customHeight="1" x14ac:dyDescent="0.2">
      <c r="B14" s="1483" t="s">
        <v>2648</v>
      </c>
      <c r="C14" s="1484"/>
      <c r="D14" s="1484"/>
      <c r="E14" s="1484"/>
      <c r="F14" s="1484"/>
      <c r="G14" s="1484"/>
      <c r="H14" s="1484"/>
      <c r="I14" s="1484"/>
      <c r="J14" s="1484"/>
      <c r="K14" s="1485"/>
      <c r="L14" s="1464" t="s">
        <v>2649</v>
      </c>
      <c r="M14" s="1465"/>
      <c r="N14" s="1465"/>
      <c r="O14" s="1465"/>
      <c r="P14" s="1465"/>
      <c r="Q14" s="1465"/>
      <c r="R14" s="1465"/>
      <c r="S14" s="1465"/>
      <c r="T14" s="1465"/>
      <c r="U14" s="1465"/>
      <c r="V14" s="1465"/>
      <c r="W14" s="1465"/>
      <c r="X14" s="1465"/>
      <c r="Y14" s="1465"/>
      <c r="Z14" s="1465"/>
      <c r="AA14" s="1465"/>
      <c r="AB14" s="1465"/>
      <c r="AC14" s="1465"/>
      <c r="AD14" s="1465"/>
      <c r="AE14" s="1465"/>
      <c r="AF14" s="1465"/>
      <c r="AG14" s="1465"/>
      <c r="AH14" s="1465"/>
      <c r="AI14" s="1465"/>
      <c r="AJ14" s="1465"/>
      <c r="AK14" s="1465"/>
      <c r="AL14" s="1465"/>
      <c r="AM14" s="1465"/>
      <c r="AN14" s="1465"/>
      <c r="AO14" s="1465"/>
      <c r="AP14" s="1465"/>
      <c r="AQ14" s="1465"/>
      <c r="AR14" s="1465"/>
      <c r="AS14" s="1465"/>
      <c r="AT14" s="1465"/>
      <c r="AU14" s="1465"/>
      <c r="AV14" s="1465"/>
      <c r="AW14" s="1465"/>
      <c r="AX14" s="1465"/>
      <c r="AY14" s="1465"/>
      <c r="AZ14" s="1465"/>
      <c r="BA14" s="1465"/>
      <c r="BB14" s="1465"/>
      <c r="BC14" s="1465"/>
      <c r="BD14" s="1465"/>
      <c r="BE14" s="1465"/>
      <c r="BF14" s="1465"/>
      <c r="BG14" s="1465"/>
      <c r="BH14" s="1465"/>
      <c r="BI14" s="1465"/>
      <c r="BJ14" s="1465"/>
      <c r="BK14" s="1465"/>
      <c r="BL14" s="1465"/>
      <c r="BM14" s="1465"/>
      <c r="BN14" s="1465"/>
      <c r="BO14" s="1465"/>
      <c r="BP14" s="1465"/>
      <c r="BQ14" s="1465"/>
      <c r="BR14" s="1465"/>
      <c r="BS14" s="1465"/>
      <c r="BT14" s="1465"/>
      <c r="BU14" s="1465"/>
      <c r="BV14" s="1465"/>
      <c r="BW14" s="1466" t="s">
        <v>2222</v>
      </c>
      <c r="BX14" s="1467"/>
      <c r="BY14" s="1467"/>
      <c r="BZ14" s="1467"/>
      <c r="CA14" s="1467"/>
      <c r="CB14" s="1467"/>
      <c r="CC14" s="1467"/>
      <c r="CD14" s="1468"/>
      <c r="CE14" s="1301" t="str">
        <f>MID(SUVAHAVUJ!AF100,1,1)</f>
        <v xml:space="preserve"> </v>
      </c>
      <c r="CF14" s="1301"/>
      <c r="CG14" s="1301"/>
      <c r="CH14" s="1301"/>
      <c r="CI14" s="1301"/>
      <c r="CJ14" s="1301" t="str">
        <f>MID(SUVAHAVUJ!AF100,2,1)</f>
        <v xml:space="preserve"> </v>
      </c>
      <c r="CK14" s="1301"/>
      <c r="CL14" s="1301"/>
      <c r="CM14" s="1301"/>
      <c r="CN14" s="1301"/>
      <c r="CO14" s="1301"/>
      <c r="CP14" s="1301" t="str">
        <f>MID(SUVAHAVUJ!AF100,3,1)</f>
        <v xml:space="preserve"> </v>
      </c>
      <c r="CQ14" s="1301"/>
      <c r="CR14" s="1301"/>
      <c r="CS14" s="1301"/>
      <c r="CT14" s="1301"/>
      <c r="CU14" s="1301" t="str">
        <f>MID(SUVAHAVUJ!AF100,4,1)</f>
        <v>1</v>
      </c>
      <c r="CV14" s="1301"/>
      <c r="CW14" s="1301"/>
      <c r="CX14" s="1301"/>
      <c r="CY14" s="1301"/>
      <c r="CZ14" s="1301"/>
      <c r="DA14" s="1301" t="str">
        <f>MID(SUVAHAVUJ!AF100,5,1)</f>
        <v>5</v>
      </c>
      <c r="DB14" s="1301"/>
      <c r="DC14" s="1301"/>
      <c r="DD14" s="1301"/>
      <c r="DE14" s="1301"/>
      <c r="DF14" s="1301" t="str">
        <f>MID(SUVAHAVUJ!AF100,6,1)</f>
        <v>3</v>
      </c>
      <c r="DG14" s="1301"/>
      <c r="DH14" s="1301"/>
      <c r="DI14" s="1301"/>
      <c r="DJ14" s="1301"/>
      <c r="DK14" s="1301"/>
      <c r="DL14" s="1301" t="str">
        <f>MID(SUVAHAVUJ!AF100,7,1)</f>
        <v>7</v>
      </c>
      <c r="DM14" s="1301"/>
      <c r="DN14" s="1301"/>
      <c r="DO14" s="1301"/>
      <c r="DP14" s="1301"/>
      <c r="DQ14" s="1301"/>
      <c r="DR14" s="1301" t="str">
        <f>MID(SUVAHAVUJ!AF100,8,1)</f>
        <v>8</v>
      </c>
      <c r="DS14" s="1301"/>
      <c r="DT14" s="1301"/>
      <c r="DU14" s="1301"/>
      <c r="DV14" s="1301"/>
      <c r="DW14" s="1434" t="str">
        <f>MID(SUVAHAVUJ!AF100,9,1)</f>
        <v>5</v>
      </c>
      <c r="DX14" s="1434"/>
      <c r="DY14" s="1434"/>
      <c r="DZ14" s="1434"/>
      <c r="EA14" s="1434"/>
      <c r="EB14" s="1434"/>
      <c r="EC14" s="1434" t="str">
        <f>MID(SUVAHAVUJ!AF100,10,1)</f>
        <v>6</v>
      </c>
      <c r="ED14" s="1434"/>
      <c r="EE14" s="1434"/>
      <c r="EF14" s="1434"/>
      <c r="EG14" s="1434"/>
      <c r="EH14" s="1301" t="str">
        <f>MID(SUVAHAVUJ!AF100,11,1)</f>
        <v>9</v>
      </c>
      <c r="EI14" s="1301"/>
      <c r="EJ14" s="1301"/>
      <c r="EK14" s="1301"/>
      <c r="EL14" s="1301"/>
      <c r="EM14" s="1304"/>
      <c r="EN14" s="486"/>
      <c r="EO14" s="487"/>
      <c r="EP14" s="1301" t="str">
        <f>MID(SUVAHAVUJ!AG100,1,1)</f>
        <v xml:space="preserve"> </v>
      </c>
      <c r="EQ14" s="1301"/>
      <c r="ER14" s="1301"/>
      <c r="ES14" s="1301"/>
      <c r="ET14" s="1301"/>
      <c r="EU14" s="1301"/>
      <c r="EV14" s="1301" t="str">
        <f>MID(SUVAHAVUJ!AG100,2,1)</f>
        <v xml:space="preserve"> </v>
      </c>
      <c r="EW14" s="1301"/>
      <c r="EX14" s="1301"/>
      <c r="EY14" s="1301"/>
      <c r="EZ14" s="1301"/>
      <c r="FA14" s="1301" t="str">
        <f>MID(SUVAHAVUJ!AG100,3,1)</f>
        <v xml:space="preserve"> </v>
      </c>
      <c r="FB14" s="1301"/>
      <c r="FC14" s="1301"/>
      <c r="FD14" s="1301"/>
      <c r="FE14" s="1301"/>
      <c r="FF14" s="1301"/>
      <c r="FG14" s="1301" t="str">
        <f>MID(SUVAHAVUJ!AG100,4,1)</f>
        <v>1</v>
      </c>
      <c r="FH14" s="1301"/>
      <c r="FI14" s="1301"/>
      <c r="FJ14" s="1301"/>
      <c r="FK14" s="1301"/>
      <c r="FL14" s="1302" t="str">
        <f>MID(SUVAHAVUJ!AG100,5,1)</f>
        <v>5</v>
      </c>
      <c r="FM14" s="1302"/>
      <c r="FN14" s="1302"/>
      <c r="FO14" s="1302"/>
      <c r="FP14" s="1302"/>
      <c r="FQ14" s="1302"/>
      <c r="FR14" s="1302" t="str">
        <f>MID(SUVAHAVUJ!AG100,6,1)</f>
        <v>3</v>
      </c>
      <c r="FS14" s="1302"/>
      <c r="FT14" s="1302"/>
      <c r="FU14" s="1302"/>
      <c r="FV14" s="1302"/>
      <c r="FW14" s="1432" t="str">
        <f>MID(SUVAHAVUJ!AG100,7,1)</f>
        <v>4</v>
      </c>
      <c r="FX14" s="1432"/>
      <c r="FY14" s="1432"/>
      <c r="FZ14" s="1432"/>
      <c r="GA14" s="1432"/>
      <c r="GB14" s="1432"/>
      <c r="GC14" s="1432" t="str">
        <f>MID(SUVAHAVUJ!AG100,8,1)</f>
        <v>4</v>
      </c>
      <c r="GD14" s="1432"/>
      <c r="GE14" s="1432"/>
      <c r="GF14" s="1432"/>
      <c r="GG14" s="1432"/>
      <c r="GH14" s="1432" t="str">
        <f>MID(SUVAHAVUJ!AG100,9,1)</f>
        <v>3</v>
      </c>
      <c r="GI14" s="1432"/>
      <c r="GJ14" s="1432"/>
      <c r="GK14" s="1432"/>
      <c r="GL14" s="1432"/>
      <c r="GM14" s="1432"/>
      <c r="GN14" s="1432" t="str">
        <f>MID(SUVAHAVUJ!AG100,10,1)</f>
        <v>7</v>
      </c>
      <c r="GO14" s="1432"/>
      <c r="GP14" s="1432"/>
      <c r="GQ14" s="1432"/>
      <c r="GR14" s="1432"/>
      <c r="GS14" s="1432" t="str">
        <f>MID(SUVAHAVUJ!AG100,11,1)</f>
        <v>5</v>
      </c>
      <c r="GT14" s="1432"/>
      <c r="GU14" s="1432"/>
      <c r="GV14" s="1432"/>
      <c r="GW14" s="1433"/>
    </row>
    <row r="15" spans="2:205" ht="24" customHeight="1" x14ac:dyDescent="0.2">
      <c r="B15" s="1461" t="s">
        <v>2369</v>
      </c>
      <c r="C15" s="1462"/>
      <c r="D15" s="1462"/>
      <c r="E15" s="1462"/>
      <c r="F15" s="1462"/>
      <c r="G15" s="1462"/>
      <c r="H15" s="1462"/>
      <c r="I15" s="1462"/>
      <c r="J15" s="1462"/>
      <c r="K15" s="1463"/>
      <c r="L15" s="1464" t="s">
        <v>2652</v>
      </c>
      <c r="M15" s="1465"/>
      <c r="N15" s="1465"/>
      <c r="O15" s="1465"/>
      <c r="P15" s="1465"/>
      <c r="Q15" s="1465"/>
      <c r="R15" s="1465"/>
      <c r="S15" s="1465"/>
      <c r="T15" s="1465"/>
      <c r="U15" s="1465"/>
      <c r="V15" s="1465"/>
      <c r="W15" s="1465"/>
      <c r="X15" s="1465"/>
      <c r="Y15" s="1465"/>
      <c r="Z15" s="1465"/>
      <c r="AA15" s="1465"/>
      <c r="AB15" s="1465"/>
      <c r="AC15" s="1465"/>
      <c r="AD15" s="1465"/>
      <c r="AE15" s="1465"/>
      <c r="AF15" s="1465"/>
      <c r="AG15" s="1465"/>
      <c r="AH15" s="1465"/>
      <c r="AI15" s="1465"/>
      <c r="AJ15" s="1465"/>
      <c r="AK15" s="1465"/>
      <c r="AL15" s="1465"/>
      <c r="AM15" s="1465"/>
      <c r="AN15" s="1465"/>
      <c r="AO15" s="1465"/>
      <c r="AP15" s="1465"/>
      <c r="AQ15" s="1465"/>
      <c r="AR15" s="1465"/>
      <c r="AS15" s="1465"/>
      <c r="AT15" s="1465"/>
      <c r="AU15" s="1465"/>
      <c r="AV15" s="1465"/>
      <c r="AW15" s="1465"/>
      <c r="AX15" s="1465"/>
      <c r="AY15" s="1465"/>
      <c r="AZ15" s="1465"/>
      <c r="BA15" s="1465"/>
      <c r="BB15" s="1465"/>
      <c r="BC15" s="1465"/>
      <c r="BD15" s="1465"/>
      <c r="BE15" s="1465"/>
      <c r="BF15" s="1465"/>
      <c r="BG15" s="1465"/>
      <c r="BH15" s="1465"/>
      <c r="BI15" s="1465"/>
      <c r="BJ15" s="1465"/>
      <c r="BK15" s="1465"/>
      <c r="BL15" s="1465"/>
      <c r="BM15" s="1465"/>
      <c r="BN15" s="1465"/>
      <c r="BO15" s="1465"/>
      <c r="BP15" s="1465"/>
      <c r="BQ15" s="1465"/>
      <c r="BR15" s="1465"/>
      <c r="BS15" s="1465"/>
      <c r="BT15" s="1465"/>
      <c r="BU15" s="1465"/>
      <c r="BV15" s="1465"/>
      <c r="BW15" s="1466" t="s">
        <v>2223</v>
      </c>
      <c r="BX15" s="1467"/>
      <c r="BY15" s="1467"/>
      <c r="BZ15" s="1467"/>
      <c r="CA15" s="1467"/>
      <c r="CB15" s="1467"/>
      <c r="CC15" s="1467"/>
      <c r="CD15" s="1468"/>
      <c r="CE15" s="1301" t="str">
        <f>MID(SUVAHAVUJ!AF101,1,1)</f>
        <v xml:space="preserve"> </v>
      </c>
      <c r="CF15" s="1301"/>
      <c r="CG15" s="1301"/>
      <c r="CH15" s="1301"/>
      <c r="CI15" s="1301"/>
      <c r="CJ15" s="1301" t="str">
        <f>MID(SUVAHAVUJ!AF101,2,1)</f>
        <v xml:space="preserve"> </v>
      </c>
      <c r="CK15" s="1301"/>
      <c r="CL15" s="1301"/>
      <c r="CM15" s="1301"/>
      <c r="CN15" s="1301"/>
      <c r="CO15" s="1301"/>
      <c r="CP15" s="1301" t="str">
        <f>MID(SUVAHAVUJ!AF101,3,1)</f>
        <v xml:space="preserve"> </v>
      </c>
      <c r="CQ15" s="1301"/>
      <c r="CR15" s="1301"/>
      <c r="CS15" s="1301"/>
      <c r="CT15" s="1301"/>
      <c r="CU15" s="1301" t="str">
        <f>MID(SUVAHAVUJ!AF101,4,1)</f>
        <v xml:space="preserve"> </v>
      </c>
      <c r="CV15" s="1301"/>
      <c r="CW15" s="1301"/>
      <c r="CX15" s="1301"/>
      <c r="CY15" s="1301"/>
      <c r="CZ15" s="1301"/>
      <c r="DA15" s="1301" t="str">
        <f>MID(SUVAHAVUJ!AF101,5,1)</f>
        <v xml:space="preserve"> </v>
      </c>
      <c r="DB15" s="1301"/>
      <c r="DC15" s="1301"/>
      <c r="DD15" s="1301"/>
      <c r="DE15" s="1301"/>
      <c r="DF15" s="1301" t="str">
        <f>MID(SUVAHAVUJ!AF101,6,1)</f>
        <v xml:space="preserve"> </v>
      </c>
      <c r="DG15" s="1301"/>
      <c r="DH15" s="1301"/>
      <c r="DI15" s="1301"/>
      <c r="DJ15" s="1301"/>
      <c r="DK15" s="1301"/>
      <c r="DL15" s="1301" t="str">
        <f>MID(SUVAHAVUJ!AF101,7,1)</f>
        <v xml:space="preserve"> </v>
      </c>
      <c r="DM15" s="1301"/>
      <c r="DN15" s="1301"/>
      <c r="DO15" s="1301"/>
      <c r="DP15" s="1301"/>
      <c r="DQ15" s="1301"/>
      <c r="DR15" s="1301" t="str">
        <f>MID(SUVAHAVUJ!AF101,8,1)</f>
        <v xml:space="preserve"> </v>
      </c>
      <c r="DS15" s="1301"/>
      <c r="DT15" s="1301"/>
      <c r="DU15" s="1301"/>
      <c r="DV15" s="1301"/>
      <c r="DW15" s="1434" t="str">
        <f>MID(SUVAHAVUJ!AF101,9,1)</f>
        <v xml:space="preserve"> </v>
      </c>
      <c r="DX15" s="1434"/>
      <c r="DY15" s="1434"/>
      <c r="DZ15" s="1434"/>
      <c r="EA15" s="1434"/>
      <c r="EB15" s="1434"/>
      <c r="EC15" s="1434" t="str">
        <f>MID(SUVAHAVUJ!AF101,10,1)</f>
        <v xml:space="preserve"> </v>
      </c>
      <c r="ED15" s="1434"/>
      <c r="EE15" s="1434"/>
      <c r="EF15" s="1434"/>
      <c r="EG15" s="1434"/>
      <c r="EH15" s="1301" t="str">
        <f>MID(SUVAHAVUJ!AF101,11,1)</f>
        <v>0</v>
      </c>
      <c r="EI15" s="1301"/>
      <c r="EJ15" s="1301"/>
      <c r="EK15" s="1301"/>
      <c r="EL15" s="1301"/>
      <c r="EM15" s="1304"/>
      <c r="EN15" s="486"/>
      <c r="EO15" s="487"/>
      <c r="EP15" s="1301" t="str">
        <f>MID(SUVAHAVUJ!AG101,1,1)</f>
        <v xml:space="preserve"> </v>
      </c>
      <c r="EQ15" s="1301"/>
      <c r="ER15" s="1301"/>
      <c r="ES15" s="1301"/>
      <c r="ET15" s="1301"/>
      <c r="EU15" s="1301"/>
      <c r="EV15" s="1301" t="str">
        <f>MID(SUVAHAVUJ!AG101,2,1)</f>
        <v xml:space="preserve"> </v>
      </c>
      <c r="EW15" s="1301"/>
      <c r="EX15" s="1301"/>
      <c r="EY15" s="1301"/>
      <c r="EZ15" s="1301"/>
      <c r="FA15" s="1301" t="str">
        <f>MID(SUVAHAVUJ!AG101,3,1)</f>
        <v xml:space="preserve"> </v>
      </c>
      <c r="FB15" s="1301"/>
      <c r="FC15" s="1301"/>
      <c r="FD15" s="1301"/>
      <c r="FE15" s="1301"/>
      <c r="FF15" s="1301"/>
      <c r="FG15" s="1301" t="str">
        <f>MID(SUVAHAVUJ!AG101,4,1)</f>
        <v xml:space="preserve"> </v>
      </c>
      <c r="FH15" s="1301"/>
      <c r="FI15" s="1301"/>
      <c r="FJ15" s="1301"/>
      <c r="FK15" s="1301"/>
      <c r="FL15" s="1302" t="str">
        <f>MID(SUVAHAVUJ!AG101,5,1)</f>
        <v xml:space="preserve"> </v>
      </c>
      <c r="FM15" s="1302"/>
      <c r="FN15" s="1302"/>
      <c r="FO15" s="1302"/>
      <c r="FP15" s="1302"/>
      <c r="FQ15" s="1302"/>
      <c r="FR15" s="1302" t="str">
        <f>MID(SUVAHAVUJ!AG101,6,1)</f>
        <v xml:space="preserve"> </v>
      </c>
      <c r="FS15" s="1302"/>
      <c r="FT15" s="1302"/>
      <c r="FU15" s="1302"/>
      <c r="FV15" s="1302"/>
      <c r="FW15" s="1432" t="str">
        <f>MID(SUVAHAVUJ!AG101,7,1)</f>
        <v xml:space="preserve"> </v>
      </c>
      <c r="FX15" s="1432"/>
      <c r="FY15" s="1432"/>
      <c r="FZ15" s="1432"/>
      <c r="GA15" s="1432"/>
      <c r="GB15" s="1432"/>
      <c r="GC15" s="1432" t="str">
        <f>MID(SUVAHAVUJ!AG101,8,1)</f>
        <v xml:space="preserve"> </v>
      </c>
      <c r="GD15" s="1432"/>
      <c r="GE15" s="1432"/>
      <c r="GF15" s="1432"/>
      <c r="GG15" s="1432"/>
      <c r="GH15" s="1432" t="str">
        <f>MID(SUVAHAVUJ!AG101,9,1)</f>
        <v xml:space="preserve"> </v>
      </c>
      <c r="GI15" s="1432"/>
      <c r="GJ15" s="1432"/>
      <c r="GK15" s="1432"/>
      <c r="GL15" s="1432"/>
      <c r="GM15" s="1432"/>
      <c r="GN15" s="1432" t="str">
        <f>MID(SUVAHAVUJ!AG101,10,1)</f>
        <v xml:space="preserve"> </v>
      </c>
      <c r="GO15" s="1432"/>
      <c r="GP15" s="1432"/>
      <c r="GQ15" s="1432"/>
      <c r="GR15" s="1432"/>
      <c r="GS15" s="1432" t="str">
        <f>MID(SUVAHAVUJ!AG101,11,1)</f>
        <v>0</v>
      </c>
      <c r="GT15" s="1432"/>
      <c r="GU15" s="1432"/>
      <c r="GV15" s="1432"/>
      <c r="GW15" s="1433"/>
    </row>
    <row r="16" spans="2:205" ht="24" customHeight="1" x14ac:dyDescent="0.2">
      <c r="B16" s="1458" t="s">
        <v>2655</v>
      </c>
      <c r="C16" s="1459"/>
      <c r="D16" s="1459"/>
      <c r="E16" s="1459"/>
      <c r="F16" s="1459"/>
      <c r="G16" s="1459"/>
      <c r="H16" s="1459"/>
      <c r="I16" s="1459"/>
      <c r="J16" s="1459"/>
      <c r="K16" s="1460"/>
      <c r="L16" s="1453" t="s">
        <v>3287</v>
      </c>
      <c r="M16" s="1454"/>
      <c r="N16" s="1454"/>
      <c r="O16" s="1454"/>
      <c r="P16" s="1454"/>
      <c r="Q16" s="1454"/>
      <c r="R16" s="1454"/>
      <c r="S16" s="1454"/>
      <c r="T16" s="1454"/>
      <c r="U16" s="1454"/>
      <c r="V16" s="1454"/>
      <c r="W16" s="1454"/>
      <c r="X16" s="1454"/>
      <c r="Y16" s="1454"/>
      <c r="Z16" s="1454"/>
      <c r="AA16" s="1454"/>
      <c r="AB16" s="1454"/>
      <c r="AC16" s="1454"/>
      <c r="AD16" s="1454"/>
      <c r="AE16" s="1454"/>
      <c r="AF16" s="1454"/>
      <c r="AG16" s="1454"/>
      <c r="AH16" s="1454"/>
      <c r="AI16" s="1454"/>
      <c r="AJ16" s="1454"/>
      <c r="AK16" s="1454"/>
      <c r="AL16" s="1454"/>
      <c r="AM16" s="1454"/>
      <c r="AN16" s="1454"/>
      <c r="AO16" s="1454"/>
      <c r="AP16" s="1454"/>
      <c r="AQ16" s="1454"/>
      <c r="AR16" s="1454"/>
      <c r="AS16" s="1454"/>
      <c r="AT16" s="1454"/>
      <c r="AU16" s="1454"/>
      <c r="AV16" s="1454"/>
      <c r="AW16" s="1454"/>
      <c r="AX16" s="1454"/>
      <c r="AY16" s="1454"/>
      <c r="AZ16" s="1454"/>
      <c r="BA16" s="1454"/>
      <c r="BB16" s="1454"/>
      <c r="BC16" s="1454"/>
      <c r="BD16" s="1454"/>
      <c r="BE16" s="1454"/>
      <c r="BF16" s="1454"/>
      <c r="BG16" s="1454"/>
      <c r="BH16" s="1454"/>
      <c r="BI16" s="1454"/>
      <c r="BJ16" s="1454"/>
      <c r="BK16" s="1454"/>
      <c r="BL16" s="1454"/>
      <c r="BM16" s="1454"/>
      <c r="BN16" s="1454"/>
      <c r="BO16" s="1454"/>
      <c r="BP16" s="1454"/>
      <c r="BQ16" s="1454"/>
      <c r="BR16" s="1454"/>
      <c r="BS16" s="1454"/>
      <c r="BT16" s="1454"/>
      <c r="BU16" s="1454"/>
      <c r="BV16" s="1454"/>
      <c r="BW16" s="1455" t="s">
        <v>855</v>
      </c>
      <c r="BX16" s="1456"/>
      <c r="BY16" s="1456"/>
      <c r="BZ16" s="1456"/>
      <c r="CA16" s="1456"/>
      <c r="CB16" s="1456"/>
      <c r="CC16" s="1456"/>
      <c r="CD16" s="1457"/>
      <c r="CE16" s="1301" t="str">
        <f>MID(SUVAHAVUJ!AF102,1,1)</f>
        <v xml:space="preserve"> </v>
      </c>
      <c r="CF16" s="1301"/>
      <c r="CG16" s="1301"/>
      <c r="CH16" s="1301"/>
      <c r="CI16" s="1301"/>
      <c r="CJ16" s="1301" t="str">
        <f>MID(SUVAHAVUJ!AF102,2,1)</f>
        <v xml:space="preserve"> </v>
      </c>
      <c r="CK16" s="1301"/>
      <c r="CL16" s="1301"/>
      <c r="CM16" s="1301"/>
      <c r="CN16" s="1301"/>
      <c r="CO16" s="1301"/>
      <c r="CP16" s="1301" t="str">
        <f>MID(SUVAHAVUJ!AF102,3,1)</f>
        <v xml:space="preserve"> </v>
      </c>
      <c r="CQ16" s="1301"/>
      <c r="CR16" s="1301"/>
      <c r="CS16" s="1301"/>
      <c r="CT16" s="1301"/>
      <c r="CU16" s="1301" t="str">
        <f>MID(SUVAHAVUJ!AF102,4,1)</f>
        <v xml:space="preserve"> </v>
      </c>
      <c r="CV16" s="1301"/>
      <c r="CW16" s="1301"/>
      <c r="CX16" s="1301"/>
      <c r="CY16" s="1301"/>
      <c r="CZ16" s="1301"/>
      <c r="DA16" s="1301" t="str">
        <f>MID(SUVAHAVUJ!AF102,5,1)</f>
        <v xml:space="preserve"> </v>
      </c>
      <c r="DB16" s="1301"/>
      <c r="DC16" s="1301"/>
      <c r="DD16" s="1301"/>
      <c r="DE16" s="1301"/>
      <c r="DF16" s="1301" t="str">
        <f>MID(SUVAHAVUJ!AF102,6,1)</f>
        <v>1</v>
      </c>
      <c r="DG16" s="1301"/>
      <c r="DH16" s="1301"/>
      <c r="DI16" s="1301"/>
      <c r="DJ16" s="1301"/>
      <c r="DK16" s="1301"/>
      <c r="DL16" s="1301" t="str">
        <f>MID(SUVAHAVUJ!AF102,7,1)</f>
        <v>0</v>
      </c>
      <c r="DM16" s="1301"/>
      <c r="DN16" s="1301"/>
      <c r="DO16" s="1301"/>
      <c r="DP16" s="1301"/>
      <c r="DQ16" s="1301"/>
      <c r="DR16" s="1301" t="str">
        <f>MID(SUVAHAVUJ!AF102,8,1)</f>
        <v>8</v>
      </c>
      <c r="DS16" s="1301"/>
      <c r="DT16" s="1301"/>
      <c r="DU16" s="1301"/>
      <c r="DV16" s="1301"/>
      <c r="DW16" s="1434" t="str">
        <f>MID(SUVAHAVUJ!AF102,9,1)</f>
        <v>5</v>
      </c>
      <c r="DX16" s="1434"/>
      <c r="DY16" s="1434"/>
      <c r="DZ16" s="1434"/>
      <c r="EA16" s="1434"/>
      <c r="EB16" s="1434"/>
      <c r="EC16" s="1434" t="str">
        <f>MID(SUVAHAVUJ!AF102,10,1)</f>
        <v>4</v>
      </c>
      <c r="ED16" s="1434"/>
      <c r="EE16" s="1434"/>
      <c r="EF16" s="1434"/>
      <c r="EG16" s="1434"/>
      <c r="EH16" s="1301" t="str">
        <f>MID(SUVAHAVUJ!AF102,11,1)</f>
        <v>1</v>
      </c>
      <c r="EI16" s="1301"/>
      <c r="EJ16" s="1301"/>
      <c r="EK16" s="1301"/>
      <c r="EL16" s="1301"/>
      <c r="EM16" s="1304"/>
      <c r="EN16" s="486"/>
      <c r="EO16" s="487"/>
      <c r="EP16" s="1301" t="str">
        <f>MID(SUVAHAVUJ!AG102,1,1)</f>
        <v xml:space="preserve"> </v>
      </c>
      <c r="EQ16" s="1301"/>
      <c r="ER16" s="1301"/>
      <c r="ES16" s="1301"/>
      <c r="ET16" s="1301"/>
      <c r="EU16" s="1301"/>
      <c r="EV16" s="1301" t="str">
        <f>MID(SUVAHAVUJ!AG102,2,1)</f>
        <v xml:space="preserve"> </v>
      </c>
      <c r="EW16" s="1301"/>
      <c r="EX16" s="1301"/>
      <c r="EY16" s="1301"/>
      <c r="EZ16" s="1301"/>
      <c r="FA16" s="1301" t="str">
        <f>MID(SUVAHAVUJ!AG102,3,1)</f>
        <v xml:space="preserve"> </v>
      </c>
      <c r="FB16" s="1301"/>
      <c r="FC16" s="1301"/>
      <c r="FD16" s="1301"/>
      <c r="FE16" s="1301"/>
      <c r="FF16" s="1301"/>
      <c r="FG16" s="1301" t="str">
        <f>MID(SUVAHAVUJ!AG102,4,1)</f>
        <v xml:space="preserve"> </v>
      </c>
      <c r="FH16" s="1301"/>
      <c r="FI16" s="1301"/>
      <c r="FJ16" s="1301"/>
      <c r="FK16" s="1301"/>
      <c r="FL16" s="1302" t="str">
        <f>MID(SUVAHAVUJ!AG102,5,1)</f>
        <v xml:space="preserve"> </v>
      </c>
      <c r="FM16" s="1302"/>
      <c r="FN16" s="1302"/>
      <c r="FO16" s="1302"/>
      <c r="FP16" s="1302"/>
      <c r="FQ16" s="1302"/>
      <c r="FR16" s="1302" t="str">
        <f>MID(SUVAHAVUJ!AG102,6,1)</f>
        <v xml:space="preserve"> </v>
      </c>
      <c r="FS16" s="1302"/>
      <c r="FT16" s="1302"/>
      <c r="FU16" s="1302"/>
      <c r="FV16" s="1302"/>
      <c r="FW16" s="1432" t="str">
        <f>MID(SUVAHAVUJ!AG102,7,1)</f>
        <v>3</v>
      </c>
      <c r="FX16" s="1432"/>
      <c r="FY16" s="1432"/>
      <c r="FZ16" s="1432"/>
      <c r="GA16" s="1432"/>
      <c r="GB16" s="1432"/>
      <c r="GC16" s="1432" t="str">
        <f>MID(SUVAHAVUJ!AG102,8,1)</f>
        <v>4</v>
      </c>
      <c r="GD16" s="1432"/>
      <c r="GE16" s="1432"/>
      <c r="GF16" s="1432"/>
      <c r="GG16" s="1432"/>
      <c r="GH16" s="1432" t="str">
        <f>MID(SUVAHAVUJ!AG102,9,1)</f>
        <v>1</v>
      </c>
      <c r="GI16" s="1432"/>
      <c r="GJ16" s="1432"/>
      <c r="GK16" s="1432"/>
      <c r="GL16" s="1432"/>
      <c r="GM16" s="1432"/>
      <c r="GN16" s="1432" t="str">
        <f>MID(SUVAHAVUJ!AG102,10,1)</f>
        <v>9</v>
      </c>
      <c r="GO16" s="1432"/>
      <c r="GP16" s="1432"/>
      <c r="GQ16" s="1432"/>
      <c r="GR16" s="1432"/>
      <c r="GS16" s="1432" t="str">
        <f>MID(SUVAHAVUJ!AG102,11,1)</f>
        <v>2</v>
      </c>
      <c r="GT16" s="1432"/>
      <c r="GU16" s="1432"/>
      <c r="GV16" s="1432"/>
      <c r="GW16" s="1433"/>
    </row>
    <row r="17" spans="1:205" ht="24" customHeight="1" x14ac:dyDescent="0.2">
      <c r="B17" s="1458" t="s">
        <v>1912</v>
      </c>
      <c r="C17" s="1459"/>
      <c r="D17" s="1459"/>
      <c r="E17" s="1459"/>
      <c r="F17" s="1459"/>
      <c r="G17" s="1459"/>
      <c r="H17" s="1459"/>
      <c r="I17" s="1459"/>
      <c r="J17" s="1459"/>
      <c r="K17" s="1460"/>
      <c r="L17" s="1453" t="s">
        <v>3288</v>
      </c>
      <c r="M17" s="1454"/>
      <c r="N17" s="1454"/>
      <c r="O17" s="1454"/>
      <c r="P17" s="1454"/>
      <c r="Q17" s="1454"/>
      <c r="R17" s="1454"/>
      <c r="S17" s="1454"/>
      <c r="T17" s="1454"/>
      <c r="U17" s="1454"/>
      <c r="V17" s="1454"/>
      <c r="W17" s="1454"/>
      <c r="X17" s="1454"/>
      <c r="Y17" s="1454"/>
      <c r="Z17" s="1454"/>
      <c r="AA17" s="1454"/>
      <c r="AB17" s="1454"/>
      <c r="AC17" s="1454"/>
      <c r="AD17" s="1454"/>
      <c r="AE17" s="1454"/>
      <c r="AF17" s="1454"/>
      <c r="AG17" s="1454"/>
      <c r="AH17" s="1454"/>
      <c r="AI17" s="1454"/>
      <c r="AJ17" s="1454"/>
      <c r="AK17" s="1454"/>
      <c r="AL17" s="1454"/>
      <c r="AM17" s="1454"/>
      <c r="AN17" s="1454"/>
      <c r="AO17" s="1454"/>
      <c r="AP17" s="1454"/>
      <c r="AQ17" s="1454"/>
      <c r="AR17" s="1454"/>
      <c r="AS17" s="1454"/>
      <c r="AT17" s="1454"/>
      <c r="AU17" s="1454"/>
      <c r="AV17" s="1454"/>
      <c r="AW17" s="1454"/>
      <c r="AX17" s="1454"/>
      <c r="AY17" s="1454"/>
      <c r="AZ17" s="1454"/>
      <c r="BA17" s="1454"/>
      <c r="BB17" s="1454"/>
      <c r="BC17" s="1454"/>
      <c r="BD17" s="1454"/>
      <c r="BE17" s="1454"/>
      <c r="BF17" s="1454"/>
      <c r="BG17" s="1454"/>
      <c r="BH17" s="1454"/>
      <c r="BI17" s="1454"/>
      <c r="BJ17" s="1454"/>
      <c r="BK17" s="1454"/>
      <c r="BL17" s="1454"/>
      <c r="BM17" s="1454"/>
      <c r="BN17" s="1454"/>
      <c r="BO17" s="1454"/>
      <c r="BP17" s="1454"/>
      <c r="BQ17" s="1454"/>
      <c r="BR17" s="1454"/>
      <c r="BS17" s="1454"/>
      <c r="BT17" s="1454"/>
      <c r="BU17" s="1454"/>
      <c r="BV17" s="1454"/>
      <c r="BW17" s="1455" t="s">
        <v>856</v>
      </c>
      <c r="BX17" s="1456"/>
      <c r="BY17" s="1456"/>
      <c r="BZ17" s="1456"/>
      <c r="CA17" s="1456"/>
      <c r="CB17" s="1456"/>
      <c r="CC17" s="1456"/>
      <c r="CD17" s="1457"/>
      <c r="CE17" s="1301" t="str">
        <f>MID(SUVAHAVUJ!AF103,1,1)</f>
        <v xml:space="preserve"> </v>
      </c>
      <c r="CF17" s="1301"/>
      <c r="CG17" s="1301"/>
      <c r="CH17" s="1301"/>
      <c r="CI17" s="1301"/>
      <c r="CJ17" s="1301" t="str">
        <f>MID(SUVAHAVUJ!AF103,2,1)</f>
        <v xml:space="preserve"> </v>
      </c>
      <c r="CK17" s="1301"/>
      <c r="CL17" s="1301"/>
      <c r="CM17" s="1301"/>
      <c r="CN17" s="1301"/>
      <c r="CO17" s="1301"/>
      <c r="CP17" s="1301" t="str">
        <f>MID(SUVAHAVUJ!AF103,3,1)</f>
        <v xml:space="preserve"> </v>
      </c>
      <c r="CQ17" s="1301"/>
      <c r="CR17" s="1301"/>
      <c r="CS17" s="1301"/>
      <c r="CT17" s="1301"/>
      <c r="CU17" s="1301" t="str">
        <f>MID(SUVAHAVUJ!AF103,4,1)</f>
        <v xml:space="preserve"> </v>
      </c>
      <c r="CV17" s="1301"/>
      <c r="CW17" s="1301"/>
      <c r="CX17" s="1301"/>
      <c r="CY17" s="1301"/>
      <c r="CZ17" s="1301"/>
      <c r="DA17" s="1301" t="str">
        <f>MID(SUVAHAVUJ!AF103,5,1)</f>
        <v xml:space="preserve"> </v>
      </c>
      <c r="DB17" s="1301"/>
      <c r="DC17" s="1301"/>
      <c r="DD17" s="1301"/>
      <c r="DE17" s="1301"/>
      <c r="DF17" s="1301" t="str">
        <f>MID(SUVAHAVUJ!AF103,6,1)</f>
        <v>3</v>
      </c>
      <c r="DG17" s="1301"/>
      <c r="DH17" s="1301"/>
      <c r="DI17" s="1301"/>
      <c r="DJ17" s="1301"/>
      <c r="DK17" s="1301"/>
      <c r="DL17" s="1301" t="str">
        <f>MID(SUVAHAVUJ!AF103,7,1)</f>
        <v>7</v>
      </c>
      <c r="DM17" s="1301"/>
      <c r="DN17" s="1301"/>
      <c r="DO17" s="1301"/>
      <c r="DP17" s="1301"/>
      <c r="DQ17" s="1301"/>
      <c r="DR17" s="1301" t="str">
        <f>MID(SUVAHAVUJ!AF103,8,1)</f>
        <v>1</v>
      </c>
      <c r="DS17" s="1301"/>
      <c r="DT17" s="1301"/>
      <c r="DU17" s="1301"/>
      <c r="DV17" s="1301"/>
      <c r="DW17" s="1434" t="str">
        <f>MID(SUVAHAVUJ!AF103,9,1)</f>
        <v>4</v>
      </c>
      <c r="DX17" s="1434"/>
      <c r="DY17" s="1434"/>
      <c r="DZ17" s="1434"/>
      <c r="EA17" s="1434"/>
      <c r="EB17" s="1434"/>
      <c r="EC17" s="1434" t="str">
        <f>MID(SUVAHAVUJ!AF103,10,1)</f>
        <v>6</v>
      </c>
      <c r="ED17" s="1434"/>
      <c r="EE17" s="1434"/>
      <c r="EF17" s="1434"/>
      <c r="EG17" s="1434"/>
      <c r="EH17" s="1301" t="str">
        <f>MID(SUVAHAVUJ!AF103,11,1)</f>
        <v>2</v>
      </c>
      <c r="EI17" s="1301"/>
      <c r="EJ17" s="1301"/>
      <c r="EK17" s="1301"/>
      <c r="EL17" s="1301"/>
      <c r="EM17" s="1304"/>
      <c r="EN17" s="486"/>
      <c r="EO17" s="487"/>
      <c r="EP17" s="1301" t="str">
        <f>MID(SUVAHAVUJ!AG103,1,1)</f>
        <v xml:space="preserve"> </v>
      </c>
      <c r="EQ17" s="1301"/>
      <c r="ER17" s="1301"/>
      <c r="ES17" s="1301"/>
      <c r="ET17" s="1301"/>
      <c r="EU17" s="1301"/>
      <c r="EV17" s="1301" t="str">
        <f>MID(SUVAHAVUJ!AG103,2,1)</f>
        <v xml:space="preserve"> </v>
      </c>
      <c r="EW17" s="1301"/>
      <c r="EX17" s="1301"/>
      <c r="EY17" s="1301"/>
      <c r="EZ17" s="1301"/>
      <c r="FA17" s="1301" t="str">
        <f>MID(SUVAHAVUJ!AG103,3,1)</f>
        <v xml:space="preserve"> </v>
      </c>
      <c r="FB17" s="1301"/>
      <c r="FC17" s="1301"/>
      <c r="FD17" s="1301"/>
      <c r="FE17" s="1301"/>
      <c r="FF17" s="1301"/>
      <c r="FG17" s="1301" t="str">
        <f>MID(SUVAHAVUJ!AG103,4,1)</f>
        <v xml:space="preserve"> </v>
      </c>
      <c r="FH17" s="1301"/>
      <c r="FI17" s="1301"/>
      <c r="FJ17" s="1301"/>
      <c r="FK17" s="1301"/>
      <c r="FL17" s="1302" t="str">
        <f>MID(SUVAHAVUJ!AG103,5,1)</f>
        <v xml:space="preserve"> </v>
      </c>
      <c r="FM17" s="1302"/>
      <c r="FN17" s="1302"/>
      <c r="FO17" s="1302"/>
      <c r="FP17" s="1302"/>
      <c r="FQ17" s="1302"/>
      <c r="FR17" s="1302" t="str">
        <f>MID(SUVAHAVUJ!AG103,6,1)</f>
        <v>3</v>
      </c>
      <c r="FS17" s="1302"/>
      <c r="FT17" s="1302"/>
      <c r="FU17" s="1302"/>
      <c r="FV17" s="1302"/>
      <c r="FW17" s="1432" t="str">
        <f>MID(SUVAHAVUJ!AG103,7,1)</f>
        <v>8</v>
      </c>
      <c r="FX17" s="1432"/>
      <c r="FY17" s="1432"/>
      <c r="FZ17" s="1432"/>
      <c r="GA17" s="1432"/>
      <c r="GB17" s="1432"/>
      <c r="GC17" s="1432" t="str">
        <f>MID(SUVAHAVUJ!AG103,8,1)</f>
        <v>4</v>
      </c>
      <c r="GD17" s="1432"/>
      <c r="GE17" s="1432"/>
      <c r="GF17" s="1432"/>
      <c r="GG17" s="1432"/>
      <c r="GH17" s="1432" t="str">
        <f>MID(SUVAHAVUJ!AG103,9,1)</f>
        <v>6</v>
      </c>
      <c r="GI17" s="1432"/>
      <c r="GJ17" s="1432"/>
      <c r="GK17" s="1432"/>
      <c r="GL17" s="1432"/>
      <c r="GM17" s="1432"/>
      <c r="GN17" s="1432" t="str">
        <f>MID(SUVAHAVUJ!AG103,10,1)</f>
        <v>0</v>
      </c>
      <c r="GO17" s="1432"/>
      <c r="GP17" s="1432"/>
      <c r="GQ17" s="1432"/>
      <c r="GR17" s="1432"/>
      <c r="GS17" s="1432" t="str">
        <f>MID(SUVAHAVUJ!AG103,11,1)</f>
        <v>2</v>
      </c>
      <c r="GT17" s="1432"/>
      <c r="GU17" s="1432"/>
      <c r="GV17" s="1432"/>
      <c r="GW17" s="1433"/>
    </row>
    <row r="18" spans="1:205" ht="24" customHeight="1" x14ac:dyDescent="0.2">
      <c r="B18" s="1458" t="s">
        <v>2463</v>
      </c>
      <c r="C18" s="1459"/>
      <c r="D18" s="1459"/>
      <c r="E18" s="1459"/>
      <c r="F18" s="1459"/>
      <c r="G18" s="1459"/>
      <c r="H18" s="1459"/>
      <c r="I18" s="1459"/>
      <c r="J18" s="1459"/>
      <c r="K18" s="1460"/>
      <c r="L18" s="1453" t="s">
        <v>3289</v>
      </c>
      <c r="M18" s="1454"/>
      <c r="N18" s="1454"/>
      <c r="O18" s="1454"/>
      <c r="P18" s="1454"/>
      <c r="Q18" s="1454"/>
      <c r="R18" s="1454"/>
      <c r="S18" s="1454"/>
      <c r="T18" s="1454"/>
      <c r="U18" s="1454"/>
      <c r="V18" s="1454"/>
      <c r="W18" s="1454"/>
      <c r="X18" s="1454"/>
      <c r="Y18" s="1454"/>
      <c r="Z18" s="1454"/>
      <c r="AA18" s="1454"/>
      <c r="AB18" s="1454"/>
      <c r="AC18" s="1454"/>
      <c r="AD18" s="1454"/>
      <c r="AE18" s="1454"/>
      <c r="AF18" s="1454"/>
      <c r="AG18" s="1454"/>
      <c r="AH18" s="1454"/>
      <c r="AI18" s="1454"/>
      <c r="AJ18" s="1454"/>
      <c r="AK18" s="1454"/>
      <c r="AL18" s="1454"/>
      <c r="AM18" s="1454"/>
      <c r="AN18" s="1454"/>
      <c r="AO18" s="1454"/>
      <c r="AP18" s="1454"/>
      <c r="AQ18" s="1454"/>
      <c r="AR18" s="1454"/>
      <c r="AS18" s="1454"/>
      <c r="AT18" s="1454"/>
      <c r="AU18" s="1454"/>
      <c r="AV18" s="1454"/>
      <c r="AW18" s="1454"/>
      <c r="AX18" s="1454"/>
      <c r="AY18" s="1454"/>
      <c r="AZ18" s="1454"/>
      <c r="BA18" s="1454"/>
      <c r="BB18" s="1454"/>
      <c r="BC18" s="1454"/>
      <c r="BD18" s="1454"/>
      <c r="BE18" s="1454"/>
      <c r="BF18" s="1454"/>
      <c r="BG18" s="1454"/>
      <c r="BH18" s="1454"/>
      <c r="BI18" s="1454"/>
      <c r="BJ18" s="1454"/>
      <c r="BK18" s="1454"/>
      <c r="BL18" s="1454"/>
      <c r="BM18" s="1454"/>
      <c r="BN18" s="1454"/>
      <c r="BO18" s="1454"/>
      <c r="BP18" s="1454"/>
      <c r="BQ18" s="1454"/>
      <c r="BR18" s="1454"/>
      <c r="BS18" s="1454"/>
      <c r="BT18" s="1454"/>
      <c r="BU18" s="1454"/>
      <c r="BV18" s="1454"/>
      <c r="BW18" s="1455" t="s">
        <v>857</v>
      </c>
      <c r="BX18" s="1456"/>
      <c r="BY18" s="1456"/>
      <c r="BZ18" s="1456"/>
      <c r="CA18" s="1456"/>
      <c r="CB18" s="1456"/>
      <c r="CC18" s="1456"/>
      <c r="CD18" s="1457"/>
      <c r="CE18" s="1301" t="str">
        <f>MID(SUVAHAVUJ!AF104,1,1)</f>
        <v xml:space="preserve"> </v>
      </c>
      <c r="CF18" s="1301"/>
      <c r="CG18" s="1301"/>
      <c r="CH18" s="1301"/>
      <c r="CI18" s="1301"/>
      <c r="CJ18" s="1301" t="str">
        <f>MID(SUVAHAVUJ!AF104,2,1)</f>
        <v xml:space="preserve"> </v>
      </c>
      <c r="CK18" s="1301"/>
      <c r="CL18" s="1301"/>
      <c r="CM18" s="1301"/>
      <c r="CN18" s="1301"/>
      <c r="CO18" s="1301"/>
      <c r="CP18" s="1301" t="str">
        <f>MID(SUVAHAVUJ!AF104,3,1)</f>
        <v xml:space="preserve"> </v>
      </c>
      <c r="CQ18" s="1301"/>
      <c r="CR18" s="1301"/>
      <c r="CS18" s="1301"/>
      <c r="CT18" s="1301"/>
      <c r="CU18" s="1301" t="str">
        <f>MID(SUVAHAVUJ!AF104,4,1)</f>
        <v xml:space="preserve"> </v>
      </c>
      <c r="CV18" s="1301"/>
      <c r="CW18" s="1301"/>
      <c r="CX18" s="1301"/>
      <c r="CY18" s="1301"/>
      <c r="CZ18" s="1301"/>
      <c r="DA18" s="1301" t="str">
        <f>MID(SUVAHAVUJ!AF104,5,1)</f>
        <v xml:space="preserve"> </v>
      </c>
      <c r="DB18" s="1301"/>
      <c r="DC18" s="1301"/>
      <c r="DD18" s="1301"/>
      <c r="DE18" s="1301"/>
      <c r="DF18" s="1301" t="str">
        <f>MID(SUVAHAVUJ!AF104,6,1)</f>
        <v xml:space="preserve"> </v>
      </c>
      <c r="DG18" s="1301"/>
      <c r="DH18" s="1301"/>
      <c r="DI18" s="1301"/>
      <c r="DJ18" s="1301"/>
      <c r="DK18" s="1301"/>
      <c r="DL18" s="1301" t="str">
        <f>MID(SUVAHAVUJ!AF104,7,1)</f>
        <v xml:space="preserve"> </v>
      </c>
      <c r="DM18" s="1301"/>
      <c r="DN18" s="1301"/>
      <c r="DO18" s="1301"/>
      <c r="DP18" s="1301"/>
      <c r="DQ18" s="1301"/>
      <c r="DR18" s="1301" t="str">
        <f>MID(SUVAHAVUJ!AF104,8,1)</f>
        <v>3</v>
      </c>
      <c r="DS18" s="1301"/>
      <c r="DT18" s="1301"/>
      <c r="DU18" s="1301"/>
      <c r="DV18" s="1301"/>
      <c r="DW18" s="1434" t="str">
        <f>MID(SUVAHAVUJ!AF104,9,1)</f>
        <v>1</v>
      </c>
      <c r="DX18" s="1434"/>
      <c r="DY18" s="1434"/>
      <c r="DZ18" s="1434"/>
      <c r="EA18" s="1434"/>
      <c r="EB18" s="1434"/>
      <c r="EC18" s="1434" t="str">
        <f>MID(SUVAHAVUJ!AF104,10,1)</f>
        <v>2</v>
      </c>
      <c r="ED18" s="1434"/>
      <c r="EE18" s="1434"/>
      <c r="EF18" s="1434"/>
      <c r="EG18" s="1434"/>
      <c r="EH18" s="1301" t="str">
        <f>MID(SUVAHAVUJ!AF104,11,1)</f>
        <v>7</v>
      </c>
      <c r="EI18" s="1301"/>
      <c r="EJ18" s="1301"/>
      <c r="EK18" s="1301"/>
      <c r="EL18" s="1301"/>
      <c r="EM18" s="1304"/>
      <c r="EN18" s="486"/>
      <c r="EO18" s="487"/>
      <c r="EP18" s="1301" t="str">
        <f>MID(SUVAHAVUJ!AG104,1,1)</f>
        <v xml:space="preserve"> </v>
      </c>
      <c r="EQ18" s="1301"/>
      <c r="ER18" s="1301"/>
      <c r="ES18" s="1301"/>
      <c r="ET18" s="1301"/>
      <c r="EU18" s="1301"/>
      <c r="EV18" s="1301" t="str">
        <f>MID(SUVAHAVUJ!AG104,2,1)</f>
        <v xml:space="preserve"> </v>
      </c>
      <c r="EW18" s="1301"/>
      <c r="EX18" s="1301"/>
      <c r="EY18" s="1301"/>
      <c r="EZ18" s="1301"/>
      <c r="FA18" s="1301" t="str">
        <f>MID(SUVAHAVUJ!AG104,3,1)</f>
        <v xml:space="preserve"> </v>
      </c>
      <c r="FB18" s="1301"/>
      <c r="FC18" s="1301"/>
      <c r="FD18" s="1301"/>
      <c r="FE18" s="1301"/>
      <c r="FF18" s="1301"/>
      <c r="FG18" s="1301" t="str">
        <f>MID(SUVAHAVUJ!AG104,4,1)</f>
        <v xml:space="preserve"> </v>
      </c>
      <c r="FH18" s="1301"/>
      <c r="FI18" s="1301"/>
      <c r="FJ18" s="1301"/>
      <c r="FK18" s="1301"/>
      <c r="FL18" s="1302" t="str">
        <f>MID(SUVAHAVUJ!AG104,5,1)</f>
        <v xml:space="preserve"> </v>
      </c>
      <c r="FM18" s="1302"/>
      <c r="FN18" s="1302"/>
      <c r="FO18" s="1302"/>
      <c r="FP18" s="1302"/>
      <c r="FQ18" s="1302"/>
      <c r="FR18" s="1302" t="str">
        <f>MID(SUVAHAVUJ!AG104,6,1)</f>
        <v xml:space="preserve"> </v>
      </c>
      <c r="FS18" s="1302"/>
      <c r="FT18" s="1302"/>
      <c r="FU18" s="1302"/>
      <c r="FV18" s="1302"/>
      <c r="FW18" s="1432" t="str">
        <f>MID(SUVAHAVUJ!AG104,7,1)</f>
        <v xml:space="preserve"> </v>
      </c>
      <c r="FX18" s="1432"/>
      <c r="FY18" s="1432"/>
      <c r="FZ18" s="1432"/>
      <c r="GA18" s="1432"/>
      <c r="GB18" s="1432"/>
      <c r="GC18" s="1432" t="str">
        <f>MID(SUVAHAVUJ!AG104,8,1)</f>
        <v>5</v>
      </c>
      <c r="GD18" s="1432"/>
      <c r="GE18" s="1432"/>
      <c r="GF18" s="1432"/>
      <c r="GG18" s="1432"/>
      <c r="GH18" s="1432" t="str">
        <f>MID(SUVAHAVUJ!AG104,9,1)</f>
        <v>2</v>
      </c>
      <c r="GI18" s="1432"/>
      <c r="GJ18" s="1432"/>
      <c r="GK18" s="1432"/>
      <c r="GL18" s="1432"/>
      <c r="GM18" s="1432"/>
      <c r="GN18" s="1432" t="str">
        <f>MID(SUVAHAVUJ!AG104,10,1)</f>
        <v>5</v>
      </c>
      <c r="GO18" s="1432"/>
      <c r="GP18" s="1432"/>
      <c r="GQ18" s="1432"/>
      <c r="GR18" s="1432"/>
      <c r="GS18" s="1432" t="str">
        <f>MID(SUVAHAVUJ!AG104,11,1)</f>
        <v>3</v>
      </c>
      <c r="GT18" s="1432"/>
      <c r="GU18" s="1432"/>
      <c r="GV18" s="1432"/>
      <c r="GW18" s="1433"/>
    </row>
    <row r="19" spans="1:205" ht="24" customHeight="1" x14ac:dyDescent="0.2">
      <c r="B19" s="1458" t="s">
        <v>2466</v>
      </c>
      <c r="C19" s="1459"/>
      <c r="D19" s="1459"/>
      <c r="E19" s="1459"/>
      <c r="F19" s="1459"/>
      <c r="G19" s="1459"/>
      <c r="H19" s="1459"/>
      <c r="I19" s="1459"/>
      <c r="J19" s="1459"/>
      <c r="K19" s="1460"/>
      <c r="L19" s="1453" t="s">
        <v>3290</v>
      </c>
      <c r="M19" s="1454"/>
      <c r="N19" s="1454"/>
      <c r="O19" s="1454"/>
      <c r="P19" s="1454"/>
      <c r="Q19" s="1454"/>
      <c r="R19" s="1454"/>
      <c r="S19" s="1454"/>
      <c r="T19" s="1454"/>
      <c r="U19" s="1454"/>
      <c r="V19" s="1454"/>
      <c r="W19" s="1454"/>
      <c r="X19" s="1454"/>
      <c r="Y19" s="1454"/>
      <c r="Z19" s="1454"/>
      <c r="AA19" s="1454"/>
      <c r="AB19" s="1454"/>
      <c r="AC19" s="1454"/>
      <c r="AD19" s="1454"/>
      <c r="AE19" s="1454"/>
      <c r="AF19" s="1454"/>
      <c r="AG19" s="1454"/>
      <c r="AH19" s="1454"/>
      <c r="AI19" s="1454"/>
      <c r="AJ19" s="1454"/>
      <c r="AK19" s="1454"/>
      <c r="AL19" s="1454"/>
      <c r="AM19" s="1454"/>
      <c r="AN19" s="1454"/>
      <c r="AO19" s="1454"/>
      <c r="AP19" s="1454"/>
      <c r="AQ19" s="1454"/>
      <c r="AR19" s="1454"/>
      <c r="AS19" s="1454"/>
      <c r="AT19" s="1454"/>
      <c r="AU19" s="1454"/>
      <c r="AV19" s="1454"/>
      <c r="AW19" s="1454"/>
      <c r="AX19" s="1454"/>
      <c r="AY19" s="1454"/>
      <c r="AZ19" s="1454"/>
      <c r="BA19" s="1454"/>
      <c r="BB19" s="1454"/>
      <c r="BC19" s="1454"/>
      <c r="BD19" s="1454"/>
      <c r="BE19" s="1454"/>
      <c r="BF19" s="1454"/>
      <c r="BG19" s="1454"/>
      <c r="BH19" s="1454"/>
      <c r="BI19" s="1454"/>
      <c r="BJ19" s="1454"/>
      <c r="BK19" s="1454"/>
      <c r="BL19" s="1454"/>
      <c r="BM19" s="1454"/>
      <c r="BN19" s="1454"/>
      <c r="BO19" s="1454"/>
      <c r="BP19" s="1454"/>
      <c r="BQ19" s="1454"/>
      <c r="BR19" s="1454"/>
      <c r="BS19" s="1454"/>
      <c r="BT19" s="1454"/>
      <c r="BU19" s="1454"/>
      <c r="BV19" s="1454"/>
      <c r="BW19" s="1455" t="s">
        <v>858</v>
      </c>
      <c r="BX19" s="1456"/>
      <c r="BY19" s="1456"/>
      <c r="BZ19" s="1456"/>
      <c r="CA19" s="1456"/>
      <c r="CB19" s="1456"/>
      <c r="CC19" s="1456"/>
      <c r="CD19" s="1457"/>
      <c r="CE19" s="1301" t="str">
        <f>MID(SUVAHAVUJ!AF105,1,1)</f>
        <v xml:space="preserve"> </v>
      </c>
      <c r="CF19" s="1301"/>
      <c r="CG19" s="1301"/>
      <c r="CH19" s="1301"/>
      <c r="CI19" s="1301"/>
      <c r="CJ19" s="1301" t="str">
        <f>MID(SUVAHAVUJ!AF105,2,1)</f>
        <v xml:space="preserve"> </v>
      </c>
      <c r="CK19" s="1301"/>
      <c r="CL19" s="1301"/>
      <c r="CM19" s="1301"/>
      <c r="CN19" s="1301"/>
      <c r="CO19" s="1301"/>
      <c r="CP19" s="1301" t="str">
        <f>MID(SUVAHAVUJ!AF105,3,1)</f>
        <v xml:space="preserve"> </v>
      </c>
      <c r="CQ19" s="1301"/>
      <c r="CR19" s="1301"/>
      <c r="CS19" s="1301"/>
      <c r="CT19" s="1301"/>
      <c r="CU19" s="1301" t="str">
        <f>MID(SUVAHAVUJ!AF105,4,1)</f>
        <v xml:space="preserve"> </v>
      </c>
      <c r="CV19" s="1301"/>
      <c r="CW19" s="1301"/>
      <c r="CX19" s="1301"/>
      <c r="CY19" s="1301"/>
      <c r="CZ19" s="1301"/>
      <c r="DA19" s="1301" t="str">
        <f>MID(SUVAHAVUJ!AF105,5,1)</f>
        <v xml:space="preserve"> </v>
      </c>
      <c r="DB19" s="1301"/>
      <c r="DC19" s="1301"/>
      <c r="DD19" s="1301"/>
      <c r="DE19" s="1301"/>
      <c r="DF19" s="1301" t="str">
        <f>MID(SUVAHAVUJ!AF105,6,1)</f>
        <v xml:space="preserve"> </v>
      </c>
      <c r="DG19" s="1301"/>
      <c r="DH19" s="1301"/>
      <c r="DI19" s="1301"/>
      <c r="DJ19" s="1301"/>
      <c r="DK19" s="1301"/>
      <c r="DL19" s="1301" t="str">
        <f>MID(SUVAHAVUJ!AF105,7,1)</f>
        <v xml:space="preserve"> </v>
      </c>
      <c r="DM19" s="1301"/>
      <c r="DN19" s="1301"/>
      <c r="DO19" s="1301"/>
      <c r="DP19" s="1301"/>
      <c r="DQ19" s="1301"/>
      <c r="DR19" s="1301" t="str">
        <f>MID(SUVAHAVUJ!AF105,8,1)</f>
        <v xml:space="preserve"> </v>
      </c>
      <c r="DS19" s="1301"/>
      <c r="DT19" s="1301"/>
      <c r="DU19" s="1301"/>
      <c r="DV19" s="1301"/>
      <c r="DW19" s="1434" t="str">
        <f>MID(SUVAHAVUJ!AF105,9,1)</f>
        <v xml:space="preserve"> </v>
      </c>
      <c r="DX19" s="1434"/>
      <c r="DY19" s="1434"/>
      <c r="DZ19" s="1434"/>
      <c r="EA19" s="1434"/>
      <c r="EB19" s="1434"/>
      <c r="EC19" s="1434" t="str">
        <f>MID(SUVAHAVUJ!AF105,10,1)</f>
        <v xml:space="preserve"> </v>
      </c>
      <c r="ED19" s="1434"/>
      <c r="EE19" s="1434"/>
      <c r="EF19" s="1434"/>
      <c r="EG19" s="1434"/>
      <c r="EH19" s="1301" t="str">
        <f>MID(SUVAHAVUJ!AF105,11,1)</f>
        <v>0</v>
      </c>
      <c r="EI19" s="1301"/>
      <c r="EJ19" s="1301"/>
      <c r="EK19" s="1301"/>
      <c r="EL19" s="1301"/>
      <c r="EM19" s="1304"/>
      <c r="EN19" s="486"/>
      <c r="EO19" s="487"/>
      <c r="EP19" s="1301" t="str">
        <f>MID(SUVAHAVUJ!AG105,1,1)</f>
        <v xml:space="preserve"> </v>
      </c>
      <c r="EQ19" s="1301"/>
      <c r="ER19" s="1301"/>
      <c r="ES19" s="1301"/>
      <c r="ET19" s="1301"/>
      <c r="EU19" s="1301"/>
      <c r="EV19" s="1301" t="str">
        <f>MID(SUVAHAVUJ!AG105,2,1)</f>
        <v xml:space="preserve"> </v>
      </c>
      <c r="EW19" s="1301"/>
      <c r="EX19" s="1301"/>
      <c r="EY19" s="1301"/>
      <c r="EZ19" s="1301"/>
      <c r="FA19" s="1301" t="str">
        <f>MID(SUVAHAVUJ!AG105,3,1)</f>
        <v xml:space="preserve"> </v>
      </c>
      <c r="FB19" s="1301"/>
      <c r="FC19" s="1301"/>
      <c r="FD19" s="1301"/>
      <c r="FE19" s="1301"/>
      <c r="FF19" s="1301"/>
      <c r="FG19" s="1301" t="str">
        <f>MID(SUVAHAVUJ!AG105,4,1)</f>
        <v xml:space="preserve"> </v>
      </c>
      <c r="FH19" s="1301"/>
      <c r="FI19" s="1301"/>
      <c r="FJ19" s="1301"/>
      <c r="FK19" s="1301"/>
      <c r="FL19" s="1302" t="str">
        <f>MID(SUVAHAVUJ!AG105,5,1)</f>
        <v xml:space="preserve"> </v>
      </c>
      <c r="FM19" s="1302"/>
      <c r="FN19" s="1302"/>
      <c r="FO19" s="1302"/>
      <c r="FP19" s="1302"/>
      <c r="FQ19" s="1302"/>
      <c r="FR19" s="1302" t="str">
        <f>MID(SUVAHAVUJ!AG105,6,1)</f>
        <v xml:space="preserve"> </v>
      </c>
      <c r="FS19" s="1302"/>
      <c r="FT19" s="1302"/>
      <c r="FU19" s="1302"/>
      <c r="FV19" s="1302"/>
      <c r="FW19" s="1432" t="str">
        <f>MID(SUVAHAVUJ!AG105,7,1)</f>
        <v xml:space="preserve"> </v>
      </c>
      <c r="FX19" s="1432"/>
      <c r="FY19" s="1432"/>
      <c r="FZ19" s="1432"/>
      <c r="GA19" s="1432"/>
      <c r="GB19" s="1432"/>
      <c r="GC19" s="1432" t="str">
        <f>MID(SUVAHAVUJ!AG105,8,1)</f>
        <v xml:space="preserve"> </v>
      </c>
      <c r="GD19" s="1432"/>
      <c r="GE19" s="1432"/>
      <c r="GF19" s="1432"/>
      <c r="GG19" s="1432"/>
      <c r="GH19" s="1432" t="str">
        <f>MID(SUVAHAVUJ!AG105,9,1)</f>
        <v xml:space="preserve"> </v>
      </c>
      <c r="GI19" s="1432"/>
      <c r="GJ19" s="1432"/>
      <c r="GK19" s="1432"/>
      <c r="GL19" s="1432"/>
      <c r="GM19" s="1432"/>
      <c r="GN19" s="1432" t="str">
        <f>MID(SUVAHAVUJ!AG105,10,1)</f>
        <v xml:space="preserve"> </v>
      </c>
      <c r="GO19" s="1432"/>
      <c r="GP19" s="1432"/>
      <c r="GQ19" s="1432"/>
      <c r="GR19" s="1432"/>
      <c r="GS19" s="1432" t="str">
        <f>MID(SUVAHAVUJ!AG105,11,1)</f>
        <v>0</v>
      </c>
      <c r="GT19" s="1432"/>
      <c r="GU19" s="1432"/>
      <c r="GV19" s="1432"/>
      <c r="GW19" s="1433"/>
    </row>
    <row r="20" spans="1:205" ht="24" customHeight="1" x14ac:dyDescent="0.2">
      <c r="B20" s="1461" t="s">
        <v>2491</v>
      </c>
      <c r="C20" s="1462"/>
      <c r="D20" s="1462"/>
      <c r="E20" s="1462"/>
      <c r="F20" s="1462"/>
      <c r="G20" s="1462"/>
      <c r="H20" s="1462"/>
      <c r="I20" s="1462"/>
      <c r="J20" s="1462"/>
      <c r="K20" s="1463"/>
      <c r="L20" s="1464" t="s">
        <v>3291</v>
      </c>
      <c r="M20" s="1465"/>
      <c r="N20" s="1465"/>
      <c r="O20" s="1465"/>
      <c r="P20" s="1465"/>
      <c r="Q20" s="1465"/>
      <c r="R20" s="1465"/>
      <c r="S20" s="1465"/>
      <c r="T20" s="1465"/>
      <c r="U20" s="1465"/>
      <c r="V20" s="1465"/>
      <c r="W20" s="1465"/>
      <c r="X20" s="1465"/>
      <c r="Y20" s="1465"/>
      <c r="Z20" s="1465"/>
      <c r="AA20" s="1465"/>
      <c r="AB20" s="1465"/>
      <c r="AC20" s="1465"/>
      <c r="AD20" s="1465"/>
      <c r="AE20" s="1465"/>
      <c r="AF20" s="1465"/>
      <c r="AG20" s="1465"/>
      <c r="AH20" s="1465"/>
      <c r="AI20" s="1465"/>
      <c r="AJ20" s="1465"/>
      <c r="AK20" s="1465"/>
      <c r="AL20" s="1465"/>
      <c r="AM20" s="1465"/>
      <c r="AN20" s="1465"/>
      <c r="AO20" s="1465"/>
      <c r="AP20" s="1465"/>
      <c r="AQ20" s="1465"/>
      <c r="AR20" s="1465"/>
      <c r="AS20" s="1465"/>
      <c r="AT20" s="1465"/>
      <c r="AU20" s="1465"/>
      <c r="AV20" s="1465"/>
      <c r="AW20" s="1465"/>
      <c r="AX20" s="1465"/>
      <c r="AY20" s="1465"/>
      <c r="AZ20" s="1465"/>
      <c r="BA20" s="1465"/>
      <c r="BB20" s="1465"/>
      <c r="BC20" s="1465"/>
      <c r="BD20" s="1465"/>
      <c r="BE20" s="1465"/>
      <c r="BF20" s="1465"/>
      <c r="BG20" s="1465"/>
      <c r="BH20" s="1465"/>
      <c r="BI20" s="1465"/>
      <c r="BJ20" s="1465"/>
      <c r="BK20" s="1465"/>
      <c r="BL20" s="1465"/>
      <c r="BM20" s="1465"/>
      <c r="BN20" s="1465"/>
      <c r="BO20" s="1465"/>
      <c r="BP20" s="1465"/>
      <c r="BQ20" s="1465"/>
      <c r="BR20" s="1465"/>
      <c r="BS20" s="1465"/>
      <c r="BT20" s="1465"/>
      <c r="BU20" s="1465"/>
      <c r="BV20" s="1465"/>
      <c r="BW20" s="1466" t="s">
        <v>859</v>
      </c>
      <c r="BX20" s="1467"/>
      <c r="BY20" s="1467"/>
      <c r="BZ20" s="1467"/>
      <c r="CA20" s="1467"/>
      <c r="CB20" s="1467"/>
      <c r="CC20" s="1467"/>
      <c r="CD20" s="1468"/>
      <c r="CE20" s="1301" t="str">
        <f>MID(SUVAHAVUJ!AF106,1,1)</f>
        <v xml:space="preserve"> </v>
      </c>
      <c r="CF20" s="1301"/>
      <c r="CG20" s="1301"/>
      <c r="CH20" s="1301"/>
      <c r="CI20" s="1301"/>
      <c r="CJ20" s="1301" t="str">
        <f>MID(SUVAHAVUJ!AF106,2,1)</f>
        <v xml:space="preserve"> </v>
      </c>
      <c r="CK20" s="1301"/>
      <c r="CL20" s="1301"/>
      <c r="CM20" s="1301"/>
      <c r="CN20" s="1301"/>
      <c r="CO20" s="1301"/>
      <c r="CP20" s="1301" t="str">
        <f>MID(SUVAHAVUJ!AF106,3,1)</f>
        <v xml:space="preserve"> </v>
      </c>
      <c r="CQ20" s="1301"/>
      <c r="CR20" s="1301"/>
      <c r="CS20" s="1301"/>
      <c r="CT20" s="1301"/>
      <c r="CU20" s="1301" t="str">
        <f>MID(SUVAHAVUJ!AF106,4,1)</f>
        <v xml:space="preserve"> </v>
      </c>
      <c r="CV20" s="1301"/>
      <c r="CW20" s="1301"/>
      <c r="CX20" s="1301"/>
      <c r="CY20" s="1301"/>
      <c r="CZ20" s="1301"/>
      <c r="DA20" s="1301" t="str">
        <f>MID(SUVAHAVUJ!AF106,5,1)</f>
        <v xml:space="preserve"> </v>
      </c>
      <c r="DB20" s="1301"/>
      <c r="DC20" s="1301"/>
      <c r="DD20" s="1301"/>
      <c r="DE20" s="1301"/>
      <c r="DF20" s="1301" t="str">
        <f>MID(SUVAHAVUJ!AF106,6,1)</f>
        <v xml:space="preserve"> </v>
      </c>
      <c r="DG20" s="1301"/>
      <c r="DH20" s="1301"/>
      <c r="DI20" s="1301"/>
      <c r="DJ20" s="1301"/>
      <c r="DK20" s="1301"/>
      <c r="DL20" s="1301" t="str">
        <f>MID(SUVAHAVUJ!AF106,7,1)</f>
        <v xml:space="preserve"> </v>
      </c>
      <c r="DM20" s="1301"/>
      <c r="DN20" s="1301"/>
      <c r="DO20" s="1301"/>
      <c r="DP20" s="1301"/>
      <c r="DQ20" s="1301"/>
      <c r="DR20" s="1301" t="str">
        <f>MID(SUVAHAVUJ!AF106,8,1)</f>
        <v xml:space="preserve"> </v>
      </c>
      <c r="DS20" s="1301"/>
      <c r="DT20" s="1301"/>
      <c r="DU20" s="1301"/>
      <c r="DV20" s="1301"/>
      <c r="DW20" s="1434" t="str">
        <f>MID(SUVAHAVUJ!AF106,9,1)</f>
        <v xml:space="preserve"> </v>
      </c>
      <c r="DX20" s="1434"/>
      <c r="DY20" s="1434"/>
      <c r="DZ20" s="1434"/>
      <c r="EA20" s="1434"/>
      <c r="EB20" s="1434"/>
      <c r="EC20" s="1434" t="str">
        <f>MID(SUVAHAVUJ!AF106,10,1)</f>
        <v xml:space="preserve"> </v>
      </c>
      <c r="ED20" s="1434"/>
      <c r="EE20" s="1434"/>
      <c r="EF20" s="1434"/>
      <c r="EG20" s="1434"/>
      <c r="EH20" s="1301" t="str">
        <f>MID(SUVAHAVUJ!AF106,11,1)</f>
        <v>0</v>
      </c>
      <c r="EI20" s="1301"/>
      <c r="EJ20" s="1301"/>
      <c r="EK20" s="1301"/>
      <c r="EL20" s="1301"/>
      <c r="EM20" s="1304"/>
      <c r="EN20" s="486"/>
      <c r="EO20" s="487"/>
      <c r="EP20" s="1301" t="str">
        <f>MID(SUVAHAVUJ!AG106,1,1)</f>
        <v xml:space="preserve"> </v>
      </c>
      <c r="EQ20" s="1301"/>
      <c r="ER20" s="1301"/>
      <c r="ES20" s="1301"/>
      <c r="ET20" s="1301"/>
      <c r="EU20" s="1301"/>
      <c r="EV20" s="1301" t="str">
        <f>MID(SUVAHAVUJ!AG106,2,1)</f>
        <v xml:space="preserve"> </v>
      </c>
      <c r="EW20" s="1301"/>
      <c r="EX20" s="1301"/>
      <c r="EY20" s="1301"/>
      <c r="EZ20" s="1301"/>
      <c r="FA20" s="1301" t="str">
        <f>MID(SUVAHAVUJ!AG106,3,1)</f>
        <v xml:space="preserve"> </v>
      </c>
      <c r="FB20" s="1301"/>
      <c r="FC20" s="1301"/>
      <c r="FD20" s="1301"/>
      <c r="FE20" s="1301"/>
      <c r="FF20" s="1301"/>
      <c r="FG20" s="1301" t="str">
        <f>MID(SUVAHAVUJ!AG106,4,1)</f>
        <v xml:space="preserve"> </v>
      </c>
      <c r="FH20" s="1301"/>
      <c r="FI20" s="1301"/>
      <c r="FJ20" s="1301"/>
      <c r="FK20" s="1301"/>
      <c r="FL20" s="1302" t="str">
        <f>MID(SUVAHAVUJ!AG106,5,1)</f>
        <v xml:space="preserve"> </v>
      </c>
      <c r="FM20" s="1302"/>
      <c r="FN20" s="1302"/>
      <c r="FO20" s="1302"/>
      <c r="FP20" s="1302"/>
      <c r="FQ20" s="1302"/>
      <c r="FR20" s="1302" t="str">
        <f>MID(SUVAHAVUJ!AG106,6,1)</f>
        <v xml:space="preserve"> </v>
      </c>
      <c r="FS20" s="1302"/>
      <c r="FT20" s="1302"/>
      <c r="FU20" s="1302"/>
      <c r="FV20" s="1302"/>
      <c r="FW20" s="1432" t="str">
        <f>MID(SUVAHAVUJ!AG106,7,1)</f>
        <v xml:space="preserve"> </v>
      </c>
      <c r="FX20" s="1432"/>
      <c r="FY20" s="1432"/>
      <c r="FZ20" s="1432"/>
      <c r="GA20" s="1432"/>
      <c r="GB20" s="1432"/>
      <c r="GC20" s="1432" t="str">
        <f>MID(SUVAHAVUJ!AG106,8,1)</f>
        <v xml:space="preserve"> </v>
      </c>
      <c r="GD20" s="1432"/>
      <c r="GE20" s="1432"/>
      <c r="GF20" s="1432"/>
      <c r="GG20" s="1432"/>
      <c r="GH20" s="1432" t="str">
        <f>MID(SUVAHAVUJ!AG106,9,1)</f>
        <v xml:space="preserve"> </v>
      </c>
      <c r="GI20" s="1432"/>
      <c r="GJ20" s="1432"/>
      <c r="GK20" s="1432"/>
      <c r="GL20" s="1432"/>
      <c r="GM20" s="1432"/>
      <c r="GN20" s="1432" t="str">
        <f>MID(SUVAHAVUJ!AG106,10,1)</f>
        <v xml:space="preserve"> </v>
      </c>
      <c r="GO20" s="1432"/>
      <c r="GP20" s="1432"/>
      <c r="GQ20" s="1432"/>
      <c r="GR20" s="1432"/>
      <c r="GS20" s="1432" t="str">
        <f>MID(SUVAHAVUJ!AG106,11,1)</f>
        <v>0</v>
      </c>
      <c r="GT20" s="1432"/>
      <c r="GU20" s="1432"/>
      <c r="GV20" s="1432"/>
      <c r="GW20" s="1433"/>
    </row>
    <row r="21" spans="1:205" ht="24" customHeight="1" x14ac:dyDescent="0.2">
      <c r="B21" s="1461" t="s">
        <v>2495</v>
      </c>
      <c r="C21" s="1462"/>
      <c r="D21" s="1462"/>
      <c r="E21" s="1462"/>
      <c r="F21" s="1462"/>
      <c r="G21" s="1462"/>
      <c r="H21" s="1462"/>
      <c r="I21" s="1462"/>
      <c r="J21" s="1462"/>
      <c r="K21" s="1463"/>
      <c r="L21" s="1464" t="s">
        <v>3292</v>
      </c>
      <c r="M21" s="1465"/>
      <c r="N21" s="1465"/>
      <c r="O21" s="1465"/>
      <c r="P21" s="1465"/>
      <c r="Q21" s="1465"/>
      <c r="R21" s="1465"/>
      <c r="S21" s="1465"/>
      <c r="T21" s="1465"/>
      <c r="U21" s="1465"/>
      <c r="V21" s="1465"/>
      <c r="W21" s="1465"/>
      <c r="X21" s="1465"/>
      <c r="Y21" s="1465"/>
      <c r="Z21" s="1465"/>
      <c r="AA21" s="1465"/>
      <c r="AB21" s="1465"/>
      <c r="AC21" s="1465"/>
      <c r="AD21" s="1465"/>
      <c r="AE21" s="1465"/>
      <c r="AF21" s="1465"/>
      <c r="AG21" s="1465"/>
      <c r="AH21" s="1465"/>
      <c r="AI21" s="1465"/>
      <c r="AJ21" s="1465"/>
      <c r="AK21" s="1465"/>
      <c r="AL21" s="1465"/>
      <c r="AM21" s="1465"/>
      <c r="AN21" s="1465"/>
      <c r="AO21" s="1465"/>
      <c r="AP21" s="1465"/>
      <c r="AQ21" s="1465"/>
      <c r="AR21" s="1465"/>
      <c r="AS21" s="1465"/>
      <c r="AT21" s="1465"/>
      <c r="AU21" s="1465"/>
      <c r="AV21" s="1465"/>
      <c r="AW21" s="1465"/>
      <c r="AX21" s="1465"/>
      <c r="AY21" s="1465"/>
      <c r="AZ21" s="1465"/>
      <c r="BA21" s="1465"/>
      <c r="BB21" s="1465"/>
      <c r="BC21" s="1465"/>
      <c r="BD21" s="1465"/>
      <c r="BE21" s="1465"/>
      <c r="BF21" s="1465"/>
      <c r="BG21" s="1465"/>
      <c r="BH21" s="1465"/>
      <c r="BI21" s="1465"/>
      <c r="BJ21" s="1465"/>
      <c r="BK21" s="1465"/>
      <c r="BL21" s="1465"/>
      <c r="BM21" s="1465"/>
      <c r="BN21" s="1465"/>
      <c r="BO21" s="1465"/>
      <c r="BP21" s="1465"/>
      <c r="BQ21" s="1465"/>
      <c r="BR21" s="1465"/>
      <c r="BS21" s="1465"/>
      <c r="BT21" s="1465"/>
      <c r="BU21" s="1465"/>
      <c r="BV21" s="1465"/>
      <c r="BW21" s="1466" t="s">
        <v>860</v>
      </c>
      <c r="BX21" s="1467"/>
      <c r="BY21" s="1467"/>
      <c r="BZ21" s="1467"/>
      <c r="CA21" s="1467"/>
      <c r="CB21" s="1467"/>
      <c r="CC21" s="1467"/>
      <c r="CD21" s="1468"/>
      <c r="CE21" s="1301" t="str">
        <f>MID(SUVAHAVUJ!AF107,1,1)</f>
        <v xml:space="preserve"> </v>
      </c>
      <c r="CF21" s="1301"/>
      <c r="CG21" s="1301"/>
      <c r="CH21" s="1301"/>
      <c r="CI21" s="1301"/>
      <c r="CJ21" s="1301" t="str">
        <f>MID(SUVAHAVUJ!AF107,2,1)</f>
        <v xml:space="preserve"> </v>
      </c>
      <c r="CK21" s="1301"/>
      <c r="CL21" s="1301"/>
      <c r="CM21" s="1301"/>
      <c r="CN21" s="1301"/>
      <c r="CO21" s="1301"/>
      <c r="CP21" s="1301" t="str">
        <f>MID(SUVAHAVUJ!AF107,3,1)</f>
        <v xml:space="preserve"> </v>
      </c>
      <c r="CQ21" s="1301"/>
      <c r="CR21" s="1301"/>
      <c r="CS21" s="1301"/>
      <c r="CT21" s="1301"/>
      <c r="CU21" s="1301" t="str">
        <f>MID(SUVAHAVUJ!AF107,4,1)</f>
        <v xml:space="preserve"> </v>
      </c>
      <c r="CV21" s="1301"/>
      <c r="CW21" s="1301"/>
      <c r="CX21" s="1301"/>
      <c r="CY21" s="1301"/>
      <c r="CZ21" s="1301"/>
      <c r="DA21" s="1301" t="str">
        <f>MID(SUVAHAVUJ!AF107,5,1)</f>
        <v xml:space="preserve"> </v>
      </c>
      <c r="DB21" s="1301"/>
      <c r="DC21" s="1301"/>
      <c r="DD21" s="1301"/>
      <c r="DE21" s="1301"/>
      <c r="DF21" s="1301" t="str">
        <f>MID(SUVAHAVUJ!AF107,6,1)</f>
        <v xml:space="preserve"> </v>
      </c>
      <c r="DG21" s="1301"/>
      <c r="DH21" s="1301"/>
      <c r="DI21" s="1301"/>
      <c r="DJ21" s="1301"/>
      <c r="DK21" s="1301"/>
      <c r="DL21" s="1301" t="str">
        <f>MID(SUVAHAVUJ!AF107,7,1)</f>
        <v xml:space="preserve"> </v>
      </c>
      <c r="DM21" s="1301"/>
      <c r="DN21" s="1301"/>
      <c r="DO21" s="1301"/>
      <c r="DP21" s="1301"/>
      <c r="DQ21" s="1301"/>
      <c r="DR21" s="1301" t="str">
        <f>MID(SUVAHAVUJ!AF107,8,1)</f>
        <v xml:space="preserve"> </v>
      </c>
      <c r="DS21" s="1301"/>
      <c r="DT21" s="1301"/>
      <c r="DU21" s="1301"/>
      <c r="DV21" s="1301"/>
      <c r="DW21" s="1434" t="str">
        <f>MID(SUVAHAVUJ!AF107,9,1)</f>
        <v xml:space="preserve"> </v>
      </c>
      <c r="DX21" s="1434"/>
      <c r="DY21" s="1434"/>
      <c r="DZ21" s="1434"/>
      <c r="EA21" s="1434"/>
      <c r="EB21" s="1434"/>
      <c r="EC21" s="1434" t="str">
        <f>MID(SUVAHAVUJ!AF107,10,1)</f>
        <v xml:space="preserve"> </v>
      </c>
      <c r="ED21" s="1434"/>
      <c r="EE21" s="1434"/>
      <c r="EF21" s="1434"/>
      <c r="EG21" s="1434"/>
      <c r="EH21" s="1301" t="str">
        <f>MID(SUVAHAVUJ!AF107,11,1)</f>
        <v>0</v>
      </c>
      <c r="EI21" s="1301"/>
      <c r="EJ21" s="1301"/>
      <c r="EK21" s="1301"/>
      <c r="EL21" s="1301"/>
      <c r="EM21" s="1304"/>
      <c r="EN21" s="486"/>
      <c r="EO21" s="487"/>
      <c r="EP21" s="1301" t="str">
        <f>MID(SUVAHAVUJ!AG107,1,1)</f>
        <v xml:space="preserve"> </v>
      </c>
      <c r="EQ21" s="1301"/>
      <c r="ER21" s="1301"/>
      <c r="ES21" s="1301"/>
      <c r="ET21" s="1301"/>
      <c r="EU21" s="1301"/>
      <c r="EV21" s="1301" t="str">
        <f>MID(SUVAHAVUJ!AG107,2,1)</f>
        <v xml:space="preserve"> </v>
      </c>
      <c r="EW21" s="1301"/>
      <c r="EX21" s="1301"/>
      <c r="EY21" s="1301"/>
      <c r="EZ21" s="1301"/>
      <c r="FA21" s="1301" t="str">
        <f>MID(SUVAHAVUJ!AG107,3,1)</f>
        <v xml:space="preserve"> </v>
      </c>
      <c r="FB21" s="1301"/>
      <c r="FC21" s="1301"/>
      <c r="FD21" s="1301"/>
      <c r="FE21" s="1301"/>
      <c r="FF21" s="1301"/>
      <c r="FG21" s="1301" t="str">
        <f>MID(SUVAHAVUJ!AG107,4,1)</f>
        <v xml:space="preserve"> </v>
      </c>
      <c r="FH21" s="1301"/>
      <c r="FI21" s="1301"/>
      <c r="FJ21" s="1301"/>
      <c r="FK21" s="1301"/>
      <c r="FL21" s="1302" t="str">
        <f>MID(SUVAHAVUJ!AG107,5,1)</f>
        <v xml:space="preserve"> </v>
      </c>
      <c r="FM21" s="1302"/>
      <c r="FN21" s="1302"/>
      <c r="FO21" s="1302"/>
      <c r="FP21" s="1302"/>
      <c r="FQ21" s="1302"/>
      <c r="FR21" s="1302" t="str">
        <f>MID(SUVAHAVUJ!AG107,6,1)</f>
        <v xml:space="preserve"> </v>
      </c>
      <c r="FS21" s="1302"/>
      <c r="FT21" s="1302"/>
      <c r="FU21" s="1302"/>
      <c r="FV21" s="1302"/>
      <c r="FW21" s="1432" t="str">
        <f>MID(SUVAHAVUJ!AG107,7,1)</f>
        <v xml:space="preserve"> </v>
      </c>
      <c r="FX21" s="1432"/>
      <c r="FY21" s="1432"/>
      <c r="FZ21" s="1432"/>
      <c r="GA21" s="1432"/>
      <c r="GB21" s="1432"/>
      <c r="GC21" s="1432" t="str">
        <f>MID(SUVAHAVUJ!AG107,8,1)</f>
        <v xml:space="preserve"> </v>
      </c>
      <c r="GD21" s="1432"/>
      <c r="GE21" s="1432"/>
      <c r="GF21" s="1432"/>
      <c r="GG21" s="1432"/>
      <c r="GH21" s="1432" t="str">
        <f>MID(SUVAHAVUJ!AG107,9,1)</f>
        <v xml:space="preserve"> </v>
      </c>
      <c r="GI21" s="1432"/>
      <c r="GJ21" s="1432"/>
      <c r="GK21" s="1432"/>
      <c r="GL21" s="1432"/>
      <c r="GM21" s="1432"/>
      <c r="GN21" s="1432" t="str">
        <f>MID(SUVAHAVUJ!AG107,10,1)</f>
        <v xml:space="preserve"> </v>
      </c>
      <c r="GO21" s="1432"/>
      <c r="GP21" s="1432"/>
      <c r="GQ21" s="1432"/>
      <c r="GR21" s="1432"/>
      <c r="GS21" s="1432" t="str">
        <f>MID(SUVAHAVUJ!AG107,11,1)</f>
        <v>0</v>
      </c>
      <c r="GT21" s="1432"/>
      <c r="GU21" s="1432"/>
      <c r="GV21" s="1432"/>
      <c r="GW21" s="1433"/>
    </row>
    <row r="22" spans="1:205" ht="24" customHeight="1" x14ac:dyDescent="0.2">
      <c r="B22" s="1461" t="s">
        <v>2499</v>
      </c>
      <c r="C22" s="1462"/>
      <c r="D22" s="1462"/>
      <c r="E22" s="1462"/>
      <c r="F22" s="1462"/>
      <c r="G22" s="1462"/>
      <c r="H22" s="1462"/>
      <c r="I22" s="1462"/>
      <c r="J22" s="1462"/>
      <c r="K22" s="1463"/>
      <c r="L22" s="1464" t="s">
        <v>3293</v>
      </c>
      <c r="M22" s="1465"/>
      <c r="N22" s="1465"/>
      <c r="O22" s="1465"/>
      <c r="P22" s="1465"/>
      <c r="Q22" s="1465"/>
      <c r="R22" s="1465"/>
      <c r="S22" s="1465"/>
      <c r="T22" s="1465"/>
      <c r="U22" s="1465"/>
      <c r="V22" s="1465"/>
      <c r="W22" s="1465"/>
      <c r="X22" s="1465"/>
      <c r="Y22" s="1465"/>
      <c r="Z22" s="1465"/>
      <c r="AA22" s="1465"/>
      <c r="AB22" s="1465"/>
      <c r="AC22" s="1465"/>
      <c r="AD22" s="1465"/>
      <c r="AE22" s="1465"/>
      <c r="AF22" s="1465"/>
      <c r="AG22" s="1465"/>
      <c r="AH22" s="1465"/>
      <c r="AI22" s="1465"/>
      <c r="AJ22" s="1465"/>
      <c r="AK22" s="1465"/>
      <c r="AL22" s="1465"/>
      <c r="AM22" s="1465"/>
      <c r="AN22" s="1465"/>
      <c r="AO22" s="1465"/>
      <c r="AP22" s="1465"/>
      <c r="AQ22" s="1465"/>
      <c r="AR22" s="1465"/>
      <c r="AS22" s="1465"/>
      <c r="AT22" s="1465"/>
      <c r="AU22" s="1465"/>
      <c r="AV22" s="1465"/>
      <c r="AW22" s="1465"/>
      <c r="AX22" s="1465"/>
      <c r="AY22" s="1465"/>
      <c r="AZ22" s="1465"/>
      <c r="BA22" s="1465"/>
      <c r="BB22" s="1465"/>
      <c r="BC22" s="1465"/>
      <c r="BD22" s="1465"/>
      <c r="BE22" s="1465"/>
      <c r="BF22" s="1465"/>
      <c r="BG22" s="1465"/>
      <c r="BH22" s="1465"/>
      <c r="BI22" s="1465"/>
      <c r="BJ22" s="1465"/>
      <c r="BK22" s="1465"/>
      <c r="BL22" s="1465"/>
      <c r="BM22" s="1465"/>
      <c r="BN22" s="1465"/>
      <c r="BO22" s="1465"/>
      <c r="BP22" s="1465"/>
      <c r="BQ22" s="1465"/>
      <c r="BR22" s="1465"/>
      <c r="BS22" s="1465"/>
      <c r="BT22" s="1465"/>
      <c r="BU22" s="1465"/>
      <c r="BV22" s="1465"/>
      <c r="BW22" s="1466" t="s">
        <v>861</v>
      </c>
      <c r="BX22" s="1467"/>
      <c r="BY22" s="1467"/>
      <c r="BZ22" s="1467"/>
      <c r="CA22" s="1467"/>
      <c r="CB22" s="1467"/>
      <c r="CC22" s="1467"/>
      <c r="CD22" s="1468"/>
      <c r="CE22" s="1301" t="str">
        <f>MID(SUVAHAVUJ!AF108,1,1)</f>
        <v xml:space="preserve"> </v>
      </c>
      <c r="CF22" s="1301"/>
      <c r="CG22" s="1301"/>
      <c r="CH22" s="1301"/>
      <c r="CI22" s="1301"/>
      <c r="CJ22" s="1301" t="str">
        <f>MID(SUVAHAVUJ!AF108,2,1)</f>
        <v xml:space="preserve"> </v>
      </c>
      <c r="CK22" s="1301"/>
      <c r="CL22" s="1301"/>
      <c r="CM22" s="1301"/>
      <c r="CN22" s="1301"/>
      <c r="CO22" s="1301"/>
      <c r="CP22" s="1301" t="str">
        <f>MID(SUVAHAVUJ!AF108,3,1)</f>
        <v xml:space="preserve"> </v>
      </c>
      <c r="CQ22" s="1301"/>
      <c r="CR22" s="1301"/>
      <c r="CS22" s="1301"/>
      <c r="CT22" s="1301"/>
      <c r="CU22" s="1301" t="str">
        <f>MID(SUVAHAVUJ!AF108,4,1)</f>
        <v xml:space="preserve"> </v>
      </c>
      <c r="CV22" s="1301"/>
      <c r="CW22" s="1301"/>
      <c r="CX22" s="1301"/>
      <c r="CY22" s="1301"/>
      <c r="CZ22" s="1301"/>
      <c r="DA22" s="1301" t="str">
        <f>MID(SUVAHAVUJ!AF108,5,1)</f>
        <v xml:space="preserve"> </v>
      </c>
      <c r="DB22" s="1301"/>
      <c r="DC22" s="1301"/>
      <c r="DD22" s="1301"/>
      <c r="DE22" s="1301"/>
      <c r="DF22" s="1301" t="str">
        <f>MID(SUVAHAVUJ!AF108,6,1)</f>
        <v xml:space="preserve"> </v>
      </c>
      <c r="DG22" s="1301"/>
      <c r="DH22" s="1301"/>
      <c r="DI22" s="1301"/>
      <c r="DJ22" s="1301"/>
      <c r="DK22" s="1301"/>
      <c r="DL22" s="1301" t="str">
        <f>MID(SUVAHAVUJ!AF108,7,1)</f>
        <v xml:space="preserve"> </v>
      </c>
      <c r="DM22" s="1301"/>
      <c r="DN22" s="1301"/>
      <c r="DO22" s="1301"/>
      <c r="DP22" s="1301"/>
      <c r="DQ22" s="1301"/>
      <c r="DR22" s="1301" t="str">
        <f>MID(SUVAHAVUJ!AF108,8,1)</f>
        <v xml:space="preserve"> </v>
      </c>
      <c r="DS22" s="1301"/>
      <c r="DT22" s="1301"/>
      <c r="DU22" s="1301"/>
      <c r="DV22" s="1301"/>
      <c r="DW22" s="1434" t="str">
        <f>MID(SUVAHAVUJ!AF108,9,1)</f>
        <v xml:space="preserve"> </v>
      </c>
      <c r="DX22" s="1434"/>
      <c r="DY22" s="1434"/>
      <c r="DZ22" s="1434"/>
      <c r="EA22" s="1434"/>
      <c r="EB22" s="1434"/>
      <c r="EC22" s="1434" t="str">
        <f>MID(SUVAHAVUJ!AF108,10,1)</f>
        <v xml:space="preserve"> </v>
      </c>
      <c r="ED22" s="1434"/>
      <c r="EE22" s="1434"/>
      <c r="EF22" s="1434"/>
      <c r="EG22" s="1434"/>
      <c r="EH22" s="1301" t="str">
        <f>MID(SUVAHAVUJ!AF108,11,1)</f>
        <v>0</v>
      </c>
      <c r="EI22" s="1301"/>
      <c r="EJ22" s="1301"/>
      <c r="EK22" s="1301"/>
      <c r="EL22" s="1301"/>
      <c r="EM22" s="1304"/>
      <c r="EN22" s="486"/>
      <c r="EO22" s="487"/>
      <c r="EP22" s="1301" t="str">
        <f>MID(SUVAHAVUJ!AG108,1,1)</f>
        <v xml:space="preserve"> </v>
      </c>
      <c r="EQ22" s="1301"/>
      <c r="ER22" s="1301"/>
      <c r="ES22" s="1301"/>
      <c r="ET22" s="1301"/>
      <c r="EU22" s="1301"/>
      <c r="EV22" s="1301" t="str">
        <f>MID(SUVAHAVUJ!AG108,2,1)</f>
        <v xml:space="preserve"> </v>
      </c>
      <c r="EW22" s="1301"/>
      <c r="EX22" s="1301"/>
      <c r="EY22" s="1301"/>
      <c r="EZ22" s="1301"/>
      <c r="FA22" s="1301" t="str">
        <f>MID(SUVAHAVUJ!AG108,3,1)</f>
        <v xml:space="preserve"> </v>
      </c>
      <c r="FB22" s="1301"/>
      <c r="FC22" s="1301"/>
      <c r="FD22" s="1301"/>
      <c r="FE22" s="1301"/>
      <c r="FF22" s="1301"/>
      <c r="FG22" s="1301" t="str">
        <f>MID(SUVAHAVUJ!AG108,4,1)</f>
        <v xml:space="preserve"> </v>
      </c>
      <c r="FH22" s="1301"/>
      <c r="FI22" s="1301"/>
      <c r="FJ22" s="1301"/>
      <c r="FK22" s="1301"/>
      <c r="FL22" s="1302" t="str">
        <f>MID(SUVAHAVUJ!AG108,5,1)</f>
        <v xml:space="preserve"> </v>
      </c>
      <c r="FM22" s="1302"/>
      <c r="FN22" s="1302"/>
      <c r="FO22" s="1302"/>
      <c r="FP22" s="1302"/>
      <c r="FQ22" s="1302"/>
      <c r="FR22" s="1302" t="str">
        <f>MID(SUVAHAVUJ!AG108,6,1)</f>
        <v xml:space="preserve"> </v>
      </c>
      <c r="FS22" s="1302"/>
      <c r="FT22" s="1302"/>
      <c r="FU22" s="1302"/>
      <c r="FV22" s="1302"/>
      <c r="FW22" s="1432" t="str">
        <f>MID(SUVAHAVUJ!AG108,7,1)</f>
        <v xml:space="preserve"> </v>
      </c>
      <c r="FX22" s="1432"/>
      <c r="FY22" s="1432"/>
      <c r="FZ22" s="1432"/>
      <c r="GA22" s="1432"/>
      <c r="GB22" s="1432"/>
      <c r="GC22" s="1432" t="str">
        <f>MID(SUVAHAVUJ!AG108,8,1)</f>
        <v xml:space="preserve"> </v>
      </c>
      <c r="GD22" s="1432"/>
      <c r="GE22" s="1432"/>
      <c r="GF22" s="1432"/>
      <c r="GG22" s="1432"/>
      <c r="GH22" s="1432" t="str">
        <f>MID(SUVAHAVUJ!AG108,9,1)</f>
        <v xml:space="preserve"> </v>
      </c>
      <c r="GI22" s="1432"/>
      <c r="GJ22" s="1432"/>
      <c r="GK22" s="1432"/>
      <c r="GL22" s="1432"/>
      <c r="GM22" s="1432"/>
      <c r="GN22" s="1432" t="str">
        <f>MID(SUVAHAVUJ!AG108,10,1)</f>
        <v xml:space="preserve"> </v>
      </c>
      <c r="GO22" s="1432"/>
      <c r="GP22" s="1432"/>
      <c r="GQ22" s="1432"/>
      <c r="GR22" s="1432"/>
      <c r="GS22" s="1432" t="str">
        <f>MID(SUVAHAVUJ!AG108,11,1)</f>
        <v>0</v>
      </c>
      <c r="GT22" s="1432"/>
      <c r="GU22" s="1432"/>
      <c r="GV22" s="1432"/>
      <c r="GW22" s="1433"/>
    </row>
    <row r="23" spans="1:205" ht="24" customHeight="1" x14ac:dyDescent="0.2">
      <c r="A23" s="191"/>
      <c r="B23" s="1461" t="s">
        <v>2369</v>
      </c>
      <c r="C23" s="1462"/>
      <c r="D23" s="1462"/>
      <c r="E23" s="1462"/>
      <c r="F23" s="1462"/>
      <c r="G23" s="1462"/>
      <c r="H23" s="1462"/>
      <c r="I23" s="1462"/>
      <c r="J23" s="1462"/>
      <c r="K23" s="1463"/>
      <c r="L23" s="1464" t="s">
        <v>2503</v>
      </c>
      <c r="M23" s="1465"/>
      <c r="N23" s="1465"/>
      <c r="O23" s="1465"/>
      <c r="P23" s="1465"/>
      <c r="Q23" s="1465"/>
      <c r="R23" s="1465"/>
      <c r="S23" s="1465"/>
      <c r="T23" s="1465"/>
      <c r="U23" s="1465"/>
      <c r="V23" s="1465"/>
      <c r="W23" s="1465"/>
      <c r="X23" s="1465"/>
      <c r="Y23" s="1465"/>
      <c r="Z23" s="1465"/>
      <c r="AA23" s="1465"/>
      <c r="AB23" s="1465"/>
      <c r="AC23" s="1465"/>
      <c r="AD23" s="1465"/>
      <c r="AE23" s="1465"/>
      <c r="AF23" s="1465"/>
      <c r="AG23" s="1465"/>
      <c r="AH23" s="1465"/>
      <c r="AI23" s="1465"/>
      <c r="AJ23" s="1465"/>
      <c r="AK23" s="1465"/>
      <c r="AL23" s="1465"/>
      <c r="AM23" s="1465"/>
      <c r="AN23" s="1465"/>
      <c r="AO23" s="1465"/>
      <c r="AP23" s="1465"/>
      <c r="AQ23" s="1465"/>
      <c r="AR23" s="1465"/>
      <c r="AS23" s="1465"/>
      <c r="AT23" s="1465"/>
      <c r="AU23" s="1465"/>
      <c r="AV23" s="1465"/>
      <c r="AW23" s="1465"/>
      <c r="AX23" s="1465"/>
      <c r="AY23" s="1465"/>
      <c r="AZ23" s="1465"/>
      <c r="BA23" s="1465"/>
      <c r="BB23" s="1465"/>
      <c r="BC23" s="1465"/>
      <c r="BD23" s="1465"/>
      <c r="BE23" s="1465"/>
      <c r="BF23" s="1465"/>
      <c r="BG23" s="1465"/>
      <c r="BH23" s="1465"/>
      <c r="BI23" s="1465"/>
      <c r="BJ23" s="1465"/>
      <c r="BK23" s="1465"/>
      <c r="BL23" s="1465"/>
      <c r="BM23" s="1465"/>
      <c r="BN23" s="1465"/>
      <c r="BO23" s="1465"/>
      <c r="BP23" s="1465"/>
      <c r="BQ23" s="1465"/>
      <c r="BR23" s="1465"/>
      <c r="BS23" s="1465"/>
      <c r="BT23" s="1465"/>
      <c r="BU23" s="1465"/>
      <c r="BV23" s="1465"/>
      <c r="BW23" s="1466" t="s">
        <v>862</v>
      </c>
      <c r="BX23" s="1467"/>
      <c r="BY23" s="1467"/>
      <c r="BZ23" s="1467"/>
      <c r="CA23" s="1467"/>
      <c r="CB23" s="1467"/>
      <c r="CC23" s="1467"/>
      <c r="CD23" s="1468"/>
      <c r="CE23" s="1301" t="str">
        <f>MID(SUVAHAVUJ!AF109,1,1)</f>
        <v xml:space="preserve"> </v>
      </c>
      <c r="CF23" s="1301"/>
      <c r="CG23" s="1301"/>
      <c r="CH23" s="1301"/>
      <c r="CI23" s="1301"/>
      <c r="CJ23" s="1301" t="str">
        <f>MID(SUVAHAVUJ!AF109,2,1)</f>
        <v xml:space="preserve"> </v>
      </c>
      <c r="CK23" s="1301"/>
      <c r="CL23" s="1301"/>
      <c r="CM23" s="1301"/>
      <c r="CN23" s="1301"/>
      <c r="CO23" s="1301"/>
      <c r="CP23" s="1301" t="str">
        <f>MID(SUVAHAVUJ!AF109,3,1)</f>
        <v xml:space="preserve"> </v>
      </c>
      <c r="CQ23" s="1301"/>
      <c r="CR23" s="1301"/>
      <c r="CS23" s="1301"/>
      <c r="CT23" s="1301"/>
      <c r="CU23" s="1301" t="str">
        <f>MID(SUVAHAVUJ!AF109,4,1)</f>
        <v xml:space="preserve"> </v>
      </c>
      <c r="CV23" s="1301"/>
      <c r="CW23" s="1301"/>
      <c r="CX23" s="1301"/>
      <c r="CY23" s="1301"/>
      <c r="CZ23" s="1301"/>
      <c r="DA23" s="1301" t="str">
        <f>MID(SUVAHAVUJ!AF109,5,1)</f>
        <v xml:space="preserve"> </v>
      </c>
      <c r="DB23" s="1301"/>
      <c r="DC23" s="1301"/>
      <c r="DD23" s="1301"/>
      <c r="DE23" s="1301"/>
      <c r="DF23" s="1301" t="str">
        <f>MID(SUVAHAVUJ!AF109,6,1)</f>
        <v xml:space="preserve"> </v>
      </c>
      <c r="DG23" s="1301"/>
      <c r="DH23" s="1301"/>
      <c r="DI23" s="1301"/>
      <c r="DJ23" s="1301"/>
      <c r="DK23" s="1301"/>
      <c r="DL23" s="1301" t="str">
        <f>MID(SUVAHAVUJ!AF109,7,1)</f>
        <v xml:space="preserve"> </v>
      </c>
      <c r="DM23" s="1301"/>
      <c r="DN23" s="1301"/>
      <c r="DO23" s="1301"/>
      <c r="DP23" s="1301"/>
      <c r="DQ23" s="1301"/>
      <c r="DR23" s="1301" t="str">
        <f>MID(SUVAHAVUJ!AF109,8,1)</f>
        <v xml:space="preserve"> </v>
      </c>
      <c r="DS23" s="1301"/>
      <c r="DT23" s="1301"/>
      <c r="DU23" s="1301"/>
      <c r="DV23" s="1301"/>
      <c r="DW23" s="1434" t="str">
        <f>MID(SUVAHAVUJ!AF109,9,1)</f>
        <v xml:space="preserve"> </v>
      </c>
      <c r="DX23" s="1434"/>
      <c r="DY23" s="1434"/>
      <c r="DZ23" s="1434"/>
      <c r="EA23" s="1434"/>
      <c r="EB23" s="1434"/>
      <c r="EC23" s="1434" t="str">
        <f>MID(SUVAHAVUJ!AF109,10,1)</f>
        <v xml:space="preserve"> </v>
      </c>
      <c r="ED23" s="1434"/>
      <c r="EE23" s="1434"/>
      <c r="EF23" s="1434"/>
      <c r="EG23" s="1434"/>
      <c r="EH23" s="1301" t="str">
        <f>MID(SUVAHAVUJ!AF109,11,1)</f>
        <v>0</v>
      </c>
      <c r="EI23" s="1301"/>
      <c r="EJ23" s="1301"/>
      <c r="EK23" s="1301"/>
      <c r="EL23" s="1301"/>
      <c r="EM23" s="1304"/>
      <c r="EN23" s="486"/>
      <c r="EO23" s="487"/>
      <c r="EP23" s="1301" t="str">
        <f>MID(SUVAHAVUJ!AG109,1,1)</f>
        <v xml:space="preserve"> </v>
      </c>
      <c r="EQ23" s="1301"/>
      <c r="ER23" s="1301"/>
      <c r="ES23" s="1301"/>
      <c r="ET23" s="1301"/>
      <c r="EU23" s="1301"/>
      <c r="EV23" s="1301" t="str">
        <f>MID(SUVAHAVUJ!AG109,2,1)</f>
        <v xml:space="preserve"> </v>
      </c>
      <c r="EW23" s="1301"/>
      <c r="EX23" s="1301"/>
      <c r="EY23" s="1301"/>
      <c r="EZ23" s="1301"/>
      <c r="FA23" s="1301" t="str">
        <f>MID(SUVAHAVUJ!AG109,3,1)</f>
        <v xml:space="preserve"> </v>
      </c>
      <c r="FB23" s="1301"/>
      <c r="FC23" s="1301"/>
      <c r="FD23" s="1301"/>
      <c r="FE23" s="1301"/>
      <c r="FF23" s="1301"/>
      <c r="FG23" s="1301" t="str">
        <f>MID(SUVAHAVUJ!AG109,4,1)</f>
        <v xml:space="preserve"> </v>
      </c>
      <c r="FH23" s="1301"/>
      <c r="FI23" s="1301"/>
      <c r="FJ23" s="1301"/>
      <c r="FK23" s="1301"/>
      <c r="FL23" s="1302" t="str">
        <f>MID(SUVAHAVUJ!AG109,5,1)</f>
        <v xml:space="preserve"> </v>
      </c>
      <c r="FM23" s="1302"/>
      <c r="FN23" s="1302"/>
      <c r="FO23" s="1302"/>
      <c r="FP23" s="1302"/>
      <c r="FQ23" s="1302"/>
      <c r="FR23" s="1302" t="str">
        <f>MID(SUVAHAVUJ!AG109,6,1)</f>
        <v xml:space="preserve"> </v>
      </c>
      <c r="FS23" s="1302"/>
      <c r="FT23" s="1302"/>
      <c r="FU23" s="1302"/>
      <c r="FV23" s="1302"/>
      <c r="FW23" s="1432" t="str">
        <f>MID(SUVAHAVUJ!AG109,7,1)</f>
        <v xml:space="preserve"> </v>
      </c>
      <c r="FX23" s="1432"/>
      <c r="FY23" s="1432"/>
      <c r="FZ23" s="1432"/>
      <c r="GA23" s="1432"/>
      <c r="GB23" s="1432"/>
      <c r="GC23" s="1432" t="str">
        <f>MID(SUVAHAVUJ!AG109,8,1)</f>
        <v xml:space="preserve"> </v>
      </c>
      <c r="GD23" s="1432"/>
      <c r="GE23" s="1432"/>
      <c r="GF23" s="1432"/>
      <c r="GG23" s="1432"/>
      <c r="GH23" s="1432" t="str">
        <f>MID(SUVAHAVUJ!AG109,9,1)</f>
        <v xml:space="preserve"> </v>
      </c>
      <c r="GI23" s="1432"/>
      <c r="GJ23" s="1432"/>
      <c r="GK23" s="1432"/>
      <c r="GL23" s="1432"/>
      <c r="GM23" s="1432"/>
      <c r="GN23" s="1432" t="str">
        <f>MID(SUVAHAVUJ!AG109,10,1)</f>
        <v xml:space="preserve"> </v>
      </c>
      <c r="GO23" s="1432"/>
      <c r="GP23" s="1432"/>
      <c r="GQ23" s="1432"/>
      <c r="GR23" s="1432"/>
      <c r="GS23" s="1432" t="str">
        <f>MID(SUVAHAVUJ!AG109,11,1)</f>
        <v>0</v>
      </c>
      <c r="GT23" s="1432"/>
      <c r="GU23" s="1432"/>
      <c r="GV23" s="1432"/>
      <c r="GW23" s="1433"/>
    </row>
    <row r="24" spans="1:205" ht="24" customHeight="1" x14ac:dyDescent="0.2">
      <c r="A24" s="191"/>
      <c r="B24" s="1461" t="s">
        <v>2372</v>
      </c>
      <c r="C24" s="1462"/>
      <c r="D24" s="1462"/>
      <c r="E24" s="1462"/>
      <c r="F24" s="1462"/>
      <c r="G24" s="1462"/>
      <c r="H24" s="1462"/>
      <c r="I24" s="1462"/>
      <c r="J24" s="1462"/>
      <c r="K24" s="1463"/>
      <c r="L24" s="1464" t="s">
        <v>3294</v>
      </c>
      <c r="M24" s="1465"/>
      <c r="N24" s="1465"/>
      <c r="O24" s="1465"/>
      <c r="P24" s="1465"/>
      <c r="Q24" s="1465"/>
      <c r="R24" s="1465"/>
      <c r="S24" s="1465"/>
      <c r="T24" s="1465"/>
      <c r="U24" s="1465"/>
      <c r="V24" s="1465"/>
      <c r="W24" s="1465"/>
      <c r="X24" s="1465"/>
      <c r="Y24" s="1465"/>
      <c r="Z24" s="1465"/>
      <c r="AA24" s="1465"/>
      <c r="AB24" s="1465"/>
      <c r="AC24" s="1465"/>
      <c r="AD24" s="1465"/>
      <c r="AE24" s="1465"/>
      <c r="AF24" s="1465"/>
      <c r="AG24" s="1465"/>
      <c r="AH24" s="1465"/>
      <c r="AI24" s="1465"/>
      <c r="AJ24" s="1465"/>
      <c r="AK24" s="1465"/>
      <c r="AL24" s="1465"/>
      <c r="AM24" s="1465"/>
      <c r="AN24" s="1465"/>
      <c r="AO24" s="1465"/>
      <c r="AP24" s="1465"/>
      <c r="AQ24" s="1465"/>
      <c r="AR24" s="1465"/>
      <c r="AS24" s="1465"/>
      <c r="AT24" s="1465"/>
      <c r="AU24" s="1465"/>
      <c r="AV24" s="1465"/>
      <c r="AW24" s="1465"/>
      <c r="AX24" s="1465"/>
      <c r="AY24" s="1465"/>
      <c r="AZ24" s="1465"/>
      <c r="BA24" s="1465"/>
      <c r="BB24" s="1465"/>
      <c r="BC24" s="1465"/>
      <c r="BD24" s="1465"/>
      <c r="BE24" s="1465"/>
      <c r="BF24" s="1465"/>
      <c r="BG24" s="1465"/>
      <c r="BH24" s="1465"/>
      <c r="BI24" s="1465"/>
      <c r="BJ24" s="1465"/>
      <c r="BK24" s="1465"/>
      <c r="BL24" s="1465"/>
      <c r="BM24" s="1465"/>
      <c r="BN24" s="1465"/>
      <c r="BO24" s="1465"/>
      <c r="BP24" s="1465"/>
      <c r="BQ24" s="1465"/>
      <c r="BR24" s="1465"/>
      <c r="BS24" s="1465"/>
      <c r="BT24" s="1465"/>
      <c r="BU24" s="1465"/>
      <c r="BV24" s="1465"/>
      <c r="BW24" s="1466" t="s">
        <v>863</v>
      </c>
      <c r="BX24" s="1467"/>
      <c r="BY24" s="1467"/>
      <c r="BZ24" s="1467"/>
      <c r="CA24" s="1467"/>
      <c r="CB24" s="1467"/>
      <c r="CC24" s="1467"/>
      <c r="CD24" s="1468"/>
      <c r="CE24" s="1301" t="str">
        <f>MID(SUVAHAVUJ!AF110,1,1)</f>
        <v xml:space="preserve"> </v>
      </c>
      <c r="CF24" s="1301"/>
      <c r="CG24" s="1301"/>
      <c r="CH24" s="1301"/>
      <c r="CI24" s="1301"/>
      <c r="CJ24" s="1301" t="str">
        <f>MID(SUVAHAVUJ!AF110,2,1)</f>
        <v xml:space="preserve"> </v>
      </c>
      <c r="CK24" s="1301"/>
      <c r="CL24" s="1301"/>
      <c r="CM24" s="1301"/>
      <c r="CN24" s="1301"/>
      <c r="CO24" s="1301"/>
      <c r="CP24" s="1301" t="str">
        <f>MID(SUVAHAVUJ!AF110,3,1)</f>
        <v xml:space="preserve"> </v>
      </c>
      <c r="CQ24" s="1301"/>
      <c r="CR24" s="1301"/>
      <c r="CS24" s="1301"/>
      <c r="CT24" s="1301"/>
      <c r="CU24" s="1301" t="str">
        <f>MID(SUVAHAVUJ!AF110,4,1)</f>
        <v xml:space="preserve"> </v>
      </c>
      <c r="CV24" s="1301"/>
      <c r="CW24" s="1301"/>
      <c r="CX24" s="1301"/>
      <c r="CY24" s="1301"/>
      <c r="CZ24" s="1301"/>
      <c r="DA24" s="1301" t="str">
        <f>MID(SUVAHAVUJ!AF110,5,1)</f>
        <v xml:space="preserve"> </v>
      </c>
      <c r="DB24" s="1301"/>
      <c r="DC24" s="1301"/>
      <c r="DD24" s="1301"/>
      <c r="DE24" s="1301"/>
      <c r="DF24" s="1301" t="str">
        <f>MID(SUVAHAVUJ!AF110,6,1)</f>
        <v xml:space="preserve"> </v>
      </c>
      <c r="DG24" s="1301"/>
      <c r="DH24" s="1301"/>
      <c r="DI24" s="1301"/>
      <c r="DJ24" s="1301"/>
      <c r="DK24" s="1301"/>
      <c r="DL24" s="1301" t="str">
        <f>MID(SUVAHAVUJ!AF110,7,1)</f>
        <v xml:space="preserve"> </v>
      </c>
      <c r="DM24" s="1301"/>
      <c r="DN24" s="1301"/>
      <c r="DO24" s="1301"/>
      <c r="DP24" s="1301"/>
      <c r="DQ24" s="1301"/>
      <c r="DR24" s="1301" t="str">
        <f>MID(SUVAHAVUJ!AF110,8,1)</f>
        <v xml:space="preserve"> </v>
      </c>
      <c r="DS24" s="1301"/>
      <c r="DT24" s="1301"/>
      <c r="DU24" s="1301"/>
      <c r="DV24" s="1301"/>
      <c r="DW24" s="1434" t="str">
        <f>MID(SUVAHAVUJ!AF110,9,1)</f>
        <v xml:space="preserve"> </v>
      </c>
      <c r="DX24" s="1434"/>
      <c r="DY24" s="1434"/>
      <c r="DZ24" s="1434"/>
      <c r="EA24" s="1434"/>
      <c r="EB24" s="1434"/>
      <c r="EC24" s="1434" t="str">
        <f>MID(SUVAHAVUJ!AF110,10,1)</f>
        <v xml:space="preserve"> </v>
      </c>
      <c r="ED24" s="1434"/>
      <c r="EE24" s="1434"/>
      <c r="EF24" s="1434"/>
      <c r="EG24" s="1434"/>
      <c r="EH24" s="1301" t="str">
        <f>MID(SUVAHAVUJ!AF110,11,1)</f>
        <v>0</v>
      </c>
      <c r="EI24" s="1301"/>
      <c r="EJ24" s="1301"/>
      <c r="EK24" s="1301"/>
      <c r="EL24" s="1301"/>
      <c r="EM24" s="1304"/>
      <c r="EN24" s="486"/>
      <c r="EO24" s="487"/>
      <c r="EP24" s="1301" t="str">
        <f>MID(SUVAHAVUJ!AG110,1,1)</f>
        <v xml:space="preserve"> </v>
      </c>
      <c r="EQ24" s="1301"/>
      <c r="ER24" s="1301"/>
      <c r="ES24" s="1301"/>
      <c r="ET24" s="1301"/>
      <c r="EU24" s="1301"/>
      <c r="EV24" s="1301" t="str">
        <f>MID(SUVAHAVUJ!AG110,2,1)</f>
        <v xml:space="preserve"> </v>
      </c>
      <c r="EW24" s="1301"/>
      <c r="EX24" s="1301"/>
      <c r="EY24" s="1301"/>
      <c r="EZ24" s="1301"/>
      <c r="FA24" s="1301" t="str">
        <f>MID(SUVAHAVUJ!AG110,3,1)</f>
        <v xml:space="preserve"> </v>
      </c>
      <c r="FB24" s="1301"/>
      <c r="FC24" s="1301"/>
      <c r="FD24" s="1301"/>
      <c r="FE24" s="1301"/>
      <c r="FF24" s="1301"/>
      <c r="FG24" s="1301" t="str">
        <f>MID(SUVAHAVUJ!AG110,4,1)</f>
        <v xml:space="preserve"> </v>
      </c>
      <c r="FH24" s="1301"/>
      <c r="FI24" s="1301"/>
      <c r="FJ24" s="1301"/>
      <c r="FK24" s="1301"/>
      <c r="FL24" s="1302" t="str">
        <f>MID(SUVAHAVUJ!AG110,5,1)</f>
        <v xml:space="preserve"> </v>
      </c>
      <c r="FM24" s="1302"/>
      <c r="FN24" s="1302"/>
      <c r="FO24" s="1302"/>
      <c r="FP24" s="1302"/>
      <c r="FQ24" s="1302"/>
      <c r="FR24" s="1302" t="str">
        <f>MID(SUVAHAVUJ!AG110,6,1)</f>
        <v xml:space="preserve"> </v>
      </c>
      <c r="FS24" s="1302"/>
      <c r="FT24" s="1302"/>
      <c r="FU24" s="1302"/>
      <c r="FV24" s="1302"/>
      <c r="FW24" s="1432" t="str">
        <f>MID(SUVAHAVUJ!AG110,7,1)</f>
        <v xml:space="preserve"> </v>
      </c>
      <c r="FX24" s="1432"/>
      <c r="FY24" s="1432"/>
      <c r="FZ24" s="1432"/>
      <c r="GA24" s="1432"/>
      <c r="GB24" s="1432"/>
      <c r="GC24" s="1432" t="str">
        <f>MID(SUVAHAVUJ!AG110,8,1)</f>
        <v xml:space="preserve"> </v>
      </c>
      <c r="GD24" s="1432"/>
      <c r="GE24" s="1432"/>
      <c r="GF24" s="1432"/>
      <c r="GG24" s="1432"/>
      <c r="GH24" s="1432" t="str">
        <f>MID(SUVAHAVUJ!AG110,9,1)</f>
        <v xml:space="preserve"> </v>
      </c>
      <c r="GI24" s="1432"/>
      <c r="GJ24" s="1432"/>
      <c r="GK24" s="1432"/>
      <c r="GL24" s="1432"/>
      <c r="GM24" s="1432"/>
      <c r="GN24" s="1432" t="str">
        <f>MID(SUVAHAVUJ!AG110,10,1)</f>
        <v xml:space="preserve"> </v>
      </c>
      <c r="GO24" s="1432"/>
      <c r="GP24" s="1432"/>
      <c r="GQ24" s="1432"/>
      <c r="GR24" s="1432"/>
      <c r="GS24" s="1432" t="str">
        <f>MID(SUVAHAVUJ!AG110,11,1)</f>
        <v>0</v>
      </c>
      <c r="GT24" s="1432"/>
      <c r="GU24" s="1432"/>
      <c r="GV24" s="1432"/>
      <c r="GW24" s="1433"/>
    </row>
    <row r="25" spans="1:205" ht="24" customHeight="1" x14ac:dyDescent="0.2">
      <c r="A25" s="191"/>
      <c r="B25" s="1461" t="s">
        <v>2375</v>
      </c>
      <c r="C25" s="1462"/>
      <c r="D25" s="1462"/>
      <c r="E25" s="1462"/>
      <c r="F25" s="1462"/>
      <c r="G25" s="1462"/>
      <c r="H25" s="1462"/>
      <c r="I25" s="1462"/>
      <c r="J25" s="1462"/>
      <c r="K25" s="1463"/>
      <c r="L25" s="1464" t="s">
        <v>3295</v>
      </c>
      <c r="M25" s="1465"/>
      <c r="N25" s="1465"/>
      <c r="O25" s="1465"/>
      <c r="P25" s="1465"/>
      <c r="Q25" s="1465"/>
      <c r="R25" s="1465"/>
      <c r="S25" s="1465"/>
      <c r="T25" s="1465"/>
      <c r="U25" s="1465"/>
      <c r="V25" s="1465"/>
      <c r="W25" s="1465"/>
      <c r="X25" s="1465"/>
      <c r="Y25" s="1465"/>
      <c r="Z25" s="1465"/>
      <c r="AA25" s="1465"/>
      <c r="AB25" s="1465"/>
      <c r="AC25" s="1465"/>
      <c r="AD25" s="1465"/>
      <c r="AE25" s="1465"/>
      <c r="AF25" s="1465"/>
      <c r="AG25" s="1465"/>
      <c r="AH25" s="1465"/>
      <c r="AI25" s="1465"/>
      <c r="AJ25" s="1465"/>
      <c r="AK25" s="1465"/>
      <c r="AL25" s="1465"/>
      <c r="AM25" s="1465"/>
      <c r="AN25" s="1465"/>
      <c r="AO25" s="1465"/>
      <c r="AP25" s="1465"/>
      <c r="AQ25" s="1465"/>
      <c r="AR25" s="1465"/>
      <c r="AS25" s="1465"/>
      <c r="AT25" s="1465"/>
      <c r="AU25" s="1465"/>
      <c r="AV25" s="1465"/>
      <c r="AW25" s="1465"/>
      <c r="AX25" s="1465"/>
      <c r="AY25" s="1465"/>
      <c r="AZ25" s="1465"/>
      <c r="BA25" s="1465"/>
      <c r="BB25" s="1465"/>
      <c r="BC25" s="1465"/>
      <c r="BD25" s="1465"/>
      <c r="BE25" s="1465"/>
      <c r="BF25" s="1465"/>
      <c r="BG25" s="1465"/>
      <c r="BH25" s="1465"/>
      <c r="BI25" s="1465"/>
      <c r="BJ25" s="1465"/>
      <c r="BK25" s="1465"/>
      <c r="BL25" s="1465"/>
      <c r="BM25" s="1465"/>
      <c r="BN25" s="1465"/>
      <c r="BO25" s="1465"/>
      <c r="BP25" s="1465"/>
      <c r="BQ25" s="1465"/>
      <c r="BR25" s="1465"/>
      <c r="BS25" s="1465"/>
      <c r="BT25" s="1465"/>
      <c r="BU25" s="1465"/>
      <c r="BV25" s="1465"/>
      <c r="BW25" s="1466" t="s">
        <v>864</v>
      </c>
      <c r="BX25" s="1467"/>
      <c r="BY25" s="1467"/>
      <c r="BZ25" s="1467"/>
      <c r="CA25" s="1467"/>
      <c r="CB25" s="1467"/>
      <c r="CC25" s="1467"/>
      <c r="CD25" s="1468"/>
      <c r="CE25" s="1301" t="str">
        <f>MID(SUVAHAVUJ!AF111,1,1)</f>
        <v xml:space="preserve"> </v>
      </c>
      <c r="CF25" s="1301"/>
      <c r="CG25" s="1301"/>
      <c r="CH25" s="1301"/>
      <c r="CI25" s="1301"/>
      <c r="CJ25" s="1301" t="str">
        <f>MID(SUVAHAVUJ!AF111,2,1)</f>
        <v xml:space="preserve"> </v>
      </c>
      <c r="CK25" s="1301"/>
      <c r="CL25" s="1301"/>
      <c r="CM25" s="1301"/>
      <c r="CN25" s="1301"/>
      <c r="CO25" s="1301"/>
      <c r="CP25" s="1301" t="str">
        <f>MID(SUVAHAVUJ!AF111,3,1)</f>
        <v xml:space="preserve"> </v>
      </c>
      <c r="CQ25" s="1301"/>
      <c r="CR25" s="1301"/>
      <c r="CS25" s="1301"/>
      <c r="CT25" s="1301"/>
      <c r="CU25" s="1301" t="str">
        <f>MID(SUVAHAVUJ!AF111,4,1)</f>
        <v xml:space="preserve"> </v>
      </c>
      <c r="CV25" s="1301"/>
      <c r="CW25" s="1301"/>
      <c r="CX25" s="1301"/>
      <c r="CY25" s="1301"/>
      <c r="CZ25" s="1301"/>
      <c r="DA25" s="1301" t="str">
        <f>MID(SUVAHAVUJ!AF111,5,1)</f>
        <v xml:space="preserve"> </v>
      </c>
      <c r="DB25" s="1301"/>
      <c r="DC25" s="1301"/>
      <c r="DD25" s="1301"/>
      <c r="DE25" s="1301"/>
      <c r="DF25" s="1301" t="str">
        <f>MID(SUVAHAVUJ!AF111,6,1)</f>
        <v xml:space="preserve"> </v>
      </c>
      <c r="DG25" s="1301"/>
      <c r="DH25" s="1301"/>
      <c r="DI25" s="1301"/>
      <c r="DJ25" s="1301"/>
      <c r="DK25" s="1301"/>
      <c r="DL25" s="1301" t="str">
        <f>MID(SUVAHAVUJ!AF111,7,1)</f>
        <v xml:space="preserve"> </v>
      </c>
      <c r="DM25" s="1301"/>
      <c r="DN25" s="1301"/>
      <c r="DO25" s="1301"/>
      <c r="DP25" s="1301"/>
      <c r="DQ25" s="1301"/>
      <c r="DR25" s="1301" t="str">
        <f>MID(SUVAHAVUJ!AF111,8,1)</f>
        <v xml:space="preserve"> </v>
      </c>
      <c r="DS25" s="1301"/>
      <c r="DT25" s="1301"/>
      <c r="DU25" s="1301"/>
      <c r="DV25" s="1301"/>
      <c r="DW25" s="1434" t="str">
        <f>MID(SUVAHAVUJ!AF111,9,1)</f>
        <v xml:space="preserve"> </v>
      </c>
      <c r="DX25" s="1434"/>
      <c r="DY25" s="1434"/>
      <c r="DZ25" s="1434"/>
      <c r="EA25" s="1434"/>
      <c r="EB25" s="1434"/>
      <c r="EC25" s="1434" t="str">
        <f>MID(SUVAHAVUJ!AF111,10,1)</f>
        <v xml:space="preserve"> </v>
      </c>
      <c r="ED25" s="1434"/>
      <c r="EE25" s="1434"/>
      <c r="EF25" s="1434"/>
      <c r="EG25" s="1434"/>
      <c r="EH25" s="1301" t="str">
        <f>MID(SUVAHAVUJ!AF111,11,1)</f>
        <v>0</v>
      </c>
      <c r="EI25" s="1301"/>
      <c r="EJ25" s="1301"/>
      <c r="EK25" s="1301"/>
      <c r="EL25" s="1301"/>
      <c r="EM25" s="1304"/>
      <c r="EN25" s="486"/>
      <c r="EO25" s="487"/>
      <c r="EP25" s="1301" t="str">
        <f>MID(SUVAHAVUJ!AG111,1,1)</f>
        <v xml:space="preserve"> </v>
      </c>
      <c r="EQ25" s="1301"/>
      <c r="ER25" s="1301"/>
      <c r="ES25" s="1301"/>
      <c r="ET25" s="1301"/>
      <c r="EU25" s="1301"/>
      <c r="EV25" s="1301" t="str">
        <f>MID(SUVAHAVUJ!AG111,2,1)</f>
        <v xml:space="preserve"> </v>
      </c>
      <c r="EW25" s="1301"/>
      <c r="EX25" s="1301"/>
      <c r="EY25" s="1301"/>
      <c r="EZ25" s="1301"/>
      <c r="FA25" s="1301" t="str">
        <f>MID(SUVAHAVUJ!AG111,3,1)</f>
        <v xml:space="preserve"> </v>
      </c>
      <c r="FB25" s="1301"/>
      <c r="FC25" s="1301"/>
      <c r="FD25" s="1301"/>
      <c r="FE25" s="1301"/>
      <c r="FF25" s="1301"/>
      <c r="FG25" s="1301" t="str">
        <f>MID(SUVAHAVUJ!AG111,4,1)</f>
        <v xml:space="preserve"> </v>
      </c>
      <c r="FH25" s="1301"/>
      <c r="FI25" s="1301"/>
      <c r="FJ25" s="1301"/>
      <c r="FK25" s="1301"/>
      <c r="FL25" s="1302" t="str">
        <f>MID(SUVAHAVUJ!AG111,5,1)</f>
        <v xml:space="preserve"> </v>
      </c>
      <c r="FM25" s="1302"/>
      <c r="FN25" s="1302"/>
      <c r="FO25" s="1302"/>
      <c r="FP25" s="1302"/>
      <c r="FQ25" s="1302"/>
      <c r="FR25" s="1302" t="str">
        <f>MID(SUVAHAVUJ!AG111,6,1)</f>
        <v xml:space="preserve"> </v>
      </c>
      <c r="FS25" s="1302"/>
      <c r="FT25" s="1302"/>
      <c r="FU25" s="1302"/>
      <c r="FV25" s="1302"/>
      <c r="FW25" s="1432" t="str">
        <f>MID(SUVAHAVUJ!AG111,7,1)</f>
        <v xml:space="preserve"> </v>
      </c>
      <c r="FX25" s="1432"/>
      <c r="FY25" s="1432"/>
      <c r="FZ25" s="1432"/>
      <c r="GA25" s="1432"/>
      <c r="GB25" s="1432"/>
      <c r="GC25" s="1432" t="str">
        <f>MID(SUVAHAVUJ!AG111,8,1)</f>
        <v xml:space="preserve"> </v>
      </c>
      <c r="GD25" s="1432"/>
      <c r="GE25" s="1432"/>
      <c r="GF25" s="1432"/>
      <c r="GG25" s="1432"/>
      <c r="GH25" s="1432" t="str">
        <f>MID(SUVAHAVUJ!AG111,9,1)</f>
        <v xml:space="preserve"> </v>
      </c>
      <c r="GI25" s="1432"/>
      <c r="GJ25" s="1432"/>
      <c r="GK25" s="1432"/>
      <c r="GL25" s="1432"/>
      <c r="GM25" s="1432"/>
      <c r="GN25" s="1432" t="str">
        <f>MID(SUVAHAVUJ!AG111,10,1)</f>
        <v xml:space="preserve"> </v>
      </c>
      <c r="GO25" s="1432"/>
      <c r="GP25" s="1432"/>
      <c r="GQ25" s="1432"/>
      <c r="GR25" s="1432"/>
      <c r="GS25" s="1432" t="str">
        <f>MID(SUVAHAVUJ!AG111,11,1)</f>
        <v>0</v>
      </c>
      <c r="GT25" s="1432"/>
      <c r="GU25" s="1432"/>
      <c r="GV25" s="1432"/>
      <c r="GW25" s="1433"/>
    </row>
    <row r="26" spans="1:205" ht="24" customHeight="1" x14ac:dyDescent="0.2">
      <c r="A26" s="191"/>
      <c r="B26" s="1461" t="s">
        <v>2377</v>
      </c>
      <c r="C26" s="1462"/>
      <c r="D26" s="1462"/>
      <c r="E26" s="1462"/>
      <c r="F26" s="1462"/>
      <c r="G26" s="1462"/>
      <c r="H26" s="1462"/>
      <c r="I26" s="1462"/>
      <c r="J26" s="1462"/>
      <c r="K26" s="1463"/>
      <c r="L26" s="1464" t="s">
        <v>2682</v>
      </c>
      <c r="M26" s="1465"/>
      <c r="N26" s="1465"/>
      <c r="O26" s="1465"/>
      <c r="P26" s="1465"/>
      <c r="Q26" s="1465"/>
      <c r="R26" s="1465"/>
      <c r="S26" s="1465"/>
      <c r="T26" s="1465"/>
      <c r="U26" s="1465"/>
      <c r="V26" s="1465"/>
      <c r="W26" s="1465"/>
      <c r="X26" s="1465"/>
      <c r="Y26" s="1465"/>
      <c r="Z26" s="1465"/>
      <c r="AA26" s="1465"/>
      <c r="AB26" s="1465"/>
      <c r="AC26" s="1465"/>
      <c r="AD26" s="1465"/>
      <c r="AE26" s="1465"/>
      <c r="AF26" s="1465"/>
      <c r="AG26" s="1465"/>
      <c r="AH26" s="1465"/>
      <c r="AI26" s="1465"/>
      <c r="AJ26" s="1465"/>
      <c r="AK26" s="1465"/>
      <c r="AL26" s="1465"/>
      <c r="AM26" s="1465"/>
      <c r="AN26" s="1465"/>
      <c r="AO26" s="1465"/>
      <c r="AP26" s="1465"/>
      <c r="AQ26" s="1465"/>
      <c r="AR26" s="1465"/>
      <c r="AS26" s="1465"/>
      <c r="AT26" s="1465"/>
      <c r="AU26" s="1465"/>
      <c r="AV26" s="1465"/>
      <c r="AW26" s="1465"/>
      <c r="AX26" s="1465"/>
      <c r="AY26" s="1465"/>
      <c r="AZ26" s="1465"/>
      <c r="BA26" s="1465"/>
      <c r="BB26" s="1465"/>
      <c r="BC26" s="1465"/>
      <c r="BD26" s="1465"/>
      <c r="BE26" s="1465"/>
      <c r="BF26" s="1465"/>
      <c r="BG26" s="1465"/>
      <c r="BH26" s="1465"/>
      <c r="BI26" s="1465"/>
      <c r="BJ26" s="1465"/>
      <c r="BK26" s="1465"/>
      <c r="BL26" s="1465"/>
      <c r="BM26" s="1465"/>
      <c r="BN26" s="1465"/>
      <c r="BO26" s="1465"/>
      <c r="BP26" s="1465"/>
      <c r="BQ26" s="1465"/>
      <c r="BR26" s="1465"/>
      <c r="BS26" s="1465"/>
      <c r="BT26" s="1465"/>
      <c r="BU26" s="1465"/>
      <c r="BV26" s="1465"/>
      <c r="BW26" s="1466" t="s">
        <v>865</v>
      </c>
      <c r="BX26" s="1467"/>
      <c r="BY26" s="1467"/>
      <c r="BZ26" s="1467"/>
      <c r="CA26" s="1467"/>
      <c r="CB26" s="1467"/>
      <c r="CC26" s="1467"/>
      <c r="CD26" s="1468"/>
      <c r="CE26" s="1301" t="str">
        <f>MID(SUVAHAVUJ!AF112,1,1)</f>
        <v xml:space="preserve"> </v>
      </c>
      <c r="CF26" s="1301"/>
      <c r="CG26" s="1301"/>
      <c r="CH26" s="1301"/>
      <c r="CI26" s="1301"/>
      <c r="CJ26" s="1301" t="str">
        <f>MID(SUVAHAVUJ!AF112,2,1)</f>
        <v xml:space="preserve"> </v>
      </c>
      <c r="CK26" s="1301"/>
      <c r="CL26" s="1301"/>
      <c r="CM26" s="1301"/>
      <c r="CN26" s="1301"/>
      <c r="CO26" s="1301"/>
      <c r="CP26" s="1301" t="str">
        <f>MID(SUVAHAVUJ!AF112,3,1)</f>
        <v xml:space="preserve"> </v>
      </c>
      <c r="CQ26" s="1301"/>
      <c r="CR26" s="1301"/>
      <c r="CS26" s="1301"/>
      <c r="CT26" s="1301"/>
      <c r="CU26" s="1301" t="str">
        <f>MID(SUVAHAVUJ!AF112,4,1)</f>
        <v xml:space="preserve"> </v>
      </c>
      <c r="CV26" s="1301"/>
      <c r="CW26" s="1301"/>
      <c r="CX26" s="1301"/>
      <c r="CY26" s="1301"/>
      <c r="CZ26" s="1301"/>
      <c r="DA26" s="1301" t="str">
        <f>MID(SUVAHAVUJ!AF112,5,1)</f>
        <v xml:space="preserve"> </v>
      </c>
      <c r="DB26" s="1301"/>
      <c r="DC26" s="1301"/>
      <c r="DD26" s="1301"/>
      <c r="DE26" s="1301"/>
      <c r="DF26" s="1301" t="str">
        <f>MID(SUVAHAVUJ!AF112,6,1)</f>
        <v xml:space="preserve"> </v>
      </c>
      <c r="DG26" s="1301"/>
      <c r="DH26" s="1301"/>
      <c r="DI26" s="1301"/>
      <c r="DJ26" s="1301"/>
      <c r="DK26" s="1301"/>
      <c r="DL26" s="1301" t="str">
        <f>MID(SUVAHAVUJ!AF112,7,1)</f>
        <v xml:space="preserve"> </v>
      </c>
      <c r="DM26" s="1301"/>
      <c r="DN26" s="1301"/>
      <c r="DO26" s="1301"/>
      <c r="DP26" s="1301"/>
      <c r="DQ26" s="1301"/>
      <c r="DR26" s="1301" t="str">
        <f>MID(SUVAHAVUJ!AF112,8,1)</f>
        <v xml:space="preserve"> </v>
      </c>
      <c r="DS26" s="1301"/>
      <c r="DT26" s="1301"/>
      <c r="DU26" s="1301"/>
      <c r="DV26" s="1301"/>
      <c r="DW26" s="1434" t="str">
        <f>MID(SUVAHAVUJ!AF112,9,1)</f>
        <v xml:space="preserve"> </v>
      </c>
      <c r="DX26" s="1434"/>
      <c r="DY26" s="1434"/>
      <c r="DZ26" s="1434"/>
      <c r="EA26" s="1434"/>
      <c r="EB26" s="1434"/>
      <c r="EC26" s="1434" t="str">
        <f>MID(SUVAHAVUJ!AF112,10,1)</f>
        <v xml:space="preserve"> </v>
      </c>
      <c r="ED26" s="1434"/>
      <c r="EE26" s="1434"/>
      <c r="EF26" s="1434"/>
      <c r="EG26" s="1434"/>
      <c r="EH26" s="1301" t="str">
        <f>MID(SUVAHAVUJ!AF112,11,1)</f>
        <v>0</v>
      </c>
      <c r="EI26" s="1301"/>
      <c r="EJ26" s="1301"/>
      <c r="EK26" s="1301"/>
      <c r="EL26" s="1301"/>
      <c r="EM26" s="1304"/>
      <c r="EN26" s="486"/>
      <c r="EO26" s="487"/>
      <c r="EP26" s="1301" t="str">
        <f>MID(SUVAHAVUJ!AG112,1,1)</f>
        <v xml:space="preserve"> </v>
      </c>
      <c r="EQ26" s="1301"/>
      <c r="ER26" s="1301"/>
      <c r="ES26" s="1301"/>
      <c r="ET26" s="1301"/>
      <c r="EU26" s="1301"/>
      <c r="EV26" s="1301" t="str">
        <f>MID(SUVAHAVUJ!AG112,2,1)</f>
        <v xml:space="preserve"> </v>
      </c>
      <c r="EW26" s="1301"/>
      <c r="EX26" s="1301"/>
      <c r="EY26" s="1301"/>
      <c r="EZ26" s="1301"/>
      <c r="FA26" s="1301" t="str">
        <f>MID(SUVAHAVUJ!AG112,3,1)</f>
        <v xml:space="preserve"> </v>
      </c>
      <c r="FB26" s="1301"/>
      <c r="FC26" s="1301"/>
      <c r="FD26" s="1301"/>
      <c r="FE26" s="1301"/>
      <c r="FF26" s="1301"/>
      <c r="FG26" s="1301" t="str">
        <f>MID(SUVAHAVUJ!AG112,4,1)</f>
        <v xml:space="preserve"> </v>
      </c>
      <c r="FH26" s="1301"/>
      <c r="FI26" s="1301"/>
      <c r="FJ26" s="1301"/>
      <c r="FK26" s="1301"/>
      <c r="FL26" s="1302" t="str">
        <f>MID(SUVAHAVUJ!AG112,5,1)</f>
        <v xml:space="preserve"> </v>
      </c>
      <c r="FM26" s="1302"/>
      <c r="FN26" s="1302"/>
      <c r="FO26" s="1302"/>
      <c r="FP26" s="1302"/>
      <c r="FQ26" s="1302"/>
      <c r="FR26" s="1302" t="str">
        <f>MID(SUVAHAVUJ!AG112,6,1)</f>
        <v xml:space="preserve"> </v>
      </c>
      <c r="FS26" s="1302"/>
      <c r="FT26" s="1302"/>
      <c r="FU26" s="1302"/>
      <c r="FV26" s="1302"/>
      <c r="FW26" s="1432" t="str">
        <f>MID(SUVAHAVUJ!AG112,7,1)</f>
        <v xml:space="preserve"> </v>
      </c>
      <c r="FX26" s="1432"/>
      <c r="FY26" s="1432"/>
      <c r="FZ26" s="1432"/>
      <c r="GA26" s="1432"/>
      <c r="GB26" s="1432"/>
      <c r="GC26" s="1432" t="str">
        <f>MID(SUVAHAVUJ!AG112,8,1)</f>
        <v xml:space="preserve"> </v>
      </c>
      <c r="GD26" s="1432"/>
      <c r="GE26" s="1432"/>
      <c r="GF26" s="1432"/>
      <c r="GG26" s="1432"/>
      <c r="GH26" s="1432" t="str">
        <f>MID(SUVAHAVUJ!AG112,9,1)</f>
        <v xml:space="preserve"> </v>
      </c>
      <c r="GI26" s="1432"/>
      <c r="GJ26" s="1432"/>
      <c r="GK26" s="1432"/>
      <c r="GL26" s="1432"/>
      <c r="GM26" s="1432"/>
      <c r="GN26" s="1432" t="str">
        <f>MID(SUVAHAVUJ!AG112,10,1)</f>
        <v xml:space="preserve"> </v>
      </c>
      <c r="GO26" s="1432"/>
      <c r="GP26" s="1432"/>
      <c r="GQ26" s="1432"/>
      <c r="GR26" s="1432"/>
      <c r="GS26" s="1432" t="str">
        <f>MID(SUVAHAVUJ!AG112,11,1)</f>
        <v>0</v>
      </c>
      <c r="GT26" s="1432"/>
      <c r="GU26" s="1432"/>
      <c r="GV26" s="1432"/>
      <c r="GW26" s="1433"/>
    </row>
    <row r="27" spans="1:205" ht="24" customHeight="1" x14ac:dyDescent="0.2">
      <c r="A27" s="191"/>
      <c r="B27" s="1461" t="s">
        <v>2381</v>
      </c>
      <c r="C27" s="1462"/>
      <c r="D27" s="1462"/>
      <c r="E27" s="1462"/>
      <c r="F27" s="1462"/>
      <c r="G27" s="1462"/>
      <c r="H27" s="1462"/>
      <c r="I27" s="1462"/>
      <c r="J27" s="1462"/>
      <c r="K27" s="1463"/>
      <c r="L27" s="1464" t="s">
        <v>2685</v>
      </c>
      <c r="M27" s="1465"/>
      <c r="N27" s="1465"/>
      <c r="O27" s="1465"/>
      <c r="P27" s="1465"/>
      <c r="Q27" s="1465"/>
      <c r="R27" s="1465"/>
      <c r="S27" s="1465"/>
      <c r="T27" s="1465"/>
      <c r="U27" s="1465"/>
      <c r="V27" s="1465"/>
      <c r="W27" s="1465"/>
      <c r="X27" s="1465"/>
      <c r="Y27" s="1465"/>
      <c r="Z27" s="1465"/>
      <c r="AA27" s="1465"/>
      <c r="AB27" s="1465"/>
      <c r="AC27" s="1465"/>
      <c r="AD27" s="1465"/>
      <c r="AE27" s="1465"/>
      <c r="AF27" s="1465"/>
      <c r="AG27" s="1465"/>
      <c r="AH27" s="1465"/>
      <c r="AI27" s="1465"/>
      <c r="AJ27" s="1465"/>
      <c r="AK27" s="1465"/>
      <c r="AL27" s="1465"/>
      <c r="AM27" s="1465"/>
      <c r="AN27" s="1465"/>
      <c r="AO27" s="1465"/>
      <c r="AP27" s="1465"/>
      <c r="AQ27" s="1465"/>
      <c r="AR27" s="1465"/>
      <c r="AS27" s="1465"/>
      <c r="AT27" s="1465"/>
      <c r="AU27" s="1465"/>
      <c r="AV27" s="1465"/>
      <c r="AW27" s="1465"/>
      <c r="AX27" s="1465"/>
      <c r="AY27" s="1465"/>
      <c r="AZ27" s="1465"/>
      <c r="BA27" s="1465"/>
      <c r="BB27" s="1465"/>
      <c r="BC27" s="1465"/>
      <c r="BD27" s="1465"/>
      <c r="BE27" s="1465"/>
      <c r="BF27" s="1465"/>
      <c r="BG27" s="1465"/>
      <c r="BH27" s="1465"/>
      <c r="BI27" s="1465"/>
      <c r="BJ27" s="1465"/>
      <c r="BK27" s="1465"/>
      <c r="BL27" s="1465"/>
      <c r="BM27" s="1465"/>
      <c r="BN27" s="1465"/>
      <c r="BO27" s="1465"/>
      <c r="BP27" s="1465"/>
      <c r="BQ27" s="1465"/>
      <c r="BR27" s="1465"/>
      <c r="BS27" s="1465"/>
      <c r="BT27" s="1465"/>
      <c r="BU27" s="1465"/>
      <c r="BV27" s="1465"/>
      <c r="BW27" s="1466" t="s">
        <v>866</v>
      </c>
      <c r="BX27" s="1467"/>
      <c r="BY27" s="1467"/>
      <c r="BZ27" s="1467"/>
      <c r="CA27" s="1467"/>
      <c r="CB27" s="1467"/>
      <c r="CC27" s="1467" t="str">
        <f>MID(SUVAHAVUJ!AF68,6,1)</f>
        <v xml:space="preserve"> </v>
      </c>
      <c r="CD27" s="1468"/>
      <c r="CE27" s="1301" t="str">
        <f>MID(SUVAHAVUJ!AF113,1,1)</f>
        <v xml:space="preserve"> </v>
      </c>
      <c r="CF27" s="1301"/>
      <c r="CG27" s="1301"/>
      <c r="CH27" s="1301"/>
      <c r="CI27" s="1301"/>
      <c r="CJ27" s="1301" t="str">
        <f>MID(SUVAHAVUJ!AF113,2,1)</f>
        <v xml:space="preserve"> </v>
      </c>
      <c r="CK27" s="1301"/>
      <c r="CL27" s="1301"/>
      <c r="CM27" s="1301"/>
      <c r="CN27" s="1301"/>
      <c r="CO27" s="1301"/>
      <c r="CP27" s="1301" t="str">
        <f>MID(SUVAHAVUJ!AF113,3,1)</f>
        <v xml:space="preserve"> </v>
      </c>
      <c r="CQ27" s="1301"/>
      <c r="CR27" s="1301"/>
      <c r="CS27" s="1301"/>
      <c r="CT27" s="1301"/>
      <c r="CU27" s="1301" t="str">
        <f>MID(SUVAHAVUJ!AF113,4,1)</f>
        <v xml:space="preserve"> </v>
      </c>
      <c r="CV27" s="1301"/>
      <c r="CW27" s="1301"/>
      <c r="CX27" s="1301"/>
      <c r="CY27" s="1301"/>
      <c r="CZ27" s="1301"/>
      <c r="DA27" s="1301" t="str">
        <f>MID(SUVAHAVUJ!AF113,5,1)</f>
        <v xml:space="preserve"> </v>
      </c>
      <c r="DB27" s="1301"/>
      <c r="DC27" s="1301"/>
      <c r="DD27" s="1301"/>
      <c r="DE27" s="1301"/>
      <c r="DF27" s="1301" t="str">
        <f>MID(SUVAHAVUJ!AF113,6,1)</f>
        <v xml:space="preserve"> </v>
      </c>
      <c r="DG27" s="1301"/>
      <c r="DH27" s="1301"/>
      <c r="DI27" s="1301"/>
      <c r="DJ27" s="1301"/>
      <c r="DK27" s="1301"/>
      <c r="DL27" s="1301" t="str">
        <f>MID(SUVAHAVUJ!AF113,7,1)</f>
        <v xml:space="preserve"> </v>
      </c>
      <c r="DM27" s="1301"/>
      <c r="DN27" s="1301"/>
      <c r="DO27" s="1301"/>
      <c r="DP27" s="1301"/>
      <c r="DQ27" s="1301"/>
      <c r="DR27" s="1301" t="str">
        <f>MID(SUVAHAVUJ!AF113,8,1)</f>
        <v xml:space="preserve"> </v>
      </c>
      <c r="DS27" s="1301"/>
      <c r="DT27" s="1301"/>
      <c r="DU27" s="1301"/>
      <c r="DV27" s="1301"/>
      <c r="DW27" s="1434" t="str">
        <f>MID(SUVAHAVUJ!AF113,9,1)</f>
        <v xml:space="preserve"> </v>
      </c>
      <c r="DX27" s="1434"/>
      <c r="DY27" s="1434"/>
      <c r="DZ27" s="1434"/>
      <c r="EA27" s="1434"/>
      <c r="EB27" s="1434"/>
      <c r="EC27" s="1434" t="str">
        <f>MID(SUVAHAVUJ!AF113,10,1)</f>
        <v xml:space="preserve"> </v>
      </c>
      <c r="ED27" s="1434"/>
      <c r="EE27" s="1434"/>
      <c r="EF27" s="1434"/>
      <c r="EG27" s="1434"/>
      <c r="EH27" s="1301" t="str">
        <f>MID(SUVAHAVUJ!AF113,11,1)</f>
        <v>0</v>
      </c>
      <c r="EI27" s="1301"/>
      <c r="EJ27" s="1301"/>
      <c r="EK27" s="1301"/>
      <c r="EL27" s="1301"/>
      <c r="EM27" s="1304"/>
      <c r="EN27" s="486"/>
      <c r="EO27" s="487"/>
      <c r="EP27" s="1301" t="str">
        <f>MID(SUVAHAVUJ!AG113,1,1)</f>
        <v xml:space="preserve"> </v>
      </c>
      <c r="EQ27" s="1301"/>
      <c r="ER27" s="1301"/>
      <c r="ES27" s="1301"/>
      <c r="ET27" s="1301"/>
      <c r="EU27" s="1301"/>
      <c r="EV27" s="1301" t="str">
        <f>MID(SUVAHAVUJ!AG113,2,1)</f>
        <v xml:space="preserve"> </v>
      </c>
      <c r="EW27" s="1301"/>
      <c r="EX27" s="1301"/>
      <c r="EY27" s="1301"/>
      <c r="EZ27" s="1301"/>
      <c r="FA27" s="1301" t="str">
        <f>MID(SUVAHAVUJ!AG113,3,1)</f>
        <v xml:space="preserve"> </v>
      </c>
      <c r="FB27" s="1301"/>
      <c r="FC27" s="1301"/>
      <c r="FD27" s="1301"/>
      <c r="FE27" s="1301"/>
      <c r="FF27" s="1301"/>
      <c r="FG27" s="1301" t="str">
        <f>MID(SUVAHAVUJ!AG113,4,1)</f>
        <v xml:space="preserve"> </v>
      </c>
      <c r="FH27" s="1301"/>
      <c r="FI27" s="1301"/>
      <c r="FJ27" s="1301"/>
      <c r="FK27" s="1301"/>
      <c r="FL27" s="1302" t="str">
        <f>MID(SUVAHAVUJ!AG113,5,1)</f>
        <v xml:space="preserve"> </v>
      </c>
      <c r="FM27" s="1302"/>
      <c r="FN27" s="1302"/>
      <c r="FO27" s="1302"/>
      <c r="FP27" s="1302"/>
      <c r="FQ27" s="1302"/>
      <c r="FR27" s="1302" t="str">
        <f>MID(SUVAHAVUJ!AG113,6,1)</f>
        <v xml:space="preserve"> </v>
      </c>
      <c r="FS27" s="1302"/>
      <c r="FT27" s="1302"/>
      <c r="FU27" s="1302"/>
      <c r="FV27" s="1302"/>
      <c r="FW27" s="1432" t="str">
        <f>MID(SUVAHAVUJ!AG113,7,1)</f>
        <v xml:space="preserve"> </v>
      </c>
      <c r="FX27" s="1432"/>
      <c r="FY27" s="1432"/>
      <c r="FZ27" s="1432"/>
      <c r="GA27" s="1432"/>
      <c r="GB27" s="1432"/>
      <c r="GC27" s="1432" t="str">
        <f>MID(SUVAHAVUJ!AG113,8,1)</f>
        <v xml:space="preserve"> </v>
      </c>
      <c r="GD27" s="1432"/>
      <c r="GE27" s="1432"/>
      <c r="GF27" s="1432"/>
      <c r="GG27" s="1432"/>
      <c r="GH27" s="1432" t="str">
        <f>MID(SUVAHAVUJ!AG113,9,1)</f>
        <v xml:space="preserve"> </v>
      </c>
      <c r="GI27" s="1432"/>
      <c r="GJ27" s="1432"/>
      <c r="GK27" s="1432"/>
      <c r="GL27" s="1432"/>
      <c r="GM27" s="1432"/>
      <c r="GN27" s="1432" t="str">
        <f>MID(SUVAHAVUJ!AG113,10,1)</f>
        <v xml:space="preserve"> </v>
      </c>
      <c r="GO27" s="1432"/>
      <c r="GP27" s="1432"/>
      <c r="GQ27" s="1432"/>
      <c r="GR27" s="1432"/>
      <c r="GS27" s="1432" t="str">
        <f>MID(SUVAHAVUJ!AG113,11,1)</f>
        <v>0</v>
      </c>
      <c r="GT27" s="1432"/>
      <c r="GU27" s="1432"/>
      <c r="GV27" s="1432"/>
      <c r="GW27" s="1433"/>
    </row>
    <row r="28" spans="1:205" s="142" customFormat="1" ht="24" customHeight="1" x14ac:dyDescent="0.2">
      <c r="A28" s="488"/>
      <c r="B28" s="1461" t="s">
        <v>2385</v>
      </c>
      <c r="C28" s="1462"/>
      <c r="D28" s="1462"/>
      <c r="E28" s="1462"/>
      <c r="F28" s="1462"/>
      <c r="G28" s="1462"/>
      <c r="H28" s="1462"/>
      <c r="I28" s="1462"/>
      <c r="J28" s="1462"/>
      <c r="K28" s="1463"/>
      <c r="L28" s="1464" t="s">
        <v>2688</v>
      </c>
      <c r="M28" s="1465"/>
      <c r="N28" s="1465"/>
      <c r="O28" s="1465"/>
      <c r="P28" s="1465"/>
      <c r="Q28" s="1465"/>
      <c r="R28" s="1465"/>
      <c r="S28" s="1465"/>
      <c r="T28" s="1465"/>
      <c r="U28" s="1465"/>
      <c r="V28" s="1465"/>
      <c r="W28" s="1465"/>
      <c r="X28" s="1465"/>
      <c r="Y28" s="1465"/>
      <c r="Z28" s="1465"/>
      <c r="AA28" s="1465"/>
      <c r="AB28" s="1465"/>
      <c r="AC28" s="1465"/>
      <c r="AD28" s="1465"/>
      <c r="AE28" s="1465"/>
      <c r="AF28" s="1465"/>
      <c r="AG28" s="1465"/>
      <c r="AH28" s="1465"/>
      <c r="AI28" s="1465"/>
      <c r="AJ28" s="1465"/>
      <c r="AK28" s="1465"/>
      <c r="AL28" s="1465"/>
      <c r="AM28" s="1465"/>
      <c r="AN28" s="1465"/>
      <c r="AO28" s="1465"/>
      <c r="AP28" s="1465"/>
      <c r="AQ28" s="1465"/>
      <c r="AR28" s="1465"/>
      <c r="AS28" s="1465"/>
      <c r="AT28" s="1465"/>
      <c r="AU28" s="1465"/>
      <c r="AV28" s="1465"/>
      <c r="AW28" s="1465"/>
      <c r="AX28" s="1465"/>
      <c r="AY28" s="1465"/>
      <c r="AZ28" s="1465"/>
      <c r="BA28" s="1465"/>
      <c r="BB28" s="1465"/>
      <c r="BC28" s="1465"/>
      <c r="BD28" s="1465"/>
      <c r="BE28" s="1465"/>
      <c r="BF28" s="1465"/>
      <c r="BG28" s="1465"/>
      <c r="BH28" s="1465"/>
      <c r="BI28" s="1465"/>
      <c r="BJ28" s="1465"/>
      <c r="BK28" s="1465"/>
      <c r="BL28" s="1465"/>
      <c r="BM28" s="1465"/>
      <c r="BN28" s="1465"/>
      <c r="BO28" s="1465"/>
      <c r="BP28" s="1465"/>
      <c r="BQ28" s="1465"/>
      <c r="BR28" s="1465"/>
      <c r="BS28" s="1465"/>
      <c r="BT28" s="1465"/>
      <c r="BU28" s="1465"/>
      <c r="BV28" s="1465"/>
      <c r="BW28" s="1466" t="s">
        <v>867</v>
      </c>
      <c r="BX28" s="1467"/>
      <c r="BY28" s="1467"/>
      <c r="BZ28" s="1467"/>
      <c r="CA28" s="1467"/>
      <c r="CB28" s="1467"/>
      <c r="CC28" s="1467" t="str">
        <f>MID(SUVAHAVUJ!AD69,6,1)</f>
        <v xml:space="preserve"> </v>
      </c>
      <c r="CD28" s="1468"/>
      <c r="CE28" s="1301" t="str">
        <f>MID(SUVAHAVUJ!AF114,1,1)</f>
        <v xml:space="preserve"> </v>
      </c>
      <c r="CF28" s="1301"/>
      <c r="CG28" s="1301"/>
      <c r="CH28" s="1301"/>
      <c r="CI28" s="1301"/>
      <c r="CJ28" s="1301" t="str">
        <f>MID(SUVAHAVUJ!AF114,2,1)</f>
        <v xml:space="preserve"> </v>
      </c>
      <c r="CK28" s="1301"/>
      <c r="CL28" s="1301"/>
      <c r="CM28" s="1301"/>
      <c r="CN28" s="1301"/>
      <c r="CO28" s="1301"/>
      <c r="CP28" s="1301" t="str">
        <f>MID(SUVAHAVUJ!AF114,3,1)</f>
        <v xml:space="preserve"> </v>
      </c>
      <c r="CQ28" s="1301"/>
      <c r="CR28" s="1301"/>
      <c r="CS28" s="1301"/>
      <c r="CT28" s="1301"/>
      <c r="CU28" s="1301" t="str">
        <f>MID(SUVAHAVUJ!AF114,4,1)</f>
        <v xml:space="preserve"> </v>
      </c>
      <c r="CV28" s="1301"/>
      <c r="CW28" s="1301"/>
      <c r="CX28" s="1301"/>
      <c r="CY28" s="1301"/>
      <c r="CZ28" s="1301"/>
      <c r="DA28" s="1301" t="str">
        <f>MID(SUVAHAVUJ!AF114,5,1)</f>
        <v xml:space="preserve"> </v>
      </c>
      <c r="DB28" s="1301"/>
      <c r="DC28" s="1301"/>
      <c r="DD28" s="1301"/>
      <c r="DE28" s="1301"/>
      <c r="DF28" s="1301" t="str">
        <f>MID(SUVAHAVUJ!AF114,6,1)</f>
        <v xml:space="preserve"> </v>
      </c>
      <c r="DG28" s="1301"/>
      <c r="DH28" s="1301"/>
      <c r="DI28" s="1301"/>
      <c r="DJ28" s="1301"/>
      <c r="DK28" s="1301"/>
      <c r="DL28" s="1301" t="str">
        <f>MID(SUVAHAVUJ!AF114,7,1)</f>
        <v xml:space="preserve"> </v>
      </c>
      <c r="DM28" s="1301"/>
      <c r="DN28" s="1301"/>
      <c r="DO28" s="1301"/>
      <c r="DP28" s="1301"/>
      <c r="DQ28" s="1301"/>
      <c r="DR28" s="1301" t="str">
        <f>MID(SUVAHAVUJ!AF114,8,1)</f>
        <v xml:space="preserve"> </v>
      </c>
      <c r="DS28" s="1301"/>
      <c r="DT28" s="1301"/>
      <c r="DU28" s="1301"/>
      <c r="DV28" s="1301"/>
      <c r="DW28" s="1434" t="str">
        <f>MID(SUVAHAVUJ!AF114,9,1)</f>
        <v xml:space="preserve"> </v>
      </c>
      <c r="DX28" s="1434"/>
      <c r="DY28" s="1434"/>
      <c r="DZ28" s="1434"/>
      <c r="EA28" s="1434"/>
      <c r="EB28" s="1434"/>
      <c r="EC28" s="1434" t="str">
        <f>MID(SUVAHAVUJ!AF114,10,1)</f>
        <v xml:space="preserve"> </v>
      </c>
      <c r="ED28" s="1434"/>
      <c r="EE28" s="1434"/>
      <c r="EF28" s="1434"/>
      <c r="EG28" s="1434"/>
      <c r="EH28" s="1301" t="str">
        <f>MID(SUVAHAVUJ!AF114,11,1)</f>
        <v>0</v>
      </c>
      <c r="EI28" s="1301"/>
      <c r="EJ28" s="1301"/>
      <c r="EK28" s="1301"/>
      <c r="EL28" s="1301"/>
      <c r="EM28" s="1304"/>
      <c r="EN28" s="486"/>
      <c r="EO28" s="487"/>
      <c r="EP28" s="1301" t="str">
        <f>MID(SUVAHAVUJ!AG114,1,1)</f>
        <v xml:space="preserve"> </v>
      </c>
      <c r="EQ28" s="1301"/>
      <c r="ER28" s="1301"/>
      <c r="ES28" s="1301"/>
      <c r="ET28" s="1301"/>
      <c r="EU28" s="1301"/>
      <c r="EV28" s="1301" t="str">
        <f>MID(SUVAHAVUJ!AG114,2,1)</f>
        <v xml:space="preserve"> </v>
      </c>
      <c r="EW28" s="1301"/>
      <c r="EX28" s="1301"/>
      <c r="EY28" s="1301"/>
      <c r="EZ28" s="1301"/>
      <c r="FA28" s="1301" t="str">
        <f>MID(SUVAHAVUJ!AG114,3,1)</f>
        <v xml:space="preserve"> </v>
      </c>
      <c r="FB28" s="1301"/>
      <c r="FC28" s="1301"/>
      <c r="FD28" s="1301"/>
      <c r="FE28" s="1301"/>
      <c r="FF28" s="1301"/>
      <c r="FG28" s="1301" t="str">
        <f>MID(SUVAHAVUJ!AG114,4,1)</f>
        <v xml:space="preserve"> </v>
      </c>
      <c r="FH28" s="1301"/>
      <c r="FI28" s="1301"/>
      <c r="FJ28" s="1301"/>
      <c r="FK28" s="1301"/>
      <c r="FL28" s="1302" t="str">
        <f>MID(SUVAHAVUJ!AG114,5,1)</f>
        <v xml:space="preserve"> </v>
      </c>
      <c r="FM28" s="1302"/>
      <c r="FN28" s="1302"/>
      <c r="FO28" s="1302"/>
      <c r="FP28" s="1302"/>
      <c r="FQ28" s="1302"/>
      <c r="FR28" s="1302" t="str">
        <f>MID(SUVAHAVUJ!AG114,6,1)</f>
        <v xml:space="preserve"> </v>
      </c>
      <c r="FS28" s="1302"/>
      <c r="FT28" s="1302"/>
      <c r="FU28" s="1302"/>
      <c r="FV28" s="1302"/>
      <c r="FW28" s="1432" t="str">
        <f>MID(SUVAHAVUJ!AG114,7,1)</f>
        <v xml:space="preserve"> </v>
      </c>
      <c r="FX28" s="1432"/>
      <c r="FY28" s="1432"/>
      <c r="FZ28" s="1432"/>
      <c r="GA28" s="1432"/>
      <c r="GB28" s="1432"/>
      <c r="GC28" s="1432" t="str">
        <f>MID(SUVAHAVUJ!AG114,8,1)</f>
        <v xml:space="preserve"> </v>
      </c>
      <c r="GD28" s="1432"/>
      <c r="GE28" s="1432"/>
      <c r="GF28" s="1432"/>
      <c r="GG28" s="1432"/>
      <c r="GH28" s="1432" t="str">
        <f>MID(SUVAHAVUJ!AG114,9,1)</f>
        <v xml:space="preserve"> </v>
      </c>
      <c r="GI28" s="1432"/>
      <c r="GJ28" s="1432"/>
      <c r="GK28" s="1432"/>
      <c r="GL28" s="1432"/>
      <c r="GM28" s="1432"/>
      <c r="GN28" s="1432" t="str">
        <f>MID(SUVAHAVUJ!AG114,10,1)</f>
        <v xml:space="preserve"> </v>
      </c>
      <c r="GO28" s="1432"/>
      <c r="GP28" s="1432"/>
      <c r="GQ28" s="1432"/>
      <c r="GR28" s="1432"/>
      <c r="GS28" s="1432" t="str">
        <f>MID(SUVAHAVUJ!AG114,11,1)</f>
        <v>0</v>
      </c>
      <c r="GT28" s="1432"/>
      <c r="GU28" s="1432"/>
      <c r="GV28" s="1432"/>
      <c r="GW28" s="1433"/>
    </row>
    <row r="29" spans="1:205" ht="24" customHeight="1" x14ac:dyDescent="0.2">
      <c r="A29" s="191"/>
      <c r="B29" s="1461" t="s">
        <v>2414</v>
      </c>
      <c r="C29" s="1462"/>
      <c r="D29" s="1462"/>
      <c r="E29" s="1462"/>
      <c r="F29" s="1462"/>
      <c r="G29" s="1462"/>
      <c r="H29" s="1462"/>
      <c r="I29" s="1462"/>
      <c r="J29" s="1462"/>
      <c r="K29" s="1463"/>
      <c r="L29" s="1464" t="s">
        <v>2691</v>
      </c>
      <c r="M29" s="1465"/>
      <c r="N29" s="1465"/>
      <c r="O29" s="1465"/>
      <c r="P29" s="1465"/>
      <c r="Q29" s="1465"/>
      <c r="R29" s="1465"/>
      <c r="S29" s="1465"/>
      <c r="T29" s="1465"/>
      <c r="U29" s="1465"/>
      <c r="V29" s="1465"/>
      <c r="W29" s="1465"/>
      <c r="X29" s="1465"/>
      <c r="Y29" s="1465"/>
      <c r="Z29" s="1465"/>
      <c r="AA29" s="1465"/>
      <c r="AB29" s="1465"/>
      <c r="AC29" s="1465"/>
      <c r="AD29" s="1465"/>
      <c r="AE29" s="1465"/>
      <c r="AF29" s="1465"/>
      <c r="AG29" s="1465"/>
      <c r="AH29" s="1465"/>
      <c r="AI29" s="1465"/>
      <c r="AJ29" s="1465"/>
      <c r="AK29" s="1465"/>
      <c r="AL29" s="1465"/>
      <c r="AM29" s="1465"/>
      <c r="AN29" s="1465"/>
      <c r="AO29" s="1465"/>
      <c r="AP29" s="1465"/>
      <c r="AQ29" s="1465"/>
      <c r="AR29" s="1465"/>
      <c r="AS29" s="1465"/>
      <c r="AT29" s="1465"/>
      <c r="AU29" s="1465"/>
      <c r="AV29" s="1465"/>
      <c r="AW29" s="1465"/>
      <c r="AX29" s="1465"/>
      <c r="AY29" s="1465"/>
      <c r="AZ29" s="1465"/>
      <c r="BA29" s="1465"/>
      <c r="BB29" s="1465"/>
      <c r="BC29" s="1465"/>
      <c r="BD29" s="1465"/>
      <c r="BE29" s="1465"/>
      <c r="BF29" s="1465"/>
      <c r="BG29" s="1465"/>
      <c r="BH29" s="1465"/>
      <c r="BI29" s="1465"/>
      <c r="BJ29" s="1465"/>
      <c r="BK29" s="1465"/>
      <c r="BL29" s="1465"/>
      <c r="BM29" s="1465"/>
      <c r="BN29" s="1465"/>
      <c r="BO29" s="1465"/>
      <c r="BP29" s="1465"/>
      <c r="BQ29" s="1465"/>
      <c r="BR29" s="1465"/>
      <c r="BS29" s="1465"/>
      <c r="BT29" s="1465"/>
      <c r="BU29" s="1465"/>
      <c r="BV29" s="1465"/>
      <c r="BW29" s="1466" t="s">
        <v>868</v>
      </c>
      <c r="BX29" s="1467"/>
      <c r="BY29" s="1467"/>
      <c r="BZ29" s="1467"/>
      <c r="CA29" s="1467"/>
      <c r="CB29" s="1467"/>
      <c r="CC29" s="1467" t="str">
        <f>MID(SUVAHAVUJ!AF69,6,1)</f>
        <v xml:space="preserve"> </v>
      </c>
      <c r="CD29" s="1468"/>
      <c r="CE29" s="1301" t="str">
        <f>MID(SUVAHAVUJ!AF115,1,1)</f>
        <v xml:space="preserve"> </v>
      </c>
      <c r="CF29" s="1301"/>
      <c r="CG29" s="1301"/>
      <c r="CH29" s="1301"/>
      <c r="CI29" s="1301"/>
      <c r="CJ29" s="1301" t="str">
        <f>MID(SUVAHAVUJ!AF115,2,1)</f>
        <v xml:space="preserve"> </v>
      </c>
      <c r="CK29" s="1301"/>
      <c r="CL29" s="1301"/>
      <c r="CM29" s="1301"/>
      <c r="CN29" s="1301"/>
      <c r="CO29" s="1301"/>
      <c r="CP29" s="1301" t="str">
        <f>MID(SUVAHAVUJ!AF115,3,1)</f>
        <v xml:space="preserve"> </v>
      </c>
      <c r="CQ29" s="1301"/>
      <c r="CR29" s="1301"/>
      <c r="CS29" s="1301"/>
      <c r="CT29" s="1301"/>
      <c r="CU29" s="1301" t="str">
        <f>MID(SUVAHAVUJ!AF115,4,1)</f>
        <v xml:space="preserve"> </v>
      </c>
      <c r="CV29" s="1301"/>
      <c r="CW29" s="1301"/>
      <c r="CX29" s="1301"/>
      <c r="CY29" s="1301"/>
      <c r="CZ29" s="1301"/>
      <c r="DA29" s="1301" t="str">
        <f>MID(SUVAHAVUJ!AF115,5,1)</f>
        <v xml:space="preserve"> </v>
      </c>
      <c r="DB29" s="1301"/>
      <c r="DC29" s="1301"/>
      <c r="DD29" s="1301"/>
      <c r="DE29" s="1301"/>
      <c r="DF29" s="1301" t="str">
        <f>MID(SUVAHAVUJ!AF115,6,1)</f>
        <v xml:space="preserve"> </v>
      </c>
      <c r="DG29" s="1301"/>
      <c r="DH29" s="1301"/>
      <c r="DI29" s="1301"/>
      <c r="DJ29" s="1301"/>
      <c r="DK29" s="1301"/>
      <c r="DL29" s="1301" t="str">
        <f>MID(SUVAHAVUJ!AF115,7,1)</f>
        <v xml:space="preserve"> </v>
      </c>
      <c r="DM29" s="1301"/>
      <c r="DN29" s="1301"/>
      <c r="DO29" s="1301"/>
      <c r="DP29" s="1301"/>
      <c r="DQ29" s="1301"/>
      <c r="DR29" s="1301" t="str">
        <f>MID(SUVAHAVUJ!AF115,8,1)</f>
        <v xml:space="preserve"> </v>
      </c>
      <c r="DS29" s="1301"/>
      <c r="DT29" s="1301"/>
      <c r="DU29" s="1301"/>
      <c r="DV29" s="1301"/>
      <c r="DW29" s="1434" t="str">
        <f>MID(SUVAHAVUJ!AF115,9,1)</f>
        <v xml:space="preserve"> </v>
      </c>
      <c r="DX29" s="1434"/>
      <c r="DY29" s="1434"/>
      <c r="DZ29" s="1434"/>
      <c r="EA29" s="1434"/>
      <c r="EB29" s="1434"/>
      <c r="EC29" s="1434" t="str">
        <f>MID(SUVAHAVUJ!AF115,10,1)</f>
        <v xml:space="preserve"> </v>
      </c>
      <c r="ED29" s="1434"/>
      <c r="EE29" s="1434"/>
      <c r="EF29" s="1434"/>
      <c r="EG29" s="1434"/>
      <c r="EH29" s="1301" t="str">
        <f>MID(SUVAHAVUJ!AF115,11,1)</f>
        <v>0</v>
      </c>
      <c r="EI29" s="1301"/>
      <c r="EJ29" s="1301"/>
      <c r="EK29" s="1301"/>
      <c r="EL29" s="1301"/>
      <c r="EM29" s="1304"/>
      <c r="EN29" s="486"/>
      <c r="EO29" s="487"/>
      <c r="EP29" s="1301" t="str">
        <f>MID(SUVAHAVUJ!AG115,1,1)</f>
        <v xml:space="preserve"> </v>
      </c>
      <c r="EQ29" s="1301"/>
      <c r="ER29" s="1301"/>
      <c r="ES29" s="1301"/>
      <c r="ET29" s="1301"/>
      <c r="EU29" s="1301"/>
      <c r="EV29" s="1301" t="str">
        <f>MID(SUVAHAVUJ!AG115,2,1)</f>
        <v xml:space="preserve"> </v>
      </c>
      <c r="EW29" s="1301"/>
      <c r="EX29" s="1301"/>
      <c r="EY29" s="1301"/>
      <c r="EZ29" s="1301"/>
      <c r="FA29" s="1301" t="str">
        <f>MID(SUVAHAVUJ!AG115,3,1)</f>
        <v xml:space="preserve"> </v>
      </c>
      <c r="FB29" s="1301"/>
      <c r="FC29" s="1301"/>
      <c r="FD29" s="1301"/>
      <c r="FE29" s="1301"/>
      <c r="FF29" s="1301"/>
      <c r="FG29" s="1301" t="str">
        <f>MID(SUVAHAVUJ!AG115,4,1)</f>
        <v xml:space="preserve"> </v>
      </c>
      <c r="FH29" s="1301"/>
      <c r="FI29" s="1301"/>
      <c r="FJ29" s="1301"/>
      <c r="FK29" s="1301"/>
      <c r="FL29" s="1302" t="str">
        <f>MID(SUVAHAVUJ!AG115,5,1)</f>
        <v xml:space="preserve"> </v>
      </c>
      <c r="FM29" s="1302"/>
      <c r="FN29" s="1302"/>
      <c r="FO29" s="1302"/>
      <c r="FP29" s="1302"/>
      <c r="FQ29" s="1302"/>
      <c r="FR29" s="1302" t="str">
        <f>MID(SUVAHAVUJ!AG115,6,1)</f>
        <v xml:space="preserve"> </v>
      </c>
      <c r="FS29" s="1302"/>
      <c r="FT29" s="1302"/>
      <c r="FU29" s="1302"/>
      <c r="FV29" s="1302"/>
      <c r="FW29" s="1432" t="str">
        <f>MID(SUVAHAVUJ!AG115,7,1)</f>
        <v xml:space="preserve"> </v>
      </c>
      <c r="FX29" s="1432"/>
      <c r="FY29" s="1432"/>
      <c r="FZ29" s="1432"/>
      <c r="GA29" s="1432"/>
      <c r="GB29" s="1432"/>
      <c r="GC29" s="1432" t="str">
        <f>MID(SUVAHAVUJ!AG115,8,1)</f>
        <v xml:space="preserve"> </v>
      </c>
      <c r="GD29" s="1432"/>
      <c r="GE29" s="1432"/>
      <c r="GF29" s="1432"/>
      <c r="GG29" s="1432"/>
      <c r="GH29" s="1432" t="str">
        <f>MID(SUVAHAVUJ!AG115,9,1)</f>
        <v xml:space="preserve"> </v>
      </c>
      <c r="GI29" s="1432"/>
      <c r="GJ29" s="1432"/>
      <c r="GK29" s="1432"/>
      <c r="GL29" s="1432"/>
      <c r="GM29" s="1432"/>
      <c r="GN29" s="1432" t="str">
        <f>MID(SUVAHAVUJ!AG115,10,1)</f>
        <v xml:space="preserve"> </v>
      </c>
      <c r="GO29" s="1432"/>
      <c r="GP29" s="1432"/>
      <c r="GQ29" s="1432"/>
      <c r="GR29" s="1432"/>
      <c r="GS29" s="1432" t="str">
        <f>MID(SUVAHAVUJ!AG115,11,1)</f>
        <v>0</v>
      </c>
      <c r="GT29" s="1432"/>
      <c r="GU29" s="1432"/>
      <c r="GV29" s="1432"/>
      <c r="GW29" s="1433"/>
    </row>
    <row r="30" spans="1:205" s="142" customFormat="1" ht="24" customHeight="1" x14ac:dyDescent="0.2">
      <c r="A30" s="488"/>
      <c r="B30" s="1461" t="s">
        <v>2418</v>
      </c>
      <c r="C30" s="1462"/>
      <c r="D30" s="1462"/>
      <c r="E30" s="1462"/>
      <c r="F30" s="1462"/>
      <c r="G30" s="1462"/>
      <c r="H30" s="1462"/>
      <c r="I30" s="1462"/>
      <c r="J30" s="1462"/>
      <c r="K30" s="1463"/>
      <c r="L30" s="1464" t="s">
        <v>2694</v>
      </c>
      <c r="M30" s="1465"/>
      <c r="N30" s="1465"/>
      <c r="O30" s="1465"/>
      <c r="P30" s="1465"/>
      <c r="Q30" s="1465"/>
      <c r="R30" s="1465"/>
      <c r="S30" s="1465"/>
      <c r="T30" s="1465"/>
      <c r="U30" s="1465"/>
      <c r="V30" s="1465"/>
      <c r="W30" s="1465"/>
      <c r="X30" s="1465"/>
      <c r="Y30" s="1465"/>
      <c r="Z30" s="1465"/>
      <c r="AA30" s="1465"/>
      <c r="AB30" s="1465"/>
      <c r="AC30" s="1465"/>
      <c r="AD30" s="1465"/>
      <c r="AE30" s="1465"/>
      <c r="AF30" s="1465"/>
      <c r="AG30" s="1465"/>
      <c r="AH30" s="1465"/>
      <c r="AI30" s="1465"/>
      <c r="AJ30" s="1465"/>
      <c r="AK30" s="1465"/>
      <c r="AL30" s="1465"/>
      <c r="AM30" s="1465"/>
      <c r="AN30" s="1465"/>
      <c r="AO30" s="1465"/>
      <c r="AP30" s="1465"/>
      <c r="AQ30" s="1465"/>
      <c r="AR30" s="1465"/>
      <c r="AS30" s="1465"/>
      <c r="AT30" s="1465"/>
      <c r="AU30" s="1465"/>
      <c r="AV30" s="1465"/>
      <c r="AW30" s="1465"/>
      <c r="AX30" s="1465"/>
      <c r="AY30" s="1465"/>
      <c r="AZ30" s="1465"/>
      <c r="BA30" s="1465"/>
      <c r="BB30" s="1465"/>
      <c r="BC30" s="1465"/>
      <c r="BD30" s="1465"/>
      <c r="BE30" s="1465"/>
      <c r="BF30" s="1465"/>
      <c r="BG30" s="1465"/>
      <c r="BH30" s="1465"/>
      <c r="BI30" s="1465"/>
      <c r="BJ30" s="1465"/>
      <c r="BK30" s="1465"/>
      <c r="BL30" s="1465"/>
      <c r="BM30" s="1465"/>
      <c r="BN30" s="1465"/>
      <c r="BO30" s="1465"/>
      <c r="BP30" s="1465"/>
      <c r="BQ30" s="1465"/>
      <c r="BR30" s="1465"/>
      <c r="BS30" s="1465"/>
      <c r="BT30" s="1465"/>
      <c r="BU30" s="1465"/>
      <c r="BV30" s="1465"/>
      <c r="BW30" s="1466" t="s">
        <v>869</v>
      </c>
      <c r="BX30" s="1467"/>
      <c r="BY30" s="1467"/>
      <c r="BZ30" s="1467"/>
      <c r="CA30" s="1467"/>
      <c r="CB30" s="1467"/>
      <c r="CC30" s="1467" t="str">
        <f>MID(SUVAHAVUJ!AD70,6,1)</f>
        <v xml:space="preserve"> </v>
      </c>
      <c r="CD30" s="1468"/>
      <c r="CE30" s="1301" t="str">
        <f>MID(SUVAHAVUJ!AF116,1,1)</f>
        <v xml:space="preserve"> </v>
      </c>
      <c r="CF30" s="1301"/>
      <c r="CG30" s="1301"/>
      <c r="CH30" s="1301"/>
      <c r="CI30" s="1301"/>
      <c r="CJ30" s="1301" t="str">
        <f>MID(SUVAHAVUJ!AF116,2,1)</f>
        <v xml:space="preserve"> </v>
      </c>
      <c r="CK30" s="1301"/>
      <c r="CL30" s="1301"/>
      <c r="CM30" s="1301"/>
      <c r="CN30" s="1301"/>
      <c r="CO30" s="1301"/>
      <c r="CP30" s="1301" t="str">
        <f>MID(SUVAHAVUJ!AF116,3,1)</f>
        <v xml:space="preserve"> </v>
      </c>
      <c r="CQ30" s="1301"/>
      <c r="CR30" s="1301"/>
      <c r="CS30" s="1301"/>
      <c r="CT30" s="1301"/>
      <c r="CU30" s="1301" t="str">
        <f>MID(SUVAHAVUJ!AF116,4,1)</f>
        <v xml:space="preserve"> </v>
      </c>
      <c r="CV30" s="1301"/>
      <c r="CW30" s="1301"/>
      <c r="CX30" s="1301"/>
      <c r="CY30" s="1301"/>
      <c r="CZ30" s="1301"/>
      <c r="DA30" s="1301" t="str">
        <f>MID(SUVAHAVUJ!AF116,5,1)</f>
        <v xml:space="preserve"> </v>
      </c>
      <c r="DB30" s="1301"/>
      <c r="DC30" s="1301"/>
      <c r="DD30" s="1301"/>
      <c r="DE30" s="1301"/>
      <c r="DF30" s="1301" t="str">
        <f>MID(SUVAHAVUJ!AF116,6,1)</f>
        <v xml:space="preserve"> </v>
      </c>
      <c r="DG30" s="1301"/>
      <c r="DH30" s="1301"/>
      <c r="DI30" s="1301"/>
      <c r="DJ30" s="1301"/>
      <c r="DK30" s="1301"/>
      <c r="DL30" s="1301" t="str">
        <f>MID(SUVAHAVUJ!AF116,7,1)</f>
        <v xml:space="preserve"> </v>
      </c>
      <c r="DM30" s="1301"/>
      <c r="DN30" s="1301"/>
      <c r="DO30" s="1301"/>
      <c r="DP30" s="1301"/>
      <c r="DQ30" s="1301"/>
      <c r="DR30" s="1301" t="str">
        <f>MID(SUVAHAVUJ!AF116,8,1)</f>
        <v>3</v>
      </c>
      <c r="DS30" s="1301"/>
      <c r="DT30" s="1301"/>
      <c r="DU30" s="1301"/>
      <c r="DV30" s="1301"/>
      <c r="DW30" s="1434" t="str">
        <f>MID(SUVAHAVUJ!AF116,9,1)</f>
        <v>1</v>
      </c>
      <c r="DX30" s="1434"/>
      <c r="DY30" s="1434"/>
      <c r="DZ30" s="1434"/>
      <c r="EA30" s="1434"/>
      <c r="EB30" s="1434"/>
      <c r="EC30" s="1434" t="str">
        <f>MID(SUVAHAVUJ!AF116,10,1)</f>
        <v>2</v>
      </c>
      <c r="ED30" s="1434"/>
      <c r="EE30" s="1434"/>
      <c r="EF30" s="1434"/>
      <c r="EG30" s="1434"/>
      <c r="EH30" s="1301" t="str">
        <f>MID(SUVAHAVUJ!AF116,11,1)</f>
        <v>7</v>
      </c>
      <c r="EI30" s="1301"/>
      <c r="EJ30" s="1301"/>
      <c r="EK30" s="1301"/>
      <c r="EL30" s="1301"/>
      <c r="EM30" s="1304"/>
      <c r="EN30" s="486"/>
      <c r="EO30" s="487"/>
      <c r="EP30" s="1301" t="str">
        <f>MID(SUVAHAVUJ!AG116,1,1)</f>
        <v xml:space="preserve"> </v>
      </c>
      <c r="EQ30" s="1301"/>
      <c r="ER30" s="1301"/>
      <c r="ES30" s="1301"/>
      <c r="ET30" s="1301"/>
      <c r="EU30" s="1301"/>
      <c r="EV30" s="1301" t="str">
        <f>MID(SUVAHAVUJ!AG116,2,1)</f>
        <v xml:space="preserve"> </v>
      </c>
      <c r="EW30" s="1301"/>
      <c r="EX30" s="1301"/>
      <c r="EY30" s="1301"/>
      <c r="EZ30" s="1301"/>
      <c r="FA30" s="1301" t="str">
        <f>MID(SUVAHAVUJ!AG116,3,1)</f>
        <v xml:space="preserve"> </v>
      </c>
      <c r="FB30" s="1301"/>
      <c r="FC30" s="1301"/>
      <c r="FD30" s="1301"/>
      <c r="FE30" s="1301"/>
      <c r="FF30" s="1301"/>
      <c r="FG30" s="1301" t="str">
        <f>MID(SUVAHAVUJ!AG116,4,1)</f>
        <v xml:space="preserve"> </v>
      </c>
      <c r="FH30" s="1301"/>
      <c r="FI30" s="1301"/>
      <c r="FJ30" s="1301"/>
      <c r="FK30" s="1301"/>
      <c r="FL30" s="1302" t="str">
        <f>MID(SUVAHAVUJ!AG116,5,1)</f>
        <v xml:space="preserve"> </v>
      </c>
      <c r="FM30" s="1302"/>
      <c r="FN30" s="1302"/>
      <c r="FO30" s="1302"/>
      <c r="FP30" s="1302"/>
      <c r="FQ30" s="1302"/>
      <c r="FR30" s="1302" t="str">
        <f>MID(SUVAHAVUJ!AG116,6,1)</f>
        <v xml:space="preserve"> </v>
      </c>
      <c r="FS30" s="1302"/>
      <c r="FT30" s="1302"/>
      <c r="FU30" s="1302"/>
      <c r="FV30" s="1302"/>
      <c r="FW30" s="1432" t="str">
        <f>MID(SUVAHAVUJ!AG116,7,1)</f>
        <v xml:space="preserve"> </v>
      </c>
      <c r="FX30" s="1432"/>
      <c r="FY30" s="1432"/>
      <c r="FZ30" s="1432"/>
      <c r="GA30" s="1432"/>
      <c r="GB30" s="1432"/>
      <c r="GC30" s="1432" t="str">
        <f>MID(SUVAHAVUJ!AG116,8,1)</f>
        <v>5</v>
      </c>
      <c r="GD30" s="1432"/>
      <c r="GE30" s="1432"/>
      <c r="GF30" s="1432"/>
      <c r="GG30" s="1432"/>
      <c r="GH30" s="1432" t="str">
        <f>MID(SUVAHAVUJ!AG116,9,1)</f>
        <v>2</v>
      </c>
      <c r="GI30" s="1432"/>
      <c r="GJ30" s="1432"/>
      <c r="GK30" s="1432"/>
      <c r="GL30" s="1432"/>
      <c r="GM30" s="1432"/>
      <c r="GN30" s="1432" t="str">
        <f>MID(SUVAHAVUJ!AG116,10,1)</f>
        <v>5</v>
      </c>
      <c r="GO30" s="1432"/>
      <c r="GP30" s="1432"/>
      <c r="GQ30" s="1432"/>
      <c r="GR30" s="1432"/>
      <c r="GS30" s="1432" t="str">
        <f>MID(SUVAHAVUJ!AG116,11,1)</f>
        <v>3</v>
      </c>
      <c r="GT30" s="1432"/>
      <c r="GU30" s="1432"/>
      <c r="GV30" s="1432"/>
      <c r="GW30" s="1433"/>
    </row>
    <row r="31" spans="1:205" ht="24" customHeight="1" x14ac:dyDescent="0.2">
      <c r="A31" s="191"/>
      <c r="B31" s="1461" t="s">
        <v>2453</v>
      </c>
      <c r="C31" s="1462"/>
      <c r="D31" s="1462"/>
      <c r="E31" s="1462"/>
      <c r="F31" s="1462"/>
      <c r="G31" s="1462"/>
      <c r="H31" s="1462"/>
      <c r="I31" s="1462"/>
      <c r="J31" s="1462"/>
      <c r="K31" s="1463"/>
      <c r="L31" s="1464" t="s">
        <v>3296</v>
      </c>
      <c r="M31" s="1465"/>
      <c r="N31" s="1465"/>
      <c r="O31" s="1465"/>
      <c r="P31" s="1465"/>
      <c r="Q31" s="1465"/>
      <c r="R31" s="1465"/>
      <c r="S31" s="1465"/>
      <c r="T31" s="1465"/>
      <c r="U31" s="1465"/>
      <c r="V31" s="1465"/>
      <c r="W31" s="1465"/>
      <c r="X31" s="1465"/>
      <c r="Y31" s="1465"/>
      <c r="Z31" s="1465"/>
      <c r="AA31" s="1465"/>
      <c r="AB31" s="1465"/>
      <c r="AC31" s="1465"/>
      <c r="AD31" s="1465"/>
      <c r="AE31" s="1465"/>
      <c r="AF31" s="1465"/>
      <c r="AG31" s="1465"/>
      <c r="AH31" s="1465"/>
      <c r="AI31" s="1465"/>
      <c r="AJ31" s="1465"/>
      <c r="AK31" s="1465"/>
      <c r="AL31" s="1465"/>
      <c r="AM31" s="1465"/>
      <c r="AN31" s="1465"/>
      <c r="AO31" s="1465"/>
      <c r="AP31" s="1465"/>
      <c r="AQ31" s="1465"/>
      <c r="AR31" s="1465"/>
      <c r="AS31" s="1465"/>
      <c r="AT31" s="1465"/>
      <c r="AU31" s="1465"/>
      <c r="AV31" s="1465"/>
      <c r="AW31" s="1465"/>
      <c r="AX31" s="1465"/>
      <c r="AY31" s="1465"/>
      <c r="AZ31" s="1465"/>
      <c r="BA31" s="1465"/>
      <c r="BB31" s="1465"/>
      <c r="BC31" s="1465"/>
      <c r="BD31" s="1465"/>
      <c r="BE31" s="1465"/>
      <c r="BF31" s="1465"/>
      <c r="BG31" s="1465"/>
      <c r="BH31" s="1465"/>
      <c r="BI31" s="1465"/>
      <c r="BJ31" s="1465"/>
      <c r="BK31" s="1465"/>
      <c r="BL31" s="1465"/>
      <c r="BM31" s="1465"/>
      <c r="BN31" s="1465"/>
      <c r="BO31" s="1465"/>
      <c r="BP31" s="1465"/>
      <c r="BQ31" s="1465"/>
      <c r="BR31" s="1465"/>
      <c r="BS31" s="1465"/>
      <c r="BT31" s="1465"/>
      <c r="BU31" s="1465"/>
      <c r="BV31" s="1465"/>
      <c r="BW31" s="1466" t="s">
        <v>870</v>
      </c>
      <c r="BX31" s="1467"/>
      <c r="BY31" s="1467"/>
      <c r="BZ31" s="1467"/>
      <c r="CA31" s="1467"/>
      <c r="CB31" s="1467"/>
      <c r="CC31" s="1467" t="str">
        <f>MID(SUVAHAVUJ!AF70,6,1)</f>
        <v xml:space="preserve"> </v>
      </c>
      <c r="CD31" s="1468"/>
      <c r="CE31" s="1301" t="str">
        <f>MID(SUVAHAVUJ!AF117,1,1)</f>
        <v xml:space="preserve"> </v>
      </c>
      <c r="CF31" s="1301"/>
      <c r="CG31" s="1301"/>
      <c r="CH31" s="1301"/>
      <c r="CI31" s="1301"/>
      <c r="CJ31" s="1301" t="str">
        <f>MID(SUVAHAVUJ!AF117,2,1)</f>
        <v xml:space="preserve"> </v>
      </c>
      <c r="CK31" s="1301"/>
      <c r="CL31" s="1301"/>
      <c r="CM31" s="1301"/>
      <c r="CN31" s="1301"/>
      <c r="CO31" s="1301"/>
      <c r="CP31" s="1301" t="str">
        <f>MID(SUVAHAVUJ!AF117,3,1)</f>
        <v xml:space="preserve"> </v>
      </c>
      <c r="CQ31" s="1301"/>
      <c r="CR31" s="1301"/>
      <c r="CS31" s="1301"/>
      <c r="CT31" s="1301"/>
      <c r="CU31" s="1301" t="str">
        <f>MID(SUVAHAVUJ!AF117,4,1)</f>
        <v xml:space="preserve"> </v>
      </c>
      <c r="CV31" s="1301"/>
      <c r="CW31" s="1301"/>
      <c r="CX31" s="1301"/>
      <c r="CY31" s="1301"/>
      <c r="CZ31" s="1301"/>
      <c r="DA31" s="1301" t="str">
        <f>MID(SUVAHAVUJ!AF117,5,1)</f>
        <v xml:space="preserve"> </v>
      </c>
      <c r="DB31" s="1301"/>
      <c r="DC31" s="1301"/>
      <c r="DD31" s="1301"/>
      <c r="DE31" s="1301"/>
      <c r="DF31" s="1301" t="str">
        <f>MID(SUVAHAVUJ!AF117,6,1)</f>
        <v xml:space="preserve"> </v>
      </c>
      <c r="DG31" s="1301"/>
      <c r="DH31" s="1301"/>
      <c r="DI31" s="1301"/>
      <c r="DJ31" s="1301"/>
      <c r="DK31" s="1301"/>
      <c r="DL31" s="1301" t="str">
        <f>MID(SUVAHAVUJ!AF117,7,1)</f>
        <v xml:space="preserve"> </v>
      </c>
      <c r="DM31" s="1301"/>
      <c r="DN31" s="1301"/>
      <c r="DO31" s="1301"/>
      <c r="DP31" s="1301"/>
      <c r="DQ31" s="1301"/>
      <c r="DR31" s="1301" t="str">
        <f>MID(SUVAHAVUJ!AF117,8,1)</f>
        <v xml:space="preserve"> </v>
      </c>
      <c r="DS31" s="1301"/>
      <c r="DT31" s="1301"/>
      <c r="DU31" s="1301"/>
      <c r="DV31" s="1301"/>
      <c r="DW31" s="1434" t="str">
        <f>MID(SUVAHAVUJ!AF117,9,1)</f>
        <v xml:space="preserve"> </v>
      </c>
      <c r="DX31" s="1434"/>
      <c r="DY31" s="1434"/>
      <c r="DZ31" s="1434"/>
      <c r="EA31" s="1434"/>
      <c r="EB31" s="1434"/>
      <c r="EC31" s="1434" t="str">
        <f>MID(SUVAHAVUJ!AF117,10,1)</f>
        <v xml:space="preserve"> </v>
      </c>
      <c r="ED31" s="1434"/>
      <c r="EE31" s="1434"/>
      <c r="EF31" s="1434"/>
      <c r="EG31" s="1434"/>
      <c r="EH31" s="1301" t="str">
        <f>MID(SUVAHAVUJ!AF117,11,1)</f>
        <v>0</v>
      </c>
      <c r="EI31" s="1301"/>
      <c r="EJ31" s="1301"/>
      <c r="EK31" s="1301"/>
      <c r="EL31" s="1301"/>
      <c r="EM31" s="1304"/>
      <c r="EN31" s="486"/>
      <c r="EO31" s="487"/>
      <c r="EP31" s="1301" t="str">
        <f>MID(SUVAHAVUJ!AG117,1,1)</f>
        <v xml:space="preserve"> </v>
      </c>
      <c r="EQ31" s="1301"/>
      <c r="ER31" s="1301"/>
      <c r="ES31" s="1301"/>
      <c r="ET31" s="1301"/>
      <c r="EU31" s="1301"/>
      <c r="EV31" s="1301" t="str">
        <f>MID(SUVAHAVUJ!AG117,2,1)</f>
        <v xml:space="preserve"> </v>
      </c>
      <c r="EW31" s="1301"/>
      <c r="EX31" s="1301"/>
      <c r="EY31" s="1301"/>
      <c r="EZ31" s="1301"/>
      <c r="FA31" s="1301" t="str">
        <f>MID(SUVAHAVUJ!AG117,3,1)</f>
        <v xml:space="preserve"> </v>
      </c>
      <c r="FB31" s="1301"/>
      <c r="FC31" s="1301"/>
      <c r="FD31" s="1301"/>
      <c r="FE31" s="1301"/>
      <c r="FF31" s="1301"/>
      <c r="FG31" s="1301" t="str">
        <f>MID(SUVAHAVUJ!AG117,4,1)</f>
        <v xml:space="preserve"> </v>
      </c>
      <c r="FH31" s="1301"/>
      <c r="FI31" s="1301"/>
      <c r="FJ31" s="1301"/>
      <c r="FK31" s="1301"/>
      <c r="FL31" s="1302" t="str">
        <f>MID(SUVAHAVUJ!AG117,5,1)</f>
        <v xml:space="preserve"> </v>
      </c>
      <c r="FM31" s="1302"/>
      <c r="FN31" s="1302"/>
      <c r="FO31" s="1302"/>
      <c r="FP31" s="1302"/>
      <c r="FQ31" s="1302"/>
      <c r="FR31" s="1302" t="str">
        <f>MID(SUVAHAVUJ!AG117,6,1)</f>
        <v xml:space="preserve"> </v>
      </c>
      <c r="FS31" s="1302"/>
      <c r="FT31" s="1302"/>
      <c r="FU31" s="1302"/>
      <c r="FV31" s="1302"/>
      <c r="FW31" s="1432" t="str">
        <f>MID(SUVAHAVUJ!AG117,7,1)</f>
        <v xml:space="preserve"> </v>
      </c>
      <c r="FX31" s="1432"/>
      <c r="FY31" s="1432"/>
      <c r="FZ31" s="1432"/>
      <c r="GA31" s="1432"/>
      <c r="GB31" s="1432"/>
      <c r="GC31" s="1432" t="str">
        <f>MID(SUVAHAVUJ!AG117,8,1)</f>
        <v xml:space="preserve"> </v>
      </c>
      <c r="GD31" s="1432"/>
      <c r="GE31" s="1432"/>
      <c r="GF31" s="1432"/>
      <c r="GG31" s="1432"/>
      <c r="GH31" s="1432" t="str">
        <f>MID(SUVAHAVUJ!AG117,9,1)</f>
        <v xml:space="preserve"> </v>
      </c>
      <c r="GI31" s="1432"/>
      <c r="GJ31" s="1432"/>
      <c r="GK31" s="1432"/>
      <c r="GL31" s="1432"/>
      <c r="GM31" s="1432"/>
      <c r="GN31" s="1432" t="str">
        <f>MID(SUVAHAVUJ!AG117,10,1)</f>
        <v xml:space="preserve"> </v>
      </c>
      <c r="GO31" s="1432"/>
      <c r="GP31" s="1432"/>
      <c r="GQ31" s="1432"/>
      <c r="GR31" s="1432"/>
      <c r="GS31" s="1432" t="str">
        <f>MID(SUVAHAVUJ!AG117,11,1)</f>
        <v>0</v>
      </c>
      <c r="GT31" s="1432"/>
      <c r="GU31" s="1432"/>
      <c r="GV31" s="1432"/>
      <c r="GW31" s="1433"/>
    </row>
    <row r="32" spans="1:205" s="142" customFormat="1" ht="24" customHeight="1" x14ac:dyDescent="0.2">
      <c r="A32" s="488"/>
      <c r="B32" s="1461" t="s">
        <v>2457</v>
      </c>
      <c r="C32" s="1462"/>
      <c r="D32" s="1462"/>
      <c r="E32" s="1462"/>
      <c r="F32" s="1462"/>
      <c r="G32" s="1462"/>
      <c r="H32" s="1462"/>
      <c r="I32" s="1462"/>
      <c r="J32" s="1462"/>
      <c r="K32" s="1463"/>
      <c r="L32" s="1464" t="s">
        <v>3297</v>
      </c>
      <c r="M32" s="1465"/>
      <c r="N32" s="1465"/>
      <c r="O32" s="1465"/>
      <c r="P32" s="1465"/>
      <c r="Q32" s="1465"/>
      <c r="R32" s="1465"/>
      <c r="S32" s="1465"/>
      <c r="T32" s="1465"/>
      <c r="U32" s="1465"/>
      <c r="V32" s="1465"/>
      <c r="W32" s="1465"/>
      <c r="X32" s="1465"/>
      <c r="Y32" s="1465"/>
      <c r="Z32" s="1465"/>
      <c r="AA32" s="1465"/>
      <c r="AB32" s="1465"/>
      <c r="AC32" s="1465"/>
      <c r="AD32" s="1465"/>
      <c r="AE32" s="1465"/>
      <c r="AF32" s="1465"/>
      <c r="AG32" s="1465"/>
      <c r="AH32" s="1465"/>
      <c r="AI32" s="1465"/>
      <c r="AJ32" s="1465"/>
      <c r="AK32" s="1465"/>
      <c r="AL32" s="1465"/>
      <c r="AM32" s="1465"/>
      <c r="AN32" s="1465"/>
      <c r="AO32" s="1465"/>
      <c r="AP32" s="1465"/>
      <c r="AQ32" s="1465"/>
      <c r="AR32" s="1465"/>
      <c r="AS32" s="1465"/>
      <c r="AT32" s="1465"/>
      <c r="AU32" s="1465"/>
      <c r="AV32" s="1465"/>
      <c r="AW32" s="1465"/>
      <c r="AX32" s="1465"/>
      <c r="AY32" s="1465"/>
      <c r="AZ32" s="1465"/>
      <c r="BA32" s="1465"/>
      <c r="BB32" s="1465"/>
      <c r="BC32" s="1465"/>
      <c r="BD32" s="1465"/>
      <c r="BE32" s="1465"/>
      <c r="BF32" s="1465"/>
      <c r="BG32" s="1465"/>
      <c r="BH32" s="1465"/>
      <c r="BI32" s="1465"/>
      <c r="BJ32" s="1465"/>
      <c r="BK32" s="1465"/>
      <c r="BL32" s="1465"/>
      <c r="BM32" s="1465"/>
      <c r="BN32" s="1465"/>
      <c r="BO32" s="1465"/>
      <c r="BP32" s="1465"/>
      <c r="BQ32" s="1465"/>
      <c r="BR32" s="1465"/>
      <c r="BS32" s="1465"/>
      <c r="BT32" s="1465"/>
      <c r="BU32" s="1465"/>
      <c r="BV32" s="1465"/>
      <c r="BW32" s="1466" t="s">
        <v>871</v>
      </c>
      <c r="BX32" s="1467"/>
      <c r="BY32" s="1467"/>
      <c r="BZ32" s="1467"/>
      <c r="CA32" s="1467"/>
      <c r="CB32" s="1467"/>
      <c r="CC32" s="1467" t="str">
        <f>MID(SUVAHAVUJ!AD71,6,1)</f>
        <v xml:space="preserve"> </v>
      </c>
      <c r="CD32" s="1468"/>
      <c r="CE32" s="1301" t="str">
        <f>MID(SUVAHAVUJ!AF118,1,1)</f>
        <v xml:space="preserve"> </v>
      </c>
      <c r="CF32" s="1301"/>
      <c r="CG32" s="1301"/>
      <c r="CH32" s="1301"/>
      <c r="CI32" s="1301"/>
      <c r="CJ32" s="1301" t="str">
        <f>MID(SUVAHAVUJ!AF118,2,1)</f>
        <v xml:space="preserve"> </v>
      </c>
      <c r="CK32" s="1301"/>
      <c r="CL32" s="1301"/>
      <c r="CM32" s="1301"/>
      <c r="CN32" s="1301"/>
      <c r="CO32" s="1301"/>
      <c r="CP32" s="1301" t="str">
        <f>MID(SUVAHAVUJ!AF118,3,1)</f>
        <v xml:space="preserve"> </v>
      </c>
      <c r="CQ32" s="1301"/>
      <c r="CR32" s="1301"/>
      <c r="CS32" s="1301"/>
      <c r="CT32" s="1301"/>
      <c r="CU32" s="1301" t="str">
        <f>MID(SUVAHAVUJ!AF118,4,1)</f>
        <v xml:space="preserve"> </v>
      </c>
      <c r="CV32" s="1301"/>
      <c r="CW32" s="1301"/>
      <c r="CX32" s="1301"/>
      <c r="CY32" s="1301"/>
      <c r="CZ32" s="1301"/>
      <c r="DA32" s="1301" t="str">
        <f>MID(SUVAHAVUJ!AF118,5,1)</f>
        <v xml:space="preserve"> </v>
      </c>
      <c r="DB32" s="1301"/>
      <c r="DC32" s="1301"/>
      <c r="DD32" s="1301"/>
      <c r="DE32" s="1301"/>
      <c r="DF32" s="1301" t="str">
        <f>MID(SUVAHAVUJ!AF118,6,1)</f>
        <v xml:space="preserve"> </v>
      </c>
      <c r="DG32" s="1301"/>
      <c r="DH32" s="1301"/>
      <c r="DI32" s="1301"/>
      <c r="DJ32" s="1301"/>
      <c r="DK32" s="1301"/>
      <c r="DL32" s="1301" t="str">
        <f>MID(SUVAHAVUJ!AF118,7,1)</f>
        <v xml:space="preserve"> </v>
      </c>
      <c r="DM32" s="1301"/>
      <c r="DN32" s="1301"/>
      <c r="DO32" s="1301"/>
      <c r="DP32" s="1301"/>
      <c r="DQ32" s="1301"/>
      <c r="DR32" s="1301" t="str">
        <f>MID(SUVAHAVUJ!AF118,8,1)</f>
        <v xml:space="preserve"> </v>
      </c>
      <c r="DS32" s="1301"/>
      <c r="DT32" s="1301"/>
      <c r="DU32" s="1301"/>
      <c r="DV32" s="1301"/>
      <c r="DW32" s="1434" t="str">
        <f>MID(SUVAHAVUJ!AF118,9,1)</f>
        <v xml:space="preserve"> </v>
      </c>
      <c r="DX32" s="1434"/>
      <c r="DY32" s="1434"/>
      <c r="DZ32" s="1434"/>
      <c r="EA32" s="1434"/>
      <c r="EB32" s="1434"/>
      <c r="EC32" s="1434" t="str">
        <f>MID(SUVAHAVUJ!AF118,10,1)</f>
        <v xml:space="preserve"> </v>
      </c>
      <c r="ED32" s="1434"/>
      <c r="EE32" s="1434"/>
      <c r="EF32" s="1434"/>
      <c r="EG32" s="1434"/>
      <c r="EH32" s="1301" t="str">
        <f>MID(SUVAHAVUJ!AF118,11,1)</f>
        <v>0</v>
      </c>
      <c r="EI32" s="1301"/>
      <c r="EJ32" s="1301"/>
      <c r="EK32" s="1301"/>
      <c r="EL32" s="1301"/>
      <c r="EM32" s="1304"/>
      <c r="EN32" s="486"/>
      <c r="EO32" s="487"/>
      <c r="EP32" s="1301" t="str">
        <f>MID(SUVAHAVUJ!AG118,1,1)</f>
        <v xml:space="preserve"> </v>
      </c>
      <c r="EQ32" s="1301"/>
      <c r="ER32" s="1301"/>
      <c r="ES32" s="1301"/>
      <c r="ET32" s="1301"/>
      <c r="EU32" s="1301"/>
      <c r="EV32" s="1301" t="str">
        <f>MID(SUVAHAVUJ!AG118,2,1)</f>
        <v xml:space="preserve"> </v>
      </c>
      <c r="EW32" s="1301"/>
      <c r="EX32" s="1301"/>
      <c r="EY32" s="1301"/>
      <c r="EZ32" s="1301"/>
      <c r="FA32" s="1301" t="str">
        <f>MID(SUVAHAVUJ!AG118,3,1)</f>
        <v xml:space="preserve"> </v>
      </c>
      <c r="FB32" s="1301"/>
      <c r="FC32" s="1301"/>
      <c r="FD32" s="1301"/>
      <c r="FE32" s="1301"/>
      <c r="FF32" s="1301"/>
      <c r="FG32" s="1301" t="str">
        <f>MID(SUVAHAVUJ!AG118,4,1)</f>
        <v xml:space="preserve"> </v>
      </c>
      <c r="FH32" s="1301"/>
      <c r="FI32" s="1301"/>
      <c r="FJ32" s="1301"/>
      <c r="FK32" s="1301"/>
      <c r="FL32" s="1302" t="str">
        <f>MID(SUVAHAVUJ!AG118,5,1)</f>
        <v xml:space="preserve"> </v>
      </c>
      <c r="FM32" s="1302"/>
      <c r="FN32" s="1302"/>
      <c r="FO32" s="1302"/>
      <c r="FP32" s="1302"/>
      <c r="FQ32" s="1302"/>
      <c r="FR32" s="1302" t="str">
        <f>MID(SUVAHAVUJ!AG118,6,1)</f>
        <v xml:space="preserve"> </v>
      </c>
      <c r="FS32" s="1302"/>
      <c r="FT32" s="1302"/>
      <c r="FU32" s="1302"/>
      <c r="FV32" s="1302"/>
      <c r="FW32" s="1432" t="str">
        <f>MID(SUVAHAVUJ!AG118,7,1)</f>
        <v xml:space="preserve"> </v>
      </c>
      <c r="FX32" s="1432"/>
      <c r="FY32" s="1432"/>
      <c r="FZ32" s="1432"/>
      <c r="GA32" s="1432"/>
      <c r="GB32" s="1432"/>
      <c r="GC32" s="1432" t="str">
        <f>MID(SUVAHAVUJ!AG118,8,1)</f>
        <v xml:space="preserve"> </v>
      </c>
      <c r="GD32" s="1432"/>
      <c r="GE32" s="1432"/>
      <c r="GF32" s="1432"/>
      <c r="GG32" s="1432"/>
      <c r="GH32" s="1432" t="str">
        <f>MID(SUVAHAVUJ!AG118,9,1)</f>
        <v xml:space="preserve"> </v>
      </c>
      <c r="GI32" s="1432"/>
      <c r="GJ32" s="1432"/>
      <c r="GK32" s="1432"/>
      <c r="GL32" s="1432"/>
      <c r="GM32" s="1432"/>
      <c r="GN32" s="1432" t="str">
        <f>MID(SUVAHAVUJ!AG118,10,1)</f>
        <v xml:space="preserve"> </v>
      </c>
      <c r="GO32" s="1432"/>
      <c r="GP32" s="1432"/>
      <c r="GQ32" s="1432"/>
      <c r="GR32" s="1432"/>
      <c r="GS32" s="1432" t="str">
        <f>MID(SUVAHAVUJ!AG118,11,1)</f>
        <v>0</v>
      </c>
      <c r="GT32" s="1432"/>
      <c r="GU32" s="1432"/>
      <c r="GV32" s="1432"/>
      <c r="GW32" s="1433"/>
    </row>
    <row r="33" spans="1:205" ht="24" customHeight="1" x14ac:dyDescent="0.2">
      <c r="A33" s="191"/>
      <c r="B33" s="1461" t="s">
        <v>2703</v>
      </c>
      <c r="C33" s="1462"/>
      <c r="D33" s="1462"/>
      <c r="E33" s="1462"/>
      <c r="F33" s="1462"/>
      <c r="G33" s="1462"/>
      <c r="H33" s="1462"/>
      <c r="I33" s="1462"/>
      <c r="J33" s="1462"/>
      <c r="K33" s="1463"/>
      <c r="L33" s="1464" t="s">
        <v>2704</v>
      </c>
      <c r="M33" s="1465"/>
      <c r="N33" s="1465"/>
      <c r="O33" s="1465"/>
      <c r="P33" s="1465"/>
      <c r="Q33" s="1465"/>
      <c r="R33" s="1465"/>
      <c r="S33" s="1465"/>
      <c r="T33" s="1465"/>
      <c r="U33" s="1465"/>
      <c r="V33" s="1465"/>
      <c r="W33" s="1465"/>
      <c r="X33" s="1465"/>
      <c r="Y33" s="1465"/>
      <c r="Z33" s="1465"/>
      <c r="AA33" s="1465"/>
      <c r="AB33" s="1465"/>
      <c r="AC33" s="1465"/>
      <c r="AD33" s="1465"/>
      <c r="AE33" s="1465"/>
      <c r="AF33" s="1465"/>
      <c r="AG33" s="1465"/>
      <c r="AH33" s="1465"/>
      <c r="AI33" s="1465"/>
      <c r="AJ33" s="1465"/>
      <c r="AK33" s="1465"/>
      <c r="AL33" s="1465"/>
      <c r="AM33" s="1465"/>
      <c r="AN33" s="1465"/>
      <c r="AO33" s="1465"/>
      <c r="AP33" s="1465"/>
      <c r="AQ33" s="1465"/>
      <c r="AR33" s="1465"/>
      <c r="AS33" s="1465"/>
      <c r="AT33" s="1465"/>
      <c r="AU33" s="1465"/>
      <c r="AV33" s="1465"/>
      <c r="AW33" s="1465"/>
      <c r="AX33" s="1465"/>
      <c r="AY33" s="1465"/>
      <c r="AZ33" s="1465"/>
      <c r="BA33" s="1465"/>
      <c r="BB33" s="1465"/>
      <c r="BC33" s="1465"/>
      <c r="BD33" s="1465"/>
      <c r="BE33" s="1465"/>
      <c r="BF33" s="1465"/>
      <c r="BG33" s="1465"/>
      <c r="BH33" s="1465"/>
      <c r="BI33" s="1465"/>
      <c r="BJ33" s="1465"/>
      <c r="BK33" s="1465"/>
      <c r="BL33" s="1465"/>
      <c r="BM33" s="1465"/>
      <c r="BN33" s="1465"/>
      <c r="BO33" s="1465"/>
      <c r="BP33" s="1465"/>
      <c r="BQ33" s="1465"/>
      <c r="BR33" s="1465"/>
      <c r="BS33" s="1465"/>
      <c r="BT33" s="1465"/>
      <c r="BU33" s="1465"/>
      <c r="BV33" s="1465"/>
      <c r="BW33" s="1466" t="s">
        <v>872</v>
      </c>
      <c r="BX33" s="1467"/>
      <c r="BY33" s="1467"/>
      <c r="BZ33" s="1467"/>
      <c r="CA33" s="1467"/>
      <c r="CB33" s="1467"/>
      <c r="CC33" s="1467" t="str">
        <f>MID(SUVAHAVUJ!AF71,6,1)</f>
        <v xml:space="preserve"> </v>
      </c>
      <c r="CD33" s="1468"/>
      <c r="CE33" s="1301" t="str">
        <f>MID(SUVAHAVUJ!AF119,1,1)</f>
        <v xml:space="preserve"> </v>
      </c>
      <c r="CF33" s="1301"/>
      <c r="CG33" s="1301"/>
      <c r="CH33" s="1301"/>
      <c r="CI33" s="1301"/>
      <c r="CJ33" s="1301" t="str">
        <f>MID(SUVAHAVUJ!AF119,2,1)</f>
        <v xml:space="preserve"> </v>
      </c>
      <c r="CK33" s="1301"/>
      <c r="CL33" s="1301"/>
      <c r="CM33" s="1301"/>
      <c r="CN33" s="1301"/>
      <c r="CO33" s="1301"/>
      <c r="CP33" s="1301" t="str">
        <f>MID(SUVAHAVUJ!AF119,3,1)</f>
        <v xml:space="preserve"> </v>
      </c>
      <c r="CQ33" s="1301"/>
      <c r="CR33" s="1301"/>
      <c r="CS33" s="1301"/>
      <c r="CT33" s="1301"/>
      <c r="CU33" s="1301" t="str">
        <f>MID(SUVAHAVUJ!AF119,4,1)</f>
        <v xml:space="preserve"> </v>
      </c>
      <c r="CV33" s="1301"/>
      <c r="CW33" s="1301"/>
      <c r="CX33" s="1301"/>
      <c r="CY33" s="1301"/>
      <c r="CZ33" s="1301"/>
      <c r="DA33" s="1301" t="str">
        <f>MID(SUVAHAVUJ!AF119,5,1)</f>
        <v xml:space="preserve"> </v>
      </c>
      <c r="DB33" s="1301"/>
      <c r="DC33" s="1301"/>
      <c r="DD33" s="1301"/>
      <c r="DE33" s="1301"/>
      <c r="DF33" s="1301" t="str">
        <f>MID(SUVAHAVUJ!AF119,6,1)</f>
        <v xml:space="preserve"> </v>
      </c>
      <c r="DG33" s="1301"/>
      <c r="DH33" s="1301"/>
      <c r="DI33" s="1301"/>
      <c r="DJ33" s="1301"/>
      <c r="DK33" s="1301"/>
      <c r="DL33" s="1301" t="str">
        <f>MID(SUVAHAVUJ!AF119,7,1)</f>
        <v xml:space="preserve"> </v>
      </c>
      <c r="DM33" s="1301"/>
      <c r="DN33" s="1301"/>
      <c r="DO33" s="1301"/>
      <c r="DP33" s="1301"/>
      <c r="DQ33" s="1301"/>
      <c r="DR33" s="1301" t="str">
        <f>MID(SUVAHAVUJ!AF119,8,1)</f>
        <v xml:space="preserve"> </v>
      </c>
      <c r="DS33" s="1301"/>
      <c r="DT33" s="1301"/>
      <c r="DU33" s="1301"/>
      <c r="DV33" s="1301"/>
      <c r="DW33" s="1434" t="str">
        <f>MID(SUVAHAVUJ!AF119,9,1)</f>
        <v xml:space="preserve"> </v>
      </c>
      <c r="DX33" s="1434"/>
      <c r="DY33" s="1434"/>
      <c r="DZ33" s="1434"/>
      <c r="EA33" s="1434"/>
      <c r="EB33" s="1434"/>
      <c r="EC33" s="1434" t="str">
        <f>MID(SUVAHAVUJ!AF119,10,1)</f>
        <v xml:space="preserve"> </v>
      </c>
      <c r="ED33" s="1434"/>
      <c r="EE33" s="1434"/>
      <c r="EF33" s="1434"/>
      <c r="EG33" s="1434"/>
      <c r="EH33" s="1301" t="str">
        <f>MID(SUVAHAVUJ!AF119,11,1)</f>
        <v>0</v>
      </c>
      <c r="EI33" s="1301"/>
      <c r="EJ33" s="1301"/>
      <c r="EK33" s="1301"/>
      <c r="EL33" s="1301"/>
      <c r="EM33" s="1304"/>
      <c r="EN33" s="486"/>
      <c r="EO33" s="487"/>
      <c r="EP33" s="1301" t="str">
        <f>MID(SUVAHAVUJ!AG119,1,1)</f>
        <v xml:space="preserve"> </v>
      </c>
      <c r="EQ33" s="1301"/>
      <c r="ER33" s="1301"/>
      <c r="ES33" s="1301"/>
      <c r="ET33" s="1301"/>
      <c r="EU33" s="1301"/>
      <c r="EV33" s="1301" t="str">
        <f>MID(SUVAHAVUJ!AG119,2,1)</f>
        <v xml:space="preserve"> </v>
      </c>
      <c r="EW33" s="1301"/>
      <c r="EX33" s="1301"/>
      <c r="EY33" s="1301"/>
      <c r="EZ33" s="1301"/>
      <c r="FA33" s="1301" t="str">
        <f>MID(SUVAHAVUJ!AG119,3,1)</f>
        <v xml:space="preserve"> </v>
      </c>
      <c r="FB33" s="1301"/>
      <c r="FC33" s="1301"/>
      <c r="FD33" s="1301"/>
      <c r="FE33" s="1301"/>
      <c r="FF33" s="1301"/>
      <c r="FG33" s="1301" t="str">
        <f>MID(SUVAHAVUJ!AG119,4,1)</f>
        <v xml:space="preserve"> </v>
      </c>
      <c r="FH33" s="1301"/>
      <c r="FI33" s="1301"/>
      <c r="FJ33" s="1301"/>
      <c r="FK33" s="1301"/>
      <c r="FL33" s="1302" t="str">
        <f>MID(SUVAHAVUJ!AG119,5,1)</f>
        <v xml:space="preserve"> </v>
      </c>
      <c r="FM33" s="1302"/>
      <c r="FN33" s="1302"/>
      <c r="FO33" s="1302"/>
      <c r="FP33" s="1302"/>
      <c r="FQ33" s="1302"/>
      <c r="FR33" s="1302" t="str">
        <f>MID(SUVAHAVUJ!AG119,6,1)</f>
        <v xml:space="preserve"> </v>
      </c>
      <c r="FS33" s="1302"/>
      <c r="FT33" s="1302"/>
      <c r="FU33" s="1302"/>
      <c r="FV33" s="1302"/>
      <c r="FW33" s="1432" t="str">
        <f>MID(SUVAHAVUJ!AG119,7,1)</f>
        <v xml:space="preserve"> </v>
      </c>
      <c r="FX33" s="1432"/>
      <c r="FY33" s="1432"/>
      <c r="FZ33" s="1432"/>
      <c r="GA33" s="1432"/>
      <c r="GB33" s="1432"/>
      <c r="GC33" s="1432" t="str">
        <f>MID(SUVAHAVUJ!AG119,8,1)</f>
        <v xml:space="preserve"> </v>
      </c>
      <c r="GD33" s="1432"/>
      <c r="GE33" s="1432"/>
      <c r="GF33" s="1432"/>
      <c r="GG33" s="1432"/>
      <c r="GH33" s="1432" t="str">
        <f>MID(SUVAHAVUJ!AG119,9,1)</f>
        <v xml:space="preserve"> </v>
      </c>
      <c r="GI33" s="1432"/>
      <c r="GJ33" s="1432"/>
      <c r="GK33" s="1432"/>
      <c r="GL33" s="1432"/>
      <c r="GM33" s="1432"/>
      <c r="GN33" s="1432" t="str">
        <f>MID(SUVAHAVUJ!AG119,10,1)</f>
        <v xml:space="preserve"> </v>
      </c>
      <c r="GO33" s="1432"/>
      <c r="GP33" s="1432"/>
      <c r="GQ33" s="1432"/>
      <c r="GR33" s="1432"/>
      <c r="GS33" s="1432" t="str">
        <f>MID(SUVAHAVUJ!AG119,11,1)</f>
        <v>0</v>
      </c>
      <c r="GT33" s="1432"/>
      <c r="GU33" s="1432"/>
      <c r="GV33" s="1432"/>
      <c r="GW33" s="1433"/>
    </row>
    <row r="34" spans="1:205" ht="12.75" customHeight="1" thickBot="1" x14ac:dyDescent="0.25">
      <c r="A34" s="490"/>
      <c r="B34" s="490"/>
      <c r="C34" s="490"/>
      <c r="D34" s="490"/>
      <c r="E34" s="490"/>
      <c r="F34" s="490"/>
      <c r="G34" s="490"/>
      <c r="H34" s="490"/>
      <c r="I34" s="490"/>
      <c r="J34" s="490"/>
      <c r="K34" s="490"/>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501"/>
      <c r="GR34" s="501"/>
      <c r="GS34" s="501"/>
      <c r="GT34" s="501"/>
      <c r="GU34" s="501"/>
      <c r="GV34" s="501"/>
      <c r="GW34" s="502"/>
    </row>
    <row r="35" spans="1:205" ht="9" customHeight="1" x14ac:dyDescent="0.2">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row>
    <row r="36" spans="1:205" ht="3.75" customHeight="1" x14ac:dyDescent="0.2">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142"/>
      <c r="GR36" s="142"/>
      <c r="GS36" s="142"/>
      <c r="GT36" s="142"/>
      <c r="GU36" s="142"/>
    </row>
  </sheetData>
  <mergeCells count="733">
    <mergeCell ref="EV26:EZ26"/>
    <mergeCell ref="FA26:FF26"/>
    <mergeCell ref="FG26:FK26"/>
    <mergeCell ref="GS25:GW25"/>
    <mergeCell ref="FL25:FQ25"/>
    <mergeCell ref="FR25:FV25"/>
    <mergeCell ref="FW25:GB25"/>
    <mergeCell ref="GC25:GG25"/>
    <mergeCell ref="GH25:GM25"/>
    <mergeCell ref="GN25:GR25"/>
    <mergeCell ref="GS26:GW26"/>
    <mergeCell ref="FL26:FQ26"/>
    <mergeCell ref="FR26:FV26"/>
    <mergeCell ref="FW26:GB26"/>
    <mergeCell ref="GC26:GG26"/>
    <mergeCell ref="GH26:GM26"/>
    <mergeCell ref="GN26:GR26"/>
    <mergeCell ref="B26:K26"/>
    <mergeCell ref="L26:BV26"/>
    <mergeCell ref="BW26:CD26"/>
    <mergeCell ref="CE26:CI26"/>
    <mergeCell ref="CJ26:CO26"/>
    <mergeCell ref="CP26:CT26"/>
    <mergeCell ref="EV25:EZ25"/>
    <mergeCell ref="FA25:FF25"/>
    <mergeCell ref="FG25:FK25"/>
    <mergeCell ref="DL25:DQ25"/>
    <mergeCell ref="DR25:DV25"/>
    <mergeCell ref="DW25:EB25"/>
    <mergeCell ref="EC25:EG25"/>
    <mergeCell ref="EH25:EM25"/>
    <mergeCell ref="EP25:EU25"/>
    <mergeCell ref="CU26:CZ26"/>
    <mergeCell ref="DA26:DE26"/>
    <mergeCell ref="DF26:DK26"/>
    <mergeCell ref="DL26:DQ26"/>
    <mergeCell ref="DR26:DV26"/>
    <mergeCell ref="DW26:EB26"/>
    <mergeCell ref="EC26:EG26"/>
    <mergeCell ref="EH26:EM26"/>
    <mergeCell ref="EP26:EU26"/>
    <mergeCell ref="GS24:GW24"/>
    <mergeCell ref="B25:K25"/>
    <mergeCell ref="L25:BV25"/>
    <mergeCell ref="BW25:CD25"/>
    <mergeCell ref="CE25:CI25"/>
    <mergeCell ref="CJ25:CO25"/>
    <mergeCell ref="CP25:CT25"/>
    <mergeCell ref="CU25:CZ25"/>
    <mergeCell ref="DA25:DE25"/>
    <mergeCell ref="DF25:DK25"/>
    <mergeCell ref="FL24:FQ24"/>
    <mergeCell ref="FR24:FV24"/>
    <mergeCell ref="FW24:GB24"/>
    <mergeCell ref="GC24:GG24"/>
    <mergeCell ref="GH24:GM24"/>
    <mergeCell ref="GN24:GR24"/>
    <mergeCell ref="EC24:EG24"/>
    <mergeCell ref="EH24:EM24"/>
    <mergeCell ref="EP24:EU24"/>
    <mergeCell ref="EV24:EZ24"/>
    <mergeCell ref="FA24:FF24"/>
    <mergeCell ref="FG24:FK24"/>
    <mergeCell ref="CU24:CZ24"/>
    <mergeCell ref="DA24:DE24"/>
    <mergeCell ref="DF24:DK24"/>
    <mergeCell ref="DL24:DQ24"/>
    <mergeCell ref="DR24:DV24"/>
    <mergeCell ref="DW24:EB24"/>
    <mergeCell ref="GC23:GG23"/>
    <mergeCell ref="GH23:GM23"/>
    <mergeCell ref="GN23:GR23"/>
    <mergeCell ref="GS23:GW23"/>
    <mergeCell ref="B24:K24"/>
    <mergeCell ref="L24:BV24"/>
    <mergeCell ref="BW24:CD24"/>
    <mergeCell ref="CE24:CI24"/>
    <mergeCell ref="CJ24:CO24"/>
    <mergeCell ref="CP24:CT24"/>
    <mergeCell ref="EV23:EZ23"/>
    <mergeCell ref="FA23:FF23"/>
    <mergeCell ref="FG23:FK23"/>
    <mergeCell ref="FL23:FQ23"/>
    <mergeCell ref="FR23:FV23"/>
    <mergeCell ref="FW23:GB23"/>
    <mergeCell ref="DL23:DQ23"/>
    <mergeCell ref="DR23:DV23"/>
    <mergeCell ref="DW23:EB23"/>
    <mergeCell ref="EC23:EG23"/>
    <mergeCell ref="EH23:EM23"/>
    <mergeCell ref="EP23:EU23"/>
    <mergeCell ref="EH22:EM22"/>
    <mergeCell ref="B23:K23"/>
    <mergeCell ref="L23:BV23"/>
    <mergeCell ref="BW23:CD23"/>
    <mergeCell ref="CE23:CI23"/>
    <mergeCell ref="CJ23:CO23"/>
    <mergeCell ref="CP23:CT23"/>
    <mergeCell ref="CU23:CZ23"/>
    <mergeCell ref="DA23:DE23"/>
    <mergeCell ref="DF23:DK23"/>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GC22:GG22"/>
    <mergeCell ref="GH22:GM22"/>
    <mergeCell ref="GN22:GR22"/>
    <mergeCell ref="GS22:GW22"/>
    <mergeCell ref="FW22:GB22"/>
    <mergeCell ref="B21:K21"/>
    <mergeCell ref="L21:BV21"/>
    <mergeCell ref="BW21:CD21"/>
    <mergeCell ref="CE21:CI21"/>
    <mergeCell ref="CJ21:CO21"/>
    <mergeCell ref="CP21:CT21"/>
    <mergeCell ref="CU21:CZ21"/>
    <mergeCell ref="DA21:DE21"/>
    <mergeCell ref="DF21:DK21"/>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FW20:GB20"/>
    <mergeCell ref="GC20:GG20"/>
    <mergeCell ref="GH20:GM20"/>
    <mergeCell ref="GN20:GR20"/>
    <mergeCell ref="GS20:GW20"/>
    <mergeCell ref="EV20:EZ20"/>
    <mergeCell ref="FA20:FF20"/>
    <mergeCell ref="FG20:FK20"/>
    <mergeCell ref="B19:K19"/>
    <mergeCell ref="L19:BV19"/>
    <mergeCell ref="BW19:CD19"/>
    <mergeCell ref="CE19:CI19"/>
    <mergeCell ref="CJ19:CO19"/>
    <mergeCell ref="CP19:CT19"/>
    <mergeCell ref="CU19:CZ19"/>
    <mergeCell ref="DA19:DE19"/>
    <mergeCell ref="DF19:DK19"/>
    <mergeCell ref="FL20:FQ20"/>
    <mergeCell ref="FR20:FV20"/>
    <mergeCell ref="DL20:DQ20"/>
    <mergeCell ref="DR20:DV20"/>
    <mergeCell ref="DW20:EB20"/>
    <mergeCell ref="EC20:EG20"/>
    <mergeCell ref="EP19:EU19"/>
    <mergeCell ref="EV19:EZ19"/>
    <mergeCell ref="FA19:FF19"/>
    <mergeCell ref="GC17:GG17"/>
    <mergeCell ref="GH17:GM17"/>
    <mergeCell ref="GN17:GR17"/>
    <mergeCell ref="GN18:GR18"/>
    <mergeCell ref="GS18:GW18"/>
    <mergeCell ref="FG18:FK18"/>
    <mergeCell ref="FL18:FQ18"/>
    <mergeCell ref="FR18:FV18"/>
    <mergeCell ref="FW18:GB18"/>
    <mergeCell ref="GC18:GG18"/>
    <mergeCell ref="GH18:GM18"/>
    <mergeCell ref="B18:K18"/>
    <mergeCell ref="L18:BV18"/>
    <mergeCell ref="BW18:CD18"/>
    <mergeCell ref="CE18:CI18"/>
    <mergeCell ref="CJ18:CO18"/>
    <mergeCell ref="CP18:CT18"/>
    <mergeCell ref="CU18:CZ18"/>
    <mergeCell ref="DA18:DE18"/>
    <mergeCell ref="DF18:DK18"/>
    <mergeCell ref="FG15:FK15"/>
    <mergeCell ref="EH16:EM16"/>
    <mergeCell ref="B17:K17"/>
    <mergeCell ref="L17:BV17"/>
    <mergeCell ref="BW17:CD17"/>
    <mergeCell ref="CE17:CI17"/>
    <mergeCell ref="CJ17:CO17"/>
    <mergeCell ref="CP17:CT17"/>
    <mergeCell ref="CU17:CZ17"/>
    <mergeCell ref="DA17:DE17"/>
    <mergeCell ref="DF17:DK17"/>
    <mergeCell ref="EH15:EM15"/>
    <mergeCell ref="DL15:DQ15"/>
    <mergeCell ref="DR15:DV15"/>
    <mergeCell ref="DW15:EB15"/>
    <mergeCell ref="EC15:EG15"/>
    <mergeCell ref="CP15:CT15"/>
    <mergeCell ref="CU15:CZ15"/>
    <mergeCell ref="DA15:DE15"/>
    <mergeCell ref="DF15:DK15"/>
    <mergeCell ref="EP17:EU17"/>
    <mergeCell ref="EV17:EZ17"/>
    <mergeCell ref="FA17:FF17"/>
    <mergeCell ref="FG17:FK17"/>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P15:EU15"/>
    <mergeCell ref="EV15:EZ15"/>
    <mergeCell ref="FA15:FF15"/>
    <mergeCell ref="B15:K15"/>
    <mergeCell ref="L15:BV15"/>
    <mergeCell ref="BW15:CD15"/>
    <mergeCell ref="CE15:CI15"/>
    <mergeCell ref="CJ15:CO15"/>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GC14:GG14"/>
    <mergeCell ref="GH14:GM14"/>
    <mergeCell ref="GN14:GR14"/>
    <mergeCell ref="GS14:GW14"/>
    <mergeCell ref="EV14:EZ14"/>
    <mergeCell ref="FA14:FF14"/>
    <mergeCell ref="FG14:FK14"/>
    <mergeCell ref="FL14:FQ14"/>
    <mergeCell ref="B13:K13"/>
    <mergeCell ref="L13:BV13"/>
    <mergeCell ref="BW13:CD13"/>
    <mergeCell ref="CE13:CI13"/>
    <mergeCell ref="CJ13:CO13"/>
    <mergeCell ref="CP13:CT13"/>
    <mergeCell ref="CU13:CZ13"/>
    <mergeCell ref="DA13:DE13"/>
    <mergeCell ref="DF13:DK13"/>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FW12:GB12"/>
    <mergeCell ref="GC12:GG12"/>
    <mergeCell ref="GH12:GM12"/>
    <mergeCell ref="GN12:GR12"/>
    <mergeCell ref="GS12:GW12"/>
    <mergeCell ref="EP12:EU12"/>
    <mergeCell ref="EV12:EZ12"/>
    <mergeCell ref="FA12:FF12"/>
    <mergeCell ref="B11:K11"/>
    <mergeCell ref="L11:BV11"/>
    <mergeCell ref="BW11:CD11"/>
    <mergeCell ref="CE11:CI11"/>
    <mergeCell ref="CJ11:CO11"/>
    <mergeCell ref="CP11:CT11"/>
    <mergeCell ref="CU11:CZ11"/>
    <mergeCell ref="DA11:DE11"/>
    <mergeCell ref="DF11:DK11"/>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GN10:GR10"/>
    <mergeCell ref="GS10:GW10"/>
    <mergeCell ref="FG10:FK10"/>
    <mergeCell ref="FL10:FQ10"/>
    <mergeCell ref="FR10:FV10"/>
    <mergeCell ref="FW10:GB10"/>
    <mergeCell ref="GC10:GG10"/>
    <mergeCell ref="GH10:GM10"/>
    <mergeCell ref="B9:K9"/>
    <mergeCell ref="L9:BV9"/>
    <mergeCell ref="BW9:CD9"/>
    <mergeCell ref="CE9:CI9"/>
    <mergeCell ref="CJ9:CO9"/>
    <mergeCell ref="CP9:CT9"/>
    <mergeCell ref="CU9:CZ9"/>
    <mergeCell ref="DA9:DE9"/>
    <mergeCell ref="DF9:DK9"/>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B7:K7"/>
    <mergeCell ref="L7:BV7"/>
    <mergeCell ref="BW7:CD7"/>
    <mergeCell ref="CE7:CI7"/>
    <mergeCell ref="CJ7:CO7"/>
    <mergeCell ref="CP7:CT7"/>
    <mergeCell ref="CU7:CZ7"/>
    <mergeCell ref="DA7:DE7"/>
    <mergeCell ref="DF7:DK7"/>
    <mergeCell ref="GC33:GG33"/>
    <mergeCell ref="GH33:GM33"/>
    <mergeCell ref="GN33:GR33"/>
    <mergeCell ref="GS33:GW33"/>
    <mergeCell ref="EV33:EZ33"/>
    <mergeCell ref="FA33:FF33"/>
    <mergeCell ref="FG33:FK33"/>
    <mergeCell ref="FL33:FQ33"/>
    <mergeCell ref="FR33:FV33"/>
    <mergeCell ref="FW33:GB33"/>
    <mergeCell ref="DL33:DQ33"/>
    <mergeCell ref="DR33:DV33"/>
    <mergeCell ref="DW33:EB33"/>
    <mergeCell ref="EC33:EG33"/>
    <mergeCell ref="EH33:EM33"/>
    <mergeCell ref="EP33:EU33"/>
    <mergeCell ref="GS32:GW32"/>
    <mergeCell ref="FL32:FQ32"/>
    <mergeCell ref="FR32:FV32"/>
    <mergeCell ref="FW32:GB32"/>
    <mergeCell ref="GC32:GG32"/>
    <mergeCell ref="GH32:GM32"/>
    <mergeCell ref="GN32:GR32"/>
    <mergeCell ref="B33:K33"/>
    <mergeCell ref="L33:BV33"/>
    <mergeCell ref="BW33:CD33"/>
    <mergeCell ref="CE33:CI33"/>
    <mergeCell ref="CJ33:CO33"/>
    <mergeCell ref="CP33:CT33"/>
    <mergeCell ref="CU33:CZ33"/>
    <mergeCell ref="DA33:DE33"/>
    <mergeCell ref="DF33:DK33"/>
    <mergeCell ref="EC32:EG32"/>
    <mergeCell ref="EH32:EM32"/>
    <mergeCell ref="EP32:EU32"/>
    <mergeCell ref="EV32:EZ32"/>
    <mergeCell ref="FA32:FF32"/>
    <mergeCell ref="FG32:FK32"/>
    <mergeCell ref="CU32:CZ32"/>
    <mergeCell ref="DA32:DE32"/>
    <mergeCell ref="DF32:DK32"/>
    <mergeCell ref="DL32:DQ32"/>
    <mergeCell ref="DR32:DV32"/>
    <mergeCell ref="DW32:EB32"/>
    <mergeCell ref="CU30:CZ30"/>
    <mergeCell ref="DA30:DE30"/>
    <mergeCell ref="GC31:GG31"/>
    <mergeCell ref="GH31:GM31"/>
    <mergeCell ref="GN31:GR31"/>
    <mergeCell ref="GS31:GW31"/>
    <mergeCell ref="B32:K32"/>
    <mergeCell ref="L32:BV32"/>
    <mergeCell ref="BW32:CD32"/>
    <mergeCell ref="CE32:CI32"/>
    <mergeCell ref="CJ32:CO32"/>
    <mergeCell ref="CP32:CT32"/>
    <mergeCell ref="EV31:EZ31"/>
    <mergeCell ref="FA31:FF31"/>
    <mergeCell ref="FG31:FK31"/>
    <mergeCell ref="FL31:FQ31"/>
    <mergeCell ref="FR31:FV31"/>
    <mergeCell ref="FW31:GB31"/>
    <mergeCell ref="DL31:DQ31"/>
    <mergeCell ref="DR31:DV31"/>
    <mergeCell ref="DW31:EB31"/>
    <mergeCell ref="EC31:EG31"/>
    <mergeCell ref="EH31:EM31"/>
    <mergeCell ref="EP31:EU31"/>
    <mergeCell ref="GC30:GG30"/>
    <mergeCell ref="GH30:GM30"/>
    <mergeCell ref="GN30:GR30"/>
    <mergeCell ref="EC30:EG30"/>
    <mergeCell ref="EH30:EM30"/>
    <mergeCell ref="EP30:EU30"/>
    <mergeCell ref="EV30:EZ30"/>
    <mergeCell ref="FA30:FF30"/>
    <mergeCell ref="FG30:FK30"/>
    <mergeCell ref="B31:K31"/>
    <mergeCell ref="L31:BV31"/>
    <mergeCell ref="BW31:CD31"/>
    <mergeCell ref="CE31:CI31"/>
    <mergeCell ref="CJ31:CO31"/>
    <mergeCell ref="CP31:CT31"/>
    <mergeCell ref="CU31:CZ31"/>
    <mergeCell ref="DA31:DE31"/>
    <mergeCell ref="DF31:DK31"/>
    <mergeCell ref="GC29:GG29"/>
    <mergeCell ref="GH29:GM29"/>
    <mergeCell ref="GN29:GR29"/>
    <mergeCell ref="GS29:GW29"/>
    <mergeCell ref="B30:K30"/>
    <mergeCell ref="L30:BV30"/>
    <mergeCell ref="BW30:CD30"/>
    <mergeCell ref="CE30:CI30"/>
    <mergeCell ref="CJ30:CO30"/>
    <mergeCell ref="CP30:CT30"/>
    <mergeCell ref="EV29:EZ29"/>
    <mergeCell ref="FA29:FF29"/>
    <mergeCell ref="FG29:FK29"/>
    <mergeCell ref="FL29:FQ29"/>
    <mergeCell ref="FR29:FV29"/>
    <mergeCell ref="FW29:GB29"/>
    <mergeCell ref="DL29:DQ29"/>
    <mergeCell ref="DR29:DV29"/>
    <mergeCell ref="DW29:EB29"/>
    <mergeCell ref="EC29:EG29"/>
    <mergeCell ref="GS30:GW30"/>
    <mergeCell ref="FL30:FQ30"/>
    <mergeCell ref="FR30:FV30"/>
    <mergeCell ref="FW30:GB30"/>
    <mergeCell ref="EV28:EZ28"/>
    <mergeCell ref="FA28:FF28"/>
    <mergeCell ref="FG28:FK28"/>
    <mergeCell ref="DF30:DK30"/>
    <mergeCell ref="DL30:DQ30"/>
    <mergeCell ref="DR30:DV30"/>
    <mergeCell ref="DW30:EB30"/>
    <mergeCell ref="DR28:DV28"/>
    <mergeCell ref="DW28:EB28"/>
    <mergeCell ref="GC27:GG27"/>
    <mergeCell ref="GH27:GM27"/>
    <mergeCell ref="GN27:GR27"/>
    <mergeCell ref="EH29:EM29"/>
    <mergeCell ref="EP29:EU29"/>
    <mergeCell ref="GS28:GW28"/>
    <mergeCell ref="B29:K29"/>
    <mergeCell ref="L29:BV29"/>
    <mergeCell ref="BW29:CD29"/>
    <mergeCell ref="CE29:CI29"/>
    <mergeCell ref="CJ29:CO29"/>
    <mergeCell ref="CP29:CT29"/>
    <mergeCell ref="CU29:CZ29"/>
    <mergeCell ref="DA29:DE29"/>
    <mergeCell ref="DF29:DK29"/>
    <mergeCell ref="FL28:FQ28"/>
    <mergeCell ref="FR28:FV28"/>
    <mergeCell ref="FW28:GB28"/>
    <mergeCell ref="GC28:GG28"/>
    <mergeCell ref="GH28:GM28"/>
    <mergeCell ref="GN28:GR28"/>
    <mergeCell ref="EC28:EG28"/>
    <mergeCell ref="EH28:EM28"/>
    <mergeCell ref="EP28:EU28"/>
    <mergeCell ref="DA6:DE6"/>
    <mergeCell ref="GS27:GW27"/>
    <mergeCell ref="B28:K28"/>
    <mergeCell ref="L28:BV28"/>
    <mergeCell ref="BW28:CD28"/>
    <mergeCell ref="CE28:CI28"/>
    <mergeCell ref="CJ28:CO28"/>
    <mergeCell ref="CP28:CT28"/>
    <mergeCell ref="EV27:EZ27"/>
    <mergeCell ref="FA27:FF27"/>
    <mergeCell ref="FG27:FK27"/>
    <mergeCell ref="FL27:FQ27"/>
    <mergeCell ref="FR27:FV27"/>
    <mergeCell ref="FW27:GB27"/>
    <mergeCell ref="DL27:DQ27"/>
    <mergeCell ref="DR27:DV27"/>
    <mergeCell ref="DW27:EB27"/>
    <mergeCell ref="EC27:EG27"/>
    <mergeCell ref="EH27:EM27"/>
    <mergeCell ref="EP27:EU27"/>
    <mergeCell ref="CU28:CZ28"/>
    <mergeCell ref="DA28:DE28"/>
    <mergeCell ref="DF28:DK28"/>
    <mergeCell ref="DL28:DQ28"/>
    <mergeCell ref="CP6:CT6"/>
    <mergeCell ref="GS6:GW6"/>
    <mergeCell ref="B27:K27"/>
    <mergeCell ref="L27:BV27"/>
    <mergeCell ref="BW27:CD27"/>
    <mergeCell ref="CE27:CI27"/>
    <mergeCell ref="CJ27:CO27"/>
    <mergeCell ref="CP27:CT27"/>
    <mergeCell ref="CU27:CZ27"/>
    <mergeCell ref="DA27:DE27"/>
    <mergeCell ref="DF27:DK27"/>
    <mergeCell ref="FL6:FQ6"/>
    <mergeCell ref="FR6:FV6"/>
    <mergeCell ref="FW6:GB6"/>
    <mergeCell ref="GC6:GG6"/>
    <mergeCell ref="GH6:GM6"/>
    <mergeCell ref="GN6:GR6"/>
    <mergeCell ref="EC6:EG6"/>
    <mergeCell ref="EH6:EM6"/>
    <mergeCell ref="EP6:EU6"/>
    <mergeCell ref="EV6:EZ6"/>
    <mergeCell ref="FA6:FF6"/>
    <mergeCell ref="FG6:FK6"/>
    <mergeCell ref="CU6:CZ6"/>
    <mergeCell ref="FJ4:FN4"/>
    <mergeCell ref="FO4:FS4"/>
    <mergeCell ref="FT4:GW4"/>
    <mergeCell ref="B5:K5"/>
    <mergeCell ref="L5:BV5"/>
    <mergeCell ref="BW5:CD5"/>
    <mergeCell ref="CE5:EM5"/>
    <mergeCell ref="EN5:GW5"/>
    <mergeCell ref="DR4:DV4"/>
    <mergeCell ref="DW4:EB4"/>
    <mergeCell ref="EC4:EG4"/>
    <mergeCell ref="EH4:EM4"/>
    <mergeCell ref="EN4:ER4"/>
    <mergeCell ref="ES4:EX4"/>
    <mergeCell ref="CH4:CM4"/>
    <mergeCell ref="CN4:CR4"/>
    <mergeCell ref="CS4:CX4"/>
    <mergeCell ref="CY4:DC4"/>
    <mergeCell ref="DD4:DI4"/>
    <mergeCell ref="DL4:DQ4"/>
    <mergeCell ref="BA4:BF4"/>
    <mergeCell ref="BG4:BK4"/>
    <mergeCell ref="EC21:EG21"/>
    <mergeCell ref="EH21:EM21"/>
    <mergeCell ref="EP21:EU21"/>
    <mergeCell ref="EV21:EZ21"/>
    <mergeCell ref="FA21:FF21"/>
    <mergeCell ref="FG21:FK21"/>
    <mergeCell ref="DL21:DQ21"/>
    <mergeCell ref="DR21:DV21"/>
    <mergeCell ref="DW21:EB21"/>
    <mergeCell ref="EV22:EZ22"/>
    <mergeCell ref="FA22:FF22"/>
    <mergeCell ref="FG22:FK22"/>
    <mergeCell ref="FL22:FQ22"/>
    <mergeCell ref="FR22:FV22"/>
    <mergeCell ref="EP22:EU22"/>
    <mergeCell ref="DL22:DQ22"/>
    <mergeCell ref="DR22:DV22"/>
    <mergeCell ref="DW22:EB22"/>
    <mergeCell ref="EC22:EG22"/>
    <mergeCell ref="FG19:FK19"/>
    <mergeCell ref="DL19:DQ19"/>
    <mergeCell ref="DR19:DV19"/>
    <mergeCell ref="DW19:EB19"/>
    <mergeCell ref="EC19:EG19"/>
    <mergeCell ref="EH19:EM19"/>
    <mergeCell ref="EP20:EU20"/>
    <mergeCell ref="EH20:EM20"/>
    <mergeCell ref="EP18:EU18"/>
    <mergeCell ref="EV18:EZ18"/>
    <mergeCell ref="FA18:FF18"/>
    <mergeCell ref="DL18:DQ18"/>
    <mergeCell ref="DR18:DV18"/>
    <mergeCell ref="DW18:EB18"/>
    <mergeCell ref="EC18:EG18"/>
    <mergeCell ref="EH18:EM18"/>
    <mergeCell ref="DL17:DQ17"/>
    <mergeCell ref="DR17:DV17"/>
    <mergeCell ref="DW17:EB17"/>
    <mergeCell ref="EC17:EG17"/>
    <mergeCell ref="EH17:EM17"/>
    <mergeCell ref="GH16:GM16"/>
    <mergeCell ref="GN16:GR16"/>
    <mergeCell ref="GS16:GW16"/>
    <mergeCell ref="FA16:FF16"/>
    <mergeCell ref="FG16:FK16"/>
    <mergeCell ref="FL16:FQ16"/>
    <mergeCell ref="FR16:FV16"/>
    <mergeCell ref="FW16:GB16"/>
    <mergeCell ref="GC16:GG16"/>
    <mergeCell ref="EP16:EU16"/>
    <mergeCell ref="EV16:EZ16"/>
    <mergeCell ref="DL16:DQ16"/>
    <mergeCell ref="DR16:DV16"/>
    <mergeCell ref="DW16:EB16"/>
    <mergeCell ref="EC16:EG16"/>
    <mergeCell ref="GS17:GW17"/>
    <mergeCell ref="FL17:FQ17"/>
    <mergeCell ref="FR17:FV17"/>
    <mergeCell ref="FW17:GB17"/>
    <mergeCell ref="FR14:FV14"/>
    <mergeCell ref="FW14:GB14"/>
    <mergeCell ref="EP14:EU14"/>
    <mergeCell ref="DL14:DQ14"/>
    <mergeCell ref="DR14:DV14"/>
    <mergeCell ref="DW14:EB14"/>
    <mergeCell ref="EC14:EG14"/>
    <mergeCell ref="EC13:EG13"/>
    <mergeCell ref="EH13:EM13"/>
    <mergeCell ref="EP13:EU13"/>
    <mergeCell ref="EV13:EZ13"/>
    <mergeCell ref="FA13:FF13"/>
    <mergeCell ref="FG13:FK13"/>
    <mergeCell ref="DL13:DQ13"/>
    <mergeCell ref="DR13:DV13"/>
    <mergeCell ref="DW13:EB13"/>
    <mergeCell ref="EH14:EM14"/>
    <mergeCell ref="FG12:FK12"/>
    <mergeCell ref="FL12:FQ12"/>
    <mergeCell ref="FR12:FV12"/>
    <mergeCell ref="DL12:DQ12"/>
    <mergeCell ref="DR12:DV12"/>
    <mergeCell ref="DW12:EB12"/>
    <mergeCell ref="EC12:EG12"/>
    <mergeCell ref="EP11:EU11"/>
    <mergeCell ref="EV11:EZ11"/>
    <mergeCell ref="FA11:FF11"/>
    <mergeCell ref="FG11:FK11"/>
    <mergeCell ref="DL11:DQ11"/>
    <mergeCell ref="DR11:DV11"/>
    <mergeCell ref="DW11:EB11"/>
    <mergeCell ref="EC11:EG11"/>
    <mergeCell ref="EH11:EM11"/>
    <mergeCell ref="EH12:EM12"/>
    <mergeCell ref="EP10:EU10"/>
    <mergeCell ref="EV10:EZ10"/>
    <mergeCell ref="FA10:FF10"/>
    <mergeCell ref="DL10:DQ10"/>
    <mergeCell ref="DR10:DV10"/>
    <mergeCell ref="DW10:EB10"/>
    <mergeCell ref="EC10:EG10"/>
    <mergeCell ref="EP9:EU9"/>
    <mergeCell ref="EV9:EZ9"/>
    <mergeCell ref="FA9:FF9"/>
    <mergeCell ref="EH10:EM10"/>
    <mergeCell ref="GH8:GM8"/>
    <mergeCell ref="GN8:GR8"/>
    <mergeCell ref="GS8:GW8"/>
    <mergeCell ref="FA8:FF8"/>
    <mergeCell ref="FG8:FK8"/>
    <mergeCell ref="FL8:FQ8"/>
    <mergeCell ref="FR8:FV8"/>
    <mergeCell ref="FW8:GB8"/>
    <mergeCell ref="GC8:GG8"/>
    <mergeCell ref="FG7:FK7"/>
    <mergeCell ref="DL7:DQ7"/>
    <mergeCell ref="DR7:DV7"/>
    <mergeCell ref="DW7:EB7"/>
    <mergeCell ref="EC7:EG7"/>
    <mergeCell ref="FG9:FK9"/>
    <mergeCell ref="DL9:DQ9"/>
    <mergeCell ref="DR9:DV9"/>
    <mergeCell ref="DW9:EB9"/>
    <mergeCell ref="EC9:EG9"/>
    <mergeCell ref="EH9:EM9"/>
    <mergeCell ref="EP8:EU8"/>
    <mergeCell ref="EV8:EZ8"/>
    <mergeCell ref="DL8:DQ8"/>
    <mergeCell ref="DR8:DV8"/>
    <mergeCell ref="DW8:EB8"/>
    <mergeCell ref="EC8:EG8"/>
    <mergeCell ref="EH8:EM8"/>
    <mergeCell ref="J2:AJ2"/>
    <mergeCell ref="AK2:AR2"/>
    <mergeCell ref="AT2:CS2"/>
    <mergeCell ref="CW2:DC2"/>
    <mergeCell ref="DE2:EU2"/>
    <mergeCell ref="EH7:EM7"/>
    <mergeCell ref="EP7:EU7"/>
    <mergeCell ref="EV7:EZ7"/>
    <mergeCell ref="FA7:FF7"/>
    <mergeCell ref="BL4:BQ4"/>
    <mergeCell ref="BR4:BV4"/>
    <mergeCell ref="BW4:CB4"/>
    <mergeCell ref="CC4:CG4"/>
    <mergeCell ref="EY4:FC4"/>
    <mergeCell ref="FD4:FI4"/>
    <mergeCell ref="DF6:DK6"/>
    <mergeCell ref="DL6:DQ6"/>
    <mergeCell ref="DR6:DV6"/>
    <mergeCell ref="DW6:EB6"/>
    <mergeCell ref="B6:K6"/>
    <mergeCell ref="L6:BV6"/>
    <mergeCell ref="BW6:CD6"/>
    <mergeCell ref="CE6:CI6"/>
    <mergeCell ref="CJ6:CO6"/>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93"/>
  <sheetViews>
    <sheetView topLeftCell="H31" workbookViewId="0">
      <selection activeCell="Y50" sqref="Y50:AQ58"/>
    </sheetView>
  </sheetViews>
  <sheetFormatPr defaultColWidth="2.42578125" defaultRowHeight="12.75" x14ac:dyDescent="0.2"/>
  <cols>
    <col min="1" max="3" width="2.7109375" style="386" hidden="1" customWidth="1"/>
    <col min="4" max="4" width="2.28515625" style="386" hidden="1" customWidth="1"/>
    <col min="5" max="7" width="2.42578125" style="386" hidden="1" customWidth="1"/>
    <col min="8" max="43" width="2.7109375" style="386" customWidth="1"/>
    <col min="44" max="16384" width="2.42578125" style="386"/>
  </cols>
  <sheetData>
    <row r="1" spans="1:50" ht="16.5" x14ac:dyDescent="0.3">
      <c r="H1" s="387"/>
      <c r="I1" s="387"/>
      <c r="J1" s="387"/>
      <c r="K1" s="387"/>
      <c r="L1" s="387"/>
      <c r="M1" s="387"/>
      <c r="N1" s="388"/>
      <c r="O1" s="387"/>
      <c r="P1" s="387"/>
      <c r="Q1" s="387"/>
      <c r="R1" s="387"/>
      <c r="S1" s="387"/>
      <c r="T1" s="387"/>
      <c r="U1" s="387"/>
      <c r="V1" s="387"/>
      <c r="W1" s="387"/>
      <c r="X1" s="387"/>
      <c r="Y1" s="387"/>
      <c r="Z1" s="387"/>
      <c r="AA1" s="387"/>
      <c r="AB1" s="387"/>
      <c r="AC1" s="387"/>
      <c r="AD1" s="387"/>
      <c r="AE1" s="387"/>
      <c r="AF1" s="387"/>
      <c r="AG1" s="387"/>
      <c r="AH1" s="389"/>
      <c r="AI1" s="389"/>
      <c r="AJ1" s="389"/>
      <c r="AK1" s="389"/>
      <c r="AL1" s="389"/>
      <c r="AM1" s="389"/>
      <c r="AN1" s="389"/>
      <c r="AO1" s="389"/>
      <c r="AP1" s="389"/>
      <c r="AR1" s="750" t="str">
        <f>SUVAHAVUJ!$D$1</f>
        <v>Slovenský jazyk</v>
      </c>
      <c r="AS1" s="750"/>
      <c r="AT1" s="750"/>
      <c r="AU1" s="750"/>
      <c r="AV1" s="750"/>
      <c r="AW1" s="750"/>
      <c r="AX1" s="750"/>
    </row>
    <row r="2" spans="1:50" x14ac:dyDescent="0.2">
      <c r="H2" s="387"/>
      <c r="I2" s="751" t="s">
        <v>3587</v>
      </c>
      <c r="J2" s="752"/>
      <c r="K2" s="752"/>
      <c r="L2" s="753"/>
      <c r="M2" s="387"/>
      <c r="N2" s="389"/>
      <c r="O2" s="387"/>
      <c r="P2" s="387"/>
      <c r="Q2" s="387"/>
      <c r="R2" s="387"/>
      <c r="S2" s="387"/>
      <c r="T2" s="387"/>
      <c r="U2" s="387"/>
      <c r="V2" s="387"/>
      <c r="W2" s="387"/>
      <c r="X2" s="387"/>
      <c r="Y2" s="387"/>
      <c r="Z2" s="387"/>
      <c r="AA2" s="387"/>
      <c r="AB2" s="387"/>
      <c r="AC2" s="387"/>
      <c r="AD2" s="387"/>
      <c r="AE2" s="387"/>
      <c r="AF2" s="387"/>
      <c r="AG2" s="389"/>
      <c r="AH2" s="389"/>
      <c r="AI2" s="390"/>
      <c r="AJ2" s="389"/>
      <c r="AK2" s="390"/>
      <c r="AL2" s="389"/>
      <c r="AM2" s="390"/>
      <c r="AN2" s="390"/>
      <c r="AO2" s="390"/>
      <c r="AP2" s="389"/>
      <c r="AQ2" s="389"/>
      <c r="AR2" s="389"/>
    </row>
    <row r="3" spans="1:50" x14ac:dyDescent="0.2">
      <c r="H3" s="387"/>
      <c r="I3" s="387"/>
      <c r="J3" s="387"/>
      <c r="K3" s="387"/>
      <c r="L3" s="387"/>
      <c r="M3" s="387"/>
      <c r="N3" s="389"/>
      <c r="O3" s="387"/>
      <c r="P3" s="387"/>
      <c r="Q3" s="387"/>
      <c r="R3" s="387"/>
      <c r="S3" s="387"/>
      <c r="T3" s="387"/>
      <c r="U3" s="387"/>
      <c r="V3" s="387"/>
      <c r="W3" s="387"/>
      <c r="X3" s="387"/>
      <c r="Y3" s="387"/>
      <c r="Z3" s="387"/>
      <c r="AA3" s="387"/>
      <c r="AB3" s="387"/>
      <c r="AC3" s="387"/>
      <c r="AD3" s="387"/>
      <c r="AE3" s="387"/>
      <c r="AF3" s="387"/>
      <c r="AG3" s="387"/>
      <c r="AH3" s="389"/>
      <c r="AI3" s="389"/>
      <c r="AJ3" s="389"/>
      <c r="AK3" s="389"/>
      <c r="AL3" s="389"/>
      <c r="AM3" s="389"/>
      <c r="AN3" s="389"/>
      <c r="AO3" s="389"/>
      <c r="AP3" s="389"/>
      <c r="AQ3" s="389"/>
      <c r="AR3" s="389"/>
    </row>
    <row r="4" spans="1:50" ht="12.75" customHeight="1" x14ac:dyDescent="0.2">
      <c r="A4" s="386">
        <v>2</v>
      </c>
      <c r="H4" s="387"/>
      <c r="I4" s="387"/>
      <c r="J4" s="387"/>
      <c r="K4" s="387"/>
      <c r="L4" s="387"/>
      <c r="M4" s="387"/>
      <c r="N4" s="389"/>
      <c r="O4" s="387"/>
      <c r="P4" s="738" t="str">
        <f>IF(VLOOKUP($A4,PrekladHlav!$A:$H,1)=$A4,VLOOKUP($A4,PrekladHlav!$A:$H,SUVAHAVUJ!B1),0)</f>
        <v>ÚČTOVNÁ ZÁVIERKA</v>
      </c>
      <c r="Q4" s="738"/>
      <c r="R4" s="738"/>
      <c r="S4" s="738"/>
      <c r="T4" s="738"/>
      <c r="U4" s="738"/>
      <c r="V4" s="738"/>
      <c r="W4" s="738"/>
      <c r="X4" s="738"/>
      <c r="Y4" s="738"/>
      <c r="Z4" s="738"/>
      <c r="AA4" s="738"/>
      <c r="AB4" s="738"/>
      <c r="AC4" s="738"/>
      <c r="AD4" s="738"/>
      <c r="AE4" s="738"/>
      <c r="AF4" s="738"/>
      <c r="AG4" s="387"/>
      <c r="AH4" s="387"/>
      <c r="AI4" s="387"/>
      <c r="AJ4" s="387"/>
      <c r="AK4" s="387"/>
      <c r="AL4" s="387"/>
      <c r="AM4" s="387"/>
      <c r="AN4" s="387"/>
      <c r="AO4" s="387"/>
      <c r="AP4" s="387"/>
      <c r="AQ4" s="387"/>
      <c r="AR4" s="387"/>
    </row>
    <row r="5" spans="1:50" ht="12.75" customHeight="1" x14ac:dyDescent="0.2">
      <c r="H5" s="387"/>
      <c r="I5" s="387"/>
      <c r="J5" s="387"/>
      <c r="K5" s="387"/>
      <c r="L5" s="387"/>
      <c r="M5" s="387"/>
      <c r="N5" s="389"/>
      <c r="O5" s="387"/>
      <c r="P5" s="738"/>
      <c r="Q5" s="738"/>
      <c r="R5" s="738"/>
      <c r="S5" s="738"/>
      <c r="T5" s="738"/>
      <c r="U5" s="738"/>
      <c r="V5" s="738"/>
      <c r="W5" s="738"/>
      <c r="X5" s="738"/>
      <c r="Y5" s="738"/>
      <c r="Z5" s="738"/>
      <c r="AA5" s="738"/>
      <c r="AB5" s="738"/>
      <c r="AC5" s="738"/>
      <c r="AD5" s="738"/>
      <c r="AE5" s="738"/>
      <c r="AF5" s="738"/>
      <c r="AG5" s="387"/>
      <c r="AH5" s="387"/>
      <c r="AI5" s="387"/>
      <c r="AJ5" s="387"/>
      <c r="AK5" s="387"/>
      <c r="AL5" s="387"/>
      <c r="AM5" s="387"/>
      <c r="AN5" s="387"/>
      <c r="AO5" s="387"/>
      <c r="AP5" s="387"/>
      <c r="AQ5" s="387"/>
      <c r="AR5" s="387"/>
    </row>
    <row r="6" spans="1:50" x14ac:dyDescent="0.2">
      <c r="H6" s="387"/>
      <c r="I6" s="387"/>
      <c r="J6" s="387"/>
      <c r="K6" s="387"/>
      <c r="L6" s="387"/>
      <c r="M6" s="387"/>
      <c r="N6" s="389"/>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387"/>
      <c r="AO6" s="387"/>
      <c r="AP6" s="387"/>
      <c r="AQ6" s="387"/>
      <c r="AR6" s="387"/>
    </row>
    <row r="7" spans="1:50" x14ac:dyDescent="0.2">
      <c r="A7" s="386">
        <v>3</v>
      </c>
      <c r="H7" s="387"/>
      <c r="I7" s="387"/>
      <c r="J7" s="387"/>
      <c r="K7" s="387"/>
      <c r="L7" s="387"/>
      <c r="M7" s="387"/>
      <c r="N7" s="749" t="str">
        <f>IF(VLOOKUP($A7,PrekladHlav!$A:$H,1)=$A7,VLOOKUP($A7,PrekladHlav!$A:$H,SUVAHAVUJ!B1),0)</f>
        <v>podnikateľov v podvojnom učtovníctve zostavená</v>
      </c>
      <c r="O7" s="749"/>
      <c r="P7" s="749"/>
      <c r="Q7" s="749"/>
      <c r="R7" s="749"/>
      <c r="S7" s="749"/>
      <c r="T7" s="749"/>
      <c r="U7" s="749"/>
      <c r="V7" s="749"/>
      <c r="W7" s="749"/>
      <c r="X7" s="749"/>
      <c r="Y7" s="749"/>
      <c r="Z7" s="749"/>
      <c r="AA7" s="749"/>
      <c r="AB7" s="749"/>
      <c r="AC7" s="749"/>
      <c r="AD7" s="749"/>
      <c r="AE7" s="749"/>
      <c r="AF7" s="749"/>
      <c r="AG7" s="749"/>
      <c r="AH7" s="391"/>
      <c r="AI7" s="391"/>
      <c r="AJ7" s="391"/>
      <c r="AK7" s="391"/>
      <c r="AL7" s="387"/>
      <c r="AM7" s="387"/>
      <c r="AN7" s="387"/>
      <c r="AO7" s="387"/>
      <c r="AP7" s="387"/>
      <c r="AQ7" s="387"/>
      <c r="AR7" s="387"/>
    </row>
    <row r="8" spans="1:50" x14ac:dyDescent="0.2">
      <c r="A8" s="386">
        <v>1</v>
      </c>
      <c r="H8" s="392"/>
      <c r="I8" s="392"/>
      <c r="J8" s="392"/>
      <c r="K8" s="392"/>
      <c r="L8" s="392"/>
      <c r="M8" s="392"/>
      <c r="N8" s="392"/>
      <c r="O8" s="392"/>
      <c r="P8" s="392"/>
      <c r="Q8" s="392"/>
      <c r="R8" s="392"/>
      <c r="S8" s="739" t="str">
        <f>IF(VLOOKUP($A8,PrekladHlav!$A:$H,1)=$A8,VLOOKUP($A8,PrekladHlav!$A:$H,SUVAHAVUJ!B1),0)</f>
        <v>k</v>
      </c>
      <c r="T8" s="739"/>
      <c r="U8" s="392"/>
      <c r="V8" s="754">
        <f>VstupHlavička!$B$14</f>
        <v>42369</v>
      </c>
      <c r="W8" s="754"/>
      <c r="X8" s="393"/>
      <c r="Y8" s="755">
        <f>VstupHlavička!$B$14</f>
        <v>42369</v>
      </c>
      <c r="Z8" s="755"/>
      <c r="AA8" s="394"/>
      <c r="AB8" s="756">
        <f>VstupHlavička!$B$14</f>
        <v>42369</v>
      </c>
      <c r="AC8" s="756"/>
      <c r="AD8" s="756"/>
      <c r="AE8" s="395"/>
      <c r="AF8" s="396"/>
      <c r="AG8" s="392"/>
      <c r="AH8" s="392"/>
      <c r="AI8" s="392"/>
      <c r="AJ8" s="392"/>
      <c r="AK8" s="392"/>
      <c r="AL8" s="392"/>
      <c r="AM8" s="392"/>
      <c r="AN8" s="392"/>
      <c r="AO8" s="392"/>
      <c r="AP8" s="392"/>
      <c r="AQ8" s="392"/>
      <c r="AR8" s="392"/>
    </row>
    <row r="9" spans="1:50" x14ac:dyDescent="0.2">
      <c r="H9" s="392"/>
      <c r="I9" s="392"/>
      <c r="J9" s="392"/>
      <c r="K9" s="392"/>
      <c r="L9" s="392"/>
      <c r="M9" s="392"/>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2"/>
      <c r="AN9" s="392"/>
      <c r="AO9" s="392"/>
      <c r="AP9" s="392"/>
      <c r="AQ9" s="392"/>
      <c r="AR9" s="392"/>
    </row>
    <row r="10" spans="1:50" x14ac:dyDescent="0.2">
      <c r="H10" s="392" t="s">
        <v>3107</v>
      </c>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2"/>
      <c r="AN10" s="392"/>
      <c r="AO10" s="392"/>
      <c r="AP10" s="392"/>
      <c r="AQ10" s="392"/>
      <c r="AR10" s="387"/>
    </row>
    <row r="11" spans="1:50" x14ac:dyDescent="0.2">
      <c r="H11" s="392"/>
      <c r="I11" s="392"/>
      <c r="J11" s="392"/>
      <c r="K11" s="392"/>
      <c r="L11" s="392"/>
      <c r="M11" s="392"/>
      <c r="N11" s="392"/>
      <c r="O11" s="392"/>
      <c r="P11" s="392"/>
      <c r="Q11" s="392"/>
      <c r="R11" s="392"/>
      <c r="S11" s="392"/>
      <c r="T11" s="392"/>
      <c r="U11" s="392"/>
      <c r="V11" s="392"/>
      <c r="W11" s="392"/>
      <c r="X11" s="392"/>
      <c r="Y11" s="392"/>
      <c r="Z11" s="392"/>
      <c r="AA11" s="392"/>
      <c r="AB11" s="392"/>
      <c r="AC11" s="392"/>
      <c r="AD11" s="392"/>
      <c r="AE11" s="392"/>
      <c r="AF11" s="392"/>
      <c r="AG11" s="392"/>
      <c r="AH11" s="392"/>
      <c r="AI11" s="392"/>
      <c r="AJ11" s="392"/>
      <c r="AK11" s="392"/>
      <c r="AL11" s="392"/>
      <c r="AM11" s="392"/>
      <c r="AN11" s="392"/>
      <c r="AO11" s="392"/>
      <c r="AP11" s="392"/>
      <c r="AQ11" s="392"/>
      <c r="AR11" s="392"/>
    </row>
    <row r="12" spans="1:50" x14ac:dyDescent="0.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c r="AH12" s="392"/>
      <c r="AI12" s="392"/>
      <c r="AJ12" s="392"/>
      <c r="AK12" s="392"/>
      <c r="AL12" s="392"/>
      <c r="AM12" s="392"/>
      <c r="AN12" s="392"/>
      <c r="AO12" s="392"/>
      <c r="AP12" s="392"/>
      <c r="AQ12" s="392"/>
      <c r="AR12" s="392"/>
    </row>
    <row r="13" spans="1:50" x14ac:dyDescent="0.2">
      <c r="H13" s="392"/>
      <c r="I13" s="392"/>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2"/>
      <c r="AK13" s="392"/>
      <c r="AL13" s="392"/>
      <c r="AM13" s="392"/>
      <c r="AN13" s="392"/>
      <c r="AO13" s="392"/>
      <c r="AP13" s="392"/>
      <c r="AQ13" s="392"/>
      <c r="AR13" s="392"/>
    </row>
    <row r="14" spans="1:50" x14ac:dyDescent="0.2">
      <c r="A14" s="386">
        <v>6</v>
      </c>
      <c r="B14" s="386">
        <v>7</v>
      </c>
      <c r="C14" s="386">
        <v>8</v>
      </c>
      <c r="D14" s="386">
        <v>9</v>
      </c>
      <c r="H14" s="392" t="str">
        <f>IF(VLOOKUP($A14,PrekladHlav!$A:$H,1)=$A14,VLOOKUP($A14,PrekladHlav!$A:$H,SUVAHAVUJ!B1),0)</f>
        <v>Daňové identifikačné číslo</v>
      </c>
      <c r="I14" s="387"/>
      <c r="J14" s="387"/>
      <c r="K14" s="387"/>
      <c r="L14" s="387"/>
      <c r="M14" s="387"/>
      <c r="N14" s="387"/>
      <c r="O14" s="387"/>
      <c r="P14" s="387"/>
      <c r="Q14" s="387"/>
      <c r="R14" s="387"/>
      <c r="S14" s="387" t="str">
        <f>IF(VLOOKUP($B14,PrekladHlav!$A:$H,1)=$B14,VLOOKUP($B14,PrekladHlav!$A:$H,SUVAHAVUJ!B1),0)</f>
        <v>Účtovná závierka</v>
      </c>
      <c r="T14" s="387"/>
      <c r="U14" s="387"/>
      <c r="V14" s="387"/>
      <c r="W14" s="387"/>
      <c r="X14" s="387"/>
      <c r="Y14" s="387"/>
      <c r="Z14" s="387"/>
      <c r="AA14" s="387" t="str">
        <f>IF(VLOOKUP($C14,PrekladHlav!$A:$H,1)=$C14,VLOOKUP($C14,PrekladHlav!$A:$H,SUVAHAVUJ!B1),0)</f>
        <v>Účtovná jednotka</v>
      </c>
      <c r="AB14" s="387"/>
      <c r="AC14" s="387"/>
      <c r="AD14" s="387"/>
      <c r="AE14" s="387"/>
      <c r="AF14" s="387"/>
      <c r="AG14" s="392"/>
      <c r="AH14" s="739" t="str">
        <f>IF(VLOOKUP($D14,PrekladHlav!$A:$H,1)=$D14,VLOOKUP($D14,PrekladHlav!$A:$H,SUVAHAVUJ!B1),0)</f>
        <v>Za obdobie</v>
      </c>
      <c r="AI14" s="739"/>
      <c r="AJ14" s="739"/>
      <c r="AK14" s="739"/>
      <c r="AL14" s="739"/>
      <c r="AM14" s="739"/>
      <c r="AN14" s="739"/>
      <c r="AO14" s="739"/>
      <c r="AP14" s="739"/>
      <c r="AQ14" s="387"/>
      <c r="AR14" s="392"/>
    </row>
    <row r="15" spans="1:50" x14ac:dyDescent="0.2">
      <c r="A15" s="386">
        <v>10</v>
      </c>
      <c r="B15" s="386">
        <v>11</v>
      </c>
      <c r="H15" s="452" t="str">
        <f>MID(VstupHlavička!$B$2,1,1)</f>
        <v>2</v>
      </c>
      <c r="I15" s="452" t="str">
        <f>MID(VstupHlavička!$B$2,2,1)</f>
        <v>0</v>
      </c>
      <c r="J15" s="452" t="str">
        <f>MID(VstupHlavička!$B$2,3,1)</f>
        <v>2</v>
      </c>
      <c r="K15" s="452" t="str">
        <f>MID(VstupHlavička!$B$2,4,1)</f>
        <v>0</v>
      </c>
      <c r="L15" s="452" t="str">
        <f>MID(VstupHlavička!$B$2,5,1)</f>
        <v>4</v>
      </c>
      <c r="M15" s="452" t="str">
        <f>MID(VstupHlavička!$B$2,6,1)</f>
        <v>4</v>
      </c>
      <c r="N15" s="452" t="str">
        <f>MID(VstupHlavička!$B$2,7,1)</f>
        <v>7</v>
      </c>
      <c r="O15" s="452" t="str">
        <f>MID(VstupHlavička!$B$2,8,1)</f>
        <v>1</v>
      </c>
      <c r="P15" s="452" t="str">
        <f>MID(VstupHlavička!$B$2,9,1)</f>
        <v>7</v>
      </c>
      <c r="Q15" s="452" t="str">
        <f>MID(VstupHlavička!$B$2,10,1)</f>
        <v>6</v>
      </c>
      <c r="R15" s="387"/>
      <c r="S15" s="387"/>
      <c r="T15" s="387"/>
      <c r="U15" s="387"/>
      <c r="V15" s="387"/>
      <c r="W15" s="387"/>
      <c r="X15" s="387"/>
      <c r="Y15" s="387"/>
      <c r="Z15" s="387"/>
      <c r="AA15" s="387"/>
      <c r="AB15" s="387"/>
      <c r="AC15" s="387"/>
      <c r="AD15" s="387"/>
      <c r="AE15" s="387"/>
      <c r="AF15" s="387"/>
      <c r="AG15" s="387"/>
      <c r="AH15" s="387"/>
      <c r="AI15" s="387"/>
      <c r="AJ15" s="392" t="str">
        <f>IF(VLOOKUP($A15,PrekladHlav!$A:$H,1)=$A15,VLOOKUP($A15,PrekladHlav!$A:$H,SUVAHAVUJ!B1),0)</f>
        <v>mesiac</v>
      </c>
      <c r="AK15" s="392"/>
      <c r="AL15" s="392"/>
      <c r="AM15" s="392" t="str">
        <f>IF(VLOOKUP($B15,PrekladHlav!$A:$H,1)=$B15,VLOOKUP($B15,PrekladHlav!$A:$H,SUVAHAVUJ!B1),0)</f>
        <v>rok</v>
      </c>
      <c r="AN15" s="392"/>
      <c r="AO15" s="392"/>
      <c r="AP15" s="392"/>
      <c r="AQ15" s="387"/>
      <c r="AR15" s="387"/>
    </row>
    <row r="16" spans="1:50" x14ac:dyDescent="0.2">
      <c r="A16" s="386">
        <v>12</v>
      </c>
      <c r="B16" s="386">
        <v>15</v>
      </c>
      <c r="C16" s="386">
        <v>22</v>
      </c>
      <c r="H16" s="387"/>
      <c r="I16" s="387"/>
      <c r="J16" s="387"/>
      <c r="K16" s="387"/>
      <c r="L16" s="387"/>
      <c r="M16" s="387"/>
      <c r="N16" s="387"/>
      <c r="O16" s="387"/>
      <c r="P16" s="387"/>
      <c r="Q16" s="387"/>
      <c r="R16" s="387"/>
      <c r="S16" s="527" t="s">
        <v>913</v>
      </c>
      <c r="T16" s="387"/>
      <c r="U16" s="387" t="str">
        <f>IF(VLOOKUP($A16,PrekladHlav!$A:$H,1)=$A16,VLOOKUP($A16,PrekladHlav!$A:$H,SUVAHAVUJ!B1),0)</f>
        <v xml:space="preserve"> - riadna</v>
      </c>
      <c r="V16" s="387"/>
      <c r="W16" s="387"/>
      <c r="X16" s="387"/>
      <c r="Y16" s="387"/>
      <c r="Z16" s="387"/>
      <c r="AA16" s="527"/>
      <c r="AB16" s="387"/>
      <c r="AC16" s="387" t="str">
        <f>IF(VLOOKUP($B16,PrekladHlav!$A:$H,1)=$B16,VLOOKUP($B16,PrekladHlav!$A:$H,SUVAHAVUJ!B1),0)</f>
        <v xml:space="preserve"> - malá</v>
      </c>
      <c r="AD16" s="387"/>
      <c r="AE16" s="387"/>
      <c r="AF16" s="387"/>
      <c r="AG16" s="387"/>
      <c r="AH16" s="397" t="str">
        <f>IF(VLOOKUP($C16,PrekladHlav!$A:$H,1)=$C16,VLOOKUP($C16,PrekladHlav!$A:$H,SUVAHAVUJ!B1),0)</f>
        <v>od</v>
      </c>
      <c r="AI16" s="392"/>
      <c r="AJ16" s="514" t="s">
        <v>880</v>
      </c>
      <c r="AK16" s="514" t="s">
        <v>882</v>
      </c>
      <c r="AL16" s="392"/>
      <c r="AM16" s="514" t="s">
        <v>883</v>
      </c>
      <c r="AN16" s="514" t="s">
        <v>880</v>
      </c>
      <c r="AO16" s="514" t="s">
        <v>882</v>
      </c>
      <c r="AP16" s="514">
        <v>5</v>
      </c>
      <c r="AQ16" s="387"/>
      <c r="AR16" s="387"/>
    </row>
    <row r="17" spans="1:44" x14ac:dyDescent="0.2">
      <c r="A17" s="386">
        <v>4</v>
      </c>
      <c r="B17" s="386">
        <v>13</v>
      </c>
      <c r="C17" s="386">
        <v>16</v>
      </c>
      <c r="D17" s="386">
        <v>23</v>
      </c>
      <c r="H17" s="392" t="str">
        <f>IF(VLOOKUP($A17,PrekladHlav!$A:$H,1)=$A17,VLOOKUP($A17,PrekladHlav!$A:$H,SUVAHAVUJ!B1),0)</f>
        <v>IČO</v>
      </c>
      <c r="I17" s="387"/>
      <c r="J17" s="387"/>
      <c r="K17" s="387"/>
      <c r="L17" s="387"/>
      <c r="M17" s="387"/>
      <c r="N17" s="387"/>
      <c r="O17" s="387"/>
      <c r="P17" s="387"/>
      <c r="Q17" s="387"/>
      <c r="R17" s="387"/>
      <c r="S17" s="527"/>
      <c r="T17" s="387"/>
      <c r="U17" s="387" t="str">
        <f>IF(VLOOKUP($B17,PrekladHlav!$A:$H,1)=$B17,VLOOKUP($B17,PrekladHlav!$A:$H,SUVAHAVUJ!B1),0)</f>
        <v xml:space="preserve"> - mimoriadna</v>
      </c>
      <c r="V17" s="387"/>
      <c r="W17" s="387"/>
      <c r="X17" s="387"/>
      <c r="Y17" s="387"/>
      <c r="Z17" s="387"/>
      <c r="AA17" s="527" t="s">
        <v>913</v>
      </c>
      <c r="AB17" s="387"/>
      <c r="AC17" s="387" t="str">
        <f>IF(VLOOKUP($C17,PrekladHlav!$A:$H,1)=$C17,VLOOKUP($C17,PrekladHlav!$A:$H,SUVAHAVUJ!B1),0)</f>
        <v xml:space="preserve"> - veľká</v>
      </c>
      <c r="AD17" s="387"/>
      <c r="AE17" s="387"/>
      <c r="AF17" s="387"/>
      <c r="AG17" s="387"/>
      <c r="AH17" s="397" t="str">
        <f>IF(VLOOKUP($D17,PrekladHlav!$A:$H,1)=$D17,VLOOKUP($D17,PrekladHlav!$A:$H,SUVAHAVUJ!B1),0)</f>
        <v>do</v>
      </c>
      <c r="AI17" s="392"/>
      <c r="AJ17" s="514" t="s">
        <v>882</v>
      </c>
      <c r="AK17" s="514" t="s">
        <v>883</v>
      </c>
      <c r="AL17" s="392"/>
      <c r="AM17" s="514" t="s">
        <v>883</v>
      </c>
      <c r="AN17" s="514" t="s">
        <v>880</v>
      </c>
      <c r="AO17" s="514" t="s">
        <v>882</v>
      </c>
      <c r="AP17" s="514">
        <v>5</v>
      </c>
      <c r="AQ17" s="387"/>
      <c r="AR17" s="387"/>
    </row>
    <row r="18" spans="1:44" x14ac:dyDescent="0.2">
      <c r="A18" s="386">
        <v>14</v>
      </c>
      <c r="H18" s="452" t="str">
        <f>MID(VstupHlavička!$B$3,1,1)</f>
        <v>3</v>
      </c>
      <c r="I18" s="452" t="str">
        <f>MID(VstupHlavička!$B$3,2,1)</f>
        <v>1</v>
      </c>
      <c r="J18" s="452" t="str">
        <f>MID(VstupHlavička!$B$3,3,1)</f>
        <v>6</v>
      </c>
      <c r="K18" s="452" t="str">
        <f>MID(VstupHlavička!$B$3,4,1)</f>
        <v>4</v>
      </c>
      <c r="L18" s="452" t="str">
        <f>MID(VstupHlavička!$B$3,5,1)</f>
        <v>6</v>
      </c>
      <c r="M18" s="452" t="str">
        <f>MID(VstupHlavička!$B$3,6,1)</f>
        <v>7</v>
      </c>
      <c r="N18" s="452" t="str">
        <f>MID(VstupHlavička!$B$3,7,1)</f>
        <v>5</v>
      </c>
      <c r="O18" s="452" t="str">
        <f>MID(VstupHlavička!$B$3,8,1)</f>
        <v>1</v>
      </c>
      <c r="P18" s="387"/>
      <c r="Q18" s="387"/>
      <c r="R18" s="387"/>
      <c r="S18" s="527"/>
      <c r="T18" s="387"/>
      <c r="U18" s="387" t="str">
        <f>IF(VLOOKUP($A18,PrekladHlav!$A:$H,1)=$A18,VLOOKUP($A18,PrekladHlav!$A:$H,SUVAHAVUJ!B1),0)</f>
        <v xml:space="preserve"> - priebežná</v>
      </c>
      <c r="V18" s="389"/>
      <c r="W18" s="387"/>
      <c r="X18" s="387"/>
      <c r="Y18" s="387"/>
      <c r="Z18" s="389"/>
      <c r="AA18" s="398"/>
      <c r="AB18" s="389"/>
      <c r="AC18" s="389"/>
      <c r="AD18" s="389"/>
      <c r="AE18" s="387"/>
      <c r="AF18" s="387"/>
      <c r="AG18" s="387"/>
      <c r="AH18" s="387"/>
      <c r="AI18" s="387"/>
      <c r="AJ18" s="387"/>
      <c r="AK18" s="387"/>
      <c r="AL18" s="387"/>
      <c r="AM18" s="387"/>
      <c r="AN18" s="387"/>
      <c r="AO18" s="387"/>
      <c r="AP18" s="387"/>
      <c r="AQ18" s="387"/>
      <c r="AR18" s="387"/>
    </row>
    <row r="19" spans="1:44" x14ac:dyDescent="0.2">
      <c r="A19" s="386">
        <v>5</v>
      </c>
      <c r="H19" s="387"/>
      <c r="I19" s="387"/>
      <c r="J19" s="387"/>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737" t="str">
        <f>IF(VLOOKUP($A19,PrekladHlav!$A:$H,1)=$A19,VLOOKUP($A19,PrekladHlav!$A:$H,SUVAHAVUJ!B1),0)</f>
        <v>Bezprostredne predchádzajúce obdobie</v>
      </c>
      <c r="AI19" s="737"/>
      <c r="AJ19" s="737"/>
      <c r="AK19" s="737"/>
      <c r="AL19" s="737"/>
      <c r="AM19" s="737"/>
      <c r="AN19" s="737"/>
      <c r="AO19" s="737"/>
      <c r="AP19" s="737"/>
      <c r="AQ19" s="387"/>
      <c r="AR19" s="387"/>
    </row>
    <row r="20" spans="1:44" x14ac:dyDescent="0.2">
      <c r="A20" s="386">
        <v>17</v>
      </c>
      <c r="H20" s="392" t="s">
        <v>1497</v>
      </c>
      <c r="I20" s="387"/>
      <c r="J20" s="387"/>
      <c r="K20" s="387"/>
      <c r="L20" s="387"/>
      <c r="M20" s="387"/>
      <c r="N20" s="387"/>
      <c r="O20" s="387"/>
      <c r="P20" s="387"/>
      <c r="Q20" s="387"/>
      <c r="R20" s="387"/>
      <c r="S20" s="392" t="str">
        <f>IF(VLOOKUP($A20,PrekladHlav!$A:$H,1)=$A20,VLOOKUP($A20,PrekladHlav!$A:$H,SUVAHAVUJ!B1),0)</f>
        <v>(vyznačí sa</v>
      </c>
      <c r="T20" s="387"/>
      <c r="U20" s="387"/>
      <c r="V20" s="387"/>
      <c r="W20" s="452" t="s">
        <v>913</v>
      </c>
      <c r="X20" s="399" t="s">
        <v>3094</v>
      </c>
      <c r="Y20" s="387"/>
      <c r="Z20" s="389"/>
      <c r="AA20" s="398"/>
      <c r="AB20" s="387"/>
      <c r="AC20" s="387"/>
      <c r="AD20" s="387"/>
      <c r="AE20" s="387"/>
      <c r="AF20" s="387"/>
      <c r="AG20" s="387"/>
      <c r="AH20" s="737"/>
      <c r="AI20" s="737"/>
      <c r="AJ20" s="737"/>
      <c r="AK20" s="737"/>
      <c r="AL20" s="737"/>
      <c r="AM20" s="737"/>
      <c r="AN20" s="737"/>
      <c r="AO20" s="737"/>
      <c r="AP20" s="737"/>
      <c r="AQ20" s="387"/>
      <c r="AR20" s="387"/>
    </row>
    <row r="21" spans="1:44" x14ac:dyDescent="0.2">
      <c r="H21" s="452" t="str">
        <f>MID(VstupHlavička!$B$4,1,1)</f>
        <v>N</v>
      </c>
      <c r="I21" s="452" t="str">
        <f>MID(VstupHlavička!$B$4,2,1)</f>
        <v>e</v>
      </c>
      <c r="J21" s="387" t="s">
        <v>895</v>
      </c>
      <c r="K21" s="452" t="str">
        <f>MID(VstupHlavička!$B$4,3,1)</f>
        <v>š</v>
      </c>
      <c r="L21" s="452" t="str">
        <f>MID(VstupHlavička!$B$4,4,1)</f>
        <v>p</v>
      </c>
      <c r="M21" s="387" t="s">
        <v>895</v>
      </c>
      <c r="N21" s="452" t="str">
        <f>MID(VstupHlavička!$B$4,5,1)</f>
        <v>e</v>
      </c>
      <c r="O21" s="387"/>
      <c r="P21" s="387"/>
      <c r="Q21" s="387"/>
      <c r="R21" s="387"/>
      <c r="S21" s="387"/>
      <c r="T21" s="387"/>
      <c r="U21" s="387"/>
      <c r="V21" s="387"/>
      <c r="W21" s="387"/>
      <c r="X21" s="387"/>
      <c r="Y21" s="387"/>
      <c r="Z21" s="387"/>
      <c r="AA21" s="387"/>
      <c r="AB21" s="387"/>
      <c r="AC21" s="387"/>
      <c r="AD21" s="387"/>
      <c r="AE21" s="387"/>
      <c r="AF21" s="387"/>
      <c r="AG21" s="387"/>
      <c r="AH21" s="737"/>
      <c r="AI21" s="737"/>
      <c r="AJ21" s="737"/>
      <c r="AK21" s="737"/>
      <c r="AL21" s="737"/>
      <c r="AM21" s="737"/>
      <c r="AN21" s="737"/>
      <c r="AO21" s="737"/>
      <c r="AP21" s="737"/>
      <c r="AQ21" s="387"/>
      <c r="AR21" s="387"/>
    </row>
    <row r="22" spans="1:44" x14ac:dyDescent="0.2">
      <c r="A22" s="386">
        <v>10</v>
      </c>
      <c r="B22" s="386">
        <v>11</v>
      </c>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92" t="str">
        <f>IF(VLOOKUP($A22,PrekladHlav!$A:$H,1)=$A22,VLOOKUP($A22,PrekladHlav!$A:$H,SUVAHAVUJ!B1),0)</f>
        <v>mesiac</v>
      </c>
      <c r="AK22" s="392"/>
      <c r="AL22" s="392"/>
      <c r="AM22" s="392" t="str">
        <f>IF(VLOOKUP($B22,PrekladHlav!$A:$H,1)=$B22,VLOOKUP($B22,PrekladHlav!$A:$H,SUVAHAVUJ!B1),0)</f>
        <v>rok</v>
      </c>
      <c r="AN22" s="392"/>
      <c r="AO22" s="392"/>
      <c r="AP22" s="387"/>
      <c r="AQ22" s="387"/>
      <c r="AR22" s="387"/>
    </row>
    <row r="23" spans="1:44" x14ac:dyDescent="0.2">
      <c r="A23" s="386">
        <v>22</v>
      </c>
      <c r="H23" s="387"/>
      <c r="I23" s="387"/>
      <c r="J23" s="387"/>
      <c r="K23" s="387"/>
      <c r="L23" s="387"/>
      <c r="M23" s="387"/>
      <c r="N23" s="387"/>
      <c r="O23" s="387"/>
      <c r="P23" s="387"/>
      <c r="Q23" s="387"/>
      <c r="R23" s="398"/>
      <c r="S23" s="387"/>
      <c r="T23" s="387"/>
      <c r="U23" s="389"/>
      <c r="V23" s="387"/>
      <c r="W23" s="387"/>
      <c r="X23" s="387"/>
      <c r="Y23" s="389"/>
      <c r="Z23" s="398"/>
      <c r="AA23" s="389"/>
      <c r="AB23" s="389"/>
      <c r="AC23" s="389"/>
      <c r="AD23" s="387"/>
      <c r="AE23" s="387"/>
      <c r="AF23" s="387"/>
      <c r="AG23" s="387"/>
      <c r="AH23" s="397" t="str">
        <f>IF(VLOOKUP($A23,PrekladHlav!$A:$H,1)=$A23,VLOOKUP($A23,PrekladHlav!$A:$H,SUVAHAVUJ!B1),0)</f>
        <v>od</v>
      </c>
      <c r="AI23" s="387"/>
      <c r="AJ23" s="514" t="s">
        <v>880</v>
      </c>
      <c r="AK23" s="514" t="s">
        <v>882</v>
      </c>
      <c r="AL23" s="392"/>
      <c r="AM23" s="514" t="s">
        <v>883</v>
      </c>
      <c r="AN23" s="514" t="s">
        <v>880</v>
      </c>
      <c r="AO23" s="514" t="s">
        <v>882</v>
      </c>
      <c r="AP23" s="514">
        <v>4</v>
      </c>
      <c r="AQ23" s="387"/>
      <c r="AR23" s="387"/>
    </row>
    <row r="24" spans="1:44" x14ac:dyDescent="0.2">
      <c r="A24" s="386">
        <v>23</v>
      </c>
      <c r="H24" s="387"/>
      <c r="I24" s="387"/>
      <c r="J24" s="387"/>
      <c r="K24" s="387"/>
      <c r="L24" s="387"/>
      <c r="M24" s="387"/>
      <c r="N24" s="387"/>
      <c r="O24" s="387"/>
      <c r="P24" s="387"/>
      <c r="Q24" s="387"/>
      <c r="R24" s="387"/>
      <c r="S24" s="387"/>
      <c r="T24" s="387"/>
      <c r="U24" s="387"/>
      <c r="V24" s="387"/>
      <c r="W24" s="387"/>
      <c r="X24" s="387"/>
      <c r="Y24" s="387"/>
      <c r="Z24" s="387"/>
      <c r="AA24" s="387"/>
      <c r="AB24" s="389"/>
      <c r="AC24" s="389"/>
      <c r="AD24" s="387"/>
      <c r="AE24" s="387"/>
      <c r="AF24" s="387"/>
      <c r="AG24" s="387"/>
      <c r="AH24" s="397" t="str">
        <f>IF(VLOOKUP($A24,PrekladHlav!$A:$H,1)=$A24,VLOOKUP($A24,PrekladHlav!$A:$H,SUVAHAVUJ!B1),0)</f>
        <v>do</v>
      </c>
      <c r="AI24" s="387"/>
      <c r="AJ24" s="514" t="s">
        <v>882</v>
      </c>
      <c r="AK24" s="514" t="s">
        <v>883</v>
      </c>
      <c r="AL24" s="392"/>
      <c r="AM24" s="514" t="s">
        <v>883</v>
      </c>
      <c r="AN24" s="514" t="s">
        <v>880</v>
      </c>
      <c r="AO24" s="514" t="s">
        <v>882</v>
      </c>
      <c r="AP24" s="514">
        <v>4</v>
      </c>
      <c r="AQ24" s="387"/>
      <c r="AR24" s="387"/>
    </row>
    <row r="25" spans="1:44" x14ac:dyDescent="0.2">
      <c r="A25" s="386">
        <v>18</v>
      </c>
      <c r="H25" s="392" t="str">
        <f>IF(VLOOKUP($A25,PrekladHlav!$A:$H,1)=$A25,VLOOKUP($A25,PrekladHlav!$A:$H,SUVAHAVUJ!B1),0)</f>
        <v>Priložené súčasti účtovej závierky</v>
      </c>
      <c r="I25" s="387"/>
      <c r="J25" s="387"/>
      <c r="K25" s="387"/>
      <c r="L25" s="387"/>
      <c r="M25" s="387"/>
      <c r="N25" s="387"/>
      <c r="O25" s="387"/>
      <c r="P25" s="387"/>
      <c r="Q25" s="387"/>
      <c r="R25" s="387"/>
      <c r="S25" s="387"/>
      <c r="T25" s="387"/>
      <c r="U25" s="387"/>
      <c r="V25" s="387"/>
      <c r="W25" s="387"/>
      <c r="X25" s="387"/>
      <c r="Y25" s="387"/>
      <c r="Z25" s="387"/>
      <c r="AA25" s="387"/>
      <c r="AB25" s="389"/>
      <c r="AC25" s="389"/>
      <c r="AD25" s="387"/>
      <c r="AE25" s="387"/>
      <c r="AF25" s="387"/>
      <c r="AG25" s="387"/>
      <c r="AH25" s="392"/>
      <c r="AI25" s="387"/>
      <c r="AJ25" s="390"/>
      <c r="AK25" s="390"/>
      <c r="AL25" s="392"/>
      <c r="AM25" s="390"/>
      <c r="AN25" s="390"/>
      <c r="AO25" s="390"/>
      <c r="AP25" s="390"/>
      <c r="AQ25" s="387"/>
      <c r="AR25" s="387"/>
    </row>
    <row r="26" spans="1:44" x14ac:dyDescent="0.2">
      <c r="A26" s="386">
        <v>19</v>
      </c>
      <c r="B26" s="386">
        <v>20</v>
      </c>
      <c r="C26" s="386">
        <v>21</v>
      </c>
      <c r="H26" s="392"/>
      <c r="I26" s="527" t="s">
        <v>913</v>
      </c>
      <c r="J26" s="387" t="str">
        <f>IF(VLOOKUP($A26,PrekladHlav!$A:$H,1)=$A26,VLOOKUP($A26,PrekladHlav!$A:$H,SUVAHAVUJ!B1),0)</f>
        <v>Súvaha (Úč POD 1-01)</v>
      </c>
      <c r="K26" s="387"/>
      <c r="L26" s="387"/>
      <c r="M26" s="387"/>
      <c r="N26" s="387"/>
      <c r="O26" s="387"/>
      <c r="P26" s="387"/>
      <c r="Q26" s="387"/>
      <c r="R26" s="527" t="s">
        <v>913</v>
      </c>
      <c r="S26" s="387" t="str">
        <f>IF(VLOOKUP($B26,PrekladHlav!$A:$H,1)=$B26,VLOOKUP($B26,PrekladHlav!$A:$H,SUVAHAVUJ!B1),0)</f>
        <v>Výkaz ziskov a strát(Úč POD 2-01)</v>
      </c>
      <c r="T26" s="387"/>
      <c r="U26" s="387"/>
      <c r="V26" s="387"/>
      <c r="W26" s="387"/>
      <c r="X26" s="387"/>
      <c r="Y26" s="387"/>
      <c r="Z26" s="387"/>
      <c r="AA26" s="387"/>
      <c r="AB26" s="389"/>
      <c r="AC26" s="389"/>
      <c r="AD26" s="387"/>
      <c r="AE26" s="527" t="s">
        <v>913</v>
      </c>
      <c r="AF26" s="387" t="str">
        <f>IF(VLOOKUP($C26,PrekladHlav!$A:$H,1)=$C26,VLOOKUP($C26,PrekladHlav!$A:$H,SUVAHAVUJ!B1),0)</f>
        <v>Poznámky (Úč POD 3-01)</v>
      </c>
      <c r="AG26" s="387"/>
      <c r="AH26" s="392"/>
      <c r="AI26" s="387"/>
      <c r="AJ26" s="390"/>
      <c r="AK26" s="390"/>
      <c r="AL26" s="392"/>
      <c r="AM26" s="390"/>
      <c r="AN26" s="390"/>
      <c r="AO26" s="390"/>
      <c r="AP26" s="390"/>
      <c r="AQ26" s="387"/>
      <c r="AR26" s="387"/>
    </row>
    <row r="27" spans="1:44" x14ac:dyDescent="0.2">
      <c r="H27" s="387"/>
      <c r="I27" s="387"/>
      <c r="J27" s="387"/>
      <c r="K27" s="387"/>
      <c r="L27" s="387"/>
      <c r="M27" s="387"/>
      <c r="N27" s="387"/>
      <c r="O27" s="387"/>
      <c r="P27" s="387"/>
      <c r="Q27" s="387"/>
      <c r="R27" s="387"/>
      <c r="S27" s="387"/>
      <c r="T27" s="387"/>
      <c r="U27" s="387"/>
      <c r="V27" s="387"/>
      <c r="W27" s="387"/>
      <c r="X27" s="387"/>
      <c r="Y27" s="387"/>
      <c r="Z27" s="387"/>
      <c r="AA27" s="387"/>
      <c r="AB27" s="389"/>
      <c r="AC27" s="389"/>
      <c r="AD27" s="387"/>
      <c r="AE27" s="387"/>
      <c r="AF27" s="387"/>
      <c r="AG27" s="387"/>
      <c r="AH27" s="392"/>
      <c r="AI27" s="387"/>
      <c r="AJ27" s="390"/>
      <c r="AK27" s="390"/>
      <c r="AL27" s="392"/>
      <c r="AM27" s="390"/>
      <c r="AN27" s="390"/>
      <c r="AO27" s="390"/>
      <c r="AP27" s="390"/>
      <c r="AQ27" s="387"/>
      <c r="AR27" s="387"/>
    </row>
    <row r="28" spans="1:44" x14ac:dyDescent="0.2">
      <c r="H28" s="387"/>
      <c r="I28" s="387"/>
      <c r="J28" s="387"/>
      <c r="K28" s="387"/>
      <c r="L28" s="387"/>
      <c r="M28" s="387"/>
      <c r="N28" s="387"/>
      <c r="O28" s="387"/>
      <c r="P28" s="387"/>
      <c r="Q28" s="387"/>
      <c r="R28" s="387"/>
      <c r="S28" s="387"/>
      <c r="T28" s="387"/>
      <c r="U28" s="387"/>
      <c r="V28" s="387"/>
      <c r="W28" s="387"/>
      <c r="X28" s="387"/>
      <c r="Y28" s="387"/>
      <c r="Z28" s="387"/>
      <c r="AA28" s="387"/>
      <c r="AB28" s="389"/>
      <c r="AC28" s="389"/>
      <c r="AD28" s="387"/>
      <c r="AE28" s="387"/>
      <c r="AF28" s="387"/>
      <c r="AG28" s="387"/>
      <c r="AH28" s="392"/>
      <c r="AI28" s="387"/>
      <c r="AJ28" s="390"/>
      <c r="AK28" s="390"/>
      <c r="AL28" s="392"/>
      <c r="AM28" s="390"/>
      <c r="AN28" s="390"/>
      <c r="AO28" s="390"/>
      <c r="AP28" s="390"/>
      <c r="AQ28" s="387"/>
      <c r="AR28" s="387"/>
    </row>
    <row r="29" spans="1:44" x14ac:dyDescent="0.2">
      <c r="A29" s="386">
        <v>24</v>
      </c>
      <c r="H29" s="392" t="str">
        <f>IF(VLOOKUP($A29,PrekladHlav!$A:$H,1)=$A29,VLOOKUP($A29,PrekladHlav!$A:$H,SUVAHAVUJ!$B$1),0)</f>
        <v>Obchodné meno (názov) účtovnej jednotky</v>
      </c>
      <c r="I29" s="387"/>
      <c r="J29" s="387"/>
      <c r="K29" s="387"/>
      <c r="L29" s="387"/>
      <c r="M29" s="387"/>
      <c r="N29" s="387"/>
      <c r="O29" s="387"/>
      <c r="P29" s="387"/>
      <c r="Q29" s="387"/>
      <c r="R29" s="387"/>
      <c r="S29" s="387"/>
      <c r="T29" s="387"/>
      <c r="U29" s="387"/>
      <c r="V29" s="387"/>
      <c r="W29" s="387"/>
      <c r="X29" s="387"/>
      <c r="Y29" s="387"/>
      <c r="Z29" s="387"/>
      <c r="AA29" s="387"/>
      <c r="AB29" s="387"/>
      <c r="AC29" s="387"/>
      <c r="AD29" s="387"/>
      <c r="AE29" s="387"/>
      <c r="AF29" s="387"/>
      <c r="AG29" s="387"/>
      <c r="AH29" s="387"/>
      <c r="AI29" s="387"/>
      <c r="AJ29" s="387"/>
      <c r="AK29" s="387"/>
      <c r="AL29" s="387"/>
      <c r="AM29" s="387"/>
      <c r="AN29" s="387"/>
      <c r="AO29" s="387"/>
      <c r="AP29" s="387"/>
      <c r="AQ29" s="387"/>
      <c r="AR29" s="387"/>
    </row>
    <row r="30" spans="1:44" x14ac:dyDescent="0.2">
      <c r="H30" s="452" t="str">
        <f>MID(VstupHlavička!$B$5,1,1)</f>
        <v>H</v>
      </c>
      <c r="I30" s="452" t="str">
        <f>MID(VstupHlavička!$B$5,2,1)</f>
        <v>A</v>
      </c>
      <c r="J30" s="452" t="str">
        <f>MID(VstupHlavička!$B$5,3,1)</f>
        <v>S</v>
      </c>
      <c r="K30" s="452" t="str">
        <f>MID(VstupHlavička!$B$5,4,1)</f>
        <v>T</v>
      </c>
      <c r="L30" s="452" t="str">
        <f>MID(VstupHlavička!$B$5,5,1)</f>
        <v>A</v>
      </c>
      <c r="M30" s="452" t="str">
        <f>MID(VstupHlavička!$B$5,6,1)</f>
        <v>,</v>
      </c>
      <c r="N30" s="452" t="str">
        <f>MID(VstupHlavička!$B$5,7,1)</f>
        <v xml:space="preserve"> </v>
      </c>
      <c r="O30" s="452" t="str">
        <f>MID(VstupHlavička!$B$5,8,1)</f>
        <v>s</v>
      </c>
      <c r="P30" s="452" t="str">
        <f>MID(VstupHlavička!$B$5,9,1)</f>
        <v>.</v>
      </c>
      <c r="Q30" s="452" t="str">
        <f>MID(VstupHlavička!$B$5,10,1)</f>
        <v>r</v>
      </c>
      <c r="R30" s="452" t="str">
        <f>MID(VstupHlavička!$B$5,11,1)</f>
        <v>.</v>
      </c>
      <c r="S30" s="452" t="str">
        <f>MID(VstupHlavička!$B$5,12,1)</f>
        <v>o</v>
      </c>
      <c r="T30" s="452" t="str">
        <f>MID(VstupHlavička!$B$5,13,1)</f>
        <v>.</v>
      </c>
      <c r="U30" s="452" t="str">
        <f>MID(VstupHlavička!$B$5,14,1)</f>
        <v/>
      </c>
      <c r="V30" s="452" t="str">
        <f>MID(VstupHlavička!$B$5,15,1)</f>
        <v/>
      </c>
      <c r="W30" s="452" t="str">
        <f>MID(VstupHlavička!$B$5,16,1)</f>
        <v/>
      </c>
      <c r="X30" s="452" t="str">
        <f>MID(VstupHlavička!$B$5,17,1)</f>
        <v/>
      </c>
      <c r="Y30" s="452" t="str">
        <f>MID(VstupHlavička!$B$5,18,1)</f>
        <v/>
      </c>
      <c r="Z30" s="452" t="str">
        <f>MID(VstupHlavička!$B$5,19,1)</f>
        <v/>
      </c>
      <c r="AA30" s="452" t="str">
        <f>MID(VstupHlavička!$B$5,20,1)</f>
        <v/>
      </c>
      <c r="AB30" s="452" t="str">
        <f>MID(VstupHlavička!$B$5,21,1)</f>
        <v/>
      </c>
      <c r="AC30" s="452" t="str">
        <f>MID(VstupHlavička!$B$5,22,1)</f>
        <v/>
      </c>
      <c r="AD30" s="452" t="str">
        <f>MID(VstupHlavička!$B$5,23,1)</f>
        <v/>
      </c>
      <c r="AE30" s="452" t="str">
        <f>MID(VstupHlavička!$B$5,24,1)</f>
        <v/>
      </c>
      <c r="AF30" s="452" t="str">
        <f>MID(VstupHlavička!$B$5,25,1)</f>
        <v/>
      </c>
      <c r="AG30" s="452" t="str">
        <f>MID(VstupHlavička!$B$5,26,1)</f>
        <v/>
      </c>
      <c r="AH30" s="452" t="str">
        <f>MID(VstupHlavička!$B$5,27,1)</f>
        <v/>
      </c>
      <c r="AI30" s="452" t="str">
        <f>MID(VstupHlavička!$B$5,28,1)</f>
        <v/>
      </c>
      <c r="AJ30" s="452" t="str">
        <f>MID(VstupHlavička!$B$5,29,1)</f>
        <v/>
      </c>
      <c r="AK30" s="452" t="str">
        <f>MID(VstupHlavička!$B$5,30,1)</f>
        <v/>
      </c>
      <c r="AL30" s="452" t="str">
        <f>MID(VstupHlavička!$B$5,31,1)</f>
        <v/>
      </c>
      <c r="AM30" s="452" t="str">
        <f>MID(VstupHlavička!$B$5,32,1)</f>
        <v/>
      </c>
      <c r="AN30" s="452" t="str">
        <f>MID(VstupHlavička!$B$5,33,1)</f>
        <v/>
      </c>
      <c r="AO30" s="452" t="str">
        <f>MID(VstupHlavička!$B$5,34,1)</f>
        <v/>
      </c>
      <c r="AP30" s="452" t="str">
        <f>MID(VstupHlavička!$B$5,35,1)</f>
        <v/>
      </c>
      <c r="AQ30" s="452" t="str">
        <f>MID(VstupHlavička!$B$5,36,1)</f>
        <v/>
      </c>
      <c r="AR30" s="387"/>
    </row>
    <row r="31" spans="1:44" x14ac:dyDescent="0.2">
      <c r="H31" s="452" t="str">
        <f>MID(VstupHlavička!$B$5,37,1)</f>
        <v/>
      </c>
      <c r="I31" s="452" t="str">
        <f>MID(VstupHlavička!$B$5,38,1)</f>
        <v/>
      </c>
      <c r="J31" s="452" t="str">
        <f>MID(VstupHlavička!$B$5,39,1)</f>
        <v/>
      </c>
      <c r="K31" s="452" t="str">
        <f>MID(VstupHlavička!$B$5,40,1)</f>
        <v/>
      </c>
      <c r="L31" s="452" t="str">
        <f>MID(VstupHlavička!$B$5,41,1)</f>
        <v/>
      </c>
      <c r="M31" s="452" t="str">
        <f>MID(VstupHlavička!$B$5,42,1)</f>
        <v/>
      </c>
      <c r="N31" s="452" t="str">
        <f>MID(VstupHlavička!$B$5,43,1)</f>
        <v/>
      </c>
      <c r="O31" s="452" t="str">
        <f>MID(VstupHlavička!$B$5,44,1)</f>
        <v/>
      </c>
      <c r="P31" s="452" t="str">
        <f>MID(VstupHlavička!$B$5,45,1)</f>
        <v/>
      </c>
      <c r="Q31" s="452" t="str">
        <f>MID(VstupHlavička!$B$5,46,1)</f>
        <v/>
      </c>
      <c r="R31" s="452" t="str">
        <f>MID(VstupHlavička!$B$5,47,1)</f>
        <v/>
      </c>
      <c r="S31" s="452" t="str">
        <f>MID(VstupHlavička!$B$5,48,1)</f>
        <v/>
      </c>
      <c r="T31" s="452" t="str">
        <f>MID(VstupHlavička!$B$5,49,1)</f>
        <v/>
      </c>
      <c r="U31" s="452" t="str">
        <f>MID(VstupHlavička!$B$5,50,1)</f>
        <v/>
      </c>
      <c r="V31" s="452" t="str">
        <f>MID(VstupHlavička!$B$5,51,1)</f>
        <v/>
      </c>
      <c r="W31" s="452" t="str">
        <f>MID(VstupHlavička!$B$5,52,1)</f>
        <v/>
      </c>
      <c r="X31" s="452" t="str">
        <f>MID(VstupHlavička!$B$5,53,1)</f>
        <v/>
      </c>
      <c r="Y31" s="452" t="str">
        <f>MID(VstupHlavička!$B$5,54,1)</f>
        <v/>
      </c>
      <c r="Z31" s="452" t="str">
        <f>MID(VstupHlavička!$B$5,55,1)</f>
        <v/>
      </c>
      <c r="AA31" s="452" t="str">
        <f>MID(VstupHlavička!$B$5,56,1)</f>
        <v/>
      </c>
      <c r="AB31" s="452" t="str">
        <f>MID(VstupHlavička!$B$5,57,1)</f>
        <v/>
      </c>
      <c r="AC31" s="452" t="str">
        <f>MID(VstupHlavička!$B$5,58,1)</f>
        <v/>
      </c>
      <c r="AD31" s="452" t="str">
        <f>MID(VstupHlavička!$B$5,59,1)</f>
        <v/>
      </c>
      <c r="AE31" s="452" t="str">
        <f>MID(VstupHlavička!$B$5,60,1)</f>
        <v/>
      </c>
      <c r="AF31" s="452" t="str">
        <f>MID(VstupHlavička!$B$5,61,1)</f>
        <v/>
      </c>
      <c r="AG31" s="452" t="str">
        <f>MID(VstupHlavička!$B$5,62,1)</f>
        <v/>
      </c>
      <c r="AH31" s="452" t="str">
        <f>MID(VstupHlavička!$B$5,63,1)</f>
        <v/>
      </c>
      <c r="AI31" s="452" t="str">
        <f>MID(VstupHlavička!$B$5,64,1)</f>
        <v/>
      </c>
      <c r="AJ31" s="452" t="str">
        <f>MID(VstupHlavička!$B$5,65,1)</f>
        <v/>
      </c>
      <c r="AK31" s="452" t="str">
        <f>MID(VstupHlavička!$B$5,66,1)</f>
        <v/>
      </c>
      <c r="AL31" s="452" t="str">
        <f>MID(VstupHlavička!$B$5,67,1)</f>
        <v/>
      </c>
      <c r="AM31" s="452" t="str">
        <f>MID(VstupHlavička!$B$5,68,1)</f>
        <v/>
      </c>
      <c r="AN31" s="452" t="str">
        <f>MID(VstupHlavička!$B$5,69,1)</f>
        <v/>
      </c>
      <c r="AO31" s="452" t="str">
        <f>MID(VstupHlavička!$B$5,70,1)</f>
        <v/>
      </c>
      <c r="AP31" s="452" t="str">
        <f>MID(VstupHlavička!$B$5,71,1)</f>
        <v/>
      </c>
      <c r="AQ31" s="452" t="str">
        <f>MID(VstupHlavička!$B$5,72,1)</f>
        <v/>
      </c>
      <c r="AR31" s="387"/>
    </row>
    <row r="32" spans="1:44" x14ac:dyDescent="0.2">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c r="AH32" s="387"/>
      <c r="AI32" s="387"/>
      <c r="AJ32" s="387"/>
      <c r="AK32" s="387"/>
      <c r="AL32" s="387"/>
      <c r="AM32" s="387"/>
      <c r="AN32" s="387"/>
      <c r="AO32" s="387"/>
      <c r="AP32" s="387"/>
      <c r="AQ32" s="387"/>
      <c r="AR32" s="387"/>
    </row>
    <row r="33" spans="1:44" x14ac:dyDescent="0.2">
      <c r="A33" s="386">
        <v>25</v>
      </c>
      <c r="H33" s="392" t="str">
        <f>IF(VLOOKUP($A33,PrekladHlav!$A:$H,1)=$A33,VLOOKUP($A33,PrekladHlav!$A:$H,SUVAHAVUJ!$B$1),0)</f>
        <v>Sídlo účtovnej jednotky, ulica a číslo</v>
      </c>
      <c r="I33" s="387"/>
      <c r="J33" s="387"/>
      <c r="K33" s="387"/>
      <c r="L33" s="387"/>
      <c r="M33" s="387"/>
      <c r="N33" s="387"/>
      <c r="O33" s="387"/>
      <c r="P33" s="387"/>
      <c r="Q33" s="387"/>
      <c r="R33" s="387"/>
      <c r="S33" s="387"/>
      <c r="T33" s="387"/>
      <c r="U33" s="387"/>
      <c r="V33" s="387"/>
      <c r="W33" s="387"/>
      <c r="X33" s="387"/>
      <c r="Y33" s="387"/>
      <c r="Z33" s="387"/>
      <c r="AA33" s="387"/>
      <c r="AB33" s="387"/>
      <c r="AC33" s="387"/>
      <c r="AD33" s="387"/>
      <c r="AE33" s="387"/>
      <c r="AF33" s="387"/>
      <c r="AG33" s="387"/>
      <c r="AH33" s="387"/>
      <c r="AI33" s="387"/>
      <c r="AJ33" s="387"/>
      <c r="AK33" s="387"/>
      <c r="AL33" s="387"/>
      <c r="AM33" s="387"/>
      <c r="AN33" s="387"/>
      <c r="AO33" s="387"/>
      <c r="AP33" s="387"/>
      <c r="AQ33" s="387"/>
      <c r="AR33" s="387"/>
    </row>
    <row r="34" spans="1:44" x14ac:dyDescent="0.2">
      <c r="H34" s="452" t="str">
        <f>MID(VstupHlavička!$B$6,1,1)</f>
        <v>B</v>
      </c>
      <c r="I34" s="452" t="str">
        <f>MID(VstupHlavička!$B$6,2,1)</f>
        <v>y</v>
      </c>
      <c r="J34" s="452" t="str">
        <f>MID(VstupHlavička!$B$6,3,1)</f>
        <v>t</v>
      </c>
      <c r="K34" s="452" t="str">
        <f>MID(VstupHlavička!$B$6,4,1)</f>
        <v>č</v>
      </c>
      <c r="L34" s="452" t="str">
        <f>MID(VstupHlavička!$B$6,5,1)</f>
        <v>i</v>
      </c>
      <c r="M34" s="452" t="str">
        <f>MID(VstupHlavička!$B$6,6,1)</f>
        <v>a</v>
      </c>
      <c r="N34" s="452" t="str">
        <f>MID(VstupHlavička!$B$6,7,1)</f>
        <v>n</v>
      </c>
      <c r="O34" s="452" t="str">
        <f>MID(VstupHlavička!$B$6,8,1)</f>
        <v>s</v>
      </c>
      <c r="P34" s="452" t="str">
        <f>MID(VstupHlavička!$B$6,9,1)</f>
        <v>k</v>
      </c>
      <c r="Q34" s="452" t="str">
        <f>MID(VstupHlavička!$B$6,10,1)</f>
        <v>a</v>
      </c>
      <c r="R34" s="452" t="str">
        <f>MID(VstupHlavička!$B$6,11,1)</f>
        <v xml:space="preserve"> </v>
      </c>
      <c r="S34" s="452" t="str">
        <f>MID(VstupHlavička!$B$6,12,1)</f>
        <v>8</v>
      </c>
      <c r="T34" s="452" t="str">
        <f>MID(VstupHlavička!$B$6,13,1)</f>
        <v>1</v>
      </c>
      <c r="U34" s="452" t="str">
        <f>MID(VstupHlavička!$B$6,14,1)</f>
        <v>4</v>
      </c>
      <c r="V34" s="452" t="str">
        <f>MID(VstupHlavička!$B$6,15,1)</f>
        <v>/</v>
      </c>
      <c r="W34" s="452" t="str">
        <f>MID(VstupHlavička!$B$6,16,1)</f>
        <v>1</v>
      </c>
      <c r="X34" s="452" t="str">
        <f>MID(VstupHlavička!$B$6,17,1)</f>
        <v>3</v>
      </c>
      <c r="Y34" s="452" t="str">
        <f>MID(VstupHlavička!$B$6,18,1)</f>
        <v>1</v>
      </c>
      <c r="Z34" s="452" t="str">
        <f>MID(VstupHlavička!$B$6,19,1)</f>
        <v/>
      </c>
      <c r="AA34" s="452" t="str">
        <f>MID(VstupHlavička!$B$6,20,1)</f>
        <v/>
      </c>
      <c r="AB34" s="452" t="str">
        <f>MID(VstupHlavička!$B$6,21,1)</f>
        <v/>
      </c>
      <c r="AC34" s="452" t="str">
        <f>MID(VstupHlavička!$B$6,22,1)</f>
        <v/>
      </c>
      <c r="AD34" s="452" t="str">
        <f>MID(VstupHlavička!$B$6,23,1)</f>
        <v/>
      </c>
      <c r="AE34" s="452" t="str">
        <f>MID(VstupHlavička!$B$6,24,1)</f>
        <v/>
      </c>
      <c r="AF34" s="452" t="str">
        <f>MID(VstupHlavička!$B$6,25,1)</f>
        <v/>
      </c>
      <c r="AG34" s="452" t="str">
        <f>MID(VstupHlavička!$B$6,26,1)</f>
        <v/>
      </c>
      <c r="AH34" s="452" t="str">
        <f>MID(VstupHlavička!$B$6,27,1)</f>
        <v/>
      </c>
      <c r="AI34" s="452" t="str">
        <f>MID(VstupHlavička!$B$6,28,1)</f>
        <v/>
      </c>
      <c r="AJ34" s="452" t="str">
        <f>MID(VstupHlavička!$B$6,29,1)</f>
        <v/>
      </c>
      <c r="AK34" s="452" t="str">
        <f>MID(VstupHlavička!$B$6,30,1)</f>
        <v/>
      </c>
      <c r="AL34" s="452" t="str">
        <f>MID(VstupHlavička!$B$6,31,1)</f>
        <v/>
      </c>
      <c r="AM34" s="452" t="str">
        <f>MID(VstupHlavička!$B$6,32,1)</f>
        <v/>
      </c>
      <c r="AN34" s="452" t="str">
        <f>MID(VstupHlavička!$B$6,33,1)</f>
        <v/>
      </c>
      <c r="AO34" s="452" t="str">
        <f>MID(VstupHlavička!$B$6,34,1)</f>
        <v/>
      </c>
      <c r="AP34" s="452" t="str">
        <f>MID(VstupHlavička!$B$6,35,1)</f>
        <v/>
      </c>
      <c r="AQ34" s="452" t="str">
        <f>MID(VstupHlavička!$B$6,36,1)</f>
        <v/>
      </c>
      <c r="AR34" s="387"/>
    </row>
    <row r="35" spans="1:44" x14ac:dyDescent="0.2">
      <c r="H35" s="452" t="str">
        <f>MID(VstupHlavička!$B$6,37,1)</f>
        <v/>
      </c>
      <c r="I35" s="452" t="str">
        <f>MID(VstupHlavička!$B$6,38,1)</f>
        <v/>
      </c>
      <c r="J35" s="452" t="str">
        <f>MID(VstupHlavička!$B$6,39,1)</f>
        <v/>
      </c>
      <c r="K35" s="452" t="str">
        <f>MID(VstupHlavička!$B$6,40,1)</f>
        <v/>
      </c>
      <c r="L35" s="452" t="str">
        <f>MID(VstupHlavička!$B$6,41,1)</f>
        <v/>
      </c>
      <c r="M35" s="452" t="str">
        <f>MID(VstupHlavička!$B$6,42,1)</f>
        <v/>
      </c>
      <c r="N35" s="452" t="str">
        <f>MID(VstupHlavička!$B$6,43,1)</f>
        <v/>
      </c>
      <c r="O35" s="452" t="str">
        <f>MID(VstupHlavička!$B$6,44,1)</f>
        <v/>
      </c>
      <c r="P35" s="452" t="str">
        <f>MID(VstupHlavička!$B$6,45,1)</f>
        <v/>
      </c>
      <c r="Q35" s="452" t="str">
        <f>MID(VstupHlavička!$B$6,46,1)</f>
        <v/>
      </c>
      <c r="R35" s="452" t="str">
        <f>MID(VstupHlavička!$B$6,47,1)</f>
        <v/>
      </c>
      <c r="S35" s="452" t="str">
        <f>MID(VstupHlavička!$B$6,48,1)</f>
        <v/>
      </c>
      <c r="T35" s="452" t="str">
        <f>MID(VstupHlavička!$B$6,49,1)</f>
        <v/>
      </c>
      <c r="U35" s="452" t="str">
        <f>MID(VstupHlavička!$B$6,50,1)</f>
        <v/>
      </c>
      <c r="V35" s="452" t="str">
        <f>MID(VstupHlavička!$B$6,51,1)</f>
        <v/>
      </c>
      <c r="W35" s="452" t="str">
        <f>MID(VstupHlavička!$B$6,52,1)</f>
        <v/>
      </c>
      <c r="X35" s="452" t="str">
        <f>MID(VstupHlavička!$B$6,53,1)</f>
        <v/>
      </c>
      <c r="Y35" s="452" t="str">
        <f>MID(VstupHlavička!$B$6,54,1)</f>
        <v/>
      </c>
      <c r="Z35" s="452" t="str">
        <f>MID(VstupHlavička!$B$6,55,1)</f>
        <v/>
      </c>
      <c r="AA35" s="452" t="str">
        <f>MID(VstupHlavička!$B$6,56,1)</f>
        <v/>
      </c>
      <c r="AB35" s="452" t="str">
        <f>MID(VstupHlavička!$B$6,57,1)</f>
        <v/>
      </c>
      <c r="AC35" s="452" t="str">
        <f>MID(VstupHlavička!$B$6,58,1)</f>
        <v/>
      </c>
      <c r="AD35" s="452" t="str">
        <f>MID(VstupHlavička!$B$6,59,1)</f>
        <v/>
      </c>
      <c r="AE35" s="452" t="str">
        <f>MID(VstupHlavička!$B$6,60,1)</f>
        <v/>
      </c>
      <c r="AF35" s="452" t="str">
        <f>MID(VstupHlavička!$B$6,61,1)</f>
        <v/>
      </c>
      <c r="AG35" s="452" t="str">
        <f>MID(VstupHlavička!$B$6,62,1)</f>
        <v/>
      </c>
      <c r="AH35" s="452" t="str">
        <f>MID(VstupHlavička!$B$6,63,1)</f>
        <v/>
      </c>
      <c r="AI35" s="452" t="str">
        <f>MID(VstupHlavička!$B$6,64,1)</f>
        <v/>
      </c>
      <c r="AJ35" s="452" t="str">
        <f>MID(VstupHlavička!$B$6,65,1)</f>
        <v/>
      </c>
      <c r="AK35" s="452" t="str">
        <f>MID(VstupHlavička!$B$6,66,1)</f>
        <v/>
      </c>
      <c r="AL35" s="452" t="str">
        <f>MID(VstupHlavička!$B$6,67,1)</f>
        <v/>
      </c>
      <c r="AM35" s="452" t="str">
        <f>MID(VstupHlavička!$B$6,68,1)</f>
        <v/>
      </c>
      <c r="AN35" s="452" t="str">
        <f>MID(VstupHlavička!$B$6,69,1)</f>
        <v/>
      </c>
      <c r="AO35" s="452" t="str">
        <f>MID(VstupHlavička!$B$6,70,1)</f>
        <v/>
      </c>
      <c r="AP35" s="452" t="str">
        <f>MID(VstupHlavička!$B$6,71,1)</f>
        <v/>
      </c>
      <c r="AQ35" s="452" t="str">
        <f>MID(VstupHlavička!$B$6,72,1)</f>
        <v/>
      </c>
      <c r="AR35" s="387"/>
    </row>
    <row r="36" spans="1:44" x14ac:dyDescent="0.2">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c r="AH36" s="387"/>
      <c r="AI36" s="387"/>
      <c r="AJ36" s="387"/>
      <c r="AK36" s="387"/>
      <c r="AL36" s="387"/>
      <c r="AM36" s="387"/>
      <c r="AN36" s="387"/>
      <c r="AO36" s="387"/>
      <c r="AP36" s="387"/>
      <c r="AQ36" s="387"/>
      <c r="AR36" s="387"/>
    </row>
    <row r="37" spans="1:44" x14ac:dyDescent="0.2">
      <c r="A37" s="386">
        <v>26</v>
      </c>
      <c r="B37" s="386">
        <v>27</v>
      </c>
      <c r="H37" s="392" t="str">
        <f>IF(VLOOKUP($A37,PrekladHlav!$A:$H,1)=$A37,VLOOKUP($A37,PrekladHlav!$A:$H,SUVAHAVUJ!$B$1),0)</f>
        <v>PSČ</v>
      </c>
      <c r="I37" s="387"/>
      <c r="J37" s="387"/>
      <c r="K37" s="387"/>
      <c r="L37" s="387"/>
      <c r="M37" s="387"/>
      <c r="N37" s="392" t="str">
        <f>IF(VLOOKUP($B37,PrekladHlav!$A:$H,1)=$B37,VLOOKUP($B37,PrekladHlav!$A:$H,SUVAHAVUJ!B1),0)</f>
        <v>Obec</v>
      </c>
      <c r="O37" s="387"/>
      <c r="P37" s="387"/>
      <c r="Q37" s="387"/>
      <c r="R37" s="387"/>
      <c r="S37" s="387"/>
      <c r="T37" s="387"/>
      <c r="U37" s="387"/>
      <c r="V37" s="387"/>
      <c r="W37" s="387"/>
      <c r="X37" s="387"/>
      <c r="Y37" s="387"/>
      <c r="Z37" s="387"/>
      <c r="AA37" s="387"/>
      <c r="AB37" s="387"/>
      <c r="AC37" s="387"/>
      <c r="AD37" s="387"/>
      <c r="AE37" s="387"/>
      <c r="AF37" s="387"/>
      <c r="AG37" s="387"/>
      <c r="AH37" s="387"/>
      <c r="AI37" s="387"/>
      <c r="AJ37" s="387"/>
      <c r="AK37" s="387"/>
      <c r="AL37" s="387"/>
      <c r="AM37" s="387"/>
      <c r="AN37" s="387"/>
      <c r="AO37" s="387"/>
      <c r="AP37" s="387"/>
      <c r="AQ37" s="387"/>
      <c r="AR37" s="387"/>
    </row>
    <row r="38" spans="1:44" x14ac:dyDescent="0.2">
      <c r="H38" s="452" t="str">
        <f>MID(VstupHlavička!$B$7,1,1)</f>
        <v>0</v>
      </c>
      <c r="I38" s="452" t="str">
        <f>MID(VstupHlavička!$B$7,2,1)</f>
        <v>1</v>
      </c>
      <c r="J38" s="452" t="str">
        <f>MID(VstupHlavička!$B$7,3,1)</f>
        <v>0</v>
      </c>
      <c r="K38" s="452" t="str">
        <f>MID(VstupHlavička!$B$7,4,1)</f>
        <v xml:space="preserve"> </v>
      </c>
      <c r="L38" s="452" t="str">
        <f>MID(VstupHlavička!$B$7,5,1)</f>
        <v>0</v>
      </c>
      <c r="M38" s="400"/>
      <c r="N38" s="452" t="str">
        <f>MID(VstupHlavička!$B$8,1,1)</f>
        <v>Ž</v>
      </c>
      <c r="O38" s="452" t="str">
        <f>MID(VstupHlavička!$B$8,2,1)</f>
        <v>i</v>
      </c>
      <c r="P38" s="452" t="str">
        <f>MID(VstupHlavička!$B$8,3,1)</f>
        <v>l</v>
      </c>
      <c r="Q38" s="452" t="str">
        <f>MID(VstupHlavička!$B$8,4,1)</f>
        <v>i</v>
      </c>
      <c r="R38" s="452" t="str">
        <f>MID(VstupHlavička!$B$8,5,1)</f>
        <v>n</v>
      </c>
      <c r="S38" s="452" t="str">
        <f>MID(VstupHlavička!$B$8,6,1)</f>
        <v>a</v>
      </c>
      <c r="T38" s="452" t="str">
        <f>MID(VstupHlavička!$B$8,7,1)</f>
        <v xml:space="preserve"> </v>
      </c>
      <c r="U38" s="452" t="str">
        <f>MID(VstupHlavička!$B$8,8,1)</f>
        <v>-</v>
      </c>
      <c r="V38" s="452" t="str">
        <f>MID(VstupHlavička!$B$8,9,1)</f>
        <v xml:space="preserve"> </v>
      </c>
      <c r="W38" s="452" t="str">
        <f>MID(VstupHlavička!$B$8,10,1)</f>
        <v>P</v>
      </c>
      <c r="X38" s="452" t="str">
        <f>MID(VstupHlavička!$B$8,11,1)</f>
        <v>o</v>
      </c>
      <c r="Y38" s="452" t="str">
        <f>MID(VstupHlavička!$B$8,12,1)</f>
        <v>v</v>
      </c>
      <c r="Z38" s="452" t="str">
        <f>MID(VstupHlavička!$B$8,13,1)</f>
        <v>a</v>
      </c>
      <c r="AA38" s="452" t="str">
        <f>MID(VstupHlavička!$B$8,14,1)</f>
        <v>ž</v>
      </c>
      <c r="AB38" s="452" t="str">
        <f>MID(VstupHlavička!$B$8,15,1)</f>
        <v>s</v>
      </c>
      <c r="AC38" s="452" t="str">
        <f>MID(VstupHlavička!$B$8,16,1)</f>
        <v>k</v>
      </c>
      <c r="AD38" s="452" t="str">
        <f>MID(VstupHlavička!$B$8,17,1)</f>
        <v>ý</v>
      </c>
      <c r="AE38" s="452" t="str">
        <f>MID(VstupHlavička!$B$8,18,1)</f>
        <v xml:space="preserve"> </v>
      </c>
      <c r="AF38" s="452" t="str">
        <f>MID(VstupHlavička!$B$8,19,1)</f>
        <v>C</v>
      </c>
      <c r="AG38" s="452" t="str">
        <f>MID(VstupHlavička!$B$8,20,1)</f>
        <v>h</v>
      </c>
      <c r="AH38" s="452" t="str">
        <f>MID(VstupHlavička!$B$8,21,1)</f>
        <v>l</v>
      </c>
      <c r="AI38" s="452" t="str">
        <f>MID(VstupHlavička!$B$8,22,1)</f>
        <v>m</v>
      </c>
      <c r="AJ38" s="452" t="str">
        <f>MID(VstupHlavička!$B$8,23,1)</f>
        <v>e</v>
      </c>
      <c r="AK38" s="452" t="str">
        <f>MID(VstupHlavička!$B$8,24,1)</f>
        <v>c</v>
      </c>
      <c r="AL38" s="452" t="str">
        <f>MID(VstupHlavička!$B$8,25,1)</f>
        <v/>
      </c>
      <c r="AM38" s="452" t="str">
        <f>MID(VstupHlavička!$B$8,26,1)</f>
        <v/>
      </c>
      <c r="AN38" s="452" t="str">
        <f>MID(VstupHlavička!$B$8,27,1)</f>
        <v/>
      </c>
      <c r="AO38" s="452" t="str">
        <f>MID(VstupHlavička!$B$8,28,1)</f>
        <v/>
      </c>
      <c r="AP38" s="452" t="str">
        <f>MID(VstupHlavička!$B$8,29,1)</f>
        <v/>
      </c>
      <c r="AQ38" s="452" t="str">
        <f>MID(VstupHlavička!$B$8,30,1)</f>
        <v/>
      </c>
      <c r="AR38" s="387"/>
    </row>
    <row r="39" spans="1:44" x14ac:dyDescent="0.2">
      <c r="H39" s="398"/>
      <c r="I39" s="398"/>
      <c r="J39" s="398"/>
      <c r="K39" s="398"/>
      <c r="L39" s="398"/>
      <c r="M39" s="400"/>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87"/>
    </row>
    <row r="40" spans="1:44" x14ac:dyDescent="0.2">
      <c r="A40" s="386">
        <v>28</v>
      </c>
      <c r="H40" s="392" t="str">
        <f>IF(VLOOKUP($A40,PrekladHlav!$A:$H,1)=$A40,VLOOKUP($A40,PrekladHlav!$A:$H,SUVAHAVUJ!$B$1),0)</f>
        <v>Označenie obchodného registra a číslo zápisu obchodnej spoločnosti</v>
      </c>
      <c r="I40" s="401"/>
      <c r="J40" s="401"/>
      <c r="K40" s="401"/>
      <c r="L40" s="401"/>
      <c r="M40" s="401"/>
      <c r="N40" s="401"/>
      <c r="O40" s="401"/>
      <c r="P40" s="401"/>
      <c r="Q40" s="401"/>
      <c r="R40" s="401"/>
      <c r="S40" s="401"/>
      <c r="T40" s="401"/>
      <c r="U40" s="401"/>
      <c r="V40" s="401"/>
      <c r="W40" s="401"/>
      <c r="X40" s="401"/>
      <c r="Y40" s="401"/>
      <c r="Z40" s="401"/>
      <c r="AA40" s="401"/>
      <c r="AB40" s="401"/>
      <c r="AC40" s="401"/>
      <c r="AD40" s="401"/>
      <c r="AE40" s="401"/>
      <c r="AF40" s="401"/>
      <c r="AG40" s="401"/>
      <c r="AH40" s="401"/>
      <c r="AI40" s="401"/>
      <c r="AJ40" s="401"/>
      <c r="AK40" s="401"/>
      <c r="AL40" s="401"/>
      <c r="AM40" s="398"/>
      <c r="AN40" s="398"/>
      <c r="AO40" s="398"/>
      <c r="AP40" s="398"/>
      <c r="AQ40" s="398"/>
      <c r="AR40" s="387"/>
    </row>
    <row r="41" spans="1:44" x14ac:dyDescent="0.2">
      <c r="H41" s="452" t="str">
        <f>MID(VstupHlavička!$B$15,1,1)</f>
        <v>O</v>
      </c>
      <c r="I41" s="452" t="str">
        <f>MID(VstupHlavička!$B$15,2,1)</f>
        <v>R</v>
      </c>
      <c r="J41" s="452" t="str">
        <f>MID(VstupHlavička!$B$15,3,1)</f>
        <v xml:space="preserve"> </v>
      </c>
      <c r="K41" s="452" t="str">
        <f>MID(VstupHlavička!$B$15,4,1)</f>
        <v>O</v>
      </c>
      <c r="L41" s="452" t="str">
        <f>MID(VstupHlavička!$B$15,5,1)</f>
        <v>S</v>
      </c>
      <c r="M41" s="452" t="str">
        <f>MID(VstupHlavička!$B$15,6,1)</f>
        <v xml:space="preserve"> </v>
      </c>
      <c r="N41" s="452" t="str">
        <f>MID(VstupHlavička!$B$15,7,1)</f>
        <v>Ž</v>
      </c>
      <c r="O41" s="452" t="str">
        <f>MID(VstupHlavička!$B$15,8,1)</f>
        <v>i</v>
      </c>
      <c r="P41" s="452" t="str">
        <f>MID(VstupHlavička!$B$15,9,1)</f>
        <v>l</v>
      </c>
      <c r="Q41" s="452" t="str">
        <f>MID(VstupHlavička!$B$15,10,1)</f>
        <v>i</v>
      </c>
      <c r="R41" s="452" t="str">
        <f>MID(VstupHlavička!$B$15,11,1)</f>
        <v>n</v>
      </c>
      <c r="S41" s="452" t="str">
        <f>MID(VstupHlavička!$B$15,12,1)</f>
        <v>a</v>
      </c>
      <c r="T41" s="452" t="str">
        <f>MID(VstupHlavička!$B$15,13,1)</f>
        <v>,</v>
      </c>
      <c r="U41" s="452" t="str">
        <f>MID(VstupHlavička!$B$15,14,1)</f>
        <v xml:space="preserve"> </v>
      </c>
      <c r="V41" s="452" t="str">
        <f>MID(VstupHlavička!$B$15,15,1)</f>
        <v>v</v>
      </c>
      <c r="W41" s="452" t="str">
        <f>MID(VstupHlavička!$B$15,16,1)</f>
        <v>l</v>
      </c>
      <c r="X41" s="452" t="str">
        <f>MID(VstupHlavička!$B$15,17,1)</f>
        <v>o</v>
      </c>
      <c r="Y41" s="452" t="str">
        <f>MID(VstupHlavička!$B$15,18,1)</f>
        <v>ž</v>
      </c>
      <c r="Z41" s="452" t="str">
        <f>MID(VstupHlavička!$B$15,19,1)</f>
        <v>k</v>
      </c>
      <c r="AA41" s="452" t="str">
        <f>MID(VstupHlavička!$B$15,20,1)</f>
        <v>a</v>
      </c>
      <c r="AB41" s="452" t="str">
        <f>MID(VstupHlavička!$B$15,21,1)</f>
        <v xml:space="preserve"> </v>
      </c>
      <c r="AC41" s="452" t="str">
        <f>MID(VstupHlavička!$B$15,22,1)</f>
        <v>3</v>
      </c>
      <c r="AD41" s="452" t="str">
        <f>MID(VstupHlavička!$B$15,23,1)</f>
        <v>2</v>
      </c>
      <c r="AE41" s="452" t="str">
        <f>MID(VstupHlavička!$B$15,24,1)</f>
        <v>0</v>
      </c>
      <c r="AF41" s="452" t="str">
        <f>MID(VstupHlavička!$B$15,25,1)</f>
        <v>7</v>
      </c>
      <c r="AG41" s="452" t="str">
        <f>MID(VstupHlavička!$B$15,26,1)</f>
        <v>/</v>
      </c>
      <c r="AH41" s="452" t="str">
        <f>MID(VstupHlavička!$B$15,27,1)</f>
        <v>L</v>
      </c>
      <c r="AI41" s="452" t="str">
        <f>MID(VstupHlavička!$B$15,28,1)</f>
        <v>,</v>
      </c>
      <c r="AJ41" s="452" t="str">
        <f>MID(VstupHlavička!$B$15,29,1)</f>
        <v xml:space="preserve"> </v>
      </c>
      <c r="AK41" s="452" t="str">
        <f>MID(VstupHlavička!$B$15,30,1)</f>
        <v>o</v>
      </c>
      <c r="AL41" s="452" t="str">
        <f>MID(VstupHlavička!$B$15,31,1)</f>
        <v>d</v>
      </c>
      <c r="AM41" s="452" t="str">
        <f>MID(VstupHlavička!$B$15,32,1)</f>
        <v>d</v>
      </c>
      <c r="AN41" s="452" t="str">
        <f>MID(VstupHlavička!$B$15,33,1)</f>
        <v>i</v>
      </c>
      <c r="AO41" s="452" t="str">
        <f>MID(VstupHlavička!$B$15,34,1)</f>
        <v>e</v>
      </c>
      <c r="AP41" s="452" t="str">
        <f>MID(VstupHlavička!$B$15,35,1)</f>
        <v>l</v>
      </c>
      <c r="AQ41" s="452" t="str">
        <f>MID(VstupHlavička!$B$15,36,1)</f>
        <v xml:space="preserve"> </v>
      </c>
      <c r="AR41" s="387"/>
    </row>
    <row r="42" spans="1:44" x14ac:dyDescent="0.2">
      <c r="H42" s="452" t="str">
        <f>MID(VstupHlavička!$B$15,37,1)</f>
        <v>S</v>
      </c>
      <c r="I42" s="452" t="str">
        <f>MID(VstupHlavička!$B$15,38,1)</f>
        <v>r</v>
      </c>
      <c r="J42" s="452" t="str">
        <f>MID(VstupHlavička!$B$15,39,1)</f>
        <v>o</v>
      </c>
      <c r="K42" s="452" t="str">
        <f>MID(VstupHlavička!$B$15,40,1)</f>
        <v>.</v>
      </c>
      <c r="L42" s="452" t="str">
        <f>MID(VstupHlavička!$B$15,41,1)</f>
        <v/>
      </c>
      <c r="M42" s="452" t="str">
        <f>MID(VstupHlavička!$B$15,42,1)</f>
        <v/>
      </c>
      <c r="N42" s="452" t="str">
        <f>MID(VstupHlavička!$B$15,43,1)</f>
        <v/>
      </c>
      <c r="O42" s="452" t="str">
        <f>MID(VstupHlavička!$B$15,44,1)</f>
        <v/>
      </c>
      <c r="P42" s="452" t="str">
        <f>MID(VstupHlavička!$B$15,45,1)</f>
        <v/>
      </c>
      <c r="Q42" s="452" t="str">
        <f>MID(VstupHlavička!$B$15,46,1)</f>
        <v/>
      </c>
      <c r="R42" s="452" t="str">
        <f>MID(VstupHlavička!$B$15,47,1)</f>
        <v/>
      </c>
      <c r="S42" s="452" t="str">
        <f>MID(VstupHlavička!$B$15,48,1)</f>
        <v/>
      </c>
      <c r="T42" s="452" t="str">
        <f>MID(VstupHlavička!$B$15,49,1)</f>
        <v/>
      </c>
      <c r="U42" s="452" t="str">
        <f>MID(VstupHlavička!$B$15,50,1)</f>
        <v/>
      </c>
      <c r="V42" s="452" t="str">
        <f>MID(VstupHlavička!$B$15,51,1)</f>
        <v/>
      </c>
      <c r="W42" s="452" t="str">
        <f>MID(VstupHlavička!$B$15,52,1)</f>
        <v/>
      </c>
      <c r="X42" s="452" t="str">
        <f>MID(VstupHlavička!$B$15,53,1)</f>
        <v/>
      </c>
      <c r="Y42" s="452" t="str">
        <f>MID(VstupHlavička!$B$15,54,1)</f>
        <v/>
      </c>
      <c r="Z42" s="452" t="str">
        <f>MID(VstupHlavička!$B$15,55,1)</f>
        <v/>
      </c>
      <c r="AA42" s="452" t="str">
        <f>MID(VstupHlavička!$B$15,56,1)</f>
        <v/>
      </c>
      <c r="AB42" s="452" t="str">
        <f>MID(VstupHlavička!$B$15,57,1)</f>
        <v/>
      </c>
      <c r="AC42" s="452" t="str">
        <f>MID(VstupHlavička!$B$15,58,1)</f>
        <v/>
      </c>
      <c r="AD42" s="452" t="str">
        <f>MID(VstupHlavička!$B$15,59,1)</f>
        <v/>
      </c>
      <c r="AE42" s="452" t="str">
        <f>MID(VstupHlavička!$B$15,60,1)</f>
        <v/>
      </c>
      <c r="AF42" s="452" t="str">
        <f>MID(VstupHlavička!$B$15,61,1)</f>
        <v/>
      </c>
      <c r="AG42" s="452" t="str">
        <f>MID(VstupHlavička!$B$15,62,1)</f>
        <v/>
      </c>
      <c r="AH42" s="452" t="str">
        <f>MID(VstupHlavička!$B$15,63,1)</f>
        <v/>
      </c>
      <c r="AI42" s="452" t="str">
        <f>MID(VstupHlavička!$B$15,64,1)</f>
        <v/>
      </c>
      <c r="AJ42" s="452" t="str">
        <f>MID(VstupHlavička!$B$15,65,1)</f>
        <v/>
      </c>
      <c r="AK42" s="452" t="str">
        <f>MID(VstupHlavička!$B$15,66,1)</f>
        <v/>
      </c>
      <c r="AL42" s="452" t="str">
        <f>MID(VstupHlavička!$B$15,67,1)</f>
        <v/>
      </c>
      <c r="AM42" s="452" t="str">
        <f>MID(VstupHlavička!$B$15,68,1)</f>
        <v/>
      </c>
      <c r="AN42" s="452" t="str">
        <f>MID(VstupHlavička!$B$15,69,1)</f>
        <v/>
      </c>
      <c r="AO42" s="452" t="str">
        <f>MID(VstupHlavička!$B$15,70,1)</f>
        <v/>
      </c>
      <c r="AP42" s="452" t="str">
        <f>MID(VstupHlavička!$B$15,71,1)</f>
        <v/>
      </c>
      <c r="AQ42" s="452" t="str">
        <f>MID(VstupHlavička!$B$15,72,1)</f>
        <v/>
      </c>
      <c r="AR42" s="387"/>
    </row>
    <row r="43" spans="1:44" x14ac:dyDescent="0.2">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c r="AF43" s="387"/>
      <c r="AG43" s="387"/>
      <c r="AH43" s="387"/>
      <c r="AI43" s="387"/>
      <c r="AJ43" s="387"/>
      <c r="AK43" s="387"/>
      <c r="AL43" s="387"/>
      <c r="AM43" s="387"/>
      <c r="AN43" s="387"/>
      <c r="AO43" s="387"/>
      <c r="AP43" s="387"/>
      <c r="AQ43" s="387"/>
      <c r="AR43" s="387"/>
    </row>
    <row r="44" spans="1:44" x14ac:dyDescent="0.2">
      <c r="A44" s="386">
        <v>29</v>
      </c>
      <c r="B44" s="386">
        <v>30</v>
      </c>
      <c r="H44" s="392" t="str">
        <f>IF(VLOOKUP($A44,PrekladHlav!$A:$H,1)=$A44,VLOOKUP($A44,PrekladHlav!$A:$H,SUVAHAVUJ!$B$1),0)</f>
        <v>Telefónne číslo</v>
      </c>
      <c r="I44" s="387"/>
      <c r="J44" s="387"/>
      <c r="K44" s="387"/>
      <c r="L44" s="387"/>
      <c r="M44" s="387"/>
      <c r="N44" s="387"/>
      <c r="O44" s="387"/>
      <c r="P44" s="387"/>
      <c r="Q44" s="387"/>
      <c r="R44" s="387"/>
      <c r="S44" s="387"/>
      <c r="T44" s="387"/>
      <c r="U44" s="387"/>
      <c r="V44" s="387"/>
      <c r="W44" s="387"/>
      <c r="X44" s="392" t="str">
        <f>IF(VLOOKUP($B44,PrekladHlav!$A:$H,1)=$B44,VLOOKUP($B44,PrekladHlav!$A:$H,SUVAHAVUJ!B1),0)</f>
        <v>Faxové číslo</v>
      </c>
      <c r="Y44" s="387"/>
      <c r="Z44" s="387"/>
      <c r="AA44" s="387"/>
      <c r="AB44" s="387"/>
      <c r="AC44" s="387"/>
      <c r="AD44" s="387"/>
      <c r="AE44" s="387"/>
      <c r="AF44" s="387"/>
      <c r="AG44" s="387"/>
      <c r="AH44" s="387"/>
      <c r="AI44" s="387"/>
      <c r="AJ44" s="387"/>
      <c r="AK44" s="387"/>
      <c r="AL44" s="387"/>
      <c r="AM44" s="387"/>
      <c r="AN44" s="387"/>
      <c r="AO44" s="387"/>
      <c r="AP44" s="387"/>
      <c r="AQ44" s="387"/>
      <c r="AR44" s="387"/>
    </row>
    <row r="45" spans="1:44" x14ac:dyDescent="0.2">
      <c r="H45" s="452" t="str">
        <f>MID(VstupHlavička!$B$9,1,1)</f>
        <v>0</v>
      </c>
      <c r="I45" s="452" t="str">
        <f>MID(VstupHlavička!$B$9,2,1)</f>
        <v>4</v>
      </c>
      <c r="J45" s="452" t="str">
        <f>MID(VstupHlavička!$B$9,3,1)</f>
        <v>1</v>
      </c>
      <c r="K45" s="452" t="str">
        <f>MID(VstupHlavička!$B$9,4,1)</f>
        <v xml:space="preserve"> </v>
      </c>
      <c r="L45" s="452" t="str">
        <f>MID(VstupHlavička!$B$9,5,1)</f>
        <v>5</v>
      </c>
      <c r="M45" s="452" t="str">
        <f>MID(VstupHlavička!$B$9,6,1)</f>
        <v>0</v>
      </c>
      <c r="N45" s="452" t="str">
        <f>MID(VstupHlavička!$B$9,7,1)</f>
        <v>3</v>
      </c>
      <c r="O45" s="452" t="str">
        <f>MID(VstupHlavička!$B$9,8,1)</f>
        <v>4</v>
      </c>
      <c r="P45" s="452" t="str">
        <f>MID(VstupHlavička!$B$9,9,1)</f>
        <v>1</v>
      </c>
      <c r="Q45" s="452" t="str">
        <f>MID(VstupHlavička!$B$9,10,1)</f>
        <v>3</v>
      </c>
      <c r="R45" s="452" t="str">
        <f>MID(VstupHlavička!$B$9,11,1)</f>
        <v>4</v>
      </c>
      <c r="S45" s="452" t="str">
        <f>MID(VstupHlavička!$B$9,12,1)</f>
        <v/>
      </c>
      <c r="T45" s="452" t="str">
        <f>MID(VstupHlavička!$B$9,13,1)</f>
        <v/>
      </c>
      <c r="U45" s="452" t="str">
        <f>MID(VstupHlavička!$B$9,14,1)</f>
        <v/>
      </c>
      <c r="V45" s="398"/>
      <c r="W45" s="387"/>
      <c r="X45" s="452" t="str">
        <f>MID(VstupHlavička!$B$10,1,1)</f>
        <v>0</v>
      </c>
      <c r="Y45" s="452" t="str">
        <f>MID(VstupHlavička!$B$10,2,1)</f>
        <v>4</v>
      </c>
      <c r="Z45" s="452" t="str">
        <f>MID(VstupHlavička!$B$10,3,1)</f>
        <v>1</v>
      </c>
      <c r="AA45" s="452" t="str">
        <f>MID(VstupHlavička!$B$10,4,1)</f>
        <v xml:space="preserve"> </v>
      </c>
      <c r="AB45" s="452" t="str">
        <f>MID(VstupHlavička!$B$10,5,1)</f>
        <v>5</v>
      </c>
      <c r="AC45" s="452" t="str">
        <f>MID(VstupHlavička!$B$10,6,1)</f>
        <v>0</v>
      </c>
      <c r="AD45" s="452" t="str">
        <f>MID(VstupHlavička!$B$10,7,1)</f>
        <v>3</v>
      </c>
      <c r="AE45" s="452" t="str">
        <f>MID(VstupHlavička!$B$10,8,1)</f>
        <v>4</v>
      </c>
      <c r="AF45" s="452" t="str">
        <f>MID(VstupHlavička!$B$10,9,1)</f>
        <v>1</v>
      </c>
      <c r="AG45" s="452" t="str">
        <f>MID(VstupHlavička!$B$10,10,1)</f>
        <v>3</v>
      </c>
      <c r="AH45" s="452" t="str">
        <f>MID(VstupHlavička!$B$10,11,1)</f>
        <v>4</v>
      </c>
      <c r="AI45" s="452" t="str">
        <f>MID(VstupHlavička!$B$10,12,1)</f>
        <v/>
      </c>
      <c r="AJ45" s="452" t="str">
        <f>MID(VstupHlavička!$B$10,13,1)</f>
        <v/>
      </c>
      <c r="AK45" s="452" t="str">
        <f>MID(VstupHlavička!$B$10,14,1)</f>
        <v/>
      </c>
      <c r="AL45" s="398"/>
      <c r="AM45" s="400"/>
      <c r="AN45" s="400"/>
      <c r="AO45" s="400"/>
      <c r="AP45" s="400"/>
      <c r="AQ45" s="400"/>
      <c r="AR45" s="387"/>
    </row>
    <row r="46" spans="1:44" x14ac:dyDescent="0.2">
      <c r="H46" s="398"/>
      <c r="I46" s="398"/>
      <c r="J46" s="398"/>
      <c r="K46" s="398"/>
      <c r="L46" s="398"/>
      <c r="M46" s="398"/>
      <c r="N46" s="398"/>
      <c r="O46" s="400"/>
      <c r="P46" s="398"/>
      <c r="Q46" s="398"/>
      <c r="R46" s="398"/>
      <c r="S46" s="398"/>
      <c r="T46" s="398"/>
      <c r="U46" s="398"/>
      <c r="V46" s="398"/>
      <c r="W46" s="398"/>
      <c r="X46" s="398"/>
      <c r="Y46" s="398"/>
      <c r="Z46" s="400"/>
      <c r="AA46" s="398"/>
      <c r="AB46" s="398"/>
      <c r="AC46" s="398"/>
      <c r="AD46" s="398"/>
      <c r="AE46" s="398"/>
      <c r="AF46" s="398"/>
      <c r="AG46" s="398"/>
      <c r="AH46" s="398"/>
      <c r="AI46" s="398"/>
      <c r="AJ46" s="398"/>
      <c r="AK46" s="398"/>
      <c r="AL46" s="398"/>
      <c r="AM46" s="400"/>
      <c r="AN46" s="400"/>
      <c r="AO46" s="400"/>
      <c r="AP46" s="400"/>
      <c r="AQ46" s="400"/>
      <c r="AR46" s="387"/>
    </row>
    <row r="47" spans="1:44" x14ac:dyDescent="0.2">
      <c r="A47" s="386">
        <v>31</v>
      </c>
      <c r="H47" s="392" t="str">
        <f>IF(VLOOKUP($A47,PrekladHlav!$A:$H,1)=$A47,VLOOKUP($A47,PrekladHlav!$A:$H,SUVAHAVUJ!$B$1),0)</f>
        <v>E-mailová adresa</v>
      </c>
      <c r="I47" s="387"/>
      <c r="J47" s="387"/>
      <c r="K47" s="387"/>
      <c r="L47" s="387"/>
      <c r="M47" s="387"/>
      <c r="N47" s="387"/>
      <c r="O47" s="387"/>
      <c r="P47" s="387"/>
      <c r="Q47" s="387"/>
      <c r="R47" s="387"/>
      <c r="S47" s="387"/>
      <c r="T47" s="387"/>
      <c r="U47" s="387"/>
      <c r="V47" s="387"/>
      <c r="W47" s="387"/>
      <c r="X47" s="387"/>
      <c r="Y47" s="387"/>
      <c r="Z47" s="387"/>
      <c r="AA47" s="387"/>
      <c r="AB47" s="387"/>
      <c r="AC47" s="387"/>
      <c r="AD47" s="387"/>
      <c r="AE47" s="387"/>
      <c r="AF47" s="387"/>
      <c r="AG47" s="387"/>
      <c r="AH47" s="387"/>
      <c r="AI47" s="387"/>
      <c r="AJ47" s="387"/>
      <c r="AK47" s="387"/>
      <c r="AL47" s="400"/>
      <c r="AM47" s="400"/>
      <c r="AN47" s="400"/>
      <c r="AO47" s="400"/>
      <c r="AP47" s="400"/>
      <c r="AQ47" s="400"/>
      <c r="AR47" s="387"/>
    </row>
    <row r="48" spans="1:44" x14ac:dyDescent="0.2">
      <c r="H48" s="452" t="str">
        <f>MID(VstupHlavička!$B$11,1,1)</f>
        <v>b</v>
      </c>
      <c r="I48" s="452" t="str">
        <f>MID(VstupHlavička!$B$11,2,1)</f>
        <v>a</v>
      </c>
      <c r="J48" s="452" t="str">
        <f>MID(VstupHlavička!$B$11,3,1)</f>
        <v>c</v>
      </c>
      <c r="K48" s="452" t="str">
        <f>MID(VstupHlavička!$B$11,4,1)</f>
        <v>k</v>
      </c>
      <c r="L48" s="452" t="str">
        <f>MID(VstupHlavička!$B$11,5,1)</f>
        <v>o</v>
      </c>
      <c r="M48" s="452" t="str">
        <f>MID(VstupHlavička!$B$11,6,1)</f>
        <v>r</v>
      </c>
      <c r="N48" s="452" t="str">
        <f>MID(VstupHlavička!$B$11,7,1)</f>
        <v>o</v>
      </c>
      <c r="O48" s="452" t="str">
        <f>MID(VstupHlavička!$B$11,8,1)</f>
        <v>v</v>
      </c>
      <c r="P48" s="452" t="str">
        <f>MID(VstupHlavička!$B$11,9,1)</f>
        <v>a</v>
      </c>
      <c r="Q48" s="452" t="str">
        <f>MID(VstupHlavička!$B$11,10,1)</f>
        <v>@</v>
      </c>
      <c r="R48" s="452" t="str">
        <f>MID(VstupHlavička!$B$11,11,1)</f>
        <v>h</v>
      </c>
      <c r="S48" s="452" t="str">
        <f>MID(VstupHlavička!$B$11,12,1)</f>
        <v>a</v>
      </c>
      <c r="T48" s="452" t="str">
        <f>MID(VstupHlavička!$B$11,13,1)</f>
        <v>s</v>
      </c>
      <c r="U48" s="452" t="str">
        <f>MID(VstupHlavička!$B$11,14,1)</f>
        <v>t</v>
      </c>
      <c r="V48" s="452" t="str">
        <f>MID(VstupHlavička!$B$11,15,1)</f>
        <v>a</v>
      </c>
      <c r="W48" s="452" t="str">
        <f>MID(VstupHlavička!$B$11,16,1)</f>
        <v>.</v>
      </c>
      <c r="X48" s="452" t="str">
        <f>MID(VstupHlavička!$B$11,17,1)</f>
        <v>s</v>
      </c>
      <c r="Y48" s="452" t="str">
        <f>MID(VstupHlavička!$B$11,18,1)</f>
        <v>k</v>
      </c>
      <c r="Z48" s="452" t="str">
        <f>MID(VstupHlavička!$B$11,19,1)</f>
        <v/>
      </c>
      <c r="AA48" s="452" t="str">
        <f>MID(VstupHlavička!$B$11,20,1)</f>
        <v/>
      </c>
      <c r="AB48" s="452" t="str">
        <f>MID(VstupHlavička!$B$11,21,1)</f>
        <v/>
      </c>
      <c r="AC48" s="452" t="str">
        <f>MID(VstupHlavička!$B$11,22,1)</f>
        <v/>
      </c>
      <c r="AD48" s="452" t="str">
        <f>MID(VstupHlavička!$B$11,23,1)</f>
        <v/>
      </c>
      <c r="AE48" s="452" t="str">
        <f>MID(VstupHlavička!$B$11,24,1)</f>
        <v/>
      </c>
      <c r="AF48" s="452" t="str">
        <f>MID(VstupHlavička!$B$11,25,1)</f>
        <v/>
      </c>
      <c r="AG48" s="452" t="str">
        <f>MID(VstupHlavička!$B$11,26,1)</f>
        <v/>
      </c>
      <c r="AH48" s="452" t="str">
        <f>MID(VstupHlavička!$B$11,27,1)</f>
        <v/>
      </c>
      <c r="AI48" s="452" t="str">
        <f>MID(VstupHlavička!$B$11,28,1)</f>
        <v/>
      </c>
      <c r="AJ48" s="452" t="str">
        <f>MID(VstupHlavička!$B$11,29,1)</f>
        <v/>
      </c>
      <c r="AK48" s="452" t="str">
        <f>MID(VstupHlavička!$B$11,30,1)</f>
        <v/>
      </c>
      <c r="AL48" s="400"/>
      <c r="AM48" s="400"/>
      <c r="AN48" s="400"/>
      <c r="AO48" s="400"/>
      <c r="AP48" s="400"/>
      <c r="AQ48" s="400"/>
      <c r="AR48" s="387"/>
    </row>
    <row r="49" spans="1:44" x14ac:dyDescent="0.2">
      <c r="H49" s="387"/>
      <c r="I49" s="387"/>
      <c r="J49" s="387"/>
      <c r="K49" s="387"/>
      <c r="L49" s="387"/>
      <c r="M49" s="387"/>
      <c r="N49" s="387"/>
      <c r="O49" s="387"/>
      <c r="P49" s="387"/>
      <c r="Q49" s="387"/>
      <c r="R49" s="387"/>
      <c r="S49" s="387"/>
      <c r="T49" s="387"/>
      <c r="U49" s="387"/>
      <c r="V49" s="387"/>
      <c r="W49" s="387"/>
      <c r="X49" s="389"/>
      <c r="Y49" s="389"/>
      <c r="Z49" s="389"/>
      <c r="AA49" s="389"/>
      <c r="AB49" s="389"/>
      <c r="AC49" s="389"/>
      <c r="AD49" s="389"/>
      <c r="AE49" s="389"/>
      <c r="AF49" s="389"/>
      <c r="AG49" s="389"/>
      <c r="AH49" s="389"/>
      <c r="AI49" s="389"/>
      <c r="AJ49" s="389"/>
      <c r="AK49" s="389"/>
      <c r="AL49" s="389"/>
      <c r="AM49" s="389"/>
      <c r="AN49" s="389"/>
      <c r="AO49" s="389"/>
      <c r="AP49" s="389"/>
      <c r="AQ49" s="389"/>
      <c r="AR49" s="387"/>
    </row>
    <row r="50" spans="1:44" x14ac:dyDescent="0.2">
      <c r="A50" s="386">
        <v>32</v>
      </c>
      <c r="B50" s="386">
        <v>33</v>
      </c>
      <c r="C50" s="386">
        <v>34</v>
      </c>
      <c r="H50" s="740" t="str">
        <f>IF(VLOOKUP($A50,PrekladHlav!$A:$H,1)=$A50,VLOOKUP($A50,PrekladHlav!$A:$H,SUVAHAVUJ!B1),0)</f>
        <v>Zostavená dňa:</v>
      </c>
      <c r="I50" s="741"/>
      <c r="J50" s="741"/>
      <c r="K50" s="741"/>
      <c r="L50" s="741"/>
      <c r="M50" s="741"/>
      <c r="N50" s="741"/>
      <c r="O50" s="742"/>
      <c r="P50" s="743" t="str">
        <f>IF(VLOOKUP($B50,PrekladHlav!$A:$H,1)=$B50,VLOOKUP($B50,PrekladHlav!$A:$H,SUVAHAVUJ!B1),0)</f>
        <v>Schválená dňa:</v>
      </c>
      <c r="Q50" s="743"/>
      <c r="R50" s="743"/>
      <c r="S50" s="743"/>
      <c r="T50" s="743"/>
      <c r="U50" s="743"/>
      <c r="V50" s="743"/>
      <c r="W50" s="743"/>
      <c r="X50" s="744"/>
      <c r="Y50" s="745" t="str">
        <f>IF(VLOOKUP($C50,PrekladHlav!$A:$H,1)=$C50,VLOOKUP($C50,PrekladHlav!$A:$H,SUVAHAVUJ!B1),0)</f>
        <v>Podpisový záznam štatutárneho orgánu účtovnej jednotky alebo člena štatutárneho orgánu účtovnej jednotky alebo podpisový záznam fyzickej osoby, ktorá je účtovnou jednotkou:</v>
      </c>
      <c r="Z50" s="745"/>
      <c r="AA50" s="745"/>
      <c r="AB50" s="745"/>
      <c r="AC50" s="745"/>
      <c r="AD50" s="745"/>
      <c r="AE50" s="745"/>
      <c r="AF50" s="745"/>
      <c r="AG50" s="745"/>
      <c r="AH50" s="745"/>
      <c r="AI50" s="745"/>
      <c r="AJ50" s="745"/>
      <c r="AK50" s="745"/>
      <c r="AL50" s="745"/>
      <c r="AM50" s="745"/>
      <c r="AN50" s="745"/>
      <c r="AO50" s="745"/>
      <c r="AP50" s="745"/>
      <c r="AQ50" s="745"/>
      <c r="AR50" s="387"/>
    </row>
    <row r="51" spans="1:44" x14ac:dyDescent="0.2">
      <c r="H51" s="746">
        <f>IFERROR(VstupHlavička!$B$12,"0 ")</f>
        <v>42457</v>
      </c>
      <c r="I51" s="747"/>
      <c r="J51" s="747"/>
      <c r="K51" s="747"/>
      <c r="L51" s="747"/>
      <c r="M51" s="747"/>
      <c r="N51" s="747"/>
      <c r="O51" s="747"/>
      <c r="P51" s="746"/>
      <c r="Q51" s="747"/>
      <c r="R51" s="747"/>
      <c r="S51" s="747"/>
      <c r="T51" s="747"/>
      <c r="U51" s="747"/>
      <c r="V51" s="747"/>
      <c r="W51" s="747"/>
      <c r="X51" s="747"/>
      <c r="Y51" s="745"/>
      <c r="Z51" s="745"/>
      <c r="AA51" s="745"/>
      <c r="AB51" s="745"/>
      <c r="AC51" s="745"/>
      <c r="AD51" s="745"/>
      <c r="AE51" s="745"/>
      <c r="AF51" s="745"/>
      <c r="AG51" s="745"/>
      <c r="AH51" s="745"/>
      <c r="AI51" s="745"/>
      <c r="AJ51" s="745"/>
      <c r="AK51" s="745"/>
      <c r="AL51" s="745"/>
      <c r="AM51" s="745"/>
      <c r="AN51" s="745"/>
      <c r="AO51" s="745"/>
      <c r="AP51" s="745"/>
      <c r="AQ51" s="745"/>
      <c r="AR51" s="387"/>
    </row>
    <row r="52" spans="1:44" x14ac:dyDescent="0.2">
      <c r="H52" s="748"/>
      <c r="I52" s="748"/>
      <c r="J52" s="748"/>
      <c r="K52" s="748"/>
      <c r="L52" s="748"/>
      <c r="M52" s="748"/>
      <c r="N52" s="748"/>
      <c r="O52" s="748"/>
      <c r="P52" s="748"/>
      <c r="Q52" s="748"/>
      <c r="R52" s="748"/>
      <c r="S52" s="748"/>
      <c r="T52" s="748"/>
      <c r="U52" s="748"/>
      <c r="V52" s="748"/>
      <c r="W52" s="748"/>
      <c r="X52" s="748"/>
      <c r="Y52" s="745"/>
      <c r="Z52" s="745"/>
      <c r="AA52" s="745"/>
      <c r="AB52" s="745"/>
      <c r="AC52" s="745"/>
      <c r="AD52" s="745"/>
      <c r="AE52" s="745"/>
      <c r="AF52" s="745"/>
      <c r="AG52" s="745"/>
      <c r="AH52" s="745"/>
      <c r="AI52" s="745"/>
      <c r="AJ52" s="745"/>
      <c r="AK52" s="745"/>
      <c r="AL52" s="745"/>
      <c r="AM52" s="745"/>
      <c r="AN52" s="745"/>
      <c r="AO52" s="745"/>
      <c r="AP52" s="745"/>
      <c r="AQ52" s="745"/>
      <c r="AR52" s="387"/>
    </row>
    <row r="53" spans="1:44" x14ac:dyDescent="0.2">
      <c r="H53" s="748"/>
      <c r="I53" s="748"/>
      <c r="J53" s="748"/>
      <c r="K53" s="748"/>
      <c r="L53" s="748"/>
      <c r="M53" s="748"/>
      <c r="N53" s="748"/>
      <c r="O53" s="748"/>
      <c r="P53" s="748"/>
      <c r="Q53" s="748"/>
      <c r="R53" s="748"/>
      <c r="S53" s="748"/>
      <c r="T53" s="748"/>
      <c r="U53" s="748"/>
      <c r="V53" s="748"/>
      <c r="W53" s="748"/>
      <c r="X53" s="748"/>
      <c r="Y53" s="745"/>
      <c r="Z53" s="745"/>
      <c r="AA53" s="745"/>
      <c r="AB53" s="745"/>
      <c r="AC53" s="745"/>
      <c r="AD53" s="745"/>
      <c r="AE53" s="745"/>
      <c r="AF53" s="745"/>
      <c r="AG53" s="745"/>
      <c r="AH53" s="745"/>
      <c r="AI53" s="745"/>
      <c r="AJ53" s="745"/>
      <c r="AK53" s="745"/>
      <c r="AL53" s="745"/>
      <c r="AM53" s="745"/>
      <c r="AN53" s="745"/>
      <c r="AO53" s="745"/>
      <c r="AP53" s="745"/>
      <c r="AQ53" s="745"/>
      <c r="AR53" s="387"/>
    </row>
    <row r="54" spans="1:44" x14ac:dyDescent="0.2">
      <c r="H54" s="748"/>
      <c r="I54" s="748"/>
      <c r="J54" s="748"/>
      <c r="K54" s="748"/>
      <c r="L54" s="748"/>
      <c r="M54" s="748"/>
      <c r="N54" s="748"/>
      <c r="O54" s="748"/>
      <c r="P54" s="748"/>
      <c r="Q54" s="748"/>
      <c r="R54" s="748"/>
      <c r="S54" s="748"/>
      <c r="T54" s="748"/>
      <c r="U54" s="748"/>
      <c r="V54" s="748"/>
      <c r="W54" s="748"/>
      <c r="X54" s="748"/>
      <c r="Y54" s="745"/>
      <c r="Z54" s="745"/>
      <c r="AA54" s="745"/>
      <c r="AB54" s="745"/>
      <c r="AC54" s="745"/>
      <c r="AD54" s="745"/>
      <c r="AE54" s="745"/>
      <c r="AF54" s="745"/>
      <c r="AG54" s="745"/>
      <c r="AH54" s="745"/>
      <c r="AI54" s="745"/>
      <c r="AJ54" s="745"/>
      <c r="AK54" s="745"/>
      <c r="AL54" s="745"/>
      <c r="AM54" s="745"/>
      <c r="AN54" s="745"/>
      <c r="AO54" s="745"/>
      <c r="AP54" s="745"/>
      <c r="AQ54" s="745"/>
      <c r="AR54" s="387"/>
    </row>
    <row r="55" spans="1:44" x14ac:dyDescent="0.2">
      <c r="H55" s="748"/>
      <c r="I55" s="748"/>
      <c r="J55" s="748"/>
      <c r="K55" s="748"/>
      <c r="L55" s="748"/>
      <c r="M55" s="748"/>
      <c r="N55" s="748"/>
      <c r="O55" s="748"/>
      <c r="P55" s="748"/>
      <c r="Q55" s="748"/>
      <c r="R55" s="748"/>
      <c r="S55" s="748"/>
      <c r="T55" s="748"/>
      <c r="U55" s="748"/>
      <c r="V55" s="748"/>
      <c r="W55" s="748"/>
      <c r="X55" s="748"/>
      <c r="Y55" s="745"/>
      <c r="Z55" s="745"/>
      <c r="AA55" s="745"/>
      <c r="AB55" s="745"/>
      <c r="AC55" s="745"/>
      <c r="AD55" s="745"/>
      <c r="AE55" s="745"/>
      <c r="AF55" s="745"/>
      <c r="AG55" s="745"/>
      <c r="AH55" s="745"/>
      <c r="AI55" s="745"/>
      <c r="AJ55" s="745"/>
      <c r="AK55" s="745"/>
      <c r="AL55" s="745"/>
      <c r="AM55" s="745"/>
      <c r="AN55" s="745"/>
      <c r="AO55" s="745"/>
      <c r="AP55" s="745"/>
      <c r="AQ55" s="745"/>
      <c r="AR55" s="387"/>
    </row>
    <row r="56" spans="1:44" x14ac:dyDescent="0.2">
      <c r="H56" s="748"/>
      <c r="I56" s="748"/>
      <c r="J56" s="748"/>
      <c r="K56" s="748"/>
      <c r="L56" s="748"/>
      <c r="M56" s="748"/>
      <c r="N56" s="748"/>
      <c r="O56" s="748"/>
      <c r="P56" s="748"/>
      <c r="Q56" s="748"/>
      <c r="R56" s="748"/>
      <c r="S56" s="748"/>
      <c r="T56" s="748"/>
      <c r="U56" s="748"/>
      <c r="V56" s="748"/>
      <c r="W56" s="748"/>
      <c r="X56" s="748"/>
      <c r="Y56" s="745"/>
      <c r="Z56" s="745"/>
      <c r="AA56" s="745"/>
      <c r="AB56" s="745"/>
      <c r="AC56" s="745"/>
      <c r="AD56" s="745"/>
      <c r="AE56" s="745"/>
      <c r="AF56" s="745"/>
      <c r="AG56" s="745"/>
      <c r="AH56" s="745"/>
      <c r="AI56" s="745"/>
      <c r="AJ56" s="745"/>
      <c r="AK56" s="745"/>
      <c r="AL56" s="745"/>
      <c r="AM56" s="745"/>
      <c r="AN56" s="745"/>
      <c r="AO56" s="745"/>
      <c r="AP56" s="745"/>
      <c r="AQ56" s="745"/>
      <c r="AR56" s="387"/>
    </row>
    <row r="57" spans="1:44" x14ac:dyDescent="0.2">
      <c r="H57" s="748"/>
      <c r="I57" s="748"/>
      <c r="J57" s="748"/>
      <c r="K57" s="748"/>
      <c r="L57" s="748"/>
      <c r="M57" s="748"/>
      <c r="N57" s="748"/>
      <c r="O57" s="748"/>
      <c r="P57" s="748"/>
      <c r="Q57" s="748"/>
      <c r="R57" s="748"/>
      <c r="S57" s="748"/>
      <c r="T57" s="748"/>
      <c r="U57" s="748"/>
      <c r="V57" s="748"/>
      <c r="W57" s="748"/>
      <c r="X57" s="748"/>
      <c r="Y57" s="745"/>
      <c r="Z57" s="745"/>
      <c r="AA57" s="745"/>
      <c r="AB57" s="745"/>
      <c r="AC57" s="745"/>
      <c r="AD57" s="745"/>
      <c r="AE57" s="745"/>
      <c r="AF57" s="745"/>
      <c r="AG57" s="745"/>
      <c r="AH57" s="745"/>
      <c r="AI57" s="745"/>
      <c r="AJ57" s="745"/>
      <c r="AK57" s="745"/>
      <c r="AL57" s="745"/>
      <c r="AM57" s="745"/>
      <c r="AN57" s="745"/>
      <c r="AO57" s="745"/>
      <c r="AP57" s="745"/>
      <c r="AQ57" s="745"/>
      <c r="AR57" s="387"/>
    </row>
    <row r="58" spans="1:44" x14ac:dyDescent="0.2">
      <c r="H58" s="748"/>
      <c r="I58" s="748"/>
      <c r="J58" s="748"/>
      <c r="K58" s="748"/>
      <c r="L58" s="748"/>
      <c r="M58" s="748"/>
      <c r="N58" s="748"/>
      <c r="O58" s="748"/>
      <c r="P58" s="748"/>
      <c r="Q58" s="748"/>
      <c r="R58" s="748"/>
      <c r="S58" s="748"/>
      <c r="T58" s="748"/>
      <c r="U58" s="748"/>
      <c r="V58" s="748"/>
      <c r="W58" s="748"/>
      <c r="X58" s="748"/>
      <c r="Y58" s="745"/>
      <c r="Z58" s="745"/>
      <c r="AA58" s="745"/>
      <c r="AB58" s="745"/>
      <c r="AC58" s="745"/>
      <c r="AD58" s="745"/>
      <c r="AE58" s="745"/>
      <c r="AF58" s="745"/>
      <c r="AG58" s="745"/>
      <c r="AH58" s="745"/>
      <c r="AI58" s="745"/>
      <c r="AJ58" s="745"/>
      <c r="AK58" s="745"/>
      <c r="AL58" s="745"/>
      <c r="AM58" s="745"/>
      <c r="AN58" s="745"/>
      <c r="AO58" s="745"/>
      <c r="AP58" s="745"/>
      <c r="AQ58" s="745"/>
      <c r="AR58" s="387"/>
    </row>
    <row r="60" spans="1:44" ht="13.5" x14ac:dyDescent="0.25">
      <c r="B60" s="402"/>
    </row>
    <row r="61" spans="1:44" ht="13.5" x14ac:dyDescent="0.25">
      <c r="B61" s="402"/>
    </row>
    <row r="62" spans="1:44" ht="13.5" x14ac:dyDescent="0.25">
      <c r="B62" s="402"/>
    </row>
    <row r="63" spans="1:44" ht="13.5" x14ac:dyDescent="0.25">
      <c r="B63" s="402"/>
    </row>
    <row r="64" spans="1:44" ht="13.5" x14ac:dyDescent="0.25">
      <c r="B64" s="402"/>
    </row>
    <row r="65" spans="2:2" ht="13.5" x14ac:dyDescent="0.25">
      <c r="B65" s="402"/>
    </row>
    <row r="66" spans="2:2" ht="13.5" x14ac:dyDescent="0.25">
      <c r="B66" s="402"/>
    </row>
    <row r="67" spans="2:2" ht="13.5" x14ac:dyDescent="0.25">
      <c r="B67" s="402"/>
    </row>
    <row r="68" spans="2:2" ht="13.5" x14ac:dyDescent="0.25">
      <c r="B68" s="402"/>
    </row>
    <row r="69" spans="2:2" ht="13.5" x14ac:dyDescent="0.25">
      <c r="B69" s="402"/>
    </row>
    <row r="70" spans="2:2" ht="13.5" x14ac:dyDescent="0.25">
      <c r="B70" s="402"/>
    </row>
    <row r="71" spans="2:2" ht="13.5" x14ac:dyDescent="0.25">
      <c r="B71" s="402"/>
    </row>
    <row r="72" spans="2:2" ht="13.5" x14ac:dyDescent="0.25">
      <c r="B72" s="402"/>
    </row>
    <row r="73" spans="2:2" ht="13.5" x14ac:dyDescent="0.25">
      <c r="B73" s="402"/>
    </row>
    <row r="74" spans="2:2" ht="13.5" x14ac:dyDescent="0.25">
      <c r="B74" s="402"/>
    </row>
    <row r="75" spans="2:2" ht="13.5" x14ac:dyDescent="0.25">
      <c r="B75" s="402"/>
    </row>
    <row r="76" spans="2:2" ht="13.5" x14ac:dyDescent="0.25">
      <c r="B76" s="402"/>
    </row>
    <row r="77" spans="2:2" ht="13.5" x14ac:dyDescent="0.25">
      <c r="B77" s="402"/>
    </row>
    <row r="78" spans="2:2" ht="13.5" x14ac:dyDescent="0.25">
      <c r="B78" s="402"/>
    </row>
    <row r="79" spans="2:2" ht="13.5" x14ac:dyDescent="0.25">
      <c r="B79" s="402"/>
    </row>
    <row r="80" spans="2:2" ht="14.25" x14ac:dyDescent="0.3">
      <c r="B80" s="403"/>
    </row>
    <row r="81" spans="1:25" ht="14.25" x14ac:dyDescent="0.3">
      <c r="B81" s="404"/>
    </row>
    <row r="82" spans="1:25" ht="14.25" x14ac:dyDescent="0.3">
      <c r="B82" s="403"/>
    </row>
    <row r="83" spans="1:25" ht="14.25" x14ac:dyDescent="0.3">
      <c r="B83" s="403"/>
    </row>
    <row r="84" spans="1:25" ht="14.25" x14ac:dyDescent="0.3">
      <c r="B84" s="404"/>
    </row>
    <row r="85" spans="1:25" ht="14.25" x14ac:dyDescent="0.3">
      <c r="B85" s="404"/>
    </row>
    <row r="86" spans="1:25" ht="13.5" x14ac:dyDescent="0.2">
      <c r="B86" s="405"/>
    </row>
    <row r="87" spans="1:25" s="407" customFormat="1" ht="14.25" x14ac:dyDescent="0.3">
      <c r="A87" s="386"/>
      <c r="B87" s="406"/>
    </row>
    <row r="88" spans="1:25" s="407" customFormat="1" ht="14.25" x14ac:dyDescent="0.3">
      <c r="A88" s="386"/>
      <c r="B88" s="406"/>
    </row>
    <row r="89" spans="1:25" s="407" customFormat="1" ht="14.25" x14ac:dyDescent="0.3">
      <c r="A89" s="386"/>
      <c r="B89" s="406"/>
    </row>
    <row r="90" spans="1:25" s="407" customFormat="1" ht="14.25" x14ac:dyDescent="0.3">
      <c r="A90" s="386"/>
      <c r="B90" s="408"/>
      <c r="R90" s="408"/>
      <c r="S90" s="408"/>
      <c r="T90" s="408"/>
      <c r="U90" s="408"/>
      <c r="V90" s="408"/>
      <c r="W90" s="408"/>
      <c r="X90" s="408"/>
    </row>
    <row r="91" spans="1:25" s="407" customFormat="1" ht="14.25" x14ac:dyDescent="0.3">
      <c r="A91" s="386"/>
      <c r="B91" s="408"/>
      <c r="R91" s="408"/>
      <c r="S91" s="408"/>
      <c r="T91" s="408"/>
      <c r="U91" s="408"/>
      <c r="V91" s="408"/>
      <c r="W91" s="408"/>
      <c r="X91" s="408"/>
      <c r="Y91" s="408"/>
    </row>
    <row r="92" spans="1:25" s="407" customFormat="1" x14ac:dyDescent="0.2">
      <c r="A92" s="386"/>
    </row>
    <row r="93" spans="1:25" s="407" customFormat="1" x14ac:dyDescent="0.2">
      <c r="A93" s="386"/>
    </row>
  </sheetData>
  <sheetProtection algorithmName="SHA-512" hashValue="mQnVuGRBd7xh7Kz1/XUHYNSveZeZiqXcC1aGq9XYTNq9LVgkE9RRIF9ZxfOGJgZSJevTqbIWY6pR2Nm73DH09A==" saltValue="nO464hBVJs8tsDKvIRbUCw==" spinCount="100000" sheet="1" objects="1" scenarios="1" formatCells="0" formatColumns="0" formatRows="0" insertColumns="0" insertRows="0" deleteColumns="0" deleteRows="0"/>
  <mergeCells count="15">
    <mergeCell ref="AR1:AX1"/>
    <mergeCell ref="I2:L2"/>
    <mergeCell ref="S8:T8"/>
    <mergeCell ref="V8:W8"/>
    <mergeCell ref="Y8:Z8"/>
    <mergeCell ref="AB8:AD8"/>
    <mergeCell ref="AH19:AP21"/>
    <mergeCell ref="P4:AF5"/>
    <mergeCell ref="AH14:AP14"/>
    <mergeCell ref="H50:O50"/>
    <mergeCell ref="P50:X50"/>
    <mergeCell ref="Y50:AQ58"/>
    <mergeCell ref="H51:O58"/>
    <mergeCell ref="P51:X58"/>
    <mergeCell ref="N7:AG7"/>
  </mergeCells>
  <pageMargins left="0.70866141732283472" right="0.70866141732283472" top="0.78740157480314965" bottom="0.78740157480314965" header="0.31496062992125984" footer="0.31496062992125984"/>
  <pageSetup paperSize="9" scale="87" orientation="portrait" horizontalDpi="4294967294"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475"/>
      <c r="C2" s="476"/>
      <c r="D2" s="476"/>
      <c r="E2" s="476"/>
      <c r="F2" s="476"/>
      <c r="G2" s="476"/>
      <c r="H2" s="476"/>
      <c r="J2" s="1359" t="s">
        <v>3318</v>
      </c>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59"/>
      <c r="AJ2" s="1360"/>
      <c r="AK2" s="1336" t="s">
        <v>826</v>
      </c>
      <c r="AL2" s="1337"/>
      <c r="AM2" s="1337"/>
      <c r="AN2" s="1337"/>
      <c r="AO2" s="1337"/>
      <c r="AP2" s="1337"/>
      <c r="AQ2" s="1337"/>
      <c r="AR2" s="1337"/>
      <c r="AS2" s="496"/>
      <c r="AT2" s="1334" t="str">
        <f>'002'!$AT$2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34" t="str">
        <f>'002'!$DE$2</f>
        <v>31646751</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476"/>
      <c r="GR2" s="476"/>
      <c r="GS2" s="476"/>
      <c r="GT2" s="476"/>
      <c r="GU2" s="476"/>
      <c r="GV2" s="476"/>
      <c r="GW2" s="479"/>
    </row>
    <row r="3" spans="2:205" ht="3" customHeight="1" x14ac:dyDescent="0.2"/>
    <row r="4" spans="2:205" s="142" customFormat="1" ht="2.25" customHeight="1" thickBot="1" x14ac:dyDescent="0.25">
      <c r="B4" s="480"/>
      <c r="C4" s="480"/>
      <c r="D4" s="480"/>
      <c r="E4" s="480"/>
      <c r="F4" s="480"/>
      <c r="G4" s="480"/>
      <c r="H4" s="480"/>
      <c r="I4" s="480"/>
      <c r="J4" s="480"/>
      <c r="K4" s="480"/>
      <c r="L4" s="481"/>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3"/>
      <c r="AR4" s="483"/>
      <c r="AS4" s="483"/>
      <c r="AT4" s="483"/>
      <c r="AU4" s="483"/>
      <c r="AV4" s="483"/>
      <c r="AW4" s="483"/>
      <c r="AX4" s="483"/>
      <c r="AY4" s="484"/>
      <c r="AZ4" s="485"/>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31"/>
      <c r="DJ4" s="484"/>
      <c r="DK4" s="485"/>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8"/>
      <c r="FP4" s="1428"/>
      <c r="FQ4" s="1428"/>
      <c r="FR4" s="1428"/>
      <c r="FS4" s="1429"/>
      <c r="FT4" s="1430"/>
      <c r="FU4" s="1430"/>
      <c r="FV4" s="1430"/>
      <c r="FW4" s="1430"/>
      <c r="FX4" s="1430"/>
      <c r="FY4" s="1430"/>
      <c r="FZ4" s="1430"/>
      <c r="GA4" s="1430"/>
      <c r="GB4" s="1430"/>
      <c r="GC4" s="1430"/>
      <c r="GD4" s="1430"/>
      <c r="GE4" s="1430"/>
      <c r="GF4" s="1430"/>
      <c r="GG4" s="1430"/>
      <c r="GH4" s="1430"/>
      <c r="GI4" s="1430"/>
      <c r="GJ4" s="1430"/>
      <c r="GK4" s="1430"/>
      <c r="GL4" s="1430"/>
      <c r="GM4" s="1430"/>
      <c r="GN4" s="1430"/>
      <c r="GO4" s="1430"/>
      <c r="GP4" s="1430"/>
      <c r="GQ4" s="1430"/>
      <c r="GR4" s="1430"/>
      <c r="GS4" s="1430"/>
      <c r="GT4" s="1430"/>
      <c r="GU4" s="1430"/>
      <c r="GV4" s="1430"/>
      <c r="GW4" s="1430"/>
    </row>
    <row r="5" spans="2:205" ht="25.5" customHeight="1" x14ac:dyDescent="0.2">
      <c r="B5" s="1435" t="s">
        <v>3273</v>
      </c>
      <c r="C5" s="1436"/>
      <c r="D5" s="1436"/>
      <c r="E5" s="1436"/>
      <c r="F5" s="1436"/>
      <c r="G5" s="1436"/>
      <c r="H5" s="1436"/>
      <c r="I5" s="1436"/>
      <c r="J5" s="1436"/>
      <c r="K5" s="1437"/>
      <c r="L5" s="1438" t="s">
        <v>3275</v>
      </c>
      <c r="M5" s="1439"/>
      <c r="N5" s="1439"/>
      <c r="O5" s="1439"/>
      <c r="P5" s="1439"/>
      <c r="Q5" s="1439"/>
      <c r="R5" s="1439"/>
      <c r="S5" s="1439"/>
      <c r="T5" s="1439"/>
      <c r="U5" s="1439"/>
      <c r="V5" s="1439"/>
      <c r="W5" s="1439"/>
      <c r="X5" s="1439"/>
      <c r="Y5" s="1439"/>
      <c r="Z5" s="1439"/>
      <c r="AA5" s="1439"/>
      <c r="AB5" s="1439"/>
      <c r="AC5" s="1439"/>
      <c r="AD5" s="1439"/>
      <c r="AE5" s="1439"/>
      <c r="AF5" s="1439"/>
      <c r="AG5" s="1439"/>
      <c r="AH5" s="1439"/>
      <c r="AI5" s="1439"/>
      <c r="AJ5" s="1439"/>
      <c r="AK5" s="1439"/>
      <c r="AL5" s="1439"/>
      <c r="AM5" s="1439"/>
      <c r="AN5" s="1439"/>
      <c r="AO5" s="1439"/>
      <c r="AP5" s="1439"/>
      <c r="AQ5" s="1439"/>
      <c r="AR5" s="1439"/>
      <c r="AS5" s="1439"/>
      <c r="AT5" s="1439"/>
      <c r="AU5" s="1439"/>
      <c r="AV5" s="1439"/>
      <c r="AW5" s="1439"/>
      <c r="AX5" s="1439"/>
      <c r="AY5" s="1439"/>
      <c r="AZ5" s="1439"/>
      <c r="BA5" s="1439"/>
      <c r="BB5" s="1439"/>
      <c r="BC5" s="1439"/>
      <c r="BD5" s="1439"/>
      <c r="BE5" s="1439"/>
      <c r="BF5" s="1439"/>
      <c r="BG5" s="1439"/>
      <c r="BH5" s="1439"/>
      <c r="BI5" s="1439"/>
      <c r="BJ5" s="1439"/>
      <c r="BK5" s="1439"/>
      <c r="BL5" s="1439"/>
      <c r="BM5" s="1439"/>
      <c r="BN5" s="1439"/>
      <c r="BO5" s="1439"/>
      <c r="BP5" s="1439"/>
      <c r="BQ5" s="1439"/>
      <c r="BR5" s="1439"/>
      <c r="BS5" s="1439"/>
      <c r="BT5" s="1439"/>
      <c r="BU5" s="1439"/>
      <c r="BV5" s="1440"/>
      <c r="BW5" s="1441" t="s">
        <v>3274</v>
      </c>
      <c r="BX5" s="1442"/>
      <c r="BY5" s="1442"/>
      <c r="BZ5" s="1442"/>
      <c r="CA5" s="1442"/>
      <c r="CB5" s="1442"/>
      <c r="CC5" s="1442"/>
      <c r="CD5" s="1443"/>
      <c r="CE5" s="1444" t="s">
        <v>3266</v>
      </c>
      <c r="CF5" s="1445"/>
      <c r="CG5" s="1445"/>
      <c r="CH5" s="1445"/>
      <c r="CI5" s="1445"/>
      <c r="CJ5" s="1445"/>
      <c r="CK5" s="1445"/>
      <c r="CL5" s="1445"/>
      <c r="CM5" s="1445"/>
      <c r="CN5" s="1445"/>
      <c r="CO5" s="1445"/>
      <c r="CP5" s="1445"/>
      <c r="CQ5" s="1445"/>
      <c r="CR5" s="1445"/>
      <c r="CS5" s="1445"/>
      <c r="CT5" s="1445"/>
      <c r="CU5" s="1445"/>
      <c r="CV5" s="1445"/>
      <c r="CW5" s="1445"/>
      <c r="CX5" s="1445"/>
      <c r="CY5" s="1445"/>
      <c r="CZ5" s="1445"/>
      <c r="DA5" s="1445"/>
      <c r="DB5" s="1445"/>
      <c r="DC5" s="1445"/>
      <c r="DD5" s="1445"/>
      <c r="DE5" s="1445"/>
      <c r="DF5" s="1445"/>
      <c r="DG5" s="1445"/>
      <c r="DH5" s="1445"/>
      <c r="DI5" s="1445"/>
      <c r="DJ5" s="1445"/>
      <c r="DK5" s="1445"/>
      <c r="DL5" s="1445"/>
      <c r="DM5" s="1445"/>
      <c r="DN5" s="1445"/>
      <c r="DO5" s="1445"/>
      <c r="DP5" s="1445"/>
      <c r="DQ5" s="1445"/>
      <c r="DR5" s="1445"/>
      <c r="DS5" s="1445"/>
      <c r="DT5" s="1445"/>
      <c r="DU5" s="1445"/>
      <c r="DV5" s="1445"/>
      <c r="DW5" s="1445"/>
      <c r="DX5" s="1445"/>
      <c r="DY5" s="1445"/>
      <c r="DZ5" s="1445"/>
      <c r="EA5" s="1445"/>
      <c r="EB5" s="1445"/>
      <c r="EC5" s="1445"/>
      <c r="ED5" s="1445"/>
      <c r="EE5" s="1445"/>
      <c r="EF5" s="1445"/>
      <c r="EG5" s="1445"/>
      <c r="EH5" s="1445"/>
      <c r="EI5" s="1445"/>
      <c r="EJ5" s="1445"/>
      <c r="EK5" s="1445"/>
      <c r="EL5" s="1445"/>
      <c r="EM5" s="1446"/>
      <c r="EN5" s="1447" t="s">
        <v>3276</v>
      </c>
      <c r="EO5" s="1448"/>
      <c r="EP5" s="1448"/>
      <c r="EQ5" s="1448"/>
      <c r="ER5" s="1448"/>
      <c r="ES5" s="1448"/>
      <c r="ET5" s="1448"/>
      <c r="EU5" s="1448"/>
      <c r="EV5" s="1448"/>
      <c r="EW5" s="1448"/>
      <c r="EX5" s="1448"/>
      <c r="EY5" s="1448"/>
      <c r="EZ5" s="1448"/>
      <c r="FA5" s="1448"/>
      <c r="FB5" s="1448"/>
      <c r="FC5" s="1448"/>
      <c r="FD5" s="1448"/>
      <c r="FE5" s="1448"/>
      <c r="FF5" s="1448"/>
      <c r="FG5" s="1448"/>
      <c r="FH5" s="1448"/>
      <c r="FI5" s="1448"/>
      <c r="FJ5" s="1448"/>
      <c r="FK5" s="1448"/>
      <c r="FL5" s="1448"/>
      <c r="FM5" s="1448"/>
      <c r="FN5" s="1448"/>
      <c r="FO5" s="1448"/>
      <c r="FP5" s="1448"/>
      <c r="FQ5" s="1448"/>
      <c r="FR5" s="1448"/>
      <c r="FS5" s="1448"/>
      <c r="FT5" s="1448"/>
      <c r="FU5" s="1448"/>
      <c r="FV5" s="1448"/>
      <c r="FW5" s="1448"/>
      <c r="FX5" s="1448"/>
      <c r="FY5" s="1448"/>
      <c r="FZ5" s="1448"/>
      <c r="GA5" s="1448"/>
      <c r="GB5" s="1448"/>
      <c r="GC5" s="1448"/>
      <c r="GD5" s="1448"/>
      <c r="GE5" s="1448"/>
      <c r="GF5" s="1448"/>
      <c r="GG5" s="1448"/>
      <c r="GH5" s="1448"/>
      <c r="GI5" s="1448"/>
      <c r="GJ5" s="1448"/>
      <c r="GK5" s="1448"/>
      <c r="GL5" s="1448"/>
      <c r="GM5" s="1448"/>
      <c r="GN5" s="1448"/>
      <c r="GO5" s="1448"/>
      <c r="GP5" s="1448"/>
      <c r="GQ5" s="1448"/>
      <c r="GR5" s="1448"/>
      <c r="GS5" s="1448"/>
      <c r="GT5" s="1448"/>
      <c r="GU5" s="1448"/>
      <c r="GV5" s="1448"/>
      <c r="GW5" s="1449"/>
    </row>
    <row r="6" spans="2:205" s="142" customFormat="1" ht="24" customHeight="1" x14ac:dyDescent="0.2">
      <c r="B6" s="1477" t="s">
        <v>2485</v>
      </c>
      <c r="C6" s="1478"/>
      <c r="D6" s="1478"/>
      <c r="E6" s="1478"/>
      <c r="F6" s="1478"/>
      <c r="G6" s="1478"/>
      <c r="H6" s="1478"/>
      <c r="I6" s="1478"/>
      <c r="J6" s="1478"/>
      <c r="K6" s="1479"/>
      <c r="L6" s="1486" t="s">
        <v>2225</v>
      </c>
      <c r="M6" s="1487"/>
      <c r="N6" s="1487"/>
      <c r="O6" s="1487"/>
      <c r="P6" s="1487"/>
      <c r="Q6" s="1487"/>
      <c r="R6" s="1487"/>
      <c r="S6" s="1487"/>
      <c r="T6" s="1487"/>
      <c r="U6" s="1487"/>
      <c r="V6" s="1487"/>
      <c r="W6" s="1487"/>
      <c r="X6" s="1487"/>
      <c r="Y6" s="1487"/>
      <c r="Z6" s="1487"/>
      <c r="AA6" s="1487"/>
      <c r="AB6" s="1487"/>
      <c r="AC6" s="1487"/>
      <c r="AD6" s="1487"/>
      <c r="AE6" s="1487"/>
      <c r="AF6" s="1487"/>
      <c r="AG6" s="1487"/>
      <c r="AH6" s="1487"/>
      <c r="AI6" s="1487"/>
      <c r="AJ6" s="1487"/>
      <c r="AK6" s="1487"/>
      <c r="AL6" s="1487"/>
      <c r="AM6" s="1487"/>
      <c r="AN6" s="1487"/>
      <c r="AO6" s="1487"/>
      <c r="AP6" s="1487"/>
      <c r="AQ6" s="1487"/>
      <c r="AR6" s="1487"/>
      <c r="AS6" s="1487"/>
      <c r="AT6" s="1487"/>
      <c r="AU6" s="1487"/>
      <c r="AV6" s="1487"/>
      <c r="AW6" s="1487"/>
      <c r="AX6" s="1487"/>
      <c r="AY6" s="1487"/>
      <c r="AZ6" s="1487"/>
      <c r="BA6" s="1487"/>
      <c r="BB6" s="1487"/>
      <c r="BC6" s="1487"/>
      <c r="BD6" s="1487"/>
      <c r="BE6" s="1487"/>
      <c r="BF6" s="1487"/>
      <c r="BG6" s="1487"/>
      <c r="BH6" s="1487"/>
      <c r="BI6" s="1487"/>
      <c r="BJ6" s="1487"/>
      <c r="BK6" s="1487"/>
      <c r="BL6" s="1487"/>
      <c r="BM6" s="1487"/>
      <c r="BN6" s="1487"/>
      <c r="BO6" s="1487"/>
      <c r="BP6" s="1487"/>
      <c r="BQ6" s="1487"/>
      <c r="BR6" s="1487"/>
      <c r="BS6" s="1487"/>
      <c r="BT6" s="1487"/>
      <c r="BU6" s="1487"/>
      <c r="BV6" s="1487"/>
      <c r="BW6" s="1455" t="s">
        <v>873</v>
      </c>
      <c r="BX6" s="1456"/>
      <c r="BY6" s="1456"/>
      <c r="BZ6" s="1456"/>
      <c r="CA6" s="1456"/>
      <c r="CB6" s="1456"/>
      <c r="CC6" s="1456"/>
      <c r="CD6" s="1457"/>
      <c r="CE6" s="1301" t="str">
        <f>MID(SUVAHAVUJ!AF120,1,1)</f>
        <v xml:space="preserve"> </v>
      </c>
      <c r="CF6" s="1301"/>
      <c r="CG6" s="1301"/>
      <c r="CH6" s="1301"/>
      <c r="CI6" s="1301"/>
      <c r="CJ6" s="1301" t="str">
        <f>MID(SUVAHAVUJ!AF120,2,1)</f>
        <v xml:space="preserve"> </v>
      </c>
      <c r="CK6" s="1301"/>
      <c r="CL6" s="1301"/>
      <c r="CM6" s="1301"/>
      <c r="CN6" s="1301"/>
      <c r="CO6" s="1301"/>
      <c r="CP6" s="1301" t="str">
        <f>MID(SUVAHAVUJ!AF120,3,1)</f>
        <v xml:space="preserve"> </v>
      </c>
      <c r="CQ6" s="1301"/>
      <c r="CR6" s="1301"/>
      <c r="CS6" s="1301"/>
      <c r="CT6" s="1301"/>
      <c r="CU6" s="1301" t="str">
        <f>MID(SUVAHAVUJ!AF120,4,1)</f>
        <v xml:space="preserve"> </v>
      </c>
      <c r="CV6" s="1301"/>
      <c r="CW6" s="1301"/>
      <c r="CX6" s="1301"/>
      <c r="CY6" s="1301"/>
      <c r="CZ6" s="1301"/>
      <c r="DA6" s="1301" t="str">
        <f>MID(SUVAHAVUJ!AF120,5,1)</f>
        <v xml:space="preserve"> </v>
      </c>
      <c r="DB6" s="1301"/>
      <c r="DC6" s="1301"/>
      <c r="DD6" s="1301"/>
      <c r="DE6" s="1301"/>
      <c r="DF6" s="1301" t="str">
        <f>MID(SUVAHAVUJ!AF120,6,1)</f>
        <v xml:space="preserve"> </v>
      </c>
      <c r="DG6" s="1301"/>
      <c r="DH6" s="1301"/>
      <c r="DI6" s="1301"/>
      <c r="DJ6" s="1301"/>
      <c r="DK6" s="1301"/>
      <c r="DL6" s="1301" t="str">
        <f>MID(SUVAHAVUJ!AF120,7,1)</f>
        <v xml:space="preserve"> </v>
      </c>
      <c r="DM6" s="1301"/>
      <c r="DN6" s="1301"/>
      <c r="DO6" s="1301"/>
      <c r="DP6" s="1301"/>
      <c r="DQ6" s="1301"/>
      <c r="DR6" s="1301" t="str">
        <f>MID(SUVAHAVUJ!AF120,8,1)</f>
        <v xml:space="preserve"> </v>
      </c>
      <c r="DS6" s="1301"/>
      <c r="DT6" s="1301"/>
      <c r="DU6" s="1301"/>
      <c r="DV6" s="1301"/>
      <c r="DW6" s="1434" t="str">
        <f>MID(SUVAHAVUJ!AF120,9,1)</f>
        <v xml:space="preserve"> </v>
      </c>
      <c r="DX6" s="1434"/>
      <c r="DY6" s="1434"/>
      <c r="DZ6" s="1434"/>
      <c r="EA6" s="1434"/>
      <c r="EB6" s="1434"/>
      <c r="EC6" s="1434" t="str">
        <f>MID(SUVAHAVUJ!AF120,10,1)</f>
        <v xml:space="preserve"> </v>
      </c>
      <c r="ED6" s="1434"/>
      <c r="EE6" s="1434"/>
      <c r="EF6" s="1434"/>
      <c r="EG6" s="1434"/>
      <c r="EH6" s="1301" t="str">
        <f>MID(SUVAHAVUJ!AF120,11,1)</f>
        <v>0</v>
      </c>
      <c r="EI6" s="1301"/>
      <c r="EJ6" s="1301"/>
      <c r="EK6" s="1301"/>
      <c r="EL6" s="1301"/>
      <c r="EM6" s="1304"/>
      <c r="EN6" s="486"/>
      <c r="EO6" s="487"/>
      <c r="EP6" s="1301" t="str">
        <f>MID(SUVAHAVUJ!AG120,1,1)</f>
        <v xml:space="preserve"> </v>
      </c>
      <c r="EQ6" s="1301"/>
      <c r="ER6" s="1301"/>
      <c r="ES6" s="1301"/>
      <c r="ET6" s="1301"/>
      <c r="EU6" s="1301"/>
      <c r="EV6" s="1301" t="str">
        <f>MID(SUVAHAVUJ!AG120,2,1)</f>
        <v xml:space="preserve"> </v>
      </c>
      <c r="EW6" s="1301"/>
      <c r="EX6" s="1301"/>
      <c r="EY6" s="1301"/>
      <c r="EZ6" s="1301"/>
      <c r="FA6" s="1301" t="str">
        <f>MID(SUVAHAVUJ!AG120,3,1)</f>
        <v xml:space="preserve"> </v>
      </c>
      <c r="FB6" s="1301"/>
      <c r="FC6" s="1301"/>
      <c r="FD6" s="1301"/>
      <c r="FE6" s="1301"/>
      <c r="FF6" s="1301"/>
      <c r="FG6" s="1301" t="str">
        <f>MID(SUVAHAVUJ!AG120,4,1)</f>
        <v xml:space="preserve"> </v>
      </c>
      <c r="FH6" s="1301"/>
      <c r="FI6" s="1301"/>
      <c r="FJ6" s="1301"/>
      <c r="FK6" s="1301"/>
      <c r="FL6" s="1302" t="str">
        <f>MID(SUVAHAVUJ!AG120,5,1)</f>
        <v xml:space="preserve"> </v>
      </c>
      <c r="FM6" s="1302"/>
      <c r="FN6" s="1302"/>
      <c r="FO6" s="1302"/>
      <c r="FP6" s="1302"/>
      <c r="FQ6" s="1302"/>
      <c r="FR6" s="1302" t="str">
        <f>MID(SUVAHAVUJ!AG120,6,1)</f>
        <v xml:space="preserve"> </v>
      </c>
      <c r="FS6" s="1302"/>
      <c r="FT6" s="1302"/>
      <c r="FU6" s="1302"/>
      <c r="FV6" s="1302"/>
      <c r="FW6" s="1432" t="str">
        <f>MID(SUVAHAVUJ!AG120,7,1)</f>
        <v xml:space="preserve"> </v>
      </c>
      <c r="FX6" s="1432"/>
      <c r="FY6" s="1432"/>
      <c r="FZ6" s="1432"/>
      <c r="GA6" s="1432"/>
      <c r="GB6" s="1432"/>
      <c r="GC6" s="1432" t="str">
        <f>MID(SUVAHAVUJ!AG120,8,1)</f>
        <v xml:space="preserve"> </v>
      </c>
      <c r="GD6" s="1432"/>
      <c r="GE6" s="1432"/>
      <c r="GF6" s="1432"/>
      <c r="GG6" s="1432"/>
      <c r="GH6" s="1432" t="str">
        <f>MID(SUVAHAVUJ!AG120,9,1)</f>
        <v xml:space="preserve"> </v>
      </c>
      <c r="GI6" s="1432"/>
      <c r="GJ6" s="1432"/>
      <c r="GK6" s="1432"/>
      <c r="GL6" s="1432"/>
      <c r="GM6" s="1432"/>
      <c r="GN6" s="1432" t="str">
        <f>MID(SUVAHAVUJ!AG120,10,1)</f>
        <v xml:space="preserve"> </v>
      </c>
      <c r="GO6" s="1432"/>
      <c r="GP6" s="1432"/>
      <c r="GQ6" s="1432"/>
      <c r="GR6" s="1432"/>
      <c r="GS6" s="1432" t="str">
        <f>MID(SUVAHAVUJ!AG120,11,1)</f>
        <v>0</v>
      </c>
      <c r="GT6" s="1432"/>
      <c r="GU6" s="1432"/>
      <c r="GV6" s="1432"/>
      <c r="GW6" s="1433"/>
    </row>
    <row r="7" spans="2:205" ht="24" customHeight="1" x14ac:dyDescent="0.2">
      <c r="B7" s="1469" t="s">
        <v>2488</v>
      </c>
      <c r="C7" s="1470"/>
      <c r="D7" s="1470"/>
      <c r="E7" s="1470"/>
      <c r="F7" s="1470"/>
      <c r="G7" s="1470"/>
      <c r="H7" s="1470"/>
      <c r="I7" s="1470"/>
      <c r="J7" s="1470"/>
      <c r="K7" s="1471"/>
      <c r="L7" s="1488" t="s">
        <v>3298</v>
      </c>
      <c r="M7" s="1489"/>
      <c r="N7" s="1489"/>
      <c r="O7" s="1489"/>
      <c r="P7" s="1489"/>
      <c r="Q7" s="1489"/>
      <c r="R7" s="1489"/>
      <c r="S7" s="1489"/>
      <c r="T7" s="1489"/>
      <c r="U7" s="1489"/>
      <c r="V7" s="1489"/>
      <c r="W7" s="1489"/>
      <c r="X7" s="1489"/>
      <c r="Y7" s="1489"/>
      <c r="Z7" s="1489"/>
      <c r="AA7" s="1489"/>
      <c r="AB7" s="1489"/>
      <c r="AC7" s="1489"/>
      <c r="AD7" s="1489"/>
      <c r="AE7" s="1489"/>
      <c r="AF7" s="1489"/>
      <c r="AG7" s="1489"/>
      <c r="AH7" s="1489"/>
      <c r="AI7" s="1489"/>
      <c r="AJ7" s="1489"/>
      <c r="AK7" s="1489"/>
      <c r="AL7" s="1489"/>
      <c r="AM7" s="1489"/>
      <c r="AN7" s="1489"/>
      <c r="AO7" s="1489"/>
      <c r="AP7" s="1489"/>
      <c r="AQ7" s="1489"/>
      <c r="AR7" s="1489"/>
      <c r="AS7" s="1489"/>
      <c r="AT7" s="1489"/>
      <c r="AU7" s="1489"/>
      <c r="AV7" s="1489"/>
      <c r="AW7" s="1489"/>
      <c r="AX7" s="1489"/>
      <c r="AY7" s="1489"/>
      <c r="AZ7" s="1489"/>
      <c r="BA7" s="1489"/>
      <c r="BB7" s="1489"/>
      <c r="BC7" s="1489"/>
      <c r="BD7" s="1489"/>
      <c r="BE7" s="1489"/>
      <c r="BF7" s="1489"/>
      <c r="BG7" s="1489"/>
      <c r="BH7" s="1489"/>
      <c r="BI7" s="1489"/>
      <c r="BJ7" s="1489"/>
      <c r="BK7" s="1489"/>
      <c r="BL7" s="1489"/>
      <c r="BM7" s="1489"/>
      <c r="BN7" s="1489"/>
      <c r="BO7" s="1489"/>
      <c r="BP7" s="1489"/>
      <c r="BQ7" s="1489"/>
      <c r="BR7" s="1489"/>
      <c r="BS7" s="1489"/>
      <c r="BT7" s="1489"/>
      <c r="BU7" s="1489"/>
      <c r="BV7" s="1489"/>
      <c r="BW7" s="1466" t="s">
        <v>404</v>
      </c>
      <c r="BX7" s="1467"/>
      <c r="BY7" s="1467"/>
      <c r="BZ7" s="1467"/>
      <c r="CA7" s="1467"/>
      <c r="CB7" s="1467"/>
      <c r="CC7" s="1467"/>
      <c r="CD7" s="1468"/>
      <c r="CE7" s="1301" t="str">
        <f>MID(SUVAHAVUJ!AF121,1,1)</f>
        <v xml:space="preserve"> </v>
      </c>
      <c r="CF7" s="1301"/>
      <c r="CG7" s="1301"/>
      <c r="CH7" s="1301"/>
      <c r="CI7" s="1301"/>
      <c r="CJ7" s="1301" t="str">
        <f>MID(SUVAHAVUJ!AF121,2,1)</f>
        <v xml:space="preserve"> </v>
      </c>
      <c r="CK7" s="1301"/>
      <c r="CL7" s="1301"/>
      <c r="CM7" s="1301"/>
      <c r="CN7" s="1301"/>
      <c r="CO7" s="1301"/>
      <c r="CP7" s="1301" t="str">
        <f>MID(SUVAHAVUJ!AF121,3,1)</f>
        <v xml:space="preserve"> </v>
      </c>
      <c r="CQ7" s="1301"/>
      <c r="CR7" s="1301"/>
      <c r="CS7" s="1301"/>
      <c r="CT7" s="1301"/>
      <c r="CU7" s="1301" t="str">
        <f>MID(SUVAHAVUJ!AF121,4,1)</f>
        <v xml:space="preserve"> </v>
      </c>
      <c r="CV7" s="1301"/>
      <c r="CW7" s="1301"/>
      <c r="CX7" s="1301"/>
      <c r="CY7" s="1301"/>
      <c r="CZ7" s="1301"/>
      <c r="DA7" s="1301" t="str">
        <f>MID(SUVAHAVUJ!AF121,5,1)</f>
        <v xml:space="preserve"> </v>
      </c>
      <c r="DB7" s="1301"/>
      <c r="DC7" s="1301"/>
      <c r="DD7" s="1301"/>
      <c r="DE7" s="1301"/>
      <c r="DF7" s="1301" t="str">
        <f>MID(SUVAHAVUJ!AF121,6,1)</f>
        <v xml:space="preserve"> </v>
      </c>
      <c r="DG7" s="1301"/>
      <c r="DH7" s="1301"/>
      <c r="DI7" s="1301"/>
      <c r="DJ7" s="1301"/>
      <c r="DK7" s="1301"/>
      <c r="DL7" s="1301" t="str">
        <f>MID(SUVAHAVUJ!AF121,7,1)</f>
        <v xml:space="preserve"> </v>
      </c>
      <c r="DM7" s="1301"/>
      <c r="DN7" s="1301"/>
      <c r="DO7" s="1301"/>
      <c r="DP7" s="1301"/>
      <c r="DQ7" s="1301"/>
      <c r="DR7" s="1301" t="str">
        <f>MID(SUVAHAVUJ!AF121,8,1)</f>
        <v xml:space="preserve"> </v>
      </c>
      <c r="DS7" s="1301"/>
      <c r="DT7" s="1301"/>
      <c r="DU7" s="1301"/>
      <c r="DV7" s="1301"/>
      <c r="DW7" s="1434" t="str">
        <f>MID(SUVAHAVUJ!AF121,9,1)</f>
        <v xml:space="preserve"> </v>
      </c>
      <c r="DX7" s="1434"/>
      <c r="DY7" s="1434"/>
      <c r="DZ7" s="1434"/>
      <c r="EA7" s="1434"/>
      <c r="EB7" s="1434"/>
      <c r="EC7" s="1434" t="str">
        <f>MID(SUVAHAVUJ!AF121,10,1)</f>
        <v xml:space="preserve"> </v>
      </c>
      <c r="ED7" s="1434"/>
      <c r="EE7" s="1434"/>
      <c r="EF7" s="1434"/>
      <c r="EG7" s="1434"/>
      <c r="EH7" s="1301" t="str">
        <f>MID(SUVAHAVUJ!AF121,11,1)</f>
        <v>0</v>
      </c>
      <c r="EI7" s="1301"/>
      <c r="EJ7" s="1301"/>
      <c r="EK7" s="1301"/>
      <c r="EL7" s="1301"/>
      <c r="EM7" s="1304"/>
      <c r="EN7" s="486"/>
      <c r="EO7" s="487"/>
      <c r="EP7" s="1301" t="str">
        <f>MID(SUVAHAVUJ!AG121,1,1)</f>
        <v xml:space="preserve"> </v>
      </c>
      <c r="EQ7" s="1301"/>
      <c r="ER7" s="1301"/>
      <c r="ES7" s="1301"/>
      <c r="ET7" s="1301"/>
      <c r="EU7" s="1301"/>
      <c r="EV7" s="1301" t="str">
        <f>MID(SUVAHAVUJ!AG121,2,1)</f>
        <v xml:space="preserve"> </v>
      </c>
      <c r="EW7" s="1301"/>
      <c r="EX7" s="1301"/>
      <c r="EY7" s="1301"/>
      <c r="EZ7" s="1301"/>
      <c r="FA7" s="1301" t="str">
        <f>MID(SUVAHAVUJ!AG121,3,1)</f>
        <v xml:space="preserve"> </v>
      </c>
      <c r="FB7" s="1301"/>
      <c r="FC7" s="1301"/>
      <c r="FD7" s="1301"/>
      <c r="FE7" s="1301"/>
      <c r="FF7" s="1301"/>
      <c r="FG7" s="1301" t="str">
        <f>MID(SUVAHAVUJ!AG121,4,1)</f>
        <v xml:space="preserve"> </v>
      </c>
      <c r="FH7" s="1301"/>
      <c r="FI7" s="1301"/>
      <c r="FJ7" s="1301"/>
      <c r="FK7" s="1301"/>
      <c r="FL7" s="1302" t="str">
        <f>MID(SUVAHAVUJ!AG121,5,1)</f>
        <v xml:space="preserve"> </v>
      </c>
      <c r="FM7" s="1302"/>
      <c r="FN7" s="1302"/>
      <c r="FO7" s="1302"/>
      <c r="FP7" s="1302"/>
      <c r="FQ7" s="1302"/>
      <c r="FR7" s="1302" t="str">
        <f>MID(SUVAHAVUJ!AG121,6,1)</f>
        <v xml:space="preserve"> </v>
      </c>
      <c r="FS7" s="1302"/>
      <c r="FT7" s="1302"/>
      <c r="FU7" s="1302"/>
      <c r="FV7" s="1302"/>
      <c r="FW7" s="1432" t="str">
        <f>MID(SUVAHAVUJ!AG121,7,1)</f>
        <v xml:space="preserve"> </v>
      </c>
      <c r="FX7" s="1432"/>
      <c r="FY7" s="1432"/>
      <c r="FZ7" s="1432"/>
      <c r="GA7" s="1432"/>
      <c r="GB7" s="1432"/>
      <c r="GC7" s="1432" t="str">
        <f>MID(SUVAHAVUJ!AG121,8,1)</f>
        <v xml:space="preserve"> </v>
      </c>
      <c r="GD7" s="1432"/>
      <c r="GE7" s="1432"/>
      <c r="GF7" s="1432"/>
      <c r="GG7" s="1432"/>
      <c r="GH7" s="1432" t="str">
        <f>MID(SUVAHAVUJ!AG121,9,1)</f>
        <v xml:space="preserve"> </v>
      </c>
      <c r="GI7" s="1432"/>
      <c r="GJ7" s="1432"/>
      <c r="GK7" s="1432"/>
      <c r="GL7" s="1432"/>
      <c r="GM7" s="1432"/>
      <c r="GN7" s="1432" t="str">
        <f>MID(SUVAHAVUJ!AG121,10,1)</f>
        <v xml:space="preserve"> </v>
      </c>
      <c r="GO7" s="1432"/>
      <c r="GP7" s="1432"/>
      <c r="GQ7" s="1432"/>
      <c r="GR7" s="1432"/>
      <c r="GS7" s="1432" t="str">
        <f>MID(SUVAHAVUJ!AG121,11,1)</f>
        <v>0</v>
      </c>
      <c r="GT7" s="1432"/>
      <c r="GU7" s="1432"/>
      <c r="GV7" s="1432"/>
      <c r="GW7" s="1433"/>
    </row>
    <row r="8" spans="2:205" ht="24" customHeight="1" x14ac:dyDescent="0.2">
      <c r="B8" s="1461" t="s">
        <v>2369</v>
      </c>
      <c r="C8" s="1462"/>
      <c r="D8" s="1462"/>
      <c r="E8" s="1462"/>
      <c r="F8" s="1462"/>
      <c r="G8" s="1462"/>
      <c r="H8" s="1462"/>
      <c r="I8" s="1462"/>
      <c r="J8" s="1462"/>
      <c r="K8" s="1463"/>
      <c r="L8" s="1488" t="s">
        <v>2712</v>
      </c>
      <c r="M8" s="1489"/>
      <c r="N8" s="1489"/>
      <c r="O8" s="1489"/>
      <c r="P8" s="1489"/>
      <c r="Q8" s="1489"/>
      <c r="R8" s="1489"/>
      <c r="S8" s="1489"/>
      <c r="T8" s="1489"/>
      <c r="U8" s="1489"/>
      <c r="V8" s="1489"/>
      <c r="W8" s="1489"/>
      <c r="X8" s="1489"/>
      <c r="Y8" s="1489"/>
      <c r="Z8" s="1489"/>
      <c r="AA8" s="1489"/>
      <c r="AB8" s="1489"/>
      <c r="AC8" s="1489"/>
      <c r="AD8" s="1489"/>
      <c r="AE8" s="1489"/>
      <c r="AF8" s="1489"/>
      <c r="AG8" s="1489"/>
      <c r="AH8" s="1489"/>
      <c r="AI8" s="1489"/>
      <c r="AJ8" s="1489"/>
      <c r="AK8" s="1489"/>
      <c r="AL8" s="1489"/>
      <c r="AM8" s="1489"/>
      <c r="AN8" s="1489"/>
      <c r="AO8" s="1489"/>
      <c r="AP8" s="1489"/>
      <c r="AQ8" s="1489"/>
      <c r="AR8" s="1489"/>
      <c r="AS8" s="1489"/>
      <c r="AT8" s="1489"/>
      <c r="AU8" s="1489"/>
      <c r="AV8" s="1489"/>
      <c r="AW8" s="1489"/>
      <c r="AX8" s="1489"/>
      <c r="AY8" s="1489"/>
      <c r="AZ8" s="1489"/>
      <c r="BA8" s="1489"/>
      <c r="BB8" s="1489"/>
      <c r="BC8" s="1489"/>
      <c r="BD8" s="1489"/>
      <c r="BE8" s="1489"/>
      <c r="BF8" s="1489"/>
      <c r="BG8" s="1489"/>
      <c r="BH8" s="1489"/>
      <c r="BI8" s="1489"/>
      <c r="BJ8" s="1489"/>
      <c r="BK8" s="1489"/>
      <c r="BL8" s="1489"/>
      <c r="BM8" s="1489"/>
      <c r="BN8" s="1489"/>
      <c r="BO8" s="1489"/>
      <c r="BP8" s="1489"/>
      <c r="BQ8" s="1489"/>
      <c r="BR8" s="1489"/>
      <c r="BS8" s="1489"/>
      <c r="BT8" s="1489"/>
      <c r="BU8" s="1489"/>
      <c r="BV8" s="1489"/>
      <c r="BW8" s="1466" t="s">
        <v>405</v>
      </c>
      <c r="BX8" s="1467"/>
      <c r="BY8" s="1467"/>
      <c r="BZ8" s="1467"/>
      <c r="CA8" s="1467"/>
      <c r="CB8" s="1467"/>
      <c r="CC8" s="1467"/>
      <c r="CD8" s="1468"/>
      <c r="CE8" s="1301" t="str">
        <f>MID(SUVAHAVUJ!AF122,1,1)</f>
        <v xml:space="preserve"> </v>
      </c>
      <c r="CF8" s="1301"/>
      <c r="CG8" s="1301"/>
      <c r="CH8" s="1301"/>
      <c r="CI8" s="1301"/>
      <c r="CJ8" s="1301" t="str">
        <f>MID(SUVAHAVUJ!AF122,2,1)</f>
        <v xml:space="preserve"> </v>
      </c>
      <c r="CK8" s="1301"/>
      <c r="CL8" s="1301"/>
      <c r="CM8" s="1301"/>
      <c r="CN8" s="1301"/>
      <c r="CO8" s="1301"/>
      <c r="CP8" s="1301" t="str">
        <f>MID(SUVAHAVUJ!AF122,3,1)</f>
        <v xml:space="preserve"> </v>
      </c>
      <c r="CQ8" s="1301"/>
      <c r="CR8" s="1301"/>
      <c r="CS8" s="1301"/>
      <c r="CT8" s="1301"/>
      <c r="CU8" s="1301" t="str">
        <f>MID(SUVAHAVUJ!AF122,4,1)</f>
        <v xml:space="preserve"> </v>
      </c>
      <c r="CV8" s="1301"/>
      <c r="CW8" s="1301"/>
      <c r="CX8" s="1301"/>
      <c r="CY8" s="1301"/>
      <c r="CZ8" s="1301"/>
      <c r="DA8" s="1301" t="str">
        <f>MID(SUVAHAVUJ!AF122,5,1)</f>
        <v xml:space="preserve"> </v>
      </c>
      <c r="DB8" s="1301"/>
      <c r="DC8" s="1301"/>
      <c r="DD8" s="1301"/>
      <c r="DE8" s="1301"/>
      <c r="DF8" s="1301" t="str">
        <f>MID(SUVAHAVUJ!AF122,6,1)</f>
        <v xml:space="preserve"> </v>
      </c>
      <c r="DG8" s="1301"/>
      <c r="DH8" s="1301"/>
      <c r="DI8" s="1301"/>
      <c r="DJ8" s="1301"/>
      <c r="DK8" s="1301"/>
      <c r="DL8" s="1301" t="str">
        <f>MID(SUVAHAVUJ!AF122,7,1)</f>
        <v xml:space="preserve"> </v>
      </c>
      <c r="DM8" s="1301"/>
      <c r="DN8" s="1301"/>
      <c r="DO8" s="1301"/>
      <c r="DP8" s="1301"/>
      <c r="DQ8" s="1301"/>
      <c r="DR8" s="1301" t="str">
        <f>MID(SUVAHAVUJ!AF122,8,1)</f>
        <v xml:space="preserve"> </v>
      </c>
      <c r="DS8" s="1301"/>
      <c r="DT8" s="1301"/>
      <c r="DU8" s="1301"/>
      <c r="DV8" s="1301"/>
      <c r="DW8" s="1434" t="str">
        <f>MID(SUVAHAVUJ!AF122,9,1)</f>
        <v xml:space="preserve"> </v>
      </c>
      <c r="DX8" s="1434"/>
      <c r="DY8" s="1434"/>
      <c r="DZ8" s="1434"/>
      <c r="EA8" s="1434"/>
      <c r="EB8" s="1434"/>
      <c r="EC8" s="1434" t="str">
        <f>MID(SUVAHAVUJ!AF122,10,1)</f>
        <v xml:space="preserve"> </v>
      </c>
      <c r="ED8" s="1434"/>
      <c r="EE8" s="1434"/>
      <c r="EF8" s="1434"/>
      <c r="EG8" s="1434"/>
      <c r="EH8" s="1301" t="str">
        <f>MID(SUVAHAVUJ!AF122,11,1)</f>
        <v>0</v>
      </c>
      <c r="EI8" s="1301"/>
      <c r="EJ8" s="1301"/>
      <c r="EK8" s="1301"/>
      <c r="EL8" s="1301"/>
      <c r="EM8" s="1304"/>
      <c r="EN8" s="486"/>
      <c r="EO8" s="487"/>
      <c r="EP8" s="1301" t="str">
        <f>MID(SUVAHAVUJ!AG122,1,1)</f>
        <v xml:space="preserve"> </v>
      </c>
      <c r="EQ8" s="1301"/>
      <c r="ER8" s="1301"/>
      <c r="ES8" s="1301"/>
      <c r="ET8" s="1301"/>
      <c r="EU8" s="1301"/>
      <c r="EV8" s="1301" t="str">
        <f>MID(SUVAHAVUJ!AG122,2,1)</f>
        <v xml:space="preserve"> </v>
      </c>
      <c r="EW8" s="1301"/>
      <c r="EX8" s="1301"/>
      <c r="EY8" s="1301"/>
      <c r="EZ8" s="1301"/>
      <c r="FA8" s="1301" t="str">
        <f>MID(SUVAHAVUJ!AG122,3,1)</f>
        <v xml:space="preserve"> </v>
      </c>
      <c r="FB8" s="1301"/>
      <c r="FC8" s="1301"/>
      <c r="FD8" s="1301"/>
      <c r="FE8" s="1301"/>
      <c r="FF8" s="1301"/>
      <c r="FG8" s="1301" t="str">
        <f>MID(SUVAHAVUJ!AG122,4,1)</f>
        <v xml:space="preserve"> </v>
      </c>
      <c r="FH8" s="1301"/>
      <c r="FI8" s="1301"/>
      <c r="FJ8" s="1301"/>
      <c r="FK8" s="1301"/>
      <c r="FL8" s="1302" t="str">
        <f>MID(SUVAHAVUJ!AG122,5,1)</f>
        <v xml:space="preserve"> </v>
      </c>
      <c r="FM8" s="1302"/>
      <c r="FN8" s="1302"/>
      <c r="FO8" s="1302"/>
      <c r="FP8" s="1302"/>
      <c r="FQ8" s="1302"/>
      <c r="FR8" s="1302" t="str">
        <f>MID(SUVAHAVUJ!AG122,6,1)</f>
        <v xml:space="preserve"> </v>
      </c>
      <c r="FS8" s="1302"/>
      <c r="FT8" s="1302"/>
      <c r="FU8" s="1302"/>
      <c r="FV8" s="1302"/>
      <c r="FW8" s="1432" t="str">
        <f>MID(SUVAHAVUJ!AG122,7,1)</f>
        <v xml:space="preserve"> </v>
      </c>
      <c r="FX8" s="1432"/>
      <c r="FY8" s="1432"/>
      <c r="FZ8" s="1432"/>
      <c r="GA8" s="1432"/>
      <c r="GB8" s="1432"/>
      <c r="GC8" s="1432" t="str">
        <f>MID(SUVAHAVUJ!AG122,8,1)</f>
        <v xml:space="preserve"> </v>
      </c>
      <c r="GD8" s="1432"/>
      <c r="GE8" s="1432"/>
      <c r="GF8" s="1432"/>
      <c r="GG8" s="1432"/>
      <c r="GH8" s="1432" t="str">
        <f>MID(SUVAHAVUJ!AG122,9,1)</f>
        <v xml:space="preserve"> </v>
      </c>
      <c r="GI8" s="1432"/>
      <c r="GJ8" s="1432"/>
      <c r="GK8" s="1432"/>
      <c r="GL8" s="1432"/>
      <c r="GM8" s="1432"/>
      <c r="GN8" s="1432" t="str">
        <f>MID(SUVAHAVUJ!AG122,10,1)</f>
        <v xml:space="preserve"> </v>
      </c>
      <c r="GO8" s="1432"/>
      <c r="GP8" s="1432"/>
      <c r="GQ8" s="1432"/>
      <c r="GR8" s="1432"/>
      <c r="GS8" s="1432" t="str">
        <f>MID(SUVAHAVUJ!AG122,11,1)</f>
        <v>0</v>
      </c>
      <c r="GT8" s="1432"/>
      <c r="GU8" s="1432"/>
      <c r="GV8" s="1432"/>
      <c r="GW8" s="1433"/>
    </row>
    <row r="9" spans="2:205" ht="24" customHeight="1" x14ac:dyDescent="0.2">
      <c r="B9" s="1458" t="s">
        <v>2632</v>
      </c>
      <c r="C9" s="1459"/>
      <c r="D9" s="1459"/>
      <c r="E9" s="1459"/>
      <c r="F9" s="1459"/>
      <c r="G9" s="1459"/>
      <c r="H9" s="1459"/>
      <c r="I9" s="1459"/>
      <c r="J9" s="1459"/>
      <c r="K9" s="1460"/>
      <c r="L9" s="1486" t="s">
        <v>2226</v>
      </c>
      <c r="M9" s="1487"/>
      <c r="N9" s="1487"/>
      <c r="O9" s="1487"/>
      <c r="P9" s="1487"/>
      <c r="Q9" s="1487"/>
      <c r="R9" s="1487"/>
      <c r="S9" s="1487"/>
      <c r="T9" s="1487"/>
      <c r="U9" s="1487"/>
      <c r="V9" s="1487"/>
      <c r="W9" s="1487"/>
      <c r="X9" s="1487"/>
      <c r="Y9" s="1487"/>
      <c r="Z9" s="1487"/>
      <c r="AA9" s="1487"/>
      <c r="AB9" s="1487"/>
      <c r="AC9" s="1487"/>
      <c r="AD9" s="1487"/>
      <c r="AE9" s="1487"/>
      <c r="AF9" s="1487"/>
      <c r="AG9" s="1487"/>
      <c r="AH9" s="1487"/>
      <c r="AI9" s="1487"/>
      <c r="AJ9" s="1487"/>
      <c r="AK9" s="1487"/>
      <c r="AL9" s="1487"/>
      <c r="AM9" s="1487"/>
      <c r="AN9" s="1487"/>
      <c r="AO9" s="1487"/>
      <c r="AP9" s="1487"/>
      <c r="AQ9" s="1487"/>
      <c r="AR9" s="1487"/>
      <c r="AS9" s="1487"/>
      <c r="AT9" s="1487"/>
      <c r="AU9" s="1487"/>
      <c r="AV9" s="1487"/>
      <c r="AW9" s="1487"/>
      <c r="AX9" s="1487"/>
      <c r="AY9" s="1487"/>
      <c r="AZ9" s="1487"/>
      <c r="BA9" s="1487"/>
      <c r="BB9" s="1487"/>
      <c r="BC9" s="1487"/>
      <c r="BD9" s="1487"/>
      <c r="BE9" s="1487"/>
      <c r="BF9" s="1487"/>
      <c r="BG9" s="1487"/>
      <c r="BH9" s="1487"/>
      <c r="BI9" s="1487"/>
      <c r="BJ9" s="1487"/>
      <c r="BK9" s="1487"/>
      <c r="BL9" s="1487"/>
      <c r="BM9" s="1487"/>
      <c r="BN9" s="1487"/>
      <c r="BO9" s="1487"/>
      <c r="BP9" s="1487"/>
      <c r="BQ9" s="1487"/>
      <c r="BR9" s="1487"/>
      <c r="BS9" s="1487"/>
      <c r="BT9" s="1487"/>
      <c r="BU9" s="1487"/>
      <c r="BV9" s="1487"/>
      <c r="BW9" s="1455" t="s">
        <v>406</v>
      </c>
      <c r="BX9" s="1456"/>
      <c r="BY9" s="1456"/>
      <c r="BZ9" s="1456"/>
      <c r="CA9" s="1456"/>
      <c r="CB9" s="1456"/>
      <c r="CC9" s="1456"/>
      <c r="CD9" s="1457"/>
      <c r="CE9" s="1301" t="str">
        <f>MID(SUVAHAVUJ!AF123,1,1)</f>
        <v xml:space="preserve"> </v>
      </c>
      <c r="CF9" s="1301"/>
      <c r="CG9" s="1301"/>
      <c r="CH9" s="1301"/>
      <c r="CI9" s="1301"/>
      <c r="CJ9" s="1301" t="str">
        <f>MID(SUVAHAVUJ!AF123,2,1)</f>
        <v xml:space="preserve"> </v>
      </c>
      <c r="CK9" s="1301"/>
      <c r="CL9" s="1301"/>
      <c r="CM9" s="1301"/>
      <c r="CN9" s="1301"/>
      <c r="CO9" s="1301"/>
      <c r="CP9" s="1301" t="str">
        <f>MID(SUVAHAVUJ!AF123,3,1)</f>
        <v xml:space="preserve"> </v>
      </c>
      <c r="CQ9" s="1301"/>
      <c r="CR9" s="1301"/>
      <c r="CS9" s="1301"/>
      <c r="CT9" s="1301"/>
      <c r="CU9" s="1301" t="str">
        <f>MID(SUVAHAVUJ!AF123,4,1)</f>
        <v xml:space="preserve"> </v>
      </c>
      <c r="CV9" s="1301"/>
      <c r="CW9" s="1301"/>
      <c r="CX9" s="1301"/>
      <c r="CY9" s="1301"/>
      <c r="CZ9" s="1301"/>
      <c r="DA9" s="1301" t="str">
        <f>MID(SUVAHAVUJ!AF123,5,1)</f>
        <v xml:space="preserve"> </v>
      </c>
      <c r="DB9" s="1301"/>
      <c r="DC9" s="1301"/>
      <c r="DD9" s="1301"/>
      <c r="DE9" s="1301"/>
      <c r="DF9" s="1301" t="str">
        <f>MID(SUVAHAVUJ!AF123,6,1)</f>
        <v xml:space="preserve"> </v>
      </c>
      <c r="DG9" s="1301"/>
      <c r="DH9" s="1301"/>
      <c r="DI9" s="1301"/>
      <c r="DJ9" s="1301"/>
      <c r="DK9" s="1301"/>
      <c r="DL9" s="1301" t="str">
        <f>MID(SUVAHAVUJ!AF123,7,1)</f>
        <v xml:space="preserve"> </v>
      </c>
      <c r="DM9" s="1301"/>
      <c r="DN9" s="1301"/>
      <c r="DO9" s="1301"/>
      <c r="DP9" s="1301"/>
      <c r="DQ9" s="1301"/>
      <c r="DR9" s="1301" t="str">
        <f>MID(SUVAHAVUJ!AF123,8,1)</f>
        <v xml:space="preserve"> </v>
      </c>
      <c r="DS9" s="1301"/>
      <c r="DT9" s="1301"/>
      <c r="DU9" s="1301"/>
      <c r="DV9" s="1301"/>
      <c r="DW9" s="1434" t="str">
        <f>MID(SUVAHAVUJ!AF123,9,1)</f>
        <v xml:space="preserve"> </v>
      </c>
      <c r="DX9" s="1434"/>
      <c r="DY9" s="1434"/>
      <c r="DZ9" s="1434"/>
      <c r="EA9" s="1434"/>
      <c r="EB9" s="1434"/>
      <c r="EC9" s="1434" t="str">
        <f>MID(SUVAHAVUJ!AF123,10,1)</f>
        <v xml:space="preserve"> </v>
      </c>
      <c r="ED9" s="1434"/>
      <c r="EE9" s="1434"/>
      <c r="EF9" s="1434"/>
      <c r="EG9" s="1434"/>
      <c r="EH9" s="1301" t="str">
        <f>MID(SUVAHAVUJ!AF123,11,1)</f>
        <v>0</v>
      </c>
      <c r="EI9" s="1301"/>
      <c r="EJ9" s="1301"/>
      <c r="EK9" s="1301"/>
      <c r="EL9" s="1301"/>
      <c r="EM9" s="1304"/>
      <c r="EN9" s="486"/>
      <c r="EO9" s="487"/>
      <c r="EP9" s="1301" t="str">
        <f>MID(SUVAHAVUJ!AG123,1,1)</f>
        <v xml:space="preserve"> </v>
      </c>
      <c r="EQ9" s="1301"/>
      <c r="ER9" s="1301"/>
      <c r="ES9" s="1301"/>
      <c r="ET9" s="1301"/>
      <c r="EU9" s="1301"/>
      <c r="EV9" s="1301" t="str">
        <f>MID(SUVAHAVUJ!AG123,2,1)</f>
        <v xml:space="preserve"> </v>
      </c>
      <c r="EW9" s="1301"/>
      <c r="EX9" s="1301"/>
      <c r="EY9" s="1301"/>
      <c r="EZ9" s="1301"/>
      <c r="FA9" s="1301" t="str">
        <f>MID(SUVAHAVUJ!AG123,3,1)</f>
        <v xml:space="preserve"> </v>
      </c>
      <c r="FB9" s="1301"/>
      <c r="FC9" s="1301"/>
      <c r="FD9" s="1301"/>
      <c r="FE9" s="1301"/>
      <c r="FF9" s="1301"/>
      <c r="FG9" s="1301" t="str">
        <f>MID(SUVAHAVUJ!AG123,4,1)</f>
        <v xml:space="preserve"> </v>
      </c>
      <c r="FH9" s="1301"/>
      <c r="FI9" s="1301"/>
      <c r="FJ9" s="1301"/>
      <c r="FK9" s="1301"/>
      <c r="FL9" s="1302" t="str">
        <f>MID(SUVAHAVUJ!AG123,5,1)</f>
        <v xml:space="preserve"> </v>
      </c>
      <c r="FM9" s="1302"/>
      <c r="FN9" s="1302"/>
      <c r="FO9" s="1302"/>
      <c r="FP9" s="1302"/>
      <c r="FQ9" s="1302"/>
      <c r="FR9" s="1302" t="str">
        <f>MID(SUVAHAVUJ!AG123,6,1)</f>
        <v xml:space="preserve"> </v>
      </c>
      <c r="FS9" s="1302"/>
      <c r="FT9" s="1302"/>
      <c r="FU9" s="1302"/>
      <c r="FV9" s="1302"/>
      <c r="FW9" s="1432" t="str">
        <f>MID(SUVAHAVUJ!AG123,7,1)</f>
        <v xml:space="preserve"> </v>
      </c>
      <c r="FX9" s="1432"/>
      <c r="FY9" s="1432"/>
      <c r="FZ9" s="1432"/>
      <c r="GA9" s="1432"/>
      <c r="GB9" s="1432"/>
      <c r="GC9" s="1432" t="str">
        <f>MID(SUVAHAVUJ!AG123,8,1)</f>
        <v xml:space="preserve"> </v>
      </c>
      <c r="GD9" s="1432"/>
      <c r="GE9" s="1432"/>
      <c r="GF9" s="1432"/>
      <c r="GG9" s="1432"/>
      <c r="GH9" s="1432" t="str">
        <f>MID(SUVAHAVUJ!AG123,9,1)</f>
        <v xml:space="preserve"> </v>
      </c>
      <c r="GI9" s="1432"/>
      <c r="GJ9" s="1432"/>
      <c r="GK9" s="1432"/>
      <c r="GL9" s="1432"/>
      <c r="GM9" s="1432"/>
      <c r="GN9" s="1432" t="str">
        <f>MID(SUVAHAVUJ!AG123,10,1)</f>
        <v xml:space="preserve"> </v>
      </c>
      <c r="GO9" s="1432"/>
      <c r="GP9" s="1432"/>
      <c r="GQ9" s="1432"/>
      <c r="GR9" s="1432"/>
      <c r="GS9" s="1432" t="str">
        <f>MID(SUVAHAVUJ!AG123,11,1)</f>
        <v>0</v>
      </c>
      <c r="GT9" s="1432"/>
      <c r="GU9" s="1432"/>
      <c r="GV9" s="1432"/>
      <c r="GW9" s="1433"/>
    </row>
    <row r="10" spans="2:205" ht="24" customHeight="1" x14ac:dyDescent="0.2">
      <c r="B10" s="1490" t="s">
        <v>2635</v>
      </c>
      <c r="C10" s="1491"/>
      <c r="D10" s="1491"/>
      <c r="E10" s="1491"/>
      <c r="F10" s="1491"/>
      <c r="G10" s="1491"/>
      <c r="H10" s="1491"/>
      <c r="I10" s="1491"/>
      <c r="J10" s="1491"/>
      <c r="K10" s="1492"/>
      <c r="L10" s="1486" t="s">
        <v>3299</v>
      </c>
      <c r="M10" s="1487"/>
      <c r="N10" s="1487"/>
      <c r="O10" s="1487"/>
      <c r="P10" s="1487"/>
      <c r="Q10" s="1487"/>
      <c r="R10" s="1487"/>
      <c r="S10" s="1487"/>
      <c r="T10" s="1487"/>
      <c r="U10" s="1487"/>
      <c r="V10" s="1487"/>
      <c r="W10" s="1487"/>
      <c r="X10" s="1487"/>
      <c r="Y10" s="1487"/>
      <c r="Z10" s="1487"/>
      <c r="AA10" s="1487"/>
      <c r="AB10" s="1487"/>
      <c r="AC10" s="1487"/>
      <c r="AD10" s="1487"/>
      <c r="AE10" s="1487"/>
      <c r="AF10" s="1487"/>
      <c r="AG10" s="1487"/>
      <c r="AH10" s="1487"/>
      <c r="AI10" s="1487"/>
      <c r="AJ10" s="1487"/>
      <c r="AK10" s="1487"/>
      <c r="AL10" s="1487"/>
      <c r="AM10" s="1487"/>
      <c r="AN10" s="1487"/>
      <c r="AO10" s="1487"/>
      <c r="AP10" s="1487"/>
      <c r="AQ10" s="1487"/>
      <c r="AR10" s="1487"/>
      <c r="AS10" s="1487"/>
      <c r="AT10" s="1487"/>
      <c r="AU10" s="1487"/>
      <c r="AV10" s="1487"/>
      <c r="AW10" s="1487"/>
      <c r="AX10" s="1487"/>
      <c r="AY10" s="1487"/>
      <c r="AZ10" s="1487"/>
      <c r="BA10" s="1487"/>
      <c r="BB10" s="1487"/>
      <c r="BC10" s="1487"/>
      <c r="BD10" s="1487"/>
      <c r="BE10" s="1487"/>
      <c r="BF10" s="1487"/>
      <c r="BG10" s="1487"/>
      <c r="BH10" s="1487"/>
      <c r="BI10" s="1487"/>
      <c r="BJ10" s="1487"/>
      <c r="BK10" s="1487"/>
      <c r="BL10" s="1487"/>
      <c r="BM10" s="1487"/>
      <c r="BN10" s="1487"/>
      <c r="BO10" s="1487"/>
      <c r="BP10" s="1487"/>
      <c r="BQ10" s="1487"/>
      <c r="BR10" s="1487"/>
      <c r="BS10" s="1487"/>
      <c r="BT10" s="1487"/>
      <c r="BU10" s="1487"/>
      <c r="BV10" s="1487"/>
      <c r="BW10" s="1455" t="s">
        <v>407</v>
      </c>
      <c r="BX10" s="1456"/>
      <c r="BY10" s="1456"/>
      <c r="BZ10" s="1456"/>
      <c r="CA10" s="1456"/>
      <c r="CB10" s="1456"/>
      <c r="CC10" s="1456"/>
      <c r="CD10" s="1457"/>
      <c r="CE10" s="1301" t="str">
        <f>MID(SUVAHAVUJ!AF124,1,1)</f>
        <v xml:space="preserve"> </v>
      </c>
      <c r="CF10" s="1301"/>
      <c r="CG10" s="1301"/>
      <c r="CH10" s="1301"/>
      <c r="CI10" s="1301"/>
      <c r="CJ10" s="1301" t="str">
        <f>MID(SUVAHAVUJ!AF124,2,1)</f>
        <v xml:space="preserve"> </v>
      </c>
      <c r="CK10" s="1301"/>
      <c r="CL10" s="1301"/>
      <c r="CM10" s="1301"/>
      <c r="CN10" s="1301"/>
      <c r="CO10" s="1301"/>
      <c r="CP10" s="1301" t="str">
        <f>MID(SUVAHAVUJ!AF124,3,1)</f>
        <v xml:space="preserve"> </v>
      </c>
      <c r="CQ10" s="1301"/>
      <c r="CR10" s="1301"/>
      <c r="CS10" s="1301"/>
      <c r="CT10" s="1301"/>
      <c r="CU10" s="1301" t="str">
        <f>MID(SUVAHAVUJ!AF124,4,1)</f>
        <v xml:space="preserve"> </v>
      </c>
      <c r="CV10" s="1301"/>
      <c r="CW10" s="1301"/>
      <c r="CX10" s="1301"/>
      <c r="CY10" s="1301"/>
      <c r="CZ10" s="1301"/>
      <c r="DA10" s="1301" t="str">
        <f>MID(SUVAHAVUJ!AF124,5,1)</f>
        <v xml:space="preserve"> </v>
      </c>
      <c r="DB10" s="1301"/>
      <c r="DC10" s="1301"/>
      <c r="DD10" s="1301"/>
      <c r="DE10" s="1301"/>
      <c r="DF10" s="1301" t="str">
        <f>MID(SUVAHAVUJ!AF124,6,1)</f>
        <v>2</v>
      </c>
      <c r="DG10" s="1301"/>
      <c r="DH10" s="1301"/>
      <c r="DI10" s="1301"/>
      <c r="DJ10" s="1301"/>
      <c r="DK10" s="1301"/>
      <c r="DL10" s="1301" t="str">
        <f>MID(SUVAHAVUJ!AF124,7,1)</f>
        <v>8</v>
      </c>
      <c r="DM10" s="1301"/>
      <c r="DN10" s="1301"/>
      <c r="DO10" s="1301"/>
      <c r="DP10" s="1301"/>
      <c r="DQ10" s="1301"/>
      <c r="DR10" s="1301" t="str">
        <f>MID(SUVAHAVUJ!AF124,8,1)</f>
        <v>1</v>
      </c>
      <c r="DS10" s="1301"/>
      <c r="DT10" s="1301"/>
      <c r="DU10" s="1301"/>
      <c r="DV10" s="1301"/>
      <c r="DW10" s="1434" t="str">
        <f>MID(SUVAHAVUJ!AF124,9,1)</f>
        <v>1</v>
      </c>
      <c r="DX10" s="1434"/>
      <c r="DY10" s="1434"/>
      <c r="DZ10" s="1434"/>
      <c r="EA10" s="1434"/>
      <c r="EB10" s="1434"/>
      <c r="EC10" s="1434" t="str">
        <f>MID(SUVAHAVUJ!AF124,10,1)</f>
        <v>7</v>
      </c>
      <c r="ED10" s="1434"/>
      <c r="EE10" s="1434"/>
      <c r="EF10" s="1434"/>
      <c r="EG10" s="1434"/>
      <c r="EH10" s="1301" t="str">
        <f>MID(SUVAHAVUJ!AF124,11,1)</f>
        <v>5</v>
      </c>
      <c r="EI10" s="1301"/>
      <c r="EJ10" s="1301"/>
      <c r="EK10" s="1301"/>
      <c r="EL10" s="1301"/>
      <c r="EM10" s="1304"/>
      <c r="EN10" s="486"/>
      <c r="EO10" s="487"/>
      <c r="EP10" s="1301" t="str">
        <f>MID(SUVAHAVUJ!AG124,1,1)</f>
        <v xml:space="preserve"> </v>
      </c>
      <c r="EQ10" s="1301"/>
      <c r="ER10" s="1301"/>
      <c r="ES10" s="1301"/>
      <c r="ET10" s="1301"/>
      <c r="EU10" s="1301"/>
      <c r="EV10" s="1301" t="str">
        <f>MID(SUVAHAVUJ!AG124,2,1)</f>
        <v xml:space="preserve"> </v>
      </c>
      <c r="EW10" s="1301"/>
      <c r="EX10" s="1301"/>
      <c r="EY10" s="1301"/>
      <c r="EZ10" s="1301"/>
      <c r="FA10" s="1301" t="str">
        <f>MID(SUVAHAVUJ!AG124,3,1)</f>
        <v xml:space="preserve"> </v>
      </c>
      <c r="FB10" s="1301"/>
      <c r="FC10" s="1301"/>
      <c r="FD10" s="1301"/>
      <c r="FE10" s="1301"/>
      <c r="FF10" s="1301"/>
      <c r="FG10" s="1301" t="str">
        <f>MID(SUVAHAVUJ!AG124,4,1)</f>
        <v xml:space="preserve"> </v>
      </c>
      <c r="FH10" s="1301"/>
      <c r="FI10" s="1301"/>
      <c r="FJ10" s="1301"/>
      <c r="FK10" s="1301"/>
      <c r="FL10" s="1302" t="str">
        <f>MID(SUVAHAVUJ!AG124,5,1)</f>
        <v xml:space="preserve"> </v>
      </c>
      <c r="FM10" s="1302"/>
      <c r="FN10" s="1302"/>
      <c r="FO10" s="1302"/>
      <c r="FP10" s="1302"/>
      <c r="FQ10" s="1302"/>
      <c r="FR10" s="1302" t="str">
        <f>MID(SUVAHAVUJ!AG124,6,1)</f>
        <v>2</v>
      </c>
      <c r="FS10" s="1302"/>
      <c r="FT10" s="1302"/>
      <c r="FU10" s="1302"/>
      <c r="FV10" s="1302"/>
      <c r="FW10" s="1432" t="str">
        <f>MID(SUVAHAVUJ!AG124,7,1)</f>
        <v>8</v>
      </c>
      <c r="FX10" s="1432"/>
      <c r="FY10" s="1432"/>
      <c r="FZ10" s="1432"/>
      <c r="GA10" s="1432"/>
      <c r="GB10" s="1432"/>
      <c r="GC10" s="1432" t="str">
        <f>MID(SUVAHAVUJ!AG124,8,1)</f>
        <v>7</v>
      </c>
      <c r="GD10" s="1432"/>
      <c r="GE10" s="1432"/>
      <c r="GF10" s="1432"/>
      <c r="GG10" s="1432"/>
      <c r="GH10" s="1432" t="str">
        <f>MID(SUVAHAVUJ!AG124,9,1)</f>
        <v>5</v>
      </c>
      <c r="GI10" s="1432"/>
      <c r="GJ10" s="1432"/>
      <c r="GK10" s="1432"/>
      <c r="GL10" s="1432"/>
      <c r="GM10" s="1432"/>
      <c r="GN10" s="1432" t="str">
        <f>MID(SUVAHAVUJ!AG124,10,1)</f>
        <v>8</v>
      </c>
      <c r="GO10" s="1432"/>
      <c r="GP10" s="1432"/>
      <c r="GQ10" s="1432"/>
      <c r="GR10" s="1432"/>
      <c r="GS10" s="1432" t="str">
        <f>MID(SUVAHAVUJ!AG124,11,1)</f>
        <v>2</v>
      </c>
      <c r="GT10" s="1432"/>
      <c r="GU10" s="1432"/>
      <c r="GV10" s="1432"/>
      <c r="GW10" s="1433"/>
    </row>
    <row r="11" spans="2:205" ht="24" customHeight="1" x14ac:dyDescent="0.2">
      <c r="B11" s="1490" t="s">
        <v>2553</v>
      </c>
      <c r="C11" s="1491"/>
      <c r="D11" s="1491"/>
      <c r="E11" s="1491"/>
      <c r="F11" s="1491"/>
      <c r="G11" s="1491"/>
      <c r="H11" s="1491"/>
      <c r="I11" s="1491"/>
      <c r="J11" s="1491"/>
      <c r="K11" s="1492"/>
      <c r="L11" s="1486" t="s">
        <v>3300</v>
      </c>
      <c r="M11" s="1487"/>
      <c r="N11" s="1487"/>
      <c r="O11" s="1487"/>
      <c r="P11" s="1487"/>
      <c r="Q11" s="1487"/>
      <c r="R11" s="1487"/>
      <c r="S11" s="1487"/>
      <c r="T11" s="1487"/>
      <c r="U11" s="1487"/>
      <c r="V11" s="1487"/>
      <c r="W11" s="1487"/>
      <c r="X11" s="1487"/>
      <c r="Y11" s="1487"/>
      <c r="Z11" s="1487"/>
      <c r="AA11" s="1487"/>
      <c r="AB11" s="1487"/>
      <c r="AC11" s="1487"/>
      <c r="AD11" s="1487"/>
      <c r="AE11" s="1487"/>
      <c r="AF11" s="1487"/>
      <c r="AG11" s="1487"/>
      <c r="AH11" s="1487"/>
      <c r="AI11" s="1487"/>
      <c r="AJ11" s="1487"/>
      <c r="AK11" s="1487"/>
      <c r="AL11" s="1487"/>
      <c r="AM11" s="1487"/>
      <c r="AN11" s="1487"/>
      <c r="AO11" s="1487"/>
      <c r="AP11" s="1487"/>
      <c r="AQ11" s="1487"/>
      <c r="AR11" s="1487"/>
      <c r="AS11" s="1487"/>
      <c r="AT11" s="1487"/>
      <c r="AU11" s="1487"/>
      <c r="AV11" s="1487"/>
      <c r="AW11" s="1487"/>
      <c r="AX11" s="1487"/>
      <c r="AY11" s="1487"/>
      <c r="AZ11" s="1487"/>
      <c r="BA11" s="1487"/>
      <c r="BB11" s="1487"/>
      <c r="BC11" s="1487"/>
      <c r="BD11" s="1487"/>
      <c r="BE11" s="1487"/>
      <c r="BF11" s="1487"/>
      <c r="BG11" s="1487"/>
      <c r="BH11" s="1487"/>
      <c r="BI11" s="1487"/>
      <c r="BJ11" s="1487"/>
      <c r="BK11" s="1487"/>
      <c r="BL11" s="1487"/>
      <c r="BM11" s="1487"/>
      <c r="BN11" s="1487"/>
      <c r="BO11" s="1487"/>
      <c r="BP11" s="1487"/>
      <c r="BQ11" s="1487"/>
      <c r="BR11" s="1487"/>
      <c r="BS11" s="1487"/>
      <c r="BT11" s="1487"/>
      <c r="BU11" s="1487"/>
      <c r="BV11" s="1487"/>
      <c r="BW11" s="1455" t="s">
        <v>408</v>
      </c>
      <c r="BX11" s="1456"/>
      <c r="BY11" s="1456"/>
      <c r="BZ11" s="1456"/>
      <c r="CA11" s="1456"/>
      <c r="CB11" s="1456"/>
      <c r="CC11" s="1456"/>
      <c r="CD11" s="1457"/>
      <c r="CE11" s="1301" t="str">
        <f>MID(SUVAHAVUJ!AF125,1,1)</f>
        <v xml:space="preserve"> </v>
      </c>
      <c r="CF11" s="1301"/>
      <c r="CG11" s="1301"/>
      <c r="CH11" s="1301"/>
      <c r="CI11" s="1301"/>
      <c r="CJ11" s="1301" t="str">
        <f>MID(SUVAHAVUJ!AF125,2,1)</f>
        <v xml:space="preserve"> </v>
      </c>
      <c r="CK11" s="1301"/>
      <c r="CL11" s="1301"/>
      <c r="CM11" s="1301"/>
      <c r="CN11" s="1301"/>
      <c r="CO11" s="1301"/>
      <c r="CP11" s="1301" t="str">
        <f>MID(SUVAHAVUJ!AF125,3,1)</f>
        <v xml:space="preserve"> </v>
      </c>
      <c r="CQ11" s="1301"/>
      <c r="CR11" s="1301"/>
      <c r="CS11" s="1301"/>
      <c r="CT11" s="1301"/>
      <c r="CU11" s="1301" t="str">
        <f>MID(SUVAHAVUJ!AF125,4,1)</f>
        <v xml:space="preserve"> </v>
      </c>
      <c r="CV11" s="1301"/>
      <c r="CW11" s="1301"/>
      <c r="CX11" s="1301"/>
      <c r="CY11" s="1301"/>
      <c r="CZ11" s="1301"/>
      <c r="DA11" s="1301" t="str">
        <f>MID(SUVAHAVUJ!AF125,5,1)</f>
        <v xml:space="preserve"> </v>
      </c>
      <c r="DB11" s="1301"/>
      <c r="DC11" s="1301"/>
      <c r="DD11" s="1301"/>
      <c r="DE11" s="1301"/>
      <c r="DF11" s="1301" t="str">
        <f>MID(SUVAHAVUJ!AF125,6,1)</f>
        <v xml:space="preserve"> </v>
      </c>
      <c r="DG11" s="1301"/>
      <c r="DH11" s="1301"/>
      <c r="DI11" s="1301"/>
      <c r="DJ11" s="1301"/>
      <c r="DK11" s="1301"/>
      <c r="DL11" s="1301" t="str">
        <f>MID(SUVAHAVUJ!AF125,7,1)</f>
        <v>5</v>
      </c>
      <c r="DM11" s="1301"/>
      <c r="DN11" s="1301"/>
      <c r="DO11" s="1301"/>
      <c r="DP11" s="1301"/>
      <c r="DQ11" s="1301"/>
      <c r="DR11" s="1301" t="str">
        <f>MID(SUVAHAVUJ!AF125,8,1)</f>
        <v>3</v>
      </c>
      <c r="DS11" s="1301"/>
      <c r="DT11" s="1301"/>
      <c r="DU11" s="1301"/>
      <c r="DV11" s="1301"/>
      <c r="DW11" s="1434" t="str">
        <f>MID(SUVAHAVUJ!AF125,9,1)</f>
        <v>1</v>
      </c>
      <c r="DX11" s="1434"/>
      <c r="DY11" s="1434"/>
      <c r="DZ11" s="1434"/>
      <c r="EA11" s="1434"/>
      <c r="EB11" s="1434"/>
      <c r="EC11" s="1434" t="str">
        <f>MID(SUVAHAVUJ!AF125,10,1)</f>
        <v>3</v>
      </c>
      <c r="ED11" s="1434"/>
      <c r="EE11" s="1434"/>
      <c r="EF11" s="1434"/>
      <c r="EG11" s="1434"/>
      <c r="EH11" s="1301" t="str">
        <f>MID(SUVAHAVUJ!AF125,11,1)</f>
        <v>3</v>
      </c>
      <c r="EI11" s="1301"/>
      <c r="EJ11" s="1301"/>
      <c r="EK11" s="1301"/>
      <c r="EL11" s="1301"/>
      <c r="EM11" s="1304"/>
      <c r="EN11" s="486"/>
      <c r="EO11" s="487"/>
      <c r="EP11" s="1301" t="str">
        <f>MID(SUVAHAVUJ!AG125,1,1)</f>
        <v xml:space="preserve"> </v>
      </c>
      <c r="EQ11" s="1301"/>
      <c r="ER11" s="1301"/>
      <c r="ES11" s="1301"/>
      <c r="ET11" s="1301"/>
      <c r="EU11" s="1301"/>
      <c r="EV11" s="1301" t="str">
        <f>MID(SUVAHAVUJ!AG125,2,1)</f>
        <v xml:space="preserve"> </v>
      </c>
      <c r="EW11" s="1301"/>
      <c r="EX11" s="1301"/>
      <c r="EY11" s="1301"/>
      <c r="EZ11" s="1301"/>
      <c r="FA11" s="1301" t="str">
        <f>MID(SUVAHAVUJ!AG125,3,1)</f>
        <v xml:space="preserve"> </v>
      </c>
      <c r="FB11" s="1301"/>
      <c r="FC11" s="1301"/>
      <c r="FD11" s="1301"/>
      <c r="FE11" s="1301"/>
      <c r="FF11" s="1301"/>
      <c r="FG11" s="1301" t="str">
        <f>MID(SUVAHAVUJ!AG125,4,1)</f>
        <v xml:space="preserve"> </v>
      </c>
      <c r="FH11" s="1301"/>
      <c r="FI11" s="1301"/>
      <c r="FJ11" s="1301"/>
      <c r="FK11" s="1301"/>
      <c r="FL11" s="1302" t="str">
        <f>MID(SUVAHAVUJ!AG125,5,1)</f>
        <v xml:space="preserve"> </v>
      </c>
      <c r="FM11" s="1302"/>
      <c r="FN11" s="1302"/>
      <c r="FO11" s="1302"/>
      <c r="FP11" s="1302"/>
      <c r="FQ11" s="1302"/>
      <c r="FR11" s="1302" t="str">
        <f>MID(SUVAHAVUJ!AG125,6,1)</f>
        <v>1</v>
      </c>
      <c r="FS11" s="1302"/>
      <c r="FT11" s="1302"/>
      <c r="FU11" s="1302"/>
      <c r="FV11" s="1302"/>
      <c r="FW11" s="1432" t="str">
        <f>MID(SUVAHAVUJ!AG125,7,1)</f>
        <v>5</v>
      </c>
      <c r="FX11" s="1432"/>
      <c r="FY11" s="1432"/>
      <c r="FZ11" s="1432"/>
      <c r="GA11" s="1432"/>
      <c r="GB11" s="1432"/>
      <c r="GC11" s="1432" t="str">
        <f>MID(SUVAHAVUJ!AG125,8,1)</f>
        <v>1</v>
      </c>
      <c r="GD11" s="1432"/>
      <c r="GE11" s="1432"/>
      <c r="GF11" s="1432"/>
      <c r="GG11" s="1432"/>
      <c r="GH11" s="1432" t="str">
        <f>MID(SUVAHAVUJ!AG125,9,1)</f>
        <v>1</v>
      </c>
      <c r="GI11" s="1432"/>
      <c r="GJ11" s="1432"/>
      <c r="GK11" s="1432"/>
      <c r="GL11" s="1432"/>
      <c r="GM11" s="1432"/>
      <c r="GN11" s="1432" t="str">
        <f>MID(SUVAHAVUJ!AG125,10,1)</f>
        <v>1</v>
      </c>
      <c r="GO11" s="1432"/>
      <c r="GP11" s="1432"/>
      <c r="GQ11" s="1432"/>
      <c r="GR11" s="1432"/>
      <c r="GS11" s="1432" t="str">
        <f>MID(SUVAHAVUJ!AG125,11,1)</f>
        <v>8</v>
      </c>
      <c r="GT11" s="1432"/>
      <c r="GU11" s="1432"/>
      <c r="GV11" s="1432"/>
      <c r="GW11" s="1433"/>
    </row>
    <row r="12" spans="2:205" ht="24" customHeight="1" x14ac:dyDescent="0.2">
      <c r="B12" s="1461" t="s">
        <v>2491</v>
      </c>
      <c r="C12" s="1462"/>
      <c r="D12" s="1462"/>
      <c r="E12" s="1462"/>
      <c r="F12" s="1462"/>
      <c r="G12" s="1462"/>
      <c r="H12" s="1462"/>
      <c r="I12" s="1462"/>
      <c r="J12" s="1462"/>
      <c r="K12" s="1463"/>
      <c r="L12" s="1493" t="s">
        <v>3301</v>
      </c>
      <c r="M12" s="1494"/>
      <c r="N12" s="1494"/>
      <c r="O12" s="1494"/>
      <c r="P12" s="1494"/>
      <c r="Q12" s="1494"/>
      <c r="R12" s="1494"/>
      <c r="S12" s="1494"/>
      <c r="T12" s="1494"/>
      <c r="U12" s="1494"/>
      <c r="V12" s="1494"/>
      <c r="W12" s="1494"/>
      <c r="X12" s="1494"/>
      <c r="Y12" s="1494"/>
      <c r="Z12" s="1494"/>
      <c r="AA12" s="1494"/>
      <c r="AB12" s="1494"/>
      <c r="AC12" s="1494"/>
      <c r="AD12" s="1494"/>
      <c r="AE12" s="1494"/>
      <c r="AF12" s="1494"/>
      <c r="AG12" s="1494"/>
      <c r="AH12" s="1494"/>
      <c r="AI12" s="1494"/>
      <c r="AJ12" s="1494"/>
      <c r="AK12" s="1494"/>
      <c r="AL12" s="1494"/>
      <c r="AM12" s="1494"/>
      <c r="AN12" s="1494"/>
      <c r="AO12" s="1494"/>
      <c r="AP12" s="1494"/>
      <c r="AQ12" s="1494"/>
      <c r="AR12" s="1494"/>
      <c r="AS12" s="1494"/>
      <c r="AT12" s="1494"/>
      <c r="AU12" s="1494"/>
      <c r="AV12" s="1494"/>
      <c r="AW12" s="1494"/>
      <c r="AX12" s="1494"/>
      <c r="AY12" s="1494"/>
      <c r="AZ12" s="1494"/>
      <c r="BA12" s="1494"/>
      <c r="BB12" s="1494"/>
      <c r="BC12" s="1494"/>
      <c r="BD12" s="1494"/>
      <c r="BE12" s="1494"/>
      <c r="BF12" s="1494"/>
      <c r="BG12" s="1494"/>
      <c r="BH12" s="1494"/>
      <c r="BI12" s="1494"/>
      <c r="BJ12" s="1494"/>
      <c r="BK12" s="1494"/>
      <c r="BL12" s="1494"/>
      <c r="BM12" s="1494"/>
      <c r="BN12" s="1494"/>
      <c r="BO12" s="1494"/>
      <c r="BP12" s="1494"/>
      <c r="BQ12" s="1494"/>
      <c r="BR12" s="1494"/>
      <c r="BS12" s="1494"/>
      <c r="BT12" s="1494"/>
      <c r="BU12" s="1494"/>
      <c r="BV12" s="1494"/>
      <c r="BW12" s="1466" t="s">
        <v>409</v>
      </c>
      <c r="BX12" s="1467"/>
      <c r="BY12" s="1467"/>
      <c r="BZ12" s="1467"/>
      <c r="CA12" s="1467"/>
      <c r="CB12" s="1467"/>
      <c r="CC12" s="1467"/>
      <c r="CD12" s="1468"/>
      <c r="CE12" s="1301" t="str">
        <f>MID(SUVAHAVUJ!AF126,1,1)</f>
        <v xml:space="preserve"> </v>
      </c>
      <c r="CF12" s="1301"/>
      <c r="CG12" s="1301"/>
      <c r="CH12" s="1301"/>
      <c r="CI12" s="1301"/>
      <c r="CJ12" s="1301" t="str">
        <f>MID(SUVAHAVUJ!AF126,2,1)</f>
        <v xml:space="preserve"> </v>
      </c>
      <c r="CK12" s="1301"/>
      <c r="CL12" s="1301"/>
      <c r="CM12" s="1301"/>
      <c r="CN12" s="1301"/>
      <c r="CO12" s="1301"/>
      <c r="CP12" s="1301" t="str">
        <f>MID(SUVAHAVUJ!AF126,3,1)</f>
        <v xml:space="preserve"> </v>
      </c>
      <c r="CQ12" s="1301"/>
      <c r="CR12" s="1301"/>
      <c r="CS12" s="1301"/>
      <c r="CT12" s="1301"/>
      <c r="CU12" s="1301" t="str">
        <f>MID(SUVAHAVUJ!AF126,4,1)</f>
        <v xml:space="preserve"> </v>
      </c>
      <c r="CV12" s="1301"/>
      <c r="CW12" s="1301"/>
      <c r="CX12" s="1301"/>
      <c r="CY12" s="1301"/>
      <c r="CZ12" s="1301"/>
      <c r="DA12" s="1301" t="str">
        <f>MID(SUVAHAVUJ!AF126,5,1)</f>
        <v xml:space="preserve"> </v>
      </c>
      <c r="DB12" s="1301"/>
      <c r="DC12" s="1301"/>
      <c r="DD12" s="1301"/>
      <c r="DE12" s="1301"/>
      <c r="DF12" s="1301" t="str">
        <f>MID(SUVAHAVUJ!AF126,6,1)</f>
        <v xml:space="preserve"> </v>
      </c>
      <c r="DG12" s="1301"/>
      <c r="DH12" s="1301"/>
      <c r="DI12" s="1301"/>
      <c r="DJ12" s="1301"/>
      <c r="DK12" s="1301"/>
      <c r="DL12" s="1301" t="str">
        <f>MID(SUVAHAVUJ!AF126,7,1)</f>
        <v>5</v>
      </c>
      <c r="DM12" s="1301"/>
      <c r="DN12" s="1301"/>
      <c r="DO12" s="1301"/>
      <c r="DP12" s="1301"/>
      <c r="DQ12" s="1301"/>
      <c r="DR12" s="1301" t="str">
        <f>MID(SUVAHAVUJ!AF126,8,1)</f>
        <v>3</v>
      </c>
      <c r="DS12" s="1301"/>
      <c r="DT12" s="1301"/>
      <c r="DU12" s="1301"/>
      <c r="DV12" s="1301"/>
      <c r="DW12" s="1434" t="str">
        <f>MID(SUVAHAVUJ!AF126,9,1)</f>
        <v>1</v>
      </c>
      <c r="DX12" s="1434"/>
      <c r="DY12" s="1434"/>
      <c r="DZ12" s="1434"/>
      <c r="EA12" s="1434"/>
      <c r="EB12" s="1434"/>
      <c r="EC12" s="1434" t="str">
        <f>MID(SUVAHAVUJ!AF126,10,1)</f>
        <v>3</v>
      </c>
      <c r="ED12" s="1434"/>
      <c r="EE12" s="1434"/>
      <c r="EF12" s="1434"/>
      <c r="EG12" s="1434"/>
      <c r="EH12" s="1301" t="str">
        <f>MID(SUVAHAVUJ!AF126,11,1)</f>
        <v>3</v>
      </c>
      <c r="EI12" s="1301"/>
      <c r="EJ12" s="1301"/>
      <c r="EK12" s="1301"/>
      <c r="EL12" s="1301"/>
      <c r="EM12" s="1304"/>
      <c r="EN12" s="486"/>
      <c r="EO12" s="487"/>
      <c r="EP12" s="1301" t="str">
        <f>MID(SUVAHAVUJ!AG126,1,1)</f>
        <v xml:space="preserve"> </v>
      </c>
      <c r="EQ12" s="1301"/>
      <c r="ER12" s="1301"/>
      <c r="ES12" s="1301"/>
      <c r="ET12" s="1301"/>
      <c r="EU12" s="1301"/>
      <c r="EV12" s="1301" t="str">
        <f>MID(SUVAHAVUJ!AG126,2,1)</f>
        <v xml:space="preserve"> </v>
      </c>
      <c r="EW12" s="1301"/>
      <c r="EX12" s="1301"/>
      <c r="EY12" s="1301"/>
      <c r="EZ12" s="1301"/>
      <c r="FA12" s="1301" t="str">
        <f>MID(SUVAHAVUJ!AG126,3,1)</f>
        <v xml:space="preserve"> </v>
      </c>
      <c r="FB12" s="1301"/>
      <c r="FC12" s="1301"/>
      <c r="FD12" s="1301"/>
      <c r="FE12" s="1301"/>
      <c r="FF12" s="1301"/>
      <c r="FG12" s="1301" t="str">
        <f>MID(SUVAHAVUJ!AG126,4,1)</f>
        <v xml:space="preserve"> </v>
      </c>
      <c r="FH12" s="1301"/>
      <c r="FI12" s="1301"/>
      <c r="FJ12" s="1301"/>
      <c r="FK12" s="1301"/>
      <c r="FL12" s="1302" t="str">
        <f>MID(SUVAHAVUJ!AG126,5,1)</f>
        <v xml:space="preserve"> </v>
      </c>
      <c r="FM12" s="1302"/>
      <c r="FN12" s="1302"/>
      <c r="FO12" s="1302"/>
      <c r="FP12" s="1302"/>
      <c r="FQ12" s="1302"/>
      <c r="FR12" s="1302" t="str">
        <f>MID(SUVAHAVUJ!AG126,6,1)</f>
        <v>1</v>
      </c>
      <c r="FS12" s="1302"/>
      <c r="FT12" s="1302"/>
      <c r="FU12" s="1302"/>
      <c r="FV12" s="1302"/>
      <c r="FW12" s="1432" t="str">
        <f>MID(SUVAHAVUJ!AG126,7,1)</f>
        <v>5</v>
      </c>
      <c r="FX12" s="1432"/>
      <c r="FY12" s="1432"/>
      <c r="FZ12" s="1432"/>
      <c r="GA12" s="1432"/>
      <c r="GB12" s="1432"/>
      <c r="GC12" s="1432" t="str">
        <f>MID(SUVAHAVUJ!AG126,8,1)</f>
        <v>1</v>
      </c>
      <c r="GD12" s="1432"/>
      <c r="GE12" s="1432"/>
      <c r="GF12" s="1432"/>
      <c r="GG12" s="1432"/>
      <c r="GH12" s="1432" t="str">
        <f>MID(SUVAHAVUJ!AG126,9,1)</f>
        <v>1</v>
      </c>
      <c r="GI12" s="1432"/>
      <c r="GJ12" s="1432"/>
      <c r="GK12" s="1432"/>
      <c r="GL12" s="1432"/>
      <c r="GM12" s="1432"/>
      <c r="GN12" s="1432" t="str">
        <f>MID(SUVAHAVUJ!AG126,10,1)</f>
        <v>1</v>
      </c>
      <c r="GO12" s="1432"/>
      <c r="GP12" s="1432"/>
      <c r="GQ12" s="1432"/>
      <c r="GR12" s="1432"/>
      <c r="GS12" s="1432" t="str">
        <f>MID(SUVAHAVUJ!AG126,11,1)</f>
        <v>8</v>
      </c>
      <c r="GT12" s="1432"/>
      <c r="GU12" s="1432"/>
      <c r="GV12" s="1432"/>
      <c r="GW12" s="1433"/>
    </row>
    <row r="13" spans="2:205" ht="24" customHeight="1" x14ac:dyDescent="0.2">
      <c r="B13" s="1461" t="s">
        <v>2495</v>
      </c>
      <c r="C13" s="1462"/>
      <c r="D13" s="1462"/>
      <c r="E13" s="1462"/>
      <c r="F13" s="1462"/>
      <c r="G13" s="1462"/>
      <c r="H13" s="1462"/>
      <c r="I13" s="1462"/>
      <c r="J13" s="1462"/>
      <c r="K13" s="1463"/>
      <c r="L13" s="1493" t="s">
        <v>2725</v>
      </c>
      <c r="M13" s="1494"/>
      <c r="N13" s="1494"/>
      <c r="O13" s="1494"/>
      <c r="P13" s="1494"/>
      <c r="Q13" s="1494"/>
      <c r="R13" s="1494"/>
      <c r="S13" s="1494"/>
      <c r="T13" s="1494"/>
      <c r="U13" s="1494"/>
      <c r="V13" s="1494"/>
      <c r="W13" s="1494"/>
      <c r="X13" s="1494"/>
      <c r="Y13" s="1494"/>
      <c r="Z13" s="1494"/>
      <c r="AA13" s="1494"/>
      <c r="AB13" s="1494"/>
      <c r="AC13" s="1494"/>
      <c r="AD13" s="1494"/>
      <c r="AE13" s="1494"/>
      <c r="AF13" s="1494"/>
      <c r="AG13" s="1494"/>
      <c r="AH13" s="1494"/>
      <c r="AI13" s="1494"/>
      <c r="AJ13" s="1494"/>
      <c r="AK13" s="1494"/>
      <c r="AL13" s="1494"/>
      <c r="AM13" s="1494"/>
      <c r="AN13" s="1494"/>
      <c r="AO13" s="1494"/>
      <c r="AP13" s="1494"/>
      <c r="AQ13" s="1494"/>
      <c r="AR13" s="1494"/>
      <c r="AS13" s="1494"/>
      <c r="AT13" s="1494"/>
      <c r="AU13" s="1494"/>
      <c r="AV13" s="1494"/>
      <c r="AW13" s="1494"/>
      <c r="AX13" s="1494"/>
      <c r="AY13" s="1494"/>
      <c r="AZ13" s="1494"/>
      <c r="BA13" s="1494"/>
      <c r="BB13" s="1494"/>
      <c r="BC13" s="1494"/>
      <c r="BD13" s="1494"/>
      <c r="BE13" s="1494"/>
      <c r="BF13" s="1494"/>
      <c r="BG13" s="1494"/>
      <c r="BH13" s="1494"/>
      <c r="BI13" s="1494"/>
      <c r="BJ13" s="1494"/>
      <c r="BK13" s="1494"/>
      <c r="BL13" s="1494"/>
      <c r="BM13" s="1494"/>
      <c r="BN13" s="1494"/>
      <c r="BO13" s="1494"/>
      <c r="BP13" s="1494"/>
      <c r="BQ13" s="1494"/>
      <c r="BR13" s="1494"/>
      <c r="BS13" s="1494"/>
      <c r="BT13" s="1494"/>
      <c r="BU13" s="1494"/>
      <c r="BV13" s="1494"/>
      <c r="BW13" s="1466" t="s">
        <v>490</v>
      </c>
      <c r="BX13" s="1467"/>
      <c r="BY13" s="1467"/>
      <c r="BZ13" s="1467"/>
      <c r="CA13" s="1467"/>
      <c r="CB13" s="1467"/>
      <c r="CC13" s="1467"/>
      <c r="CD13" s="1468"/>
      <c r="CE13" s="1301" t="str">
        <f>MID(SUVAHAVUJ!AF127,1,1)</f>
        <v xml:space="preserve"> </v>
      </c>
      <c r="CF13" s="1301"/>
      <c r="CG13" s="1301"/>
      <c r="CH13" s="1301"/>
      <c r="CI13" s="1301"/>
      <c r="CJ13" s="1301" t="str">
        <f>MID(SUVAHAVUJ!AF127,2,1)</f>
        <v xml:space="preserve"> </v>
      </c>
      <c r="CK13" s="1301"/>
      <c r="CL13" s="1301"/>
      <c r="CM13" s="1301"/>
      <c r="CN13" s="1301"/>
      <c r="CO13" s="1301"/>
      <c r="CP13" s="1301" t="str">
        <f>MID(SUVAHAVUJ!AF127,3,1)</f>
        <v xml:space="preserve"> </v>
      </c>
      <c r="CQ13" s="1301"/>
      <c r="CR13" s="1301"/>
      <c r="CS13" s="1301"/>
      <c r="CT13" s="1301"/>
      <c r="CU13" s="1301" t="str">
        <f>MID(SUVAHAVUJ!AF127,4,1)</f>
        <v xml:space="preserve"> </v>
      </c>
      <c r="CV13" s="1301"/>
      <c r="CW13" s="1301"/>
      <c r="CX13" s="1301"/>
      <c r="CY13" s="1301"/>
      <c r="CZ13" s="1301"/>
      <c r="DA13" s="1301" t="str">
        <f>MID(SUVAHAVUJ!AF127,5,1)</f>
        <v xml:space="preserve"> </v>
      </c>
      <c r="DB13" s="1301"/>
      <c r="DC13" s="1301"/>
      <c r="DD13" s="1301"/>
      <c r="DE13" s="1301"/>
      <c r="DF13" s="1301" t="str">
        <f>MID(SUVAHAVUJ!AF127,6,1)</f>
        <v xml:space="preserve"> </v>
      </c>
      <c r="DG13" s="1301"/>
      <c r="DH13" s="1301"/>
      <c r="DI13" s="1301"/>
      <c r="DJ13" s="1301"/>
      <c r="DK13" s="1301"/>
      <c r="DL13" s="1301" t="str">
        <f>MID(SUVAHAVUJ!AF127,7,1)</f>
        <v xml:space="preserve"> </v>
      </c>
      <c r="DM13" s="1301"/>
      <c r="DN13" s="1301"/>
      <c r="DO13" s="1301"/>
      <c r="DP13" s="1301"/>
      <c r="DQ13" s="1301"/>
      <c r="DR13" s="1301" t="str">
        <f>MID(SUVAHAVUJ!AF127,8,1)</f>
        <v xml:space="preserve"> </v>
      </c>
      <c r="DS13" s="1301"/>
      <c r="DT13" s="1301"/>
      <c r="DU13" s="1301"/>
      <c r="DV13" s="1301"/>
      <c r="DW13" s="1434" t="str">
        <f>MID(SUVAHAVUJ!AF127,9,1)</f>
        <v xml:space="preserve"> </v>
      </c>
      <c r="DX13" s="1434"/>
      <c r="DY13" s="1434"/>
      <c r="DZ13" s="1434"/>
      <c r="EA13" s="1434"/>
      <c r="EB13" s="1434"/>
      <c r="EC13" s="1434" t="str">
        <f>MID(SUVAHAVUJ!AF127,10,1)</f>
        <v xml:space="preserve"> </v>
      </c>
      <c r="ED13" s="1434"/>
      <c r="EE13" s="1434"/>
      <c r="EF13" s="1434"/>
      <c r="EG13" s="1434"/>
      <c r="EH13" s="1301" t="str">
        <f>MID(SUVAHAVUJ!AF127,11,1)</f>
        <v>0</v>
      </c>
      <c r="EI13" s="1301"/>
      <c r="EJ13" s="1301"/>
      <c r="EK13" s="1301"/>
      <c r="EL13" s="1301"/>
      <c r="EM13" s="1304"/>
      <c r="EN13" s="486"/>
      <c r="EO13" s="487"/>
      <c r="EP13" s="1301" t="str">
        <f>MID(SUVAHAVUJ!AG127,1,1)</f>
        <v xml:space="preserve"> </v>
      </c>
      <c r="EQ13" s="1301"/>
      <c r="ER13" s="1301"/>
      <c r="ES13" s="1301"/>
      <c r="ET13" s="1301"/>
      <c r="EU13" s="1301"/>
      <c r="EV13" s="1301" t="str">
        <f>MID(SUVAHAVUJ!AG127,2,1)</f>
        <v xml:space="preserve"> </v>
      </c>
      <c r="EW13" s="1301"/>
      <c r="EX13" s="1301"/>
      <c r="EY13" s="1301"/>
      <c r="EZ13" s="1301"/>
      <c r="FA13" s="1301" t="str">
        <f>MID(SUVAHAVUJ!AG127,3,1)</f>
        <v xml:space="preserve"> </v>
      </c>
      <c r="FB13" s="1301"/>
      <c r="FC13" s="1301"/>
      <c r="FD13" s="1301"/>
      <c r="FE13" s="1301"/>
      <c r="FF13" s="1301"/>
      <c r="FG13" s="1301" t="str">
        <f>MID(SUVAHAVUJ!AG127,4,1)</f>
        <v xml:space="preserve"> </v>
      </c>
      <c r="FH13" s="1301"/>
      <c r="FI13" s="1301"/>
      <c r="FJ13" s="1301"/>
      <c r="FK13" s="1301"/>
      <c r="FL13" s="1302" t="str">
        <f>MID(SUVAHAVUJ!AG127,5,1)</f>
        <v xml:space="preserve"> </v>
      </c>
      <c r="FM13" s="1302"/>
      <c r="FN13" s="1302"/>
      <c r="FO13" s="1302"/>
      <c r="FP13" s="1302"/>
      <c r="FQ13" s="1302"/>
      <c r="FR13" s="1302" t="str">
        <f>MID(SUVAHAVUJ!AG127,6,1)</f>
        <v xml:space="preserve"> </v>
      </c>
      <c r="FS13" s="1302"/>
      <c r="FT13" s="1302"/>
      <c r="FU13" s="1302"/>
      <c r="FV13" s="1302"/>
      <c r="FW13" s="1432" t="str">
        <f>MID(SUVAHAVUJ!AG127,7,1)</f>
        <v xml:space="preserve"> </v>
      </c>
      <c r="FX13" s="1432"/>
      <c r="FY13" s="1432"/>
      <c r="FZ13" s="1432"/>
      <c r="GA13" s="1432"/>
      <c r="GB13" s="1432"/>
      <c r="GC13" s="1432" t="str">
        <f>MID(SUVAHAVUJ!AG127,8,1)</f>
        <v xml:space="preserve"> </v>
      </c>
      <c r="GD13" s="1432"/>
      <c r="GE13" s="1432"/>
      <c r="GF13" s="1432"/>
      <c r="GG13" s="1432"/>
      <c r="GH13" s="1432" t="str">
        <f>MID(SUVAHAVUJ!AG127,9,1)</f>
        <v xml:space="preserve"> </v>
      </c>
      <c r="GI13" s="1432"/>
      <c r="GJ13" s="1432"/>
      <c r="GK13" s="1432"/>
      <c r="GL13" s="1432"/>
      <c r="GM13" s="1432"/>
      <c r="GN13" s="1432" t="str">
        <f>MID(SUVAHAVUJ!AG127,10,1)</f>
        <v xml:space="preserve"> </v>
      </c>
      <c r="GO13" s="1432"/>
      <c r="GP13" s="1432"/>
      <c r="GQ13" s="1432"/>
      <c r="GR13" s="1432"/>
      <c r="GS13" s="1432" t="str">
        <f>MID(SUVAHAVUJ!AG127,11,1)</f>
        <v>0</v>
      </c>
      <c r="GT13" s="1432"/>
      <c r="GU13" s="1432"/>
      <c r="GV13" s="1432"/>
      <c r="GW13" s="1433"/>
    </row>
    <row r="14" spans="2:205" ht="24" customHeight="1" x14ac:dyDescent="0.2">
      <c r="B14" s="1461" t="s">
        <v>2499</v>
      </c>
      <c r="C14" s="1462"/>
      <c r="D14" s="1462"/>
      <c r="E14" s="1462"/>
      <c r="F14" s="1462"/>
      <c r="G14" s="1462"/>
      <c r="H14" s="1462"/>
      <c r="I14" s="1462"/>
      <c r="J14" s="1462"/>
      <c r="K14" s="1463"/>
      <c r="L14" s="1493" t="s">
        <v>3302</v>
      </c>
      <c r="M14" s="1494"/>
      <c r="N14" s="1494"/>
      <c r="O14" s="1494"/>
      <c r="P14" s="1494"/>
      <c r="Q14" s="1494"/>
      <c r="R14" s="1494"/>
      <c r="S14" s="1494"/>
      <c r="T14" s="1494"/>
      <c r="U14" s="1494"/>
      <c r="V14" s="1494"/>
      <c r="W14" s="1494"/>
      <c r="X14" s="1494"/>
      <c r="Y14" s="1494"/>
      <c r="Z14" s="1494"/>
      <c r="AA14" s="1494"/>
      <c r="AB14" s="1494"/>
      <c r="AC14" s="1494"/>
      <c r="AD14" s="1494"/>
      <c r="AE14" s="1494"/>
      <c r="AF14" s="1494"/>
      <c r="AG14" s="1494"/>
      <c r="AH14" s="1494"/>
      <c r="AI14" s="1494"/>
      <c r="AJ14" s="1494"/>
      <c r="AK14" s="1494"/>
      <c r="AL14" s="1494"/>
      <c r="AM14" s="1494"/>
      <c r="AN14" s="1494"/>
      <c r="AO14" s="1494"/>
      <c r="AP14" s="1494"/>
      <c r="AQ14" s="1494"/>
      <c r="AR14" s="1494"/>
      <c r="AS14" s="1494"/>
      <c r="AT14" s="1494"/>
      <c r="AU14" s="1494"/>
      <c r="AV14" s="1494"/>
      <c r="AW14" s="1494"/>
      <c r="AX14" s="1494"/>
      <c r="AY14" s="1494"/>
      <c r="AZ14" s="1494"/>
      <c r="BA14" s="1494"/>
      <c r="BB14" s="1494"/>
      <c r="BC14" s="1494"/>
      <c r="BD14" s="1494"/>
      <c r="BE14" s="1494"/>
      <c r="BF14" s="1494"/>
      <c r="BG14" s="1494"/>
      <c r="BH14" s="1494"/>
      <c r="BI14" s="1494"/>
      <c r="BJ14" s="1494"/>
      <c r="BK14" s="1494"/>
      <c r="BL14" s="1494"/>
      <c r="BM14" s="1494"/>
      <c r="BN14" s="1494"/>
      <c r="BO14" s="1494"/>
      <c r="BP14" s="1494"/>
      <c r="BQ14" s="1494"/>
      <c r="BR14" s="1494"/>
      <c r="BS14" s="1494"/>
      <c r="BT14" s="1494"/>
      <c r="BU14" s="1494"/>
      <c r="BV14" s="1494"/>
      <c r="BW14" s="1466" t="s">
        <v>2228</v>
      </c>
      <c r="BX14" s="1467"/>
      <c r="BY14" s="1467"/>
      <c r="BZ14" s="1467"/>
      <c r="CA14" s="1467"/>
      <c r="CB14" s="1467"/>
      <c r="CC14" s="1467"/>
      <c r="CD14" s="1468"/>
      <c r="CE14" s="1301" t="str">
        <f>MID(SUVAHAVUJ!AF128,1,1)</f>
        <v xml:space="preserve"> </v>
      </c>
      <c r="CF14" s="1301"/>
      <c r="CG14" s="1301"/>
      <c r="CH14" s="1301"/>
      <c r="CI14" s="1301"/>
      <c r="CJ14" s="1301" t="str">
        <f>MID(SUVAHAVUJ!AF128,2,1)</f>
        <v xml:space="preserve"> </v>
      </c>
      <c r="CK14" s="1301"/>
      <c r="CL14" s="1301"/>
      <c r="CM14" s="1301"/>
      <c r="CN14" s="1301"/>
      <c r="CO14" s="1301"/>
      <c r="CP14" s="1301" t="str">
        <f>MID(SUVAHAVUJ!AF128,3,1)</f>
        <v xml:space="preserve"> </v>
      </c>
      <c r="CQ14" s="1301"/>
      <c r="CR14" s="1301"/>
      <c r="CS14" s="1301"/>
      <c r="CT14" s="1301"/>
      <c r="CU14" s="1301" t="str">
        <f>MID(SUVAHAVUJ!AF128,4,1)</f>
        <v xml:space="preserve"> </v>
      </c>
      <c r="CV14" s="1301"/>
      <c r="CW14" s="1301"/>
      <c r="CX14" s="1301"/>
      <c r="CY14" s="1301"/>
      <c r="CZ14" s="1301"/>
      <c r="DA14" s="1301" t="str">
        <f>MID(SUVAHAVUJ!AF128,5,1)</f>
        <v xml:space="preserve"> </v>
      </c>
      <c r="DB14" s="1301"/>
      <c r="DC14" s="1301"/>
      <c r="DD14" s="1301"/>
      <c r="DE14" s="1301"/>
      <c r="DF14" s="1301" t="str">
        <f>MID(SUVAHAVUJ!AF128,6,1)</f>
        <v xml:space="preserve"> </v>
      </c>
      <c r="DG14" s="1301"/>
      <c r="DH14" s="1301"/>
      <c r="DI14" s="1301"/>
      <c r="DJ14" s="1301"/>
      <c r="DK14" s="1301"/>
      <c r="DL14" s="1301" t="str">
        <f>MID(SUVAHAVUJ!AF128,7,1)</f>
        <v xml:space="preserve"> </v>
      </c>
      <c r="DM14" s="1301"/>
      <c r="DN14" s="1301"/>
      <c r="DO14" s="1301"/>
      <c r="DP14" s="1301"/>
      <c r="DQ14" s="1301"/>
      <c r="DR14" s="1301" t="str">
        <f>MID(SUVAHAVUJ!AF128,8,1)</f>
        <v xml:space="preserve"> </v>
      </c>
      <c r="DS14" s="1301"/>
      <c r="DT14" s="1301"/>
      <c r="DU14" s="1301"/>
      <c r="DV14" s="1301"/>
      <c r="DW14" s="1434" t="str">
        <f>MID(SUVAHAVUJ!AF128,9,1)</f>
        <v xml:space="preserve"> </v>
      </c>
      <c r="DX14" s="1434"/>
      <c r="DY14" s="1434"/>
      <c r="DZ14" s="1434"/>
      <c r="EA14" s="1434"/>
      <c r="EB14" s="1434"/>
      <c r="EC14" s="1434" t="str">
        <f>MID(SUVAHAVUJ!AF128,10,1)</f>
        <v xml:space="preserve"> </v>
      </c>
      <c r="ED14" s="1434"/>
      <c r="EE14" s="1434"/>
      <c r="EF14" s="1434"/>
      <c r="EG14" s="1434"/>
      <c r="EH14" s="1301" t="str">
        <f>MID(SUVAHAVUJ!AF128,11,1)</f>
        <v>0</v>
      </c>
      <c r="EI14" s="1301"/>
      <c r="EJ14" s="1301"/>
      <c r="EK14" s="1301"/>
      <c r="EL14" s="1301"/>
      <c r="EM14" s="1304"/>
      <c r="EN14" s="486"/>
      <c r="EO14" s="487"/>
      <c r="EP14" s="1301" t="str">
        <f>MID(SUVAHAVUJ!AG128,1,1)</f>
        <v xml:space="preserve"> </v>
      </c>
      <c r="EQ14" s="1301"/>
      <c r="ER14" s="1301"/>
      <c r="ES14" s="1301"/>
      <c r="ET14" s="1301"/>
      <c r="EU14" s="1301"/>
      <c r="EV14" s="1301" t="str">
        <f>MID(SUVAHAVUJ!AG128,2,1)</f>
        <v xml:space="preserve"> </v>
      </c>
      <c r="EW14" s="1301"/>
      <c r="EX14" s="1301"/>
      <c r="EY14" s="1301"/>
      <c r="EZ14" s="1301"/>
      <c r="FA14" s="1301" t="str">
        <f>MID(SUVAHAVUJ!AG128,3,1)</f>
        <v xml:space="preserve"> </v>
      </c>
      <c r="FB14" s="1301"/>
      <c r="FC14" s="1301"/>
      <c r="FD14" s="1301"/>
      <c r="FE14" s="1301"/>
      <c r="FF14" s="1301"/>
      <c r="FG14" s="1301" t="str">
        <f>MID(SUVAHAVUJ!AG128,4,1)</f>
        <v xml:space="preserve"> </v>
      </c>
      <c r="FH14" s="1301"/>
      <c r="FI14" s="1301"/>
      <c r="FJ14" s="1301"/>
      <c r="FK14" s="1301"/>
      <c r="FL14" s="1302" t="str">
        <f>MID(SUVAHAVUJ!AG128,5,1)</f>
        <v xml:space="preserve"> </v>
      </c>
      <c r="FM14" s="1302"/>
      <c r="FN14" s="1302"/>
      <c r="FO14" s="1302"/>
      <c r="FP14" s="1302"/>
      <c r="FQ14" s="1302"/>
      <c r="FR14" s="1302" t="str">
        <f>MID(SUVAHAVUJ!AG128,6,1)</f>
        <v xml:space="preserve"> </v>
      </c>
      <c r="FS14" s="1302"/>
      <c r="FT14" s="1302"/>
      <c r="FU14" s="1302"/>
      <c r="FV14" s="1302"/>
      <c r="FW14" s="1432" t="str">
        <f>MID(SUVAHAVUJ!AG128,7,1)</f>
        <v xml:space="preserve"> </v>
      </c>
      <c r="FX14" s="1432"/>
      <c r="FY14" s="1432"/>
      <c r="FZ14" s="1432"/>
      <c r="GA14" s="1432"/>
      <c r="GB14" s="1432"/>
      <c r="GC14" s="1432" t="str">
        <f>MID(SUVAHAVUJ!AG128,8,1)</f>
        <v xml:space="preserve"> </v>
      </c>
      <c r="GD14" s="1432"/>
      <c r="GE14" s="1432"/>
      <c r="GF14" s="1432"/>
      <c r="GG14" s="1432"/>
      <c r="GH14" s="1432" t="str">
        <f>MID(SUVAHAVUJ!AG128,9,1)</f>
        <v xml:space="preserve"> </v>
      </c>
      <c r="GI14" s="1432"/>
      <c r="GJ14" s="1432"/>
      <c r="GK14" s="1432"/>
      <c r="GL14" s="1432"/>
      <c r="GM14" s="1432"/>
      <c r="GN14" s="1432" t="str">
        <f>MID(SUVAHAVUJ!AG128,10,1)</f>
        <v xml:space="preserve"> </v>
      </c>
      <c r="GO14" s="1432"/>
      <c r="GP14" s="1432"/>
      <c r="GQ14" s="1432"/>
      <c r="GR14" s="1432"/>
      <c r="GS14" s="1432" t="str">
        <f>MID(SUVAHAVUJ!AG128,11,1)</f>
        <v>0</v>
      </c>
      <c r="GT14" s="1432"/>
      <c r="GU14" s="1432"/>
      <c r="GV14" s="1432"/>
      <c r="GW14" s="1433"/>
    </row>
    <row r="15" spans="2:205" ht="24" customHeight="1" x14ac:dyDescent="0.2">
      <c r="B15" s="1461" t="s">
        <v>2369</v>
      </c>
      <c r="C15" s="1462"/>
      <c r="D15" s="1462"/>
      <c r="E15" s="1462"/>
      <c r="F15" s="1462"/>
      <c r="G15" s="1462"/>
      <c r="H15" s="1462"/>
      <c r="I15" s="1462"/>
      <c r="J15" s="1462"/>
      <c r="K15" s="1463"/>
      <c r="L15" s="1488" t="s">
        <v>2503</v>
      </c>
      <c r="M15" s="1489"/>
      <c r="N15" s="1489"/>
      <c r="O15" s="1489"/>
      <c r="P15" s="1489"/>
      <c r="Q15" s="1489"/>
      <c r="R15" s="1489"/>
      <c r="S15" s="1489"/>
      <c r="T15" s="1489"/>
      <c r="U15" s="1489"/>
      <c r="V15" s="1489"/>
      <c r="W15" s="1489"/>
      <c r="X15" s="1489"/>
      <c r="Y15" s="1489"/>
      <c r="Z15" s="1489"/>
      <c r="AA15" s="1489"/>
      <c r="AB15" s="1489"/>
      <c r="AC15" s="1489"/>
      <c r="AD15" s="1489"/>
      <c r="AE15" s="1489"/>
      <c r="AF15" s="1489"/>
      <c r="AG15" s="1489"/>
      <c r="AH15" s="1489"/>
      <c r="AI15" s="1489"/>
      <c r="AJ15" s="1489"/>
      <c r="AK15" s="1489"/>
      <c r="AL15" s="1489"/>
      <c r="AM15" s="1489"/>
      <c r="AN15" s="1489"/>
      <c r="AO15" s="1489"/>
      <c r="AP15" s="1489"/>
      <c r="AQ15" s="1489"/>
      <c r="AR15" s="1489"/>
      <c r="AS15" s="1489"/>
      <c r="AT15" s="1489"/>
      <c r="AU15" s="1489"/>
      <c r="AV15" s="1489"/>
      <c r="AW15" s="1489"/>
      <c r="AX15" s="1489"/>
      <c r="AY15" s="1489"/>
      <c r="AZ15" s="1489"/>
      <c r="BA15" s="1489"/>
      <c r="BB15" s="1489"/>
      <c r="BC15" s="1489"/>
      <c r="BD15" s="1489"/>
      <c r="BE15" s="1489"/>
      <c r="BF15" s="1489"/>
      <c r="BG15" s="1489"/>
      <c r="BH15" s="1489"/>
      <c r="BI15" s="1489"/>
      <c r="BJ15" s="1489"/>
      <c r="BK15" s="1489"/>
      <c r="BL15" s="1489"/>
      <c r="BM15" s="1489"/>
      <c r="BN15" s="1489"/>
      <c r="BO15" s="1489"/>
      <c r="BP15" s="1489"/>
      <c r="BQ15" s="1489"/>
      <c r="BR15" s="1489"/>
      <c r="BS15" s="1489"/>
      <c r="BT15" s="1489"/>
      <c r="BU15" s="1489"/>
      <c r="BV15" s="1489"/>
      <c r="BW15" s="1466" t="s">
        <v>2229</v>
      </c>
      <c r="BX15" s="1467"/>
      <c r="BY15" s="1467"/>
      <c r="BZ15" s="1467"/>
      <c r="CA15" s="1467"/>
      <c r="CB15" s="1467"/>
      <c r="CC15" s="1467"/>
      <c r="CD15" s="1468"/>
      <c r="CE15" s="1301" t="str">
        <f>MID(SUVAHAVUJ!AF129,1,1)</f>
        <v xml:space="preserve"> </v>
      </c>
      <c r="CF15" s="1301"/>
      <c r="CG15" s="1301"/>
      <c r="CH15" s="1301"/>
      <c r="CI15" s="1301"/>
      <c r="CJ15" s="1301" t="str">
        <f>MID(SUVAHAVUJ!AF129,2,1)</f>
        <v xml:space="preserve"> </v>
      </c>
      <c r="CK15" s="1301"/>
      <c r="CL15" s="1301"/>
      <c r="CM15" s="1301"/>
      <c r="CN15" s="1301"/>
      <c r="CO15" s="1301"/>
      <c r="CP15" s="1301" t="str">
        <f>MID(SUVAHAVUJ!AF129,3,1)</f>
        <v xml:space="preserve"> </v>
      </c>
      <c r="CQ15" s="1301"/>
      <c r="CR15" s="1301"/>
      <c r="CS15" s="1301"/>
      <c r="CT15" s="1301"/>
      <c r="CU15" s="1301" t="str">
        <f>MID(SUVAHAVUJ!AF129,4,1)</f>
        <v xml:space="preserve"> </v>
      </c>
      <c r="CV15" s="1301"/>
      <c r="CW15" s="1301"/>
      <c r="CX15" s="1301"/>
      <c r="CY15" s="1301"/>
      <c r="CZ15" s="1301"/>
      <c r="DA15" s="1301" t="str">
        <f>MID(SUVAHAVUJ!AF129,5,1)</f>
        <v xml:space="preserve"> </v>
      </c>
      <c r="DB15" s="1301"/>
      <c r="DC15" s="1301"/>
      <c r="DD15" s="1301"/>
      <c r="DE15" s="1301"/>
      <c r="DF15" s="1301" t="str">
        <f>MID(SUVAHAVUJ!AF129,6,1)</f>
        <v xml:space="preserve"> </v>
      </c>
      <c r="DG15" s="1301"/>
      <c r="DH15" s="1301"/>
      <c r="DI15" s="1301"/>
      <c r="DJ15" s="1301"/>
      <c r="DK15" s="1301"/>
      <c r="DL15" s="1301" t="str">
        <f>MID(SUVAHAVUJ!AF129,7,1)</f>
        <v xml:space="preserve"> </v>
      </c>
      <c r="DM15" s="1301"/>
      <c r="DN15" s="1301"/>
      <c r="DO15" s="1301"/>
      <c r="DP15" s="1301"/>
      <c r="DQ15" s="1301"/>
      <c r="DR15" s="1301" t="str">
        <f>MID(SUVAHAVUJ!AF129,8,1)</f>
        <v xml:space="preserve"> </v>
      </c>
      <c r="DS15" s="1301"/>
      <c r="DT15" s="1301"/>
      <c r="DU15" s="1301"/>
      <c r="DV15" s="1301"/>
      <c r="DW15" s="1434" t="str">
        <f>MID(SUVAHAVUJ!AF129,9,1)</f>
        <v xml:space="preserve"> </v>
      </c>
      <c r="DX15" s="1434"/>
      <c r="DY15" s="1434"/>
      <c r="DZ15" s="1434"/>
      <c r="EA15" s="1434"/>
      <c r="EB15" s="1434"/>
      <c r="EC15" s="1434" t="str">
        <f>MID(SUVAHAVUJ!AF129,10,1)</f>
        <v xml:space="preserve"> </v>
      </c>
      <c r="ED15" s="1434"/>
      <c r="EE15" s="1434"/>
      <c r="EF15" s="1434"/>
      <c r="EG15" s="1434"/>
      <c r="EH15" s="1301" t="str">
        <f>MID(SUVAHAVUJ!AF129,11,1)</f>
        <v>0</v>
      </c>
      <c r="EI15" s="1301"/>
      <c r="EJ15" s="1301"/>
      <c r="EK15" s="1301"/>
      <c r="EL15" s="1301"/>
      <c r="EM15" s="1304"/>
      <c r="EN15" s="486"/>
      <c r="EO15" s="487"/>
      <c r="EP15" s="1301" t="str">
        <f>MID(SUVAHAVUJ!AG129,1,1)</f>
        <v xml:space="preserve"> </v>
      </c>
      <c r="EQ15" s="1301"/>
      <c r="ER15" s="1301"/>
      <c r="ES15" s="1301"/>
      <c r="ET15" s="1301"/>
      <c r="EU15" s="1301"/>
      <c r="EV15" s="1301" t="str">
        <f>MID(SUVAHAVUJ!AG129,2,1)</f>
        <v xml:space="preserve"> </v>
      </c>
      <c r="EW15" s="1301"/>
      <c r="EX15" s="1301"/>
      <c r="EY15" s="1301"/>
      <c r="EZ15" s="1301"/>
      <c r="FA15" s="1301" t="str">
        <f>MID(SUVAHAVUJ!AG129,3,1)</f>
        <v xml:space="preserve"> </v>
      </c>
      <c r="FB15" s="1301"/>
      <c r="FC15" s="1301"/>
      <c r="FD15" s="1301"/>
      <c r="FE15" s="1301"/>
      <c r="FF15" s="1301"/>
      <c r="FG15" s="1301" t="str">
        <f>MID(SUVAHAVUJ!AG129,4,1)</f>
        <v xml:space="preserve"> </v>
      </c>
      <c r="FH15" s="1301"/>
      <c r="FI15" s="1301"/>
      <c r="FJ15" s="1301"/>
      <c r="FK15" s="1301"/>
      <c r="FL15" s="1302" t="str">
        <f>MID(SUVAHAVUJ!AG129,5,1)</f>
        <v xml:space="preserve"> </v>
      </c>
      <c r="FM15" s="1302"/>
      <c r="FN15" s="1302"/>
      <c r="FO15" s="1302"/>
      <c r="FP15" s="1302"/>
      <c r="FQ15" s="1302"/>
      <c r="FR15" s="1302" t="str">
        <f>MID(SUVAHAVUJ!AG129,6,1)</f>
        <v xml:space="preserve"> </v>
      </c>
      <c r="FS15" s="1302"/>
      <c r="FT15" s="1302"/>
      <c r="FU15" s="1302"/>
      <c r="FV15" s="1302"/>
      <c r="FW15" s="1432" t="str">
        <f>MID(SUVAHAVUJ!AG129,7,1)</f>
        <v xml:space="preserve"> </v>
      </c>
      <c r="FX15" s="1432"/>
      <c r="FY15" s="1432"/>
      <c r="FZ15" s="1432"/>
      <c r="GA15" s="1432"/>
      <c r="GB15" s="1432"/>
      <c r="GC15" s="1432" t="str">
        <f>MID(SUVAHAVUJ!AG129,8,1)</f>
        <v xml:space="preserve"> </v>
      </c>
      <c r="GD15" s="1432"/>
      <c r="GE15" s="1432"/>
      <c r="GF15" s="1432"/>
      <c r="GG15" s="1432"/>
      <c r="GH15" s="1432" t="str">
        <f>MID(SUVAHAVUJ!AG129,9,1)</f>
        <v xml:space="preserve"> </v>
      </c>
      <c r="GI15" s="1432"/>
      <c r="GJ15" s="1432"/>
      <c r="GK15" s="1432"/>
      <c r="GL15" s="1432"/>
      <c r="GM15" s="1432"/>
      <c r="GN15" s="1432" t="str">
        <f>MID(SUVAHAVUJ!AG129,10,1)</f>
        <v xml:space="preserve"> </v>
      </c>
      <c r="GO15" s="1432"/>
      <c r="GP15" s="1432"/>
      <c r="GQ15" s="1432"/>
      <c r="GR15" s="1432"/>
      <c r="GS15" s="1432" t="str">
        <f>MID(SUVAHAVUJ!AG129,11,1)</f>
        <v>0</v>
      </c>
      <c r="GT15" s="1432"/>
      <c r="GU15" s="1432"/>
      <c r="GV15" s="1432"/>
      <c r="GW15" s="1433"/>
    </row>
    <row r="16" spans="2:205" ht="24" customHeight="1" x14ac:dyDescent="0.2">
      <c r="B16" s="1461" t="s">
        <v>2372</v>
      </c>
      <c r="C16" s="1462"/>
      <c r="D16" s="1462"/>
      <c r="E16" s="1462"/>
      <c r="F16" s="1462"/>
      <c r="G16" s="1462"/>
      <c r="H16" s="1462"/>
      <c r="I16" s="1462"/>
      <c r="J16" s="1462"/>
      <c r="K16" s="1463"/>
      <c r="L16" s="1488" t="s">
        <v>3303</v>
      </c>
      <c r="M16" s="1489"/>
      <c r="N16" s="1489"/>
      <c r="O16" s="1489"/>
      <c r="P16" s="1489"/>
      <c r="Q16" s="1489"/>
      <c r="R16" s="1489"/>
      <c r="S16" s="1489"/>
      <c r="T16" s="1489"/>
      <c r="U16" s="1489"/>
      <c r="V16" s="1489"/>
      <c r="W16" s="1489"/>
      <c r="X16" s="1489"/>
      <c r="Y16" s="1489"/>
      <c r="Z16" s="1489"/>
      <c r="AA16" s="1489"/>
      <c r="AB16" s="1489"/>
      <c r="AC16" s="1489"/>
      <c r="AD16" s="1489"/>
      <c r="AE16" s="1489"/>
      <c r="AF16" s="1489"/>
      <c r="AG16" s="1489"/>
      <c r="AH16" s="1489"/>
      <c r="AI16" s="1489"/>
      <c r="AJ16" s="1489"/>
      <c r="AK16" s="1489"/>
      <c r="AL16" s="1489"/>
      <c r="AM16" s="1489"/>
      <c r="AN16" s="1489"/>
      <c r="AO16" s="1489"/>
      <c r="AP16" s="1489"/>
      <c r="AQ16" s="1489"/>
      <c r="AR16" s="1489"/>
      <c r="AS16" s="1489"/>
      <c r="AT16" s="1489"/>
      <c r="AU16" s="1489"/>
      <c r="AV16" s="1489"/>
      <c r="AW16" s="1489"/>
      <c r="AX16" s="1489"/>
      <c r="AY16" s="1489"/>
      <c r="AZ16" s="1489"/>
      <c r="BA16" s="1489"/>
      <c r="BB16" s="1489"/>
      <c r="BC16" s="1489"/>
      <c r="BD16" s="1489"/>
      <c r="BE16" s="1489"/>
      <c r="BF16" s="1489"/>
      <c r="BG16" s="1489"/>
      <c r="BH16" s="1489"/>
      <c r="BI16" s="1489"/>
      <c r="BJ16" s="1489"/>
      <c r="BK16" s="1489"/>
      <c r="BL16" s="1489"/>
      <c r="BM16" s="1489"/>
      <c r="BN16" s="1489"/>
      <c r="BO16" s="1489"/>
      <c r="BP16" s="1489"/>
      <c r="BQ16" s="1489"/>
      <c r="BR16" s="1489"/>
      <c r="BS16" s="1489"/>
      <c r="BT16" s="1489"/>
      <c r="BU16" s="1489"/>
      <c r="BV16" s="1489"/>
      <c r="BW16" s="1466" t="s">
        <v>2230</v>
      </c>
      <c r="BX16" s="1467"/>
      <c r="BY16" s="1467"/>
      <c r="BZ16" s="1467"/>
      <c r="CA16" s="1467"/>
      <c r="CB16" s="1467"/>
      <c r="CC16" s="1467"/>
      <c r="CD16" s="1468"/>
      <c r="CE16" s="1301" t="str">
        <f>MID(SUVAHAVUJ!AF130,1,1)</f>
        <v xml:space="preserve"> </v>
      </c>
      <c r="CF16" s="1301"/>
      <c r="CG16" s="1301"/>
      <c r="CH16" s="1301"/>
      <c r="CI16" s="1301"/>
      <c r="CJ16" s="1301" t="str">
        <f>MID(SUVAHAVUJ!AF130,2,1)</f>
        <v xml:space="preserve"> </v>
      </c>
      <c r="CK16" s="1301"/>
      <c r="CL16" s="1301"/>
      <c r="CM16" s="1301"/>
      <c r="CN16" s="1301"/>
      <c r="CO16" s="1301"/>
      <c r="CP16" s="1301" t="str">
        <f>MID(SUVAHAVUJ!AF130,3,1)</f>
        <v xml:space="preserve"> </v>
      </c>
      <c r="CQ16" s="1301"/>
      <c r="CR16" s="1301"/>
      <c r="CS16" s="1301"/>
      <c r="CT16" s="1301"/>
      <c r="CU16" s="1301" t="str">
        <f>MID(SUVAHAVUJ!AF130,4,1)</f>
        <v xml:space="preserve"> </v>
      </c>
      <c r="CV16" s="1301"/>
      <c r="CW16" s="1301"/>
      <c r="CX16" s="1301"/>
      <c r="CY16" s="1301"/>
      <c r="CZ16" s="1301"/>
      <c r="DA16" s="1301" t="str">
        <f>MID(SUVAHAVUJ!AF130,5,1)</f>
        <v xml:space="preserve"> </v>
      </c>
      <c r="DB16" s="1301"/>
      <c r="DC16" s="1301"/>
      <c r="DD16" s="1301"/>
      <c r="DE16" s="1301"/>
      <c r="DF16" s="1301" t="str">
        <f>MID(SUVAHAVUJ!AF130,6,1)</f>
        <v xml:space="preserve"> </v>
      </c>
      <c r="DG16" s="1301"/>
      <c r="DH16" s="1301"/>
      <c r="DI16" s="1301"/>
      <c r="DJ16" s="1301"/>
      <c r="DK16" s="1301"/>
      <c r="DL16" s="1301" t="str">
        <f>MID(SUVAHAVUJ!AF130,7,1)</f>
        <v xml:space="preserve"> </v>
      </c>
      <c r="DM16" s="1301"/>
      <c r="DN16" s="1301"/>
      <c r="DO16" s="1301"/>
      <c r="DP16" s="1301"/>
      <c r="DQ16" s="1301"/>
      <c r="DR16" s="1301" t="str">
        <f>MID(SUVAHAVUJ!AF130,8,1)</f>
        <v xml:space="preserve"> </v>
      </c>
      <c r="DS16" s="1301"/>
      <c r="DT16" s="1301"/>
      <c r="DU16" s="1301"/>
      <c r="DV16" s="1301"/>
      <c r="DW16" s="1434" t="str">
        <f>MID(SUVAHAVUJ!AF130,9,1)</f>
        <v xml:space="preserve"> </v>
      </c>
      <c r="DX16" s="1434"/>
      <c r="DY16" s="1434"/>
      <c r="DZ16" s="1434"/>
      <c r="EA16" s="1434"/>
      <c r="EB16" s="1434"/>
      <c r="EC16" s="1434" t="str">
        <f>MID(SUVAHAVUJ!AF130,10,1)</f>
        <v xml:space="preserve"> </v>
      </c>
      <c r="ED16" s="1434"/>
      <c r="EE16" s="1434"/>
      <c r="EF16" s="1434"/>
      <c r="EG16" s="1434"/>
      <c r="EH16" s="1301" t="str">
        <f>MID(SUVAHAVUJ!AF130,11,1)</f>
        <v>0</v>
      </c>
      <c r="EI16" s="1301"/>
      <c r="EJ16" s="1301"/>
      <c r="EK16" s="1301"/>
      <c r="EL16" s="1301"/>
      <c r="EM16" s="1304"/>
      <c r="EN16" s="486"/>
      <c r="EO16" s="487"/>
      <c r="EP16" s="1301" t="str">
        <f>MID(SUVAHAVUJ!AG130,1,1)</f>
        <v xml:space="preserve"> </v>
      </c>
      <c r="EQ16" s="1301"/>
      <c r="ER16" s="1301"/>
      <c r="ES16" s="1301"/>
      <c r="ET16" s="1301"/>
      <c r="EU16" s="1301"/>
      <c r="EV16" s="1301" t="str">
        <f>MID(SUVAHAVUJ!AG130,2,1)</f>
        <v xml:space="preserve"> </v>
      </c>
      <c r="EW16" s="1301"/>
      <c r="EX16" s="1301"/>
      <c r="EY16" s="1301"/>
      <c r="EZ16" s="1301"/>
      <c r="FA16" s="1301" t="str">
        <f>MID(SUVAHAVUJ!AG130,3,1)</f>
        <v xml:space="preserve"> </v>
      </c>
      <c r="FB16" s="1301"/>
      <c r="FC16" s="1301"/>
      <c r="FD16" s="1301"/>
      <c r="FE16" s="1301"/>
      <c r="FF16" s="1301"/>
      <c r="FG16" s="1301" t="str">
        <f>MID(SUVAHAVUJ!AG130,4,1)</f>
        <v xml:space="preserve"> </v>
      </c>
      <c r="FH16" s="1301"/>
      <c r="FI16" s="1301"/>
      <c r="FJ16" s="1301"/>
      <c r="FK16" s="1301"/>
      <c r="FL16" s="1302" t="str">
        <f>MID(SUVAHAVUJ!AG130,5,1)</f>
        <v xml:space="preserve"> </v>
      </c>
      <c r="FM16" s="1302"/>
      <c r="FN16" s="1302"/>
      <c r="FO16" s="1302"/>
      <c r="FP16" s="1302"/>
      <c r="FQ16" s="1302"/>
      <c r="FR16" s="1302" t="str">
        <f>MID(SUVAHAVUJ!AG130,6,1)</f>
        <v xml:space="preserve"> </v>
      </c>
      <c r="FS16" s="1302"/>
      <c r="FT16" s="1302"/>
      <c r="FU16" s="1302"/>
      <c r="FV16" s="1302"/>
      <c r="FW16" s="1432" t="str">
        <f>MID(SUVAHAVUJ!AG130,7,1)</f>
        <v xml:space="preserve"> </v>
      </c>
      <c r="FX16" s="1432"/>
      <c r="FY16" s="1432"/>
      <c r="FZ16" s="1432"/>
      <c r="GA16" s="1432"/>
      <c r="GB16" s="1432"/>
      <c r="GC16" s="1432" t="str">
        <f>MID(SUVAHAVUJ!AG130,8,1)</f>
        <v xml:space="preserve"> </v>
      </c>
      <c r="GD16" s="1432"/>
      <c r="GE16" s="1432"/>
      <c r="GF16" s="1432"/>
      <c r="GG16" s="1432"/>
      <c r="GH16" s="1432" t="str">
        <f>MID(SUVAHAVUJ!AG130,9,1)</f>
        <v xml:space="preserve"> </v>
      </c>
      <c r="GI16" s="1432"/>
      <c r="GJ16" s="1432"/>
      <c r="GK16" s="1432"/>
      <c r="GL16" s="1432"/>
      <c r="GM16" s="1432"/>
      <c r="GN16" s="1432" t="str">
        <f>MID(SUVAHAVUJ!AG130,10,1)</f>
        <v xml:space="preserve"> </v>
      </c>
      <c r="GO16" s="1432"/>
      <c r="GP16" s="1432"/>
      <c r="GQ16" s="1432"/>
      <c r="GR16" s="1432"/>
      <c r="GS16" s="1432" t="str">
        <f>MID(SUVAHAVUJ!AG130,11,1)</f>
        <v>0</v>
      </c>
      <c r="GT16" s="1432"/>
      <c r="GU16" s="1432"/>
      <c r="GV16" s="1432"/>
      <c r="GW16" s="1433"/>
    </row>
    <row r="17" spans="1:205" ht="24" customHeight="1" x14ac:dyDescent="0.2">
      <c r="B17" s="1461" t="s">
        <v>2375</v>
      </c>
      <c r="C17" s="1462"/>
      <c r="D17" s="1462"/>
      <c r="E17" s="1462"/>
      <c r="F17" s="1462"/>
      <c r="G17" s="1462"/>
      <c r="H17" s="1462"/>
      <c r="I17" s="1462"/>
      <c r="J17" s="1462"/>
      <c r="K17" s="1463"/>
      <c r="L17" s="1493" t="s">
        <v>3304</v>
      </c>
      <c r="M17" s="1494"/>
      <c r="N17" s="1494"/>
      <c r="O17" s="1494"/>
      <c r="P17" s="1494"/>
      <c r="Q17" s="1494"/>
      <c r="R17" s="1494"/>
      <c r="S17" s="1494"/>
      <c r="T17" s="1494"/>
      <c r="U17" s="1494"/>
      <c r="V17" s="1494"/>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R17" s="1494"/>
      <c r="AS17" s="1494"/>
      <c r="AT17" s="1494"/>
      <c r="AU17" s="1494"/>
      <c r="AV17" s="1494"/>
      <c r="AW17" s="1494"/>
      <c r="AX17" s="1494"/>
      <c r="AY17" s="1494"/>
      <c r="AZ17" s="1494"/>
      <c r="BA17" s="1494"/>
      <c r="BB17" s="1494"/>
      <c r="BC17" s="1494"/>
      <c r="BD17" s="1494"/>
      <c r="BE17" s="1494"/>
      <c r="BF17" s="1494"/>
      <c r="BG17" s="1494"/>
      <c r="BH17" s="1494"/>
      <c r="BI17" s="1494"/>
      <c r="BJ17" s="1494"/>
      <c r="BK17" s="1494"/>
      <c r="BL17" s="1494"/>
      <c r="BM17" s="1494"/>
      <c r="BN17" s="1494"/>
      <c r="BO17" s="1494"/>
      <c r="BP17" s="1494"/>
      <c r="BQ17" s="1494"/>
      <c r="BR17" s="1494"/>
      <c r="BS17" s="1494"/>
      <c r="BT17" s="1494"/>
      <c r="BU17" s="1494"/>
      <c r="BV17" s="1494"/>
      <c r="BW17" s="1466" t="s">
        <v>2231</v>
      </c>
      <c r="BX17" s="1467"/>
      <c r="BY17" s="1467"/>
      <c r="BZ17" s="1467"/>
      <c r="CA17" s="1467"/>
      <c r="CB17" s="1467"/>
      <c r="CC17" s="1467"/>
      <c r="CD17" s="1468"/>
      <c r="CE17" s="1301" t="str">
        <f>MID(SUVAHAVUJ!AF131,1,1)</f>
        <v xml:space="preserve"> </v>
      </c>
      <c r="CF17" s="1301"/>
      <c r="CG17" s="1301"/>
      <c r="CH17" s="1301"/>
      <c r="CI17" s="1301"/>
      <c r="CJ17" s="1301" t="str">
        <f>MID(SUVAHAVUJ!AF131,2,1)</f>
        <v xml:space="preserve"> </v>
      </c>
      <c r="CK17" s="1301"/>
      <c r="CL17" s="1301"/>
      <c r="CM17" s="1301"/>
      <c r="CN17" s="1301"/>
      <c r="CO17" s="1301"/>
      <c r="CP17" s="1301" t="str">
        <f>MID(SUVAHAVUJ!AF131,3,1)</f>
        <v xml:space="preserve"> </v>
      </c>
      <c r="CQ17" s="1301"/>
      <c r="CR17" s="1301"/>
      <c r="CS17" s="1301"/>
      <c r="CT17" s="1301"/>
      <c r="CU17" s="1301" t="str">
        <f>MID(SUVAHAVUJ!AF131,4,1)</f>
        <v xml:space="preserve"> </v>
      </c>
      <c r="CV17" s="1301"/>
      <c r="CW17" s="1301"/>
      <c r="CX17" s="1301"/>
      <c r="CY17" s="1301"/>
      <c r="CZ17" s="1301"/>
      <c r="DA17" s="1301" t="str">
        <f>MID(SUVAHAVUJ!AF131,5,1)</f>
        <v xml:space="preserve"> </v>
      </c>
      <c r="DB17" s="1301"/>
      <c r="DC17" s="1301"/>
      <c r="DD17" s="1301"/>
      <c r="DE17" s="1301"/>
      <c r="DF17" s="1301" t="str">
        <f>MID(SUVAHAVUJ!AF131,6,1)</f>
        <v xml:space="preserve"> </v>
      </c>
      <c r="DG17" s="1301"/>
      <c r="DH17" s="1301"/>
      <c r="DI17" s="1301"/>
      <c r="DJ17" s="1301"/>
      <c r="DK17" s="1301"/>
      <c r="DL17" s="1301" t="str">
        <f>MID(SUVAHAVUJ!AF131,7,1)</f>
        <v xml:space="preserve"> </v>
      </c>
      <c r="DM17" s="1301"/>
      <c r="DN17" s="1301"/>
      <c r="DO17" s="1301"/>
      <c r="DP17" s="1301"/>
      <c r="DQ17" s="1301"/>
      <c r="DR17" s="1301" t="str">
        <f>MID(SUVAHAVUJ!AF131,8,1)</f>
        <v xml:space="preserve"> </v>
      </c>
      <c r="DS17" s="1301"/>
      <c r="DT17" s="1301"/>
      <c r="DU17" s="1301"/>
      <c r="DV17" s="1301"/>
      <c r="DW17" s="1434" t="str">
        <f>MID(SUVAHAVUJ!AF131,9,1)</f>
        <v xml:space="preserve"> </v>
      </c>
      <c r="DX17" s="1434"/>
      <c r="DY17" s="1434"/>
      <c r="DZ17" s="1434"/>
      <c r="EA17" s="1434"/>
      <c r="EB17" s="1434"/>
      <c r="EC17" s="1434" t="str">
        <f>MID(SUVAHAVUJ!AF131,10,1)</f>
        <v xml:space="preserve"> </v>
      </c>
      <c r="ED17" s="1434"/>
      <c r="EE17" s="1434"/>
      <c r="EF17" s="1434"/>
      <c r="EG17" s="1434"/>
      <c r="EH17" s="1301" t="str">
        <f>MID(SUVAHAVUJ!AF131,11,1)</f>
        <v>0</v>
      </c>
      <c r="EI17" s="1301"/>
      <c r="EJ17" s="1301"/>
      <c r="EK17" s="1301"/>
      <c r="EL17" s="1301"/>
      <c r="EM17" s="1304"/>
      <c r="EN17" s="486"/>
      <c r="EO17" s="487"/>
      <c r="EP17" s="1301" t="str">
        <f>MID(SUVAHAVUJ!AG131,1,1)</f>
        <v xml:space="preserve"> </v>
      </c>
      <c r="EQ17" s="1301"/>
      <c r="ER17" s="1301"/>
      <c r="ES17" s="1301"/>
      <c r="ET17" s="1301"/>
      <c r="EU17" s="1301"/>
      <c r="EV17" s="1301" t="str">
        <f>MID(SUVAHAVUJ!AG131,2,1)</f>
        <v xml:space="preserve"> </v>
      </c>
      <c r="EW17" s="1301"/>
      <c r="EX17" s="1301"/>
      <c r="EY17" s="1301"/>
      <c r="EZ17" s="1301"/>
      <c r="FA17" s="1301" t="str">
        <f>MID(SUVAHAVUJ!AG131,3,1)</f>
        <v xml:space="preserve"> </v>
      </c>
      <c r="FB17" s="1301"/>
      <c r="FC17" s="1301"/>
      <c r="FD17" s="1301"/>
      <c r="FE17" s="1301"/>
      <c r="FF17" s="1301"/>
      <c r="FG17" s="1301" t="str">
        <f>MID(SUVAHAVUJ!AG131,4,1)</f>
        <v xml:space="preserve"> </v>
      </c>
      <c r="FH17" s="1301"/>
      <c r="FI17" s="1301"/>
      <c r="FJ17" s="1301"/>
      <c r="FK17" s="1301"/>
      <c r="FL17" s="1302" t="str">
        <f>MID(SUVAHAVUJ!AG131,5,1)</f>
        <v xml:space="preserve"> </v>
      </c>
      <c r="FM17" s="1302"/>
      <c r="FN17" s="1302"/>
      <c r="FO17" s="1302"/>
      <c r="FP17" s="1302"/>
      <c r="FQ17" s="1302"/>
      <c r="FR17" s="1302" t="str">
        <f>MID(SUVAHAVUJ!AG131,6,1)</f>
        <v xml:space="preserve"> </v>
      </c>
      <c r="FS17" s="1302"/>
      <c r="FT17" s="1302"/>
      <c r="FU17" s="1302"/>
      <c r="FV17" s="1302"/>
      <c r="FW17" s="1432" t="str">
        <f>MID(SUVAHAVUJ!AG131,7,1)</f>
        <v xml:space="preserve"> </v>
      </c>
      <c r="FX17" s="1432"/>
      <c r="FY17" s="1432"/>
      <c r="FZ17" s="1432"/>
      <c r="GA17" s="1432"/>
      <c r="GB17" s="1432"/>
      <c r="GC17" s="1432" t="str">
        <f>MID(SUVAHAVUJ!AG131,8,1)</f>
        <v xml:space="preserve"> </v>
      </c>
      <c r="GD17" s="1432"/>
      <c r="GE17" s="1432"/>
      <c r="GF17" s="1432"/>
      <c r="GG17" s="1432"/>
      <c r="GH17" s="1432" t="str">
        <f>MID(SUVAHAVUJ!AG131,9,1)</f>
        <v xml:space="preserve"> </v>
      </c>
      <c r="GI17" s="1432"/>
      <c r="GJ17" s="1432"/>
      <c r="GK17" s="1432"/>
      <c r="GL17" s="1432"/>
      <c r="GM17" s="1432"/>
      <c r="GN17" s="1432" t="str">
        <f>MID(SUVAHAVUJ!AG131,10,1)</f>
        <v xml:space="preserve"> </v>
      </c>
      <c r="GO17" s="1432"/>
      <c r="GP17" s="1432"/>
      <c r="GQ17" s="1432"/>
      <c r="GR17" s="1432"/>
      <c r="GS17" s="1432" t="str">
        <f>MID(SUVAHAVUJ!AG131,11,1)</f>
        <v>0</v>
      </c>
      <c r="GT17" s="1432"/>
      <c r="GU17" s="1432"/>
      <c r="GV17" s="1432"/>
      <c r="GW17" s="1433"/>
    </row>
    <row r="18" spans="1:205" ht="24" customHeight="1" x14ac:dyDescent="0.2">
      <c r="B18" s="1461" t="s">
        <v>2377</v>
      </c>
      <c r="C18" s="1462"/>
      <c r="D18" s="1462"/>
      <c r="E18" s="1462"/>
      <c r="F18" s="1462"/>
      <c r="G18" s="1462"/>
      <c r="H18" s="1462"/>
      <c r="I18" s="1462"/>
      <c r="J18" s="1462"/>
      <c r="K18" s="1463"/>
      <c r="L18" s="1488" t="s">
        <v>3305</v>
      </c>
      <c r="M18" s="1489"/>
      <c r="N18" s="1489"/>
      <c r="O18" s="1489"/>
      <c r="P18" s="1489"/>
      <c r="Q18" s="1489"/>
      <c r="R18" s="1489"/>
      <c r="S18" s="1489"/>
      <c r="T18" s="1489"/>
      <c r="U18" s="1489"/>
      <c r="V18" s="1489"/>
      <c r="W18" s="1489"/>
      <c r="X18" s="1489"/>
      <c r="Y18" s="1489"/>
      <c r="Z18" s="1489"/>
      <c r="AA18" s="1489"/>
      <c r="AB18" s="1489"/>
      <c r="AC18" s="1489"/>
      <c r="AD18" s="1489"/>
      <c r="AE18" s="1489"/>
      <c r="AF18" s="1489"/>
      <c r="AG18" s="1489"/>
      <c r="AH18" s="1489"/>
      <c r="AI18" s="1489"/>
      <c r="AJ18" s="1489"/>
      <c r="AK18" s="1489"/>
      <c r="AL18" s="1489"/>
      <c r="AM18" s="1489"/>
      <c r="AN18" s="1489"/>
      <c r="AO18" s="1489"/>
      <c r="AP18" s="1489"/>
      <c r="AQ18" s="1489"/>
      <c r="AR18" s="1489"/>
      <c r="AS18" s="1489"/>
      <c r="AT18" s="1489"/>
      <c r="AU18" s="1489"/>
      <c r="AV18" s="1489"/>
      <c r="AW18" s="1489"/>
      <c r="AX18" s="1489"/>
      <c r="AY18" s="1489"/>
      <c r="AZ18" s="1489"/>
      <c r="BA18" s="1489"/>
      <c r="BB18" s="1489"/>
      <c r="BC18" s="1489"/>
      <c r="BD18" s="1489"/>
      <c r="BE18" s="1489"/>
      <c r="BF18" s="1489"/>
      <c r="BG18" s="1489"/>
      <c r="BH18" s="1489"/>
      <c r="BI18" s="1489"/>
      <c r="BJ18" s="1489"/>
      <c r="BK18" s="1489"/>
      <c r="BL18" s="1489"/>
      <c r="BM18" s="1489"/>
      <c r="BN18" s="1489"/>
      <c r="BO18" s="1489"/>
      <c r="BP18" s="1489"/>
      <c r="BQ18" s="1489"/>
      <c r="BR18" s="1489"/>
      <c r="BS18" s="1489"/>
      <c r="BT18" s="1489"/>
      <c r="BU18" s="1489"/>
      <c r="BV18" s="1489"/>
      <c r="BW18" s="1466" t="s">
        <v>1069</v>
      </c>
      <c r="BX18" s="1467"/>
      <c r="BY18" s="1467"/>
      <c r="BZ18" s="1467"/>
      <c r="CA18" s="1467"/>
      <c r="CB18" s="1467"/>
      <c r="CC18" s="1467"/>
      <c r="CD18" s="1468"/>
      <c r="CE18" s="1301" t="str">
        <f>MID(SUVAHAVUJ!AF132,1,1)</f>
        <v xml:space="preserve"> </v>
      </c>
      <c r="CF18" s="1301"/>
      <c r="CG18" s="1301"/>
      <c r="CH18" s="1301"/>
      <c r="CI18" s="1301"/>
      <c r="CJ18" s="1301" t="str">
        <f>MID(SUVAHAVUJ!AF132,2,1)</f>
        <v xml:space="preserve"> </v>
      </c>
      <c r="CK18" s="1301"/>
      <c r="CL18" s="1301"/>
      <c r="CM18" s="1301"/>
      <c r="CN18" s="1301"/>
      <c r="CO18" s="1301"/>
      <c r="CP18" s="1301" t="str">
        <f>MID(SUVAHAVUJ!AF132,3,1)</f>
        <v xml:space="preserve"> </v>
      </c>
      <c r="CQ18" s="1301"/>
      <c r="CR18" s="1301"/>
      <c r="CS18" s="1301"/>
      <c r="CT18" s="1301"/>
      <c r="CU18" s="1301" t="str">
        <f>MID(SUVAHAVUJ!AF132,4,1)</f>
        <v xml:space="preserve"> </v>
      </c>
      <c r="CV18" s="1301"/>
      <c r="CW18" s="1301"/>
      <c r="CX18" s="1301"/>
      <c r="CY18" s="1301"/>
      <c r="CZ18" s="1301"/>
      <c r="DA18" s="1301" t="str">
        <f>MID(SUVAHAVUJ!AF132,5,1)</f>
        <v xml:space="preserve"> </v>
      </c>
      <c r="DB18" s="1301"/>
      <c r="DC18" s="1301"/>
      <c r="DD18" s="1301"/>
      <c r="DE18" s="1301"/>
      <c r="DF18" s="1301" t="str">
        <f>MID(SUVAHAVUJ!AF132,6,1)</f>
        <v xml:space="preserve"> </v>
      </c>
      <c r="DG18" s="1301"/>
      <c r="DH18" s="1301"/>
      <c r="DI18" s="1301"/>
      <c r="DJ18" s="1301"/>
      <c r="DK18" s="1301"/>
      <c r="DL18" s="1301" t="str">
        <f>MID(SUVAHAVUJ!AF132,7,1)</f>
        <v>5</v>
      </c>
      <c r="DM18" s="1301"/>
      <c r="DN18" s="1301"/>
      <c r="DO18" s="1301"/>
      <c r="DP18" s="1301"/>
      <c r="DQ18" s="1301"/>
      <c r="DR18" s="1301" t="str">
        <f>MID(SUVAHAVUJ!AF132,8,1)</f>
        <v>2</v>
      </c>
      <c r="DS18" s="1301"/>
      <c r="DT18" s="1301"/>
      <c r="DU18" s="1301"/>
      <c r="DV18" s="1301"/>
      <c r="DW18" s="1434" t="str">
        <f>MID(SUVAHAVUJ!AF132,9,1)</f>
        <v>7</v>
      </c>
      <c r="DX18" s="1434"/>
      <c r="DY18" s="1434"/>
      <c r="DZ18" s="1434"/>
      <c r="EA18" s="1434"/>
      <c r="EB18" s="1434"/>
      <c r="EC18" s="1434" t="str">
        <f>MID(SUVAHAVUJ!AF132,10,1)</f>
        <v>5</v>
      </c>
      <c r="ED18" s="1434"/>
      <c r="EE18" s="1434"/>
      <c r="EF18" s="1434"/>
      <c r="EG18" s="1434"/>
      <c r="EH18" s="1301" t="str">
        <f>MID(SUVAHAVUJ!AF132,11,1)</f>
        <v>0</v>
      </c>
      <c r="EI18" s="1301"/>
      <c r="EJ18" s="1301"/>
      <c r="EK18" s="1301"/>
      <c r="EL18" s="1301"/>
      <c r="EM18" s="1304"/>
      <c r="EN18" s="486"/>
      <c r="EO18" s="487"/>
      <c r="EP18" s="1301" t="str">
        <f>MID(SUVAHAVUJ!AG132,1,1)</f>
        <v xml:space="preserve"> </v>
      </c>
      <c r="EQ18" s="1301"/>
      <c r="ER18" s="1301"/>
      <c r="ES18" s="1301"/>
      <c r="ET18" s="1301"/>
      <c r="EU18" s="1301"/>
      <c r="EV18" s="1301" t="str">
        <f>MID(SUVAHAVUJ!AG132,2,1)</f>
        <v xml:space="preserve"> </v>
      </c>
      <c r="EW18" s="1301"/>
      <c r="EX18" s="1301"/>
      <c r="EY18" s="1301"/>
      <c r="EZ18" s="1301"/>
      <c r="FA18" s="1301" t="str">
        <f>MID(SUVAHAVUJ!AG132,3,1)</f>
        <v xml:space="preserve"> </v>
      </c>
      <c r="FB18" s="1301"/>
      <c r="FC18" s="1301"/>
      <c r="FD18" s="1301"/>
      <c r="FE18" s="1301"/>
      <c r="FF18" s="1301"/>
      <c r="FG18" s="1301" t="str">
        <f>MID(SUVAHAVUJ!AG132,4,1)</f>
        <v xml:space="preserve"> </v>
      </c>
      <c r="FH18" s="1301"/>
      <c r="FI18" s="1301"/>
      <c r="FJ18" s="1301"/>
      <c r="FK18" s="1301"/>
      <c r="FL18" s="1302" t="str">
        <f>MID(SUVAHAVUJ!AG132,5,1)</f>
        <v xml:space="preserve"> </v>
      </c>
      <c r="FM18" s="1302"/>
      <c r="FN18" s="1302"/>
      <c r="FO18" s="1302"/>
      <c r="FP18" s="1302"/>
      <c r="FQ18" s="1302"/>
      <c r="FR18" s="1302" t="str">
        <f>MID(SUVAHAVUJ!AG132,6,1)</f>
        <v xml:space="preserve"> </v>
      </c>
      <c r="FS18" s="1302"/>
      <c r="FT18" s="1302"/>
      <c r="FU18" s="1302"/>
      <c r="FV18" s="1302"/>
      <c r="FW18" s="1432" t="str">
        <f>MID(SUVAHAVUJ!AG132,7,1)</f>
        <v>5</v>
      </c>
      <c r="FX18" s="1432"/>
      <c r="FY18" s="1432"/>
      <c r="FZ18" s="1432"/>
      <c r="GA18" s="1432"/>
      <c r="GB18" s="1432"/>
      <c r="GC18" s="1432" t="str">
        <f>MID(SUVAHAVUJ!AG132,8,1)</f>
        <v>2</v>
      </c>
      <c r="GD18" s="1432"/>
      <c r="GE18" s="1432"/>
      <c r="GF18" s="1432"/>
      <c r="GG18" s="1432"/>
      <c r="GH18" s="1432" t="str">
        <f>MID(SUVAHAVUJ!AG132,9,1)</f>
        <v>2</v>
      </c>
      <c r="GI18" s="1432"/>
      <c r="GJ18" s="1432"/>
      <c r="GK18" s="1432"/>
      <c r="GL18" s="1432"/>
      <c r="GM18" s="1432"/>
      <c r="GN18" s="1432" t="str">
        <f>MID(SUVAHAVUJ!AG132,10,1)</f>
        <v>7</v>
      </c>
      <c r="GO18" s="1432"/>
      <c r="GP18" s="1432"/>
      <c r="GQ18" s="1432"/>
      <c r="GR18" s="1432"/>
      <c r="GS18" s="1432" t="str">
        <f>MID(SUVAHAVUJ!AG132,11,1)</f>
        <v>7</v>
      </c>
      <c r="GT18" s="1432"/>
      <c r="GU18" s="1432"/>
      <c r="GV18" s="1432"/>
      <c r="GW18" s="1433"/>
    </row>
    <row r="19" spans="1:205" ht="24" customHeight="1" x14ac:dyDescent="0.2">
      <c r="B19" s="1461" t="s">
        <v>2381</v>
      </c>
      <c r="C19" s="1462"/>
      <c r="D19" s="1462"/>
      <c r="E19" s="1462"/>
      <c r="F19" s="1462"/>
      <c r="G19" s="1462"/>
      <c r="H19" s="1462"/>
      <c r="I19" s="1462"/>
      <c r="J19" s="1462"/>
      <c r="K19" s="1463"/>
      <c r="L19" s="1488" t="s">
        <v>3306</v>
      </c>
      <c r="M19" s="1489"/>
      <c r="N19" s="1489"/>
      <c r="O19" s="1489"/>
      <c r="P19" s="1489"/>
      <c r="Q19" s="1489"/>
      <c r="R19" s="1489"/>
      <c r="S19" s="1489"/>
      <c r="T19" s="1489"/>
      <c r="U19" s="1489"/>
      <c r="V19" s="1489"/>
      <c r="W19" s="1489"/>
      <c r="X19" s="1489"/>
      <c r="Y19" s="1489"/>
      <c r="Z19" s="1489"/>
      <c r="AA19" s="1489"/>
      <c r="AB19" s="1489"/>
      <c r="AC19" s="1489"/>
      <c r="AD19" s="1489"/>
      <c r="AE19" s="1489"/>
      <c r="AF19" s="1489"/>
      <c r="AG19" s="1489"/>
      <c r="AH19" s="1489"/>
      <c r="AI19" s="1489"/>
      <c r="AJ19" s="1489"/>
      <c r="AK19" s="1489"/>
      <c r="AL19" s="1489"/>
      <c r="AM19" s="1489"/>
      <c r="AN19" s="1489"/>
      <c r="AO19" s="1489"/>
      <c r="AP19" s="1489"/>
      <c r="AQ19" s="1489"/>
      <c r="AR19" s="1489"/>
      <c r="AS19" s="1489"/>
      <c r="AT19" s="1489"/>
      <c r="AU19" s="1489"/>
      <c r="AV19" s="1489"/>
      <c r="AW19" s="1489"/>
      <c r="AX19" s="1489"/>
      <c r="AY19" s="1489"/>
      <c r="AZ19" s="1489"/>
      <c r="BA19" s="1489"/>
      <c r="BB19" s="1489"/>
      <c r="BC19" s="1489"/>
      <c r="BD19" s="1489"/>
      <c r="BE19" s="1489"/>
      <c r="BF19" s="1489"/>
      <c r="BG19" s="1489"/>
      <c r="BH19" s="1489"/>
      <c r="BI19" s="1489"/>
      <c r="BJ19" s="1489"/>
      <c r="BK19" s="1489"/>
      <c r="BL19" s="1489"/>
      <c r="BM19" s="1489"/>
      <c r="BN19" s="1489"/>
      <c r="BO19" s="1489"/>
      <c r="BP19" s="1489"/>
      <c r="BQ19" s="1489"/>
      <c r="BR19" s="1489"/>
      <c r="BS19" s="1489"/>
      <c r="BT19" s="1489"/>
      <c r="BU19" s="1489"/>
      <c r="BV19" s="1489"/>
      <c r="BW19" s="1466" t="s">
        <v>1071</v>
      </c>
      <c r="BX19" s="1467"/>
      <c r="BY19" s="1467"/>
      <c r="BZ19" s="1467"/>
      <c r="CA19" s="1467"/>
      <c r="CB19" s="1467"/>
      <c r="CC19" s="1467"/>
      <c r="CD19" s="1468"/>
      <c r="CE19" s="1301" t="str">
        <f>MID(SUVAHAVUJ!AF133,1,1)</f>
        <v xml:space="preserve"> </v>
      </c>
      <c r="CF19" s="1301"/>
      <c r="CG19" s="1301"/>
      <c r="CH19" s="1301"/>
      <c r="CI19" s="1301"/>
      <c r="CJ19" s="1301" t="str">
        <f>MID(SUVAHAVUJ!AF133,2,1)</f>
        <v xml:space="preserve"> </v>
      </c>
      <c r="CK19" s="1301"/>
      <c r="CL19" s="1301"/>
      <c r="CM19" s="1301"/>
      <c r="CN19" s="1301"/>
      <c r="CO19" s="1301"/>
      <c r="CP19" s="1301" t="str">
        <f>MID(SUVAHAVUJ!AF133,3,1)</f>
        <v xml:space="preserve"> </v>
      </c>
      <c r="CQ19" s="1301"/>
      <c r="CR19" s="1301"/>
      <c r="CS19" s="1301"/>
      <c r="CT19" s="1301"/>
      <c r="CU19" s="1301" t="str">
        <f>MID(SUVAHAVUJ!AF133,4,1)</f>
        <v xml:space="preserve"> </v>
      </c>
      <c r="CV19" s="1301"/>
      <c r="CW19" s="1301"/>
      <c r="CX19" s="1301"/>
      <c r="CY19" s="1301"/>
      <c r="CZ19" s="1301"/>
      <c r="DA19" s="1301" t="str">
        <f>MID(SUVAHAVUJ!AF133,5,1)</f>
        <v xml:space="preserve"> </v>
      </c>
      <c r="DB19" s="1301"/>
      <c r="DC19" s="1301"/>
      <c r="DD19" s="1301"/>
      <c r="DE19" s="1301"/>
      <c r="DF19" s="1301" t="str">
        <f>MID(SUVAHAVUJ!AF133,6,1)</f>
        <v xml:space="preserve"> </v>
      </c>
      <c r="DG19" s="1301"/>
      <c r="DH19" s="1301"/>
      <c r="DI19" s="1301"/>
      <c r="DJ19" s="1301"/>
      <c r="DK19" s="1301"/>
      <c r="DL19" s="1301" t="str">
        <f>MID(SUVAHAVUJ!AF133,7,1)</f>
        <v>5</v>
      </c>
      <c r="DM19" s="1301"/>
      <c r="DN19" s="1301"/>
      <c r="DO19" s="1301"/>
      <c r="DP19" s="1301"/>
      <c r="DQ19" s="1301"/>
      <c r="DR19" s="1301" t="str">
        <f>MID(SUVAHAVUJ!AF133,8,1)</f>
        <v>1</v>
      </c>
      <c r="DS19" s="1301"/>
      <c r="DT19" s="1301"/>
      <c r="DU19" s="1301"/>
      <c r="DV19" s="1301"/>
      <c r="DW19" s="1434" t="str">
        <f>MID(SUVAHAVUJ!AF133,9,1)</f>
        <v>1</v>
      </c>
      <c r="DX19" s="1434"/>
      <c r="DY19" s="1434"/>
      <c r="DZ19" s="1434"/>
      <c r="EA19" s="1434"/>
      <c r="EB19" s="1434"/>
      <c r="EC19" s="1434" t="str">
        <f>MID(SUVAHAVUJ!AF133,10,1)</f>
        <v>6</v>
      </c>
      <c r="ED19" s="1434"/>
      <c r="EE19" s="1434"/>
      <c r="EF19" s="1434"/>
      <c r="EG19" s="1434"/>
      <c r="EH19" s="1301" t="str">
        <f>MID(SUVAHAVUJ!AF133,11,1)</f>
        <v>8</v>
      </c>
      <c r="EI19" s="1301"/>
      <c r="EJ19" s="1301"/>
      <c r="EK19" s="1301"/>
      <c r="EL19" s="1301"/>
      <c r="EM19" s="1304"/>
      <c r="EN19" s="486"/>
      <c r="EO19" s="487"/>
      <c r="EP19" s="1301" t="str">
        <f>MID(SUVAHAVUJ!AG133,1,1)</f>
        <v xml:space="preserve"> </v>
      </c>
      <c r="EQ19" s="1301"/>
      <c r="ER19" s="1301"/>
      <c r="ES19" s="1301"/>
      <c r="ET19" s="1301"/>
      <c r="EU19" s="1301"/>
      <c r="EV19" s="1301" t="str">
        <f>MID(SUVAHAVUJ!AG133,2,1)</f>
        <v xml:space="preserve"> </v>
      </c>
      <c r="EW19" s="1301"/>
      <c r="EX19" s="1301"/>
      <c r="EY19" s="1301"/>
      <c r="EZ19" s="1301"/>
      <c r="FA19" s="1301" t="str">
        <f>MID(SUVAHAVUJ!AG133,3,1)</f>
        <v xml:space="preserve"> </v>
      </c>
      <c r="FB19" s="1301"/>
      <c r="FC19" s="1301"/>
      <c r="FD19" s="1301"/>
      <c r="FE19" s="1301"/>
      <c r="FF19" s="1301"/>
      <c r="FG19" s="1301" t="str">
        <f>MID(SUVAHAVUJ!AG133,4,1)</f>
        <v xml:space="preserve"> </v>
      </c>
      <c r="FH19" s="1301"/>
      <c r="FI19" s="1301"/>
      <c r="FJ19" s="1301"/>
      <c r="FK19" s="1301"/>
      <c r="FL19" s="1302" t="str">
        <f>MID(SUVAHAVUJ!AG133,5,1)</f>
        <v xml:space="preserve"> </v>
      </c>
      <c r="FM19" s="1302"/>
      <c r="FN19" s="1302"/>
      <c r="FO19" s="1302"/>
      <c r="FP19" s="1302"/>
      <c r="FQ19" s="1302"/>
      <c r="FR19" s="1302" t="str">
        <f>MID(SUVAHAVUJ!AG133,6,1)</f>
        <v xml:space="preserve"> </v>
      </c>
      <c r="FS19" s="1302"/>
      <c r="FT19" s="1302"/>
      <c r="FU19" s="1302"/>
      <c r="FV19" s="1302"/>
      <c r="FW19" s="1432" t="str">
        <f>MID(SUVAHAVUJ!AG133,7,1)</f>
        <v>5</v>
      </c>
      <c r="FX19" s="1432"/>
      <c r="FY19" s="1432"/>
      <c r="FZ19" s="1432"/>
      <c r="GA19" s="1432"/>
      <c r="GB19" s="1432"/>
      <c r="GC19" s="1432" t="str">
        <f>MID(SUVAHAVUJ!AG133,8,1)</f>
        <v>0</v>
      </c>
      <c r="GD19" s="1432"/>
      <c r="GE19" s="1432"/>
      <c r="GF19" s="1432"/>
      <c r="GG19" s="1432"/>
      <c r="GH19" s="1432" t="str">
        <f>MID(SUVAHAVUJ!AG133,9,1)</f>
        <v>9</v>
      </c>
      <c r="GI19" s="1432"/>
      <c r="GJ19" s="1432"/>
      <c r="GK19" s="1432"/>
      <c r="GL19" s="1432"/>
      <c r="GM19" s="1432"/>
      <c r="GN19" s="1432" t="str">
        <f>MID(SUVAHAVUJ!AG133,10,1)</f>
        <v>2</v>
      </c>
      <c r="GO19" s="1432"/>
      <c r="GP19" s="1432"/>
      <c r="GQ19" s="1432"/>
      <c r="GR19" s="1432"/>
      <c r="GS19" s="1432" t="str">
        <f>MID(SUVAHAVUJ!AG133,11,1)</f>
        <v>9</v>
      </c>
      <c r="GT19" s="1432"/>
      <c r="GU19" s="1432"/>
      <c r="GV19" s="1432"/>
      <c r="GW19" s="1433"/>
    </row>
    <row r="20" spans="1:205" ht="24" customHeight="1" x14ac:dyDescent="0.2">
      <c r="B20" s="1461" t="s">
        <v>2385</v>
      </c>
      <c r="C20" s="1462"/>
      <c r="D20" s="1462"/>
      <c r="E20" s="1462"/>
      <c r="F20" s="1462"/>
      <c r="G20" s="1462"/>
      <c r="H20" s="1462"/>
      <c r="I20" s="1462"/>
      <c r="J20" s="1462"/>
      <c r="K20" s="1463"/>
      <c r="L20" s="1488" t="s">
        <v>2743</v>
      </c>
      <c r="M20" s="1489"/>
      <c r="N20" s="1489"/>
      <c r="O20" s="1489"/>
      <c r="P20" s="1489"/>
      <c r="Q20" s="1489"/>
      <c r="R20" s="1489"/>
      <c r="S20" s="1489"/>
      <c r="T20" s="1489"/>
      <c r="U20" s="1489"/>
      <c r="V20" s="1489"/>
      <c r="W20" s="1489"/>
      <c r="X20" s="1489"/>
      <c r="Y20" s="1489"/>
      <c r="Z20" s="1489"/>
      <c r="AA20" s="1489"/>
      <c r="AB20" s="1489"/>
      <c r="AC20" s="1489"/>
      <c r="AD20" s="1489"/>
      <c r="AE20" s="1489"/>
      <c r="AF20" s="1489"/>
      <c r="AG20" s="1489"/>
      <c r="AH20" s="1489"/>
      <c r="AI20" s="1489"/>
      <c r="AJ20" s="1489"/>
      <c r="AK20" s="1489"/>
      <c r="AL20" s="1489"/>
      <c r="AM20" s="1489"/>
      <c r="AN20" s="1489"/>
      <c r="AO20" s="1489"/>
      <c r="AP20" s="1489"/>
      <c r="AQ20" s="1489"/>
      <c r="AR20" s="1489"/>
      <c r="AS20" s="1489"/>
      <c r="AT20" s="1489"/>
      <c r="AU20" s="1489"/>
      <c r="AV20" s="1489"/>
      <c r="AW20" s="1489"/>
      <c r="AX20" s="1489"/>
      <c r="AY20" s="1489"/>
      <c r="AZ20" s="1489"/>
      <c r="BA20" s="1489"/>
      <c r="BB20" s="1489"/>
      <c r="BC20" s="1489"/>
      <c r="BD20" s="1489"/>
      <c r="BE20" s="1489"/>
      <c r="BF20" s="1489"/>
      <c r="BG20" s="1489"/>
      <c r="BH20" s="1489"/>
      <c r="BI20" s="1489"/>
      <c r="BJ20" s="1489"/>
      <c r="BK20" s="1489"/>
      <c r="BL20" s="1489"/>
      <c r="BM20" s="1489"/>
      <c r="BN20" s="1489"/>
      <c r="BO20" s="1489"/>
      <c r="BP20" s="1489"/>
      <c r="BQ20" s="1489"/>
      <c r="BR20" s="1489"/>
      <c r="BS20" s="1489"/>
      <c r="BT20" s="1489"/>
      <c r="BU20" s="1489"/>
      <c r="BV20" s="1489"/>
      <c r="BW20" s="1466" t="s">
        <v>1073</v>
      </c>
      <c r="BX20" s="1467"/>
      <c r="BY20" s="1467"/>
      <c r="BZ20" s="1467"/>
      <c r="CA20" s="1467"/>
      <c r="CB20" s="1467"/>
      <c r="CC20" s="1467"/>
      <c r="CD20" s="1468"/>
      <c r="CE20" s="1301" t="str">
        <f>MID(SUVAHAVUJ!AF134,1,1)</f>
        <v xml:space="preserve"> </v>
      </c>
      <c r="CF20" s="1301"/>
      <c r="CG20" s="1301"/>
      <c r="CH20" s="1301"/>
      <c r="CI20" s="1301"/>
      <c r="CJ20" s="1301" t="str">
        <f>MID(SUVAHAVUJ!AF134,2,1)</f>
        <v xml:space="preserve"> </v>
      </c>
      <c r="CK20" s="1301"/>
      <c r="CL20" s="1301"/>
      <c r="CM20" s="1301"/>
      <c r="CN20" s="1301"/>
      <c r="CO20" s="1301"/>
      <c r="CP20" s="1301" t="str">
        <f>MID(SUVAHAVUJ!AF134,3,1)</f>
        <v xml:space="preserve"> </v>
      </c>
      <c r="CQ20" s="1301"/>
      <c r="CR20" s="1301"/>
      <c r="CS20" s="1301"/>
      <c r="CT20" s="1301"/>
      <c r="CU20" s="1301" t="str">
        <f>MID(SUVAHAVUJ!AF134,4,1)</f>
        <v xml:space="preserve"> </v>
      </c>
      <c r="CV20" s="1301"/>
      <c r="CW20" s="1301"/>
      <c r="CX20" s="1301"/>
      <c r="CY20" s="1301"/>
      <c r="CZ20" s="1301"/>
      <c r="DA20" s="1301" t="str">
        <f>MID(SUVAHAVUJ!AF134,5,1)</f>
        <v xml:space="preserve"> </v>
      </c>
      <c r="DB20" s="1301"/>
      <c r="DC20" s="1301"/>
      <c r="DD20" s="1301"/>
      <c r="DE20" s="1301"/>
      <c r="DF20" s="1301" t="str">
        <f>MID(SUVAHAVUJ!AF134,6,1)</f>
        <v xml:space="preserve"> </v>
      </c>
      <c r="DG20" s="1301"/>
      <c r="DH20" s="1301"/>
      <c r="DI20" s="1301"/>
      <c r="DJ20" s="1301"/>
      <c r="DK20" s="1301"/>
      <c r="DL20" s="1301" t="str">
        <f>MID(SUVAHAVUJ!AF134,7,1)</f>
        <v>3</v>
      </c>
      <c r="DM20" s="1301"/>
      <c r="DN20" s="1301"/>
      <c r="DO20" s="1301"/>
      <c r="DP20" s="1301"/>
      <c r="DQ20" s="1301"/>
      <c r="DR20" s="1301" t="str">
        <f>MID(SUVAHAVUJ!AF134,8,1)</f>
        <v>2</v>
      </c>
      <c r="DS20" s="1301"/>
      <c r="DT20" s="1301"/>
      <c r="DU20" s="1301"/>
      <c r="DV20" s="1301"/>
      <c r="DW20" s="1434" t="str">
        <f>MID(SUVAHAVUJ!AF134,9,1)</f>
        <v>9</v>
      </c>
      <c r="DX20" s="1434"/>
      <c r="DY20" s="1434"/>
      <c r="DZ20" s="1434"/>
      <c r="EA20" s="1434"/>
      <c r="EB20" s="1434"/>
      <c r="EC20" s="1434" t="str">
        <f>MID(SUVAHAVUJ!AF134,10,1)</f>
        <v>4</v>
      </c>
      <c r="ED20" s="1434"/>
      <c r="EE20" s="1434"/>
      <c r="EF20" s="1434"/>
      <c r="EG20" s="1434"/>
      <c r="EH20" s="1301" t="str">
        <f>MID(SUVAHAVUJ!AF134,11,1)</f>
        <v>9</v>
      </c>
      <c r="EI20" s="1301"/>
      <c r="EJ20" s="1301"/>
      <c r="EK20" s="1301"/>
      <c r="EL20" s="1301"/>
      <c r="EM20" s="1304"/>
      <c r="EN20" s="486"/>
      <c r="EO20" s="487"/>
      <c r="EP20" s="1301" t="str">
        <f>MID(SUVAHAVUJ!AG134,1,1)</f>
        <v xml:space="preserve"> </v>
      </c>
      <c r="EQ20" s="1301"/>
      <c r="ER20" s="1301"/>
      <c r="ES20" s="1301"/>
      <c r="ET20" s="1301"/>
      <c r="EU20" s="1301"/>
      <c r="EV20" s="1301" t="str">
        <f>MID(SUVAHAVUJ!AG134,2,1)</f>
        <v xml:space="preserve"> </v>
      </c>
      <c r="EW20" s="1301"/>
      <c r="EX20" s="1301"/>
      <c r="EY20" s="1301"/>
      <c r="EZ20" s="1301"/>
      <c r="FA20" s="1301" t="str">
        <f>MID(SUVAHAVUJ!AG134,3,1)</f>
        <v xml:space="preserve"> </v>
      </c>
      <c r="FB20" s="1301"/>
      <c r="FC20" s="1301"/>
      <c r="FD20" s="1301"/>
      <c r="FE20" s="1301"/>
      <c r="FF20" s="1301"/>
      <c r="FG20" s="1301" t="str">
        <f>MID(SUVAHAVUJ!AG134,4,1)</f>
        <v xml:space="preserve"> </v>
      </c>
      <c r="FH20" s="1301"/>
      <c r="FI20" s="1301"/>
      <c r="FJ20" s="1301"/>
      <c r="FK20" s="1301"/>
      <c r="FL20" s="1302" t="str">
        <f>MID(SUVAHAVUJ!AG134,5,1)</f>
        <v xml:space="preserve"> </v>
      </c>
      <c r="FM20" s="1302"/>
      <c r="FN20" s="1302"/>
      <c r="FO20" s="1302"/>
      <c r="FP20" s="1302"/>
      <c r="FQ20" s="1302"/>
      <c r="FR20" s="1302" t="str">
        <f>MID(SUVAHAVUJ!AG134,6,1)</f>
        <v xml:space="preserve"> </v>
      </c>
      <c r="FS20" s="1302"/>
      <c r="FT20" s="1302"/>
      <c r="FU20" s="1302"/>
      <c r="FV20" s="1302"/>
      <c r="FW20" s="1432" t="str">
        <f>MID(SUVAHAVUJ!AG134,7,1)</f>
        <v>3</v>
      </c>
      <c r="FX20" s="1432"/>
      <c r="FY20" s="1432"/>
      <c r="FZ20" s="1432"/>
      <c r="GA20" s="1432"/>
      <c r="GB20" s="1432"/>
      <c r="GC20" s="1432" t="str">
        <f>MID(SUVAHAVUJ!AG134,8,1)</f>
        <v>3</v>
      </c>
      <c r="GD20" s="1432"/>
      <c r="GE20" s="1432"/>
      <c r="GF20" s="1432"/>
      <c r="GG20" s="1432"/>
      <c r="GH20" s="1432" t="str">
        <f>MID(SUVAHAVUJ!AG134,9,1)</f>
        <v>0</v>
      </c>
      <c r="GI20" s="1432"/>
      <c r="GJ20" s="1432"/>
      <c r="GK20" s="1432"/>
      <c r="GL20" s="1432"/>
      <c r="GM20" s="1432"/>
      <c r="GN20" s="1432" t="str">
        <f>MID(SUVAHAVUJ!AG134,10,1)</f>
        <v>1</v>
      </c>
      <c r="GO20" s="1432"/>
      <c r="GP20" s="1432"/>
      <c r="GQ20" s="1432"/>
      <c r="GR20" s="1432"/>
      <c r="GS20" s="1432" t="str">
        <f>MID(SUVAHAVUJ!AG134,11,1)</f>
        <v>8</v>
      </c>
      <c r="GT20" s="1432"/>
      <c r="GU20" s="1432"/>
      <c r="GV20" s="1432"/>
      <c r="GW20" s="1433"/>
    </row>
    <row r="21" spans="1:205" ht="24" customHeight="1" x14ac:dyDescent="0.2">
      <c r="B21" s="1461" t="s">
        <v>2414</v>
      </c>
      <c r="C21" s="1462"/>
      <c r="D21" s="1462"/>
      <c r="E21" s="1462"/>
      <c r="F21" s="1462"/>
      <c r="G21" s="1462"/>
      <c r="H21" s="1462"/>
      <c r="I21" s="1462"/>
      <c r="J21" s="1462"/>
      <c r="K21" s="1463"/>
      <c r="L21" s="1488" t="s">
        <v>3307</v>
      </c>
      <c r="M21" s="1489"/>
      <c r="N21" s="1489"/>
      <c r="O21" s="1489"/>
      <c r="P21" s="1489"/>
      <c r="Q21" s="1489"/>
      <c r="R21" s="1489"/>
      <c r="S21" s="1489"/>
      <c r="T21" s="1489"/>
      <c r="U21" s="1489"/>
      <c r="V21" s="1489"/>
      <c r="W21" s="1489"/>
      <c r="X21" s="1489"/>
      <c r="Y21" s="1489"/>
      <c r="Z21" s="1489"/>
      <c r="AA21" s="1489"/>
      <c r="AB21" s="1489"/>
      <c r="AC21" s="1489"/>
      <c r="AD21" s="1489"/>
      <c r="AE21" s="1489"/>
      <c r="AF21" s="1489"/>
      <c r="AG21" s="1489"/>
      <c r="AH21" s="1489"/>
      <c r="AI21" s="1489"/>
      <c r="AJ21" s="1489"/>
      <c r="AK21" s="1489"/>
      <c r="AL21" s="1489"/>
      <c r="AM21" s="1489"/>
      <c r="AN21" s="1489"/>
      <c r="AO21" s="1489"/>
      <c r="AP21" s="1489"/>
      <c r="AQ21" s="1489"/>
      <c r="AR21" s="1489"/>
      <c r="AS21" s="1489"/>
      <c r="AT21" s="1489"/>
      <c r="AU21" s="1489"/>
      <c r="AV21" s="1489"/>
      <c r="AW21" s="1489"/>
      <c r="AX21" s="1489"/>
      <c r="AY21" s="1489"/>
      <c r="AZ21" s="1489"/>
      <c r="BA21" s="1489"/>
      <c r="BB21" s="1489"/>
      <c r="BC21" s="1489"/>
      <c r="BD21" s="1489"/>
      <c r="BE21" s="1489"/>
      <c r="BF21" s="1489"/>
      <c r="BG21" s="1489"/>
      <c r="BH21" s="1489"/>
      <c r="BI21" s="1489"/>
      <c r="BJ21" s="1489"/>
      <c r="BK21" s="1489"/>
      <c r="BL21" s="1489"/>
      <c r="BM21" s="1489"/>
      <c r="BN21" s="1489"/>
      <c r="BO21" s="1489"/>
      <c r="BP21" s="1489"/>
      <c r="BQ21" s="1489"/>
      <c r="BR21" s="1489"/>
      <c r="BS21" s="1489"/>
      <c r="BT21" s="1489"/>
      <c r="BU21" s="1489"/>
      <c r="BV21" s="1489"/>
      <c r="BW21" s="1466" t="s">
        <v>410</v>
      </c>
      <c r="BX21" s="1467"/>
      <c r="BY21" s="1467"/>
      <c r="BZ21" s="1467"/>
      <c r="CA21" s="1467"/>
      <c r="CB21" s="1467"/>
      <c r="CC21" s="1467"/>
      <c r="CD21" s="1468"/>
      <c r="CE21" s="1301" t="str">
        <f>MID(SUVAHAVUJ!AF135,1,1)</f>
        <v xml:space="preserve"> </v>
      </c>
      <c r="CF21" s="1301"/>
      <c r="CG21" s="1301"/>
      <c r="CH21" s="1301"/>
      <c r="CI21" s="1301"/>
      <c r="CJ21" s="1301" t="str">
        <f>MID(SUVAHAVUJ!AF135,2,1)</f>
        <v xml:space="preserve"> </v>
      </c>
      <c r="CK21" s="1301"/>
      <c r="CL21" s="1301"/>
      <c r="CM21" s="1301"/>
      <c r="CN21" s="1301"/>
      <c r="CO21" s="1301"/>
      <c r="CP21" s="1301" t="str">
        <f>MID(SUVAHAVUJ!AF135,3,1)</f>
        <v xml:space="preserve"> </v>
      </c>
      <c r="CQ21" s="1301"/>
      <c r="CR21" s="1301"/>
      <c r="CS21" s="1301"/>
      <c r="CT21" s="1301"/>
      <c r="CU21" s="1301" t="str">
        <f>MID(SUVAHAVUJ!AF135,4,1)</f>
        <v xml:space="preserve"> </v>
      </c>
      <c r="CV21" s="1301"/>
      <c r="CW21" s="1301"/>
      <c r="CX21" s="1301"/>
      <c r="CY21" s="1301"/>
      <c r="CZ21" s="1301"/>
      <c r="DA21" s="1301" t="str">
        <f>MID(SUVAHAVUJ!AF135,5,1)</f>
        <v xml:space="preserve"> </v>
      </c>
      <c r="DB21" s="1301"/>
      <c r="DC21" s="1301"/>
      <c r="DD21" s="1301"/>
      <c r="DE21" s="1301"/>
      <c r="DF21" s="1301" t="str">
        <f>MID(SUVAHAVUJ!AF135,6,1)</f>
        <v xml:space="preserve"> </v>
      </c>
      <c r="DG21" s="1301"/>
      <c r="DH21" s="1301"/>
      <c r="DI21" s="1301"/>
      <c r="DJ21" s="1301"/>
      <c r="DK21" s="1301"/>
      <c r="DL21" s="1301" t="str">
        <f>MID(SUVAHAVUJ!AF135,7,1)</f>
        <v>8</v>
      </c>
      <c r="DM21" s="1301"/>
      <c r="DN21" s="1301"/>
      <c r="DO21" s="1301"/>
      <c r="DP21" s="1301"/>
      <c r="DQ21" s="1301"/>
      <c r="DR21" s="1301" t="str">
        <f>MID(SUVAHAVUJ!AF135,8,1)</f>
        <v>6</v>
      </c>
      <c r="DS21" s="1301"/>
      <c r="DT21" s="1301"/>
      <c r="DU21" s="1301"/>
      <c r="DV21" s="1301"/>
      <c r="DW21" s="1434" t="str">
        <f>MID(SUVAHAVUJ!AF135,9,1)</f>
        <v>6</v>
      </c>
      <c r="DX21" s="1434"/>
      <c r="DY21" s="1434"/>
      <c r="DZ21" s="1434"/>
      <c r="EA21" s="1434"/>
      <c r="EB21" s="1434"/>
      <c r="EC21" s="1434" t="str">
        <f>MID(SUVAHAVUJ!AF135,10,1)</f>
        <v>8</v>
      </c>
      <c r="ED21" s="1434"/>
      <c r="EE21" s="1434"/>
      <c r="EF21" s="1434"/>
      <c r="EG21" s="1434"/>
      <c r="EH21" s="1301" t="str">
        <f>MID(SUVAHAVUJ!AF135,11,1)</f>
        <v>9</v>
      </c>
      <c r="EI21" s="1301"/>
      <c r="EJ21" s="1301"/>
      <c r="EK21" s="1301"/>
      <c r="EL21" s="1301"/>
      <c r="EM21" s="1304"/>
      <c r="EN21" s="486"/>
      <c r="EO21" s="487"/>
      <c r="EP21" s="1301" t="str">
        <f>MID(SUVAHAVUJ!AG135,1,1)</f>
        <v xml:space="preserve"> </v>
      </c>
      <c r="EQ21" s="1301"/>
      <c r="ER21" s="1301"/>
      <c r="ES21" s="1301"/>
      <c r="ET21" s="1301"/>
      <c r="EU21" s="1301"/>
      <c r="EV21" s="1301" t="str">
        <f>MID(SUVAHAVUJ!AG135,2,1)</f>
        <v xml:space="preserve"> </v>
      </c>
      <c r="EW21" s="1301"/>
      <c r="EX21" s="1301"/>
      <c r="EY21" s="1301"/>
      <c r="EZ21" s="1301"/>
      <c r="FA21" s="1301" t="str">
        <f>MID(SUVAHAVUJ!AG135,3,1)</f>
        <v xml:space="preserve"> </v>
      </c>
      <c r="FB21" s="1301"/>
      <c r="FC21" s="1301"/>
      <c r="FD21" s="1301"/>
      <c r="FE21" s="1301"/>
      <c r="FF21" s="1301"/>
      <c r="FG21" s="1301" t="str">
        <f>MID(SUVAHAVUJ!AG135,4,1)</f>
        <v xml:space="preserve"> </v>
      </c>
      <c r="FH21" s="1301"/>
      <c r="FI21" s="1301"/>
      <c r="FJ21" s="1301"/>
      <c r="FK21" s="1301"/>
      <c r="FL21" s="1302" t="str">
        <f>MID(SUVAHAVUJ!AG135,5,1)</f>
        <v xml:space="preserve"> </v>
      </c>
      <c r="FM21" s="1302"/>
      <c r="FN21" s="1302"/>
      <c r="FO21" s="1302"/>
      <c r="FP21" s="1302"/>
      <c r="FQ21" s="1302"/>
      <c r="FR21" s="1302" t="str">
        <f>MID(SUVAHAVUJ!AG135,6,1)</f>
        <v xml:space="preserve"> </v>
      </c>
      <c r="FS21" s="1302"/>
      <c r="FT21" s="1302"/>
      <c r="FU21" s="1302"/>
      <c r="FV21" s="1302"/>
      <c r="FW21" s="1432" t="str">
        <f>MID(SUVAHAVUJ!AG135,7,1)</f>
        <v xml:space="preserve"> </v>
      </c>
      <c r="FX21" s="1432"/>
      <c r="FY21" s="1432"/>
      <c r="FZ21" s="1432"/>
      <c r="GA21" s="1432"/>
      <c r="GB21" s="1432"/>
      <c r="GC21" s="1432" t="str">
        <f>MID(SUVAHAVUJ!AG135,8,1)</f>
        <v xml:space="preserve"> </v>
      </c>
      <c r="GD21" s="1432"/>
      <c r="GE21" s="1432"/>
      <c r="GF21" s="1432"/>
      <c r="GG21" s="1432"/>
      <c r="GH21" s="1432" t="str">
        <f>MID(SUVAHAVUJ!AG135,9,1)</f>
        <v>5</v>
      </c>
      <c r="GI21" s="1432"/>
      <c r="GJ21" s="1432"/>
      <c r="GK21" s="1432"/>
      <c r="GL21" s="1432"/>
      <c r="GM21" s="1432"/>
      <c r="GN21" s="1432" t="str">
        <f>MID(SUVAHAVUJ!AG135,10,1)</f>
        <v>0</v>
      </c>
      <c r="GO21" s="1432"/>
      <c r="GP21" s="1432"/>
      <c r="GQ21" s="1432"/>
      <c r="GR21" s="1432"/>
      <c r="GS21" s="1432" t="str">
        <f>MID(SUVAHAVUJ!AG135,11,1)</f>
        <v>0</v>
      </c>
      <c r="GT21" s="1432"/>
      <c r="GU21" s="1432"/>
      <c r="GV21" s="1432"/>
      <c r="GW21" s="1433"/>
    </row>
    <row r="22" spans="1:205" ht="24" customHeight="1" x14ac:dyDescent="0.2">
      <c r="B22" s="1461" t="s">
        <v>2418</v>
      </c>
      <c r="C22" s="1462"/>
      <c r="D22" s="1462"/>
      <c r="E22" s="1462"/>
      <c r="F22" s="1462"/>
      <c r="G22" s="1462"/>
      <c r="H22" s="1462"/>
      <c r="I22" s="1462"/>
      <c r="J22" s="1462"/>
      <c r="K22" s="1463"/>
      <c r="L22" s="1488" t="s">
        <v>3308</v>
      </c>
      <c r="M22" s="1489"/>
      <c r="N22" s="1489"/>
      <c r="O22" s="1489"/>
      <c r="P22" s="1489"/>
      <c r="Q22" s="1489"/>
      <c r="R22" s="1489"/>
      <c r="S22" s="1489"/>
      <c r="T22" s="1489"/>
      <c r="U22" s="1489"/>
      <c r="V22" s="1489"/>
      <c r="W22" s="1489"/>
      <c r="X22" s="1489"/>
      <c r="Y22" s="1489"/>
      <c r="Z22" s="1489"/>
      <c r="AA22" s="1489"/>
      <c r="AB22" s="1489"/>
      <c r="AC22" s="1489"/>
      <c r="AD22" s="1489"/>
      <c r="AE22" s="1489"/>
      <c r="AF22" s="1489"/>
      <c r="AG22" s="1489"/>
      <c r="AH22" s="1489"/>
      <c r="AI22" s="1489"/>
      <c r="AJ22" s="1489"/>
      <c r="AK22" s="1489"/>
      <c r="AL22" s="1489"/>
      <c r="AM22" s="1489"/>
      <c r="AN22" s="1489"/>
      <c r="AO22" s="1489"/>
      <c r="AP22" s="1489"/>
      <c r="AQ22" s="1489"/>
      <c r="AR22" s="1489"/>
      <c r="AS22" s="1489"/>
      <c r="AT22" s="1489"/>
      <c r="AU22" s="1489"/>
      <c r="AV22" s="1489"/>
      <c r="AW22" s="1489"/>
      <c r="AX22" s="1489"/>
      <c r="AY22" s="1489"/>
      <c r="AZ22" s="1489"/>
      <c r="BA22" s="1489"/>
      <c r="BB22" s="1489"/>
      <c r="BC22" s="1489"/>
      <c r="BD22" s="1489"/>
      <c r="BE22" s="1489"/>
      <c r="BF22" s="1489"/>
      <c r="BG22" s="1489"/>
      <c r="BH22" s="1489"/>
      <c r="BI22" s="1489"/>
      <c r="BJ22" s="1489"/>
      <c r="BK22" s="1489"/>
      <c r="BL22" s="1489"/>
      <c r="BM22" s="1489"/>
      <c r="BN22" s="1489"/>
      <c r="BO22" s="1489"/>
      <c r="BP22" s="1489"/>
      <c r="BQ22" s="1489"/>
      <c r="BR22" s="1489"/>
      <c r="BS22" s="1489"/>
      <c r="BT22" s="1489"/>
      <c r="BU22" s="1489"/>
      <c r="BV22" s="1489"/>
      <c r="BW22" s="1466" t="s">
        <v>2232</v>
      </c>
      <c r="BX22" s="1467"/>
      <c r="BY22" s="1467"/>
      <c r="BZ22" s="1467"/>
      <c r="CA22" s="1467"/>
      <c r="CB22" s="1467"/>
      <c r="CC22" s="1467"/>
      <c r="CD22" s="1468"/>
      <c r="CE22" s="1301" t="str">
        <f>MID(SUVAHAVUJ!AF136,1,1)</f>
        <v xml:space="preserve"> </v>
      </c>
      <c r="CF22" s="1301"/>
      <c r="CG22" s="1301"/>
      <c r="CH22" s="1301"/>
      <c r="CI22" s="1301"/>
      <c r="CJ22" s="1301" t="str">
        <f>MID(SUVAHAVUJ!AF136,2,1)</f>
        <v xml:space="preserve"> </v>
      </c>
      <c r="CK22" s="1301"/>
      <c r="CL22" s="1301"/>
      <c r="CM22" s="1301"/>
      <c r="CN22" s="1301"/>
      <c r="CO22" s="1301"/>
      <c r="CP22" s="1301" t="str">
        <f>MID(SUVAHAVUJ!AF136,3,1)</f>
        <v xml:space="preserve"> </v>
      </c>
      <c r="CQ22" s="1301"/>
      <c r="CR22" s="1301"/>
      <c r="CS22" s="1301"/>
      <c r="CT22" s="1301"/>
      <c r="CU22" s="1301" t="str">
        <f>MID(SUVAHAVUJ!AF136,4,1)</f>
        <v xml:space="preserve"> </v>
      </c>
      <c r="CV22" s="1301"/>
      <c r="CW22" s="1301"/>
      <c r="CX22" s="1301"/>
      <c r="CY22" s="1301"/>
      <c r="CZ22" s="1301"/>
      <c r="DA22" s="1301" t="str">
        <f>MID(SUVAHAVUJ!AF136,5,1)</f>
        <v xml:space="preserve"> </v>
      </c>
      <c r="DB22" s="1301"/>
      <c r="DC22" s="1301"/>
      <c r="DD22" s="1301"/>
      <c r="DE22" s="1301"/>
      <c r="DF22" s="1301" t="str">
        <f>MID(SUVAHAVUJ!AF136,6,1)</f>
        <v xml:space="preserve"> </v>
      </c>
      <c r="DG22" s="1301"/>
      <c r="DH22" s="1301"/>
      <c r="DI22" s="1301"/>
      <c r="DJ22" s="1301"/>
      <c r="DK22" s="1301"/>
      <c r="DL22" s="1301" t="str">
        <f>MID(SUVAHAVUJ!AF136,7,1)</f>
        <v xml:space="preserve"> </v>
      </c>
      <c r="DM22" s="1301"/>
      <c r="DN22" s="1301"/>
      <c r="DO22" s="1301"/>
      <c r="DP22" s="1301"/>
      <c r="DQ22" s="1301"/>
      <c r="DR22" s="1301" t="str">
        <f>MID(SUVAHAVUJ!AF136,8,1)</f>
        <v xml:space="preserve"> </v>
      </c>
      <c r="DS22" s="1301"/>
      <c r="DT22" s="1301"/>
      <c r="DU22" s="1301"/>
      <c r="DV22" s="1301"/>
      <c r="DW22" s="1434" t="str">
        <f>MID(SUVAHAVUJ!AF136,9,1)</f>
        <v xml:space="preserve"> </v>
      </c>
      <c r="DX22" s="1434"/>
      <c r="DY22" s="1434"/>
      <c r="DZ22" s="1434"/>
      <c r="EA22" s="1434"/>
      <c r="EB22" s="1434"/>
      <c r="EC22" s="1434" t="str">
        <f>MID(SUVAHAVUJ!AF136,10,1)</f>
        <v xml:space="preserve"> </v>
      </c>
      <c r="ED22" s="1434"/>
      <c r="EE22" s="1434"/>
      <c r="EF22" s="1434"/>
      <c r="EG22" s="1434"/>
      <c r="EH22" s="1301" t="str">
        <f>MID(SUVAHAVUJ!AF136,11,1)</f>
        <v>0</v>
      </c>
      <c r="EI22" s="1301"/>
      <c r="EJ22" s="1301"/>
      <c r="EK22" s="1301"/>
      <c r="EL22" s="1301"/>
      <c r="EM22" s="1304"/>
      <c r="EN22" s="486"/>
      <c r="EO22" s="487"/>
      <c r="EP22" s="1301" t="str">
        <f>MID(SUVAHAVUJ!AG136,1,1)</f>
        <v xml:space="preserve"> </v>
      </c>
      <c r="EQ22" s="1301"/>
      <c r="ER22" s="1301"/>
      <c r="ES22" s="1301"/>
      <c r="ET22" s="1301"/>
      <c r="EU22" s="1301"/>
      <c r="EV22" s="1301" t="str">
        <f>MID(SUVAHAVUJ!AG136,2,1)</f>
        <v xml:space="preserve"> </v>
      </c>
      <c r="EW22" s="1301"/>
      <c r="EX22" s="1301"/>
      <c r="EY22" s="1301"/>
      <c r="EZ22" s="1301"/>
      <c r="FA22" s="1301" t="str">
        <f>MID(SUVAHAVUJ!AG136,3,1)</f>
        <v xml:space="preserve"> </v>
      </c>
      <c r="FB22" s="1301"/>
      <c r="FC22" s="1301"/>
      <c r="FD22" s="1301"/>
      <c r="FE22" s="1301"/>
      <c r="FF22" s="1301"/>
      <c r="FG22" s="1301" t="str">
        <f>MID(SUVAHAVUJ!AG136,4,1)</f>
        <v xml:space="preserve"> </v>
      </c>
      <c r="FH22" s="1301"/>
      <c r="FI22" s="1301"/>
      <c r="FJ22" s="1301"/>
      <c r="FK22" s="1301"/>
      <c r="FL22" s="1302" t="str">
        <f>MID(SUVAHAVUJ!AG136,5,1)</f>
        <v xml:space="preserve"> </v>
      </c>
      <c r="FM22" s="1302"/>
      <c r="FN22" s="1302"/>
      <c r="FO22" s="1302"/>
      <c r="FP22" s="1302"/>
      <c r="FQ22" s="1302"/>
      <c r="FR22" s="1302" t="str">
        <f>MID(SUVAHAVUJ!AG136,6,1)</f>
        <v xml:space="preserve"> </v>
      </c>
      <c r="FS22" s="1302"/>
      <c r="FT22" s="1302"/>
      <c r="FU22" s="1302"/>
      <c r="FV22" s="1302"/>
      <c r="FW22" s="1432" t="str">
        <f>MID(SUVAHAVUJ!AG136,7,1)</f>
        <v xml:space="preserve"> </v>
      </c>
      <c r="FX22" s="1432"/>
      <c r="FY22" s="1432"/>
      <c r="FZ22" s="1432"/>
      <c r="GA22" s="1432"/>
      <c r="GB22" s="1432"/>
      <c r="GC22" s="1432" t="str">
        <f>MID(SUVAHAVUJ!AG136,8,1)</f>
        <v xml:space="preserve"> </v>
      </c>
      <c r="GD22" s="1432"/>
      <c r="GE22" s="1432"/>
      <c r="GF22" s="1432"/>
      <c r="GG22" s="1432"/>
      <c r="GH22" s="1432" t="str">
        <f>MID(SUVAHAVUJ!AG136,9,1)</f>
        <v xml:space="preserve"> </v>
      </c>
      <c r="GI22" s="1432"/>
      <c r="GJ22" s="1432"/>
      <c r="GK22" s="1432"/>
      <c r="GL22" s="1432"/>
      <c r="GM22" s="1432"/>
      <c r="GN22" s="1432" t="str">
        <f>MID(SUVAHAVUJ!AG136,10,1)</f>
        <v xml:space="preserve"> </v>
      </c>
      <c r="GO22" s="1432"/>
      <c r="GP22" s="1432"/>
      <c r="GQ22" s="1432"/>
      <c r="GR22" s="1432"/>
      <c r="GS22" s="1432" t="str">
        <f>MID(SUVAHAVUJ!AG136,11,1)</f>
        <v>0</v>
      </c>
      <c r="GT22" s="1432"/>
      <c r="GU22" s="1432"/>
      <c r="GV22" s="1432"/>
      <c r="GW22" s="1433"/>
    </row>
    <row r="23" spans="1:205" ht="24" customHeight="1" x14ac:dyDescent="0.2">
      <c r="A23" s="191"/>
      <c r="B23" s="1461" t="s">
        <v>2453</v>
      </c>
      <c r="C23" s="1462"/>
      <c r="D23" s="1462"/>
      <c r="E23" s="1462"/>
      <c r="F23" s="1462"/>
      <c r="G23" s="1462"/>
      <c r="H23" s="1462"/>
      <c r="I23" s="1462"/>
      <c r="J23" s="1462"/>
      <c r="K23" s="1463"/>
      <c r="L23" s="1488" t="s">
        <v>3309</v>
      </c>
      <c r="M23" s="1489"/>
      <c r="N23" s="1489"/>
      <c r="O23" s="1489"/>
      <c r="P23" s="1489"/>
      <c r="Q23" s="1489"/>
      <c r="R23" s="1489"/>
      <c r="S23" s="1489"/>
      <c r="T23" s="1489"/>
      <c r="U23" s="1489"/>
      <c r="V23" s="1489"/>
      <c r="W23" s="1489"/>
      <c r="X23" s="1489"/>
      <c r="Y23" s="1489"/>
      <c r="Z23" s="1489"/>
      <c r="AA23" s="1489"/>
      <c r="AB23" s="1489"/>
      <c r="AC23" s="1489"/>
      <c r="AD23" s="1489"/>
      <c r="AE23" s="1489"/>
      <c r="AF23" s="1489"/>
      <c r="AG23" s="1489"/>
      <c r="AH23" s="1489"/>
      <c r="AI23" s="1489"/>
      <c r="AJ23" s="1489"/>
      <c r="AK23" s="1489"/>
      <c r="AL23" s="1489"/>
      <c r="AM23" s="1489"/>
      <c r="AN23" s="1489"/>
      <c r="AO23" s="1489"/>
      <c r="AP23" s="1489"/>
      <c r="AQ23" s="1489"/>
      <c r="AR23" s="1489"/>
      <c r="AS23" s="1489"/>
      <c r="AT23" s="1489"/>
      <c r="AU23" s="1489"/>
      <c r="AV23" s="1489"/>
      <c r="AW23" s="1489"/>
      <c r="AX23" s="1489"/>
      <c r="AY23" s="1489"/>
      <c r="AZ23" s="1489"/>
      <c r="BA23" s="1489"/>
      <c r="BB23" s="1489"/>
      <c r="BC23" s="1489"/>
      <c r="BD23" s="1489"/>
      <c r="BE23" s="1489"/>
      <c r="BF23" s="1489"/>
      <c r="BG23" s="1489"/>
      <c r="BH23" s="1489"/>
      <c r="BI23" s="1489"/>
      <c r="BJ23" s="1489"/>
      <c r="BK23" s="1489"/>
      <c r="BL23" s="1489"/>
      <c r="BM23" s="1489"/>
      <c r="BN23" s="1489"/>
      <c r="BO23" s="1489"/>
      <c r="BP23" s="1489"/>
      <c r="BQ23" s="1489"/>
      <c r="BR23" s="1489"/>
      <c r="BS23" s="1489"/>
      <c r="BT23" s="1489"/>
      <c r="BU23" s="1489"/>
      <c r="BV23" s="1489"/>
      <c r="BW23" s="1466" t="s">
        <v>2233</v>
      </c>
      <c r="BX23" s="1467"/>
      <c r="BY23" s="1467"/>
      <c r="BZ23" s="1467"/>
      <c r="CA23" s="1467"/>
      <c r="CB23" s="1467"/>
      <c r="CC23" s="1467"/>
      <c r="CD23" s="1468"/>
      <c r="CE23" s="1301" t="str">
        <f>MID(SUVAHAVUJ!AF137,1,1)</f>
        <v xml:space="preserve"> </v>
      </c>
      <c r="CF23" s="1301"/>
      <c r="CG23" s="1301"/>
      <c r="CH23" s="1301"/>
      <c r="CI23" s="1301"/>
      <c r="CJ23" s="1301" t="str">
        <f>MID(SUVAHAVUJ!AF137,2,1)</f>
        <v xml:space="preserve"> </v>
      </c>
      <c r="CK23" s="1301"/>
      <c r="CL23" s="1301"/>
      <c r="CM23" s="1301"/>
      <c r="CN23" s="1301"/>
      <c r="CO23" s="1301"/>
      <c r="CP23" s="1301" t="str">
        <f>MID(SUVAHAVUJ!AF137,3,1)</f>
        <v xml:space="preserve"> </v>
      </c>
      <c r="CQ23" s="1301"/>
      <c r="CR23" s="1301"/>
      <c r="CS23" s="1301"/>
      <c r="CT23" s="1301"/>
      <c r="CU23" s="1301" t="str">
        <f>MID(SUVAHAVUJ!AF137,4,1)</f>
        <v xml:space="preserve"> </v>
      </c>
      <c r="CV23" s="1301"/>
      <c r="CW23" s="1301"/>
      <c r="CX23" s="1301"/>
      <c r="CY23" s="1301"/>
      <c r="CZ23" s="1301"/>
      <c r="DA23" s="1301" t="str">
        <f>MID(SUVAHAVUJ!AF137,5,1)</f>
        <v xml:space="preserve"> </v>
      </c>
      <c r="DB23" s="1301"/>
      <c r="DC23" s="1301"/>
      <c r="DD23" s="1301"/>
      <c r="DE23" s="1301"/>
      <c r="DF23" s="1301" t="str">
        <f>MID(SUVAHAVUJ!AF137,6,1)</f>
        <v xml:space="preserve"> </v>
      </c>
      <c r="DG23" s="1301"/>
      <c r="DH23" s="1301"/>
      <c r="DI23" s="1301"/>
      <c r="DJ23" s="1301"/>
      <c r="DK23" s="1301"/>
      <c r="DL23" s="1301" t="str">
        <f>MID(SUVAHAVUJ!AF137,7,1)</f>
        <v xml:space="preserve"> </v>
      </c>
      <c r="DM23" s="1301"/>
      <c r="DN23" s="1301"/>
      <c r="DO23" s="1301"/>
      <c r="DP23" s="1301"/>
      <c r="DQ23" s="1301"/>
      <c r="DR23" s="1301" t="str">
        <f>MID(SUVAHAVUJ!AF137,8,1)</f>
        <v>4</v>
      </c>
      <c r="DS23" s="1301"/>
      <c r="DT23" s="1301"/>
      <c r="DU23" s="1301"/>
      <c r="DV23" s="1301"/>
      <c r="DW23" s="1434" t="str">
        <f>MID(SUVAHAVUJ!AF137,9,1)</f>
        <v>4</v>
      </c>
      <c r="DX23" s="1434"/>
      <c r="DY23" s="1434"/>
      <c r="DZ23" s="1434"/>
      <c r="EA23" s="1434"/>
      <c r="EB23" s="1434"/>
      <c r="EC23" s="1434" t="str">
        <f>MID(SUVAHAVUJ!AF137,10,1)</f>
        <v>8</v>
      </c>
      <c r="ED23" s="1434"/>
      <c r="EE23" s="1434"/>
      <c r="EF23" s="1434"/>
      <c r="EG23" s="1434"/>
      <c r="EH23" s="1301" t="str">
        <f>MID(SUVAHAVUJ!AF137,11,1)</f>
        <v>6</v>
      </c>
      <c r="EI23" s="1301"/>
      <c r="EJ23" s="1301"/>
      <c r="EK23" s="1301"/>
      <c r="EL23" s="1301"/>
      <c r="EM23" s="1304"/>
      <c r="EN23" s="486"/>
      <c r="EO23" s="487"/>
      <c r="EP23" s="1301" t="str">
        <f>MID(SUVAHAVUJ!AG137,1,1)</f>
        <v xml:space="preserve"> </v>
      </c>
      <c r="EQ23" s="1301"/>
      <c r="ER23" s="1301"/>
      <c r="ES23" s="1301"/>
      <c r="ET23" s="1301"/>
      <c r="EU23" s="1301"/>
      <c r="EV23" s="1301" t="str">
        <f>MID(SUVAHAVUJ!AG137,2,1)</f>
        <v xml:space="preserve"> </v>
      </c>
      <c r="EW23" s="1301"/>
      <c r="EX23" s="1301"/>
      <c r="EY23" s="1301"/>
      <c r="EZ23" s="1301"/>
      <c r="FA23" s="1301" t="str">
        <f>MID(SUVAHAVUJ!AG137,3,1)</f>
        <v xml:space="preserve"> </v>
      </c>
      <c r="FB23" s="1301"/>
      <c r="FC23" s="1301"/>
      <c r="FD23" s="1301"/>
      <c r="FE23" s="1301"/>
      <c r="FF23" s="1301"/>
      <c r="FG23" s="1301" t="str">
        <f>MID(SUVAHAVUJ!AG137,4,1)</f>
        <v xml:space="preserve"> </v>
      </c>
      <c r="FH23" s="1301"/>
      <c r="FI23" s="1301"/>
      <c r="FJ23" s="1301"/>
      <c r="FK23" s="1301"/>
      <c r="FL23" s="1302" t="str">
        <f>MID(SUVAHAVUJ!AG137,5,1)</f>
        <v xml:space="preserve"> </v>
      </c>
      <c r="FM23" s="1302"/>
      <c r="FN23" s="1302"/>
      <c r="FO23" s="1302"/>
      <c r="FP23" s="1302"/>
      <c r="FQ23" s="1302"/>
      <c r="FR23" s="1302" t="str">
        <f>MID(SUVAHAVUJ!AG137,6,1)</f>
        <v xml:space="preserve"> </v>
      </c>
      <c r="FS23" s="1302"/>
      <c r="FT23" s="1302"/>
      <c r="FU23" s="1302"/>
      <c r="FV23" s="1302"/>
      <c r="FW23" s="1432" t="str">
        <f>MID(SUVAHAVUJ!AG137,7,1)</f>
        <v xml:space="preserve"> </v>
      </c>
      <c r="FX23" s="1432"/>
      <c r="FY23" s="1432"/>
      <c r="FZ23" s="1432"/>
      <c r="GA23" s="1432"/>
      <c r="GB23" s="1432"/>
      <c r="GC23" s="1432" t="str">
        <f>MID(SUVAHAVUJ!AG137,8,1)</f>
        <v>-</v>
      </c>
      <c r="GD23" s="1432"/>
      <c r="GE23" s="1432"/>
      <c r="GF23" s="1432"/>
      <c r="GG23" s="1432"/>
      <c r="GH23" s="1432" t="str">
        <f>MID(SUVAHAVUJ!AG137,9,1)</f>
        <v>2</v>
      </c>
      <c r="GI23" s="1432"/>
      <c r="GJ23" s="1432"/>
      <c r="GK23" s="1432"/>
      <c r="GL23" s="1432"/>
      <c r="GM23" s="1432"/>
      <c r="GN23" s="1432" t="str">
        <f>MID(SUVAHAVUJ!AG137,10,1)</f>
        <v>6</v>
      </c>
      <c r="GO23" s="1432"/>
      <c r="GP23" s="1432"/>
      <c r="GQ23" s="1432"/>
      <c r="GR23" s="1432"/>
      <c r="GS23" s="1432" t="str">
        <f>MID(SUVAHAVUJ!AG137,11,1)</f>
        <v>0</v>
      </c>
      <c r="GT23" s="1432"/>
      <c r="GU23" s="1432"/>
      <c r="GV23" s="1432"/>
      <c r="GW23" s="1433"/>
    </row>
    <row r="24" spans="1:205" ht="24" customHeight="1" x14ac:dyDescent="0.2">
      <c r="A24" s="191"/>
      <c r="B24" s="1458" t="s">
        <v>2566</v>
      </c>
      <c r="C24" s="1459"/>
      <c r="D24" s="1459"/>
      <c r="E24" s="1459"/>
      <c r="F24" s="1459"/>
      <c r="G24" s="1459"/>
      <c r="H24" s="1459"/>
      <c r="I24" s="1459"/>
      <c r="J24" s="1459"/>
      <c r="K24" s="1460"/>
      <c r="L24" s="1486" t="s">
        <v>2234</v>
      </c>
      <c r="M24" s="1487"/>
      <c r="N24" s="1487"/>
      <c r="O24" s="1487"/>
      <c r="P24" s="1487"/>
      <c r="Q24" s="1487"/>
      <c r="R24" s="1487"/>
      <c r="S24" s="1487"/>
      <c r="T24" s="1487"/>
      <c r="U24" s="1487"/>
      <c r="V24" s="1487"/>
      <c r="W24" s="1487"/>
      <c r="X24" s="1487"/>
      <c r="Y24" s="1487"/>
      <c r="Z24" s="1487"/>
      <c r="AA24" s="1487"/>
      <c r="AB24" s="1487"/>
      <c r="AC24" s="1487"/>
      <c r="AD24" s="1487"/>
      <c r="AE24" s="1487"/>
      <c r="AF24" s="1487"/>
      <c r="AG24" s="1487"/>
      <c r="AH24" s="1487"/>
      <c r="AI24" s="1487"/>
      <c r="AJ24" s="1487"/>
      <c r="AK24" s="1487"/>
      <c r="AL24" s="1487"/>
      <c r="AM24" s="1487"/>
      <c r="AN24" s="1487"/>
      <c r="AO24" s="1487"/>
      <c r="AP24" s="1487"/>
      <c r="AQ24" s="1487"/>
      <c r="AR24" s="1487"/>
      <c r="AS24" s="1487"/>
      <c r="AT24" s="1487"/>
      <c r="AU24" s="1487"/>
      <c r="AV24" s="1487"/>
      <c r="AW24" s="1487"/>
      <c r="AX24" s="1487"/>
      <c r="AY24" s="1487"/>
      <c r="AZ24" s="1487"/>
      <c r="BA24" s="1487"/>
      <c r="BB24" s="1487"/>
      <c r="BC24" s="1487"/>
      <c r="BD24" s="1487"/>
      <c r="BE24" s="1487"/>
      <c r="BF24" s="1487"/>
      <c r="BG24" s="1487"/>
      <c r="BH24" s="1487"/>
      <c r="BI24" s="1487"/>
      <c r="BJ24" s="1487"/>
      <c r="BK24" s="1487"/>
      <c r="BL24" s="1487"/>
      <c r="BM24" s="1487"/>
      <c r="BN24" s="1487"/>
      <c r="BO24" s="1487"/>
      <c r="BP24" s="1487"/>
      <c r="BQ24" s="1487"/>
      <c r="BR24" s="1487"/>
      <c r="BS24" s="1487"/>
      <c r="BT24" s="1487"/>
      <c r="BU24" s="1487"/>
      <c r="BV24" s="1487"/>
      <c r="BW24" s="1455" t="s">
        <v>2235</v>
      </c>
      <c r="BX24" s="1456"/>
      <c r="BY24" s="1456"/>
      <c r="BZ24" s="1456"/>
      <c r="CA24" s="1456"/>
      <c r="CB24" s="1456"/>
      <c r="CC24" s="1456"/>
      <c r="CD24" s="1457"/>
      <c r="CE24" s="1301" t="str">
        <f>MID(SUVAHAVUJ!AF138,1,1)</f>
        <v xml:space="preserve"> </v>
      </c>
      <c r="CF24" s="1301"/>
      <c r="CG24" s="1301"/>
      <c r="CH24" s="1301"/>
      <c r="CI24" s="1301"/>
      <c r="CJ24" s="1301" t="str">
        <f>MID(SUVAHAVUJ!AF138,2,1)</f>
        <v xml:space="preserve"> </v>
      </c>
      <c r="CK24" s="1301"/>
      <c r="CL24" s="1301"/>
      <c r="CM24" s="1301"/>
      <c r="CN24" s="1301"/>
      <c r="CO24" s="1301"/>
      <c r="CP24" s="1301" t="str">
        <f>MID(SUVAHAVUJ!AF138,3,1)</f>
        <v xml:space="preserve"> </v>
      </c>
      <c r="CQ24" s="1301"/>
      <c r="CR24" s="1301"/>
      <c r="CS24" s="1301"/>
      <c r="CT24" s="1301"/>
      <c r="CU24" s="1301" t="str">
        <f>MID(SUVAHAVUJ!AF138,4,1)</f>
        <v xml:space="preserve"> </v>
      </c>
      <c r="CV24" s="1301"/>
      <c r="CW24" s="1301"/>
      <c r="CX24" s="1301"/>
      <c r="CY24" s="1301"/>
      <c r="CZ24" s="1301"/>
      <c r="DA24" s="1301" t="str">
        <f>MID(SUVAHAVUJ!AF138,5,1)</f>
        <v xml:space="preserve"> </v>
      </c>
      <c r="DB24" s="1301"/>
      <c r="DC24" s="1301"/>
      <c r="DD24" s="1301"/>
      <c r="DE24" s="1301"/>
      <c r="DF24" s="1301" t="str">
        <f>MID(SUVAHAVUJ!AF138,6,1)</f>
        <v xml:space="preserve"> </v>
      </c>
      <c r="DG24" s="1301"/>
      <c r="DH24" s="1301"/>
      <c r="DI24" s="1301"/>
      <c r="DJ24" s="1301"/>
      <c r="DK24" s="1301"/>
      <c r="DL24" s="1301" t="str">
        <f>MID(SUVAHAVUJ!AF138,7,1)</f>
        <v>8</v>
      </c>
      <c r="DM24" s="1301"/>
      <c r="DN24" s="1301"/>
      <c r="DO24" s="1301"/>
      <c r="DP24" s="1301"/>
      <c r="DQ24" s="1301"/>
      <c r="DR24" s="1301" t="str">
        <f>MID(SUVAHAVUJ!AF138,8,1)</f>
        <v>7</v>
      </c>
      <c r="DS24" s="1301"/>
      <c r="DT24" s="1301"/>
      <c r="DU24" s="1301"/>
      <c r="DV24" s="1301"/>
      <c r="DW24" s="1434" t="str">
        <f>MID(SUVAHAVUJ!AF138,9,1)</f>
        <v>1</v>
      </c>
      <c r="DX24" s="1434"/>
      <c r="DY24" s="1434"/>
      <c r="DZ24" s="1434"/>
      <c r="EA24" s="1434"/>
      <c r="EB24" s="1434"/>
      <c r="EC24" s="1434" t="str">
        <f>MID(SUVAHAVUJ!AF138,10,1)</f>
        <v>6</v>
      </c>
      <c r="ED24" s="1434"/>
      <c r="EE24" s="1434"/>
      <c r="EF24" s="1434"/>
      <c r="EG24" s="1434"/>
      <c r="EH24" s="1301" t="str">
        <f>MID(SUVAHAVUJ!AF138,11,1)</f>
        <v>0</v>
      </c>
      <c r="EI24" s="1301"/>
      <c r="EJ24" s="1301"/>
      <c r="EK24" s="1301"/>
      <c r="EL24" s="1301"/>
      <c r="EM24" s="1304"/>
      <c r="EN24" s="486"/>
      <c r="EO24" s="487"/>
      <c r="EP24" s="1301" t="str">
        <f>MID(SUVAHAVUJ!AG138,1,1)</f>
        <v xml:space="preserve"> </v>
      </c>
      <c r="EQ24" s="1301"/>
      <c r="ER24" s="1301"/>
      <c r="ES24" s="1301"/>
      <c r="ET24" s="1301"/>
      <c r="EU24" s="1301"/>
      <c r="EV24" s="1301" t="str">
        <f>MID(SUVAHAVUJ!AG138,2,1)</f>
        <v xml:space="preserve"> </v>
      </c>
      <c r="EW24" s="1301"/>
      <c r="EX24" s="1301"/>
      <c r="EY24" s="1301"/>
      <c r="EZ24" s="1301"/>
      <c r="FA24" s="1301" t="str">
        <f>MID(SUVAHAVUJ!AG138,3,1)</f>
        <v xml:space="preserve"> </v>
      </c>
      <c r="FB24" s="1301"/>
      <c r="FC24" s="1301"/>
      <c r="FD24" s="1301"/>
      <c r="FE24" s="1301"/>
      <c r="FF24" s="1301"/>
      <c r="FG24" s="1301" t="str">
        <f>MID(SUVAHAVUJ!AG138,4,1)</f>
        <v xml:space="preserve"> </v>
      </c>
      <c r="FH24" s="1301"/>
      <c r="FI24" s="1301"/>
      <c r="FJ24" s="1301"/>
      <c r="FK24" s="1301"/>
      <c r="FL24" s="1302" t="str">
        <f>MID(SUVAHAVUJ!AG138,5,1)</f>
        <v xml:space="preserve"> </v>
      </c>
      <c r="FM24" s="1302"/>
      <c r="FN24" s="1302"/>
      <c r="FO24" s="1302"/>
      <c r="FP24" s="1302"/>
      <c r="FQ24" s="1302"/>
      <c r="FR24" s="1302" t="str">
        <f>MID(SUVAHAVUJ!AG138,6,1)</f>
        <v xml:space="preserve"> </v>
      </c>
      <c r="FS24" s="1302"/>
      <c r="FT24" s="1302"/>
      <c r="FU24" s="1302"/>
      <c r="FV24" s="1302"/>
      <c r="FW24" s="1432" t="str">
        <f>MID(SUVAHAVUJ!AG138,7,1)</f>
        <v>9</v>
      </c>
      <c r="FX24" s="1432"/>
      <c r="FY24" s="1432"/>
      <c r="FZ24" s="1432"/>
      <c r="GA24" s="1432"/>
      <c r="GB24" s="1432"/>
      <c r="GC24" s="1432" t="str">
        <f>MID(SUVAHAVUJ!AG138,8,1)</f>
        <v>1</v>
      </c>
      <c r="GD24" s="1432"/>
      <c r="GE24" s="1432"/>
      <c r="GF24" s="1432"/>
      <c r="GG24" s="1432"/>
      <c r="GH24" s="1432" t="str">
        <f>MID(SUVAHAVUJ!AG138,9,1)</f>
        <v>7</v>
      </c>
      <c r="GI24" s="1432"/>
      <c r="GJ24" s="1432"/>
      <c r="GK24" s="1432"/>
      <c r="GL24" s="1432"/>
      <c r="GM24" s="1432"/>
      <c r="GN24" s="1432" t="str">
        <f>MID(SUVAHAVUJ!AG138,10,1)</f>
        <v>6</v>
      </c>
      <c r="GO24" s="1432"/>
      <c r="GP24" s="1432"/>
      <c r="GQ24" s="1432"/>
      <c r="GR24" s="1432"/>
      <c r="GS24" s="1432" t="str">
        <f>MID(SUVAHAVUJ!AG138,11,1)</f>
        <v>7</v>
      </c>
      <c r="GT24" s="1432"/>
      <c r="GU24" s="1432"/>
      <c r="GV24" s="1432"/>
      <c r="GW24" s="1433"/>
    </row>
    <row r="25" spans="1:205" ht="24" customHeight="1" x14ac:dyDescent="0.2">
      <c r="A25" s="191"/>
      <c r="B25" s="1461" t="s">
        <v>2569</v>
      </c>
      <c r="C25" s="1462"/>
      <c r="D25" s="1462"/>
      <c r="E25" s="1462"/>
      <c r="F25" s="1462"/>
      <c r="G25" s="1462"/>
      <c r="H25" s="1462"/>
      <c r="I25" s="1462"/>
      <c r="J25" s="1462"/>
      <c r="K25" s="1463"/>
      <c r="L25" s="1488" t="s">
        <v>2757</v>
      </c>
      <c r="M25" s="1489"/>
      <c r="N25" s="1489"/>
      <c r="O25" s="1489"/>
      <c r="P25" s="1489"/>
      <c r="Q25" s="1489"/>
      <c r="R25" s="1489"/>
      <c r="S25" s="1489"/>
      <c r="T25" s="1489"/>
      <c r="U25" s="1489"/>
      <c r="V25" s="1489"/>
      <c r="W25" s="1489"/>
      <c r="X25" s="1489"/>
      <c r="Y25" s="1489"/>
      <c r="Z25" s="1489"/>
      <c r="AA25" s="1489"/>
      <c r="AB25" s="1489"/>
      <c r="AC25" s="1489"/>
      <c r="AD25" s="1489"/>
      <c r="AE25" s="1489"/>
      <c r="AF25" s="1489"/>
      <c r="AG25" s="1489"/>
      <c r="AH25" s="1489"/>
      <c r="AI25" s="1489"/>
      <c r="AJ25" s="1489"/>
      <c r="AK25" s="1489"/>
      <c r="AL25" s="1489"/>
      <c r="AM25" s="1489"/>
      <c r="AN25" s="1489"/>
      <c r="AO25" s="1489"/>
      <c r="AP25" s="1489"/>
      <c r="AQ25" s="1489"/>
      <c r="AR25" s="1489"/>
      <c r="AS25" s="1489"/>
      <c r="AT25" s="1489"/>
      <c r="AU25" s="1489"/>
      <c r="AV25" s="1489"/>
      <c r="AW25" s="1489"/>
      <c r="AX25" s="1489"/>
      <c r="AY25" s="1489"/>
      <c r="AZ25" s="1489"/>
      <c r="BA25" s="1489"/>
      <c r="BB25" s="1489"/>
      <c r="BC25" s="1489"/>
      <c r="BD25" s="1489"/>
      <c r="BE25" s="1489"/>
      <c r="BF25" s="1489"/>
      <c r="BG25" s="1489"/>
      <c r="BH25" s="1489"/>
      <c r="BI25" s="1489"/>
      <c r="BJ25" s="1489"/>
      <c r="BK25" s="1489"/>
      <c r="BL25" s="1489"/>
      <c r="BM25" s="1489"/>
      <c r="BN25" s="1489"/>
      <c r="BO25" s="1489"/>
      <c r="BP25" s="1489"/>
      <c r="BQ25" s="1489"/>
      <c r="BR25" s="1489"/>
      <c r="BS25" s="1489"/>
      <c r="BT25" s="1489"/>
      <c r="BU25" s="1489"/>
      <c r="BV25" s="1489"/>
      <c r="BW25" s="1466" t="s">
        <v>2236</v>
      </c>
      <c r="BX25" s="1467"/>
      <c r="BY25" s="1467"/>
      <c r="BZ25" s="1467"/>
      <c r="CA25" s="1467"/>
      <c r="CB25" s="1467"/>
      <c r="CC25" s="1467"/>
      <c r="CD25" s="1468"/>
      <c r="CE25" s="1301" t="str">
        <f>MID(SUVAHAVUJ!AF139,1,1)</f>
        <v xml:space="preserve"> </v>
      </c>
      <c r="CF25" s="1301"/>
      <c r="CG25" s="1301"/>
      <c r="CH25" s="1301"/>
      <c r="CI25" s="1301"/>
      <c r="CJ25" s="1301" t="str">
        <f>MID(SUVAHAVUJ!AF139,2,1)</f>
        <v xml:space="preserve"> </v>
      </c>
      <c r="CK25" s="1301"/>
      <c r="CL25" s="1301"/>
      <c r="CM25" s="1301"/>
      <c r="CN25" s="1301"/>
      <c r="CO25" s="1301"/>
      <c r="CP25" s="1301" t="str">
        <f>MID(SUVAHAVUJ!AF139,3,1)</f>
        <v xml:space="preserve"> </v>
      </c>
      <c r="CQ25" s="1301"/>
      <c r="CR25" s="1301"/>
      <c r="CS25" s="1301"/>
      <c r="CT25" s="1301"/>
      <c r="CU25" s="1301" t="str">
        <f>MID(SUVAHAVUJ!AF139,4,1)</f>
        <v xml:space="preserve"> </v>
      </c>
      <c r="CV25" s="1301"/>
      <c r="CW25" s="1301"/>
      <c r="CX25" s="1301"/>
      <c r="CY25" s="1301"/>
      <c r="CZ25" s="1301"/>
      <c r="DA25" s="1301" t="str">
        <f>MID(SUVAHAVUJ!AF139,5,1)</f>
        <v xml:space="preserve"> </v>
      </c>
      <c r="DB25" s="1301"/>
      <c r="DC25" s="1301"/>
      <c r="DD25" s="1301"/>
      <c r="DE25" s="1301"/>
      <c r="DF25" s="1301" t="str">
        <f>MID(SUVAHAVUJ!AF139,6,1)</f>
        <v xml:space="preserve"> </v>
      </c>
      <c r="DG25" s="1301"/>
      <c r="DH25" s="1301"/>
      <c r="DI25" s="1301"/>
      <c r="DJ25" s="1301"/>
      <c r="DK25" s="1301"/>
      <c r="DL25" s="1301" t="str">
        <f>MID(SUVAHAVUJ!AF139,7,1)</f>
        <v>8</v>
      </c>
      <c r="DM25" s="1301"/>
      <c r="DN25" s="1301"/>
      <c r="DO25" s="1301"/>
      <c r="DP25" s="1301"/>
      <c r="DQ25" s="1301"/>
      <c r="DR25" s="1301" t="str">
        <f>MID(SUVAHAVUJ!AF139,8,1)</f>
        <v>7</v>
      </c>
      <c r="DS25" s="1301"/>
      <c r="DT25" s="1301"/>
      <c r="DU25" s="1301"/>
      <c r="DV25" s="1301"/>
      <c r="DW25" s="1434" t="str">
        <f>MID(SUVAHAVUJ!AF139,9,1)</f>
        <v>1</v>
      </c>
      <c r="DX25" s="1434"/>
      <c r="DY25" s="1434"/>
      <c r="DZ25" s="1434"/>
      <c r="EA25" s="1434"/>
      <c r="EB25" s="1434"/>
      <c r="EC25" s="1434" t="str">
        <f>MID(SUVAHAVUJ!AF139,10,1)</f>
        <v>6</v>
      </c>
      <c r="ED25" s="1434"/>
      <c r="EE25" s="1434"/>
      <c r="EF25" s="1434"/>
      <c r="EG25" s="1434"/>
      <c r="EH25" s="1301" t="str">
        <f>MID(SUVAHAVUJ!AF139,11,1)</f>
        <v>0</v>
      </c>
      <c r="EI25" s="1301"/>
      <c r="EJ25" s="1301"/>
      <c r="EK25" s="1301"/>
      <c r="EL25" s="1301"/>
      <c r="EM25" s="1304"/>
      <c r="EN25" s="486"/>
      <c r="EO25" s="487"/>
      <c r="EP25" s="1301" t="str">
        <f>MID(SUVAHAVUJ!AG139,1,1)</f>
        <v xml:space="preserve"> </v>
      </c>
      <c r="EQ25" s="1301"/>
      <c r="ER25" s="1301"/>
      <c r="ES25" s="1301"/>
      <c r="ET25" s="1301"/>
      <c r="EU25" s="1301"/>
      <c r="EV25" s="1301" t="str">
        <f>MID(SUVAHAVUJ!AG139,2,1)</f>
        <v xml:space="preserve"> </v>
      </c>
      <c r="EW25" s="1301"/>
      <c r="EX25" s="1301"/>
      <c r="EY25" s="1301"/>
      <c r="EZ25" s="1301"/>
      <c r="FA25" s="1301" t="str">
        <f>MID(SUVAHAVUJ!AG139,3,1)</f>
        <v xml:space="preserve"> </v>
      </c>
      <c r="FB25" s="1301"/>
      <c r="FC25" s="1301"/>
      <c r="FD25" s="1301"/>
      <c r="FE25" s="1301"/>
      <c r="FF25" s="1301"/>
      <c r="FG25" s="1301" t="str">
        <f>MID(SUVAHAVUJ!AG139,4,1)</f>
        <v xml:space="preserve"> </v>
      </c>
      <c r="FH25" s="1301"/>
      <c r="FI25" s="1301"/>
      <c r="FJ25" s="1301"/>
      <c r="FK25" s="1301"/>
      <c r="FL25" s="1302" t="str">
        <f>MID(SUVAHAVUJ!AG139,5,1)</f>
        <v xml:space="preserve"> </v>
      </c>
      <c r="FM25" s="1302"/>
      <c r="FN25" s="1302"/>
      <c r="FO25" s="1302"/>
      <c r="FP25" s="1302"/>
      <c r="FQ25" s="1302"/>
      <c r="FR25" s="1302" t="str">
        <f>MID(SUVAHAVUJ!AG139,6,1)</f>
        <v xml:space="preserve"> </v>
      </c>
      <c r="FS25" s="1302"/>
      <c r="FT25" s="1302"/>
      <c r="FU25" s="1302"/>
      <c r="FV25" s="1302"/>
      <c r="FW25" s="1432" t="str">
        <f>MID(SUVAHAVUJ!AG139,7,1)</f>
        <v>9</v>
      </c>
      <c r="FX25" s="1432"/>
      <c r="FY25" s="1432"/>
      <c r="FZ25" s="1432"/>
      <c r="GA25" s="1432"/>
      <c r="GB25" s="1432"/>
      <c r="GC25" s="1432" t="str">
        <f>MID(SUVAHAVUJ!AG139,8,1)</f>
        <v>1</v>
      </c>
      <c r="GD25" s="1432"/>
      <c r="GE25" s="1432"/>
      <c r="GF25" s="1432"/>
      <c r="GG25" s="1432"/>
      <c r="GH25" s="1432" t="str">
        <f>MID(SUVAHAVUJ!AG139,9,1)</f>
        <v>7</v>
      </c>
      <c r="GI25" s="1432"/>
      <c r="GJ25" s="1432"/>
      <c r="GK25" s="1432"/>
      <c r="GL25" s="1432"/>
      <c r="GM25" s="1432"/>
      <c r="GN25" s="1432" t="str">
        <f>MID(SUVAHAVUJ!AG139,10,1)</f>
        <v>6</v>
      </c>
      <c r="GO25" s="1432"/>
      <c r="GP25" s="1432"/>
      <c r="GQ25" s="1432"/>
      <c r="GR25" s="1432"/>
      <c r="GS25" s="1432" t="str">
        <f>MID(SUVAHAVUJ!AG139,11,1)</f>
        <v>7</v>
      </c>
      <c r="GT25" s="1432"/>
      <c r="GU25" s="1432"/>
      <c r="GV25" s="1432"/>
      <c r="GW25" s="1433"/>
    </row>
    <row r="26" spans="1:205" ht="24" customHeight="1" x14ac:dyDescent="0.2">
      <c r="A26" s="191"/>
      <c r="B26" s="1461" t="s">
        <v>2369</v>
      </c>
      <c r="C26" s="1462"/>
      <c r="D26" s="1462"/>
      <c r="E26" s="1462"/>
      <c r="F26" s="1462"/>
      <c r="G26" s="1462"/>
      <c r="H26" s="1462"/>
      <c r="I26" s="1462"/>
      <c r="J26" s="1462"/>
      <c r="K26" s="1463"/>
      <c r="L26" s="1488" t="s">
        <v>2760</v>
      </c>
      <c r="M26" s="1489"/>
      <c r="N26" s="1489"/>
      <c r="O26" s="1489"/>
      <c r="P26" s="1489"/>
      <c r="Q26" s="1489"/>
      <c r="R26" s="1489"/>
      <c r="S26" s="1489"/>
      <c r="T26" s="1489"/>
      <c r="U26" s="1489"/>
      <c r="V26" s="1489"/>
      <c r="W26" s="1489"/>
      <c r="X26" s="1489"/>
      <c r="Y26" s="1489"/>
      <c r="Z26" s="1489"/>
      <c r="AA26" s="1489"/>
      <c r="AB26" s="1489"/>
      <c r="AC26" s="1489"/>
      <c r="AD26" s="1489"/>
      <c r="AE26" s="1489"/>
      <c r="AF26" s="1489"/>
      <c r="AG26" s="1489"/>
      <c r="AH26" s="1489"/>
      <c r="AI26" s="1489"/>
      <c r="AJ26" s="1489"/>
      <c r="AK26" s="1489"/>
      <c r="AL26" s="1489"/>
      <c r="AM26" s="1489"/>
      <c r="AN26" s="1489"/>
      <c r="AO26" s="1489"/>
      <c r="AP26" s="1489"/>
      <c r="AQ26" s="1489"/>
      <c r="AR26" s="1489"/>
      <c r="AS26" s="1489"/>
      <c r="AT26" s="1489"/>
      <c r="AU26" s="1489"/>
      <c r="AV26" s="1489"/>
      <c r="AW26" s="1489"/>
      <c r="AX26" s="1489"/>
      <c r="AY26" s="1489"/>
      <c r="AZ26" s="1489"/>
      <c r="BA26" s="1489"/>
      <c r="BB26" s="1489"/>
      <c r="BC26" s="1489"/>
      <c r="BD26" s="1489"/>
      <c r="BE26" s="1489"/>
      <c r="BF26" s="1489"/>
      <c r="BG26" s="1489"/>
      <c r="BH26" s="1489"/>
      <c r="BI26" s="1489"/>
      <c r="BJ26" s="1489"/>
      <c r="BK26" s="1489"/>
      <c r="BL26" s="1489"/>
      <c r="BM26" s="1489"/>
      <c r="BN26" s="1489"/>
      <c r="BO26" s="1489"/>
      <c r="BP26" s="1489"/>
      <c r="BQ26" s="1489"/>
      <c r="BR26" s="1489"/>
      <c r="BS26" s="1489"/>
      <c r="BT26" s="1489"/>
      <c r="BU26" s="1489"/>
      <c r="BV26" s="1489"/>
      <c r="BW26" s="1466" t="s">
        <v>2237</v>
      </c>
      <c r="BX26" s="1467"/>
      <c r="BY26" s="1467"/>
      <c r="BZ26" s="1467"/>
      <c r="CA26" s="1467"/>
      <c r="CB26" s="1467"/>
      <c r="CC26" s="1467"/>
      <c r="CD26" s="1468"/>
      <c r="CE26" s="1301" t="str">
        <f>MID(SUVAHAVUJ!AF140,1,1)</f>
        <v xml:space="preserve"> </v>
      </c>
      <c r="CF26" s="1301"/>
      <c r="CG26" s="1301"/>
      <c r="CH26" s="1301"/>
      <c r="CI26" s="1301"/>
      <c r="CJ26" s="1301" t="str">
        <f>MID(SUVAHAVUJ!AF140,2,1)</f>
        <v xml:space="preserve"> </v>
      </c>
      <c r="CK26" s="1301"/>
      <c r="CL26" s="1301"/>
      <c r="CM26" s="1301"/>
      <c r="CN26" s="1301"/>
      <c r="CO26" s="1301"/>
      <c r="CP26" s="1301" t="str">
        <f>MID(SUVAHAVUJ!AF140,3,1)</f>
        <v xml:space="preserve"> </v>
      </c>
      <c r="CQ26" s="1301"/>
      <c r="CR26" s="1301"/>
      <c r="CS26" s="1301"/>
      <c r="CT26" s="1301"/>
      <c r="CU26" s="1301" t="str">
        <f>MID(SUVAHAVUJ!AF140,4,1)</f>
        <v xml:space="preserve"> </v>
      </c>
      <c r="CV26" s="1301"/>
      <c r="CW26" s="1301"/>
      <c r="CX26" s="1301"/>
      <c r="CY26" s="1301"/>
      <c r="CZ26" s="1301"/>
      <c r="DA26" s="1301" t="str">
        <f>MID(SUVAHAVUJ!AF140,5,1)</f>
        <v xml:space="preserve"> </v>
      </c>
      <c r="DB26" s="1301"/>
      <c r="DC26" s="1301"/>
      <c r="DD26" s="1301"/>
      <c r="DE26" s="1301"/>
      <c r="DF26" s="1301" t="str">
        <f>MID(SUVAHAVUJ!AF140,6,1)</f>
        <v xml:space="preserve"> </v>
      </c>
      <c r="DG26" s="1301"/>
      <c r="DH26" s="1301"/>
      <c r="DI26" s="1301"/>
      <c r="DJ26" s="1301"/>
      <c r="DK26" s="1301"/>
      <c r="DL26" s="1301" t="str">
        <f>MID(SUVAHAVUJ!AF140,7,1)</f>
        <v xml:space="preserve"> </v>
      </c>
      <c r="DM26" s="1301"/>
      <c r="DN26" s="1301"/>
      <c r="DO26" s="1301"/>
      <c r="DP26" s="1301"/>
      <c r="DQ26" s="1301"/>
      <c r="DR26" s="1301" t="str">
        <f>MID(SUVAHAVUJ!AF140,8,1)</f>
        <v xml:space="preserve"> </v>
      </c>
      <c r="DS26" s="1301"/>
      <c r="DT26" s="1301"/>
      <c r="DU26" s="1301"/>
      <c r="DV26" s="1301"/>
      <c r="DW26" s="1434" t="str">
        <f>MID(SUVAHAVUJ!AF140,9,1)</f>
        <v xml:space="preserve"> </v>
      </c>
      <c r="DX26" s="1434"/>
      <c r="DY26" s="1434"/>
      <c r="DZ26" s="1434"/>
      <c r="EA26" s="1434"/>
      <c r="EB26" s="1434"/>
      <c r="EC26" s="1434" t="str">
        <f>MID(SUVAHAVUJ!AF140,10,1)</f>
        <v xml:space="preserve"> </v>
      </c>
      <c r="ED26" s="1434"/>
      <c r="EE26" s="1434"/>
      <c r="EF26" s="1434"/>
      <c r="EG26" s="1434"/>
      <c r="EH26" s="1301" t="str">
        <f>MID(SUVAHAVUJ!AF140,11,1)</f>
        <v>0</v>
      </c>
      <c r="EI26" s="1301"/>
      <c r="EJ26" s="1301"/>
      <c r="EK26" s="1301"/>
      <c r="EL26" s="1301"/>
      <c r="EM26" s="1304"/>
      <c r="EN26" s="486"/>
      <c r="EO26" s="487"/>
      <c r="EP26" s="1301" t="str">
        <f>MID(SUVAHAVUJ!AG140,1,1)</f>
        <v xml:space="preserve"> </v>
      </c>
      <c r="EQ26" s="1301"/>
      <c r="ER26" s="1301"/>
      <c r="ES26" s="1301"/>
      <c r="ET26" s="1301"/>
      <c r="EU26" s="1301"/>
      <c r="EV26" s="1301" t="str">
        <f>MID(SUVAHAVUJ!AG140,2,1)</f>
        <v xml:space="preserve"> </v>
      </c>
      <c r="EW26" s="1301"/>
      <c r="EX26" s="1301"/>
      <c r="EY26" s="1301"/>
      <c r="EZ26" s="1301"/>
      <c r="FA26" s="1301" t="str">
        <f>MID(SUVAHAVUJ!AG140,3,1)</f>
        <v xml:space="preserve"> </v>
      </c>
      <c r="FB26" s="1301"/>
      <c r="FC26" s="1301"/>
      <c r="FD26" s="1301"/>
      <c r="FE26" s="1301"/>
      <c r="FF26" s="1301"/>
      <c r="FG26" s="1301" t="str">
        <f>MID(SUVAHAVUJ!AG140,4,1)</f>
        <v xml:space="preserve"> </v>
      </c>
      <c r="FH26" s="1301"/>
      <c r="FI26" s="1301"/>
      <c r="FJ26" s="1301"/>
      <c r="FK26" s="1301"/>
      <c r="FL26" s="1302" t="str">
        <f>MID(SUVAHAVUJ!AG140,5,1)</f>
        <v xml:space="preserve"> </v>
      </c>
      <c r="FM26" s="1302"/>
      <c r="FN26" s="1302"/>
      <c r="FO26" s="1302"/>
      <c r="FP26" s="1302"/>
      <c r="FQ26" s="1302"/>
      <c r="FR26" s="1302" t="str">
        <f>MID(SUVAHAVUJ!AG140,6,1)</f>
        <v xml:space="preserve"> </v>
      </c>
      <c r="FS26" s="1302"/>
      <c r="FT26" s="1302"/>
      <c r="FU26" s="1302"/>
      <c r="FV26" s="1302"/>
      <c r="FW26" s="1432" t="str">
        <f>MID(SUVAHAVUJ!AG140,7,1)</f>
        <v xml:space="preserve"> </v>
      </c>
      <c r="FX26" s="1432"/>
      <c r="FY26" s="1432"/>
      <c r="FZ26" s="1432"/>
      <c r="GA26" s="1432"/>
      <c r="GB26" s="1432"/>
      <c r="GC26" s="1432" t="str">
        <f>MID(SUVAHAVUJ!AG140,8,1)</f>
        <v xml:space="preserve"> </v>
      </c>
      <c r="GD26" s="1432"/>
      <c r="GE26" s="1432"/>
      <c r="GF26" s="1432"/>
      <c r="GG26" s="1432"/>
      <c r="GH26" s="1432" t="str">
        <f>MID(SUVAHAVUJ!AG140,9,1)</f>
        <v xml:space="preserve"> </v>
      </c>
      <c r="GI26" s="1432"/>
      <c r="GJ26" s="1432"/>
      <c r="GK26" s="1432"/>
      <c r="GL26" s="1432"/>
      <c r="GM26" s="1432"/>
      <c r="GN26" s="1432" t="str">
        <f>MID(SUVAHAVUJ!AG140,10,1)</f>
        <v xml:space="preserve"> </v>
      </c>
      <c r="GO26" s="1432"/>
      <c r="GP26" s="1432"/>
      <c r="GQ26" s="1432"/>
      <c r="GR26" s="1432"/>
      <c r="GS26" s="1432" t="str">
        <f>MID(SUVAHAVUJ!AG140,11,1)</f>
        <v>0</v>
      </c>
      <c r="GT26" s="1432"/>
      <c r="GU26" s="1432"/>
      <c r="GV26" s="1432"/>
      <c r="GW26" s="1433"/>
    </row>
    <row r="27" spans="1:205" ht="24" customHeight="1" x14ac:dyDescent="0.2">
      <c r="A27" s="191"/>
      <c r="B27" s="1495" t="s">
        <v>2763</v>
      </c>
      <c r="C27" s="1496"/>
      <c r="D27" s="1496"/>
      <c r="E27" s="1496"/>
      <c r="F27" s="1496"/>
      <c r="G27" s="1496"/>
      <c r="H27" s="1496"/>
      <c r="I27" s="1496"/>
      <c r="J27" s="1496"/>
      <c r="K27" s="1497"/>
      <c r="L27" s="1486" t="s">
        <v>3310</v>
      </c>
      <c r="M27" s="1487"/>
      <c r="N27" s="1487"/>
      <c r="O27" s="1487"/>
      <c r="P27" s="1487"/>
      <c r="Q27" s="1487"/>
      <c r="R27" s="1487"/>
      <c r="S27" s="1487"/>
      <c r="T27" s="1487"/>
      <c r="U27" s="1487"/>
      <c r="V27" s="1487"/>
      <c r="W27" s="1487"/>
      <c r="X27" s="1487"/>
      <c r="Y27" s="1487"/>
      <c r="Z27" s="1487"/>
      <c r="AA27" s="1487"/>
      <c r="AB27" s="1487"/>
      <c r="AC27" s="1487"/>
      <c r="AD27" s="1487"/>
      <c r="AE27" s="1487"/>
      <c r="AF27" s="1487"/>
      <c r="AG27" s="1487"/>
      <c r="AH27" s="1487"/>
      <c r="AI27" s="1487"/>
      <c r="AJ27" s="1487"/>
      <c r="AK27" s="1487"/>
      <c r="AL27" s="1487"/>
      <c r="AM27" s="1487"/>
      <c r="AN27" s="1487"/>
      <c r="AO27" s="1487"/>
      <c r="AP27" s="1487"/>
      <c r="AQ27" s="1487"/>
      <c r="AR27" s="1487"/>
      <c r="AS27" s="1487"/>
      <c r="AT27" s="1487"/>
      <c r="AU27" s="1487"/>
      <c r="AV27" s="1487"/>
      <c r="AW27" s="1487"/>
      <c r="AX27" s="1487"/>
      <c r="AY27" s="1487"/>
      <c r="AZ27" s="1487"/>
      <c r="BA27" s="1487"/>
      <c r="BB27" s="1487"/>
      <c r="BC27" s="1487"/>
      <c r="BD27" s="1487"/>
      <c r="BE27" s="1487"/>
      <c r="BF27" s="1487"/>
      <c r="BG27" s="1487"/>
      <c r="BH27" s="1487"/>
      <c r="BI27" s="1487"/>
      <c r="BJ27" s="1487"/>
      <c r="BK27" s="1487"/>
      <c r="BL27" s="1487"/>
      <c r="BM27" s="1487"/>
      <c r="BN27" s="1487"/>
      <c r="BO27" s="1487"/>
      <c r="BP27" s="1487"/>
      <c r="BQ27" s="1487"/>
      <c r="BR27" s="1487"/>
      <c r="BS27" s="1487"/>
      <c r="BT27" s="1487"/>
      <c r="BU27" s="1487"/>
      <c r="BV27" s="1487"/>
      <c r="BW27" s="1455" t="s">
        <v>1075</v>
      </c>
      <c r="BX27" s="1456"/>
      <c r="BY27" s="1456"/>
      <c r="BZ27" s="1456"/>
      <c r="CA27" s="1456"/>
      <c r="CB27" s="1456"/>
      <c r="CC27" s="1456" t="str">
        <f>MID(SUVAHAVUJ!AF68,6,1)</f>
        <v xml:space="preserve"> </v>
      </c>
      <c r="CD27" s="1457"/>
      <c r="CE27" s="1301" t="str">
        <f>MID(SUVAHAVUJ!AF141,1,1)</f>
        <v xml:space="preserve"> </v>
      </c>
      <c r="CF27" s="1301"/>
      <c r="CG27" s="1301"/>
      <c r="CH27" s="1301"/>
      <c r="CI27" s="1301"/>
      <c r="CJ27" s="1301" t="str">
        <f>MID(SUVAHAVUJ!AF141,2,1)</f>
        <v xml:space="preserve"> </v>
      </c>
      <c r="CK27" s="1301"/>
      <c r="CL27" s="1301"/>
      <c r="CM27" s="1301"/>
      <c r="CN27" s="1301"/>
      <c r="CO27" s="1301"/>
      <c r="CP27" s="1301" t="str">
        <f>MID(SUVAHAVUJ!AF141,3,1)</f>
        <v xml:space="preserve"> </v>
      </c>
      <c r="CQ27" s="1301"/>
      <c r="CR27" s="1301"/>
      <c r="CS27" s="1301"/>
      <c r="CT27" s="1301"/>
      <c r="CU27" s="1301" t="str">
        <f>MID(SUVAHAVUJ!AF141,4,1)</f>
        <v xml:space="preserve"> </v>
      </c>
      <c r="CV27" s="1301"/>
      <c r="CW27" s="1301"/>
      <c r="CX27" s="1301"/>
      <c r="CY27" s="1301"/>
      <c r="CZ27" s="1301"/>
      <c r="DA27" s="1301" t="str">
        <f>MID(SUVAHAVUJ!AF141,5,1)</f>
        <v xml:space="preserve"> </v>
      </c>
      <c r="DB27" s="1301"/>
      <c r="DC27" s="1301"/>
      <c r="DD27" s="1301"/>
      <c r="DE27" s="1301"/>
      <c r="DF27" s="1301" t="str">
        <f>MID(SUVAHAVUJ!AF141,6,1)</f>
        <v xml:space="preserve"> </v>
      </c>
      <c r="DG27" s="1301"/>
      <c r="DH27" s="1301"/>
      <c r="DI27" s="1301"/>
      <c r="DJ27" s="1301"/>
      <c r="DK27" s="1301"/>
      <c r="DL27" s="1301" t="str">
        <f>MID(SUVAHAVUJ!AF141,7,1)</f>
        <v xml:space="preserve"> </v>
      </c>
      <c r="DM27" s="1301"/>
      <c r="DN27" s="1301"/>
      <c r="DO27" s="1301"/>
      <c r="DP27" s="1301"/>
      <c r="DQ27" s="1301"/>
      <c r="DR27" s="1301" t="str">
        <f>MID(SUVAHAVUJ!AF141,8,1)</f>
        <v xml:space="preserve"> </v>
      </c>
      <c r="DS27" s="1301"/>
      <c r="DT27" s="1301"/>
      <c r="DU27" s="1301"/>
      <c r="DV27" s="1301"/>
      <c r="DW27" s="1434" t="str">
        <f>MID(SUVAHAVUJ!AF141,9,1)</f>
        <v xml:space="preserve"> </v>
      </c>
      <c r="DX27" s="1434"/>
      <c r="DY27" s="1434"/>
      <c r="DZ27" s="1434"/>
      <c r="EA27" s="1434"/>
      <c r="EB27" s="1434"/>
      <c r="EC27" s="1434" t="str">
        <f>MID(SUVAHAVUJ!AF141,10,1)</f>
        <v xml:space="preserve"> </v>
      </c>
      <c r="ED27" s="1434"/>
      <c r="EE27" s="1434"/>
      <c r="EF27" s="1434"/>
      <c r="EG27" s="1434"/>
      <c r="EH27" s="1301" t="str">
        <f>MID(SUVAHAVUJ!AF141,11,1)</f>
        <v>0</v>
      </c>
      <c r="EI27" s="1301"/>
      <c r="EJ27" s="1301"/>
      <c r="EK27" s="1301"/>
      <c r="EL27" s="1301"/>
      <c r="EM27" s="1304"/>
      <c r="EN27" s="486"/>
      <c r="EO27" s="487"/>
      <c r="EP27" s="1301" t="str">
        <f>MID(SUVAHAVUJ!AG141,1,1)</f>
        <v xml:space="preserve"> </v>
      </c>
      <c r="EQ27" s="1301"/>
      <c r="ER27" s="1301"/>
      <c r="ES27" s="1301"/>
      <c r="ET27" s="1301"/>
      <c r="EU27" s="1301"/>
      <c r="EV27" s="1301" t="str">
        <f>MID(SUVAHAVUJ!AG141,2,1)</f>
        <v xml:space="preserve"> </v>
      </c>
      <c r="EW27" s="1301"/>
      <c r="EX27" s="1301"/>
      <c r="EY27" s="1301"/>
      <c r="EZ27" s="1301"/>
      <c r="FA27" s="1301" t="str">
        <f>MID(SUVAHAVUJ!AG141,3,1)</f>
        <v xml:space="preserve"> </v>
      </c>
      <c r="FB27" s="1301"/>
      <c r="FC27" s="1301"/>
      <c r="FD27" s="1301"/>
      <c r="FE27" s="1301"/>
      <c r="FF27" s="1301"/>
      <c r="FG27" s="1301" t="str">
        <f>MID(SUVAHAVUJ!AG141,4,1)</f>
        <v xml:space="preserve"> </v>
      </c>
      <c r="FH27" s="1301"/>
      <c r="FI27" s="1301"/>
      <c r="FJ27" s="1301"/>
      <c r="FK27" s="1301"/>
      <c r="FL27" s="1302" t="str">
        <f>MID(SUVAHAVUJ!AG141,5,1)</f>
        <v xml:space="preserve"> </v>
      </c>
      <c r="FM27" s="1302"/>
      <c r="FN27" s="1302"/>
      <c r="FO27" s="1302"/>
      <c r="FP27" s="1302"/>
      <c r="FQ27" s="1302"/>
      <c r="FR27" s="1302" t="str">
        <f>MID(SUVAHAVUJ!AG141,6,1)</f>
        <v xml:space="preserve"> </v>
      </c>
      <c r="FS27" s="1302"/>
      <c r="FT27" s="1302"/>
      <c r="FU27" s="1302"/>
      <c r="FV27" s="1302"/>
      <c r="FW27" s="1432" t="str">
        <f>MID(SUVAHAVUJ!AG141,7,1)</f>
        <v xml:space="preserve"> </v>
      </c>
      <c r="FX27" s="1432"/>
      <c r="FY27" s="1432"/>
      <c r="FZ27" s="1432"/>
      <c r="GA27" s="1432"/>
      <c r="GB27" s="1432"/>
      <c r="GC27" s="1432" t="str">
        <f>MID(SUVAHAVUJ!AG141,8,1)</f>
        <v xml:space="preserve"> </v>
      </c>
      <c r="GD27" s="1432"/>
      <c r="GE27" s="1432"/>
      <c r="GF27" s="1432"/>
      <c r="GG27" s="1432"/>
      <c r="GH27" s="1432" t="str">
        <f>MID(SUVAHAVUJ!AG141,9,1)</f>
        <v xml:space="preserve"> </v>
      </c>
      <c r="GI27" s="1432"/>
      <c r="GJ27" s="1432"/>
      <c r="GK27" s="1432"/>
      <c r="GL27" s="1432"/>
      <c r="GM27" s="1432"/>
      <c r="GN27" s="1432" t="str">
        <f>MID(SUVAHAVUJ!AG141,10,1)</f>
        <v xml:space="preserve"> </v>
      </c>
      <c r="GO27" s="1432"/>
      <c r="GP27" s="1432"/>
      <c r="GQ27" s="1432"/>
      <c r="GR27" s="1432"/>
      <c r="GS27" s="1432" t="str">
        <f>MID(SUVAHAVUJ!AG141,11,1)</f>
        <v>0</v>
      </c>
      <c r="GT27" s="1432"/>
      <c r="GU27" s="1432"/>
      <c r="GV27" s="1432"/>
      <c r="GW27" s="1433"/>
    </row>
    <row r="28" spans="1:205" s="142" customFormat="1" ht="24" customHeight="1" x14ac:dyDescent="0.2">
      <c r="A28" s="488"/>
      <c r="B28" s="1495" t="s">
        <v>2766</v>
      </c>
      <c r="C28" s="1496"/>
      <c r="D28" s="1496"/>
      <c r="E28" s="1496"/>
      <c r="F28" s="1496"/>
      <c r="G28" s="1496"/>
      <c r="H28" s="1496"/>
      <c r="I28" s="1496"/>
      <c r="J28" s="1496"/>
      <c r="K28" s="1497"/>
      <c r="L28" s="1486" t="s">
        <v>3311</v>
      </c>
      <c r="M28" s="1487"/>
      <c r="N28" s="1487"/>
      <c r="O28" s="1487"/>
      <c r="P28" s="1487"/>
      <c r="Q28" s="1487"/>
      <c r="R28" s="1487"/>
      <c r="S28" s="1487"/>
      <c r="T28" s="1487"/>
      <c r="U28" s="1487"/>
      <c r="V28" s="1487"/>
      <c r="W28" s="1487"/>
      <c r="X28" s="1487"/>
      <c r="Y28" s="1487"/>
      <c r="Z28" s="1487"/>
      <c r="AA28" s="1487"/>
      <c r="AB28" s="1487"/>
      <c r="AC28" s="1487"/>
      <c r="AD28" s="1487"/>
      <c r="AE28" s="1487"/>
      <c r="AF28" s="1487"/>
      <c r="AG28" s="1487"/>
      <c r="AH28" s="1487"/>
      <c r="AI28" s="1487"/>
      <c r="AJ28" s="1487"/>
      <c r="AK28" s="1487"/>
      <c r="AL28" s="1487"/>
      <c r="AM28" s="1487"/>
      <c r="AN28" s="1487"/>
      <c r="AO28" s="1487"/>
      <c r="AP28" s="1487"/>
      <c r="AQ28" s="1487"/>
      <c r="AR28" s="1487"/>
      <c r="AS28" s="1487"/>
      <c r="AT28" s="1487"/>
      <c r="AU28" s="1487"/>
      <c r="AV28" s="1487"/>
      <c r="AW28" s="1487"/>
      <c r="AX28" s="1487"/>
      <c r="AY28" s="1487"/>
      <c r="AZ28" s="1487"/>
      <c r="BA28" s="1487"/>
      <c r="BB28" s="1487"/>
      <c r="BC28" s="1487"/>
      <c r="BD28" s="1487"/>
      <c r="BE28" s="1487"/>
      <c r="BF28" s="1487"/>
      <c r="BG28" s="1487"/>
      <c r="BH28" s="1487"/>
      <c r="BI28" s="1487"/>
      <c r="BJ28" s="1487"/>
      <c r="BK28" s="1487"/>
      <c r="BL28" s="1487"/>
      <c r="BM28" s="1487"/>
      <c r="BN28" s="1487"/>
      <c r="BO28" s="1487"/>
      <c r="BP28" s="1487"/>
      <c r="BQ28" s="1487"/>
      <c r="BR28" s="1487"/>
      <c r="BS28" s="1487"/>
      <c r="BT28" s="1487"/>
      <c r="BU28" s="1487"/>
      <c r="BV28" s="1487"/>
      <c r="BW28" s="1455" t="s">
        <v>2239</v>
      </c>
      <c r="BX28" s="1456"/>
      <c r="BY28" s="1456"/>
      <c r="BZ28" s="1456"/>
      <c r="CA28" s="1456"/>
      <c r="CB28" s="1456"/>
      <c r="CC28" s="1456" t="str">
        <f>MID(SUVAHAVUJ!AD69,6,1)</f>
        <v xml:space="preserve"> </v>
      </c>
      <c r="CD28" s="1457"/>
      <c r="CE28" s="1301" t="str">
        <f>MID(SUVAHAVUJ!AF142,1,1)</f>
        <v xml:space="preserve"> </v>
      </c>
      <c r="CF28" s="1301"/>
      <c r="CG28" s="1301"/>
      <c r="CH28" s="1301"/>
      <c r="CI28" s="1301"/>
      <c r="CJ28" s="1301" t="str">
        <f>MID(SUVAHAVUJ!AF142,2,1)</f>
        <v xml:space="preserve"> </v>
      </c>
      <c r="CK28" s="1301"/>
      <c r="CL28" s="1301"/>
      <c r="CM28" s="1301"/>
      <c r="CN28" s="1301"/>
      <c r="CO28" s="1301"/>
      <c r="CP28" s="1301" t="str">
        <f>MID(SUVAHAVUJ!AF142,3,1)</f>
        <v xml:space="preserve"> </v>
      </c>
      <c r="CQ28" s="1301"/>
      <c r="CR28" s="1301"/>
      <c r="CS28" s="1301"/>
      <c r="CT28" s="1301"/>
      <c r="CU28" s="1301" t="str">
        <f>MID(SUVAHAVUJ!AF142,4,1)</f>
        <v xml:space="preserve"> </v>
      </c>
      <c r="CV28" s="1301"/>
      <c r="CW28" s="1301"/>
      <c r="CX28" s="1301"/>
      <c r="CY28" s="1301"/>
      <c r="CZ28" s="1301"/>
      <c r="DA28" s="1301" t="str">
        <f>MID(SUVAHAVUJ!AF142,5,1)</f>
        <v xml:space="preserve"> </v>
      </c>
      <c r="DB28" s="1301"/>
      <c r="DC28" s="1301"/>
      <c r="DD28" s="1301"/>
      <c r="DE28" s="1301"/>
      <c r="DF28" s="1301" t="str">
        <f>MID(SUVAHAVUJ!AF142,6,1)</f>
        <v xml:space="preserve"> </v>
      </c>
      <c r="DG28" s="1301"/>
      <c r="DH28" s="1301"/>
      <c r="DI28" s="1301"/>
      <c r="DJ28" s="1301"/>
      <c r="DK28" s="1301"/>
      <c r="DL28" s="1301" t="str">
        <f>MID(SUVAHAVUJ!AF142,7,1)</f>
        <v xml:space="preserve"> </v>
      </c>
      <c r="DM28" s="1301"/>
      <c r="DN28" s="1301"/>
      <c r="DO28" s="1301"/>
      <c r="DP28" s="1301"/>
      <c r="DQ28" s="1301"/>
      <c r="DR28" s="1301" t="str">
        <f>MID(SUVAHAVUJ!AF142,8,1)</f>
        <v xml:space="preserve"> </v>
      </c>
      <c r="DS28" s="1301"/>
      <c r="DT28" s="1301"/>
      <c r="DU28" s="1301"/>
      <c r="DV28" s="1301"/>
      <c r="DW28" s="1434" t="str">
        <f>MID(SUVAHAVUJ!AF142,9,1)</f>
        <v xml:space="preserve"> </v>
      </c>
      <c r="DX28" s="1434"/>
      <c r="DY28" s="1434"/>
      <c r="DZ28" s="1434"/>
      <c r="EA28" s="1434"/>
      <c r="EB28" s="1434"/>
      <c r="EC28" s="1434" t="str">
        <f>MID(SUVAHAVUJ!AF142,10,1)</f>
        <v xml:space="preserve"> </v>
      </c>
      <c r="ED28" s="1434"/>
      <c r="EE28" s="1434"/>
      <c r="EF28" s="1434"/>
      <c r="EG28" s="1434"/>
      <c r="EH28" s="1301" t="str">
        <f>MID(SUVAHAVUJ!AF142,11,1)</f>
        <v>0</v>
      </c>
      <c r="EI28" s="1301"/>
      <c r="EJ28" s="1301"/>
      <c r="EK28" s="1301"/>
      <c r="EL28" s="1301"/>
      <c r="EM28" s="1304"/>
      <c r="EN28" s="486"/>
      <c r="EO28" s="487"/>
      <c r="EP28" s="1301" t="str">
        <f>MID(SUVAHAVUJ!AG142,1,1)</f>
        <v xml:space="preserve"> </v>
      </c>
      <c r="EQ28" s="1301"/>
      <c r="ER28" s="1301"/>
      <c r="ES28" s="1301"/>
      <c r="ET28" s="1301"/>
      <c r="EU28" s="1301"/>
      <c r="EV28" s="1301" t="str">
        <f>MID(SUVAHAVUJ!AG142,2,1)</f>
        <v xml:space="preserve"> </v>
      </c>
      <c r="EW28" s="1301"/>
      <c r="EX28" s="1301"/>
      <c r="EY28" s="1301"/>
      <c r="EZ28" s="1301"/>
      <c r="FA28" s="1301" t="str">
        <f>MID(SUVAHAVUJ!AG142,3,1)</f>
        <v xml:space="preserve"> </v>
      </c>
      <c r="FB28" s="1301"/>
      <c r="FC28" s="1301"/>
      <c r="FD28" s="1301"/>
      <c r="FE28" s="1301"/>
      <c r="FF28" s="1301"/>
      <c r="FG28" s="1301" t="str">
        <f>MID(SUVAHAVUJ!AG142,4,1)</f>
        <v xml:space="preserve"> </v>
      </c>
      <c r="FH28" s="1301"/>
      <c r="FI28" s="1301"/>
      <c r="FJ28" s="1301"/>
      <c r="FK28" s="1301"/>
      <c r="FL28" s="1302" t="str">
        <f>MID(SUVAHAVUJ!AG142,5,1)</f>
        <v xml:space="preserve"> </v>
      </c>
      <c r="FM28" s="1302"/>
      <c r="FN28" s="1302"/>
      <c r="FO28" s="1302"/>
      <c r="FP28" s="1302"/>
      <c r="FQ28" s="1302"/>
      <c r="FR28" s="1302" t="str">
        <f>MID(SUVAHAVUJ!AG142,6,1)</f>
        <v xml:space="preserve"> </v>
      </c>
      <c r="FS28" s="1302"/>
      <c r="FT28" s="1302"/>
      <c r="FU28" s="1302"/>
      <c r="FV28" s="1302"/>
      <c r="FW28" s="1432" t="str">
        <f>MID(SUVAHAVUJ!AG142,7,1)</f>
        <v xml:space="preserve"> </v>
      </c>
      <c r="FX28" s="1432"/>
      <c r="FY28" s="1432"/>
      <c r="FZ28" s="1432"/>
      <c r="GA28" s="1432"/>
      <c r="GB28" s="1432"/>
      <c r="GC28" s="1432" t="str">
        <f>MID(SUVAHAVUJ!AG142,8,1)</f>
        <v xml:space="preserve"> </v>
      </c>
      <c r="GD28" s="1432"/>
      <c r="GE28" s="1432"/>
      <c r="GF28" s="1432"/>
      <c r="GG28" s="1432"/>
      <c r="GH28" s="1432" t="str">
        <f>MID(SUVAHAVUJ!AG142,9,1)</f>
        <v xml:space="preserve"> </v>
      </c>
      <c r="GI28" s="1432"/>
      <c r="GJ28" s="1432"/>
      <c r="GK28" s="1432"/>
      <c r="GL28" s="1432"/>
      <c r="GM28" s="1432"/>
      <c r="GN28" s="1432" t="str">
        <f>MID(SUVAHAVUJ!AG142,10,1)</f>
        <v xml:space="preserve"> </v>
      </c>
      <c r="GO28" s="1432"/>
      <c r="GP28" s="1432"/>
      <c r="GQ28" s="1432"/>
      <c r="GR28" s="1432"/>
      <c r="GS28" s="1432" t="str">
        <f>MID(SUVAHAVUJ!AG142,11,1)</f>
        <v>0</v>
      </c>
      <c r="GT28" s="1432"/>
      <c r="GU28" s="1432"/>
      <c r="GV28" s="1432"/>
      <c r="GW28" s="1433"/>
    </row>
    <row r="29" spans="1:205" ht="24" customHeight="1" x14ac:dyDescent="0.2">
      <c r="A29" s="191"/>
      <c r="B29" s="1458" t="s">
        <v>1855</v>
      </c>
      <c r="C29" s="1459"/>
      <c r="D29" s="1459"/>
      <c r="E29" s="1459"/>
      <c r="F29" s="1459"/>
      <c r="G29" s="1459"/>
      <c r="H29" s="1459"/>
      <c r="I29" s="1459"/>
      <c r="J29" s="1459"/>
      <c r="K29" s="1460"/>
      <c r="L29" s="1486" t="s">
        <v>3312</v>
      </c>
      <c r="M29" s="1487"/>
      <c r="N29" s="1487"/>
      <c r="O29" s="1487"/>
      <c r="P29" s="1487"/>
      <c r="Q29" s="1487"/>
      <c r="R29" s="1487"/>
      <c r="S29" s="1487"/>
      <c r="T29" s="1487"/>
      <c r="U29" s="1487"/>
      <c r="V29" s="1487"/>
      <c r="W29" s="1487"/>
      <c r="X29" s="1487"/>
      <c r="Y29" s="1487"/>
      <c r="Z29" s="1487"/>
      <c r="AA29" s="1487"/>
      <c r="AB29" s="1487"/>
      <c r="AC29" s="1487"/>
      <c r="AD29" s="1487"/>
      <c r="AE29" s="1487"/>
      <c r="AF29" s="1487"/>
      <c r="AG29" s="1487"/>
      <c r="AH29" s="1487"/>
      <c r="AI29" s="1487"/>
      <c r="AJ29" s="1487"/>
      <c r="AK29" s="1487"/>
      <c r="AL29" s="1487"/>
      <c r="AM29" s="1487"/>
      <c r="AN29" s="1487"/>
      <c r="AO29" s="1487"/>
      <c r="AP29" s="1487"/>
      <c r="AQ29" s="1487"/>
      <c r="AR29" s="1487"/>
      <c r="AS29" s="1487"/>
      <c r="AT29" s="1487"/>
      <c r="AU29" s="1487"/>
      <c r="AV29" s="1487"/>
      <c r="AW29" s="1487"/>
      <c r="AX29" s="1487"/>
      <c r="AY29" s="1487"/>
      <c r="AZ29" s="1487"/>
      <c r="BA29" s="1487"/>
      <c r="BB29" s="1487"/>
      <c r="BC29" s="1487"/>
      <c r="BD29" s="1487"/>
      <c r="BE29" s="1487"/>
      <c r="BF29" s="1487"/>
      <c r="BG29" s="1487"/>
      <c r="BH29" s="1487"/>
      <c r="BI29" s="1487"/>
      <c r="BJ29" s="1487"/>
      <c r="BK29" s="1487"/>
      <c r="BL29" s="1487"/>
      <c r="BM29" s="1487"/>
      <c r="BN29" s="1487"/>
      <c r="BO29" s="1487"/>
      <c r="BP29" s="1487"/>
      <c r="BQ29" s="1487"/>
      <c r="BR29" s="1487"/>
      <c r="BS29" s="1487"/>
      <c r="BT29" s="1487"/>
      <c r="BU29" s="1487"/>
      <c r="BV29" s="1487"/>
      <c r="BW29" s="1455" t="s">
        <v>2241</v>
      </c>
      <c r="BX29" s="1456"/>
      <c r="BY29" s="1456"/>
      <c r="BZ29" s="1456"/>
      <c r="CA29" s="1456"/>
      <c r="CB29" s="1456"/>
      <c r="CC29" s="1456" t="str">
        <f>MID(SUVAHAVUJ!AF69,6,1)</f>
        <v xml:space="preserve"> </v>
      </c>
      <c r="CD29" s="1457"/>
      <c r="CE29" s="1301" t="str">
        <f>MID(SUVAHAVUJ!AF143,1,1)</f>
        <v xml:space="preserve"> </v>
      </c>
      <c r="CF29" s="1301"/>
      <c r="CG29" s="1301"/>
      <c r="CH29" s="1301"/>
      <c r="CI29" s="1301"/>
      <c r="CJ29" s="1301" t="str">
        <f>MID(SUVAHAVUJ!AF143,2,1)</f>
        <v xml:space="preserve"> </v>
      </c>
      <c r="CK29" s="1301"/>
      <c r="CL29" s="1301"/>
      <c r="CM29" s="1301"/>
      <c r="CN29" s="1301"/>
      <c r="CO29" s="1301"/>
      <c r="CP29" s="1301" t="str">
        <f>MID(SUVAHAVUJ!AF143,3,1)</f>
        <v xml:space="preserve"> </v>
      </c>
      <c r="CQ29" s="1301"/>
      <c r="CR29" s="1301"/>
      <c r="CS29" s="1301"/>
      <c r="CT29" s="1301"/>
      <c r="CU29" s="1301" t="str">
        <f>MID(SUVAHAVUJ!AF143,4,1)</f>
        <v xml:space="preserve"> </v>
      </c>
      <c r="CV29" s="1301"/>
      <c r="CW29" s="1301"/>
      <c r="CX29" s="1301"/>
      <c r="CY29" s="1301"/>
      <c r="CZ29" s="1301"/>
      <c r="DA29" s="1301" t="str">
        <f>MID(SUVAHAVUJ!AF143,5,1)</f>
        <v xml:space="preserve"> </v>
      </c>
      <c r="DB29" s="1301"/>
      <c r="DC29" s="1301"/>
      <c r="DD29" s="1301"/>
      <c r="DE29" s="1301"/>
      <c r="DF29" s="1301" t="str">
        <f>MID(SUVAHAVUJ!AF143,6,1)</f>
        <v xml:space="preserve"> </v>
      </c>
      <c r="DG29" s="1301"/>
      <c r="DH29" s="1301"/>
      <c r="DI29" s="1301"/>
      <c r="DJ29" s="1301"/>
      <c r="DK29" s="1301"/>
      <c r="DL29" s="1301" t="str">
        <f>MID(SUVAHAVUJ!AF143,7,1)</f>
        <v xml:space="preserve"> </v>
      </c>
      <c r="DM29" s="1301"/>
      <c r="DN29" s="1301"/>
      <c r="DO29" s="1301"/>
      <c r="DP29" s="1301"/>
      <c r="DQ29" s="1301"/>
      <c r="DR29" s="1301" t="str">
        <f>MID(SUVAHAVUJ!AF143,8,1)</f>
        <v xml:space="preserve"> </v>
      </c>
      <c r="DS29" s="1301"/>
      <c r="DT29" s="1301"/>
      <c r="DU29" s="1301"/>
      <c r="DV29" s="1301"/>
      <c r="DW29" s="1434" t="str">
        <f>MID(SUVAHAVUJ!AF143,9,1)</f>
        <v xml:space="preserve"> </v>
      </c>
      <c r="DX29" s="1434"/>
      <c r="DY29" s="1434"/>
      <c r="DZ29" s="1434"/>
      <c r="EA29" s="1434"/>
      <c r="EB29" s="1434"/>
      <c r="EC29" s="1434" t="str">
        <f>MID(SUVAHAVUJ!AF143,10,1)</f>
        <v xml:space="preserve"> </v>
      </c>
      <c r="ED29" s="1434"/>
      <c r="EE29" s="1434"/>
      <c r="EF29" s="1434"/>
      <c r="EG29" s="1434"/>
      <c r="EH29" s="1301" t="str">
        <f>MID(SUVAHAVUJ!AF143,11,1)</f>
        <v>0</v>
      </c>
      <c r="EI29" s="1301"/>
      <c r="EJ29" s="1301"/>
      <c r="EK29" s="1301"/>
      <c r="EL29" s="1301"/>
      <c r="EM29" s="1304"/>
      <c r="EN29" s="486"/>
      <c r="EO29" s="487"/>
      <c r="EP29" s="1301" t="str">
        <f>MID(SUVAHAVUJ!AG143,1,1)</f>
        <v xml:space="preserve"> </v>
      </c>
      <c r="EQ29" s="1301"/>
      <c r="ER29" s="1301"/>
      <c r="ES29" s="1301"/>
      <c r="ET29" s="1301"/>
      <c r="EU29" s="1301"/>
      <c r="EV29" s="1301" t="str">
        <f>MID(SUVAHAVUJ!AG143,2,1)</f>
        <v xml:space="preserve"> </v>
      </c>
      <c r="EW29" s="1301"/>
      <c r="EX29" s="1301"/>
      <c r="EY29" s="1301"/>
      <c r="EZ29" s="1301"/>
      <c r="FA29" s="1301" t="str">
        <f>MID(SUVAHAVUJ!AG143,3,1)</f>
        <v xml:space="preserve"> </v>
      </c>
      <c r="FB29" s="1301"/>
      <c r="FC29" s="1301"/>
      <c r="FD29" s="1301"/>
      <c r="FE29" s="1301"/>
      <c r="FF29" s="1301"/>
      <c r="FG29" s="1301" t="str">
        <f>MID(SUVAHAVUJ!AG143,4,1)</f>
        <v xml:space="preserve"> </v>
      </c>
      <c r="FH29" s="1301"/>
      <c r="FI29" s="1301"/>
      <c r="FJ29" s="1301"/>
      <c r="FK29" s="1301"/>
      <c r="FL29" s="1302" t="str">
        <f>MID(SUVAHAVUJ!AG143,5,1)</f>
        <v xml:space="preserve"> </v>
      </c>
      <c r="FM29" s="1302"/>
      <c r="FN29" s="1302"/>
      <c r="FO29" s="1302"/>
      <c r="FP29" s="1302"/>
      <c r="FQ29" s="1302"/>
      <c r="FR29" s="1302" t="str">
        <f>MID(SUVAHAVUJ!AG143,6,1)</f>
        <v xml:space="preserve"> </v>
      </c>
      <c r="FS29" s="1302"/>
      <c r="FT29" s="1302"/>
      <c r="FU29" s="1302"/>
      <c r="FV29" s="1302"/>
      <c r="FW29" s="1432" t="str">
        <f>MID(SUVAHAVUJ!AG143,7,1)</f>
        <v xml:space="preserve"> </v>
      </c>
      <c r="FX29" s="1432"/>
      <c r="FY29" s="1432"/>
      <c r="FZ29" s="1432"/>
      <c r="GA29" s="1432"/>
      <c r="GB29" s="1432"/>
      <c r="GC29" s="1432" t="str">
        <f>MID(SUVAHAVUJ!AG143,8,1)</f>
        <v xml:space="preserve"> </v>
      </c>
      <c r="GD29" s="1432"/>
      <c r="GE29" s="1432"/>
      <c r="GF29" s="1432"/>
      <c r="GG29" s="1432"/>
      <c r="GH29" s="1432" t="str">
        <f>MID(SUVAHAVUJ!AG143,9,1)</f>
        <v>5</v>
      </c>
      <c r="GI29" s="1432"/>
      <c r="GJ29" s="1432"/>
      <c r="GK29" s="1432"/>
      <c r="GL29" s="1432"/>
      <c r="GM29" s="1432"/>
      <c r="GN29" s="1432" t="str">
        <f>MID(SUVAHAVUJ!AG143,10,1)</f>
        <v>6</v>
      </c>
      <c r="GO29" s="1432"/>
      <c r="GP29" s="1432"/>
      <c r="GQ29" s="1432"/>
      <c r="GR29" s="1432"/>
      <c r="GS29" s="1432" t="str">
        <f>MID(SUVAHAVUJ!AG143,11,1)</f>
        <v>4</v>
      </c>
      <c r="GT29" s="1432"/>
      <c r="GU29" s="1432"/>
      <c r="GV29" s="1432"/>
      <c r="GW29" s="1433"/>
    </row>
    <row r="30" spans="1:205" s="142" customFormat="1" ht="24" customHeight="1" x14ac:dyDescent="0.2">
      <c r="A30" s="488"/>
      <c r="B30" s="1461" t="s">
        <v>2578</v>
      </c>
      <c r="C30" s="1462"/>
      <c r="D30" s="1462"/>
      <c r="E30" s="1462"/>
      <c r="F30" s="1462"/>
      <c r="G30" s="1462"/>
      <c r="H30" s="1462"/>
      <c r="I30" s="1462"/>
      <c r="J30" s="1462"/>
      <c r="K30" s="1463"/>
      <c r="L30" s="1488" t="s">
        <v>3313</v>
      </c>
      <c r="M30" s="1489"/>
      <c r="N30" s="1489"/>
      <c r="O30" s="1489"/>
      <c r="P30" s="1489"/>
      <c r="Q30" s="1489"/>
      <c r="R30" s="1489"/>
      <c r="S30" s="1489"/>
      <c r="T30" s="1489"/>
      <c r="U30" s="1489"/>
      <c r="V30" s="1489"/>
      <c r="W30" s="1489"/>
      <c r="X30" s="1489"/>
      <c r="Y30" s="1489"/>
      <c r="Z30" s="1489"/>
      <c r="AA30" s="1489"/>
      <c r="AB30" s="1489"/>
      <c r="AC30" s="1489"/>
      <c r="AD30" s="1489"/>
      <c r="AE30" s="1489"/>
      <c r="AF30" s="1489"/>
      <c r="AG30" s="1489"/>
      <c r="AH30" s="1489"/>
      <c r="AI30" s="1489"/>
      <c r="AJ30" s="1489"/>
      <c r="AK30" s="1489"/>
      <c r="AL30" s="1489"/>
      <c r="AM30" s="1489"/>
      <c r="AN30" s="1489"/>
      <c r="AO30" s="1489"/>
      <c r="AP30" s="1489"/>
      <c r="AQ30" s="1489"/>
      <c r="AR30" s="1489"/>
      <c r="AS30" s="1489"/>
      <c r="AT30" s="1489"/>
      <c r="AU30" s="1489"/>
      <c r="AV30" s="1489"/>
      <c r="AW30" s="1489"/>
      <c r="AX30" s="1489"/>
      <c r="AY30" s="1489"/>
      <c r="AZ30" s="1489"/>
      <c r="BA30" s="1489"/>
      <c r="BB30" s="1489"/>
      <c r="BC30" s="1489"/>
      <c r="BD30" s="1489"/>
      <c r="BE30" s="1489"/>
      <c r="BF30" s="1489"/>
      <c r="BG30" s="1489"/>
      <c r="BH30" s="1489"/>
      <c r="BI30" s="1489"/>
      <c r="BJ30" s="1489"/>
      <c r="BK30" s="1489"/>
      <c r="BL30" s="1489"/>
      <c r="BM30" s="1489"/>
      <c r="BN30" s="1489"/>
      <c r="BO30" s="1489"/>
      <c r="BP30" s="1489"/>
      <c r="BQ30" s="1489"/>
      <c r="BR30" s="1489"/>
      <c r="BS30" s="1489"/>
      <c r="BT30" s="1489"/>
      <c r="BU30" s="1489"/>
      <c r="BV30" s="1489"/>
      <c r="BW30" s="1466" t="s">
        <v>2242</v>
      </c>
      <c r="BX30" s="1467"/>
      <c r="BY30" s="1467"/>
      <c r="BZ30" s="1467"/>
      <c r="CA30" s="1467"/>
      <c r="CB30" s="1467"/>
      <c r="CC30" s="1467" t="str">
        <f>MID(SUVAHAVUJ!AD70,6,1)</f>
        <v xml:space="preserve"> </v>
      </c>
      <c r="CD30" s="1468"/>
      <c r="CE30" s="1301" t="str">
        <f>MID(SUVAHAVUJ!AF144,1,1)</f>
        <v xml:space="preserve"> </v>
      </c>
      <c r="CF30" s="1301"/>
      <c r="CG30" s="1301"/>
      <c r="CH30" s="1301"/>
      <c r="CI30" s="1301"/>
      <c r="CJ30" s="1301" t="str">
        <f>MID(SUVAHAVUJ!AF144,2,1)</f>
        <v xml:space="preserve"> </v>
      </c>
      <c r="CK30" s="1301"/>
      <c r="CL30" s="1301"/>
      <c r="CM30" s="1301"/>
      <c r="CN30" s="1301"/>
      <c r="CO30" s="1301"/>
      <c r="CP30" s="1301" t="str">
        <f>MID(SUVAHAVUJ!AF144,3,1)</f>
        <v xml:space="preserve"> </v>
      </c>
      <c r="CQ30" s="1301"/>
      <c r="CR30" s="1301"/>
      <c r="CS30" s="1301"/>
      <c r="CT30" s="1301"/>
      <c r="CU30" s="1301" t="str">
        <f>MID(SUVAHAVUJ!AF144,4,1)</f>
        <v xml:space="preserve"> </v>
      </c>
      <c r="CV30" s="1301"/>
      <c r="CW30" s="1301"/>
      <c r="CX30" s="1301"/>
      <c r="CY30" s="1301"/>
      <c r="CZ30" s="1301"/>
      <c r="DA30" s="1301" t="str">
        <f>MID(SUVAHAVUJ!AF144,5,1)</f>
        <v xml:space="preserve"> </v>
      </c>
      <c r="DB30" s="1301"/>
      <c r="DC30" s="1301"/>
      <c r="DD30" s="1301"/>
      <c r="DE30" s="1301"/>
      <c r="DF30" s="1301" t="str">
        <f>MID(SUVAHAVUJ!AF144,6,1)</f>
        <v xml:space="preserve"> </v>
      </c>
      <c r="DG30" s="1301"/>
      <c r="DH30" s="1301"/>
      <c r="DI30" s="1301"/>
      <c r="DJ30" s="1301"/>
      <c r="DK30" s="1301"/>
      <c r="DL30" s="1301" t="str">
        <f>MID(SUVAHAVUJ!AF144,7,1)</f>
        <v xml:space="preserve"> </v>
      </c>
      <c r="DM30" s="1301"/>
      <c r="DN30" s="1301"/>
      <c r="DO30" s="1301"/>
      <c r="DP30" s="1301"/>
      <c r="DQ30" s="1301"/>
      <c r="DR30" s="1301" t="str">
        <f>MID(SUVAHAVUJ!AF144,8,1)</f>
        <v xml:space="preserve"> </v>
      </c>
      <c r="DS30" s="1301"/>
      <c r="DT30" s="1301"/>
      <c r="DU30" s="1301"/>
      <c r="DV30" s="1301"/>
      <c r="DW30" s="1434" t="str">
        <f>MID(SUVAHAVUJ!AF144,9,1)</f>
        <v xml:space="preserve"> </v>
      </c>
      <c r="DX30" s="1434"/>
      <c r="DY30" s="1434"/>
      <c r="DZ30" s="1434"/>
      <c r="EA30" s="1434"/>
      <c r="EB30" s="1434"/>
      <c r="EC30" s="1434" t="str">
        <f>MID(SUVAHAVUJ!AF144,10,1)</f>
        <v xml:space="preserve"> </v>
      </c>
      <c r="ED30" s="1434"/>
      <c r="EE30" s="1434"/>
      <c r="EF30" s="1434"/>
      <c r="EG30" s="1434"/>
      <c r="EH30" s="1301" t="str">
        <f>MID(SUVAHAVUJ!AF144,11,1)</f>
        <v>0</v>
      </c>
      <c r="EI30" s="1301"/>
      <c r="EJ30" s="1301"/>
      <c r="EK30" s="1301"/>
      <c r="EL30" s="1301"/>
      <c r="EM30" s="1304"/>
      <c r="EN30" s="486"/>
      <c r="EO30" s="487"/>
      <c r="EP30" s="1301" t="str">
        <f>MID(SUVAHAVUJ!AG144,1,1)</f>
        <v xml:space="preserve"> </v>
      </c>
      <c r="EQ30" s="1301"/>
      <c r="ER30" s="1301"/>
      <c r="ES30" s="1301"/>
      <c r="ET30" s="1301"/>
      <c r="EU30" s="1301"/>
      <c r="EV30" s="1301" t="str">
        <f>MID(SUVAHAVUJ!AG144,2,1)</f>
        <v xml:space="preserve"> </v>
      </c>
      <c r="EW30" s="1301"/>
      <c r="EX30" s="1301"/>
      <c r="EY30" s="1301"/>
      <c r="EZ30" s="1301"/>
      <c r="FA30" s="1301" t="str">
        <f>MID(SUVAHAVUJ!AG144,3,1)</f>
        <v xml:space="preserve"> </v>
      </c>
      <c r="FB30" s="1301"/>
      <c r="FC30" s="1301"/>
      <c r="FD30" s="1301"/>
      <c r="FE30" s="1301"/>
      <c r="FF30" s="1301"/>
      <c r="FG30" s="1301" t="str">
        <f>MID(SUVAHAVUJ!AG144,4,1)</f>
        <v xml:space="preserve"> </v>
      </c>
      <c r="FH30" s="1301"/>
      <c r="FI30" s="1301"/>
      <c r="FJ30" s="1301"/>
      <c r="FK30" s="1301"/>
      <c r="FL30" s="1302" t="str">
        <f>MID(SUVAHAVUJ!AG144,5,1)</f>
        <v xml:space="preserve"> </v>
      </c>
      <c r="FM30" s="1302"/>
      <c r="FN30" s="1302"/>
      <c r="FO30" s="1302"/>
      <c r="FP30" s="1302"/>
      <c r="FQ30" s="1302"/>
      <c r="FR30" s="1302" t="str">
        <f>MID(SUVAHAVUJ!AG144,6,1)</f>
        <v xml:space="preserve"> </v>
      </c>
      <c r="FS30" s="1302"/>
      <c r="FT30" s="1302"/>
      <c r="FU30" s="1302"/>
      <c r="FV30" s="1302"/>
      <c r="FW30" s="1432" t="str">
        <f>MID(SUVAHAVUJ!AG144,7,1)</f>
        <v xml:space="preserve"> </v>
      </c>
      <c r="FX30" s="1432"/>
      <c r="FY30" s="1432"/>
      <c r="FZ30" s="1432"/>
      <c r="GA30" s="1432"/>
      <c r="GB30" s="1432"/>
      <c r="GC30" s="1432" t="str">
        <f>MID(SUVAHAVUJ!AG144,8,1)</f>
        <v xml:space="preserve"> </v>
      </c>
      <c r="GD30" s="1432"/>
      <c r="GE30" s="1432"/>
      <c r="GF30" s="1432"/>
      <c r="GG30" s="1432"/>
      <c r="GH30" s="1432" t="str">
        <f>MID(SUVAHAVUJ!AG144,9,1)</f>
        <v xml:space="preserve"> </v>
      </c>
      <c r="GI30" s="1432"/>
      <c r="GJ30" s="1432"/>
      <c r="GK30" s="1432"/>
      <c r="GL30" s="1432"/>
      <c r="GM30" s="1432"/>
      <c r="GN30" s="1432" t="str">
        <f>MID(SUVAHAVUJ!AG144,10,1)</f>
        <v xml:space="preserve"> </v>
      </c>
      <c r="GO30" s="1432"/>
      <c r="GP30" s="1432"/>
      <c r="GQ30" s="1432"/>
      <c r="GR30" s="1432"/>
      <c r="GS30" s="1432" t="str">
        <f>MID(SUVAHAVUJ!AG144,11,1)</f>
        <v>0</v>
      </c>
      <c r="GT30" s="1432"/>
      <c r="GU30" s="1432"/>
      <c r="GV30" s="1432"/>
      <c r="GW30" s="1433"/>
    </row>
    <row r="31" spans="1:205" ht="24" customHeight="1" x14ac:dyDescent="0.2">
      <c r="A31" s="191"/>
      <c r="B31" s="1461" t="s">
        <v>2369</v>
      </c>
      <c r="C31" s="1462"/>
      <c r="D31" s="1462"/>
      <c r="E31" s="1462"/>
      <c r="F31" s="1462"/>
      <c r="G31" s="1462"/>
      <c r="H31" s="1462"/>
      <c r="I31" s="1462"/>
      <c r="J31" s="1462"/>
      <c r="K31" s="1463"/>
      <c r="L31" s="1488" t="s">
        <v>3314</v>
      </c>
      <c r="M31" s="1489"/>
      <c r="N31" s="1489"/>
      <c r="O31" s="1489"/>
      <c r="P31" s="1489"/>
      <c r="Q31" s="1489"/>
      <c r="R31" s="1489"/>
      <c r="S31" s="1489"/>
      <c r="T31" s="1489"/>
      <c r="U31" s="1489"/>
      <c r="V31" s="1489"/>
      <c r="W31" s="1489"/>
      <c r="X31" s="1489"/>
      <c r="Y31" s="1489"/>
      <c r="Z31" s="1489"/>
      <c r="AA31" s="1489"/>
      <c r="AB31" s="1489"/>
      <c r="AC31" s="1489"/>
      <c r="AD31" s="1489"/>
      <c r="AE31" s="1489"/>
      <c r="AF31" s="1489"/>
      <c r="AG31" s="1489"/>
      <c r="AH31" s="1489"/>
      <c r="AI31" s="1489"/>
      <c r="AJ31" s="1489"/>
      <c r="AK31" s="1489"/>
      <c r="AL31" s="1489"/>
      <c r="AM31" s="1489"/>
      <c r="AN31" s="1489"/>
      <c r="AO31" s="1489"/>
      <c r="AP31" s="1489"/>
      <c r="AQ31" s="1489"/>
      <c r="AR31" s="1489"/>
      <c r="AS31" s="1489"/>
      <c r="AT31" s="1489"/>
      <c r="AU31" s="1489"/>
      <c r="AV31" s="1489"/>
      <c r="AW31" s="1489"/>
      <c r="AX31" s="1489"/>
      <c r="AY31" s="1489"/>
      <c r="AZ31" s="1489"/>
      <c r="BA31" s="1489"/>
      <c r="BB31" s="1489"/>
      <c r="BC31" s="1489"/>
      <c r="BD31" s="1489"/>
      <c r="BE31" s="1489"/>
      <c r="BF31" s="1489"/>
      <c r="BG31" s="1489"/>
      <c r="BH31" s="1489"/>
      <c r="BI31" s="1489"/>
      <c r="BJ31" s="1489"/>
      <c r="BK31" s="1489"/>
      <c r="BL31" s="1489"/>
      <c r="BM31" s="1489"/>
      <c r="BN31" s="1489"/>
      <c r="BO31" s="1489"/>
      <c r="BP31" s="1489"/>
      <c r="BQ31" s="1489"/>
      <c r="BR31" s="1489"/>
      <c r="BS31" s="1489"/>
      <c r="BT31" s="1489"/>
      <c r="BU31" s="1489"/>
      <c r="BV31" s="1489"/>
      <c r="BW31" s="1466" t="s">
        <v>2243</v>
      </c>
      <c r="BX31" s="1467"/>
      <c r="BY31" s="1467"/>
      <c r="BZ31" s="1467"/>
      <c r="CA31" s="1467"/>
      <c r="CB31" s="1467"/>
      <c r="CC31" s="1467" t="str">
        <f>MID(SUVAHAVUJ!AF70,6,1)</f>
        <v xml:space="preserve"> </v>
      </c>
      <c r="CD31" s="1468"/>
      <c r="CE31" s="1301" t="str">
        <f>MID(SUVAHAVUJ!AF145,1,1)</f>
        <v xml:space="preserve"> </v>
      </c>
      <c r="CF31" s="1301"/>
      <c r="CG31" s="1301"/>
      <c r="CH31" s="1301"/>
      <c r="CI31" s="1301"/>
      <c r="CJ31" s="1301" t="str">
        <f>MID(SUVAHAVUJ!AF145,2,1)</f>
        <v xml:space="preserve"> </v>
      </c>
      <c r="CK31" s="1301"/>
      <c r="CL31" s="1301"/>
      <c r="CM31" s="1301"/>
      <c r="CN31" s="1301"/>
      <c r="CO31" s="1301"/>
      <c r="CP31" s="1301" t="str">
        <f>MID(SUVAHAVUJ!AF145,3,1)</f>
        <v xml:space="preserve"> </v>
      </c>
      <c r="CQ31" s="1301"/>
      <c r="CR31" s="1301"/>
      <c r="CS31" s="1301"/>
      <c r="CT31" s="1301"/>
      <c r="CU31" s="1301" t="str">
        <f>MID(SUVAHAVUJ!AF145,4,1)</f>
        <v xml:space="preserve"> </v>
      </c>
      <c r="CV31" s="1301"/>
      <c r="CW31" s="1301"/>
      <c r="CX31" s="1301"/>
      <c r="CY31" s="1301"/>
      <c r="CZ31" s="1301"/>
      <c r="DA31" s="1301" t="str">
        <f>MID(SUVAHAVUJ!AF145,5,1)</f>
        <v xml:space="preserve"> </v>
      </c>
      <c r="DB31" s="1301"/>
      <c r="DC31" s="1301"/>
      <c r="DD31" s="1301"/>
      <c r="DE31" s="1301"/>
      <c r="DF31" s="1301" t="str">
        <f>MID(SUVAHAVUJ!AF145,6,1)</f>
        <v xml:space="preserve"> </v>
      </c>
      <c r="DG31" s="1301"/>
      <c r="DH31" s="1301"/>
      <c r="DI31" s="1301"/>
      <c r="DJ31" s="1301"/>
      <c r="DK31" s="1301"/>
      <c r="DL31" s="1301" t="str">
        <f>MID(SUVAHAVUJ!AF145,7,1)</f>
        <v xml:space="preserve"> </v>
      </c>
      <c r="DM31" s="1301"/>
      <c r="DN31" s="1301"/>
      <c r="DO31" s="1301"/>
      <c r="DP31" s="1301"/>
      <c r="DQ31" s="1301"/>
      <c r="DR31" s="1301" t="str">
        <f>MID(SUVAHAVUJ!AF145,8,1)</f>
        <v xml:space="preserve"> </v>
      </c>
      <c r="DS31" s="1301"/>
      <c r="DT31" s="1301"/>
      <c r="DU31" s="1301"/>
      <c r="DV31" s="1301"/>
      <c r="DW31" s="1434" t="str">
        <f>MID(SUVAHAVUJ!AF145,9,1)</f>
        <v xml:space="preserve"> </v>
      </c>
      <c r="DX31" s="1434"/>
      <c r="DY31" s="1434"/>
      <c r="DZ31" s="1434"/>
      <c r="EA31" s="1434"/>
      <c r="EB31" s="1434"/>
      <c r="EC31" s="1434" t="str">
        <f>MID(SUVAHAVUJ!AF145,10,1)</f>
        <v xml:space="preserve"> </v>
      </c>
      <c r="ED31" s="1434"/>
      <c r="EE31" s="1434"/>
      <c r="EF31" s="1434"/>
      <c r="EG31" s="1434"/>
      <c r="EH31" s="1301" t="str">
        <f>MID(SUVAHAVUJ!AF145,11,1)</f>
        <v>0</v>
      </c>
      <c r="EI31" s="1301"/>
      <c r="EJ31" s="1301"/>
      <c r="EK31" s="1301"/>
      <c r="EL31" s="1301"/>
      <c r="EM31" s="1304"/>
      <c r="EN31" s="486"/>
      <c r="EO31" s="487"/>
      <c r="EP31" s="1301" t="str">
        <f>MID(SUVAHAVUJ!AG145,1,1)</f>
        <v xml:space="preserve"> </v>
      </c>
      <c r="EQ31" s="1301"/>
      <c r="ER31" s="1301"/>
      <c r="ES31" s="1301"/>
      <c r="ET31" s="1301"/>
      <c r="EU31" s="1301"/>
      <c r="EV31" s="1301" t="str">
        <f>MID(SUVAHAVUJ!AG145,2,1)</f>
        <v xml:space="preserve"> </v>
      </c>
      <c r="EW31" s="1301"/>
      <c r="EX31" s="1301"/>
      <c r="EY31" s="1301"/>
      <c r="EZ31" s="1301"/>
      <c r="FA31" s="1301" t="str">
        <f>MID(SUVAHAVUJ!AG145,3,1)</f>
        <v xml:space="preserve"> </v>
      </c>
      <c r="FB31" s="1301"/>
      <c r="FC31" s="1301"/>
      <c r="FD31" s="1301"/>
      <c r="FE31" s="1301"/>
      <c r="FF31" s="1301"/>
      <c r="FG31" s="1301" t="str">
        <f>MID(SUVAHAVUJ!AG145,4,1)</f>
        <v xml:space="preserve"> </v>
      </c>
      <c r="FH31" s="1301"/>
      <c r="FI31" s="1301"/>
      <c r="FJ31" s="1301"/>
      <c r="FK31" s="1301"/>
      <c r="FL31" s="1302" t="str">
        <f>MID(SUVAHAVUJ!AG145,5,1)</f>
        <v xml:space="preserve"> </v>
      </c>
      <c r="FM31" s="1302"/>
      <c r="FN31" s="1302"/>
      <c r="FO31" s="1302"/>
      <c r="FP31" s="1302"/>
      <c r="FQ31" s="1302"/>
      <c r="FR31" s="1302" t="str">
        <f>MID(SUVAHAVUJ!AG145,6,1)</f>
        <v xml:space="preserve"> </v>
      </c>
      <c r="FS31" s="1302"/>
      <c r="FT31" s="1302"/>
      <c r="FU31" s="1302"/>
      <c r="FV31" s="1302"/>
      <c r="FW31" s="1432" t="str">
        <f>MID(SUVAHAVUJ!AG145,7,1)</f>
        <v xml:space="preserve"> </v>
      </c>
      <c r="FX31" s="1432"/>
      <c r="FY31" s="1432"/>
      <c r="FZ31" s="1432"/>
      <c r="GA31" s="1432"/>
      <c r="GB31" s="1432"/>
      <c r="GC31" s="1432" t="str">
        <f>MID(SUVAHAVUJ!AG145,8,1)</f>
        <v xml:space="preserve"> </v>
      </c>
      <c r="GD31" s="1432"/>
      <c r="GE31" s="1432"/>
      <c r="GF31" s="1432"/>
      <c r="GG31" s="1432"/>
      <c r="GH31" s="1432" t="str">
        <f>MID(SUVAHAVUJ!AG145,9,1)</f>
        <v>5</v>
      </c>
      <c r="GI31" s="1432"/>
      <c r="GJ31" s="1432"/>
      <c r="GK31" s="1432"/>
      <c r="GL31" s="1432"/>
      <c r="GM31" s="1432"/>
      <c r="GN31" s="1432" t="str">
        <f>MID(SUVAHAVUJ!AG145,10,1)</f>
        <v>6</v>
      </c>
      <c r="GO31" s="1432"/>
      <c r="GP31" s="1432"/>
      <c r="GQ31" s="1432"/>
      <c r="GR31" s="1432"/>
      <c r="GS31" s="1432" t="str">
        <f>MID(SUVAHAVUJ!AG145,11,1)</f>
        <v>4</v>
      </c>
      <c r="GT31" s="1432"/>
      <c r="GU31" s="1432"/>
      <c r="GV31" s="1432"/>
      <c r="GW31" s="1433"/>
    </row>
    <row r="32" spans="1:205" s="142" customFormat="1" ht="24" customHeight="1" x14ac:dyDescent="0.2">
      <c r="A32" s="488"/>
      <c r="B32" s="1461" t="s">
        <v>2372</v>
      </c>
      <c r="C32" s="1462"/>
      <c r="D32" s="1462"/>
      <c r="E32" s="1462"/>
      <c r="F32" s="1462"/>
      <c r="G32" s="1462"/>
      <c r="H32" s="1462"/>
      <c r="I32" s="1462"/>
      <c r="J32" s="1462"/>
      <c r="K32" s="1463"/>
      <c r="L32" s="1488" t="s">
        <v>3315</v>
      </c>
      <c r="M32" s="1489"/>
      <c r="N32" s="1489"/>
      <c r="O32" s="1489"/>
      <c r="P32" s="1489"/>
      <c r="Q32" s="1489"/>
      <c r="R32" s="1489"/>
      <c r="S32" s="1489"/>
      <c r="T32" s="1489"/>
      <c r="U32" s="1489"/>
      <c r="V32" s="1489"/>
      <c r="W32" s="1489"/>
      <c r="X32" s="1489"/>
      <c r="Y32" s="1489"/>
      <c r="Z32" s="1489"/>
      <c r="AA32" s="1489"/>
      <c r="AB32" s="1489"/>
      <c r="AC32" s="1489"/>
      <c r="AD32" s="1489"/>
      <c r="AE32" s="1489"/>
      <c r="AF32" s="1489"/>
      <c r="AG32" s="1489"/>
      <c r="AH32" s="1489"/>
      <c r="AI32" s="1489"/>
      <c r="AJ32" s="1489"/>
      <c r="AK32" s="1489"/>
      <c r="AL32" s="1489"/>
      <c r="AM32" s="1489"/>
      <c r="AN32" s="1489"/>
      <c r="AO32" s="1489"/>
      <c r="AP32" s="1489"/>
      <c r="AQ32" s="1489"/>
      <c r="AR32" s="1489"/>
      <c r="AS32" s="1489"/>
      <c r="AT32" s="1489"/>
      <c r="AU32" s="1489"/>
      <c r="AV32" s="1489"/>
      <c r="AW32" s="1489"/>
      <c r="AX32" s="1489"/>
      <c r="AY32" s="1489"/>
      <c r="AZ32" s="1489"/>
      <c r="BA32" s="1489"/>
      <c r="BB32" s="1489"/>
      <c r="BC32" s="1489"/>
      <c r="BD32" s="1489"/>
      <c r="BE32" s="1489"/>
      <c r="BF32" s="1489"/>
      <c r="BG32" s="1489"/>
      <c r="BH32" s="1489"/>
      <c r="BI32" s="1489"/>
      <c r="BJ32" s="1489"/>
      <c r="BK32" s="1489"/>
      <c r="BL32" s="1489"/>
      <c r="BM32" s="1489"/>
      <c r="BN32" s="1489"/>
      <c r="BO32" s="1489"/>
      <c r="BP32" s="1489"/>
      <c r="BQ32" s="1489"/>
      <c r="BR32" s="1489"/>
      <c r="BS32" s="1489"/>
      <c r="BT32" s="1489"/>
      <c r="BU32" s="1489"/>
      <c r="BV32" s="1489"/>
      <c r="BW32" s="1466" t="s">
        <v>2244</v>
      </c>
      <c r="BX32" s="1467"/>
      <c r="BY32" s="1467"/>
      <c r="BZ32" s="1467"/>
      <c r="CA32" s="1467"/>
      <c r="CB32" s="1467"/>
      <c r="CC32" s="1467" t="str">
        <f>MID(SUVAHAVUJ!AD71,6,1)</f>
        <v xml:space="preserve"> </v>
      </c>
      <c r="CD32" s="1468"/>
      <c r="CE32" s="1301" t="str">
        <f>MID(SUVAHAVUJ!AF146,1,1)</f>
        <v xml:space="preserve"> </v>
      </c>
      <c r="CF32" s="1301"/>
      <c r="CG32" s="1301"/>
      <c r="CH32" s="1301"/>
      <c r="CI32" s="1301"/>
      <c r="CJ32" s="1301" t="str">
        <f>MID(SUVAHAVUJ!AF146,2,1)</f>
        <v xml:space="preserve"> </v>
      </c>
      <c r="CK32" s="1301"/>
      <c r="CL32" s="1301"/>
      <c r="CM32" s="1301"/>
      <c r="CN32" s="1301"/>
      <c r="CO32" s="1301"/>
      <c r="CP32" s="1301" t="str">
        <f>MID(SUVAHAVUJ!AF146,3,1)</f>
        <v xml:space="preserve"> </v>
      </c>
      <c r="CQ32" s="1301"/>
      <c r="CR32" s="1301"/>
      <c r="CS32" s="1301"/>
      <c r="CT32" s="1301"/>
      <c r="CU32" s="1301" t="str">
        <f>MID(SUVAHAVUJ!AF146,4,1)</f>
        <v xml:space="preserve"> </v>
      </c>
      <c r="CV32" s="1301"/>
      <c r="CW32" s="1301"/>
      <c r="CX32" s="1301"/>
      <c r="CY32" s="1301"/>
      <c r="CZ32" s="1301"/>
      <c r="DA32" s="1301" t="str">
        <f>MID(SUVAHAVUJ!AF146,5,1)</f>
        <v xml:space="preserve"> </v>
      </c>
      <c r="DB32" s="1301"/>
      <c r="DC32" s="1301"/>
      <c r="DD32" s="1301"/>
      <c r="DE32" s="1301"/>
      <c r="DF32" s="1301" t="str">
        <f>MID(SUVAHAVUJ!AF146,6,1)</f>
        <v xml:space="preserve"> </v>
      </c>
      <c r="DG32" s="1301"/>
      <c r="DH32" s="1301"/>
      <c r="DI32" s="1301"/>
      <c r="DJ32" s="1301"/>
      <c r="DK32" s="1301"/>
      <c r="DL32" s="1301" t="str">
        <f>MID(SUVAHAVUJ!AF146,7,1)</f>
        <v xml:space="preserve"> </v>
      </c>
      <c r="DM32" s="1301"/>
      <c r="DN32" s="1301"/>
      <c r="DO32" s="1301"/>
      <c r="DP32" s="1301"/>
      <c r="DQ32" s="1301"/>
      <c r="DR32" s="1301" t="str">
        <f>MID(SUVAHAVUJ!AF146,8,1)</f>
        <v xml:space="preserve"> </v>
      </c>
      <c r="DS32" s="1301"/>
      <c r="DT32" s="1301"/>
      <c r="DU32" s="1301"/>
      <c r="DV32" s="1301"/>
      <c r="DW32" s="1434" t="str">
        <f>MID(SUVAHAVUJ!AF146,9,1)</f>
        <v xml:space="preserve"> </v>
      </c>
      <c r="DX32" s="1434"/>
      <c r="DY32" s="1434"/>
      <c r="DZ32" s="1434"/>
      <c r="EA32" s="1434"/>
      <c r="EB32" s="1434"/>
      <c r="EC32" s="1434" t="str">
        <f>MID(SUVAHAVUJ!AF146,10,1)</f>
        <v xml:space="preserve"> </v>
      </c>
      <c r="ED32" s="1434"/>
      <c r="EE32" s="1434"/>
      <c r="EF32" s="1434"/>
      <c r="EG32" s="1434"/>
      <c r="EH32" s="1301" t="str">
        <f>MID(SUVAHAVUJ!AF146,11,1)</f>
        <v>0</v>
      </c>
      <c r="EI32" s="1301"/>
      <c r="EJ32" s="1301"/>
      <c r="EK32" s="1301"/>
      <c r="EL32" s="1301"/>
      <c r="EM32" s="1304"/>
      <c r="EN32" s="486"/>
      <c r="EO32" s="487"/>
      <c r="EP32" s="1301" t="str">
        <f>MID(SUVAHAVUJ!AG146,1,1)</f>
        <v xml:space="preserve"> </v>
      </c>
      <c r="EQ32" s="1301"/>
      <c r="ER32" s="1301"/>
      <c r="ES32" s="1301"/>
      <c r="ET32" s="1301"/>
      <c r="EU32" s="1301"/>
      <c r="EV32" s="1301" t="str">
        <f>MID(SUVAHAVUJ!AG146,2,1)</f>
        <v xml:space="preserve"> </v>
      </c>
      <c r="EW32" s="1301"/>
      <c r="EX32" s="1301"/>
      <c r="EY32" s="1301"/>
      <c r="EZ32" s="1301"/>
      <c r="FA32" s="1301" t="str">
        <f>MID(SUVAHAVUJ!AG146,3,1)</f>
        <v xml:space="preserve"> </v>
      </c>
      <c r="FB32" s="1301"/>
      <c r="FC32" s="1301"/>
      <c r="FD32" s="1301"/>
      <c r="FE32" s="1301"/>
      <c r="FF32" s="1301"/>
      <c r="FG32" s="1301" t="str">
        <f>MID(SUVAHAVUJ!AG146,4,1)</f>
        <v xml:space="preserve"> </v>
      </c>
      <c r="FH32" s="1301"/>
      <c r="FI32" s="1301"/>
      <c r="FJ32" s="1301"/>
      <c r="FK32" s="1301"/>
      <c r="FL32" s="1302" t="str">
        <f>MID(SUVAHAVUJ!AG146,5,1)</f>
        <v xml:space="preserve"> </v>
      </c>
      <c r="FM32" s="1302"/>
      <c r="FN32" s="1302"/>
      <c r="FO32" s="1302"/>
      <c r="FP32" s="1302"/>
      <c r="FQ32" s="1302"/>
      <c r="FR32" s="1302" t="str">
        <f>MID(SUVAHAVUJ!AG146,6,1)</f>
        <v xml:space="preserve"> </v>
      </c>
      <c r="FS32" s="1302"/>
      <c r="FT32" s="1302"/>
      <c r="FU32" s="1302"/>
      <c r="FV32" s="1302"/>
      <c r="FW32" s="1432" t="str">
        <f>MID(SUVAHAVUJ!AG146,7,1)</f>
        <v xml:space="preserve"> </v>
      </c>
      <c r="FX32" s="1432"/>
      <c r="FY32" s="1432"/>
      <c r="FZ32" s="1432"/>
      <c r="GA32" s="1432"/>
      <c r="GB32" s="1432"/>
      <c r="GC32" s="1432" t="str">
        <f>MID(SUVAHAVUJ!AG146,8,1)</f>
        <v xml:space="preserve"> </v>
      </c>
      <c r="GD32" s="1432"/>
      <c r="GE32" s="1432"/>
      <c r="GF32" s="1432"/>
      <c r="GG32" s="1432"/>
      <c r="GH32" s="1432" t="str">
        <f>MID(SUVAHAVUJ!AG146,9,1)</f>
        <v xml:space="preserve"> </v>
      </c>
      <c r="GI32" s="1432"/>
      <c r="GJ32" s="1432"/>
      <c r="GK32" s="1432"/>
      <c r="GL32" s="1432"/>
      <c r="GM32" s="1432"/>
      <c r="GN32" s="1432" t="str">
        <f>MID(SUVAHAVUJ!AG146,10,1)</f>
        <v xml:space="preserve"> </v>
      </c>
      <c r="GO32" s="1432"/>
      <c r="GP32" s="1432"/>
      <c r="GQ32" s="1432"/>
      <c r="GR32" s="1432"/>
      <c r="GS32" s="1432" t="str">
        <f>MID(SUVAHAVUJ!AG146,11,1)</f>
        <v>0</v>
      </c>
      <c r="GT32" s="1432"/>
      <c r="GU32" s="1432"/>
      <c r="GV32" s="1432"/>
      <c r="GW32" s="1433"/>
    </row>
    <row r="33" spans="1:205" ht="24" customHeight="1" x14ac:dyDescent="0.2">
      <c r="A33" s="191"/>
      <c r="B33" s="1461" t="s">
        <v>2375</v>
      </c>
      <c r="C33" s="1462"/>
      <c r="D33" s="1462"/>
      <c r="E33" s="1462"/>
      <c r="F33" s="1462"/>
      <c r="G33" s="1462"/>
      <c r="H33" s="1462"/>
      <c r="I33" s="1462"/>
      <c r="J33" s="1462"/>
      <c r="K33" s="1463"/>
      <c r="L33" s="1488" t="s">
        <v>3316</v>
      </c>
      <c r="M33" s="1489"/>
      <c r="N33" s="1489"/>
      <c r="O33" s="1489"/>
      <c r="P33" s="1489"/>
      <c r="Q33" s="1489"/>
      <c r="R33" s="1489"/>
      <c r="S33" s="1489"/>
      <c r="T33" s="1489"/>
      <c r="U33" s="1489"/>
      <c r="V33" s="1489"/>
      <c r="W33" s="1489"/>
      <c r="X33" s="1489"/>
      <c r="Y33" s="1489"/>
      <c r="Z33" s="1489"/>
      <c r="AA33" s="1489"/>
      <c r="AB33" s="1489"/>
      <c r="AC33" s="1489"/>
      <c r="AD33" s="1489"/>
      <c r="AE33" s="1489"/>
      <c r="AF33" s="1489"/>
      <c r="AG33" s="1489"/>
      <c r="AH33" s="1489"/>
      <c r="AI33" s="1489"/>
      <c r="AJ33" s="1489"/>
      <c r="AK33" s="1489"/>
      <c r="AL33" s="1489"/>
      <c r="AM33" s="1489"/>
      <c r="AN33" s="1489"/>
      <c r="AO33" s="1489"/>
      <c r="AP33" s="1489"/>
      <c r="AQ33" s="1489"/>
      <c r="AR33" s="1489"/>
      <c r="AS33" s="1489"/>
      <c r="AT33" s="1489"/>
      <c r="AU33" s="1489"/>
      <c r="AV33" s="1489"/>
      <c r="AW33" s="1489"/>
      <c r="AX33" s="1489"/>
      <c r="AY33" s="1489"/>
      <c r="AZ33" s="1489"/>
      <c r="BA33" s="1489"/>
      <c r="BB33" s="1489"/>
      <c r="BC33" s="1489"/>
      <c r="BD33" s="1489"/>
      <c r="BE33" s="1489"/>
      <c r="BF33" s="1489"/>
      <c r="BG33" s="1489"/>
      <c r="BH33" s="1489"/>
      <c r="BI33" s="1489"/>
      <c r="BJ33" s="1489"/>
      <c r="BK33" s="1489"/>
      <c r="BL33" s="1489"/>
      <c r="BM33" s="1489"/>
      <c r="BN33" s="1489"/>
      <c r="BO33" s="1489"/>
      <c r="BP33" s="1489"/>
      <c r="BQ33" s="1489"/>
      <c r="BR33" s="1489"/>
      <c r="BS33" s="1489"/>
      <c r="BT33" s="1489"/>
      <c r="BU33" s="1489"/>
      <c r="BV33" s="1489"/>
      <c r="BW33" s="1466" t="s">
        <v>2245</v>
      </c>
      <c r="BX33" s="1467"/>
      <c r="BY33" s="1467"/>
      <c r="BZ33" s="1467"/>
      <c r="CA33" s="1467"/>
      <c r="CB33" s="1467"/>
      <c r="CC33" s="1467" t="str">
        <f>MID(SUVAHAVUJ!AF71,6,1)</f>
        <v xml:space="preserve"> </v>
      </c>
      <c r="CD33" s="1468"/>
      <c r="CE33" s="1301" t="str">
        <f>MID(SUVAHAVUJ!AF147,1,1)</f>
        <v xml:space="preserve"> </v>
      </c>
      <c r="CF33" s="1301"/>
      <c r="CG33" s="1301"/>
      <c r="CH33" s="1301"/>
      <c r="CI33" s="1301"/>
      <c r="CJ33" s="1301" t="str">
        <f>MID(SUVAHAVUJ!AF147,2,1)</f>
        <v xml:space="preserve"> </v>
      </c>
      <c r="CK33" s="1301"/>
      <c r="CL33" s="1301"/>
      <c r="CM33" s="1301"/>
      <c r="CN33" s="1301"/>
      <c r="CO33" s="1301"/>
      <c r="CP33" s="1301" t="str">
        <f>MID(SUVAHAVUJ!AF147,3,1)</f>
        <v xml:space="preserve"> </v>
      </c>
      <c r="CQ33" s="1301"/>
      <c r="CR33" s="1301"/>
      <c r="CS33" s="1301"/>
      <c r="CT33" s="1301"/>
      <c r="CU33" s="1301" t="str">
        <f>MID(SUVAHAVUJ!AF147,4,1)</f>
        <v xml:space="preserve"> </v>
      </c>
      <c r="CV33" s="1301"/>
      <c r="CW33" s="1301"/>
      <c r="CX33" s="1301"/>
      <c r="CY33" s="1301"/>
      <c r="CZ33" s="1301"/>
      <c r="DA33" s="1301" t="str">
        <f>MID(SUVAHAVUJ!AF147,5,1)</f>
        <v xml:space="preserve"> </v>
      </c>
      <c r="DB33" s="1301"/>
      <c r="DC33" s="1301"/>
      <c r="DD33" s="1301"/>
      <c r="DE33" s="1301"/>
      <c r="DF33" s="1301" t="str">
        <f>MID(SUVAHAVUJ!AF147,6,1)</f>
        <v xml:space="preserve"> </v>
      </c>
      <c r="DG33" s="1301"/>
      <c r="DH33" s="1301"/>
      <c r="DI33" s="1301"/>
      <c r="DJ33" s="1301"/>
      <c r="DK33" s="1301"/>
      <c r="DL33" s="1301" t="str">
        <f>MID(SUVAHAVUJ!AF147,7,1)</f>
        <v xml:space="preserve"> </v>
      </c>
      <c r="DM33" s="1301"/>
      <c r="DN33" s="1301"/>
      <c r="DO33" s="1301"/>
      <c r="DP33" s="1301"/>
      <c r="DQ33" s="1301"/>
      <c r="DR33" s="1301" t="str">
        <f>MID(SUVAHAVUJ!AF147,8,1)</f>
        <v xml:space="preserve"> </v>
      </c>
      <c r="DS33" s="1301"/>
      <c r="DT33" s="1301"/>
      <c r="DU33" s="1301"/>
      <c r="DV33" s="1301"/>
      <c r="DW33" s="1434" t="str">
        <f>MID(SUVAHAVUJ!AF147,9,1)</f>
        <v xml:space="preserve"> </v>
      </c>
      <c r="DX33" s="1434"/>
      <c r="DY33" s="1434"/>
      <c r="DZ33" s="1434"/>
      <c r="EA33" s="1434"/>
      <c r="EB33" s="1434"/>
      <c r="EC33" s="1434" t="str">
        <f>MID(SUVAHAVUJ!AF147,10,1)</f>
        <v xml:space="preserve"> </v>
      </c>
      <c r="ED33" s="1434"/>
      <c r="EE33" s="1434"/>
      <c r="EF33" s="1434"/>
      <c r="EG33" s="1434"/>
      <c r="EH33" s="1301" t="str">
        <f>MID(SUVAHAVUJ!AF147,11,1)</f>
        <v>0</v>
      </c>
      <c r="EI33" s="1301"/>
      <c r="EJ33" s="1301"/>
      <c r="EK33" s="1301"/>
      <c r="EL33" s="1301"/>
      <c r="EM33" s="1304"/>
      <c r="EN33" s="486"/>
      <c r="EO33" s="487"/>
      <c r="EP33" s="1301" t="str">
        <f>MID(SUVAHAVUJ!AG147,1,1)</f>
        <v xml:space="preserve"> </v>
      </c>
      <c r="EQ33" s="1301"/>
      <c r="ER33" s="1301"/>
      <c r="ES33" s="1301"/>
      <c r="ET33" s="1301"/>
      <c r="EU33" s="1301"/>
      <c r="EV33" s="1301" t="str">
        <f>MID(SUVAHAVUJ!AG147,2,1)</f>
        <v xml:space="preserve"> </v>
      </c>
      <c r="EW33" s="1301"/>
      <c r="EX33" s="1301"/>
      <c r="EY33" s="1301"/>
      <c r="EZ33" s="1301"/>
      <c r="FA33" s="1301" t="str">
        <f>MID(SUVAHAVUJ!AG147,3,1)</f>
        <v xml:space="preserve"> </v>
      </c>
      <c r="FB33" s="1301"/>
      <c r="FC33" s="1301"/>
      <c r="FD33" s="1301"/>
      <c r="FE33" s="1301"/>
      <c r="FF33" s="1301"/>
      <c r="FG33" s="1301" t="str">
        <f>MID(SUVAHAVUJ!AG147,4,1)</f>
        <v xml:space="preserve"> </v>
      </c>
      <c r="FH33" s="1301"/>
      <c r="FI33" s="1301"/>
      <c r="FJ33" s="1301"/>
      <c r="FK33" s="1301"/>
      <c r="FL33" s="1302" t="str">
        <f>MID(SUVAHAVUJ!AG147,5,1)</f>
        <v xml:space="preserve"> </v>
      </c>
      <c r="FM33" s="1302"/>
      <c r="FN33" s="1302"/>
      <c r="FO33" s="1302"/>
      <c r="FP33" s="1302"/>
      <c r="FQ33" s="1302"/>
      <c r="FR33" s="1302" t="str">
        <f>MID(SUVAHAVUJ!AG147,6,1)</f>
        <v xml:space="preserve"> </v>
      </c>
      <c r="FS33" s="1302"/>
      <c r="FT33" s="1302"/>
      <c r="FU33" s="1302"/>
      <c r="FV33" s="1302"/>
      <c r="FW33" s="1432" t="str">
        <f>MID(SUVAHAVUJ!AG147,7,1)</f>
        <v xml:space="preserve"> </v>
      </c>
      <c r="FX33" s="1432"/>
      <c r="FY33" s="1432"/>
      <c r="FZ33" s="1432"/>
      <c r="GA33" s="1432"/>
      <c r="GB33" s="1432"/>
      <c r="GC33" s="1432" t="str">
        <f>MID(SUVAHAVUJ!AG147,8,1)</f>
        <v xml:space="preserve"> </v>
      </c>
      <c r="GD33" s="1432"/>
      <c r="GE33" s="1432"/>
      <c r="GF33" s="1432"/>
      <c r="GG33" s="1432"/>
      <c r="GH33" s="1432" t="str">
        <f>MID(SUVAHAVUJ!AG147,9,1)</f>
        <v xml:space="preserve"> </v>
      </c>
      <c r="GI33" s="1432"/>
      <c r="GJ33" s="1432"/>
      <c r="GK33" s="1432"/>
      <c r="GL33" s="1432"/>
      <c r="GM33" s="1432"/>
      <c r="GN33" s="1432" t="str">
        <f>MID(SUVAHAVUJ!AG147,10,1)</f>
        <v xml:space="preserve"> </v>
      </c>
      <c r="GO33" s="1432"/>
      <c r="GP33" s="1432"/>
      <c r="GQ33" s="1432"/>
      <c r="GR33" s="1432"/>
      <c r="GS33" s="1432" t="str">
        <f>MID(SUVAHAVUJ!AG147,11,1)</f>
        <v>0</v>
      </c>
      <c r="GT33" s="1432"/>
      <c r="GU33" s="1432"/>
      <c r="GV33" s="1432"/>
      <c r="GW33" s="1433"/>
    </row>
    <row r="34" spans="1:205" ht="12.75" customHeight="1" thickBot="1" x14ac:dyDescent="0.25">
      <c r="A34" s="489"/>
      <c r="B34" s="490"/>
      <c r="C34" s="490"/>
      <c r="D34" s="490"/>
      <c r="E34" s="490"/>
      <c r="F34" s="490"/>
      <c r="G34" s="490"/>
      <c r="H34" s="490"/>
      <c r="I34" s="490"/>
      <c r="J34" s="490"/>
      <c r="K34" s="490"/>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501"/>
      <c r="GR34" s="501"/>
      <c r="GS34" s="501"/>
      <c r="GT34" s="501"/>
      <c r="GU34" s="501"/>
      <c r="GV34" s="501"/>
      <c r="GW34" s="502"/>
    </row>
    <row r="35" spans="1:205" ht="9" customHeight="1" x14ac:dyDescent="0.2">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row>
    <row r="36" spans="1:205" ht="3.75" customHeight="1" x14ac:dyDescent="0.2">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142"/>
      <c r="GR36" s="142"/>
      <c r="GS36" s="142"/>
      <c r="GT36" s="142"/>
      <c r="GU36" s="142"/>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475"/>
      <c r="C2" s="476"/>
      <c r="D2" s="476"/>
      <c r="E2" s="476"/>
      <c r="F2" s="476"/>
      <c r="G2" s="476"/>
      <c r="H2" s="476"/>
      <c r="J2" s="1359" t="s">
        <v>3319</v>
      </c>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59"/>
      <c r="AJ2" s="1360"/>
      <c r="AK2" s="1336" t="s">
        <v>826</v>
      </c>
      <c r="AL2" s="1337"/>
      <c r="AM2" s="1337"/>
      <c r="AN2" s="1337"/>
      <c r="AO2" s="1337"/>
      <c r="AP2" s="1337"/>
      <c r="AQ2" s="1337"/>
      <c r="AR2" s="1337"/>
      <c r="AS2" s="496"/>
      <c r="AT2" s="1334" t="str">
        <f>'002'!$AT$2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34" t="str">
        <f>'002'!$DE$2</f>
        <v>31646751</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476"/>
      <c r="GR2" s="476"/>
      <c r="GS2" s="476"/>
      <c r="GT2" s="476"/>
      <c r="GU2" s="476"/>
      <c r="GV2" s="476"/>
      <c r="GW2" s="479"/>
    </row>
    <row r="3" spans="2:205" ht="3" customHeight="1" x14ac:dyDescent="0.2"/>
    <row r="4" spans="2:205" s="142" customFormat="1" ht="2.25" customHeight="1" x14ac:dyDescent="0.2">
      <c r="B4" s="480"/>
      <c r="C4" s="480"/>
      <c r="D4" s="480"/>
      <c r="E4" s="480"/>
      <c r="F4" s="480"/>
      <c r="G4" s="480"/>
      <c r="H4" s="480"/>
      <c r="I4" s="480"/>
      <c r="J4" s="480"/>
      <c r="K4" s="480"/>
      <c r="L4" s="481"/>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3"/>
      <c r="AR4" s="483"/>
      <c r="AS4" s="483"/>
      <c r="AT4" s="483"/>
      <c r="AU4" s="483"/>
      <c r="AV4" s="483"/>
      <c r="AW4" s="483"/>
      <c r="AX4" s="483"/>
      <c r="AY4" s="484"/>
      <c r="AZ4" s="485"/>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31"/>
      <c r="DJ4" s="484"/>
      <c r="DK4" s="485"/>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8"/>
      <c r="FP4" s="1428"/>
      <c r="FQ4" s="1428"/>
      <c r="FR4" s="1428"/>
      <c r="FS4" s="1429"/>
      <c r="FT4" s="1430"/>
      <c r="FU4" s="1430"/>
      <c r="FV4" s="1430"/>
      <c r="FW4" s="1430"/>
      <c r="FX4" s="1430"/>
      <c r="FY4" s="1430"/>
      <c r="FZ4" s="1430"/>
      <c r="GA4" s="1430"/>
      <c r="GB4" s="1430"/>
      <c r="GC4" s="1430"/>
      <c r="GD4" s="1430"/>
      <c r="GE4" s="1430"/>
      <c r="GF4" s="1430"/>
      <c r="GG4" s="1430"/>
      <c r="GH4" s="1430"/>
      <c r="GI4" s="1430"/>
      <c r="GJ4" s="1430"/>
      <c r="GK4" s="1430"/>
      <c r="GL4" s="1430"/>
      <c r="GM4" s="1430"/>
      <c r="GN4" s="1430"/>
      <c r="GO4" s="1430"/>
      <c r="GP4" s="1430"/>
      <c r="GQ4" s="1430"/>
      <c r="GR4" s="1430"/>
      <c r="GS4" s="1430"/>
      <c r="GT4" s="1430"/>
      <c r="GU4" s="1430"/>
      <c r="GV4" s="1430"/>
      <c r="GW4" s="1430"/>
    </row>
    <row r="5" spans="2:205" s="142" customFormat="1" ht="11.25" customHeight="1" x14ac:dyDescent="0.2">
      <c r="B5" s="1515" t="s">
        <v>3273</v>
      </c>
      <c r="C5" s="1515"/>
      <c r="D5" s="1515"/>
      <c r="E5" s="1515"/>
      <c r="F5" s="1515"/>
      <c r="G5" s="1515"/>
      <c r="H5" s="1515"/>
      <c r="I5" s="1515"/>
      <c r="J5" s="1515"/>
      <c r="K5" s="1515"/>
      <c r="L5" s="1516" t="s">
        <v>3320</v>
      </c>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6"/>
      <c r="BB5" s="1516"/>
      <c r="BC5" s="1516"/>
      <c r="BD5" s="1516"/>
      <c r="BE5" s="1516"/>
      <c r="BF5" s="1516"/>
      <c r="BG5" s="1516"/>
      <c r="BH5" s="1516"/>
      <c r="BI5" s="1516"/>
      <c r="BJ5" s="1516"/>
      <c r="BK5" s="1516"/>
      <c r="BL5" s="1516"/>
      <c r="BM5" s="1516"/>
      <c r="BN5" s="1516"/>
      <c r="BO5" s="1516"/>
      <c r="BP5" s="1516"/>
      <c r="BQ5" s="1516"/>
      <c r="BR5" s="1516"/>
      <c r="BS5" s="1516"/>
      <c r="BT5" s="1516"/>
      <c r="BU5" s="1516"/>
      <c r="BV5" s="1516"/>
      <c r="BW5" s="1517" t="s">
        <v>3274</v>
      </c>
      <c r="BX5" s="1517"/>
      <c r="BY5" s="1517"/>
      <c r="BZ5" s="1517"/>
      <c r="CA5" s="1517"/>
      <c r="CB5" s="1517"/>
      <c r="CC5" s="1517"/>
      <c r="CD5" s="1517"/>
      <c r="CE5" s="1518" t="s">
        <v>3009</v>
      </c>
      <c r="CF5" s="1518"/>
      <c r="CG5" s="1518"/>
      <c r="CH5" s="1518"/>
      <c r="CI5" s="1518"/>
      <c r="CJ5" s="1518"/>
      <c r="CK5" s="1518"/>
      <c r="CL5" s="1518"/>
      <c r="CM5" s="1518"/>
      <c r="CN5" s="1518"/>
      <c r="CO5" s="1518"/>
      <c r="CP5" s="1518"/>
      <c r="CQ5" s="1518"/>
      <c r="CR5" s="1518"/>
      <c r="CS5" s="1518"/>
      <c r="CT5" s="1518"/>
      <c r="CU5" s="1518"/>
      <c r="CV5" s="1518"/>
      <c r="CW5" s="1518"/>
      <c r="CX5" s="1518"/>
      <c r="CY5" s="1518"/>
      <c r="CZ5" s="1518"/>
      <c r="DA5" s="1518"/>
      <c r="DB5" s="1518"/>
      <c r="DC5" s="1518"/>
      <c r="DD5" s="1518"/>
      <c r="DE5" s="1518"/>
      <c r="DF5" s="1518"/>
      <c r="DG5" s="1518"/>
      <c r="DH5" s="1518"/>
      <c r="DI5" s="1518"/>
      <c r="DJ5" s="1518"/>
      <c r="DK5" s="1518"/>
      <c r="DL5" s="1518"/>
      <c r="DM5" s="1518"/>
      <c r="DN5" s="1518"/>
      <c r="DO5" s="1518"/>
      <c r="DP5" s="1518"/>
      <c r="DQ5" s="1518"/>
      <c r="DR5" s="1518"/>
      <c r="DS5" s="1518"/>
      <c r="DT5" s="1518"/>
      <c r="DU5" s="1518"/>
      <c r="DV5" s="1518"/>
      <c r="DW5" s="1518"/>
      <c r="DX5" s="1518"/>
      <c r="DY5" s="1518"/>
      <c r="DZ5" s="1518"/>
      <c r="EA5" s="1518"/>
      <c r="EB5" s="1518"/>
      <c r="EC5" s="1518"/>
      <c r="ED5" s="1518"/>
      <c r="EE5" s="1518"/>
      <c r="EF5" s="1518"/>
      <c r="EG5" s="1518"/>
      <c r="EH5" s="1518"/>
      <c r="EI5" s="1518"/>
      <c r="EJ5" s="1518"/>
      <c r="EK5" s="1518"/>
      <c r="EL5" s="1518"/>
      <c r="EM5" s="1518"/>
      <c r="EN5" s="1518"/>
      <c r="EO5" s="1518"/>
      <c r="EP5" s="1518"/>
      <c r="EQ5" s="1518"/>
      <c r="ER5" s="1518"/>
      <c r="ES5" s="1518"/>
      <c r="ET5" s="1518"/>
      <c r="EU5" s="1518"/>
      <c r="EV5" s="1518"/>
      <c r="EW5" s="1518"/>
      <c r="EX5" s="1518"/>
      <c r="EY5" s="1518"/>
      <c r="EZ5" s="1518"/>
      <c r="FA5" s="1518"/>
      <c r="FB5" s="1518"/>
      <c r="FC5" s="1518"/>
      <c r="FD5" s="1518"/>
      <c r="FE5" s="1518"/>
      <c r="FF5" s="1518"/>
      <c r="FG5" s="1518"/>
      <c r="FH5" s="1518"/>
      <c r="FI5" s="1518"/>
      <c r="FJ5" s="1518"/>
      <c r="FK5" s="1518"/>
      <c r="FL5" s="1518"/>
      <c r="FM5" s="1518"/>
      <c r="FN5" s="1518"/>
      <c r="FO5" s="1518"/>
      <c r="FP5" s="1518"/>
      <c r="FQ5" s="1518"/>
      <c r="FR5" s="1518"/>
      <c r="FS5" s="1518"/>
      <c r="FT5" s="1518"/>
      <c r="FU5" s="1518"/>
      <c r="FV5" s="1518"/>
      <c r="FW5" s="1518"/>
      <c r="FX5" s="1518"/>
      <c r="FY5" s="1518"/>
      <c r="FZ5" s="1518"/>
      <c r="GA5" s="1518"/>
      <c r="GB5" s="1518"/>
      <c r="GC5" s="1518"/>
      <c r="GD5" s="1518"/>
      <c r="GE5" s="1518"/>
      <c r="GF5" s="1518"/>
      <c r="GG5" s="1518"/>
      <c r="GH5" s="1518"/>
      <c r="GI5" s="1518"/>
      <c r="GJ5" s="1518"/>
      <c r="GK5" s="1518"/>
      <c r="GL5" s="1518"/>
      <c r="GM5" s="1518"/>
      <c r="GN5" s="1518"/>
      <c r="GO5" s="1518"/>
      <c r="GP5" s="1518"/>
      <c r="GQ5" s="1518"/>
      <c r="GR5" s="1518"/>
      <c r="GS5" s="1518"/>
      <c r="GT5" s="1518"/>
      <c r="GU5" s="1518"/>
      <c r="GV5" s="1518"/>
      <c r="GW5" s="1518"/>
    </row>
    <row r="6" spans="2:205" ht="25.5" customHeight="1" x14ac:dyDescent="0.2">
      <c r="B6" s="1515"/>
      <c r="C6" s="1515"/>
      <c r="D6" s="1515"/>
      <c r="E6" s="1515"/>
      <c r="F6" s="1515"/>
      <c r="G6" s="1515"/>
      <c r="H6" s="1515"/>
      <c r="I6" s="1515"/>
      <c r="J6" s="1515"/>
      <c r="K6" s="1515"/>
      <c r="L6" s="1516"/>
      <c r="M6" s="1516"/>
      <c r="N6" s="1516"/>
      <c r="O6" s="1516"/>
      <c r="P6" s="1516"/>
      <c r="Q6" s="1516"/>
      <c r="R6" s="1516"/>
      <c r="S6" s="1516"/>
      <c r="T6" s="1516"/>
      <c r="U6" s="1516"/>
      <c r="V6" s="1516"/>
      <c r="W6" s="1516"/>
      <c r="X6" s="1516"/>
      <c r="Y6" s="1516"/>
      <c r="Z6" s="1516"/>
      <c r="AA6" s="1516"/>
      <c r="AB6" s="1516"/>
      <c r="AC6" s="1516"/>
      <c r="AD6" s="1516"/>
      <c r="AE6" s="1516"/>
      <c r="AF6" s="1516"/>
      <c r="AG6" s="1516"/>
      <c r="AH6" s="1516"/>
      <c r="AI6" s="1516"/>
      <c r="AJ6" s="1516"/>
      <c r="AK6" s="1516"/>
      <c r="AL6" s="1516"/>
      <c r="AM6" s="1516"/>
      <c r="AN6" s="1516"/>
      <c r="AO6" s="1516"/>
      <c r="AP6" s="1516"/>
      <c r="AQ6" s="1516"/>
      <c r="AR6" s="1516"/>
      <c r="AS6" s="1516"/>
      <c r="AT6" s="1516"/>
      <c r="AU6" s="1516"/>
      <c r="AV6" s="1516"/>
      <c r="AW6" s="1516"/>
      <c r="AX6" s="1516"/>
      <c r="AY6" s="1516"/>
      <c r="AZ6" s="1516"/>
      <c r="BA6" s="1516"/>
      <c r="BB6" s="1516"/>
      <c r="BC6" s="1516"/>
      <c r="BD6" s="1516"/>
      <c r="BE6" s="1516"/>
      <c r="BF6" s="1516"/>
      <c r="BG6" s="1516"/>
      <c r="BH6" s="1516"/>
      <c r="BI6" s="1516"/>
      <c r="BJ6" s="1516"/>
      <c r="BK6" s="1516"/>
      <c r="BL6" s="1516"/>
      <c r="BM6" s="1516"/>
      <c r="BN6" s="1516"/>
      <c r="BO6" s="1516"/>
      <c r="BP6" s="1516"/>
      <c r="BQ6" s="1516"/>
      <c r="BR6" s="1516"/>
      <c r="BS6" s="1516"/>
      <c r="BT6" s="1516"/>
      <c r="BU6" s="1516"/>
      <c r="BV6" s="1516"/>
      <c r="BW6" s="1517"/>
      <c r="BX6" s="1517"/>
      <c r="BY6" s="1517"/>
      <c r="BZ6" s="1517"/>
      <c r="CA6" s="1517"/>
      <c r="CB6" s="1517"/>
      <c r="CC6" s="1517"/>
      <c r="CD6" s="1517"/>
      <c r="CE6" s="1510" t="s">
        <v>3321</v>
      </c>
      <c r="CF6" s="1510"/>
      <c r="CG6" s="1510"/>
      <c r="CH6" s="1510"/>
      <c r="CI6" s="1510"/>
      <c r="CJ6" s="1510"/>
      <c r="CK6" s="1510"/>
      <c r="CL6" s="1510"/>
      <c r="CM6" s="1510"/>
      <c r="CN6" s="1510"/>
      <c r="CO6" s="1510"/>
      <c r="CP6" s="1510"/>
      <c r="CQ6" s="1510"/>
      <c r="CR6" s="1510"/>
      <c r="CS6" s="1510"/>
      <c r="CT6" s="1510"/>
      <c r="CU6" s="1510"/>
      <c r="CV6" s="1510"/>
      <c r="CW6" s="1510"/>
      <c r="CX6" s="1510"/>
      <c r="CY6" s="1510"/>
      <c r="CZ6" s="1510"/>
      <c r="DA6" s="1510"/>
      <c r="DB6" s="1510"/>
      <c r="DC6" s="1510"/>
      <c r="DD6" s="1510"/>
      <c r="DE6" s="1510"/>
      <c r="DF6" s="1510"/>
      <c r="DG6" s="1510"/>
      <c r="DH6" s="1510"/>
      <c r="DI6" s="1510"/>
      <c r="DJ6" s="1510"/>
      <c r="DK6" s="1510"/>
      <c r="DL6" s="1510"/>
      <c r="DM6" s="1510"/>
      <c r="DN6" s="1510"/>
      <c r="DO6" s="1510"/>
      <c r="DP6" s="1510"/>
      <c r="DQ6" s="1510"/>
      <c r="DR6" s="1510"/>
      <c r="DS6" s="1510"/>
      <c r="DT6" s="1510"/>
      <c r="DU6" s="1510"/>
      <c r="DV6" s="1510"/>
      <c r="DW6" s="1510"/>
      <c r="DX6" s="1510"/>
      <c r="DY6" s="1510"/>
      <c r="DZ6" s="1510"/>
      <c r="EA6" s="1510"/>
      <c r="EB6" s="1510"/>
      <c r="EC6" s="1510"/>
      <c r="ED6" s="1510"/>
      <c r="EE6" s="1510"/>
      <c r="EF6" s="1510"/>
      <c r="EG6" s="1510"/>
      <c r="EH6" s="1510"/>
      <c r="EI6" s="1510"/>
      <c r="EJ6" s="1510"/>
      <c r="EK6" s="1510"/>
      <c r="EL6" s="1510"/>
      <c r="EM6" s="1511"/>
      <c r="EN6" s="1512" t="s">
        <v>3322</v>
      </c>
      <c r="EO6" s="1513"/>
      <c r="EP6" s="1513"/>
      <c r="EQ6" s="1513"/>
      <c r="ER6" s="1513"/>
      <c r="ES6" s="1513"/>
      <c r="ET6" s="1513"/>
      <c r="EU6" s="1513"/>
      <c r="EV6" s="1513"/>
      <c r="EW6" s="1513"/>
      <c r="EX6" s="1513"/>
      <c r="EY6" s="1513"/>
      <c r="EZ6" s="1513"/>
      <c r="FA6" s="1513"/>
      <c r="FB6" s="1513"/>
      <c r="FC6" s="1513"/>
      <c r="FD6" s="1513"/>
      <c r="FE6" s="1513"/>
      <c r="FF6" s="1513"/>
      <c r="FG6" s="1513"/>
      <c r="FH6" s="1513"/>
      <c r="FI6" s="1513"/>
      <c r="FJ6" s="1513"/>
      <c r="FK6" s="1513"/>
      <c r="FL6" s="1513"/>
      <c r="FM6" s="1513"/>
      <c r="FN6" s="1513"/>
      <c r="FO6" s="1513"/>
      <c r="FP6" s="1513"/>
      <c r="FQ6" s="1513"/>
      <c r="FR6" s="1513"/>
      <c r="FS6" s="1513"/>
      <c r="FT6" s="1513"/>
      <c r="FU6" s="1513"/>
      <c r="FV6" s="1513"/>
      <c r="FW6" s="1513"/>
      <c r="FX6" s="1513"/>
      <c r="FY6" s="1513"/>
      <c r="FZ6" s="1513"/>
      <c r="GA6" s="1513"/>
      <c r="GB6" s="1513"/>
      <c r="GC6" s="1513"/>
      <c r="GD6" s="1513"/>
      <c r="GE6" s="1513"/>
      <c r="GF6" s="1513"/>
      <c r="GG6" s="1513"/>
      <c r="GH6" s="1513"/>
      <c r="GI6" s="1513"/>
      <c r="GJ6" s="1513"/>
      <c r="GK6" s="1513"/>
      <c r="GL6" s="1513"/>
      <c r="GM6" s="1513"/>
      <c r="GN6" s="1513"/>
      <c r="GO6" s="1513"/>
      <c r="GP6" s="1513"/>
      <c r="GQ6" s="1513"/>
      <c r="GR6" s="1513"/>
      <c r="GS6" s="1513"/>
      <c r="GT6" s="1513"/>
      <c r="GU6" s="1513"/>
      <c r="GV6" s="1513"/>
      <c r="GW6" s="1514"/>
    </row>
    <row r="7" spans="2:205" s="142" customFormat="1" ht="24.6" customHeight="1" x14ac:dyDescent="0.2">
      <c r="B7" s="1507" t="s">
        <v>1970</v>
      </c>
      <c r="C7" s="1508"/>
      <c r="D7" s="1508"/>
      <c r="E7" s="1508"/>
      <c r="F7" s="1508"/>
      <c r="G7" s="1508"/>
      <c r="H7" s="1508"/>
      <c r="I7" s="1508"/>
      <c r="J7" s="1508"/>
      <c r="K7" s="1509"/>
      <c r="L7" s="1486" t="s">
        <v>3323</v>
      </c>
      <c r="M7" s="1487"/>
      <c r="N7" s="1487"/>
      <c r="O7" s="1487"/>
      <c r="P7" s="1487"/>
      <c r="Q7" s="1487"/>
      <c r="R7" s="1487"/>
      <c r="S7" s="1487"/>
      <c r="T7" s="1487"/>
      <c r="U7" s="1487"/>
      <c r="V7" s="1487"/>
      <c r="W7" s="1487"/>
      <c r="X7" s="1487"/>
      <c r="Y7" s="1487"/>
      <c r="Z7" s="1487"/>
      <c r="AA7" s="1487"/>
      <c r="AB7" s="1487"/>
      <c r="AC7" s="1487"/>
      <c r="AD7" s="1487"/>
      <c r="AE7" s="1487"/>
      <c r="AF7" s="1487"/>
      <c r="AG7" s="1487"/>
      <c r="AH7" s="1487"/>
      <c r="AI7" s="1487"/>
      <c r="AJ7" s="1487"/>
      <c r="AK7" s="1487"/>
      <c r="AL7" s="1487"/>
      <c r="AM7" s="1487"/>
      <c r="AN7" s="1487"/>
      <c r="AO7" s="1487"/>
      <c r="AP7" s="1487"/>
      <c r="AQ7" s="1487"/>
      <c r="AR7" s="1487"/>
      <c r="AS7" s="1487"/>
      <c r="AT7" s="1487"/>
      <c r="AU7" s="1487"/>
      <c r="AV7" s="1487"/>
      <c r="AW7" s="1487"/>
      <c r="AX7" s="1487"/>
      <c r="AY7" s="1487"/>
      <c r="AZ7" s="1487"/>
      <c r="BA7" s="1487"/>
      <c r="BB7" s="1487"/>
      <c r="BC7" s="1487"/>
      <c r="BD7" s="1487"/>
      <c r="BE7" s="1487"/>
      <c r="BF7" s="1487"/>
      <c r="BG7" s="1487"/>
      <c r="BH7" s="1487"/>
      <c r="BI7" s="1487"/>
      <c r="BJ7" s="1487"/>
      <c r="BK7" s="1487"/>
      <c r="BL7" s="1487"/>
      <c r="BM7" s="1487"/>
      <c r="BN7" s="1487"/>
      <c r="BO7" s="1487"/>
      <c r="BP7" s="1487"/>
      <c r="BQ7" s="1487"/>
      <c r="BR7" s="1487"/>
      <c r="BS7" s="1487"/>
      <c r="BT7" s="1487"/>
      <c r="BU7" s="1487"/>
      <c r="BV7" s="1487"/>
      <c r="BW7" s="1455" t="s">
        <v>918</v>
      </c>
      <c r="BX7" s="1456"/>
      <c r="BY7" s="1456"/>
      <c r="BZ7" s="1456"/>
      <c r="CA7" s="1456"/>
      <c r="CB7" s="1456"/>
      <c r="CC7" s="1456"/>
      <c r="CD7" s="1457"/>
      <c r="CE7" s="1301" t="str">
        <f>MID(SUVAHAVUJ!AF149,1,1)</f>
        <v xml:space="preserve"> </v>
      </c>
      <c r="CF7" s="1301"/>
      <c r="CG7" s="1301"/>
      <c r="CH7" s="1301"/>
      <c r="CI7" s="1301"/>
      <c r="CJ7" s="1301" t="str">
        <f>MID(SUVAHAVUJ!AF149,2,1)</f>
        <v xml:space="preserve"> </v>
      </c>
      <c r="CK7" s="1301"/>
      <c r="CL7" s="1301"/>
      <c r="CM7" s="1301"/>
      <c r="CN7" s="1301"/>
      <c r="CO7" s="1301"/>
      <c r="CP7" s="1301" t="str">
        <f>MID(SUVAHAVUJ!AF149,3,1)</f>
        <v xml:space="preserve"> </v>
      </c>
      <c r="CQ7" s="1301"/>
      <c r="CR7" s="1301"/>
      <c r="CS7" s="1301"/>
      <c r="CT7" s="1301"/>
      <c r="CU7" s="1301" t="str">
        <f>MID(SUVAHAVUJ!AF149,4,1)</f>
        <v xml:space="preserve"> </v>
      </c>
      <c r="CV7" s="1301"/>
      <c r="CW7" s="1301"/>
      <c r="CX7" s="1301"/>
      <c r="CY7" s="1301"/>
      <c r="CZ7" s="1301"/>
      <c r="DA7" s="1301" t="str">
        <f>MID(SUVAHAVUJ!AF149,5,1)</f>
        <v xml:space="preserve"> </v>
      </c>
      <c r="DB7" s="1301"/>
      <c r="DC7" s="1301"/>
      <c r="DD7" s="1301"/>
      <c r="DE7" s="1301"/>
      <c r="DF7" s="1301" t="str">
        <f>MID(SUVAHAVUJ!AF149,6,1)</f>
        <v xml:space="preserve"> </v>
      </c>
      <c r="DG7" s="1301"/>
      <c r="DH7" s="1301"/>
      <c r="DI7" s="1301"/>
      <c r="DJ7" s="1301"/>
      <c r="DK7" s="1301"/>
      <c r="DL7" s="1301" t="str">
        <f>MID(SUVAHAVUJ!AF149,7,1)</f>
        <v xml:space="preserve"> </v>
      </c>
      <c r="DM7" s="1301"/>
      <c r="DN7" s="1301"/>
      <c r="DO7" s="1301"/>
      <c r="DP7" s="1301"/>
      <c r="DQ7" s="1301"/>
      <c r="DR7" s="1301" t="str">
        <f>MID(SUVAHAVUJ!AF149,8,1)</f>
        <v xml:space="preserve"> </v>
      </c>
      <c r="DS7" s="1301"/>
      <c r="DT7" s="1301"/>
      <c r="DU7" s="1301"/>
      <c r="DV7" s="1301"/>
      <c r="DW7" s="1434" t="str">
        <f>MID(SUVAHAVUJ!AF149,9,1)</f>
        <v xml:space="preserve"> </v>
      </c>
      <c r="DX7" s="1434"/>
      <c r="DY7" s="1434"/>
      <c r="DZ7" s="1434"/>
      <c r="EA7" s="1434"/>
      <c r="EB7" s="1434"/>
      <c r="EC7" s="1434" t="str">
        <f>MID(SUVAHAVUJ!AF149,10,1)</f>
        <v xml:space="preserve"> </v>
      </c>
      <c r="ED7" s="1434"/>
      <c r="EE7" s="1434"/>
      <c r="EF7" s="1434"/>
      <c r="EG7" s="1434"/>
      <c r="EH7" s="1301" t="str">
        <f>MID(SUVAHAVUJ!AF149,11,1)</f>
        <v xml:space="preserve"> </v>
      </c>
      <c r="EI7" s="1301"/>
      <c r="EJ7" s="1301"/>
      <c r="EK7" s="1301"/>
      <c r="EL7" s="1301"/>
      <c r="EM7" s="1304"/>
      <c r="EN7" s="486"/>
      <c r="EO7" s="487"/>
      <c r="EP7" s="1301" t="str">
        <f>MID(SUVAHAVUJ!AG149,1,1)</f>
        <v xml:space="preserve"> </v>
      </c>
      <c r="EQ7" s="1301"/>
      <c r="ER7" s="1301"/>
      <c r="ES7" s="1301"/>
      <c r="ET7" s="1301"/>
      <c r="EU7" s="1301"/>
      <c r="EV7" s="1301" t="str">
        <f>MID(SUVAHAVUJ!AG149,2,1)</f>
        <v xml:space="preserve"> </v>
      </c>
      <c r="EW7" s="1301"/>
      <c r="EX7" s="1301"/>
      <c r="EY7" s="1301"/>
      <c r="EZ7" s="1301"/>
      <c r="FA7" s="1301" t="str">
        <f>MID(SUVAHAVUJ!AG149,3,1)</f>
        <v xml:space="preserve"> </v>
      </c>
      <c r="FB7" s="1301"/>
      <c r="FC7" s="1301"/>
      <c r="FD7" s="1301"/>
      <c r="FE7" s="1301"/>
      <c r="FF7" s="1301"/>
      <c r="FG7" s="1301" t="str">
        <f>MID(SUVAHAVUJ!AG149,4,1)</f>
        <v xml:space="preserve"> </v>
      </c>
      <c r="FH7" s="1301"/>
      <c r="FI7" s="1301"/>
      <c r="FJ7" s="1301"/>
      <c r="FK7" s="1301"/>
      <c r="FL7" s="1302" t="str">
        <f>MID(SUVAHAVUJ!AG149,5,1)</f>
        <v xml:space="preserve"> </v>
      </c>
      <c r="FM7" s="1302"/>
      <c r="FN7" s="1302"/>
      <c r="FO7" s="1302"/>
      <c r="FP7" s="1302"/>
      <c r="FQ7" s="1302"/>
      <c r="FR7" s="1302" t="str">
        <f>MID(SUVAHAVUJ!AG149,6,1)</f>
        <v xml:space="preserve"> </v>
      </c>
      <c r="FS7" s="1302"/>
      <c r="FT7" s="1302"/>
      <c r="FU7" s="1302"/>
      <c r="FV7" s="1302"/>
      <c r="FW7" s="1432" t="str">
        <f>MID(SUVAHAVUJ!AG149,7,1)</f>
        <v xml:space="preserve"> </v>
      </c>
      <c r="FX7" s="1432"/>
      <c r="FY7" s="1432"/>
      <c r="FZ7" s="1432"/>
      <c r="GA7" s="1432"/>
      <c r="GB7" s="1432"/>
      <c r="GC7" s="1432" t="str">
        <f>MID(SUVAHAVUJ!AG149,8,1)</f>
        <v xml:space="preserve"> </v>
      </c>
      <c r="GD7" s="1432"/>
      <c r="GE7" s="1432"/>
      <c r="GF7" s="1432"/>
      <c r="GG7" s="1432"/>
      <c r="GH7" s="1432" t="str">
        <f>MID(SUVAHAVUJ!AG149,9,1)</f>
        <v xml:space="preserve"> </v>
      </c>
      <c r="GI7" s="1432"/>
      <c r="GJ7" s="1432"/>
      <c r="GK7" s="1432"/>
      <c r="GL7" s="1432"/>
      <c r="GM7" s="1432"/>
      <c r="GN7" s="1432" t="str">
        <f>MID(SUVAHAVUJ!AG149,10,1)</f>
        <v xml:space="preserve"> </v>
      </c>
      <c r="GO7" s="1432"/>
      <c r="GP7" s="1432"/>
      <c r="GQ7" s="1432"/>
      <c r="GR7" s="1432"/>
      <c r="GS7" s="1432" t="str">
        <f>MID(SUVAHAVUJ!AG149,11,1)</f>
        <v xml:space="preserve"> </v>
      </c>
      <c r="GT7" s="1432"/>
      <c r="GU7" s="1432"/>
      <c r="GV7" s="1432"/>
      <c r="GW7" s="1433"/>
    </row>
    <row r="8" spans="2:205" ht="24.6" customHeight="1" x14ac:dyDescent="0.2">
      <c r="B8" s="1507" t="s">
        <v>2786</v>
      </c>
      <c r="C8" s="1508"/>
      <c r="D8" s="1508"/>
      <c r="E8" s="1508"/>
      <c r="F8" s="1508"/>
      <c r="G8" s="1508"/>
      <c r="H8" s="1508"/>
      <c r="I8" s="1508"/>
      <c r="J8" s="1508"/>
      <c r="K8" s="1509"/>
      <c r="L8" s="1486" t="s">
        <v>3324</v>
      </c>
      <c r="M8" s="1487"/>
      <c r="N8" s="1487"/>
      <c r="O8" s="1487"/>
      <c r="P8" s="1487"/>
      <c r="Q8" s="1487"/>
      <c r="R8" s="1487"/>
      <c r="S8" s="1487"/>
      <c r="T8" s="1487"/>
      <c r="U8" s="1487"/>
      <c r="V8" s="1487"/>
      <c r="W8" s="1487"/>
      <c r="X8" s="1487"/>
      <c r="Y8" s="1487"/>
      <c r="Z8" s="1487"/>
      <c r="AA8" s="1487"/>
      <c r="AB8" s="1487"/>
      <c r="AC8" s="1487"/>
      <c r="AD8" s="1487"/>
      <c r="AE8" s="1487"/>
      <c r="AF8" s="1487"/>
      <c r="AG8" s="1487"/>
      <c r="AH8" s="1487"/>
      <c r="AI8" s="1487"/>
      <c r="AJ8" s="1487"/>
      <c r="AK8" s="1487"/>
      <c r="AL8" s="1487"/>
      <c r="AM8" s="1487"/>
      <c r="AN8" s="1487"/>
      <c r="AO8" s="1487"/>
      <c r="AP8" s="1487"/>
      <c r="AQ8" s="1487"/>
      <c r="AR8" s="1487"/>
      <c r="AS8" s="1487"/>
      <c r="AT8" s="1487"/>
      <c r="AU8" s="1487"/>
      <c r="AV8" s="1487"/>
      <c r="AW8" s="1487"/>
      <c r="AX8" s="1487"/>
      <c r="AY8" s="1487"/>
      <c r="AZ8" s="1487"/>
      <c r="BA8" s="1487"/>
      <c r="BB8" s="1487"/>
      <c r="BC8" s="1487"/>
      <c r="BD8" s="1487"/>
      <c r="BE8" s="1487"/>
      <c r="BF8" s="1487"/>
      <c r="BG8" s="1487"/>
      <c r="BH8" s="1487"/>
      <c r="BI8" s="1487"/>
      <c r="BJ8" s="1487"/>
      <c r="BK8" s="1487"/>
      <c r="BL8" s="1487"/>
      <c r="BM8" s="1487"/>
      <c r="BN8" s="1487"/>
      <c r="BO8" s="1487"/>
      <c r="BP8" s="1487"/>
      <c r="BQ8" s="1487"/>
      <c r="BR8" s="1487"/>
      <c r="BS8" s="1487"/>
      <c r="BT8" s="1487"/>
      <c r="BU8" s="1487"/>
      <c r="BV8" s="1487"/>
      <c r="BW8" s="1455" t="s">
        <v>936</v>
      </c>
      <c r="BX8" s="1456"/>
      <c r="BY8" s="1456"/>
      <c r="BZ8" s="1456"/>
      <c r="CA8" s="1456"/>
      <c r="CB8" s="1456"/>
      <c r="CC8" s="1456"/>
      <c r="CD8" s="1457"/>
      <c r="CE8" s="1301" t="str">
        <f>MID(SUVAHAVUJ!AF150,1,1)</f>
        <v xml:space="preserve"> </v>
      </c>
      <c r="CF8" s="1301"/>
      <c r="CG8" s="1301"/>
      <c r="CH8" s="1301"/>
      <c r="CI8" s="1301"/>
      <c r="CJ8" s="1301" t="str">
        <f>MID(SUVAHAVUJ!AF150,2,1)</f>
        <v xml:space="preserve"> </v>
      </c>
      <c r="CK8" s="1301"/>
      <c r="CL8" s="1301"/>
      <c r="CM8" s="1301"/>
      <c r="CN8" s="1301"/>
      <c r="CO8" s="1301"/>
      <c r="CP8" s="1301" t="str">
        <f>MID(SUVAHAVUJ!AF150,3,1)</f>
        <v xml:space="preserve"> </v>
      </c>
      <c r="CQ8" s="1301"/>
      <c r="CR8" s="1301"/>
      <c r="CS8" s="1301"/>
      <c r="CT8" s="1301"/>
      <c r="CU8" s="1301" t="str">
        <f>MID(SUVAHAVUJ!AF150,4,1)</f>
        <v xml:space="preserve"> </v>
      </c>
      <c r="CV8" s="1301"/>
      <c r="CW8" s="1301"/>
      <c r="CX8" s="1301"/>
      <c r="CY8" s="1301"/>
      <c r="CZ8" s="1301"/>
      <c r="DA8" s="1301" t="str">
        <f>MID(SUVAHAVUJ!AF150,5,1)</f>
        <v>6</v>
      </c>
      <c r="DB8" s="1301"/>
      <c r="DC8" s="1301"/>
      <c r="DD8" s="1301"/>
      <c r="DE8" s="1301"/>
      <c r="DF8" s="1301" t="str">
        <f>MID(SUVAHAVUJ!AF150,6,1)</f>
        <v>7</v>
      </c>
      <c r="DG8" s="1301"/>
      <c r="DH8" s="1301"/>
      <c r="DI8" s="1301"/>
      <c r="DJ8" s="1301"/>
      <c r="DK8" s="1301"/>
      <c r="DL8" s="1301" t="str">
        <f>MID(SUVAHAVUJ!AF150,7,1)</f>
        <v>7</v>
      </c>
      <c r="DM8" s="1301"/>
      <c r="DN8" s="1301"/>
      <c r="DO8" s="1301"/>
      <c r="DP8" s="1301"/>
      <c r="DQ8" s="1301"/>
      <c r="DR8" s="1301" t="str">
        <f>MID(SUVAHAVUJ!AF150,8,1)</f>
        <v>4</v>
      </c>
      <c r="DS8" s="1301"/>
      <c r="DT8" s="1301"/>
      <c r="DU8" s="1301"/>
      <c r="DV8" s="1301"/>
      <c r="DW8" s="1434" t="str">
        <f>MID(SUVAHAVUJ!AF150,9,1)</f>
        <v>4</v>
      </c>
      <c r="DX8" s="1434"/>
      <c r="DY8" s="1434"/>
      <c r="DZ8" s="1434"/>
      <c r="EA8" s="1434"/>
      <c r="EB8" s="1434"/>
      <c r="EC8" s="1434" t="str">
        <f>MID(SUVAHAVUJ!AF150,10,1)</f>
        <v>0</v>
      </c>
      <c r="ED8" s="1434"/>
      <c r="EE8" s="1434"/>
      <c r="EF8" s="1434"/>
      <c r="EG8" s="1434"/>
      <c r="EH8" s="1301" t="str">
        <f>MID(SUVAHAVUJ!AF150,11,1)</f>
        <v>9</v>
      </c>
      <c r="EI8" s="1301"/>
      <c r="EJ8" s="1301"/>
      <c r="EK8" s="1301"/>
      <c r="EL8" s="1301"/>
      <c r="EM8" s="1304"/>
      <c r="EN8" s="486"/>
      <c r="EO8" s="487"/>
      <c r="EP8" s="1301" t="str">
        <f>MID(SUVAHAVUJ!AG150,1,1)</f>
        <v xml:space="preserve"> </v>
      </c>
      <c r="EQ8" s="1301"/>
      <c r="ER8" s="1301"/>
      <c r="ES8" s="1301"/>
      <c r="ET8" s="1301"/>
      <c r="EU8" s="1301"/>
      <c r="EV8" s="1301" t="str">
        <f>MID(SUVAHAVUJ!AG150,2,1)</f>
        <v xml:space="preserve"> </v>
      </c>
      <c r="EW8" s="1301"/>
      <c r="EX8" s="1301"/>
      <c r="EY8" s="1301"/>
      <c r="EZ8" s="1301"/>
      <c r="FA8" s="1301" t="str">
        <f>MID(SUVAHAVUJ!AG150,3,1)</f>
        <v xml:space="preserve"> </v>
      </c>
      <c r="FB8" s="1301"/>
      <c r="FC8" s="1301"/>
      <c r="FD8" s="1301"/>
      <c r="FE8" s="1301"/>
      <c r="FF8" s="1301"/>
      <c r="FG8" s="1301" t="str">
        <f>MID(SUVAHAVUJ!AG150,4,1)</f>
        <v xml:space="preserve"> </v>
      </c>
      <c r="FH8" s="1301"/>
      <c r="FI8" s="1301"/>
      <c r="FJ8" s="1301"/>
      <c r="FK8" s="1301"/>
      <c r="FL8" s="1302" t="str">
        <f>MID(SUVAHAVUJ!AG150,5,1)</f>
        <v xml:space="preserve"> </v>
      </c>
      <c r="FM8" s="1302"/>
      <c r="FN8" s="1302"/>
      <c r="FO8" s="1302"/>
      <c r="FP8" s="1302"/>
      <c r="FQ8" s="1302"/>
      <c r="FR8" s="1302" t="str">
        <f>MID(SUVAHAVUJ!AG150,6,1)</f>
        <v xml:space="preserve"> </v>
      </c>
      <c r="FS8" s="1302"/>
      <c r="FT8" s="1302"/>
      <c r="FU8" s="1302"/>
      <c r="FV8" s="1302"/>
      <c r="FW8" s="1432" t="str">
        <f>MID(SUVAHAVUJ!AG150,7,1)</f>
        <v xml:space="preserve"> </v>
      </c>
      <c r="FX8" s="1432"/>
      <c r="FY8" s="1432"/>
      <c r="FZ8" s="1432"/>
      <c r="GA8" s="1432"/>
      <c r="GB8" s="1432"/>
      <c r="GC8" s="1432" t="str">
        <f>MID(SUVAHAVUJ!AG150,8,1)</f>
        <v xml:space="preserve"> </v>
      </c>
      <c r="GD8" s="1432"/>
      <c r="GE8" s="1432"/>
      <c r="GF8" s="1432"/>
      <c r="GG8" s="1432"/>
      <c r="GH8" s="1432" t="str">
        <f>MID(SUVAHAVUJ!AG150,9,1)</f>
        <v xml:space="preserve"> </v>
      </c>
      <c r="GI8" s="1432"/>
      <c r="GJ8" s="1432"/>
      <c r="GK8" s="1432"/>
      <c r="GL8" s="1432"/>
      <c r="GM8" s="1432"/>
      <c r="GN8" s="1432" t="str">
        <f>MID(SUVAHAVUJ!AG150,10,1)</f>
        <v xml:space="preserve"> </v>
      </c>
      <c r="GO8" s="1432"/>
      <c r="GP8" s="1432"/>
      <c r="GQ8" s="1432"/>
      <c r="GR8" s="1432"/>
      <c r="GS8" s="1432" t="str">
        <f>MID(SUVAHAVUJ!AG150,11,1)</f>
        <v>0</v>
      </c>
      <c r="GT8" s="1432"/>
      <c r="GU8" s="1432"/>
      <c r="GV8" s="1432"/>
      <c r="GW8" s="1433"/>
    </row>
    <row r="9" spans="2:205" ht="24.6" customHeight="1" x14ac:dyDescent="0.2">
      <c r="B9" s="1501" t="s">
        <v>2790</v>
      </c>
      <c r="C9" s="1502"/>
      <c r="D9" s="1502"/>
      <c r="E9" s="1502"/>
      <c r="F9" s="1502"/>
      <c r="G9" s="1502"/>
      <c r="H9" s="1502"/>
      <c r="I9" s="1502"/>
      <c r="J9" s="1502"/>
      <c r="K9" s="1503"/>
      <c r="L9" s="1488" t="s">
        <v>2321</v>
      </c>
      <c r="M9" s="1489"/>
      <c r="N9" s="1489"/>
      <c r="O9" s="1489"/>
      <c r="P9" s="1489"/>
      <c r="Q9" s="1489"/>
      <c r="R9" s="1489"/>
      <c r="S9" s="1489"/>
      <c r="T9" s="1489"/>
      <c r="U9" s="1489"/>
      <c r="V9" s="1489"/>
      <c r="W9" s="1489"/>
      <c r="X9" s="1489"/>
      <c r="Y9" s="1489"/>
      <c r="Z9" s="1489"/>
      <c r="AA9" s="1489"/>
      <c r="AB9" s="1489"/>
      <c r="AC9" s="1489"/>
      <c r="AD9" s="1489"/>
      <c r="AE9" s="1489"/>
      <c r="AF9" s="1489"/>
      <c r="AG9" s="1489"/>
      <c r="AH9" s="1489"/>
      <c r="AI9" s="1489"/>
      <c r="AJ9" s="1489"/>
      <c r="AK9" s="1489"/>
      <c r="AL9" s="1489"/>
      <c r="AM9" s="1489"/>
      <c r="AN9" s="1489"/>
      <c r="AO9" s="1489"/>
      <c r="AP9" s="1489"/>
      <c r="AQ9" s="1489"/>
      <c r="AR9" s="1489"/>
      <c r="AS9" s="1489"/>
      <c r="AT9" s="1489"/>
      <c r="AU9" s="1489"/>
      <c r="AV9" s="1489"/>
      <c r="AW9" s="1489"/>
      <c r="AX9" s="1489"/>
      <c r="AY9" s="1489"/>
      <c r="AZ9" s="1489"/>
      <c r="BA9" s="1489"/>
      <c r="BB9" s="1489"/>
      <c r="BC9" s="1489"/>
      <c r="BD9" s="1489"/>
      <c r="BE9" s="1489"/>
      <c r="BF9" s="1489"/>
      <c r="BG9" s="1489"/>
      <c r="BH9" s="1489"/>
      <c r="BI9" s="1489"/>
      <c r="BJ9" s="1489"/>
      <c r="BK9" s="1489"/>
      <c r="BL9" s="1489"/>
      <c r="BM9" s="1489"/>
      <c r="BN9" s="1489"/>
      <c r="BO9" s="1489"/>
      <c r="BP9" s="1489"/>
      <c r="BQ9" s="1489"/>
      <c r="BR9" s="1489"/>
      <c r="BS9" s="1489"/>
      <c r="BT9" s="1489"/>
      <c r="BU9" s="1489"/>
      <c r="BV9" s="1489"/>
      <c r="BW9" s="1466" t="s">
        <v>954</v>
      </c>
      <c r="BX9" s="1467"/>
      <c r="BY9" s="1467"/>
      <c r="BZ9" s="1467"/>
      <c r="CA9" s="1467"/>
      <c r="CB9" s="1467"/>
      <c r="CC9" s="1467"/>
      <c r="CD9" s="1468"/>
      <c r="CE9" s="1301" t="str">
        <f>MID(SUVAHAVUJ!AF151,1,1)</f>
        <v xml:space="preserve"> </v>
      </c>
      <c r="CF9" s="1301"/>
      <c r="CG9" s="1301"/>
      <c r="CH9" s="1301"/>
      <c r="CI9" s="1301"/>
      <c r="CJ9" s="1301" t="str">
        <f>MID(SUVAHAVUJ!AF151,2,1)</f>
        <v xml:space="preserve"> </v>
      </c>
      <c r="CK9" s="1301"/>
      <c r="CL9" s="1301"/>
      <c r="CM9" s="1301"/>
      <c r="CN9" s="1301"/>
      <c r="CO9" s="1301"/>
      <c r="CP9" s="1301" t="str">
        <f>MID(SUVAHAVUJ!AF151,3,1)</f>
        <v xml:space="preserve"> </v>
      </c>
      <c r="CQ9" s="1301"/>
      <c r="CR9" s="1301"/>
      <c r="CS9" s="1301"/>
      <c r="CT9" s="1301"/>
      <c r="CU9" s="1301" t="str">
        <f>MID(SUVAHAVUJ!AF151,4,1)</f>
        <v xml:space="preserve"> </v>
      </c>
      <c r="CV9" s="1301"/>
      <c r="CW9" s="1301"/>
      <c r="CX9" s="1301"/>
      <c r="CY9" s="1301"/>
      <c r="CZ9" s="1301"/>
      <c r="DA9" s="1301" t="str">
        <f>MID(SUVAHAVUJ!AF151,5,1)</f>
        <v>6</v>
      </c>
      <c r="DB9" s="1301"/>
      <c r="DC9" s="1301"/>
      <c r="DD9" s="1301"/>
      <c r="DE9" s="1301"/>
      <c r="DF9" s="1301" t="str">
        <f>MID(SUVAHAVUJ!AF151,6,1)</f>
        <v>6</v>
      </c>
      <c r="DG9" s="1301"/>
      <c r="DH9" s="1301"/>
      <c r="DI9" s="1301"/>
      <c r="DJ9" s="1301"/>
      <c r="DK9" s="1301"/>
      <c r="DL9" s="1301" t="str">
        <f>MID(SUVAHAVUJ!AF151,7,1)</f>
        <v>4</v>
      </c>
      <c r="DM9" s="1301"/>
      <c r="DN9" s="1301"/>
      <c r="DO9" s="1301"/>
      <c r="DP9" s="1301"/>
      <c r="DQ9" s="1301"/>
      <c r="DR9" s="1301" t="str">
        <f>MID(SUVAHAVUJ!AF151,8,1)</f>
        <v>4</v>
      </c>
      <c r="DS9" s="1301"/>
      <c r="DT9" s="1301"/>
      <c r="DU9" s="1301"/>
      <c r="DV9" s="1301"/>
      <c r="DW9" s="1434" t="str">
        <f>MID(SUVAHAVUJ!AF151,9,1)</f>
        <v>1</v>
      </c>
      <c r="DX9" s="1434"/>
      <c r="DY9" s="1434"/>
      <c r="DZ9" s="1434"/>
      <c r="EA9" s="1434"/>
      <c r="EB9" s="1434"/>
      <c r="EC9" s="1434" t="str">
        <f>MID(SUVAHAVUJ!AF151,10,1)</f>
        <v>9</v>
      </c>
      <c r="ED9" s="1434"/>
      <c r="EE9" s="1434"/>
      <c r="EF9" s="1434"/>
      <c r="EG9" s="1434"/>
      <c r="EH9" s="1301" t="str">
        <f>MID(SUVAHAVUJ!AF151,11,1)</f>
        <v>3</v>
      </c>
      <c r="EI9" s="1301"/>
      <c r="EJ9" s="1301"/>
      <c r="EK9" s="1301"/>
      <c r="EL9" s="1301"/>
      <c r="EM9" s="1304"/>
      <c r="EN9" s="486"/>
      <c r="EO9" s="487"/>
      <c r="EP9" s="1301" t="str">
        <f>MID(SUVAHAVUJ!AG151,1,1)</f>
        <v xml:space="preserve"> </v>
      </c>
      <c r="EQ9" s="1301"/>
      <c r="ER9" s="1301"/>
      <c r="ES9" s="1301"/>
      <c r="ET9" s="1301"/>
      <c r="EU9" s="1301"/>
      <c r="EV9" s="1301" t="str">
        <f>MID(SUVAHAVUJ!AG151,2,1)</f>
        <v xml:space="preserve"> </v>
      </c>
      <c r="EW9" s="1301"/>
      <c r="EX9" s="1301"/>
      <c r="EY9" s="1301"/>
      <c r="EZ9" s="1301"/>
      <c r="FA9" s="1301" t="str">
        <f>MID(SUVAHAVUJ!AG151,3,1)</f>
        <v xml:space="preserve"> </v>
      </c>
      <c r="FB9" s="1301"/>
      <c r="FC9" s="1301"/>
      <c r="FD9" s="1301"/>
      <c r="FE9" s="1301"/>
      <c r="FF9" s="1301"/>
      <c r="FG9" s="1301" t="str">
        <f>MID(SUVAHAVUJ!AG151,4,1)</f>
        <v xml:space="preserve"> </v>
      </c>
      <c r="FH9" s="1301"/>
      <c r="FI9" s="1301"/>
      <c r="FJ9" s="1301"/>
      <c r="FK9" s="1301"/>
      <c r="FL9" s="1302" t="str">
        <f>MID(SUVAHAVUJ!AG151,5,1)</f>
        <v xml:space="preserve"> </v>
      </c>
      <c r="FM9" s="1302"/>
      <c r="FN9" s="1302"/>
      <c r="FO9" s="1302"/>
      <c r="FP9" s="1302"/>
      <c r="FQ9" s="1302"/>
      <c r="FR9" s="1302" t="str">
        <f>MID(SUVAHAVUJ!AG151,6,1)</f>
        <v xml:space="preserve"> </v>
      </c>
      <c r="FS9" s="1302"/>
      <c r="FT9" s="1302"/>
      <c r="FU9" s="1302"/>
      <c r="FV9" s="1302"/>
      <c r="FW9" s="1432" t="str">
        <f>MID(SUVAHAVUJ!AG151,7,1)</f>
        <v xml:space="preserve"> </v>
      </c>
      <c r="FX9" s="1432"/>
      <c r="FY9" s="1432"/>
      <c r="FZ9" s="1432"/>
      <c r="GA9" s="1432"/>
      <c r="GB9" s="1432"/>
      <c r="GC9" s="1432" t="str">
        <f>MID(SUVAHAVUJ!AG151,8,1)</f>
        <v xml:space="preserve"> </v>
      </c>
      <c r="GD9" s="1432"/>
      <c r="GE9" s="1432"/>
      <c r="GF9" s="1432"/>
      <c r="GG9" s="1432"/>
      <c r="GH9" s="1432" t="str">
        <f>MID(SUVAHAVUJ!AG151,9,1)</f>
        <v xml:space="preserve"> </v>
      </c>
      <c r="GI9" s="1432"/>
      <c r="GJ9" s="1432"/>
      <c r="GK9" s="1432"/>
      <c r="GL9" s="1432"/>
      <c r="GM9" s="1432"/>
      <c r="GN9" s="1432" t="str">
        <f>MID(SUVAHAVUJ!AG151,10,1)</f>
        <v xml:space="preserve"> </v>
      </c>
      <c r="GO9" s="1432"/>
      <c r="GP9" s="1432"/>
      <c r="GQ9" s="1432"/>
      <c r="GR9" s="1432"/>
      <c r="GS9" s="1432" t="str">
        <f>MID(SUVAHAVUJ!AG151,11,1)</f>
        <v>0</v>
      </c>
      <c r="GT9" s="1432"/>
      <c r="GU9" s="1432"/>
      <c r="GV9" s="1432"/>
      <c r="GW9" s="1433"/>
    </row>
    <row r="10" spans="2:205" ht="24.6" customHeight="1" x14ac:dyDescent="0.2">
      <c r="B10" s="1501" t="s">
        <v>3341</v>
      </c>
      <c r="C10" s="1502"/>
      <c r="D10" s="1502"/>
      <c r="E10" s="1502"/>
      <c r="F10" s="1502"/>
      <c r="G10" s="1502"/>
      <c r="H10" s="1502"/>
      <c r="I10" s="1502"/>
      <c r="J10" s="1502"/>
      <c r="K10" s="1503"/>
      <c r="L10" s="1488" t="s">
        <v>2794</v>
      </c>
      <c r="M10" s="1489"/>
      <c r="N10" s="1489"/>
      <c r="O10" s="1489"/>
      <c r="P10" s="1489"/>
      <c r="Q10" s="1489"/>
      <c r="R10" s="1489"/>
      <c r="S10" s="1489"/>
      <c r="T10" s="1489"/>
      <c r="U10" s="1489"/>
      <c r="V10" s="1489"/>
      <c r="W10" s="1489"/>
      <c r="X10" s="1489"/>
      <c r="Y10" s="1489"/>
      <c r="Z10" s="1489"/>
      <c r="AA10" s="1489"/>
      <c r="AB10" s="1489"/>
      <c r="AC10" s="1489"/>
      <c r="AD10" s="1489"/>
      <c r="AE10" s="1489"/>
      <c r="AF10" s="1489"/>
      <c r="AG10" s="1489"/>
      <c r="AH10" s="1489"/>
      <c r="AI10" s="1489"/>
      <c r="AJ10" s="1489"/>
      <c r="AK10" s="1489"/>
      <c r="AL10" s="1489"/>
      <c r="AM10" s="1489"/>
      <c r="AN10" s="1489"/>
      <c r="AO10" s="1489"/>
      <c r="AP10" s="1489"/>
      <c r="AQ10" s="1489"/>
      <c r="AR10" s="1489"/>
      <c r="AS10" s="1489"/>
      <c r="AT10" s="1489"/>
      <c r="AU10" s="1489"/>
      <c r="AV10" s="1489"/>
      <c r="AW10" s="1489"/>
      <c r="AX10" s="1489"/>
      <c r="AY10" s="1489"/>
      <c r="AZ10" s="1489"/>
      <c r="BA10" s="1489"/>
      <c r="BB10" s="1489"/>
      <c r="BC10" s="1489"/>
      <c r="BD10" s="1489"/>
      <c r="BE10" s="1489"/>
      <c r="BF10" s="1489"/>
      <c r="BG10" s="1489"/>
      <c r="BH10" s="1489"/>
      <c r="BI10" s="1489"/>
      <c r="BJ10" s="1489"/>
      <c r="BK10" s="1489"/>
      <c r="BL10" s="1489"/>
      <c r="BM10" s="1489"/>
      <c r="BN10" s="1489"/>
      <c r="BO10" s="1489"/>
      <c r="BP10" s="1489"/>
      <c r="BQ10" s="1489"/>
      <c r="BR10" s="1489"/>
      <c r="BS10" s="1489"/>
      <c r="BT10" s="1489"/>
      <c r="BU10" s="1489"/>
      <c r="BV10" s="1489"/>
      <c r="BW10" s="1466" t="s">
        <v>960</v>
      </c>
      <c r="BX10" s="1467"/>
      <c r="BY10" s="1467"/>
      <c r="BZ10" s="1467"/>
      <c r="CA10" s="1467"/>
      <c r="CB10" s="1467"/>
      <c r="CC10" s="1467"/>
      <c r="CD10" s="1468"/>
      <c r="CE10" s="1301" t="str">
        <f>MID(SUVAHAVUJ!AF152,1,1)</f>
        <v xml:space="preserve"> </v>
      </c>
      <c r="CF10" s="1301"/>
      <c r="CG10" s="1301"/>
      <c r="CH10" s="1301"/>
      <c r="CI10" s="1301"/>
      <c r="CJ10" s="1301" t="str">
        <f>MID(SUVAHAVUJ!AF152,2,1)</f>
        <v xml:space="preserve"> </v>
      </c>
      <c r="CK10" s="1301"/>
      <c r="CL10" s="1301"/>
      <c r="CM10" s="1301"/>
      <c r="CN10" s="1301"/>
      <c r="CO10" s="1301"/>
      <c r="CP10" s="1301" t="str">
        <f>MID(SUVAHAVUJ!AF152,3,1)</f>
        <v xml:space="preserve"> </v>
      </c>
      <c r="CQ10" s="1301"/>
      <c r="CR10" s="1301"/>
      <c r="CS10" s="1301"/>
      <c r="CT10" s="1301"/>
      <c r="CU10" s="1301" t="str">
        <f>MID(SUVAHAVUJ!AF152,4,1)</f>
        <v xml:space="preserve"> </v>
      </c>
      <c r="CV10" s="1301"/>
      <c r="CW10" s="1301"/>
      <c r="CX10" s="1301"/>
      <c r="CY10" s="1301"/>
      <c r="CZ10" s="1301"/>
      <c r="DA10" s="1301" t="str">
        <f>MID(SUVAHAVUJ!AF152,5,1)</f>
        <v xml:space="preserve"> </v>
      </c>
      <c r="DB10" s="1301"/>
      <c r="DC10" s="1301"/>
      <c r="DD10" s="1301"/>
      <c r="DE10" s="1301"/>
      <c r="DF10" s="1301" t="str">
        <f>MID(SUVAHAVUJ!AF152,6,1)</f>
        <v xml:space="preserve"> </v>
      </c>
      <c r="DG10" s="1301"/>
      <c r="DH10" s="1301"/>
      <c r="DI10" s="1301"/>
      <c r="DJ10" s="1301"/>
      <c r="DK10" s="1301"/>
      <c r="DL10" s="1301" t="str">
        <f>MID(SUVAHAVUJ!AF152,7,1)</f>
        <v xml:space="preserve"> </v>
      </c>
      <c r="DM10" s="1301"/>
      <c r="DN10" s="1301"/>
      <c r="DO10" s="1301"/>
      <c r="DP10" s="1301"/>
      <c r="DQ10" s="1301"/>
      <c r="DR10" s="1301" t="str">
        <f>MID(SUVAHAVUJ!AF152,8,1)</f>
        <v xml:space="preserve"> </v>
      </c>
      <c r="DS10" s="1301"/>
      <c r="DT10" s="1301"/>
      <c r="DU10" s="1301"/>
      <c r="DV10" s="1301"/>
      <c r="DW10" s="1434" t="str">
        <f>MID(SUVAHAVUJ!AF152,9,1)</f>
        <v xml:space="preserve"> </v>
      </c>
      <c r="DX10" s="1434"/>
      <c r="DY10" s="1434"/>
      <c r="DZ10" s="1434"/>
      <c r="EA10" s="1434"/>
      <c r="EB10" s="1434"/>
      <c r="EC10" s="1434" t="str">
        <f>MID(SUVAHAVUJ!AF152,10,1)</f>
        <v xml:space="preserve"> </v>
      </c>
      <c r="ED10" s="1434"/>
      <c r="EE10" s="1434"/>
      <c r="EF10" s="1434"/>
      <c r="EG10" s="1434"/>
      <c r="EH10" s="1301" t="str">
        <f>MID(SUVAHAVUJ!AF152,11,1)</f>
        <v>0</v>
      </c>
      <c r="EI10" s="1301"/>
      <c r="EJ10" s="1301"/>
      <c r="EK10" s="1301"/>
      <c r="EL10" s="1301"/>
      <c r="EM10" s="1304"/>
      <c r="EN10" s="486"/>
      <c r="EO10" s="487"/>
      <c r="EP10" s="1301" t="str">
        <f>MID(SUVAHAVUJ!AG152,1,1)</f>
        <v xml:space="preserve"> </v>
      </c>
      <c r="EQ10" s="1301"/>
      <c r="ER10" s="1301"/>
      <c r="ES10" s="1301"/>
      <c r="ET10" s="1301"/>
      <c r="EU10" s="1301"/>
      <c r="EV10" s="1301" t="str">
        <f>MID(SUVAHAVUJ!AG152,2,1)</f>
        <v xml:space="preserve"> </v>
      </c>
      <c r="EW10" s="1301"/>
      <c r="EX10" s="1301"/>
      <c r="EY10" s="1301"/>
      <c r="EZ10" s="1301"/>
      <c r="FA10" s="1301" t="str">
        <f>MID(SUVAHAVUJ!AG152,3,1)</f>
        <v xml:space="preserve"> </v>
      </c>
      <c r="FB10" s="1301"/>
      <c r="FC10" s="1301"/>
      <c r="FD10" s="1301"/>
      <c r="FE10" s="1301"/>
      <c r="FF10" s="1301"/>
      <c r="FG10" s="1301" t="str">
        <f>MID(SUVAHAVUJ!AG152,4,1)</f>
        <v xml:space="preserve"> </v>
      </c>
      <c r="FH10" s="1301"/>
      <c r="FI10" s="1301"/>
      <c r="FJ10" s="1301"/>
      <c r="FK10" s="1301"/>
      <c r="FL10" s="1302" t="str">
        <f>MID(SUVAHAVUJ!AG152,5,1)</f>
        <v xml:space="preserve"> </v>
      </c>
      <c r="FM10" s="1302"/>
      <c r="FN10" s="1302"/>
      <c r="FO10" s="1302"/>
      <c r="FP10" s="1302"/>
      <c r="FQ10" s="1302"/>
      <c r="FR10" s="1302" t="str">
        <f>MID(SUVAHAVUJ!AG152,6,1)</f>
        <v xml:space="preserve"> </v>
      </c>
      <c r="FS10" s="1302"/>
      <c r="FT10" s="1302"/>
      <c r="FU10" s="1302"/>
      <c r="FV10" s="1302"/>
      <c r="FW10" s="1432" t="str">
        <f>MID(SUVAHAVUJ!AG152,7,1)</f>
        <v xml:space="preserve"> </v>
      </c>
      <c r="FX10" s="1432"/>
      <c r="FY10" s="1432"/>
      <c r="FZ10" s="1432"/>
      <c r="GA10" s="1432"/>
      <c r="GB10" s="1432"/>
      <c r="GC10" s="1432" t="str">
        <f>MID(SUVAHAVUJ!AG152,8,1)</f>
        <v xml:space="preserve"> </v>
      </c>
      <c r="GD10" s="1432"/>
      <c r="GE10" s="1432"/>
      <c r="GF10" s="1432"/>
      <c r="GG10" s="1432"/>
      <c r="GH10" s="1432" t="str">
        <f>MID(SUVAHAVUJ!AG152,9,1)</f>
        <v xml:space="preserve"> </v>
      </c>
      <c r="GI10" s="1432"/>
      <c r="GJ10" s="1432"/>
      <c r="GK10" s="1432"/>
      <c r="GL10" s="1432"/>
      <c r="GM10" s="1432"/>
      <c r="GN10" s="1432" t="str">
        <f>MID(SUVAHAVUJ!AG152,10,1)</f>
        <v xml:space="preserve"> </v>
      </c>
      <c r="GO10" s="1432"/>
      <c r="GP10" s="1432"/>
      <c r="GQ10" s="1432"/>
      <c r="GR10" s="1432"/>
      <c r="GS10" s="1432" t="str">
        <f>MID(SUVAHAVUJ!AG152,11,1)</f>
        <v>0</v>
      </c>
      <c r="GT10" s="1432"/>
      <c r="GU10" s="1432"/>
      <c r="GV10" s="1432"/>
      <c r="GW10" s="1433"/>
    </row>
    <row r="11" spans="2:205" ht="24.6" customHeight="1" x14ac:dyDescent="0.2">
      <c r="B11" s="1501" t="s">
        <v>2797</v>
      </c>
      <c r="C11" s="1502"/>
      <c r="D11" s="1502"/>
      <c r="E11" s="1502"/>
      <c r="F11" s="1502"/>
      <c r="G11" s="1502"/>
      <c r="H11" s="1502"/>
      <c r="I11" s="1502"/>
      <c r="J11" s="1502"/>
      <c r="K11" s="1503"/>
      <c r="L11" s="1488" t="s">
        <v>2798</v>
      </c>
      <c r="M11" s="1489"/>
      <c r="N11" s="1489"/>
      <c r="O11" s="1489"/>
      <c r="P11" s="1489"/>
      <c r="Q11" s="1489"/>
      <c r="R11" s="1489"/>
      <c r="S11" s="1489"/>
      <c r="T11" s="1489"/>
      <c r="U11" s="1489"/>
      <c r="V11" s="1489"/>
      <c r="W11" s="1489"/>
      <c r="X11" s="1489"/>
      <c r="Y11" s="1489"/>
      <c r="Z11" s="1489"/>
      <c r="AA11" s="1489"/>
      <c r="AB11" s="1489"/>
      <c r="AC11" s="1489"/>
      <c r="AD11" s="1489"/>
      <c r="AE11" s="1489"/>
      <c r="AF11" s="1489"/>
      <c r="AG11" s="1489"/>
      <c r="AH11" s="1489"/>
      <c r="AI11" s="1489"/>
      <c r="AJ11" s="1489"/>
      <c r="AK11" s="1489"/>
      <c r="AL11" s="1489"/>
      <c r="AM11" s="1489"/>
      <c r="AN11" s="1489"/>
      <c r="AO11" s="1489"/>
      <c r="AP11" s="1489"/>
      <c r="AQ11" s="1489"/>
      <c r="AR11" s="1489"/>
      <c r="AS11" s="1489"/>
      <c r="AT11" s="1489"/>
      <c r="AU11" s="1489"/>
      <c r="AV11" s="1489"/>
      <c r="AW11" s="1489"/>
      <c r="AX11" s="1489"/>
      <c r="AY11" s="1489"/>
      <c r="AZ11" s="1489"/>
      <c r="BA11" s="1489"/>
      <c r="BB11" s="1489"/>
      <c r="BC11" s="1489"/>
      <c r="BD11" s="1489"/>
      <c r="BE11" s="1489"/>
      <c r="BF11" s="1489"/>
      <c r="BG11" s="1489"/>
      <c r="BH11" s="1489"/>
      <c r="BI11" s="1489"/>
      <c r="BJ11" s="1489"/>
      <c r="BK11" s="1489"/>
      <c r="BL11" s="1489"/>
      <c r="BM11" s="1489"/>
      <c r="BN11" s="1489"/>
      <c r="BO11" s="1489"/>
      <c r="BP11" s="1489"/>
      <c r="BQ11" s="1489"/>
      <c r="BR11" s="1489"/>
      <c r="BS11" s="1489"/>
      <c r="BT11" s="1489"/>
      <c r="BU11" s="1489"/>
      <c r="BV11" s="1489"/>
      <c r="BW11" s="1466" t="s">
        <v>970</v>
      </c>
      <c r="BX11" s="1467"/>
      <c r="BY11" s="1467"/>
      <c r="BZ11" s="1467"/>
      <c r="CA11" s="1467"/>
      <c r="CB11" s="1467"/>
      <c r="CC11" s="1467"/>
      <c r="CD11" s="1468"/>
      <c r="CE11" s="1301" t="str">
        <f>MID(SUVAHAVUJ!AF153,1,1)</f>
        <v xml:space="preserve"> </v>
      </c>
      <c r="CF11" s="1301"/>
      <c r="CG11" s="1301"/>
      <c r="CH11" s="1301"/>
      <c r="CI11" s="1301"/>
      <c r="CJ11" s="1301" t="str">
        <f>MID(SUVAHAVUJ!AF153,2,1)</f>
        <v xml:space="preserve"> </v>
      </c>
      <c r="CK11" s="1301"/>
      <c r="CL11" s="1301"/>
      <c r="CM11" s="1301"/>
      <c r="CN11" s="1301"/>
      <c r="CO11" s="1301"/>
      <c r="CP11" s="1301" t="str">
        <f>MID(SUVAHAVUJ!AF153,3,1)</f>
        <v xml:space="preserve"> </v>
      </c>
      <c r="CQ11" s="1301"/>
      <c r="CR11" s="1301"/>
      <c r="CS11" s="1301"/>
      <c r="CT11" s="1301"/>
      <c r="CU11" s="1301" t="str">
        <f>MID(SUVAHAVUJ!AF153,4,1)</f>
        <v xml:space="preserve"> </v>
      </c>
      <c r="CV11" s="1301"/>
      <c r="CW11" s="1301"/>
      <c r="CX11" s="1301"/>
      <c r="CY11" s="1301"/>
      <c r="CZ11" s="1301"/>
      <c r="DA11" s="1301" t="str">
        <f>MID(SUVAHAVUJ!AF153,5,1)</f>
        <v xml:space="preserve"> </v>
      </c>
      <c r="DB11" s="1301"/>
      <c r="DC11" s="1301"/>
      <c r="DD11" s="1301"/>
      <c r="DE11" s="1301"/>
      <c r="DF11" s="1301" t="str">
        <f>MID(SUVAHAVUJ!AF153,6,1)</f>
        <v xml:space="preserve"> </v>
      </c>
      <c r="DG11" s="1301"/>
      <c r="DH11" s="1301"/>
      <c r="DI11" s="1301"/>
      <c r="DJ11" s="1301"/>
      <c r="DK11" s="1301"/>
      <c r="DL11" s="1301" t="str">
        <f>MID(SUVAHAVUJ!AF153,7,1)</f>
        <v>7</v>
      </c>
      <c r="DM11" s="1301"/>
      <c r="DN11" s="1301"/>
      <c r="DO11" s="1301"/>
      <c r="DP11" s="1301"/>
      <c r="DQ11" s="1301"/>
      <c r="DR11" s="1301" t="str">
        <f>MID(SUVAHAVUJ!AF153,8,1)</f>
        <v>7</v>
      </c>
      <c r="DS11" s="1301"/>
      <c r="DT11" s="1301"/>
      <c r="DU11" s="1301"/>
      <c r="DV11" s="1301"/>
      <c r="DW11" s="1434" t="str">
        <f>MID(SUVAHAVUJ!AF153,9,1)</f>
        <v>4</v>
      </c>
      <c r="DX11" s="1434"/>
      <c r="DY11" s="1434"/>
      <c r="DZ11" s="1434"/>
      <c r="EA11" s="1434"/>
      <c r="EB11" s="1434"/>
      <c r="EC11" s="1434" t="str">
        <f>MID(SUVAHAVUJ!AF153,10,1)</f>
        <v>9</v>
      </c>
      <c r="ED11" s="1434"/>
      <c r="EE11" s="1434"/>
      <c r="EF11" s="1434"/>
      <c r="EG11" s="1434"/>
      <c r="EH11" s="1301" t="str">
        <f>MID(SUVAHAVUJ!AF153,11,1)</f>
        <v>5</v>
      </c>
      <c r="EI11" s="1301"/>
      <c r="EJ11" s="1301"/>
      <c r="EK11" s="1301"/>
      <c r="EL11" s="1301"/>
      <c r="EM11" s="1304"/>
      <c r="EN11" s="486"/>
      <c r="EO11" s="487"/>
      <c r="EP11" s="1301" t="str">
        <f>MID(SUVAHAVUJ!AG153,1,1)</f>
        <v xml:space="preserve"> </v>
      </c>
      <c r="EQ11" s="1301"/>
      <c r="ER11" s="1301"/>
      <c r="ES11" s="1301"/>
      <c r="ET11" s="1301"/>
      <c r="EU11" s="1301"/>
      <c r="EV11" s="1301" t="str">
        <f>MID(SUVAHAVUJ!AG153,2,1)</f>
        <v xml:space="preserve"> </v>
      </c>
      <c r="EW11" s="1301"/>
      <c r="EX11" s="1301"/>
      <c r="EY11" s="1301"/>
      <c r="EZ11" s="1301"/>
      <c r="FA11" s="1301" t="str">
        <f>MID(SUVAHAVUJ!AG153,3,1)</f>
        <v xml:space="preserve"> </v>
      </c>
      <c r="FB11" s="1301"/>
      <c r="FC11" s="1301"/>
      <c r="FD11" s="1301"/>
      <c r="FE11" s="1301"/>
      <c r="FF11" s="1301"/>
      <c r="FG11" s="1301" t="str">
        <f>MID(SUVAHAVUJ!AG153,4,1)</f>
        <v xml:space="preserve"> </v>
      </c>
      <c r="FH11" s="1301"/>
      <c r="FI11" s="1301"/>
      <c r="FJ11" s="1301"/>
      <c r="FK11" s="1301"/>
      <c r="FL11" s="1302" t="str">
        <f>MID(SUVAHAVUJ!AG153,5,1)</f>
        <v xml:space="preserve"> </v>
      </c>
      <c r="FM11" s="1302"/>
      <c r="FN11" s="1302"/>
      <c r="FO11" s="1302"/>
      <c r="FP11" s="1302"/>
      <c r="FQ11" s="1302"/>
      <c r="FR11" s="1302" t="str">
        <f>MID(SUVAHAVUJ!AG153,6,1)</f>
        <v xml:space="preserve"> </v>
      </c>
      <c r="FS11" s="1302"/>
      <c r="FT11" s="1302"/>
      <c r="FU11" s="1302"/>
      <c r="FV11" s="1302"/>
      <c r="FW11" s="1432" t="str">
        <f>MID(SUVAHAVUJ!AG153,7,1)</f>
        <v xml:space="preserve"> </v>
      </c>
      <c r="FX11" s="1432"/>
      <c r="FY11" s="1432"/>
      <c r="FZ11" s="1432"/>
      <c r="GA11" s="1432"/>
      <c r="GB11" s="1432"/>
      <c r="GC11" s="1432" t="str">
        <f>MID(SUVAHAVUJ!AG153,8,1)</f>
        <v xml:space="preserve"> </v>
      </c>
      <c r="GD11" s="1432"/>
      <c r="GE11" s="1432"/>
      <c r="GF11" s="1432"/>
      <c r="GG11" s="1432"/>
      <c r="GH11" s="1432" t="str">
        <f>MID(SUVAHAVUJ!AG153,9,1)</f>
        <v xml:space="preserve"> </v>
      </c>
      <c r="GI11" s="1432"/>
      <c r="GJ11" s="1432"/>
      <c r="GK11" s="1432"/>
      <c r="GL11" s="1432"/>
      <c r="GM11" s="1432"/>
      <c r="GN11" s="1432" t="str">
        <f>MID(SUVAHAVUJ!AG153,10,1)</f>
        <v xml:space="preserve"> </v>
      </c>
      <c r="GO11" s="1432"/>
      <c r="GP11" s="1432"/>
      <c r="GQ11" s="1432"/>
      <c r="GR11" s="1432"/>
      <c r="GS11" s="1432" t="str">
        <f>MID(SUVAHAVUJ!AG153,11,1)</f>
        <v>0</v>
      </c>
      <c r="GT11" s="1432"/>
      <c r="GU11" s="1432"/>
      <c r="GV11" s="1432"/>
      <c r="GW11" s="1433"/>
    </row>
    <row r="12" spans="2:205" ht="24.6" customHeight="1" x14ac:dyDescent="0.2">
      <c r="B12" s="1501" t="s">
        <v>2801</v>
      </c>
      <c r="C12" s="1502"/>
      <c r="D12" s="1502"/>
      <c r="E12" s="1502"/>
      <c r="F12" s="1502"/>
      <c r="G12" s="1502"/>
      <c r="H12" s="1502"/>
      <c r="I12" s="1502"/>
      <c r="J12" s="1502"/>
      <c r="K12" s="1503"/>
      <c r="L12" s="1488" t="s">
        <v>3325</v>
      </c>
      <c r="M12" s="1489"/>
      <c r="N12" s="1489"/>
      <c r="O12" s="1489"/>
      <c r="P12" s="1489"/>
      <c r="Q12" s="1489"/>
      <c r="R12" s="1489"/>
      <c r="S12" s="1489"/>
      <c r="T12" s="1489"/>
      <c r="U12" s="1489"/>
      <c r="V12" s="1489"/>
      <c r="W12" s="1489"/>
      <c r="X12" s="1489"/>
      <c r="Y12" s="1489"/>
      <c r="Z12" s="1489"/>
      <c r="AA12" s="1489"/>
      <c r="AB12" s="1489"/>
      <c r="AC12" s="1489"/>
      <c r="AD12" s="1489"/>
      <c r="AE12" s="1489"/>
      <c r="AF12" s="1489"/>
      <c r="AG12" s="1489"/>
      <c r="AH12" s="1489"/>
      <c r="AI12" s="1489"/>
      <c r="AJ12" s="1489"/>
      <c r="AK12" s="1489"/>
      <c r="AL12" s="1489"/>
      <c r="AM12" s="1489"/>
      <c r="AN12" s="1489"/>
      <c r="AO12" s="1489"/>
      <c r="AP12" s="1489"/>
      <c r="AQ12" s="1489"/>
      <c r="AR12" s="1489"/>
      <c r="AS12" s="1489"/>
      <c r="AT12" s="1489"/>
      <c r="AU12" s="1489"/>
      <c r="AV12" s="1489"/>
      <c r="AW12" s="1489"/>
      <c r="AX12" s="1489"/>
      <c r="AY12" s="1489"/>
      <c r="AZ12" s="1489"/>
      <c r="BA12" s="1489"/>
      <c r="BB12" s="1489"/>
      <c r="BC12" s="1489"/>
      <c r="BD12" s="1489"/>
      <c r="BE12" s="1489"/>
      <c r="BF12" s="1489"/>
      <c r="BG12" s="1489"/>
      <c r="BH12" s="1489"/>
      <c r="BI12" s="1489"/>
      <c r="BJ12" s="1489"/>
      <c r="BK12" s="1489"/>
      <c r="BL12" s="1489"/>
      <c r="BM12" s="1489"/>
      <c r="BN12" s="1489"/>
      <c r="BO12" s="1489"/>
      <c r="BP12" s="1489"/>
      <c r="BQ12" s="1489"/>
      <c r="BR12" s="1489"/>
      <c r="BS12" s="1489"/>
      <c r="BT12" s="1489"/>
      <c r="BU12" s="1489"/>
      <c r="BV12" s="1489"/>
      <c r="BW12" s="1466" t="s">
        <v>5</v>
      </c>
      <c r="BX12" s="1467"/>
      <c r="BY12" s="1467"/>
      <c r="BZ12" s="1467"/>
      <c r="CA12" s="1467"/>
      <c r="CB12" s="1467"/>
      <c r="CC12" s="1467"/>
      <c r="CD12" s="1468"/>
      <c r="CE12" s="1301" t="str">
        <f>MID(SUVAHAVUJ!AF154,1,1)</f>
        <v xml:space="preserve"> </v>
      </c>
      <c r="CF12" s="1301"/>
      <c r="CG12" s="1301"/>
      <c r="CH12" s="1301"/>
      <c r="CI12" s="1301"/>
      <c r="CJ12" s="1301" t="str">
        <f>MID(SUVAHAVUJ!AF154,2,1)</f>
        <v xml:space="preserve"> </v>
      </c>
      <c r="CK12" s="1301"/>
      <c r="CL12" s="1301"/>
      <c r="CM12" s="1301"/>
      <c r="CN12" s="1301"/>
      <c r="CO12" s="1301"/>
      <c r="CP12" s="1301" t="str">
        <f>MID(SUVAHAVUJ!AF154,3,1)</f>
        <v xml:space="preserve"> </v>
      </c>
      <c r="CQ12" s="1301"/>
      <c r="CR12" s="1301"/>
      <c r="CS12" s="1301"/>
      <c r="CT12" s="1301"/>
      <c r="CU12" s="1301" t="str">
        <f>MID(SUVAHAVUJ!AF154,4,1)</f>
        <v xml:space="preserve"> </v>
      </c>
      <c r="CV12" s="1301"/>
      <c r="CW12" s="1301"/>
      <c r="CX12" s="1301"/>
      <c r="CY12" s="1301"/>
      <c r="CZ12" s="1301"/>
      <c r="DA12" s="1301" t="str">
        <f>MID(SUVAHAVUJ!AF154,5,1)</f>
        <v xml:space="preserve"> </v>
      </c>
      <c r="DB12" s="1301"/>
      <c r="DC12" s="1301"/>
      <c r="DD12" s="1301"/>
      <c r="DE12" s="1301"/>
      <c r="DF12" s="1301" t="str">
        <f>MID(SUVAHAVUJ!AF154,6,1)</f>
        <v xml:space="preserve"> </v>
      </c>
      <c r="DG12" s="1301"/>
      <c r="DH12" s="1301"/>
      <c r="DI12" s="1301"/>
      <c r="DJ12" s="1301"/>
      <c r="DK12" s="1301"/>
      <c r="DL12" s="1301" t="str">
        <f>MID(SUVAHAVUJ!AF154,7,1)</f>
        <v xml:space="preserve"> </v>
      </c>
      <c r="DM12" s="1301"/>
      <c r="DN12" s="1301"/>
      <c r="DO12" s="1301"/>
      <c r="DP12" s="1301"/>
      <c r="DQ12" s="1301"/>
      <c r="DR12" s="1301" t="str">
        <f>MID(SUVAHAVUJ!AF154,8,1)</f>
        <v xml:space="preserve"> </v>
      </c>
      <c r="DS12" s="1301"/>
      <c r="DT12" s="1301"/>
      <c r="DU12" s="1301"/>
      <c r="DV12" s="1301"/>
      <c r="DW12" s="1434" t="str">
        <f>MID(SUVAHAVUJ!AF154,9,1)</f>
        <v xml:space="preserve"> </v>
      </c>
      <c r="DX12" s="1434"/>
      <c r="DY12" s="1434"/>
      <c r="DZ12" s="1434"/>
      <c r="EA12" s="1434"/>
      <c r="EB12" s="1434"/>
      <c r="EC12" s="1434" t="str">
        <f>MID(SUVAHAVUJ!AF154,10,1)</f>
        <v xml:space="preserve"> </v>
      </c>
      <c r="ED12" s="1434"/>
      <c r="EE12" s="1434"/>
      <c r="EF12" s="1434"/>
      <c r="EG12" s="1434"/>
      <c r="EH12" s="1301" t="str">
        <f>MID(SUVAHAVUJ!AF154,11,1)</f>
        <v>0</v>
      </c>
      <c r="EI12" s="1301"/>
      <c r="EJ12" s="1301"/>
      <c r="EK12" s="1301"/>
      <c r="EL12" s="1301"/>
      <c r="EM12" s="1304"/>
      <c r="EN12" s="486"/>
      <c r="EO12" s="487"/>
      <c r="EP12" s="1301" t="str">
        <f>MID(SUVAHAVUJ!AG154,1,1)</f>
        <v xml:space="preserve"> </v>
      </c>
      <c r="EQ12" s="1301"/>
      <c r="ER12" s="1301"/>
      <c r="ES12" s="1301"/>
      <c r="ET12" s="1301"/>
      <c r="EU12" s="1301"/>
      <c r="EV12" s="1301" t="str">
        <f>MID(SUVAHAVUJ!AG154,2,1)</f>
        <v xml:space="preserve"> </v>
      </c>
      <c r="EW12" s="1301"/>
      <c r="EX12" s="1301"/>
      <c r="EY12" s="1301"/>
      <c r="EZ12" s="1301"/>
      <c r="FA12" s="1301" t="str">
        <f>MID(SUVAHAVUJ!AG154,3,1)</f>
        <v xml:space="preserve"> </v>
      </c>
      <c r="FB12" s="1301"/>
      <c r="FC12" s="1301"/>
      <c r="FD12" s="1301"/>
      <c r="FE12" s="1301"/>
      <c r="FF12" s="1301"/>
      <c r="FG12" s="1301" t="str">
        <f>MID(SUVAHAVUJ!AG154,4,1)</f>
        <v xml:space="preserve"> </v>
      </c>
      <c r="FH12" s="1301"/>
      <c r="FI12" s="1301"/>
      <c r="FJ12" s="1301"/>
      <c r="FK12" s="1301"/>
      <c r="FL12" s="1302" t="str">
        <f>MID(SUVAHAVUJ!AG154,5,1)</f>
        <v xml:space="preserve"> </v>
      </c>
      <c r="FM12" s="1302"/>
      <c r="FN12" s="1302"/>
      <c r="FO12" s="1302"/>
      <c r="FP12" s="1302"/>
      <c r="FQ12" s="1302"/>
      <c r="FR12" s="1302" t="str">
        <f>MID(SUVAHAVUJ!AG154,6,1)</f>
        <v xml:space="preserve"> </v>
      </c>
      <c r="FS12" s="1302"/>
      <c r="FT12" s="1302"/>
      <c r="FU12" s="1302"/>
      <c r="FV12" s="1302"/>
      <c r="FW12" s="1432" t="str">
        <f>MID(SUVAHAVUJ!AG154,7,1)</f>
        <v xml:space="preserve"> </v>
      </c>
      <c r="FX12" s="1432"/>
      <c r="FY12" s="1432"/>
      <c r="FZ12" s="1432"/>
      <c r="GA12" s="1432"/>
      <c r="GB12" s="1432"/>
      <c r="GC12" s="1432" t="str">
        <f>MID(SUVAHAVUJ!AG154,8,1)</f>
        <v xml:space="preserve"> </v>
      </c>
      <c r="GD12" s="1432"/>
      <c r="GE12" s="1432"/>
      <c r="GF12" s="1432"/>
      <c r="GG12" s="1432"/>
      <c r="GH12" s="1432" t="str">
        <f>MID(SUVAHAVUJ!AG154,9,1)</f>
        <v xml:space="preserve"> </v>
      </c>
      <c r="GI12" s="1432"/>
      <c r="GJ12" s="1432"/>
      <c r="GK12" s="1432"/>
      <c r="GL12" s="1432"/>
      <c r="GM12" s="1432"/>
      <c r="GN12" s="1432" t="str">
        <f>MID(SUVAHAVUJ!AG154,10,1)</f>
        <v xml:space="preserve"> </v>
      </c>
      <c r="GO12" s="1432"/>
      <c r="GP12" s="1432"/>
      <c r="GQ12" s="1432"/>
      <c r="GR12" s="1432"/>
      <c r="GS12" s="1432" t="str">
        <f>MID(SUVAHAVUJ!AG154,11,1)</f>
        <v>0</v>
      </c>
      <c r="GT12" s="1432"/>
      <c r="GU12" s="1432"/>
      <c r="GV12" s="1432"/>
      <c r="GW12" s="1433"/>
    </row>
    <row r="13" spans="2:205" ht="24.6" customHeight="1" x14ac:dyDescent="0.2">
      <c r="B13" s="1501" t="s">
        <v>2805</v>
      </c>
      <c r="C13" s="1502"/>
      <c r="D13" s="1502"/>
      <c r="E13" s="1502"/>
      <c r="F13" s="1502"/>
      <c r="G13" s="1502"/>
      <c r="H13" s="1502"/>
      <c r="I13" s="1502"/>
      <c r="J13" s="1502"/>
      <c r="K13" s="1503"/>
      <c r="L13" s="1488" t="s">
        <v>2324</v>
      </c>
      <c r="M13" s="1489"/>
      <c r="N13" s="1489"/>
      <c r="O13" s="1489"/>
      <c r="P13" s="1489"/>
      <c r="Q13" s="1489"/>
      <c r="R13" s="1489"/>
      <c r="S13" s="1489"/>
      <c r="T13" s="1489"/>
      <c r="U13" s="1489"/>
      <c r="V13" s="1489"/>
      <c r="W13" s="1489"/>
      <c r="X13" s="1489"/>
      <c r="Y13" s="1489"/>
      <c r="Z13" s="1489"/>
      <c r="AA13" s="1489"/>
      <c r="AB13" s="1489"/>
      <c r="AC13" s="1489"/>
      <c r="AD13" s="1489"/>
      <c r="AE13" s="1489"/>
      <c r="AF13" s="1489"/>
      <c r="AG13" s="1489"/>
      <c r="AH13" s="1489"/>
      <c r="AI13" s="1489"/>
      <c r="AJ13" s="1489"/>
      <c r="AK13" s="1489"/>
      <c r="AL13" s="1489"/>
      <c r="AM13" s="1489"/>
      <c r="AN13" s="1489"/>
      <c r="AO13" s="1489"/>
      <c r="AP13" s="1489"/>
      <c r="AQ13" s="1489"/>
      <c r="AR13" s="1489"/>
      <c r="AS13" s="1489"/>
      <c r="AT13" s="1489"/>
      <c r="AU13" s="1489"/>
      <c r="AV13" s="1489"/>
      <c r="AW13" s="1489"/>
      <c r="AX13" s="1489"/>
      <c r="AY13" s="1489"/>
      <c r="AZ13" s="1489"/>
      <c r="BA13" s="1489"/>
      <c r="BB13" s="1489"/>
      <c r="BC13" s="1489"/>
      <c r="BD13" s="1489"/>
      <c r="BE13" s="1489"/>
      <c r="BF13" s="1489"/>
      <c r="BG13" s="1489"/>
      <c r="BH13" s="1489"/>
      <c r="BI13" s="1489"/>
      <c r="BJ13" s="1489"/>
      <c r="BK13" s="1489"/>
      <c r="BL13" s="1489"/>
      <c r="BM13" s="1489"/>
      <c r="BN13" s="1489"/>
      <c r="BO13" s="1489"/>
      <c r="BP13" s="1489"/>
      <c r="BQ13" s="1489"/>
      <c r="BR13" s="1489"/>
      <c r="BS13" s="1489"/>
      <c r="BT13" s="1489"/>
      <c r="BU13" s="1489"/>
      <c r="BV13" s="1489"/>
      <c r="BW13" s="1466" t="s">
        <v>21</v>
      </c>
      <c r="BX13" s="1467"/>
      <c r="BY13" s="1467"/>
      <c r="BZ13" s="1467"/>
      <c r="CA13" s="1467"/>
      <c r="CB13" s="1467"/>
      <c r="CC13" s="1467"/>
      <c r="CD13" s="1468"/>
      <c r="CE13" s="1301" t="str">
        <f>MID(SUVAHAVUJ!AF155,1,1)</f>
        <v xml:space="preserve"> </v>
      </c>
      <c r="CF13" s="1301"/>
      <c r="CG13" s="1301"/>
      <c r="CH13" s="1301"/>
      <c r="CI13" s="1301"/>
      <c r="CJ13" s="1301" t="str">
        <f>MID(SUVAHAVUJ!AF155,2,1)</f>
        <v xml:space="preserve"> </v>
      </c>
      <c r="CK13" s="1301"/>
      <c r="CL13" s="1301"/>
      <c r="CM13" s="1301"/>
      <c r="CN13" s="1301"/>
      <c r="CO13" s="1301"/>
      <c r="CP13" s="1301" t="str">
        <f>MID(SUVAHAVUJ!AF155,3,1)</f>
        <v xml:space="preserve"> </v>
      </c>
      <c r="CQ13" s="1301"/>
      <c r="CR13" s="1301"/>
      <c r="CS13" s="1301"/>
      <c r="CT13" s="1301"/>
      <c r="CU13" s="1301" t="str">
        <f>MID(SUVAHAVUJ!AF155,4,1)</f>
        <v xml:space="preserve"> </v>
      </c>
      <c r="CV13" s="1301"/>
      <c r="CW13" s="1301"/>
      <c r="CX13" s="1301"/>
      <c r="CY13" s="1301"/>
      <c r="CZ13" s="1301"/>
      <c r="DA13" s="1301" t="str">
        <f>MID(SUVAHAVUJ!AF155,5,1)</f>
        <v xml:space="preserve"> </v>
      </c>
      <c r="DB13" s="1301"/>
      <c r="DC13" s="1301"/>
      <c r="DD13" s="1301"/>
      <c r="DE13" s="1301"/>
      <c r="DF13" s="1301" t="str">
        <f>MID(SUVAHAVUJ!AF155,6,1)</f>
        <v xml:space="preserve"> </v>
      </c>
      <c r="DG13" s="1301"/>
      <c r="DH13" s="1301"/>
      <c r="DI13" s="1301"/>
      <c r="DJ13" s="1301"/>
      <c r="DK13" s="1301"/>
      <c r="DL13" s="1301" t="str">
        <f>MID(SUVAHAVUJ!AF155,7,1)</f>
        <v xml:space="preserve"> </v>
      </c>
      <c r="DM13" s="1301"/>
      <c r="DN13" s="1301"/>
      <c r="DO13" s="1301"/>
      <c r="DP13" s="1301"/>
      <c r="DQ13" s="1301"/>
      <c r="DR13" s="1301" t="str">
        <f>MID(SUVAHAVUJ!AF155,8,1)</f>
        <v xml:space="preserve"> </v>
      </c>
      <c r="DS13" s="1301"/>
      <c r="DT13" s="1301"/>
      <c r="DU13" s="1301"/>
      <c r="DV13" s="1301"/>
      <c r="DW13" s="1434" t="str">
        <f>MID(SUVAHAVUJ!AF155,9,1)</f>
        <v xml:space="preserve"> </v>
      </c>
      <c r="DX13" s="1434"/>
      <c r="DY13" s="1434"/>
      <c r="DZ13" s="1434"/>
      <c r="EA13" s="1434"/>
      <c r="EB13" s="1434"/>
      <c r="EC13" s="1434" t="str">
        <f>MID(SUVAHAVUJ!AF155,10,1)</f>
        <v xml:space="preserve"> </v>
      </c>
      <c r="ED13" s="1434"/>
      <c r="EE13" s="1434"/>
      <c r="EF13" s="1434"/>
      <c r="EG13" s="1434"/>
      <c r="EH13" s="1301" t="str">
        <f>MID(SUVAHAVUJ!AF155,11,1)</f>
        <v>0</v>
      </c>
      <c r="EI13" s="1301"/>
      <c r="EJ13" s="1301"/>
      <c r="EK13" s="1301"/>
      <c r="EL13" s="1301"/>
      <c r="EM13" s="1304"/>
      <c r="EN13" s="486"/>
      <c r="EO13" s="487"/>
      <c r="EP13" s="1301" t="str">
        <f>MID(SUVAHAVUJ!AG155,1,1)</f>
        <v xml:space="preserve"> </v>
      </c>
      <c r="EQ13" s="1301"/>
      <c r="ER13" s="1301"/>
      <c r="ES13" s="1301"/>
      <c r="ET13" s="1301"/>
      <c r="EU13" s="1301"/>
      <c r="EV13" s="1301" t="str">
        <f>MID(SUVAHAVUJ!AG155,2,1)</f>
        <v xml:space="preserve"> </v>
      </c>
      <c r="EW13" s="1301"/>
      <c r="EX13" s="1301"/>
      <c r="EY13" s="1301"/>
      <c r="EZ13" s="1301"/>
      <c r="FA13" s="1301" t="str">
        <f>MID(SUVAHAVUJ!AG155,3,1)</f>
        <v xml:space="preserve"> </v>
      </c>
      <c r="FB13" s="1301"/>
      <c r="FC13" s="1301"/>
      <c r="FD13" s="1301"/>
      <c r="FE13" s="1301"/>
      <c r="FF13" s="1301"/>
      <c r="FG13" s="1301" t="str">
        <f>MID(SUVAHAVUJ!AG155,4,1)</f>
        <v xml:space="preserve"> </v>
      </c>
      <c r="FH13" s="1301"/>
      <c r="FI13" s="1301"/>
      <c r="FJ13" s="1301"/>
      <c r="FK13" s="1301"/>
      <c r="FL13" s="1302" t="str">
        <f>MID(SUVAHAVUJ!AG155,5,1)</f>
        <v xml:space="preserve"> </v>
      </c>
      <c r="FM13" s="1302"/>
      <c r="FN13" s="1302"/>
      <c r="FO13" s="1302"/>
      <c r="FP13" s="1302"/>
      <c r="FQ13" s="1302"/>
      <c r="FR13" s="1302" t="str">
        <f>MID(SUVAHAVUJ!AG155,6,1)</f>
        <v xml:space="preserve"> </v>
      </c>
      <c r="FS13" s="1302"/>
      <c r="FT13" s="1302"/>
      <c r="FU13" s="1302"/>
      <c r="FV13" s="1302"/>
      <c r="FW13" s="1432" t="str">
        <f>MID(SUVAHAVUJ!AG155,7,1)</f>
        <v xml:space="preserve"> </v>
      </c>
      <c r="FX13" s="1432"/>
      <c r="FY13" s="1432"/>
      <c r="FZ13" s="1432"/>
      <c r="GA13" s="1432"/>
      <c r="GB13" s="1432"/>
      <c r="GC13" s="1432" t="str">
        <f>MID(SUVAHAVUJ!AG155,8,1)</f>
        <v xml:space="preserve"> </v>
      </c>
      <c r="GD13" s="1432"/>
      <c r="GE13" s="1432"/>
      <c r="GF13" s="1432"/>
      <c r="GG13" s="1432"/>
      <c r="GH13" s="1432" t="str">
        <f>MID(SUVAHAVUJ!AG155,9,1)</f>
        <v xml:space="preserve"> </v>
      </c>
      <c r="GI13" s="1432"/>
      <c r="GJ13" s="1432"/>
      <c r="GK13" s="1432"/>
      <c r="GL13" s="1432"/>
      <c r="GM13" s="1432"/>
      <c r="GN13" s="1432" t="str">
        <f>MID(SUVAHAVUJ!AG155,10,1)</f>
        <v xml:space="preserve"> </v>
      </c>
      <c r="GO13" s="1432"/>
      <c r="GP13" s="1432"/>
      <c r="GQ13" s="1432"/>
      <c r="GR13" s="1432"/>
      <c r="GS13" s="1432" t="str">
        <f>MID(SUVAHAVUJ!AG155,11,1)</f>
        <v>0</v>
      </c>
      <c r="GT13" s="1432"/>
      <c r="GU13" s="1432"/>
      <c r="GV13" s="1432"/>
      <c r="GW13" s="1433"/>
    </row>
    <row r="14" spans="2:205" ht="24.6" customHeight="1" x14ac:dyDescent="0.2">
      <c r="B14" s="1501" t="s">
        <v>2808</v>
      </c>
      <c r="C14" s="1502"/>
      <c r="D14" s="1502"/>
      <c r="E14" s="1502"/>
      <c r="F14" s="1502"/>
      <c r="G14" s="1502"/>
      <c r="H14" s="1502"/>
      <c r="I14" s="1502"/>
      <c r="J14" s="1502"/>
      <c r="K14" s="1503"/>
      <c r="L14" s="1488" t="s">
        <v>3326</v>
      </c>
      <c r="M14" s="1489"/>
      <c r="N14" s="1489"/>
      <c r="O14" s="1489"/>
      <c r="P14" s="1489"/>
      <c r="Q14" s="1489"/>
      <c r="R14" s="1489"/>
      <c r="S14" s="1489"/>
      <c r="T14" s="1489"/>
      <c r="U14" s="1489"/>
      <c r="V14" s="1489"/>
      <c r="W14" s="1489"/>
      <c r="X14" s="1489"/>
      <c r="Y14" s="1489"/>
      <c r="Z14" s="1489"/>
      <c r="AA14" s="1489"/>
      <c r="AB14" s="1489"/>
      <c r="AC14" s="1489"/>
      <c r="AD14" s="1489"/>
      <c r="AE14" s="1489"/>
      <c r="AF14" s="1489"/>
      <c r="AG14" s="1489"/>
      <c r="AH14" s="1489"/>
      <c r="AI14" s="1489"/>
      <c r="AJ14" s="1489"/>
      <c r="AK14" s="1489"/>
      <c r="AL14" s="1489"/>
      <c r="AM14" s="1489"/>
      <c r="AN14" s="1489"/>
      <c r="AO14" s="1489"/>
      <c r="AP14" s="1489"/>
      <c r="AQ14" s="1489"/>
      <c r="AR14" s="1489"/>
      <c r="AS14" s="1489"/>
      <c r="AT14" s="1489"/>
      <c r="AU14" s="1489"/>
      <c r="AV14" s="1489"/>
      <c r="AW14" s="1489"/>
      <c r="AX14" s="1489"/>
      <c r="AY14" s="1489"/>
      <c r="AZ14" s="1489"/>
      <c r="BA14" s="1489"/>
      <c r="BB14" s="1489"/>
      <c r="BC14" s="1489"/>
      <c r="BD14" s="1489"/>
      <c r="BE14" s="1489"/>
      <c r="BF14" s="1489"/>
      <c r="BG14" s="1489"/>
      <c r="BH14" s="1489"/>
      <c r="BI14" s="1489"/>
      <c r="BJ14" s="1489"/>
      <c r="BK14" s="1489"/>
      <c r="BL14" s="1489"/>
      <c r="BM14" s="1489"/>
      <c r="BN14" s="1489"/>
      <c r="BO14" s="1489"/>
      <c r="BP14" s="1489"/>
      <c r="BQ14" s="1489"/>
      <c r="BR14" s="1489"/>
      <c r="BS14" s="1489"/>
      <c r="BT14" s="1489"/>
      <c r="BU14" s="1489"/>
      <c r="BV14" s="1489"/>
      <c r="BW14" s="1466" t="s">
        <v>39</v>
      </c>
      <c r="BX14" s="1467"/>
      <c r="BY14" s="1467"/>
      <c r="BZ14" s="1467"/>
      <c r="CA14" s="1467"/>
      <c r="CB14" s="1467"/>
      <c r="CC14" s="1467"/>
      <c r="CD14" s="1468"/>
      <c r="CE14" s="1301" t="str">
        <f>MID(SUVAHAVUJ!AF156,1,1)</f>
        <v xml:space="preserve"> </v>
      </c>
      <c r="CF14" s="1301"/>
      <c r="CG14" s="1301"/>
      <c r="CH14" s="1301"/>
      <c r="CI14" s="1301"/>
      <c r="CJ14" s="1301" t="str">
        <f>MID(SUVAHAVUJ!AF156,2,1)</f>
        <v xml:space="preserve"> </v>
      </c>
      <c r="CK14" s="1301"/>
      <c r="CL14" s="1301"/>
      <c r="CM14" s="1301"/>
      <c r="CN14" s="1301"/>
      <c r="CO14" s="1301"/>
      <c r="CP14" s="1301" t="str">
        <f>MID(SUVAHAVUJ!AF156,3,1)</f>
        <v xml:space="preserve"> </v>
      </c>
      <c r="CQ14" s="1301"/>
      <c r="CR14" s="1301"/>
      <c r="CS14" s="1301"/>
      <c r="CT14" s="1301"/>
      <c r="CU14" s="1301" t="str">
        <f>MID(SUVAHAVUJ!AF156,4,1)</f>
        <v xml:space="preserve"> </v>
      </c>
      <c r="CV14" s="1301"/>
      <c r="CW14" s="1301"/>
      <c r="CX14" s="1301"/>
      <c r="CY14" s="1301"/>
      <c r="CZ14" s="1301"/>
      <c r="DA14" s="1301" t="str">
        <f>MID(SUVAHAVUJ!AF156,5,1)</f>
        <v xml:space="preserve"> </v>
      </c>
      <c r="DB14" s="1301"/>
      <c r="DC14" s="1301"/>
      <c r="DD14" s="1301"/>
      <c r="DE14" s="1301"/>
      <c r="DF14" s="1301" t="str">
        <f>MID(SUVAHAVUJ!AF156,6,1)</f>
        <v xml:space="preserve"> </v>
      </c>
      <c r="DG14" s="1301"/>
      <c r="DH14" s="1301"/>
      <c r="DI14" s="1301"/>
      <c r="DJ14" s="1301"/>
      <c r="DK14" s="1301"/>
      <c r="DL14" s="1301" t="str">
        <f>MID(SUVAHAVUJ!AF156,7,1)</f>
        <v>1</v>
      </c>
      <c r="DM14" s="1301"/>
      <c r="DN14" s="1301"/>
      <c r="DO14" s="1301"/>
      <c r="DP14" s="1301"/>
      <c r="DQ14" s="1301"/>
      <c r="DR14" s="1301" t="str">
        <f>MID(SUVAHAVUJ!AF156,8,1)</f>
        <v>4</v>
      </c>
      <c r="DS14" s="1301"/>
      <c r="DT14" s="1301"/>
      <c r="DU14" s="1301"/>
      <c r="DV14" s="1301"/>
      <c r="DW14" s="1434" t="str">
        <f>MID(SUVAHAVUJ!AF156,9,1)</f>
        <v>7</v>
      </c>
      <c r="DX14" s="1434"/>
      <c r="DY14" s="1434"/>
      <c r="DZ14" s="1434"/>
      <c r="EA14" s="1434"/>
      <c r="EB14" s="1434"/>
      <c r="EC14" s="1434" t="str">
        <f>MID(SUVAHAVUJ!AF156,10,1)</f>
        <v>4</v>
      </c>
      <c r="ED14" s="1434"/>
      <c r="EE14" s="1434"/>
      <c r="EF14" s="1434"/>
      <c r="EG14" s="1434"/>
      <c r="EH14" s="1301" t="str">
        <f>MID(SUVAHAVUJ!AF156,11,1)</f>
        <v>0</v>
      </c>
      <c r="EI14" s="1301"/>
      <c r="EJ14" s="1301"/>
      <c r="EK14" s="1301"/>
      <c r="EL14" s="1301"/>
      <c r="EM14" s="1304"/>
      <c r="EN14" s="486"/>
      <c r="EO14" s="487"/>
      <c r="EP14" s="1301" t="str">
        <f>MID(SUVAHAVUJ!AG156,1,1)</f>
        <v xml:space="preserve"> </v>
      </c>
      <c r="EQ14" s="1301"/>
      <c r="ER14" s="1301"/>
      <c r="ES14" s="1301"/>
      <c r="ET14" s="1301"/>
      <c r="EU14" s="1301"/>
      <c r="EV14" s="1301" t="str">
        <f>MID(SUVAHAVUJ!AG156,2,1)</f>
        <v xml:space="preserve"> </v>
      </c>
      <c r="EW14" s="1301"/>
      <c r="EX14" s="1301"/>
      <c r="EY14" s="1301"/>
      <c r="EZ14" s="1301"/>
      <c r="FA14" s="1301" t="str">
        <f>MID(SUVAHAVUJ!AG156,3,1)</f>
        <v xml:space="preserve"> </v>
      </c>
      <c r="FB14" s="1301"/>
      <c r="FC14" s="1301"/>
      <c r="FD14" s="1301"/>
      <c r="FE14" s="1301"/>
      <c r="FF14" s="1301"/>
      <c r="FG14" s="1301" t="str">
        <f>MID(SUVAHAVUJ!AG156,4,1)</f>
        <v xml:space="preserve"> </v>
      </c>
      <c r="FH14" s="1301"/>
      <c r="FI14" s="1301"/>
      <c r="FJ14" s="1301"/>
      <c r="FK14" s="1301"/>
      <c r="FL14" s="1302" t="str">
        <f>MID(SUVAHAVUJ!AG156,5,1)</f>
        <v xml:space="preserve"> </v>
      </c>
      <c r="FM14" s="1302"/>
      <c r="FN14" s="1302"/>
      <c r="FO14" s="1302"/>
      <c r="FP14" s="1302"/>
      <c r="FQ14" s="1302"/>
      <c r="FR14" s="1302" t="str">
        <f>MID(SUVAHAVUJ!AG156,6,1)</f>
        <v xml:space="preserve"> </v>
      </c>
      <c r="FS14" s="1302"/>
      <c r="FT14" s="1302"/>
      <c r="FU14" s="1302"/>
      <c r="FV14" s="1302"/>
      <c r="FW14" s="1432" t="str">
        <f>MID(SUVAHAVUJ!AG156,7,1)</f>
        <v xml:space="preserve"> </v>
      </c>
      <c r="FX14" s="1432"/>
      <c r="FY14" s="1432"/>
      <c r="FZ14" s="1432"/>
      <c r="GA14" s="1432"/>
      <c r="GB14" s="1432"/>
      <c r="GC14" s="1432" t="str">
        <f>MID(SUVAHAVUJ!AG156,8,1)</f>
        <v xml:space="preserve"> </v>
      </c>
      <c r="GD14" s="1432"/>
      <c r="GE14" s="1432"/>
      <c r="GF14" s="1432"/>
      <c r="GG14" s="1432"/>
      <c r="GH14" s="1432" t="str">
        <f>MID(SUVAHAVUJ!AG156,9,1)</f>
        <v xml:space="preserve"> </v>
      </c>
      <c r="GI14" s="1432"/>
      <c r="GJ14" s="1432"/>
      <c r="GK14" s="1432"/>
      <c r="GL14" s="1432"/>
      <c r="GM14" s="1432"/>
      <c r="GN14" s="1432" t="str">
        <f>MID(SUVAHAVUJ!AG156,10,1)</f>
        <v xml:space="preserve"> </v>
      </c>
      <c r="GO14" s="1432"/>
      <c r="GP14" s="1432"/>
      <c r="GQ14" s="1432"/>
      <c r="GR14" s="1432"/>
      <c r="GS14" s="1432" t="str">
        <f>MID(SUVAHAVUJ!AG156,11,1)</f>
        <v>0</v>
      </c>
      <c r="GT14" s="1432"/>
      <c r="GU14" s="1432"/>
      <c r="GV14" s="1432"/>
      <c r="GW14" s="1433"/>
    </row>
    <row r="15" spans="2:205" ht="24.6" customHeight="1" x14ac:dyDescent="0.2">
      <c r="B15" s="1501" t="s">
        <v>2811</v>
      </c>
      <c r="C15" s="1502"/>
      <c r="D15" s="1502"/>
      <c r="E15" s="1502"/>
      <c r="F15" s="1502"/>
      <c r="G15" s="1502"/>
      <c r="H15" s="1502"/>
      <c r="I15" s="1502"/>
      <c r="J15" s="1502"/>
      <c r="K15" s="1503"/>
      <c r="L15" s="1488" t="s">
        <v>3327</v>
      </c>
      <c r="M15" s="1489"/>
      <c r="N15" s="1489"/>
      <c r="O15" s="1489"/>
      <c r="P15" s="1489"/>
      <c r="Q15" s="1489"/>
      <c r="R15" s="1489"/>
      <c r="S15" s="1489"/>
      <c r="T15" s="1489"/>
      <c r="U15" s="1489"/>
      <c r="V15" s="1489"/>
      <c r="W15" s="1489"/>
      <c r="X15" s="1489"/>
      <c r="Y15" s="1489"/>
      <c r="Z15" s="1489"/>
      <c r="AA15" s="1489"/>
      <c r="AB15" s="1489"/>
      <c r="AC15" s="1489"/>
      <c r="AD15" s="1489"/>
      <c r="AE15" s="1489"/>
      <c r="AF15" s="1489"/>
      <c r="AG15" s="1489"/>
      <c r="AH15" s="1489"/>
      <c r="AI15" s="1489"/>
      <c r="AJ15" s="1489"/>
      <c r="AK15" s="1489"/>
      <c r="AL15" s="1489"/>
      <c r="AM15" s="1489"/>
      <c r="AN15" s="1489"/>
      <c r="AO15" s="1489"/>
      <c r="AP15" s="1489"/>
      <c r="AQ15" s="1489"/>
      <c r="AR15" s="1489"/>
      <c r="AS15" s="1489"/>
      <c r="AT15" s="1489"/>
      <c r="AU15" s="1489"/>
      <c r="AV15" s="1489"/>
      <c r="AW15" s="1489"/>
      <c r="AX15" s="1489"/>
      <c r="AY15" s="1489"/>
      <c r="AZ15" s="1489"/>
      <c r="BA15" s="1489"/>
      <c r="BB15" s="1489"/>
      <c r="BC15" s="1489"/>
      <c r="BD15" s="1489"/>
      <c r="BE15" s="1489"/>
      <c r="BF15" s="1489"/>
      <c r="BG15" s="1489"/>
      <c r="BH15" s="1489"/>
      <c r="BI15" s="1489"/>
      <c r="BJ15" s="1489"/>
      <c r="BK15" s="1489"/>
      <c r="BL15" s="1489"/>
      <c r="BM15" s="1489"/>
      <c r="BN15" s="1489"/>
      <c r="BO15" s="1489"/>
      <c r="BP15" s="1489"/>
      <c r="BQ15" s="1489"/>
      <c r="BR15" s="1489"/>
      <c r="BS15" s="1489"/>
      <c r="BT15" s="1489"/>
      <c r="BU15" s="1489"/>
      <c r="BV15" s="1489"/>
      <c r="BW15" s="1466" t="s">
        <v>906</v>
      </c>
      <c r="BX15" s="1467"/>
      <c r="BY15" s="1467"/>
      <c r="BZ15" s="1467"/>
      <c r="CA15" s="1467"/>
      <c r="CB15" s="1467"/>
      <c r="CC15" s="1467"/>
      <c r="CD15" s="1468"/>
      <c r="CE15" s="1301" t="str">
        <f>MID(SUVAHAVUJ!AF157,1,1)</f>
        <v xml:space="preserve"> </v>
      </c>
      <c r="CF15" s="1301"/>
      <c r="CG15" s="1301"/>
      <c r="CH15" s="1301"/>
      <c r="CI15" s="1301"/>
      <c r="CJ15" s="1301" t="str">
        <f>MID(SUVAHAVUJ!AF157,2,1)</f>
        <v xml:space="preserve"> </v>
      </c>
      <c r="CK15" s="1301"/>
      <c r="CL15" s="1301"/>
      <c r="CM15" s="1301"/>
      <c r="CN15" s="1301"/>
      <c r="CO15" s="1301"/>
      <c r="CP15" s="1301" t="str">
        <f>MID(SUVAHAVUJ!AF157,3,1)</f>
        <v xml:space="preserve"> </v>
      </c>
      <c r="CQ15" s="1301"/>
      <c r="CR15" s="1301"/>
      <c r="CS15" s="1301"/>
      <c r="CT15" s="1301"/>
      <c r="CU15" s="1301" t="str">
        <f>MID(SUVAHAVUJ!AF157,4,1)</f>
        <v xml:space="preserve"> </v>
      </c>
      <c r="CV15" s="1301"/>
      <c r="CW15" s="1301"/>
      <c r="CX15" s="1301"/>
      <c r="CY15" s="1301"/>
      <c r="CZ15" s="1301"/>
      <c r="DA15" s="1301" t="str">
        <f>MID(SUVAHAVUJ!AF157,5,1)</f>
        <v xml:space="preserve"> </v>
      </c>
      <c r="DB15" s="1301"/>
      <c r="DC15" s="1301"/>
      <c r="DD15" s="1301"/>
      <c r="DE15" s="1301"/>
      <c r="DF15" s="1301" t="str">
        <f>MID(SUVAHAVUJ!AF157,6,1)</f>
        <v xml:space="preserve"> </v>
      </c>
      <c r="DG15" s="1301"/>
      <c r="DH15" s="1301"/>
      <c r="DI15" s="1301"/>
      <c r="DJ15" s="1301"/>
      <c r="DK15" s="1301"/>
      <c r="DL15" s="1301" t="str">
        <f>MID(SUVAHAVUJ!AF157,7,1)</f>
        <v>3</v>
      </c>
      <c r="DM15" s="1301"/>
      <c r="DN15" s="1301"/>
      <c r="DO15" s="1301"/>
      <c r="DP15" s="1301"/>
      <c r="DQ15" s="1301"/>
      <c r="DR15" s="1301" t="str">
        <f>MID(SUVAHAVUJ!AF157,8,1)</f>
        <v>7</v>
      </c>
      <c r="DS15" s="1301"/>
      <c r="DT15" s="1301"/>
      <c r="DU15" s="1301"/>
      <c r="DV15" s="1301"/>
      <c r="DW15" s="1434" t="str">
        <f>MID(SUVAHAVUJ!AF157,9,1)</f>
        <v>9</v>
      </c>
      <c r="DX15" s="1434"/>
      <c r="DY15" s="1434"/>
      <c r="DZ15" s="1434"/>
      <c r="EA15" s="1434"/>
      <c r="EB15" s="1434"/>
      <c r="EC15" s="1434" t="str">
        <f>MID(SUVAHAVUJ!AF157,10,1)</f>
        <v>8</v>
      </c>
      <c r="ED15" s="1434"/>
      <c r="EE15" s="1434"/>
      <c r="EF15" s="1434"/>
      <c r="EG15" s="1434"/>
      <c r="EH15" s="1301" t="str">
        <f>MID(SUVAHAVUJ!AF157,11,1)</f>
        <v>1</v>
      </c>
      <c r="EI15" s="1301"/>
      <c r="EJ15" s="1301"/>
      <c r="EK15" s="1301"/>
      <c r="EL15" s="1301"/>
      <c r="EM15" s="1304"/>
      <c r="EN15" s="486"/>
      <c r="EO15" s="487"/>
      <c r="EP15" s="1301" t="str">
        <f>MID(SUVAHAVUJ!AG157,1,1)</f>
        <v xml:space="preserve"> </v>
      </c>
      <c r="EQ15" s="1301"/>
      <c r="ER15" s="1301"/>
      <c r="ES15" s="1301"/>
      <c r="ET15" s="1301"/>
      <c r="EU15" s="1301"/>
      <c r="EV15" s="1301" t="str">
        <f>MID(SUVAHAVUJ!AG157,2,1)</f>
        <v xml:space="preserve"> </v>
      </c>
      <c r="EW15" s="1301"/>
      <c r="EX15" s="1301"/>
      <c r="EY15" s="1301"/>
      <c r="EZ15" s="1301"/>
      <c r="FA15" s="1301" t="str">
        <f>MID(SUVAHAVUJ!AG157,3,1)</f>
        <v xml:space="preserve"> </v>
      </c>
      <c r="FB15" s="1301"/>
      <c r="FC15" s="1301"/>
      <c r="FD15" s="1301"/>
      <c r="FE15" s="1301"/>
      <c r="FF15" s="1301"/>
      <c r="FG15" s="1301" t="str">
        <f>MID(SUVAHAVUJ!AG157,4,1)</f>
        <v xml:space="preserve"> </v>
      </c>
      <c r="FH15" s="1301"/>
      <c r="FI15" s="1301"/>
      <c r="FJ15" s="1301"/>
      <c r="FK15" s="1301"/>
      <c r="FL15" s="1302" t="str">
        <f>MID(SUVAHAVUJ!AG157,5,1)</f>
        <v xml:space="preserve"> </v>
      </c>
      <c r="FM15" s="1302"/>
      <c r="FN15" s="1302"/>
      <c r="FO15" s="1302"/>
      <c r="FP15" s="1302"/>
      <c r="FQ15" s="1302"/>
      <c r="FR15" s="1302" t="str">
        <f>MID(SUVAHAVUJ!AG157,6,1)</f>
        <v xml:space="preserve"> </v>
      </c>
      <c r="FS15" s="1302"/>
      <c r="FT15" s="1302"/>
      <c r="FU15" s="1302"/>
      <c r="FV15" s="1302"/>
      <c r="FW15" s="1432" t="str">
        <f>MID(SUVAHAVUJ!AG157,7,1)</f>
        <v xml:space="preserve"> </v>
      </c>
      <c r="FX15" s="1432"/>
      <c r="FY15" s="1432"/>
      <c r="FZ15" s="1432"/>
      <c r="GA15" s="1432"/>
      <c r="GB15" s="1432"/>
      <c r="GC15" s="1432" t="str">
        <f>MID(SUVAHAVUJ!AG157,8,1)</f>
        <v xml:space="preserve"> </v>
      </c>
      <c r="GD15" s="1432"/>
      <c r="GE15" s="1432"/>
      <c r="GF15" s="1432"/>
      <c r="GG15" s="1432"/>
      <c r="GH15" s="1432" t="str">
        <f>MID(SUVAHAVUJ!AG157,9,1)</f>
        <v xml:space="preserve"> </v>
      </c>
      <c r="GI15" s="1432"/>
      <c r="GJ15" s="1432"/>
      <c r="GK15" s="1432"/>
      <c r="GL15" s="1432"/>
      <c r="GM15" s="1432"/>
      <c r="GN15" s="1432" t="str">
        <f>MID(SUVAHAVUJ!AG157,10,1)</f>
        <v xml:space="preserve"> </v>
      </c>
      <c r="GO15" s="1432"/>
      <c r="GP15" s="1432"/>
      <c r="GQ15" s="1432"/>
      <c r="GR15" s="1432"/>
      <c r="GS15" s="1432" t="str">
        <f>MID(SUVAHAVUJ!AG157,11,1)</f>
        <v>0</v>
      </c>
      <c r="GT15" s="1432"/>
      <c r="GU15" s="1432"/>
      <c r="GV15" s="1432"/>
      <c r="GW15" s="1433"/>
    </row>
    <row r="16" spans="2:205" ht="24.6" customHeight="1" x14ac:dyDescent="0.2">
      <c r="B16" s="1507" t="s">
        <v>2786</v>
      </c>
      <c r="C16" s="1508"/>
      <c r="D16" s="1508"/>
      <c r="E16" s="1508"/>
      <c r="F16" s="1508"/>
      <c r="G16" s="1508"/>
      <c r="H16" s="1508"/>
      <c r="I16" s="1508"/>
      <c r="J16" s="1508"/>
      <c r="K16" s="1509"/>
      <c r="L16" s="1486" t="s">
        <v>3328</v>
      </c>
      <c r="M16" s="1487"/>
      <c r="N16" s="1487"/>
      <c r="O16" s="1487"/>
      <c r="P16" s="1487"/>
      <c r="Q16" s="1487"/>
      <c r="R16" s="1487"/>
      <c r="S16" s="1487"/>
      <c r="T16" s="1487"/>
      <c r="U16" s="1487"/>
      <c r="V16" s="1487"/>
      <c r="W16" s="1487"/>
      <c r="X16" s="1487"/>
      <c r="Y16" s="1487"/>
      <c r="Z16" s="1487"/>
      <c r="AA16" s="1487"/>
      <c r="AB16" s="1487"/>
      <c r="AC16" s="1487"/>
      <c r="AD16" s="1487"/>
      <c r="AE16" s="1487"/>
      <c r="AF16" s="1487"/>
      <c r="AG16" s="1487"/>
      <c r="AH16" s="1487"/>
      <c r="AI16" s="1487"/>
      <c r="AJ16" s="1487"/>
      <c r="AK16" s="1487"/>
      <c r="AL16" s="1487"/>
      <c r="AM16" s="1487"/>
      <c r="AN16" s="1487"/>
      <c r="AO16" s="1487"/>
      <c r="AP16" s="1487"/>
      <c r="AQ16" s="1487"/>
      <c r="AR16" s="1487"/>
      <c r="AS16" s="1487"/>
      <c r="AT16" s="1487"/>
      <c r="AU16" s="1487"/>
      <c r="AV16" s="1487"/>
      <c r="AW16" s="1487"/>
      <c r="AX16" s="1487"/>
      <c r="AY16" s="1487"/>
      <c r="AZ16" s="1487"/>
      <c r="BA16" s="1487"/>
      <c r="BB16" s="1487"/>
      <c r="BC16" s="1487"/>
      <c r="BD16" s="1487"/>
      <c r="BE16" s="1487"/>
      <c r="BF16" s="1487"/>
      <c r="BG16" s="1487"/>
      <c r="BH16" s="1487"/>
      <c r="BI16" s="1487"/>
      <c r="BJ16" s="1487"/>
      <c r="BK16" s="1487"/>
      <c r="BL16" s="1487"/>
      <c r="BM16" s="1487"/>
      <c r="BN16" s="1487"/>
      <c r="BO16" s="1487"/>
      <c r="BP16" s="1487"/>
      <c r="BQ16" s="1487"/>
      <c r="BR16" s="1487"/>
      <c r="BS16" s="1487"/>
      <c r="BT16" s="1487"/>
      <c r="BU16" s="1487"/>
      <c r="BV16" s="1487"/>
      <c r="BW16" s="1455" t="s">
        <v>779</v>
      </c>
      <c r="BX16" s="1456"/>
      <c r="BY16" s="1456"/>
      <c r="BZ16" s="1456"/>
      <c r="CA16" s="1456"/>
      <c r="CB16" s="1456"/>
      <c r="CC16" s="1456"/>
      <c r="CD16" s="1457"/>
      <c r="CE16" s="1301" t="str">
        <f>MID(SUVAHAVUJ!AF158,1,1)</f>
        <v xml:space="preserve"> </v>
      </c>
      <c r="CF16" s="1301"/>
      <c r="CG16" s="1301"/>
      <c r="CH16" s="1301"/>
      <c r="CI16" s="1301"/>
      <c r="CJ16" s="1301" t="str">
        <f>MID(SUVAHAVUJ!AF158,2,1)</f>
        <v xml:space="preserve"> </v>
      </c>
      <c r="CK16" s="1301"/>
      <c r="CL16" s="1301"/>
      <c r="CM16" s="1301"/>
      <c r="CN16" s="1301"/>
      <c r="CO16" s="1301"/>
      <c r="CP16" s="1301" t="str">
        <f>MID(SUVAHAVUJ!AF158,3,1)</f>
        <v xml:space="preserve"> </v>
      </c>
      <c r="CQ16" s="1301"/>
      <c r="CR16" s="1301"/>
      <c r="CS16" s="1301"/>
      <c r="CT16" s="1301"/>
      <c r="CU16" s="1301" t="str">
        <f>MID(SUVAHAVUJ!AF158,4,1)</f>
        <v xml:space="preserve"> </v>
      </c>
      <c r="CV16" s="1301"/>
      <c r="CW16" s="1301"/>
      <c r="CX16" s="1301"/>
      <c r="CY16" s="1301"/>
      <c r="CZ16" s="1301"/>
      <c r="DA16" s="1301" t="str">
        <f>MID(SUVAHAVUJ!AF158,5,1)</f>
        <v>6</v>
      </c>
      <c r="DB16" s="1301"/>
      <c r="DC16" s="1301"/>
      <c r="DD16" s="1301"/>
      <c r="DE16" s="1301"/>
      <c r="DF16" s="1301" t="str">
        <f>MID(SUVAHAVUJ!AF158,6,1)</f>
        <v>8</v>
      </c>
      <c r="DG16" s="1301"/>
      <c r="DH16" s="1301"/>
      <c r="DI16" s="1301"/>
      <c r="DJ16" s="1301"/>
      <c r="DK16" s="1301"/>
      <c r="DL16" s="1301" t="str">
        <f>MID(SUVAHAVUJ!AF158,7,1)</f>
        <v>8</v>
      </c>
      <c r="DM16" s="1301"/>
      <c r="DN16" s="1301"/>
      <c r="DO16" s="1301"/>
      <c r="DP16" s="1301"/>
      <c r="DQ16" s="1301"/>
      <c r="DR16" s="1301" t="str">
        <f>MID(SUVAHAVUJ!AF158,8,1)</f>
        <v>3</v>
      </c>
      <c r="DS16" s="1301"/>
      <c r="DT16" s="1301"/>
      <c r="DU16" s="1301"/>
      <c r="DV16" s="1301"/>
      <c r="DW16" s="1434" t="str">
        <f>MID(SUVAHAVUJ!AF158,9,1)</f>
        <v>3</v>
      </c>
      <c r="DX16" s="1434"/>
      <c r="DY16" s="1434"/>
      <c r="DZ16" s="1434"/>
      <c r="EA16" s="1434"/>
      <c r="EB16" s="1434"/>
      <c r="EC16" s="1434" t="str">
        <f>MID(SUVAHAVUJ!AF158,10,1)</f>
        <v>9</v>
      </c>
      <c r="ED16" s="1434"/>
      <c r="EE16" s="1434"/>
      <c r="EF16" s="1434"/>
      <c r="EG16" s="1434"/>
      <c r="EH16" s="1301" t="str">
        <f>MID(SUVAHAVUJ!AF158,11,1)</f>
        <v>7</v>
      </c>
      <c r="EI16" s="1301"/>
      <c r="EJ16" s="1301"/>
      <c r="EK16" s="1301"/>
      <c r="EL16" s="1301"/>
      <c r="EM16" s="1304"/>
      <c r="EN16" s="486"/>
      <c r="EO16" s="487"/>
      <c r="EP16" s="1301" t="str">
        <f>MID(SUVAHAVUJ!AG158,1,1)</f>
        <v xml:space="preserve"> </v>
      </c>
      <c r="EQ16" s="1301"/>
      <c r="ER16" s="1301"/>
      <c r="ES16" s="1301"/>
      <c r="ET16" s="1301"/>
      <c r="EU16" s="1301"/>
      <c r="EV16" s="1301" t="str">
        <f>MID(SUVAHAVUJ!AG158,2,1)</f>
        <v xml:space="preserve"> </v>
      </c>
      <c r="EW16" s="1301"/>
      <c r="EX16" s="1301"/>
      <c r="EY16" s="1301"/>
      <c r="EZ16" s="1301"/>
      <c r="FA16" s="1301" t="str">
        <f>MID(SUVAHAVUJ!AG158,3,1)</f>
        <v xml:space="preserve"> </v>
      </c>
      <c r="FB16" s="1301"/>
      <c r="FC16" s="1301"/>
      <c r="FD16" s="1301"/>
      <c r="FE16" s="1301"/>
      <c r="FF16" s="1301"/>
      <c r="FG16" s="1301" t="str">
        <f>MID(SUVAHAVUJ!AG158,4,1)</f>
        <v xml:space="preserve"> </v>
      </c>
      <c r="FH16" s="1301"/>
      <c r="FI16" s="1301"/>
      <c r="FJ16" s="1301"/>
      <c r="FK16" s="1301"/>
      <c r="FL16" s="1302" t="str">
        <f>MID(SUVAHAVUJ!AG158,5,1)</f>
        <v xml:space="preserve"> </v>
      </c>
      <c r="FM16" s="1302"/>
      <c r="FN16" s="1302"/>
      <c r="FO16" s="1302"/>
      <c r="FP16" s="1302"/>
      <c r="FQ16" s="1302"/>
      <c r="FR16" s="1302" t="str">
        <f>MID(SUVAHAVUJ!AG158,6,1)</f>
        <v xml:space="preserve"> </v>
      </c>
      <c r="FS16" s="1302"/>
      <c r="FT16" s="1302"/>
      <c r="FU16" s="1302"/>
      <c r="FV16" s="1302"/>
      <c r="FW16" s="1432" t="str">
        <f>MID(SUVAHAVUJ!AG158,7,1)</f>
        <v xml:space="preserve"> </v>
      </c>
      <c r="FX16" s="1432"/>
      <c r="FY16" s="1432"/>
      <c r="FZ16" s="1432"/>
      <c r="GA16" s="1432"/>
      <c r="GB16" s="1432"/>
      <c r="GC16" s="1432" t="str">
        <f>MID(SUVAHAVUJ!AG158,8,1)</f>
        <v xml:space="preserve"> </v>
      </c>
      <c r="GD16" s="1432"/>
      <c r="GE16" s="1432"/>
      <c r="GF16" s="1432"/>
      <c r="GG16" s="1432"/>
      <c r="GH16" s="1432" t="str">
        <f>MID(SUVAHAVUJ!AG158,9,1)</f>
        <v xml:space="preserve"> </v>
      </c>
      <c r="GI16" s="1432"/>
      <c r="GJ16" s="1432"/>
      <c r="GK16" s="1432"/>
      <c r="GL16" s="1432"/>
      <c r="GM16" s="1432"/>
      <c r="GN16" s="1432" t="str">
        <f>MID(SUVAHAVUJ!AG158,10,1)</f>
        <v xml:space="preserve"> </v>
      </c>
      <c r="GO16" s="1432"/>
      <c r="GP16" s="1432"/>
      <c r="GQ16" s="1432"/>
      <c r="GR16" s="1432"/>
      <c r="GS16" s="1432" t="str">
        <f>MID(SUVAHAVUJ!AG158,11,1)</f>
        <v>3</v>
      </c>
      <c r="GT16" s="1432"/>
      <c r="GU16" s="1432"/>
      <c r="GV16" s="1432"/>
      <c r="GW16" s="1433"/>
    </row>
    <row r="17" spans="1:205" ht="24.6" customHeight="1" x14ac:dyDescent="0.2">
      <c r="B17" s="1501" t="s">
        <v>1953</v>
      </c>
      <c r="C17" s="1502"/>
      <c r="D17" s="1502"/>
      <c r="E17" s="1502"/>
      <c r="F17" s="1502"/>
      <c r="G17" s="1502"/>
      <c r="H17" s="1502"/>
      <c r="I17" s="1502"/>
      <c r="J17" s="1502"/>
      <c r="K17" s="1503"/>
      <c r="L17" s="1488" t="s">
        <v>3329</v>
      </c>
      <c r="M17" s="1489"/>
      <c r="N17" s="1489"/>
      <c r="O17" s="1489"/>
      <c r="P17" s="1489"/>
      <c r="Q17" s="1489"/>
      <c r="R17" s="1489"/>
      <c r="S17" s="1489"/>
      <c r="T17" s="1489"/>
      <c r="U17" s="1489"/>
      <c r="V17" s="1489"/>
      <c r="W17" s="1489"/>
      <c r="X17" s="1489"/>
      <c r="Y17" s="1489"/>
      <c r="Z17" s="1489"/>
      <c r="AA17" s="1489"/>
      <c r="AB17" s="1489"/>
      <c r="AC17" s="1489"/>
      <c r="AD17" s="1489"/>
      <c r="AE17" s="1489"/>
      <c r="AF17" s="1489"/>
      <c r="AG17" s="1489"/>
      <c r="AH17" s="1489"/>
      <c r="AI17" s="1489"/>
      <c r="AJ17" s="1489"/>
      <c r="AK17" s="1489"/>
      <c r="AL17" s="1489"/>
      <c r="AM17" s="1489"/>
      <c r="AN17" s="1489"/>
      <c r="AO17" s="1489"/>
      <c r="AP17" s="1489"/>
      <c r="AQ17" s="1489"/>
      <c r="AR17" s="1489"/>
      <c r="AS17" s="1489"/>
      <c r="AT17" s="1489"/>
      <c r="AU17" s="1489"/>
      <c r="AV17" s="1489"/>
      <c r="AW17" s="1489"/>
      <c r="AX17" s="1489"/>
      <c r="AY17" s="1489"/>
      <c r="AZ17" s="1489"/>
      <c r="BA17" s="1489"/>
      <c r="BB17" s="1489"/>
      <c r="BC17" s="1489"/>
      <c r="BD17" s="1489"/>
      <c r="BE17" s="1489"/>
      <c r="BF17" s="1489"/>
      <c r="BG17" s="1489"/>
      <c r="BH17" s="1489"/>
      <c r="BI17" s="1489"/>
      <c r="BJ17" s="1489"/>
      <c r="BK17" s="1489"/>
      <c r="BL17" s="1489"/>
      <c r="BM17" s="1489"/>
      <c r="BN17" s="1489"/>
      <c r="BO17" s="1489"/>
      <c r="BP17" s="1489"/>
      <c r="BQ17" s="1489"/>
      <c r="BR17" s="1489"/>
      <c r="BS17" s="1489"/>
      <c r="BT17" s="1489"/>
      <c r="BU17" s="1489"/>
      <c r="BV17" s="1489"/>
      <c r="BW17" s="1466" t="s">
        <v>1007</v>
      </c>
      <c r="BX17" s="1467"/>
      <c r="BY17" s="1467"/>
      <c r="BZ17" s="1467"/>
      <c r="CA17" s="1467"/>
      <c r="CB17" s="1467"/>
      <c r="CC17" s="1467"/>
      <c r="CD17" s="1468"/>
      <c r="CE17" s="1301" t="str">
        <f>MID(SUVAHAVUJ!AF159,1,1)</f>
        <v xml:space="preserve"> </v>
      </c>
      <c r="CF17" s="1301"/>
      <c r="CG17" s="1301"/>
      <c r="CH17" s="1301"/>
      <c r="CI17" s="1301"/>
      <c r="CJ17" s="1301" t="str">
        <f>MID(SUVAHAVUJ!AF159,2,1)</f>
        <v xml:space="preserve"> </v>
      </c>
      <c r="CK17" s="1301"/>
      <c r="CL17" s="1301"/>
      <c r="CM17" s="1301"/>
      <c r="CN17" s="1301"/>
      <c r="CO17" s="1301"/>
      <c r="CP17" s="1301" t="str">
        <f>MID(SUVAHAVUJ!AF159,3,1)</f>
        <v xml:space="preserve"> </v>
      </c>
      <c r="CQ17" s="1301"/>
      <c r="CR17" s="1301"/>
      <c r="CS17" s="1301"/>
      <c r="CT17" s="1301"/>
      <c r="CU17" s="1301" t="str">
        <f>MID(SUVAHAVUJ!AF159,4,1)</f>
        <v xml:space="preserve"> </v>
      </c>
      <c r="CV17" s="1301"/>
      <c r="CW17" s="1301"/>
      <c r="CX17" s="1301"/>
      <c r="CY17" s="1301"/>
      <c r="CZ17" s="1301"/>
      <c r="DA17" s="1301" t="str">
        <f>MID(SUVAHAVUJ!AF159,5,1)</f>
        <v>4</v>
      </c>
      <c r="DB17" s="1301"/>
      <c r="DC17" s="1301"/>
      <c r="DD17" s="1301"/>
      <c r="DE17" s="1301"/>
      <c r="DF17" s="1301" t="str">
        <f>MID(SUVAHAVUJ!AF159,6,1)</f>
        <v>3</v>
      </c>
      <c r="DG17" s="1301"/>
      <c r="DH17" s="1301"/>
      <c r="DI17" s="1301"/>
      <c r="DJ17" s="1301"/>
      <c r="DK17" s="1301"/>
      <c r="DL17" s="1301" t="str">
        <f>MID(SUVAHAVUJ!AF159,7,1)</f>
        <v>7</v>
      </c>
      <c r="DM17" s="1301"/>
      <c r="DN17" s="1301"/>
      <c r="DO17" s="1301"/>
      <c r="DP17" s="1301"/>
      <c r="DQ17" s="1301"/>
      <c r="DR17" s="1301" t="str">
        <f>MID(SUVAHAVUJ!AF159,8,1)</f>
        <v>7</v>
      </c>
      <c r="DS17" s="1301"/>
      <c r="DT17" s="1301"/>
      <c r="DU17" s="1301"/>
      <c r="DV17" s="1301"/>
      <c r="DW17" s="1434" t="str">
        <f>MID(SUVAHAVUJ!AF159,9,1)</f>
        <v>0</v>
      </c>
      <c r="DX17" s="1434"/>
      <c r="DY17" s="1434"/>
      <c r="DZ17" s="1434"/>
      <c r="EA17" s="1434"/>
      <c r="EB17" s="1434"/>
      <c r="EC17" s="1434" t="str">
        <f>MID(SUVAHAVUJ!AF159,10,1)</f>
        <v>2</v>
      </c>
      <c r="ED17" s="1434"/>
      <c r="EE17" s="1434"/>
      <c r="EF17" s="1434"/>
      <c r="EG17" s="1434"/>
      <c r="EH17" s="1301" t="str">
        <f>MID(SUVAHAVUJ!AF159,11,1)</f>
        <v>8</v>
      </c>
      <c r="EI17" s="1301"/>
      <c r="EJ17" s="1301"/>
      <c r="EK17" s="1301"/>
      <c r="EL17" s="1301"/>
      <c r="EM17" s="1304"/>
      <c r="EN17" s="486"/>
      <c r="EO17" s="487"/>
      <c r="EP17" s="1301" t="str">
        <f>MID(SUVAHAVUJ!AG159,1,1)</f>
        <v xml:space="preserve"> </v>
      </c>
      <c r="EQ17" s="1301"/>
      <c r="ER17" s="1301"/>
      <c r="ES17" s="1301"/>
      <c r="ET17" s="1301"/>
      <c r="EU17" s="1301"/>
      <c r="EV17" s="1301" t="str">
        <f>MID(SUVAHAVUJ!AG159,2,1)</f>
        <v xml:space="preserve"> </v>
      </c>
      <c r="EW17" s="1301"/>
      <c r="EX17" s="1301"/>
      <c r="EY17" s="1301"/>
      <c r="EZ17" s="1301"/>
      <c r="FA17" s="1301" t="str">
        <f>MID(SUVAHAVUJ!AG159,3,1)</f>
        <v xml:space="preserve"> </v>
      </c>
      <c r="FB17" s="1301"/>
      <c r="FC17" s="1301"/>
      <c r="FD17" s="1301"/>
      <c r="FE17" s="1301"/>
      <c r="FF17" s="1301"/>
      <c r="FG17" s="1301" t="str">
        <f>MID(SUVAHAVUJ!AG159,4,1)</f>
        <v xml:space="preserve"> </v>
      </c>
      <c r="FH17" s="1301"/>
      <c r="FI17" s="1301"/>
      <c r="FJ17" s="1301"/>
      <c r="FK17" s="1301"/>
      <c r="FL17" s="1302" t="str">
        <f>MID(SUVAHAVUJ!AG159,5,1)</f>
        <v xml:space="preserve"> </v>
      </c>
      <c r="FM17" s="1302"/>
      <c r="FN17" s="1302"/>
      <c r="FO17" s="1302"/>
      <c r="FP17" s="1302"/>
      <c r="FQ17" s="1302"/>
      <c r="FR17" s="1302" t="str">
        <f>MID(SUVAHAVUJ!AG159,6,1)</f>
        <v xml:space="preserve"> </v>
      </c>
      <c r="FS17" s="1302"/>
      <c r="FT17" s="1302"/>
      <c r="FU17" s="1302"/>
      <c r="FV17" s="1302"/>
      <c r="FW17" s="1432" t="str">
        <f>MID(SUVAHAVUJ!AG159,7,1)</f>
        <v xml:space="preserve"> </v>
      </c>
      <c r="FX17" s="1432"/>
      <c r="FY17" s="1432"/>
      <c r="FZ17" s="1432"/>
      <c r="GA17" s="1432"/>
      <c r="GB17" s="1432"/>
      <c r="GC17" s="1432" t="str">
        <f>MID(SUVAHAVUJ!AG159,8,1)</f>
        <v xml:space="preserve"> </v>
      </c>
      <c r="GD17" s="1432"/>
      <c r="GE17" s="1432"/>
      <c r="GF17" s="1432"/>
      <c r="GG17" s="1432"/>
      <c r="GH17" s="1432" t="str">
        <f>MID(SUVAHAVUJ!AG159,9,1)</f>
        <v xml:space="preserve"> </v>
      </c>
      <c r="GI17" s="1432"/>
      <c r="GJ17" s="1432"/>
      <c r="GK17" s="1432"/>
      <c r="GL17" s="1432"/>
      <c r="GM17" s="1432"/>
      <c r="GN17" s="1432" t="str">
        <f>MID(SUVAHAVUJ!AG159,10,1)</f>
        <v xml:space="preserve"> </v>
      </c>
      <c r="GO17" s="1432"/>
      <c r="GP17" s="1432"/>
      <c r="GQ17" s="1432"/>
      <c r="GR17" s="1432"/>
      <c r="GS17" s="1432" t="str">
        <f>MID(SUVAHAVUJ!AG159,11,1)</f>
        <v>0</v>
      </c>
      <c r="GT17" s="1432"/>
      <c r="GU17" s="1432"/>
      <c r="GV17" s="1432"/>
      <c r="GW17" s="1433"/>
    </row>
    <row r="18" spans="1:205" ht="24.6" customHeight="1" x14ac:dyDescent="0.2">
      <c r="B18" s="1501" t="s">
        <v>1912</v>
      </c>
      <c r="C18" s="1502"/>
      <c r="D18" s="1502"/>
      <c r="E18" s="1502"/>
      <c r="F18" s="1502"/>
      <c r="G18" s="1502"/>
      <c r="H18" s="1502"/>
      <c r="I18" s="1502"/>
      <c r="J18" s="1502"/>
      <c r="K18" s="1503"/>
      <c r="L18" s="1488" t="s">
        <v>3330</v>
      </c>
      <c r="M18" s="1489"/>
      <c r="N18" s="1489"/>
      <c r="O18" s="1489"/>
      <c r="P18" s="1489"/>
      <c r="Q18" s="1489"/>
      <c r="R18" s="1489"/>
      <c r="S18" s="1489"/>
      <c r="T18" s="1489"/>
      <c r="U18" s="1489"/>
      <c r="V18" s="1489"/>
      <c r="W18" s="1489"/>
      <c r="X18" s="1489"/>
      <c r="Y18" s="1489"/>
      <c r="Z18" s="1489"/>
      <c r="AA18" s="1489"/>
      <c r="AB18" s="1489"/>
      <c r="AC18" s="1489"/>
      <c r="AD18" s="1489"/>
      <c r="AE18" s="1489"/>
      <c r="AF18" s="1489"/>
      <c r="AG18" s="1489"/>
      <c r="AH18" s="1489"/>
      <c r="AI18" s="1489"/>
      <c r="AJ18" s="1489"/>
      <c r="AK18" s="1489"/>
      <c r="AL18" s="1489"/>
      <c r="AM18" s="1489"/>
      <c r="AN18" s="1489"/>
      <c r="AO18" s="1489"/>
      <c r="AP18" s="1489"/>
      <c r="AQ18" s="1489"/>
      <c r="AR18" s="1489"/>
      <c r="AS18" s="1489"/>
      <c r="AT18" s="1489"/>
      <c r="AU18" s="1489"/>
      <c r="AV18" s="1489"/>
      <c r="AW18" s="1489"/>
      <c r="AX18" s="1489"/>
      <c r="AY18" s="1489"/>
      <c r="AZ18" s="1489"/>
      <c r="BA18" s="1489"/>
      <c r="BB18" s="1489"/>
      <c r="BC18" s="1489"/>
      <c r="BD18" s="1489"/>
      <c r="BE18" s="1489"/>
      <c r="BF18" s="1489"/>
      <c r="BG18" s="1489"/>
      <c r="BH18" s="1489"/>
      <c r="BI18" s="1489"/>
      <c r="BJ18" s="1489"/>
      <c r="BK18" s="1489"/>
      <c r="BL18" s="1489"/>
      <c r="BM18" s="1489"/>
      <c r="BN18" s="1489"/>
      <c r="BO18" s="1489"/>
      <c r="BP18" s="1489"/>
      <c r="BQ18" s="1489"/>
      <c r="BR18" s="1489"/>
      <c r="BS18" s="1489"/>
      <c r="BT18" s="1489"/>
      <c r="BU18" s="1489"/>
      <c r="BV18" s="1489"/>
      <c r="BW18" s="1466" t="s">
        <v>84</v>
      </c>
      <c r="BX18" s="1467"/>
      <c r="BY18" s="1467"/>
      <c r="BZ18" s="1467"/>
      <c r="CA18" s="1467"/>
      <c r="CB18" s="1467"/>
      <c r="CC18" s="1467"/>
      <c r="CD18" s="1468"/>
      <c r="CE18" s="1301" t="str">
        <f>MID(SUVAHAVUJ!AF160,1,1)</f>
        <v xml:space="preserve"> </v>
      </c>
      <c r="CF18" s="1301"/>
      <c r="CG18" s="1301"/>
      <c r="CH18" s="1301"/>
      <c r="CI18" s="1301"/>
      <c r="CJ18" s="1301" t="str">
        <f>MID(SUVAHAVUJ!AF160,2,1)</f>
        <v xml:space="preserve"> </v>
      </c>
      <c r="CK18" s="1301"/>
      <c r="CL18" s="1301"/>
      <c r="CM18" s="1301"/>
      <c r="CN18" s="1301"/>
      <c r="CO18" s="1301"/>
      <c r="CP18" s="1301" t="str">
        <f>MID(SUVAHAVUJ!AF160,3,1)</f>
        <v xml:space="preserve"> </v>
      </c>
      <c r="CQ18" s="1301"/>
      <c r="CR18" s="1301"/>
      <c r="CS18" s="1301"/>
      <c r="CT18" s="1301"/>
      <c r="CU18" s="1301" t="str">
        <f>MID(SUVAHAVUJ!AF160,4,1)</f>
        <v xml:space="preserve"> </v>
      </c>
      <c r="CV18" s="1301"/>
      <c r="CW18" s="1301"/>
      <c r="CX18" s="1301"/>
      <c r="CY18" s="1301"/>
      <c r="CZ18" s="1301"/>
      <c r="DA18" s="1301" t="str">
        <f>MID(SUVAHAVUJ!AF160,5,1)</f>
        <v xml:space="preserve"> </v>
      </c>
      <c r="DB18" s="1301"/>
      <c r="DC18" s="1301"/>
      <c r="DD18" s="1301"/>
      <c r="DE18" s="1301"/>
      <c r="DF18" s="1301" t="str">
        <f>MID(SUVAHAVUJ!AF160,6,1)</f>
        <v>1</v>
      </c>
      <c r="DG18" s="1301"/>
      <c r="DH18" s="1301"/>
      <c r="DI18" s="1301"/>
      <c r="DJ18" s="1301"/>
      <c r="DK18" s="1301"/>
      <c r="DL18" s="1301" t="str">
        <f>MID(SUVAHAVUJ!AF160,7,1)</f>
        <v>5</v>
      </c>
      <c r="DM18" s="1301"/>
      <c r="DN18" s="1301"/>
      <c r="DO18" s="1301"/>
      <c r="DP18" s="1301"/>
      <c r="DQ18" s="1301"/>
      <c r="DR18" s="1301" t="str">
        <f>MID(SUVAHAVUJ!AF160,8,1)</f>
        <v>4</v>
      </c>
      <c r="DS18" s="1301"/>
      <c r="DT18" s="1301"/>
      <c r="DU18" s="1301"/>
      <c r="DV18" s="1301"/>
      <c r="DW18" s="1434" t="str">
        <f>MID(SUVAHAVUJ!AF160,9,1)</f>
        <v>8</v>
      </c>
      <c r="DX18" s="1434"/>
      <c r="DY18" s="1434"/>
      <c r="DZ18" s="1434"/>
      <c r="EA18" s="1434"/>
      <c r="EB18" s="1434"/>
      <c r="EC18" s="1434" t="str">
        <f>MID(SUVAHAVUJ!AF160,10,1)</f>
        <v>5</v>
      </c>
      <c r="ED18" s="1434"/>
      <c r="EE18" s="1434"/>
      <c r="EF18" s="1434"/>
      <c r="EG18" s="1434"/>
      <c r="EH18" s="1301" t="str">
        <f>MID(SUVAHAVUJ!AF160,11,1)</f>
        <v>3</v>
      </c>
      <c r="EI18" s="1301"/>
      <c r="EJ18" s="1301"/>
      <c r="EK18" s="1301"/>
      <c r="EL18" s="1301"/>
      <c r="EM18" s="1304"/>
      <c r="EN18" s="486"/>
      <c r="EO18" s="487"/>
      <c r="EP18" s="1301" t="str">
        <f>MID(SUVAHAVUJ!AG160,1,1)</f>
        <v xml:space="preserve"> </v>
      </c>
      <c r="EQ18" s="1301"/>
      <c r="ER18" s="1301"/>
      <c r="ES18" s="1301"/>
      <c r="ET18" s="1301"/>
      <c r="EU18" s="1301"/>
      <c r="EV18" s="1301" t="str">
        <f>MID(SUVAHAVUJ!AG160,2,1)</f>
        <v xml:space="preserve"> </v>
      </c>
      <c r="EW18" s="1301"/>
      <c r="EX18" s="1301"/>
      <c r="EY18" s="1301"/>
      <c r="EZ18" s="1301"/>
      <c r="FA18" s="1301" t="str">
        <f>MID(SUVAHAVUJ!AG160,3,1)</f>
        <v xml:space="preserve"> </v>
      </c>
      <c r="FB18" s="1301"/>
      <c r="FC18" s="1301"/>
      <c r="FD18" s="1301"/>
      <c r="FE18" s="1301"/>
      <c r="FF18" s="1301"/>
      <c r="FG18" s="1301" t="str">
        <f>MID(SUVAHAVUJ!AG160,4,1)</f>
        <v xml:space="preserve"> </v>
      </c>
      <c r="FH18" s="1301"/>
      <c r="FI18" s="1301"/>
      <c r="FJ18" s="1301"/>
      <c r="FK18" s="1301"/>
      <c r="FL18" s="1302" t="str">
        <f>MID(SUVAHAVUJ!AG160,5,1)</f>
        <v xml:space="preserve"> </v>
      </c>
      <c r="FM18" s="1302"/>
      <c r="FN18" s="1302"/>
      <c r="FO18" s="1302"/>
      <c r="FP18" s="1302"/>
      <c r="FQ18" s="1302"/>
      <c r="FR18" s="1302" t="str">
        <f>MID(SUVAHAVUJ!AG160,6,1)</f>
        <v xml:space="preserve"> </v>
      </c>
      <c r="FS18" s="1302"/>
      <c r="FT18" s="1302"/>
      <c r="FU18" s="1302"/>
      <c r="FV18" s="1302"/>
      <c r="FW18" s="1432" t="str">
        <f>MID(SUVAHAVUJ!AG160,7,1)</f>
        <v xml:space="preserve"> </v>
      </c>
      <c r="FX18" s="1432"/>
      <c r="FY18" s="1432"/>
      <c r="FZ18" s="1432"/>
      <c r="GA18" s="1432"/>
      <c r="GB18" s="1432"/>
      <c r="GC18" s="1432" t="str">
        <f>MID(SUVAHAVUJ!AG160,8,1)</f>
        <v xml:space="preserve"> </v>
      </c>
      <c r="GD18" s="1432"/>
      <c r="GE18" s="1432"/>
      <c r="GF18" s="1432"/>
      <c r="GG18" s="1432"/>
      <c r="GH18" s="1432" t="str">
        <f>MID(SUVAHAVUJ!AG160,9,1)</f>
        <v xml:space="preserve"> </v>
      </c>
      <c r="GI18" s="1432"/>
      <c r="GJ18" s="1432"/>
      <c r="GK18" s="1432"/>
      <c r="GL18" s="1432"/>
      <c r="GM18" s="1432"/>
      <c r="GN18" s="1432" t="str">
        <f>MID(SUVAHAVUJ!AG160,10,1)</f>
        <v xml:space="preserve"> </v>
      </c>
      <c r="GO18" s="1432"/>
      <c r="GP18" s="1432"/>
      <c r="GQ18" s="1432"/>
      <c r="GR18" s="1432"/>
      <c r="GS18" s="1432" t="str">
        <f>MID(SUVAHAVUJ!AG160,11,1)</f>
        <v>0</v>
      </c>
      <c r="GT18" s="1432"/>
      <c r="GU18" s="1432"/>
      <c r="GV18" s="1432"/>
      <c r="GW18" s="1433"/>
    </row>
    <row r="19" spans="1:205" ht="24.6" customHeight="1" x14ac:dyDescent="0.2">
      <c r="B19" s="1501" t="s">
        <v>1855</v>
      </c>
      <c r="C19" s="1502"/>
      <c r="D19" s="1502"/>
      <c r="E19" s="1502"/>
      <c r="F19" s="1502"/>
      <c r="G19" s="1502"/>
      <c r="H19" s="1502"/>
      <c r="I19" s="1502"/>
      <c r="J19" s="1502"/>
      <c r="K19" s="1503"/>
      <c r="L19" s="1488" t="s">
        <v>2824</v>
      </c>
      <c r="M19" s="1489"/>
      <c r="N19" s="1489"/>
      <c r="O19" s="1489"/>
      <c r="P19" s="1489"/>
      <c r="Q19" s="1489"/>
      <c r="R19" s="1489"/>
      <c r="S19" s="1489"/>
      <c r="T19" s="1489"/>
      <c r="U19" s="1489"/>
      <c r="V19" s="1489"/>
      <c r="W19" s="1489"/>
      <c r="X19" s="1489"/>
      <c r="Y19" s="1489"/>
      <c r="Z19" s="1489"/>
      <c r="AA19" s="1489"/>
      <c r="AB19" s="1489"/>
      <c r="AC19" s="1489"/>
      <c r="AD19" s="1489"/>
      <c r="AE19" s="1489"/>
      <c r="AF19" s="1489"/>
      <c r="AG19" s="1489"/>
      <c r="AH19" s="1489"/>
      <c r="AI19" s="1489"/>
      <c r="AJ19" s="1489"/>
      <c r="AK19" s="1489"/>
      <c r="AL19" s="1489"/>
      <c r="AM19" s="1489"/>
      <c r="AN19" s="1489"/>
      <c r="AO19" s="1489"/>
      <c r="AP19" s="1489"/>
      <c r="AQ19" s="1489"/>
      <c r="AR19" s="1489"/>
      <c r="AS19" s="1489"/>
      <c r="AT19" s="1489"/>
      <c r="AU19" s="1489"/>
      <c r="AV19" s="1489"/>
      <c r="AW19" s="1489"/>
      <c r="AX19" s="1489"/>
      <c r="AY19" s="1489"/>
      <c r="AZ19" s="1489"/>
      <c r="BA19" s="1489"/>
      <c r="BB19" s="1489"/>
      <c r="BC19" s="1489"/>
      <c r="BD19" s="1489"/>
      <c r="BE19" s="1489"/>
      <c r="BF19" s="1489"/>
      <c r="BG19" s="1489"/>
      <c r="BH19" s="1489"/>
      <c r="BI19" s="1489"/>
      <c r="BJ19" s="1489"/>
      <c r="BK19" s="1489"/>
      <c r="BL19" s="1489"/>
      <c r="BM19" s="1489"/>
      <c r="BN19" s="1489"/>
      <c r="BO19" s="1489"/>
      <c r="BP19" s="1489"/>
      <c r="BQ19" s="1489"/>
      <c r="BR19" s="1489"/>
      <c r="BS19" s="1489"/>
      <c r="BT19" s="1489"/>
      <c r="BU19" s="1489"/>
      <c r="BV19" s="1489"/>
      <c r="BW19" s="1466" t="s">
        <v>94</v>
      </c>
      <c r="BX19" s="1467"/>
      <c r="BY19" s="1467"/>
      <c r="BZ19" s="1467"/>
      <c r="CA19" s="1467"/>
      <c r="CB19" s="1467"/>
      <c r="CC19" s="1467"/>
      <c r="CD19" s="1468"/>
      <c r="CE19" s="1301" t="str">
        <f>MID(SUVAHAVUJ!AF161,1,1)</f>
        <v xml:space="preserve"> </v>
      </c>
      <c r="CF19" s="1301"/>
      <c r="CG19" s="1301"/>
      <c r="CH19" s="1301"/>
      <c r="CI19" s="1301"/>
      <c r="CJ19" s="1301" t="str">
        <f>MID(SUVAHAVUJ!AF161,2,1)</f>
        <v xml:space="preserve"> </v>
      </c>
      <c r="CK19" s="1301"/>
      <c r="CL19" s="1301"/>
      <c r="CM19" s="1301"/>
      <c r="CN19" s="1301"/>
      <c r="CO19" s="1301"/>
      <c r="CP19" s="1301" t="str">
        <f>MID(SUVAHAVUJ!AF161,3,1)</f>
        <v xml:space="preserve"> </v>
      </c>
      <c r="CQ19" s="1301"/>
      <c r="CR19" s="1301"/>
      <c r="CS19" s="1301"/>
      <c r="CT19" s="1301"/>
      <c r="CU19" s="1301" t="str">
        <f>MID(SUVAHAVUJ!AF161,4,1)</f>
        <v xml:space="preserve"> </v>
      </c>
      <c r="CV19" s="1301"/>
      <c r="CW19" s="1301"/>
      <c r="CX19" s="1301"/>
      <c r="CY19" s="1301"/>
      <c r="CZ19" s="1301"/>
      <c r="DA19" s="1301" t="str">
        <f>MID(SUVAHAVUJ!AF161,5,1)</f>
        <v xml:space="preserve"> </v>
      </c>
      <c r="DB19" s="1301"/>
      <c r="DC19" s="1301"/>
      <c r="DD19" s="1301"/>
      <c r="DE19" s="1301"/>
      <c r="DF19" s="1301" t="str">
        <f>MID(SUVAHAVUJ!AF161,6,1)</f>
        <v xml:space="preserve"> </v>
      </c>
      <c r="DG19" s="1301"/>
      <c r="DH19" s="1301"/>
      <c r="DI19" s="1301"/>
      <c r="DJ19" s="1301"/>
      <c r="DK19" s="1301"/>
      <c r="DL19" s="1301" t="str">
        <f>MID(SUVAHAVUJ!AF161,7,1)</f>
        <v xml:space="preserve"> </v>
      </c>
      <c r="DM19" s="1301"/>
      <c r="DN19" s="1301"/>
      <c r="DO19" s="1301"/>
      <c r="DP19" s="1301"/>
      <c r="DQ19" s="1301"/>
      <c r="DR19" s="1301" t="str">
        <f>MID(SUVAHAVUJ!AF161,8,1)</f>
        <v xml:space="preserve"> </v>
      </c>
      <c r="DS19" s="1301"/>
      <c r="DT19" s="1301"/>
      <c r="DU19" s="1301"/>
      <c r="DV19" s="1301"/>
      <c r="DW19" s="1434" t="str">
        <f>MID(SUVAHAVUJ!AF161,9,1)</f>
        <v xml:space="preserve"> </v>
      </c>
      <c r="DX19" s="1434"/>
      <c r="DY19" s="1434"/>
      <c r="DZ19" s="1434"/>
      <c r="EA19" s="1434"/>
      <c r="EB19" s="1434"/>
      <c r="EC19" s="1434" t="str">
        <f>MID(SUVAHAVUJ!AF161,10,1)</f>
        <v xml:space="preserve"> </v>
      </c>
      <c r="ED19" s="1434"/>
      <c r="EE19" s="1434"/>
      <c r="EF19" s="1434"/>
      <c r="EG19" s="1434"/>
      <c r="EH19" s="1301" t="str">
        <f>MID(SUVAHAVUJ!AF161,11,1)</f>
        <v>0</v>
      </c>
      <c r="EI19" s="1301"/>
      <c r="EJ19" s="1301"/>
      <c r="EK19" s="1301"/>
      <c r="EL19" s="1301"/>
      <c r="EM19" s="1304"/>
      <c r="EN19" s="486"/>
      <c r="EO19" s="487"/>
      <c r="EP19" s="1301" t="str">
        <f>MID(SUVAHAVUJ!AG161,1,1)</f>
        <v xml:space="preserve"> </v>
      </c>
      <c r="EQ19" s="1301"/>
      <c r="ER19" s="1301"/>
      <c r="ES19" s="1301"/>
      <c r="ET19" s="1301"/>
      <c r="EU19" s="1301"/>
      <c r="EV19" s="1301" t="str">
        <f>MID(SUVAHAVUJ!AG161,2,1)</f>
        <v xml:space="preserve"> </v>
      </c>
      <c r="EW19" s="1301"/>
      <c r="EX19" s="1301"/>
      <c r="EY19" s="1301"/>
      <c r="EZ19" s="1301"/>
      <c r="FA19" s="1301" t="str">
        <f>MID(SUVAHAVUJ!AG161,3,1)</f>
        <v xml:space="preserve"> </v>
      </c>
      <c r="FB19" s="1301"/>
      <c r="FC19" s="1301"/>
      <c r="FD19" s="1301"/>
      <c r="FE19" s="1301"/>
      <c r="FF19" s="1301"/>
      <c r="FG19" s="1301" t="str">
        <f>MID(SUVAHAVUJ!AG161,4,1)</f>
        <v xml:space="preserve"> </v>
      </c>
      <c r="FH19" s="1301"/>
      <c r="FI19" s="1301"/>
      <c r="FJ19" s="1301"/>
      <c r="FK19" s="1301"/>
      <c r="FL19" s="1302" t="str">
        <f>MID(SUVAHAVUJ!AG161,5,1)</f>
        <v xml:space="preserve"> </v>
      </c>
      <c r="FM19" s="1302"/>
      <c r="FN19" s="1302"/>
      <c r="FO19" s="1302"/>
      <c r="FP19" s="1302"/>
      <c r="FQ19" s="1302"/>
      <c r="FR19" s="1302" t="str">
        <f>MID(SUVAHAVUJ!AG161,6,1)</f>
        <v xml:space="preserve"> </v>
      </c>
      <c r="FS19" s="1302"/>
      <c r="FT19" s="1302"/>
      <c r="FU19" s="1302"/>
      <c r="FV19" s="1302"/>
      <c r="FW19" s="1432" t="str">
        <f>MID(SUVAHAVUJ!AG161,7,1)</f>
        <v xml:space="preserve"> </v>
      </c>
      <c r="FX19" s="1432"/>
      <c r="FY19" s="1432"/>
      <c r="FZ19" s="1432"/>
      <c r="GA19" s="1432"/>
      <c r="GB19" s="1432"/>
      <c r="GC19" s="1432" t="str">
        <f>MID(SUVAHAVUJ!AG161,8,1)</f>
        <v xml:space="preserve"> </v>
      </c>
      <c r="GD19" s="1432"/>
      <c r="GE19" s="1432"/>
      <c r="GF19" s="1432"/>
      <c r="GG19" s="1432"/>
      <c r="GH19" s="1432" t="str">
        <f>MID(SUVAHAVUJ!AG161,9,1)</f>
        <v xml:space="preserve"> </v>
      </c>
      <c r="GI19" s="1432"/>
      <c r="GJ19" s="1432"/>
      <c r="GK19" s="1432"/>
      <c r="GL19" s="1432"/>
      <c r="GM19" s="1432"/>
      <c r="GN19" s="1432" t="str">
        <f>MID(SUVAHAVUJ!AG161,10,1)</f>
        <v xml:space="preserve"> </v>
      </c>
      <c r="GO19" s="1432"/>
      <c r="GP19" s="1432"/>
      <c r="GQ19" s="1432"/>
      <c r="GR19" s="1432"/>
      <c r="GS19" s="1432" t="str">
        <f>MID(SUVAHAVUJ!AG161,11,1)</f>
        <v>0</v>
      </c>
      <c r="GT19" s="1432"/>
      <c r="GU19" s="1432"/>
      <c r="GV19" s="1432"/>
      <c r="GW19" s="1433"/>
    </row>
    <row r="20" spans="1:205" ht="24.6" customHeight="1" x14ac:dyDescent="0.2">
      <c r="B20" s="1501" t="s">
        <v>1853</v>
      </c>
      <c r="C20" s="1502"/>
      <c r="D20" s="1502"/>
      <c r="E20" s="1502"/>
      <c r="F20" s="1502"/>
      <c r="G20" s="1502"/>
      <c r="H20" s="1502"/>
      <c r="I20" s="1502"/>
      <c r="J20" s="1502"/>
      <c r="K20" s="1503"/>
      <c r="L20" s="1488" t="s">
        <v>2330</v>
      </c>
      <c r="M20" s="1489"/>
      <c r="N20" s="1489"/>
      <c r="O20" s="1489"/>
      <c r="P20" s="1489"/>
      <c r="Q20" s="1489"/>
      <c r="R20" s="1489"/>
      <c r="S20" s="1489"/>
      <c r="T20" s="1489"/>
      <c r="U20" s="1489"/>
      <c r="V20" s="1489"/>
      <c r="W20" s="1489"/>
      <c r="X20" s="1489"/>
      <c r="Y20" s="1489"/>
      <c r="Z20" s="1489"/>
      <c r="AA20" s="1489"/>
      <c r="AB20" s="1489"/>
      <c r="AC20" s="1489"/>
      <c r="AD20" s="1489"/>
      <c r="AE20" s="1489"/>
      <c r="AF20" s="1489"/>
      <c r="AG20" s="1489"/>
      <c r="AH20" s="1489"/>
      <c r="AI20" s="1489"/>
      <c r="AJ20" s="1489"/>
      <c r="AK20" s="1489"/>
      <c r="AL20" s="1489"/>
      <c r="AM20" s="1489"/>
      <c r="AN20" s="1489"/>
      <c r="AO20" s="1489"/>
      <c r="AP20" s="1489"/>
      <c r="AQ20" s="1489"/>
      <c r="AR20" s="1489"/>
      <c r="AS20" s="1489"/>
      <c r="AT20" s="1489"/>
      <c r="AU20" s="1489"/>
      <c r="AV20" s="1489"/>
      <c r="AW20" s="1489"/>
      <c r="AX20" s="1489"/>
      <c r="AY20" s="1489"/>
      <c r="AZ20" s="1489"/>
      <c r="BA20" s="1489"/>
      <c r="BB20" s="1489"/>
      <c r="BC20" s="1489"/>
      <c r="BD20" s="1489"/>
      <c r="BE20" s="1489"/>
      <c r="BF20" s="1489"/>
      <c r="BG20" s="1489"/>
      <c r="BH20" s="1489"/>
      <c r="BI20" s="1489"/>
      <c r="BJ20" s="1489"/>
      <c r="BK20" s="1489"/>
      <c r="BL20" s="1489"/>
      <c r="BM20" s="1489"/>
      <c r="BN20" s="1489"/>
      <c r="BO20" s="1489"/>
      <c r="BP20" s="1489"/>
      <c r="BQ20" s="1489"/>
      <c r="BR20" s="1489"/>
      <c r="BS20" s="1489"/>
      <c r="BT20" s="1489"/>
      <c r="BU20" s="1489"/>
      <c r="BV20" s="1489"/>
      <c r="BW20" s="1466" t="s">
        <v>780</v>
      </c>
      <c r="BX20" s="1467"/>
      <c r="BY20" s="1467"/>
      <c r="BZ20" s="1467"/>
      <c r="CA20" s="1467"/>
      <c r="CB20" s="1467"/>
      <c r="CC20" s="1467"/>
      <c r="CD20" s="1468"/>
      <c r="CE20" s="1301" t="str">
        <f>MID(SUVAHAVUJ!AF162,1,1)</f>
        <v xml:space="preserve"> </v>
      </c>
      <c r="CF20" s="1301"/>
      <c r="CG20" s="1301"/>
      <c r="CH20" s="1301"/>
      <c r="CI20" s="1301"/>
      <c r="CJ20" s="1301" t="str">
        <f>MID(SUVAHAVUJ!AF162,2,1)</f>
        <v xml:space="preserve"> </v>
      </c>
      <c r="CK20" s="1301"/>
      <c r="CL20" s="1301"/>
      <c r="CM20" s="1301"/>
      <c r="CN20" s="1301"/>
      <c r="CO20" s="1301"/>
      <c r="CP20" s="1301" t="str">
        <f>MID(SUVAHAVUJ!AF162,3,1)</f>
        <v xml:space="preserve"> </v>
      </c>
      <c r="CQ20" s="1301"/>
      <c r="CR20" s="1301"/>
      <c r="CS20" s="1301"/>
      <c r="CT20" s="1301"/>
      <c r="CU20" s="1301" t="str">
        <f>MID(SUVAHAVUJ!AF162,4,1)</f>
        <v xml:space="preserve"> </v>
      </c>
      <c r="CV20" s="1301"/>
      <c r="CW20" s="1301"/>
      <c r="CX20" s="1301"/>
      <c r="CY20" s="1301"/>
      <c r="CZ20" s="1301"/>
      <c r="DA20" s="1301" t="str">
        <f>MID(SUVAHAVUJ!AF162,5,1)</f>
        <v xml:space="preserve"> </v>
      </c>
      <c r="DB20" s="1301"/>
      <c r="DC20" s="1301"/>
      <c r="DD20" s="1301"/>
      <c r="DE20" s="1301"/>
      <c r="DF20" s="1301" t="str">
        <f>MID(SUVAHAVUJ!AF162,6,1)</f>
        <v>4</v>
      </c>
      <c r="DG20" s="1301"/>
      <c r="DH20" s="1301"/>
      <c r="DI20" s="1301"/>
      <c r="DJ20" s="1301"/>
      <c r="DK20" s="1301"/>
      <c r="DL20" s="1301" t="str">
        <f>MID(SUVAHAVUJ!AF162,7,1)</f>
        <v>3</v>
      </c>
      <c r="DM20" s="1301"/>
      <c r="DN20" s="1301"/>
      <c r="DO20" s="1301"/>
      <c r="DP20" s="1301"/>
      <c r="DQ20" s="1301"/>
      <c r="DR20" s="1301" t="str">
        <f>MID(SUVAHAVUJ!AF162,8,1)</f>
        <v>3</v>
      </c>
      <c r="DS20" s="1301"/>
      <c r="DT20" s="1301"/>
      <c r="DU20" s="1301"/>
      <c r="DV20" s="1301"/>
      <c r="DW20" s="1434" t="str">
        <f>MID(SUVAHAVUJ!AF162,9,1)</f>
        <v>0</v>
      </c>
      <c r="DX20" s="1434"/>
      <c r="DY20" s="1434"/>
      <c r="DZ20" s="1434"/>
      <c r="EA20" s="1434"/>
      <c r="EB20" s="1434"/>
      <c r="EC20" s="1434" t="str">
        <f>MID(SUVAHAVUJ!AF162,10,1)</f>
        <v>3</v>
      </c>
      <c r="ED20" s="1434"/>
      <c r="EE20" s="1434"/>
      <c r="EF20" s="1434"/>
      <c r="EG20" s="1434"/>
      <c r="EH20" s="1301" t="str">
        <f>MID(SUVAHAVUJ!AF162,11,1)</f>
        <v>0</v>
      </c>
      <c r="EI20" s="1301"/>
      <c r="EJ20" s="1301"/>
      <c r="EK20" s="1301"/>
      <c r="EL20" s="1301"/>
      <c r="EM20" s="1304"/>
      <c r="EN20" s="486"/>
      <c r="EO20" s="487"/>
      <c r="EP20" s="1301" t="str">
        <f>MID(SUVAHAVUJ!AG162,1,1)</f>
        <v xml:space="preserve"> </v>
      </c>
      <c r="EQ20" s="1301"/>
      <c r="ER20" s="1301"/>
      <c r="ES20" s="1301"/>
      <c r="ET20" s="1301"/>
      <c r="EU20" s="1301"/>
      <c r="EV20" s="1301" t="str">
        <f>MID(SUVAHAVUJ!AG162,2,1)</f>
        <v xml:space="preserve"> </v>
      </c>
      <c r="EW20" s="1301"/>
      <c r="EX20" s="1301"/>
      <c r="EY20" s="1301"/>
      <c r="EZ20" s="1301"/>
      <c r="FA20" s="1301" t="str">
        <f>MID(SUVAHAVUJ!AG162,3,1)</f>
        <v xml:space="preserve"> </v>
      </c>
      <c r="FB20" s="1301"/>
      <c r="FC20" s="1301"/>
      <c r="FD20" s="1301"/>
      <c r="FE20" s="1301"/>
      <c r="FF20" s="1301"/>
      <c r="FG20" s="1301" t="str">
        <f>MID(SUVAHAVUJ!AG162,4,1)</f>
        <v xml:space="preserve"> </v>
      </c>
      <c r="FH20" s="1301"/>
      <c r="FI20" s="1301"/>
      <c r="FJ20" s="1301"/>
      <c r="FK20" s="1301"/>
      <c r="FL20" s="1302" t="str">
        <f>MID(SUVAHAVUJ!AG162,5,1)</f>
        <v xml:space="preserve"> </v>
      </c>
      <c r="FM20" s="1302"/>
      <c r="FN20" s="1302"/>
      <c r="FO20" s="1302"/>
      <c r="FP20" s="1302"/>
      <c r="FQ20" s="1302"/>
      <c r="FR20" s="1302" t="str">
        <f>MID(SUVAHAVUJ!AG162,6,1)</f>
        <v xml:space="preserve"> </v>
      </c>
      <c r="FS20" s="1302"/>
      <c r="FT20" s="1302"/>
      <c r="FU20" s="1302"/>
      <c r="FV20" s="1302"/>
      <c r="FW20" s="1432" t="str">
        <f>MID(SUVAHAVUJ!AG162,7,1)</f>
        <v xml:space="preserve"> </v>
      </c>
      <c r="FX20" s="1432"/>
      <c r="FY20" s="1432"/>
      <c r="FZ20" s="1432"/>
      <c r="GA20" s="1432"/>
      <c r="GB20" s="1432"/>
      <c r="GC20" s="1432" t="str">
        <f>MID(SUVAHAVUJ!AG162,8,1)</f>
        <v xml:space="preserve"> </v>
      </c>
      <c r="GD20" s="1432"/>
      <c r="GE20" s="1432"/>
      <c r="GF20" s="1432"/>
      <c r="GG20" s="1432"/>
      <c r="GH20" s="1432" t="str">
        <f>MID(SUVAHAVUJ!AG162,9,1)</f>
        <v xml:space="preserve"> </v>
      </c>
      <c r="GI20" s="1432"/>
      <c r="GJ20" s="1432"/>
      <c r="GK20" s="1432"/>
      <c r="GL20" s="1432"/>
      <c r="GM20" s="1432"/>
      <c r="GN20" s="1432" t="str">
        <f>MID(SUVAHAVUJ!AG162,10,1)</f>
        <v xml:space="preserve"> </v>
      </c>
      <c r="GO20" s="1432"/>
      <c r="GP20" s="1432"/>
      <c r="GQ20" s="1432"/>
      <c r="GR20" s="1432"/>
      <c r="GS20" s="1432" t="str">
        <f>MID(SUVAHAVUJ!AG162,11,1)</f>
        <v>3</v>
      </c>
      <c r="GT20" s="1432"/>
      <c r="GU20" s="1432"/>
      <c r="GV20" s="1432"/>
      <c r="GW20" s="1433"/>
    </row>
    <row r="21" spans="1:205" ht="24.6" customHeight="1" x14ac:dyDescent="0.2">
      <c r="B21" s="1501" t="s">
        <v>1851</v>
      </c>
      <c r="C21" s="1502"/>
      <c r="D21" s="1502"/>
      <c r="E21" s="1502"/>
      <c r="F21" s="1502"/>
      <c r="G21" s="1502"/>
      <c r="H21" s="1502"/>
      <c r="I21" s="1502"/>
      <c r="J21" s="1502"/>
      <c r="K21" s="1503"/>
      <c r="L21" s="1488" t="s">
        <v>3331</v>
      </c>
      <c r="M21" s="1489"/>
      <c r="N21" s="1489"/>
      <c r="O21" s="1489"/>
      <c r="P21" s="1489"/>
      <c r="Q21" s="1489"/>
      <c r="R21" s="1489"/>
      <c r="S21" s="1489"/>
      <c r="T21" s="1489"/>
      <c r="U21" s="1489"/>
      <c r="V21" s="1489"/>
      <c r="W21" s="1489"/>
      <c r="X21" s="1489"/>
      <c r="Y21" s="1489"/>
      <c r="Z21" s="1489"/>
      <c r="AA21" s="1489"/>
      <c r="AB21" s="1489"/>
      <c r="AC21" s="1489"/>
      <c r="AD21" s="1489"/>
      <c r="AE21" s="1489"/>
      <c r="AF21" s="1489"/>
      <c r="AG21" s="1489"/>
      <c r="AH21" s="1489"/>
      <c r="AI21" s="1489"/>
      <c r="AJ21" s="1489"/>
      <c r="AK21" s="1489"/>
      <c r="AL21" s="1489"/>
      <c r="AM21" s="1489"/>
      <c r="AN21" s="1489"/>
      <c r="AO21" s="1489"/>
      <c r="AP21" s="1489"/>
      <c r="AQ21" s="1489"/>
      <c r="AR21" s="1489"/>
      <c r="AS21" s="1489"/>
      <c r="AT21" s="1489"/>
      <c r="AU21" s="1489"/>
      <c r="AV21" s="1489"/>
      <c r="AW21" s="1489"/>
      <c r="AX21" s="1489"/>
      <c r="AY21" s="1489"/>
      <c r="AZ21" s="1489"/>
      <c r="BA21" s="1489"/>
      <c r="BB21" s="1489"/>
      <c r="BC21" s="1489"/>
      <c r="BD21" s="1489"/>
      <c r="BE21" s="1489"/>
      <c r="BF21" s="1489"/>
      <c r="BG21" s="1489"/>
      <c r="BH21" s="1489"/>
      <c r="BI21" s="1489"/>
      <c r="BJ21" s="1489"/>
      <c r="BK21" s="1489"/>
      <c r="BL21" s="1489"/>
      <c r="BM21" s="1489"/>
      <c r="BN21" s="1489"/>
      <c r="BO21" s="1489"/>
      <c r="BP21" s="1489"/>
      <c r="BQ21" s="1489"/>
      <c r="BR21" s="1489"/>
      <c r="BS21" s="1489"/>
      <c r="BT21" s="1489"/>
      <c r="BU21" s="1489"/>
      <c r="BV21" s="1489"/>
      <c r="BW21" s="1466" t="s">
        <v>907</v>
      </c>
      <c r="BX21" s="1467"/>
      <c r="BY21" s="1467"/>
      <c r="BZ21" s="1467"/>
      <c r="CA21" s="1467"/>
      <c r="CB21" s="1467"/>
      <c r="CC21" s="1467"/>
      <c r="CD21" s="1468"/>
      <c r="CE21" s="1301" t="str">
        <f>MID(SUVAHAVUJ!AF163,1,1)</f>
        <v xml:space="preserve"> </v>
      </c>
      <c r="CF21" s="1301"/>
      <c r="CG21" s="1301"/>
      <c r="CH21" s="1301"/>
      <c r="CI21" s="1301"/>
      <c r="CJ21" s="1301" t="str">
        <f>MID(SUVAHAVUJ!AF163,2,1)</f>
        <v xml:space="preserve"> </v>
      </c>
      <c r="CK21" s="1301"/>
      <c r="CL21" s="1301"/>
      <c r="CM21" s="1301"/>
      <c r="CN21" s="1301"/>
      <c r="CO21" s="1301"/>
      <c r="CP21" s="1301" t="str">
        <f>MID(SUVAHAVUJ!AF163,3,1)</f>
        <v xml:space="preserve"> </v>
      </c>
      <c r="CQ21" s="1301"/>
      <c r="CR21" s="1301"/>
      <c r="CS21" s="1301"/>
      <c r="CT21" s="1301"/>
      <c r="CU21" s="1301" t="str">
        <f>MID(SUVAHAVUJ!AF163,4,1)</f>
        <v xml:space="preserve"> </v>
      </c>
      <c r="CV21" s="1301"/>
      <c r="CW21" s="1301"/>
      <c r="CX21" s="1301"/>
      <c r="CY21" s="1301"/>
      <c r="CZ21" s="1301"/>
      <c r="DA21" s="1301" t="str">
        <f>MID(SUVAHAVUJ!AF163,5,1)</f>
        <v>1</v>
      </c>
      <c r="DB21" s="1301"/>
      <c r="DC21" s="1301"/>
      <c r="DD21" s="1301"/>
      <c r="DE21" s="1301"/>
      <c r="DF21" s="1301" t="str">
        <f>MID(SUVAHAVUJ!AF163,6,1)</f>
        <v>3</v>
      </c>
      <c r="DG21" s="1301"/>
      <c r="DH21" s="1301"/>
      <c r="DI21" s="1301"/>
      <c r="DJ21" s="1301"/>
      <c r="DK21" s="1301"/>
      <c r="DL21" s="1301" t="str">
        <f>MID(SUVAHAVUJ!AF163,7,1)</f>
        <v>1</v>
      </c>
      <c r="DM21" s="1301"/>
      <c r="DN21" s="1301"/>
      <c r="DO21" s="1301"/>
      <c r="DP21" s="1301"/>
      <c r="DQ21" s="1301"/>
      <c r="DR21" s="1301" t="str">
        <f>MID(SUVAHAVUJ!AF163,8,1)</f>
        <v>5</v>
      </c>
      <c r="DS21" s="1301"/>
      <c r="DT21" s="1301"/>
      <c r="DU21" s="1301"/>
      <c r="DV21" s="1301"/>
      <c r="DW21" s="1434" t="str">
        <f>MID(SUVAHAVUJ!AF163,9,1)</f>
        <v>0</v>
      </c>
      <c r="DX21" s="1434"/>
      <c r="DY21" s="1434"/>
      <c r="DZ21" s="1434"/>
      <c r="EA21" s="1434"/>
      <c r="EB21" s="1434"/>
      <c r="EC21" s="1434" t="str">
        <f>MID(SUVAHAVUJ!AF163,10,1)</f>
        <v>2</v>
      </c>
      <c r="ED21" s="1434"/>
      <c r="EE21" s="1434"/>
      <c r="EF21" s="1434"/>
      <c r="EG21" s="1434"/>
      <c r="EH21" s="1301" t="str">
        <f>MID(SUVAHAVUJ!AF163,11,1)</f>
        <v>7</v>
      </c>
      <c r="EI21" s="1301"/>
      <c r="EJ21" s="1301"/>
      <c r="EK21" s="1301"/>
      <c r="EL21" s="1301"/>
      <c r="EM21" s="1304"/>
      <c r="EN21" s="486"/>
      <c r="EO21" s="487"/>
      <c r="EP21" s="1301" t="str">
        <f>MID(SUVAHAVUJ!AG163,1,1)</f>
        <v xml:space="preserve"> </v>
      </c>
      <c r="EQ21" s="1301"/>
      <c r="ER21" s="1301"/>
      <c r="ES21" s="1301"/>
      <c r="ET21" s="1301"/>
      <c r="EU21" s="1301"/>
      <c r="EV21" s="1301" t="str">
        <f>MID(SUVAHAVUJ!AG163,2,1)</f>
        <v xml:space="preserve"> </v>
      </c>
      <c r="EW21" s="1301"/>
      <c r="EX21" s="1301"/>
      <c r="EY21" s="1301"/>
      <c r="EZ21" s="1301"/>
      <c r="FA21" s="1301" t="str">
        <f>MID(SUVAHAVUJ!AG163,3,1)</f>
        <v xml:space="preserve"> </v>
      </c>
      <c r="FB21" s="1301"/>
      <c r="FC21" s="1301"/>
      <c r="FD21" s="1301"/>
      <c r="FE21" s="1301"/>
      <c r="FF21" s="1301"/>
      <c r="FG21" s="1301" t="str">
        <f>MID(SUVAHAVUJ!AG163,4,1)</f>
        <v xml:space="preserve"> </v>
      </c>
      <c r="FH21" s="1301"/>
      <c r="FI21" s="1301"/>
      <c r="FJ21" s="1301"/>
      <c r="FK21" s="1301"/>
      <c r="FL21" s="1302" t="str">
        <f>MID(SUVAHAVUJ!AG163,5,1)</f>
        <v xml:space="preserve"> </v>
      </c>
      <c r="FM21" s="1302"/>
      <c r="FN21" s="1302"/>
      <c r="FO21" s="1302"/>
      <c r="FP21" s="1302"/>
      <c r="FQ21" s="1302"/>
      <c r="FR21" s="1302" t="str">
        <f>MID(SUVAHAVUJ!AG163,6,1)</f>
        <v xml:space="preserve"> </v>
      </c>
      <c r="FS21" s="1302"/>
      <c r="FT21" s="1302"/>
      <c r="FU21" s="1302"/>
      <c r="FV21" s="1302"/>
      <c r="FW21" s="1432" t="str">
        <f>MID(SUVAHAVUJ!AG163,7,1)</f>
        <v xml:space="preserve"> </v>
      </c>
      <c r="FX21" s="1432"/>
      <c r="FY21" s="1432"/>
      <c r="FZ21" s="1432"/>
      <c r="GA21" s="1432"/>
      <c r="GB21" s="1432"/>
      <c r="GC21" s="1432" t="str">
        <f>MID(SUVAHAVUJ!AG163,8,1)</f>
        <v xml:space="preserve"> </v>
      </c>
      <c r="GD21" s="1432"/>
      <c r="GE21" s="1432"/>
      <c r="GF21" s="1432"/>
      <c r="GG21" s="1432"/>
      <c r="GH21" s="1432" t="str">
        <f>MID(SUVAHAVUJ!AG163,9,1)</f>
        <v xml:space="preserve"> </v>
      </c>
      <c r="GI21" s="1432"/>
      <c r="GJ21" s="1432"/>
      <c r="GK21" s="1432"/>
      <c r="GL21" s="1432"/>
      <c r="GM21" s="1432"/>
      <c r="GN21" s="1432" t="str">
        <f>MID(SUVAHAVUJ!AG163,10,1)</f>
        <v xml:space="preserve"> </v>
      </c>
      <c r="GO21" s="1432"/>
      <c r="GP21" s="1432"/>
      <c r="GQ21" s="1432"/>
      <c r="GR21" s="1432"/>
      <c r="GS21" s="1432" t="str">
        <f>MID(SUVAHAVUJ!AG163,11,1)</f>
        <v>0</v>
      </c>
      <c r="GT21" s="1432"/>
      <c r="GU21" s="1432"/>
      <c r="GV21" s="1432"/>
      <c r="GW21" s="1433"/>
    </row>
    <row r="22" spans="1:205" ht="24.6" customHeight="1" x14ac:dyDescent="0.2">
      <c r="B22" s="1501" t="s">
        <v>2832</v>
      </c>
      <c r="C22" s="1502"/>
      <c r="D22" s="1502"/>
      <c r="E22" s="1502"/>
      <c r="F22" s="1502"/>
      <c r="G22" s="1502"/>
      <c r="H22" s="1502"/>
      <c r="I22" s="1502"/>
      <c r="J22" s="1502"/>
      <c r="K22" s="1503"/>
      <c r="L22" s="1488" t="s">
        <v>2833</v>
      </c>
      <c r="M22" s="1489"/>
      <c r="N22" s="1489"/>
      <c r="O22" s="1489"/>
      <c r="P22" s="1489"/>
      <c r="Q22" s="1489"/>
      <c r="R22" s="1489"/>
      <c r="S22" s="1489"/>
      <c r="T22" s="1489"/>
      <c r="U22" s="1489"/>
      <c r="V22" s="1489"/>
      <c r="W22" s="1489"/>
      <c r="X22" s="1489"/>
      <c r="Y22" s="1489"/>
      <c r="Z22" s="1489"/>
      <c r="AA22" s="1489"/>
      <c r="AB22" s="1489"/>
      <c r="AC22" s="1489"/>
      <c r="AD22" s="1489"/>
      <c r="AE22" s="1489"/>
      <c r="AF22" s="1489"/>
      <c r="AG22" s="1489"/>
      <c r="AH22" s="1489"/>
      <c r="AI22" s="1489"/>
      <c r="AJ22" s="1489"/>
      <c r="AK22" s="1489"/>
      <c r="AL22" s="1489"/>
      <c r="AM22" s="1489"/>
      <c r="AN22" s="1489"/>
      <c r="AO22" s="1489"/>
      <c r="AP22" s="1489"/>
      <c r="AQ22" s="1489"/>
      <c r="AR22" s="1489"/>
      <c r="AS22" s="1489"/>
      <c r="AT22" s="1489"/>
      <c r="AU22" s="1489"/>
      <c r="AV22" s="1489"/>
      <c r="AW22" s="1489"/>
      <c r="AX22" s="1489"/>
      <c r="AY22" s="1489"/>
      <c r="AZ22" s="1489"/>
      <c r="BA22" s="1489"/>
      <c r="BB22" s="1489"/>
      <c r="BC22" s="1489"/>
      <c r="BD22" s="1489"/>
      <c r="BE22" s="1489"/>
      <c r="BF22" s="1489"/>
      <c r="BG22" s="1489"/>
      <c r="BH22" s="1489"/>
      <c r="BI22" s="1489"/>
      <c r="BJ22" s="1489"/>
      <c r="BK22" s="1489"/>
      <c r="BL22" s="1489"/>
      <c r="BM22" s="1489"/>
      <c r="BN22" s="1489"/>
      <c r="BO22" s="1489"/>
      <c r="BP22" s="1489"/>
      <c r="BQ22" s="1489"/>
      <c r="BR22" s="1489"/>
      <c r="BS22" s="1489"/>
      <c r="BT22" s="1489"/>
      <c r="BU22" s="1489"/>
      <c r="BV22" s="1489"/>
      <c r="BW22" s="1466" t="s">
        <v>781</v>
      </c>
      <c r="BX22" s="1467"/>
      <c r="BY22" s="1467"/>
      <c r="BZ22" s="1467"/>
      <c r="CA22" s="1467"/>
      <c r="CB22" s="1467"/>
      <c r="CC22" s="1467"/>
      <c r="CD22" s="1468"/>
      <c r="CE22" s="1301" t="str">
        <f>MID(SUVAHAVUJ!AF164,1,1)</f>
        <v xml:space="preserve"> </v>
      </c>
      <c r="CF22" s="1301"/>
      <c r="CG22" s="1301"/>
      <c r="CH22" s="1301"/>
      <c r="CI22" s="1301"/>
      <c r="CJ22" s="1301" t="str">
        <f>MID(SUVAHAVUJ!AF164,2,1)</f>
        <v xml:space="preserve"> </v>
      </c>
      <c r="CK22" s="1301"/>
      <c r="CL22" s="1301"/>
      <c r="CM22" s="1301"/>
      <c r="CN22" s="1301"/>
      <c r="CO22" s="1301"/>
      <c r="CP22" s="1301" t="str">
        <f>MID(SUVAHAVUJ!AF164,3,1)</f>
        <v xml:space="preserve"> </v>
      </c>
      <c r="CQ22" s="1301"/>
      <c r="CR22" s="1301"/>
      <c r="CS22" s="1301"/>
      <c r="CT22" s="1301"/>
      <c r="CU22" s="1301" t="str">
        <f>MID(SUVAHAVUJ!AF164,4,1)</f>
        <v xml:space="preserve"> </v>
      </c>
      <c r="CV22" s="1301"/>
      <c r="CW22" s="1301"/>
      <c r="CX22" s="1301"/>
      <c r="CY22" s="1301"/>
      <c r="CZ22" s="1301"/>
      <c r="DA22" s="1301" t="str">
        <f>MID(SUVAHAVUJ!AF164,5,1)</f>
        <v xml:space="preserve"> </v>
      </c>
      <c r="DB22" s="1301"/>
      <c r="DC22" s="1301"/>
      <c r="DD22" s="1301"/>
      <c r="DE22" s="1301"/>
      <c r="DF22" s="1301" t="str">
        <f>MID(SUVAHAVUJ!AF164,6,1)</f>
        <v>9</v>
      </c>
      <c r="DG22" s="1301"/>
      <c r="DH22" s="1301"/>
      <c r="DI22" s="1301"/>
      <c r="DJ22" s="1301"/>
      <c r="DK22" s="1301"/>
      <c r="DL22" s="1301" t="str">
        <f>MID(SUVAHAVUJ!AF164,7,1)</f>
        <v>5</v>
      </c>
      <c r="DM22" s="1301"/>
      <c r="DN22" s="1301"/>
      <c r="DO22" s="1301"/>
      <c r="DP22" s="1301"/>
      <c r="DQ22" s="1301"/>
      <c r="DR22" s="1301" t="str">
        <f>MID(SUVAHAVUJ!AF164,8,1)</f>
        <v>0</v>
      </c>
      <c r="DS22" s="1301"/>
      <c r="DT22" s="1301"/>
      <c r="DU22" s="1301"/>
      <c r="DV22" s="1301"/>
      <c r="DW22" s="1434" t="str">
        <f>MID(SUVAHAVUJ!AF164,9,1)</f>
        <v>8</v>
      </c>
      <c r="DX22" s="1434"/>
      <c r="DY22" s="1434"/>
      <c r="DZ22" s="1434"/>
      <c r="EA22" s="1434"/>
      <c r="EB22" s="1434"/>
      <c r="EC22" s="1434" t="str">
        <f>MID(SUVAHAVUJ!AF164,10,1)</f>
        <v>1</v>
      </c>
      <c r="ED22" s="1434"/>
      <c r="EE22" s="1434"/>
      <c r="EF22" s="1434"/>
      <c r="EG22" s="1434"/>
      <c r="EH22" s="1301" t="str">
        <f>MID(SUVAHAVUJ!AF164,11,1)</f>
        <v>7</v>
      </c>
      <c r="EI22" s="1301"/>
      <c r="EJ22" s="1301"/>
      <c r="EK22" s="1301"/>
      <c r="EL22" s="1301"/>
      <c r="EM22" s="1304"/>
      <c r="EN22" s="486"/>
      <c r="EO22" s="487"/>
      <c r="EP22" s="1301" t="str">
        <f>MID(SUVAHAVUJ!AG164,1,1)</f>
        <v xml:space="preserve"> </v>
      </c>
      <c r="EQ22" s="1301"/>
      <c r="ER22" s="1301"/>
      <c r="ES22" s="1301"/>
      <c r="ET22" s="1301"/>
      <c r="EU22" s="1301"/>
      <c r="EV22" s="1301" t="str">
        <f>MID(SUVAHAVUJ!AG164,2,1)</f>
        <v xml:space="preserve"> </v>
      </c>
      <c r="EW22" s="1301"/>
      <c r="EX22" s="1301"/>
      <c r="EY22" s="1301"/>
      <c r="EZ22" s="1301"/>
      <c r="FA22" s="1301" t="str">
        <f>MID(SUVAHAVUJ!AG164,3,1)</f>
        <v xml:space="preserve"> </v>
      </c>
      <c r="FB22" s="1301"/>
      <c r="FC22" s="1301"/>
      <c r="FD22" s="1301"/>
      <c r="FE22" s="1301"/>
      <c r="FF22" s="1301"/>
      <c r="FG22" s="1301" t="str">
        <f>MID(SUVAHAVUJ!AG164,4,1)</f>
        <v xml:space="preserve"> </v>
      </c>
      <c r="FH22" s="1301"/>
      <c r="FI22" s="1301"/>
      <c r="FJ22" s="1301"/>
      <c r="FK22" s="1301"/>
      <c r="FL22" s="1302" t="str">
        <f>MID(SUVAHAVUJ!AG164,5,1)</f>
        <v xml:space="preserve"> </v>
      </c>
      <c r="FM22" s="1302"/>
      <c r="FN22" s="1302"/>
      <c r="FO22" s="1302"/>
      <c r="FP22" s="1302"/>
      <c r="FQ22" s="1302"/>
      <c r="FR22" s="1302" t="str">
        <f>MID(SUVAHAVUJ!AG164,6,1)</f>
        <v xml:space="preserve"> </v>
      </c>
      <c r="FS22" s="1302"/>
      <c r="FT22" s="1302"/>
      <c r="FU22" s="1302"/>
      <c r="FV22" s="1302"/>
      <c r="FW22" s="1432" t="str">
        <f>MID(SUVAHAVUJ!AG164,7,1)</f>
        <v xml:space="preserve"> </v>
      </c>
      <c r="FX22" s="1432"/>
      <c r="FY22" s="1432"/>
      <c r="FZ22" s="1432"/>
      <c r="GA22" s="1432"/>
      <c r="GB22" s="1432"/>
      <c r="GC22" s="1432" t="str">
        <f>MID(SUVAHAVUJ!AG164,8,1)</f>
        <v xml:space="preserve"> </v>
      </c>
      <c r="GD22" s="1432"/>
      <c r="GE22" s="1432"/>
      <c r="GF22" s="1432"/>
      <c r="GG22" s="1432"/>
      <c r="GH22" s="1432" t="str">
        <f>MID(SUVAHAVUJ!AG164,9,1)</f>
        <v xml:space="preserve"> </v>
      </c>
      <c r="GI22" s="1432"/>
      <c r="GJ22" s="1432"/>
      <c r="GK22" s="1432"/>
      <c r="GL22" s="1432"/>
      <c r="GM22" s="1432"/>
      <c r="GN22" s="1432" t="str">
        <f>MID(SUVAHAVUJ!AG164,10,1)</f>
        <v xml:space="preserve"> </v>
      </c>
      <c r="GO22" s="1432"/>
      <c r="GP22" s="1432"/>
      <c r="GQ22" s="1432"/>
      <c r="GR22" s="1432"/>
      <c r="GS22" s="1432" t="str">
        <f>MID(SUVAHAVUJ!AG164,11,1)</f>
        <v>0</v>
      </c>
      <c r="GT22" s="1432"/>
      <c r="GU22" s="1432"/>
      <c r="GV22" s="1432"/>
      <c r="GW22" s="1433"/>
    </row>
    <row r="23" spans="1:205" ht="24.6" customHeight="1" x14ac:dyDescent="0.2">
      <c r="B23" s="1504" t="s">
        <v>2369</v>
      </c>
      <c r="C23" s="1505"/>
      <c r="D23" s="1505"/>
      <c r="E23" s="1505"/>
      <c r="F23" s="1505"/>
      <c r="G23" s="1505"/>
      <c r="H23" s="1505"/>
      <c r="I23" s="1505"/>
      <c r="J23" s="1505"/>
      <c r="K23" s="1506"/>
      <c r="L23" s="1488" t="s">
        <v>3332</v>
      </c>
      <c r="M23" s="1489"/>
      <c r="N23" s="1489"/>
      <c r="O23" s="1489"/>
      <c r="P23" s="1489"/>
      <c r="Q23" s="1489"/>
      <c r="R23" s="1489"/>
      <c r="S23" s="1489"/>
      <c r="T23" s="1489"/>
      <c r="U23" s="1489"/>
      <c r="V23" s="1489"/>
      <c r="W23" s="1489"/>
      <c r="X23" s="1489"/>
      <c r="Y23" s="1489"/>
      <c r="Z23" s="1489"/>
      <c r="AA23" s="1489"/>
      <c r="AB23" s="1489"/>
      <c r="AC23" s="1489"/>
      <c r="AD23" s="1489"/>
      <c r="AE23" s="1489"/>
      <c r="AF23" s="1489"/>
      <c r="AG23" s="1489"/>
      <c r="AH23" s="1489"/>
      <c r="AI23" s="1489"/>
      <c r="AJ23" s="1489"/>
      <c r="AK23" s="1489"/>
      <c r="AL23" s="1489"/>
      <c r="AM23" s="1489"/>
      <c r="AN23" s="1489"/>
      <c r="AO23" s="1489"/>
      <c r="AP23" s="1489"/>
      <c r="AQ23" s="1489"/>
      <c r="AR23" s="1489"/>
      <c r="AS23" s="1489"/>
      <c r="AT23" s="1489"/>
      <c r="AU23" s="1489"/>
      <c r="AV23" s="1489"/>
      <c r="AW23" s="1489"/>
      <c r="AX23" s="1489"/>
      <c r="AY23" s="1489"/>
      <c r="AZ23" s="1489"/>
      <c r="BA23" s="1489"/>
      <c r="BB23" s="1489"/>
      <c r="BC23" s="1489"/>
      <c r="BD23" s="1489"/>
      <c r="BE23" s="1489"/>
      <c r="BF23" s="1489"/>
      <c r="BG23" s="1489"/>
      <c r="BH23" s="1489"/>
      <c r="BI23" s="1489"/>
      <c r="BJ23" s="1489"/>
      <c r="BK23" s="1489"/>
      <c r="BL23" s="1489"/>
      <c r="BM23" s="1489"/>
      <c r="BN23" s="1489"/>
      <c r="BO23" s="1489"/>
      <c r="BP23" s="1489"/>
      <c r="BQ23" s="1489"/>
      <c r="BR23" s="1489"/>
      <c r="BS23" s="1489"/>
      <c r="BT23" s="1489"/>
      <c r="BU23" s="1489"/>
      <c r="BV23" s="1489"/>
      <c r="BW23" s="1466" t="s">
        <v>782</v>
      </c>
      <c r="BX23" s="1467"/>
      <c r="BY23" s="1467"/>
      <c r="BZ23" s="1467"/>
      <c r="CA23" s="1467"/>
      <c r="CB23" s="1467"/>
      <c r="CC23" s="1467"/>
      <c r="CD23" s="1468"/>
      <c r="CE23" s="1301" t="str">
        <f>MID(SUVAHAVUJ!AF165,1,1)</f>
        <v xml:space="preserve"> </v>
      </c>
      <c r="CF23" s="1301"/>
      <c r="CG23" s="1301"/>
      <c r="CH23" s="1301"/>
      <c r="CI23" s="1301"/>
      <c r="CJ23" s="1301" t="str">
        <f>MID(SUVAHAVUJ!AF165,2,1)</f>
        <v xml:space="preserve"> </v>
      </c>
      <c r="CK23" s="1301"/>
      <c r="CL23" s="1301"/>
      <c r="CM23" s="1301"/>
      <c r="CN23" s="1301"/>
      <c r="CO23" s="1301"/>
      <c r="CP23" s="1301" t="str">
        <f>MID(SUVAHAVUJ!AF165,3,1)</f>
        <v xml:space="preserve"> </v>
      </c>
      <c r="CQ23" s="1301"/>
      <c r="CR23" s="1301"/>
      <c r="CS23" s="1301"/>
      <c r="CT23" s="1301"/>
      <c r="CU23" s="1301" t="str">
        <f>MID(SUVAHAVUJ!AF165,4,1)</f>
        <v xml:space="preserve"> </v>
      </c>
      <c r="CV23" s="1301"/>
      <c r="CW23" s="1301"/>
      <c r="CX23" s="1301"/>
      <c r="CY23" s="1301"/>
      <c r="CZ23" s="1301"/>
      <c r="DA23" s="1301" t="str">
        <f>MID(SUVAHAVUJ!AF165,5,1)</f>
        <v xml:space="preserve"> </v>
      </c>
      <c r="DB23" s="1301"/>
      <c r="DC23" s="1301"/>
      <c r="DD23" s="1301"/>
      <c r="DE23" s="1301"/>
      <c r="DF23" s="1301" t="str">
        <f>MID(SUVAHAVUJ!AF165,6,1)</f>
        <v xml:space="preserve"> </v>
      </c>
      <c r="DG23" s="1301"/>
      <c r="DH23" s="1301"/>
      <c r="DI23" s="1301"/>
      <c r="DJ23" s="1301"/>
      <c r="DK23" s="1301"/>
      <c r="DL23" s="1301" t="str">
        <f>MID(SUVAHAVUJ!AF165,7,1)</f>
        <v xml:space="preserve"> </v>
      </c>
      <c r="DM23" s="1301"/>
      <c r="DN23" s="1301"/>
      <c r="DO23" s="1301"/>
      <c r="DP23" s="1301"/>
      <c r="DQ23" s="1301"/>
      <c r="DR23" s="1301" t="str">
        <f>MID(SUVAHAVUJ!AF165,8,1)</f>
        <v xml:space="preserve"> </v>
      </c>
      <c r="DS23" s="1301"/>
      <c r="DT23" s="1301"/>
      <c r="DU23" s="1301"/>
      <c r="DV23" s="1301"/>
      <c r="DW23" s="1434" t="str">
        <f>MID(SUVAHAVUJ!AF165,9,1)</f>
        <v xml:space="preserve"> </v>
      </c>
      <c r="DX23" s="1434"/>
      <c r="DY23" s="1434"/>
      <c r="DZ23" s="1434"/>
      <c r="EA23" s="1434"/>
      <c r="EB23" s="1434"/>
      <c r="EC23" s="1434" t="str">
        <f>MID(SUVAHAVUJ!AF165,10,1)</f>
        <v xml:space="preserve"> </v>
      </c>
      <c r="ED23" s="1434"/>
      <c r="EE23" s="1434"/>
      <c r="EF23" s="1434"/>
      <c r="EG23" s="1434"/>
      <c r="EH23" s="1301" t="str">
        <f>MID(SUVAHAVUJ!AF165,11,1)</f>
        <v>0</v>
      </c>
      <c r="EI23" s="1301"/>
      <c r="EJ23" s="1301"/>
      <c r="EK23" s="1301"/>
      <c r="EL23" s="1301"/>
      <c r="EM23" s="1304"/>
      <c r="EN23" s="486"/>
      <c r="EO23" s="487"/>
      <c r="EP23" s="1301" t="str">
        <f>MID(SUVAHAVUJ!AG165,1,1)</f>
        <v xml:space="preserve"> </v>
      </c>
      <c r="EQ23" s="1301"/>
      <c r="ER23" s="1301"/>
      <c r="ES23" s="1301"/>
      <c r="ET23" s="1301"/>
      <c r="EU23" s="1301"/>
      <c r="EV23" s="1301" t="str">
        <f>MID(SUVAHAVUJ!AG165,2,1)</f>
        <v xml:space="preserve"> </v>
      </c>
      <c r="EW23" s="1301"/>
      <c r="EX23" s="1301"/>
      <c r="EY23" s="1301"/>
      <c r="EZ23" s="1301"/>
      <c r="FA23" s="1301" t="str">
        <f>MID(SUVAHAVUJ!AG165,3,1)</f>
        <v xml:space="preserve"> </v>
      </c>
      <c r="FB23" s="1301"/>
      <c r="FC23" s="1301"/>
      <c r="FD23" s="1301"/>
      <c r="FE23" s="1301"/>
      <c r="FF23" s="1301"/>
      <c r="FG23" s="1301" t="str">
        <f>MID(SUVAHAVUJ!AG165,4,1)</f>
        <v xml:space="preserve"> </v>
      </c>
      <c r="FH23" s="1301"/>
      <c r="FI23" s="1301"/>
      <c r="FJ23" s="1301"/>
      <c r="FK23" s="1301"/>
      <c r="FL23" s="1302" t="str">
        <f>MID(SUVAHAVUJ!AG165,5,1)</f>
        <v xml:space="preserve"> </v>
      </c>
      <c r="FM23" s="1302"/>
      <c r="FN23" s="1302"/>
      <c r="FO23" s="1302"/>
      <c r="FP23" s="1302"/>
      <c r="FQ23" s="1302"/>
      <c r="FR23" s="1302" t="str">
        <f>MID(SUVAHAVUJ!AG165,6,1)</f>
        <v xml:space="preserve"> </v>
      </c>
      <c r="FS23" s="1302"/>
      <c r="FT23" s="1302"/>
      <c r="FU23" s="1302"/>
      <c r="FV23" s="1302"/>
      <c r="FW23" s="1432" t="str">
        <f>MID(SUVAHAVUJ!AG165,7,1)</f>
        <v xml:space="preserve"> </v>
      </c>
      <c r="FX23" s="1432"/>
      <c r="FY23" s="1432"/>
      <c r="FZ23" s="1432"/>
      <c r="GA23" s="1432"/>
      <c r="GB23" s="1432"/>
      <c r="GC23" s="1432" t="str">
        <f>MID(SUVAHAVUJ!AG165,8,1)</f>
        <v xml:space="preserve"> </v>
      </c>
      <c r="GD23" s="1432"/>
      <c r="GE23" s="1432"/>
      <c r="GF23" s="1432"/>
      <c r="GG23" s="1432"/>
      <c r="GH23" s="1432" t="str">
        <f>MID(SUVAHAVUJ!AG165,9,1)</f>
        <v xml:space="preserve"> </v>
      </c>
      <c r="GI23" s="1432"/>
      <c r="GJ23" s="1432"/>
      <c r="GK23" s="1432"/>
      <c r="GL23" s="1432"/>
      <c r="GM23" s="1432"/>
      <c r="GN23" s="1432" t="str">
        <f>MID(SUVAHAVUJ!AG165,10,1)</f>
        <v xml:space="preserve"> </v>
      </c>
      <c r="GO23" s="1432"/>
      <c r="GP23" s="1432"/>
      <c r="GQ23" s="1432"/>
      <c r="GR23" s="1432"/>
      <c r="GS23" s="1432" t="str">
        <f>MID(SUVAHAVUJ!AG165,11,1)</f>
        <v>0</v>
      </c>
      <c r="GT23" s="1432"/>
      <c r="GU23" s="1432"/>
      <c r="GV23" s="1432"/>
      <c r="GW23" s="1433"/>
    </row>
    <row r="24" spans="1:205" ht="24.6" customHeight="1" x14ac:dyDescent="0.2">
      <c r="A24" s="191"/>
      <c r="B24" s="1504" t="s">
        <v>2372</v>
      </c>
      <c r="C24" s="1505"/>
      <c r="D24" s="1505"/>
      <c r="E24" s="1505"/>
      <c r="F24" s="1505"/>
      <c r="G24" s="1505"/>
      <c r="H24" s="1505"/>
      <c r="I24" s="1505"/>
      <c r="J24" s="1505"/>
      <c r="K24" s="1506"/>
      <c r="L24" s="1488" t="s">
        <v>3333</v>
      </c>
      <c r="M24" s="1489"/>
      <c r="N24" s="1489"/>
      <c r="O24" s="1489"/>
      <c r="P24" s="1489"/>
      <c r="Q24" s="1489"/>
      <c r="R24" s="1489"/>
      <c r="S24" s="1489"/>
      <c r="T24" s="1489"/>
      <c r="U24" s="1489"/>
      <c r="V24" s="1489"/>
      <c r="W24" s="1489"/>
      <c r="X24" s="1489"/>
      <c r="Y24" s="1489"/>
      <c r="Z24" s="1489"/>
      <c r="AA24" s="1489"/>
      <c r="AB24" s="1489"/>
      <c r="AC24" s="1489"/>
      <c r="AD24" s="1489"/>
      <c r="AE24" s="1489"/>
      <c r="AF24" s="1489"/>
      <c r="AG24" s="1489"/>
      <c r="AH24" s="1489"/>
      <c r="AI24" s="1489"/>
      <c r="AJ24" s="1489"/>
      <c r="AK24" s="1489"/>
      <c r="AL24" s="1489"/>
      <c r="AM24" s="1489"/>
      <c r="AN24" s="1489"/>
      <c r="AO24" s="1489"/>
      <c r="AP24" s="1489"/>
      <c r="AQ24" s="1489"/>
      <c r="AR24" s="1489"/>
      <c r="AS24" s="1489"/>
      <c r="AT24" s="1489"/>
      <c r="AU24" s="1489"/>
      <c r="AV24" s="1489"/>
      <c r="AW24" s="1489"/>
      <c r="AX24" s="1489"/>
      <c r="AY24" s="1489"/>
      <c r="AZ24" s="1489"/>
      <c r="BA24" s="1489"/>
      <c r="BB24" s="1489"/>
      <c r="BC24" s="1489"/>
      <c r="BD24" s="1489"/>
      <c r="BE24" s="1489"/>
      <c r="BF24" s="1489"/>
      <c r="BG24" s="1489"/>
      <c r="BH24" s="1489"/>
      <c r="BI24" s="1489"/>
      <c r="BJ24" s="1489"/>
      <c r="BK24" s="1489"/>
      <c r="BL24" s="1489"/>
      <c r="BM24" s="1489"/>
      <c r="BN24" s="1489"/>
      <c r="BO24" s="1489"/>
      <c r="BP24" s="1489"/>
      <c r="BQ24" s="1489"/>
      <c r="BR24" s="1489"/>
      <c r="BS24" s="1489"/>
      <c r="BT24" s="1489"/>
      <c r="BU24" s="1489"/>
      <c r="BV24" s="1489"/>
      <c r="BW24" s="1466" t="s">
        <v>783</v>
      </c>
      <c r="BX24" s="1467"/>
      <c r="BY24" s="1467"/>
      <c r="BZ24" s="1467"/>
      <c r="CA24" s="1467"/>
      <c r="CB24" s="1467"/>
      <c r="CC24" s="1467"/>
      <c r="CD24" s="1468"/>
      <c r="CE24" s="1301" t="str">
        <f>MID(SUVAHAVUJ!AF166,1,1)</f>
        <v xml:space="preserve"> </v>
      </c>
      <c r="CF24" s="1301"/>
      <c r="CG24" s="1301"/>
      <c r="CH24" s="1301"/>
      <c r="CI24" s="1301"/>
      <c r="CJ24" s="1301" t="str">
        <f>MID(SUVAHAVUJ!AF166,2,1)</f>
        <v xml:space="preserve"> </v>
      </c>
      <c r="CK24" s="1301"/>
      <c r="CL24" s="1301"/>
      <c r="CM24" s="1301"/>
      <c r="CN24" s="1301"/>
      <c r="CO24" s="1301"/>
      <c r="CP24" s="1301" t="str">
        <f>MID(SUVAHAVUJ!AF166,3,1)</f>
        <v xml:space="preserve"> </v>
      </c>
      <c r="CQ24" s="1301"/>
      <c r="CR24" s="1301"/>
      <c r="CS24" s="1301"/>
      <c r="CT24" s="1301"/>
      <c r="CU24" s="1301" t="str">
        <f>MID(SUVAHAVUJ!AF166,4,1)</f>
        <v xml:space="preserve"> </v>
      </c>
      <c r="CV24" s="1301"/>
      <c r="CW24" s="1301"/>
      <c r="CX24" s="1301"/>
      <c r="CY24" s="1301"/>
      <c r="CZ24" s="1301"/>
      <c r="DA24" s="1301" t="str">
        <f>MID(SUVAHAVUJ!AF166,5,1)</f>
        <v xml:space="preserve"> </v>
      </c>
      <c r="DB24" s="1301"/>
      <c r="DC24" s="1301"/>
      <c r="DD24" s="1301"/>
      <c r="DE24" s="1301"/>
      <c r="DF24" s="1301" t="str">
        <f>MID(SUVAHAVUJ!AF166,6,1)</f>
        <v>3</v>
      </c>
      <c r="DG24" s="1301"/>
      <c r="DH24" s="1301"/>
      <c r="DI24" s="1301"/>
      <c r="DJ24" s="1301"/>
      <c r="DK24" s="1301"/>
      <c r="DL24" s="1301" t="str">
        <f>MID(SUVAHAVUJ!AF166,7,1)</f>
        <v>2</v>
      </c>
      <c r="DM24" s="1301"/>
      <c r="DN24" s="1301"/>
      <c r="DO24" s="1301"/>
      <c r="DP24" s="1301"/>
      <c r="DQ24" s="1301"/>
      <c r="DR24" s="1301" t="str">
        <f>MID(SUVAHAVUJ!AF166,8,1)</f>
        <v>2</v>
      </c>
      <c r="DS24" s="1301"/>
      <c r="DT24" s="1301"/>
      <c r="DU24" s="1301"/>
      <c r="DV24" s="1301"/>
      <c r="DW24" s="1434" t="str">
        <f>MID(SUVAHAVUJ!AF166,9,1)</f>
        <v>0</v>
      </c>
      <c r="DX24" s="1434"/>
      <c r="DY24" s="1434"/>
      <c r="DZ24" s="1434"/>
      <c r="EA24" s="1434"/>
      <c r="EB24" s="1434"/>
      <c r="EC24" s="1434" t="str">
        <f>MID(SUVAHAVUJ!AF166,10,1)</f>
        <v>0</v>
      </c>
      <c r="ED24" s="1434"/>
      <c r="EE24" s="1434"/>
      <c r="EF24" s="1434"/>
      <c r="EG24" s="1434"/>
      <c r="EH24" s="1301" t="str">
        <f>MID(SUVAHAVUJ!AF166,11,1)</f>
        <v>5</v>
      </c>
      <c r="EI24" s="1301"/>
      <c r="EJ24" s="1301"/>
      <c r="EK24" s="1301"/>
      <c r="EL24" s="1301"/>
      <c r="EM24" s="1304"/>
      <c r="EN24" s="486"/>
      <c r="EO24" s="487"/>
      <c r="EP24" s="1301" t="str">
        <f>MID(SUVAHAVUJ!AG166,1,1)</f>
        <v xml:space="preserve"> </v>
      </c>
      <c r="EQ24" s="1301"/>
      <c r="ER24" s="1301"/>
      <c r="ES24" s="1301"/>
      <c r="ET24" s="1301"/>
      <c r="EU24" s="1301"/>
      <c r="EV24" s="1301" t="str">
        <f>MID(SUVAHAVUJ!AG166,2,1)</f>
        <v xml:space="preserve"> </v>
      </c>
      <c r="EW24" s="1301"/>
      <c r="EX24" s="1301"/>
      <c r="EY24" s="1301"/>
      <c r="EZ24" s="1301"/>
      <c r="FA24" s="1301" t="str">
        <f>MID(SUVAHAVUJ!AG166,3,1)</f>
        <v xml:space="preserve"> </v>
      </c>
      <c r="FB24" s="1301"/>
      <c r="FC24" s="1301"/>
      <c r="FD24" s="1301"/>
      <c r="FE24" s="1301"/>
      <c r="FF24" s="1301"/>
      <c r="FG24" s="1301" t="str">
        <f>MID(SUVAHAVUJ!AG166,4,1)</f>
        <v xml:space="preserve"> </v>
      </c>
      <c r="FH24" s="1301"/>
      <c r="FI24" s="1301"/>
      <c r="FJ24" s="1301"/>
      <c r="FK24" s="1301"/>
      <c r="FL24" s="1302" t="str">
        <f>MID(SUVAHAVUJ!AG166,5,1)</f>
        <v xml:space="preserve"> </v>
      </c>
      <c r="FM24" s="1302"/>
      <c r="FN24" s="1302"/>
      <c r="FO24" s="1302"/>
      <c r="FP24" s="1302"/>
      <c r="FQ24" s="1302"/>
      <c r="FR24" s="1302" t="str">
        <f>MID(SUVAHAVUJ!AG166,6,1)</f>
        <v xml:space="preserve"> </v>
      </c>
      <c r="FS24" s="1302"/>
      <c r="FT24" s="1302"/>
      <c r="FU24" s="1302"/>
      <c r="FV24" s="1302"/>
      <c r="FW24" s="1432" t="str">
        <f>MID(SUVAHAVUJ!AG166,7,1)</f>
        <v xml:space="preserve"> </v>
      </c>
      <c r="FX24" s="1432"/>
      <c r="FY24" s="1432"/>
      <c r="FZ24" s="1432"/>
      <c r="GA24" s="1432"/>
      <c r="GB24" s="1432"/>
      <c r="GC24" s="1432" t="str">
        <f>MID(SUVAHAVUJ!AG166,8,1)</f>
        <v xml:space="preserve"> </v>
      </c>
      <c r="GD24" s="1432"/>
      <c r="GE24" s="1432"/>
      <c r="GF24" s="1432"/>
      <c r="GG24" s="1432"/>
      <c r="GH24" s="1432" t="str">
        <f>MID(SUVAHAVUJ!AG166,9,1)</f>
        <v xml:space="preserve"> </v>
      </c>
      <c r="GI24" s="1432"/>
      <c r="GJ24" s="1432"/>
      <c r="GK24" s="1432"/>
      <c r="GL24" s="1432"/>
      <c r="GM24" s="1432"/>
      <c r="GN24" s="1432" t="str">
        <f>MID(SUVAHAVUJ!AG166,10,1)</f>
        <v xml:space="preserve"> </v>
      </c>
      <c r="GO24" s="1432"/>
      <c r="GP24" s="1432"/>
      <c r="GQ24" s="1432"/>
      <c r="GR24" s="1432"/>
      <c r="GS24" s="1432" t="str">
        <f>MID(SUVAHAVUJ!AG166,11,1)</f>
        <v>0</v>
      </c>
      <c r="GT24" s="1432"/>
      <c r="GU24" s="1432"/>
      <c r="GV24" s="1432"/>
      <c r="GW24" s="1433"/>
    </row>
    <row r="25" spans="1:205" ht="24.6" customHeight="1" x14ac:dyDescent="0.2">
      <c r="A25" s="191"/>
      <c r="B25" s="1504" t="s">
        <v>2375</v>
      </c>
      <c r="C25" s="1505"/>
      <c r="D25" s="1505"/>
      <c r="E25" s="1505"/>
      <c r="F25" s="1505"/>
      <c r="G25" s="1505"/>
      <c r="H25" s="1505"/>
      <c r="I25" s="1505"/>
      <c r="J25" s="1505"/>
      <c r="K25" s="1506"/>
      <c r="L25" s="1488" t="s">
        <v>2842</v>
      </c>
      <c r="M25" s="1489"/>
      <c r="N25" s="1489"/>
      <c r="O25" s="1489"/>
      <c r="P25" s="1489"/>
      <c r="Q25" s="1489"/>
      <c r="R25" s="1489"/>
      <c r="S25" s="1489"/>
      <c r="T25" s="1489"/>
      <c r="U25" s="1489"/>
      <c r="V25" s="1489"/>
      <c r="W25" s="1489"/>
      <c r="X25" s="1489"/>
      <c r="Y25" s="1489"/>
      <c r="Z25" s="1489"/>
      <c r="AA25" s="1489"/>
      <c r="AB25" s="1489"/>
      <c r="AC25" s="1489"/>
      <c r="AD25" s="1489"/>
      <c r="AE25" s="1489"/>
      <c r="AF25" s="1489"/>
      <c r="AG25" s="1489"/>
      <c r="AH25" s="1489"/>
      <c r="AI25" s="1489"/>
      <c r="AJ25" s="1489"/>
      <c r="AK25" s="1489"/>
      <c r="AL25" s="1489"/>
      <c r="AM25" s="1489"/>
      <c r="AN25" s="1489"/>
      <c r="AO25" s="1489"/>
      <c r="AP25" s="1489"/>
      <c r="AQ25" s="1489"/>
      <c r="AR25" s="1489"/>
      <c r="AS25" s="1489"/>
      <c r="AT25" s="1489"/>
      <c r="AU25" s="1489"/>
      <c r="AV25" s="1489"/>
      <c r="AW25" s="1489"/>
      <c r="AX25" s="1489"/>
      <c r="AY25" s="1489"/>
      <c r="AZ25" s="1489"/>
      <c r="BA25" s="1489"/>
      <c r="BB25" s="1489"/>
      <c r="BC25" s="1489"/>
      <c r="BD25" s="1489"/>
      <c r="BE25" s="1489"/>
      <c r="BF25" s="1489"/>
      <c r="BG25" s="1489"/>
      <c r="BH25" s="1489"/>
      <c r="BI25" s="1489"/>
      <c r="BJ25" s="1489"/>
      <c r="BK25" s="1489"/>
      <c r="BL25" s="1489"/>
      <c r="BM25" s="1489"/>
      <c r="BN25" s="1489"/>
      <c r="BO25" s="1489"/>
      <c r="BP25" s="1489"/>
      <c r="BQ25" s="1489"/>
      <c r="BR25" s="1489"/>
      <c r="BS25" s="1489"/>
      <c r="BT25" s="1489"/>
      <c r="BU25" s="1489"/>
      <c r="BV25" s="1489"/>
      <c r="BW25" s="1466" t="s">
        <v>102</v>
      </c>
      <c r="BX25" s="1467"/>
      <c r="BY25" s="1467"/>
      <c r="BZ25" s="1467"/>
      <c r="CA25" s="1467"/>
      <c r="CB25" s="1467"/>
      <c r="CC25" s="1467"/>
      <c r="CD25" s="1468"/>
      <c r="CE25" s="1301" t="str">
        <f>MID(SUVAHAVUJ!AF167,1,1)</f>
        <v xml:space="preserve"> </v>
      </c>
      <c r="CF25" s="1301"/>
      <c r="CG25" s="1301"/>
      <c r="CH25" s="1301"/>
      <c r="CI25" s="1301"/>
      <c r="CJ25" s="1301" t="str">
        <f>MID(SUVAHAVUJ!AF167,2,1)</f>
        <v xml:space="preserve"> </v>
      </c>
      <c r="CK25" s="1301"/>
      <c r="CL25" s="1301"/>
      <c r="CM25" s="1301"/>
      <c r="CN25" s="1301"/>
      <c r="CO25" s="1301"/>
      <c r="CP25" s="1301" t="str">
        <f>MID(SUVAHAVUJ!AF167,3,1)</f>
        <v xml:space="preserve"> </v>
      </c>
      <c r="CQ25" s="1301"/>
      <c r="CR25" s="1301"/>
      <c r="CS25" s="1301"/>
      <c r="CT25" s="1301"/>
      <c r="CU25" s="1301" t="str">
        <f>MID(SUVAHAVUJ!AF167,4,1)</f>
        <v xml:space="preserve"> </v>
      </c>
      <c r="CV25" s="1301"/>
      <c r="CW25" s="1301"/>
      <c r="CX25" s="1301"/>
      <c r="CY25" s="1301"/>
      <c r="CZ25" s="1301"/>
      <c r="DA25" s="1301" t="str">
        <f>MID(SUVAHAVUJ!AF167,5,1)</f>
        <v xml:space="preserve"> </v>
      </c>
      <c r="DB25" s="1301"/>
      <c r="DC25" s="1301"/>
      <c r="DD25" s="1301"/>
      <c r="DE25" s="1301"/>
      <c r="DF25" s="1301" t="str">
        <f>MID(SUVAHAVUJ!AF167,6,1)</f>
        <v xml:space="preserve"> </v>
      </c>
      <c r="DG25" s="1301"/>
      <c r="DH25" s="1301"/>
      <c r="DI25" s="1301"/>
      <c r="DJ25" s="1301"/>
      <c r="DK25" s="1301"/>
      <c r="DL25" s="1301" t="str">
        <f>MID(SUVAHAVUJ!AF167,7,1)</f>
        <v>4</v>
      </c>
      <c r="DM25" s="1301"/>
      <c r="DN25" s="1301"/>
      <c r="DO25" s="1301"/>
      <c r="DP25" s="1301"/>
      <c r="DQ25" s="1301"/>
      <c r="DR25" s="1301" t="str">
        <f>MID(SUVAHAVUJ!AF167,8,1)</f>
        <v>2</v>
      </c>
      <c r="DS25" s="1301"/>
      <c r="DT25" s="1301"/>
      <c r="DU25" s="1301"/>
      <c r="DV25" s="1301"/>
      <c r="DW25" s="1434" t="str">
        <f>MID(SUVAHAVUJ!AF167,9,1)</f>
        <v>2</v>
      </c>
      <c r="DX25" s="1434"/>
      <c r="DY25" s="1434"/>
      <c r="DZ25" s="1434"/>
      <c r="EA25" s="1434"/>
      <c r="EB25" s="1434"/>
      <c r="EC25" s="1434" t="str">
        <f>MID(SUVAHAVUJ!AF167,10,1)</f>
        <v>0</v>
      </c>
      <c r="ED25" s="1434"/>
      <c r="EE25" s="1434"/>
      <c r="EF25" s="1434"/>
      <c r="EG25" s="1434"/>
      <c r="EH25" s="1301" t="str">
        <f>MID(SUVAHAVUJ!AF167,11,1)</f>
        <v>5</v>
      </c>
      <c r="EI25" s="1301"/>
      <c r="EJ25" s="1301"/>
      <c r="EK25" s="1301"/>
      <c r="EL25" s="1301"/>
      <c r="EM25" s="1304"/>
      <c r="EN25" s="486"/>
      <c r="EO25" s="487"/>
      <c r="EP25" s="1301" t="str">
        <f>MID(SUVAHAVUJ!AG167,1,1)</f>
        <v xml:space="preserve"> </v>
      </c>
      <c r="EQ25" s="1301"/>
      <c r="ER25" s="1301"/>
      <c r="ES25" s="1301"/>
      <c r="ET25" s="1301"/>
      <c r="EU25" s="1301"/>
      <c r="EV25" s="1301" t="str">
        <f>MID(SUVAHAVUJ!AG167,2,1)</f>
        <v xml:space="preserve"> </v>
      </c>
      <c r="EW25" s="1301"/>
      <c r="EX25" s="1301"/>
      <c r="EY25" s="1301"/>
      <c r="EZ25" s="1301"/>
      <c r="FA25" s="1301" t="str">
        <f>MID(SUVAHAVUJ!AG167,3,1)</f>
        <v xml:space="preserve"> </v>
      </c>
      <c r="FB25" s="1301"/>
      <c r="FC25" s="1301"/>
      <c r="FD25" s="1301"/>
      <c r="FE25" s="1301"/>
      <c r="FF25" s="1301"/>
      <c r="FG25" s="1301" t="str">
        <f>MID(SUVAHAVUJ!AG167,4,1)</f>
        <v xml:space="preserve"> </v>
      </c>
      <c r="FH25" s="1301"/>
      <c r="FI25" s="1301"/>
      <c r="FJ25" s="1301"/>
      <c r="FK25" s="1301"/>
      <c r="FL25" s="1302" t="str">
        <f>MID(SUVAHAVUJ!AG167,5,1)</f>
        <v xml:space="preserve"> </v>
      </c>
      <c r="FM25" s="1302"/>
      <c r="FN25" s="1302"/>
      <c r="FO25" s="1302"/>
      <c r="FP25" s="1302"/>
      <c r="FQ25" s="1302"/>
      <c r="FR25" s="1302" t="str">
        <f>MID(SUVAHAVUJ!AG167,6,1)</f>
        <v xml:space="preserve"> </v>
      </c>
      <c r="FS25" s="1302"/>
      <c r="FT25" s="1302"/>
      <c r="FU25" s="1302"/>
      <c r="FV25" s="1302"/>
      <c r="FW25" s="1432" t="str">
        <f>MID(SUVAHAVUJ!AG167,7,1)</f>
        <v xml:space="preserve"> </v>
      </c>
      <c r="FX25" s="1432"/>
      <c r="FY25" s="1432"/>
      <c r="FZ25" s="1432"/>
      <c r="GA25" s="1432"/>
      <c r="GB25" s="1432"/>
      <c r="GC25" s="1432" t="str">
        <f>MID(SUVAHAVUJ!AG167,8,1)</f>
        <v xml:space="preserve"> </v>
      </c>
      <c r="GD25" s="1432"/>
      <c r="GE25" s="1432"/>
      <c r="GF25" s="1432"/>
      <c r="GG25" s="1432"/>
      <c r="GH25" s="1432" t="str">
        <f>MID(SUVAHAVUJ!AG167,9,1)</f>
        <v xml:space="preserve"> </v>
      </c>
      <c r="GI25" s="1432"/>
      <c r="GJ25" s="1432"/>
      <c r="GK25" s="1432"/>
      <c r="GL25" s="1432"/>
      <c r="GM25" s="1432"/>
      <c r="GN25" s="1432" t="str">
        <f>MID(SUVAHAVUJ!AG167,10,1)</f>
        <v xml:space="preserve"> </v>
      </c>
      <c r="GO25" s="1432"/>
      <c r="GP25" s="1432"/>
      <c r="GQ25" s="1432"/>
      <c r="GR25" s="1432"/>
      <c r="GS25" s="1432" t="str">
        <f>MID(SUVAHAVUJ!AG167,11,1)</f>
        <v>0</v>
      </c>
      <c r="GT25" s="1432"/>
      <c r="GU25" s="1432"/>
      <c r="GV25" s="1432"/>
      <c r="GW25" s="1433"/>
    </row>
    <row r="26" spans="1:205" ht="24.6" customHeight="1" x14ac:dyDescent="0.2">
      <c r="A26" s="191"/>
      <c r="B26" s="1501" t="s">
        <v>1849</v>
      </c>
      <c r="C26" s="1502"/>
      <c r="D26" s="1502"/>
      <c r="E26" s="1502"/>
      <c r="F26" s="1502"/>
      <c r="G26" s="1502"/>
      <c r="H26" s="1502"/>
      <c r="I26" s="1502"/>
      <c r="J26" s="1502"/>
      <c r="K26" s="1503"/>
      <c r="L26" s="1488" t="s">
        <v>2332</v>
      </c>
      <c r="M26" s="1489"/>
      <c r="N26" s="1489"/>
      <c r="O26" s="1489"/>
      <c r="P26" s="1489"/>
      <c r="Q26" s="1489"/>
      <c r="R26" s="1489"/>
      <c r="S26" s="1489"/>
      <c r="T26" s="1489"/>
      <c r="U26" s="1489"/>
      <c r="V26" s="1489"/>
      <c r="W26" s="1489"/>
      <c r="X26" s="1489"/>
      <c r="Y26" s="1489"/>
      <c r="Z26" s="1489"/>
      <c r="AA26" s="1489"/>
      <c r="AB26" s="1489"/>
      <c r="AC26" s="1489"/>
      <c r="AD26" s="1489"/>
      <c r="AE26" s="1489"/>
      <c r="AF26" s="1489"/>
      <c r="AG26" s="1489"/>
      <c r="AH26" s="1489"/>
      <c r="AI26" s="1489"/>
      <c r="AJ26" s="1489"/>
      <c r="AK26" s="1489"/>
      <c r="AL26" s="1489"/>
      <c r="AM26" s="1489"/>
      <c r="AN26" s="1489"/>
      <c r="AO26" s="1489"/>
      <c r="AP26" s="1489"/>
      <c r="AQ26" s="1489"/>
      <c r="AR26" s="1489"/>
      <c r="AS26" s="1489"/>
      <c r="AT26" s="1489"/>
      <c r="AU26" s="1489"/>
      <c r="AV26" s="1489"/>
      <c r="AW26" s="1489"/>
      <c r="AX26" s="1489"/>
      <c r="AY26" s="1489"/>
      <c r="AZ26" s="1489"/>
      <c r="BA26" s="1489"/>
      <c r="BB26" s="1489"/>
      <c r="BC26" s="1489"/>
      <c r="BD26" s="1489"/>
      <c r="BE26" s="1489"/>
      <c r="BF26" s="1489"/>
      <c r="BG26" s="1489"/>
      <c r="BH26" s="1489"/>
      <c r="BI26" s="1489"/>
      <c r="BJ26" s="1489"/>
      <c r="BK26" s="1489"/>
      <c r="BL26" s="1489"/>
      <c r="BM26" s="1489"/>
      <c r="BN26" s="1489"/>
      <c r="BO26" s="1489"/>
      <c r="BP26" s="1489"/>
      <c r="BQ26" s="1489"/>
      <c r="BR26" s="1489"/>
      <c r="BS26" s="1489"/>
      <c r="BT26" s="1489"/>
      <c r="BU26" s="1489"/>
      <c r="BV26" s="1489"/>
      <c r="BW26" s="1466" t="s">
        <v>784</v>
      </c>
      <c r="BX26" s="1467"/>
      <c r="BY26" s="1467"/>
      <c r="BZ26" s="1467"/>
      <c r="CA26" s="1467"/>
      <c r="CB26" s="1467"/>
      <c r="CC26" s="1467"/>
      <c r="CD26" s="1468"/>
      <c r="CE26" s="1301" t="str">
        <f>MID(SUVAHAVUJ!AF168,1,1)</f>
        <v xml:space="preserve"> </v>
      </c>
      <c r="CF26" s="1301"/>
      <c r="CG26" s="1301"/>
      <c r="CH26" s="1301"/>
      <c r="CI26" s="1301"/>
      <c r="CJ26" s="1301" t="str">
        <f>MID(SUVAHAVUJ!AF168,2,1)</f>
        <v xml:space="preserve"> </v>
      </c>
      <c r="CK26" s="1301"/>
      <c r="CL26" s="1301"/>
      <c r="CM26" s="1301"/>
      <c r="CN26" s="1301"/>
      <c r="CO26" s="1301"/>
      <c r="CP26" s="1301" t="str">
        <f>MID(SUVAHAVUJ!AF168,3,1)</f>
        <v xml:space="preserve"> </v>
      </c>
      <c r="CQ26" s="1301"/>
      <c r="CR26" s="1301"/>
      <c r="CS26" s="1301"/>
      <c r="CT26" s="1301"/>
      <c r="CU26" s="1301" t="str">
        <f>MID(SUVAHAVUJ!AF168,4,1)</f>
        <v xml:space="preserve"> </v>
      </c>
      <c r="CV26" s="1301"/>
      <c r="CW26" s="1301"/>
      <c r="CX26" s="1301"/>
      <c r="CY26" s="1301"/>
      <c r="CZ26" s="1301"/>
      <c r="DA26" s="1301" t="str">
        <f>MID(SUVAHAVUJ!AF168,5,1)</f>
        <v xml:space="preserve"> </v>
      </c>
      <c r="DB26" s="1301"/>
      <c r="DC26" s="1301"/>
      <c r="DD26" s="1301"/>
      <c r="DE26" s="1301"/>
      <c r="DF26" s="1301" t="str">
        <f>MID(SUVAHAVUJ!AF168,6,1)</f>
        <v xml:space="preserve"> </v>
      </c>
      <c r="DG26" s="1301"/>
      <c r="DH26" s="1301"/>
      <c r="DI26" s="1301"/>
      <c r="DJ26" s="1301"/>
      <c r="DK26" s="1301"/>
      <c r="DL26" s="1301" t="str">
        <f>MID(SUVAHAVUJ!AF168,7,1)</f>
        <v>5</v>
      </c>
      <c r="DM26" s="1301"/>
      <c r="DN26" s="1301"/>
      <c r="DO26" s="1301"/>
      <c r="DP26" s="1301"/>
      <c r="DQ26" s="1301"/>
      <c r="DR26" s="1301" t="str">
        <f>MID(SUVAHAVUJ!AF168,8,1)</f>
        <v>5</v>
      </c>
      <c r="DS26" s="1301"/>
      <c r="DT26" s="1301"/>
      <c r="DU26" s="1301"/>
      <c r="DV26" s="1301"/>
      <c r="DW26" s="1434" t="str">
        <f>MID(SUVAHAVUJ!AF168,9,1)</f>
        <v>3</v>
      </c>
      <c r="DX26" s="1434"/>
      <c r="DY26" s="1434"/>
      <c r="DZ26" s="1434"/>
      <c r="EA26" s="1434"/>
      <c r="EB26" s="1434"/>
      <c r="EC26" s="1434" t="str">
        <f>MID(SUVAHAVUJ!AF168,10,1)</f>
        <v>8</v>
      </c>
      <c r="ED26" s="1434"/>
      <c r="EE26" s="1434"/>
      <c r="EF26" s="1434"/>
      <c r="EG26" s="1434"/>
      <c r="EH26" s="1301" t="str">
        <f>MID(SUVAHAVUJ!AF168,11,1)</f>
        <v>1</v>
      </c>
      <c r="EI26" s="1301"/>
      <c r="EJ26" s="1301"/>
      <c r="EK26" s="1301"/>
      <c r="EL26" s="1301"/>
      <c r="EM26" s="1304"/>
      <c r="EN26" s="486"/>
      <c r="EO26" s="487"/>
      <c r="EP26" s="1301" t="str">
        <f>MID(SUVAHAVUJ!AG168,1,1)</f>
        <v xml:space="preserve"> </v>
      </c>
      <c r="EQ26" s="1301"/>
      <c r="ER26" s="1301"/>
      <c r="ES26" s="1301"/>
      <c r="ET26" s="1301"/>
      <c r="EU26" s="1301"/>
      <c r="EV26" s="1301" t="str">
        <f>MID(SUVAHAVUJ!AG168,2,1)</f>
        <v xml:space="preserve"> </v>
      </c>
      <c r="EW26" s="1301"/>
      <c r="EX26" s="1301"/>
      <c r="EY26" s="1301"/>
      <c r="EZ26" s="1301"/>
      <c r="FA26" s="1301" t="str">
        <f>MID(SUVAHAVUJ!AG168,3,1)</f>
        <v xml:space="preserve"> </v>
      </c>
      <c r="FB26" s="1301"/>
      <c r="FC26" s="1301"/>
      <c r="FD26" s="1301"/>
      <c r="FE26" s="1301"/>
      <c r="FF26" s="1301"/>
      <c r="FG26" s="1301" t="str">
        <f>MID(SUVAHAVUJ!AG168,4,1)</f>
        <v xml:space="preserve"> </v>
      </c>
      <c r="FH26" s="1301"/>
      <c r="FI26" s="1301"/>
      <c r="FJ26" s="1301"/>
      <c r="FK26" s="1301"/>
      <c r="FL26" s="1302" t="str">
        <f>MID(SUVAHAVUJ!AG168,5,1)</f>
        <v xml:space="preserve"> </v>
      </c>
      <c r="FM26" s="1302"/>
      <c r="FN26" s="1302"/>
      <c r="FO26" s="1302"/>
      <c r="FP26" s="1302"/>
      <c r="FQ26" s="1302"/>
      <c r="FR26" s="1302" t="str">
        <f>MID(SUVAHAVUJ!AG168,6,1)</f>
        <v xml:space="preserve"> </v>
      </c>
      <c r="FS26" s="1302"/>
      <c r="FT26" s="1302"/>
      <c r="FU26" s="1302"/>
      <c r="FV26" s="1302"/>
      <c r="FW26" s="1432" t="str">
        <f>MID(SUVAHAVUJ!AG168,7,1)</f>
        <v xml:space="preserve"> </v>
      </c>
      <c r="FX26" s="1432"/>
      <c r="FY26" s="1432"/>
      <c r="FZ26" s="1432"/>
      <c r="GA26" s="1432"/>
      <c r="GB26" s="1432"/>
      <c r="GC26" s="1432" t="str">
        <f>MID(SUVAHAVUJ!AG168,8,1)</f>
        <v xml:space="preserve"> </v>
      </c>
      <c r="GD26" s="1432"/>
      <c r="GE26" s="1432"/>
      <c r="GF26" s="1432"/>
      <c r="GG26" s="1432"/>
      <c r="GH26" s="1432" t="str">
        <f>MID(SUVAHAVUJ!AG168,9,1)</f>
        <v xml:space="preserve"> </v>
      </c>
      <c r="GI26" s="1432"/>
      <c r="GJ26" s="1432"/>
      <c r="GK26" s="1432"/>
      <c r="GL26" s="1432"/>
      <c r="GM26" s="1432"/>
      <c r="GN26" s="1432" t="str">
        <f>MID(SUVAHAVUJ!AG168,10,1)</f>
        <v xml:space="preserve"> </v>
      </c>
      <c r="GO26" s="1432"/>
      <c r="GP26" s="1432"/>
      <c r="GQ26" s="1432"/>
      <c r="GR26" s="1432"/>
      <c r="GS26" s="1432" t="str">
        <f>MID(SUVAHAVUJ!AG168,11,1)</f>
        <v>0</v>
      </c>
      <c r="GT26" s="1432"/>
      <c r="GU26" s="1432"/>
      <c r="GV26" s="1432"/>
      <c r="GW26" s="1433"/>
    </row>
    <row r="27" spans="1:205" ht="24.6" customHeight="1" x14ac:dyDescent="0.2">
      <c r="A27" s="191"/>
      <c r="B27" s="1501" t="s">
        <v>1847</v>
      </c>
      <c r="C27" s="1502"/>
      <c r="D27" s="1502"/>
      <c r="E27" s="1502"/>
      <c r="F27" s="1502"/>
      <c r="G27" s="1502"/>
      <c r="H27" s="1502"/>
      <c r="I27" s="1502"/>
      <c r="J27" s="1502"/>
      <c r="K27" s="1503"/>
      <c r="L27" s="1488" t="s">
        <v>3340</v>
      </c>
      <c r="M27" s="1489"/>
      <c r="N27" s="1489"/>
      <c r="O27" s="1489"/>
      <c r="P27" s="1489"/>
      <c r="Q27" s="1489"/>
      <c r="R27" s="1489"/>
      <c r="S27" s="1489"/>
      <c r="T27" s="1489"/>
      <c r="U27" s="1489"/>
      <c r="V27" s="1489"/>
      <c r="W27" s="1489"/>
      <c r="X27" s="1489"/>
      <c r="Y27" s="1489"/>
      <c r="Z27" s="1489"/>
      <c r="AA27" s="1489"/>
      <c r="AB27" s="1489"/>
      <c r="AC27" s="1489"/>
      <c r="AD27" s="1489"/>
      <c r="AE27" s="1489"/>
      <c r="AF27" s="1489"/>
      <c r="AG27" s="1489"/>
      <c r="AH27" s="1489"/>
      <c r="AI27" s="1489"/>
      <c r="AJ27" s="1489"/>
      <c r="AK27" s="1489"/>
      <c r="AL27" s="1489"/>
      <c r="AM27" s="1489"/>
      <c r="AN27" s="1489"/>
      <c r="AO27" s="1489"/>
      <c r="AP27" s="1489"/>
      <c r="AQ27" s="1489"/>
      <c r="AR27" s="1489"/>
      <c r="AS27" s="1489"/>
      <c r="AT27" s="1489"/>
      <c r="AU27" s="1489"/>
      <c r="AV27" s="1489"/>
      <c r="AW27" s="1489"/>
      <c r="AX27" s="1489"/>
      <c r="AY27" s="1489"/>
      <c r="AZ27" s="1489"/>
      <c r="BA27" s="1489"/>
      <c r="BB27" s="1489"/>
      <c r="BC27" s="1489"/>
      <c r="BD27" s="1489"/>
      <c r="BE27" s="1489"/>
      <c r="BF27" s="1489"/>
      <c r="BG27" s="1489"/>
      <c r="BH27" s="1489"/>
      <c r="BI27" s="1489"/>
      <c r="BJ27" s="1489"/>
      <c r="BK27" s="1489"/>
      <c r="BL27" s="1489"/>
      <c r="BM27" s="1489"/>
      <c r="BN27" s="1489"/>
      <c r="BO27" s="1489"/>
      <c r="BP27" s="1489"/>
      <c r="BQ27" s="1489"/>
      <c r="BR27" s="1489"/>
      <c r="BS27" s="1489"/>
      <c r="BT27" s="1489"/>
      <c r="BU27" s="1489"/>
      <c r="BV27" s="1489"/>
      <c r="BW27" s="1466" t="s">
        <v>117</v>
      </c>
      <c r="BX27" s="1467"/>
      <c r="BY27" s="1467"/>
      <c r="BZ27" s="1467"/>
      <c r="CA27" s="1467"/>
      <c r="CB27" s="1467"/>
      <c r="CC27" s="1467"/>
      <c r="CD27" s="1468"/>
      <c r="CE27" s="1301" t="str">
        <f>MID(SUVAHAVUJ!AF169,1,1)</f>
        <v xml:space="preserve"> </v>
      </c>
      <c r="CF27" s="1301"/>
      <c r="CG27" s="1301"/>
      <c r="CH27" s="1301"/>
      <c r="CI27" s="1301"/>
      <c r="CJ27" s="1301" t="str">
        <f>MID(SUVAHAVUJ!AF169,2,1)</f>
        <v xml:space="preserve"> </v>
      </c>
      <c r="CK27" s="1301"/>
      <c r="CL27" s="1301"/>
      <c r="CM27" s="1301"/>
      <c r="CN27" s="1301"/>
      <c r="CO27" s="1301"/>
      <c r="CP27" s="1301" t="str">
        <f>MID(SUVAHAVUJ!AF169,3,1)</f>
        <v xml:space="preserve"> </v>
      </c>
      <c r="CQ27" s="1301"/>
      <c r="CR27" s="1301"/>
      <c r="CS27" s="1301"/>
      <c r="CT27" s="1301"/>
      <c r="CU27" s="1301" t="str">
        <f>MID(SUVAHAVUJ!AF169,4,1)</f>
        <v xml:space="preserve"> </v>
      </c>
      <c r="CV27" s="1301"/>
      <c r="CW27" s="1301"/>
      <c r="CX27" s="1301"/>
      <c r="CY27" s="1301"/>
      <c r="CZ27" s="1301"/>
      <c r="DA27" s="1301" t="str">
        <f>MID(SUVAHAVUJ!AF169,5,1)</f>
        <v xml:space="preserve"> </v>
      </c>
      <c r="DB27" s="1301"/>
      <c r="DC27" s="1301"/>
      <c r="DD27" s="1301"/>
      <c r="DE27" s="1301"/>
      <c r="DF27" s="1301" t="str">
        <f>MID(SUVAHAVUJ!AF169,6,1)</f>
        <v>2</v>
      </c>
      <c r="DG27" s="1301"/>
      <c r="DH27" s="1301"/>
      <c r="DI27" s="1301"/>
      <c r="DJ27" s="1301"/>
      <c r="DK27" s="1301"/>
      <c r="DL27" s="1301" t="str">
        <f>MID(SUVAHAVUJ!AF169,7,1)</f>
        <v>9</v>
      </c>
      <c r="DM27" s="1301"/>
      <c r="DN27" s="1301"/>
      <c r="DO27" s="1301"/>
      <c r="DP27" s="1301"/>
      <c r="DQ27" s="1301"/>
      <c r="DR27" s="1301" t="str">
        <f>MID(SUVAHAVUJ!AF169,8,1)</f>
        <v>0</v>
      </c>
      <c r="DS27" s="1301"/>
      <c r="DT27" s="1301"/>
      <c r="DU27" s="1301"/>
      <c r="DV27" s="1301"/>
      <c r="DW27" s="1434" t="str">
        <f>MID(SUVAHAVUJ!AF169,9,1)</f>
        <v>6</v>
      </c>
      <c r="DX27" s="1434"/>
      <c r="DY27" s="1434"/>
      <c r="DZ27" s="1434"/>
      <c r="EA27" s="1434"/>
      <c r="EB27" s="1434"/>
      <c r="EC27" s="1434" t="str">
        <f>MID(SUVAHAVUJ!AF169,10,1)</f>
        <v>4</v>
      </c>
      <c r="ED27" s="1434"/>
      <c r="EE27" s="1434"/>
      <c r="EF27" s="1434"/>
      <c r="EG27" s="1434"/>
      <c r="EH27" s="1301" t="str">
        <f>MID(SUVAHAVUJ!AF169,11,1)</f>
        <v>0</v>
      </c>
      <c r="EI27" s="1301"/>
      <c r="EJ27" s="1301"/>
      <c r="EK27" s="1301"/>
      <c r="EL27" s="1301"/>
      <c r="EM27" s="1304"/>
      <c r="EN27" s="486"/>
      <c r="EO27" s="487"/>
      <c r="EP27" s="1301" t="str">
        <f>MID(SUVAHAVUJ!AG169,1,1)</f>
        <v xml:space="preserve"> </v>
      </c>
      <c r="EQ27" s="1301"/>
      <c r="ER27" s="1301"/>
      <c r="ES27" s="1301"/>
      <c r="ET27" s="1301"/>
      <c r="EU27" s="1301"/>
      <c r="EV27" s="1301" t="str">
        <f>MID(SUVAHAVUJ!AG169,2,1)</f>
        <v xml:space="preserve"> </v>
      </c>
      <c r="EW27" s="1301"/>
      <c r="EX27" s="1301"/>
      <c r="EY27" s="1301"/>
      <c r="EZ27" s="1301"/>
      <c r="FA27" s="1301" t="str">
        <f>MID(SUVAHAVUJ!AG169,3,1)</f>
        <v xml:space="preserve"> </v>
      </c>
      <c r="FB27" s="1301"/>
      <c r="FC27" s="1301"/>
      <c r="FD27" s="1301"/>
      <c r="FE27" s="1301"/>
      <c r="FF27" s="1301"/>
      <c r="FG27" s="1301" t="str">
        <f>MID(SUVAHAVUJ!AG169,4,1)</f>
        <v xml:space="preserve"> </v>
      </c>
      <c r="FH27" s="1301"/>
      <c r="FI27" s="1301"/>
      <c r="FJ27" s="1301"/>
      <c r="FK27" s="1301"/>
      <c r="FL27" s="1302" t="str">
        <f>MID(SUVAHAVUJ!AG169,5,1)</f>
        <v xml:space="preserve"> </v>
      </c>
      <c r="FM27" s="1302"/>
      <c r="FN27" s="1302"/>
      <c r="FO27" s="1302"/>
      <c r="FP27" s="1302"/>
      <c r="FQ27" s="1302"/>
      <c r="FR27" s="1302" t="str">
        <f>MID(SUVAHAVUJ!AG169,6,1)</f>
        <v xml:space="preserve"> </v>
      </c>
      <c r="FS27" s="1302"/>
      <c r="FT27" s="1302"/>
      <c r="FU27" s="1302"/>
      <c r="FV27" s="1302"/>
      <c r="FW27" s="1432" t="str">
        <f>MID(SUVAHAVUJ!AG169,7,1)</f>
        <v xml:space="preserve"> </v>
      </c>
      <c r="FX27" s="1432"/>
      <c r="FY27" s="1432"/>
      <c r="FZ27" s="1432"/>
      <c r="GA27" s="1432"/>
      <c r="GB27" s="1432"/>
      <c r="GC27" s="1432" t="str">
        <f>MID(SUVAHAVUJ!AG169,8,1)</f>
        <v xml:space="preserve"> </v>
      </c>
      <c r="GD27" s="1432"/>
      <c r="GE27" s="1432"/>
      <c r="GF27" s="1432"/>
      <c r="GG27" s="1432"/>
      <c r="GH27" s="1432" t="str">
        <f>MID(SUVAHAVUJ!AG169,9,1)</f>
        <v xml:space="preserve"> </v>
      </c>
      <c r="GI27" s="1432"/>
      <c r="GJ27" s="1432"/>
      <c r="GK27" s="1432"/>
      <c r="GL27" s="1432"/>
      <c r="GM27" s="1432"/>
      <c r="GN27" s="1432" t="str">
        <f>MID(SUVAHAVUJ!AG169,10,1)</f>
        <v xml:space="preserve"> </v>
      </c>
      <c r="GO27" s="1432"/>
      <c r="GP27" s="1432"/>
      <c r="GQ27" s="1432"/>
      <c r="GR27" s="1432"/>
      <c r="GS27" s="1432" t="str">
        <f>MID(SUVAHAVUJ!AG169,11,1)</f>
        <v>0</v>
      </c>
      <c r="GT27" s="1432"/>
      <c r="GU27" s="1432"/>
      <c r="GV27" s="1432"/>
      <c r="GW27" s="1433"/>
    </row>
    <row r="28" spans="1:205" ht="24.6" customHeight="1" x14ac:dyDescent="0.2">
      <c r="A28" s="191"/>
      <c r="B28" s="1504" t="s">
        <v>2850</v>
      </c>
      <c r="C28" s="1505"/>
      <c r="D28" s="1505"/>
      <c r="E28" s="1505"/>
      <c r="F28" s="1505"/>
      <c r="G28" s="1505"/>
      <c r="H28" s="1505"/>
      <c r="I28" s="1505"/>
      <c r="J28" s="1505"/>
      <c r="K28" s="1506"/>
      <c r="L28" s="1488" t="s">
        <v>3339</v>
      </c>
      <c r="M28" s="1489"/>
      <c r="N28" s="1489"/>
      <c r="O28" s="1489"/>
      <c r="P28" s="1489"/>
      <c r="Q28" s="1489"/>
      <c r="R28" s="1489"/>
      <c r="S28" s="1489"/>
      <c r="T28" s="1489"/>
      <c r="U28" s="1489"/>
      <c r="V28" s="1489"/>
      <c r="W28" s="1489"/>
      <c r="X28" s="1489"/>
      <c r="Y28" s="1489"/>
      <c r="Z28" s="1489"/>
      <c r="AA28" s="1489"/>
      <c r="AB28" s="1489"/>
      <c r="AC28" s="1489"/>
      <c r="AD28" s="1489"/>
      <c r="AE28" s="1489"/>
      <c r="AF28" s="1489"/>
      <c r="AG28" s="1489"/>
      <c r="AH28" s="1489"/>
      <c r="AI28" s="1489"/>
      <c r="AJ28" s="1489"/>
      <c r="AK28" s="1489"/>
      <c r="AL28" s="1489"/>
      <c r="AM28" s="1489"/>
      <c r="AN28" s="1489"/>
      <c r="AO28" s="1489"/>
      <c r="AP28" s="1489"/>
      <c r="AQ28" s="1489"/>
      <c r="AR28" s="1489"/>
      <c r="AS28" s="1489"/>
      <c r="AT28" s="1489"/>
      <c r="AU28" s="1489"/>
      <c r="AV28" s="1489"/>
      <c r="AW28" s="1489"/>
      <c r="AX28" s="1489"/>
      <c r="AY28" s="1489"/>
      <c r="AZ28" s="1489"/>
      <c r="BA28" s="1489"/>
      <c r="BB28" s="1489"/>
      <c r="BC28" s="1489"/>
      <c r="BD28" s="1489"/>
      <c r="BE28" s="1489"/>
      <c r="BF28" s="1489"/>
      <c r="BG28" s="1489"/>
      <c r="BH28" s="1489"/>
      <c r="BI28" s="1489"/>
      <c r="BJ28" s="1489"/>
      <c r="BK28" s="1489"/>
      <c r="BL28" s="1489"/>
      <c r="BM28" s="1489"/>
      <c r="BN28" s="1489"/>
      <c r="BO28" s="1489"/>
      <c r="BP28" s="1489"/>
      <c r="BQ28" s="1489"/>
      <c r="BR28" s="1489"/>
      <c r="BS28" s="1489"/>
      <c r="BT28" s="1489"/>
      <c r="BU28" s="1489"/>
      <c r="BV28" s="1489"/>
      <c r="BW28" s="1466" t="s">
        <v>898</v>
      </c>
      <c r="BX28" s="1467"/>
      <c r="BY28" s="1467"/>
      <c r="BZ28" s="1467"/>
      <c r="CA28" s="1467"/>
      <c r="CB28" s="1467"/>
      <c r="CC28" s="1467" t="str">
        <f>MID(SUVAHAVUJ!AF68,6,1)</f>
        <v xml:space="preserve"> </v>
      </c>
      <c r="CD28" s="1468"/>
      <c r="CE28" s="1301" t="str">
        <f>MID(SUVAHAVUJ!AF170,1,1)</f>
        <v xml:space="preserve"> </v>
      </c>
      <c r="CF28" s="1301"/>
      <c r="CG28" s="1301"/>
      <c r="CH28" s="1301"/>
      <c r="CI28" s="1301"/>
      <c r="CJ28" s="1301" t="str">
        <f>MID(SUVAHAVUJ!AF170,2,1)</f>
        <v xml:space="preserve"> </v>
      </c>
      <c r="CK28" s="1301"/>
      <c r="CL28" s="1301"/>
      <c r="CM28" s="1301"/>
      <c r="CN28" s="1301"/>
      <c r="CO28" s="1301"/>
      <c r="CP28" s="1301" t="str">
        <f>MID(SUVAHAVUJ!AF170,3,1)</f>
        <v xml:space="preserve"> </v>
      </c>
      <c r="CQ28" s="1301"/>
      <c r="CR28" s="1301"/>
      <c r="CS28" s="1301"/>
      <c r="CT28" s="1301"/>
      <c r="CU28" s="1301" t="str">
        <f>MID(SUVAHAVUJ!AF170,4,1)</f>
        <v xml:space="preserve"> </v>
      </c>
      <c r="CV28" s="1301"/>
      <c r="CW28" s="1301"/>
      <c r="CX28" s="1301"/>
      <c r="CY28" s="1301"/>
      <c r="CZ28" s="1301"/>
      <c r="DA28" s="1301" t="str">
        <f>MID(SUVAHAVUJ!AF170,5,1)</f>
        <v xml:space="preserve"> </v>
      </c>
      <c r="DB28" s="1301"/>
      <c r="DC28" s="1301"/>
      <c r="DD28" s="1301"/>
      <c r="DE28" s="1301"/>
      <c r="DF28" s="1301" t="str">
        <f>MID(SUVAHAVUJ!AF170,6,1)</f>
        <v>2</v>
      </c>
      <c r="DG28" s="1301"/>
      <c r="DH28" s="1301"/>
      <c r="DI28" s="1301"/>
      <c r="DJ28" s="1301"/>
      <c r="DK28" s="1301"/>
      <c r="DL28" s="1301" t="str">
        <f>MID(SUVAHAVUJ!AF170,7,1)</f>
        <v>9</v>
      </c>
      <c r="DM28" s="1301"/>
      <c r="DN28" s="1301"/>
      <c r="DO28" s="1301"/>
      <c r="DP28" s="1301"/>
      <c r="DQ28" s="1301"/>
      <c r="DR28" s="1301" t="str">
        <f>MID(SUVAHAVUJ!AF170,8,1)</f>
        <v>0</v>
      </c>
      <c r="DS28" s="1301"/>
      <c r="DT28" s="1301"/>
      <c r="DU28" s="1301"/>
      <c r="DV28" s="1301"/>
      <c r="DW28" s="1434" t="str">
        <f>MID(SUVAHAVUJ!AF170,9,1)</f>
        <v>6</v>
      </c>
      <c r="DX28" s="1434"/>
      <c r="DY28" s="1434"/>
      <c r="DZ28" s="1434"/>
      <c r="EA28" s="1434"/>
      <c r="EB28" s="1434"/>
      <c r="EC28" s="1434" t="str">
        <f>MID(SUVAHAVUJ!AF170,10,1)</f>
        <v>4</v>
      </c>
      <c r="ED28" s="1434"/>
      <c r="EE28" s="1434"/>
      <c r="EF28" s="1434"/>
      <c r="EG28" s="1434"/>
      <c r="EH28" s="1301" t="str">
        <f>MID(SUVAHAVUJ!AF170,11,1)</f>
        <v>0</v>
      </c>
      <c r="EI28" s="1301"/>
      <c r="EJ28" s="1301"/>
      <c r="EK28" s="1301"/>
      <c r="EL28" s="1301"/>
      <c r="EM28" s="1304"/>
      <c r="EN28" s="486"/>
      <c r="EO28" s="487"/>
      <c r="EP28" s="1301" t="str">
        <f>MID(SUVAHAVUJ!AG170,1,1)</f>
        <v xml:space="preserve"> </v>
      </c>
      <c r="EQ28" s="1301"/>
      <c r="ER28" s="1301"/>
      <c r="ES28" s="1301"/>
      <c r="ET28" s="1301"/>
      <c r="EU28" s="1301"/>
      <c r="EV28" s="1301" t="str">
        <f>MID(SUVAHAVUJ!AG170,2,1)</f>
        <v xml:space="preserve"> </v>
      </c>
      <c r="EW28" s="1301"/>
      <c r="EX28" s="1301"/>
      <c r="EY28" s="1301"/>
      <c r="EZ28" s="1301"/>
      <c r="FA28" s="1301" t="str">
        <f>MID(SUVAHAVUJ!AG170,3,1)</f>
        <v xml:space="preserve"> </v>
      </c>
      <c r="FB28" s="1301"/>
      <c r="FC28" s="1301"/>
      <c r="FD28" s="1301"/>
      <c r="FE28" s="1301"/>
      <c r="FF28" s="1301"/>
      <c r="FG28" s="1301" t="str">
        <f>MID(SUVAHAVUJ!AG170,4,1)</f>
        <v xml:space="preserve"> </v>
      </c>
      <c r="FH28" s="1301"/>
      <c r="FI28" s="1301"/>
      <c r="FJ28" s="1301"/>
      <c r="FK28" s="1301"/>
      <c r="FL28" s="1302" t="str">
        <f>MID(SUVAHAVUJ!AG170,5,1)</f>
        <v xml:space="preserve"> </v>
      </c>
      <c r="FM28" s="1302"/>
      <c r="FN28" s="1302"/>
      <c r="FO28" s="1302"/>
      <c r="FP28" s="1302"/>
      <c r="FQ28" s="1302"/>
      <c r="FR28" s="1302" t="str">
        <f>MID(SUVAHAVUJ!AG170,6,1)</f>
        <v xml:space="preserve"> </v>
      </c>
      <c r="FS28" s="1302"/>
      <c r="FT28" s="1302"/>
      <c r="FU28" s="1302"/>
      <c r="FV28" s="1302"/>
      <c r="FW28" s="1432" t="str">
        <f>MID(SUVAHAVUJ!AG170,7,1)</f>
        <v xml:space="preserve"> </v>
      </c>
      <c r="FX28" s="1432"/>
      <c r="FY28" s="1432"/>
      <c r="FZ28" s="1432"/>
      <c r="GA28" s="1432"/>
      <c r="GB28" s="1432"/>
      <c r="GC28" s="1432" t="str">
        <f>MID(SUVAHAVUJ!AG170,8,1)</f>
        <v xml:space="preserve"> </v>
      </c>
      <c r="GD28" s="1432"/>
      <c r="GE28" s="1432"/>
      <c r="GF28" s="1432"/>
      <c r="GG28" s="1432"/>
      <c r="GH28" s="1432" t="str">
        <f>MID(SUVAHAVUJ!AG170,9,1)</f>
        <v xml:space="preserve"> </v>
      </c>
      <c r="GI28" s="1432"/>
      <c r="GJ28" s="1432"/>
      <c r="GK28" s="1432"/>
      <c r="GL28" s="1432"/>
      <c r="GM28" s="1432"/>
      <c r="GN28" s="1432" t="str">
        <f>MID(SUVAHAVUJ!AG170,10,1)</f>
        <v xml:space="preserve"> </v>
      </c>
      <c r="GO28" s="1432"/>
      <c r="GP28" s="1432"/>
      <c r="GQ28" s="1432"/>
      <c r="GR28" s="1432"/>
      <c r="GS28" s="1432" t="str">
        <f>MID(SUVAHAVUJ!AG170,11,1)</f>
        <v>0</v>
      </c>
      <c r="GT28" s="1432"/>
      <c r="GU28" s="1432"/>
      <c r="GV28" s="1432"/>
      <c r="GW28" s="1433"/>
    </row>
    <row r="29" spans="1:205" s="142" customFormat="1" ht="24.6" customHeight="1" x14ac:dyDescent="0.2">
      <c r="A29" s="488"/>
      <c r="B29" s="1504" t="s">
        <v>2369</v>
      </c>
      <c r="C29" s="1505"/>
      <c r="D29" s="1505"/>
      <c r="E29" s="1505"/>
      <c r="F29" s="1505"/>
      <c r="G29" s="1505"/>
      <c r="H29" s="1505"/>
      <c r="I29" s="1505"/>
      <c r="J29" s="1505"/>
      <c r="K29" s="1506"/>
      <c r="L29" s="1488" t="s">
        <v>3338</v>
      </c>
      <c r="M29" s="1489"/>
      <c r="N29" s="1489"/>
      <c r="O29" s="1489"/>
      <c r="P29" s="1489"/>
      <c r="Q29" s="1489"/>
      <c r="R29" s="1489"/>
      <c r="S29" s="1489"/>
      <c r="T29" s="1489"/>
      <c r="U29" s="1489"/>
      <c r="V29" s="1489"/>
      <c r="W29" s="1489"/>
      <c r="X29" s="1489"/>
      <c r="Y29" s="1489"/>
      <c r="Z29" s="1489"/>
      <c r="AA29" s="1489"/>
      <c r="AB29" s="1489"/>
      <c r="AC29" s="1489"/>
      <c r="AD29" s="1489"/>
      <c r="AE29" s="1489"/>
      <c r="AF29" s="1489"/>
      <c r="AG29" s="1489"/>
      <c r="AH29" s="1489"/>
      <c r="AI29" s="1489"/>
      <c r="AJ29" s="1489"/>
      <c r="AK29" s="1489"/>
      <c r="AL29" s="1489"/>
      <c r="AM29" s="1489"/>
      <c r="AN29" s="1489"/>
      <c r="AO29" s="1489"/>
      <c r="AP29" s="1489"/>
      <c r="AQ29" s="1489"/>
      <c r="AR29" s="1489"/>
      <c r="AS29" s="1489"/>
      <c r="AT29" s="1489"/>
      <c r="AU29" s="1489"/>
      <c r="AV29" s="1489"/>
      <c r="AW29" s="1489"/>
      <c r="AX29" s="1489"/>
      <c r="AY29" s="1489"/>
      <c r="AZ29" s="1489"/>
      <c r="BA29" s="1489"/>
      <c r="BB29" s="1489"/>
      <c r="BC29" s="1489"/>
      <c r="BD29" s="1489"/>
      <c r="BE29" s="1489"/>
      <c r="BF29" s="1489"/>
      <c r="BG29" s="1489"/>
      <c r="BH29" s="1489"/>
      <c r="BI29" s="1489"/>
      <c r="BJ29" s="1489"/>
      <c r="BK29" s="1489"/>
      <c r="BL29" s="1489"/>
      <c r="BM29" s="1489"/>
      <c r="BN29" s="1489"/>
      <c r="BO29" s="1489"/>
      <c r="BP29" s="1489"/>
      <c r="BQ29" s="1489"/>
      <c r="BR29" s="1489"/>
      <c r="BS29" s="1489"/>
      <c r="BT29" s="1489"/>
      <c r="BU29" s="1489"/>
      <c r="BV29" s="1489"/>
      <c r="BW29" s="1466" t="s">
        <v>899</v>
      </c>
      <c r="BX29" s="1467"/>
      <c r="BY29" s="1467"/>
      <c r="BZ29" s="1467"/>
      <c r="CA29" s="1467"/>
      <c r="CB29" s="1467"/>
      <c r="CC29" s="1467" t="str">
        <f>MID(SUVAHAVUJ!AD69,6,1)</f>
        <v xml:space="preserve"> </v>
      </c>
      <c r="CD29" s="1468"/>
      <c r="CE29" s="1301" t="str">
        <f>MID(SUVAHAVUJ!AF171,1,1)</f>
        <v xml:space="preserve"> </v>
      </c>
      <c r="CF29" s="1301"/>
      <c r="CG29" s="1301"/>
      <c r="CH29" s="1301"/>
      <c r="CI29" s="1301"/>
      <c r="CJ29" s="1301" t="str">
        <f>MID(SUVAHAVUJ!AF171,2,1)</f>
        <v xml:space="preserve"> </v>
      </c>
      <c r="CK29" s="1301"/>
      <c r="CL29" s="1301"/>
      <c r="CM29" s="1301"/>
      <c r="CN29" s="1301"/>
      <c r="CO29" s="1301"/>
      <c r="CP29" s="1301" t="str">
        <f>MID(SUVAHAVUJ!AF171,3,1)</f>
        <v xml:space="preserve"> </v>
      </c>
      <c r="CQ29" s="1301"/>
      <c r="CR29" s="1301"/>
      <c r="CS29" s="1301"/>
      <c r="CT29" s="1301"/>
      <c r="CU29" s="1301" t="str">
        <f>MID(SUVAHAVUJ!AF171,4,1)</f>
        <v xml:space="preserve"> </v>
      </c>
      <c r="CV29" s="1301"/>
      <c r="CW29" s="1301"/>
      <c r="CX29" s="1301"/>
      <c r="CY29" s="1301"/>
      <c r="CZ29" s="1301"/>
      <c r="DA29" s="1301" t="str">
        <f>MID(SUVAHAVUJ!AF171,5,1)</f>
        <v xml:space="preserve"> </v>
      </c>
      <c r="DB29" s="1301"/>
      <c r="DC29" s="1301"/>
      <c r="DD29" s="1301"/>
      <c r="DE29" s="1301"/>
      <c r="DF29" s="1301" t="str">
        <f>MID(SUVAHAVUJ!AF171,6,1)</f>
        <v xml:space="preserve"> </v>
      </c>
      <c r="DG29" s="1301"/>
      <c r="DH29" s="1301"/>
      <c r="DI29" s="1301"/>
      <c r="DJ29" s="1301"/>
      <c r="DK29" s="1301"/>
      <c r="DL29" s="1301" t="str">
        <f>MID(SUVAHAVUJ!AF171,7,1)</f>
        <v xml:space="preserve"> </v>
      </c>
      <c r="DM29" s="1301"/>
      <c r="DN29" s="1301"/>
      <c r="DO29" s="1301"/>
      <c r="DP29" s="1301"/>
      <c r="DQ29" s="1301"/>
      <c r="DR29" s="1301" t="str">
        <f>MID(SUVAHAVUJ!AF171,8,1)</f>
        <v xml:space="preserve"> </v>
      </c>
      <c r="DS29" s="1301"/>
      <c r="DT29" s="1301"/>
      <c r="DU29" s="1301"/>
      <c r="DV29" s="1301"/>
      <c r="DW29" s="1434" t="str">
        <f>MID(SUVAHAVUJ!AF171,9,1)</f>
        <v xml:space="preserve"> </v>
      </c>
      <c r="DX29" s="1434"/>
      <c r="DY29" s="1434"/>
      <c r="DZ29" s="1434"/>
      <c r="EA29" s="1434"/>
      <c r="EB29" s="1434"/>
      <c r="EC29" s="1434" t="str">
        <f>MID(SUVAHAVUJ!AF171,10,1)</f>
        <v xml:space="preserve"> </v>
      </c>
      <c r="ED29" s="1434"/>
      <c r="EE29" s="1434"/>
      <c r="EF29" s="1434"/>
      <c r="EG29" s="1434"/>
      <c r="EH29" s="1301" t="str">
        <f>MID(SUVAHAVUJ!AF171,11,1)</f>
        <v>0</v>
      </c>
      <c r="EI29" s="1301"/>
      <c r="EJ29" s="1301"/>
      <c r="EK29" s="1301"/>
      <c r="EL29" s="1301"/>
      <c r="EM29" s="1304"/>
      <c r="EN29" s="486"/>
      <c r="EO29" s="487"/>
      <c r="EP29" s="1301" t="str">
        <f>MID(SUVAHAVUJ!AG171,1,1)</f>
        <v xml:space="preserve"> </v>
      </c>
      <c r="EQ29" s="1301"/>
      <c r="ER29" s="1301"/>
      <c r="ES29" s="1301"/>
      <c r="ET29" s="1301"/>
      <c r="EU29" s="1301"/>
      <c r="EV29" s="1301" t="str">
        <f>MID(SUVAHAVUJ!AG171,2,1)</f>
        <v xml:space="preserve"> </v>
      </c>
      <c r="EW29" s="1301"/>
      <c r="EX29" s="1301"/>
      <c r="EY29" s="1301"/>
      <c r="EZ29" s="1301"/>
      <c r="FA29" s="1301" t="str">
        <f>MID(SUVAHAVUJ!AG171,3,1)</f>
        <v xml:space="preserve"> </v>
      </c>
      <c r="FB29" s="1301"/>
      <c r="FC29" s="1301"/>
      <c r="FD29" s="1301"/>
      <c r="FE29" s="1301"/>
      <c r="FF29" s="1301"/>
      <c r="FG29" s="1301" t="str">
        <f>MID(SUVAHAVUJ!AG171,4,1)</f>
        <v xml:space="preserve"> </v>
      </c>
      <c r="FH29" s="1301"/>
      <c r="FI29" s="1301"/>
      <c r="FJ29" s="1301"/>
      <c r="FK29" s="1301"/>
      <c r="FL29" s="1302" t="str">
        <f>MID(SUVAHAVUJ!AG171,5,1)</f>
        <v xml:space="preserve"> </v>
      </c>
      <c r="FM29" s="1302"/>
      <c r="FN29" s="1302"/>
      <c r="FO29" s="1302"/>
      <c r="FP29" s="1302"/>
      <c r="FQ29" s="1302"/>
      <c r="FR29" s="1302" t="str">
        <f>MID(SUVAHAVUJ!AG171,6,1)</f>
        <v xml:space="preserve"> </v>
      </c>
      <c r="FS29" s="1302"/>
      <c r="FT29" s="1302"/>
      <c r="FU29" s="1302"/>
      <c r="FV29" s="1302"/>
      <c r="FW29" s="1432" t="str">
        <f>MID(SUVAHAVUJ!AG171,7,1)</f>
        <v xml:space="preserve"> </v>
      </c>
      <c r="FX29" s="1432"/>
      <c r="FY29" s="1432"/>
      <c r="FZ29" s="1432"/>
      <c r="GA29" s="1432"/>
      <c r="GB29" s="1432"/>
      <c r="GC29" s="1432" t="str">
        <f>MID(SUVAHAVUJ!AG171,8,1)</f>
        <v xml:space="preserve"> </v>
      </c>
      <c r="GD29" s="1432"/>
      <c r="GE29" s="1432"/>
      <c r="GF29" s="1432"/>
      <c r="GG29" s="1432"/>
      <c r="GH29" s="1432" t="str">
        <f>MID(SUVAHAVUJ!AG171,9,1)</f>
        <v xml:space="preserve"> </v>
      </c>
      <c r="GI29" s="1432"/>
      <c r="GJ29" s="1432"/>
      <c r="GK29" s="1432"/>
      <c r="GL29" s="1432"/>
      <c r="GM29" s="1432"/>
      <c r="GN29" s="1432" t="str">
        <f>MID(SUVAHAVUJ!AG171,10,1)</f>
        <v xml:space="preserve"> </v>
      </c>
      <c r="GO29" s="1432"/>
      <c r="GP29" s="1432"/>
      <c r="GQ29" s="1432"/>
      <c r="GR29" s="1432"/>
      <c r="GS29" s="1432" t="str">
        <f>MID(SUVAHAVUJ!AG171,11,1)</f>
        <v>0</v>
      </c>
      <c r="GT29" s="1432"/>
      <c r="GU29" s="1432"/>
      <c r="GV29" s="1432"/>
      <c r="GW29" s="1433"/>
    </row>
    <row r="30" spans="1:205" ht="24.6" customHeight="1" x14ac:dyDescent="0.2">
      <c r="A30" s="191"/>
      <c r="B30" s="1501" t="s">
        <v>1845</v>
      </c>
      <c r="C30" s="1502"/>
      <c r="D30" s="1502"/>
      <c r="E30" s="1502"/>
      <c r="F30" s="1502"/>
      <c r="G30" s="1502"/>
      <c r="H30" s="1502"/>
      <c r="I30" s="1502"/>
      <c r="J30" s="1502"/>
      <c r="K30" s="1503"/>
      <c r="L30" s="1488" t="s">
        <v>3337</v>
      </c>
      <c r="M30" s="1489"/>
      <c r="N30" s="1489"/>
      <c r="O30" s="1489"/>
      <c r="P30" s="1489"/>
      <c r="Q30" s="1489"/>
      <c r="R30" s="1489"/>
      <c r="S30" s="1489"/>
      <c r="T30" s="1489"/>
      <c r="U30" s="1489"/>
      <c r="V30" s="1489"/>
      <c r="W30" s="1489"/>
      <c r="X30" s="1489"/>
      <c r="Y30" s="1489"/>
      <c r="Z30" s="1489"/>
      <c r="AA30" s="1489"/>
      <c r="AB30" s="1489"/>
      <c r="AC30" s="1489"/>
      <c r="AD30" s="1489"/>
      <c r="AE30" s="1489"/>
      <c r="AF30" s="1489"/>
      <c r="AG30" s="1489"/>
      <c r="AH30" s="1489"/>
      <c r="AI30" s="1489"/>
      <c r="AJ30" s="1489"/>
      <c r="AK30" s="1489"/>
      <c r="AL30" s="1489"/>
      <c r="AM30" s="1489"/>
      <c r="AN30" s="1489"/>
      <c r="AO30" s="1489"/>
      <c r="AP30" s="1489"/>
      <c r="AQ30" s="1489"/>
      <c r="AR30" s="1489"/>
      <c r="AS30" s="1489"/>
      <c r="AT30" s="1489"/>
      <c r="AU30" s="1489"/>
      <c r="AV30" s="1489"/>
      <c r="AW30" s="1489"/>
      <c r="AX30" s="1489"/>
      <c r="AY30" s="1489"/>
      <c r="AZ30" s="1489"/>
      <c r="BA30" s="1489"/>
      <c r="BB30" s="1489"/>
      <c r="BC30" s="1489"/>
      <c r="BD30" s="1489"/>
      <c r="BE30" s="1489"/>
      <c r="BF30" s="1489"/>
      <c r="BG30" s="1489"/>
      <c r="BH30" s="1489"/>
      <c r="BI30" s="1489"/>
      <c r="BJ30" s="1489"/>
      <c r="BK30" s="1489"/>
      <c r="BL30" s="1489"/>
      <c r="BM30" s="1489"/>
      <c r="BN30" s="1489"/>
      <c r="BO30" s="1489"/>
      <c r="BP30" s="1489"/>
      <c r="BQ30" s="1489"/>
      <c r="BR30" s="1489"/>
      <c r="BS30" s="1489"/>
      <c r="BT30" s="1489"/>
      <c r="BU30" s="1489"/>
      <c r="BV30" s="1489"/>
      <c r="BW30" s="1466" t="s">
        <v>134</v>
      </c>
      <c r="BX30" s="1467"/>
      <c r="BY30" s="1467"/>
      <c r="BZ30" s="1467"/>
      <c r="CA30" s="1467"/>
      <c r="CB30" s="1467"/>
      <c r="CC30" s="1467" t="str">
        <f>MID(SUVAHAVUJ!AF69,6,1)</f>
        <v xml:space="preserve"> </v>
      </c>
      <c r="CD30" s="1468"/>
      <c r="CE30" s="1301" t="str">
        <f>MID(SUVAHAVUJ!AF172,1,1)</f>
        <v xml:space="preserve"> </v>
      </c>
      <c r="CF30" s="1301"/>
      <c r="CG30" s="1301"/>
      <c r="CH30" s="1301"/>
      <c r="CI30" s="1301"/>
      <c r="CJ30" s="1301" t="str">
        <f>MID(SUVAHAVUJ!AF172,2,1)</f>
        <v xml:space="preserve"> </v>
      </c>
      <c r="CK30" s="1301"/>
      <c r="CL30" s="1301"/>
      <c r="CM30" s="1301"/>
      <c r="CN30" s="1301"/>
      <c r="CO30" s="1301"/>
      <c r="CP30" s="1301" t="str">
        <f>MID(SUVAHAVUJ!AF172,3,1)</f>
        <v xml:space="preserve"> </v>
      </c>
      <c r="CQ30" s="1301"/>
      <c r="CR30" s="1301"/>
      <c r="CS30" s="1301"/>
      <c r="CT30" s="1301"/>
      <c r="CU30" s="1301" t="str">
        <f>MID(SUVAHAVUJ!AF172,4,1)</f>
        <v xml:space="preserve"> </v>
      </c>
      <c r="CV30" s="1301"/>
      <c r="CW30" s="1301"/>
      <c r="CX30" s="1301"/>
      <c r="CY30" s="1301"/>
      <c r="CZ30" s="1301"/>
      <c r="DA30" s="1301" t="str">
        <f>MID(SUVAHAVUJ!AF172,5,1)</f>
        <v xml:space="preserve"> </v>
      </c>
      <c r="DB30" s="1301"/>
      <c r="DC30" s="1301"/>
      <c r="DD30" s="1301"/>
      <c r="DE30" s="1301"/>
      <c r="DF30" s="1301" t="str">
        <f>MID(SUVAHAVUJ!AF172,6,1)</f>
        <v xml:space="preserve"> </v>
      </c>
      <c r="DG30" s="1301"/>
      <c r="DH30" s="1301"/>
      <c r="DI30" s="1301"/>
      <c r="DJ30" s="1301"/>
      <c r="DK30" s="1301"/>
      <c r="DL30" s="1301" t="str">
        <f>MID(SUVAHAVUJ!AF172,7,1)</f>
        <v xml:space="preserve"> </v>
      </c>
      <c r="DM30" s="1301"/>
      <c r="DN30" s="1301"/>
      <c r="DO30" s="1301"/>
      <c r="DP30" s="1301"/>
      <c r="DQ30" s="1301"/>
      <c r="DR30" s="1301" t="str">
        <f>MID(SUVAHAVUJ!AF172,8,1)</f>
        <v xml:space="preserve"> </v>
      </c>
      <c r="DS30" s="1301"/>
      <c r="DT30" s="1301"/>
      <c r="DU30" s="1301"/>
      <c r="DV30" s="1301"/>
      <c r="DW30" s="1434" t="str">
        <f>MID(SUVAHAVUJ!AF172,9,1)</f>
        <v xml:space="preserve"> </v>
      </c>
      <c r="DX30" s="1434"/>
      <c r="DY30" s="1434"/>
      <c r="DZ30" s="1434"/>
      <c r="EA30" s="1434"/>
      <c r="EB30" s="1434"/>
      <c r="EC30" s="1434" t="str">
        <f>MID(SUVAHAVUJ!AF172,10,1)</f>
        <v xml:space="preserve"> </v>
      </c>
      <c r="ED30" s="1434"/>
      <c r="EE30" s="1434"/>
      <c r="EF30" s="1434"/>
      <c r="EG30" s="1434"/>
      <c r="EH30" s="1301" t="str">
        <f>MID(SUVAHAVUJ!AF172,11,1)</f>
        <v>0</v>
      </c>
      <c r="EI30" s="1301"/>
      <c r="EJ30" s="1301"/>
      <c r="EK30" s="1301"/>
      <c r="EL30" s="1301"/>
      <c r="EM30" s="1304"/>
      <c r="EN30" s="486"/>
      <c r="EO30" s="487"/>
      <c r="EP30" s="1301" t="str">
        <f>MID(SUVAHAVUJ!AG172,1,1)</f>
        <v xml:space="preserve"> </v>
      </c>
      <c r="EQ30" s="1301"/>
      <c r="ER30" s="1301"/>
      <c r="ES30" s="1301"/>
      <c r="ET30" s="1301"/>
      <c r="EU30" s="1301"/>
      <c r="EV30" s="1301" t="str">
        <f>MID(SUVAHAVUJ!AG172,2,1)</f>
        <v xml:space="preserve"> </v>
      </c>
      <c r="EW30" s="1301"/>
      <c r="EX30" s="1301"/>
      <c r="EY30" s="1301"/>
      <c r="EZ30" s="1301"/>
      <c r="FA30" s="1301" t="str">
        <f>MID(SUVAHAVUJ!AG172,3,1)</f>
        <v xml:space="preserve"> </v>
      </c>
      <c r="FB30" s="1301"/>
      <c r="FC30" s="1301"/>
      <c r="FD30" s="1301"/>
      <c r="FE30" s="1301"/>
      <c r="FF30" s="1301"/>
      <c r="FG30" s="1301" t="str">
        <f>MID(SUVAHAVUJ!AG172,4,1)</f>
        <v xml:space="preserve"> </v>
      </c>
      <c r="FH30" s="1301"/>
      <c r="FI30" s="1301"/>
      <c r="FJ30" s="1301"/>
      <c r="FK30" s="1301"/>
      <c r="FL30" s="1302" t="str">
        <f>MID(SUVAHAVUJ!AG172,5,1)</f>
        <v xml:space="preserve"> </v>
      </c>
      <c r="FM30" s="1302"/>
      <c r="FN30" s="1302"/>
      <c r="FO30" s="1302"/>
      <c r="FP30" s="1302"/>
      <c r="FQ30" s="1302"/>
      <c r="FR30" s="1302" t="str">
        <f>MID(SUVAHAVUJ!AG172,6,1)</f>
        <v xml:space="preserve"> </v>
      </c>
      <c r="FS30" s="1302"/>
      <c r="FT30" s="1302"/>
      <c r="FU30" s="1302"/>
      <c r="FV30" s="1302"/>
      <c r="FW30" s="1432" t="str">
        <f>MID(SUVAHAVUJ!AG172,7,1)</f>
        <v xml:space="preserve"> </v>
      </c>
      <c r="FX30" s="1432"/>
      <c r="FY30" s="1432"/>
      <c r="FZ30" s="1432"/>
      <c r="GA30" s="1432"/>
      <c r="GB30" s="1432"/>
      <c r="GC30" s="1432" t="str">
        <f>MID(SUVAHAVUJ!AG172,8,1)</f>
        <v xml:space="preserve"> </v>
      </c>
      <c r="GD30" s="1432"/>
      <c r="GE30" s="1432"/>
      <c r="GF30" s="1432"/>
      <c r="GG30" s="1432"/>
      <c r="GH30" s="1432" t="str">
        <f>MID(SUVAHAVUJ!AG172,9,1)</f>
        <v xml:space="preserve"> </v>
      </c>
      <c r="GI30" s="1432"/>
      <c r="GJ30" s="1432"/>
      <c r="GK30" s="1432"/>
      <c r="GL30" s="1432"/>
      <c r="GM30" s="1432"/>
      <c r="GN30" s="1432" t="str">
        <f>MID(SUVAHAVUJ!AG172,10,1)</f>
        <v xml:space="preserve"> </v>
      </c>
      <c r="GO30" s="1432"/>
      <c r="GP30" s="1432"/>
      <c r="GQ30" s="1432"/>
      <c r="GR30" s="1432"/>
      <c r="GS30" s="1432" t="str">
        <f>MID(SUVAHAVUJ!AG172,11,1)</f>
        <v>0</v>
      </c>
      <c r="GT30" s="1432"/>
      <c r="GU30" s="1432"/>
      <c r="GV30" s="1432"/>
      <c r="GW30" s="1433"/>
    </row>
    <row r="31" spans="1:205" s="142" customFormat="1" ht="24.6" customHeight="1" x14ac:dyDescent="0.2">
      <c r="A31" s="488"/>
      <c r="B31" s="1501" t="s">
        <v>2790</v>
      </c>
      <c r="C31" s="1502"/>
      <c r="D31" s="1502"/>
      <c r="E31" s="1502"/>
      <c r="F31" s="1502"/>
      <c r="G31" s="1502"/>
      <c r="H31" s="1502"/>
      <c r="I31" s="1502"/>
      <c r="J31" s="1502"/>
      <c r="K31" s="1503"/>
      <c r="L31" s="1488" t="s">
        <v>3336</v>
      </c>
      <c r="M31" s="1489"/>
      <c r="N31" s="1489"/>
      <c r="O31" s="1489"/>
      <c r="P31" s="1489"/>
      <c r="Q31" s="1489"/>
      <c r="R31" s="1489"/>
      <c r="S31" s="1489"/>
      <c r="T31" s="1489"/>
      <c r="U31" s="1489"/>
      <c r="V31" s="1489"/>
      <c r="W31" s="1489"/>
      <c r="X31" s="1489"/>
      <c r="Y31" s="1489"/>
      <c r="Z31" s="1489"/>
      <c r="AA31" s="1489"/>
      <c r="AB31" s="1489"/>
      <c r="AC31" s="1489"/>
      <c r="AD31" s="1489"/>
      <c r="AE31" s="1489"/>
      <c r="AF31" s="1489"/>
      <c r="AG31" s="1489"/>
      <c r="AH31" s="1489"/>
      <c r="AI31" s="1489"/>
      <c r="AJ31" s="1489"/>
      <c r="AK31" s="1489"/>
      <c r="AL31" s="1489"/>
      <c r="AM31" s="1489"/>
      <c r="AN31" s="1489"/>
      <c r="AO31" s="1489"/>
      <c r="AP31" s="1489"/>
      <c r="AQ31" s="1489"/>
      <c r="AR31" s="1489"/>
      <c r="AS31" s="1489"/>
      <c r="AT31" s="1489"/>
      <c r="AU31" s="1489"/>
      <c r="AV31" s="1489"/>
      <c r="AW31" s="1489"/>
      <c r="AX31" s="1489"/>
      <c r="AY31" s="1489"/>
      <c r="AZ31" s="1489"/>
      <c r="BA31" s="1489"/>
      <c r="BB31" s="1489"/>
      <c r="BC31" s="1489"/>
      <c r="BD31" s="1489"/>
      <c r="BE31" s="1489"/>
      <c r="BF31" s="1489"/>
      <c r="BG31" s="1489"/>
      <c r="BH31" s="1489"/>
      <c r="BI31" s="1489"/>
      <c r="BJ31" s="1489"/>
      <c r="BK31" s="1489"/>
      <c r="BL31" s="1489"/>
      <c r="BM31" s="1489"/>
      <c r="BN31" s="1489"/>
      <c r="BO31" s="1489"/>
      <c r="BP31" s="1489"/>
      <c r="BQ31" s="1489"/>
      <c r="BR31" s="1489"/>
      <c r="BS31" s="1489"/>
      <c r="BT31" s="1489"/>
      <c r="BU31" s="1489"/>
      <c r="BV31" s="1489"/>
      <c r="BW31" s="1466" t="s">
        <v>140</v>
      </c>
      <c r="BX31" s="1467"/>
      <c r="BY31" s="1467"/>
      <c r="BZ31" s="1467"/>
      <c r="CA31" s="1467"/>
      <c r="CB31" s="1467"/>
      <c r="CC31" s="1467" t="str">
        <f>MID(SUVAHAVUJ!AD70,6,1)</f>
        <v xml:space="preserve"> </v>
      </c>
      <c r="CD31" s="1468"/>
      <c r="CE31" s="1301" t="str">
        <f>MID(SUVAHAVUJ!AF173,1,1)</f>
        <v xml:space="preserve"> </v>
      </c>
      <c r="CF31" s="1301"/>
      <c r="CG31" s="1301"/>
      <c r="CH31" s="1301"/>
      <c r="CI31" s="1301"/>
      <c r="CJ31" s="1301" t="str">
        <f>MID(SUVAHAVUJ!AF173,2,1)</f>
        <v xml:space="preserve"> </v>
      </c>
      <c r="CK31" s="1301"/>
      <c r="CL31" s="1301"/>
      <c r="CM31" s="1301"/>
      <c r="CN31" s="1301"/>
      <c r="CO31" s="1301"/>
      <c r="CP31" s="1301" t="str">
        <f>MID(SUVAHAVUJ!AF173,3,1)</f>
        <v xml:space="preserve"> </v>
      </c>
      <c r="CQ31" s="1301"/>
      <c r="CR31" s="1301"/>
      <c r="CS31" s="1301"/>
      <c r="CT31" s="1301"/>
      <c r="CU31" s="1301" t="str">
        <f>MID(SUVAHAVUJ!AF173,4,1)</f>
        <v xml:space="preserve"> </v>
      </c>
      <c r="CV31" s="1301"/>
      <c r="CW31" s="1301"/>
      <c r="CX31" s="1301"/>
      <c r="CY31" s="1301"/>
      <c r="CZ31" s="1301"/>
      <c r="DA31" s="1301" t="str">
        <f>MID(SUVAHAVUJ!AF173,5,1)</f>
        <v xml:space="preserve"> </v>
      </c>
      <c r="DB31" s="1301"/>
      <c r="DC31" s="1301"/>
      <c r="DD31" s="1301"/>
      <c r="DE31" s="1301"/>
      <c r="DF31" s="1301" t="str">
        <f>MID(SUVAHAVUJ!AF173,6,1)</f>
        <v xml:space="preserve"> </v>
      </c>
      <c r="DG31" s="1301"/>
      <c r="DH31" s="1301"/>
      <c r="DI31" s="1301"/>
      <c r="DJ31" s="1301"/>
      <c r="DK31" s="1301"/>
      <c r="DL31" s="1301" t="str">
        <f>MID(SUVAHAVUJ!AF173,7,1)</f>
        <v xml:space="preserve"> </v>
      </c>
      <c r="DM31" s="1301"/>
      <c r="DN31" s="1301"/>
      <c r="DO31" s="1301"/>
      <c r="DP31" s="1301"/>
      <c r="DQ31" s="1301"/>
      <c r="DR31" s="1301" t="str">
        <f>MID(SUVAHAVUJ!AF173,8,1)</f>
        <v xml:space="preserve"> </v>
      </c>
      <c r="DS31" s="1301"/>
      <c r="DT31" s="1301"/>
      <c r="DU31" s="1301"/>
      <c r="DV31" s="1301"/>
      <c r="DW31" s="1434" t="str">
        <f>MID(SUVAHAVUJ!AF173,9,1)</f>
        <v xml:space="preserve"> </v>
      </c>
      <c r="DX31" s="1434"/>
      <c r="DY31" s="1434"/>
      <c r="DZ31" s="1434"/>
      <c r="EA31" s="1434"/>
      <c r="EB31" s="1434"/>
      <c r="EC31" s="1434" t="str">
        <f>MID(SUVAHAVUJ!AF173,10,1)</f>
        <v xml:space="preserve"> </v>
      </c>
      <c r="ED31" s="1434"/>
      <c r="EE31" s="1434"/>
      <c r="EF31" s="1434"/>
      <c r="EG31" s="1434"/>
      <c r="EH31" s="1301" t="str">
        <f>MID(SUVAHAVUJ!AF173,11,1)</f>
        <v>0</v>
      </c>
      <c r="EI31" s="1301"/>
      <c r="EJ31" s="1301"/>
      <c r="EK31" s="1301"/>
      <c r="EL31" s="1301"/>
      <c r="EM31" s="1304"/>
      <c r="EN31" s="486"/>
      <c r="EO31" s="487"/>
      <c r="EP31" s="1301" t="str">
        <f>MID(SUVAHAVUJ!AG173,1,1)</f>
        <v xml:space="preserve"> </v>
      </c>
      <c r="EQ31" s="1301"/>
      <c r="ER31" s="1301"/>
      <c r="ES31" s="1301"/>
      <c r="ET31" s="1301"/>
      <c r="EU31" s="1301"/>
      <c r="EV31" s="1301" t="str">
        <f>MID(SUVAHAVUJ!AG173,2,1)</f>
        <v xml:space="preserve"> </v>
      </c>
      <c r="EW31" s="1301"/>
      <c r="EX31" s="1301"/>
      <c r="EY31" s="1301"/>
      <c r="EZ31" s="1301"/>
      <c r="FA31" s="1301" t="str">
        <f>MID(SUVAHAVUJ!AG173,3,1)</f>
        <v xml:space="preserve"> </v>
      </c>
      <c r="FB31" s="1301"/>
      <c r="FC31" s="1301"/>
      <c r="FD31" s="1301"/>
      <c r="FE31" s="1301"/>
      <c r="FF31" s="1301"/>
      <c r="FG31" s="1301" t="str">
        <f>MID(SUVAHAVUJ!AG173,4,1)</f>
        <v xml:space="preserve"> </v>
      </c>
      <c r="FH31" s="1301"/>
      <c r="FI31" s="1301"/>
      <c r="FJ31" s="1301"/>
      <c r="FK31" s="1301"/>
      <c r="FL31" s="1302" t="str">
        <f>MID(SUVAHAVUJ!AG173,5,1)</f>
        <v xml:space="preserve"> </v>
      </c>
      <c r="FM31" s="1302"/>
      <c r="FN31" s="1302"/>
      <c r="FO31" s="1302"/>
      <c r="FP31" s="1302"/>
      <c r="FQ31" s="1302"/>
      <c r="FR31" s="1302" t="str">
        <f>MID(SUVAHAVUJ!AG173,6,1)</f>
        <v xml:space="preserve"> </v>
      </c>
      <c r="FS31" s="1302"/>
      <c r="FT31" s="1302"/>
      <c r="FU31" s="1302"/>
      <c r="FV31" s="1302"/>
      <c r="FW31" s="1432" t="str">
        <f>MID(SUVAHAVUJ!AG173,7,1)</f>
        <v xml:space="preserve"> </v>
      </c>
      <c r="FX31" s="1432"/>
      <c r="FY31" s="1432"/>
      <c r="FZ31" s="1432"/>
      <c r="GA31" s="1432"/>
      <c r="GB31" s="1432"/>
      <c r="GC31" s="1432" t="str">
        <f>MID(SUVAHAVUJ!AG173,8,1)</f>
        <v xml:space="preserve"> </v>
      </c>
      <c r="GD31" s="1432"/>
      <c r="GE31" s="1432"/>
      <c r="GF31" s="1432"/>
      <c r="GG31" s="1432"/>
      <c r="GH31" s="1432" t="str">
        <f>MID(SUVAHAVUJ!AG173,9,1)</f>
        <v xml:space="preserve"> </v>
      </c>
      <c r="GI31" s="1432"/>
      <c r="GJ31" s="1432"/>
      <c r="GK31" s="1432"/>
      <c r="GL31" s="1432"/>
      <c r="GM31" s="1432"/>
      <c r="GN31" s="1432" t="str">
        <f>MID(SUVAHAVUJ!AG173,10,1)</f>
        <v xml:space="preserve"> </v>
      </c>
      <c r="GO31" s="1432"/>
      <c r="GP31" s="1432"/>
      <c r="GQ31" s="1432"/>
      <c r="GR31" s="1432"/>
      <c r="GS31" s="1432" t="str">
        <f>MID(SUVAHAVUJ!AG173,11,1)</f>
        <v>0</v>
      </c>
      <c r="GT31" s="1432"/>
      <c r="GU31" s="1432"/>
      <c r="GV31" s="1432"/>
      <c r="GW31" s="1433"/>
    </row>
    <row r="32" spans="1:205" ht="24.6" customHeight="1" x14ac:dyDescent="0.2">
      <c r="A32" s="191"/>
      <c r="B32" s="1501" t="s">
        <v>2862</v>
      </c>
      <c r="C32" s="1502"/>
      <c r="D32" s="1502"/>
      <c r="E32" s="1502"/>
      <c r="F32" s="1502"/>
      <c r="G32" s="1502"/>
      <c r="H32" s="1502"/>
      <c r="I32" s="1502"/>
      <c r="J32" s="1502"/>
      <c r="K32" s="1503"/>
      <c r="L32" s="1488" t="s">
        <v>3335</v>
      </c>
      <c r="M32" s="1489"/>
      <c r="N32" s="1489"/>
      <c r="O32" s="1489"/>
      <c r="P32" s="1489"/>
      <c r="Q32" s="1489"/>
      <c r="R32" s="1489"/>
      <c r="S32" s="1489"/>
      <c r="T32" s="1489"/>
      <c r="U32" s="1489"/>
      <c r="V32" s="1489"/>
      <c r="W32" s="1489"/>
      <c r="X32" s="1489"/>
      <c r="Y32" s="1489"/>
      <c r="Z32" s="1489"/>
      <c r="AA32" s="1489"/>
      <c r="AB32" s="1489"/>
      <c r="AC32" s="1489"/>
      <c r="AD32" s="1489"/>
      <c r="AE32" s="1489"/>
      <c r="AF32" s="1489"/>
      <c r="AG32" s="1489"/>
      <c r="AH32" s="1489"/>
      <c r="AI32" s="1489"/>
      <c r="AJ32" s="1489"/>
      <c r="AK32" s="1489"/>
      <c r="AL32" s="1489"/>
      <c r="AM32" s="1489"/>
      <c r="AN32" s="1489"/>
      <c r="AO32" s="1489"/>
      <c r="AP32" s="1489"/>
      <c r="AQ32" s="1489"/>
      <c r="AR32" s="1489"/>
      <c r="AS32" s="1489"/>
      <c r="AT32" s="1489"/>
      <c r="AU32" s="1489"/>
      <c r="AV32" s="1489"/>
      <c r="AW32" s="1489"/>
      <c r="AX32" s="1489"/>
      <c r="AY32" s="1489"/>
      <c r="AZ32" s="1489"/>
      <c r="BA32" s="1489"/>
      <c r="BB32" s="1489"/>
      <c r="BC32" s="1489"/>
      <c r="BD32" s="1489"/>
      <c r="BE32" s="1489"/>
      <c r="BF32" s="1489"/>
      <c r="BG32" s="1489"/>
      <c r="BH32" s="1489"/>
      <c r="BI32" s="1489"/>
      <c r="BJ32" s="1489"/>
      <c r="BK32" s="1489"/>
      <c r="BL32" s="1489"/>
      <c r="BM32" s="1489"/>
      <c r="BN32" s="1489"/>
      <c r="BO32" s="1489"/>
      <c r="BP32" s="1489"/>
      <c r="BQ32" s="1489"/>
      <c r="BR32" s="1489"/>
      <c r="BS32" s="1489"/>
      <c r="BT32" s="1489"/>
      <c r="BU32" s="1489"/>
      <c r="BV32" s="1489"/>
      <c r="BW32" s="1466" t="s">
        <v>904</v>
      </c>
      <c r="BX32" s="1467"/>
      <c r="BY32" s="1467"/>
      <c r="BZ32" s="1467"/>
      <c r="CA32" s="1467"/>
      <c r="CB32" s="1467"/>
      <c r="CC32" s="1467" t="str">
        <f>MID(SUVAHAVUJ!AF70,6,1)</f>
        <v xml:space="preserve"> </v>
      </c>
      <c r="CD32" s="1468"/>
      <c r="CE32" s="1301" t="str">
        <f>MID(SUVAHAVUJ!AF174,1,1)</f>
        <v xml:space="preserve"> </v>
      </c>
      <c r="CF32" s="1301"/>
      <c r="CG32" s="1301"/>
      <c r="CH32" s="1301"/>
      <c r="CI32" s="1301"/>
      <c r="CJ32" s="1301" t="str">
        <f>MID(SUVAHAVUJ!AF174,2,1)</f>
        <v xml:space="preserve"> </v>
      </c>
      <c r="CK32" s="1301"/>
      <c r="CL32" s="1301"/>
      <c r="CM32" s="1301"/>
      <c r="CN32" s="1301"/>
      <c r="CO32" s="1301"/>
      <c r="CP32" s="1301" t="str">
        <f>MID(SUVAHAVUJ!AF174,3,1)</f>
        <v xml:space="preserve"> </v>
      </c>
      <c r="CQ32" s="1301"/>
      <c r="CR32" s="1301"/>
      <c r="CS32" s="1301"/>
      <c r="CT32" s="1301"/>
      <c r="CU32" s="1301" t="str">
        <f>MID(SUVAHAVUJ!AF174,4,1)</f>
        <v xml:space="preserve"> </v>
      </c>
      <c r="CV32" s="1301"/>
      <c r="CW32" s="1301"/>
      <c r="CX32" s="1301"/>
      <c r="CY32" s="1301"/>
      <c r="CZ32" s="1301"/>
      <c r="DA32" s="1301" t="str">
        <f>MID(SUVAHAVUJ!AF174,5,1)</f>
        <v xml:space="preserve"> </v>
      </c>
      <c r="DB32" s="1301"/>
      <c r="DC32" s="1301"/>
      <c r="DD32" s="1301"/>
      <c r="DE32" s="1301"/>
      <c r="DF32" s="1301" t="str">
        <f>MID(SUVAHAVUJ!AF174,6,1)</f>
        <v>2</v>
      </c>
      <c r="DG32" s="1301"/>
      <c r="DH32" s="1301"/>
      <c r="DI32" s="1301"/>
      <c r="DJ32" s="1301"/>
      <c r="DK32" s="1301"/>
      <c r="DL32" s="1301" t="str">
        <f>MID(SUVAHAVUJ!AF174,7,1)</f>
        <v>5</v>
      </c>
      <c r="DM32" s="1301"/>
      <c r="DN32" s="1301"/>
      <c r="DO32" s="1301"/>
      <c r="DP32" s="1301"/>
      <c r="DQ32" s="1301"/>
      <c r="DR32" s="1301" t="str">
        <f>MID(SUVAHAVUJ!AF174,8,1)</f>
        <v>7</v>
      </c>
      <c r="DS32" s="1301"/>
      <c r="DT32" s="1301"/>
      <c r="DU32" s="1301"/>
      <c r="DV32" s="1301"/>
      <c r="DW32" s="1434" t="str">
        <f>MID(SUVAHAVUJ!AF174,9,1)</f>
        <v>4</v>
      </c>
      <c r="DX32" s="1434"/>
      <c r="DY32" s="1434"/>
      <c r="DZ32" s="1434"/>
      <c r="EA32" s="1434"/>
      <c r="EB32" s="1434"/>
      <c r="EC32" s="1434" t="str">
        <f>MID(SUVAHAVUJ!AF174,10,1)</f>
        <v>3</v>
      </c>
      <c r="ED32" s="1434"/>
      <c r="EE32" s="1434"/>
      <c r="EF32" s="1434"/>
      <c r="EG32" s="1434"/>
      <c r="EH32" s="1301" t="str">
        <f>MID(SUVAHAVUJ!AF174,11,1)</f>
        <v>8</v>
      </c>
      <c r="EI32" s="1301"/>
      <c r="EJ32" s="1301"/>
      <c r="EK32" s="1301"/>
      <c r="EL32" s="1301"/>
      <c r="EM32" s="1304"/>
      <c r="EN32" s="486"/>
      <c r="EO32" s="487"/>
      <c r="EP32" s="1301" t="str">
        <f>MID(SUVAHAVUJ!AG174,1,1)</f>
        <v xml:space="preserve"> </v>
      </c>
      <c r="EQ32" s="1301"/>
      <c r="ER32" s="1301"/>
      <c r="ES32" s="1301"/>
      <c r="ET32" s="1301"/>
      <c r="EU32" s="1301"/>
      <c r="EV32" s="1301" t="str">
        <f>MID(SUVAHAVUJ!AG174,2,1)</f>
        <v xml:space="preserve"> </v>
      </c>
      <c r="EW32" s="1301"/>
      <c r="EX32" s="1301"/>
      <c r="EY32" s="1301"/>
      <c r="EZ32" s="1301"/>
      <c r="FA32" s="1301" t="str">
        <f>MID(SUVAHAVUJ!AG174,3,1)</f>
        <v xml:space="preserve"> </v>
      </c>
      <c r="FB32" s="1301"/>
      <c r="FC32" s="1301"/>
      <c r="FD32" s="1301"/>
      <c r="FE32" s="1301"/>
      <c r="FF32" s="1301"/>
      <c r="FG32" s="1301" t="str">
        <f>MID(SUVAHAVUJ!AG174,4,1)</f>
        <v xml:space="preserve"> </v>
      </c>
      <c r="FH32" s="1301"/>
      <c r="FI32" s="1301"/>
      <c r="FJ32" s="1301"/>
      <c r="FK32" s="1301"/>
      <c r="FL32" s="1302" t="str">
        <f>MID(SUVAHAVUJ!AG174,5,1)</f>
        <v xml:space="preserve"> </v>
      </c>
      <c r="FM32" s="1302"/>
      <c r="FN32" s="1302"/>
      <c r="FO32" s="1302"/>
      <c r="FP32" s="1302"/>
      <c r="FQ32" s="1302"/>
      <c r="FR32" s="1302" t="str">
        <f>MID(SUVAHAVUJ!AG174,6,1)</f>
        <v xml:space="preserve"> </v>
      </c>
      <c r="FS32" s="1302"/>
      <c r="FT32" s="1302"/>
      <c r="FU32" s="1302"/>
      <c r="FV32" s="1302"/>
      <c r="FW32" s="1432" t="str">
        <f>MID(SUVAHAVUJ!AG174,7,1)</f>
        <v xml:space="preserve"> </v>
      </c>
      <c r="FX32" s="1432"/>
      <c r="FY32" s="1432"/>
      <c r="FZ32" s="1432"/>
      <c r="GA32" s="1432"/>
      <c r="GB32" s="1432"/>
      <c r="GC32" s="1432" t="str">
        <f>MID(SUVAHAVUJ!AG174,8,1)</f>
        <v xml:space="preserve"> </v>
      </c>
      <c r="GD32" s="1432"/>
      <c r="GE32" s="1432"/>
      <c r="GF32" s="1432"/>
      <c r="GG32" s="1432"/>
      <c r="GH32" s="1432" t="str">
        <f>MID(SUVAHAVUJ!AG174,9,1)</f>
        <v xml:space="preserve"> </v>
      </c>
      <c r="GI32" s="1432"/>
      <c r="GJ32" s="1432"/>
      <c r="GK32" s="1432"/>
      <c r="GL32" s="1432"/>
      <c r="GM32" s="1432"/>
      <c r="GN32" s="1432" t="str">
        <f>MID(SUVAHAVUJ!AG174,10,1)</f>
        <v xml:space="preserve"> </v>
      </c>
      <c r="GO32" s="1432"/>
      <c r="GP32" s="1432"/>
      <c r="GQ32" s="1432"/>
      <c r="GR32" s="1432"/>
      <c r="GS32" s="1432" t="str">
        <f>MID(SUVAHAVUJ!AG174,11,1)</f>
        <v>0</v>
      </c>
      <c r="GT32" s="1432"/>
      <c r="GU32" s="1432"/>
      <c r="GV32" s="1432"/>
      <c r="GW32" s="1433"/>
    </row>
    <row r="33" spans="1:205" s="142" customFormat="1" ht="24.6" customHeight="1" x14ac:dyDescent="0.2">
      <c r="A33" s="488"/>
      <c r="B33" s="1498" t="s">
        <v>2866</v>
      </c>
      <c r="C33" s="1499"/>
      <c r="D33" s="1499"/>
      <c r="E33" s="1499"/>
      <c r="F33" s="1499"/>
      <c r="G33" s="1499"/>
      <c r="H33" s="1499"/>
      <c r="I33" s="1499"/>
      <c r="J33" s="1499"/>
      <c r="K33" s="1500"/>
      <c r="L33" s="1486" t="s">
        <v>3334</v>
      </c>
      <c r="M33" s="1487"/>
      <c r="N33" s="1487"/>
      <c r="O33" s="1487"/>
      <c r="P33" s="1487"/>
      <c r="Q33" s="1487"/>
      <c r="R33" s="1487"/>
      <c r="S33" s="1487"/>
      <c r="T33" s="1487"/>
      <c r="U33" s="1487"/>
      <c r="V33" s="1487"/>
      <c r="W33" s="1487"/>
      <c r="X33" s="1487"/>
      <c r="Y33" s="1487"/>
      <c r="Z33" s="1487"/>
      <c r="AA33" s="1487"/>
      <c r="AB33" s="1487"/>
      <c r="AC33" s="1487"/>
      <c r="AD33" s="1487"/>
      <c r="AE33" s="1487"/>
      <c r="AF33" s="1487"/>
      <c r="AG33" s="1487"/>
      <c r="AH33" s="1487"/>
      <c r="AI33" s="1487"/>
      <c r="AJ33" s="1487"/>
      <c r="AK33" s="1487"/>
      <c r="AL33" s="1487"/>
      <c r="AM33" s="1487"/>
      <c r="AN33" s="1487"/>
      <c r="AO33" s="1487"/>
      <c r="AP33" s="1487"/>
      <c r="AQ33" s="1487"/>
      <c r="AR33" s="1487"/>
      <c r="AS33" s="1487"/>
      <c r="AT33" s="1487"/>
      <c r="AU33" s="1487"/>
      <c r="AV33" s="1487"/>
      <c r="AW33" s="1487"/>
      <c r="AX33" s="1487"/>
      <c r="AY33" s="1487"/>
      <c r="AZ33" s="1487"/>
      <c r="BA33" s="1487"/>
      <c r="BB33" s="1487"/>
      <c r="BC33" s="1487"/>
      <c r="BD33" s="1487"/>
      <c r="BE33" s="1487"/>
      <c r="BF33" s="1487"/>
      <c r="BG33" s="1487"/>
      <c r="BH33" s="1487"/>
      <c r="BI33" s="1487"/>
      <c r="BJ33" s="1487"/>
      <c r="BK33" s="1487"/>
      <c r="BL33" s="1487"/>
      <c r="BM33" s="1487"/>
      <c r="BN33" s="1487"/>
      <c r="BO33" s="1487"/>
      <c r="BP33" s="1487"/>
      <c r="BQ33" s="1487"/>
      <c r="BR33" s="1487"/>
      <c r="BS33" s="1487"/>
      <c r="BT33" s="1487"/>
      <c r="BU33" s="1487"/>
      <c r="BV33" s="1487"/>
      <c r="BW33" s="1455" t="s">
        <v>909</v>
      </c>
      <c r="BX33" s="1456"/>
      <c r="BY33" s="1456"/>
      <c r="BZ33" s="1456"/>
      <c r="CA33" s="1456"/>
      <c r="CB33" s="1456"/>
      <c r="CC33" s="1456" t="str">
        <f>MID(SUVAHAVUJ!AD71,6,1)</f>
        <v xml:space="preserve"> </v>
      </c>
      <c r="CD33" s="1457"/>
      <c r="CE33" s="1301" t="str">
        <f>MID(SUVAHAVUJ!AF175,1,1)</f>
        <v xml:space="preserve"> </v>
      </c>
      <c r="CF33" s="1301"/>
      <c r="CG33" s="1301"/>
      <c r="CH33" s="1301"/>
      <c r="CI33" s="1301"/>
      <c r="CJ33" s="1301" t="str">
        <f>MID(SUVAHAVUJ!AF175,2,1)</f>
        <v xml:space="preserve"> </v>
      </c>
      <c r="CK33" s="1301"/>
      <c r="CL33" s="1301"/>
      <c r="CM33" s="1301"/>
      <c r="CN33" s="1301"/>
      <c r="CO33" s="1301"/>
      <c r="CP33" s="1301" t="str">
        <f>MID(SUVAHAVUJ!AF175,3,1)</f>
        <v xml:space="preserve"> </v>
      </c>
      <c r="CQ33" s="1301"/>
      <c r="CR33" s="1301"/>
      <c r="CS33" s="1301"/>
      <c r="CT33" s="1301"/>
      <c r="CU33" s="1301" t="str">
        <f>MID(SUVAHAVUJ!AF175,4,1)</f>
        <v xml:space="preserve"> </v>
      </c>
      <c r="CV33" s="1301"/>
      <c r="CW33" s="1301"/>
      <c r="CX33" s="1301"/>
      <c r="CY33" s="1301"/>
      <c r="CZ33" s="1301"/>
      <c r="DA33" s="1301" t="str">
        <f>MID(SUVAHAVUJ!AF175,5,1)</f>
        <v>-</v>
      </c>
      <c r="DB33" s="1301"/>
      <c r="DC33" s="1301"/>
      <c r="DD33" s="1301"/>
      <c r="DE33" s="1301"/>
      <c r="DF33" s="1301" t="str">
        <f>MID(SUVAHAVUJ!AF175,6,1)</f>
        <v>1</v>
      </c>
      <c r="DG33" s="1301"/>
      <c r="DH33" s="1301"/>
      <c r="DI33" s="1301"/>
      <c r="DJ33" s="1301"/>
      <c r="DK33" s="1301"/>
      <c r="DL33" s="1301" t="str">
        <f>MID(SUVAHAVUJ!AF175,7,1)</f>
        <v>1</v>
      </c>
      <c r="DM33" s="1301"/>
      <c r="DN33" s="1301"/>
      <c r="DO33" s="1301"/>
      <c r="DP33" s="1301"/>
      <c r="DQ33" s="1301"/>
      <c r="DR33" s="1301" t="str">
        <f>MID(SUVAHAVUJ!AF175,8,1)</f>
        <v>0</v>
      </c>
      <c r="DS33" s="1301"/>
      <c r="DT33" s="1301"/>
      <c r="DU33" s="1301"/>
      <c r="DV33" s="1301"/>
      <c r="DW33" s="1434" t="str">
        <f>MID(SUVAHAVUJ!AF175,9,1)</f>
        <v>3</v>
      </c>
      <c r="DX33" s="1434"/>
      <c r="DY33" s="1434"/>
      <c r="DZ33" s="1434"/>
      <c r="EA33" s="1434"/>
      <c r="EB33" s="1434"/>
      <c r="EC33" s="1434" t="str">
        <f>MID(SUVAHAVUJ!AF175,10,1)</f>
        <v>5</v>
      </c>
      <c r="ED33" s="1434"/>
      <c r="EE33" s="1434"/>
      <c r="EF33" s="1434"/>
      <c r="EG33" s="1434"/>
      <c r="EH33" s="1301" t="str">
        <f>MID(SUVAHAVUJ!AF175,11,1)</f>
        <v>6</v>
      </c>
      <c r="EI33" s="1301"/>
      <c r="EJ33" s="1301"/>
      <c r="EK33" s="1301"/>
      <c r="EL33" s="1301"/>
      <c r="EM33" s="1304"/>
      <c r="EN33" s="486"/>
      <c r="EO33" s="487"/>
      <c r="EP33" s="1301" t="str">
        <f>MID(SUVAHAVUJ!AG175,1,1)</f>
        <v xml:space="preserve"> </v>
      </c>
      <c r="EQ33" s="1301"/>
      <c r="ER33" s="1301"/>
      <c r="ES33" s="1301"/>
      <c r="ET33" s="1301"/>
      <c r="EU33" s="1301"/>
      <c r="EV33" s="1301" t="str">
        <f>MID(SUVAHAVUJ!AG175,2,1)</f>
        <v xml:space="preserve"> </v>
      </c>
      <c r="EW33" s="1301"/>
      <c r="EX33" s="1301"/>
      <c r="EY33" s="1301"/>
      <c r="EZ33" s="1301"/>
      <c r="FA33" s="1301" t="str">
        <f>MID(SUVAHAVUJ!AG175,3,1)</f>
        <v xml:space="preserve"> </v>
      </c>
      <c r="FB33" s="1301"/>
      <c r="FC33" s="1301"/>
      <c r="FD33" s="1301"/>
      <c r="FE33" s="1301"/>
      <c r="FF33" s="1301"/>
      <c r="FG33" s="1301" t="str">
        <f>MID(SUVAHAVUJ!AG175,4,1)</f>
        <v xml:space="preserve"> </v>
      </c>
      <c r="FH33" s="1301"/>
      <c r="FI33" s="1301"/>
      <c r="FJ33" s="1301"/>
      <c r="FK33" s="1301"/>
      <c r="FL33" s="1302" t="str">
        <f>MID(SUVAHAVUJ!AG175,5,1)</f>
        <v xml:space="preserve"> </v>
      </c>
      <c r="FM33" s="1302"/>
      <c r="FN33" s="1302"/>
      <c r="FO33" s="1302"/>
      <c r="FP33" s="1302"/>
      <c r="FQ33" s="1302"/>
      <c r="FR33" s="1302" t="str">
        <f>MID(SUVAHAVUJ!AG175,6,1)</f>
        <v xml:space="preserve"> </v>
      </c>
      <c r="FS33" s="1302"/>
      <c r="FT33" s="1302"/>
      <c r="FU33" s="1302"/>
      <c r="FV33" s="1302"/>
      <c r="FW33" s="1432" t="str">
        <f>MID(SUVAHAVUJ!AG175,7,1)</f>
        <v xml:space="preserve"> </v>
      </c>
      <c r="FX33" s="1432"/>
      <c r="FY33" s="1432"/>
      <c r="FZ33" s="1432"/>
      <c r="GA33" s="1432"/>
      <c r="GB33" s="1432"/>
      <c r="GC33" s="1432" t="str">
        <f>MID(SUVAHAVUJ!AG175,8,1)</f>
        <v xml:space="preserve"> </v>
      </c>
      <c r="GD33" s="1432"/>
      <c r="GE33" s="1432"/>
      <c r="GF33" s="1432"/>
      <c r="GG33" s="1432"/>
      <c r="GH33" s="1432" t="str">
        <f>MID(SUVAHAVUJ!AG175,9,1)</f>
        <v xml:space="preserve"> </v>
      </c>
      <c r="GI33" s="1432"/>
      <c r="GJ33" s="1432"/>
      <c r="GK33" s="1432"/>
      <c r="GL33" s="1432"/>
      <c r="GM33" s="1432"/>
      <c r="GN33" s="1432" t="str">
        <f>MID(SUVAHAVUJ!AG175,10,1)</f>
        <v xml:space="preserve"> </v>
      </c>
      <c r="GO33" s="1432"/>
      <c r="GP33" s="1432"/>
      <c r="GQ33" s="1432"/>
      <c r="GR33" s="1432"/>
      <c r="GS33" s="1432" t="str">
        <f>MID(SUVAHAVUJ!AG175,11,1)</f>
        <v>3</v>
      </c>
      <c r="GT33" s="1432"/>
      <c r="GU33" s="1432"/>
      <c r="GV33" s="1432"/>
      <c r="GW33" s="1433"/>
    </row>
    <row r="34" spans="1:205" ht="12.75" customHeight="1" thickBot="1" x14ac:dyDescent="0.25">
      <c r="A34" s="489"/>
      <c r="B34" s="490"/>
      <c r="C34" s="490"/>
      <c r="D34" s="490"/>
      <c r="E34" s="490"/>
      <c r="F34" s="490"/>
      <c r="G34" s="490"/>
      <c r="H34" s="490"/>
      <c r="I34" s="490"/>
      <c r="J34" s="490"/>
      <c r="K34" s="490"/>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491"/>
      <c r="GQ34" s="491"/>
      <c r="GR34" s="491"/>
      <c r="GS34" s="491"/>
      <c r="GT34" s="491"/>
      <c r="GU34" s="491"/>
      <c r="GV34" s="491"/>
      <c r="GW34" s="492"/>
    </row>
    <row r="35" spans="1:205" ht="9" customHeight="1" x14ac:dyDescent="0.2">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row>
    <row r="36" spans="1:205" ht="3.75" customHeight="1" x14ac:dyDescent="0.2">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142"/>
      <c r="GR36" s="142"/>
      <c r="GS36" s="142"/>
      <c r="GT36" s="142"/>
      <c r="GU36" s="142"/>
    </row>
  </sheetData>
  <mergeCells count="709">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CE6:EM6"/>
    <mergeCell ref="EN6:GW6"/>
    <mergeCell ref="B7:K7"/>
    <mergeCell ref="L7:BV7"/>
    <mergeCell ref="BW7:CD7"/>
    <mergeCell ref="CE7:CI7"/>
    <mergeCell ref="CJ7:CO7"/>
    <mergeCell ref="GN7:GR7"/>
    <mergeCell ref="GS7:GW7"/>
    <mergeCell ref="FL7:FQ7"/>
    <mergeCell ref="FR7:FV7"/>
    <mergeCell ref="FW7:GB7"/>
    <mergeCell ref="GC7:GG7"/>
    <mergeCell ref="GH7:GM7"/>
    <mergeCell ref="B5:K6"/>
    <mergeCell ref="L5:BV6"/>
    <mergeCell ref="BW5:CD6"/>
    <mergeCell ref="CE5:GW5"/>
    <mergeCell ref="CP8:CT8"/>
    <mergeCell ref="CU8:CZ8"/>
    <mergeCell ref="DA8:DE8"/>
    <mergeCell ref="FG7:FK7"/>
    <mergeCell ref="DW7:EB7"/>
    <mergeCell ref="EC7:EG7"/>
    <mergeCell ref="EH7:EM7"/>
    <mergeCell ref="EP7:EU7"/>
    <mergeCell ref="EV7:EZ7"/>
    <mergeCell ref="FA7:FF7"/>
    <mergeCell ref="CP7:CT7"/>
    <mergeCell ref="CU7:CZ7"/>
    <mergeCell ref="DA7:DE7"/>
    <mergeCell ref="DF7:DK7"/>
    <mergeCell ref="DL7:DQ7"/>
    <mergeCell ref="DR7:DV7"/>
    <mergeCell ref="B9:K9"/>
    <mergeCell ref="L9:BV9"/>
    <mergeCell ref="BW9:CD9"/>
    <mergeCell ref="CE9:CI9"/>
    <mergeCell ref="CJ9:CO9"/>
    <mergeCell ref="EP8:EU8"/>
    <mergeCell ref="EV8:EZ8"/>
    <mergeCell ref="FA8:FF8"/>
    <mergeCell ref="FG8:FK8"/>
    <mergeCell ref="DF8:DK8"/>
    <mergeCell ref="DL8:DQ8"/>
    <mergeCell ref="DR8:DV8"/>
    <mergeCell ref="DW8:EB8"/>
    <mergeCell ref="EC8:EG8"/>
    <mergeCell ref="EH8:EM8"/>
    <mergeCell ref="DA9:DE9"/>
    <mergeCell ref="DF9:DK9"/>
    <mergeCell ref="DL9:DQ9"/>
    <mergeCell ref="DR9:DV9"/>
    <mergeCell ref="B8:K8"/>
    <mergeCell ref="L8:BV8"/>
    <mergeCell ref="BW8:CD8"/>
    <mergeCell ref="CE8:CI8"/>
    <mergeCell ref="CJ8:CO8"/>
    <mergeCell ref="FW8:GB8"/>
    <mergeCell ref="GC8:GG8"/>
    <mergeCell ref="GH8:GM8"/>
    <mergeCell ref="GN8:GR8"/>
    <mergeCell ref="GS8:GW8"/>
    <mergeCell ref="FL8:FQ8"/>
    <mergeCell ref="FR8:FV8"/>
    <mergeCell ref="GN9:GR9"/>
    <mergeCell ref="GS9:GW9"/>
    <mergeCell ref="FL9:FQ9"/>
    <mergeCell ref="FR9:FV9"/>
    <mergeCell ref="FW9:GB9"/>
    <mergeCell ref="GC9:GG9"/>
    <mergeCell ref="GH9:GM9"/>
    <mergeCell ref="CP10:CT10"/>
    <mergeCell ref="CU10:CZ10"/>
    <mergeCell ref="DA10:DE10"/>
    <mergeCell ref="FG9:FK9"/>
    <mergeCell ref="DW9:EB9"/>
    <mergeCell ref="EC9:EG9"/>
    <mergeCell ref="EH9:EM9"/>
    <mergeCell ref="EP9:EU9"/>
    <mergeCell ref="EV9:EZ9"/>
    <mergeCell ref="FA9:FF9"/>
    <mergeCell ref="CP9:CT9"/>
    <mergeCell ref="CU9:CZ9"/>
    <mergeCell ref="B11:K11"/>
    <mergeCell ref="L11:BV11"/>
    <mergeCell ref="BW11:CD11"/>
    <mergeCell ref="CE11:CI11"/>
    <mergeCell ref="CJ11:CO11"/>
    <mergeCell ref="EP10:EU10"/>
    <mergeCell ref="EV10:EZ10"/>
    <mergeCell ref="FA10:FF10"/>
    <mergeCell ref="FG10:FK10"/>
    <mergeCell ref="DF10:DK10"/>
    <mergeCell ref="DL10:DQ10"/>
    <mergeCell ref="DR10:DV10"/>
    <mergeCell ref="DW10:EB10"/>
    <mergeCell ref="EC10:EG10"/>
    <mergeCell ref="EH10:EM10"/>
    <mergeCell ref="DA11:DE11"/>
    <mergeCell ref="DF11:DK11"/>
    <mergeCell ref="DL11:DQ11"/>
    <mergeCell ref="DR11:DV11"/>
    <mergeCell ref="B10:K10"/>
    <mergeCell ref="L10:BV10"/>
    <mergeCell ref="BW10:CD10"/>
    <mergeCell ref="CE10:CI10"/>
    <mergeCell ref="CJ10:CO10"/>
    <mergeCell ref="FW10:GB10"/>
    <mergeCell ref="GC10:GG10"/>
    <mergeCell ref="GH10:GM10"/>
    <mergeCell ref="GN10:GR10"/>
    <mergeCell ref="GS10:GW10"/>
    <mergeCell ref="FL10:FQ10"/>
    <mergeCell ref="FR10:FV10"/>
    <mergeCell ref="GN11:GR11"/>
    <mergeCell ref="GS11:GW11"/>
    <mergeCell ref="FL11:FQ11"/>
    <mergeCell ref="FR11:FV11"/>
    <mergeCell ref="FW11:GB11"/>
    <mergeCell ref="GC11:GG11"/>
    <mergeCell ref="GH11:GM11"/>
    <mergeCell ref="CP12:CT12"/>
    <mergeCell ref="CU12:CZ12"/>
    <mergeCell ref="DA12:DE12"/>
    <mergeCell ref="FG11:FK11"/>
    <mergeCell ref="DW11:EB11"/>
    <mergeCell ref="EC11:EG11"/>
    <mergeCell ref="EH11:EM11"/>
    <mergeCell ref="EP11:EU11"/>
    <mergeCell ref="EV11:EZ11"/>
    <mergeCell ref="FA11:FF11"/>
    <mergeCell ref="CP11:CT11"/>
    <mergeCell ref="CU11:CZ11"/>
    <mergeCell ref="B13:K13"/>
    <mergeCell ref="L13:BV13"/>
    <mergeCell ref="BW13:CD13"/>
    <mergeCell ref="CE13:CI13"/>
    <mergeCell ref="CJ13:CO13"/>
    <mergeCell ref="EP12:EU12"/>
    <mergeCell ref="EV12:EZ12"/>
    <mergeCell ref="FA12:FF12"/>
    <mergeCell ref="FG12:FK12"/>
    <mergeCell ref="DF12:DK12"/>
    <mergeCell ref="DL12:DQ12"/>
    <mergeCell ref="DR12:DV12"/>
    <mergeCell ref="DW12:EB12"/>
    <mergeCell ref="EC12:EG12"/>
    <mergeCell ref="EH12:EM12"/>
    <mergeCell ref="DA13:DE13"/>
    <mergeCell ref="DF13:DK13"/>
    <mergeCell ref="DL13:DQ13"/>
    <mergeCell ref="DR13:DV13"/>
    <mergeCell ref="B12:K12"/>
    <mergeCell ref="L12:BV12"/>
    <mergeCell ref="BW12:CD12"/>
    <mergeCell ref="CE12:CI12"/>
    <mergeCell ref="CJ12:CO12"/>
    <mergeCell ref="FW12:GB12"/>
    <mergeCell ref="GC12:GG12"/>
    <mergeCell ref="GH12:GM12"/>
    <mergeCell ref="GN12:GR12"/>
    <mergeCell ref="GS12:GW12"/>
    <mergeCell ref="FL12:FQ12"/>
    <mergeCell ref="FR12:FV12"/>
    <mergeCell ref="GN13:GR13"/>
    <mergeCell ref="GS13:GW13"/>
    <mergeCell ref="FL13:FQ13"/>
    <mergeCell ref="FR13:FV13"/>
    <mergeCell ref="FW13:GB13"/>
    <mergeCell ref="GC13:GG13"/>
    <mergeCell ref="GH13:GM13"/>
    <mergeCell ref="CP14:CT14"/>
    <mergeCell ref="CU14:CZ14"/>
    <mergeCell ref="DA14:DE14"/>
    <mergeCell ref="FG13:FK13"/>
    <mergeCell ref="DW13:EB13"/>
    <mergeCell ref="EC13:EG13"/>
    <mergeCell ref="EH13:EM13"/>
    <mergeCell ref="EP13:EU13"/>
    <mergeCell ref="EV13:EZ13"/>
    <mergeCell ref="FA13:FF13"/>
    <mergeCell ref="CP13:CT13"/>
    <mergeCell ref="CU13:CZ13"/>
    <mergeCell ref="B15:K15"/>
    <mergeCell ref="L15:BV15"/>
    <mergeCell ref="BW15:CD15"/>
    <mergeCell ref="CE15:CI15"/>
    <mergeCell ref="CJ15:CO15"/>
    <mergeCell ref="EP14:EU14"/>
    <mergeCell ref="EV14:EZ14"/>
    <mergeCell ref="FA14:FF14"/>
    <mergeCell ref="FG14:FK14"/>
    <mergeCell ref="DF14:DK14"/>
    <mergeCell ref="DL14:DQ14"/>
    <mergeCell ref="DR14:DV14"/>
    <mergeCell ref="DW14:EB14"/>
    <mergeCell ref="EC14:EG14"/>
    <mergeCell ref="EH14:EM14"/>
    <mergeCell ref="DA15:DE15"/>
    <mergeCell ref="DF15:DK15"/>
    <mergeCell ref="DL15:DQ15"/>
    <mergeCell ref="DR15:DV15"/>
    <mergeCell ref="B14:K14"/>
    <mergeCell ref="L14:BV14"/>
    <mergeCell ref="BW14:CD14"/>
    <mergeCell ref="CE14:CI14"/>
    <mergeCell ref="CJ14:CO14"/>
    <mergeCell ref="FW14:GB14"/>
    <mergeCell ref="GC14:GG14"/>
    <mergeCell ref="GH14:GM14"/>
    <mergeCell ref="GN14:GR14"/>
    <mergeCell ref="GS14:GW14"/>
    <mergeCell ref="FL14:FQ14"/>
    <mergeCell ref="FR14:FV14"/>
    <mergeCell ref="GN15:GR15"/>
    <mergeCell ref="GS15:GW15"/>
    <mergeCell ref="FL15:FQ15"/>
    <mergeCell ref="FR15:FV15"/>
    <mergeCell ref="FW15:GB15"/>
    <mergeCell ref="GC15:GG15"/>
    <mergeCell ref="GH15:GM15"/>
    <mergeCell ref="CP16:CT16"/>
    <mergeCell ref="CU16:CZ16"/>
    <mergeCell ref="DA16:DE16"/>
    <mergeCell ref="FG15:FK15"/>
    <mergeCell ref="DW15:EB15"/>
    <mergeCell ref="EC15:EG15"/>
    <mergeCell ref="EH15:EM15"/>
    <mergeCell ref="EP15:EU15"/>
    <mergeCell ref="EV15:EZ15"/>
    <mergeCell ref="FA15:FF15"/>
    <mergeCell ref="CP15:CT15"/>
    <mergeCell ref="CU15:CZ15"/>
    <mergeCell ref="B17:K17"/>
    <mergeCell ref="L17:BV17"/>
    <mergeCell ref="BW17:CD17"/>
    <mergeCell ref="CE17:CI17"/>
    <mergeCell ref="CJ17:CO17"/>
    <mergeCell ref="EP16:EU16"/>
    <mergeCell ref="EV16:EZ16"/>
    <mergeCell ref="FA16:FF16"/>
    <mergeCell ref="FG16:FK16"/>
    <mergeCell ref="DF16:DK16"/>
    <mergeCell ref="DL16:DQ16"/>
    <mergeCell ref="DR16:DV16"/>
    <mergeCell ref="DW16:EB16"/>
    <mergeCell ref="EC16:EG16"/>
    <mergeCell ref="EH16:EM16"/>
    <mergeCell ref="DA17:DE17"/>
    <mergeCell ref="DF17:DK17"/>
    <mergeCell ref="DL17:DQ17"/>
    <mergeCell ref="DR17:DV17"/>
    <mergeCell ref="B16:K16"/>
    <mergeCell ref="L16:BV16"/>
    <mergeCell ref="BW16:CD16"/>
    <mergeCell ref="CE16:CI16"/>
    <mergeCell ref="CJ16:CO16"/>
    <mergeCell ref="FW16:GB16"/>
    <mergeCell ref="GC16:GG16"/>
    <mergeCell ref="GH16:GM16"/>
    <mergeCell ref="GN16:GR16"/>
    <mergeCell ref="GS16:GW16"/>
    <mergeCell ref="FL16:FQ16"/>
    <mergeCell ref="FR16:FV16"/>
    <mergeCell ref="GN17:GR17"/>
    <mergeCell ref="GS17:GW17"/>
    <mergeCell ref="FL17:FQ17"/>
    <mergeCell ref="FR17:FV17"/>
    <mergeCell ref="FW17:GB17"/>
    <mergeCell ref="GC17:GG17"/>
    <mergeCell ref="GH17:GM17"/>
    <mergeCell ref="CP18:CT18"/>
    <mergeCell ref="CU18:CZ18"/>
    <mergeCell ref="DA18:DE18"/>
    <mergeCell ref="FG17:FK17"/>
    <mergeCell ref="DW17:EB17"/>
    <mergeCell ref="EC17:EG17"/>
    <mergeCell ref="EH17:EM17"/>
    <mergeCell ref="EP17:EU17"/>
    <mergeCell ref="EV17:EZ17"/>
    <mergeCell ref="FA17:FF17"/>
    <mergeCell ref="CP17:CT17"/>
    <mergeCell ref="CU17:CZ17"/>
    <mergeCell ref="B19:K19"/>
    <mergeCell ref="L19:BV19"/>
    <mergeCell ref="BW19:CD19"/>
    <mergeCell ref="CE19:CI19"/>
    <mergeCell ref="CJ19:CO19"/>
    <mergeCell ref="EP18:EU18"/>
    <mergeCell ref="EV18:EZ18"/>
    <mergeCell ref="FA18:FF18"/>
    <mergeCell ref="FG18:FK18"/>
    <mergeCell ref="DF18:DK18"/>
    <mergeCell ref="DL18:DQ18"/>
    <mergeCell ref="DR18:DV18"/>
    <mergeCell ref="DW18:EB18"/>
    <mergeCell ref="EC18:EG18"/>
    <mergeCell ref="EH18:EM18"/>
    <mergeCell ref="DA19:DE19"/>
    <mergeCell ref="DF19:DK19"/>
    <mergeCell ref="DL19:DQ19"/>
    <mergeCell ref="DR19:DV19"/>
    <mergeCell ref="B18:K18"/>
    <mergeCell ref="L18:BV18"/>
    <mergeCell ref="BW18:CD18"/>
    <mergeCell ref="CE18:CI18"/>
    <mergeCell ref="CJ18:CO18"/>
    <mergeCell ref="FW18:GB18"/>
    <mergeCell ref="GC18:GG18"/>
    <mergeCell ref="GH18:GM18"/>
    <mergeCell ref="GN18:GR18"/>
    <mergeCell ref="GS18:GW18"/>
    <mergeCell ref="FL18:FQ18"/>
    <mergeCell ref="FR18:FV18"/>
    <mergeCell ref="GN19:GR19"/>
    <mergeCell ref="GS19:GW19"/>
    <mergeCell ref="FL19:FQ19"/>
    <mergeCell ref="FR19:FV19"/>
    <mergeCell ref="FW19:GB19"/>
    <mergeCell ref="GC19:GG19"/>
    <mergeCell ref="GH19:GM19"/>
    <mergeCell ref="CP20:CT20"/>
    <mergeCell ref="CU20:CZ20"/>
    <mergeCell ref="DA20:DE20"/>
    <mergeCell ref="FG19:FK19"/>
    <mergeCell ref="DW19:EB19"/>
    <mergeCell ref="EC19:EG19"/>
    <mergeCell ref="EH19:EM19"/>
    <mergeCell ref="EP19:EU19"/>
    <mergeCell ref="EV19:EZ19"/>
    <mergeCell ref="FA19:FF19"/>
    <mergeCell ref="CP19:CT19"/>
    <mergeCell ref="CU19:CZ19"/>
    <mergeCell ref="B21:K21"/>
    <mergeCell ref="L21:BV21"/>
    <mergeCell ref="BW21:CD21"/>
    <mergeCell ref="CE21:CI21"/>
    <mergeCell ref="CJ21:CO21"/>
    <mergeCell ref="EP20:EU20"/>
    <mergeCell ref="EV20:EZ20"/>
    <mergeCell ref="FA20:FF20"/>
    <mergeCell ref="FG20:FK20"/>
    <mergeCell ref="DF20:DK20"/>
    <mergeCell ref="DL20:DQ20"/>
    <mergeCell ref="DR20:DV20"/>
    <mergeCell ref="DW20:EB20"/>
    <mergeCell ref="EC20:EG20"/>
    <mergeCell ref="EH20:EM20"/>
    <mergeCell ref="DA21:DE21"/>
    <mergeCell ref="DF21:DK21"/>
    <mergeCell ref="DL21:DQ21"/>
    <mergeCell ref="DR21:DV21"/>
    <mergeCell ref="B20:K20"/>
    <mergeCell ref="L20:BV20"/>
    <mergeCell ref="BW20:CD20"/>
    <mergeCell ref="CE20:CI20"/>
    <mergeCell ref="CJ20:CO20"/>
    <mergeCell ref="FW20:GB20"/>
    <mergeCell ref="GC20:GG20"/>
    <mergeCell ref="GH20:GM20"/>
    <mergeCell ref="GN20:GR20"/>
    <mergeCell ref="GS20:GW20"/>
    <mergeCell ref="FL20:FQ20"/>
    <mergeCell ref="FR20:FV20"/>
    <mergeCell ref="GN21:GR21"/>
    <mergeCell ref="GS21:GW21"/>
    <mergeCell ref="FL21:FQ21"/>
    <mergeCell ref="FR21:FV21"/>
    <mergeCell ref="FW21:GB21"/>
    <mergeCell ref="GC21:GG21"/>
    <mergeCell ref="GH21:GM21"/>
    <mergeCell ref="CP22:CT22"/>
    <mergeCell ref="CU22:CZ22"/>
    <mergeCell ref="DA22:DE22"/>
    <mergeCell ref="FG21:FK21"/>
    <mergeCell ref="DW21:EB21"/>
    <mergeCell ref="EC21:EG21"/>
    <mergeCell ref="EH21:EM21"/>
    <mergeCell ref="EP21:EU21"/>
    <mergeCell ref="EV21:EZ21"/>
    <mergeCell ref="FA21:FF21"/>
    <mergeCell ref="CP21:CT21"/>
    <mergeCell ref="CU21:CZ21"/>
    <mergeCell ref="B23:K23"/>
    <mergeCell ref="L23:BV23"/>
    <mergeCell ref="BW23:CD23"/>
    <mergeCell ref="CE23:CI23"/>
    <mergeCell ref="CJ23:CO23"/>
    <mergeCell ref="EP22:EU22"/>
    <mergeCell ref="EV22:EZ22"/>
    <mergeCell ref="FA22:FF22"/>
    <mergeCell ref="FG22:FK22"/>
    <mergeCell ref="DF22:DK22"/>
    <mergeCell ref="DL22:DQ22"/>
    <mergeCell ref="DR22:DV22"/>
    <mergeCell ref="DW22:EB22"/>
    <mergeCell ref="EC22:EG22"/>
    <mergeCell ref="EH22:EM22"/>
    <mergeCell ref="DA23:DE23"/>
    <mergeCell ref="DF23:DK23"/>
    <mergeCell ref="DL23:DQ23"/>
    <mergeCell ref="DR23:DV23"/>
    <mergeCell ref="B22:K22"/>
    <mergeCell ref="L22:BV22"/>
    <mergeCell ref="BW22:CD22"/>
    <mergeCell ref="CE22:CI22"/>
    <mergeCell ref="CJ22:CO22"/>
    <mergeCell ref="FW22:GB22"/>
    <mergeCell ref="GC22:GG22"/>
    <mergeCell ref="GH22:GM22"/>
    <mergeCell ref="GN22:GR22"/>
    <mergeCell ref="GS22:GW22"/>
    <mergeCell ref="FL22:FQ22"/>
    <mergeCell ref="FR22:FV22"/>
    <mergeCell ref="GN23:GR23"/>
    <mergeCell ref="GS23:GW23"/>
    <mergeCell ref="FL23:FQ23"/>
    <mergeCell ref="FR23:FV23"/>
    <mergeCell ref="FW23:GB23"/>
    <mergeCell ref="GC23:GG23"/>
    <mergeCell ref="GH23:GM23"/>
    <mergeCell ref="CP24:CT24"/>
    <mergeCell ref="CU24:CZ24"/>
    <mergeCell ref="DA24:DE24"/>
    <mergeCell ref="FG23:FK23"/>
    <mergeCell ref="DW23:EB23"/>
    <mergeCell ref="EC23:EG23"/>
    <mergeCell ref="EH23:EM23"/>
    <mergeCell ref="EP23:EU23"/>
    <mergeCell ref="EV23:EZ23"/>
    <mergeCell ref="FA23:FF23"/>
    <mergeCell ref="CP23:CT23"/>
    <mergeCell ref="CU23:CZ23"/>
    <mergeCell ref="B25:K25"/>
    <mergeCell ref="L25:BV25"/>
    <mergeCell ref="BW25:CD25"/>
    <mergeCell ref="CE25:CI25"/>
    <mergeCell ref="CJ25:CO25"/>
    <mergeCell ref="EP24:EU24"/>
    <mergeCell ref="EV24:EZ24"/>
    <mergeCell ref="FA24:FF24"/>
    <mergeCell ref="FG24:FK24"/>
    <mergeCell ref="DF24:DK24"/>
    <mergeCell ref="DL24:DQ24"/>
    <mergeCell ref="DR24:DV24"/>
    <mergeCell ref="DW24:EB24"/>
    <mergeCell ref="EC24:EG24"/>
    <mergeCell ref="EH24:EM24"/>
    <mergeCell ref="DA25:DE25"/>
    <mergeCell ref="DF25:DK25"/>
    <mergeCell ref="DL25:DQ25"/>
    <mergeCell ref="DR25:DV25"/>
    <mergeCell ref="B24:K24"/>
    <mergeCell ref="L24:BV24"/>
    <mergeCell ref="BW24:CD24"/>
    <mergeCell ref="CE24:CI24"/>
    <mergeCell ref="CJ24:CO24"/>
    <mergeCell ref="FW24:GB24"/>
    <mergeCell ref="GC24:GG24"/>
    <mergeCell ref="GH24:GM24"/>
    <mergeCell ref="GN24:GR24"/>
    <mergeCell ref="GS24:GW24"/>
    <mergeCell ref="FL24:FQ24"/>
    <mergeCell ref="FR24:FV24"/>
    <mergeCell ref="GN25:GR25"/>
    <mergeCell ref="GS25:GW25"/>
    <mergeCell ref="FL25:FQ25"/>
    <mergeCell ref="FR25:FV25"/>
    <mergeCell ref="FW25:GB25"/>
    <mergeCell ref="GC25:GG25"/>
    <mergeCell ref="GH25:GM25"/>
    <mergeCell ref="CP26:CT26"/>
    <mergeCell ref="CU26:CZ26"/>
    <mergeCell ref="DA26:DE26"/>
    <mergeCell ref="FG25:FK25"/>
    <mergeCell ref="DW25:EB25"/>
    <mergeCell ref="EC25:EG25"/>
    <mergeCell ref="EH25:EM25"/>
    <mergeCell ref="EP25:EU25"/>
    <mergeCell ref="EV25:EZ25"/>
    <mergeCell ref="FA25:FF25"/>
    <mergeCell ref="CP25:CT25"/>
    <mergeCell ref="CU25:CZ25"/>
    <mergeCell ref="B27:K27"/>
    <mergeCell ref="L27:BV27"/>
    <mergeCell ref="BW27:CD27"/>
    <mergeCell ref="CE27:CI27"/>
    <mergeCell ref="CJ27:CO27"/>
    <mergeCell ref="EP26:EU26"/>
    <mergeCell ref="EV26:EZ26"/>
    <mergeCell ref="FA26:FF26"/>
    <mergeCell ref="FG26:FK26"/>
    <mergeCell ref="DF26:DK26"/>
    <mergeCell ref="DL26:DQ26"/>
    <mergeCell ref="DR26:DV26"/>
    <mergeCell ref="DW26:EB26"/>
    <mergeCell ref="EC26:EG26"/>
    <mergeCell ref="EH26:EM26"/>
    <mergeCell ref="DA27:DE27"/>
    <mergeCell ref="DF27:DK27"/>
    <mergeCell ref="DL27:DQ27"/>
    <mergeCell ref="DR27:DV27"/>
    <mergeCell ref="B26:K26"/>
    <mergeCell ref="L26:BV26"/>
    <mergeCell ref="BW26:CD26"/>
    <mergeCell ref="CE26:CI26"/>
    <mergeCell ref="CJ26:CO26"/>
    <mergeCell ref="FW26:GB26"/>
    <mergeCell ref="GC26:GG26"/>
    <mergeCell ref="GH26:GM26"/>
    <mergeCell ref="GN26:GR26"/>
    <mergeCell ref="GS26:GW26"/>
    <mergeCell ref="FL26:FQ26"/>
    <mergeCell ref="FR26:FV26"/>
    <mergeCell ref="GN27:GR27"/>
    <mergeCell ref="GS27:GW27"/>
    <mergeCell ref="FL27:FQ27"/>
    <mergeCell ref="FR27:FV27"/>
    <mergeCell ref="FW27:GB27"/>
    <mergeCell ref="GC27:GG27"/>
    <mergeCell ref="GH27:GM27"/>
    <mergeCell ref="CP28:CT28"/>
    <mergeCell ref="CU28:CZ28"/>
    <mergeCell ref="DA28:DE28"/>
    <mergeCell ref="FG27:FK27"/>
    <mergeCell ref="DW27:EB27"/>
    <mergeCell ref="EC27:EG27"/>
    <mergeCell ref="EH27:EM27"/>
    <mergeCell ref="EP27:EU27"/>
    <mergeCell ref="EV27:EZ27"/>
    <mergeCell ref="FA27:FF27"/>
    <mergeCell ref="CP27:CT27"/>
    <mergeCell ref="CU27:CZ27"/>
    <mergeCell ref="B29:K29"/>
    <mergeCell ref="L29:BV29"/>
    <mergeCell ref="BW29:CD29"/>
    <mergeCell ref="CE29:CI29"/>
    <mergeCell ref="CJ29:CO29"/>
    <mergeCell ref="EP28:EU28"/>
    <mergeCell ref="EV28:EZ28"/>
    <mergeCell ref="FA28:FF28"/>
    <mergeCell ref="FG28:FK28"/>
    <mergeCell ref="DF28:DK28"/>
    <mergeCell ref="DL28:DQ28"/>
    <mergeCell ref="DR28:DV28"/>
    <mergeCell ref="DW28:EB28"/>
    <mergeCell ref="EC28:EG28"/>
    <mergeCell ref="EH28:EM28"/>
    <mergeCell ref="DA29:DE29"/>
    <mergeCell ref="DF29:DK29"/>
    <mergeCell ref="DL29:DQ29"/>
    <mergeCell ref="DR29:DV29"/>
    <mergeCell ref="B28:K28"/>
    <mergeCell ref="L28:BV28"/>
    <mergeCell ref="BW28:CD28"/>
    <mergeCell ref="CE28:CI28"/>
    <mergeCell ref="CJ28:CO28"/>
    <mergeCell ref="FW28:GB28"/>
    <mergeCell ref="GC28:GG28"/>
    <mergeCell ref="GH28:GM28"/>
    <mergeCell ref="GN28:GR28"/>
    <mergeCell ref="GS28:GW28"/>
    <mergeCell ref="FL28:FQ28"/>
    <mergeCell ref="FR28:FV28"/>
    <mergeCell ref="GN29:GR29"/>
    <mergeCell ref="GS29:GW29"/>
    <mergeCell ref="FL29:FQ29"/>
    <mergeCell ref="FR29:FV29"/>
    <mergeCell ref="FW29:GB29"/>
    <mergeCell ref="GC29:GG29"/>
    <mergeCell ref="GH29:GM29"/>
    <mergeCell ref="FG29:FK29"/>
    <mergeCell ref="DW29:EB29"/>
    <mergeCell ref="EC29:EG29"/>
    <mergeCell ref="EH29:EM29"/>
    <mergeCell ref="EP29:EU29"/>
    <mergeCell ref="EV29:EZ29"/>
    <mergeCell ref="FA29:FF29"/>
    <mergeCell ref="CP29:CT29"/>
    <mergeCell ref="CU29:CZ29"/>
    <mergeCell ref="DL31:DQ31"/>
    <mergeCell ref="DR31:DV31"/>
    <mergeCell ref="B30:K30"/>
    <mergeCell ref="L30:BV30"/>
    <mergeCell ref="BW30:CD30"/>
    <mergeCell ref="CE30:CI30"/>
    <mergeCell ref="CJ30:CO30"/>
    <mergeCell ref="CP30:CT30"/>
    <mergeCell ref="CU30:CZ30"/>
    <mergeCell ref="DA30:DE30"/>
    <mergeCell ref="EP30:EU30"/>
    <mergeCell ref="EV30:EZ30"/>
    <mergeCell ref="FA30:FF30"/>
    <mergeCell ref="FG30:FK30"/>
    <mergeCell ref="DF30:DK30"/>
    <mergeCell ref="DL30:DQ30"/>
    <mergeCell ref="DR30:DV30"/>
    <mergeCell ref="DW30:EB30"/>
    <mergeCell ref="EC30:EG30"/>
    <mergeCell ref="EH30:EM30"/>
    <mergeCell ref="FW30:GB30"/>
    <mergeCell ref="GC30:GG30"/>
    <mergeCell ref="GH30:GM30"/>
    <mergeCell ref="GN30:GR30"/>
    <mergeCell ref="GS30:GW30"/>
    <mergeCell ref="FL30:FQ30"/>
    <mergeCell ref="FR30:FV30"/>
    <mergeCell ref="GN31:GR31"/>
    <mergeCell ref="GS31:GW31"/>
    <mergeCell ref="FL31:FQ31"/>
    <mergeCell ref="FR31:FV31"/>
    <mergeCell ref="FW31:GB31"/>
    <mergeCell ref="GC31:GG31"/>
    <mergeCell ref="GH31:GM31"/>
    <mergeCell ref="B32:K32"/>
    <mergeCell ref="L32:BV32"/>
    <mergeCell ref="BW32:CD32"/>
    <mergeCell ref="CE32:CI32"/>
    <mergeCell ref="CJ32:CO32"/>
    <mergeCell ref="CP32:CT32"/>
    <mergeCell ref="CU32:CZ32"/>
    <mergeCell ref="DA32:DE32"/>
    <mergeCell ref="FG31:FK31"/>
    <mergeCell ref="DW31:EB31"/>
    <mergeCell ref="EC31:EG31"/>
    <mergeCell ref="EH31:EM31"/>
    <mergeCell ref="EP31:EU31"/>
    <mergeCell ref="EV31:EZ31"/>
    <mergeCell ref="FA31:FF31"/>
    <mergeCell ref="CP31:CT31"/>
    <mergeCell ref="CU31:CZ31"/>
    <mergeCell ref="B31:K31"/>
    <mergeCell ref="L31:BV31"/>
    <mergeCell ref="BW31:CD31"/>
    <mergeCell ref="CE31:CI31"/>
    <mergeCell ref="CJ31:CO31"/>
    <mergeCell ref="DA31:DE31"/>
    <mergeCell ref="DF31:DK31"/>
    <mergeCell ref="FW32:GB32"/>
    <mergeCell ref="GC32:GG32"/>
    <mergeCell ref="GH32:GM32"/>
    <mergeCell ref="GN32:GR32"/>
    <mergeCell ref="GS32:GW32"/>
    <mergeCell ref="B33:K33"/>
    <mergeCell ref="L33:BV33"/>
    <mergeCell ref="BW33:CD33"/>
    <mergeCell ref="CE33:CI33"/>
    <mergeCell ref="CJ33:CO33"/>
    <mergeCell ref="EP32:EU32"/>
    <mergeCell ref="EV32:EZ32"/>
    <mergeCell ref="FA32:FF32"/>
    <mergeCell ref="FG32:FK32"/>
    <mergeCell ref="FL32:FQ32"/>
    <mergeCell ref="FR32:FV32"/>
    <mergeCell ref="DF32:DK32"/>
    <mergeCell ref="DL32:DQ32"/>
    <mergeCell ref="DR32:DV32"/>
    <mergeCell ref="DW32:EB32"/>
    <mergeCell ref="EC32:EG32"/>
    <mergeCell ref="EH32:EM32"/>
    <mergeCell ref="GN33:GR33"/>
    <mergeCell ref="GS33:GW33"/>
    <mergeCell ref="FW33:GB33"/>
    <mergeCell ref="GC33:GG33"/>
    <mergeCell ref="GH33:GM33"/>
    <mergeCell ref="DW33:EB33"/>
    <mergeCell ref="EC33:EG33"/>
    <mergeCell ref="EH33:EM33"/>
    <mergeCell ref="EP33:EU33"/>
    <mergeCell ref="EV33:EZ33"/>
    <mergeCell ref="FA33:FF33"/>
    <mergeCell ref="CP33:CT33"/>
    <mergeCell ref="CU33:CZ33"/>
    <mergeCell ref="DA33:DE33"/>
    <mergeCell ref="DF33:DK33"/>
    <mergeCell ref="DL33:DQ33"/>
    <mergeCell ref="DR33:DV33"/>
    <mergeCell ref="FG33:FK33"/>
    <mergeCell ref="FL33:FQ33"/>
    <mergeCell ref="FR33:FV33"/>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475"/>
      <c r="C2" s="476"/>
      <c r="D2" s="476"/>
      <c r="E2" s="476"/>
      <c r="F2" s="476"/>
      <c r="G2" s="476"/>
      <c r="H2" s="476"/>
      <c r="J2" s="1359" t="s">
        <v>3342</v>
      </c>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59"/>
      <c r="AJ2" s="1360"/>
      <c r="AK2" s="1336" t="s">
        <v>826</v>
      </c>
      <c r="AL2" s="1337"/>
      <c r="AM2" s="1337"/>
      <c r="AN2" s="1337"/>
      <c r="AO2" s="1337"/>
      <c r="AP2" s="1337"/>
      <c r="AQ2" s="1337"/>
      <c r="AR2" s="1337"/>
      <c r="AS2" s="496"/>
      <c r="AT2" s="1334" t="str">
        <f>'002'!$AT$2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34" t="str">
        <f>'002'!$DE$2</f>
        <v>31646751</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476"/>
      <c r="GR2" s="476"/>
      <c r="GS2" s="476"/>
      <c r="GT2" s="476"/>
      <c r="GU2" s="476"/>
      <c r="GV2" s="476"/>
      <c r="GW2" s="479"/>
    </row>
    <row r="3" spans="2:205" ht="3" customHeight="1" x14ac:dyDescent="0.2"/>
    <row r="4" spans="2:205" s="142" customFormat="1" ht="2.25" customHeight="1" x14ac:dyDescent="0.2">
      <c r="B4" s="480"/>
      <c r="C4" s="480"/>
      <c r="D4" s="480"/>
      <c r="E4" s="480"/>
      <c r="F4" s="480"/>
      <c r="G4" s="480"/>
      <c r="H4" s="480"/>
      <c r="I4" s="480"/>
      <c r="J4" s="480"/>
      <c r="K4" s="480"/>
      <c r="L4" s="481"/>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3"/>
      <c r="AR4" s="483"/>
      <c r="AS4" s="483"/>
      <c r="AT4" s="483"/>
      <c r="AU4" s="483"/>
      <c r="AV4" s="483"/>
      <c r="AW4" s="483"/>
      <c r="AX4" s="483"/>
      <c r="AY4" s="484"/>
      <c r="AZ4" s="485"/>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31"/>
      <c r="DJ4" s="484"/>
      <c r="DK4" s="485"/>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8"/>
      <c r="FP4" s="1428"/>
      <c r="FQ4" s="1428"/>
      <c r="FR4" s="1428"/>
      <c r="FS4" s="1429"/>
      <c r="FT4" s="1430"/>
      <c r="FU4" s="1430"/>
      <c r="FV4" s="1430"/>
      <c r="FW4" s="1430"/>
      <c r="FX4" s="1430"/>
      <c r="FY4" s="1430"/>
      <c r="FZ4" s="1430"/>
      <c r="GA4" s="1430"/>
      <c r="GB4" s="1430"/>
      <c r="GC4" s="1430"/>
      <c r="GD4" s="1430"/>
      <c r="GE4" s="1430"/>
      <c r="GF4" s="1430"/>
      <c r="GG4" s="1430"/>
      <c r="GH4" s="1430"/>
      <c r="GI4" s="1430"/>
      <c r="GJ4" s="1430"/>
      <c r="GK4" s="1430"/>
      <c r="GL4" s="1430"/>
      <c r="GM4" s="1430"/>
      <c r="GN4" s="1430"/>
      <c r="GO4" s="1430"/>
      <c r="GP4" s="1430"/>
      <c r="GQ4" s="1430"/>
      <c r="GR4" s="1430"/>
      <c r="GS4" s="1430"/>
      <c r="GT4" s="1430"/>
      <c r="GU4" s="1430"/>
      <c r="GV4" s="1430"/>
      <c r="GW4" s="1430"/>
    </row>
    <row r="5" spans="2:205" s="142" customFormat="1" ht="11.25" customHeight="1" x14ac:dyDescent="0.2">
      <c r="B5" s="1515" t="s">
        <v>3273</v>
      </c>
      <c r="C5" s="1515"/>
      <c r="D5" s="1515"/>
      <c r="E5" s="1515"/>
      <c r="F5" s="1515"/>
      <c r="G5" s="1515"/>
      <c r="H5" s="1515"/>
      <c r="I5" s="1515"/>
      <c r="J5" s="1515"/>
      <c r="K5" s="1515"/>
      <c r="L5" s="1516" t="s">
        <v>3320</v>
      </c>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6"/>
      <c r="BB5" s="1516"/>
      <c r="BC5" s="1516"/>
      <c r="BD5" s="1516"/>
      <c r="BE5" s="1516"/>
      <c r="BF5" s="1516"/>
      <c r="BG5" s="1516"/>
      <c r="BH5" s="1516"/>
      <c r="BI5" s="1516"/>
      <c r="BJ5" s="1516"/>
      <c r="BK5" s="1516"/>
      <c r="BL5" s="1516"/>
      <c r="BM5" s="1516"/>
      <c r="BN5" s="1516"/>
      <c r="BO5" s="1516"/>
      <c r="BP5" s="1516"/>
      <c r="BQ5" s="1516"/>
      <c r="BR5" s="1516"/>
      <c r="BS5" s="1516"/>
      <c r="BT5" s="1516"/>
      <c r="BU5" s="1516"/>
      <c r="BV5" s="1516"/>
      <c r="BW5" s="1517" t="s">
        <v>3274</v>
      </c>
      <c r="BX5" s="1517"/>
      <c r="BY5" s="1517"/>
      <c r="BZ5" s="1517"/>
      <c r="CA5" s="1517"/>
      <c r="CB5" s="1517"/>
      <c r="CC5" s="1517"/>
      <c r="CD5" s="1517"/>
      <c r="CE5" s="1518" t="s">
        <v>3009</v>
      </c>
      <c r="CF5" s="1518"/>
      <c r="CG5" s="1518"/>
      <c r="CH5" s="1518"/>
      <c r="CI5" s="1518"/>
      <c r="CJ5" s="1518"/>
      <c r="CK5" s="1518"/>
      <c r="CL5" s="1518"/>
      <c r="CM5" s="1518"/>
      <c r="CN5" s="1518"/>
      <c r="CO5" s="1518"/>
      <c r="CP5" s="1518"/>
      <c r="CQ5" s="1518"/>
      <c r="CR5" s="1518"/>
      <c r="CS5" s="1518"/>
      <c r="CT5" s="1518"/>
      <c r="CU5" s="1518"/>
      <c r="CV5" s="1518"/>
      <c r="CW5" s="1518"/>
      <c r="CX5" s="1518"/>
      <c r="CY5" s="1518"/>
      <c r="CZ5" s="1518"/>
      <c r="DA5" s="1518"/>
      <c r="DB5" s="1518"/>
      <c r="DC5" s="1518"/>
      <c r="DD5" s="1518"/>
      <c r="DE5" s="1518"/>
      <c r="DF5" s="1518"/>
      <c r="DG5" s="1518"/>
      <c r="DH5" s="1518"/>
      <c r="DI5" s="1518"/>
      <c r="DJ5" s="1518"/>
      <c r="DK5" s="1518"/>
      <c r="DL5" s="1518"/>
      <c r="DM5" s="1518"/>
      <c r="DN5" s="1518"/>
      <c r="DO5" s="1518"/>
      <c r="DP5" s="1518"/>
      <c r="DQ5" s="1518"/>
      <c r="DR5" s="1518"/>
      <c r="DS5" s="1518"/>
      <c r="DT5" s="1518"/>
      <c r="DU5" s="1518"/>
      <c r="DV5" s="1518"/>
      <c r="DW5" s="1518"/>
      <c r="DX5" s="1518"/>
      <c r="DY5" s="1518"/>
      <c r="DZ5" s="1518"/>
      <c r="EA5" s="1518"/>
      <c r="EB5" s="1518"/>
      <c r="EC5" s="1518"/>
      <c r="ED5" s="1518"/>
      <c r="EE5" s="1518"/>
      <c r="EF5" s="1518"/>
      <c r="EG5" s="1518"/>
      <c r="EH5" s="1518"/>
      <c r="EI5" s="1518"/>
      <c r="EJ5" s="1518"/>
      <c r="EK5" s="1518"/>
      <c r="EL5" s="1518"/>
      <c r="EM5" s="1518"/>
      <c r="EN5" s="1518"/>
      <c r="EO5" s="1518"/>
      <c r="EP5" s="1518"/>
      <c r="EQ5" s="1518"/>
      <c r="ER5" s="1518"/>
      <c r="ES5" s="1518"/>
      <c r="ET5" s="1518"/>
      <c r="EU5" s="1518"/>
      <c r="EV5" s="1518"/>
      <c r="EW5" s="1518"/>
      <c r="EX5" s="1518"/>
      <c r="EY5" s="1518"/>
      <c r="EZ5" s="1518"/>
      <c r="FA5" s="1518"/>
      <c r="FB5" s="1518"/>
      <c r="FC5" s="1518"/>
      <c r="FD5" s="1518"/>
      <c r="FE5" s="1518"/>
      <c r="FF5" s="1518"/>
      <c r="FG5" s="1518"/>
      <c r="FH5" s="1518"/>
      <c r="FI5" s="1518"/>
      <c r="FJ5" s="1518"/>
      <c r="FK5" s="1518"/>
      <c r="FL5" s="1518"/>
      <c r="FM5" s="1518"/>
      <c r="FN5" s="1518"/>
      <c r="FO5" s="1518"/>
      <c r="FP5" s="1518"/>
      <c r="FQ5" s="1518"/>
      <c r="FR5" s="1518"/>
      <c r="FS5" s="1518"/>
      <c r="FT5" s="1518"/>
      <c r="FU5" s="1518"/>
      <c r="FV5" s="1518"/>
      <c r="FW5" s="1518"/>
      <c r="FX5" s="1518"/>
      <c r="FY5" s="1518"/>
      <c r="FZ5" s="1518"/>
      <c r="GA5" s="1518"/>
      <c r="GB5" s="1518"/>
      <c r="GC5" s="1518"/>
      <c r="GD5" s="1518"/>
      <c r="GE5" s="1518"/>
      <c r="GF5" s="1518"/>
      <c r="GG5" s="1518"/>
      <c r="GH5" s="1518"/>
      <c r="GI5" s="1518"/>
      <c r="GJ5" s="1518"/>
      <c r="GK5" s="1518"/>
      <c r="GL5" s="1518"/>
      <c r="GM5" s="1518"/>
      <c r="GN5" s="1518"/>
      <c r="GO5" s="1518"/>
      <c r="GP5" s="1518"/>
      <c r="GQ5" s="1518"/>
      <c r="GR5" s="1518"/>
      <c r="GS5" s="1518"/>
      <c r="GT5" s="1518"/>
      <c r="GU5" s="1518"/>
      <c r="GV5" s="1518"/>
      <c r="GW5" s="1518"/>
    </row>
    <row r="6" spans="2:205" ht="25.5" customHeight="1" x14ac:dyDescent="0.2">
      <c r="B6" s="1515"/>
      <c r="C6" s="1515"/>
      <c r="D6" s="1515"/>
      <c r="E6" s="1515"/>
      <c r="F6" s="1515"/>
      <c r="G6" s="1515"/>
      <c r="H6" s="1515"/>
      <c r="I6" s="1515"/>
      <c r="J6" s="1515"/>
      <c r="K6" s="1515"/>
      <c r="L6" s="1516"/>
      <c r="M6" s="1516"/>
      <c r="N6" s="1516"/>
      <c r="O6" s="1516"/>
      <c r="P6" s="1516"/>
      <c r="Q6" s="1516"/>
      <c r="R6" s="1516"/>
      <c r="S6" s="1516"/>
      <c r="T6" s="1516"/>
      <c r="U6" s="1516"/>
      <c r="V6" s="1516"/>
      <c r="W6" s="1516"/>
      <c r="X6" s="1516"/>
      <c r="Y6" s="1516"/>
      <c r="Z6" s="1516"/>
      <c r="AA6" s="1516"/>
      <c r="AB6" s="1516"/>
      <c r="AC6" s="1516"/>
      <c r="AD6" s="1516"/>
      <c r="AE6" s="1516"/>
      <c r="AF6" s="1516"/>
      <c r="AG6" s="1516"/>
      <c r="AH6" s="1516"/>
      <c r="AI6" s="1516"/>
      <c r="AJ6" s="1516"/>
      <c r="AK6" s="1516"/>
      <c r="AL6" s="1516"/>
      <c r="AM6" s="1516"/>
      <c r="AN6" s="1516"/>
      <c r="AO6" s="1516"/>
      <c r="AP6" s="1516"/>
      <c r="AQ6" s="1516"/>
      <c r="AR6" s="1516"/>
      <c r="AS6" s="1516"/>
      <c r="AT6" s="1516"/>
      <c r="AU6" s="1516"/>
      <c r="AV6" s="1516"/>
      <c r="AW6" s="1516"/>
      <c r="AX6" s="1516"/>
      <c r="AY6" s="1516"/>
      <c r="AZ6" s="1516"/>
      <c r="BA6" s="1516"/>
      <c r="BB6" s="1516"/>
      <c r="BC6" s="1516"/>
      <c r="BD6" s="1516"/>
      <c r="BE6" s="1516"/>
      <c r="BF6" s="1516"/>
      <c r="BG6" s="1516"/>
      <c r="BH6" s="1516"/>
      <c r="BI6" s="1516"/>
      <c r="BJ6" s="1516"/>
      <c r="BK6" s="1516"/>
      <c r="BL6" s="1516"/>
      <c r="BM6" s="1516"/>
      <c r="BN6" s="1516"/>
      <c r="BO6" s="1516"/>
      <c r="BP6" s="1516"/>
      <c r="BQ6" s="1516"/>
      <c r="BR6" s="1516"/>
      <c r="BS6" s="1516"/>
      <c r="BT6" s="1516"/>
      <c r="BU6" s="1516"/>
      <c r="BV6" s="1516"/>
      <c r="BW6" s="1517"/>
      <c r="BX6" s="1517"/>
      <c r="BY6" s="1517"/>
      <c r="BZ6" s="1517"/>
      <c r="CA6" s="1517"/>
      <c r="CB6" s="1517"/>
      <c r="CC6" s="1517"/>
      <c r="CD6" s="1517"/>
      <c r="CE6" s="1510" t="s">
        <v>3321</v>
      </c>
      <c r="CF6" s="1510"/>
      <c r="CG6" s="1510"/>
      <c r="CH6" s="1510"/>
      <c r="CI6" s="1510"/>
      <c r="CJ6" s="1510"/>
      <c r="CK6" s="1510"/>
      <c r="CL6" s="1510"/>
      <c r="CM6" s="1510"/>
      <c r="CN6" s="1510"/>
      <c r="CO6" s="1510"/>
      <c r="CP6" s="1510"/>
      <c r="CQ6" s="1510"/>
      <c r="CR6" s="1510"/>
      <c r="CS6" s="1510"/>
      <c r="CT6" s="1510"/>
      <c r="CU6" s="1510"/>
      <c r="CV6" s="1510"/>
      <c r="CW6" s="1510"/>
      <c r="CX6" s="1510"/>
      <c r="CY6" s="1510"/>
      <c r="CZ6" s="1510"/>
      <c r="DA6" s="1510"/>
      <c r="DB6" s="1510"/>
      <c r="DC6" s="1510"/>
      <c r="DD6" s="1510"/>
      <c r="DE6" s="1510"/>
      <c r="DF6" s="1510"/>
      <c r="DG6" s="1510"/>
      <c r="DH6" s="1510"/>
      <c r="DI6" s="1510"/>
      <c r="DJ6" s="1510"/>
      <c r="DK6" s="1510"/>
      <c r="DL6" s="1510"/>
      <c r="DM6" s="1510"/>
      <c r="DN6" s="1510"/>
      <c r="DO6" s="1510"/>
      <c r="DP6" s="1510"/>
      <c r="DQ6" s="1510"/>
      <c r="DR6" s="1510"/>
      <c r="DS6" s="1510"/>
      <c r="DT6" s="1510"/>
      <c r="DU6" s="1510"/>
      <c r="DV6" s="1510"/>
      <c r="DW6" s="1510"/>
      <c r="DX6" s="1510"/>
      <c r="DY6" s="1510"/>
      <c r="DZ6" s="1510"/>
      <c r="EA6" s="1510"/>
      <c r="EB6" s="1510"/>
      <c r="EC6" s="1510"/>
      <c r="ED6" s="1510"/>
      <c r="EE6" s="1510"/>
      <c r="EF6" s="1510"/>
      <c r="EG6" s="1510"/>
      <c r="EH6" s="1510"/>
      <c r="EI6" s="1510"/>
      <c r="EJ6" s="1510"/>
      <c r="EK6" s="1510"/>
      <c r="EL6" s="1510"/>
      <c r="EM6" s="1511"/>
      <c r="EN6" s="1512" t="s">
        <v>3322</v>
      </c>
      <c r="EO6" s="1513"/>
      <c r="EP6" s="1513"/>
      <c r="EQ6" s="1513"/>
      <c r="ER6" s="1513"/>
      <c r="ES6" s="1513"/>
      <c r="ET6" s="1513"/>
      <c r="EU6" s="1513"/>
      <c r="EV6" s="1513"/>
      <c r="EW6" s="1513"/>
      <c r="EX6" s="1513"/>
      <c r="EY6" s="1513"/>
      <c r="EZ6" s="1513"/>
      <c r="FA6" s="1513"/>
      <c r="FB6" s="1513"/>
      <c r="FC6" s="1513"/>
      <c r="FD6" s="1513"/>
      <c r="FE6" s="1513"/>
      <c r="FF6" s="1513"/>
      <c r="FG6" s="1513"/>
      <c r="FH6" s="1513"/>
      <c r="FI6" s="1513"/>
      <c r="FJ6" s="1513"/>
      <c r="FK6" s="1513"/>
      <c r="FL6" s="1513"/>
      <c r="FM6" s="1513"/>
      <c r="FN6" s="1513"/>
      <c r="FO6" s="1513"/>
      <c r="FP6" s="1513"/>
      <c r="FQ6" s="1513"/>
      <c r="FR6" s="1513"/>
      <c r="FS6" s="1513"/>
      <c r="FT6" s="1513"/>
      <c r="FU6" s="1513"/>
      <c r="FV6" s="1513"/>
      <c r="FW6" s="1513"/>
      <c r="FX6" s="1513"/>
      <c r="FY6" s="1513"/>
      <c r="FZ6" s="1513"/>
      <c r="GA6" s="1513"/>
      <c r="GB6" s="1513"/>
      <c r="GC6" s="1513"/>
      <c r="GD6" s="1513"/>
      <c r="GE6" s="1513"/>
      <c r="GF6" s="1513"/>
      <c r="GG6" s="1513"/>
      <c r="GH6" s="1513"/>
      <c r="GI6" s="1513"/>
      <c r="GJ6" s="1513"/>
      <c r="GK6" s="1513"/>
      <c r="GL6" s="1513"/>
      <c r="GM6" s="1513"/>
      <c r="GN6" s="1513"/>
      <c r="GO6" s="1513"/>
      <c r="GP6" s="1513"/>
      <c r="GQ6" s="1513"/>
      <c r="GR6" s="1513"/>
      <c r="GS6" s="1513"/>
      <c r="GT6" s="1513"/>
      <c r="GU6" s="1513"/>
      <c r="GV6" s="1513"/>
      <c r="GW6" s="1514"/>
    </row>
    <row r="7" spans="2:205" s="142" customFormat="1" ht="24.6" customHeight="1" x14ac:dyDescent="0.2">
      <c r="B7" s="1507" t="s">
        <v>1970</v>
      </c>
      <c r="C7" s="1508"/>
      <c r="D7" s="1508"/>
      <c r="E7" s="1508"/>
      <c r="F7" s="1508"/>
      <c r="G7" s="1508"/>
      <c r="H7" s="1508"/>
      <c r="I7" s="1508"/>
      <c r="J7" s="1508"/>
      <c r="K7" s="1509"/>
      <c r="L7" s="1486" t="s">
        <v>3343</v>
      </c>
      <c r="M7" s="1487"/>
      <c r="N7" s="1487"/>
      <c r="O7" s="1487"/>
      <c r="P7" s="1487"/>
      <c r="Q7" s="1487"/>
      <c r="R7" s="1487"/>
      <c r="S7" s="1487"/>
      <c r="T7" s="1487"/>
      <c r="U7" s="1487"/>
      <c r="V7" s="1487"/>
      <c r="W7" s="1487"/>
      <c r="X7" s="1487"/>
      <c r="Y7" s="1487"/>
      <c r="Z7" s="1487"/>
      <c r="AA7" s="1487"/>
      <c r="AB7" s="1487"/>
      <c r="AC7" s="1487"/>
      <c r="AD7" s="1487"/>
      <c r="AE7" s="1487"/>
      <c r="AF7" s="1487"/>
      <c r="AG7" s="1487"/>
      <c r="AH7" s="1487"/>
      <c r="AI7" s="1487"/>
      <c r="AJ7" s="1487"/>
      <c r="AK7" s="1487"/>
      <c r="AL7" s="1487"/>
      <c r="AM7" s="1487"/>
      <c r="AN7" s="1487"/>
      <c r="AO7" s="1487"/>
      <c r="AP7" s="1487"/>
      <c r="AQ7" s="1487"/>
      <c r="AR7" s="1487"/>
      <c r="AS7" s="1487"/>
      <c r="AT7" s="1487"/>
      <c r="AU7" s="1487"/>
      <c r="AV7" s="1487"/>
      <c r="AW7" s="1487"/>
      <c r="AX7" s="1487"/>
      <c r="AY7" s="1487"/>
      <c r="AZ7" s="1487"/>
      <c r="BA7" s="1487"/>
      <c r="BB7" s="1487"/>
      <c r="BC7" s="1487"/>
      <c r="BD7" s="1487"/>
      <c r="BE7" s="1487"/>
      <c r="BF7" s="1487"/>
      <c r="BG7" s="1487"/>
      <c r="BH7" s="1487"/>
      <c r="BI7" s="1487"/>
      <c r="BJ7" s="1487"/>
      <c r="BK7" s="1487"/>
      <c r="BL7" s="1487"/>
      <c r="BM7" s="1487"/>
      <c r="BN7" s="1487"/>
      <c r="BO7" s="1487"/>
      <c r="BP7" s="1487"/>
      <c r="BQ7" s="1487"/>
      <c r="BR7" s="1487"/>
      <c r="BS7" s="1487"/>
      <c r="BT7" s="1487"/>
      <c r="BU7" s="1487"/>
      <c r="BV7" s="1487"/>
      <c r="BW7" s="1455" t="s">
        <v>785</v>
      </c>
      <c r="BX7" s="1456"/>
      <c r="BY7" s="1456"/>
      <c r="BZ7" s="1456"/>
      <c r="CA7" s="1456"/>
      <c r="CB7" s="1456"/>
      <c r="CC7" s="1456"/>
      <c r="CD7" s="1457"/>
      <c r="CE7" s="1301" t="str">
        <f>MID(SUVAHAVUJ!AF176,1,1)</f>
        <v xml:space="preserve"> </v>
      </c>
      <c r="CF7" s="1301"/>
      <c r="CG7" s="1301"/>
      <c r="CH7" s="1301"/>
      <c r="CI7" s="1301"/>
      <c r="CJ7" s="1301" t="str">
        <f>MID(SUVAHAVUJ!AF176,2,1)</f>
        <v xml:space="preserve"> </v>
      </c>
      <c r="CK7" s="1301"/>
      <c r="CL7" s="1301"/>
      <c r="CM7" s="1301"/>
      <c r="CN7" s="1301"/>
      <c r="CO7" s="1301"/>
      <c r="CP7" s="1301" t="str">
        <f>MID(SUVAHAVUJ!AF176,3,1)</f>
        <v xml:space="preserve"> </v>
      </c>
      <c r="CQ7" s="1301"/>
      <c r="CR7" s="1301"/>
      <c r="CS7" s="1301"/>
      <c r="CT7" s="1301"/>
      <c r="CU7" s="1301" t="str">
        <f>MID(SUVAHAVUJ!AF176,4,1)</f>
        <v xml:space="preserve"> </v>
      </c>
      <c r="CV7" s="1301"/>
      <c r="CW7" s="1301"/>
      <c r="CX7" s="1301"/>
      <c r="CY7" s="1301"/>
      <c r="CZ7" s="1301"/>
      <c r="DA7" s="1301" t="str">
        <f>MID(SUVAHAVUJ!AF176,5,1)</f>
        <v>1</v>
      </c>
      <c r="DB7" s="1301"/>
      <c r="DC7" s="1301"/>
      <c r="DD7" s="1301"/>
      <c r="DE7" s="1301"/>
      <c r="DF7" s="1301" t="str">
        <f>MID(SUVAHAVUJ!AF176,6,1)</f>
        <v>7</v>
      </c>
      <c r="DG7" s="1301"/>
      <c r="DH7" s="1301"/>
      <c r="DI7" s="1301"/>
      <c r="DJ7" s="1301"/>
      <c r="DK7" s="1301"/>
      <c r="DL7" s="1301" t="str">
        <f>MID(SUVAHAVUJ!AF176,7,1)</f>
        <v>5</v>
      </c>
      <c r="DM7" s="1301"/>
      <c r="DN7" s="1301"/>
      <c r="DO7" s="1301"/>
      <c r="DP7" s="1301"/>
      <c r="DQ7" s="1301"/>
      <c r="DR7" s="1301" t="str">
        <f>MID(SUVAHAVUJ!AF176,8,1)</f>
        <v>5</v>
      </c>
      <c r="DS7" s="1301"/>
      <c r="DT7" s="1301"/>
      <c r="DU7" s="1301"/>
      <c r="DV7" s="1301"/>
      <c r="DW7" s="1434" t="str">
        <f>MID(SUVAHAVUJ!AF176,9,1)</f>
        <v>4</v>
      </c>
      <c r="DX7" s="1434"/>
      <c r="DY7" s="1434"/>
      <c r="DZ7" s="1434"/>
      <c r="EA7" s="1434"/>
      <c r="EB7" s="1434"/>
      <c r="EC7" s="1434" t="str">
        <f>MID(SUVAHAVUJ!AF176,10,1)</f>
        <v>0</v>
      </c>
      <c r="ED7" s="1434"/>
      <c r="EE7" s="1434"/>
      <c r="EF7" s="1434"/>
      <c r="EG7" s="1434"/>
      <c r="EH7" s="1301" t="str">
        <f>MID(SUVAHAVUJ!AF176,11,1)</f>
        <v>9</v>
      </c>
      <c r="EI7" s="1301"/>
      <c r="EJ7" s="1301"/>
      <c r="EK7" s="1301"/>
      <c r="EL7" s="1301"/>
      <c r="EM7" s="1304"/>
      <c r="EN7" s="486"/>
      <c r="EO7" s="487"/>
      <c r="EP7" s="1301" t="str">
        <f>MID(SUVAHAVUJ!AG176,1,1)</f>
        <v xml:space="preserve"> </v>
      </c>
      <c r="EQ7" s="1301"/>
      <c r="ER7" s="1301"/>
      <c r="ES7" s="1301"/>
      <c r="ET7" s="1301"/>
      <c r="EU7" s="1301"/>
      <c r="EV7" s="1301" t="str">
        <f>MID(SUVAHAVUJ!AG176,2,1)</f>
        <v xml:space="preserve"> </v>
      </c>
      <c r="EW7" s="1301"/>
      <c r="EX7" s="1301"/>
      <c r="EY7" s="1301"/>
      <c r="EZ7" s="1301"/>
      <c r="FA7" s="1301" t="str">
        <f>MID(SUVAHAVUJ!AG176,3,1)</f>
        <v xml:space="preserve"> </v>
      </c>
      <c r="FB7" s="1301"/>
      <c r="FC7" s="1301"/>
      <c r="FD7" s="1301"/>
      <c r="FE7" s="1301"/>
      <c r="FF7" s="1301"/>
      <c r="FG7" s="1301" t="str">
        <f>MID(SUVAHAVUJ!AG176,4,1)</f>
        <v xml:space="preserve"> </v>
      </c>
      <c r="FH7" s="1301"/>
      <c r="FI7" s="1301"/>
      <c r="FJ7" s="1301"/>
      <c r="FK7" s="1301"/>
      <c r="FL7" s="1302" t="str">
        <f>MID(SUVAHAVUJ!AG176,5,1)</f>
        <v xml:space="preserve"> </v>
      </c>
      <c r="FM7" s="1302"/>
      <c r="FN7" s="1302"/>
      <c r="FO7" s="1302"/>
      <c r="FP7" s="1302"/>
      <c r="FQ7" s="1302"/>
      <c r="FR7" s="1302" t="str">
        <f>MID(SUVAHAVUJ!AG176,6,1)</f>
        <v xml:space="preserve"> </v>
      </c>
      <c r="FS7" s="1302"/>
      <c r="FT7" s="1302"/>
      <c r="FU7" s="1302"/>
      <c r="FV7" s="1302"/>
      <c r="FW7" s="1432" t="str">
        <f>MID(SUVAHAVUJ!AG176,7,1)</f>
        <v xml:space="preserve"> </v>
      </c>
      <c r="FX7" s="1432"/>
      <c r="FY7" s="1432"/>
      <c r="FZ7" s="1432"/>
      <c r="GA7" s="1432"/>
      <c r="GB7" s="1432"/>
      <c r="GC7" s="1432" t="str">
        <f>MID(SUVAHAVUJ!AG176,8,1)</f>
        <v xml:space="preserve"> </v>
      </c>
      <c r="GD7" s="1432"/>
      <c r="GE7" s="1432"/>
      <c r="GF7" s="1432"/>
      <c r="GG7" s="1432"/>
      <c r="GH7" s="1432" t="str">
        <f>MID(SUVAHAVUJ!AG176,9,1)</f>
        <v xml:space="preserve"> </v>
      </c>
      <c r="GI7" s="1432"/>
      <c r="GJ7" s="1432"/>
      <c r="GK7" s="1432"/>
      <c r="GL7" s="1432"/>
      <c r="GM7" s="1432"/>
      <c r="GN7" s="1432" t="str">
        <f>MID(SUVAHAVUJ!AG176,10,1)</f>
        <v xml:space="preserve"> </v>
      </c>
      <c r="GO7" s="1432"/>
      <c r="GP7" s="1432"/>
      <c r="GQ7" s="1432"/>
      <c r="GR7" s="1432"/>
      <c r="GS7" s="1432" t="str">
        <f>MID(SUVAHAVUJ!AG176,11,1)</f>
        <v>3</v>
      </c>
      <c r="GT7" s="1432"/>
      <c r="GU7" s="1432"/>
      <c r="GV7" s="1432"/>
      <c r="GW7" s="1433"/>
    </row>
    <row r="8" spans="2:205" ht="24.6" customHeight="1" x14ac:dyDescent="0.2">
      <c r="B8" s="1507" t="s">
        <v>2786</v>
      </c>
      <c r="C8" s="1508"/>
      <c r="D8" s="1508"/>
      <c r="E8" s="1508"/>
      <c r="F8" s="1508"/>
      <c r="G8" s="1508"/>
      <c r="H8" s="1508"/>
      <c r="I8" s="1508"/>
      <c r="J8" s="1508"/>
      <c r="K8" s="1509"/>
      <c r="L8" s="1486" t="s">
        <v>3344</v>
      </c>
      <c r="M8" s="1487"/>
      <c r="N8" s="1487"/>
      <c r="O8" s="1487"/>
      <c r="P8" s="1487"/>
      <c r="Q8" s="1487"/>
      <c r="R8" s="1487"/>
      <c r="S8" s="1487"/>
      <c r="T8" s="1487"/>
      <c r="U8" s="1487"/>
      <c r="V8" s="1487"/>
      <c r="W8" s="1487"/>
      <c r="X8" s="1487"/>
      <c r="Y8" s="1487"/>
      <c r="Z8" s="1487"/>
      <c r="AA8" s="1487"/>
      <c r="AB8" s="1487"/>
      <c r="AC8" s="1487"/>
      <c r="AD8" s="1487"/>
      <c r="AE8" s="1487"/>
      <c r="AF8" s="1487"/>
      <c r="AG8" s="1487"/>
      <c r="AH8" s="1487"/>
      <c r="AI8" s="1487"/>
      <c r="AJ8" s="1487"/>
      <c r="AK8" s="1487"/>
      <c r="AL8" s="1487"/>
      <c r="AM8" s="1487"/>
      <c r="AN8" s="1487"/>
      <c r="AO8" s="1487"/>
      <c r="AP8" s="1487"/>
      <c r="AQ8" s="1487"/>
      <c r="AR8" s="1487"/>
      <c r="AS8" s="1487"/>
      <c r="AT8" s="1487"/>
      <c r="AU8" s="1487"/>
      <c r="AV8" s="1487"/>
      <c r="AW8" s="1487"/>
      <c r="AX8" s="1487"/>
      <c r="AY8" s="1487"/>
      <c r="AZ8" s="1487"/>
      <c r="BA8" s="1487"/>
      <c r="BB8" s="1487"/>
      <c r="BC8" s="1487"/>
      <c r="BD8" s="1487"/>
      <c r="BE8" s="1487"/>
      <c r="BF8" s="1487"/>
      <c r="BG8" s="1487"/>
      <c r="BH8" s="1487"/>
      <c r="BI8" s="1487"/>
      <c r="BJ8" s="1487"/>
      <c r="BK8" s="1487"/>
      <c r="BL8" s="1487"/>
      <c r="BM8" s="1487"/>
      <c r="BN8" s="1487"/>
      <c r="BO8" s="1487"/>
      <c r="BP8" s="1487"/>
      <c r="BQ8" s="1487"/>
      <c r="BR8" s="1487"/>
      <c r="BS8" s="1487"/>
      <c r="BT8" s="1487"/>
      <c r="BU8" s="1487"/>
      <c r="BV8" s="1487"/>
      <c r="BW8" s="1455" t="s">
        <v>159</v>
      </c>
      <c r="BX8" s="1456"/>
      <c r="BY8" s="1456"/>
      <c r="BZ8" s="1456"/>
      <c r="CA8" s="1456"/>
      <c r="CB8" s="1456"/>
      <c r="CC8" s="1456"/>
      <c r="CD8" s="1457"/>
      <c r="CE8" s="1301" t="str">
        <f>MID(SUVAHAVUJ!AF177,1,1)</f>
        <v xml:space="preserve"> </v>
      </c>
      <c r="CF8" s="1301"/>
      <c r="CG8" s="1301"/>
      <c r="CH8" s="1301"/>
      <c r="CI8" s="1301"/>
      <c r="CJ8" s="1301" t="str">
        <f>MID(SUVAHAVUJ!AF177,2,1)</f>
        <v xml:space="preserve"> </v>
      </c>
      <c r="CK8" s="1301"/>
      <c r="CL8" s="1301"/>
      <c r="CM8" s="1301"/>
      <c r="CN8" s="1301"/>
      <c r="CO8" s="1301"/>
      <c r="CP8" s="1301" t="str">
        <f>MID(SUVAHAVUJ!AF177,3,1)</f>
        <v xml:space="preserve"> </v>
      </c>
      <c r="CQ8" s="1301"/>
      <c r="CR8" s="1301"/>
      <c r="CS8" s="1301"/>
      <c r="CT8" s="1301"/>
      <c r="CU8" s="1301" t="str">
        <f>MID(SUVAHAVUJ!AF177,4,1)</f>
        <v xml:space="preserve"> </v>
      </c>
      <c r="CV8" s="1301"/>
      <c r="CW8" s="1301"/>
      <c r="CX8" s="1301"/>
      <c r="CY8" s="1301"/>
      <c r="CZ8" s="1301"/>
      <c r="DA8" s="1301" t="str">
        <f>MID(SUVAHAVUJ!AF177,5,1)</f>
        <v xml:space="preserve"> </v>
      </c>
      <c r="DB8" s="1301"/>
      <c r="DC8" s="1301"/>
      <c r="DD8" s="1301"/>
      <c r="DE8" s="1301"/>
      <c r="DF8" s="1301" t="str">
        <f>MID(SUVAHAVUJ!AF177,6,1)</f>
        <v>2</v>
      </c>
      <c r="DG8" s="1301"/>
      <c r="DH8" s="1301"/>
      <c r="DI8" s="1301"/>
      <c r="DJ8" s="1301"/>
      <c r="DK8" s="1301"/>
      <c r="DL8" s="1301" t="str">
        <f>MID(SUVAHAVUJ!AF177,7,1)</f>
        <v>1</v>
      </c>
      <c r="DM8" s="1301"/>
      <c r="DN8" s="1301"/>
      <c r="DO8" s="1301"/>
      <c r="DP8" s="1301"/>
      <c r="DQ8" s="1301"/>
      <c r="DR8" s="1301" t="str">
        <f>MID(SUVAHAVUJ!AF177,8,1)</f>
        <v>8</v>
      </c>
      <c r="DS8" s="1301"/>
      <c r="DT8" s="1301"/>
      <c r="DU8" s="1301"/>
      <c r="DV8" s="1301"/>
      <c r="DW8" s="1434" t="str">
        <f>MID(SUVAHAVUJ!AF177,9,1)</f>
        <v>8</v>
      </c>
      <c r="DX8" s="1434"/>
      <c r="DY8" s="1434"/>
      <c r="DZ8" s="1434"/>
      <c r="EA8" s="1434"/>
      <c r="EB8" s="1434"/>
      <c r="EC8" s="1434" t="str">
        <f>MID(SUVAHAVUJ!AF177,10,1)</f>
        <v>9</v>
      </c>
      <c r="ED8" s="1434"/>
      <c r="EE8" s="1434"/>
      <c r="EF8" s="1434"/>
      <c r="EG8" s="1434"/>
      <c r="EH8" s="1301" t="str">
        <f>MID(SUVAHAVUJ!AF177,11,1)</f>
        <v>7</v>
      </c>
      <c r="EI8" s="1301"/>
      <c r="EJ8" s="1301"/>
      <c r="EK8" s="1301"/>
      <c r="EL8" s="1301"/>
      <c r="EM8" s="1304"/>
      <c r="EN8" s="486"/>
      <c r="EO8" s="487"/>
      <c r="EP8" s="1301" t="str">
        <f>MID(SUVAHAVUJ!AG177,1,1)</f>
        <v xml:space="preserve"> </v>
      </c>
      <c r="EQ8" s="1301"/>
      <c r="ER8" s="1301"/>
      <c r="ES8" s="1301"/>
      <c r="ET8" s="1301"/>
      <c r="EU8" s="1301"/>
      <c r="EV8" s="1301" t="str">
        <f>MID(SUVAHAVUJ!AG177,2,1)</f>
        <v xml:space="preserve"> </v>
      </c>
      <c r="EW8" s="1301"/>
      <c r="EX8" s="1301"/>
      <c r="EY8" s="1301"/>
      <c r="EZ8" s="1301"/>
      <c r="FA8" s="1301" t="str">
        <f>MID(SUVAHAVUJ!AG177,3,1)</f>
        <v xml:space="preserve"> </v>
      </c>
      <c r="FB8" s="1301"/>
      <c r="FC8" s="1301"/>
      <c r="FD8" s="1301"/>
      <c r="FE8" s="1301"/>
      <c r="FF8" s="1301"/>
      <c r="FG8" s="1301" t="str">
        <f>MID(SUVAHAVUJ!AG177,4,1)</f>
        <v xml:space="preserve"> </v>
      </c>
      <c r="FH8" s="1301"/>
      <c r="FI8" s="1301"/>
      <c r="FJ8" s="1301"/>
      <c r="FK8" s="1301"/>
      <c r="FL8" s="1302" t="str">
        <f>MID(SUVAHAVUJ!AG177,5,1)</f>
        <v xml:space="preserve"> </v>
      </c>
      <c r="FM8" s="1302"/>
      <c r="FN8" s="1302"/>
      <c r="FO8" s="1302"/>
      <c r="FP8" s="1302"/>
      <c r="FQ8" s="1302"/>
      <c r="FR8" s="1302" t="str">
        <f>MID(SUVAHAVUJ!AG177,6,1)</f>
        <v xml:space="preserve"> </v>
      </c>
      <c r="FS8" s="1302"/>
      <c r="FT8" s="1302"/>
      <c r="FU8" s="1302"/>
      <c r="FV8" s="1302"/>
      <c r="FW8" s="1432" t="str">
        <f>MID(SUVAHAVUJ!AG177,7,1)</f>
        <v xml:space="preserve"> </v>
      </c>
      <c r="FX8" s="1432"/>
      <c r="FY8" s="1432"/>
      <c r="FZ8" s="1432"/>
      <c r="GA8" s="1432"/>
      <c r="GB8" s="1432"/>
      <c r="GC8" s="1432" t="str">
        <f>MID(SUVAHAVUJ!AG177,8,1)</f>
        <v xml:space="preserve"> </v>
      </c>
      <c r="GD8" s="1432"/>
      <c r="GE8" s="1432"/>
      <c r="GF8" s="1432"/>
      <c r="GG8" s="1432"/>
      <c r="GH8" s="1432" t="str">
        <f>MID(SUVAHAVUJ!AG177,9,1)</f>
        <v xml:space="preserve"> </v>
      </c>
      <c r="GI8" s="1432"/>
      <c r="GJ8" s="1432"/>
      <c r="GK8" s="1432"/>
      <c r="GL8" s="1432"/>
      <c r="GM8" s="1432"/>
      <c r="GN8" s="1432" t="str">
        <f>MID(SUVAHAVUJ!AG177,10,1)</f>
        <v xml:space="preserve"> </v>
      </c>
      <c r="GO8" s="1432"/>
      <c r="GP8" s="1432"/>
      <c r="GQ8" s="1432"/>
      <c r="GR8" s="1432"/>
      <c r="GS8" s="1432" t="str">
        <f>MID(SUVAHAVUJ!AG177,11,1)</f>
        <v>0</v>
      </c>
      <c r="GT8" s="1432"/>
      <c r="GU8" s="1432"/>
      <c r="GV8" s="1432"/>
      <c r="GW8" s="1433"/>
    </row>
    <row r="9" spans="2:205" ht="24.6" customHeight="1" x14ac:dyDescent="0.2">
      <c r="B9" s="1501" t="s">
        <v>2875</v>
      </c>
      <c r="C9" s="1502"/>
      <c r="D9" s="1502"/>
      <c r="E9" s="1502"/>
      <c r="F9" s="1502"/>
      <c r="G9" s="1502"/>
      <c r="H9" s="1502"/>
      <c r="I9" s="1502"/>
      <c r="J9" s="1502"/>
      <c r="K9" s="1503"/>
      <c r="L9" s="1488" t="s">
        <v>3345</v>
      </c>
      <c r="M9" s="1489"/>
      <c r="N9" s="1489"/>
      <c r="O9" s="1489"/>
      <c r="P9" s="1489"/>
      <c r="Q9" s="1489"/>
      <c r="R9" s="1489"/>
      <c r="S9" s="1489"/>
      <c r="T9" s="1489"/>
      <c r="U9" s="1489"/>
      <c r="V9" s="1489"/>
      <c r="W9" s="1489"/>
      <c r="X9" s="1489"/>
      <c r="Y9" s="1489"/>
      <c r="Z9" s="1489"/>
      <c r="AA9" s="1489"/>
      <c r="AB9" s="1489"/>
      <c r="AC9" s="1489"/>
      <c r="AD9" s="1489"/>
      <c r="AE9" s="1489"/>
      <c r="AF9" s="1489"/>
      <c r="AG9" s="1489"/>
      <c r="AH9" s="1489"/>
      <c r="AI9" s="1489"/>
      <c r="AJ9" s="1489"/>
      <c r="AK9" s="1489"/>
      <c r="AL9" s="1489"/>
      <c r="AM9" s="1489"/>
      <c r="AN9" s="1489"/>
      <c r="AO9" s="1489"/>
      <c r="AP9" s="1489"/>
      <c r="AQ9" s="1489"/>
      <c r="AR9" s="1489"/>
      <c r="AS9" s="1489"/>
      <c r="AT9" s="1489"/>
      <c r="AU9" s="1489"/>
      <c r="AV9" s="1489"/>
      <c r="AW9" s="1489"/>
      <c r="AX9" s="1489"/>
      <c r="AY9" s="1489"/>
      <c r="AZ9" s="1489"/>
      <c r="BA9" s="1489"/>
      <c r="BB9" s="1489"/>
      <c r="BC9" s="1489"/>
      <c r="BD9" s="1489"/>
      <c r="BE9" s="1489"/>
      <c r="BF9" s="1489"/>
      <c r="BG9" s="1489"/>
      <c r="BH9" s="1489"/>
      <c r="BI9" s="1489"/>
      <c r="BJ9" s="1489"/>
      <c r="BK9" s="1489"/>
      <c r="BL9" s="1489"/>
      <c r="BM9" s="1489"/>
      <c r="BN9" s="1489"/>
      <c r="BO9" s="1489"/>
      <c r="BP9" s="1489"/>
      <c r="BQ9" s="1489"/>
      <c r="BR9" s="1489"/>
      <c r="BS9" s="1489"/>
      <c r="BT9" s="1489"/>
      <c r="BU9" s="1489"/>
      <c r="BV9" s="1489"/>
      <c r="BW9" s="1466" t="s">
        <v>2180</v>
      </c>
      <c r="BX9" s="1467"/>
      <c r="BY9" s="1467"/>
      <c r="BZ9" s="1467"/>
      <c r="CA9" s="1467"/>
      <c r="CB9" s="1467"/>
      <c r="CC9" s="1467"/>
      <c r="CD9" s="1468"/>
      <c r="CE9" s="1301" t="str">
        <f>MID(SUVAHAVUJ!AF178,1,1)</f>
        <v xml:space="preserve"> </v>
      </c>
      <c r="CF9" s="1301"/>
      <c r="CG9" s="1301"/>
      <c r="CH9" s="1301"/>
      <c r="CI9" s="1301"/>
      <c r="CJ9" s="1301" t="str">
        <f>MID(SUVAHAVUJ!AF178,2,1)</f>
        <v xml:space="preserve"> </v>
      </c>
      <c r="CK9" s="1301"/>
      <c r="CL9" s="1301"/>
      <c r="CM9" s="1301"/>
      <c r="CN9" s="1301"/>
      <c r="CO9" s="1301"/>
      <c r="CP9" s="1301" t="str">
        <f>MID(SUVAHAVUJ!AF178,3,1)</f>
        <v xml:space="preserve"> </v>
      </c>
      <c r="CQ9" s="1301"/>
      <c r="CR9" s="1301"/>
      <c r="CS9" s="1301"/>
      <c r="CT9" s="1301"/>
      <c r="CU9" s="1301" t="str">
        <f>MID(SUVAHAVUJ!AF178,4,1)</f>
        <v xml:space="preserve"> </v>
      </c>
      <c r="CV9" s="1301"/>
      <c r="CW9" s="1301"/>
      <c r="CX9" s="1301"/>
      <c r="CY9" s="1301"/>
      <c r="CZ9" s="1301"/>
      <c r="DA9" s="1301" t="str">
        <f>MID(SUVAHAVUJ!AF178,5,1)</f>
        <v xml:space="preserve"> </v>
      </c>
      <c r="DB9" s="1301"/>
      <c r="DC9" s="1301"/>
      <c r="DD9" s="1301"/>
      <c r="DE9" s="1301"/>
      <c r="DF9" s="1301" t="str">
        <f>MID(SUVAHAVUJ!AF178,6,1)</f>
        <v xml:space="preserve"> </v>
      </c>
      <c r="DG9" s="1301"/>
      <c r="DH9" s="1301"/>
      <c r="DI9" s="1301"/>
      <c r="DJ9" s="1301"/>
      <c r="DK9" s="1301"/>
      <c r="DL9" s="1301" t="str">
        <f>MID(SUVAHAVUJ!AF178,7,1)</f>
        <v xml:space="preserve"> </v>
      </c>
      <c r="DM9" s="1301"/>
      <c r="DN9" s="1301"/>
      <c r="DO9" s="1301"/>
      <c r="DP9" s="1301"/>
      <c r="DQ9" s="1301"/>
      <c r="DR9" s="1301" t="str">
        <f>MID(SUVAHAVUJ!AF178,8,1)</f>
        <v xml:space="preserve"> </v>
      </c>
      <c r="DS9" s="1301"/>
      <c r="DT9" s="1301"/>
      <c r="DU9" s="1301"/>
      <c r="DV9" s="1301"/>
      <c r="DW9" s="1434" t="str">
        <f>MID(SUVAHAVUJ!AF178,9,1)</f>
        <v xml:space="preserve"> </v>
      </c>
      <c r="DX9" s="1434"/>
      <c r="DY9" s="1434"/>
      <c r="DZ9" s="1434"/>
      <c r="EA9" s="1434"/>
      <c r="EB9" s="1434"/>
      <c r="EC9" s="1434" t="str">
        <f>MID(SUVAHAVUJ!AF178,10,1)</f>
        <v xml:space="preserve"> </v>
      </c>
      <c r="ED9" s="1434"/>
      <c r="EE9" s="1434"/>
      <c r="EF9" s="1434"/>
      <c r="EG9" s="1434"/>
      <c r="EH9" s="1301" t="str">
        <f>MID(SUVAHAVUJ!AF178,11,1)</f>
        <v>0</v>
      </c>
      <c r="EI9" s="1301"/>
      <c r="EJ9" s="1301"/>
      <c r="EK9" s="1301"/>
      <c r="EL9" s="1301"/>
      <c r="EM9" s="1304"/>
      <c r="EN9" s="486"/>
      <c r="EO9" s="487"/>
      <c r="EP9" s="1301" t="str">
        <f>MID(SUVAHAVUJ!AG178,1,1)</f>
        <v xml:space="preserve"> </v>
      </c>
      <c r="EQ9" s="1301"/>
      <c r="ER9" s="1301"/>
      <c r="ES9" s="1301"/>
      <c r="ET9" s="1301"/>
      <c r="EU9" s="1301"/>
      <c r="EV9" s="1301" t="str">
        <f>MID(SUVAHAVUJ!AG178,2,1)</f>
        <v xml:space="preserve"> </v>
      </c>
      <c r="EW9" s="1301"/>
      <c r="EX9" s="1301"/>
      <c r="EY9" s="1301"/>
      <c r="EZ9" s="1301"/>
      <c r="FA9" s="1301" t="str">
        <f>MID(SUVAHAVUJ!AG178,3,1)</f>
        <v xml:space="preserve"> </v>
      </c>
      <c r="FB9" s="1301"/>
      <c r="FC9" s="1301"/>
      <c r="FD9" s="1301"/>
      <c r="FE9" s="1301"/>
      <c r="FF9" s="1301"/>
      <c r="FG9" s="1301" t="str">
        <f>MID(SUVAHAVUJ!AG178,4,1)</f>
        <v xml:space="preserve"> </v>
      </c>
      <c r="FH9" s="1301"/>
      <c r="FI9" s="1301"/>
      <c r="FJ9" s="1301"/>
      <c r="FK9" s="1301"/>
      <c r="FL9" s="1302" t="str">
        <f>MID(SUVAHAVUJ!AG178,5,1)</f>
        <v xml:space="preserve"> </v>
      </c>
      <c r="FM9" s="1302"/>
      <c r="FN9" s="1302"/>
      <c r="FO9" s="1302"/>
      <c r="FP9" s="1302"/>
      <c r="FQ9" s="1302"/>
      <c r="FR9" s="1302" t="str">
        <f>MID(SUVAHAVUJ!AG178,6,1)</f>
        <v xml:space="preserve"> </v>
      </c>
      <c r="FS9" s="1302"/>
      <c r="FT9" s="1302"/>
      <c r="FU9" s="1302"/>
      <c r="FV9" s="1302"/>
      <c r="FW9" s="1432" t="str">
        <f>MID(SUVAHAVUJ!AG178,7,1)</f>
        <v xml:space="preserve"> </v>
      </c>
      <c r="FX9" s="1432"/>
      <c r="FY9" s="1432"/>
      <c r="FZ9" s="1432"/>
      <c r="GA9" s="1432"/>
      <c r="GB9" s="1432"/>
      <c r="GC9" s="1432" t="str">
        <f>MID(SUVAHAVUJ!AG178,8,1)</f>
        <v xml:space="preserve"> </v>
      </c>
      <c r="GD9" s="1432"/>
      <c r="GE9" s="1432"/>
      <c r="GF9" s="1432"/>
      <c r="GG9" s="1432"/>
      <c r="GH9" s="1432" t="str">
        <f>MID(SUVAHAVUJ!AG178,9,1)</f>
        <v xml:space="preserve"> </v>
      </c>
      <c r="GI9" s="1432"/>
      <c r="GJ9" s="1432"/>
      <c r="GK9" s="1432"/>
      <c r="GL9" s="1432"/>
      <c r="GM9" s="1432"/>
      <c r="GN9" s="1432" t="str">
        <f>MID(SUVAHAVUJ!AG178,10,1)</f>
        <v xml:space="preserve"> </v>
      </c>
      <c r="GO9" s="1432"/>
      <c r="GP9" s="1432"/>
      <c r="GQ9" s="1432"/>
      <c r="GR9" s="1432"/>
      <c r="GS9" s="1432" t="str">
        <f>MID(SUVAHAVUJ!AG178,11,1)</f>
        <v>0</v>
      </c>
      <c r="GT9" s="1432"/>
      <c r="GU9" s="1432"/>
      <c r="GV9" s="1432"/>
      <c r="GW9" s="1433"/>
    </row>
    <row r="10" spans="2:205" ht="24.6" customHeight="1" x14ac:dyDescent="0.2">
      <c r="B10" s="1501" t="s">
        <v>2878</v>
      </c>
      <c r="C10" s="1502"/>
      <c r="D10" s="1502"/>
      <c r="E10" s="1502"/>
      <c r="F10" s="1502"/>
      <c r="G10" s="1502"/>
      <c r="H10" s="1502"/>
      <c r="I10" s="1502"/>
      <c r="J10" s="1502"/>
      <c r="K10" s="1503"/>
      <c r="L10" s="1488" t="s">
        <v>3346</v>
      </c>
      <c r="M10" s="1489"/>
      <c r="N10" s="1489"/>
      <c r="O10" s="1489"/>
      <c r="P10" s="1489"/>
      <c r="Q10" s="1489"/>
      <c r="R10" s="1489"/>
      <c r="S10" s="1489"/>
      <c r="T10" s="1489"/>
      <c r="U10" s="1489"/>
      <c r="V10" s="1489"/>
      <c r="W10" s="1489"/>
      <c r="X10" s="1489"/>
      <c r="Y10" s="1489"/>
      <c r="Z10" s="1489"/>
      <c r="AA10" s="1489"/>
      <c r="AB10" s="1489"/>
      <c r="AC10" s="1489"/>
      <c r="AD10" s="1489"/>
      <c r="AE10" s="1489"/>
      <c r="AF10" s="1489"/>
      <c r="AG10" s="1489"/>
      <c r="AH10" s="1489"/>
      <c r="AI10" s="1489"/>
      <c r="AJ10" s="1489"/>
      <c r="AK10" s="1489"/>
      <c r="AL10" s="1489"/>
      <c r="AM10" s="1489"/>
      <c r="AN10" s="1489"/>
      <c r="AO10" s="1489"/>
      <c r="AP10" s="1489"/>
      <c r="AQ10" s="1489"/>
      <c r="AR10" s="1489"/>
      <c r="AS10" s="1489"/>
      <c r="AT10" s="1489"/>
      <c r="AU10" s="1489"/>
      <c r="AV10" s="1489"/>
      <c r="AW10" s="1489"/>
      <c r="AX10" s="1489"/>
      <c r="AY10" s="1489"/>
      <c r="AZ10" s="1489"/>
      <c r="BA10" s="1489"/>
      <c r="BB10" s="1489"/>
      <c r="BC10" s="1489"/>
      <c r="BD10" s="1489"/>
      <c r="BE10" s="1489"/>
      <c r="BF10" s="1489"/>
      <c r="BG10" s="1489"/>
      <c r="BH10" s="1489"/>
      <c r="BI10" s="1489"/>
      <c r="BJ10" s="1489"/>
      <c r="BK10" s="1489"/>
      <c r="BL10" s="1489"/>
      <c r="BM10" s="1489"/>
      <c r="BN10" s="1489"/>
      <c r="BO10" s="1489"/>
      <c r="BP10" s="1489"/>
      <c r="BQ10" s="1489"/>
      <c r="BR10" s="1489"/>
      <c r="BS10" s="1489"/>
      <c r="BT10" s="1489"/>
      <c r="BU10" s="1489"/>
      <c r="BV10" s="1489"/>
      <c r="BW10" s="1466" t="s">
        <v>912</v>
      </c>
      <c r="BX10" s="1467"/>
      <c r="BY10" s="1467"/>
      <c r="BZ10" s="1467"/>
      <c r="CA10" s="1467"/>
      <c r="CB10" s="1467"/>
      <c r="CC10" s="1467"/>
      <c r="CD10" s="1468"/>
      <c r="CE10" s="1301" t="str">
        <f>MID(SUVAHAVUJ!AF179,1,1)</f>
        <v xml:space="preserve"> </v>
      </c>
      <c r="CF10" s="1301"/>
      <c r="CG10" s="1301"/>
      <c r="CH10" s="1301"/>
      <c r="CI10" s="1301"/>
      <c r="CJ10" s="1301" t="str">
        <f>MID(SUVAHAVUJ!AF179,2,1)</f>
        <v xml:space="preserve"> </v>
      </c>
      <c r="CK10" s="1301"/>
      <c r="CL10" s="1301"/>
      <c r="CM10" s="1301"/>
      <c r="CN10" s="1301"/>
      <c r="CO10" s="1301"/>
      <c r="CP10" s="1301" t="str">
        <f>MID(SUVAHAVUJ!AF179,3,1)</f>
        <v xml:space="preserve"> </v>
      </c>
      <c r="CQ10" s="1301"/>
      <c r="CR10" s="1301"/>
      <c r="CS10" s="1301"/>
      <c r="CT10" s="1301"/>
      <c r="CU10" s="1301" t="str">
        <f>MID(SUVAHAVUJ!AF179,4,1)</f>
        <v xml:space="preserve"> </v>
      </c>
      <c r="CV10" s="1301"/>
      <c r="CW10" s="1301"/>
      <c r="CX10" s="1301"/>
      <c r="CY10" s="1301"/>
      <c r="CZ10" s="1301"/>
      <c r="DA10" s="1301" t="str">
        <f>MID(SUVAHAVUJ!AF179,5,1)</f>
        <v xml:space="preserve"> </v>
      </c>
      <c r="DB10" s="1301"/>
      <c r="DC10" s="1301"/>
      <c r="DD10" s="1301"/>
      <c r="DE10" s="1301"/>
      <c r="DF10" s="1301" t="str">
        <f>MID(SUVAHAVUJ!AF179,6,1)</f>
        <v xml:space="preserve"> </v>
      </c>
      <c r="DG10" s="1301"/>
      <c r="DH10" s="1301"/>
      <c r="DI10" s="1301"/>
      <c r="DJ10" s="1301"/>
      <c r="DK10" s="1301"/>
      <c r="DL10" s="1301" t="str">
        <f>MID(SUVAHAVUJ!AF179,7,1)</f>
        <v>4</v>
      </c>
      <c r="DM10" s="1301"/>
      <c r="DN10" s="1301"/>
      <c r="DO10" s="1301"/>
      <c r="DP10" s="1301"/>
      <c r="DQ10" s="1301"/>
      <c r="DR10" s="1301" t="str">
        <f>MID(SUVAHAVUJ!AF179,8,1)</f>
        <v>5</v>
      </c>
      <c r="DS10" s="1301"/>
      <c r="DT10" s="1301"/>
      <c r="DU10" s="1301"/>
      <c r="DV10" s="1301"/>
      <c r="DW10" s="1434" t="str">
        <f>MID(SUVAHAVUJ!AF179,9,1)</f>
        <v>3</v>
      </c>
      <c r="DX10" s="1434"/>
      <c r="DY10" s="1434"/>
      <c r="DZ10" s="1434"/>
      <c r="EA10" s="1434"/>
      <c r="EB10" s="1434"/>
      <c r="EC10" s="1434" t="str">
        <f>MID(SUVAHAVUJ!AF179,10,1)</f>
        <v>4</v>
      </c>
      <c r="ED10" s="1434"/>
      <c r="EE10" s="1434"/>
      <c r="EF10" s="1434"/>
      <c r="EG10" s="1434"/>
      <c r="EH10" s="1301" t="str">
        <f>MID(SUVAHAVUJ!AF179,11,1)</f>
        <v>3</v>
      </c>
      <c r="EI10" s="1301"/>
      <c r="EJ10" s="1301"/>
      <c r="EK10" s="1301"/>
      <c r="EL10" s="1301"/>
      <c r="EM10" s="1304"/>
      <c r="EN10" s="486"/>
      <c r="EO10" s="487"/>
      <c r="EP10" s="1301" t="str">
        <f>MID(SUVAHAVUJ!AG179,1,1)</f>
        <v xml:space="preserve"> </v>
      </c>
      <c r="EQ10" s="1301"/>
      <c r="ER10" s="1301"/>
      <c r="ES10" s="1301"/>
      <c r="ET10" s="1301"/>
      <c r="EU10" s="1301"/>
      <c r="EV10" s="1301" t="str">
        <f>MID(SUVAHAVUJ!AG179,2,1)</f>
        <v xml:space="preserve"> </v>
      </c>
      <c r="EW10" s="1301"/>
      <c r="EX10" s="1301"/>
      <c r="EY10" s="1301"/>
      <c r="EZ10" s="1301"/>
      <c r="FA10" s="1301" t="str">
        <f>MID(SUVAHAVUJ!AG179,3,1)</f>
        <v xml:space="preserve"> </v>
      </c>
      <c r="FB10" s="1301"/>
      <c r="FC10" s="1301"/>
      <c r="FD10" s="1301"/>
      <c r="FE10" s="1301"/>
      <c r="FF10" s="1301"/>
      <c r="FG10" s="1301" t="str">
        <f>MID(SUVAHAVUJ!AG179,4,1)</f>
        <v xml:space="preserve"> </v>
      </c>
      <c r="FH10" s="1301"/>
      <c r="FI10" s="1301"/>
      <c r="FJ10" s="1301"/>
      <c r="FK10" s="1301"/>
      <c r="FL10" s="1302" t="str">
        <f>MID(SUVAHAVUJ!AG179,5,1)</f>
        <v xml:space="preserve"> </v>
      </c>
      <c r="FM10" s="1302"/>
      <c r="FN10" s="1302"/>
      <c r="FO10" s="1302"/>
      <c r="FP10" s="1302"/>
      <c r="FQ10" s="1302"/>
      <c r="FR10" s="1302" t="str">
        <f>MID(SUVAHAVUJ!AG179,6,1)</f>
        <v xml:space="preserve"> </v>
      </c>
      <c r="FS10" s="1302"/>
      <c r="FT10" s="1302"/>
      <c r="FU10" s="1302"/>
      <c r="FV10" s="1302"/>
      <c r="FW10" s="1432" t="str">
        <f>MID(SUVAHAVUJ!AG179,7,1)</f>
        <v xml:space="preserve"> </v>
      </c>
      <c r="FX10" s="1432"/>
      <c r="FY10" s="1432"/>
      <c r="FZ10" s="1432"/>
      <c r="GA10" s="1432"/>
      <c r="GB10" s="1432"/>
      <c r="GC10" s="1432" t="str">
        <f>MID(SUVAHAVUJ!AG179,8,1)</f>
        <v xml:space="preserve"> </v>
      </c>
      <c r="GD10" s="1432"/>
      <c r="GE10" s="1432"/>
      <c r="GF10" s="1432"/>
      <c r="GG10" s="1432"/>
      <c r="GH10" s="1432" t="str">
        <f>MID(SUVAHAVUJ!AG179,9,1)</f>
        <v xml:space="preserve"> </v>
      </c>
      <c r="GI10" s="1432"/>
      <c r="GJ10" s="1432"/>
      <c r="GK10" s="1432"/>
      <c r="GL10" s="1432"/>
      <c r="GM10" s="1432"/>
      <c r="GN10" s="1432" t="str">
        <f>MID(SUVAHAVUJ!AG179,10,1)</f>
        <v xml:space="preserve"> </v>
      </c>
      <c r="GO10" s="1432"/>
      <c r="GP10" s="1432"/>
      <c r="GQ10" s="1432"/>
      <c r="GR10" s="1432"/>
      <c r="GS10" s="1432" t="str">
        <f>MID(SUVAHAVUJ!AG179,11,1)</f>
        <v>0</v>
      </c>
      <c r="GT10" s="1432"/>
      <c r="GU10" s="1432"/>
      <c r="GV10" s="1432"/>
      <c r="GW10" s="1433"/>
    </row>
    <row r="11" spans="2:205" ht="24.6" customHeight="1" x14ac:dyDescent="0.2">
      <c r="B11" s="1501" t="s">
        <v>2882</v>
      </c>
      <c r="C11" s="1502"/>
      <c r="D11" s="1502"/>
      <c r="E11" s="1502"/>
      <c r="F11" s="1502"/>
      <c r="G11" s="1502"/>
      <c r="H11" s="1502"/>
      <c r="I11" s="1502"/>
      <c r="J11" s="1502"/>
      <c r="K11" s="1503"/>
      <c r="L11" s="1488" t="s">
        <v>3347</v>
      </c>
      <c r="M11" s="1489"/>
      <c r="N11" s="1489"/>
      <c r="O11" s="1489"/>
      <c r="P11" s="1489"/>
      <c r="Q11" s="1489"/>
      <c r="R11" s="1489"/>
      <c r="S11" s="1489"/>
      <c r="T11" s="1489"/>
      <c r="U11" s="1489"/>
      <c r="V11" s="1489"/>
      <c r="W11" s="1489"/>
      <c r="X11" s="1489"/>
      <c r="Y11" s="1489"/>
      <c r="Z11" s="1489"/>
      <c r="AA11" s="1489"/>
      <c r="AB11" s="1489"/>
      <c r="AC11" s="1489"/>
      <c r="AD11" s="1489"/>
      <c r="AE11" s="1489"/>
      <c r="AF11" s="1489"/>
      <c r="AG11" s="1489"/>
      <c r="AH11" s="1489"/>
      <c r="AI11" s="1489"/>
      <c r="AJ11" s="1489"/>
      <c r="AK11" s="1489"/>
      <c r="AL11" s="1489"/>
      <c r="AM11" s="1489"/>
      <c r="AN11" s="1489"/>
      <c r="AO11" s="1489"/>
      <c r="AP11" s="1489"/>
      <c r="AQ11" s="1489"/>
      <c r="AR11" s="1489"/>
      <c r="AS11" s="1489"/>
      <c r="AT11" s="1489"/>
      <c r="AU11" s="1489"/>
      <c r="AV11" s="1489"/>
      <c r="AW11" s="1489"/>
      <c r="AX11" s="1489"/>
      <c r="AY11" s="1489"/>
      <c r="AZ11" s="1489"/>
      <c r="BA11" s="1489"/>
      <c r="BB11" s="1489"/>
      <c r="BC11" s="1489"/>
      <c r="BD11" s="1489"/>
      <c r="BE11" s="1489"/>
      <c r="BF11" s="1489"/>
      <c r="BG11" s="1489"/>
      <c r="BH11" s="1489"/>
      <c r="BI11" s="1489"/>
      <c r="BJ11" s="1489"/>
      <c r="BK11" s="1489"/>
      <c r="BL11" s="1489"/>
      <c r="BM11" s="1489"/>
      <c r="BN11" s="1489"/>
      <c r="BO11" s="1489"/>
      <c r="BP11" s="1489"/>
      <c r="BQ11" s="1489"/>
      <c r="BR11" s="1489"/>
      <c r="BS11" s="1489"/>
      <c r="BT11" s="1489"/>
      <c r="BU11" s="1489"/>
      <c r="BV11" s="1489"/>
      <c r="BW11" s="1466" t="s">
        <v>901</v>
      </c>
      <c r="BX11" s="1467"/>
      <c r="BY11" s="1467"/>
      <c r="BZ11" s="1467"/>
      <c r="CA11" s="1467"/>
      <c r="CB11" s="1467"/>
      <c r="CC11" s="1467"/>
      <c r="CD11" s="1468"/>
      <c r="CE11" s="1301" t="str">
        <f>MID(SUVAHAVUJ!AF180,1,1)</f>
        <v xml:space="preserve"> </v>
      </c>
      <c r="CF11" s="1301"/>
      <c r="CG11" s="1301"/>
      <c r="CH11" s="1301"/>
      <c r="CI11" s="1301"/>
      <c r="CJ11" s="1301" t="str">
        <f>MID(SUVAHAVUJ!AF180,2,1)</f>
        <v xml:space="preserve"> </v>
      </c>
      <c r="CK11" s="1301"/>
      <c r="CL11" s="1301"/>
      <c r="CM11" s="1301"/>
      <c r="CN11" s="1301"/>
      <c r="CO11" s="1301"/>
      <c r="CP11" s="1301" t="str">
        <f>MID(SUVAHAVUJ!AF180,3,1)</f>
        <v xml:space="preserve"> </v>
      </c>
      <c r="CQ11" s="1301"/>
      <c r="CR11" s="1301"/>
      <c r="CS11" s="1301"/>
      <c r="CT11" s="1301"/>
      <c r="CU11" s="1301" t="str">
        <f>MID(SUVAHAVUJ!AF180,4,1)</f>
        <v xml:space="preserve"> </v>
      </c>
      <c r="CV11" s="1301"/>
      <c r="CW11" s="1301"/>
      <c r="CX11" s="1301"/>
      <c r="CY11" s="1301"/>
      <c r="CZ11" s="1301"/>
      <c r="DA11" s="1301" t="str">
        <f>MID(SUVAHAVUJ!AF180,5,1)</f>
        <v xml:space="preserve"> </v>
      </c>
      <c r="DB11" s="1301"/>
      <c r="DC11" s="1301"/>
      <c r="DD11" s="1301"/>
      <c r="DE11" s="1301"/>
      <c r="DF11" s="1301" t="str">
        <f>MID(SUVAHAVUJ!AF180,6,1)</f>
        <v xml:space="preserve"> </v>
      </c>
      <c r="DG11" s="1301"/>
      <c r="DH11" s="1301"/>
      <c r="DI11" s="1301"/>
      <c r="DJ11" s="1301"/>
      <c r="DK11" s="1301"/>
      <c r="DL11" s="1301" t="str">
        <f>MID(SUVAHAVUJ!AF180,7,1)</f>
        <v>4</v>
      </c>
      <c r="DM11" s="1301"/>
      <c r="DN11" s="1301"/>
      <c r="DO11" s="1301"/>
      <c r="DP11" s="1301"/>
      <c r="DQ11" s="1301"/>
      <c r="DR11" s="1301" t="str">
        <f>MID(SUVAHAVUJ!AF180,8,1)</f>
        <v>5</v>
      </c>
      <c r="DS11" s="1301"/>
      <c r="DT11" s="1301"/>
      <c r="DU11" s="1301"/>
      <c r="DV11" s="1301"/>
      <c r="DW11" s="1434" t="str">
        <f>MID(SUVAHAVUJ!AF180,9,1)</f>
        <v>3</v>
      </c>
      <c r="DX11" s="1434"/>
      <c r="DY11" s="1434"/>
      <c r="DZ11" s="1434"/>
      <c r="EA11" s="1434"/>
      <c r="EB11" s="1434"/>
      <c r="EC11" s="1434" t="str">
        <f>MID(SUVAHAVUJ!AF180,10,1)</f>
        <v>4</v>
      </c>
      <c r="ED11" s="1434"/>
      <c r="EE11" s="1434"/>
      <c r="EF11" s="1434"/>
      <c r="EG11" s="1434"/>
      <c r="EH11" s="1301" t="str">
        <f>MID(SUVAHAVUJ!AF180,11,1)</f>
        <v>3</v>
      </c>
      <c r="EI11" s="1301"/>
      <c r="EJ11" s="1301"/>
      <c r="EK11" s="1301"/>
      <c r="EL11" s="1301"/>
      <c r="EM11" s="1304"/>
      <c r="EN11" s="486"/>
      <c r="EO11" s="487"/>
      <c r="EP11" s="1301" t="str">
        <f>MID(SUVAHAVUJ!AG180,1,1)</f>
        <v xml:space="preserve"> </v>
      </c>
      <c r="EQ11" s="1301"/>
      <c r="ER11" s="1301"/>
      <c r="ES11" s="1301"/>
      <c r="ET11" s="1301"/>
      <c r="EU11" s="1301"/>
      <c r="EV11" s="1301" t="str">
        <f>MID(SUVAHAVUJ!AG180,2,1)</f>
        <v xml:space="preserve"> </v>
      </c>
      <c r="EW11" s="1301"/>
      <c r="EX11" s="1301"/>
      <c r="EY11" s="1301"/>
      <c r="EZ11" s="1301"/>
      <c r="FA11" s="1301" t="str">
        <f>MID(SUVAHAVUJ!AG180,3,1)</f>
        <v xml:space="preserve"> </v>
      </c>
      <c r="FB11" s="1301"/>
      <c r="FC11" s="1301"/>
      <c r="FD11" s="1301"/>
      <c r="FE11" s="1301"/>
      <c r="FF11" s="1301"/>
      <c r="FG11" s="1301" t="str">
        <f>MID(SUVAHAVUJ!AG180,4,1)</f>
        <v xml:space="preserve"> </v>
      </c>
      <c r="FH11" s="1301"/>
      <c r="FI11" s="1301"/>
      <c r="FJ11" s="1301"/>
      <c r="FK11" s="1301"/>
      <c r="FL11" s="1302" t="str">
        <f>MID(SUVAHAVUJ!AG180,5,1)</f>
        <v xml:space="preserve"> </v>
      </c>
      <c r="FM11" s="1302"/>
      <c r="FN11" s="1302"/>
      <c r="FO11" s="1302"/>
      <c r="FP11" s="1302"/>
      <c r="FQ11" s="1302"/>
      <c r="FR11" s="1302" t="str">
        <f>MID(SUVAHAVUJ!AG180,6,1)</f>
        <v xml:space="preserve"> </v>
      </c>
      <c r="FS11" s="1302"/>
      <c r="FT11" s="1302"/>
      <c r="FU11" s="1302"/>
      <c r="FV11" s="1302"/>
      <c r="FW11" s="1432" t="str">
        <f>MID(SUVAHAVUJ!AG180,7,1)</f>
        <v xml:space="preserve"> </v>
      </c>
      <c r="FX11" s="1432"/>
      <c r="FY11" s="1432"/>
      <c r="FZ11" s="1432"/>
      <c r="GA11" s="1432"/>
      <c r="GB11" s="1432"/>
      <c r="GC11" s="1432" t="str">
        <f>MID(SUVAHAVUJ!AG180,8,1)</f>
        <v xml:space="preserve"> </v>
      </c>
      <c r="GD11" s="1432"/>
      <c r="GE11" s="1432"/>
      <c r="GF11" s="1432"/>
      <c r="GG11" s="1432"/>
      <c r="GH11" s="1432" t="str">
        <f>MID(SUVAHAVUJ!AG180,9,1)</f>
        <v xml:space="preserve"> </v>
      </c>
      <c r="GI11" s="1432"/>
      <c r="GJ11" s="1432"/>
      <c r="GK11" s="1432"/>
      <c r="GL11" s="1432"/>
      <c r="GM11" s="1432"/>
      <c r="GN11" s="1432" t="str">
        <f>MID(SUVAHAVUJ!AG180,10,1)</f>
        <v xml:space="preserve"> </v>
      </c>
      <c r="GO11" s="1432"/>
      <c r="GP11" s="1432"/>
      <c r="GQ11" s="1432"/>
      <c r="GR11" s="1432"/>
      <c r="GS11" s="1432" t="str">
        <f>MID(SUVAHAVUJ!AG180,11,1)</f>
        <v>0</v>
      </c>
      <c r="GT11" s="1432"/>
      <c r="GU11" s="1432"/>
      <c r="GV11" s="1432"/>
      <c r="GW11" s="1433"/>
    </row>
    <row r="12" spans="2:205" ht="24.6" customHeight="1" x14ac:dyDescent="0.2">
      <c r="B12" s="1501" t="s">
        <v>2369</v>
      </c>
      <c r="C12" s="1502"/>
      <c r="D12" s="1502"/>
      <c r="E12" s="1502"/>
      <c r="F12" s="1502"/>
      <c r="G12" s="1502"/>
      <c r="H12" s="1502"/>
      <c r="I12" s="1502"/>
      <c r="J12" s="1502"/>
      <c r="K12" s="1503"/>
      <c r="L12" s="1488" t="s">
        <v>3348</v>
      </c>
      <c r="M12" s="1489"/>
      <c r="N12" s="1489"/>
      <c r="O12" s="1489"/>
      <c r="P12" s="1489"/>
      <c r="Q12" s="1489"/>
      <c r="R12" s="1489"/>
      <c r="S12" s="1489"/>
      <c r="T12" s="1489"/>
      <c r="U12" s="1489"/>
      <c r="V12" s="1489"/>
      <c r="W12" s="1489"/>
      <c r="X12" s="1489"/>
      <c r="Y12" s="1489"/>
      <c r="Z12" s="1489"/>
      <c r="AA12" s="1489"/>
      <c r="AB12" s="1489"/>
      <c r="AC12" s="1489"/>
      <c r="AD12" s="1489"/>
      <c r="AE12" s="1489"/>
      <c r="AF12" s="1489"/>
      <c r="AG12" s="1489"/>
      <c r="AH12" s="1489"/>
      <c r="AI12" s="1489"/>
      <c r="AJ12" s="1489"/>
      <c r="AK12" s="1489"/>
      <c r="AL12" s="1489"/>
      <c r="AM12" s="1489"/>
      <c r="AN12" s="1489"/>
      <c r="AO12" s="1489"/>
      <c r="AP12" s="1489"/>
      <c r="AQ12" s="1489"/>
      <c r="AR12" s="1489"/>
      <c r="AS12" s="1489"/>
      <c r="AT12" s="1489"/>
      <c r="AU12" s="1489"/>
      <c r="AV12" s="1489"/>
      <c r="AW12" s="1489"/>
      <c r="AX12" s="1489"/>
      <c r="AY12" s="1489"/>
      <c r="AZ12" s="1489"/>
      <c r="BA12" s="1489"/>
      <c r="BB12" s="1489"/>
      <c r="BC12" s="1489"/>
      <c r="BD12" s="1489"/>
      <c r="BE12" s="1489"/>
      <c r="BF12" s="1489"/>
      <c r="BG12" s="1489"/>
      <c r="BH12" s="1489"/>
      <c r="BI12" s="1489"/>
      <c r="BJ12" s="1489"/>
      <c r="BK12" s="1489"/>
      <c r="BL12" s="1489"/>
      <c r="BM12" s="1489"/>
      <c r="BN12" s="1489"/>
      <c r="BO12" s="1489"/>
      <c r="BP12" s="1489"/>
      <c r="BQ12" s="1489"/>
      <c r="BR12" s="1489"/>
      <c r="BS12" s="1489"/>
      <c r="BT12" s="1489"/>
      <c r="BU12" s="1489"/>
      <c r="BV12" s="1489"/>
      <c r="BW12" s="1466" t="s">
        <v>902</v>
      </c>
      <c r="BX12" s="1467"/>
      <c r="BY12" s="1467"/>
      <c r="BZ12" s="1467"/>
      <c r="CA12" s="1467"/>
      <c r="CB12" s="1467"/>
      <c r="CC12" s="1467"/>
      <c r="CD12" s="1468"/>
      <c r="CE12" s="1301" t="str">
        <f>MID(SUVAHAVUJ!AF181,1,1)</f>
        <v xml:space="preserve"> </v>
      </c>
      <c r="CF12" s="1301"/>
      <c r="CG12" s="1301"/>
      <c r="CH12" s="1301"/>
      <c r="CI12" s="1301"/>
      <c r="CJ12" s="1301" t="str">
        <f>MID(SUVAHAVUJ!AF181,2,1)</f>
        <v xml:space="preserve"> </v>
      </c>
      <c r="CK12" s="1301"/>
      <c r="CL12" s="1301"/>
      <c r="CM12" s="1301"/>
      <c r="CN12" s="1301"/>
      <c r="CO12" s="1301"/>
      <c r="CP12" s="1301" t="str">
        <f>MID(SUVAHAVUJ!AF181,3,1)</f>
        <v xml:space="preserve"> </v>
      </c>
      <c r="CQ12" s="1301"/>
      <c r="CR12" s="1301"/>
      <c r="CS12" s="1301"/>
      <c r="CT12" s="1301"/>
      <c r="CU12" s="1301" t="str">
        <f>MID(SUVAHAVUJ!AF181,4,1)</f>
        <v xml:space="preserve"> </v>
      </c>
      <c r="CV12" s="1301"/>
      <c r="CW12" s="1301"/>
      <c r="CX12" s="1301"/>
      <c r="CY12" s="1301"/>
      <c r="CZ12" s="1301"/>
      <c r="DA12" s="1301" t="str">
        <f>MID(SUVAHAVUJ!AF181,5,1)</f>
        <v xml:space="preserve"> </v>
      </c>
      <c r="DB12" s="1301"/>
      <c r="DC12" s="1301"/>
      <c r="DD12" s="1301"/>
      <c r="DE12" s="1301"/>
      <c r="DF12" s="1301" t="str">
        <f>MID(SUVAHAVUJ!AF181,6,1)</f>
        <v xml:space="preserve"> </v>
      </c>
      <c r="DG12" s="1301"/>
      <c r="DH12" s="1301"/>
      <c r="DI12" s="1301"/>
      <c r="DJ12" s="1301"/>
      <c r="DK12" s="1301"/>
      <c r="DL12" s="1301" t="str">
        <f>MID(SUVAHAVUJ!AF181,7,1)</f>
        <v xml:space="preserve"> </v>
      </c>
      <c r="DM12" s="1301"/>
      <c r="DN12" s="1301"/>
      <c r="DO12" s="1301"/>
      <c r="DP12" s="1301"/>
      <c r="DQ12" s="1301"/>
      <c r="DR12" s="1301" t="str">
        <f>MID(SUVAHAVUJ!AF181,8,1)</f>
        <v xml:space="preserve"> </v>
      </c>
      <c r="DS12" s="1301"/>
      <c r="DT12" s="1301"/>
      <c r="DU12" s="1301"/>
      <c r="DV12" s="1301"/>
      <c r="DW12" s="1434" t="str">
        <f>MID(SUVAHAVUJ!AF181,9,1)</f>
        <v xml:space="preserve"> </v>
      </c>
      <c r="DX12" s="1434"/>
      <c r="DY12" s="1434"/>
      <c r="DZ12" s="1434"/>
      <c r="EA12" s="1434"/>
      <c r="EB12" s="1434"/>
      <c r="EC12" s="1434" t="str">
        <f>MID(SUVAHAVUJ!AF181,10,1)</f>
        <v xml:space="preserve"> </v>
      </c>
      <c r="ED12" s="1434"/>
      <c r="EE12" s="1434"/>
      <c r="EF12" s="1434"/>
      <c r="EG12" s="1434"/>
      <c r="EH12" s="1301" t="str">
        <f>MID(SUVAHAVUJ!AF181,11,1)</f>
        <v>0</v>
      </c>
      <c r="EI12" s="1301"/>
      <c r="EJ12" s="1301"/>
      <c r="EK12" s="1301"/>
      <c r="EL12" s="1301"/>
      <c r="EM12" s="1304"/>
      <c r="EN12" s="486"/>
      <c r="EO12" s="487"/>
      <c r="EP12" s="1301" t="str">
        <f>MID(SUVAHAVUJ!AG181,1,1)</f>
        <v xml:space="preserve"> </v>
      </c>
      <c r="EQ12" s="1301"/>
      <c r="ER12" s="1301"/>
      <c r="ES12" s="1301"/>
      <c r="ET12" s="1301"/>
      <c r="EU12" s="1301"/>
      <c r="EV12" s="1301" t="str">
        <f>MID(SUVAHAVUJ!AG181,2,1)</f>
        <v xml:space="preserve"> </v>
      </c>
      <c r="EW12" s="1301"/>
      <c r="EX12" s="1301"/>
      <c r="EY12" s="1301"/>
      <c r="EZ12" s="1301"/>
      <c r="FA12" s="1301" t="str">
        <f>MID(SUVAHAVUJ!AG181,3,1)</f>
        <v xml:space="preserve"> </v>
      </c>
      <c r="FB12" s="1301"/>
      <c r="FC12" s="1301"/>
      <c r="FD12" s="1301"/>
      <c r="FE12" s="1301"/>
      <c r="FF12" s="1301"/>
      <c r="FG12" s="1301" t="str">
        <f>MID(SUVAHAVUJ!AG181,4,1)</f>
        <v xml:space="preserve"> </v>
      </c>
      <c r="FH12" s="1301"/>
      <c r="FI12" s="1301"/>
      <c r="FJ12" s="1301"/>
      <c r="FK12" s="1301"/>
      <c r="FL12" s="1302" t="str">
        <f>MID(SUVAHAVUJ!AG181,5,1)</f>
        <v xml:space="preserve"> </v>
      </c>
      <c r="FM12" s="1302"/>
      <c r="FN12" s="1302"/>
      <c r="FO12" s="1302"/>
      <c r="FP12" s="1302"/>
      <c r="FQ12" s="1302"/>
      <c r="FR12" s="1302" t="str">
        <f>MID(SUVAHAVUJ!AG181,6,1)</f>
        <v xml:space="preserve"> </v>
      </c>
      <c r="FS12" s="1302"/>
      <c r="FT12" s="1302"/>
      <c r="FU12" s="1302"/>
      <c r="FV12" s="1302"/>
      <c r="FW12" s="1432" t="str">
        <f>MID(SUVAHAVUJ!AG181,7,1)</f>
        <v xml:space="preserve"> </v>
      </c>
      <c r="FX12" s="1432"/>
      <c r="FY12" s="1432"/>
      <c r="FZ12" s="1432"/>
      <c r="GA12" s="1432"/>
      <c r="GB12" s="1432"/>
      <c r="GC12" s="1432" t="str">
        <f>MID(SUVAHAVUJ!AG181,8,1)</f>
        <v xml:space="preserve"> </v>
      </c>
      <c r="GD12" s="1432"/>
      <c r="GE12" s="1432"/>
      <c r="GF12" s="1432"/>
      <c r="GG12" s="1432"/>
      <c r="GH12" s="1432" t="str">
        <f>MID(SUVAHAVUJ!AG181,9,1)</f>
        <v xml:space="preserve"> </v>
      </c>
      <c r="GI12" s="1432"/>
      <c r="GJ12" s="1432"/>
      <c r="GK12" s="1432"/>
      <c r="GL12" s="1432"/>
      <c r="GM12" s="1432"/>
      <c r="GN12" s="1432" t="str">
        <f>MID(SUVAHAVUJ!AG181,10,1)</f>
        <v xml:space="preserve"> </v>
      </c>
      <c r="GO12" s="1432"/>
      <c r="GP12" s="1432"/>
      <c r="GQ12" s="1432"/>
      <c r="GR12" s="1432"/>
      <c r="GS12" s="1432" t="str">
        <f>MID(SUVAHAVUJ!AG181,11,1)</f>
        <v>0</v>
      </c>
      <c r="GT12" s="1432"/>
      <c r="GU12" s="1432"/>
      <c r="GV12" s="1432"/>
      <c r="GW12" s="1433"/>
    </row>
    <row r="13" spans="2:205" ht="24.6" customHeight="1" x14ac:dyDescent="0.2">
      <c r="B13" s="1501" t="s">
        <v>2372</v>
      </c>
      <c r="C13" s="1502"/>
      <c r="D13" s="1502"/>
      <c r="E13" s="1502"/>
      <c r="F13" s="1502"/>
      <c r="G13" s="1502"/>
      <c r="H13" s="1502"/>
      <c r="I13" s="1502"/>
      <c r="J13" s="1502"/>
      <c r="K13" s="1503"/>
      <c r="L13" s="1488" t="s">
        <v>3349</v>
      </c>
      <c r="M13" s="1489"/>
      <c r="N13" s="1489"/>
      <c r="O13" s="1489"/>
      <c r="P13" s="1489"/>
      <c r="Q13" s="1489"/>
      <c r="R13" s="1489"/>
      <c r="S13" s="1489"/>
      <c r="T13" s="1489"/>
      <c r="U13" s="1489"/>
      <c r="V13" s="1489"/>
      <c r="W13" s="1489"/>
      <c r="X13" s="1489"/>
      <c r="Y13" s="1489"/>
      <c r="Z13" s="1489"/>
      <c r="AA13" s="1489"/>
      <c r="AB13" s="1489"/>
      <c r="AC13" s="1489"/>
      <c r="AD13" s="1489"/>
      <c r="AE13" s="1489"/>
      <c r="AF13" s="1489"/>
      <c r="AG13" s="1489"/>
      <c r="AH13" s="1489"/>
      <c r="AI13" s="1489"/>
      <c r="AJ13" s="1489"/>
      <c r="AK13" s="1489"/>
      <c r="AL13" s="1489"/>
      <c r="AM13" s="1489"/>
      <c r="AN13" s="1489"/>
      <c r="AO13" s="1489"/>
      <c r="AP13" s="1489"/>
      <c r="AQ13" s="1489"/>
      <c r="AR13" s="1489"/>
      <c r="AS13" s="1489"/>
      <c r="AT13" s="1489"/>
      <c r="AU13" s="1489"/>
      <c r="AV13" s="1489"/>
      <c r="AW13" s="1489"/>
      <c r="AX13" s="1489"/>
      <c r="AY13" s="1489"/>
      <c r="AZ13" s="1489"/>
      <c r="BA13" s="1489"/>
      <c r="BB13" s="1489"/>
      <c r="BC13" s="1489"/>
      <c r="BD13" s="1489"/>
      <c r="BE13" s="1489"/>
      <c r="BF13" s="1489"/>
      <c r="BG13" s="1489"/>
      <c r="BH13" s="1489"/>
      <c r="BI13" s="1489"/>
      <c r="BJ13" s="1489"/>
      <c r="BK13" s="1489"/>
      <c r="BL13" s="1489"/>
      <c r="BM13" s="1489"/>
      <c r="BN13" s="1489"/>
      <c r="BO13" s="1489"/>
      <c r="BP13" s="1489"/>
      <c r="BQ13" s="1489"/>
      <c r="BR13" s="1489"/>
      <c r="BS13" s="1489"/>
      <c r="BT13" s="1489"/>
      <c r="BU13" s="1489"/>
      <c r="BV13" s="1489"/>
      <c r="BW13" s="1466" t="s">
        <v>911</v>
      </c>
      <c r="BX13" s="1467"/>
      <c r="BY13" s="1467"/>
      <c r="BZ13" s="1467"/>
      <c r="CA13" s="1467"/>
      <c r="CB13" s="1467"/>
      <c r="CC13" s="1467"/>
      <c r="CD13" s="1468"/>
      <c r="CE13" s="1301" t="str">
        <f>MID(SUVAHAVUJ!AF182,1,1)</f>
        <v xml:space="preserve"> </v>
      </c>
      <c r="CF13" s="1301"/>
      <c r="CG13" s="1301"/>
      <c r="CH13" s="1301"/>
      <c r="CI13" s="1301"/>
      <c r="CJ13" s="1301" t="str">
        <f>MID(SUVAHAVUJ!AF182,2,1)</f>
        <v xml:space="preserve"> </v>
      </c>
      <c r="CK13" s="1301"/>
      <c r="CL13" s="1301"/>
      <c r="CM13" s="1301"/>
      <c r="CN13" s="1301"/>
      <c r="CO13" s="1301"/>
      <c r="CP13" s="1301" t="str">
        <f>MID(SUVAHAVUJ!AF182,3,1)</f>
        <v xml:space="preserve"> </v>
      </c>
      <c r="CQ13" s="1301"/>
      <c r="CR13" s="1301"/>
      <c r="CS13" s="1301"/>
      <c r="CT13" s="1301"/>
      <c r="CU13" s="1301" t="str">
        <f>MID(SUVAHAVUJ!AF182,4,1)</f>
        <v xml:space="preserve"> </v>
      </c>
      <c r="CV13" s="1301"/>
      <c r="CW13" s="1301"/>
      <c r="CX13" s="1301"/>
      <c r="CY13" s="1301"/>
      <c r="CZ13" s="1301"/>
      <c r="DA13" s="1301" t="str">
        <f>MID(SUVAHAVUJ!AF182,5,1)</f>
        <v xml:space="preserve"> </v>
      </c>
      <c r="DB13" s="1301"/>
      <c r="DC13" s="1301"/>
      <c r="DD13" s="1301"/>
      <c r="DE13" s="1301"/>
      <c r="DF13" s="1301" t="str">
        <f>MID(SUVAHAVUJ!AF182,6,1)</f>
        <v xml:space="preserve"> </v>
      </c>
      <c r="DG13" s="1301"/>
      <c r="DH13" s="1301"/>
      <c r="DI13" s="1301"/>
      <c r="DJ13" s="1301"/>
      <c r="DK13" s="1301"/>
      <c r="DL13" s="1301" t="str">
        <f>MID(SUVAHAVUJ!AF182,7,1)</f>
        <v xml:space="preserve"> </v>
      </c>
      <c r="DM13" s="1301"/>
      <c r="DN13" s="1301"/>
      <c r="DO13" s="1301"/>
      <c r="DP13" s="1301"/>
      <c r="DQ13" s="1301"/>
      <c r="DR13" s="1301" t="str">
        <f>MID(SUVAHAVUJ!AF182,8,1)</f>
        <v xml:space="preserve"> </v>
      </c>
      <c r="DS13" s="1301"/>
      <c r="DT13" s="1301"/>
      <c r="DU13" s="1301"/>
      <c r="DV13" s="1301"/>
      <c r="DW13" s="1434" t="str">
        <f>MID(SUVAHAVUJ!AF182,9,1)</f>
        <v xml:space="preserve"> </v>
      </c>
      <c r="DX13" s="1434"/>
      <c r="DY13" s="1434"/>
      <c r="DZ13" s="1434"/>
      <c r="EA13" s="1434"/>
      <c r="EB13" s="1434"/>
      <c r="EC13" s="1434" t="str">
        <f>MID(SUVAHAVUJ!AF182,10,1)</f>
        <v xml:space="preserve"> </v>
      </c>
      <c r="ED13" s="1434"/>
      <c r="EE13" s="1434"/>
      <c r="EF13" s="1434"/>
      <c r="EG13" s="1434"/>
      <c r="EH13" s="1301" t="str">
        <f>MID(SUVAHAVUJ!AF182,11,1)</f>
        <v>0</v>
      </c>
      <c r="EI13" s="1301"/>
      <c r="EJ13" s="1301"/>
      <c r="EK13" s="1301"/>
      <c r="EL13" s="1301"/>
      <c r="EM13" s="1304"/>
      <c r="EN13" s="486"/>
      <c r="EO13" s="487"/>
      <c r="EP13" s="1301" t="str">
        <f>MID(SUVAHAVUJ!AG182,1,1)</f>
        <v xml:space="preserve"> </v>
      </c>
      <c r="EQ13" s="1301"/>
      <c r="ER13" s="1301"/>
      <c r="ES13" s="1301"/>
      <c r="ET13" s="1301"/>
      <c r="EU13" s="1301"/>
      <c r="EV13" s="1301" t="str">
        <f>MID(SUVAHAVUJ!AG182,2,1)</f>
        <v xml:space="preserve"> </v>
      </c>
      <c r="EW13" s="1301"/>
      <c r="EX13" s="1301"/>
      <c r="EY13" s="1301"/>
      <c r="EZ13" s="1301"/>
      <c r="FA13" s="1301" t="str">
        <f>MID(SUVAHAVUJ!AG182,3,1)</f>
        <v xml:space="preserve"> </v>
      </c>
      <c r="FB13" s="1301"/>
      <c r="FC13" s="1301"/>
      <c r="FD13" s="1301"/>
      <c r="FE13" s="1301"/>
      <c r="FF13" s="1301"/>
      <c r="FG13" s="1301" t="str">
        <f>MID(SUVAHAVUJ!AG182,4,1)</f>
        <v xml:space="preserve"> </v>
      </c>
      <c r="FH13" s="1301"/>
      <c r="FI13" s="1301"/>
      <c r="FJ13" s="1301"/>
      <c r="FK13" s="1301"/>
      <c r="FL13" s="1302" t="str">
        <f>MID(SUVAHAVUJ!AG182,5,1)</f>
        <v xml:space="preserve"> </v>
      </c>
      <c r="FM13" s="1302"/>
      <c r="FN13" s="1302"/>
      <c r="FO13" s="1302"/>
      <c r="FP13" s="1302"/>
      <c r="FQ13" s="1302"/>
      <c r="FR13" s="1302" t="str">
        <f>MID(SUVAHAVUJ!AG182,6,1)</f>
        <v xml:space="preserve"> </v>
      </c>
      <c r="FS13" s="1302"/>
      <c r="FT13" s="1302"/>
      <c r="FU13" s="1302"/>
      <c r="FV13" s="1302"/>
      <c r="FW13" s="1432" t="str">
        <f>MID(SUVAHAVUJ!AG182,7,1)</f>
        <v xml:space="preserve"> </v>
      </c>
      <c r="FX13" s="1432"/>
      <c r="FY13" s="1432"/>
      <c r="FZ13" s="1432"/>
      <c r="GA13" s="1432"/>
      <c r="GB13" s="1432"/>
      <c r="GC13" s="1432" t="str">
        <f>MID(SUVAHAVUJ!AG182,8,1)</f>
        <v xml:space="preserve"> </v>
      </c>
      <c r="GD13" s="1432"/>
      <c r="GE13" s="1432"/>
      <c r="GF13" s="1432"/>
      <c r="GG13" s="1432"/>
      <c r="GH13" s="1432" t="str">
        <f>MID(SUVAHAVUJ!AG182,9,1)</f>
        <v xml:space="preserve"> </v>
      </c>
      <c r="GI13" s="1432"/>
      <c r="GJ13" s="1432"/>
      <c r="GK13" s="1432"/>
      <c r="GL13" s="1432"/>
      <c r="GM13" s="1432"/>
      <c r="GN13" s="1432" t="str">
        <f>MID(SUVAHAVUJ!AG182,10,1)</f>
        <v xml:space="preserve"> </v>
      </c>
      <c r="GO13" s="1432"/>
      <c r="GP13" s="1432"/>
      <c r="GQ13" s="1432"/>
      <c r="GR13" s="1432"/>
      <c r="GS13" s="1432" t="str">
        <f>MID(SUVAHAVUJ!AG182,11,1)</f>
        <v>0</v>
      </c>
      <c r="GT13" s="1432"/>
      <c r="GU13" s="1432"/>
      <c r="GV13" s="1432"/>
      <c r="GW13" s="1433"/>
    </row>
    <row r="14" spans="2:205" ht="24.6" customHeight="1" x14ac:dyDescent="0.2">
      <c r="B14" s="1498" t="s">
        <v>2892</v>
      </c>
      <c r="C14" s="1499"/>
      <c r="D14" s="1499"/>
      <c r="E14" s="1499"/>
      <c r="F14" s="1499"/>
      <c r="G14" s="1499"/>
      <c r="H14" s="1499"/>
      <c r="I14" s="1499"/>
      <c r="J14" s="1499"/>
      <c r="K14" s="1500"/>
      <c r="L14" s="1486" t="s">
        <v>3350</v>
      </c>
      <c r="M14" s="1487"/>
      <c r="N14" s="1487"/>
      <c r="O14" s="1487"/>
      <c r="P14" s="1487"/>
      <c r="Q14" s="1487"/>
      <c r="R14" s="1487"/>
      <c r="S14" s="1487"/>
      <c r="T14" s="1487"/>
      <c r="U14" s="1487"/>
      <c r="V14" s="1487"/>
      <c r="W14" s="1487"/>
      <c r="X14" s="1487"/>
      <c r="Y14" s="1487"/>
      <c r="Z14" s="1487"/>
      <c r="AA14" s="1487"/>
      <c r="AB14" s="1487"/>
      <c r="AC14" s="1487"/>
      <c r="AD14" s="1487"/>
      <c r="AE14" s="1487"/>
      <c r="AF14" s="1487"/>
      <c r="AG14" s="1487"/>
      <c r="AH14" s="1487"/>
      <c r="AI14" s="1487"/>
      <c r="AJ14" s="1487"/>
      <c r="AK14" s="1487"/>
      <c r="AL14" s="1487"/>
      <c r="AM14" s="1487"/>
      <c r="AN14" s="1487"/>
      <c r="AO14" s="1487"/>
      <c r="AP14" s="1487"/>
      <c r="AQ14" s="1487"/>
      <c r="AR14" s="1487"/>
      <c r="AS14" s="1487"/>
      <c r="AT14" s="1487"/>
      <c r="AU14" s="1487"/>
      <c r="AV14" s="1487"/>
      <c r="AW14" s="1487"/>
      <c r="AX14" s="1487"/>
      <c r="AY14" s="1487"/>
      <c r="AZ14" s="1487"/>
      <c r="BA14" s="1487"/>
      <c r="BB14" s="1487"/>
      <c r="BC14" s="1487"/>
      <c r="BD14" s="1487"/>
      <c r="BE14" s="1487"/>
      <c r="BF14" s="1487"/>
      <c r="BG14" s="1487"/>
      <c r="BH14" s="1487"/>
      <c r="BI14" s="1487"/>
      <c r="BJ14" s="1487"/>
      <c r="BK14" s="1487"/>
      <c r="BL14" s="1487"/>
      <c r="BM14" s="1487"/>
      <c r="BN14" s="1487"/>
      <c r="BO14" s="1487"/>
      <c r="BP14" s="1487"/>
      <c r="BQ14" s="1487"/>
      <c r="BR14" s="1487"/>
      <c r="BS14" s="1487"/>
      <c r="BT14" s="1487"/>
      <c r="BU14" s="1487"/>
      <c r="BV14" s="1487"/>
      <c r="BW14" s="1455" t="s">
        <v>910</v>
      </c>
      <c r="BX14" s="1456"/>
      <c r="BY14" s="1456"/>
      <c r="BZ14" s="1456"/>
      <c r="CA14" s="1456"/>
      <c r="CB14" s="1456"/>
      <c r="CC14" s="1456"/>
      <c r="CD14" s="1457"/>
      <c r="CE14" s="1301" t="str">
        <f>MID(SUVAHAVUJ!AF183,1,1)</f>
        <v xml:space="preserve"> </v>
      </c>
      <c r="CF14" s="1301"/>
      <c r="CG14" s="1301"/>
      <c r="CH14" s="1301"/>
      <c r="CI14" s="1301"/>
      <c r="CJ14" s="1301" t="str">
        <f>MID(SUVAHAVUJ!AF183,2,1)</f>
        <v xml:space="preserve"> </v>
      </c>
      <c r="CK14" s="1301"/>
      <c r="CL14" s="1301"/>
      <c r="CM14" s="1301"/>
      <c r="CN14" s="1301"/>
      <c r="CO14" s="1301"/>
      <c r="CP14" s="1301" t="str">
        <f>MID(SUVAHAVUJ!AF183,3,1)</f>
        <v xml:space="preserve"> </v>
      </c>
      <c r="CQ14" s="1301"/>
      <c r="CR14" s="1301"/>
      <c r="CS14" s="1301"/>
      <c r="CT14" s="1301"/>
      <c r="CU14" s="1301" t="str">
        <f>MID(SUVAHAVUJ!AF183,4,1)</f>
        <v xml:space="preserve"> </v>
      </c>
      <c r="CV14" s="1301"/>
      <c r="CW14" s="1301"/>
      <c r="CX14" s="1301"/>
      <c r="CY14" s="1301"/>
      <c r="CZ14" s="1301"/>
      <c r="DA14" s="1301" t="str">
        <f>MID(SUVAHAVUJ!AF183,5,1)</f>
        <v xml:space="preserve"> </v>
      </c>
      <c r="DB14" s="1301"/>
      <c r="DC14" s="1301"/>
      <c r="DD14" s="1301"/>
      <c r="DE14" s="1301"/>
      <c r="DF14" s="1301" t="str">
        <f>MID(SUVAHAVUJ!AF183,6,1)</f>
        <v xml:space="preserve"> </v>
      </c>
      <c r="DG14" s="1301"/>
      <c r="DH14" s="1301"/>
      <c r="DI14" s="1301"/>
      <c r="DJ14" s="1301"/>
      <c r="DK14" s="1301"/>
      <c r="DL14" s="1301" t="str">
        <f>MID(SUVAHAVUJ!AF183,7,1)</f>
        <v xml:space="preserve"> </v>
      </c>
      <c r="DM14" s="1301"/>
      <c r="DN14" s="1301"/>
      <c r="DO14" s="1301"/>
      <c r="DP14" s="1301"/>
      <c r="DQ14" s="1301"/>
      <c r="DR14" s="1301" t="str">
        <f>MID(SUVAHAVUJ!AF183,8,1)</f>
        <v xml:space="preserve"> </v>
      </c>
      <c r="DS14" s="1301"/>
      <c r="DT14" s="1301"/>
      <c r="DU14" s="1301"/>
      <c r="DV14" s="1301"/>
      <c r="DW14" s="1434" t="str">
        <f>MID(SUVAHAVUJ!AF183,9,1)</f>
        <v xml:space="preserve"> </v>
      </c>
      <c r="DX14" s="1434"/>
      <c r="DY14" s="1434"/>
      <c r="DZ14" s="1434"/>
      <c r="EA14" s="1434"/>
      <c r="EB14" s="1434"/>
      <c r="EC14" s="1434" t="str">
        <f>MID(SUVAHAVUJ!AF183,10,1)</f>
        <v xml:space="preserve"> </v>
      </c>
      <c r="ED14" s="1434"/>
      <c r="EE14" s="1434"/>
      <c r="EF14" s="1434"/>
      <c r="EG14" s="1434"/>
      <c r="EH14" s="1301" t="str">
        <f>MID(SUVAHAVUJ!AF183,11,1)</f>
        <v>0</v>
      </c>
      <c r="EI14" s="1301"/>
      <c r="EJ14" s="1301"/>
      <c r="EK14" s="1301"/>
      <c r="EL14" s="1301"/>
      <c r="EM14" s="1304"/>
      <c r="EN14" s="486"/>
      <c r="EO14" s="487"/>
      <c r="EP14" s="1301" t="str">
        <f>MID(SUVAHAVUJ!AG183,1,1)</f>
        <v xml:space="preserve"> </v>
      </c>
      <c r="EQ14" s="1301"/>
      <c r="ER14" s="1301"/>
      <c r="ES14" s="1301"/>
      <c r="ET14" s="1301"/>
      <c r="EU14" s="1301"/>
      <c r="EV14" s="1301" t="str">
        <f>MID(SUVAHAVUJ!AG183,2,1)</f>
        <v xml:space="preserve"> </v>
      </c>
      <c r="EW14" s="1301"/>
      <c r="EX14" s="1301"/>
      <c r="EY14" s="1301"/>
      <c r="EZ14" s="1301"/>
      <c r="FA14" s="1301" t="str">
        <f>MID(SUVAHAVUJ!AG183,3,1)</f>
        <v xml:space="preserve"> </v>
      </c>
      <c r="FB14" s="1301"/>
      <c r="FC14" s="1301"/>
      <c r="FD14" s="1301"/>
      <c r="FE14" s="1301"/>
      <c r="FF14" s="1301"/>
      <c r="FG14" s="1301" t="str">
        <f>MID(SUVAHAVUJ!AG183,4,1)</f>
        <v xml:space="preserve"> </v>
      </c>
      <c r="FH14" s="1301"/>
      <c r="FI14" s="1301"/>
      <c r="FJ14" s="1301"/>
      <c r="FK14" s="1301"/>
      <c r="FL14" s="1302" t="str">
        <f>MID(SUVAHAVUJ!AG183,5,1)</f>
        <v xml:space="preserve"> </v>
      </c>
      <c r="FM14" s="1302"/>
      <c r="FN14" s="1302"/>
      <c r="FO14" s="1302"/>
      <c r="FP14" s="1302"/>
      <c r="FQ14" s="1302"/>
      <c r="FR14" s="1302" t="str">
        <f>MID(SUVAHAVUJ!AG183,6,1)</f>
        <v xml:space="preserve"> </v>
      </c>
      <c r="FS14" s="1302"/>
      <c r="FT14" s="1302"/>
      <c r="FU14" s="1302"/>
      <c r="FV14" s="1302"/>
      <c r="FW14" s="1432" t="str">
        <f>MID(SUVAHAVUJ!AG183,7,1)</f>
        <v xml:space="preserve"> </v>
      </c>
      <c r="FX14" s="1432"/>
      <c r="FY14" s="1432"/>
      <c r="FZ14" s="1432"/>
      <c r="GA14" s="1432"/>
      <c r="GB14" s="1432"/>
      <c r="GC14" s="1432" t="str">
        <f>MID(SUVAHAVUJ!AG183,8,1)</f>
        <v xml:space="preserve"> </v>
      </c>
      <c r="GD14" s="1432"/>
      <c r="GE14" s="1432"/>
      <c r="GF14" s="1432"/>
      <c r="GG14" s="1432"/>
      <c r="GH14" s="1432" t="str">
        <f>MID(SUVAHAVUJ!AG183,9,1)</f>
        <v xml:space="preserve"> </v>
      </c>
      <c r="GI14" s="1432"/>
      <c r="GJ14" s="1432"/>
      <c r="GK14" s="1432"/>
      <c r="GL14" s="1432"/>
      <c r="GM14" s="1432"/>
      <c r="GN14" s="1432" t="str">
        <f>MID(SUVAHAVUJ!AG183,10,1)</f>
        <v xml:space="preserve"> </v>
      </c>
      <c r="GO14" s="1432"/>
      <c r="GP14" s="1432"/>
      <c r="GQ14" s="1432"/>
      <c r="GR14" s="1432"/>
      <c r="GS14" s="1432" t="str">
        <f>MID(SUVAHAVUJ!AG183,11,1)</f>
        <v>0</v>
      </c>
      <c r="GT14" s="1432"/>
      <c r="GU14" s="1432"/>
      <c r="GV14" s="1432"/>
      <c r="GW14" s="1433"/>
    </row>
    <row r="15" spans="2:205" ht="24.6" customHeight="1" x14ac:dyDescent="0.2">
      <c r="B15" s="1504" t="s">
        <v>2896</v>
      </c>
      <c r="C15" s="1505"/>
      <c r="D15" s="1505"/>
      <c r="E15" s="1505"/>
      <c r="F15" s="1505"/>
      <c r="G15" s="1505"/>
      <c r="H15" s="1505"/>
      <c r="I15" s="1505"/>
      <c r="J15" s="1505"/>
      <c r="K15" s="1506"/>
      <c r="L15" s="1488" t="s">
        <v>3351</v>
      </c>
      <c r="M15" s="1489"/>
      <c r="N15" s="1489"/>
      <c r="O15" s="1489"/>
      <c r="P15" s="1489"/>
      <c r="Q15" s="1489"/>
      <c r="R15" s="1489"/>
      <c r="S15" s="1489"/>
      <c r="T15" s="1489"/>
      <c r="U15" s="1489"/>
      <c r="V15" s="1489"/>
      <c r="W15" s="1489"/>
      <c r="X15" s="1489"/>
      <c r="Y15" s="1489"/>
      <c r="Z15" s="1489"/>
      <c r="AA15" s="1489"/>
      <c r="AB15" s="1489"/>
      <c r="AC15" s="1489"/>
      <c r="AD15" s="1489"/>
      <c r="AE15" s="1489"/>
      <c r="AF15" s="1489"/>
      <c r="AG15" s="1489"/>
      <c r="AH15" s="1489"/>
      <c r="AI15" s="1489"/>
      <c r="AJ15" s="1489"/>
      <c r="AK15" s="1489"/>
      <c r="AL15" s="1489"/>
      <c r="AM15" s="1489"/>
      <c r="AN15" s="1489"/>
      <c r="AO15" s="1489"/>
      <c r="AP15" s="1489"/>
      <c r="AQ15" s="1489"/>
      <c r="AR15" s="1489"/>
      <c r="AS15" s="1489"/>
      <c r="AT15" s="1489"/>
      <c r="AU15" s="1489"/>
      <c r="AV15" s="1489"/>
      <c r="AW15" s="1489"/>
      <c r="AX15" s="1489"/>
      <c r="AY15" s="1489"/>
      <c r="AZ15" s="1489"/>
      <c r="BA15" s="1489"/>
      <c r="BB15" s="1489"/>
      <c r="BC15" s="1489"/>
      <c r="BD15" s="1489"/>
      <c r="BE15" s="1489"/>
      <c r="BF15" s="1489"/>
      <c r="BG15" s="1489"/>
      <c r="BH15" s="1489"/>
      <c r="BI15" s="1489"/>
      <c r="BJ15" s="1489"/>
      <c r="BK15" s="1489"/>
      <c r="BL15" s="1489"/>
      <c r="BM15" s="1489"/>
      <c r="BN15" s="1489"/>
      <c r="BO15" s="1489"/>
      <c r="BP15" s="1489"/>
      <c r="BQ15" s="1489"/>
      <c r="BR15" s="1489"/>
      <c r="BS15" s="1489"/>
      <c r="BT15" s="1489"/>
      <c r="BU15" s="1489"/>
      <c r="BV15" s="1489"/>
      <c r="BW15" s="1466" t="s">
        <v>908</v>
      </c>
      <c r="BX15" s="1467"/>
      <c r="BY15" s="1467"/>
      <c r="BZ15" s="1467"/>
      <c r="CA15" s="1467"/>
      <c r="CB15" s="1467"/>
      <c r="CC15" s="1467"/>
      <c r="CD15" s="1468"/>
      <c r="CE15" s="1301" t="str">
        <f>MID(SUVAHAVUJ!AF184,1,1)</f>
        <v xml:space="preserve"> </v>
      </c>
      <c r="CF15" s="1301"/>
      <c r="CG15" s="1301"/>
      <c r="CH15" s="1301"/>
      <c r="CI15" s="1301"/>
      <c r="CJ15" s="1301" t="str">
        <f>MID(SUVAHAVUJ!AF184,2,1)</f>
        <v xml:space="preserve"> </v>
      </c>
      <c r="CK15" s="1301"/>
      <c r="CL15" s="1301"/>
      <c r="CM15" s="1301"/>
      <c r="CN15" s="1301"/>
      <c r="CO15" s="1301"/>
      <c r="CP15" s="1301" t="str">
        <f>MID(SUVAHAVUJ!AF184,3,1)</f>
        <v xml:space="preserve"> </v>
      </c>
      <c r="CQ15" s="1301"/>
      <c r="CR15" s="1301"/>
      <c r="CS15" s="1301"/>
      <c r="CT15" s="1301"/>
      <c r="CU15" s="1301" t="str">
        <f>MID(SUVAHAVUJ!AF184,4,1)</f>
        <v xml:space="preserve"> </v>
      </c>
      <c r="CV15" s="1301"/>
      <c r="CW15" s="1301"/>
      <c r="CX15" s="1301"/>
      <c r="CY15" s="1301"/>
      <c r="CZ15" s="1301"/>
      <c r="DA15" s="1301" t="str">
        <f>MID(SUVAHAVUJ!AF184,5,1)</f>
        <v xml:space="preserve"> </v>
      </c>
      <c r="DB15" s="1301"/>
      <c r="DC15" s="1301"/>
      <c r="DD15" s="1301"/>
      <c r="DE15" s="1301"/>
      <c r="DF15" s="1301" t="str">
        <f>MID(SUVAHAVUJ!AF184,6,1)</f>
        <v xml:space="preserve"> </v>
      </c>
      <c r="DG15" s="1301"/>
      <c r="DH15" s="1301"/>
      <c r="DI15" s="1301"/>
      <c r="DJ15" s="1301"/>
      <c r="DK15" s="1301"/>
      <c r="DL15" s="1301" t="str">
        <f>MID(SUVAHAVUJ!AF184,7,1)</f>
        <v xml:space="preserve"> </v>
      </c>
      <c r="DM15" s="1301"/>
      <c r="DN15" s="1301"/>
      <c r="DO15" s="1301"/>
      <c r="DP15" s="1301"/>
      <c r="DQ15" s="1301"/>
      <c r="DR15" s="1301" t="str">
        <f>MID(SUVAHAVUJ!AF184,8,1)</f>
        <v xml:space="preserve"> </v>
      </c>
      <c r="DS15" s="1301"/>
      <c r="DT15" s="1301"/>
      <c r="DU15" s="1301"/>
      <c r="DV15" s="1301"/>
      <c r="DW15" s="1434" t="str">
        <f>MID(SUVAHAVUJ!AF184,9,1)</f>
        <v xml:space="preserve"> </v>
      </c>
      <c r="DX15" s="1434"/>
      <c r="DY15" s="1434"/>
      <c r="DZ15" s="1434"/>
      <c r="EA15" s="1434"/>
      <c r="EB15" s="1434"/>
      <c r="EC15" s="1434" t="str">
        <f>MID(SUVAHAVUJ!AF184,10,1)</f>
        <v xml:space="preserve"> </v>
      </c>
      <c r="ED15" s="1434"/>
      <c r="EE15" s="1434"/>
      <c r="EF15" s="1434"/>
      <c r="EG15" s="1434"/>
      <c r="EH15" s="1301" t="str">
        <f>MID(SUVAHAVUJ!AF184,11,1)</f>
        <v>0</v>
      </c>
      <c r="EI15" s="1301"/>
      <c r="EJ15" s="1301"/>
      <c r="EK15" s="1301"/>
      <c r="EL15" s="1301"/>
      <c r="EM15" s="1304"/>
      <c r="EN15" s="486"/>
      <c r="EO15" s="487"/>
      <c r="EP15" s="1301" t="str">
        <f>MID(SUVAHAVUJ!AG184,1,1)</f>
        <v xml:space="preserve"> </v>
      </c>
      <c r="EQ15" s="1301"/>
      <c r="ER15" s="1301"/>
      <c r="ES15" s="1301"/>
      <c r="ET15" s="1301"/>
      <c r="EU15" s="1301"/>
      <c r="EV15" s="1301" t="str">
        <f>MID(SUVAHAVUJ!AG184,2,1)</f>
        <v xml:space="preserve"> </v>
      </c>
      <c r="EW15" s="1301"/>
      <c r="EX15" s="1301"/>
      <c r="EY15" s="1301"/>
      <c r="EZ15" s="1301"/>
      <c r="FA15" s="1301" t="str">
        <f>MID(SUVAHAVUJ!AG184,3,1)</f>
        <v xml:space="preserve"> </v>
      </c>
      <c r="FB15" s="1301"/>
      <c r="FC15" s="1301"/>
      <c r="FD15" s="1301"/>
      <c r="FE15" s="1301"/>
      <c r="FF15" s="1301"/>
      <c r="FG15" s="1301" t="str">
        <f>MID(SUVAHAVUJ!AG184,4,1)</f>
        <v xml:space="preserve"> </v>
      </c>
      <c r="FH15" s="1301"/>
      <c r="FI15" s="1301"/>
      <c r="FJ15" s="1301"/>
      <c r="FK15" s="1301"/>
      <c r="FL15" s="1302" t="str">
        <f>MID(SUVAHAVUJ!AG184,5,1)</f>
        <v xml:space="preserve"> </v>
      </c>
      <c r="FM15" s="1302"/>
      <c r="FN15" s="1302"/>
      <c r="FO15" s="1302"/>
      <c r="FP15" s="1302"/>
      <c r="FQ15" s="1302"/>
      <c r="FR15" s="1302" t="str">
        <f>MID(SUVAHAVUJ!AG184,6,1)</f>
        <v xml:space="preserve"> </v>
      </c>
      <c r="FS15" s="1302"/>
      <c r="FT15" s="1302"/>
      <c r="FU15" s="1302"/>
      <c r="FV15" s="1302"/>
      <c r="FW15" s="1432" t="str">
        <f>MID(SUVAHAVUJ!AG184,7,1)</f>
        <v xml:space="preserve"> </v>
      </c>
      <c r="FX15" s="1432"/>
      <c r="FY15" s="1432"/>
      <c r="FZ15" s="1432"/>
      <c r="GA15" s="1432"/>
      <c r="GB15" s="1432"/>
      <c r="GC15" s="1432" t="str">
        <f>MID(SUVAHAVUJ!AG184,8,1)</f>
        <v xml:space="preserve"> </v>
      </c>
      <c r="GD15" s="1432"/>
      <c r="GE15" s="1432"/>
      <c r="GF15" s="1432"/>
      <c r="GG15" s="1432"/>
      <c r="GH15" s="1432" t="str">
        <f>MID(SUVAHAVUJ!AG184,9,1)</f>
        <v xml:space="preserve"> </v>
      </c>
      <c r="GI15" s="1432"/>
      <c r="GJ15" s="1432"/>
      <c r="GK15" s="1432"/>
      <c r="GL15" s="1432"/>
      <c r="GM15" s="1432"/>
      <c r="GN15" s="1432" t="str">
        <f>MID(SUVAHAVUJ!AG184,10,1)</f>
        <v xml:space="preserve"> </v>
      </c>
      <c r="GO15" s="1432"/>
      <c r="GP15" s="1432"/>
      <c r="GQ15" s="1432"/>
      <c r="GR15" s="1432"/>
      <c r="GS15" s="1432" t="str">
        <f>MID(SUVAHAVUJ!AG184,11,1)</f>
        <v>0</v>
      </c>
      <c r="GT15" s="1432"/>
      <c r="GU15" s="1432"/>
      <c r="GV15" s="1432"/>
      <c r="GW15" s="1433"/>
    </row>
    <row r="16" spans="2:205" ht="24.6" customHeight="1" x14ac:dyDescent="0.2">
      <c r="B16" s="1519" t="s">
        <v>2369</v>
      </c>
      <c r="C16" s="1520"/>
      <c r="D16" s="1520"/>
      <c r="E16" s="1520"/>
      <c r="F16" s="1520"/>
      <c r="G16" s="1520"/>
      <c r="H16" s="1520"/>
      <c r="I16" s="1520"/>
      <c r="J16" s="1520"/>
      <c r="K16" s="1521"/>
      <c r="L16" s="1488" t="s">
        <v>3352</v>
      </c>
      <c r="M16" s="1489"/>
      <c r="N16" s="1489"/>
      <c r="O16" s="1489"/>
      <c r="P16" s="1489"/>
      <c r="Q16" s="1489"/>
      <c r="R16" s="1489"/>
      <c r="S16" s="1489"/>
      <c r="T16" s="1489"/>
      <c r="U16" s="1489"/>
      <c r="V16" s="1489"/>
      <c r="W16" s="1489"/>
      <c r="X16" s="1489"/>
      <c r="Y16" s="1489"/>
      <c r="Z16" s="1489"/>
      <c r="AA16" s="1489"/>
      <c r="AB16" s="1489"/>
      <c r="AC16" s="1489"/>
      <c r="AD16" s="1489"/>
      <c r="AE16" s="1489"/>
      <c r="AF16" s="1489"/>
      <c r="AG16" s="1489"/>
      <c r="AH16" s="1489"/>
      <c r="AI16" s="1489"/>
      <c r="AJ16" s="1489"/>
      <c r="AK16" s="1489"/>
      <c r="AL16" s="1489"/>
      <c r="AM16" s="1489"/>
      <c r="AN16" s="1489"/>
      <c r="AO16" s="1489"/>
      <c r="AP16" s="1489"/>
      <c r="AQ16" s="1489"/>
      <c r="AR16" s="1489"/>
      <c r="AS16" s="1489"/>
      <c r="AT16" s="1489"/>
      <c r="AU16" s="1489"/>
      <c r="AV16" s="1489"/>
      <c r="AW16" s="1489"/>
      <c r="AX16" s="1489"/>
      <c r="AY16" s="1489"/>
      <c r="AZ16" s="1489"/>
      <c r="BA16" s="1489"/>
      <c r="BB16" s="1489"/>
      <c r="BC16" s="1489"/>
      <c r="BD16" s="1489"/>
      <c r="BE16" s="1489"/>
      <c r="BF16" s="1489"/>
      <c r="BG16" s="1489"/>
      <c r="BH16" s="1489"/>
      <c r="BI16" s="1489"/>
      <c r="BJ16" s="1489"/>
      <c r="BK16" s="1489"/>
      <c r="BL16" s="1489"/>
      <c r="BM16" s="1489"/>
      <c r="BN16" s="1489"/>
      <c r="BO16" s="1489"/>
      <c r="BP16" s="1489"/>
      <c r="BQ16" s="1489"/>
      <c r="BR16" s="1489"/>
      <c r="BS16" s="1489"/>
      <c r="BT16" s="1489"/>
      <c r="BU16" s="1489"/>
      <c r="BV16" s="1489"/>
      <c r="BW16" s="1466" t="s">
        <v>896</v>
      </c>
      <c r="BX16" s="1467"/>
      <c r="BY16" s="1467"/>
      <c r="BZ16" s="1467"/>
      <c r="CA16" s="1467"/>
      <c r="CB16" s="1467"/>
      <c r="CC16" s="1467"/>
      <c r="CD16" s="1468"/>
      <c r="CE16" s="1301" t="str">
        <f>MID(SUVAHAVUJ!AF185,1,1)</f>
        <v xml:space="preserve"> </v>
      </c>
      <c r="CF16" s="1301"/>
      <c r="CG16" s="1301"/>
      <c r="CH16" s="1301"/>
      <c r="CI16" s="1301"/>
      <c r="CJ16" s="1301" t="str">
        <f>MID(SUVAHAVUJ!AF185,2,1)</f>
        <v xml:space="preserve"> </v>
      </c>
      <c r="CK16" s="1301"/>
      <c r="CL16" s="1301"/>
      <c r="CM16" s="1301"/>
      <c r="CN16" s="1301"/>
      <c r="CO16" s="1301"/>
      <c r="CP16" s="1301" t="str">
        <f>MID(SUVAHAVUJ!AF185,3,1)</f>
        <v xml:space="preserve"> </v>
      </c>
      <c r="CQ16" s="1301"/>
      <c r="CR16" s="1301"/>
      <c r="CS16" s="1301"/>
      <c r="CT16" s="1301"/>
      <c r="CU16" s="1301" t="str">
        <f>MID(SUVAHAVUJ!AF185,4,1)</f>
        <v xml:space="preserve"> </v>
      </c>
      <c r="CV16" s="1301"/>
      <c r="CW16" s="1301"/>
      <c r="CX16" s="1301"/>
      <c r="CY16" s="1301"/>
      <c r="CZ16" s="1301"/>
      <c r="DA16" s="1301" t="str">
        <f>MID(SUVAHAVUJ!AF185,5,1)</f>
        <v xml:space="preserve"> </v>
      </c>
      <c r="DB16" s="1301"/>
      <c r="DC16" s="1301"/>
      <c r="DD16" s="1301"/>
      <c r="DE16" s="1301"/>
      <c r="DF16" s="1301" t="str">
        <f>MID(SUVAHAVUJ!AF185,6,1)</f>
        <v xml:space="preserve"> </v>
      </c>
      <c r="DG16" s="1301"/>
      <c r="DH16" s="1301"/>
      <c r="DI16" s="1301"/>
      <c r="DJ16" s="1301"/>
      <c r="DK16" s="1301"/>
      <c r="DL16" s="1301" t="str">
        <f>MID(SUVAHAVUJ!AF185,7,1)</f>
        <v xml:space="preserve"> </v>
      </c>
      <c r="DM16" s="1301"/>
      <c r="DN16" s="1301"/>
      <c r="DO16" s="1301"/>
      <c r="DP16" s="1301"/>
      <c r="DQ16" s="1301"/>
      <c r="DR16" s="1301" t="str">
        <f>MID(SUVAHAVUJ!AF185,8,1)</f>
        <v xml:space="preserve"> </v>
      </c>
      <c r="DS16" s="1301"/>
      <c r="DT16" s="1301"/>
      <c r="DU16" s="1301"/>
      <c r="DV16" s="1301"/>
      <c r="DW16" s="1434" t="str">
        <f>MID(SUVAHAVUJ!AF185,9,1)</f>
        <v xml:space="preserve"> </v>
      </c>
      <c r="DX16" s="1434"/>
      <c r="DY16" s="1434"/>
      <c r="DZ16" s="1434"/>
      <c r="EA16" s="1434"/>
      <c r="EB16" s="1434"/>
      <c r="EC16" s="1434" t="str">
        <f>MID(SUVAHAVUJ!AF185,10,1)</f>
        <v xml:space="preserve"> </v>
      </c>
      <c r="ED16" s="1434"/>
      <c r="EE16" s="1434"/>
      <c r="EF16" s="1434"/>
      <c r="EG16" s="1434"/>
      <c r="EH16" s="1301" t="str">
        <f>MID(SUVAHAVUJ!AF185,11,1)</f>
        <v>0</v>
      </c>
      <c r="EI16" s="1301"/>
      <c r="EJ16" s="1301"/>
      <c r="EK16" s="1301"/>
      <c r="EL16" s="1301"/>
      <c r="EM16" s="1304"/>
      <c r="EN16" s="486"/>
      <c r="EO16" s="487"/>
      <c r="EP16" s="1301" t="str">
        <f>MID(SUVAHAVUJ!AG185,1,1)</f>
        <v xml:space="preserve"> </v>
      </c>
      <c r="EQ16" s="1301"/>
      <c r="ER16" s="1301"/>
      <c r="ES16" s="1301"/>
      <c r="ET16" s="1301"/>
      <c r="EU16" s="1301"/>
      <c r="EV16" s="1301" t="str">
        <f>MID(SUVAHAVUJ!AG185,2,1)</f>
        <v xml:space="preserve"> </v>
      </c>
      <c r="EW16" s="1301"/>
      <c r="EX16" s="1301"/>
      <c r="EY16" s="1301"/>
      <c r="EZ16" s="1301"/>
      <c r="FA16" s="1301" t="str">
        <f>MID(SUVAHAVUJ!AG185,3,1)</f>
        <v xml:space="preserve"> </v>
      </c>
      <c r="FB16" s="1301"/>
      <c r="FC16" s="1301"/>
      <c r="FD16" s="1301"/>
      <c r="FE16" s="1301"/>
      <c r="FF16" s="1301"/>
      <c r="FG16" s="1301" t="str">
        <f>MID(SUVAHAVUJ!AG185,4,1)</f>
        <v xml:space="preserve"> </v>
      </c>
      <c r="FH16" s="1301"/>
      <c r="FI16" s="1301"/>
      <c r="FJ16" s="1301"/>
      <c r="FK16" s="1301"/>
      <c r="FL16" s="1302" t="str">
        <f>MID(SUVAHAVUJ!AG185,5,1)</f>
        <v xml:space="preserve"> </v>
      </c>
      <c r="FM16" s="1302"/>
      <c r="FN16" s="1302"/>
      <c r="FO16" s="1302"/>
      <c r="FP16" s="1302"/>
      <c r="FQ16" s="1302"/>
      <c r="FR16" s="1302" t="str">
        <f>MID(SUVAHAVUJ!AG185,6,1)</f>
        <v xml:space="preserve"> </v>
      </c>
      <c r="FS16" s="1302"/>
      <c r="FT16" s="1302"/>
      <c r="FU16" s="1302"/>
      <c r="FV16" s="1302"/>
      <c r="FW16" s="1432" t="str">
        <f>MID(SUVAHAVUJ!AG185,7,1)</f>
        <v xml:space="preserve"> </v>
      </c>
      <c r="FX16" s="1432"/>
      <c r="FY16" s="1432"/>
      <c r="FZ16" s="1432"/>
      <c r="GA16" s="1432"/>
      <c r="GB16" s="1432"/>
      <c r="GC16" s="1432" t="str">
        <f>MID(SUVAHAVUJ!AG185,8,1)</f>
        <v xml:space="preserve"> </v>
      </c>
      <c r="GD16" s="1432"/>
      <c r="GE16" s="1432"/>
      <c r="GF16" s="1432"/>
      <c r="GG16" s="1432"/>
      <c r="GH16" s="1432" t="str">
        <f>MID(SUVAHAVUJ!AG185,9,1)</f>
        <v xml:space="preserve"> </v>
      </c>
      <c r="GI16" s="1432"/>
      <c r="GJ16" s="1432"/>
      <c r="GK16" s="1432"/>
      <c r="GL16" s="1432"/>
      <c r="GM16" s="1432"/>
      <c r="GN16" s="1432" t="str">
        <f>MID(SUVAHAVUJ!AG185,10,1)</f>
        <v xml:space="preserve"> </v>
      </c>
      <c r="GO16" s="1432"/>
      <c r="GP16" s="1432"/>
      <c r="GQ16" s="1432"/>
      <c r="GR16" s="1432"/>
      <c r="GS16" s="1432" t="str">
        <f>MID(SUVAHAVUJ!AG185,11,1)</f>
        <v>0</v>
      </c>
      <c r="GT16" s="1432"/>
      <c r="GU16" s="1432"/>
      <c r="GV16" s="1432"/>
      <c r="GW16" s="1433"/>
    </row>
    <row r="17" spans="1:205" ht="24.6" customHeight="1" x14ac:dyDescent="0.2">
      <c r="B17" s="1504" t="s">
        <v>2372</v>
      </c>
      <c r="C17" s="1505"/>
      <c r="D17" s="1505"/>
      <c r="E17" s="1505"/>
      <c r="F17" s="1505"/>
      <c r="G17" s="1505"/>
      <c r="H17" s="1505"/>
      <c r="I17" s="1505"/>
      <c r="J17" s="1505"/>
      <c r="K17" s="1506"/>
      <c r="L17" s="1488" t="s">
        <v>3353</v>
      </c>
      <c r="M17" s="1489"/>
      <c r="N17" s="1489"/>
      <c r="O17" s="1489"/>
      <c r="P17" s="1489"/>
      <c r="Q17" s="1489"/>
      <c r="R17" s="1489"/>
      <c r="S17" s="1489"/>
      <c r="T17" s="1489"/>
      <c r="U17" s="1489"/>
      <c r="V17" s="1489"/>
      <c r="W17" s="1489"/>
      <c r="X17" s="1489"/>
      <c r="Y17" s="1489"/>
      <c r="Z17" s="1489"/>
      <c r="AA17" s="1489"/>
      <c r="AB17" s="1489"/>
      <c r="AC17" s="1489"/>
      <c r="AD17" s="1489"/>
      <c r="AE17" s="1489"/>
      <c r="AF17" s="1489"/>
      <c r="AG17" s="1489"/>
      <c r="AH17" s="1489"/>
      <c r="AI17" s="1489"/>
      <c r="AJ17" s="1489"/>
      <c r="AK17" s="1489"/>
      <c r="AL17" s="1489"/>
      <c r="AM17" s="1489"/>
      <c r="AN17" s="1489"/>
      <c r="AO17" s="1489"/>
      <c r="AP17" s="1489"/>
      <c r="AQ17" s="1489"/>
      <c r="AR17" s="1489"/>
      <c r="AS17" s="1489"/>
      <c r="AT17" s="1489"/>
      <c r="AU17" s="1489"/>
      <c r="AV17" s="1489"/>
      <c r="AW17" s="1489"/>
      <c r="AX17" s="1489"/>
      <c r="AY17" s="1489"/>
      <c r="AZ17" s="1489"/>
      <c r="BA17" s="1489"/>
      <c r="BB17" s="1489"/>
      <c r="BC17" s="1489"/>
      <c r="BD17" s="1489"/>
      <c r="BE17" s="1489"/>
      <c r="BF17" s="1489"/>
      <c r="BG17" s="1489"/>
      <c r="BH17" s="1489"/>
      <c r="BI17" s="1489"/>
      <c r="BJ17" s="1489"/>
      <c r="BK17" s="1489"/>
      <c r="BL17" s="1489"/>
      <c r="BM17" s="1489"/>
      <c r="BN17" s="1489"/>
      <c r="BO17" s="1489"/>
      <c r="BP17" s="1489"/>
      <c r="BQ17" s="1489"/>
      <c r="BR17" s="1489"/>
      <c r="BS17" s="1489"/>
      <c r="BT17" s="1489"/>
      <c r="BU17" s="1489"/>
      <c r="BV17" s="1489"/>
      <c r="BW17" s="1466" t="s">
        <v>897</v>
      </c>
      <c r="BX17" s="1467"/>
      <c r="BY17" s="1467"/>
      <c r="BZ17" s="1467"/>
      <c r="CA17" s="1467"/>
      <c r="CB17" s="1467"/>
      <c r="CC17" s="1467"/>
      <c r="CD17" s="1468"/>
      <c r="CE17" s="1301" t="str">
        <f>MID(SUVAHAVUJ!AF186,1,1)</f>
        <v xml:space="preserve"> </v>
      </c>
      <c r="CF17" s="1301"/>
      <c r="CG17" s="1301"/>
      <c r="CH17" s="1301"/>
      <c r="CI17" s="1301"/>
      <c r="CJ17" s="1301" t="str">
        <f>MID(SUVAHAVUJ!AF186,2,1)</f>
        <v xml:space="preserve"> </v>
      </c>
      <c r="CK17" s="1301"/>
      <c r="CL17" s="1301"/>
      <c r="CM17" s="1301"/>
      <c r="CN17" s="1301"/>
      <c r="CO17" s="1301"/>
      <c r="CP17" s="1301" t="str">
        <f>MID(SUVAHAVUJ!AF186,3,1)</f>
        <v xml:space="preserve"> </v>
      </c>
      <c r="CQ17" s="1301"/>
      <c r="CR17" s="1301"/>
      <c r="CS17" s="1301"/>
      <c r="CT17" s="1301"/>
      <c r="CU17" s="1301" t="str">
        <f>MID(SUVAHAVUJ!AF186,4,1)</f>
        <v xml:space="preserve"> </v>
      </c>
      <c r="CV17" s="1301"/>
      <c r="CW17" s="1301"/>
      <c r="CX17" s="1301"/>
      <c r="CY17" s="1301"/>
      <c r="CZ17" s="1301"/>
      <c r="DA17" s="1301" t="str">
        <f>MID(SUVAHAVUJ!AF186,5,1)</f>
        <v xml:space="preserve"> </v>
      </c>
      <c r="DB17" s="1301"/>
      <c r="DC17" s="1301"/>
      <c r="DD17" s="1301"/>
      <c r="DE17" s="1301"/>
      <c r="DF17" s="1301" t="str">
        <f>MID(SUVAHAVUJ!AF186,6,1)</f>
        <v xml:space="preserve"> </v>
      </c>
      <c r="DG17" s="1301"/>
      <c r="DH17" s="1301"/>
      <c r="DI17" s="1301"/>
      <c r="DJ17" s="1301"/>
      <c r="DK17" s="1301"/>
      <c r="DL17" s="1301" t="str">
        <f>MID(SUVAHAVUJ!AF186,7,1)</f>
        <v xml:space="preserve"> </v>
      </c>
      <c r="DM17" s="1301"/>
      <c r="DN17" s="1301"/>
      <c r="DO17" s="1301"/>
      <c r="DP17" s="1301"/>
      <c r="DQ17" s="1301"/>
      <c r="DR17" s="1301" t="str">
        <f>MID(SUVAHAVUJ!AF186,8,1)</f>
        <v xml:space="preserve"> </v>
      </c>
      <c r="DS17" s="1301"/>
      <c r="DT17" s="1301"/>
      <c r="DU17" s="1301"/>
      <c r="DV17" s="1301"/>
      <c r="DW17" s="1434" t="str">
        <f>MID(SUVAHAVUJ!AF186,9,1)</f>
        <v xml:space="preserve"> </v>
      </c>
      <c r="DX17" s="1434"/>
      <c r="DY17" s="1434"/>
      <c r="DZ17" s="1434"/>
      <c r="EA17" s="1434"/>
      <c r="EB17" s="1434"/>
      <c r="EC17" s="1434" t="str">
        <f>MID(SUVAHAVUJ!AF186,10,1)</f>
        <v xml:space="preserve"> </v>
      </c>
      <c r="ED17" s="1434"/>
      <c r="EE17" s="1434"/>
      <c r="EF17" s="1434"/>
      <c r="EG17" s="1434"/>
      <c r="EH17" s="1301" t="str">
        <f>MID(SUVAHAVUJ!AF186,11,1)</f>
        <v>0</v>
      </c>
      <c r="EI17" s="1301"/>
      <c r="EJ17" s="1301"/>
      <c r="EK17" s="1301"/>
      <c r="EL17" s="1301"/>
      <c r="EM17" s="1304"/>
      <c r="EN17" s="486"/>
      <c r="EO17" s="487"/>
      <c r="EP17" s="1301" t="str">
        <f>MID(SUVAHAVUJ!AG186,1,1)</f>
        <v xml:space="preserve"> </v>
      </c>
      <c r="EQ17" s="1301"/>
      <c r="ER17" s="1301"/>
      <c r="ES17" s="1301"/>
      <c r="ET17" s="1301"/>
      <c r="EU17" s="1301"/>
      <c r="EV17" s="1301" t="str">
        <f>MID(SUVAHAVUJ!AG186,2,1)</f>
        <v xml:space="preserve"> </v>
      </c>
      <c r="EW17" s="1301"/>
      <c r="EX17" s="1301"/>
      <c r="EY17" s="1301"/>
      <c r="EZ17" s="1301"/>
      <c r="FA17" s="1301" t="str">
        <f>MID(SUVAHAVUJ!AG186,3,1)</f>
        <v xml:space="preserve"> </v>
      </c>
      <c r="FB17" s="1301"/>
      <c r="FC17" s="1301"/>
      <c r="FD17" s="1301"/>
      <c r="FE17" s="1301"/>
      <c r="FF17" s="1301"/>
      <c r="FG17" s="1301" t="str">
        <f>MID(SUVAHAVUJ!AG186,4,1)</f>
        <v xml:space="preserve"> </v>
      </c>
      <c r="FH17" s="1301"/>
      <c r="FI17" s="1301"/>
      <c r="FJ17" s="1301"/>
      <c r="FK17" s="1301"/>
      <c r="FL17" s="1302" t="str">
        <f>MID(SUVAHAVUJ!AG186,5,1)</f>
        <v xml:space="preserve"> </v>
      </c>
      <c r="FM17" s="1302"/>
      <c r="FN17" s="1302"/>
      <c r="FO17" s="1302"/>
      <c r="FP17" s="1302"/>
      <c r="FQ17" s="1302"/>
      <c r="FR17" s="1302" t="str">
        <f>MID(SUVAHAVUJ!AG186,6,1)</f>
        <v xml:space="preserve"> </v>
      </c>
      <c r="FS17" s="1302"/>
      <c r="FT17" s="1302"/>
      <c r="FU17" s="1302"/>
      <c r="FV17" s="1302"/>
      <c r="FW17" s="1432" t="str">
        <f>MID(SUVAHAVUJ!AG186,7,1)</f>
        <v xml:space="preserve"> </v>
      </c>
      <c r="FX17" s="1432"/>
      <c r="FY17" s="1432"/>
      <c r="FZ17" s="1432"/>
      <c r="GA17" s="1432"/>
      <c r="GB17" s="1432"/>
      <c r="GC17" s="1432" t="str">
        <f>MID(SUVAHAVUJ!AG186,8,1)</f>
        <v xml:space="preserve"> </v>
      </c>
      <c r="GD17" s="1432"/>
      <c r="GE17" s="1432"/>
      <c r="GF17" s="1432"/>
      <c r="GG17" s="1432"/>
      <c r="GH17" s="1432" t="str">
        <f>MID(SUVAHAVUJ!AG186,9,1)</f>
        <v xml:space="preserve"> </v>
      </c>
      <c r="GI17" s="1432"/>
      <c r="GJ17" s="1432"/>
      <c r="GK17" s="1432"/>
      <c r="GL17" s="1432"/>
      <c r="GM17" s="1432"/>
      <c r="GN17" s="1432" t="str">
        <f>MID(SUVAHAVUJ!AG186,10,1)</f>
        <v xml:space="preserve"> </v>
      </c>
      <c r="GO17" s="1432"/>
      <c r="GP17" s="1432"/>
      <c r="GQ17" s="1432"/>
      <c r="GR17" s="1432"/>
      <c r="GS17" s="1432" t="str">
        <f>MID(SUVAHAVUJ!AG186,11,1)</f>
        <v>0</v>
      </c>
      <c r="GT17" s="1432"/>
      <c r="GU17" s="1432"/>
      <c r="GV17" s="1432"/>
      <c r="GW17" s="1433"/>
    </row>
    <row r="18" spans="1:205" ht="24.6" customHeight="1" x14ac:dyDescent="0.2">
      <c r="B18" s="1498" t="s">
        <v>2906</v>
      </c>
      <c r="C18" s="1499"/>
      <c r="D18" s="1499"/>
      <c r="E18" s="1499"/>
      <c r="F18" s="1499"/>
      <c r="G18" s="1499"/>
      <c r="H18" s="1499"/>
      <c r="I18" s="1499"/>
      <c r="J18" s="1499"/>
      <c r="K18" s="1500"/>
      <c r="L18" s="1486" t="s">
        <v>2247</v>
      </c>
      <c r="M18" s="1487"/>
      <c r="N18" s="1487"/>
      <c r="O18" s="1487"/>
      <c r="P18" s="1487"/>
      <c r="Q18" s="1487"/>
      <c r="R18" s="1487"/>
      <c r="S18" s="1487"/>
      <c r="T18" s="1487"/>
      <c r="U18" s="1487"/>
      <c r="V18" s="1487"/>
      <c r="W18" s="1487"/>
      <c r="X18" s="1487"/>
      <c r="Y18" s="1487"/>
      <c r="Z18" s="1487"/>
      <c r="AA18" s="1487"/>
      <c r="AB18" s="1487"/>
      <c r="AC18" s="1487"/>
      <c r="AD18" s="1487"/>
      <c r="AE18" s="1487"/>
      <c r="AF18" s="1487"/>
      <c r="AG18" s="1487"/>
      <c r="AH18" s="1487"/>
      <c r="AI18" s="1487"/>
      <c r="AJ18" s="1487"/>
      <c r="AK18" s="1487"/>
      <c r="AL18" s="1487"/>
      <c r="AM18" s="1487"/>
      <c r="AN18" s="1487"/>
      <c r="AO18" s="1487"/>
      <c r="AP18" s="1487"/>
      <c r="AQ18" s="1487"/>
      <c r="AR18" s="1487"/>
      <c r="AS18" s="1487"/>
      <c r="AT18" s="1487"/>
      <c r="AU18" s="1487"/>
      <c r="AV18" s="1487"/>
      <c r="AW18" s="1487"/>
      <c r="AX18" s="1487"/>
      <c r="AY18" s="1487"/>
      <c r="AZ18" s="1487"/>
      <c r="BA18" s="1487"/>
      <c r="BB18" s="1487"/>
      <c r="BC18" s="1487"/>
      <c r="BD18" s="1487"/>
      <c r="BE18" s="1487"/>
      <c r="BF18" s="1487"/>
      <c r="BG18" s="1487"/>
      <c r="BH18" s="1487"/>
      <c r="BI18" s="1487"/>
      <c r="BJ18" s="1487"/>
      <c r="BK18" s="1487"/>
      <c r="BL18" s="1487"/>
      <c r="BM18" s="1487"/>
      <c r="BN18" s="1487"/>
      <c r="BO18" s="1487"/>
      <c r="BP18" s="1487"/>
      <c r="BQ18" s="1487"/>
      <c r="BR18" s="1487"/>
      <c r="BS18" s="1487"/>
      <c r="BT18" s="1487"/>
      <c r="BU18" s="1487"/>
      <c r="BV18" s="1487"/>
      <c r="BW18" s="1455" t="s">
        <v>276</v>
      </c>
      <c r="BX18" s="1456"/>
      <c r="BY18" s="1456"/>
      <c r="BZ18" s="1456"/>
      <c r="CA18" s="1456"/>
      <c r="CB18" s="1456"/>
      <c r="CC18" s="1456"/>
      <c r="CD18" s="1457"/>
      <c r="CE18" s="1301" t="str">
        <f>MID(SUVAHAVUJ!AF187,1,1)</f>
        <v xml:space="preserve"> </v>
      </c>
      <c r="CF18" s="1301"/>
      <c r="CG18" s="1301"/>
      <c r="CH18" s="1301"/>
      <c r="CI18" s="1301"/>
      <c r="CJ18" s="1301" t="str">
        <f>MID(SUVAHAVUJ!AF187,2,1)</f>
        <v xml:space="preserve"> </v>
      </c>
      <c r="CK18" s="1301"/>
      <c r="CL18" s="1301"/>
      <c r="CM18" s="1301"/>
      <c r="CN18" s="1301"/>
      <c r="CO18" s="1301"/>
      <c r="CP18" s="1301" t="str">
        <f>MID(SUVAHAVUJ!AF187,3,1)</f>
        <v xml:space="preserve"> </v>
      </c>
      <c r="CQ18" s="1301"/>
      <c r="CR18" s="1301"/>
      <c r="CS18" s="1301"/>
      <c r="CT18" s="1301"/>
      <c r="CU18" s="1301" t="str">
        <f>MID(SUVAHAVUJ!AF187,4,1)</f>
        <v xml:space="preserve"> </v>
      </c>
      <c r="CV18" s="1301"/>
      <c r="CW18" s="1301"/>
      <c r="CX18" s="1301"/>
      <c r="CY18" s="1301"/>
      <c r="CZ18" s="1301"/>
      <c r="DA18" s="1301" t="str">
        <f>MID(SUVAHAVUJ!AF187,5,1)</f>
        <v xml:space="preserve"> </v>
      </c>
      <c r="DB18" s="1301"/>
      <c r="DC18" s="1301"/>
      <c r="DD18" s="1301"/>
      <c r="DE18" s="1301"/>
      <c r="DF18" s="1301" t="str">
        <f>MID(SUVAHAVUJ!AF187,6,1)</f>
        <v xml:space="preserve"> </v>
      </c>
      <c r="DG18" s="1301"/>
      <c r="DH18" s="1301"/>
      <c r="DI18" s="1301"/>
      <c r="DJ18" s="1301"/>
      <c r="DK18" s="1301"/>
      <c r="DL18" s="1301" t="str">
        <f>MID(SUVAHAVUJ!AF187,7,1)</f>
        <v>4</v>
      </c>
      <c r="DM18" s="1301"/>
      <c r="DN18" s="1301"/>
      <c r="DO18" s="1301"/>
      <c r="DP18" s="1301"/>
      <c r="DQ18" s="1301"/>
      <c r="DR18" s="1301" t="str">
        <f>MID(SUVAHAVUJ!AF187,8,1)</f>
        <v>0</v>
      </c>
      <c r="DS18" s="1301"/>
      <c r="DT18" s="1301"/>
      <c r="DU18" s="1301"/>
      <c r="DV18" s="1301"/>
      <c r="DW18" s="1434" t="str">
        <f>MID(SUVAHAVUJ!AF187,9,1)</f>
        <v>7</v>
      </c>
      <c r="DX18" s="1434"/>
      <c r="DY18" s="1434"/>
      <c r="DZ18" s="1434"/>
      <c r="EA18" s="1434"/>
      <c r="EB18" s="1434"/>
      <c r="EC18" s="1434" t="str">
        <f>MID(SUVAHAVUJ!AF187,10,1)</f>
        <v>6</v>
      </c>
      <c r="ED18" s="1434"/>
      <c r="EE18" s="1434"/>
      <c r="EF18" s="1434"/>
      <c r="EG18" s="1434"/>
      <c r="EH18" s="1301" t="str">
        <f>MID(SUVAHAVUJ!AF187,11,1)</f>
        <v>2</v>
      </c>
      <c r="EI18" s="1301"/>
      <c r="EJ18" s="1301"/>
      <c r="EK18" s="1301"/>
      <c r="EL18" s="1301"/>
      <c r="EM18" s="1304"/>
      <c r="EN18" s="486"/>
      <c r="EO18" s="487"/>
      <c r="EP18" s="1301" t="str">
        <f>MID(SUVAHAVUJ!AG187,1,1)</f>
        <v xml:space="preserve"> </v>
      </c>
      <c r="EQ18" s="1301"/>
      <c r="ER18" s="1301"/>
      <c r="ES18" s="1301"/>
      <c r="ET18" s="1301"/>
      <c r="EU18" s="1301"/>
      <c r="EV18" s="1301" t="str">
        <f>MID(SUVAHAVUJ!AG187,2,1)</f>
        <v xml:space="preserve"> </v>
      </c>
      <c r="EW18" s="1301"/>
      <c r="EX18" s="1301"/>
      <c r="EY18" s="1301"/>
      <c r="EZ18" s="1301"/>
      <c r="FA18" s="1301" t="str">
        <f>MID(SUVAHAVUJ!AG187,3,1)</f>
        <v xml:space="preserve"> </v>
      </c>
      <c r="FB18" s="1301"/>
      <c r="FC18" s="1301"/>
      <c r="FD18" s="1301"/>
      <c r="FE18" s="1301"/>
      <c r="FF18" s="1301"/>
      <c r="FG18" s="1301" t="str">
        <f>MID(SUVAHAVUJ!AG187,4,1)</f>
        <v xml:space="preserve"> </v>
      </c>
      <c r="FH18" s="1301"/>
      <c r="FI18" s="1301"/>
      <c r="FJ18" s="1301"/>
      <c r="FK18" s="1301"/>
      <c r="FL18" s="1302" t="str">
        <f>MID(SUVAHAVUJ!AG187,5,1)</f>
        <v xml:space="preserve"> </v>
      </c>
      <c r="FM18" s="1302"/>
      <c r="FN18" s="1302"/>
      <c r="FO18" s="1302"/>
      <c r="FP18" s="1302"/>
      <c r="FQ18" s="1302"/>
      <c r="FR18" s="1302" t="str">
        <f>MID(SUVAHAVUJ!AG187,6,1)</f>
        <v xml:space="preserve"> </v>
      </c>
      <c r="FS18" s="1302"/>
      <c r="FT18" s="1302"/>
      <c r="FU18" s="1302"/>
      <c r="FV18" s="1302"/>
      <c r="FW18" s="1432" t="str">
        <f>MID(SUVAHAVUJ!AG187,7,1)</f>
        <v xml:space="preserve"> </v>
      </c>
      <c r="FX18" s="1432"/>
      <c r="FY18" s="1432"/>
      <c r="FZ18" s="1432"/>
      <c r="GA18" s="1432"/>
      <c r="GB18" s="1432"/>
      <c r="GC18" s="1432" t="str">
        <f>MID(SUVAHAVUJ!AG187,8,1)</f>
        <v xml:space="preserve"> </v>
      </c>
      <c r="GD18" s="1432"/>
      <c r="GE18" s="1432"/>
      <c r="GF18" s="1432"/>
      <c r="GG18" s="1432"/>
      <c r="GH18" s="1432" t="str">
        <f>MID(SUVAHAVUJ!AG187,9,1)</f>
        <v xml:space="preserve"> </v>
      </c>
      <c r="GI18" s="1432"/>
      <c r="GJ18" s="1432"/>
      <c r="GK18" s="1432"/>
      <c r="GL18" s="1432"/>
      <c r="GM18" s="1432"/>
      <c r="GN18" s="1432" t="str">
        <f>MID(SUVAHAVUJ!AG187,10,1)</f>
        <v xml:space="preserve"> </v>
      </c>
      <c r="GO18" s="1432"/>
      <c r="GP18" s="1432"/>
      <c r="GQ18" s="1432"/>
      <c r="GR18" s="1432"/>
      <c r="GS18" s="1432" t="str">
        <f>MID(SUVAHAVUJ!AG187,11,1)</f>
        <v>0</v>
      </c>
      <c r="GT18" s="1432"/>
      <c r="GU18" s="1432"/>
      <c r="GV18" s="1432"/>
      <c r="GW18" s="1433"/>
    </row>
    <row r="19" spans="1:205" ht="24.6" customHeight="1" x14ac:dyDescent="0.2">
      <c r="B19" s="1501" t="s">
        <v>2909</v>
      </c>
      <c r="C19" s="1502"/>
      <c r="D19" s="1502"/>
      <c r="E19" s="1502"/>
      <c r="F19" s="1502"/>
      <c r="G19" s="1502"/>
      <c r="H19" s="1502"/>
      <c r="I19" s="1502"/>
      <c r="J19" s="1502"/>
      <c r="K19" s="1503"/>
      <c r="L19" s="1488" t="s">
        <v>3354</v>
      </c>
      <c r="M19" s="1489"/>
      <c r="N19" s="1489"/>
      <c r="O19" s="1489"/>
      <c r="P19" s="1489"/>
      <c r="Q19" s="1489"/>
      <c r="R19" s="1489"/>
      <c r="S19" s="1489"/>
      <c r="T19" s="1489"/>
      <c r="U19" s="1489"/>
      <c r="V19" s="1489"/>
      <c r="W19" s="1489"/>
      <c r="X19" s="1489"/>
      <c r="Y19" s="1489"/>
      <c r="Z19" s="1489"/>
      <c r="AA19" s="1489"/>
      <c r="AB19" s="1489"/>
      <c r="AC19" s="1489"/>
      <c r="AD19" s="1489"/>
      <c r="AE19" s="1489"/>
      <c r="AF19" s="1489"/>
      <c r="AG19" s="1489"/>
      <c r="AH19" s="1489"/>
      <c r="AI19" s="1489"/>
      <c r="AJ19" s="1489"/>
      <c r="AK19" s="1489"/>
      <c r="AL19" s="1489"/>
      <c r="AM19" s="1489"/>
      <c r="AN19" s="1489"/>
      <c r="AO19" s="1489"/>
      <c r="AP19" s="1489"/>
      <c r="AQ19" s="1489"/>
      <c r="AR19" s="1489"/>
      <c r="AS19" s="1489"/>
      <c r="AT19" s="1489"/>
      <c r="AU19" s="1489"/>
      <c r="AV19" s="1489"/>
      <c r="AW19" s="1489"/>
      <c r="AX19" s="1489"/>
      <c r="AY19" s="1489"/>
      <c r="AZ19" s="1489"/>
      <c r="BA19" s="1489"/>
      <c r="BB19" s="1489"/>
      <c r="BC19" s="1489"/>
      <c r="BD19" s="1489"/>
      <c r="BE19" s="1489"/>
      <c r="BF19" s="1489"/>
      <c r="BG19" s="1489"/>
      <c r="BH19" s="1489"/>
      <c r="BI19" s="1489"/>
      <c r="BJ19" s="1489"/>
      <c r="BK19" s="1489"/>
      <c r="BL19" s="1489"/>
      <c r="BM19" s="1489"/>
      <c r="BN19" s="1489"/>
      <c r="BO19" s="1489"/>
      <c r="BP19" s="1489"/>
      <c r="BQ19" s="1489"/>
      <c r="BR19" s="1489"/>
      <c r="BS19" s="1489"/>
      <c r="BT19" s="1489"/>
      <c r="BU19" s="1489"/>
      <c r="BV19" s="1489"/>
      <c r="BW19" s="1466" t="s">
        <v>2178</v>
      </c>
      <c r="BX19" s="1467"/>
      <c r="BY19" s="1467"/>
      <c r="BZ19" s="1467"/>
      <c r="CA19" s="1467"/>
      <c r="CB19" s="1467"/>
      <c r="CC19" s="1467"/>
      <c r="CD19" s="1468"/>
      <c r="CE19" s="1301" t="str">
        <f>MID(SUVAHAVUJ!AF188,1,1)</f>
        <v xml:space="preserve"> </v>
      </c>
      <c r="CF19" s="1301"/>
      <c r="CG19" s="1301"/>
      <c r="CH19" s="1301"/>
      <c r="CI19" s="1301"/>
      <c r="CJ19" s="1301" t="str">
        <f>MID(SUVAHAVUJ!AF188,2,1)</f>
        <v xml:space="preserve"> </v>
      </c>
      <c r="CK19" s="1301"/>
      <c r="CL19" s="1301"/>
      <c r="CM19" s="1301"/>
      <c r="CN19" s="1301"/>
      <c r="CO19" s="1301"/>
      <c r="CP19" s="1301" t="str">
        <f>MID(SUVAHAVUJ!AF188,3,1)</f>
        <v xml:space="preserve"> </v>
      </c>
      <c r="CQ19" s="1301"/>
      <c r="CR19" s="1301"/>
      <c r="CS19" s="1301"/>
      <c r="CT19" s="1301"/>
      <c r="CU19" s="1301" t="str">
        <f>MID(SUVAHAVUJ!AF188,4,1)</f>
        <v xml:space="preserve"> </v>
      </c>
      <c r="CV19" s="1301"/>
      <c r="CW19" s="1301"/>
      <c r="CX19" s="1301"/>
      <c r="CY19" s="1301"/>
      <c r="CZ19" s="1301"/>
      <c r="DA19" s="1301" t="str">
        <f>MID(SUVAHAVUJ!AF188,5,1)</f>
        <v xml:space="preserve"> </v>
      </c>
      <c r="DB19" s="1301"/>
      <c r="DC19" s="1301"/>
      <c r="DD19" s="1301"/>
      <c r="DE19" s="1301"/>
      <c r="DF19" s="1301" t="str">
        <f>MID(SUVAHAVUJ!AF188,6,1)</f>
        <v xml:space="preserve"> </v>
      </c>
      <c r="DG19" s="1301"/>
      <c r="DH19" s="1301"/>
      <c r="DI19" s="1301"/>
      <c r="DJ19" s="1301"/>
      <c r="DK19" s="1301"/>
      <c r="DL19" s="1301" t="str">
        <f>MID(SUVAHAVUJ!AF188,7,1)</f>
        <v>4</v>
      </c>
      <c r="DM19" s="1301"/>
      <c r="DN19" s="1301"/>
      <c r="DO19" s="1301"/>
      <c r="DP19" s="1301"/>
      <c r="DQ19" s="1301"/>
      <c r="DR19" s="1301" t="str">
        <f>MID(SUVAHAVUJ!AF188,8,1)</f>
        <v>0</v>
      </c>
      <c r="DS19" s="1301"/>
      <c r="DT19" s="1301"/>
      <c r="DU19" s="1301"/>
      <c r="DV19" s="1301"/>
      <c r="DW19" s="1434" t="str">
        <f>MID(SUVAHAVUJ!AF188,9,1)</f>
        <v>7</v>
      </c>
      <c r="DX19" s="1434"/>
      <c r="DY19" s="1434"/>
      <c r="DZ19" s="1434"/>
      <c r="EA19" s="1434"/>
      <c r="EB19" s="1434"/>
      <c r="EC19" s="1434" t="str">
        <f>MID(SUVAHAVUJ!AF188,10,1)</f>
        <v>6</v>
      </c>
      <c r="ED19" s="1434"/>
      <c r="EE19" s="1434"/>
      <c r="EF19" s="1434"/>
      <c r="EG19" s="1434"/>
      <c r="EH19" s="1301" t="str">
        <f>MID(SUVAHAVUJ!AF188,11,1)</f>
        <v>2</v>
      </c>
      <c r="EI19" s="1301"/>
      <c r="EJ19" s="1301"/>
      <c r="EK19" s="1301"/>
      <c r="EL19" s="1301"/>
      <c r="EM19" s="1304"/>
      <c r="EN19" s="486"/>
      <c r="EO19" s="487"/>
      <c r="EP19" s="1301" t="str">
        <f>MID(SUVAHAVUJ!AG188,1,1)</f>
        <v xml:space="preserve"> </v>
      </c>
      <c r="EQ19" s="1301"/>
      <c r="ER19" s="1301"/>
      <c r="ES19" s="1301"/>
      <c r="ET19" s="1301"/>
      <c r="EU19" s="1301"/>
      <c r="EV19" s="1301" t="str">
        <f>MID(SUVAHAVUJ!AG188,2,1)</f>
        <v xml:space="preserve"> </v>
      </c>
      <c r="EW19" s="1301"/>
      <c r="EX19" s="1301"/>
      <c r="EY19" s="1301"/>
      <c r="EZ19" s="1301"/>
      <c r="FA19" s="1301" t="str">
        <f>MID(SUVAHAVUJ!AG188,3,1)</f>
        <v xml:space="preserve"> </v>
      </c>
      <c r="FB19" s="1301"/>
      <c r="FC19" s="1301"/>
      <c r="FD19" s="1301"/>
      <c r="FE19" s="1301"/>
      <c r="FF19" s="1301"/>
      <c r="FG19" s="1301" t="str">
        <f>MID(SUVAHAVUJ!AG188,4,1)</f>
        <v xml:space="preserve"> </v>
      </c>
      <c r="FH19" s="1301"/>
      <c r="FI19" s="1301"/>
      <c r="FJ19" s="1301"/>
      <c r="FK19" s="1301"/>
      <c r="FL19" s="1302" t="str">
        <f>MID(SUVAHAVUJ!AG188,5,1)</f>
        <v xml:space="preserve"> </v>
      </c>
      <c r="FM19" s="1302"/>
      <c r="FN19" s="1302"/>
      <c r="FO19" s="1302"/>
      <c r="FP19" s="1302"/>
      <c r="FQ19" s="1302"/>
      <c r="FR19" s="1302" t="str">
        <f>MID(SUVAHAVUJ!AG188,6,1)</f>
        <v xml:space="preserve"> </v>
      </c>
      <c r="FS19" s="1302"/>
      <c r="FT19" s="1302"/>
      <c r="FU19" s="1302"/>
      <c r="FV19" s="1302"/>
      <c r="FW19" s="1432" t="str">
        <f>MID(SUVAHAVUJ!AG188,7,1)</f>
        <v xml:space="preserve"> </v>
      </c>
      <c r="FX19" s="1432"/>
      <c r="FY19" s="1432"/>
      <c r="FZ19" s="1432"/>
      <c r="GA19" s="1432"/>
      <c r="GB19" s="1432"/>
      <c r="GC19" s="1432" t="str">
        <f>MID(SUVAHAVUJ!AG188,8,1)</f>
        <v xml:space="preserve"> </v>
      </c>
      <c r="GD19" s="1432"/>
      <c r="GE19" s="1432"/>
      <c r="GF19" s="1432"/>
      <c r="GG19" s="1432"/>
      <c r="GH19" s="1432" t="str">
        <f>MID(SUVAHAVUJ!AG188,9,1)</f>
        <v xml:space="preserve"> </v>
      </c>
      <c r="GI19" s="1432"/>
      <c r="GJ19" s="1432"/>
      <c r="GK19" s="1432"/>
      <c r="GL19" s="1432"/>
      <c r="GM19" s="1432"/>
      <c r="GN19" s="1432" t="str">
        <f>MID(SUVAHAVUJ!AG188,10,1)</f>
        <v xml:space="preserve"> </v>
      </c>
      <c r="GO19" s="1432"/>
      <c r="GP19" s="1432"/>
      <c r="GQ19" s="1432"/>
      <c r="GR19" s="1432"/>
      <c r="GS19" s="1432" t="str">
        <f>MID(SUVAHAVUJ!AG188,11,1)</f>
        <v>0</v>
      </c>
      <c r="GT19" s="1432"/>
      <c r="GU19" s="1432"/>
      <c r="GV19" s="1432"/>
      <c r="GW19" s="1433"/>
    </row>
    <row r="20" spans="1:205" ht="24.6" customHeight="1" x14ac:dyDescent="0.2">
      <c r="B20" s="1504" t="s">
        <v>2369</v>
      </c>
      <c r="C20" s="1505"/>
      <c r="D20" s="1505"/>
      <c r="E20" s="1505"/>
      <c r="F20" s="1505"/>
      <c r="G20" s="1505"/>
      <c r="H20" s="1505"/>
      <c r="I20" s="1505"/>
      <c r="J20" s="1505"/>
      <c r="K20" s="1506"/>
      <c r="L20" s="1488" t="s">
        <v>2913</v>
      </c>
      <c r="M20" s="1489"/>
      <c r="N20" s="1489"/>
      <c r="O20" s="1489"/>
      <c r="P20" s="1489"/>
      <c r="Q20" s="1489"/>
      <c r="R20" s="1489"/>
      <c r="S20" s="1489"/>
      <c r="T20" s="1489"/>
      <c r="U20" s="1489"/>
      <c r="V20" s="1489"/>
      <c r="W20" s="1489"/>
      <c r="X20" s="1489"/>
      <c r="Y20" s="1489"/>
      <c r="Z20" s="1489"/>
      <c r="AA20" s="1489"/>
      <c r="AB20" s="1489"/>
      <c r="AC20" s="1489"/>
      <c r="AD20" s="1489"/>
      <c r="AE20" s="1489"/>
      <c r="AF20" s="1489"/>
      <c r="AG20" s="1489"/>
      <c r="AH20" s="1489"/>
      <c r="AI20" s="1489"/>
      <c r="AJ20" s="1489"/>
      <c r="AK20" s="1489"/>
      <c r="AL20" s="1489"/>
      <c r="AM20" s="1489"/>
      <c r="AN20" s="1489"/>
      <c r="AO20" s="1489"/>
      <c r="AP20" s="1489"/>
      <c r="AQ20" s="1489"/>
      <c r="AR20" s="1489"/>
      <c r="AS20" s="1489"/>
      <c r="AT20" s="1489"/>
      <c r="AU20" s="1489"/>
      <c r="AV20" s="1489"/>
      <c r="AW20" s="1489"/>
      <c r="AX20" s="1489"/>
      <c r="AY20" s="1489"/>
      <c r="AZ20" s="1489"/>
      <c r="BA20" s="1489"/>
      <c r="BB20" s="1489"/>
      <c r="BC20" s="1489"/>
      <c r="BD20" s="1489"/>
      <c r="BE20" s="1489"/>
      <c r="BF20" s="1489"/>
      <c r="BG20" s="1489"/>
      <c r="BH20" s="1489"/>
      <c r="BI20" s="1489"/>
      <c r="BJ20" s="1489"/>
      <c r="BK20" s="1489"/>
      <c r="BL20" s="1489"/>
      <c r="BM20" s="1489"/>
      <c r="BN20" s="1489"/>
      <c r="BO20" s="1489"/>
      <c r="BP20" s="1489"/>
      <c r="BQ20" s="1489"/>
      <c r="BR20" s="1489"/>
      <c r="BS20" s="1489"/>
      <c r="BT20" s="1489"/>
      <c r="BU20" s="1489"/>
      <c r="BV20" s="1489"/>
      <c r="BW20" s="1466" t="s">
        <v>285</v>
      </c>
      <c r="BX20" s="1467"/>
      <c r="BY20" s="1467"/>
      <c r="BZ20" s="1467"/>
      <c r="CA20" s="1467"/>
      <c r="CB20" s="1467"/>
      <c r="CC20" s="1467"/>
      <c r="CD20" s="1468"/>
      <c r="CE20" s="1301" t="str">
        <f>MID(SUVAHAVUJ!AF189,1,1)</f>
        <v xml:space="preserve"> </v>
      </c>
      <c r="CF20" s="1301"/>
      <c r="CG20" s="1301"/>
      <c r="CH20" s="1301"/>
      <c r="CI20" s="1301"/>
      <c r="CJ20" s="1301" t="str">
        <f>MID(SUVAHAVUJ!AF189,2,1)</f>
        <v xml:space="preserve"> </v>
      </c>
      <c r="CK20" s="1301"/>
      <c r="CL20" s="1301"/>
      <c r="CM20" s="1301"/>
      <c r="CN20" s="1301"/>
      <c r="CO20" s="1301"/>
      <c r="CP20" s="1301" t="str">
        <f>MID(SUVAHAVUJ!AF189,3,1)</f>
        <v xml:space="preserve"> </v>
      </c>
      <c r="CQ20" s="1301"/>
      <c r="CR20" s="1301"/>
      <c r="CS20" s="1301"/>
      <c r="CT20" s="1301"/>
      <c r="CU20" s="1301" t="str">
        <f>MID(SUVAHAVUJ!AF189,4,1)</f>
        <v xml:space="preserve"> </v>
      </c>
      <c r="CV20" s="1301"/>
      <c r="CW20" s="1301"/>
      <c r="CX20" s="1301"/>
      <c r="CY20" s="1301"/>
      <c r="CZ20" s="1301"/>
      <c r="DA20" s="1301" t="str">
        <f>MID(SUVAHAVUJ!AF189,5,1)</f>
        <v xml:space="preserve"> </v>
      </c>
      <c r="DB20" s="1301"/>
      <c r="DC20" s="1301"/>
      <c r="DD20" s="1301"/>
      <c r="DE20" s="1301"/>
      <c r="DF20" s="1301" t="str">
        <f>MID(SUVAHAVUJ!AF189,6,1)</f>
        <v xml:space="preserve"> </v>
      </c>
      <c r="DG20" s="1301"/>
      <c r="DH20" s="1301"/>
      <c r="DI20" s="1301"/>
      <c r="DJ20" s="1301"/>
      <c r="DK20" s="1301"/>
      <c r="DL20" s="1301" t="str">
        <f>MID(SUVAHAVUJ!AF189,7,1)</f>
        <v xml:space="preserve"> </v>
      </c>
      <c r="DM20" s="1301"/>
      <c r="DN20" s="1301"/>
      <c r="DO20" s="1301"/>
      <c r="DP20" s="1301"/>
      <c r="DQ20" s="1301"/>
      <c r="DR20" s="1301" t="str">
        <f>MID(SUVAHAVUJ!AF189,8,1)</f>
        <v xml:space="preserve"> </v>
      </c>
      <c r="DS20" s="1301"/>
      <c r="DT20" s="1301"/>
      <c r="DU20" s="1301"/>
      <c r="DV20" s="1301"/>
      <c r="DW20" s="1434" t="str">
        <f>MID(SUVAHAVUJ!AF189,9,1)</f>
        <v xml:space="preserve"> </v>
      </c>
      <c r="DX20" s="1434"/>
      <c r="DY20" s="1434"/>
      <c r="DZ20" s="1434"/>
      <c r="EA20" s="1434"/>
      <c r="EB20" s="1434"/>
      <c r="EC20" s="1434" t="str">
        <f>MID(SUVAHAVUJ!AF189,10,1)</f>
        <v xml:space="preserve"> </v>
      </c>
      <c r="ED20" s="1434"/>
      <c r="EE20" s="1434"/>
      <c r="EF20" s="1434"/>
      <c r="EG20" s="1434"/>
      <c r="EH20" s="1301" t="str">
        <f>MID(SUVAHAVUJ!AF189,11,1)</f>
        <v>0</v>
      </c>
      <c r="EI20" s="1301"/>
      <c r="EJ20" s="1301"/>
      <c r="EK20" s="1301"/>
      <c r="EL20" s="1301"/>
      <c r="EM20" s="1304"/>
      <c r="EN20" s="486"/>
      <c r="EO20" s="487"/>
      <c r="EP20" s="1301" t="str">
        <f>MID(SUVAHAVUJ!AG189,1,1)</f>
        <v xml:space="preserve"> </v>
      </c>
      <c r="EQ20" s="1301"/>
      <c r="ER20" s="1301"/>
      <c r="ES20" s="1301"/>
      <c r="ET20" s="1301"/>
      <c r="EU20" s="1301"/>
      <c r="EV20" s="1301" t="str">
        <f>MID(SUVAHAVUJ!AG189,2,1)</f>
        <v xml:space="preserve"> </v>
      </c>
      <c r="EW20" s="1301"/>
      <c r="EX20" s="1301"/>
      <c r="EY20" s="1301"/>
      <c r="EZ20" s="1301"/>
      <c r="FA20" s="1301" t="str">
        <f>MID(SUVAHAVUJ!AG189,3,1)</f>
        <v xml:space="preserve"> </v>
      </c>
      <c r="FB20" s="1301"/>
      <c r="FC20" s="1301"/>
      <c r="FD20" s="1301"/>
      <c r="FE20" s="1301"/>
      <c r="FF20" s="1301"/>
      <c r="FG20" s="1301" t="str">
        <f>MID(SUVAHAVUJ!AG189,4,1)</f>
        <v xml:space="preserve"> </v>
      </c>
      <c r="FH20" s="1301"/>
      <c r="FI20" s="1301"/>
      <c r="FJ20" s="1301"/>
      <c r="FK20" s="1301"/>
      <c r="FL20" s="1302" t="str">
        <f>MID(SUVAHAVUJ!AG189,5,1)</f>
        <v xml:space="preserve"> </v>
      </c>
      <c r="FM20" s="1302"/>
      <c r="FN20" s="1302"/>
      <c r="FO20" s="1302"/>
      <c r="FP20" s="1302"/>
      <c r="FQ20" s="1302"/>
      <c r="FR20" s="1302" t="str">
        <f>MID(SUVAHAVUJ!AG189,6,1)</f>
        <v xml:space="preserve"> </v>
      </c>
      <c r="FS20" s="1302"/>
      <c r="FT20" s="1302"/>
      <c r="FU20" s="1302"/>
      <c r="FV20" s="1302"/>
      <c r="FW20" s="1432" t="str">
        <f>MID(SUVAHAVUJ!AG189,7,1)</f>
        <v xml:space="preserve"> </v>
      </c>
      <c r="FX20" s="1432"/>
      <c r="FY20" s="1432"/>
      <c r="FZ20" s="1432"/>
      <c r="GA20" s="1432"/>
      <c r="GB20" s="1432"/>
      <c r="GC20" s="1432" t="str">
        <f>MID(SUVAHAVUJ!AG189,8,1)</f>
        <v xml:space="preserve"> </v>
      </c>
      <c r="GD20" s="1432"/>
      <c r="GE20" s="1432"/>
      <c r="GF20" s="1432"/>
      <c r="GG20" s="1432"/>
      <c r="GH20" s="1432" t="str">
        <f>MID(SUVAHAVUJ!AG189,9,1)</f>
        <v xml:space="preserve"> </v>
      </c>
      <c r="GI20" s="1432"/>
      <c r="GJ20" s="1432"/>
      <c r="GK20" s="1432"/>
      <c r="GL20" s="1432"/>
      <c r="GM20" s="1432"/>
      <c r="GN20" s="1432" t="str">
        <f>MID(SUVAHAVUJ!AG189,10,1)</f>
        <v xml:space="preserve"> </v>
      </c>
      <c r="GO20" s="1432"/>
      <c r="GP20" s="1432"/>
      <c r="GQ20" s="1432"/>
      <c r="GR20" s="1432"/>
      <c r="GS20" s="1432" t="str">
        <f>MID(SUVAHAVUJ!AG189,11,1)</f>
        <v>0</v>
      </c>
      <c r="GT20" s="1432"/>
      <c r="GU20" s="1432"/>
      <c r="GV20" s="1432"/>
      <c r="GW20" s="1433"/>
    </row>
    <row r="21" spans="1:205" ht="24.6" customHeight="1" x14ac:dyDescent="0.2">
      <c r="B21" s="1501" t="s">
        <v>2916</v>
      </c>
      <c r="C21" s="1502"/>
      <c r="D21" s="1502"/>
      <c r="E21" s="1502"/>
      <c r="F21" s="1502"/>
      <c r="G21" s="1502"/>
      <c r="H21" s="1502"/>
      <c r="I21" s="1502"/>
      <c r="J21" s="1502"/>
      <c r="K21" s="1503"/>
      <c r="L21" s="1488" t="s">
        <v>2344</v>
      </c>
      <c r="M21" s="1489"/>
      <c r="N21" s="1489"/>
      <c r="O21" s="1489"/>
      <c r="P21" s="1489"/>
      <c r="Q21" s="1489"/>
      <c r="R21" s="1489"/>
      <c r="S21" s="1489"/>
      <c r="T21" s="1489"/>
      <c r="U21" s="1489"/>
      <c r="V21" s="1489"/>
      <c r="W21" s="1489"/>
      <c r="X21" s="1489"/>
      <c r="Y21" s="1489"/>
      <c r="Z21" s="1489"/>
      <c r="AA21" s="1489"/>
      <c r="AB21" s="1489"/>
      <c r="AC21" s="1489"/>
      <c r="AD21" s="1489"/>
      <c r="AE21" s="1489"/>
      <c r="AF21" s="1489"/>
      <c r="AG21" s="1489"/>
      <c r="AH21" s="1489"/>
      <c r="AI21" s="1489"/>
      <c r="AJ21" s="1489"/>
      <c r="AK21" s="1489"/>
      <c r="AL21" s="1489"/>
      <c r="AM21" s="1489"/>
      <c r="AN21" s="1489"/>
      <c r="AO21" s="1489"/>
      <c r="AP21" s="1489"/>
      <c r="AQ21" s="1489"/>
      <c r="AR21" s="1489"/>
      <c r="AS21" s="1489"/>
      <c r="AT21" s="1489"/>
      <c r="AU21" s="1489"/>
      <c r="AV21" s="1489"/>
      <c r="AW21" s="1489"/>
      <c r="AX21" s="1489"/>
      <c r="AY21" s="1489"/>
      <c r="AZ21" s="1489"/>
      <c r="BA21" s="1489"/>
      <c r="BB21" s="1489"/>
      <c r="BC21" s="1489"/>
      <c r="BD21" s="1489"/>
      <c r="BE21" s="1489"/>
      <c r="BF21" s="1489"/>
      <c r="BG21" s="1489"/>
      <c r="BH21" s="1489"/>
      <c r="BI21" s="1489"/>
      <c r="BJ21" s="1489"/>
      <c r="BK21" s="1489"/>
      <c r="BL21" s="1489"/>
      <c r="BM21" s="1489"/>
      <c r="BN21" s="1489"/>
      <c r="BO21" s="1489"/>
      <c r="BP21" s="1489"/>
      <c r="BQ21" s="1489"/>
      <c r="BR21" s="1489"/>
      <c r="BS21" s="1489"/>
      <c r="BT21" s="1489"/>
      <c r="BU21" s="1489"/>
      <c r="BV21" s="1489"/>
      <c r="BW21" s="1466" t="s">
        <v>903</v>
      </c>
      <c r="BX21" s="1467"/>
      <c r="BY21" s="1467"/>
      <c r="BZ21" s="1467"/>
      <c r="CA21" s="1467"/>
      <c r="CB21" s="1467"/>
      <c r="CC21" s="1467"/>
      <c r="CD21" s="1468"/>
      <c r="CE21" s="1301" t="str">
        <f>MID(SUVAHAVUJ!AF190,1,1)</f>
        <v xml:space="preserve"> </v>
      </c>
      <c r="CF21" s="1301"/>
      <c r="CG21" s="1301"/>
      <c r="CH21" s="1301"/>
      <c r="CI21" s="1301"/>
      <c r="CJ21" s="1301" t="str">
        <f>MID(SUVAHAVUJ!AF190,2,1)</f>
        <v xml:space="preserve"> </v>
      </c>
      <c r="CK21" s="1301"/>
      <c r="CL21" s="1301"/>
      <c r="CM21" s="1301"/>
      <c r="CN21" s="1301"/>
      <c r="CO21" s="1301"/>
      <c r="CP21" s="1301" t="str">
        <f>MID(SUVAHAVUJ!AF190,3,1)</f>
        <v xml:space="preserve"> </v>
      </c>
      <c r="CQ21" s="1301"/>
      <c r="CR21" s="1301"/>
      <c r="CS21" s="1301"/>
      <c r="CT21" s="1301"/>
      <c r="CU21" s="1301" t="str">
        <f>MID(SUVAHAVUJ!AF190,4,1)</f>
        <v xml:space="preserve"> </v>
      </c>
      <c r="CV21" s="1301"/>
      <c r="CW21" s="1301"/>
      <c r="CX21" s="1301"/>
      <c r="CY21" s="1301"/>
      <c r="CZ21" s="1301"/>
      <c r="DA21" s="1301" t="str">
        <f>MID(SUVAHAVUJ!AF190,5,1)</f>
        <v xml:space="preserve"> </v>
      </c>
      <c r="DB21" s="1301"/>
      <c r="DC21" s="1301"/>
      <c r="DD21" s="1301"/>
      <c r="DE21" s="1301"/>
      <c r="DF21" s="1301" t="str">
        <f>MID(SUVAHAVUJ!AF190,6,1)</f>
        <v xml:space="preserve"> </v>
      </c>
      <c r="DG21" s="1301"/>
      <c r="DH21" s="1301"/>
      <c r="DI21" s="1301"/>
      <c r="DJ21" s="1301"/>
      <c r="DK21" s="1301"/>
      <c r="DL21" s="1301" t="str">
        <f>MID(SUVAHAVUJ!AF190,7,1)</f>
        <v>4</v>
      </c>
      <c r="DM21" s="1301"/>
      <c r="DN21" s="1301"/>
      <c r="DO21" s="1301"/>
      <c r="DP21" s="1301"/>
      <c r="DQ21" s="1301"/>
      <c r="DR21" s="1301" t="str">
        <f>MID(SUVAHAVUJ!AF190,8,1)</f>
        <v>4</v>
      </c>
      <c r="DS21" s="1301"/>
      <c r="DT21" s="1301"/>
      <c r="DU21" s="1301"/>
      <c r="DV21" s="1301"/>
      <c r="DW21" s="1434" t="str">
        <f>MID(SUVAHAVUJ!AF190,9,1)</f>
        <v>8</v>
      </c>
      <c r="DX21" s="1434"/>
      <c r="DY21" s="1434"/>
      <c r="DZ21" s="1434"/>
      <c r="EA21" s="1434"/>
      <c r="EB21" s="1434"/>
      <c r="EC21" s="1434" t="str">
        <f>MID(SUVAHAVUJ!AF190,10,1)</f>
        <v>3</v>
      </c>
      <c r="ED21" s="1434"/>
      <c r="EE21" s="1434"/>
      <c r="EF21" s="1434"/>
      <c r="EG21" s="1434"/>
      <c r="EH21" s="1301" t="str">
        <f>MID(SUVAHAVUJ!AF190,11,1)</f>
        <v>5</v>
      </c>
      <c r="EI21" s="1301"/>
      <c r="EJ21" s="1301"/>
      <c r="EK21" s="1301"/>
      <c r="EL21" s="1301"/>
      <c r="EM21" s="1304"/>
      <c r="EN21" s="486"/>
      <c r="EO21" s="487"/>
      <c r="EP21" s="1301" t="str">
        <f>MID(SUVAHAVUJ!AG190,1,1)</f>
        <v xml:space="preserve"> </v>
      </c>
      <c r="EQ21" s="1301"/>
      <c r="ER21" s="1301"/>
      <c r="ES21" s="1301"/>
      <c r="ET21" s="1301"/>
      <c r="EU21" s="1301"/>
      <c r="EV21" s="1301" t="str">
        <f>MID(SUVAHAVUJ!AG190,2,1)</f>
        <v xml:space="preserve"> </v>
      </c>
      <c r="EW21" s="1301"/>
      <c r="EX21" s="1301"/>
      <c r="EY21" s="1301"/>
      <c r="EZ21" s="1301"/>
      <c r="FA21" s="1301" t="str">
        <f>MID(SUVAHAVUJ!AG190,3,1)</f>
        <v xml:space="preserve"> </v>
      </c>
      <c r="FB21" s="1301"/>
      <c r="FC21" s="1301"/>
      <c r="FD21" s="1301"/>
      <c r="FE21" s="1301"/>
      <c r="FF21" s="1301"/>
      <c r="FG21" s="1301" t="str">
        <f>MID(SUVAHAVUJ!AG190,4,1)</f>
        <v xml:space="preserve"> </v>
      </c>
      <c r="FH21" s="1301"/>
      <c r="FI21" s="1301"/>
      <c r="FJ21" s="1301"/>
      <c r="FK21" s="1301"/>
      <c r="FL21" s="1302" t="str">
        <f>MID(SUVAHAVUJ!AG190,5,1)</f>
        <v xml:space="preserve"> </v>
      </c>
      <c r="FM21" s="1302"/>
      <c r="FN21" s="1302"/>
      <c r="FO21" s="1302"/>
      <c r="FP21" s="1302"/>
      <c r="FQ21" s="1302"/>
      <c r="FR21" s="1302" t="str">
        <f>MID(SUVAHAVUJ!AG190,6,1)</f>
        <v xml:space="preserve"> </v>
      </c>
      <c r="FS21" s="1302"/>
      <c r="FT21" s="1302"/>
      <c r="FU21" s="1302"/>
      <c r="FV21" s="1302"/>
      <c r="FW21" s="1432" t="str">
        <f>MID(SUVAHAVUJ!AG190,7,1)</f>
        <v xml:space="preserve"> </v>
      </c>
      <c r="FX21" s="1432"/>
      <c r="FY21" s="1432"/>
      <c r="FZ21" s="1432"/>
      <c r="GA21" s="1432"/>
      <c r="GB21" s="1432"/>
      <c r="GC21" s="1432" t="str">
        <f>MID(SUVAHAVUJ!AG190,8,1)</f>
        <v xml:space="preserve"> </v>
      </c>
      <c r="GD21" s="1432"/>
      <c r="GE21" s="1432"/>
      <c r="GF21" s="1432"/>
      <c r="GG21" s="1432"/>
      <c r="GH21" s="1432" t="str">
        <f>MID(SUVAHAVUJ!AG190,9,1)</f>
        <v xml:space="preserve"> </v>
      </c>
      <c r="GI21" s="1432"/>
      <c r="GJ21" s="1432"/>
      <c r="GK21" s="1432"/>
      <c r="GL21" s="1432"/>
      <c r="GM21" s="1432"/>
      <c r="GN21" s="1432" t="str">
        <f>MID(SUVAHAVUJ!AG190,10,1)</f>
        <v xml:space="preserve"> </v>
      </c>
      <c r="GO21" s="1432"/>
      <c r="GP21" s="1432"/>
      <c r="GQ21" s="1432"/>
      <c r="GR21" s="1432"/>
      <c r="GS21" s="1432" t="str">
        <f>MID(SUVAHAVUJ!AG190,11,1)</f>
        <v>0</v>
      </c>
      <c r="GT21" s="1432"/>
      <c r="GU21" s="1432"/>
      <c r="GV21" s="1432"/>
      <c r="GW21" s="1433"/>
    </row>
    <row r="22" spans="1:205" ht="24.6" customHeight="1" x14ac:dyDescent="0.2">
      <c r="B22" s="1501" t="s">
        <v>2919</v>
      </c>
      <c r="C22" s="1502"/>
      <c r="D22" s="1502"/>
      <c r="E22" s="1502"/>
      <c r="F22" s="1502"/>
      <c r="G22" s="1502"/>
      <c r="H22" s="1502"/>
      <c r="I22" s="1502"/>
      <c r="J22" s="1502"/>
      <c r="K22" s="1503"/>
      <c r="L22" s="1488" t="s">
        <v>3355</v>
      </c>
      <c r="M22" s="1489"/>
      <c r="N22" s="1489"/>
      <c r="O22" s="1489"/>
      <c r="P22" s="1489"/>
      <c r="Q22" s="1489"/>
      <c r="R22" s="1489"/>
      <c r="S22" s="1489"/>
      <c r="T22" s="1489"/>
      <c r="U22" s="1489"/>
      <c r="V22" s="1489"/>
      <c r="W22" s="1489"/>
      <c r="X22" s="1489"/>
      <c r="Y22" s="1489"/>
      <c r="Z22" s="1489"/>
      <c r="AA22" s="1489"/>
      <c r="AB22" s="1489"/>
      <c r="AC22" s="1489"/>
      <c r="AD22" s="1489"/>
      <c r="AE22" s="1489"/>
      <c r="AF22" s="1489"/>
      <c r="AG22" s="1489"/>
      <c r="AH22" s="1489"/>
      <c r="AI22" s="1489"/>
      <c r="AJ22" s="1489"/>
      <c r="AK22" s="1489"/>
      <c r="AL22" s="1489"/>
      <c r="AM22" s="1489"/>
      <c r="AN22" s="1489"/>
      <c r="AO22" s="1489"/>
      <c r="AP22" s="1489"/>
      <c r="AQ22" s="1489"/>
      <c r="AR22" s="1489"/>
      <c r="AS22" s="1489"/>
      <c r="AT22" s="1489"/>
      <c r="AU22" s="1489"/>
      <c r="AV22" s="1489"/>
      <c r="AW22" s="1489"/>
      <c r="AX22" s="1489"/>
      <c r="AY22" s="1489"/>
      <c r="AZ22" s="1489"/>
      <c r="BA22" s="1489"/>
      <c r="BB22" s="1489"/>
      <c r="BC22" s="1489"/>
      <c r="BD22" s="1489"/>
      <c r="BE22" s="1489"/>
      <c r="BF22" s="1489"/>
      <c r="BG22" s="1489"/>
      <c r="BH22" s="1489"/>
      <c r="BI22" s="1489"/>
      <c r="BJ22" s="1489"/>
      <c r="BK22" s="1489"/>
      <c r="BL22" s="1489"/>
      <c r="BM22" s="1489"/>
      <c r="BN22" s="1489"/>
      <c r="BO22" s="1489"/>
      <c r="BP22" s="1489"/>
      <c r="BQ22" s="1489"/>
      <c r="BR22" s="1489"/>
      <c r="BS22" s="1489"/>
      <c r="BT22" s="1489"/>
      <c r="BU22" s="1489"/>
      <c r="BV22" s="1489"/>
      <c r="BW22" s="1466" t="s">
        <v>905</v>
      </c>
      <c r="BX22" s="1467"/>
      <c r="BY22" s="1467"/>
      <c r="BZ22" s="1467"/>
      <c r="CA22" s="1467"/>
      <c r="CB22" s="1467"/>
      <c r="CC22" s="1467"/>
      <c r="CD22" s="1468"/>
      <c r="CE22" s="1301" t="str">
        <f>MID(SUVAHAVUJ!AF191,1,1)</f>
        <v xml:space="preserve"> </v>
      </c>
      <c r="CF22" s="1301"/>
      <c r="CG22" s="1301"/>
      <c r="CH22" s="1301"/>
      <c r="CI22" s="1301"/>
      <c r="CJ22" s="1301" t="str">
        <f>MID(SUVAHAVUJ!AF191,2,1)</f>
        <v xml:space="preserve"> </v>
      </c>
      <c r="CK22" s="1301"/>
      <c r="CL22" s="1301"/>
      <c r="CM22" s="1301"/>
      <c r="CN22" s="1301"/>
      <c r="CO22" s="1301"/>
      <c r="CP22" s="1301" t="str">
        <f>MID(SUVAHAVUJ!AF191,3,1)</f>
        <v xml:space="preserve"> </v>
      </c>
      <c r="CQ22" s="1301"/>
      <c r="CR22" s="1301"/>
      <c r="CS22" s="1301"/>
      <c r="CT22" s="1301"/>
      <c r="CU22" s="1301" t="str">
        <f>MID(SUVAHAVUJ!AF191,4,1)</f>
        <v xml:space="preserve"> </v>
      </c>
      <c r="CV22" s="1301"/>
      <c r="CW22" s="1301"/>
      <c r="CX22" s="1301"/>
      <c r="CY22" s="1301"/>
      <c r="CZ22" s="1301"/>
      <c r="DA22" s="1301" t="str">
        <f>MID(SUVAHAVUJ!AF191,5,1)</f>
        <v xml:space="preserve"> </v>
      </c>
      <c r="DB22" s="1301"/>
      <c r="DC22" s="1301"/>
      <c r="DD22" s="1301"/>
      <c r="DE22" s="1301"/>
      <c r="DF22" s="1301" t="str">
        <f>MID(SUVAHAVUJ!AF191,6,1)</f>
        <v xml:space="preserve"> </v>
      </c>
      <c r="DG22" s="1301"/>
      <c r="DH22" s="1301"/>
      <c r="DI22" s="1301"/>
      <c r="DJ22" s="1301"/>
      <c r="DK22" s="1301"/>
      <c r="DL22" s="1301" t="str">
        <f>MID(SUVAHAVUJ!AF191,7,1)</f>
        <v xml:space="preserve"> </v>
      </c>
      <c r="DM22" s="1301"/>
      <c r="DN22" s="1301"/>
      <c r="DO22" s="1301"/>
      <c r="DP22" s="1301"/>
      <c r="DQ22" s="1301"/>
      <c r="DR22" s="1301" t="str">
        <f>MID(SUVAHAVUJ!AF191,8,1)</f>
        <v xml:space="preserve"> </v>
      </c>
      <c r="DS22" s="1301"/>
      <c r="DT22" s="1301"/>
      <c r="DU22" s="1301"/>
      <c r="DV22" s="1301"/>
      <c r="DW22" s="1434" t="str">
        <f>MID(SUVAHAVUJ!AF191,9,1)</f>
        <v xml:space="preserve"> </v>
      </c>
      <c r="DX22" s="1434"/>
      <c r="DY22" s="1434"/>
      <c r="DZ22" s="1434"/>
      <c r="EA22" s="1434"/>
      <c r="EB22" s="1434"/>
      <c r="EC22" s="1434" t="str">
        <f>MID(SUVAHAVUJ!AF191,10,1)</f>
        <v xml:space="preserve"> </v>
      </c>
      <c r="ED22" s="1434"/>
      <c r="EE22" s="1434"/>
      <c r="EF22" s="1434"/>
      <c r="EG22" s="1434"/>
      <c r="EH22" s="1301" t="str">
        <f>MID(SUVAHAVUJ!AF191,11,1)</f>
        <v>0</v>
      </c>
      <c r="EI22" s="1301"/>
      <c r="EJ22" s="1301"/>
      <c r="EK22" s="1301"/>
      <c r="EL22" s="1301"/>
      <c r="EM22" s="1304"/>
      <c r="EN22" s="486"/>
      <c r="EO22" s="487"/>
      <c r="EP22" s="1301" t="str">
        <f>MID(SUVAHAVUJ!AG191,1,1)</f>
        <v xml:space="preserve"> </v>
      </c>
      <c r="EQ22" s="1301"/>
      <c r="ER22" s="1301"/>
      <c r="ES22" s="1301"/>
      <c r="ET22" s="1301"/>
      <c r="EU22" s="1301"/>
      <c r="EV22" s="1301" t="str">
        <f>MID(SUVAHAVUJ!AG191,2,1)</f>
        <v xml:space="preserve"> </v>
      </c>
      <c r="EW22" s="1301"/>
      <c r="EX22" s="1301"/>
      <c r="EY22" s="1301"/>
      <c r="EZ22" s="1301"/>
      <c r="FA22" s="1301" t="str">
        <f>MID(SUVAHAVUJ!AG191,3,1)</f>
        <v xml:space="preserve"> </v>
      </c>
      <c r="FB22" s="1301"/>
      <c r="FC22" s="1301"/>
      <c r="FD22" s="1301"/>
      <c r="FE22" s="1301"/>
      <c r="FF22" s="1301"/>
      <c r="FG22" s="1301" t="str">
        <f>MID(SUVAHAVUJ!AG191,4,1)</f>
        <v xml:space="preserve"> </v>
      </c>
      <c r="FH22" s="1301"/>
      <c r="FI22" s="1301"/>
      <c r="FJ22" s="1301"/>
      <c r="FK22" s="1301"/>
      <c r="FL22" s="1302" t="str">
        <f>MID(SUVAHAVUJ!AG191,5,1)</f>
        <v xml:space="preserve"> </v>
      </c>
      <c r="FM22" s="1302"/>
      <c r="FN22" s="1302"/>
      <c r="FO22" s="1302"/>
      <c r="FP22" s="1302"/>
      <c r="FQ22" s="1302"/>
      <c r="FR22" s="1302" t="str">
        <f>MID(SUVAHAVUJ!AG191,6,1)</f>
        <v xml:space="preserve"> </v>
      </c>
      <c r="FS22" s="1302"/>
      <c r="FT22" s="1302"/>
      <c r="FU22" s="1302"/>
      <c r="FV22" s="1302"/>
      <c r="FW22" s="1432" t="str">
        <f>MID(SUVAHAVUJ!AG191,7,1)</f>
        <v xml:space="preserve"> </v>
      </c>
      <c r="FX22" s="1432"/>
      <c r="FY22" s="1432"/>
      <c r="FZ22" s="1432"/>
      <c r="GA22" s="1432"/>
      <c r="GB22" s="1432"/>
      <c r="GC22" s="1432" t="str">
        <f>MID(SUVAHAVUJ!AG191,8,1)</f>
        <v xml:space="preserve"> </v>
      </c>
      <c r="GD22" s="1432"/>
      <c r="GE22" s="1432"/>
      <c r="GF22" s="1432"/>
      <c r="GG22" s="1432"/>
      <c r="GH22" s="1432" t="str">
        <f>MID(SUVAHAVUJ!AG191,9,1)</f>
        <v xml:space="preserve"> </v>
      </c>
      <c r="GI22" s="1432"/>
      <c r="GJ22" s="1432"/>
      <c r="GK22" s="1432"/>
      <c r="GL22" s="1432"/>
      <c r="GM22" s="1432"/>
      <c r="GN22" s="1432" t="str">
        <f>MID(SUVAHAVUJ!AG191,10,1)</f>
        <v xml:space="preserve"> </v>
      </c>
      <c r="GO22" s="1432"/>
      <c r="GP22" s="1432"/>
      <c r="GQ22" s="1432"/>
      <c r="GR22" s="1432"/>
      <c r="GS22" s="1432" t="str">
        <f>MID(SUVAHAVUJ!AG191,11,1)</f>
        <v>0</v>
      </c>
      <c r="GT22" s="1432"/>
      <c r="GU22" s="1432"/>
      <c r="GV22" s="1432"/>
      <c r="GW22" s="1433"/>
    </row>
    <row r="23" spans="1:205" ht="24.6" customHeight="1" x14ac:dyDescent="0.2">
      <c r="B23" s="1501" t="s">
        <v>2923</v>
      </c>
      <c r="C23" s="1502"/>
      <c r="D23" s="1502"/>
      <c r="E23" s="1502"/>
      <c r="F23" s="1502"/>
      <c r="G23" s="1502"/>
      <c r="H23" s="1502"/>
      <c r="I23" s="1502"/>
      <c r="J23" s="1502"/>
      <c r="K23" s="1503"/>
      <c r="L23" s="1488" t="s">
        <v>2924</v>
      </c>
      <c r="M23" s="1489"/>
      <c r="N23" s="1489"/>
      <c r="O23" s="1489"/>
      <c r="P23" s="1489"/>
      <c r="Q23" s="1489"/>
      <c r="R23" s="1489"/>
      <c r="S23" s="1489"/>
      <c r="T23" s="1489"/>
      <c r="U23" s="1489"/>
      <c r="V23" s="1489"/>
      <c r="W23" s="1489"/>
      <c r="X23" s="1489"/>
      <c r="Y23" s="1489"/>
      <c r="Z23" s="1489"/>
      <c r="AA23" s="1489"/>
      <c r="AB23" s="1489"/>
      <c r="AC23" s="1489"/>
      <c r="AD23" s="1489"/>
      <c r="AE23" s="1489"/>
      <c r="AF23" s="1489"/>
      <c r="AG23" s="1489"/>
      <c r="AH23" s="1489"/>
      <c r="AI23" s="1489"/>
      <c r="AJ23" s="1489"/>
      <c r="AK23" s="1489"/>
      <c r="AL23" s="1489"/>
      <c r="AM23" s="1489"/>
      <c r="AN23" s="1489"/>
      <c r="AO23" s="1489"/>
      <c r="AP23" s="1489"/>
      <c r="AQ23" s="1489"/>
      <c r="AR23" s="1489"/>
      <c r="AS23" s="1489"/>
      <c r="AT23" s="1489"/>
      <c r="AU23" s="1489"/>
      <c r="AV23" s="1489"/>
      <c r="AW23" s="1489"/>
      <c r="AX23" s="1489"/>
      <c r="AY23" s="1489"/>
      <c r="AZ23" s="1489"/>
      <c r="BA23" s="1489"/>
      <c r="BB23" s="1489"/>
      <c r="BC23" s="1489"/>
      <c r="BD23" s="1489"/>
      <c r="BE23" s="1489"/>
      <c r="BF23" s="1489"/>
      <c r="BG23" s="1489"/>
      <c r="BH23" s="1489"/>
      <c r="BI23" s="1489"/>
      <c r="BJ23" s="1489"/>
      <c r="BK23" s="1489"/>
      <c r="BL23" s="1489"/>
      <c r="BM23" s="1489"/>
      <c r="BN23" s="1489"/>
      <c r="BO23" s="1489"/>
      <c r="BP23" s="1489"/>
      <c r="BQ23" s="1489"/>
      <c r="BR23" s="1489"/>
      <c r="BS23" s="1489"/>
      <c r="BT23" s="1489"/>
      <c r="BU23" s="1489"/>
      <c r="BV23" s="1489"/>
      <c r="BW23" s="1466" t="s">
        <v>2177</v>
      </c>
      <c r="BX23" s="1467"/>
      <c r="BY23" s="1467"/>
      <c r="BZ23" s="1467"/>
      <c r="CA23" s="1467"/>
      <c r="CB23" s="1467"/>
      <c r="CC23" s="1467"/>
      <c r="CD23" s="1468"/>
      <c r="CE23" s="1301" t="str">
        <f>MID(SUVAHAVUJ!AF192,1,1)</f>
        <v xml:space="preserve"> </v>
      </c>
      <c r="CF23" s="1301"/>
      <c r="CG23" s="1301"/>
      <c r="CH23" s="1301"/>
      <c r="CI23" s="1301"/>
      <c r="CJ23" s="1301" t="str">
        <f>MID(SUVAHAVUJ!AF192,2,1)</f>
        <v xml:space="preserve"> </v>
      </c>
      <c r="CK23" s="1301"/>
      <c r="CL23" s="1301"/>
      <c r="CM23" s="1301"/>
      <c r="CN23" s="1301"/>
      <c r="CO23" s="1301"/>
      <c r="CP23" s="1301" t="str">
        <f>MID(SUVAHAVUJ!AF192,3,1)</f>
        <v xml:space="preserve"> </v>
      </c>
      <c r="CQ23" s="1301"/>
      <c r="CR23" s="1301"/>
      <c r="CS23" s="1301"/>
      <c r="CT23" s="1301"/>
      <c r="CU23" s="1301" t="str">
        <f>MID(SUVAHAVUJ!AF192,4,1)</f>
        <v xml:space="preserve"> </v>
      </c>
      <c r="CV23" s="1301"/>
      <c r="CW23" s="1301"/>
      <c r="CX23" s="1301"/>
      <c r="CY23" s="1301"/>
      <c r="CZ23" s="1301"/>
      <c r="DA23" s="1301" t="str">
        <f>MID(SUVAHAVUJ!AF192,5,1)</f>
        <v xml:space="preserve"> </v>
      </c>
      <c r="DB23" s="1301"/>
      <c r="DC23" s="1301"/>
      <c r="DD23" s="1301"/>
      <c r="DE23" s="1301"/>
      <c r="DF23" s="1301" t="str">
        <f>MID(SUVAHAVUJ!AF192,6,1)</f>
        <v xml:space="preserve"> </v>
      </c>
      <c r="DG23" s="1301"/>
      <c r="DH23" s="1301"/>
      <c r="DI23" s="1301"/>
      <c r="DJ23" s="1301"/>
      <c r="DK23" s="1301"/>
      <c r="DL23" s="1301" t="str">
        <f>MID(SUVAHAVUJ!AF192,7,1)</f>
        <v>8</v>
      </c>
      <c r="DM23" s="1301"/>
      <c r="DN23" s="1301"/>
      <c r="DO23" s="1301"/>
      <c r="DP23" s="1301"/>
      <c r="DQ23" s="1301"/>
      <c r="DR23" s="1301" t="str">
        <f>MID(SUVAHAVUJ!AF192,8,1)</f>
        <v>7</v>
      </c>
      <c r="DS23" s="1301"/>
      <c r="DT23" s="1301"/>
      <c r="DU23" s="1301"/>
      <c r="DV23" s="1301"/>
      <c r="DW23" s="1434" t="str">
        <f>MID(SUVAHAVUJ!AF192,9,1)</f>
        <v>9</v>
      </c>
      <c r="DX23" s="1434"/>
      <c r="DY23" s="1434"/>
      <c r="DZ23" s="1434"/>
      <c r="EA23" s="1434"/>
      <c r="EB23" s="1434"/>
      <c r="EC23" s="1434" t="str">
        <f>MID(SUVAHAVUJ!AF192,10,1)</f>
        <v>5</v>
      </c>
      <c r="ED23" s="1434"/>
      <c r="EE23" s="1434"/>
      <c r="EF23" s="1434"/>
      <c r="EG23" s="1434"/>
      <c r="EH23" s="1301" t="str">
        <f>MID(SUVAHAVUJ!AF192,11,1)</f>
        <v>7</v>
      </c>
      <c r="EI23" s="1301"/>
      <c r="EJ23" s="1301"/>
      <c r="EK23" s="1301"/>
      <c r="EL23" s="1301"/>
      <c r="EM23" s="1304"/>
      <c r="EN23" s="486"/>
      <c r="EO23" s="487"/>
      <c r="EP23" s="1301" t="str">
        <f>MID(SUVAHAVUJ!AG192,1,1)</f>
        <v xml:space="preserve"> </v>
      </c>
      <c r="EQ23" s="1301"/>
      <c r="ER23" s="1301"/>
      <c r="ES23" s="1301"/>
      <c r="ET23" s="1301"/>
      <c r="EU23" s="1301"/>
      <c r="EV23" s="1301" t="str">
        <f>MID(SUVAHAVUJ!AG192,2,1)</f>
        <v xml:space="preserve"> </v>
      </c>
      <c r="EW23" s="1301"/>
      <c r="EX23" s="1301"/>
      <c r="EY23" s="1301"/>
      <c r="EZ23" s="1301"/>
      <c r="FA23" s="1301" t="str">
        <f>MID(SUVAHAVUJ!AG192,3,1)</f>
        <v xml:space="preserve"> </v>
      </c>
      <c r="FB23" s="1301"/>
      <c r="FC23" s="1301"/>
      <c r="FD23" s="1301"/>
      <c r="FE23" s="1301"/>
      <c r="FF23" s="1301"/>
      <c r="FG23" s="1301" t="str">
        <f>MID(SUVAHAVUJ!AG192,4,1)</f>
        <v xml:space="preserve"> </v>
      </c>
      <c r="FH23" s="1301"/>
      <c r="FI23" s="1301"/>
      <c r="FJ23" s="1301"/>
      <c r="FK23" s="1301"/>
      <c r="FL23" s="1302" t="str">
        <f>MID(SUVAHAVUJ!AG192,5,1)</f>
        <v xml:space="preserve"> </v>
      </c>
      <c r="FM23" s="1302"/>
      <c r="FN23" s="1302"/>
      <c r="FO23" s="1302"/>
      <c r="FP23" s="1302"/>
      <c r="FQ23" s="1302"/>
      <c r="FR23" s="1302" t="str">
        <f>MID(SUVAHAVUJ!AG192,6,1)</f>
        <v xml:space="preserve"> </v>
      </c>
      <c r="FS23" s="1302"/>
      <c r="FT23" s="1302"/>
      <c r="FU23" s="1302"/>
      <c r="FV23" s="1302"/>
      <c r="FW23" s="1432" t="str">
        <f>MID(SUVAHAVUJ!AG192,7,1)</f>
        <v xml:space="preserve"> </v>
      </c>
      <c r="FX23" s="1432"/>
      <c r="FY23" s="1432"/>
      <c r="FZ23" s="1432"/>
      <c r="GA23" s="1432"/>
      <c r="GB23" s="1432"/>
      <c r="GC23" s="1432" t="str">
        <f>MID(SUVAHAVUJ!AG192,8,1)</f>
        <v xml:space="preserve"> </v>
      </c>
      <c r="GD23" s="1432"/>
      <c r="GE23" s="1432"/>
      <c r="GF23" s="1432"/>
      <c r="GG23" s="1432"/>
      <c r="GH23" s="1432" t="str">
        <f>MID(SUVAHAVUJ!AG192,9,1)</f>
        <v xml:space="preserve"> </v>
      </c>
      <c r="GI23" s="1432"/>
      <c r="GJ23" s="1432"/>
      <c r="GK23" s="1432"/>
      <c r="GL23" s="1432"/>
      <c r="GM23" s="1432"/>
      <c r="GN23" s="1432" t="str">
        <f>MID(SUVAHAVUJ!AG192,10,1)</f>
        <v xml:space="preserve"> </v>
      </c>
      <c r="GO23" s="1432"/>
      <c r="GP23" s="1432"/>
      <c r="GQ23" s="1432"/>
      <c r="GR23" s="1432"/>
      <c r="GS23" s="1432" t="str">
        <f>MID(SUVAHAVUJ!AG192,11,1)</f>
        <v>0</v>
      </c>
      <c r="GT23" s="1432"/>
      <c r="GU23" s="1432"/>
      <c r="GV23" s="1432"/>
      <c r="GW23" s="1433"/>
    </row>
    <row r="24" spans="1:205" ht="24.6" customHeight="1" x14ac:dyDescent="0.2">
      <c r="A24" s="191"/>
      <c r="B24" s="1498" t="s">
        <v>2786</v>
      </c>
      <c r="C24" s="1499"/>
      <c r="D24" s="1499"/>
      <c r="E24" s="1499"/>
      <c r="F24" s="1499"/>
      <c r="G24" s="1499"/>
      <c r="H24" s="1499"/>
      <c r="I24" s="1499"/>
      <c r="J24" s="1499"/>
      <c r="K24" s="1500"/>
      <c r="L24" s="1486" t="s">
        <v>3356</v>
      </c>
      <c r="M24" s="1487"/>
      <c r="N24" s="1487"/>
      <c r="O24" s="1487"/>
      <c r="P24" s="1487"/>
      <c r="Q24" s="1487"/>
      <c r="R24" s="1487"/>
      <c r="S24" s="1487"/>
      <c r="T24" s="1487"/>
      <c r="U24" s="1487"/>
      <c r="V24" s="1487"/>
      <c r="W24" s="1487"/>
      <c r="X24" s="1487"/>
      <c r="Y24" s="1487"/>
      <c r="Z24" s="1487"/>
      <c r="AA24" s="1487"/>
      <c r="AB24" s="1487"/>
      <c r="AC24" s="1487"/>
      <c r="AD24" s="1487"/>
      <c r="AE24" s="1487"/>
      <c r="AF24" s="1487"/>
      <c r="AG24" s="1487"/>
      <c r="AH24" s="1487"/>
      <c r="AI24" s="1487"/>
      <c r="AJ24" s="1487"/>
      <c r="AK24" s="1487"/>
      <c r="AL24" s="1487"/>
      <c r="AM24" s="1487"/>
      <c r="AN24" s="1487"/>
      <c r="AO24" s="1487"/>
      <c r="AP24" s="1487"/>
      <c r="AQ24" s="1487"/>
      <c r="AR24" s="1487"/>
      <c r="AS24" s="1487"/>
      <c r="AT24" s="1487"/>
      <c r="AU24" s="1487"/>
      <c r="AV24" s="1487"/>
      <c r="AW24" s="1487"/>
      <c r="AX24" s="1487"/>
      <c r="AY24" s="1487"/>
      <c r="AZ24" s="1487"/>
      <c r="BA24" s="1487"/>
      <c r="BB24" s="1487"/>
      <c r="BC24" s="1487"/>
      <c r="BD24" s="1487"/>
      <c r="BE24" s="1487"/>
      <c r="BF24" s="1487"/>
      <c r="BG24" s="1487"/>
      <c r="BH24" s="1487"/>
      <c r="BI24" s="1487"/>
      <c r="BJ24" s="1487"/>
      <c r="BK24" s="1487"/>
      <c r="BL24" s="1487"/>
      <c r="BM24" s="1487"/>
      <c r="BN24" s="1487"/>
      <c r="BO24" s="1487"/>
      <c r="BP24" s="1487"/>
      <c r="BQ24" s="1487"/>
      <c r="BR24" s="1487"/>
      <c r="BS24" s="1487"/>
      <c r="BT24" s="1487"/>
      <c r="BU24" s="1487"/>
      <c r="BV24" s="1487"/>
      <c r="BW24" s="1455" t="s">
        <v>900</v>
      </c>
      <c r="BX24" s="1456"/>
      <c r="BY24" s="1456"/>
      <c r="BZ24" s="1456"/>
      <c r="CA24" s="1456"/>
      <c r="CB24" s="1456"/>
      <c r="CC24" s="1456"/>
      <c r="CD24" s="1457"/>
      <c r="CE24" s="1301" t="str">
        <f>MID(SUVAHAVUJ!AF193,1,1)</f>
        <v xml:space="preserve"> </v>
      </c>
      <c r="CF24" s="1301"/>
      <c r="CG24" s="1301"/>
      <c r="CH24" s="1301"/>
      <c r="CI24" s="1301"/>
      <c r="CJ24" s="1301" t="str">
        <f>MID(SUVAHAVUJ!AF193,2,1)</f>
        <v xml:space="preserve"> </v>
      </c>
      <c r="CK24" s="1301"/>
      <c r="CL24" s="1301"/>
      <c r="CM24" s="1301"/>
      <c r="CN24" s="1301"/>
      <c r="CO24" s="1301"/>
      <c r="CP24" s="1301" t="str">
        <f>MID(SUVAHAVUJ!AF193,3,1)</f>
        <v xml:space="preserve"> </v>
      </c>
      <c r="CQ24" s="1301"/>
      <c r="CR24" s="1301"/>
      <c r="CS24" s="1301"/>
      <c r="CT24" s="1301"/>
      <c r="CU24" s="1301" t="str">
        <f>MID(SUVAHAVUJ!AF193,4,1)</f>
        <v xml:space="preserve"> </v>
      </c>
      <c r="CV24" s="1301"/>
      <c r="CW24" s="1301"/>
      <c r="CX24" s="1301"/>
      <c r="CY24" s="1301"/>
      <c r="CZ24" s="1301"/>
      <c r="DA24" s="1301" t="str">
        <f>MID(SUVAHAVUJ!AF193,5,1)</f>
        <v xml:space="preserve"> </v>
      </c>
      <c r="DB24" s="1301"/>
      <c r="DC24" s="1301"/>
      <c r="DD24" s="1301"/>
      <c r="DE24" s="1301"/>
      <c r="DF24" s="1301" t="str">
        <f>MID(SUVAHAVUJ!AF193,6,1)</f>
        <v xml:space="preserve"> </v>
      </c>
      <c r="DG24" s="1301"/>
      <c r="DH24" s="1301"/>
      <c r="DI24" s="1301"/>
      <c r="DJ24" s="1301"/>
      <c r="DK24" s="1301"/>
      <c r="DL24" s="1301" t="str">
        <f>MID(SUVAHAVUJ!AF193,7,1)</f>
        <v xml:space="preserve"> </v>
      </c>
      <c r="DM24" s="1301"/>
      <c r="DN24" s="1301"/>
      <c r="DO24" s="1301"/>
      <c r="DP24" s="1301"/>
      <c r="DQ24" s="1301"/>
      <c r="DR24" s="1301" t="str">
        <f>MID(SUVAHAVUJ!AF193,8,1)</f>
        <v xml:space="preserve"> </v>
      </c>
      <c r="DS24" s="1301"/>
      <c r="DT24" s="1301"/>
      <c r="DU24" s="1301"/>
      <c r="DV24" s="1301"/>
      <c r="DW24" s="1434" t="str">
        <f>MID(SUVAHAVUJ!AF193,9,1)</f>
        <v xml:space="preserve"> </v>
      </c>
      <c r="DX24" s="1434"/>
      <c r="DY24" s="1434"/>
      <c r="DZ24" s="1434"/>
      <c r="EA24" s="1434"/>
      <c r="EB24" s="1434"/>
      <c r="EC24" s="1434" t="str">
        <f>MID(SUVAHAVUJ!AF193,10,1)</f>
        <v xml:space="preserve"> </v>
      </c>
      <c r="ED24" s="1434"/>
      <c r="EE24" s="1434"/>
      <c r="EF24" s="1434"/>
      <c r="EG24" s="1434"/>
      <c r="EH24" s="1301" t="str">
        <f>MID(SUVAHAVUJ!AF193,11,1)</f>
        <v>0</v>
      </c>
      <c r="EI24" s="1301"/>
      <c r="EJ24" s="1301"/>
      <c r="EK24" s="1301"/>
      <c r="EL24" s="1301"/>
      <c r="EM24" s="1304"/>
      <c r="EN24" s="486"/>
      <c r="EO24" s="487"/>
      <c r="EP24" s="1301" t="str">
        <f>MID(SUVAHAVUJ!AG193,1,1)</f>
        <v xml:space="preserve"> </v>
      </c>
      <c r="EQ24" s="1301"/>
      <c r="ER24" s="1301"/>
      <c r="ES24" s="1301"/>
      <c r="ET24" s="1301"/>
      <c r="EU24" s="1301"/>
      <c r="EV24" s="1301" t="str">
        <f>MID(SUVAHAVUJ!AG193,2,1)</f>
        <v xml:space="preserve"> </v>
      </c>
      <c r="EW24" s="1301"/>
      <c r="EX24" s="1301"/>
      <c r="EY24" s="1301"/>
      <c r="EZ24" s="1301"/>
      <c r="FA24" s="1301" t="str">
        <f>MID(SUVAHAVUJ!AG193,3,1)</f>
        <v xml:space="preserve"> </v>
      </c>
      <c r="FB24" s="1301"/>
      <c r="FC24" s="1301"/>
      <c r="FD24" s="1301"/>
      <c r="FE24" s="1301"/>
      <c r="FF24" s="1301"/>
      <c r="FG24" s="1301" t="str">
        <f>MID(SUVAHAVUJ!AG193,4,1)</f>
        <v xml:space="preserve"> </v>
      </c>
      <c r="FH24" s="1301"/>
      <c r="FI24" s="1301"/>
      <c r="FJ24" s="1301"/>
      <c r="FK24" s="1301"/>
      <c r="FL24" s="1302" t="str">
        <f>MID(SUVAHAVUJ!AG193,5,1)</f>
        <v xml:space="preserve"> </v>
      </c>
      <c r="FM24" s="1302"/>
      <c r="FN24" s="1302"/>
      <c r="FO24" s="1302"/>
      <c r="FP24" s="1302"/>
      <c r="FQ24" s="1302"/>
      <c r="FR24" s="1302" t="str">
        <f>MID(SUVAHAVUJ!AG193,6,1)</f>
        <v xml:space="preserve"> </v>
      </c>
      <c r="FS24" s="1302"/>
      <c r="FT24" s="1302"/>
      <c r="FU24" s="1302"/>
      <c r="FV24" s="1302"/>
      <c r="FW24" s="1432" t="str">
        <f>MID(SUVAHAVUJ!AG193,7,1)</f>
        <v xml:space="preserve"> </v>
      </c>
      <c r="FX24" s="1432"/>
      <c r="FY24" s="1432"/>
      <c r="FZ24" s="1432"/>
      <c r="GA24" s="1432"/>
      <c r="GB24" s="1432"/>
      <c r="GC24" s="1432" t="str">
        <f>MID(SUVAHAVUJ!AG193,8,1)</f>
        <v xml:space="preserve"> </v>
      </c>
      <c r="GD24" s="1432"/>
      <c r="GE24" s="1432"/>
      <c r="GF24" s="1432"/>
      <c r="GG24" s="1432"/>
      <c r="GH24" s="1432" t="str">
        <f>MID(SUVAHAVUJ!AG193,9,1)</f>
        <v xml:space="preserve"> </v>
      </c>
      <c r="GI24" s="1432"/>
      <c r="GJ24" s="1432"/>
      <c r="GK24" s="1432"/>
      <c r="GL24" s="1432"/>
      <c r="GM24" s="1432"/>
      <c r="GN24" s="1432" t="str">
        <f>MID(SUVAHAVUJ!AG193,10,1)</f>
        <v xml:space="preserve"> </v>
      </c>
      <c r="GO24" s="1432"/>
      <c r="GP24" s="1432"/>
      <c r="GQ24" s="1432"/>
      <c r="GR24" s="1432"/>
      <c r="GS24" s="1432" t="str">
        <f>MID(SUVAHAVUJ!AG193,11,1)</f>
        <v>0</v>
      </c>
      <c r="GT24" s="1432"/>
      <c r="GU24" s="1432"/>
      <c r="GV24" s="1432"/>
      <c r="GW24" s="1433"/>
    </row>
    <row r="25" spans="1:205" ht="24.6" customHeight="1" x14ac:dyDescent="0.2">
      <c r="A25" s="191"/>
      <c r="B25" s="1501" t="s">
        <v>2930</v>
      </c>
      <c r="C25" s="1502"/>
      <c r="D25" s="1502"/>
      <c r="E25" s="1502"/>
      <c r="F25" s="1502"/>
      <c r="G25" s="1502"/>
      <c r="H25" s="1502"/>
      <c r="I25" s="1502"/>
      <c r="J25" s="1502"/>
      <c r="K25" s="1503"/>
      <c r="L25" s="1488" t="s">
        <v>2347</v>
      </c>
      <c r="M25" s="1489"/>
      <c r="N25" s="1489"/>
      <c r="O25" s="1489"/>
      <c r="P25" s="1489"/>
      <c r="Q25" s="1489"/>
      <c r="R25" s="1489"/>
      <c r="S25" s="1489"/>
      <c r="T25" s="1489"/>
      <c r="U25" s="1489"/>
      <c r="V25" s="1489"/>
      <c r="W25" s="1489"/>
      <c r="X25" s="1489"/>
      <c r="Y25" s="1489"/>
      <c r="Z25" s="1489"/>
      <c r="AA25" s="1489"/>
      <c r="AB25" s="1489"/>
      <c r="AC25" s="1489"/>
      <c r="AD25" s="1489"/>
      <c r="AE25" s="1489"/>
      <c r="AF25" s="1489"/>
      <c r="AG25" s="1489"/>
      <c r="AH25" s="1489"/>
      <c r="AI25" s="1489"/>
      <c r="AJ25" s="1489"/>
      <c r="AK25" s="1489"/>
      <c r="AL25" s="1489"/>
      <c r="AM25" s="1489"/>
      <c r="AN25" s="1489"/>
      <c r="AO25" s="1489"/>
      <c r="AP25" s="1489"/>
      <c r="AQ25" s="1489"/>
      <c r="AR25" s="1489"/>
      <c r="AS25" s="1489"/>
      <c r="AT25" s="1489"/>
      <c r="AU25" s="1489"/>
      <c r="AV25" s="1489"/>
      <c r="AW25" s="1489"/>
      <c r="AX25" s="1489"/>
      <c r="AY25" s="1489"/>
      <c r="AZ25" s="1489"/>
      <c r="BA25" s="1489"/>
      <c r="BB25" s="1489"/>
      <c r="BC25" s="1489"/>
      <c r="BD25" s="1489"/>
      <c r="BE25" s="1489"/>
      <c r="BF25" s="1489"/>
      <c r="BG25" s="1489"/>
      <c r="BH25" s="1489"/>
      <c r="BI25" s="1489"/>
      <c r="BJ25" s="1489"/>
      <c r="BK25" s="1489"/>
      <c r="BL25" s="1489"/>
      <c r="BM25" s="1489"/>
      <c r="BN25" s="1489"/>
      <c r="BO25" s="1489"/>
      <c r="BP25" s="1489"/>
      <c r="BQ25" s="1489"/>
      <c r="BR25" s="1489"/>
      <c r="BS25" s="1489"/>
      <c r="BT25" s="1489"/>
      <c r="BU25" s="1489"/>
      <c r="BV25" s="1489"/>
      <c r="BW25" s="1466" t="s">
        <v>330</v>
      </c>
      <c r="BX25" s="1467"/>
      <c r="BY25" s="1467"/>
      <c r="BZ25" s="1467"/>
      <c r="CA25" s="1467"/>
      <c r="CB25" s="1467"/>
      <c r="CC25" s="1467"/>
      <c r="CD25" s="1468"/>
      <c r="CE25" s="1301" t="str">
        <f>MID(SUVAHAVUJ!AF194,1,1)</f>
        <v xml:space="preserve"> </v>
      </c>
      <c r="CF25" s="1301"/>
      <c r="CG25" s="1301"/>
      <c r="CH25" s="1301"/>
      <c r="CI25" s="1301"/>
      <c r="CJ25" s="1301" t="str">
        <f>MID(SUVAHAVUJ!AF194,2,1)</f>
        <v xml:space="preserve"> </v>
      </c>
      <c r="CK25" s="1301"/>
      <c r="CL25" s="1301"/>
      <c r="CM25" s="1301"/>
      <c r="CN25" s="1301"/>
      <c r="CO25" s="1301"/>
      <c r="CP25" s="1301" t="str">
        <f>MID(SUVAHAVUJ!AF194,3,1)</f>
        <v xml:space="preserve"> </v>
      </c>
      <c r="CQ25" s="1301"/>
      <c r="CR25" s="1301"/>
      <c r="CS25" s="1301"/>
      <c r="CT25" s="1301"/>
      <c r="CU25" s="1301" t="str">
        <f>MID(SUVAHAVUJ!AF194,4,1)</f>
        <v xml:space="preserve"> </v>
      </c>
      <c r="CV25" s="1301"/>
      <c r="CW25" s="1301"/>
      <c r="CX25" s="1301"/>
      <c r="CY25" s="1301"/>
      <c r="CZ25" s="1301"/>
      <c r="DA25" s="1301" t="str">
        <f>MID(SUVAHAVUJ!AF194,5,1)</f>
        <v xml:space="preserve"> </v>
      </c>
      <c r="DB25" s="1301"/>
      <c r="DC25" s="1301"/>
      <c r="DD25" s="1301"/>
      <c r="DE25" s="1301"/>
      <c r="DF25" s="1301" t="str">
        <f>MID(SUVAHAVUJ!AF194,6,1)</f>
        <v xml:space="preserve"> </v>
      </c>
      <c r="DG25" s="1301"/>
      <c r="DH25" s="1301"/>
      <c r="DI25" s="1301"/>
      <c r="DJ25" s="1301"/>
      <c r="DK25" s="1301"/>
      <c r="DL25" s="1301" t="str">
        <f>MID(SUVAHAVUJ!AF194,7,1)</f>
        <v xml:space="preserve"> </v>
      </c>
      <c r="DM25" s="1301"/>
      <c r="DN25" s="1301"/>
      <c r="DO25" s="1301"/>
      <c r="DP25" s="1301"/>
      <c r="DQ25" s="1301"/>
      <c r="DR25" s="1301" t="str">
        <f>MID(SUVAHAVUJ!AF194,8,1)</f>
        <v xml:space="preserve"> </v>
      </c>
      <c r="DS25" s="1301"/>
      <c r="DT25" s="1301"/>
      <c r="DU25" s="1301"/>
      <c r="DV25" s="1301"/>
      <c r="DW25" s="1434" t="str">
        <f>MID(SUVAHAVUJ!AF194,9,1)</f>
        <v xml:space="preserve"> </v>
      </c>
      <c r="DX25" s="1434"/>
      <c r="DY25" s="1434"/>
      <c r="DZ25" s="1434"/>
      <c r="EA25" s="1434"/>
      <c r="EB25" s="1434"/>
      <c r="EC25" s="1434" t="str">
        <f>MID(SUVAHAVUJ!AF194,10,1)</f>
        <v xml:space="preserve"> </v>
      </c>
      <c r="ED25" s="1434"/>
      <c r="EE25" s="1434"/>
      <c r="EF25" s="1434"/>
      <c r="EG25" s="1434"/>
      <c r="EH25" s="1301" t="str">
        <f>MID(SUVAHAVUJ!AF194,11,1)</f>
        <v>0</v>
      </c>
      <c r="EI25" s="1301"/>
      <c r="EJ25" s="1301"/>
      <c r="EK25" s="1301"/>
      <c r="EL25" s="1301"/>
      <c r="EM25" s="1304"/>
      <c r="EN25" s="486"/>
      <c r="EO25" s="487"/>
      <c r="EP25" s="1301" t="str">
        <f>MID(SUVAHAVUJ!AG194,1,1)</f>
        <v xml:space="preserve"> </v>
      </c>
      <c r="EQ25" s="1301"/>
      <c r="ER25" s="1301"/>
      <c r="ES25" s="1301"/>
      <c r="ET25" s="1301"/>
      <c r="EU25" s="1301"/>
      <c r="EV25" s="1301" t="str">
        <f>MID(SUVAHAVUJ!AG194,2,1)</f>
        <v xml:space="preserve"> </v>
      </c>
      <c r="EW25" s="1301"/>
      <c r="EX25" s="1301"/>
      <c r="EY25" s="1301"/>
      <c r="EZ25" s="1301"/>
      <c r="FA25" s="1301" t="str">
        <f>MID(SUVAHAVUJ!AG194,3,1)</f>
        <v xml:space="preserve"> </v>
      </c>
      <c r="FB25" s="1301"/>
      <c r="FC25" s="1301"/>
      <c r="FD25" s="1301"/>
      <c r="FE25" s="1301"/>
      <c r="FF25" s="1301"/>
      <c r="FG25" s="1301" t="str">
        <f>MID(SUVAHAVUJ!AG194,4,1)</f>
        <v xml:space="preserve"> </v>
      </c>
      <c r="FH25" s="1301"/>
      <c r="FI25" s="1301"/>
      <c r="FJ25" s="1301"/>
      <c r="FK25" s="1301"/>
      <c r="FL25" s="1302" t="str">
        <f>MID(SUVAHAVUJ!AG194,5,1)</f>
        <v xml:space="preserve"> </v>
      </c>
      <c r="FM25" s="1302"/>
      <c r="FN25" s="1302"/>
      <c r="FO25" s="1302"/>
      <c r="FP25" s="1302"/>
      <c r="FQ25" s="1302"/>
      <c r="FR25" s="1302" t="str">
        <f>MID(SUVAHAVUJ!AG194,6,1)</f>
        <v xml:space="preserve"> </v>
      </c>
      <c r="FS25" s="1302"/>
      <c r="FT25" s="1302"/>
      <c r="FU25" s="1302"/>
      <c r="FV25" s="1302"/>
      <c r="FW25" s="1432" t="str">
        <f>MID(SUVAHAVUJ!AG194,7,1)</f>
        <v xml:space="preserve"> </v>
      </c>
      <c r="FX25" s="1432"/>
      <c r="FY25" s="1432"/>
      <c r="FZ25" s="1432"/>
      <c r="GA25" s="1432"/>
      <c r="GB25" s="1432"/>
      <c r="GC25" s="1432" t="str">
        <f>MID(SUVAHAVUJ!AG194,8,1)</f>
        <v xml:space="preserve"> </v>
      </c>
      <c r="GD25" s="1432"/>
      <c r="GE25" s="1432"/>
      <c r="GF25" s="1432"/>
      <c r="GG25" s="1432"/>
      <c r="GH25" s="1432" t="str">
        <f>MID(SUVAHAVUJ!AG194,9,1)</f>
        <v xml:space="preserve"> </v>
      </c>
      <c r="GI25" s="1432"/>
      <c r="GJ25" s="1432"/>
      <c r="GK25" s="1432"/>
      <c r="GL25" s="1432"/>
      <c r="GM25" s="1432"/>
      <c r="GN25" s="1432" t="str">
        <f>MID(SUVAHAVUJ!AG194,10,1)</f>
        <v xml:space="preserve"> </v>
      </c>
      <c r="GO25" s="1432"/>
      <c r="GP25" s="1432"/>
      <c r="GQ25" s="1432"/>
      <c r="GR25" s="1432"/>
      <c r="GS25" s="1432" t="str">
        <f>MID(SUVAHAVUJ!AG194,11,1)</f>
        <v>0</v>
      </c>
      <c r="GT25" s="1432"/>
      <c r="GU25" s="1432"/>
      <c r="GV25" s="1432"/>
      <c r="GW25" s="1433"/>
    </row>
    <row r="26" spans="1:205" ht="24.6" customHeight="1" x14ac:dyDescent="0.2">
      <c r="A26" s="191"/>
      <c r="B26" s="1501" t="s">
        <v>2933</v>
      </c>
      <c r="C26" s="1502"/>
      <c r="D26" s="1502"/>
      <c r="E26" s="1502"/>
      <c r="F26" s="1502"/>
      <c r="G26" s="1502"/>
      <c r="H26" s="1502"/>
      <c r="I26" s="1502"/>
      <c r="J26" s="1502"/>
      <c r="K26" s="1503"/>
      <c r="L26" s="1488" t="s">
        <v>3357</v>
      </c>
      <c r="M26" s="1489"/>
      <c r="N26" s="1489"/>
      <c r="O26" s="1489"/>
      <c r="P26" s="1489"/>
      <c r="Q26" s="1489"/>
      <c r="R26" s="1489"/>
      <c r="S26" s="1489"/>
      <c r="T26" s="1489"/>
      <c r="U26" s="1489"/>
      <c r="V26" s="1489"/>
      <c r="W26" s="1489"/>
      <c r="X26" s="1489"/>
      <c r="Y26" s="1489"/>
      <c r="Z26" s="1489"/>
      <c r="AA26" s="1489"/>
      <c r="AB26" s="1489"/>
      <c r="AC26" s="1489"/>
      <c r="AD26" s="1489"/>
      <c r="AE26" s="1489"/>
      <c r="AF26" s="1489"/>
      <c r="AG26" s="1489"/>
      <c r="AH26" s="1489"/>
      <c r="AI26" s="1489"/>
      <c r="AJ26" s="1489"/>
      <c r="AK26" s="1489"/>
      <c r="AL26" s="1489"/>
      <c r="AM26" s="1489"/>
      <c r="AN26" s="1489"/>
      <c r="AO26" s="1489"/>
      <c r="AP26" s="1489"/>
      <c r="AQ26" s="1489"/>
      <c r="AR26" s="1489"/>
      <c r="AS26" s="1489"/>
      <c r="AT26" s="1489"/>
      <c r="AU26" s="1489"/>
      <c r="AV26" s="1489"/>
      <c r="AW26" s="1489"/>
      <c r="AX26" s="1489"/>
      <c r="AY26" s="1489"/>
      <c r="AZ26" s="1489"/>
      <c r="BA26" s="1489"/>
      <c r="BB26" s="1489"/>
      <c r="BC26" s="1489"/>
      <c r="BD26" s="1489"/>
      <c r="BE26" s="1489"/>
      <c r="BF26" s="1489"/>
      <c r="BG26" s="1489"/>
      <c r="BH26" s="1489"/>
      <c r="BI26" s="1489"/>
      <c r="BJ26" s="1489"/>
      <c r="BK26" s="1489"/>
      <c r="BL26" s="1489"/>
      <c r="BM26" s="1489"/>
      <c r="BN26" s="1489"/>
      <c r="BO26" s="1489"/>
      <c r="BP26" s="1489"/>
      <c r="BQ26" s="1489"/>
      <c r="BR26" s="1489"/>
      <c r="BS26" s="1489"/>
      <c r="BT26" s="1489"/>
      <c r="BU26" s="1489"/>
      <c r="BV26" s="1489"/>
      <c r="BW26" s="1466" t="s">
        <v>333</v>
      </c>
      <c r="BX26" s="1467"/>
      <c r="BY26" s="1467"/>
      <c r="BZ26" s="1467"/>
      <c r="CA26" s="1467"/>
      <c r="CB26" s="1467"/>
      <c r="CC26" s="1467"/>
      <c r="CD26" s="1468"/>
      <c r="CE26" s="1301" t="str">
        <f>MID(SUVAHAVUJ!AF195,1,1)</f>
        <v xml:space="preserve"> </v>
      </c>
      <c r="CF26" s="1301"/>
      <c r="CG26" s="1301"/>
      <c r="CH26" s="1301"/>
      <c r="CI26" s="1301"/>
      <c r="CJ26" s="1301" t="str">
        <f>MID(SUVAHAVUJ!AF195,2,1)</f>
        <v xml:space="preserve"> </v>
      </c>
      <c r="CK26" s="1301"/>
      <c r="CL26" s="1301"/>
      <c r="CM26" s="1301"/>
      <c r="CN26" s="1301"/>
      <c r="CO26" s="1301"/>
      <c r="CP26" s="1301" t="str">
        <f>MID(SUVAHAVUJ!AF195,3,1)</f>
        <v xml:space="preserve"> </v>
      </c>
      <c r="CQ26" s="1301"/>
      <c r="CR26" s="1301"/>
      <c r="CS26" s="1301"/>
      <c r="CT26" s="1301"/>
      <c r="CU26" s="1301" t="str">
        <f>MID(SUVAHAVUJ!AF195,4,1)</f>
        <v xml:space="preserve"> </v>
      </c>
      <c r="CV26" s="1301"/>
      <c r="CW26" s="1301"/>
      <c r="CX26" s="1301"/>
      <c r="CY26" s="1301"/>
      <c r="CZ26" s="1301"/>
      <c r="DA26" s="1301" t="str">
        <f>MID(SUVAHAVUJ!AF195,5,1)</f>
        <v xml:space="preserve"> </v>
      </c>
      <c r="DB26" s="1301"/>
      <c r="DC26" s="1301"/>
      <c r="DD26" s="1301"/>
      <c r="DE26" s="1301"/>
      <c r="DF26" s="1301" t="str">
        <f>MID(SUVAHAVUJ!AF195,6,1)</f>
        <v xml:space="preserve"> </v>
      </c>
      <c r="DG26" s="1301"/>
      <c r="DH26" s="1301"/>
      <c r="DI26" s="1301"/>
      <c r="DJ26" s="1301"/>
      <c r="DK26" s="1301"/>
      <c r="DL26" s="1301" t="str">
        <f>MID(SUVAHAVUJ!AF195,7,1)</f>
        <v xml:space="preserve"> </v>
      </c>
      <c r="DM26" s="1301"/>
      <c r="DN26" s="1301"/>
      <c r="DO26" s="1301"/>
      <c r="DP26" s="1301"/>
      <c r="DQ26" s="1301"/>
      <c r="DR26" s="1301" t="str">
        <f>MID(SUVAHAVUJ!AF195,8,1)</f>
        <v xml:space="preserve"> </v>
      </c>
      <c r="DS26" s="1301"/>
      <c r="DT26" s="1301"/>
      <c r="DU26" s="1301"/>
      <c r="DV26" s="1301"/>
      <c r="DW26" s="1434" t="str">
        <f>MID(SUVAHAVUJ!AF195,9,1)</f>
        <v xml:space="preserve"> </v>
      </c>
      <c r="DX26" s="1434"/>
      <c r="DY26" s="1434"/>
      <c r="DZ26" s="1434"/>
      <c r="EA26" s="1434"/>
      <c r="EB26" s="1434"/>
      <c r="EC26" s="1434" t="str">
        <f>MID(SUVAHAVUJ!AF195,10,1)</f>
        <v xml:space="preserve"> </v>
      </c>
      <c r="ED26" s="1434"/>
      <c r="EE26" s="1434"/>
      <c r="EF26" s="1434"/>
      <c r="EG26" s="1434"/>
      <c r="EH26" s="1301" t="str">
        <f>MID(SUVAHAVUJ!AF195,11,1)</f>
        <v>0</v>
      </c>
      <c r="EI26" s="1301"/>
      <c r="EJ26" s="1301"/>
      <c r="EK26" s="1301"/>
      <c r="EL26" s="1301"/>
      <c r="EM26" s="1304"/>
      <c r="EN26" s="486"/>
      <c r="EO26" s="487"/>
      <c r="EP26" s="1301" t="str">
        <f>MID(SUVAHAVUJ!AG195,1,1)</f>
        <v xml:space="preserve"> </v>
      </c>
      <c r="EQ26" s="1301"/>
      <c r="ER26" s="1301"/>
      <c r="ES26" s="1301"/>
      <c r="ET26" s="1301"/>
      <c r="EU26" s="1301"/>
      <c r="EV26" s="1301" t="str">
        <f>MID(SUVAHAVUJ!AG195,2,1)</f>
        <v xml:space="preserve"> </v>
      </c>
      <c r="EW26" s="1301"/>
      <c r="EX26" s="1301"/>
      <c r="EY26" s="1301"/>
      <c r="EZ26" s="1301"/>
      <c r="FA26" s="1301" t="str">
        <f>MID(SUVAHAVUJ!AG195,3,1)</f>
        <v xml:space="preserve"> </v>
      </c>
      <c r="FB26" s="1301"/>
      <c r="FC26" s="1301"/>
      <c r="FD26" s="1301"/>
      <c r="FE26" s="1301"/>
      <c r="FF26" s="1301"/>
      <c r="FG26" s="1301" t="str">
        <f>MID(SUVAHAVUJ!AG195,4,1)</f>
        <v xml:space="preserve"> </v>
      </c>
      <c r="FH26" s="1301"/>
      <c r="FI26" s="1301"/>
      <c r="FJ26" s="1301"/>
      <c r="FK26" s="1301"/>
      <c r="FL26" s="1302" t="str">
        <f>MID(SUVAHAVUJ!AG195,5,1)</f>
        <v xml:space="preserve"> </v>
      </c>
      <c r="FM26" s="1302"/>
      <c r="FN26" s="1302"/>
      <c r="FO26" s="1302"/>
      <c r="FP26" s="1302"/>
      <c r="FQ26" s="1302"/>
      <c r="FR26" s="1302" t="str">
        <f>MID(SUVAHAVUJ!AG195,6,1)</f>
        <v xml:space="preserve"> </v>
      </c>
      <c r="FS26" s="1302"/>
      <c r="FT26" s="1302"/>
      <c r="FU26" s="1302"/>
      <c r="FV26" s="1302"/>
      <c r="FW26" s="1432" t="str">
        <f>MID(SUVAHAVUJ!AG195,7,1)</f>
        <v xml:space="preserve"> </v>
      </c>
      <c r="FX26" s="1432"/>
      <c r="FY26" s="1432"/>
      <c r="FZ26" s="1432"/>
      <c r="GA26" s="1432"/>
      <c r="GB26" s="1432"/>
      <c r="GC26" s="1432" t="str">
        <f>MID(SUVAHAVUJ!AG195,8,1)</f>
        <v xml:space="preserve"> </v>
      </c>
      <c r="GD26" s="1432"/>
      <c r="GE26" s="1432"/>
      <c r="GF26" s="1432"/>
      <c r="GG26" s="1432"/>
      <c r="GH26" s="1432" t="str">
        <f>MID(SUVAHAVUJ!AG195,9,1)</f>
        <v xml:space="preserve"> </v>
      </c>
      <c r="GI26" s="1432"/>
      <c r="GJ26" s="1432"/>
      <c r="GK26" s="1432"/>
      <c r="GL26" s="1432"/>
      <c r="GM26" s="1432"/>
      <c r="GN26" s="1432" t="str">
        <f>MID(SUVAHAVUJ!AG195,10,1)</f>
        <v xml:space="preserve"> </v>
      </c>
      <c r="GO26" s="1432"/>
      <c r="GP26" s="1432"/>
      <c r="GQ26" s="1432"/>
      <c r="GR26" s="1432"/>
      <c r="GS26" s="1432" t="str">
        <f>MID(SUVAHAVUJ!AG195,11,1)</f>
        <v>0</v>
      </c>
      <c r="GT26" s="1432"/>
      <c r="GU26" s="1432"/>
      <c r="GV26" s="1432"/>
      <c r="GW26" s="1433"/>
    </row>
    <row r="27" spans="1:205" ht="24.6" customHeight="1" x14ac:dyDescent="0.2">
      <c r="A27" s="191"/>
      <c r="B27" s="1501" t="s">
        <v>2936</v>
      </c>
      <c r="C27" s="1502"/>
      <c r="D27" s="1502"/>
      <c r="E27" s="1502"/>
      <c r="F27" s="1502"/>
      <c r="G27" s="1502"/>
      <c r="H27" s="1502"/>
      <c r="I27" s="1502"/>
      <c r="J27" s="1502"/>
      <c r="K27" s="1503"/>
      <c r="L27" s="1488" t="s">
        <v>3358</v>
      </c>
      <c r="M27" s="1489"/>
      <c r="N27" s="1489"/>
      <c r="O27" s="1489"/>
      <c r="P27" s="1489"/>
      <c r="Q27" s="1489"/>
      <c r="R27" s="1489"/>
      <c r="S27" s="1489"/>
      <c r="T27" s="1489"/>
      <c r="U27" s="1489"/>
      <c r="V27" s="1489"/>
      <c r="W27" s="1489"/>
      <c r="X27" s="1489"/>
      <c r="Y27" s="1489"/>
      <c r="Z27" s="1489"/>
      <c r="AA27" s="1489"/>
      <c r="AB27" s="1489"/>
      <c r="AC27" s="1489"/>
      <c r="AD27" s="1489"/>
      <c r="AE27" s="1489"/>
      <c r="AF27" s="1489"/>
      <c r="AG27" s="1489"/>
      <c r="AH27" s="1489"/>
      <c r="AI27" s="1489"/>
      <c r="AJ27" s="1489"/>
      <c r="AK27" s="1489"/>
      <c r="AL27" s="1489"/>
      <c r="AM27" s="1489"/>
      <c r="AN27" s="1489"/>
      <c r="AO27" s="1489"/>
      <c r="AP27" s="1489"/>
      <c r="AQ27" s="1489"/>
      <c r="AR27" s="1489"/>
      <c r="AS27" s="1489"/>
      <c r="AT27" s="1489"/>
      <c r="AU27" s="1489"/>
      <c r="AV27" s="1489"/>
      <c r="AW27" s="1489"/>
      <c r="AX27" s="1489"/>
      <c r="AY27" s="1489"/>
      <c r="AZ27" s="1489"/>
      <c r="BA27" s="1489"/>
      <c r="BB27" s="1489"/>
      <c r="BC27" s="1489"/>
      <c r="BD27" s="1489"/>
      <c r="BE27" s="1489"/>
      <c r="BF27" s="1489"/>
      <c r="BG27" s="1489"/>
      <c r="BH27" s="1489"/>
      <c r="BI27" s="1489"/>
      <c r="BJ27" s="1489"/>
      <c r="BK27" s="1489"/>
      <c r="BL27" s="1489"/>
      <c r="BM27" s="1489"/>
      <c r="BN27" s="1489"/>
      <c r="BO27" s="1489"/>
      <c r="BP27" s="1489"/>
      <c r="BQ27" s="1489"/>
      <c r="BR27" s="1489"/>
      <c r="BS27" s="1489"/>
      <c r="BT27" s="1489"/>
      <c r="BU27" s="1489"/>
      <c r="BV27" s="1489"/>
      <c r="BW27" s="1466" t="s">
        <v>351</v>
      </c>
      <c r="BX27" s="1467"/>
      <c r="BY27" s="1467"/>
      <c r="BZ27" s="1467"/>
      <c r="CA27" s="1467"/>
      <c r="CB27" s="1467"/>
      <c r="CC27" s="1467"/>
      <c r="CD27" s="1468"/>
      <c r="CE27" s="1301" t="str">
        <f>MID(SUVAHAVUJ!AF196,1,1)</f>
        <v xml:space="preserve"> </v>
      </c>
      <c r="CF27" s="1301"/>
      <c r="CG27" s="1301"/>
      <c r="CH27" s="1301"/>
      <c r="CI27" s="1301"/>
      <c r="CJ27" s="1301" t="str">
        <f>MID(SUVAHAVUJ!AF196,2,1)</f>
        <v xml:space="preserve"> </v>
      </c>
      <c r="CK27" s="1301"/>
      <c r="CL27" s="1301"/>
      <c r="CM27" s="1301"/>
      <c r="CN27" s="1301"/>
      <c r="CO27" s="1301"/>
      <c r="CP27" s="1301" t="str">
        <f>MID(SUVAHAVUJ!AF196,3,1)</f>
        <v xml:space="preserve"> </v>
      </c>
      <c r="CQ27" s="1301"/>
      <c r="CR27" s="1301"/>
      <c r="CS27" s="1301"/>
      <c r="CT27" s="1301"/>
      <c r="CU27" s="1301" t="str">
        <f>MID(SUVAHAVUJ!AF196,4,1)</f>
        <v xml:space="preserve"> </v>
      </c>
      <c r="CV27" s="1301"/>
      <c r="CW27" s="1301"/>
      <c r="CX27" s="1301"/>
      <c r="CY27" s="1301"/>
      <c r="CZ27" s="1301"/>
      <c r="DA27" s="1301" t="str">
        <f>MID(SUVAHAVUJ!AF196,5,1)</f>
        <v xml:space="preserve"> </v>
      </c>
      <c r="DB27" s="1301"/>
      <c r="DC27" s="1301"/>
      <c r="DD27" s="1301"/>
      <c r="DE27" s="1301"/>
      <c r="DF27" s="1301" t="str">
        <f>MID(SUVAHAVUJ!AF196,6,1)</f>
        <v xml:space="preserve"> </v>
      </c>
      <c r="DG27" s="1301"/>
      <c r="DH27" s="1301"/>
      <c r="DI27" s="1301"/>
      <c r="DJ27" s="1301"/>
      <c r="DK27" s="1301"/>
      <c r="DL27" s="1301" t="str">
        <f>MID(SUVAHAVUJ!AF196,7,1)</f>
        <v xml:space="preserve"> </v>
      </c>
      <c r="DM27" s="1301"/>
      <c r="DN27" s="1301"/>
      <c r="DO27" s="1301"/>
      <c r="DP27" s="1301"/>
      <c r="DQ27" s="1301"/>
      <c r="DR27" s="1301" t="str">
        <f>MID(SUVAHAVUJ!AF196,8,1)</f>
        <v xml:space="preserve"> </v>
      </c>
      <c r="DS27" s="1301"/>
      <c r="DT27" s="1301"/>
      <c r="DU27" s="1301"/>
      <c r="DV27" s="1301"/>
      <c r="DW27" s="1434" t="str">
        <f>MID(SUVAHAVUJ!AF196,9,1)</f>
        <v xml:space="preserve"> </v>
      </c>
      <c r="DX27" s="1434"/>
      <c r="DY27" s="1434"/>
      <c r="DZ27" s="1434"/>
      <c r="EA27" s="1434"/>
      <c r="EB27" s="1434"/>
      <c r="EC27" s="1434" t="str">
        <f>MID(SUVAHAVUJ!AF196,10,1)</f>
        <v xml:space="preserve"> </v>
      </c>
      <c r="ED27" s="1434"/>
      <c r="EE27" s="1434"/>
      <c r="EF27" s="1434"/>
      <c r="EG27" s="1434"/>
      <c r="EH27" s="1301" t="str">
        <f>MID(SUVAHAVUJ!AF196,11,1)</f>
        <v>0</v>
      </c>
      <c r="EI27" s="1301"/>
      <c r="EJ27" s="1301"/>
      <c r="EK27" s="1301"/>
      <c r="EL27" s="1301"/>
      <c r="EM27" s="1304"/>
      <c r="EN27" s="486"/>
      <c r="EO27" s="487"/>
      <c r="EP27" s="1301" t="str">
        <f>MID(SUVAHAVUJ!AG196,1,1)</f>
        <v xml:space="preserve"> </v>
      </c>
      <c r="EQ27" s="1301"/>
      <c r="ER27" s="1301"/>
      <c r="ES27" s="1301"/>
      <c r="ET27" s="1301"/>
      <c r="EU27" s="1301"/>
      <c r="EV27" s="1301" t="str">
        <f>MID(SUVAHAVUJ!AG196,2,1)</f>
        <v xml:space="preserve"> </v>
      </c>
      <c r="EW27" s="1301"/>
      <c r="EX27" s="1301"/>
      <c r="EY27" s="1301"/>
      <c r="EZ27" s="1301"/>
      <c r="FA27" s="1301" t="str">
        <f>MID(SUVAHAVUJ!AG196,3,1)</f>
        <v xml:space="preserve"> </v>
      </c>
      <c r="FB27" s="1301"/>
      <c r="FC27" s="1301"/>
      <c r="FD27" s="1301"/>
      <c r="FE27" s="1301"/>
      <c r="FF27" s="1301"/>
      <c r="FG27" s="1301" t="str">
        <f>MID(SUVAHAVUJ!AG196,4,1)</f>
        <v xml:space="preserve"> </v>
      </c>
      <c r="FH27" s="1301"/>
      <c r="FI27" s="1301"/>
      <c r="FJ27" s="1301"/>
      <c r="FK27" s="1301"/>
      <c r="FL27" s="1302" t="str">
        <f>MID(SUVAHAVUJ!AG196,5,1)</f>
        <v xml:space="preserve"> </v>
      </c>
      <c r="FM27" s="1302"/>
      <c r="FN27" s="1302"/>
      <c r="FO27" s="1302"/>
      <c r="FP27" s="1302"/>
      <c r="FQ27" s="1302"/>
      <c r="FR27" s="1302" t="str">
        <f>MID(SUVAHAVUJ!AG196,6,1)</f>
        <v xml:space="preserve"> </v>
      </c>
      <c r="FS27" s="1302"/>
      <c r="FT27" s="1302"/>
      <c r="FU27" s="1302"/>
      <c r="FV27" s="1302"/>
      <c r="FW27" s="1432" t="str">
        <f>MID(SUVAHAVUJ!AG196,7,1)</f>
        <v xml:space="preserve"> </v>
      </c>
      <c r="FX27" s="1432"/>
      <c r="FY27" s="1432"/>
      <c r="FZ27" s="1432"/>
      <c r="GA27" s="1432"/>
      <c r="GB27" s="1432"/>
      <c r="GC27" s="1432" t="str">
        <f>MID(SUVAHAVUJ!AG196,8,1)</f>
        <v xml:space="preserve"> </v>
      </c>
      <c r="GD27" s="1432"/>
      <c r="GE27" s="1432"/>
      <c r="GF27" s="1432"/>
      <c r="GG27" s="1432"/>
      <c r="GH27" s="1432" t="str">
        <f>MID(SUVAHAVUJ!AG196,9,1)</f>
        <v xml:space="preserve"> </v>
      </c>
      <c r="GI27" s="1432"/>
      <c r="GJ27" s="1432"/>
      <c r="GK27" s="1432"/>
      <c r="GL27" s="1432"/>
      <c r="GM27" s="1432"/>
      <c r="GN27" s="1432" t="str">
        <f>MID(SUVAHAVUJ!AG196,10,1)</f>
        <v xml:space="preserve"> </v>
      </c>
      <c r="GO27" s="1432"/>
      <c r="GP27" s="1432"/>
      <c r="GQ27" s="1432"/>
      <c r="GR27" s="1432"/>
      <c r="GS27" s="1432" t="str">
        <f>MID(SUVAHAVUJ!AG196,11,1)</f>
        <v>0</v>
      </c>
      <c r="GT27" s="1432"/>
      <c r="GU27" s="1432"/>
      <c r="GV27" s="1432"/>
      <c r="GW27" s="1433"/>
    </row>
    <row r="28" spans="1:205" ht="24.6" customHeight="1" x14ac:dyDescent="0.2">
      <c r="A28" s="191"/>
      <c r="B28" s="1501" t="s">
        <v>2940</v>
      </c>
      <c r="C28" s="1502"/>
      <c r="D28" s="1502"/>
      <c r="E28" s="1502"/>
      <c r="F28" s="1502"/>
      <c r="G28" s="1502"/>
      <c r="H28" s="1502"/>
      <c r="I28" s="1502"/>
      <c r="J28" s="1502"/>
      <c r="K28" s="1503"/>
      <c r="L28" s="1488" t="s">
        <v>2941</v>
      </c>
      <c r="M28" s="1489"/>
      <c r="N28" s="1489"/>
      <c r="O28" s="1489"/>
      <c r="P28" s="1489"/>
      <c r="Q28" s="1489"/>
      <c r="R28" s="1489"/>
      <c r="S28" s="1489"/>
      <c r="T28" s="1489"/>
      <c r="U28" s="1489"/>
      <c r="V28" s="1489"/>
      <c r="W28" s="1489"/>
      <c r="X28" s="1489"/>
      <c r="Y28" s="1489"/>
      <c r="Z28" s="1489"/>
      <c r="AA28" s="1489"/>
      <c r="AB28" s="1489"/>
      <c r="AC28" s="1489"/>
      <c r="AD28" s="1489"/>
      <c r="AE28" s="1489"/>
      <c r="AF28" s="1489"/>
      <c r="AG28" s="1489"/>
      <c r="AH28" s="1489"/>
      <c r="AI28" s="1489"/>
      <c r="AJ28" s="1489"/>
      <c r="AK28" s="1489"/>
      <c r="AL28" s="1489"/>
      <c r="AM28" s="1489"/>
      <c r="AN28" s="1489"/>
      <c r="AO28" s="1489"/>
      <c r="AP28" s="1489"/>
      <c r="AQ28" s="1489"/>
      <c r="AR28" s="1489"/>
      <c r="AS28" s="1489"/>
      <c r="AT28" s="1489"/>
      <c r="AU28" s="1489"/>
      <c r="AV28" s="1489"/>
      <c r="AW28" s="1489"/>
      <c r="AX28" s="1489"/>
      <c r="AY28" s="1489"/>
      <c r="AZ28" s="1489"/>
      <c r="BA28" s="1489"/>
      <c r="BB28" s="1489"/>
      <c r="BC28" s="1489"/>
      <c r="BD28" s="1489"/>
      <c r="BE28" s="1489"/>
      <c r="BF28" s="1489"/>
      <c r="BG28" s="1489"/>
      <c r="BH28" s="1489"/>
      <c r="BI28" s="1489"/>
      <c r="BJ28" s="1489"/>
      <c r="BK28" s="1489"/>
      <c r="BL28" s="1489"/>
      <c r="BM28" s="1489"/>
      <c r="BN28" s="1489"/>
      <c r="BO28" s="1489"/>
      <c r="BP28" s="1489"/>
      <c r="BQ28" s="1489"/>
      <c r="BR28" s="1489"/>
      <c r="BS28" s="1489"/>
      <c r="BT28" s="1489"/>
      <c r="BU28" s="1489"/>
      <c r="BV28" s="1489"/>
      <c r="BW28" s="1466" t="s">
        <v>355</v>
      </c>
      <c r="BX28" s="1467"/>
      <c r="BY28" s="1467"/>
      <c r="BZ28" s="1467"/>
      <c r="CA28" s="1467"/>
      <c r="CB28" s="1467"/>
      <c r="CC28" s="1467" t="str">
        <f>MID(SUVAHAVUJ!AF68,6,1)</f>
        <v xml:space="preserve"> </v>
      </c>
      <c r="CD28" s="1468"/>
      <c r="CE28" s="1301" t="str">
        <f>MID(SUVAHAVUJ!AF197,1,1)</f>
        <v xml:space="preserve"> </v>
      </c>
      <c r="CF28" s="1301"/>
      <c r="CG28" s="1301"/>
      <c r="CH28" s="1301"/>
      <c r="CI28" s="1301"/>
      <c r="CJ28" s="1301" t="str">
        <f>MID(SUVAHAVUJ!AF197,2,1)</f>
        <v xml:space="preserve"> </v>
      </c>
      <c r="CK28" s="1301"/>
      <c r="CL28" s="1301"/>
      <c r="CM28" s="1301"/>
      <c r="CN28" s="1301"/>
      <c r="CO28" s="1301"/>
      <c r="CP28" s="1301" t="str">
        <f>MID(SUVAHAVUJ!AF197,3,1)</f>
        <v xml:space="preserve"> </v>
      </c>
      <c r="CQ28" s="1301"/>
      <c r="CR28" s="1301"/>
      <c r="CS28" s="1301"/>
      <c r="CT28" s="1301"/>
      <c r="CU28" s="1301" t="str">
        <f>MID(SUVAHAVUJ!AF197,4,1)</f>
        <v xml:space="preserve"> </v>
      </c>
      <c r="CV28" s="1301"/>
      <c r="CW28" s="1301"/>
      <c r="CX28" s="1301"/>
      <c r="CY28" s="1301"/>
      <c r="CZ28" s="1301"/>
      <c r="DA28" s="1301" t="str">
        <f>MID(SUVAHAVUJ!AF197,5,1)</f>
        <v xml:space="preserve"> </v>
      </c>
      <c r="DB28" s="1301"/>
      <c r="DC28" s="1301"/>
      <c r="DD28" s="1301"/>
      <c r="DE28" s="1301"/>
      <c r="DF28" s="1301" t="str">
        <f>MID(SUVAHAVUJ!AF197,6,1)</f>
        <v xml:space="preserve"> </v>
      </c>
      <c r="DG28" s="1301"/>
      <c r="DH28" s="1301"/>
      <c r="DI28" s="1301"/>
      <c r="DJ28" s="1301"/>
      <c r="DK28" s="1301"/>
      <c r="DL28" s="1301" t="str">
        <f>MID(SUVAHAVUJ!AF197,7,1)</f>
        <v xml:space="preserve"> </v>
      </c>
      <c r="DM28" s="1301"/>
      <c r="DN28" s="1301"/>
      <c r="DO28" s="1301"/>
      <c r="DP28" s="1301"/>
      <c r="DQ28" s="1301"/>
      <c r="DR28" s="1301" t="str">
        <f>MID(SUVAHAVUJ!AF197,8,1)</f>
        <v xml:space="preserve"> </v>
      </c>
      <c r="DS28" s="1301"/>
      <c r="DT28" s="1301"/>
      <c r="DU28" s="1301"/>
      <c r="DV28" s="1301"/>
      <c r="DW28" s="1434" t="str">
        <f>MID(SUVAHAVUJ!AF197,9,1)</f>
        <v xml:space="preserve"> </v>
      </c>
      <c r="DX28" s="1434"/>
      <c r="DY28" s="1434"/>
      <c r="DZ28" s="1434"/>
      <c r="EA28" s="1434"/>
      <c r="EB28" s="1434"/>
      <c r="EC28" s="1434" t="str">
        <f>MID(SUVAHAVUJ!AF197,10,1)</f>
        <v xml:space="preserve"> </v>
      </c>
      <c r="ED28" s="1434"/>
      <c r="EE28" s="1434"/>
      <c r="EF28" s="1434"/>
      <c r="EG28" s="1434"/>
      <c r="EH28" s="1301" t="str">
        <f>MID(SUVAHAVUJ!AF197,11,1)</f>
        <v>0</v>
      </c>
      <c r="EI28" s="1301"/>
      <c r="EJ28" s="1301"/>
      <c r="EK28" s="1301"/>
      <c r="EL28" s="1301"/>
      <c r="EM28" s="1304"/>
      <c r="EN28" s="486"/>
      <c r="EO28" s="487"/>
      <c r="EP28" s="1301" t="str">
        <f>MID(SUVAHAVUJ!AG197,1,1)</f>
        <v xml:space="preserve"> </v>
      </c>
      <c r="EQ28" s="1301"/>
      <c r="ER28" s="1301"/>
      <c r="ES28" s="1301"/>
      <c r="ET28" s="1301"/>
      <c r="EU28" s="1301"/>
      <c r="EV28" s="1301" t="str">
        <f>MID(SUVAHAVUJ!AG197,2,1)</f>
        <v xml:space="preserve"> </v>
      </c>
      <c r="EW28" s="1301"/>
      <c r="EX28" s="1301"/>
      <c r="EY28" s="1301"/>
      <c r="EZ28" s="1301"/>
      <c r="FA28" s="1301" t="str">
        <f>MID(SUVAHAVUJ!AG197,3,1)</f>
        <v xml:space="preserve"> </v>
      </c>
      <c r="FB28" s="1301"/>
      <c r="FC28" s="1301"/>
      <c r="FD28" s="1301"/>
      <c r="FE28" s="1301"/>
      <c r="FF28" s="1301"/>
      <c r="FG28" s="1301" t="str">
        <f>MID(SUVAHAVUJ!AG197,4,1)</f>
        <v xml:space="preserve"> </v>
      </c>
      <c r="FH28" s="1301"/>
      <c r="FI28" s="1301"/>
      <c r="FJ28" s="1301"/>
      <c r="FK28" s="1301"/>
      <c r="FL28" s="1302" t="str">
        <f>MID(SUVAHAVUJ!AG197,5,1)</f>
        <v xml:space="preserve"> </v>
      </c>
      <c r="FM28" s="1302"/>
      <c r="FN28" s="1302"/>
      <c r="FO28" s="1302"/>
      <c r="FP28" s="1302"/>
      <c r="FQ28" s="1302"/>
      <c r="FR28" s="1302" t="str">
        <f>MID(SUVAHAVUJ!AG197,6,1)</f>
        <v xml:space="preserve"> </v>
      </c>
      <c r="FS28" s="1302"/>
      <c r="FT28" s="1302"/>
      <c r="FU28" s="1302"/>
      <c r="FV28" s="1302"/>
      <c r="FW28" s="1432" t="str">
        <f>MID(SUVAHAVUJ!AG197,7,1)</f>
        <v xml:space="preserve"> </v>
      </c>
      <c r="FX28" s="1432"/>
      <c r="FY28" s="1432"/>
      <c r="FZ28" s="1432"/>
      <c r="GA28" s="1432"/>
      <c r="GB28" s="1432"/>
      <c r="GC28" s="1432" t="str">
        <f>MID(SUVAHAVUJ!AG197,8,1)</f>
        <v xml:space="preserve"> </v>
      </c>
      <c r="GD28" s="1432"/>
      <c r="GE28" s="1432"/>
      <c r="GF28" s="1432"/>
      <c r="GG28" s="1432"/>
      <c r="GH28" s="1432" t="str">
        <f>MID(SUVAHAVUJ!AG197,9,1)</f>
        <v xml:space="preserve"> </v>
      </c>
      <c r="GI28" s="1432"/>
      <c r="GJ28" s="1432"/>
      <c r="GK28" s="1432"/>
      <c r="GL28" s="1432"/>
      <c r="GM28" s="1432"/>
      <c r="GN28" s="1432" t="str">
        <f>MID(SUVAHAVUJ!AG197,10,1)</f>
        <v xml:space="preserve"> </v>
      </c>
      <c r="GO28" s="1432"/>
      <c r="GP28" s="1432"/>
      <c r="GQ28" s="1432"/>
      <c r="GR28" s="1432"/>
      <c r="GS28" s="1432" t="str">
        <f>MID(SUVAHAVUJ!AG197,11,1)</f>
        <v>0</v>
      </c>
      <c r="GT28" s="1432"/>
      <c r="GU28" s="1432"/>
      <c r="GV28" s="1432"/>
      <c r="GW28" s="1433"/>
    </row>
    <row r="29" spans="1:205" s="142" customFormat="1" ht="24.6" customHeight="1" x14ac:dyDescent="0.2">
      <c r="A29" s="488"/>
      <c r="B29" s="1504" t="s">
        <v>2944</v>
      </c>
      <c r="C29" s="1505"/>
      <c r="D29" s="1505"/>
      <c r="E29" s="1505"/>
      <c r="F29" s="1505"/>
      <c r="G29" s="1505"/>
      <c r="H29" s="1505"/>
      <c r="I29" s="1505"/>
      <c r="J29" s="1505"/>
      <c r="K29" s="1506"/>
      <c r="L29" s="1488" t="s">
        <v>3359</v>
      </c>
      <c r="M29" s="1489"/>
      <c r="N29" s="1489"/>
      <c r="O29" s="1489"/>
      <c r="P29" s="1489"/>
      <c r="Q29" s="1489"/>
      <c r="R29" s="1489"/>
      <c r="S29" s="1489"/>
      <c r="T29" s="1489"/>
      <c r="U29" s="1489"/>
      <c r="V29" s="1489"/>
      <c r="W29" s="1489"/>
      <c r="X29" s="1489"/>
      <c r="Y29" s="1489"/>
      <c r="Z29" s="1489"/>
      <c r="AA29" s="1489"/>
      <c r="AB29" s="1489"/>
      <c r="AC29" s="1489"/>
      <c r="AD29" s="1489"/>
      <c r="AE29" s="1489"/>
      <c r="AF29" s="1489"/>
      <c r="AG29" s="1489"/>
      <c r="AH29" s="1489"/>
      <c r="AI29" s="1489"/>
      <c r="AJ29" s="1489"/>
      <c r="AK29" s="1489"/>
      <c r="AL29" s="1489"/>
      <c r="AM29" s="1489"/>
      <c r="AN29" s="1489"/>
      <c r="AO29" s="1489"/>
      <c r="AP29" s="1489"/>
      <c r="AQ29" s="1489"/>
      <c r="AR29" s="1489"/>
      <c r="AS29" s="1489"/>
      <c r="AT29" s="1489"/>
      <c r="AU29" s="1489"/>
      <c r="AV29" s="1489"/>
      <c r="AW29" s="1489"/>
      <c r="AX29" s="1489"/>
      <c r="AY29" s="1489"/>
      <c r="AZ29" s="1489"/>
      <c r="BA29" s="1489"/>
      <c r="BB29" s="1489"/>
      <c r="BC29" s="1489"/>
      <c r="BD29" s="1489"/>
      <c r="BE29" s="1489"/>
      <c r="BF29" s="1489"/>
      <c r="BG29" s="1489"/>
      <c r="BH29" s="1489"/>
      <c r="BI29" s="1489"/>
      <c r="BJ29" s="1489"/>
      <c r="BK29" s="1489"/>
      <c r="BL29" s="1489"/>
      <c r="BM29" s="1489"/>
      <c r="BN29" s="1489"/>
      <c r="BO29" s="1489"/>
      <c r="BP29" s="1489"/>
      <c r="BQ29" s="1489"/>
      <c r="BR29" s="1489"/>
      <c r="BS29" s="1489"/>
      <c r="BT29" s="1489"/>
      <c r="BU29" s="1489"/>
      <c r="BV29" s="1489"/>
      <c r="BW29" s="1466" t="s">
        <v>360</v>
      </c>
      <c r="BX29" s="1467"/>
      <c r="BY29" s="1467"/>
      <c r="BZ29" s="1467"/>
      <c r="CA29" s="1467"/>
      <c r="CB29" s="1467"/>
      <c r="CC29" s="1467" t="str">
        <f>MID(SUVAHAVUJ!AD69,6,1)</f>
        <v xml:space="preserve"> </v>
      </c>
      <c r="CD29" s="1468"/>
      <c r="CE29" s="1301" t="str">
        <f>MID(SUVAHAVUJ!AF198,1,1)</f>
        <v xml:space="preserve"> </v>
      </c>
      <c r="CF29" s="1301"/>
      <c r="CG29" s="1301"/>
      <c r="CH29" s="1301"/>
      <c r="CI29" s="1301"/>
      <c r="CJ29" s="1301" t="str">
        <f>MID(SUVAHAVUJ!AF198,2,1)</f>
        <v xml:space="preserve"> </v>
      </c>
      <c r="CK29" s="1301"/>
      <c r="CL29" s="1301"/>
      <c r="CM29" s="1301"/>
      <c r="CN29" s="1301"/>
      <c r="CO29" s="1301"/>
      <c r="CP29" s="1301" t="str">
        <f>MID(SUVAHAVUJ!AF198,3,1)</f>
        <v xml:space="preserve"> </v>
      </c>
      <c r="CQ29" s="1301"/>
      <c r="CR29" s="1301"/>
      <c r="CS29" s="1301"/>
      <c r="CT29" s="1301"/>
      <c r="CU29" s="1301" t="str">
        <f>MID(SUVAHAVUJ!AF198,4,1)</f>
        <v xml:space="preserve"> </v>
      </c>
      <c r="CV29" s="1301"/>
      <c r="CW29" s="1301"/>
      <c r="CX29" s="1301"/>
      <c r="CY29" s="1301"/>
      <c r="CZ29" s="1301"/>
      <c r="DA29" s="1301" t="str">
        <f>MID(SUVAHAVUJ!AF198,5,1)</f>
        <v xml:space="preserve"> </v>
      </c>
      <c r="DB29" s="1301"/>
      <c r="DC29" s="1301"/>
      <c r="DD29" s="1301"/>
      <c r="DE29" s="1301"/>
      <c r="DF29" s="1301" t="str">
        <f>MID(SUVAHAVUJ!AF198,6,1)</f>
        <v xml:space="preserve"> </v>
      </c>
      <c r="DG29" s="1301"/>
      <c r="DH29" s="1301"/>
      <c r="DI29" s="1301"/>
      <c r="DJ29" s="1301"/>
      <c r="DK29" s="1301"/>
      <c r="DL29" s="1301" t="str">
        <f>MID(SUVAHAVUJ!AF198,7,1)</f>
        <v xml:space="preserve"> </v>
      </c>
      <c r="DM29" s="1301"/>
      <c r="DN29" s="1301"/>
      <c r="DO29" s="1301"/>
      <c r="DP29" s="1301"/>
      <c r="DQ29" s="1301"/>
      <c r="DR29" s="1301" t="str">
        <f>MID(SUVAHAVUJ!AF198,8,1)</f>
        <v xml:space="preserve"> </v>
      </c>
      <c r="DS29" s="1301"/>
      <c r="DT29" s="1301"/>
      <c r="DU29" s="1301"/>
      <c r="DV29" s="1301"/>
      <c r="DW29" s="1434" t="str">
        <f>MID(SUVAHAVUJ!AF198,9,1)</f>
        <v xml:space="preserve"> </v>
      </c>
      <c r="DX29" s="1434"/>
      <c r="DY29" s="1434"/>
      <c r="DZ29" s="1434"/>
      <c r="EA29" s="1434"/>
      <c r="EB29" s="1434"/>
      <c r="EC29" s="1434" t="str">
        <f>MID(SUVAHAVUJ!AF198,10,1)</f>
        <v xml:space="preserve"> </v>
      </c>
      <c r="ED29" s="1434"/>
      <c r="EE29" s="1434"/>
      <c r="EF29" s="1434"/>
      <c r="EG29" s="1434"/>
      <c r="EH29" s="1301" t="str">
        <f>MID(SUVAHAVUJ!AF198,11,1)</f>
        <v>0</v>
      </c>
      <c r="EI29" s="1301"/>
      <c r="EJ29" s="1301"/>
      <c r="EK29" s="1301"/>
      <c r="EL29" s="1301"/>
      <c r="EM29" s="1304"/>
      <c r="EN29" s="486"/>
      <c r="EO29" s="487"/>
      <c r="EP29" s="1301" t="str">
        <f>MID(SUVAHAVUJ!AG198,1,1)</f>
        <v xml:space="preserve"> </v>
      </c>
      <c r="EQ29" s="1301"/>
      <c r="ER29" s="1301"/>
      <c r="ES29" s="1301"/>
      <c r="ET29" s="1301"/>
      <c r="EU29" s="1301"/>
      <c r="EV29" s="1301" t="str">
        <f>MID(SUVAHAVUJ!AG198,2,1)</f>
        <v xml:space="preserve"> </v>
      </c>
      <c r="EW29" s="1301"/>
      <c r="EX29" s="1301"/>
      <c r="EY29" s="1301"/>
      <c r="EZ29" s="1301"/>
      <c r="FA29" s="1301" t="str">
        <f>MID(SUVAHAVUJ!AG198,3,1)</f>
        <v xml:space="preserve"> </v>
      </c>
      <c r="FB29" s="1301"/>
      <c r="FC29" s="1301"/>
      <c r="FD29" s="1301"/>
      <c r="FE29" s="1301"/>
      <c r="FF29" s="1301"/>
      <c r="FG29" s="1301" t="str">
        <f>MID(SUVAHAVUJ!AG198,4,1)</f>
        <v xml:space="preserve"> </v>
      </c>
      <c r="FH29" s="1301"/>
      <c r="FI29" s="1301"/>
      <c r="FJ29" s="1301"/>
      <c r="FK29" s="1301"/>
      <c r="FL29" s="1302" t="str">
        <f>MID(SUVAHAVUJ!AG198,5,1)</f>
        <v xml:space="preserve"> </v>
      </c>
      <c r="FM29" s="1302"/>
      <c r="FN29" s="1302"/>
      <c r="FO29" s="1302"/>
      <c r="FP29" s="1302"/>
      <c r="FQ29" s="1302"/>
      <c r="FR29" s="1302" t="str">
        <f>MID(SUVAHAVUJ!AG198,6,1)</f>
        <v xml:space="preserve"> </v>
      </c>
      <c r="FS29" s="1302"/>
      <c r="FT29" s="1302"/>
      <c r="FU29" s="1302"/>
      <c r="FV29" s="1302"/>
      <c r="FW29" s="1432" t="str">
        <f>MID(SUVAHAVUJ!AG198,7,1)</f>
        <v xml:space="preserve"> </v>
      </c>
      <c r="FX29" s="1432"/>
      <c r="FY29" s="1432"/>
      <c r="FZ29" s="1432"/>
      <c r="GA29" s="1432"/>
      <c r="GB29" s="1432"/>
      <c r="GC29" s="1432" t="str">
        <f>MID(SUVAHAVUJ!AG198,8,1)</f>
        <v xml:space="preserve"> </v>
      </c>
      <c r="GD29" s="1432"/>
      <c r="GE29" s="1432"/>
      <c r="GF29" s="1432"/>
      <c r="GG29" s="1432"/>
      <c r="GH29" s="1432" t="str">
        <f>MID(SUVAHAVUJ!AG198,9,1)</f>
        <v xml:space="preserve"> </v>
      </c>
      <c r="GI29" s="1432"/>
      <c r="GJ29" s="1432"/>
      <c r="GK29" s="1432"/>
      <c r="GL29" s="1432"/>
      <c r="GM29" s="1432"/>
      <c r="GN29" s="1432" t="str">
        <f>MID(SUVAHAVUJ!AG198,10,1)</f>
        <v xml:space="preserve"> </v>
      </c>
      <c r="GO29" s="1432"/>
      <c r="GP29" s="1432"/>
      <c r="GQ29" s="1432"/>
      <c r="GR29" s="1432"/>
      <c r="GS29" s="1432" t="str">
        <f>MID(SUVAHAVUJ!AG198,11,1)</f>
        <v>0</v>
      </c>
      <c r="GT29" s="1432"/>
      <c r="GU29" s="1432"/>
      <c r="GV29" s="1432"/>
      <c r="GW29" s="1433"/>
    </row>
    <row r="30" spans="1:205" ht="24.6" customHeight="1" x14ac:dyDescent="0.2">
      <c r="A30" s="191"/>
      <c r="B30" s="1504" t="s">
        <v>2369</v>
      </c>
      <c r="C30" s="1505"/>
      <c r="D30" s="1505"/>
      <c r="E30" s="1505"/>
      <c r="F30" s="1505"/>
      <c r="G30" s="1505"/>
      <c r="H30" s="1505"/>
      <c r="I30" s="1505"/>
      <c r="J30" s="1505"/>
      <c r="K30" s="1506"/>
      <c r="L30" s="1488" t="s">
        <v>2948</v>
      </c>
      <c r="M30" s="1489"/>
      <c r="N30" s="1489"/>
      <c r="O30" s="1489"/>
      <c r="P30" s="1489"/>
      <c r="Q30" s="1489"/>
      <c r="R30" s="1489"/>
      <c r="S30" s="1489"/>
      <c r="T30" s="1489"/>
      <c r="U30" s="1489"/>
      <c r="V30" s="1489"/>
      <c r="W30" s="1489"/>
      <c r="X30" s="1489"/>
      <c r="Y30" s="1489"/>
      <c r="Z30" s="1489"/>
      <c r="AA30" s="1489"/>
      <c r="AB30" s="1489"/>
      <c r="AC30" s="1489"/>
      <c r="AD30" s="1489"/>
      <c r="AE30" s="1489"/>
      <c r="AF30" s="1489"/>
      <c r="AG30" s="1489"/>
      <c r="AH30" s="1489"/>
      <c r="AI30" s="1489"/>
      <c r="AJ30" s="1489"/>
      <c r="AK30" s="1489"/>
      <c r="AL30" s="1489"/>
      <c r="AM30" s="1489"/>
      <c r="AN30" s="1489"/>
      <c r="AO30" s="1489"/>
      <c r="AP30" s="1489"/>
      <c r="AQ30" s="1489"/>
      <c r="AR30" s="1489"/>
      <c r="AS30" s="1489"/>
      <c r="AT30" s="1489"/>
      <c r="AU30" s="1489"/>
      <c r="AV30" s="1489"/>
      <c r="AW30" s="1489"/>
      <c r="AX30" s="1489"/>
      <c r="AY30" s="1489"/>
      <c r="AZ30" s="1489"/>
      <c r="BA30" s="1489"/>
      <c r="BB30" s="1489"/>
      <c r="BC30" s="1489"/>
      <c r="BD30" s="1489"/>
      <c r="BE30" s="1489"/>
      <c r="BF30" s="1489"/>
      <c r="BG30" s="1489"/>
      <c r="BH30" s="1489"/>
      <c r="BI30" s="1489"/>
      <c r="BJ30" s="1489"/>
      <c r="BK30" s="1489"/>
      <c r="BL30" s="1489"/>
      <c r="BM30" s="1489"/>
      <c r="BN30" s="1489"/>
      <c r="BO30" s="1489"/>
      <c r="BP30" s="1489"/>
      <c r="BQ30" s="1489"/>
      <c r="BR30" s="1489"/>
      <c r="BS30" s="1489"/>
      <c r="BT30" s="1489"/>
      <c r="BU30" s="1489"/>
      <c r="BV30" s="1489"/>
      <c r="BW30" s="1466" t="s">
        <v>371</v>
      </c>
      <c r="BX30" s="1467"/>
      <c r="BY30" s="1467"/>
      <c r="BZ30" s="1467"/>
      <c r="CA30" s="1467"/>
      <c r="CB30" s="1467"/>
      <c r="CC30" s="1467" t="str">
        <f>MID(SUVAHAVUJ!AF69,6,1)</f>
        <v xml:space="preserve"> </v>
      </c>
      <c r="CD30" s="1468"/>
      <c r="CE30" s="1301" t="str">
        <f>MID(SUVAHAVUJ!AF199,1,1)</f>
        <v xml:space="preserve"> </v>
      </c>
      <c r="CF30" s="1301"/>
      <c r="CG30" s="1301"/>
      <c r="CH30" s="1301"/>
      <c r="CI30" s="1301"/>
      <c r="CJ30" s="1301" t="str">
        <f>MID(SUVAHAVUJ!AF199,2,1)</f>
        <v xml:space="preserve"> </v>
      </c>
      <c r="CK30" s="1301"/>
      <c r="CL30" s="1301"/>
      <c r="CM30" s="1301"/>
      <c r="CN30" s="1301"/>
      <c r="CO30" s="1301"/>
      <c r="CP30" s="1301" t="str">
        <f>MID(SUVAHAVUJ!AF199,3,1)</f>
        <v xml:space="preserve"> </v>
      </c>
      <c r="CQ30" s="1301"/>
      <c r="CR30" s="1301"/>
      <c r="CS30" s="1301"/>
      <c r="CT30" s="1301"/>
      <c r="CU30" s="1301" t="str">
        <f>MID(SUVAHAVUJ!AF199,4,1)</f>
        <v xml:space="preserve"> </v>
      </c>
      <c r="CV30" s="1301"/>
      <c r="CW30" s="1301"/>
      <c r="CX30" s="1301"/>
      <c r="CY30" s="1301"/>
      <c r="CZ30" s="1301"/>
      <c r="DA30" s="1301" t="str">
        <f>MID(SUVAHAVUJ!AF199,5,1)</f>
        <v xml:space="preserve"> </v>
      </c>
      <c r="DB30" s="1301"/>
      <c r="DC30" s="1301"/>
      <c r="DD30" s="1301"/>
      <c r="DE30" s="1301"/>
      <c r="DF30" s="1301" t="str">
        <f>MID(SUVAHAVUJ!AF199,6,1)</f>
        <v xml:space="preserve"> </v>
      </c>
      <c r="DG30" s="1301"/>
      <c r="DH30" s="1301"/>
      <c r="DI30" s="1301"/>
      <c r="DJ30" s="1301"/>
      <c r="DK30" s="1301"/>
      <c r="DL30" s="1301" t="str">
        <f>MID(SUVAHAVUJ!AF199,7,1)</f>
        <v xml:space="preserve"> </v>
      </c>
      <c r="DM30" s="1301"/>
      <c r="DN30" s="1301"/>
      <c r="DO30" s="1301"/>
      <c r="DP30" s="1301"/>
      <c r="DQ30" s="1301"/>
      <c r="DR30" s="1301" t="str">
        <f>MID(SUVAHAVUJ!AF199,8,1)</f>
        <v xml:space="preserve"> </v>
      </c>
      <c r="DS30" s="1301"/>
      <c r="DT30" s="1301"/>
      <c r="DU30" s="1301"/>
      <c r="DV30" s="1301"/>
      <c r="DW30" s="1434" t="str">
        <f>MID(SUVAHAVUJ!AF199,9,1)</f>
        <v xml:space="preserve"> </v>
      </c>
      <c r="DX30" s="1434"/>
      <c r="DY30" s="1434"/>
      <c r="DZ30" s="1434"/>
      <c r="EA30" s="1434"/>
      <c r="EB30" s="1434"/>
      <c r="EC30" s="1434" t="str">
        <f>MID(SUVAHAVUJ!AF199,10,1)</f>
        <v xml:space="preserve"> </v>
      </c>
      <c r="ED30" s="1434"/>
      <c r="EE30" s="1434"/>
      <c r="EF30" s="1434"/>
      <c r="EG30" s="1434"/>
      <c r="EH30" s="1301" t="str">
        <f>MID(SUVAHAVUJ!AF199,11,1)</f>
        <v>0</v>
      </c>
      <c r="EI30" s="1301"/>
      <c r="EJ30" s="1301"/>
      <c r="EK30" s="1301"/>
      <c r="EL30" s="1301"/>
      <c r="EM30" s="1304"/>
      <c r="EN30" s="486"/>
      <c r="EO30" s="487"/>
      <c r="EP30" s="1301" t="str">
        <f>MID(SUVAHAVUJ!AG199,1,1)</f>
        <v xml:space="preserve"> </v>
      </c>
      <c r="EQ30" s="1301"/>
      <c r="ER30" s="1301"/>
      <c r="ES30" s="1301"/>
      <c r="ET30" s="1301"/>
      <c r="EU30" s="1301"/>
      <c r="EV30" s="1301" t="str">
        <f>MID(SUVAHAVUJ!AG199,2,1)</f>
        <v xml:space="preserve"> </v>
      </c>
      <c r="EW30" s="1301"/>
      <c r="EX30" s="1301"/>
      <c r="EY30" s="1301"/>
      <c r="EZ30" s="1301"/>
      <c r="FA30" s="1301" t="str">
        <f>MID(SUVAHAVUJ!AG199,3,1)</f>
        <v xml:space="preserve"> </v>
      </c>
      <c r="FB30" s="1301"/>
      <c r="FC30" s="1301"/>
      <c r="FD30" s="1301"/>
      <c r="FE30" s="1301"/>
      <c r="FF30" s="1301"/>
      <c r="FG30" s="1301" t="str">
        <f>MID(SUVAHAVUJ!AG199,4,1)</f>
        <v xml:space="preserve"> </v>
      </c>
      <c r="FH30" s="1301"/>
      <c r="FI30" s="1301"/>
      <c r="FJ30" s="1301"/>
      <c r="FK30" s="1301"/>
      <c r="FL30" s="1302" t="str">
        <f>MID(SUVAHAVUJ!AG199,5,1)</f>
        <v xml:space="preserve"> </v>
      </c>
      <c r="FM30" s="1302"/>
      <c r="FN30" s="1302"/>
      <c r="FO30" s="1302"/>
      <c r="FP30" s="1302"/>
      <c r="FQ30" s="1302"/>
      <c r="FR30" s="1302" t="str">
        <f>MID(SUVAHAVUJ!AG199,6,1)</f>
        <v xml:space="preserve"> </v>
      </c>
      <c r="FS30" s="1302"/>
      <c r="FT30" s="1302"/>
      <c r="FU30" s="1302"/>
      <c r="FV30" s="1302"/>
      <c r="FW30" s="1432" t="str">
        <f>MID(SUVAHAVUJ!AG199,7,1)</f>
        <v xml:space="preserve"> </v>
      </c>
      <c r="FX30" s="1432"/>
      <c r="FY30" s="1432"/>
      <c r="FZ30" s="1432"/>
      <c r="GA30" s="1432"/>
      <c r="GB30" s="1432"/>
      <c r="GC30" s="1432" t="str">
        <f>MID(SUVAHAVUJ!AG199,8,1)</f>
        <v xml:space="preserve"> </v>
      </c>
      <c r="GD30" s="1432"/>
      <c r="GE30" s="1432"/>
      <c r="GF30" s="1432"/>
      <c r="GG30" s="1432"/>
      <c r="GH30" s="1432" t="str">
        <f>MID(SUVAHAVUJ!AG199,9,1)</f>
        <v xml:space="preserve"> </v>
      </c>
      <c r="GI30" s="1432"/>
      <c r="GJ30" s="1432"/>
      <c r="GK30" s="1432"/>
      <c r="GL30" s="1432"/>
      <c r="GM30" s="1432"/>
      <c r="GN30" s="1432" t="str">
        <f>MID(SUVAHAVUJ!AG199,10,1)</f>
        <v xml:space="preserve"> </v>
      </c>
      <c r="GO30" s="1432"/>
      <c r="GP30" s="1432"/>
      <c r="GQ30" s="1432"/>
      <c r="GR30" s="1432"/>
      <c r="GS30" s="1432" t="str">
        <f>MID(SUVAHAVUJ!AG199,11,1)</f>
        <v>0</v>
      </c>
      <c r="GT30" s="1432"/>
      <c r="GU30" s="1432"/>
      <c r="GV30" s="1432"/>
      <c r="GW30" s="1433"/>
    </row>
    <row r="31" spans="1:205" s="142" customFormat="1" ht="24.6" customHeight="1" x14ac:dyDescent="0.2">
      <c r="A31" s="488"/>
      <c r="B31" s="1501" t="s">
        <v>2951</v>
      </c>
      <c r="C31" s="1502"/>
      <c r="D31" s="1502"/>
      <c r="E31" s="1502"/>
      <c r="F31" s="1502"/>
      <c r="G31" s="1502"/>
      <c r="H31" s="1502"/>
      <c r="I31" s="1502"/>
      <c r="J31" s="1502"/>
      <c r="K31" s="1503"/>
      <c r="L31" s="1488" t="s">
        <v>2351</v>
      </c>
      <c r="M31" s="1489"/>
      <c r="N31" s="1489"/>
      <c r="O31" s="1489"/>
      <c r="P31" s="1489"/>
      <c r="Q31" s="1489"/>
      <c r="R31" s="1489"/>
      <c r="S31" s="1489"/>
      <c r="T31" s="1489"/>
      <c r="U31" s="1489"/>
      <c r="V31" s="1489"/>
      <c r="W31" s="1489"/>
      <c r="X31" s="1489"/>
      <c r="Y31" s="1489"/>
      <c r="Z31" s="1489"/>
      <c r="AA31" s="1489"/>
      <c r="AB31" s="1489"/>
      <c r="AC31" s="1489"/>
      <c r="AD31" s="1489"/>
      <c r="AE31" s="1489"/>
      <c r="AF31" s="1489"/>
      <c r="AG31" s="1489"/>
      <c r="AH31" s="1489"/>
      <c r="AI31" s="1489"/>
      <c r="AJ31" s="1489"/>
      <c r="AK31" s="1489"/>
      <c r="AL31" s="1489"/>
      <c r="AM31" s="1489"/>
      <c r="AN31" s="1489"/>
      <c r="AO31" s="1489"/>
      <c r="AP31" s="1489"/>
      <c r="AQ31" s="1489"/>
      <c r="AR31" s="1489"/>
      <c r="AS31" s="1489"/>
      <c r="AT31" s="1489"/>
      <c r="AU31" s="1489"/>
      <c r="AV31" s="1489"/>
      <c r="AW31" s="1489"/>
      <c r="AX31" s="1489"/>
      <c r="AY31" s="1489"/>
      <c r="AZ31" s="1489"/>
      <c r="BA31" s="1489"/>
      <c r="BB31" s="1489"/>
      <c r="BC31" s="1489"/>
      <c r="BD31" s="1489"/>
      <c r="BE31" s="1489"/>
      <c r="BF31" s="1489"/>
      <c r="BG31" s="1489"/>
      <c r="BH31" s="1489"/>
      <c r="BI31" s="1489"/>
      <c r="BJ31" s="1489"/>
      <c r="BK31" s="1489"/>
      <c r="BL31" s="1489"/>
      <c r="BM31" s="1489"/>
      <c r="BN31" s="1489"/>
      <c r="BO31" s="1489"/>
      <c r="BP31" s="1489"/>
      <c r="BQ31" s="1489"/>
      <c r="BR31" s="1489"/>
      <c r="BS31" s="1489"/>
      <c r="BT31" s="1489"/>
      <c r="BU31" s="1489"/>
      <c r="BV31" s="1489"/>
      <c r="BW31" s="1466" t="s">
        <v>382</v>
      </c>
      <c r="BX31" s="1467"/>
      <c r="BY31" s="1467"/>
      <c r="BZ31" s="1467"/>
      <c r="CA31" s="1467"/>
      <c r="CB31" s="1467"/>
      <c r="CC31" s="1467" t="str">
        <f>MID(SUVAHAVUJ!AD70,6,1)</f>
        <v xml:space="preserve"> </v>
      </c>
      <c r="CD31" s="1468"/>
      <c r="CE31" s="1301" t="str">
        <f>MID(SUVAHAVUJ!AF200,1,1)</f>
        <v xml:space="preserve"> </v>
      </c>
      <c r="CF31" s="1301"/>
      <c r="CG31" s="1301"/>
      <c r="CH31" s="1301"/>
      <c r="CI31" s="1301"/>
      <c r="CJ31" s="1301" t="str">
        <f>MID(SUVAHAVUJ!AF200,2,1)</f>
        <v xml:space="preserve"> </v>
      </c>
      <c r="CK31" s="1301"/>
      <c r="CL31" s="1301"/>
      <c r="CM31" s="1301"/>
      <c r="CN31" s="1301"/>
      <c r="CO31" s="1301"/>
      <c r="CP31" s="1301" t="str">
        <f>MID(SUVAHAVUJ!AF200,3,1)</f>
        <v xml:space="preserve"> </v>
      </c>
      <c r="CQ31" s="1301"/>
      <c r="CR31" s="1301"/>
      <c r="CS31" s="1301"/>
      <c r="CT31" s="1301"/>
      <c r="CU31" s="1301" t="str">
        <f>MID(SUVAHAVUJ!AF200,4,1)</f>
        <v xml:space="preserve"> </v>
      </c>
      <c r="CV31" s="1301"/>
      <c r="CW31" s="1301"/>
      <c r="CX31" s="1301"/>
      <c r="CY31" s="1301"/>
      <c r="CZ31" s="1301"/>
      <c r="DA31" s="1301" t="str">
        <f>MID(SUVAHAVUJ!AF200,5,1)</f>
        <v xml:space="preserve"> </v>
      </c>
      <c r="DB31" s="1301"/>
      <c r="DC31" s="1301"/>
      <c r="DD31" s="1301"/>
      <c r="DE31" s="1301"/>
      <c r="DF31" s="1301" t="str">
        <f>MID(SUVAHAVUJ!AF200,6,1)</f>
        <v xml:space="preserve"> </v>
      </c>
      <c r="DG31" s="1301"/>
      <c r="DH31" s="1301"/>
      <c r="DI31" s="1301"/>
      <c r="DJ31" s="1301"/>
      <c r="DK31" s="1301"/>
      <c r="DL31" s="1301" t="str">
        <f>MID(SUVAHAVUJ!AF200,7,1)</f>
        <v xml:space="preserve"> </v>
      </c>
      <c r="DM31" s="1301"/>
      <c r="DN31" s="1301"/>
      <c r="DO31" s="1301"/>
      <c r="DP31" s="1301"/>
      <c r="DQ31" s="1301"/>
      <c r="DR31" s="1301" t="str">
        <f>MID(SUVAHAVUJ!AF200,8,1)</f>
        <v xml:space="preserve"> </v>
      </c>
      <c r="DS31" s="1301"/>
      <c r="DT31" s="1301"/>
      <c r="DU31" s="1301"/>
      <c r="DV31" s="1301"/>
      <c r="DW31" s="1434" t="str">
        <f>MID(SUVAHAVUJ!AF200,9,1)</f>
        <v xml:space="preserve"> </v>
      </c>
      <c r="DX31" s="1434"/>
      <c r="DY31" s="1434"/>
      <c r="DZ31" s="1434"/>
      <c r="EA31" s="1434"/>
      <c r="EB31" s="1434"/>
      <c r="EC31" s="1434" t="str">
        <f>MID(SUVAHAVUJ!AF200,10,1)</f>
        <v xml:space="preserve"> </v>
      </c>
      <c r="ED31" s="1434"/>
      <c r="EE31" s="1434"/>
      <c r="EF31" s="1434"/>
      <c r="EG31" s="1434"/>
      <c r="EH31" s="1301" t="str">
        <f>MID(SUVAHAVUJ!AF200,11,1)</f>
        <v>0</v>
      </c>
      <c r="EI31" s="1301"/>
      <c r="EJ31" s="1301"/>
      <c r="EK31" s="1301"/>
      <c r="EL31" s="1301"/>
      <c r="EM31" s="1304"/>
      <c r="EN31" s="486"/>
      <c r="EO31" s="487"/>
      <c r="EP31" s="1301" t="str">
        <f>MID(SUVAHAVUJ!AG200,1,1)</f>
        <v xml:space="preserve"> </v>
      </c>
      <c r="EQ31" s="1301"/>
      <c r="ER31" s="1301"/>
      <c r="ES31" s="1301"/>
      <c r="ET31" s="1301"/>
      <c r="EU31" s="1301"/>
      <c r="EV31" s="1301" t="str">
        <f>MID(SUVAHAVUJ!AG200,2,1)</f>
        <v xml:space="preserve"> </v>
      </c>
      <c r="EW31" s="1301"/>
      <c r="EX31" s="1301"/>
      <c r="EY31" s="1301"/>
      <c r="EZ31" s="1301"/>
      <c r="FA31" s="1301" t="str">
        <f>MID(SUVAHAVUJ!AG200,3,1)</f>
        <v xml:space="preserve"> </v>
      </c>
      <c r="FB31" s="1301"/>
      <c r="FC31" s="1301"/>
      <c r="FD31" s="1301"/>
      <c r="FE31" s="1301"/>
      <c r="FF31" s="1301"/>
      <c r="FG31" s="1301" t="str">
        <f>MID(SUVAHAVUJ!AG200,4,1)</f>
        <v xml:space="preserve"> </v>
      </c>
      <c r="FH31" s="1301"/>
      <c r="FI31" s="1301"/>
      <c r="FJ31" s="1301"/>
      <c r="FK31" s="1301"/>
      <c r="FL31" s="1302" t="str">
        <f>MID(SUVAHAVUJ!AG200,5,1)</f>
        <v xml:space="preserve"> </v>
      </c>
      <c r="FM31" s="1302"/>
      <c r="FN31" s="1302"/>
      <c r="FO31" s="1302"/>
      <c r="FP31" s="1302"/>
      <c r="FQ31" s="1302"/>
      <c r="FR31" s="1302" t="str">
        <f>MID(SUVAHAVUJ!AG200,6,1)</f>
        <v xml:space="preserve"> </v>
      </c>
      <c r="FS31" s="1302"/>
      <c r="FT31" s="1302"/>
      <c r="FU31" s="1302"/>
      <c r="FV31" s="1302"/>
      <c r="FW31" s="1432" t="str">
        <f>MID(SUVAHAVUJ!AG200,7,1)</f>
        <v xml:space="preserve"> </v>
      </c>
      <c r="FX31" s="1432"/>
      <c r="FY31" s="1432"/>
      <c r="FZ31" s="1432"/>
      <c r="GA31" s="1432"/>
      <c r="GB31" s="1432"/>
      <c r="GC31" s="1432" t="str">
        <f>MID(SUVAHAVUJ!AG200,8,1)</f>
        <v xml:space="preserve"> </v>
      </c>
      <c r="GD31" s="1432"/>
      <c r="GE31" s="1432"/>
      <c r="GF31" s="1432"/>
      <c r="GG31" s="1432"/>
      <c r="GH31" s="1432" t="str">
        <f>MID(SUVAHAVUJ!AG200,9,1)</f>
        <v xml:space="preserve"> </v>
      </c>
      <c r="GI31" s="1432"/>
      <c r="GJ31" s="1432"/>
      <c r="GK31" s="1432"/>
      <c r="GL31" s="1432"/>
      <c r="GM31" s="1432"/>
      <c r="GN31" s="1432" t="str">
        <f>MID(SUVAHAVUJ!AG200,10,1)</f>
        <v xml:space="preserve"> </v>
      </c>
      <c r="GO31" s="1432"/>
      <c r="GP31" s="1432"/>
      <c r="GQ31" s="1432"/>
      <c r="GR31" s="1432"/>
      <c r="GS31" s="1432" t="str">
        <f>MID(SUVAHAVUJ!AG200,11,1)</f>
        <v>0</v>
      </c>
      <c r="GT31" s="1432"/>
      <c r="GU31" s="1432"/>
      <c r="GV31" s="1432"/>
      <c r="GW31" s="1433"/>
    </row>
    <row r="32" spans="1:205" ht="24.6" customHeight="1" x14ac:dyDescent="0.2">
      <c r="A32" s="191"/>
      <c r="B32" s="1501" t="s">
        <v>2954</v>
      </c>
      <c r="C32" s="1502"/>
      <c r="D32" s="1502"/>
      <c r="E32" s="1502"/>
      <c r="F32" s="1502"/>
      <c r="G32" s="1502"/>
      <c r="H32" s="1502"/>
      <c r="I32" s="1502"/>
      <c r="J32" s="1502"/>
      <c r="K32" s="1503"/>
      <c r="L32" s="1488" t="s">
        <v>3360</v>
      </c>
      <c r="M32" s="1489"/>
      <c r="N32" s="1489"/>
      <c r="O32" s="1489"/>
      <c r="P32" s="1489"/>
      <c r="Q32" s="1489"/>
      <c r="R32" s="1489"/>
      <c r="S32" s="1489"/>
      <c r="T32" s="1489"/>
      <c r="U32" s="1489"/>
      <c r="V32" s="1489"/>
      <c r="W32" s="1489"/>
      <c r="X32" s="1489"/>
      <c r="Y32" s="1489"/>
      <c r="Z32" s="1489"/>
      <c r="AA32" s="1489"/>
      <c r="AB32" s="1489"/>
      <c r="AC32" s="1489"/>
      <c r="AD32" s="1489"/>
      <c r="AE32" s="1489"/>
      <c r="AF32" s="1489"/>
      <c r="AG32" s="1489"/>
      <c r="AH32" s="1489"/>
      <c r="AI32" s="1489"/>
      <c r="AJ32" s="1489"/>
      <c r="AK32" s="1489"/>
      <c r="AL32" s="1489"/>
      <c r="AM32" s="1489"/>
      <c r="AN32" s="1489"/>
      <c r="AO32" s="1489"/>
      <c r="AP32" s="1489"/>
      <c r="AQ32" s="1489"/>
      <c r="AR32" s="1489"/>
      <c r="AS32" s="1489"/>
      <c r="AT32" s="1489"/>
      <c r="AU32" s="1489"/>
      <c r="AV32" s="1489"/>
      <c r="AW32" s="1489"/>
      <c r="AX32" s="1489"/>
      <c r="AY32" s="1489"/>
      <c r="AZ32" s="1489"/>
      <c r="BA32" s="1489"/>
      <c r="BB32" s="1489"/>
      <c r="BC32" s="1489"/>
      <c r="BD32" s="1489"/>
      <c r="BE32" s="1489"/>
      <c r="BF32" s="1489"/>
      <c r="BG32" s="1489"/>
      <c r="BH32" s="1489"/>
      <c r="BI32" s="1489"/>
      <c r="BJ32" s="1489"/>
      <c r="BK32" s="1489"/>
      <c r="BL32" s="1489"/>
      <c r="BM32" s="1489"/>
      <c r="BN32" s="1489"/>
      <c r="BO32" s="1489"/>
      <c r="BP32" s="1489"/>
      <c r="BQ32" s="1489"/>
      <c r="BR32" s="1489"/>
      <c r="BS32" s="1489"/>
      <c r="BT32" s="1489"/>
      <c r="BU32" s="1489"/>
      <c r="BV32" s="1489"/>
      <c r="BW32" s="1466" t="s">
        <v>401</v>
      </c>
      <c r="BX32" s="1467"/>
      <c r="BY32" s="1467"/>
      <c r="BZ32" s="1467"/>
      <c r="CA32" s="1467"/>
      <c r="CB32" s="1467"/>
      <c r="CC32" s="1467" t="str">
        <f>MID(SUVAHAVUJ!AF70,6,1)</f>
        <v xml:space="preserve"> </v>
      </c>
      <c r="CD32" s="1468"/>
      <c r="CE32" s="1301" t="str">
        <f>MID(SUVAHAVUJ!AF201,1,1)</f>
        <v xml:space="preserve"> </v>
      </c>
      <c r="CF32" s="1301"/>
      <c r="CG32" s="1301"/>
      <c r="CH32" s="1301"/>
      <c r="CI32" s="1301"/>
      <c r="CJ32" s="1301" t="str">
        <f>MID(SUVAHAVUJ!AF201,2,1)</f>
        <v xml:space="preserve"> </v>
      </c>
      <c r="CK32" s="1301"/>
      <c r="CL32" s="1301"/>
      <c r="CM32" s="1301"/>
      <c r="CN32" s="1301"/>
      <c r="CO32" s="1301"/>
      <c r="CP32" s="1301" t="str">
        <f>MID(SUVAHAVUJ!AF201,3,1)</f>
        <v xml:space="preserve"> </v>
      </c>
      <c r="CQ32" s="1301"/>
      <c r="CR32" s="1301"/>
      <c r="CS32" s="1301"/>
      <c r="CT32" s="1301"/>
      <c r="CU32" s="1301" t="str">
        <f>MID(SUVAHAVUJ!AF201,4,1)</f>
        <v xml:space="preserve"> </v>
      </c>
      <c r="CV32" s="1301"/>
      <c r="CW32" s="1301"/>
      <c r="CX32" s="1301"/>
      <c r="CY32" s="1301"/>
      <c r="CZ32" s="1301"/>
      <c r="DA32" s="1301" t="str">
        <f>MID(SUVAHAVUJ!AF201,5,1)</f>
        <v xml:space="preserve"> </v>
      </c>
      <c r="DB32" s="1301"/>
      <c r="DC32" s="1301"/>
      <c r="DD32" s="1301"/>
      <c r="DE32" s="1301"/>
      <c r="DF32" s="1301" t="str">
        <f>MID(SUVAHAVUJ!AF201,6,1)</f>
        <v xml:space="preserve"> </v>
      </c>
      <c r="DG32" s="1301"/>
      <c r="DH32" s="1301"/>
      <c r="DI32" s="1301"/>
      <c r="DJ32" s="1301"/>
      <c r="DK32" s="1301"/>
      <c r="DL32" s="1301" t="str">
        <f>MID(SUVAHAVUJ!AF201,7,1)</f>
        <v xml:space="preserve"> </v>
      </c>
      <c r="DM32" s="1301"/>
      <c r="DN32" s="1301"/>
      <c r="DO32" s="1301"/>
      <c r="DP32" s="1301"/>
      <c r="DQ32" s="1301"/>
      <c r="DR32" s="1301" t="str">
        <f>MID(SUVAHAVUJ!AF201,8,1)</f>
        <v xml:space="preserve"> </v>
      </c>
      <c r="DS32" s="1301"/>
      <c r="DT32" s="1301"/>
      <c r="DU32" s="1301"/>
      <c r="DV32" s="1301"/>
      <c r="DW32" s="1434" t="str">
        <f>MID(SUVAHAVUJ!AF201,9,1)</f>
        <v xml:space="preserve"> </v>
      </c>
      <c r="DX32" s="1434"/>
      <c r="DY32" s="1434"/>
      <c r="DZ32" s="1434"/>
      <c r="EA32" s="1434"/>
      <c r="EB32" s="1434"/>
      <c r="EC32" s="1434" t="str">
        <f>MID(SUVAHAVUJ!AF201,10,1)</f>
        <v xml:space="preserve"> </v>
      </c>
      <c r="ED32" s="1434"/>
      <c r="EE32" s="1434"/>
      <c r="EF32" s="1434"/>
      <c r="EG32" s="1434"/>
      <c r="EH32" s="1301" t="str">
        <f>MID(SUVAHAVUJ!AF201,11,1)</f>
        <v>0</v>
      </c>
      <c r="EI32" s="1301"/>
      <c r="EJ32" s="1301"/>
      <c r="EK32" s="1301"/>
      <c r="EL32" s="1301"/>
      <c r="EM32" s="1304"/>
      <c r="EN32" s="486"/>
      <c r="EO32" s="487"/>
      <c r="EP32" s="1301" t="str">
        <f>MID(SUVAHAVUJ!AG201,1,1)</f>
        <v xml:space="preserve"> </v>
      </c>
      <c r="EQ32" s="1301"/>
      <c r="ER32" s="1301"/>
      <c r="ES32" s="1301"/>
      <c r="ET32" s="1301"/>
      <c r="EU32" s="1301"/>
      <c r="EV32" s="1301" t="str">
        <f>MID(SUVAHAVUJ!AG201,2,1)</f>
        <v xml:space="preserve"> </v>
      </c>
      <c r="EW32" s="1301"/>
      <c r="EX32" s="1301"/>
      <c r="EY32" s="1301"/>
      <c r="EZ32" s="1301"/>
      <c r="FA32" s="1301" t="str">
        <f>MID(SUVAHAVUJ!AG201,3,1)</f>
        <v xml:space="preserve"> </v>
      </c>
      <c r="FB32" s="1301"/>
      <c r="FC32" s="1301"/>
      <c r="FD32" s="1301"/>
      <c r="FE32" s="1301"/>
      <c r="FF32" s="1301"/>
      <c r="FG32" s="1301" t="str">
        <f>MID(SUVAHAVUJ!AG201,4,1)</f>
        <v xml:space="preserve"> </v>
      </c>
      <c r="FH32" s="1301"/>
      <c r="FI32" s="1301"/>
      <c r="FJ32" s="1301"/>
      <c r="FK32" s="1301"/>
      <c r="FL32" s="1302" t="str">
        <f>MID(SUVAHAVUJ!AG201,5,1)</f>
        <v xml:space="preserve"> </v>
      </c>
      <c r="FM32" s="1302"/>
      <c r="FN32" s="1302"/>
      <c r="FO32" s="1302"/>
      <c r="FP32" s="1302"/>
      <c r="FQ32" s="1302"/>
      <c r="FR32" s="1302" t="str">
        <f>MID(SUVAHAVUJ!AG201,6,1)</f>
        <v xml:space="preserve"> </v>
      </c>
      <c r="FS32" s="1302"/>
      <c r="FT32" s="1302"/>
      <c r="FU32" s="1302"/>
      <c r="FV32" s="1302"/>
      <c r="FW32" s="1432" t="str">
        <f>MID(SUVAHAVUJ!AG201,7,1)</f>
        <v xml:space="preserve"> </v>
      </c>
      <c r="FX32" s="1432"/>
      <c r="FY32" s="1432"/>
      <c r="FZ32" s="1432"/>
      <c r="GA32" s="1432"/>
      <c r="GB32" s="1432"/>
      <c r="GC32" s="1432" t="str">
        <f>MID(SUVAHAVUJ!AG201,8,1)</f>
        <v xml:space="preserve"> </v>
      </c>
      <c r="GD32" s="1432"/>
      <c r="GE32" s="1432"/>
      <c r="GF32" s="1432"/>
      <c r="GG32" s="1432"/>
      <c r="GH32" s="1432" t="str">
        <f>MID(SUVAHAVUJ!AG201,9,1)</f>
        <v xml:space="preserve"> </v>
      </c>
      <c r="GI32" s="1432"/>
      <c r="GJ32" s="1432"/>
      <c r="GK32" s="1432"/>
      <c r="GL32" s="1432"/>
      <c r="GM32" s="1432"/>
      <c r="GN32" s="1432" t="str">
        <f>MID(SUVAHAVUJ!AG201,10,1)</f>
        <v xml:space="preserve"> </v>
      </c>
      <c r="GO32" s="1432"/>
      <c r="GP32" s="1432"/>
      <c r="GQ32" s="1432"/>
      <c r="GR32" s="1432"/>
      <c r="GS32" s="1432" t="str">
        <f>MID(SUVAHAVUJ!AG201,11,1)</f>
        <v>0</v>
      </c>
      <c r="GT32" s="1432"/>
      <c r="GU32" s="1432"/>
      <c r="GV32" s="1432"/>
      <c r="GW32" s="1433"/>
    </row>
    <row r="33" spans="1:205" s="142" customFormat="1" ht="24.6" customHeight="1" x14ac:dyDescent="0.2">
      <c r="A33" s="488"/>
      <c r="B33" s="1501" t="s">
        <v>2958</v>
      </c>
      <c r="C33" s="1502"/>
      <c r="D33" s="1502"/>
      <c r="E33" s="1502"/>
      <c r="F33" s="1502"/>
      <c r="G33" s="1502"/>
      <c r="H33" s="1502"/>
      <c r="I33" s="1502"/>
      <c r="J33" s="1502"/>
      <c r="K33" s="1503"/>
      <c r="L33" s="1488" t="s">
        <v>3361</v>
      </c>
      <c r="M33" s="1489"/>
      <c r="N33" s="1489"/>
      <c r="O33" s="1489"/>
      <c r="P33" s="1489"/>
      <c r="Q33" s="1489"/>
      <c r="R33" s="1489"/>
      <c r="S33" s="1489"/>
      <c r="T33" s="1489"/>
      <c r="U33" s="1489"/>
      <c r="V33" s="1489"/>
      <c r="W33" s="1489"/>
      <c r="X33" s="1489"/>
      <c r="Y33" s="1489"/>
      <c r="Z33" s="1489"/>
      <c r="AA33" s="1489"/>
      <c r="AB33" s="1489"/>
      <c r="AC33" s="1489"/>
      <c r="AD33" s="1489"/>
      <c r="AE33" s="1489"/>
      <c r="AF33" s="1489"/>
      <c r="AG33" s="1489"/>
      <c r="AH33" s="1489"/>
      <c r="AI33" s="1489"/>
      <c r="AJ33" s="1489"/>
      <c r="AK33" s="1489"/>
      <c r="AL33" s="1489"/>
      <c r="AM33" s="1489"/>
      <c r="AN33" s="1489"/>
      <c r="AO33" s="1489"/>
      <c r="AP33" s="1489"/>
      <c r="AQ33" s="1489"/>
      <c r="AR33" s="1489"/>
      <c r="AS33" s="1489"/>
      <c r="AT33" s="1489"/>
      <c r="AU33" s="1489"/>
      <c r="AV33" s="1489"/>
      <c r="AW33" s="1489"/>
      <c r="AX33" s="1489"/>
      <c r="AY33" s="1489"/>
      <c r="AZ33" s="1489"/>
      <c r="BA33" s="1489"/>
      <c r="BB33" s="1489"/>
      <c r="BC33" s="1489"/>
      <c r="BD33" s="1489"/>
      <c r="BE33" s="1489"/>
      <c r="BF33" s="1489"/>
      <c r="BG33" s="1489"/>
      <c r="BH33" s="1489"/>
      <c r="BI33" s="1489"/>
      <c r="BJ33" s="1489"/>
      <c r="BK33" s="1489"/>
      <c r="BL33" s="1489"/>
      <c r="BM33" s="1489"/>
      <c r="BN33" s="1489"/>
      <c r="BO33" s="1489"/>
      <c r="BP33" s="1489"/>
      <c r="BQ33" s="1489"/>
      <c r="BR33" s="1489"/>
      <c r="BS33" s="1489"/>
      <c r="BT33" s="1489"/>
      <c r="BU33" s="1489"/>
      <c r="BV33" s="1489"/>
      <c r="BW33" s="1466" t="s">
        <v>588</v>
      </c>
      <c r="BX33" s="1467"/>
      <c r="BY33" s="1467"/>
      <c r="BZ33" s="1467"/>
      <c r="CA33" s="1467"/>
      <c r="CB33" s="1467"/>
      <c r="CC33" s="1467" t="str">
        <f>MID(SUVAHAVUJ!AD71,6,1)</f>
        <v xml:space="preserve"> </v>
      </c>
      <c r="CD33" s="1468"/>
      <c r="CE33" s="1301" t="str">
        <f>MID(SUVAHAVUJ!AF202,1,1)</f>
        <v xml:space="preserve"> </v>
      </c>
      <c r="CF33" s="1301"/>
      <c r="CG33" s="1301"/>
      <c r="CH33" s="1301"/>
      <c r="CI33" s="1301"/>
      <c r="CJ33" s="1301" t="str">
        <f>MID(SUVAHAVUJ!AF202,2,1)</f>
        <v xml:space="preserve"> </v>
      </c>
      <c r="CK33" s="1301"/>
      <c r="CL33" s="1301"/>
      <c r="CM33" s="1301"/>
      <c r="CN33" s="1301"/>
      <c r="CO33" s="1301"/>
      <c r="CP33" s="1301" t="str">
        <f>MID(SUVAHAVUJ!AF202,3,1)</f>
        <v xml:space="preserve"> </v>
      </c>
      <c r="CQ33" s="1301"/>
      <c r="CR33" s="1301"/>
      <c r="CS33" s="1301"/>
      <c r="CT33" s="1301"/>
      <c r="CU33" s="1301" t="str">
        <f>MID(SUVAHAVUJ!AF202,4,1)</f>
        <v xml:space="preserve"> </v>
      </c>
      <c r="CV33" s="1301"/>
      <c r="CW33" s="1301"/>
      <c r="CX33" s="1301"/>
      <c r="CY33" s="1301"/>
      <c r="CZ33" s="1301"/>
      <c r="DA33" s="1301" t="str">
        <f>MID(SUVAHAVUJ!AF202,5,1)</f>
        <v xml:space="preserve"> </v>
      </c>
      <c r="DB33" s="1301"/>
      <c r="DC33" s="1301"/>
      <c r="DD33" s="1301"/>
      <c r="DE33" s="1301"/>
      <c r="DF33" s="1301" t="str">
        <f>MID(SUVAHAVUJ!AF202,6,1)</f>
        <v xml:space="preserve"> </v>
      </c>
      <c r="DG33" s="1301"/>
      <c r="DH33" s="1301"/>
      <c r="DI33" s="1301"/>
      <c r="DJ33" s="1301"/>
      <c r="DK33" s="1301"/>
      <c r="DL33" s="1301" t="str">
        <f>MID(SUVAHAVUJ!AF202,7,1)</f>
        <v xml:space="preserve"> </v>
      </c>
      <c r="DM33" s="1301"/>
      <c r="DN33" s="1301"/>
      <c r="DO33" s="1301"/>
      <c r="DP33" s="1301"/>
      <c r="DQ33" s="1301"/>
      <c r="DR33" s="1301" t="str">
        <f>MID(SUVAHAVUJ!AF202,8,1)</f>
        <v xml:space="preserve"> </v>
      </c>
      <c r="DS33" s="1301"/>
      <c r="DT33" s="1301"/>
      <c r="DU33" s="1301"/>
      <c r="DV33" s="1301"/>
      <c r="DW33" s="1434" t="str">
        <f>MID(SUVAHAVUJ!AF202,9,1)</f>
        <v xml:space="preserve"> </v>
      </c>
      <c r="DX33" s="1434"/>
      <c r="DY33" s="1434"/>
      <c r="DZ33" s="1434"/>
      <c r="EA33" s="1434"/>
      <c r="EB33" s="1434"/>
      <c r="EC33" s="1434" t="str">
        <f>MID(SUVAHAVUJ!AF202,10,1)</f>
        <v xml:space="preserve"> </v>
      </c>
      <c r="ED33" s="1434"/>
      <c r="EE33" s="1434"/>
      <c r="EF33" s="1434"/>
      <c r="EG33" s="1434"/>
      <c r="EH33" s="1301" t="str">
        <f>MID(SUVAHAVUJ!AF202,11,1)</f>
        <v>0</v>
      </c>
      <c r="EI33" s="1301"/>
      <c r="EJ33" s="1301"/>
      <c r="EK33" s="1301"/>
      <c r="EL33" s="1301"/>
      <c r="EM33" s="1304"/>
      <c r="EN33" s="486"/>
      <c r="EO33" s="487"/>
      <c r="EP33" s="1301" t="str">
        <f>MID(SUVAHAVUJ!AG202,1,1)</f>
        <v xml:space="preserve"> </v>
      </c>
      <c r="EQ33" s="1301"/>
      <c r="ER33" s="1301"/>
      <c r="ES33" s="1301"/>
      <c r="ET33" s="1301"/>
      <c r="EU33" s="1301"/>
      <c r="EV33" s="1301" t="str">
        <f>MID(SUVAHAVUJ!AG202,2,1)</f>
        <v xml:space="preserve"> </v>
      </c>
      <c r="EW33" s="1301"/>
      <c r="EX33" s="1301"/>
      <c r="EY33" s="1301"/>
      <c r="EZ33" s="1301"/>
      <c r="FA33" s="1301" t="str">
        <f>MID(SUVAHAVUJ!AG202,3,1)</f>
        <v xml:space="preserve"> </v>
      </c>
      <c r="FB33" s="1301"/>
      <c r="FC33" s="1301"/>
      <c r="FD33" s="1301"/>
      <c r="FE33" s="1301"/>
      <c r="FF33" s="1301"/>
      <c r="FG33" s="1301" t="str">
        <f>MID(SUVAHAVUJ!AG202,4,1)</f>
        <v xml:space="preserve"> </v>
      </c>
      <c r="FH33" s="1301"/>
      <c r="FI33" s="1301"/>
      <c r="FJ33" s="1301"/>
      <c r="FK33" s="1301"/>
      <c r="FL33" s="1302" t="str">
        <f>MID(SUVAHAVUJ!AG202,5,1)</f>
        <v xml:space="preserve"> </v>
      </c>
      <c r="FM33" s="1302"/>
      <c r="FN33" s="1302"/>
      <c r="FO33" s="1302"/>
      <c r="FP33" s="1302"/>
      <c r="FQ33" s="1302"/>
      <c r="FR33" s="1302" t="str">
        <f>MID(SUVAHAVUJ!AG202,6,1)</f>
        <v xml:space="preserve"> </v>
      </c>
      <c r="FS33" s="1302"/>
      <c r="FT33" s="1302"/>
      <c r="FU33" s="1302"/>
      <c r="FV33" s="1302"/>
      <c r="FW33" s="1432" t="str">
        <f>MID(SUVAHAVUJ!AG202,7,1)</f>
        <v xml:space="preserve"> </v>
      </c>
      <c r="FX33" s="1432"/>
      <c r="FY33" s="1432"/>
      <c r="FZ33" s="1432"/>
      <c r="GA33" s="1432"/>
      <c r="GB33" s="1432"/>
      <c r="GC33" s="1432" t="str">
        <f>MID(SUVAHAVUJ!AG202,8,1)</f>
        <v xml:space="preserve"> </v>
      </c>
      <c r="GD33" s="1432"/>
      <c r="GE33" s="1432"/>
      <c r="GF33" s="1432"/>
      <c r="GG33" s="1432"/>
      <c r="GH33" s="1432" t="str">
        <f>MID(SUVAHAVUJ!AG202,9,1)</f>
        <v xml:space="preserve"> </v>
      </c>
      <c r="GI33" s="1432"/>
      <c r="GJ33" s="1432"/>
      <c r="GK33" s="1432"/>
      <c r="GL33" s="1432"/>
      <c r="GM33" s="1432"/>
      <c r="GN33" s="1432" t="str">
        <f>MID(SUVAHAVUJ!AG202,10,1)</f>
        <v xml:space="preserve"> </v>
      </c>
      <c r="GO33" s="1432"/>
      <c r="GP33" s="1432"/>
      <c r="GQ33" s="1432"/>
      <c r="GR33" s="1432"/>
      <c r="GS33" s="1432" t="str">
        <f>MID(SUVAHAVUJ!AG202,11,1)</f>
        <v>0</v>
      </c>
      <c r="GT33" s="1432"/>
      <c r="GU33" s="1432"/>
      <c r="GV33" s="1432"/>
      <c r="GW33" s="1433"/>
    </row>
    <row r="34" spans="1:205" ht="12.75" customHeight="1" thickBot="1" x14ac:dyDescent="0.25">
      <c r="A34" s="489"/>
      <c r="B34" s="490"/>
      <c r="C34" s="490"/>
      <c r="D34" s="490"/>
      <c r="E34" s="490"/>
      <c r="F34" s="490"/>
      <c r="G34" s="490"/>
      <c r="H34" s="490"/>
      <c r="I34" s="490"/>
      <c r="J34" s="490"/>
      <c r="K34" s="490"/>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491"/>
      <c r="GR34" s="491"/>
      <c r="GS34" s="491"/>
      <c r="GT34" s="491"/>
      <c r="GU34" s="491"/>
      <c r="GV34" s="491"/>
      <c r="GW34" s="492"/>
    </row>
    <row r="35" spans="1:205" ht="9" customHeight="1" x14ac:dyDescent="0.2">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row>
    <row r="36" spans="1:205" ht="3.75" customHeight="1" x14ac:dyDescent="0.2">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142"/>
      <c r="GR36" s="142"/>
      <c r="GS36" s="142"/>
      <c r="GT36" s="142"/>
      <c r="GU36" s="142"/>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145"/>
  <sheetViews>
    <sheetView workbookViewId="0"/>
  </sheetViews>
  <sheetFormatPr defaultColWidth="0.42578125" defaultRowHeight="3.75" customHeight="1" x14ac:dyDescent="0.2"/>
  <cols>
    <col min="1" max="16384" width="0.42578125" style="6"/>
  </cols>
  <sheetData>
    <row r="1" spans="1:205" ht="3.75" customHeight="1" thickBot="1" x14ac:dyDescent="0.25"/>
    <row r="2" spans="1:205" ht="25.5" customHeight="1" x14ac:dyDescent="0.2">
      <c r="B2" s="475"/>
      <c r="C2" s="476"/>
      <c r="D2" s="476"/>
      <c r="E2" s="476"/>
      <c r="F2" s="476"/>
      <c r="G2" s="476"/>
      <c r="H2" s="476"/>
      <c r="J2" s="1359" t="s">
        <v>3369</v>
      </c>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59"/>
      <c r="AJ2" s="1360"/>
      <c r="AK2" s="1336" t="s">
        <v>826</v>
      </c>
      <c r="AL2" s="1337"/>
      <c r="AM2" s="1337"/>
      <c r="AN2" s="1337"/>
      <c r="AO2" s="1337"/>
      <c r="AP2" s="1337"/>
      <c r="AQ2" s="1337"/>
      <c r="AR2" s="1337"/>
      <c r="AS2" s="496"/>
      <c r="AT2" s="1334" t="str">
        <f>'002'!$AT$2</f>
        <v>2020447176</v>
      </c>
      <c r="AU2" s="1335"/>
      <c r="AV2" s="1335"/>
      <c r="AW2" s="1335"/>
      <c r="AX2" s="1335"/>
      <c r="AY2" s="1335"/>
      <c r="AZ2" s="1335"/>
      <c r="BA2" s="1335"/>
      <c r="BB2" s="1335"/>
      <c r="BC2" s="1335"/>
      <c r="BD2" s="1335"/>
      <c r="BE2" s="1335"/>
      <c r="BF2" s="1335"/>
      <c r="BG2" s="1335"/>
      <c r="BH2" s="1335"/>
      <c r="BI2" s="1335"/>
      <c r="BJ2" s="1335"/>
      <c r="BK2" s="1335"/>
      <c r="BL2" s="1335"/>
      <c r="BM2" s="1335"/>
      <c r="BN2" s="1335"/>
      <c r="BO2" s="1335"/>
      <c r="BP2" s="1335"/>
      <c r="BQ2" s="1335"/>
      <c r="BR2" s="1335"/>
      <c r="BS2" s="1335"/>
      <c r="BT2" s="1335"/>
      <c r="BU2" s="1335"/>
      <c r="BV2" s="1335"/>
      <c r="BW2" s="1335"/>
      <c r="BX2" s="1335"/>
      <c r="BY2" s="1335"/>
      <c r="BZ2" s="1335"/>
      <c r="CA2" s="1335"/>
      <c r="CB2" s="1335"/>
      <c r="CC2" s="1335"/>
      <c r="CD2" s="1335"/>
      <c r="CE2" s="1335"/>
      <c r="CF2" s="1335"/>
      <c r="CG2" s="1335"/>
      <c r="CH2" s="1335"/>
      <c r="CI2" s="1335"/>
      <c r="CJ2" s="1335"/>
      <c r="CK2" s="1335"/>
      <c r="CL2" s="1335"/>
      <c r="CM2" s="1335"/>
      <c r="CN2" s="1335"/>
      <c r="CO2" s="1335"/>
      <c r="CP2" s="1335"/>
      <c r="CQ2" s="1335"/>
      <c r="CR2" s="1335"/>
      <c r="CS2" s="1335"/>
      <c r="CT2" s="496"/>
      <c r="CU2" s="497"/>
      <c r="CW2" s="1336" t="s">
        <v>893</v>
      </c>
      <c r="CX2" s="1337"/>
      <c r="CY2" s="1337"/>
      <c r="CZ2" s="1337"/>
      <c r="DA2" s="1337"/>
      <c r="DB2" s="1337"/>
      <c r="DC2" s="1337"/>
      <c r="DD2" s="496"/>
      <c r="DE2" s="1334" t="str">
        <f>'002'!$DE$2</f>
        <v>31646751</v>
      </c>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496"/>
      <c r="EW2" s="497"/>
      <c r="GQ2" s="476"/>
      <c r="GR2" s="476"/>
      <c r="GS2" s="476"/>
      <c r="GT2" s="476"/>
      <c r="GU2" s="476"/>
      <c r="GV2" s="476"/>
      <c r="GW2" s="479"/>
    </row>
    <row r="3" spans="1:205" ht="3" customHeight="1" x14ac:dyDescent="0.2"/>
    <row r="4" spans="1:205" s="142" customFormat="1" ht="2.25" customHeight="1" x14ac:dyDescent="0.2">
      <c r="B4" s="480"/>
      <c r="C4" s="480"/>
      <c r="D4" s="480"/>
      <c r="E4" s="480"/>
      <c r="F4" s="480"/>
      <c r="G4" s="480"/>
      <c r="H4" s="480"/>
      <c r="I4" s="480"/>
      <c r="J4" s="480"/>
      <c r="K4" s="480"/>
      <c r="L4" s="481"/>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3"/>
      <c r="AR4" s="483"/>
      <c r="AS4" s="483"/>
      <c r="AT4" s="483"/>
      <c r="AU4" s="483"/>
      <c r="AV4" s="483"/>
      <c r="AW4" s="483"/>
      <c r="AX4" s="483"/>
      <c r="AY4" s="484"/>
      <c r="AZ4" s="485"/>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31"/>
      <c r="DJ4" s="484"/>
      <c r="DK4" s="485"/>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8"/>
      <c r="FP4" s="1428"/>
      <c r="FQ4" s="1428"/>
      <c r="FR4" s="1428"/>
      <c r="FS4" s="1429"/>
      <c r="FT4" s="1430"/>
      <c r="FU4" s="1430"/>
      <c r="FV4" s="1430"/>
      <c r="FW4" s="1430"/>
      <c r="FX4" s="1430"/>
      <c r="FY4" s="1430"/>
      <c r="FZ4" s="1430"/>
      <c r="GA4" s="1430"/>
      <c r="GB4" s="1430"/>
      <c r="GC4" s="1430"/>
      <c r="GD4" s="1430"/>
      <c r="GE4" s="1430"/>
      <c r="GF4" s="1430"/>
      <c r="GG4" s="1430"/>
      <c r="GH4" s="1430"/>
      <c r="GI4" s="1430"/>
      <c r="GJ4" s="1430"/>
      <c r="GK4" s="1430"/>
      <c r="GL4" s="1430"/>
      <c r="GM4" s="1430"/>
      <c r="GN4" s="1430"/>
      <c r="GO4" s="1430"/>
      <c r="GP4" s="1430"/>
      <c r="GQ4" s="1430"/>
      <c r="GR4" s="1430"/>
      <c r="GS4" s="1430"/>
      <c r="GT4" s="1430"/>
      <c r="GU4" s="1430"/>
      <c r="GV4" s="1430"/>
      <c r="GW4" s="1430"/>
    </row>
    <row r="5" spans="1:205" s="142" customFormat="1" ht="11.25" customHeight="1" x14ac:dyDescent="0.2">
      <c r="B5" s="1515" t="s">
        <v>3273</v>
      </c>
      <c r="C5" s="1515"/>
      <c r="D5" s="1515"/>
      <c r="E5" s="1515"/>
      <c r="F5" s="1515"/>
      <c r="G5" s="1515"/>
      <c r="H5" s="1515"/>
      <c r="I5" s="1515"/>
      <c r="J5" s="1515"/>
      <c r="K5" s="1515"/>
      <c r="L5" s="1516" t="s">
        <v>3320</v>
      </c>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6"/>
      <c r="BB5" s="1516"/>
      <c r="BC5" s="1516"/>
      <c r="BD5" s="1516"/>
      <c r="BE5" s="1516"/>
      <c r="BF5" s="1516"/>
      <c r="BG5" s="1516"/>
      <c r="BH5" s="1516"/>
      <c r="BI5" s="1516"/>
      <c r="BJ5" s="1516"/>
      <c r="BK5" s="1516"/>
      <c r="BL5" s="1516"/>
      <c r="BM5" s="1516"/>
      <c r="BN5" s="1516"/>
      <c r="BO5" s="1516"/>
      <c r="BP5" s="1516"/>
      <c r="BQ5" s="1516"/>
      <c r="BR5" s="1516"/>
      <c r="BS5" s="1516"/>
      <c r="BT5" s="1516"/>
      <c r="BU5" s="1516"/>
      <c r="BV5" s="1516"/>
      <c r="BW5" s="1517" t="s">
        <v>3274</v>
      </c>
      <c r="BX5" s="1517"/>
      <c r="BY5" s="1517"/>
      <c r="BZ5" s="1517"/>
      <c r="CA5" s="1517"/>
      <c r="CB5" s="1517"/>
      <c r="CC5" s="1517"/>
      <c r="CD5" s="1517"/>
      <c r="CE5" s="1518" t="s">
        <v>3009</v>
      </c>
      <c r="CF5" s="1518"/>
      <c r="CG5" s="1518"/>
      <c r="CH5" s="1518"/>
      <c r="CI5" s="1518"/>
      <c r="CJ5" s="1518"/>
      <c r="CK5" s="1518"/>
      <c r="CL5" s="1518"/>
      <c r="CM5" s="1518"/>
      <c r="CN5" s="1518"/>
      <c r="CO5" s="1518"/>
      <c r="CP5" s="1518"/>
      <c r="CQ5" s="1518"/>
      <c r="CR5" s="1518"/>
      <c r="CS5" s="1518"/>
      <c r="CT5" s="1518"/>
      <c r="CU5" s="1518"/>
      <c r="CV5" s="1518"/>
      <c r="CW5" s="1518"/>
      <c r="CX5" s="1518"/>
      <c r="CY5" s="1518"/>
      <c r="CZ5" s="1518"/>
      <c r="DA5" s="1518"/>
      <c r="DB5" s="1518"/>
      <c r="DC5" s="1518"/>
      <c r="DD5" s="1518"/>
      <c r="DE5" s="1518"/>
      <c r="DF5" s="1518"/>
      <c r="DG5" s="1518"/>
      <c r="DH5" s="1518"/>
      <c r="DI5" s="1518"/>
      <c r="DJ5" s="1518"/>
      <c r="DK5" s="1518"/>
      <c r="DL5" s="1518"/>
      <c r="DM5" s="1518"/>
      <c r="DN5" s="1518"/>
      <c r="DO5" s="1518"/>
      <c r="DP5" s="1518"/>
      <c r="DQ5" s="1518"/>
      <c r="DR5" s="1518"/>
      <c r="DS5" s="1518"/>
      <c r="DT5" s="1518"/>
      <c r="DU5" s="1518"/>
      <c r="DV5" s="1518"/>
      <c r="DW5" s="1518"/>
      <c r="DX5" s="1518"/>
      <c r="DY5" s="1518"/>
      <c r="DZ5" s="1518"/>
      <c r="EA5" s="1518"/>
      <c r="EB5" s="1518"/>
      <c r="EC5" s="1518"/>
      <c r="ED5" s="1518"/>
      <c r="EE5" s="1518"/>
      <c r="EF5" s="1518"/>
      <c r="EG5" s="1518"/>
      <c r="EH5" s="1518"/>
      <c r="EI5" s="1518"/>
      <c r="EJ5" s="1518"/>
      <c r="EK5" s="1518"/>
      <c r="EL5" s="1518"/>
      <c r="EM5" s="1518"/>
      <c r="EN5" s="1518"/>
      <c r="EO5" s="1518"/>
      <c r="EP5" s="1518"/>
      <c r="EQ5" s="1518"/>
      <c r="ER5" s="1518"/>
      <c r="ES5" s="1518"/>
      <c r="ET5" s="1518"/>
      <c r="EU5" s="1518"/>
      <c r="EV5" s="1518"/>
      <c r="EW5" s="1518"/>
      <c r="EX5" s="1518"/>
      <c r="EY5" s="1518"/>
      <c r="EZ5" s="1518"/>
      <c r="FA5" s="1518"/>
      <c r="FB5" s="1518"/>
      <c r="FC5" s="1518"/>
      <c r="FD5" s="1518"/>
      <c r="FE5" s="1518"/>
      <c r="FF5" s="1518"/>
      <c r="FG5" s="1518"/>
      <c r="FH5" s="1518"/>
      <c r="FI5" s="1518"/>
      <c r="FJ5" s="1518"/>
      <c r="FK5" s="1518"/>
      <c r="FL5" s="1518"/>
      <c r="FM5" s="1518"/>
      <c r="FN5" s="1518"/>
      <c r="FO5" s="1518"/>
      <c r="FP5" s="1518"/>
      <c r="FQ5" s="1518"/>
      <c r="FR5" s="1518"/>
      <c r="FS5" s="1518"/>
      <c r="FT5" s="1518"/>
      <c r="FU5" s="1518"/>
      <c r="FV5" s="1518"/>
      <c r="FW5" s="1518"/>
      <c r="FX5" s="1518"/>
      <c r="FY5" s="1518"/>
      <c r="FZ5" s="1518"/>
      <c r="GA5" s="1518"/>
      <c r="GB5" s="1518"/>
      <c r="GC5" s="1518"/>
      <c r="GD5" s="1518"/>
      <c r="GE5" s="1518"/>
      <c r="GF5" s="1518"/>
      <c r="GG5" s="1518"/>
      <c r="GH5" s="1518"/>
      <c r="GI5" s="1518"/>
      <c r="GJ5" s="1518"/>
      <c r="GK5" s="1518"/>
      <c r="GL5" s="1518"/>
      <c r="GM5" s="1518"/>
      <c r="GN5" s="1518"/>
      <c r="GO5" s="1518"/>
      <c r="GP5" s="1518"/>
      <c r="GQ5" s="1518"/>
      <c r="GR5" s="1518"/>
      <c r="GS5" s="1518"/>
      <c r="GT5" s="1518"/>
      <c r="GU5" s="1518"/>
      <c r="GV5" s="1518"/>
      <c r="GW5" s="1518"/>
    </row>
    <row r="6" spans="1:205" ht="25.5" customHeight="1" x14ac:dyDescent="0.2">
      <c r="B6" s="1515"/>
      <c r="C6" s="1515"/>
      <c r="D6" s="1515"/>
      <c r="E6" s="1515"/>
      <c r="F6" s="1515"/>
      <c r="G6" s="1515"/>
      <c r="H6" s="1515"/>
      <c r="I6" s="1515"/>
      <c r="J6" s="1515"/>
      <c r="K6" s="1515"/>
      <c r="L6" s="1516"/>
      <c r="M6" s="1516"/>
      <c r="N6" s="1516"/>
      <c r="O6" s="1516"/>
      <c r="P6" s="1516"/>
      <c r="Q6" s="1516"/>
      <c r="R6" s="1516"/>
      <c r="S6" s="1516"/>
      <c r="T6" s="1516"/>
      <c r="U6" s="1516"/>
      <c r="V6" s="1516"/>
      <c r="W6" s="1516"/>
      <c r="X6" s="1516"/>
      <c r="Y6" s="1516"/>
      <c r="Z6" s="1516"/>
      <c r="AA6" s="1516"/>
      <c r="AB6" s="1516"/>
      <c r="AC6" s="1516"/>
      <c r="AD6" s="1516"/>
      <c r="AE6" s="1516"/>
      <c r="AF6" s="1516"/>
      <c r="AG6" s="1516"/>
      <c r="AH6" s="1516"/>
      <c r="AI6" s="1516"/>
      <c r="AJ6" s="1516"/>
      <c r="AK6" s="1516"/>
      <c r="AL6" s="1516"/>
      <c r="AM6" s="1516"/>
      <c r="AN6" s="1516"/>
      <c r="AO6" s="1516"/>
      <c r="AP6" s="1516"/>
      <c r="AQ6" s="1516"/>
      <c r="AR6" s="1516"/>
      <c r="AS6" s="1516"/>
      <c r="AT6" s="1516"/>
      <c r="AU6" s="1516"/>
      <c r="AV6" s="1516"/>
      <c r="AW6" s="1516"/>
      <c r="AX6" s="1516"/>
      <c r="AY6" s="1516"/>
      <c r="AZ6" s="1516"/>
      <c r="BA6" s="1516"/>
      <c r="BB6" s="1516"/>
      <c r="BC6" s="1516"/>
      <c r="BD6" s="1516"/>
      <c r="BE6" s="1516"/>
      <c r="BF6" s="1516"/>
      <c r="BG6" s="1516"/>
      <c r="BH6" s="1516"/>
      <c r="BI6" s="1516"/>
      <c r="BJ6" s="1516"/>
      <c r="BK6" s="1516"/>
      <c r="BL6" s="1516"/>
      <c r="BM6" s="1516"/>
      <c r="BN6" s="1516"/>
      <c r="BO6" s="1516"/>
      <c r="BP6" s="1516"/>
      <c r="BQ6" s="1516"/>
      <c r="BR6" s="1516"/>
      <c r="BS6" s="1516"/>
      <c r="BT6" s="1516"/>
      <c r="BU6" s="1516"/>
      <c r="BV6" s="1516"/>
      <c r="BW6" s="1517"/>
      <c r="BX6" s="1517"/>
      <c r="BY6" s="1517"/>
      <c r="BZ6" s="1517"/>
      <c r="CA6" s="1517"/>
      <c r="CB6" s="1517"/>
      <c r="CC6" s="1517"/>
      <c r="CD6" s="1517"/>
      <c r="CE6" s="1526" t="s">
        <v>3367</v>
      </c>
      <c r="CF6" s="1510"/>
      <c r="CG6" s="1510"/>
      <c r="CH6" s="1510"/>
      <c r="CI6" s="1510"/>
      <c r="CJ6" s="1510"/>
      <c r="CK6" s="1510"/>
      <c r="CL6" s="1510"/>
      <c r="CM6" s="1510"/>
      <c r="CN6" s="1510"/>
      <c r="CO6" s="1510"/>
      <c r="CP6" s="1510"/>
      <c r="CQ6" s="1510"/>
      <c r="CR6" s="1510"/>
      <c r="CS6" s="1510"/>
      <c r="CT6" s="1510"/>
      <c r="CU6" s="1510"/>
      <c r="CV6" s="1510"/>
      <c r="CW6" s="1510"/>
      <c r="CX6" s="1510"/>
      <c r="CY6" s="1510"/>
      <c r="CZ6" s="1510"/>
      <c r="DA6" s="1510"/>
      <c r="DB6" s="1510"/>
      <c r="DC6" s="1510"/>
      <c r="DD6" s="1510"/>
      <c r="DE6" s="1510"/>
      <c r="DF6" s="1510"/>
      <c r="DG6" s="1510"/>
      <c r="DH6" s="1510"/>
      <c r="DI6" s="1510"/>
      <c r="DJ6" s="1510"/>
      <c r="DK6" s="1510"/>
      <c r="DL6" s="1510"/>
      <c r="DM6" s="1510"/>
      <c r="DN6" s="1510"/>
      <c r="DO6" s="1510"/>
      <c r="DP6" s="1510"/>
      <c r="DQ6" s="1510"/>
      <c r="DR6" s="1510"/>
      <c r="DS6" s="1510"/>
      <c r="DT6" s="1510"/>
      <c r="DU6" s="1510"/>
      <c r="DV6" s="1510"/>
      <c r="DW6" s="1510"/>
      <c r="DX6" s="1510"/>
      <c r="DY6" s="1510"/>
      <c r="DZ6" s="1510"/>
      <c r="EA6" s="1510"/>
      <c r="EB6" s="1510"/>
      <c r="EC6" s="1510"/>
      <c r="ED6" s="1510"/>
      <c r="EE6" s="1510"/>
      <c r="EF6" s="1510"/>
      <c r="EG6" s="1510"/>
      <c r="EH6" s="1510"/>
      <c r="EI6" s="1510"/>
      <c r="EJ6" s="1510"/>
      <c r="EK6" s="1510"/>
      <c r="EL6" s="1510"/>
      <c r="EM6" s="1511"/>
      <c r="EN6" s="1512" t="s">
        <v>3368</v>
      </c>
      <c r="EO6" s="1513"/>
      <c r="EP6" s="1513"/>
      <c r="EQ6" s="1513"/>
      <c r="ER6" s="1513"/>
      <c r="ES6" s="1513"/>
      <c r="ET6" s="1513"/>
      <c r="EU6" s="1513"/>
      <c r="EV6" s="1513"/>
      <c r="EW6" s="1513"/>
      <c r="EX6" s="1513"/>
      <c r="EY6" s="1513"/>
      <c r="EZ6" s="1513"/>
      <c r="FA6" s="1513"/>
      <c r="FB6" s="1513"/>
      <c r="FC6" s="1513"/>
      <c r="FD6" s="1513"/>
      <c r="FE6" s="1513"/>
      <c r="FF6" s="1513"/>
      <c r="FG6" s="1513"/>
      <c r="FH6" s="1513"/>
      <c r="FI6" s="1513"/>
      <c r="FJ6" s="1513"/>
      <c r="FK6" s="1513"/>
      <c r="FL6" s="1513"/>
      <c r="FM6" s="1513"/>
      <c r="FN6" s="1513"/>
      <c r="FO6" s="1513"/>
      <c r="FP6" s="1513"/>
      <c r="FQ6" s="1513"/>
      <c r="FR6" s="1513"/>
      <c r="FS6" s="1513"/>
      <c r="FT6" s="1513"/>
      <c r="FU6" s="1513"/>
      <c r="FV6" s="1513"/>
      <c r="FW6" s="1513"/>
      <c r="FX6" s="1513"/>
      <c r="FY6" s="1513"/>
      <c r="FZ6" s="1513"/>
      <c r="GA6" s="1513"/>
      <c r="GB6" s="1513"/>
      <c r="GC6" s="1513"/>
      <c r="GD6" s="1513"/>
      <c r="GE6" s="1513"/>
      <c r="GF6" s="1513"/>
      <c r="GG6" s="1513"/>
      <c r="GH6" s="1513"/>
      <c r="GI6" s="1513"/>
      <c r="GJ6" s="1513"/>
      <c r="GK6" s="1513"/>
      <c r="GL6" s="1513"/>
      <c r="GM6" s="1513"/>
      <c r="GN6" s="1513"/>
      <c r="GO6" s="1513"/>
      <c r="GP6" s="1513"/>
      <c r="GQ6" s="1513"/>
      <c r="GR6" s="1513"/>
      <c r="GS6" s="1513"/>
      <c r="GT6" s="1513"/>
      <c r="GU6" s="1513"/>
      <c r="GV6" s="1513"/>
      <c r="GW6" s="1514"/>
    </row>
    <row r="7" spans="1:205" s="142" customFormat="1" ht="24.6" customHeight="1" x14ac:dyDescent="0.2">
      <c r="B7" s="1525" t="s">
        <v>2866</v>
      </c>
      <c r="C7" s="1508"/>
      <c r="D7" s="1508"/>
      <c r="E7" s="1508"/>
      <c r="F7" s="1508"/>
      <c r="G7" s="1508"/>
      <c r="H7" s="1508"/>
      <c r="I7" s="1508"/>
      <c r="J7" s="1508"/>
      <c r="K7" s="1509"/>
      <c r="L7" s="1486" t="s">
        <v>3362</v>
      </c>
      <c r="M7" s="1487"/>
      <c r="N7" s="1487"/>
      <c r="O7" s="1487"/>
      <c r="P7" s="1487"/>
      <c r="Q7" s="1487"/>
      <c r="R7" s="1487"/>
      <c r="S7" s="1487"/>
      <c r="T7" s="1487"/>
      <c r="U7" s="1487"/>
      <c r="V7" s="1487"/>
      <c r="W7" s="1487"/>
      <c r="X7" s="1487"/>
      <c r="Y7" s="1487"/>
      <c r="Z7" s="1487"/>
      <c r="AA7" s="1487"/>
      <c r="AB7" s="1487"/>
      <c r="AC7" s="1487"/>
      <c r="AD7" s="1487"/>
      <c r="AE7" s="1487"/>
      <c r="AF7" s="1487"/>
      <c r="AG7" s="1487"/>
      <c r="AH7" s="1487"/>
      <c r="AI7" s="1487"/>
      <c r="AJ7" s="1487"/>
      <c r="AK7" s="1487"/>
      <c r="AL7" s="1487"/>
      <c r="AM7" s="1487"/>
      <c r="AN7" s="1487"/>
      <c r="AO7" s="1487"/>
      <c r="AP7" s="1487"/>
      <c r="AQ7" s="1487"/>
      <c r="AR7" s="1487"/>
      <c r="AS7" s="1487"/>
      <c r="AT7" s="1487"/>
      <c r="AU7" s="1487"/>
      <c r="AV7" s="1487"/>
      <c r="AW7" s="1487"/>
      <c r="AX7" s="1487"/>
      <c r="AY7" s="1487"/>
      <c r="AZ7" s="1487"/>
      <c r="BA7" s="1487"/>
      <c r="BB7" s="1487"/>
      <c r="BC7" s="1487"/>
      <c r="BD7" s="1487"/>
      <c r="BE7" s="1487"/>
      <c r="BF7" s="1487"/>
      <c r="BG7" s="1487"/>
      <c r="BH7" s="1487"/>
      <c r="BI7" s="1487"/>
      <c r="BJ7" s="1487"/>
      <c r="BK7" s="1487"/>
      <c r="BL7" s="1487"/>
      <c r="BM7" s="1487"/>
      <c r="BN7" s="1487"/>
      <c r="BO7" s="1487"/>
      <c r="BP7" s="1487"/>
      <c r="BQ7" s="1487"/>
      <c r="BR7" s="1487"/>
      <c r="BS7" s="1487"/>
      <c r="BT7" s="1487"/>
      <c r="BU7" s="1487"/>
      <c r="BV7" s="1487"/>
      <c r="BW7" s="1455" t="s">
        <v>607</v>
      </c>
      <c r="BX7" s="1456"/>
      <c r="BY7" s="1456"/>
      <c r="BZ7" s="1456"/>
      <c r="CA7" s="1456"/>
      <c r="CB7" s="1456"/>
      <c r="CC7" s="1456"/>
      <c r="CD7" s="1457"/>
      <c r="CE7" s="1301" t="str">
        <f>MID(SUVAHAVUJ!AF203,1,1)</f>
        <v xml:space="preserve"> </v>
      </c>
      <c r="CF7" s="1301"/>
      <c r="CG7" s="1301"/>
      <c r="CH7" s="1301"/>
      <c r="CI7" s="1301"/>
      <c r="CJ7" s="1301" t="str">
        <f>MID(SUVAHAVUJ!AF203,2,1)</f>
        <v xml:space="preserve"> </v>
      </c>
      <c r="CK7" s="1301"/>
      <c r="CL7" s="1301"/>
      <c r="CM7" s="1301"/>
      <c r="CN7" s="1301"/>
      <c r="CO7" s="1301"/>
      <c r="CP7" s="1301" t="str">
        <f>MID(SUVAHAVUJ!AF203,3,1)</f>
        <v xml:space="preserve"> </v>
      </c>
      <c r="CQ7" s="1301"/>
      <c r="CR7" s="1301"/>
      <c r="CS7" s="1301"/>
      <c r="CT7" s="1301"/>
      <c r="CU7" s="1301" t="str">
        <f>MID(SUVAHAVUJ!AF203,4,1)</f>
        <v xml:space="preserve"> </v>
      </c>
      <c r="CV7" s="1301"/>
      <c r="CW7" s="1301"/>
      <c r="CX7" s="1301"/>
      <c r="CY7" s="1301"/>
      <c r="CZ7" s="1301"/>
      <c r="DA7" s="1301" t="str">
        <f>MID(SUVAHAVUJ!AF203,5,1)</f>
        <v xml:space="preserve"> </v>
      </c>
      <c r="DB7" s="1301"/>
      <c r="DC7" s="1301"/>
      <c r="DD7" s="1301"/>
      <c r="DE7" s="1301"/>
      <c r="DF7" s="1301" t="str">
        <f>MID(SUVAHAVUJ!AF203,6,1)</f>
        <v>2</v>
      </c>
      <c r="DG7" s="1301"/>
      <c r="DH7" s="1301"/>
      <c r="DI7" s="1301"/>
      <c r="DJ7" s="1301"/>
      <c r="DK7" s="1301"/>
      <c r="DL7" s="1301" t="str">
        <f>MID(SUVAHAVUJ!AF203,7,1)</f>
        <v>1</v>
      </c>
      <c r="DM7" s="1301"/>
      <c r="DN7" s="1301"/>
      <c r="DO7" s="1301"/>
      <c r="DP7" s="1301"/>
      <c r="DQ7" s="1301"/>
      <c r="DR7" s="1301" t="str">
        <f>MID(SUVAHAVUJ!AF203,8,1)</f>
        <v>8</v>
      </c>
      <c r="DS7" s="1301"/>
      <c r="DT7" s="1301"/>
      <c r="DU7" s="1301"/>
      <c r="DV7" s="1301"/>
      <c r="DW7" s="1434" t="str">
        <f>MID(SUVAHAVUJ!AF203,9,1)</f>
        <v>8</v>
      </c>
      <c r="DX7" s="1434"/>
      <c r="DY7" s="1434"/>
      <c r="DZ7" s="1434"/>
      <c r="EA7" s="1434"/>
      <c r="EB7" s="1434"/>
      <c r="EC7" s="1434" t="str">
        <f>MID(SUVAHAVUJ!AF203,10,1)</f>
        <v>9</v>
      </c>
      <c r="ED7" s="1434"/>
      <c r="EE7" s="1434"/>
      <c r="EF7" s="1434"/>
      <c r="EG7" s="1434"/>
      <c r="EH7" s="1301" t="str">
        <f>MID(SUVAHAVUJ!AF203,11,1)</f>
        <v>7</v>
      </c>
      <c r="EI7" s="1301"/>
      <c r="EJ7" s="1301"/>
      <c r="EK7" s="1301"/>
      <c r="EL7" s="1301"/>
      <c r="EM7" s="1304"/>
      <c r="EN7" s="486"/>
      <c r="EO7" s="487"/>
      <c r="EP7" s="1301" t="str">
        <f>MID(SUVAHAVUJ!AG203,1,1)</f>
        <v xml:space="preserve"> </v>
      </c>
      <c r="EQ7" s="1301"/>
      <c r="ER7" s="1301"/>
      <c r="ES7" s="1301"/>
      <c r="ET7" s="1301"/>
      <c r="EU7" s="1301"/>
      <c r="EV7" s="1301" t="str">
        <f>MID(SUVAHAVUJ!AG203,2,1)</f>
        <v xml:space="preserve"> </v>
      </c>
      <c r="EW7" s="1301"/>
      <c r="EX7" s="1301"/>
      <c r="EY7" s="1301"/>
      <c r="EZ7" s="1301"/>
      <c r="FA7" s="1301" t="str">
        <f>MID(SUVAHAVUJ!AG203,3,1)</f>
        <v xml:space="preserve"> </v>
      </c>
      <c r="FB7" s="1301"/>
      <c r="FC7" s="1301"/>
      <c r="FD7" s="1301"/>
      <c r="FE7" s="1301"/>
      <c r="FF7" s="1301"/>
      <c r="FG7" s="1301" t="str">
        <f>MID(SUVAHAVUJ!AG203,4,1)</f>
        <v xml:space="preserve"> </v>
      </c>
      <c r="FH7" s="1301"/>
      <c r="FI7" s="1301"/>
      <c r="FJ7" s="1301"/>
      <c r="FK7" s="1301"/>
      <c r="FL7" s="1302" t="str">
        <f>MID(SUVAHAVUJ!AG203,5,1)</f>
        <v xml:space="preserve"> </v>
      </c>
      <c r="FM7" s="1302"/>
      <c r="FN7" s="1302"/>
      <c r="FO7" s="1302"/>
      <c r="FP7" s="1302"/>
      <c r="FQ7" s="1302"/>
      <c r="FR7" s="1302" t="str">
        <f>MID(SUVAHAVUJ!AG203,6,1)</f>
        <v xml:space="preserve"> </v>
      </c>
      <c r="FS7" s="1302"/>
      <c r="FT7" s="1302"/>
      <c r="FU7" s="1302"/>
      <c r="FV7" s="1302"/>
      <c r="FW7" s="1432" t="str">
        <f>MID(SUVAHAVUJ!AG203,7,1)</f>
        <v xml:space="preserve"> </v>
      </c>
      <c r="FX7" s="1432"/>
      <c r="FY7" s="1432"/>
      <c r="FZ7" s="1432"/>
      <c r="GA7" s="1432"/>
      <c r="GB7" s="1432"/>
      <c r="GC7" s="1432" t="str">
        <f>MID(SUVAHAVUJ!AG203,8,1)</f>
        <v xml:space="preserve"> </v>
      </c>
      <c r="GD7" s="1432"/>
      <c r="GE7" s="1432"/>
      <c r="GF7" s="1432"/>
      <c r="GG7" s="1432"/>
      <c r="GH7" s="1432" t="str">
        <f>MID(SUVAHAVUJ!AG203,9,1)</f>
        <v xml:space="preserve"> </v>
      </c>
      <c r="GI7" s="1432"/>
      <c r="GJ7" s="1432"/>
      <c r="GK7" s="1432"/>
      <c r="GL7" s="1432"/>
      <c r="GM7" s="1432"/>
      <c r="GN7" s="1432" t="str">
        <f>MID(SUVAHAVUJ!AG203,10,1)</f>
        <v xml:space="preserve"> </v>
      </c>
      <c r="GO7" s="1432"/>
      <c r="GP7" s="1432"/>
      <c r="GQ7" s="1432"/>
      <c r="GR7" s="1432"/>
      <c r="GS7" s="1432" t="str">
        <f>MID(SUVAHAVUJ!AG203,11,1)</f>
        <v>0</v>
      </c>
      <c r="GT7" s="1432"/>
      <c r="GU7" s="1432"/>
      <c r="GV7" s="1432"/>
      <c r="GW7" s="1522"/>
    </row>
    <row r="8" spans="1:205" ht="24.6" customHeight="1" x14ac:dyDescent="0.2">
      <c r="B8" s="1525" t="s">
        <v>2965</v>
      </c>
      <c r="C8" s="1508"/>
      <c r="D8" s="1508"/>
      <c r="E8" s="1508"/>
      <c r="F8" s="1508"/>
      <c r="G8" s="1508"/>
      <c r="H8" s="1508"/>
      <c r="I8" s="1508"/>
      <c r="J8" s="1508"/>
      <c r="K8" s="1509"/>
      <c r="L8" s="1486" t="s">
        <v>3363</v>
      </c>
      <c r="M8" s="1487"/>
      <c r="N8" s="1487"/>
      <c r="O8" s="1487"/>
      <c r="P8" s="1487"/>
      <c r="Q8" s="1487"/>
      <c r="R8" s="1487"/>
      <c r="S8" s="1487"/>
      <c r="T8" s="1487"/>
      <c r="U8" s="1487"/>
      <c r="V8" s="1487"/>
      <c r="W8" s="1487"/>
      <c r="X8" s="1487"/>
      <c r="Y8" s="1487"/>
      <c r="Z8" s="1487"/>
      <c r="AA8" s="1487"/>
      <c r="AB8" s="1487"/>
      <c r="AC8" s="1487"/>
      <c r="AD8" s="1487"/>
      <c r="AE8" s="1487"/>
      <c r="AF8" s="1487"/>
      <c r="AG8" s="1487"/>
      <c r="AH8" s="1487"/>
      <c r="AI8" s="1487"/>
      <c r="AJ8" s="1487"/>
      <c r="AK8" s="1487"/>
      <c r="AL8" s="1487"/>
      <c r="AM8" s="1487"/>
      <c r="AN8" s="1487"/>
      <c r="AO8" s="1487"/>
      <c r="AP8" s="1487"/>
      <c r="AQ8" s="1487"/>
      <c r="AR8" s="1487"/>
      <c r="AS8" s="1487"/>
      <c r="AT8" s="1487"/>
      <c r="AU8" s="1487"/>
      <c r="AV8" s="1487"/>
      <c r="AW8" s="1487"/>
      <c r="AX8" s="1487"/>
      <c r="AY8" s="1487"/>
      <c r="AZ8" s="1487"/>
      <c r="BA8" s="1487"/>
      <c r="BB8" s="1487"/>
      <c r="BC8" s="1487"/>
      <c r="BD8" s="1487"/>
      <c r="BE8" s="1487"/>
      <c r="BF8" s="1487"/>
      <c r="BG8" s="1487"/>
      <c r="BH8" s="1487"/>
      <c r="BI8" s="1487"/>
      <c r="BJ8" s="1487"/>
      <c r="BK8" s="1487"/>
      <c r="BL8" s="1487"/>
      <c r="BM8" s="1487"/>
      <c r="BN8" s="1487"/>
      <c r="BO8" s="1487"/>
      <c r="BP8" s="1487"/>
      <c r="BQ8" s="1487"/>
      <c r="BR8" s="1487"/>
      <c r="BS8" s="1487"/>
      <c r="BT8" s="1487"/>
      <c r="BU8" s="1487"/>
      <c r="BV8" s="1487"/>
      <c r="BW8" s="1455" t="s">
        <v>623</v>
      </c>
      <c r="BX8" s="1456"/>
      <c r="BY8" s="1456"/>
      <c r="BZ8" s="1456"/>
      <c r="CA8" s="1456"/>
      <c r="CB8" s="1456"/>
      <c r="CC8" s="1456"/>
      <c r="CD8" s="1457"/>
      <c r="CE8" s="1301" t="str">
        <f>MID(SUVAHAVUJ!AF204,1,1)</f>
        <v xml:space="preserve"> </v>
      </c>
      <c r="CF8" s="1301"/>
      <c r="CG8" s="1301"/>
      <c r="CH8" s="1301"/>
      <c r="CI8" s="1301"/>
      <c r="CJ8" s="1301" t="str">
        <f>MID(SUVAHAVUJ!AF204,2,1)</f>
        <v xml:space="preserve"> </v>
      </c>
      <c r="CK8" s="1301"/>
      <c r="CL8" s="1301"/>
      <c r="CM8" s="1301"/>
      <c r="CN8" s="1301"/>
      <c r="CO8" s="1301"/>
      <c r="CP8" s="1301" t="str">
        <f>MID(SUVAHAVUJ!AF204,3,1)</f>
        <v xml:space="preserve"> </v>
      </c>
      <c r="CQ8" s="1301"/>
      <c r="CR8" s="1301"/>
      <c r="CS8" s="1301"/>
      <c r="CT8" s="1301"/>
      <c r="CU8" s="1301" t="str">
        <f>MID(SUVAHAVUJ!AF204,4,1)</f>
        <v xml:space="preserve"> </v>
      </c>
      <c r="CV8" s="1301"/>
      <c r="CW8" s="1301"/>
      <c r="CX8" s="1301"/>
      <c r="CY8" s="1301"/>
      <c r="CZ8" s="1301"/>
      <c r="DA8" s="1301" t="str">
        <f>MID(SUVAHAVUJ!AF204,5,1)</f>
        <v xml:space="preserve"> </v>
      </c>
      <c r="DB8" s="1301"/>
      <c r="DC8" s="1301"/>
      <c r="DD8" s="1301"/>
      <c r="DE8" s="1301"/>
      <c r="DF8" s="1301" t="str">
        <f>MID(SUVAHAVUJ!AF204,6,1)</f>
        <v>1</v>
      </c>
      <c r="DG8" s="1301"/>
      <c r="DH8" s="1301"/>
      <c r="DI8" s="1301"/>
      <c r="DJ8" s="1301"/>
      <c r="DK8" s="1301"/>
      <c r="DL8" s="1301" t="str">
        <f>MID(SUVAHAVUJ!AF204,7,1)</f>
        <v>0</v>
      </c>
      <c r="DM8" s="1301"/>
      <c r="DN8" s="1301"/>
      <c r="DO8" s="1301"/>
      <c r="DP8" s="1301"/>
      <c r="DQ8" s="1301"/>
      <c r="DR8" s="1301" t="str">
        <f>MID(SUVAHAVUJ!AF204,8,1)</f>
        <v>8</v>
      </c>
      <c r="DS8" s="1301"/>
      <c r="DT8" s="1301"/>
      <c r="DU8" s="1301"/>
      <c r="DV8" s="1301"/>
      <c r="DW8" s="1434" t="str">
        <f>MID(SUVAHAVUJ!AF204,9,1)</f>
        <v>5</v>
      </c>
      <c r="DX8" s="1434"/>
      <c r="DY8" s="1434"/>
      <c r="DZ8" s="1434"/>
      <c r="EA8" s="1434"/>
      <c r="EB8" s="1434"/>
      <c r="EC8" s="1434" t="str">
        <f>MID(SUVAHAVUJ!AF204,10,1)</f>
        <v>4</v>
      </c>
      <c r="ED8" s="1434"/>
      <c r="EE8" s="1434"/>
      <c r="EF8" s="1434"/>
      <c r="EG8" s="1434"/>
      <c r="EH8" s="1301" t="str">
        <f>MID(SUVAHAVUJ!AF204,11,1)</f>
        <v>1</v>
      </c>
      <c r="EI8" s="1301"/>
      <c r="EJ8" s="1301"/>
      <c r="EK8" s="1301"/>
      <c r="EL8" s="1301"/>
      <c r="EM8" s="1304"/>
      <c r="EN8" s="486"/>
      <c r="EO8" s="487"/>
      <c r="EP8" s="1301" t="str">
        <f>MID(SUVAHAVUJ!AG204,1,1)</f>
        <v xml:space="preserve"> </v>
      </c>
      <c r="EQ8" s="1301"/>
      <c r="ER8" s="1301"/>
      <c r="ES8" s="1301"/>
      <c r="ET8" s="1301"/>
      <c r="EU8" s="1301"/>
      <c r="EV8" s="1301" t="str">
        <f>MID(SUVAHAVUJ!AG204,2,1)</f>
        <v xml:space="preserve"> </v>
      </c>
      <c r="EW8" s="1301"/>
      <c r="EX8" s="1301"/>
      <c r="EY8" s="1301"/>
      <c r="EZ8" s="1301"/>
      <c r="FA8" s="1301" t="str">
        <f>MID(SUVAHAVUJ!AG204,3,1)</f>
        <v xml:space="preserve"> </v>
      </c>
      <c r="FB8" s="1301"/>
      <c r="FC8" s="1301"/>
      <c r="FD8" s="1301"/>
      <c r="FE8" s="1301"/>
      <c r="FF8" s="1301"/>
      <c r="FG8" s="1301" t="str">
        <f>MID(SUVAHAVUJ!AG204,4,1)</f>
        <v xml:space="preserve"> </v>
      </c>
      <c r="FH8" s="1301"/>
      <c r="FI8" s="1301"/>
      <c r="FJ8" s="1301"/>
      <c r="FK8" s="1301"/>
      <c r="FL8" s="1302" t="str">
        <f>MID(SUVAHAVUJ!AG204,5,1)</f>
        <v xml:space="preserve"> </v>
      </c>
      <c r="FM8" s="1302"/>
      <c r="FN8" s="1302"/>
      <c r="FO8" s="1302"/>
      <c r="FP8" s="1302"/>
      <c r="FQ8" s="1302"/>
      <c r="FR8" s="1302" t="str">
        <f>MID(SUVAHAVUJ!AG204,6,1)</f>
        <v xml:space="preserve"> </v>
      </c>
      <c r="FS8" s="1302"/>
      <c r="FT8" s="1302"/>
      <c r="FU8" s="1302"/>
      <c r="FV8" s="1302"/>
      <c r="FW8" s="1432" t="str">
        <f>MID(SUVAHAVUJ!AG204,7,1)</f>
        <v xml:space="preserve"> </v>
      </c>
      <c r="FX8" s="1432"/>
      <c r="FY8" s="1432"/>
      <c r="FZ8" s="1432"/>
      <c r="GA8" s="1432"/>
      <c r="GB8" s="1432"/>
      <c r="GC8" s="1432" t="str">
        <f>MID(SUVAHAVUJ!AG204,8,1)</f>
        <v xml:space="preserve"> </v>
      </c>
      <c r="GD8" s="1432"/>
      <c r="GE8" s="1432"/>
      <c r="GF8" s="1432"/>
      <c r="GG8" s="1432"/>
      <c r="GH8" s="1432" t="str">
        <f>MID(SUVAHAVUJ!AG204,9,1)</f>
        <v xml:space="preserve"> </v>
      </c>
      <c r="GI8" s="1432"/>
      <c r="GJ8" s="1432"/>
      <c r="GK8" s="1432"/>
      <c r="GL8" s="1432"/>
      <c r="GM8" s="1432"/>
      <c r="GN8" s="1432" t="str">
        <f>MID(SUVAHAVUJ!AG204,10,1)</f>
        <v xml:space="preserve"> </v>
      </c>
      <c r="GO8" s="1432"/>
      <c r="GP8" s="1432"/>
      <c r="GQ8" s="1432"/>
      <c r="GR8" s="1432"/>
      <c r="GS8" s="1432" t="str">
        <f>MID(SUVAHAVUJ!AG204,11,1)</f>
        <v>3</v>
      </c>
      <c r="GT8" s="1432"/>
      <c r="GU8" s="1432"/>
      <c r="GV8" s="1432"/>
      <c r="GW8" s="1522"/>
    </row>
    <row r="9" spans="1:205" ht="24.6" customHeight="1" x14ac:dyDescent="0.2">
      <c r="B9" s="1524" t="s">
        <v>2968</v>
      </c>
      <c r="C9" s="1502"/>
      <c r="D9" s="1502"/>
      <c r="E9" s="1502"/>
      <c r="F9" s="1502"/>
      <c r="G9" s="1502"/>
      <c r="H9" s="1502"/>
      <c r="I9" s="1502"/>
      <c r="J9" s="1502"/>
      <c r="K9" s="1503"/>
      <c r="L9" s="1488" t="s">
        <v>2969</v>
      </c>
      <c r="M9" s="1489"/>
      <c r="N9" s="1489"/>
      <c r="O9" s="1489"/>
      <c r="P9" s="1489"/>
      <c r="Q9" s="1489"/>
      <c r="R9" s="1489"/>
      <c r="S9" s="1489"/>
      <c r="T9" s="1489"/>
      <c r="U9" s="1489"/>
      <c r="V9" s="1489"/>
      <c r="W9" s="1489"/>
      <c r="X9" s="1489"/>
      <c r="Y9" s="1489"/>
      <c r="Z9" s="1489"/>
      <c r="AA9" s="1489"/>
      <c r="AB9" s="1489"/>
      <c r="AC9" s="1489"/>
      <c r="AD9" s="1489"/>
      <c r="AE9" s="1489"/>
      <c r="AF9" s="1489"/>
      <c r="AG9" s="1489"/>
      <c r="AH9" s="1489"/>
      <c r="AI9" s="1489"/>
      <c r="AJ9" s="1489"/>
      <c r="AK9" s="1489"/>
      <c r="AL9" s="1489"/>
      <c r="AM9" s="1489"/>
      <c r="AN9" s="1489"/>
      <c r="AO9" s="1489"/>
      <c r="AP9" s="1489"/>
      <c r="AQ9" s="1489"/>
      <c r="AR9" s="1489"/>
      <c r="AS9" s="1489"/>
      <c r="AT9" s="1489"/>
      <c r="AU9" s="1489"/>
      <c r="AV9" s="1489"/>
      <c r="AW9" s="1489"/>
      <c r="AX9" s="1489"/>
      <c r="AY9" s="1489"/>
      <c r="AZ9" s="1489"/>
      <c r="BA9" s="1489"/>
      <c r="BB9" s="1489"/>
      <c r="BC9" s="1489"/>
      <c r="BD9" s="1489"/>
      <c r="BE9" s="1489"/>
      <c r="BF9" s="1489"/>
      <c r="BG9" s="1489"/>
      <c r="BH9" s="1489"/>
      <c r="BI9" s="1489"/>
      <c r="BJ9" s="1489"/>
      <c r="BK9" s="1489"/>
      <c r="BL9" s="1489"/>
      <c r="BM9" s="1489"/>
      <c r="BN9" s="1489"/>
      <c r="BO9" s="1489"/>
      <c r="BP9" s="1489"/>
      <c r="BQ9" s="1489"/>
      <c r="BR9" s="1489"/>
      <c r="BS9" s="1489"/>
      <c r="BT9" s="1489"/>
      <c r="BU9" s="1489"/>
      <c r="BV9" s="1489"/>
      <c r="BW9" s="1466" t="s">
        <v>642</v>
      </c>
      <c r="BX9" s="1467"/>
      <c r="BY9" s="1467"/>
      <c r="BZ9" s="1467"/>
      <c r="CA9" s="1467"/>
      <c r="CB9" s="1467"/>
      <c r="CC9" s="1467"/>
      <c r="CD9" s="1468"/>
      <c r="CE9" s="1301" t="str">
        <f>MID(SUVAHAVUJ!AF205,1,1)</f>
        <v xml:space="preserve"> </v>
      </c>
      <c r="CF9" s="1301"/>
      <c r="CG9" s="1301"/>
      <c r="CH9" s="1301"/>
      <c r="CI9" s="1301"/>
      <c r="CJ9" s="1301" t="str">
        <f>MID(SUVAHAVUJ!AF205,2,1)</f>
        <v xml:space="preserve"> </v>
      </c>
      <c r="CK9" s="1301"/>
      <c r="CL9" s="1301"/>
      <c r="CM9" s="1301"/>
      <c r="CN9" s="1301"/>
      <c r="CO9" s="1301"/>
      <c r="CP9" s="1301" t="str">
        <f>MID(SUVAHAVUJ!AF205,3,1)</f>
        <v xml:space="preserve"> </v>
      </c>
      <c r="CQ9" s="1301"/>
      <c r="CR9" s="1301"/>
      <c r="CS9" s="1301"/>
      <c r="CT9" s="1301"/>
      <c r="CU9" s="1301" t="str">
        <f>MID(SUVAHAVUJ!AF205,4,1)</f>
        <v xml:space="preserve"> </v>
      </c>
      <c r="CV9" s="1301"/>
      <c r="CW9" s="1301"/>
      <c r="CX9" s="1301"/>
      <c r="CY9" s="1301"/>
      <c r="CZ9" s="1301"/>
      <c r="DA9" s="1301" t="str">
        <f>MID(SUVAHAVUJ!AF205,5,1)</f>
        <v xml:space="preserve"> </v>
      </c>
      <c r="DB9" s="1301"/>
      <c r="DC9" s="1301"/>
      <c r="DD9" s="1301"/>
      <c r="DE9" s="1301"/>
      <c r="DF9" s="1301" t="str">
        <f>MID(SUVAHAVUJ!AF205,6,1)</f>
        <v xml:space="preserve"> </v>
      </c>
      <c r="DG9" s="1301"/>
      <c r="DH9" s="1301"/>
      <c r="DI9" s="1301"/>
      <c r="DJ9" s="1301"/>
      <c r="DK9" s="1301"/>
      <c r="DL9" s="1301" t="str">
        <f>MID(SUVAHAVUJ!AF205,7,1)</f>
        <v xml:space="preserve"> </v>
      </c>
      <c r="DM9" s="1301"/>
      <c r="DN9" s="1301"/>
      <c r="DO9" s="1301"/>
      <c r="DP9" s="1301"/>
      <c r="DQ9" s="1301"/>
      <c r="DR9" s="1301" t="str">
        <f>MID(SUVAHAVUJ!AF205,8,1)</f>
        <v xml:space="preserve"> </v>
      </c>
      <c r="DS9" s="1301"/>
      <c r="DT9" s="1301"/>
      <c r="DU9" s="1301"/>
      <c r="DV9" s="1301"/>
      <c r="DW9" s="1434" t="str">
        <f>MID(SUVAHAVUJ!AF205,9,1)</f>
        <v xml:space="preserve"> </v>
      </c>
      <c r="DX9" s="1434"/>
      <c r="DY9" s="1434"/>
      <c r="DZ9" s="1434"/>
      <c r="EA9" s="1434"/>
      <c r="EB9" s="1434"/>
      <c r="EC9" s="1434" t="str">
        <f>MID(SUVAHAVUJ!AF205,10,1)</f>
        <v xml:space="preserve"> </v>
      </c>
      <c r="ED9" s="1434"/>
      <c r="EE9" s="1434"/>
      <c r="EF9" s="1434"/>
      <c r="EG9" s="1434"/>
      <c r="EH9" s="1301" t="str">
        <f>MID(SUVAHAVUJ!AF205,11,1)</f>
        <v>0</v>
      </c>
      <c r="EI9" s="1301"/>
      <c r="EJ9" s="1301"/>
      <c r="EK9" s="1301"/>
      <c r="EL9" s="1301"/>
      <c r="EM9" s="1304"/>
      <c r="EN9" s="486"/>
      <c r="EO9" s="487"/>
      <c r="EP9" s="1301" t="str">
        <f>MID(SUVAHAVUJ!AG205,1,1)</f>
        <v xml:space="preserve"> </v>
      </c>
      <c r="EQ9" s="1301"/>
      <c r="ER9" s="1301"/>
      <c r="ES9" s="1301"/>
      <c r="ET9" s="1301"/>
      <c r="EU9" s="1301"/>
      <c r="EV9" s="1301" t="str">
        <f>MID(SUVAHAVUJ!AG205,2,1)</f>
        <v xml:space="preserve"> </v>
      </c>
      <c r="EW9" s="1301"/>
      <c r="EX9" s="1301"/>
      <c r="EY9" s="1301"/>
      <c r="EZ9" s="1301"/>
      <c r="FA9" s="1301" t="str">
        <f>MID(SUVAHAVUJ!AG205,3,1)</f>
        <v xml:space="preserve"> </v>
      </c>
      <c r="FB9" s="1301"/>
      <c r="FC9" s="1301"/>
      <c r="FD9" s="1301"/>
      <c r="FE9" s="1301"/>
      <c r="FF9" s="1301"/>
      <c r="FG9" s="1301" t="str">
        <f>MID(SUVAHAVUJ!AG205,4,1)</f>
        <v xml:space="preserve"> </v>
      </c>
      <c r="FH9" s="1301"/>
      <c r="FI9" s="1301"/>
      <c r="FJ9" s="1301"/>
      <c r="FK9" s="1301"/>
      <c r="FL9" s="1302" t="str">
        <f>MID(SUVAHAVUJ!AG205,5,1)</f>
        <v xml:space="preserve"> </v>
      </c>
      <c r="FM9" s="1302"/>
      <c r="FN9" s="1302"/>
      <c r="FO9" s="1302"/>
      <c r="FP9" s="1302"/>
      <c r="FQ9" s="1302"/>
      <c r="FR9" s="1302" t="str">
        <f>MID(SUVAHAVUJ!AG205,6,1)</f>
        <v xml:space="preserve"> </v>
      </c>
      <c r="FS9" s="1302"/>
      <c r="FT9" s="1302"/>
      <c r="FU9" s="1302"/>
      <c r="FV9" s="1302"/>
      <c r="FW9" s="1432" t="str">
        <f>MID(SUVAHAVUJ!AG205,7,1)</f>
        <v xml:space="preserve"> </v>
      </c>
      <c r="FX9" s="1432"/>
      <c r="FY9" s="1432"/>
      <c r="FZ9" s="1432"/>
      <c r="GA9" s="1432"/>
      <c r="GB9" s="1432"/>
      <c r="GC9" s="1432" t="str">
        <f>MID(SUVAHAVUJ!AG205,8,1)</f>
        <v xml:space="preserve"> </v>
      </c>
      <c r="GD9" s="1432"/>
      <c r="GE9" s="1432"/>
      <c r="GF9" s="1432"/>
      <c r="GG9" s="1432"/>
      <c r="GH9" s="1432" t="str">
        <f>MID(SUVAHAVUJ!AG205,9,1)</f>
        <v xml:space="preserve"> </v>
      </c>
      <c r="GI9" s="1432"/>
      <c r="GJ9" s="1432"/>
      <c r="GK9" s="1432"/>
      <c r="GL9" s="1432"/>
      <c r="GM9" s="1432"/>
      <c r="GN9" s="1432" t="str">
        <f>MID(SUVAHAVUJ!AG205,10,1)</f>
        <v xml:space="preserve"> </v>
      </c>
      <c r="GO9" s="1432"/>
      <c r="GP9" s="1432"/>
      <c r="GQ9" s="1432"/>
      <c r="GR9" s="1432"/>
      <c r="GS9" s="1432" t="str">
        <f>MID(SUVAHAVUJ!AG205,11,1)</f>
        <v>0</v>
      </c>
      <c r="GT9" s="1432"/>
      <c r="GU9" s="1432"/>
      <c r="GV9" s="1432"/>
      <c r="GW9" s="1522"/>
    </row>
    <row r="10" spans="1:205" ht="24.6" customHeight="1" x14ac:dyDescent="0.2">
      <c r="B10" s="1524" t="s">
        <v>2972</v>
      </c>
      <c r="C10" s="1502"/>
      <c r="D10" s="1502"/>
      <c r="E10" s="1502"/>
      <c r="F10" s="1502"/>
      <c r="G10" s="1502"/>
      <c r="H10" s="1502"/>
      <c r="I10" s="1502"/>
      <c r="J10" s="1502"/>
      <c r="K10" s="1503"/>
      <c r="L10" s="1488" t="s">
        <v>3364</v>
      </c>
      <c r="M10" s="1489"/>
      <c r="N10" s="1489"/>
      <c r="O10" s="1489"/>
      <c r="P10" s="1489"/>
      <c r="Q10" s="1489"/>
      <c r="R10" s="1489"/>
      <c r="S10" s="1489"/>
      <c r="T10" s="1489"/>
      <c r="U10" s="1489"/>
      <c r="V10" s="1489"/>
      <c r="W10" s="1489"/>
      <c r="X10" s="1489"/>
      <c r="Y10" s="1489"/>
      <c r="Z10" s="1489"/>
      <c r="AA10" s="1489"/>
      <c r="AB10" s="1489"/>
      <c r="AC10" s="1489"/>
      <c r="AD10" s="1489"/>
      <c r="AE10" s="1489"/>
      <c r="AF10" s="1489"/>
      <c r="AG10" s="1489"/>
      <c r="AH10" s="1489"/>
      <c r="AI10" s="1489"/>
      <c r="AJ10" s="1489"/>
      <c r="AK10" s="1489"/>
      <c r="AL10" s="1489"/>
      <c r="AM10" s="1489"/>
      <c r="AN10" s="1489"/>
      <c r="AO10" s="1489"/>
      <c r="AP10" s="1489"/>
      <c r="AQ10" s="1489"/>
      <c r="AR10" s="1489"/>
      <c r="AS10" s="1489"/>
      <c r="AT10" s="1489"/>
      <c r="AU10" s="1489"/>
      <c r="AV10" s="1489"/>
      <c r="AW10" s="1489"/>
      <c r="AX10" s="1489"/>
      <c r="AY10" s="1489"/>
      <c r="AZ10" s="1489"/>
      <c r="BA10" s="1489"/>
      <c r="BB10" s="1489"/>
      <c r="BC10" s="1489"/>
      <c r="BD10" s="1489"/>
      <c r="BE10" s="1489"/>
      <c r="BF10" s="1489"/>
      <c r="BG10" s="1489"/>
      <c r="BH10" s="1489"/>
      <c r="BI10" s="1489"/>
      <c r="BJ10" s="1489"/>
      <c r="BK10" s="1489"/>
      <c r="BL10" s="1489"/>
      <c r="BM10" s="1489"/>
      <c r="BN10" s="1489"/>
      <c r="BO10" s="1489"/>
      <c r="BP10" s="1489"/>
      <c r="BQ10" s="1489"/>
      <c r="BR10" s="1489"/>
      <c r="BS10" s="1489"/>
      <c r="BT10" s="1489"/>
      <c r="BU10" s="1489"/>
      <c r="BV10" s="1489"/>
      <c r="BW10" s="1466" t="s">
        <v>648</v>
      </c>
      <c r="BX10" s="1467"/>
      <c r="BY10" s="1467"/>
      <c r="BZ10" s="1467"/>
      <c r="CA10" s="1467"/>
      <c r="CB10" s="1467"/>
      <c r="CC10" s="1467"/>
      <c r="CD10" s="1468"/>
      <c r="CE10" s="1301" t="str">
        <f>MID(SUVAHAVUJ!AF206,1,1)</f>
        <v xml:space="preserve"> </v>
      </c>
      <c r="CF10" s="1301"/>
      <c r="CG10" s="1301"/>
      <c r="CH10" s="1301"/>
      <c r="CI10" s="1301"/>
      <c r="CJ10" s="1301" t="str">
        <f>MID(SUVAHAVUJ!AF206,2,1)</f>
        <v xml:space="preserve"> </v>
      </c>
      <c r="CK10" s="1301"/>
      <c r="CL10" s="1301"/>
      <c r="CM10" s="1301"/>
      <c r="CN10" s="1301"/>
      <c r="CO10" s="1301"/>
      <c r="CP10" s="1301" t="str">
        <f>MID(SUVAHAVUJ!AF206,3,1)</f>
        <v xml:space="preserve"> </v>
      </c>
      <c r="CQ10" s="1301"/>
      <c r="CR10" s="1301"/>
      <c r="CS10" s="1301"/>
      <c r="CT10" s="1301"/>
      <c r="CU10" s="1301" t="str">
        <f>MID(SUVAHAVUJ!AF206,4,1)</f>
        <v xml:space="preserve"> </v>
      </c>
      <c r="CV10" s="1301"/>
      <c r="CW10" s="1301"/>
      <c r="CX10" s="1301"/>
      <c r="CY10" s="1301"/>
      <c r="CZ10" s="1301"/>
      <c r="DA10" s="1301" t="str">
        <f>MID(SUVAHAVUJ!AF206,5,1)</f>
        <v xml:space="preserve"> </v>
      </c>
      <c r="DB10" s="1301"/>
      <c r="DC10" s="1301"/>
      <c r="DD10" s="1301"/>
      <c r="DE10" s="1301"/>
      <c r="DF10" s="1301" t="str">
        <f>MID(SUVAHAVUJ!AF206,6,1)</f>
        <v xml:space="preserve"> </v>
      </c>
      <c r="DG10" s="1301"/>
      <c r="DH10" s="1301"/>
      <c r="DI10" s="1301"/>
      <c r="DJ10" s="1301"/>
      <c r="DK10" s="1301"/>
      <c r="DL10" s="1301" t="str">
        <f>MID(SUVAHAVUJ!AF206,7,1)</f>
        <v xml:space="preserve"> </v>
      </c>
      <c r="DM10" s="1301"/>
      <c r="DN10" s="1301"/>
      <c r="DO10" s="1301"/>
      <c r="DP10" s="1301"/>
      <c r="DQ10" s="1301"/>
      <c r="DR10" s="1301" t="str">
        <f>MID(SUVAHAVUJ!AF206,8,1)</f>
        <v xml:space="preserve"> </v>
      </c>
      <c r="DS10" s="1301"/>
      <c r="DT10" s="1301"/>
      <c r="DU10" s="1301"/>
      <c r="DV10" s="1301"/>
      <c r="DW10" s="1434" t="str">
        <f>MID(SUVAHAVUJ!AF206,9,1)</f>
        <v xml:space="preserve"> </v>
      </c>
      <c r="DX10" s="1434"/>
      <c r="DY10" s="1434"/>
      <c r="DZ10" s="1434"/>
      <c r="EA10" s="1434"/>
      <c r="EB10" s="1434"/>
      <c r="EC10" s="1434" t="str">
        <f>MID(SUVAHAVUJ!AF206,10,1)</f>
        <v xml:space="preserve"> </v>
      </c>
      <c r="ED10" s="1434"/>
      <c r="EE10" s="1434"/>
      <c r="EF10" s="1434"/>
      <c r="EG10" s="1434"/>
      <c r="EH10" s="1301" t="str">
        <f>MID(SUVAHAVUJ!AF206,11,1)</f>
        <v>0</v>
      </c>
      <c r="EI10" s="1301"/>
      <c r="EJ10" s="1301"/>
      <c r="EK10" s="1301"/>
      <c r="EL10" s="1301"/>
      <c r="EM10" s="1304"/>
      <c r="EN10" s="486"/>
      <c r="EO10" s="487"/>
      <c r="EP10" s="1301" t="str">
        <f>MID(SUVAHAVUJ!AG206,1,1)</f>
        <v xml:space="preserve"> </v>
      </c>
      <c r="EQ10" s="1301"/>
      <c r="ER10" s="1301"/>
      <c r="ES10" s="1301"/>
      <c r="ET10" s="1301"/>
      <c r="EU10" s="1301"/>
      <c r="EV10" s="1301" t="str">
        <f>MID(SUVAHAVUJ!AG206,2,1)</f>
        <v xml:space="preserve"> </v>
      </c>
      <c r="EW10" s="1301"/>
      <c r="EX10" s="1301"/>
      <c r="EY10" s="1301"/>
      <c r="EZ10" s="1301"/>
      <c r="FA10" s="1301" t="str">
        <f>MID(SUVAHAVUJ!AG206,3,1)</f>
        <v xml:space="preserve"> </v>
      </c>
      <c r="FB10" s="1301"/>
      <c r="FC10" s="1301"/>
      <c r="FD10" s="1301"/>
      <c r="FE10" s="1301"/>
      <c r="FF10" s="1301"/>
      <c r="FG10" s="1301" t="str">
        <f>MID(SUVAHAVUJ!AG206,4,1)</f>
        <v xml:space="preserve"> </v>
      </c>
      <c r="FH10" s="1301"/>
      <c r="FI10" s="1301"/>
      <c r="FJ10" s="1301"/>
      <c r="FK10" s="1301"/>
      <c r="FL10" s="1302" t="str">
        <f>MID(SUVAHAVUJ!AG206,5,1)</f>
        <v xml:space="preserve"> </v>
      </c>
      <c r="FM10" s="1302"/>
      <c r="FN10" s="1302"/>
      <c r="FO10" s="1302"/>
      <c r="FP10" s="1302"/>
      <c r="FQ10" s="1302"/>
      <c r="FR10" s="1302" t="str">
        <f>MID(SUVAHAVUJ!AG206,6,1)</f>
        <v xml:space="preserve"> </v>
      </c>
      <c r="FS10" s="1302"/>
      <c r="FT10" s="1302"/>
      <c r="FU10" s="1302"/>
      <c r="FV10" s="1302"/>
      <c r="FW10" s="1432" t="str">
        <f>MID(SUVAHAVUJ!AG206,7,1)</f>
        <v xml:space="preserve"> </v>
      </c>
      <c r="FX10" s="1432"/>
      <c r="FY10" s="1432"/>
      <c r="FZ10" s="1432"/>
      <c r="GA10" s="1432"/>
      <c r="GB10" s="1432"/>
      <c r="GC10" s="1432" t="str">
        <f>MID(SUVAHAVUJ!AG206,8,1)</f>
        <v xml:space="preserve"> </v>
      </c>
      <c r="GD10" s="1432"/>
      <c r="GE10" s="1432"/>
      <c r="GF10" s="1432"/>
      <c r="GG10" s="1432"/>
      <c r="GH10" s="1432" t="str">
        <f>MID(SUVAHAVUJ!AG206,9,1)</f>
        <v xml:space="preserve"> </v>
      </c>
      <c r="GI10" s="1432"/>
      <c r="GJ10" s="1432"/>
      <c r="GK10" s="1432"/>
      <c r="GL10" s="1432"/>
      <c r="GM10" s="1432"/>
      <c r="GN10" s="1432" t="str">
        <f>MID(SUVAHAVUJ!AG206,10,1)</f>
        <v xml:space="preserve"> </v>
      </c>
      <c r="GO10" s="1432"/>
      <c r="GP10" s="1432"/>
      <c r="GQ10" s="1432"/>
      <c r="GR10" s="1432"/>
      <c r="GS10" s="1432" t="str">
        <f>MID(SUVAHAVUJ!AG206,11,1)</f>
        <v>0</v>
      </c>
      <c r="GT10" s="1432"/>
      <c r="GU10" s="1432"/>
      <c r="GV10" s="1432"/>
      <c r="GW10" s="1522"/>
    </row>
    <row r="11" spans="1:205" ht="24.6" customHeight="1" x14ac:dyDescent="0.2">
      <c r="B11" s="1524" t="s">
        <v>2369</v>
      </c>
      <c r="C11" s="1502"/>
      <c r="D11" s="1502"/>
      <c r="E11" s="1502"/>
      <c r="F11" s="1502"/>
      <c r="G11" s="1502"/>
      <c r="H11" s="1502"/>
      <c r="I11" s="1502"/>
      <c r="J11" s="1502"/>
      <c r="K11" s="1503"/>
      <c r="L11" s="1488" t="s">
        <v>2976</v>
      </c>
      <c r="M11" s="1489"/>
      <c r="N11" s="1489"/>
      <c r="O11" s="1489"/>
      <c r="P11" s="1489"/>
      <c r="Q11" s="1489"/>
      <c r="R11" s="1489"/>
      <c r="S11" s="1489"/>
      <c r="T11" s="1489"/>
      <c r="U11" s="1489"/>
      <c r="V11" s="1489"/>
      <c r="W11" s="1489"/>
      <c r="X11" s="1489"/>
      <c r="Y11" s="1489"/>
      <c r="Z11" s="1489"/>
      <c r="AA11" s="1489"/>
      <c r="AB11" s="1489"/>
      <c r="AC11" s="1489"/>
      <c r="AD11" s="1489"/>
      <c r="AE11" s="1489"/>
      <c r="AF11" s="1489"/>
      <c r="AG11" s="1489"/>
      <c r="AH11" s="1489"/>
      <c r="AI11" s="1489"/>
      <c r="AJ11" s="1489"/>
      <c r="AK11" s="1489"/>
      <c r="AL11" s="1489"/>
      <c r="AM11" s="1489"/>
      <c r="AN11" s="1489"/>
      <c r="AO11" s="1489"/>
      <c r="AP11" s="1489"/>
      <c r="AQ11" s="1489"/>
      <c r="AR11" s="1489"/>
      <c r="AS11" s="1489"/>
      <c r="AT11" s="1489"/>
      <c r="AU11" s="1489"/>
      <c r="AV11" s="1489"/>
      <c r="AW11" s="1489"/>
      <c r="AX11" s="1489"/>
      <c r="AY11" s="1489"/>
      <c r="AZ11" s="1489"/>
      <c r="BA11" s="1489"/>
      <c r="BB11" s="1489"/>
      <c r="BC11" s="1489"/>
      <c r="BD11" s="1489"/>
      <c r="BE11" s="1489"/>
      <c r="BF11" s="1489"/>
      <c r="BG11" s="1489"/>
      <c r="BH11" s="1489"/>
      <c r="BI11" s="1489"/>
      <c r="BJ11" s="1489"/>
      <c r="BK11" s="1489"/>
      <c r="BL11" s="1489"/>
      <c r="BM11" s="1489"/>
      <c r="BN11" s="1489"/>
      <c r="BO11" s="1489"/>
      <c r="BP11" s="1489"/>
      <c r="BQ11" s="1489"/>
      <c r="BR11" s="1489"/>
      <c r="BS11" s="1489"/>
      <c r="BT11" s="1489"/>
      <c r="BU11" s="1489"/>
      <c r="BV11" s="1489"/>
      <c r="BW11" s="1466" t="s">
        <v>659</v>
      </c>
      <c r="BX11" s="1467"/>
      <c r="BY11" s="1467"/>
      <c r="BZ11" s="1467"/>
      <c r="CA11" s="1467"/>
      <c r="CB11" s="1467"/>
      <c r="CC11" s="1467"/>
      <c r="CD11" s="1468"/>
      <c r="CE11" s="1301" t="str">
        <f>MID(SUVAHAVUJ!AF207,1,1)</f>
        <v xml:space="preserve"> </v>
      </c>
      <c r="CF11" s="1301"/>
      <c r="CG11" s="1301"/>
      <c r="CH11" s="1301"/>
      <c r="CI11" s="1301"/>
      <c r="CJ11" s="1301" t="str">
        <f>MID(SUVAHAVUJ!AF207,2,1)</f>
        <v xml:space="preserve"> </v>
      </c>
      <c r="CK11" s="1301"/>
      <c r="CL11" s="1301"/>
      <c r="CM11" s="1301"/>
      <c r="CN11" s="1301"/>
      <c r="CO11" s="1301"/>
      <c r="CP11" s="1301" t="str">
        <f>MID(SUVAHAVUJ!AF207,3,1)</f>
        <v xml:space="preserve"> </v>
      </c>
      <c r="CQ11" s="1301"/>
      <c r="CR11" s="1301"/>
      <c r="CS11" s="1301"/>
      <c r="CT11" s="1301"/>
      <c r="CU11" s="1301" t="str">
        <f>MID(SUVAHAVUJ!AF207,4,1)</f>
        <v xml:space="preserve"> </v>
      </c>
      <c r="CV11" s="1301"/>
      <c r="CW11" s="1301"/>
      <c r="CX11" s="1301"/>
      <c r="CY11" s="1301"/>
      <c r="CZ11" s="1301"/>
      <c r="DA11" s="1301" t="str">
        <f>MID(SUVAHAVUJ!AF207,5,1)</f>
        <v xml:space="preserve"> </v>
      </c>
      <c r="DB11" s="1301"/>
      <c r="DC11" s="1301"/>
      <c r="DD11" s="1301"/>
      <c r="DE11" s="1301"/>
      <c r="DF11" s="1301" t="str">
        <f>MID(SUVAHAVUJ!AF207,6,1)</f>
        <v xml:space="preserve"> </v>
      </c>
      <c r="DG11" s="1301"/>
      <c r="DH11" s="1301"/>
      <c r="DI11" s="1301"/>
      <c r="DJ11" s="1301"/>
      <c r="DK11" s="1301"/>
      <c r="DL11" s="1301" t="str">
        <f>MID(SUVAHAVUJ!AF207,7,1)</f>
        <v xml:space="preserve"> </v>
      </c>
      <c r="DM11" s="1301"/>
      <c r="DN11" s="1301"/>
      <c r="DO11" s="1301"/>
      <c r="DP11" s="1301"/>
      <c r="DQ11" s="1301"/>
      <c r="DR11" s="1301" t="str">
        <f>MID(SUVAHAVUJ!AF207,8,1)</f>
        <v xml:space="preserve"> </v>
      </c>
      <c r="DS11" s="1301"/>
      <c r="DT11" s="1301"/>
      <c r="DU11" s="1301"/>
      <c r="DV11" s="1301"/>
      <c r="DW11" s="1434" t="str">
        <f>MID(SUVAHAVUJ!AF207,9,1)</f>
        <v xml:space="preserve"> </v>
      </c>
      <c r="DX11" s="1434"/>
      <c r="DY11" s="1434"/>
      <c r="DZ11" s="1434"/>
      <c r="EA11" s="1434"/>
      <c r="EB11" s="1434"/>
      <c r="EC11" s="1434" t="str">
        <f>MID(SUVAHAVUJ!AF207,10,1)</f>
        <v xml:space="preserve"> </v>
      </c>
      <c r="ED11" s="1434"/>
      <c r="EE11" s="1434"/>
      <c r="EF11" s="1434"/>
      <c r="EG11" s="1434"/>
      <c r="EH11" s="1301" t="str">
        <f>MID(SUVAHAVUJ!AF207,11,1)</f>
        <v>0</v>
      </c>
      <c r="EI11" s="1301"/>
      <c r="EJ11" s="1301"/>
      <c r="EK11" s="1301"/>
      <c r="EL11" s="1301"/>
      <c r="EM11" s="1304"/>
      <c r="EN11" s="486"/>
      <c r="EO11" s="487"/>
      <c r="EP11" s="1301" t="str">
        <f>MID(SUVAHAVUJ!AG207,1,1)</f>
        <v xml:space="preserve"> </v>
      </c>
      <c r="EQ11" s="1301"/>
      <c r="ER11" s="1301"/>
      <c r="ES11" s="1301"/>
      <c r="ET11" s="1301"/>
      <c r="EU11" s="1301"/>
      <c r="EV11" s="1301" t="str">
        <f>MID(SUVAHAVUJ!AG207,2,1)</f>
        <v xml:space="preserve"> </v>
      </c>
      <c r="EW11" s="1301"/>
      <c r="EX11" s="1301"/>
      <c r="EY11" s="1301"/>
      <c r="EZ11" s="1301"/>
      <c r="FA11" s="1301" t="str">
        <f>MID(SUVAHAVUJ!AG207,3,1)</f>
        <v xml:space="preserve"> </v>
      </c>
      <c r="FB11" s="1301"/>
      <c r="FC11" s="1301"/>
      <c r="FD11" s="1301"/>
      <c r="FE11" s="1301"/>
      <c r="FF11" s="1301"/>
      <c r="FG11" s="1301" t="str">
        <f>MID(SUVAHAVUJ!AG207,4,1)</f>
        <v xml:space="preserve"> </v>
      </c>
      <c r="FH11" s="1301"/>
      <c r="FI11" s="1301"/>
      <c r="FJ11" s="1301"/>
      <c r="FK11" s="1301"/>
      <c r="FL11" s="1302" t="str">
        <f>MID(SUVAHAVUJ!AG207,5,1)</f>
        <v xml:space="preserve"> </v>
      </c>
      <c r="FM11" s="1302"/>
      <c r="FN11" s="1302"/>
      <c r="FO11" s="1302"/>
      <c r="FP11" s="1302"/>
      <c r="FQ11" s="1302"/>
      <c r="FR11" s="1302" t="str">
        <f>MID(SUVAHAVUJ!AG207,6,1)</f>
        <v xml:space="preserve"> </v>
      </c>
      <c r="FS11" s="1302"/>
      <c r="FT11" s="1302"/>
      <c r="FU11" s="1302"/>
      <c r="FV11" s="1302"/>
      <c r="FW11" s="1432" t="str">
        <f>MID(SUVAHAVUJ!AG207,7,1)</f>
        <v xml:space="preserve"> </v>
      </c>
      <c r="FX11" s="1432"/>
      <c r="FY11" s="1432"/>
      <c r="FZ11" s="1432"/>
      <c r="GA11" s="1432"/>
      <c r="GB11" s="1432"/>
      <c r="GC11" s="1432" t="str">
        <f>MID(SUVAHAVUJ!AG207,8,1)</f>
        <v xml:space="preserve"> </v>
      </c>
      <c r="GD11" s="1432"/>
      <c r="GE11" s="1432"/>
      <c r="GF11" s="1432"/>
      <c r="GG11" s="1432"/>
      <c r="GH11" s="1432" t="str">
        <f>MID(SUVAHAVUJ!AG207,9,1)</f>
        <v xml:space="preserve"> </v>
      </c>
      <c r="GI11" s="1432"/>
      <c r="GJ11" s="1432"/>
      <c r="GK11" s="1432"/>
      <c r="GL11" s="1432"/>
      <c r="GM11" s="1432"/>
      <c r="GN11" s="1432" t="str">
        <f>MID(SUVAHAVUJ!AG207,10,1)</f>
        <v xml:space="preserve"> </v>
      </c>
      <c r="GO11" s="1432"/>
      <c r="GP11" s="1432"/>
      <c r="GQ11" s="1432"/>
      <c r="GR11" s="1432"/>
      <c r="GS11" s="1432" t="str">
        <f>MID(SUVAHAVUJ!AG207,11,1)</f>
        <v>0</v>
      </c>
      <c r="GT11" s="1432"/>
      <c r="GU11" s="1432"/>
      <c r="GV11" s="1432"/>
      <c r="GW11" s="1522"/>
    </row>
    <row r="12" spans="1:205" ht="24.6" customHeight="1" x14ac:dyDescent="0.2">
      <c r="B12" s="1524" t="s">
        <v>2979</v>
      </c>
      <c r="C12" s="1502"/>
      <c r="D12" s="1502"/>
      <c r="E12" s="1502"/>
      <c r="F12" s="1502"/>
      <c r="G12" s="1502"/>
      <c r="H12" s="1502"/>
      <c r="I12" s="1502"/>
      <c r="J12" s="1502"/>
      <c r="K12" s="1503"/>
      <c r="L12" s="1488" t="s">
        <v>3365</v>
      </c>
      <c r="M12" s="1489"/>
      <c r="N12" s="1489"/>
      <c r="O12" s="1489"/>
      <c r="P12" s="1489"/>
      <c r="Q12" s="1489"/>
      <c r="R12" s="1489"/>
      <c r="S12" s="1489"/>
      <c r="T12" s="1489"/>
      <c r="U12" s="1489"/>
      <c r="V12" s="1489"/>
      <c r="W12" s="1489"/>
      <c r="X12" s="1489"/>
      <c r="Y12" s="1489"/>
      <c r="Z12" s="1489"/>
      <c r="AA12" s="1489"/>
      <c r="AB12" s="1489"/>
      <c r="AC12" s="1489"/>
      <c r="AD12" s="1489"/>
      <c r="AE12" s="1489"/>
      <c r="AF12" s="1489"/>
      <c r="AG12" s="1489"/>
      <c r="AH12" s="1489"/>
      <c r="AI12" s="1489"/>
      <c r="AJ12" s="1489"/>
      <c r="AK12" s="1489"/>
      <c r="AL12" s="1489"/>
      <c r="AM12" s="1489"/>
      <c r="AN12" s="1489"/>
      <c r="AO12" s="1489"/>
      <c r="AP12" s="1489"/>
      <c r="AQ12" s="1489"/>
      <c r="AR12" s="1489"/>
      <c r="AS12" s="1489"/>
      <c r="AT12" s="1489"/>
      <c r="AU12" s="1489"/>
      <c r="AV12" s="1489"/>
      <c r="AW12" s="1489"/>
      <c r="AX12" s="1489"/>
      <c r="AY12" s="1489"/>
      <c r="AZ12" s="1489"/>
      <c r="BA12" s="1489"/>
      <c r="BB12" s="1489"/>
      <c r="BC12" s="1489"/>
      <c r="BD12" s="1489"/>
      <c r="BE12" s="1489"/>
      <c r="BF12" s="1489"/>
      <c r="BG12" s="1489"/>
      <c r="BH12" s="1489"/>
      <c r="BI12" s="1489"/>
      <c r="BJ12" s="1489"/>
      <c r="BK12" s="1489"/>
      <c r="BL12" s="1489"/>
      <c r="BM12" s="1489"/>
      <c r="BN12" s="1489"/>
      <c r="BO12" s="1489"/>
      <c r="BP12" s="1489"/>
      <c r="BQ12" s="1489"/>
      <c r="BR12" s="1489"/>
      <c r="BS12" s="1489"/>
      <c r="BT12" s="1489"/>
      <c r="BU12" s="1489"/>
      <c r="BV12" s="1489"/>
      <c r="BW12" s="1466" t="s">
        <v>677</v>
      </c>
      <c r="BX12" s="1467"/>
      <c r="BY12" s="1467"/>
      <c r="BZ12" s="1467"/>
      <c r="CA12" s="1467"/>
      <c r="CB12" s="1467"/>
      <c r="CC12" s="1467"/>
      <c r="CD12" s="1468"/>
      <c r="CE12" s="1301" t="str">
        <f>MID(SUVAHAVUJ!AF208,1,1)</f>
        <v xml:space="preserve"> </v>
      </c>
      <c r="CF12" s="1301"/>
      <c r="CG12" s="1301"/>
      <c r="CH12" s="1301"/>
      <c r="CI12" s="1301"/>
      <c r="CJ12" s="1301" t="str">
        <f>MID(SUVAHAVUJ!AF208,2,1)</f>
        <v xml:space="preserve"> </v>
      </c>
      <c r="CK12" s="1301"/>
      <c r="CL12" s="1301"/>
      <c r="CM12" s="1301"/>
      <c r="CN12" s="1301"/>
      <c r="CO12" s="1301"/>
      <c r="CP12" s="1301" t="str">
        <f>MID(SUVAHAVUJ!AF208,3,1)</f>
        <v xml:space="preserve"> </v>
      </c>
      <c r="CQ12" s="1301"/>
      <c r="CR12" s="1301"/>
      <c r="CS12" s="1301"/>
      <c r="CT12" s="1301"/>
      <c r="CU12" s="1301" t="str">
        <f>MID(SUVAHAVUJ!AF208,4,1)</f>
        <v xml:space="preserve"> </v>
      </c>
      <c r="CV12" s="1301"/>
      <c r="CW12" s="1301"/>
      <c r="CX12" s="1301"/>
      <c r="CY12" s="1301"/>
      <c r="CZ12" s="1301"/>
      <c r="DA12" s="1301" t="str">
        <f>MID(SUVAHAVUJ!AF208,5,1)</f>
        <v xml:space="preserve"> </v>
      </c>
      <c r="DB12" s="1301"/>
      <c r="DC12" s="1301"/>
      <c r="DD12" s="1301"/>
      <c r="DE12" s="1301"/>
      <c r="DF12" s="1301" t="str">
        <f>MID(SUVAHAVUJ!AF208,6,1)</f>
        <v xml:space="preserve"> </v>
      </c>
      <c r="DG12" s="1301"/>
      <c r="DH12" s="1301"/>
      <c r="DI12" s="1301"/>
      <c r="DJ12" s="1301"/>
      <c r="DK12" s="1301"/>
      <c r="DL12" s="1301" t="str">
        <f>MID(SUVAHAVUJ!AF208,7,1)</f>
        <v xml:space="preserve"> </v>
      </c>
      <c r="DM12" s="1301"/>
      <c r="DN12" s="1301"/>
      <c r="DO12" s="1301"/>
      <c r="DP12" s="1301"/>
      <c r="DQ12" s="1301"/>
      <c r="DR12" s="1301" t="str">
        <f>MID(SUVAHAVUJ!AF208,8,1)</f>
        <v xml:space="preserve"> </v>
      </c>
      <c r="DS12" s="1301"/>
      <c r="DT12" s="1301"/>
      <c r="DU12" s="1301"/>
      <c r="DV12" s="1301"/>
      <c r="DW12" s="1434" t="str">
        <f>MID(SUVAHAVUJ!AF208,9,1)</f>
        <v xml:space="preserve"> </v>
      </c>
      <c r="DX12" s="1434"/>
      <c r="DY12" s="1434"/>
      <c r="DZ12" s="1434"/>
      <c r="EA12" s="1434"/>
      <c r="EB12" s="1434"/>
      <c r="EC12" s="1434" t="str">
        <f>MID(SUVAHAVUJ!AF208,10,1)</f>
        <v xml:space="preserve"> </v>
      </c>
      <c r="ED12" s="1434"/>
      <c r="EE12" s="1434"/>
      <c r="EF12" s="1434"/>
      <c r="EG12" s="1434"/>
      <c r="EH12" s="1301" t="str">
        <f>MID(SUVAHAVUJ!AF208,11,1)</f>
        <v>0</v>
      </c>
      <c r="EI12" s="1301"/>
      <c r="EJ12" s="1301"/>
      <c r="EK12" s="1301"/>
      <c r="EL12" s="1301"/>
      <c r="EM12" s="1304"/>
      <c r="EN12" s="486"/>
      <c r="EO12" s="487"/>
      <c r="EP12" s="1301" t="str">
        <f>MID(SUVAHAVUJ!AG208,1,1)</f>
        <v xml:space="preserve"> </v>
      </c>
      <c r="EQ12" s="1301"/>
      <c r="ER12" s="1301"/>
      <c r="ES12" s="1301"/>
      <c r="ET12" s="1301"/>
      <c r="EU12" s="1301"/>
      <c r="EV12" s="1301" t="str">
        <f>MID(SUVAHAVUJ!AG208,2,1)</f>
        <v xml:space="preserve"> </v>
      </c>
      <c r="EW12" s="1301"/>
      <c r="EX12" s="1301"/>
      <c r="EY12" s="1301"/>
      <c r="EZ12" s="1301"/>
      <c r="FA12" s="1301" t="str">
        <f>MID(SUVAHAVUJ!AG208,3,1)</f>
        <v xml:space="preserve"> </v>
      </c>
      <c r="FB12" s="1301"/>
      <c r="FC12" s="1301"/>
      <c r="FD12" s="1301"/>
      <c r="FE12" s="1301"/>
      <c r="FF12" s="1301"/>
      <c r="FG12" s="1301" t="str">
        <f>MID(SUVAHAVUJ!AG208,4,1)</f>
        <v xml:space="preserve"> </v>
      </c>
      <c r="FH12" s="1301"/>
      <c r="FI12" s="1301"/>
      <c r="FJ12" s="1301"/>
      <c r="FK12" s="1301"/>
      <c r="FL12" s="1302" t="str">
        <f>MID(SUVAHAVUJ!AG208,5,1)</f>
        <v xml:space="preserve"> </v>
      </c>
      <c r="FM12" s="1302"/>
      <c r="FN12" s="1302"/>
      <c r="FO12" s="1302"/>
      <c r="FP12" s="1302"/>
      <c r="FQ12" s="1302"/>
      <c r="FR12" s="1302" t="str">
        <f>MID(SUVAHAVUJ!AG208,6,1)</f>
        <v xml:space="preserve"> </v>
      </c>
      <c r="FS12" s="1302"/>
      <c r="FT12" s="1302"/>
      <c r="FU12" s="1302"/>
      <c r="FV12" s="1302"/>
      <c r="FW12" s="1432" t="str">
        <f>MID(SUVAHAVUJ!AG208,7,1)</f>
        <v xml:space="preserve"> </v>
      </c>
      <c r="FX12" s="1432"/>
      <c r="FY12" s="1432"/>
      <c r="FZ12" s="1432"/>
      <c r="GA12" s="1432"/>
      <c r="GB12" s="1432"/>
      <c r="GC12" s="1432" t="str">
        <f>MID(SUVAHAVUJ!AG208,8,1)</f>
        <v xml:space="preserve"> </v>
      </c>
      <c r="GD12" s="1432"/>
      <c r="GE12" s="1432"/>
      <c r="GF12" s="1432"/>
      <c r="GG12" s="1432"/>
      <c r="GH12" s="1432" t="str">
        <f>MID(SUVAHAVUJ!AG208,9,1)</f>
        <v xml:space="preserve"> </v>
      </c>
      <c r="GI12" s="1432"/>
      <c r="GJ12" s="1432"/>
      <c r="GK12" s="1432"/>
      <c r="GL12" s="1432"/>
      <c r="GM12" s="1432"/>
      <c r="GN12" s="1432" t="str">
        <f>MID(SUVAHAVUJ!AG208,10,1)</f>
        <v xml:space="preserve"> </v>
      </c>
      <c r="GO12" s="1432"/>
      <c r="GP12" s="1432"/>
      <c r="GQ12" s="1432"/>
      <c r="GR12" s="1432"/>
      <c r="GS12" s="1432" t="str">
        <f>MID(SUVAHAVUJ!AG208,11,1)</f>
        <v>0</v>
      </c>
      <c r="GT12" s="1432"/>
      <c r="GU12" s="1432"/>
      <c r="GV12" s="1432"/>
      <c r="GW12" s="1522"/>
    </row>
    <row r="13" spans="1:205" ht="24.6" customHeight="1" x14ac:dyDescent="0.2">
      <c r="B13" s="1523" t="s">
        <v>2965</v>
      </c>
      <c r="C13" s="1499"/>
      <c r="D13" s="1499"/>
      <c r="E13" s="1499"/>
      <c r="F13" s="1499"/>
      <c r="G13" s="1499"/>
      <c r="H13" s="1499"/>
      <c r="I13" s="1499"/>
      <c r="J13" s="1499"/>
      <c r="K13" s="1500"/>
      <c r="L13" s="1486" t="s">
        <v>3366</v>
      </c>
      <c r="M13" s="1487"/>
      <c r="N13" s="1487"/>
      <c r="O13" s="1487"/>
      <c r="P13" s="1487"/>
      <c r="Q13" s="1487"/>
      <c r="R13" s="1487"/>
      <c r="S13" s="1487"/>
      <c r="T13" s="1487"/>
      <c r="U13" s="1487"/>
      <c r="V13" s="1487"/>
      <c r="W13" s="1487"/>
      <c r="X13" s="1487"/>
      <c r="Y13" s="1487"/>
      <c r="Z13" s="1487"/>
      <c r="AA13" s="1487"/>
      <c r="AB13" s="1487"/>
      <c r="AC13" s="1487"/>
      <c r="AD13" s="1487"/>
      <c r="AE13" s="1487"/>
      <c r="AF13" s="1487"/>
      <c r="AG13" s="1487"/>
      <c r="AH13" s="1487"/>
      <c r="AI13" s="1487"/>
      <c r="AJ13" s="1487"/>
      <c r="AK13" s="1487"/>
      <c r="AL13" s="1487"/>
      <c r="AM13" s="1487"/>
      <c r="AN13" s="1487"/>
      <c r="AO13" s="1487"/>
      <c r="AP13" s="1487"/>
      <c r="AQ13" s="1487"/>
      <c r="AR13" s="1487"/>
      <c r="AS13" s="1487"/>
      <c r="AT13" s="1487"/>
      <c r="AU13" s="1487"/>
      <c r="AV13" s="1487"/>
      <c r="AW13" s="1487"/>
      <c r="AX13" s="1487"/>
      <c r="AY13" s="1487"/>
      <c r="AZ13" s="1487"/>
      <c r="BA13" s="1487"/>
      <c r="BB13" s="1487"/>
      <c r="BC13" s="1487"/>
      <c r="BD13" s="1487"/>
      <c r="BE13" s="1487"/>
      <c r="BF13" s="1487"/>
      <c r="BG13" s="1487"/>
      <c r="BH13" s="1487"/>
      <c r="BI13" s="1487"/>
      <c r="BJ13" s="1487"/>
      <c r="BK13" s="1487"/>
      <c r="BL13" s="1487"/>
      <c r="BM13" s="1487"/>
      <c r="BN13" s="1487"/>
      <c r="BO13" s="1487"/>
      <c r="BP13" s="1487"/>
      <c r="BQ13" s="1487"/>
      <c r="BR13" s="1487"/>
      <c r="BS13" s="1487"/>
      <c r="BT13" s="1487"/>
      <c r="BU13" s="1487"/>
      <c r="BV13" s="1487"/>
      <c r="BW13" s="1455" t="s">
        <v>687</v>
      </c>
      <c r="BX13" s="1456"/>
      <c r="BY13" s="1456"/>
      <c r="BZ13" s="1456"/>
      <c r="CA13" s="1456"/>
      <c r="CB13" s="1456"/>
      <c r="CC13" s="1456"/>
      <c r="CD13" s="1457"/>
      <c r="CE13" s="1301" t="str">
        <f>MID(SUVAHAVUJ!AF209,1,1)</f>
        <v xml:space="preserve"> </v>
      </c>
      <c r="CF13" s="1301"/>
      <c r="CG13" s="1301"/>
      <c r="CH13" s="1301"/>
      <c r="CI13" s="1301"/>
      <c r="CJ13" s="1301" t="str">
        <f>MID(SUVAHAVUJ!AF209,2,1)</f>
        <v xml:space="preserve"> </v>
      </c>
      <c r="CK13" s="1301"/>
      <c r="CL13" s="1301"/>
      <c r="CM13" s="1301"/>
      <c r="CN13" s="1301"/>
      <c r="CO13" s="1301"/>
      <c r="CP13" s="1301" t="str">
        <f>MID(SUVAHAVUJ!AF209,3,1)</f>
        <v xml:space="preserve"> </v>
      </c>
      <c r="CQ13" s="1301"/>
      <c r="CR13" s="1301"/>
      <c r="CS13" s="1301"/>
      <c r="CT13" s="1301"/>
      <c r="CU13" s="1301" t="str">
        <f>MID(SUVAHAVUJ!AF209,4,1)</f>
        <v xml:space="preserve"> </v>
      </c>
      <c r="CV13" s="1301"/>
      <c r="CW13" s="1301"/>
      <c r="CX13" s="1301"/>
      <c r="CY13" s="1301"/>
      <c r="CZ13" s="1301"/>
      <c r="DA13" s="1301" t="str">
        <f>MID(SUVAHAVUJ!AF209,5,1)</f>
        <v xml:space="preserve"> </v>
      </c>
      <c r="DB13" s="1301"/>
      <c r="DC13" s="1301"/>
      <c r="DD13" s="1301"/>
      <c r="DE13" s="1301"/>
      <c r="DF13" s="1301" t="str">
        <f>MID(SUVAHAVUJ!AF209,6,1)</f>
        <v>1</v>
      </c>
      <c r="DG13" s="1301"/>
      <c r="DH13" s="1301"/>
      <c r="DI13" s="1301"/>
      <c r="DJ13" s="1301"/>
      <c r="DK13" s="1301"/>
      <c r="DL13" s="1301" t="str">
        <f>MID(SUVAHAVUJ!AF209,7,1)</f>
        <v>0</v>
      </c>
      <c r="DM13" s="1301"/>
      <c r="DN13" s="1301"/>
      <c r="DO13" s="1301"/>
      <c r="DP13" s="1301"/>
      <c r="DQ13" s="1301"/>
      <c r="DR13" s="1301" t="str">
        <f>MID(SUVAHAVUJ!AF209,8,1)</f>
        <v>8</v>
      </c>
      <c r="DS13" s="1301"/>
      <c r="DT13" s="1301"/>
      <c r="DU13" s="1301"/>
      <c r="DV13" s="1301"/>
      <c r="DW13" s="1434" t="str">
        <f>MID(SUVAHAVUJ!AF209,9,1)</f>
        <v>5</v>
      </c>
      <c r="DX13" s="1434"/>
      <c r="DY13" s="1434"/>
      <c r="DZ13" s="1434"/>
      <c r="EA13" s="1434"/>
      <c r="EB13" s="1434"/>
      <c r="EC13" s="1434" t="str">
        <f>MID(SUVAHAVUJ!AF209,10,1)</f>
        <v>4</v>
      </c>
      <c r="ED13" s="1434"/>
      <c r="EE13" s="1434"/>
      <c r="EF13" s="1434"/>
      <c r="EG13" s="1434"/>
      <c r="EH13" s="1301" t="str">
        <f>MID(SUVAHAVUJ!AF209,11,1)</f>
        <v>1</v>
      </c>
      <c r="EI13" s="1301"/>
      <c r="EJ13" s="1301"/>
      <c r="EK13" s="1301"/>
      <c r="EL13" s="1301"/>
      <c r="EM13" s="1304"/>
      <c r="EN13" s="486"/>
      <c r="EO13" s="487"/>
      <c r="EP13" s="1301" t="str">
        <f>MID(SUVAHAVUJ!AG209,1,1)</f>
        <v xml:space="preserve"> </v>
      </c>
      <c r="EQ13" s="1301"/>
      <c r="ER13" s="1301"/>
      <c r="ES13" s="1301"/>
      <c r="ET13" s="1301"/>
      <c r="EU13" s="1301"/>
      <c r="EV13" s="1301" t="str">
        <f>MID(SUVAHAVUJ!AG209,2,1)</f>
        <v xml:space="preserve"> </v>
      </c>
      <c r="EW13" s="1301"/>
      <c r="EX13" s="1301"/>
      <c r="EY13" s="1301"/>
      <c r="EZ13" s="1301"/>
      <c r="FA13" s="1301" t="str">
        <f>MID(SUVAHAVUJ!AG209,3,1)</f>
        <v xml:space="preserve"> </v>
      </c>
      <c r="FB13" s="1301"/>
      <c r="FC13" s="1301"/>
      <c r="FD13" s="1301"/>
      <c r="FE13" s="1301"/>
      <c r="FF13" s="1301"/>
      <c r="FG13" s="1301" t="str">
        <f>MID(SUVAHAVUJ!AG209,4,1)</f>
        <v xml:space="preserve"> </v>
      </c>
      <c r="FH13" s="1301"/>
      <c r="FI13" s="1301"/>
      <c r="FJ13" s="1301"/>
      <c r="FK13" s="1301"/>
      <c r="FL13" s="1302" t="str">
        <f>MID(SUVAHAVUJ!AG209,5,1)</f>
        <v xml:space="preserve"> </v>
      </c>
      <c r="FM13" s="1302"/>
      <c r="FN13" s="1302"/>
      <c r="FO13" s="1302"/>
      <c r="FP13" s="1302"/>
      <c r="FQ13" s="1302"/>
      <c r="FR13" s="1302" t="str">
        <f>MID(SUVAHAVUJ!AG209,6,1)</f>
        <v xml:space="preserve"> </v>
      </c>
      <c r="FS13" s="1302"/>
      <c r="FT13" s="1302"/>
      <c r="FU13" s="1302"/>
      <c r="FV13" s="1302"/>
      <c r="FW13" s="1432" t="str">
        <f>MID(SUVAHAVUJ!AG209,7,1)</f>
        <v xml:space="preserve"> </v>
      </c>
      <c r="FX13" s="1432"/>
      <c r="FY13" s="1432"/>
      <c r="FZ13" s="1432"/>
      <c r="GA13" s="1432"/>
      <c r="GB13" s="1432"/>
      <c r="GC13" s="1432" t="str">
        <f>MID(SUVAHAVUJ!AG209,8,1)</f>
        <v xml:space="preserve"> </v>
      </c>
      <c r="GD13" s="1432"/>
      <c r="GE13" s="1432"/>
      <c r="GF13" s="1432"/>
      <c r="GG13" s="1432"/>
      <c r="GH13" s="1432" t="str">
        <f>MID(SUVAHAVUJ!AG209,9,1)</f>
        <v xml:space="preserve"> </v>
      </c>
      <c r="GI13" s="1432"/>
      <c r="GJ13" s="1432"/>
      <c r="GK13" s="1432"/>
      <c r="GL13" s="1432"/>
      <c r="GM13" s="1432"/>
      <c r="GN13" s="1432" t="str">
        <f>MID(SUVAHAVUJ!AG209,10,1)</f>
        <v xml:space="preserve"> </v>
      </c>
      <c r="GO13" s="1432"/>
      <c r="GP13" s="1432"/>
      <c r="GQ13" s="1432"/>
      <c r="GR13" s="1432"/>
      <c r="GS13" s="1432" t="str">
        <f>MID(SUVAHAVUJ!AG209,11,1)</f>
        <v>3</v>
      </c>
      <c r="GT13" s="1432"/>
      <c r="GU13" s="1432"/>
      <c r="GV13" s="1432"/>
      <c r="GW13" s="1522"/>
    </row>
    <row r="14" spans="1:205" ht="12.75" customHeight="1" x14ac:dyDescent="0.2">
      <c r="A14" s="142"/>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2"/>
      <c r="CS14" s="142"/>
      <c r="CT14" s="142"/>
      <c r="CU14" s="142"/>
      <c r="CV14" s="142"/>
      <c r="CW14" s="142"/>
      <c r="CX14" s="142"/>
      <c r="CY14" s="142"/>
      <c r="CZ14" s="142"/>
      <c r="DA14" s="142"/>
      <c r="DB14" s="142"/>
      <c r="DC14" s="142"/>
      <c r="DD14" s="142"/>
      <c r="DE14" s="142"/>
      <c r="DF14" s="142"/>
      <c r="DG14" s="142"/>
      <c r="DH14" s="142"/>
      <c r="DI14" s="142"/>
      <c r="DJ14" s="142"/>
      <c r="DK14" s="142"/>
      <c r="DL14" s="142"/>
      <c r="DM14" s="142"/>
      <c r="DN14" s="142"/>
      <c r="DO14" s="142"/>
      <c r="DP14" s="142"/>
      <c r="DQ14" s="142"/>
      <c r="DR14" s="142"/>
      <c r="DS14" s="142"/>
      <c r="DT14" s="142"/>
      <c r="DU14" s="142"/>
      <c r="DV14" s="142"/>
      <c r="DW14" s="142"/>
      <c r="DX14" s="142"/>
      <c r="DY14" s="142"/>
      <c r="DZ14" s="142"/>
      <c r="EA14" s="142"/>
      <c r="EB14" s="142"/>
      <c r="EC14" s="142"/>
      <c r="ED14" s="142"/>
      <c r="EE14" s="142"/>
      <c r="EF14" s="142"/>
      <c r="EG14" s="142"/>
      <c r="EH14" s="142"/>
      <c r="EI14" s="142"/>
      <c r="EJ14" s="142"/>
      <c r="EK14" s="142"/>
      <c r="EL14" s="142"/>
      <c r="EM14" s="142"/>
      <c r="EN14" s="142"/>
      <c r="EO14" s="142"/>
      <c r="EP14" s="142"/>
      <c r="EQ14" s="142"/>
      <c r="ER14" s="142"/>
      <c r="ES14" s="142"/>
      <c r="ET14" s="142"/>
      <c r="EU14" s="142"/>
      <c r="EV14" s="142"/>
      <c r="EW14" s="142"/>
      <c r="EX14" s="142"/>
      <c r="EY14" s="142"/>
      <c r="EZ14" s="142"/>
      <c r="FA14" s="142"/>
      <c r="FB14" s="142"/>
      <c r="FC14" s="142"/>
      <c r="FD14" s="142"/>
      <c r="FE14" s="142"/>
      <c r="FF14" s="142"/>
      <c r="FG14" s="142"/>
      <c r="FH14" s="142"/>
      <c r="FI14" s="142"/>
      <c r="FJ14" s="142"/>
      <c r="FK14" s="142"/>
      <c r="FL14" s="142"/>
      <c r="FM14" s="142"/>
      <c r="FN14" s="142"/>
      <c r="FO14" s="142"/>
      <c r="FP14" s="142"/>
      <c r="FQ14" s="142"/>
      <c r="FR14" s="142"/>
      <c r="FS14" s="142"/>
      <c r="FT14" s="142"/>
      <c r="FU14" s="142"/>
      <c r="FV14" s="142"/>
      <c r="FW14" s="142"/>
      <c r="FX14" s="142"/>
      <c r="FY14" s="142"/>
      <c r="FZ14" s="142"/>
      <c r="GA14" s="142"/>
      <c r="GB14" s="142"/>
      <c r="GC14" s="142"/>
      <c r="GD14" s="142"/>
      <c r="GE14" s="142"/>
      <c r="GF14" s="142"/>
      <c r="GG14" s="142"/>
      <c r="GH14" s="142"/>
      <c r="GI14" s="142"/>
      <c r="GJ14" s="142"/>
      <c r="GK14" s="142"/>
      <c r="GL14" s="142"/>
      <c r="GM14" s="142"/>
      <c r="GN14" s="142"/>
      <c r="GO14" s="142"/>
      <c r="GP14" s="498"/>
      <c r="GQ14" s="498"/>
      <c r="GR14" s="498"/>
      <c r="GS14" s="498"/>
      <c r="GT14" s="498"/>
      <c r="GU14" s="498"/>
      <c r="GV14" s="498"/>
      <c r="GW14" s="498"/>
    </row>
    <row r="15" spans="1:205" ht="9" customHeight="1" x14ac:dyDescent="0.2">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142"/>
      <c r="DR15" s="142"/>
      <c r="DS15" s="142"/>
      <c r="DT15" s="142"/>
      <c r="DU15" s="142"/>
      <c r="DV15" s="142"/>
      <c r="DW15" s="142"/>
      <c r="DX15" s="142"/>
      <c r="DY15" s="142"/>
      <c r="DZ15" s="142"/>
      <c r="EA15" s="142"/>
      <c r="EB15" s="142"/>
      <c r="EC15" s="142"/>
      <c r="ED15" s="142"/>
      <c r="EE15" s="142"/>
      <c r="EF15" s="142"/>
      <c r="EG15" s="142"/>
      <c r="EH15" s="142"/>
      <c r="EI15" s="142"/>
      <c r="EJ15" s="142"/>
      <c r="EK15" s="142"/>
      <c r="EL15" s="142"/>
      <c r="EM15" s="142"/>
      <c r="EN15" s="142"/>
      <c r="EO15" s="142"/>
      <c r="EP15" s="142"/>
      <c r="EQ15" s="142"/>
      <c r="ER15" s="142"/>
      <c r="ES15" s="142"/>
      <c r="ET15" s="142"/>
      <c r="EU15" s="142"/>
      <c r="EV15" s="142"/>
      <c r="EW15" s="142"/>
      <c r="EX15" s="142"/>
      <c r="EY15" s="142"/>
      <c r="EZ15" s="142"/>
      <c r="FA15" s="142"/>
      <c r="FB15" s="142"/>
      <c r="FC15" s="142"/>
      <c r="FD15" s="142"/>
      <c r="FE15" s="142"/>
      <c r="FF15" s="142"/>
      <c r="FG15" s="142"/>
      <c r="FH15" s="142"/>
      <c r="FI15" s="142"/>
      <c r="FJ15" s="142"/>
      <c r="FK15" s="142"/>
      <c r="FL15" s="142"/>
      <c r="FM15" s="142"/>
      <c r="FN15" s="142"/>
      <c r="FO15" s="142"/>
      <c r="FP15" s="142"/>
      <c r="FQ15" s="142"/>
      <c r="FR15" s="142"/>
      <c r="FS15" s="142"/>
      <c r="FT15" s="142"/>
      <c r="FU15" s="142"/>
      <c r="FV15" s="142"/>
      <c r="FW15" s="142"/>
      <c r="FX15" s="142"/>
      <c r="FY15" s="142"/>
      <c r="FZ15" s="142"/>
      <c r="GA15" s="142"/>
      <c r="GB15" s="142"/>
      <c r="GC15" s="142"/>
      <c r="GD15" s="142"/>
      <c r="GE15" s="142"/>
      <c r="GF15" s="142"/>
      <c r="GG15" s="142"/>
      <c r="GH15" s="142"/>
      <c r="GI15" s="142"/>
      <c r="GJ15" s="142"/>
      <c r="GK15" s="142"/>
      <c r="GL15" s="142"/>
      <c r="GM15" s="142"/>
      <c r="GN15" s="142"/>
      <c r="GO15" s="142"/>
      <c r="GP15" s="142"/>
      <c r="GQ15" s="142"/>
      <c r="GR15" s="142"/>
      <c r="GS15" s="142"/>
      <c r="GT15" s="142"/>
      <c r="GU15" s="142"/>
    </row>
    <row r="16" spans="1:205" ht="3.75" customHeight="1" x14ac:dyDescent="0.2">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c r="BW16" s="142"/>
      <c r="BX16" s="142"/>
      <c r="BY16" s="142"/>
      <c r="BZ16" s="142"/>
      <c r="CA16" s="142"/>
      <c r="CB16" s="142"/>
      <c r="CC16" s="142"/>
      <c r="CD16" s="142"/>
      <c r="CE16" s="142"/>
      <c r="CF16" s="142"/>
      <c r="CG16" s="142"/>
      <c r="CH16" s="142"/>
      <c r="CI16" s="142"/>
      <c r="CJ16" s="142"/>
      <c r="CK16" s="142"/>
      <c r="CL16" s="142"/>
      <c r="CM16" s="142"/>
      <c r="CN16" s="142"/>
      <c r="CO16" s="142"/>
      <c r="CP16" s="142"/>
      <c r="CQ16" s="142"/>
      <c r="CR16" s="142"/>
      <c r="CS16" s="142"/>
      <c r="CT16" s="142"/>
      <c r="CU16" s="142"/>
      <c r="CV16" s="142"/>
      <c r="CW16" s="142"/>
      <c r="CX16" s="142"/>
      <c r="CY16" s="142"/>
      <c r="CZ16" s="142"/>
      <c r="DA16" s="142"/>
      <c r="DB16" s="142"/>
      <c r="DC16" s="142"/>
      <c r="DD16" s="142"/>
      <c r="DE16" s="142"/>
      <c r="DF16" s="142"/>
      <c r="DG16" s="142"/>
      <c r="DH16" s="142"/>
      <c r="DI16" s="142"/>
      <c r="DJ16" s="142"/>
      <c r="DK16" s="142"/>
      <c r="DL16" s="142"/>
      <c r="DM16" s="142"/>
      <c r="DN16" s="142"/>
      <c r="DO16" s="142"/>
      <c r="DP16" s="142"/>
      <c r="DQ16" s="142"/>
      <c r="DR16" s="142"/>
      <c r="DS16" s="142"/>
      <c r="DT16" s="142"/>
      <c r="DU16" s="142"/>
      <c r="DV16" s="142"/>
      <c r="DW16" s="142"/>
      <c r="DX16" s="142"/>
      <c r="DY16" s="142"/>
      <c r="DZ16" s="142"/>
      <c r="EA16" s="142"/>
      <c r="EB16" s="142"/>
      <c r="EC16" s="142"/>
      <c r="ED16" s="142"/>
      <c r="EE16" s="142"/>
      <c r="EF16" s="142"/>
      <c r="EG16" s="142"/>
      <c r="EH16" s="142"/>
      <c r="EI16" s="142"/>
      <c r="EJ16" s="142"/>
      <c r="EK16" s="142"/>
      <c r="EL16" s="142"/>
      <c r="EM16" s="142"/>
      <c r="EN16" s="142"/>
      <c r="EO16" s="142"/>
      <c r="EP16" s="142"/>
      <c r="EQ16" s="142"/>
      <c r="ER16" s="142"/>
      <c r="ES16" s="142"/>
      <c r="ET16" s="142"/>
      <c r="EU16" s="142"/>
      <c r="EV16" s="142"/>
      <c r="EW16" s="142"/>
      <c r="EX16" s="142"/>
      <c r="EY16" s="142"/>
      <c r="EZ16" s="142"/>
      <c r="FA16" s="142"/>
      <c r="FB16" s="142"/>
      <c r="FC16" s="142"/>
      <c r="FD16" s="142"/>
      <c r="FE16" s="142"/>
      <c r="FF16" s="142"/>
      <c r="FG16" s="142"/>
      <c r="FH16" s="142"/>
      <c r="FI16" s="142"/>
      <c r="FJ16" s="142"/>
      <c r="FK16" s="142"/>
      <c r="FL16" s="142"/>
      <c r="FM16" s="142"/>
      <c r="FN16" s="142"/>
      <c r="FO16" s="142"/>
      <c r="FP16" s="142"/>
      <c r="FQ16" s="142"/>
      <c r="FR16" s="142"/>
      <c r="FS16" s="142"/>
      <c r="FT16" s="142"/>
      <c r="FU16" s="142"/>
      <c r="FV16" s="142"/>
      <c r="FW16" s="142"/>
      <c r="FX16" s="142"/>
      <c r="FY16" s="142"/>
      <c r="FZ16" s="142"/>
      <c r="GA16" s="142"/>
      <c r="GB16" s="142"/>
      <c r="GC16" s="142"/>
      <c r="GD16" s="142"/>
      <c r="GE16" s="142"/>
      <c r="GF16" s="142"/>
      <c r="GG16" s="142"/>
      <c r="GH16" s="142"/>
      <c r="GI16" s="142"/>
      <c r="GJ16" s="142"/>
      <c r="GK16" s="142"/>
      <c r="GL16" s="142"/>
      <c r="GM16" s="142"/>
      <c r="GN16" s="142"/>
      <c r="GO16" s="142"/>
      <c r="GP16" s="142"/>
      <c r="GQ16" s="142"/>
      <c r="GR16" s="142"/>
      <c r="GS16" s="142"/>
      <c r="GT16" s="142"/>
      <c r="GU16" s="142"/>
    </row>
    <row r="143" spans="2:205" ht="3.75" customHeight="1" x14ac:dyDescent="0.2">
      <c r="B143" s="499"/>
      <c r="C143" s="142"/>
      <c r="D143" s="142"/>
      <c r="E143" s="142"/>
      <c r="F143" s="142"/>
      <c r="G143" s="142"/>
      <c r="H143" s="142"/>
      <c r="GO143" s="142"/>
      <c r="GP143" s="142"/>
      <c r="GQ143" s="142"/>
      <c r="GR143" s="142"/>
      <c r="GS143" s="142"/>
      <c r="GT143" s="142"/>
      <c r="GU143" s="142"/>
      <c r="GV143" s="142"/>
      <c r="GW143" s="143"/>
    </row>
    <row r="144" spans="2:205" ht="3.75" customHeight="1" x14ac:dyDescent="0.2">
      <c r="B144" s="499"/>
      <c r="C144" s="142"/>
      <c r="D144" s="142"/>
      <c r="E144" s="142"/>
      <c r="F144" s="142"/>
      <c r="G144" s="142"/>
      <c r="H144" s="142"/>
      <c r="GO144" s="142"/>
      <c r="GP144" s="142"/>
      <c r="GQ144" s="142"/>
      <c r="GR144" s="142"/>
      <c r="GS144" s="142"/>
      <c r="GT144" s="142"/>
      <c r="GU144" s="142"/>
      <c r="GV144" s="142"/>
      <c r="GW144" s="143"/>
    </row>
    <row r="145" spans="2:205" ht="3.75" customHeight="1" thickBot="1" x14ac:dyDescent="0.25">
      <c r="B145" s="489"/>
      <c r="C145" s="490"/>
      <c r="D145" s="490"/>
      <c r="E145" s="490"/>
      <c r="F145" s="490"/>
      <c r="G145" s="490"/>
      <c r="H145" s="490"/>
      <c r="GO145" s="490"/>
      <c r="GP145" s="490"/>
      <c r="GQ145" s="490"/>
      <c r="GR145" s="490"/>
      <c r="GS145" s="490"/>
      <c r="GT145" s="490"/>
      <c r="GU145" s="490"/>
      <c r="GV145" s="490"/>
      <c r="GW145" s="500"/>
    </row>
  </sheetData>
  <mergeCells count="2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11:GW11"/>
    <mergeCell ref="FL11:FQ11"/>
    <mergeCell ref="FR11:FV11"/>
    <mergeCell ref="FW11:GB11"/>
    <mergeCell ref="GC11:GG11"/>
    <mergeCell ref="EP9:EU9"/>
    <mergeCell ref="EV9:EZ9"/>
    <mergeCell ref="FA9:FF9"/>
    <mergeCell ref="FG9:FK9"/>
    <mergeCell ref="GC10:GG10"/>
    <mergeCell ref="GH11:GM11"/>
    <mergeCell ref="GN11:GR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s>
  <pageMargins left="0.7" right="0.7" top="0.78740157499999996" bottom="0.78740157499999996" header="0.3" footer="0.3"/>
  <pageSetup paperSize="9" scale="99"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14"/>
  <sheetViews>
    <sheetView workbookViewId="0">
      <selection sqref="A1:K1"/>
    </sheetView>
  </sheetViews>
  <sheetFormatPr defaultRowHeight="14.1" customHeight="1" x14ac:dyDescent="0.2"/>
  <cols>
    <col min="1" max="1" width="9.140625" style="10"/>
    <col min="2" max="2" width="9.140625" style="191"/>
    <col min="3" max="3" width="18.7109375" style="192" customWidth="1"/>
    <col min="4" max="4" width="10.42578125" style="192" customWidth="1"/>
    <col min="5" max="5" width="1" style="6" customWidth="1"/>
    <col min="6" max="6" width="8.42578125" style="6" hidden="1" customWidth="1"/>
    <col min="7" max="8" width="9.140625" style="6"/>
    <col min="9" max="9" width="10.140625" style="6" bestFit="1" customWidth="1"/>
    <col min="10" max="11" width="18.7109375" style="6" customWidth="1"/>
    <col min="12" max="12" width="0.28515625" style="17" customWidth="1"/>
    <col min="13" max="13" width="23.7109375" style="17" hidden="1" customWidth="1"/>
    <col min="14" max="16384" width="9.140625" style="6"/>
  </cols>
  <sheetData>
    <row r="1" spans="1:14" ht="14.1" customHeight="1" x14ac:dyDescent="0.2">
      <c r="A1" s="777" t="s">
        <v>2249</v>
      </c>
      <c r="B1" s="777"/>
      <c r="C1" s="777"/>
      <c r="D1" s="777"/>
      <c r="E1" s="777"/>
      <c r="F1" s="777"/>
      <c r="G1" s="777"/>
      <c r="H1" s="777"/>
      <c r="I1" s="777"/>
      <c r="J1" s="777"/>
      <c r="K1" s="777"/>
    </row>
    <row r="2" spans="1:14" ht="14.1" customHeight="1" x14ac:dyDescent="0.25">
      <c r="A2" s="453"/>
      <c r="B2" s="453"/>
      <c r="C2" s="453"/>
      <c r="D2" s="453"/>
      <c r="E2" s="453"/>
      <c r="F2" s="453"/>
      <c r="G2" s="453"/>
      <c r="H2" s="453"/>
      <c r="I2" s="453"/>
      <c r="J2" s="256">
        <v>2015</v>
      </c>
      <c r="K2" s="256">
        <v>2014</v>
      </c>
    </row>
    <row r="3" spans="1:14" ht="14.1" customHeight="1" x14ac:dyDescent="0.25">
      <c r="C3" s="256">
        <v>2015</v>
      </c>
      <c r="D3" s="256">
        <v>2014</v>
      </c>
      <c r="H3" s="243" t="s">
        <v>423</v>
      </c>
      <c r="I3" s="258" t="s">
        <v>2272</v>
      </c>
      <c r="J3" s="195">
        <f>SUM('HL KNIHA VYPOC'!G159)</f>
        <v>4083.670000000001</v>
      </c>
      <c r="K3" s="195">
        <f>SUM('HL KNIHA VYPOC'!K159)</f>
        <v>4083.67</v>
      </c>
    </row>
    <row r="4" spans="1:14" ht="14.1" customHeight="1" x14ac:dyDescent="0.2">
      <c r="A4" s="243" t="s">
        <v>819</v>
      </c>
      <c r="B4" s="258" t="s">
        <v>2272</v>
      </c>
      <c r="C4" s="195">
        <f>SUM('HL KNIHA VYPOC'!G32)</f>
        <v>0</v>
      </c>
      <c r="D4" s="195">
        <f>SUM('HL KNIHA VYPOC'!K32)</f>
        <v>0</v>
      </c>
      <c r="H4" s="196"/>
      <c r="I4" s="264">
        <v>15</v>
      </c>
      <c r="J4" s="463"/>
      <c r="K4" s="464"/>
    </row>
    <row r="5" spans="1:14" ht="14.1" customHeight="1" x14ac:dyDescent="0.2">
      <c r="A5" s="198"/>
      <c r="B5" s="259">
        <v>5</v>
      </c>
      <c r="C5" s="200">
        <f>SUM(C4-C6-C7)</f>
        <v>0</v>
      </c>
      <c r="D5" s="201">
        <f>SUM(D4-D6-D7)</f>
        <v>0</v>
      </c>
      <c r="H5" s="202"/>
      <c r="I5" s="265">
        <v>19</v>
      </c>
      <c r="J5" s="204">
        <f>SUM(J3-J4)</f>
        <v>4083.670000000001</v>
      </c>
      <c r="K5" s="205">
        <f>SUM(K3-K4)</f>
        <v>4083.67</v>
      </c>
    </row>
    <row r="6" spans="1:14" ht="14.1" customHeight="1" x14ac:dyDescent="0.2">
      <c r="A6" s="210"/>
      <c r="B6" s="251">
        <v>6</v>
      </c>
      <c r="C6" s="465"/>
      <c r="D6" s="466"/>
      <c r="H6" s="208"/>
      <c r="I6" s="209"/>
      <c r="J6" s="192"/>
      <c r="K6" s="192"/>
    </row>
    <row r="7" spans="1:14" ht="14.1" customHeight="1" x14ac:dyDescent="0.2">
      <c r="A7" s="206"/>
      <c r="B7" s="247">
        <v>7</v>
      </c>
      <c r="C7" s="467"/>
      <c r="D7" s="468"/>
      <c r="H7" s="243" t="s">
        <v>432</v>
      </c>
      <c r="I7" s="258" t="s">
        <v>2272</v>
      </c>
      <c r="J7" s="195">
        <f>SUM('HL KNIHA VYPOC'!G173)</f>
        <v>0</v>
      </c>
      <c r="K7" s="195">
        <f>SUM('HL KNIHA VYPOC'!K173)</f>
        <v>0</v>
      </c>
    </row>
    <row r="8" spans="1:14" ht="14.1" customHeight="1" x14ac:dyDescent="0.2">
      <c r="A8" s="208"/>
      <c r="B8" s="209"/>
      <c r="H8" s="196"/>
      <c r="I8" s="245">
        <v>15</v>
      </c>
      <c r="J8" s="463"/>
      <c r="K8" s="464"/>
    </row>
    <row r="9" spans="1:14" ht="14.1" customHeight="1" x14ac:dyDescent="0.2">
      <c r="A9" s="243" t="s">
        <v>822</v>
      </c>
      <c r="B9" s="258" t="s">
        <v>2272</v>
      </c>
      <c r="C9" s="195">
        <f>SUM('HL KNIHA VYPOC'!G38)</f>
        <v>0</v>
      </c>
      <c r="D9" s="195">
        <f>SUM('HL KNIHA VYPOC'!K38)</f>
        <v>0</v>
      </c>
      <c r="H9" s="202"/>
      <c r="I9" s="266">
        <v>19</v>
      </c>
      <c r="J9" s="204">
        <f>SUM(J7-J8)</f>
        <v>0</v>
      </c>
      <c r="K9" s="205">
        <f>SUM(K7-K8)</f>
        <v>0</v>
      </c>
    </row>
    <row r="10" spans="1:14" ht="14.1" customHeight="1" x14ac:dyDescent="0.2">
      <c r="A10" s="198"/>
      <c r="B10" s="259">
        <v>5</v>
      </c>
      <c r="C10" s="200">
        <f>SUM(C9-C11-C12)</f>
        <v>0</v>
      </c>
      <c r="D10" s="201">
        <f>SUM(D9-D11-D12)</f>
        <v>0</v>
      </c>
      <c r="H10" s="208"/>
      <c r="I10" s="209"/>
      <c r="J10" s="192"/>
      <c r="K10" s="192"/>
    </row>
    <row r="11" spans="1:14" ht="14.1" customHeight="1" x14ac:dyDescent="0.2">
      <c r="A11" s="210"/>
      <c r="B11" s="251">
        <v>6</v>
      </c>
      <c r="C11" s="465"/>
      <c r="D11" s="466"/>
      <c r="H11" s="243" t="s">
        <v>434</v>
      </c>
      <c r="I11" s="258" t="s">
        <v>2272</v>
      </c>
      <c r="J11" s="195">
        <f>SUM('HL KNIHA VYPOC'!G175)</f>
        <v>0</v>
      </c>
      <c r="K11" s="195">
        <f>SUM('HL KNIHA VYPOC'!K175)</f>
        <v>0</v>
      </c>
    </row>
    <row r="12" spans="1:14" ht="14.1" customHeight="1" x14ac:dyDescent="0.2">
      <c r="A12" s="206"/>
      <c r="B12" s="247">
        <v>7</v>
      </c>
      <c r="C12" s="467"/>
      <c r="D12" s="468"/>
      <c r="H12" s="196"/>
      <c r="I12" s="245">
        <v>15</v>
      </c>
      <c r="J12" s="463"/>
      <c r="K12" s="464"/>
    </row>
    <row r="13" spans="1:14" ht="14.1" customHeight="1" x14ac:dyDescent="0.2">
      <c r="A13" s="208"/>
      <c r="B13" s="209"/>
      <c r="H13" s="202"/>
      <c r="I13" s="266">
        <v>19</v>
      </c>
      <c r="J13" s="204">
        <f>SUM(J11-J12)</f>
        <v>0</v>
      </c>
      <c r="K13" s="205">
        <f>SUM(K11-K12)</f>
        <v>0</v>
      </c>
    </row>
    <row r="14" spans="1:14" ht="14.1" customHeight="1" x14ac:dyDescent="0.2">
      <c r="A14" s="243" t="s">
        <v>820</v>
      </c>
      <c r="B14" s="258" t="s">
        <v>2272</v>
      </c>
      <c r="C14" s="195">
        <f>SUM('HL KNIHA VYPOC'!G33)</f>
        <v>0</v>
      </c>
      <c r="D14" s="195">
        <f>SUM('HL KNIHA VYPOC'!K46)</f>
        <v>-2177.52</v>
      </c>
      <c r="H14" s="208"/>
      <c r="I14" s="209"/>
      <c r="J14" s="192"/>
      <c r="K14" s="192"/>
    </row>
    <row r="15" spans="1:14" ht="14.1" customHeight="1" x14ac:dyDescent="0.2">
      <c r="A15" s="198"/>
      <c r="B15" s="259">
        <v>10</v>
      </c>
      <c r="C15" s="200">
        <f>SUM(C14-C16)</f>
        <v>0</v>
      </c>
      <c r="D15" s="201">
        <f>SUM(D14-D16)</f>
        <v>-2177.52</v>
      </c>
      <c r="H15" s="243" t="s">
        <v>436</v>
      </c>
      <c r="I15" s="258" t="s">
        <v>2272</v>
      </c>
      <c r="J15" s="195">
        <f>SUM('HL KNIHA VYPOC'!G186)</f>
        <v>0</v>
      </c>
      <c r="K15" s="195">
        <f>SUM('HL KNIHA VYPOC'!K186)</f>
        <v>0</v>
      </c>
    </row>
    <row r="16" spans="1:14" ht="14.1" customHeight="1" x14ac:dyDescent="0.2">
      <c r="A16" s="206"/>
      <c r="B16" s="247">
        <v>11</v>
      </c>
      <c r="C16" s="467"/>
      <c r="D16" s="468"/>
      <c r="H16" s="196"/>
      <c r="I16" s="245">
        <v>15</v>
      </c>
      <c r="J16" s="463"/>
      <c r="K16" s="464"/>
    </row>
    <row r="17" spans="1:11" ht="14.1" customHeight="1" x14ac:dyDescent="0.2">
      <c r="A17" s="208"/>
      <c r="B17" s="209"/>
      <c r="H17" s="202"/>
      <c r="I17" s="266">
        <v>19</v>
      </c>
      <c r="J17" s="204">
        <f>SUM(J15-J16)</f>
        <v>0</v>
      </c>
      <c r="K17" s="205">
        <f>SUM(K15-K16)</f>
        <v>0</v>
      </c>
    </row>
    <row r="18" spans="1:11" ht="14.1" customHeight="1" x14ac:dyDescent="0.2">
      <c r="A18" s="243" t="s">
        <v>823</v>
      </c>
      <c r="B18" s="258" t="s">
        <v>2272</v>
      </c>
      <c r="C18" s="195">
        <f>SUM('HL KNIHA VYPOC'!G39)</f>
        <v>0</v>
      </c>
      <c r="D18" s="195">
        <f>SUM('HL KNIHA VYPOC'!K39)</f>
        <v>0</v>
      </c>
      <c r="H18" s="208"/>
      <c r="I18" s="209"/>
      <c r="J18" s="192"/>
      <c r="K18" s="192"/>
    </row>
    <row r="19" spans="1:11" ht="14.1" customHeight="1" x14ac:dyDescent="0.2">
      <c r="A19" s="198"/>
      <c r="B19" s="259">
        <v>10</v>
      </c>
      <c r="C19" s="200">
        <f>SUM(C18-C20)</f>
        <v>0</v>
      </c>
      <c r="D19" s="201">
        <f>SUM(D18-D20)</f>
        <v>0</v>
      </c>
      <c r="H19" s="243" t="s">
        <v>439</v>
      </c>
      <c r="I19" s="258" t="s">
        <v>2272</v>
      </c>
      <c r="J19" s="195">
        <f>SUM('HL KNIHA VYPOC'!G189)</f>
        <v>0</v>
      </c>
      <c r="K19" s="195">
        <f>SUM('HL KNIHA VYPOC'!K189)</f>
        <v>0</v>
      </c>
    </row>
    <row r="20" spans="1:11" ht="14.1" customHeight="1" x14ac:dyDescent="0.2">
      <c r="A20" s="206"/>
      <c r="B20" s="247">
        <v>11</v>
      </c>
      <c r="C20" s="467"/>
      <c r="D20" s="468"/>
      <c r="H20" s="196"/>
      <c r="I20" s="245">
        <v>15</v>
      </c>
      <c r="J20" s="463"/>
      <c r="K20" s="464"/>
    </row>
    <row r="21" spans="1:11" ht="14.1" customHeight="1" x14ac:dyDescent="0.2">
      <c r="A21" s="208"/>
      <c r="B21" s="209"/>
      <c r="H21" s="202"/>
      <c r="I21" s="266">
        <v>19</v>
      </c>
      <c r="J21" s="204">
        <f>SUM(J19-J20)</f>
        <v>0</v>
      </c>
      <c r="K21" s="205">
        <f>SUM(K19-K20)</f>
        <v>0</v>
      </c>
    </row>
    <row r="22" spans="1:11" ht="14.1" customHeight="1" x14ac:dyDescent="0.2">
      <c r="A22" s="243" t="s">
        <v>829</v>
      </c>
      <c r="B22" s="258" t="s">
        <v>2272</v>
      </c>
      <c r="C22" s="195">
        <f>SUM('HL KNIHA VYPOC'!G45)</f>
        <v>3029457.4699999997</v>
      </c>
      <c r="D22" s="195">
        <f>SUM('HL KNIHA VYPOC'!K45)</f>
        <v>1020586.96</v>
      </c>
      <c r="H22" s="208"/>
      <c r="I22" s="209"/>
      <c r="J22" s="192"/>
      <c r="K22" s="192"/>
    </row>
    <row r="23" spans="1:11" ht="14.1" customHeight="1" x14ac:dyDescent="0.2">
      <c r="A23" s="198"/>
      <c r="B23" s="259">
        <v>11</v>
      </c>
      <c r="C23" s="200">
        <f>SUM(C22-C24)</f>
        <v>3029457.4699999997</v>
      </c>
      <c r="D23" s="201">
        <f>SUM(D22-D24)</f>
        <v>1020586.96</v>
      </c>
      <c r="H23" s="243" t="s">
        <v>440</v>
      </c>
      <c r="I23" s="258" t="s">
        <v>2272</v>
      </c>
      <c r="J23" s="195">
        <f>SUM('HL KNIHA VYPOC'!G190)</f>
        <v>0</v>
      </c>
      <c r="K23" s="195">
        <f>SUM('HL KNIHA VYPOC'!K190)</f>
        <v>0</v>
      </c>
    </row>
    <row r="24" spans="1:11" ht="14.1" customHeight="1" x14ac:dyDescent="0.2">
      <c r="A24" s="206"/>
      <c r="B24" s="247">
        <v>12</v>
      </c>
      <c r="C24" s="467"/>
      <c r="D24" s="468"/>
      <c r="H24" s="196"/>
      <c r="I24" s="245">
        <v>15</v>
      </c>
      <c r="J24" s="463"/>
      <c r="K24" s="464"/>
    </row>
    <row r="25" spans="1:11" ht="14.1" customHeight="1" x14ac:dyDescent="0.2">
      <c r="A25" s="208"/>
      <c r="B25" s="209"/>
      <c r="H25" s="202"/>
      <c r="I25" s="266">
        <v>19</v>
      </c>
      <c r="J25" s="204">
        <f>SUM(J23-J24)</f>
        <v>0</v>
      </c>
      <c r="K25" s="205">
        <f>SUM(K23-K24)</f>
        <v>0</v>
      </c>
    </row>
    <row r="26" spans="1:11" ht="14.1" customHeight="1" x14ac:dyDescent="0.2">
      <c r="A26" s="243" t="s">
        <v>830</v>
      </c>
      <c r="B26" s="258" t="s">
        <v>2272</v>
      </c>
      <c r="C26" s="195">
        <f>SUM('HL KNIHA VYPOC'!G46)</f>
        <v>-2177.52</v>
      </c>
      <c r="D26" s="195">
        <f>SUM('HL KNIHA VYPOC'!K46)</f>
        <v>-2177.52</v>
      </c>
      <c r="H26" s="208"/>
      <c r="I26" s="209"/>
      <c r="J26" s="192"/>
      <c r="K26" s="192"/>
    </row>
    <row r="27" spans="1:11" ht="14.1" customHeight="1" x14ac:dyDescent="0.2">
      <c r="A27" s="196"/>
      <c r="B27" s="245">
        <v>11</v>
      </c>
      <c r="C27" s="200">
        <f>SUM(C26-C28)</f>
        <v>-2177.52</v>
      </c>
      <c r="D27" s="201">
        <f>SUM(D26-D28)</f>
        <v>-2177.52</v>
      </c>
      <c r="H27" s="243" t="s">
        <v>443</v>
      </c>
      <c r="I27" s="258" t="s">
        <v>2272</v>
      </c>
      <c r="J27" s="195">
        <f>SUM('HL KNIHA VYPOC'!G193)</f>
        <v>613008.65999999992</v>
      </c>
      <c r="K27" s="195">
        <f>SUM('HL KNIHA VYPOC'!K193)</f>
        <v>598730.46</v>
      </c>
    </row>
    <row r="28" spans="1:11" ht="14.1" customHeight="1" x14ac:dyDescent="0.2">
      <c r="A28" s="202"/>
      <c r="B28" s="266">
        <v>12</v>
      </c>
      <c r="C28" s="467"/>
      <c r="D28" s="468"/>
      <c r="H28" s="196"/>
      <c r="I28" s="245">
        <v>15</v>
      </c>
      <c r="J28" s="463"/>
      <c r="K28" s="464"/>
    </row>
    <row r="29" spans="1:11" ht="14.1" customHeight="1" x14ac:dyDescent="0.2">
      <c r="A29" s="208"/>
      <c r="B29" s="209"/>
      <c r="H29" s="202"/>
      <c r="I29" s="266">
        <v>19</v>
      </c>
      <c r="J29" s="204">
        <f>SUM(J27-J28)</f>
        <v>613008.65999999992</v>
      </c>
      <c r="K29" s="205">
        <f>SUM(K27-K28)</f>
        <v>598730.46</v>
      </c>
    </row>
    <row r="30" spans="1:11" ht="14.1" customHeight="1" x14ac:dyDescent="0.2">
      <c r="A30" s="243" t="s">
        <v>831</v>
      </c>
      <c r="B30" s="258" t="s">
        <v>2272</v>
      </c>
      <c r="C30" s="195">
        <f>SUM('HL KNIHA VYPOC'!G47)</f>
        <v>0</v>
      </c>
      <c r="D30" s="195">
        <f>SUM('HL KNIHA VYPOC'!K47)</f>
        <v>0</v>
      </c>
      <c r="H30" s="208"/>
      <c r="I30" s="209"/>
      <c r="J30" s="192"/>
      <c r="K30" s="192"/>
    </row>
    <row r="31" spans="1:11" ht="14.1" customHeight="1" x14ac:dyDescent="0.2">
      <c r="A31" s="196"/>
      <c r="B31" s="245">
        <v>11</v>
      </c>
      <c r="C31" s="200">
        <f>SUM(C30-C32)</f>
        <v>0</v>
      </c>
      <c r="D31" s="201">
        <f>SUM(D30-D32)</f>
        <v>0</v>
      </c>
      <c r="H31" s="243" t="s">
        <v>444</v>
      </c>
      <c r="I31" s="258" t="s">
        <v>2272</v>
      </c>
      <c r="J31" s="195">
        <f>SUM('HL KNIHA VYPOC'!G197)</f>
        <v>10835.22</v>
      </c>
      <c r="K31" s="195">
        <f>SUM('HL KNIHA VYPOC'!K197)</f>
        <v>3538.2200000000003</v>
      </c>
    </row>
    <row r="32" spans="1:11" ht="14.1" customHeight="1" x14ac:dyDescent="0.2">
      <c r="A32" s="206"/>
      <c r="B32" s="247">
        <v>12</v>
      </c>
      <c r="C32" s="467"/>
      <c r="D32" s="468"/>
      <c r="H32" s="196"/>
      <c r="I32" s="245">
        <v>15</v>
      </c>
      <c r="J32" s="463"/>
      <c r="K32" s="464"/>
    </row>
    <row r="33" spans="1:11" ht="14.1" customHeight="1" x14ac:dyDescent="0.2">
      <c r="A33" s="217"/>
      <c r="B33" s="211"/>
      <c r="C33" s="212"/>
      <c r="D33" s="212"/>
      <c r="H33" s="202"/>
      <c r="I33" s="266">
        <v>19</v>
      </c>
      <c r="J33" s="204">
        <f>SUM(J31-J32)</f>
        <v>10835.22</v>
      </c>
      <c r="K33" s="205">
        <f>SUM(K31-K32)</f>
        <v>3538.2200000000003</v>
      </c>
    </row>
    <row r="34" spans="1:11" ht="14.1" customHeight="1" x14ac:dyDescent="0.2">
      <c r="A34" s="243" t="s">
        <v>848</v>
      </c>
      <c r="B34" s="258" t="s">
        <v>2272</v>
      </c>
      <c r="C34" s="195">
        <f>SUM('HL KNIHA VYPOC'!G72)</f>
        <v>0</v>
      </c>
      <c r="D34" s="195">
        <f>SUM('HL KNIHA VYPOC'!K72)</f>
        <v>0</v>
      </c>
      <c r="H34" s="208"/>
      <c r="I34" s="209"/>
      <c r="J34" s="192"/>
      <c r="K34" s="192"/>
    </row>
    <row r="35" spans="1:11" ht="14.1" customHeight="1" x14ac:dyDescent="0.2">
      <c r="A35" s="196"/>
      <c r="B35" s="245">
        <v>5</v>
      </c>
      <c r="C35" s="463"/>
      <c r="D35" s="464"/>
      <c r="H35" s="243" t="s">
        <v>445</v>
      </c>
      <c r="I35" s="258" t="s">
        <v>2272</v>
      </c>
      <c r="J35" s="195">
        <f>SUM('HL KNIHA VYPOC'!G198)</f>
        <v>0</v>
      </c>
      <c r="K35" s="195">
        <f>SUM('HL KNIHA VYPOC'!K198)</f>
        <v>0</v>
      </c>
    </row>
    <row r="36" spans="1:11" ht="14.1" customHeight="1" x14ac:dyDescent="0.2">
      <c r="A36" s="210"/>
      <c r="B36" s="251">
        <v>6</v>
      </c>
      <c r="C36" s="215">
        <f>SUM(C34-C35-C37)</f>
        <v>0</v>
      </c>
      <c r="D36" s="216">
        <f>SUM(D34-D35-D37)</f>
        <v>0</v>
      </c>
      <c r="H36" s="196"/>
      <c r="I36" s="245">
        <v>15</v>
      </c>
      <c r="J36" s="463"/>
      <c r="K36" s="464"/>
    </row>
    <row r="37" spans="1:11" ht="14.1" customHeight="1" x14ac:dyDescent="0.2">
      <c r="A37" s="206"/>
      <c r="B37" s="247">
        <v>7</v>
      </c>
      <c r="C37" s="467"/>
      <c r="D37" s="468"/>
      <c r="H37" s="202"/>
      <c r="I37" s="266">
        <v>19</v>
      </c>
      <c r="J37" s="204">
        <f>SUM(J35-J36)</f>
        <v>0</v>
      </c>
      <c r="K37" s="205">
        <f>SUM(K35-K36)</f>
        <v>0</v>
      </c>
    </row>
    <row r="38" spans="1:11" ht="14.1" customHeight="1" x14ac:dyDescent="0.2">
      <c r="A38" s="208"/>
      <c r="B38" s="209"/>
      <c r="H38" s="208"/>
      <c r="I38" s="209"/>
      <c r="J38" s="192"/>
      <c r="K38" s="192"/>
    </row>
    <row r="39" spans="1:11" ht="14.1" customHeight="1" x14ac:dyDescent="0.2">
      <c r="A39" s="243" t="s">
        <v>850</v>
      </c>
      <c r="B39" s="258" t="s">
        <v>2272</v>
      </c>
      <c r="C39" s="195">
        <f>SUM('HL KNIHA VYPOC'!G74)</f>
        <v>0</v>
      </c>
      <c r="D39" s="195">
        <f>SUM('HL KNIHA VYPOC'!K74)</f>
        <v>0</v>
      </c>
      <c r="H39" s="243" t="s">
        <v>448</v>
      </c>
      <c r="I39" s="258" t="s">
        <v>2272</v>
      </c>
      <c r="J39" s="195">
        <f>SUM('HL KNIHA VYPOC'!G201)</f>
        <v>25935.86</v>
      </c>
      <c r="K39" s="195">
        <f>SUM('HL KNIHA VYPOC'!K201)</f>
        <v>39369.479999999996</v>
      </c>
    </row>
    <row r="40" spans="1:11" ht="14.1" customHeight="1" x14ac:dyDescent="0.2">
      <c r="A40" s="198"/>
      <c r="B40" s="259">
        <v>5</v>
      </c>
      <c r="C40" s="200">
        <f>SUM(C39-C41-C42)</f>
        <v>0</v>
      </c>
      <c r="D40" s="201">
        <f>SUM(D39-D41-D42)</f>
        <v>0</v>
      </c>
      <c r="H40" s="196"/>
      <c r="I40" s="245">
        <v>15</v>
      </c>
      <c r="J40" s="463"/>
      <c r="K40" s="464"/>
    </row>
    <row r="41" spans="1:11" ht="14.1" customHeight="1" x14ac:dyDescent="0.2">
      <c r="A41" s="210"/>
      <c r="B41" s="251">
        <v>6</v>
      </c>
      <c r="C41" s="465"/>
      <c r="D41" s="466"/>
      <c r="H41" s="202"/>
      <c r="I41" s="266">
        <v>19</v>
      </c>
      <c r="J41" s="219">
        <f>SUM(J39-J40)</f>
        <v>25935.86</v>
      </c>
      <c r="K41" s="220">
        <f>SUM(K39-K40)</f>
        <v>39369.479999999996</v>
      </c>
    </row>
    <row r="42" spans="1:11" ht="14.1" customHeight="1" x14ac:dyDescent="0.2">
      <c r="A42" s="206"/>
      <c r="B42" s="247">
        <v>7</v>
      </c>
      <c r="C42" s="467"/>
      <c r="D42" s="468"/>
      <c r="H42" s="208"/>
      <c r="I42" s="209"/>
      <c r="J42" s="192"/>
      <c r="K42" s="192"/>
    </row>
    <row r="43" spans="1:11" ht="14.1" customHeight="1" x14ac:dyDescent="0.2">
      <c r="A43" s="267"/>
      <c r="B43" s="275"/>
      <c r="C43" s="218"/>
      <c r="D43" s="218"/>
      <c r="H43" s="243" t="s">
        <v>449</v>
      </c>
      <c r="I43" s="258" t="s">
        <v>2272</v>
      </c>
      <c r="J43" s="195">
        <f>SUM('HL KNIHA VYPOC'!G208)</f>
        <v>-1217209.98</v>
      </c>
      <c r="K43" s="195">
        <f>SUM('HL KNIHA VYPOC'!K208)</f>
        <v>-966945.92999999993</v>
      </c>
    </row>
    <row r="44" spans="1:11" ht="14.1" customHeight="1" x14ac:dyDescent="0.2">
      <c r="A44" s="243" t="s">
        <v>851</v>
      </c>
      <c r="B44" s="258" t="s">
        <v>2272</v>
      </c>
      <c r="C44" s="195">
        <f>SUM('HL KNIHA VYPOC'!G75)</f>
        <v>0</v>
      </c>
      <c r="D44" s="195">
        <f>SUM('HL KNIHA VYPOC'!K75)</f>
        <v>0</v>
      </c>
      <c r="H44" s="196"/>
      <c r="I44" s="245">
        <v>14</v>
      </c>
      <c r="J44" s="469"/>
      <c r="K44" s="470"/>
    </row>
    <row r="45" spans="1:11" ht="14.1" customHeight="1" x14ac:dyDescent="0.2">
      <c r="A45" s="198"/>
      <c r="B45" s="259">
        <v>3</v>
      </c>
      <c r="C45" s="463"/>
      <c r="D45" s="464"/>
      <c r="H45" s="210"/>
      <c r="I45" s="251">
        <v>15</v>
      </c>
      <c r="J45" s="471"/>
      <c r="K45" s="472"/>
    </row>
    <row r="46" spans="1:11" ht="14.1" customHeight="1" x14ac:dyDescent="0.2">
      <c r="A46" s="210"/>
      <c r="B46" s="251">
        <v>5</v>
      </c>
      <c r="C46" s="215">
        <f>SUM(C44-C45-C47-C48-C49-C50)</f>
        <v>0</v>
      </c>
      <c r="D46" s="216">
        <f>SUM(D44-D45-D47-D48-D49-D50)</f>
        <v>0</v>
      </c>
      <c r="H46" s="210"/>
      <c r="I46" s="251">
        <v>17</v>
      </c>
      <c r="J46" s="215">
        <f>SUM(J43-J44-J45-J47-J48)</f>
        <v>-1217209.98</v>
      </c>
      <c r="K46" s="216">
        <f>SUM(K43-K44-K45-K47-K48)</f>
        <v>-966945.92999999993</v>
      </c>
    </row>
    <row r="47" spans="1:11" ht="14.1" customHeight="1" x14ac:dyDescent="0.2">
      <c r="A47" s="210"/>
      <c r="B47" s="251">
        <v>6</v>
      </c>
      <c r="C47" s="465"/>
      <c r="D47" s="466"/>
      <c r="H47" s="210"/>
      <c r="I47" s="251">
        <v>18</v>
      </c>
      <c r="J47" s="471"/>
      <c r="K47" s="472"/>
    </row>
    <row r="48" spans="1:11" ht="14.1" customHeight="1" x14ac:dyDescent="0.2">
      <c r="A48" s="210"/>
      <c r="B48" s="251">
        <v>7</v>
      </c>
      <c r="C48" s="465"/>
      <c r="D48" s="466"/>
      <c r="H48" s="206"/>
      <c r="I48" s="247">
        <v>19</v>
      </c>
      <c r="J48" s="473"/>
      <c r="K48" s="474"/>
    </row>
    <row r="49" spans="1:13" ht="14.1" customHeight="1" x14ac:dyDescent="0.2">
      <c r="A49" s="210"/>
      <c r="B49" s="251">
        <v>10</v>
      </c>
      <c r="C49" s="465"/>
      <c r="D49" s="466"/>
      <c r="H49" s="267"/>
      <c r="I49" s="268"/>
      <c r="J49" s="218"/>
      <c r="K49" s="218"/>
    </row>
    <row r="50" spans="1:13" ht="14.1" customHeight="1" x14ac:dyDescent="0.2">
      <c r="A50" s="206"/>
      <c r="B50" s="247">
        <v>11</v>
      </c>
      <c r="C50" s="467"/>
      <c r="D50" s="468"/>
      <c r="H50" s="243" t="s">
        <v>415</v>
      </c>
      <c r="I50" s="258" t="s">
        <v>2272</v>
      </c>
      <c r="J50" s="195">
        <f>SUM('HL KNIHA VYPOC'!G142)</f>
        <v>1925096.6499999994</v>
      </c>
      <c r="K50" s="195">
        <f>SUM('HL KNIHA VYPOC'!K142)</f>
        <v>1961068.3999999994</v>
      </c>
    </row>
    <row r="51" spans="1:13" ht="14.1" customHeight="1" x14ac:dyDescent="0.2">
      <c r="A51" s="294"/>
      <c r="B51" s="295"/>
      <c r="C51" s="421"/>
      <c r="D51" s="421"/>
      <c r="H51" s="196"/>
      <c r="I51" s="245">
        <v>15</v>
      </c>
      <c r="J51" s="463"/>
      <c r="K51" s="464"/>
    </row>
    <row r="52" spans="1:13" ht="14.1" customHeight="1" x14ac:dyDescent="0.2">
      <c r="A52" s="243" t="s">
        <v>852</v>
      </c>
      <c r="B52" s="258" t="s">
        <v>2272</v>
      </c>
      <c r="C52" s="195">
        <f>SUM('HL KNIHA VYPOC'!G76)</f>
        <v>0</v>
      </c>
      <c r="D52" s="195">
        <f>SUM('HL KNIHA VYPOC'!K76)</f>
        <v>0</v>
      </c>
      <c r="H52" s="202"/>
      <c r="I52" s="266">
        <v>17</v>
      </c>
      <c r="J52" s="219">
        <f>SUM(J50-J51)</f>
        <v>1925096.6499999994</v>
      </c>
      <c r="K52" s="220">
        <f>SUM(K50-K51)</f>
        <v>1961068.3999999994</v>
      </c>
      <c r="L52" s="274"/>
      <c r="M52" s="274"/>
    </row>
    <row r="53" spans="1:13" ht="14.1" customHeight="1" x14ac:dyDescent="0.2">
      <c r="A53" s="198"/>
      <c r="B53" s="259">
        <v>10</v>
      </c>
      <c r="C53" s="200">
        <f>SUM(C52-C54-C55)</f>
        <v>0</v>
      </c>
      <c r="D53" s="201">
        <f>SUM(D52-D54-D55)</f>
        <v>0</v>
      </c>
      <c r="H53" s="208"/>
      <c r="I53" s="209"/>
      <c r="J53" s="192"/>
      <c r="K53" s="192"/>
    </row>
    <row r="54" spans="1:13" ht="14.1" customHeight="1" x14ac:dyDescent="0.2">
      <c r="A54" s="210"/>
      <c r="B54" s="251">
        <v>11</v>
      </c>
      <c r="C54" s="465"/>
      <c r="D54" s="466"/>
      <c r="H54" s="243" t="s">
        <v>416</v>
      </c>
      <c r="I54" s="258" t="s">
        <v>2272</v>
      </c>
      <c r="J54" s="195">
        <f>SUM('HL KNIHA VYPOC'!G143)</f>
        <v>0</v>
      </c>
      <c r="K54" s="195">
        <f>SUM('HL KNIHA VYPOC'!K143)</f>
        <v>0</v>
      </c>
    </row>
    <row r="55" spans="1:13" ht="14.1" customHeight="1" x14ac:dyDescent="0.2">
      <c r="A55" s="206"/>
      <c r="B55" s="247">
        <v>12</v>
      </c>
      <c r="C55" s="467"/>
      <c r="D55" s="468"/>
      <c r="H55" s="196"/>
      <c r="I55" s="245">
        <v>15</v>
      </c>
      <c r="J55" s="463"/>
      <c r="K55" s="464"/>
    </row>
    <row r="56" spans="1:13" ht="14.1" customHeight="1" x14ac:dyDescent="0.2">
      <c r="A56" s="267"/>
      <c r="B56" s="275"/>
      <c r="C56" s="218"/>
      <c r="D56" s="218"/>
      <c r="H56" s="206"/>
      <c r="I56" s="247">
        <v>17</v>
      </c>
      <c r="J56" s="204">
        <f>SUM(J54-J55)</f>
        <v>0</v>
      </c>
      <c r="K56" s="205">
        <f>SUM(K54-K55)</f>
        <v>0</v>
      </c>
      <c r="L56" s="274"/>
      <c r="M56" s="274"/>
    </row>
    <row r="57" spans="1:13" ht="14.1" customHeight="1" x14ac:dyDescent="0.2">
      <c r="A57" s="267"/>
      <c r="B57" s="275"/>
      <c r="C57" s="218"/>
      <c r="D57" s="218"/>
      <c r="H57" s="267"/>
      <c r="I57" s="268"/>
      <c r="J57" s="218"/>
      <c r="K57" s="218"/>
    </row>
    <row r="58" spans="1:13" ht="14.1" customHeight="1" x14ac:dyDescent="0.2">
      <c r="A58" s="267"/>
      <c r="B58" s="275"/>
      <c r="C58" s="218"/>
      <c r="D58" s="218"/>
      <c r="H58" s="243" t="s">
        <v>417</v>
      </c>
      <c r="I58" s="258" t="s">
        <v>2272</v>
      </c>
      <c r="J58" s="195">
        <f>SUM('HL KNIHA VYPOC'!G144)</f>
        <v>0</v>
      </c>
      <c r="K58" s="195">
        <f>SUM('HL KNIHA VYPOC'!K144)</f>
        <v>0</v>
      </c>
    </row>
    <row r="59" spans="1:13" ht="14.1" customHeight="1" x14ac:dyDescent="0.2">
      <c r="A59" s="267"/>
      <c r="B59" s="275"/>
      <c r="C59" s="218"/>
      <c r="D59" s="218"/>
      <c r="H59" s="196"/>
      <c r="I59" s="245">
        <v>15</v>
      </c>
      <c r="J59" s="463"/>
      <c r="K59" s="464"/>
    </row>
    <row r="60" spans="1:13" ht="14.1" customHeight="1" x14ac:dyDescent="0.2">
      <c r="A60" s="267"/>
      <c r="B60" s="275"/>
      <c r="C60" s="218"/>
      <c r="D60" s="218"/>
      <c r="H60" s="206"/>
      <c r="I60" s="247">
        <v>17</v>
      </c>
      <c r="J60" s="204">
        <f>SUM(J58-J59)</f>
        <v>0</v>
      </c>
      <c r="K60" s="205">
        <f>SUM(K58-K59)</f>
        <v>0</v>
      </c>
    </row>
    <row r="61" spans="1:13" ht="14.1" customHeight="1" x14ac:dyDescent="0.2">
      <c r="A61" s="267"/>
      <c r="B61" s="275"/>
      <c r="C61" s="218"/>
      <c r="D61" s="218"/>
      <c r="H61" s="208"/>
      <c r="I61" s="209"/>
      <c r="J61" s="192"/>
      <c r="K61" s="192"/>
    </row>
    <row r="62" spans="1:13" ht="14.1" customHeight="1" x14ac:dyDescent="0.2">
      <c r="A62" s="267"/>
      <c r="B62" s="275"/>
      <c r="C62" s="218"/>
      <c r="D62" s="218"/>
      <c r="H62" s="243" t="s">
        <v>418</v>
      </c>
      <c r="I62" s="258" t="s">
        <v>2272</v>
      </c>
      <c r="J62" s="195">
        <f>SUM('HL KNIHA VYPOC'!G145)</f>
        <v>69549.679999999935</v>
      </c>
      <c r="K62" s="195">
        <f>SUM('HL KNIHA VYPOC'!K145)</f>
        <v>107905</v>
      </c>
    </row>
    <row r="63" spans="1:13" ht="14.1" customHeight="1" x14ac:dyDescent="0.2">
      <c r="H63" s="196"/>
      <c r="I63" s="245">
        <v>14</v>
      </c>
      <c r="J63" s="463"/>
      <c r="K63" s="464"/>
    </row>
    <row r="64" spans="1:13" ht="14.1" customHeight="1" x14ac:dyDescent="0.2">
      <c r="H64" s="210"/>
      <c r="I64" s="251">
        <v>15</v>
      </c>
      <c r="J64" s="465"/>
      <c r="K64" s="466"/>
    </row>
    <row r="65" spans="1:13" ht="14.1" customHeight="1" x14ac:dyDescent="0.2">
      <c r="H65" s="210"/>
      <c r="I65" s="251">
        <v>17</v>
      </c>
      <c r="J65" s="215">
        <f>SUM(J62-J63-J64-J66)</f>
        <v>69549.679999999935</v>
      </c>
      <c r="K65" s="216">
        <f>SUM(K62-K63-K64-K66)</f>
        <v>107905</v>
      </c>
      <c r="L65" s="274"/>
      <c r="M65" s="274"/>
    </row>
    <row r="66" spans="1:13" ht="14.1" customHeight="1" x14ac:dyDescent="0.2">
      <c r="H66" s="206"/>
      <c r="I66" s="247">
        <v>23</v>
      </c>
      <c r="J66" s="467"/>
      <c r="K66" s="468"/>
    </row>
    <row r="67" spans="1:13" ht="14.1" customHeight="1" x14ac:dyDescent="0.2">
      <c r="H67" s="208"/>
      <c r="I67" s="209"/>
      <c r="J67" s="192"/>
      <c r="K67" s="192"/>
    </row>
    <row r="68" spans="1:13" ht="14.1" customHeight="1" x14ac:dyDescent="0.2">
      <c r="H68" s="243" t="s">
        <v>419</v>
      </c>
      <c r="I68" s="258" t="s">
        <v>2272</v>
      </c>
      <c r="J68" s="195">
        <f>SUM('HL KNIHA VYPOC'!G146)</f>
        <v>227.38999999998487</v>
      </c>
      <c r="K68" s="195">
        <f>SUM('HL KNIHA VYPOC'!K146)</f>
        <v>0</v>
      </c>
    </row>
    <row r="69" spans="1:13" ht="14.1" customHeight="1" x14ac:dyDescent="0.2">
      <c r="H69" s="196"/>
      <c r="I69" s="245">
        <v>15</v>
      </c>
      <c r="J69" s="463"/>
      <c r="K69" s="464"/>
    </row>
    <row r="70" spans="1:13" ht="14.1" customHeight="1" x14ac:dyDescent="0.2">
      <c r="H70" s="206"/>
      <c r="I70" s="247">
        <v>17</v>
      </c>
      <c r="J70" s="204">
        <f>SUM(J68-J69)</f>
        <v>227.38999999998487</v>
      </c>
      <c r="K70" s="205">
        <f>SUM(K68-K69)</f>
        <v>0</v>
      </c>
      <c r="L70" s="274"/>
      <c r="M70" s="274"/>
    </row>
    <row r="71" spans="1:13" ht="14.1" customHeight="1" x14ac:dyDescent="0.2">
      <c r="H71" s="267"/>
      <c r="I71" s="268"/>
      <c r="J71" s="218"/>
      <c r="K71" s="218"/>
    </row>
    <row r="72" spans="1:13" ht="21.75" customHeight="1" x14ac:dyDescent="0.25">
      <c r="A72" s="1527" t="s">
        <v>2250</v>
      </c>
      <c r="B72" s="1527"/>
      <c r="C72" s="1527"/>
      <c r="D72" s="1527"/>
      <c r="E72" s="1527"/>
      <c r="F72" s="1527"/>
      <c r="G72" s="1527"/>
      <c r="H72" s="1527"/>
      <c r="I72" s="1527"/>
      <c r="J72" s="1527"/>
      <c r="K72" s="1527"/>
    </row>
    <row r="73" spans="1:13" ht="14.1" customHeight="1" x14ac:dyDescent="0.2">
      <c r="H73" s="267"/>
      <c r="I73" s="268"/>
      <c r="J73" s="218"/>
      <c r="K73" s="218"/>
    </row>
    <row r="74" spans="1:13" ht="14.1" customHeight="1" x14ac:dyDescent="0.2">
      <c r="A74" s="6"/>
      <c r="B74" s="453"/>
      <c r="C74" s="453"/>
      <c r="D74" s="453"/>
      <c r="H74" s="267"/>
      <c r="I74" s="268"/>
      <c r="J74" s="218"/>
      <c r="K74" s="218"/>
    </row>
    <row r="75" spans="1:13" ht="14.1" customHeight="1" x14ac:dyDescent="0.25">
      <c r="A75" s="453"/>
      <c r="B75" s="453"/>
      <c r="C75" s="256">
        <v>2015</v>
      </c>
      <c r="D75" s="256">
        <v>2014</v>
      </c>
      <c r="H75" s="453"/>
      <c r="I75" s="453"/>
      <c r="J75" s="256">
        <v>2015</v>
      </c>
      <c r="K75" s="256">
        <v>2014</v>
      </c>
    </row>
    <row r="76" spans="1:13" ht="14.1" customHeight="1" x14ac:dyDescent="0.2">
      <c r="A76" s="260" t="s">
        <v>412</v>
      </c>
      <c r="B76" s="263" t="s">
        <v>2272</v>
      </c>
      <c r="C76" s="195">
        <f>SUM('HL KNIHA VYPOC'!G114)</f>
        <v>5673628.4199999981</v>
      </c>
      <c r="D76" s="195">
        <f>SUM('HL KNIHA VYPOC'!K114)</f>
        <v>6747825.6600000001</v>
      </c>
      <c r="H76" s="260" t="s">
        <v>425</v>
      </c>
      <c r="I76" s="263" t="s">
        <v>2272</v>
      </c>
      <c r="J76" s="195">
        <f>SUM('HL KNIHA VYPOC'!G163)</f>
        <v>-21843.879999999997</v>
      </c>
      <c r="K76" s="195">
        <f>SUM('HL KNIHA VYPOC'!K163)</f>
        <v>15098.829999999998</v>
      </c>
      <c r="L76" s="218">
        <f>SUM(J76)</f>
        <v>-21843.879999999997</v>
      </c>
      <c r="M76" s="218">
        <f>SUM(K76)</f>
        <v>15098.829999999998</v>
      </c>
    </row>
    <row r="77" spans="1:13" ht="14.1" customHeight="1" x14ac:dyDescent="0.2">
      <c r="A77" s="222"/>
      <c r="B77" s="223"/>
      <c r="C77" s="224">
        <f>SUM(IF(C76&gt;=0,E77,0))</f>
        <v>5673628.4199999981</v>
      </c>
      <c r="D77" s="225">
        <f>SUM(IF(D76&gt;=0,F77,0))</f>
        <v>6747825.6600000001</v>
      </c>
      <c r="E77" s="192">
        <f>SUM(C76)</f>
        <v>5673628.4199999981</v>
      </c>
      <c r="F77" s="192">
        <f>SUM(D76)</f>
        <v>6747825.6600000001</v>
      </c>
      <c r="H77" s="222" t="s">
        <v>425</v>
      </c>
      <c r="I77" s="269">
        <v>18</v>
      </c>
      <c r="J77" s="224">
        <f>SUM(IF(J76&gt;=0,L76,0))</f>
        <v>0</v>
      </c>
      <c r="K77" s="225">
        <f>SUM(IF(K76&gt;=0,M76,0))</f>
        <v>15098.829999999998</v>
      </c>
    </row>
    <row r="78" spans="1:13" ht="14.1" customHeight="1" x14ac:dyDescent="0.2">
      <c r="A78" s="227" t="s">
        <v>412</v>
      </c>
      <c r="B78" s="262">
        <v>21</v>
      </c>
      <c r="C78" s="233">
        <f>SUM(C77-C79)</f>
        <v>5673628.4199999981</v>
      </c>
      <c r="D78" s="234">
        <f>SUM(D77-D79)</f>
        <v>6747825.6600000001</v>
      </c>
      <c r="H78" s="229" t="s">
        <v>425</v>
      </c>
      <c r="I78" s="271">
        <v>43</v>
      </c>
      <c r="J78" s="231">
        <f>SUM(IF(J76&lt;=0,L76,0))</f>
        <v>-21843.879999999997</v>
      </c>
      <c r="K78" s="232">
        <f>SUM(IF(K76&lt;=0,M76,0))</f>
        <v>0</v>
      </c>
    </row>
    <row r="79" spans="1:13" ht="14.1" customHeight="1" x14ac:dyDescent="0.2">
      <c r="A79" s="227" t="s">
        <v>412</v>
      </c>
      <c r="B79" s="262">
        <v>22</v>
      </c>
      <c r="C79" s="465"/>
      <c r="D79" s="466"/>
      <c r="H79" s="235"/>
      <c r="I79" s="236"/>
      <c r="J79" s="192"/>
      <c r="K79" s="192"/>
    </row>
    <row r="80" spans="1:13" ht="14.1" customHeight="1" x14ac:dyDescent="0.2">
      <c r="A80" s="229">
        <v>221</v>
      </c>
      <c r="B80" s="271">
        <v>48</v>
      </c>
      <c r="C80" s="231">
        <f>SUM(IF(C76&lt;=0,E77,0))</f>
        <v>0</v>
      </c>
      <c r="D80" s="232">
        <f>SUM(IF(D76&lt;=0,F77,0))</f>
        <v>0</v>
      </c>
      <c r="H80" s="260" t="s">
        <v>426</v>
      </c>
      <c r="I80" s="263" t="s">
        <v>2272</v>
      </c>
      <c r="J80" s="195">
        <f>SUM('HL KNIHA VYPOC'!G164)</f>
        <v>-21946.949999999997</v>
      </c>
      <c r="K80" s="195">
        <f>SUM('HL KNIHA VYPOC'!K164)</f>
        <v>5304.9700000000012</v>
      </c>
      <c r="L80" s="218">
        <f>SUM(J80)</f>
        <v>-21946.949999999997</v>
      </c>
      <c r="M80" s="218">
        <f>SUM(K80)</f>
        <v>5304.9700000000012</v>
      </c>
    </row>
    <row r="81" spans="1:13" ht="14.1" customHeight="1" x14ac:dyDescent="0.2">
      <c r="A81" s="235"/>
      <c r="B81" s="236"/>
      <c r="E81" s="453"/>
      <c r="F81" s="453"/>
      <c r="G81" s="453"/>
      <c r="H81" s="222" t="s">
        <v>426</v>
      </c>
      <c r="I81" s="269">
        <v>18</v>
      </c>
      <c r="J81" s="224">
        <f>SUM(IF(J80&gt;=0,L80,0))</f>
        <v>0</v>
      </c>
      <c r="K81" s="225">
        <f>SUM(IF(K80&gt;=0,M80,0))</f>
        <v>5304.9700000000012</v>
      </c>
    </row>
    <row r="82" spans="1:13" ht="14.1" customHeight="1" x14ac:dyDescent="0.2">
      <c r="A82" s="260" t="s">
        <v>420</v>
      </c>
      <c r="B82" s="263" t="s">
        <v>2272</v>
      </c>
      <c r="C82" s="195">
        <f>SUM('HL KNIHA VYPOC'!G147)</f>
        <v>0</v>
      </c>
      <c r="D82" s="195">
        <f>SUM('HL KNIHA VYPOC'!K147)</f>
        <v>0</v>
      </c>
      <c r="E82" s="453"/>
      <c r="F82" s="453"/>
      <c r="G82" s="453"/>
      <c r="H82" s="229" t="s">
        <v>426</v>
      </c>
      <c r="I82" s="271">
        <v>43</v>
      </c>
      <c r="J82" s="231">
        <f>SUM(IF(J80&lt;=0,L80,0))</f>
        <v>-21946.949999999997</v>
      </c>
      <c r="K82" s="232">
        <f>SUM(IF(K80&lt;=0,M80,0))</f>
        <v>0</v>
      </c>
    </row>
    <row r="83" spans="1:13" ht="14.1" customHeight="1" x14ac:dyDescent="0.2">
      <c r="A83" s="222"/>
      <c r="B83" s="226"/>
      <c r="C83" s="224">
        <f>SUM(IF(C82&gt;=0,E83,0))</f>
        <v>0</v>
      </c>
      <c r="D83" s="225">
        <f>SUM(IF(D82&gt;=0,F83,0))</f>
        <v>0</v>
      </c>
      <c r="E83" s="192">
        <f>SUM(C82)</f>
        <v>0</v>
      </c>
      <c r="F83" s="192">
        <f>SUM(D82)</f>
        <v>0</v>
      </c>
      <c r="H83" s="235"/>
      <c r="I83" s="236"/>
      <c r="J83" s="192"/>
      <c r="K83" s="192"/>
    </row>
    <row r="84" spans="1:13" ht="14.1" customHeight="1" x14ac:dyDescent="0.2">
      <c r="A84" s="261" t="s">
        <v>420</v>
      </c>
      <c r="B84" s="262">
        <v>15</v>
      </c>
      <c r="C84" s="465"/>
      <c r="D84" s="466"/>
      <c r="H84" s="260" t="s">
        <v>427</v>
      </c>
      <c r="I84" s="263" t="s">
        <v>2272</v>
      </c>
      <c r="J84" s="195">
        <f>SUM('HL KNIHA VYPOC'!G165)</f>
        <v>-42898.549999999814</v>
      </c>
      <c r="K84" s="195">
        <f>SUM('HL KNIHA VYPOC'!K165)</f>
        <v>176465.23999999929</v>
      </c>
      <c r="L84" s="218">
        <f>SUM(J84)</f>
        <v>-42898.549999999814</v>
      </c>
      <c r="M84" s="218">
        <f>SUM(K84)</f>
        <v>176465.23999999929</v>
      </c>
    </row>
    <row r="85" spans="1:13" ht="14.1" customHeight="1" x14ac:dyDescent="0.2">
      <c r="A85" s="261" t="s">
        <v>420</v>
      </c>
      <c r="B85" s="262">
        <v>17</v>
      </c>
      <c r="C85" s="237">
        <f>SUM(C83-C84)</f>
        <v>0</v>
      </c>
      <c r="D85" s="238">
        <f>SUM(D83-D84)</f>
        <v>0</v>
      </c>
      <c r="H85" s="270" t="s">
        <v>427</v>
      </c>
      <c r="I85" s="269">
        <v>18</v>
      </c>
      <c r="J85" s="224">
        <f>SUM(IF(J84&gt;=0,L84,0))</f>
        <v>0</v>
      </c>
      <c r="K85" s="225">
        <f>SUM(IF(K84&gt;=0,M84,0))</f>
        <v>176465.23999999929</v>
      </c>
    </row>
    <row r="86" spans="1:13" ht="14.1" customHeight="1" x14ac:dyDescent="0.2">
      <c r="A86" s="227"/>
      <c r="B86" s="228"/>
      <c r="C86" s="239">
        <f>SUM(IF(C82&lt;=0,E83,0))</f>
        <v>0</v>
      </c>
      <c r="D86" s="240">
        <f>SUM(IF(D82&lt;=0,F83,0))</f>
        <v>0</v>
      </c>
      <c r="H86" s="229" t="s">
        <v>427</v>
      </c>
      <c r="I86" s="271">
        <v>43</v>
      </c>
      <c r="J86" s="231">
        <f>SUM(IF(J84&lt;=0,L84,0))</f>
        <v>-42898.549999999814</v>
      </c>
      <c r="K86" s="232">
        <f>SUM(IF(K84&lt;=0,M84,0))</f>
        <v>0</v>
      </c>
    </row>
    <row r="87" spans="1:13" ht="14.1" customHeight="1" x14ac:dyDescent="0.2">
      <c r="A87" s="227" t="s">
        <v>420</v>
      </c>
      <c r="B87" s="262">
        <v>39</v>
      </c>
      <c r="C87" s="465"/>
      <c r="D87" s="466"/>
      <c r="H87" s="235"/>
      <c r="I87" s="236"/>
      <c r="J87" s="192"/>
      <c r="K87" s="192"/>
    </row>
    <row r="88" spans="1:13" ht="14.1" customHeight="1" x14ac:dyDescent="0.2">
      <c r="A88" s="229">
        <v>316</v>
      </c>
      <c r="B88" s="271">
        <v>41</v>
      </c>
      <c r="C88" s="241">
        <f>SUM(C86-C87)</f>
        <v>0</v>
      </c>
      <c r="D88" s="242">
        <f>SUM(D86-D87)</f>
        <v>0</v>
      </c>
      <c r="H88" s="260" t="s">
        <v>428</v>
      </c>
      <c r="I88" s="263" t="s">
        <v>2272</v>
      </c>
      <c r="J88" s="195">
        <f>SUM('HL KNIHA VYPOC'!G166)</f>
        <v>1477.3700000000026</v>
      </c>
      <c r="K88" s="195">
        <f>SUM('HL KNIHA VYPOC'!K166)</f>
        <v>-499.98999999999796</v>
      </c>
      <c r="L88" s="218">
        <f>SUM(J88)</f>
        <v>1477.3700000000026</v>
      </c>
      <c r="M88" s="218">
        <f>SUM(K88)</f>
        <v>-499.98999999999796</v>
      </c>
    </row>
    <row r="89" spans="1:13" ht="14.1" customHeight="1" x14ac:dyDescent="0.2">
      <c r="A89" s="235"/>
      <c r="B89" s="236"/>
      <c r="H89" s="222" t="s">
        <v>428</v>
      </c>
      <c r="I89" s="269">
        <v>18</v>
      </c>
      <c r="J89" s="224">
        <f>SUM(IF(J88&gt;=0,L88,0))</f>
        <v>1477.3700000000026</v>
      </c>
      <c r="K89" s="225">
        <f>SUM(IF(K88&gt;=0,M88,0))</f>
        <v>0</v>
      </c>
    </row>
    <row r="90" spans="1:13" ht="14.1" customHeight="1" x14ac:dyDescent="0.2">
      <c r="A90" s="260" t="s">
        <v>424</v>
      </c>
      <c r="B90" s="263" t="s">
        <v>2272</v>
      </c>
      <c r="C90" s="195">
        <f>SUM('HL KNIHA VYPOC'!G160)</f>
        <v>-32948.929999999993</v>
      </c>
      <c r="D90" s="195">
        <f>SUM('HL KNIHA VYPOC'!K160)</f>
        <v>-33017.840000000026</v>
      </c>
      <c r="E90" s="192"/>
      <c r="F90" s="192"/>
      <c r="H90" s="229" t="s">
        <v>428</v>
      </c>
      <c r="I90" s="271">
        <v>43</v>
      </c>
      <c r="J90" s="231">
        <f>SUM(IF(J88&lt;=0,L88,0))</f>
        <v>0</v>
      </c>
      <c r="K90" s="232">
        <f>SUM(IF(K88&lt;=0,M88,0))</f>
        <v>-499.98999999999796</v>
      </c>
    </row>
    <row r="91" spans="1:13" ht="14.1" customHeight="1" x14ac:dyDescent="0.2">
      <c r="A91" s="270" t="s">
        <v>424</v>
      </c>
      <c r="B91" s="269">
        <v>18</v>
      </c>
      <c r="C91" s="224">
        <f>SUM(IF(C90&gt;=0,E91,0))</f>
        <v>0</v>
      </c>
      <c r="D91" s="225">
        <f>SUM(IF(D90&gt;=0,F91,0))</f>
        <v>0</v>
      </c>
      <c r="E91" s="192">
        <f>SUM(C90)</f>
        <v>-32948.929999999993</v>
      </c>
      <c r="F91" s="192">
        <f>SUM(D90)</f>
        <v>-33017.840000000026</v>
      </c>
      <c r="H91" s="235"/>
      <c r="I91" s="236"/>
      <c r="J91" s="192"/>
      <c r="K91" s="192"/>
    </row>
    <row r="92" spans="1:13" ht="14.1" customHeight="1" x14ac:dyDescent="0.2">
      <c r="A92" s="229" t="s">
        <v>424</v>
      </c>
      <c r="B92" s="271">
        <v>42</v>
      </c>
      <c r="C92" s="231">
        <f>SUM(IF(C90&lt;=0,E91,0))</f>
        <v>-32948.929999999993</v>
      </c>
      <c r="D92" s="232">
        <f>SUM(IF(D90&lt;=0,F91,0))</f>
        <v>-33017.840000000026</v>
      </c>
      <c r="H92" s="260" t="s">
        <v>429</v>
      </c>
      <c r="I92" s="263" t="s">
        <v>2272</v>
      </c>
      <c r="J92" s="195">
        <f>SUM('HL KNIHA VYPOC'!G167)</f>
        <v>0</v>
      </c>
      <c r="K92" s="195">
        <f>SUM('HL KNIHA VYPOC'!K167)</f>
        <v>0</v>
      </c>
      <c r="L92" s="218">
        <f>SUM(J92)</f>
        <v>0</v>
      </c>
      <c r="M92" s="218">
        <f>SUM(K92)</f>
        <v>0</v>
      </c>
    </row>
    <row r="93" spans="1:13" ht="14.1" customHeight="1" x14ac:dyDescent="0.2">
      <c r="A93" s="453"/>
      <c r="B93" s="453"/>
      <c r="H93" s="222" t="s">
        <v>429</v>
      </c>
      <c r="I93" s="269">
        <v>18</v>
      </c>
      <c r="J93" s="224">
        <f>SUM(IF(J92&gt;=0,L92,0))</f>
        <v>0</v>
      </c>
      <c r="K93" s="225">
        <f>SUM(IF(K92&gt;=0,M92,0))</f>
        <v>0</v>
      </c>
    </row>
    <row r="94" spans="1:13" ht="14.1" customHeight="1" x14ac:dyDescent="0.2">
      <c r="A94" s="260" t="s">
        <v>450</v>
      </c>
      <c r="B94" s="263" t="s">
        <v>2272</v>
      </c>
      <c r="C94" s="195">
        <f>SUM('HL KNIHA VYPOC'!G210)</f>
        <v>0</v>
      </c>
      <c r="D94" s="195">
        <f>SUM('HL KNIHA VYPOC'!K210)</f>
        <v>0</v>
      </c>
      <c r="E94" s="192">
        <f>SUM(C94)</f>
        <v>0</v>
      </c>
      <c r="F94" s="192">
        <f>SUM(D94)</f>
        <v>0</v>
      </c>
      <c r="H94" s="229" t="s">
        <v>429</v>
      </c>
      <c r="I94" s="271">
        <v>43</v>
      </c>
      <c r="J94" s="231">
        <f>SUM(IF(J92&lt;=0,L92,0))</f>
        <v>0</v>
      </c>
      <c r="K94" s="232">
        <f>SUM(IF(K92&lt;=0,M92,0))</f>
        <v>0</v>
      </c>
    </row>
    <row r="95" spans="1:13" ht="14.1" customHeight="1" x14ac:dyDescent="0.2">
      <c r="A95" s="222"/>
      <c r="B95" s="269">
        <v>19</v>
      </c>
      <c r="C95" s="224">
        <f>SUM(IF(C94&gt;=0,E94,0))</f>
        <v>0</v>
      </c>
      <c r="D95" s="225">
        <f>SUM(IF(D94&gt;=0,F94,0))</f>
        <v>0</v>
      </c>
      <c r="H95" s="235"/>
      <c r="I95" s="236"/>
      <c r="J95" s="192"/>
      <c r="K95" s="192"/>
    </row>
    <row r="96" spans="1:13" ht="14.1" customHeight="1" x14ac:dyDescent="0.2">
      <c r="A96" s="229"/>
      <c r="B96" s="271">
        <v>44</v>
      </c>
      <c r="C96" s="231">
        <f>SUM(IF(C94&lt;=0,E94,0))</f>
        <v>0</v>
      </c>
      <c r="D96" s="232">
        <f>SUM(IF(D94&lt;=0,F94,0))</f>
        <v>0</v>
      </c>
      <c r="H96" s="260" t="s">
        <v>430</v>
      </c>
      <c r="I96" s="263" t="s">
        <v>2272</v>
      </c>
      <c r="J96" s="195">
        <f>SUM('HL KNIHA VYPOC'!G168)</f>
        <v>0</v>
      </c>
      <c r="K96" s="195">
        <f>SUM('HL KNIHA VYPOC'!K168)</f>
        <v>0</v>
      </c>
      <c r="L96" s="218">
        <f>SUM(J96)</f>
        <v>0</v>
      </c>
      <c r="M96" s="218">
        <f>SUM(K96)</f>
        <v>0</v>
      </c>
    </row>
    <row r="97" spans="1:13" ht="14.1" customHeight="1" x14ac:dyDescent="0.2">
      <c r="A97" s="6"/>
      <c r="B97" s="453"/>
      <c r="C97" s="453"/>
      <c r="D97" s="453"/>
      <c r="H97" s="222" t="s">
        <v>430</v>
      </c>
      <c r="I97" s="269">
        <v>18</v>
      </c>
      <c r="J97" s="224">
        <f>SUM(IF(J96&gt;=0,L96,0))</f>
        <v>0</v>
      </c>
      <c r="K97" s="225">
        <f>SUM(IF(K96&gt;=0,M96,0))</f>
        <v>0</v>
      </c>
    </row>
    <row r="98" spans="1:13" ht="14.1" customHeight="1" x14ac:dyDescent="0.2">
      <c r="A98" s="6"/>
      <c r="B98" s="6"/>
      <c r="C98" s="6"/>
      <c r="D98" s="6"/>
      <c r="E98" s="192"/>
      <c r="F98" s="192"/>
      <c r="H98" s="229" t="s">
        <v>430</v>
      </c>
      <c r="I98" s="271">
        <v>43</v>
      </c>
      <c r="J98" s="231">
        <f>SUM(IF(J96&lt;=0,L96,0))</f>
        <v>0</v>
      </c>
      <c r="K98" s="232">
        <f>SUM(IF(K96&lt;=0,M96,0))</f>
        <v>0</v>
      </c>
    </row>
    <row r="99" spans="1:13" ht="14.1" customHeight="1" x14ac:dyDescent="0.2">
      <c r="A99" s="6"/>
      <c r="B99" s="6"/>
      <c r="C99" s="6"/>
      <c r="D99" s="6"/>
    </row>
    <row r="100" spans="1:13" ht="14.1" customHeight="1" x14ac:dyDescent="0.2">
      <c r="A100" s="6"/>
      <c r="B100" s="6"/>
      <c r="C100" s="6"/>
      <c r="D100" s="6"/>
      <c r="H100" s="260" t="s">
        <v>461</v>
      </c>
      <c r="I100" s="263" t="s">
        <v>2272</v>
      </c>
      <c r="J100" s="195">
        <f>SUM('HL KNIHA VYPOC'!G257)</f>
        <v>0</v>
      </c>
      <c r="K100" s="195">
        <f>SUM('HL KNIHA VYPOC'!R170)</f>
        <v>0</v>
      </c>
      <c r="L100" s="218">
        <f>SUM(J100)</f>
        <v>0</v>
      </c>
      <c r="M100" s="218">
        <f>SUM(K100)</f>
        <v>0</v>
      </c>
    </row>
    <row r="101" spans="1:13" ht="14.1" customHeight="1" x14ac:dyDescent="0.2">
      <c r="A101" s="6"/>
      <c r="B101" s="6"/>
      <c r="C101" s="6"/>
      <c r="D101" s="6"/>
      <c r="H101" s="270" t="s">
        <v>461</v>
      </c>
      <c r="I101" s="269">
        <v>18</v>
      </c>
      <c r="J101" s="224">
        <f>SUM(IF(J100&gt;=0,L100,0))</f>
        <v>0</v>
      </c>
      <c r="K101" s="225">
        <f>SUM(IF(K100&gt;=0,M100,0))</f>
        <v>0</v>
      </c>
      <c r="L101" s="218"/>
      <c r="M101" s="218"/>
    </row>
    <row r="102" spans="1:13" ht="14.1" customHeight="1" x14ac:dyDescent="0.2">
      <c r="A102" s="6"/>
      <c r="B102" s="6"/>
      <c r="C102" s="6"/>
      <c r="D102" s="6"/>
      <c r="H102" s="229" t="s">
        <v>461</v>
      </c>
      <c r="I102" s="271">
        <v>42</v>
      </c>
      <c r="J102" s="231">
        <f>SUM(IF(J100&lt;=0,L100,0))</f>
        <v>0</v>
      </c>
      <c r="K102" s="232">
        <f>SUM(IF(K100&lt;=0,M100,0))</f>
        <v>0</v>
      </c>
    </row>
    <row r="103" spans="1:13" ht="14.1" customHeight="1" x14ac:dyDescent="0.2">
      <c r="A103" s="6"/>
      <c r="B103" s="6"/>
      <c r="C103" s="6"/>
      <c r="D103" s="6"/>
      <c r="L103" s="218"/>
      <c r="M103" s="218"/>
    </row>
    <row r="104" spans="1:13" ht="14.1" customHeight="1" x14ac:dyDescent="0.2">
      <c r="A104" s="6"/>
      <c r="B104" s="6"/>
      <c r="C104" s="6"/>
      <c r="D104" s="6"/>
      <c r="L104" s="218"/>
      <c r="M104" s="218"/>
    </row>
    <row r="105" spans="1:13" ht="14.1" customHeight="1" x14ac:dyDescent="0.2">
      <c r="A105" s="6"/>
      <c r="B105" s="6"/>
      <c r="C105" s="6"/>
      <c r="D105" s="6"/>
      <c r="L105" s="218"/>
      <c r="M105" s="218"/>
    </row>
    <row r="106" spans="1:13" ht="14.1" customHeight="1" x14ac:dyDescent="0.25">
      <c r="A106" s="1527" t="s">
        <v>2251</v>
      </c>
      <c r="B106" s="1527"/>
      <c r="C106" s="1527"/>
      <c r="D106" s="1527"/>
      <c r="E106" s="1527"/>
      <c r="F106" s="1527"/>
      <c r="G106" s="1527"/>
      <c r="H106" s="1527"/>
      <c r="I106" s="1527"/>
      <c r="J106" s="1527"/>
      <c r="K106" s="1527"/>
    </row>
    <row r="107" spans="1:13" ht="14.1" customHeight="1" x14ac:dyDescent="0.2">
      <c r="A107" s="6"/>
      <c r="B107" s="6"/>
      <c r="C107" s="6"/>
      <c r="D107" s="6"/>
    </row>
    <row r="108" spans="1:13" ht="14.1" customHeight="1" x14ac:dyDescent="0.25">
      <c r="A108" s="453"/>
      <c r="B108" s="453"/>
      <c r="C108" s="256">
        <v>2015</v>
      </c>
      <c r="D108" s="256">
        <v>2014</v>
      </c>
      <c r="J108" s="256">
        <v>2015</v>
      </c>
      <c r="K108" s="256">
        <v>2014</v>
      </c>
    </row>
    <row r="109" spans="1:13" ht="14.1" customHeight="1" x14ac:dyDescent="0.2">
      <c r="A109" s="193" t="s">
        <v>413</v>
      </c>
      <c r="B109" s="194" t="s">
        <v>2272</v>
      </c>
      <c r="C109" s="195">
        <f>SUM('HL KNIHA VYPOC'!G128)</f>
        <v>0</v>
      </c>
      <c r="D109" s="195">
        <f>SUM('HL KNIHA VYPOC'!K128)</f>
        <v>0</v>
      </c>
      <c r="H109" s="193" t="s">
        <v>451</v>
      </c>
      <c r="I109" s="194" t="s">
        <v>2272</v>
      </c>
      <c r="J109" s="195">
        <f>SUM('HL KNIHA VYPOC'!G239)</f>
        <v>0</v>
      </c>
      <c r="K109" s="195">
        <f>SUM('HL KNIHA VYPOC'!K239)</f>
        <v>0</v>
      </c>
    </row>
    <row r="110" spans="1:13" ht="14.1" customHeight="1" x14ac:dyDescent="0.2">
      <c r="A110" s="244"/>
      <c r="B110" s="197">
        <v>39</v>
      </c>
      <c r="C110" s="463"/>
      <c r="D110" s="464"/>
      <c r="H110" s="244" t="s">
        <v>451</v>
      </c>
      <c r="I110" s="197">
        <v>37</v>
      </c>
      <c r="J110" s="463"/>
      <c r="K110" s="464"/>
    </row>
    <row r="111" spans="1:13" ht="14.1" customHeight="1" x14ac:dyDescent="0.2">
      <c r="A111" s="246"/>
      <c r="B111" s="207">
        <v>45</v>
      </c>
      <c r="C111" s="204">
        <f>SUM(C109-C110)</f>
        <v>0</v>
      </c>
      <c r="D111" s="205">
        <f>SUM(D109-D110)</f>
        <v>0</v>
      </c>
      <c r="H111" s="246">
        <v>451</v>
      </c>
      <c r="I111" s="207">
        <v>38</v>
      </c>
      <c r="J111" s="204">
        <f>SUM(J109-J110)</f>
        <v>0</v>
      </c>
      <c r="K111" s="205">
        <f>SUM(K109-K110)</f>
        <v>0</v>
      </c>
    </row>
    <row r="112" spans="1:13" ht="14.1" customHeight="1" x14ac:dyDescent="0.2">
      <c r="A112" s="248"/>
      <c r="B112" s="249"/>
      <c r="H112" s="208"/>
      <c r="I112" s="249"/>
      <c r="J112" s="192"/>
      <c r="K112" s="192"/>
    </row>
    <row r="113" spans="1:11" ht="14.1" customHeight="1" x14ac:dyDescent="0.2">
      <c r="A113" s="193" t="s">
        <v>421</v>
      </c>
      <c r="B113" s="194" t="s">
        <v>2272</v>
      </c>
      <c r="C113" s="195">
        <f>SUM('HL KNIHA VYPOC'!G149)</f>
        <v>-42388.110000000335</v>
      </c>
      <c r="D113" s="195">
        <f>SUM('HL KNIHA VYPOC'!K149)</f>
        <v>-148490.31999999937</v>
      </c>
      <c r="H113" s="193" t="s">
        <v>452</v>
      </c>
      <c r="I113" s="194" t="s">
        <v>2272</v>
      </c>
      <c r="J113" s="195">
        <f>SUM('HL KNIHA VYPOC'!G241)</f>
        <v>0</v>
      </c>
      <c r="K113" s="195">
        <f>SUM('HL KNIHA VYPOC'!K241)</f>
        <v>0</v>
      </c>
    </row>
    <row r="114" spans="1:11" ht="14.1" customHeight="1" x14ac:dyDescent="0.2">
      <c r="A114" s="244"/>
      <c r="B114" s="197">
        <v>39</v>
      </c>
      <c r="C114" s="463"/>
      <c r="D114" s="464"/>
      <c r="H114" s="244" t="s">
        <v>452</v>
      </c>
      <c r="I114" s="197">
        <v>37</v>
      </c>
      <c r="J114" s="463"/>
      <c r="K114" s="464"/>
    </row>
    <row r="115" spans="1:11" ht="14.1" customHeight="1" x14ac:dyDescent="0.2">
      <c r="A115" s="246"/>
      <c r="B115" s="207">
        <v>41</v>
      </c>
      <c r="C115" s="204">
        <f>SUM(C113-C114)</f>
        <v>-42388.110000000335</v>
      </c>
      <c r="D115" s="205">
        <f>SUM(D113-D114)</f>
        <v>-148490.31999999937</v>
      </c>
      <c r="E115" s="453"/>
      <c r="F115" s="453"/>
      <c r="G115" s="453"/>
      <c r="H115" s="246">
        <v>459</v>
      </c>
      <c r="I115" s="207">
        <v>38</v>
      </c>
      <c r="J115" s="204">
        <f>SUM(J113-J114)</f>
        <v>0</v>
      </c>
      <c r="K115" s="205">
        <f>SUM(K113-K114)</f>
        <v>0</v>
      </c>
    </row>
    <row r="116" spans="1:11" ht="14.1" customHeight="1" x14ac:dyDescent="0.2">
      <c r="A116" s="248"/>
      <c r="B116" s="249"/>
      <c r="E116" s="453"/>
      <c r="F116" s="453"/>
      <c r="G116" s="453"/>
      <c r="H116" s="208"/>
      <c r="I116" s="249"/>
      <c r="J116" s="192"/>
      <c r="K116" s="192"/>
    </row>
    <row r="117" spans="1:11" ht="14.1" customHeight="1" x14ac:dyDescent="0.2">
      <c r="A117" s="193" t="s">
        <v>437</v>
      </c>
      <c r="B117" s="194" t="s">
        <v>2272</v>
      </c>
      <c r="C117" s="195">
        <f>SUM('HL KNIHA VYPOC'!G187)</f>
        <v>0</v>
      </c>
      <c r="D117" s="195">
        <f>SUM('HL KNIHA VYPOC'!K187)</f>
        <v>0</v>
      </c>
      <c r="H117" s="193" t="s">
        <v>453</v>
      </c>
      <c r="I117" s="194" t="s">
        <v>2272</v>
      </c>
      <c r="J117" s="195">
        <f>SUM('HL KNIHA VYPOC'!G244)</f>
        <v>0</v>
      </c>
      <c r="K117" s="195">
        <f>SUM('HL KNIHA VYPOC'!K244)</f>
        <v>0</v>
      </c>
    </row>
    <row r="118" spans="1:11" ht="14.1" customHeight="1" x14ac:dyDescent="0.2">
      <c r="A118" s="244"/>
      <c r="B118" s="197">
        <v>39</v>
      </c>
      <c r="C118" s="463"/>
      <c r="D118" s="464"/>
      <c r="H118" s="244" t="s">
        <v>453</v>
      </c>
      <c r="I118" s="197">
        <v>47</v>
      </c>
      <c r="J118" s="463"/>
      <c r="K118" s="464"/>
    </row>
    <row r="119" spans="1:11" ht="14.1" customHeight="1" x14ac:dyDescent="0.2">
      <c r="A119" s="246"/>
      <c r="B119" s="207">
        <v>41</v>
      </c>
      <c r="C119" s="204">
        <f>SUM(C117-C118)</f>
        <v>0</v>
      </c>
      <c r="D119" s="205">
        <f>SUM(D117-D118)</f>
        <v>0</v>
      </c>
      <c r="H119" s="246">
        <v>461</v>
      </c>
      <c r="I119" s="207">
        <v>48</v>
      </c>
      <c r="J119" s="204">
        <f>SUM(J117-J118)</f>
        <v>0</v>
      </c>
      <c r="K119" s="205">
        <f>SUM(K117-K118)</f>
        <v>0</v>
      </c>
    </row>
    <row r="120" spans="1:11" ht="14.1" customHeight="1" x14ac:dyDescent="0.2">
      <c r="A120" s="248"/>
      <c r="B120" s="249"/>
      <c r="H120" s="208"/>
      <c r="I120" s="249"/>
      <c r="J120" s="192"/>
      <c r="K120" s="192"/>
    </row>
    <row r="121" spans="1:11" ht="14.1" customHeight="1" x14ac:dyDescent="0.2">
      <c r="A121" s="193" t="s">
        <v>446</v>
      </c>
      <c r="B121" s="194" t="s">
        <v>2272</v>
      </c>
      <c r="C121" s="195">
        <f>SUM('HL KNIHA VYPOC'!G199)</f>
        <v>0</v>
      </c>
      <c r="D121" s="195">
        <f>SUM('HL KNIHA VYPOC'!K199)</f>
        <v>-563.77</v>
      </c>
      <c r="H121" s="193" t="s">
        <v>454</v>
      </c>
      <c r="I121" s="194" t="s">
        <v>2272</v>
      </c>
      <c r="J121" s="195">
        <f>SUM('HL KNIHA VYPOC'!G247)</f>
        <v>0</v>
      </c>
      <c r="K121" s="195">
        <f>SUM('HL KNIHA VYPOC'!K247)</f>
        <v>0</v>
      </c>
    </row>
    <row r="122" spans="1:11" ht="14.1" customHeight="1" x14ac:dyDescent="0.2">
      <c r="A122" s="244">
        <v>383</v>
      </c>
      <c r="B122" s="197">
        <v>39</v>
      </c>
      <c r="C122" s="463"/>
      <c r="D122" s="464"/>
      <c r="H122" s="244" t="s">
        <v>454</v>
      </c>
      <c r="I122" s="197">
        <v>39</v>
      </c>
      <c r="J122" s="463"/>
      <c r="K122" s="464"/>
    </row>
    <row r="123" spans="1:11" ht="14.1" customHeight="1" x14ac:dyDescent="0.2">
      <c r="A123" s="246">
        <v>383</v>
      </c>
      <c r="B123" s="207">
        <v>44</v>
      </c>
      <c r="C123" s="204">
        <f>SUM(C121-C122)</f>
        <v>0</v>
      </c>
      <c r="D123" s="205">
        <f>SUM(D121-D122)</f>
        <v>-563.77</v>
      </c>
      <c r="H123" s="246" t="s">
        <v>454</v>
      </c>
      <c r="I123" s="207">
        <v>44</v>
      </c>
      <c r="J123" s="204">
        <f>SUM(J121-J122)</f>
        <v>0</v>
      </c>
      <c r="K123" s="205">
        <f>SUM(K121-K122)</f>
        <v>0</v>
      </c>
    </row>
    <row r="124" spans="1:11" ht="14.1" customHeight="1" x14ac:dyDescent="0.2">
      <c r="A124" s="248"/>
      <c r="B124" s="249"/>
      <c r="H124" s="208"/>
      <c r="I124" s="249"/>
      <c r="J124" s="192"/>
      <c r="K124" s="192"/>
    </row>
    <row r="125" spans="1:11" ht="14.1" customHeight="1" x14ac:dyDescent="0.2">
      <c r="A125" s="193" t="s">
        <v>447</v>
      </c>
      <c r="B125" s="194" t="s">
        <v>2272</v>
      </c>
      <c r="C125" s="195">
        <f>SUM('HL KNIHA VYPOC'!G200)</f>
        <v>0</v>
      </c>
      <c r="D125" s="195">
        <f>SUM('HL KNIHA VYPOC'!K200)</f>
        <v>0</v>
      </c>
      <c r="H125" s="193" t="s">
        <v>455</v>
      </c>
      <c r="I125" s="194" t="s">
        <v>2272</v>
      </c>
      <c r="J125" s="195">
        <f>SUM('HL KNIHA VYPOC'!G249)</f>
        <v>0</v>
      </c>
      <c r="K125" s="195">
        <f>SUM('HL KNIHA VYPOC'!K249)</f>
        <v>0</v>
      </c>
    </row>
    <row r="126" spans="1:11" ht="14.1" customHeight="1" x14ac:dyDescent="0.2">
      <c r="A126" s="244">
        <v>384</v>
      </c>
      <c r="B126" s="197">
        <v>39</v>
      </c>
      <c r="C126" s="463"/>
      <c r="D126" s="464"/>
      <c r="H126" s="244" t="s">
        <v>455</v>
      </c>
      <c r="I126" s="197">
        <v>39</v>
      </c>
      <c r="J126" s="463"/>
      <c r="K126" s="464"/>
    </row>
    <row r="127" spans="1:11" ht="14.1" customHeight="1" x14ac:dyDescent="0.2">
      <c r="A127" s="246">
        <v>384</v>
      </c>
      <c r="B127" s="207">
        <v>44</v>
      </c>
      <c r="C127" s="204">
        <f>SUM(C125-C126)</f>
        <v>0</v>
      </c>
      <c r="D127" s="205">
        <f>SUM(D125-D126)</f>
        <v>0</v>
      </c>
      <c r="H127" s="246">
        <v>473</v>
      </c>
      <c r="I127" s="207">
        <v>45</v>
      </c>
      <c r="J127" s="204">
        <f>SUM(J125-J126)</f>
        <v>0</v>
      </c>
      <c r="K127" s="205">
        <f>SUM(K125-K126)</f>
        <v>0</v>
      </c>
    </row>
    <row r="128" spans="1:11" ht="14.1" customHeight="1" x14ac:dyDescent="0.2">
      <c r="A128" s="6"/>
      <c r="B128" s="6"/>
      <c r="C128" s="6"/>
      <c r="D128" s="6"/>
      <c r="H128" s="208"/>
      <c r="I128" s="249"/>
      <c r="J128" s="192"/>
      <c r="K128" s="192"/>
    </row>
    <row r="129" spans="1:11" ht="14.1" customHeight="1" x14ac:dyDescent="0.2">
      <c r="A129" s="272"/>
      <c r="B129" s="268"/>
      <c r="C129" s="218"/>
      <c r="D129" s="218"/>
      <c r="H129" s="193" t="s">
        <v>456</v>
      </c>
      <c r="I129" s="194" t="s">
        <v>2272</v>
      </c>
      <c r="J129" s="195">
        <f>SUM('HL KNIHA VYPOC'!G250)</f>
        <v>0</v>
      </c>
      <c r="K129" s="195">
        <f>SUM('HL KNIHA VYPOC'!K250)</f>
        <v>0</v>
      </c>
    </row>
    <row r="130" spans="1:11" ht="14.1" customHeight="1" x14ac:dyDescent="0.2">
      <c r="A130" s="272"/>
      <c r="B130" s="268"/>
      <c r="C130" s="218"/>
      <c r="D130" s="218"/>
      <c r="H130" s="244" t="s">
        <v>456</v>
      </c>
      <c r="I130" s="197">
        <v>39</v>
      </c>
      <c r="J130" s="463"/>
      <c r="K130" s="464"/>
    </row>
    <row r="131" spans="1:11" ht="14.1" customHeight="1" x14ac:dyDescent="0.2">
      <c r="A131" s="272"/>
      <c r="B131" s="268"/>
      <c r="C131" s="218"/>
      <c r="D131" s="218"/>
      <c r="H131" s="246">
        <v>474</v>
      </c>
      <c r="I131" s="207">
        <v>44</v>
      </c>
      <c r="J131" s="204">
        <f>SUM(J129-J130)</f>
        <v>0</v>
      </c>
      <c r="K131" s="205">
        <f>SUM(K129-K130)</f>
        <v>0</v>
      </c>
    </row>
    <row r="132" spans="1:11" ht="14.1" customHeight="1" x14ac:dyDescent="0.2">
      <c r="A132" s="272"/>
      <c r="B132" s="268"/>
      <c r="C132" s="273"/>
      <c r="D132" s="273"/>
      <c r="H132" s="208"/>
      <c r="I132" s="249"/>
      <c r="J132" s="192"/>
      <c r="K132" s="192"/>
    </row>
    <row r="133" spans="1:11" ht="14.1" customHeight="1" x14ac:dyDescent="0.2">
      <c r="A133" s="272"/>
      <c r="B133" s="268"/>
      <c r="C133" s="274"/>
      <c r="D133" s="274"/>
      <c r="H133" s="193" t="s">
        <v>457</v>
      </c>
      <c r="I133" s="194" t="s">
        <v>2272</v>
      </c>
      <c r="J133" s="195">
        <f>SUM('HL KNIHA VYPOC'!G251)</f>
        <v>0</v>
      </c>
      <c r="K133" s="195">
        <f>SUM('HL KNIHA VYPOC'!K251)</f>
        <v>0</v>
      </c>
    </row>
    <row r="134" spans="1:11" ht="14.1" customHeight="1" x14ac:dyDescent="0.2">
      <c r="A134" s="272"/>
      <c r="B134" s="268"/>
      <c r="C134" s="218"/>
      <c r="D134" s="218"/>
      <c r="H134" s="244" t="s">
        <v>457</v>
      </c>
      <c r="I134" s="197">
        <v>39</v>
      </c>
      <c r="J134" s="463"/>
      <c r="K134" s="464"/>
    </row>
    <row r="135" spans="1:11" ht="14.1" customHeight="1" x14ac:dyDescent="0.2">
      <c r="A135" s="272"/>
      <c r="B135" s="268"/>
      <c r="C135" s="218"/>
      <c r="D135" s="218"/>
      <c r="H135" s="246" t="s">
        <v>457</v>
      </c>
      <c r="I135" s="207">
        <v>41</v>
      </c>
      <c r="J135" s="204">
        <f>SUM(J133-J134)</f>
        <v>0</v>
      </c>
      <c r="K135" s="205">
        <f>SUM(K133-K134)</f>
        <v>0</v>
      </c>
    </row>
    <row r="136" spans="1:11" ht="14.1" customHeight="1" x14ac:dyDescent="0.2">
      <c r="A136" s="248"/>
      <c r="B136" s="249"/>
      <c r="H136" s="208"/>
      <c r="I136" s="249"/>
      <c r="J136" s="192"/>
      <c r="K136" s="192"/>
    </row>
    <row r="137" spans="1:11" ht="14.1" customHeight="1" x14ac:dyDescent="0.2">
      <c r="H137" s="193" t="s">
        <v>458</v>
      </c>
      <c r="I137" s="194" t="s">
        <v>2272</v>
      </c>
      <c r="J137" s="195">
        <f>SUM('HL KNIHA VYPOC'!G252)</f>
        <v>0</v>
      </c>
      <c r="K137" s="195">
        <f>SUM('HL KNIHA VYPOC'!K252)</f>
        <v>0</v>
      </c>
    </row>
    <row r="138" spans="1:11" ht="14.1" customHeight="1" x14ac:dyDescent="0.2">
      <c r="H138" s="244" t="s">
        <v>458</v>
      </c>
      <c r="I138" s="197">
        <v>39</v>
      </c>
      <c r="J138" s="463"/>
      <c r="K138" s="464"/>
    </row>
    <row r="139" spans="1:11" ht="14.1" customHeight="1" x14ac:dyDescent="0.2">
      <c r="H139" s="246" t="s">
        <v>458</v>
      </c>
      <c r="I139" s="207">
        <v>41</v>
      </c>
      <c r="J139" s="204">
        <f>SUM(J137-J138)</f>
        <v>0</v>
      </c>
      <c r="K139" s="205">
        <f>SUM(K137-K138)</f>
        <v>0</v>
      </c>
    </row>
    <row r="140" spans="1:11" ht="14.1" customHeight="1" x14ac:dyDescent="0.2">
      <c r="H140" s="208"/>
      <c r="I140" s="249"/>
      <c r="J140" s="192"/>
      <c r="K140" s="192"/>
    </row>
    <row r="141" spans="1:11" ht="14.1" customHeight="1" x14ac:dyDescent="0.2">
      <c r="H141" s="193" t="s">
        <v>459</v>
      </c>
      <c r="I141" s="194" t="s">
        <v>2272</v>
      </c>
      <c r="J141" s="195">
        <f>SUM('HL KNIHA VYPOC'!G253)</f>
        <v>0</v>
      </c>
      <c r="K141" s="195">
        <f>SUM('HL KNIHA VYPOC'!K253)</f>
        <v>0</v>
      </c>
    </row>
    <row r="142" spans="1:11" ht="14.1" customHeight="1" x14ac:dyDescent="0.2">
      <c r="H142" s="196"/>
      <c r="I142" s="197">
        <v>39</v>
      </c>
      <c r="J142" s="463"/>
      <c r="K142" s="464"/>
    </row>
    <row r="143" spans="1:11" ht="14.1" customHeight="1" x14ac:dyDescent="0.2">
      <c r="H143" s="210"/>
      <c r="I143" s="211">
        <v>41</v>
      </c>
      <c r="J143" s="465"/>
      <c r="K143" s="466"/>
    </row>
    <row r="144" spans="1:11" ht="14.1" customHeight="1" x14ac:dyDescent="0.2">
      <c r="H144" s="206"/>
      <c r="I144" s="207">
        <v>44</v>
      </c>
      <c r="J144" s="204">
        <f>SUM(J141-J142-J143)</f>
        <v>0</v>
      </c>
      <c r="K144" s="205">
        <f>SUM(K141-K142-K143)</f>
        <v>0</v>
      </c>
    </row>
    <row r="145" spans="1:11" ht="14.1" customHeight="1" x14ac:dyDescent="0.2">
      <c r="H145" s="208"/>
      <c r="I145" s="249"/>
      <c r="J145" s="192"/>
      <c r="K145" s="192"/>
    </row>
    <row r="146" spans="1:11" ht="14.1" customHeight="1" x14ac:dyDescent="0.2">
      <c r="H146" s="193" t="s">
        <v>460</v>
      </c>
      <c r="I146" s="194" t="s">
        <v>2272</v>
      </c>
      <c r="J146" s="195">
        <f>SUM('HL KNIHA VYPOC'!G254)</f>
        <v>0</v>
      </c>
      <c r="K146" s="195">
        <f>SUM('HL KNIHA VYPOC'!K254)</f>
        <v>0</v>
      </c>
    </row>
    <row r="147" spans="1:11" ht="14.1" customHeight="1" x14ac:dyDescent="0.2">
      <c r="H147" s="196"/>
      <c r="I147" s="197">
        <v>39</v>
      </c>
      <c r="J147" s="463"/>
      <c r="K147" s="464"/>
    </row>
    <row r="148" spans="1:11" ht="14.1" customHeight="1" x14ac:dyDescent="0.2">
      <c r="A148" s="6"/>
      <c r="B148" s="453"/>
      <c r="C148" s="453"/>
      <c r="D148" s="453"/>
      <c r="H148" s="210"/>
      <c r="I148" s="211">
        <v>41</v>
      </c>
      <c r="J148" s="465"/>
      <c r="K148" s="466"/>
    </row>
    <row r="149" spans="1:11" ht="14.1" customHeight="1" x14ac:dyDescent="0.2">
      <c r="A149" s="6"/>
      <c r="B149" s="6"/>
      <c r="C149" s="6"/>
      <c r="D149" s="6"/>
      <c r="H149" s="210"/>
      <c r="I149" s="211">
        <v>42</v>
      </c>
      <c r="J149" s="465"/>
      <c r="K149" s="466"/>
    </row>
    <row r="150" spans="1:11" ht="14.1" customHeight="1" x14ac:dyDescent="0.2">
      <c r="A150" s="6"/>
      <c r="B150" s="6"/>
      <c r="C150" s="6"/>
      <c r="D150" s="6"/>
      <c r="H150" s="206"/>
      <c r="I150" s="207">
        <v>44</v>
      </c>
      <c r="J150" s="204">
        <f>SUM(J146-J147-J148-J149)</f>
        <v>0</v>
      </c>
      <c r="K150" s="205">
        <f>SUM(K146-K147-K148-K149)</f>
        <v>0</v>
      </c>
    </row>
    <row r="151" spans="1:11" ht="14.1" customHeight="1" x14ac:dyDescent="0.2">
      <c r="A151" s="6"/>
      <c r="B151" s="6"/>
      <c r="C151" s="6"/>
      <c r="D151" s="6"/>
    </row>
    <row r="152" spans="1:11" ht="14.1" customHeight="1" x14ac:dyDescent="0.2">
      <c r="A152" s="6"/>
      <c r="B152" s="6"/>
      <c r="C152" s="6"/>
      <c r="D152" s="6"/>
    </row>
    <row r="153" spans="1:11" ht="14.1" customHeight="1" x14ac:dyDescent="0.2">
      <c r="A153" s="777" t="s">
        <v>2252</v>
      </c>
      <c r="B153" s="777"/>
      <c r="C153" s="777"/>
      <c r="D153" s="777"/>
      <c r="E153" s="777"/>
      <c r="F153" s="777"/>
      <c r="G153" s="777"/>
      <c r="H153" s="777"/>
      <c r="I153" s="777"/>
      <c r="J153" s="777"/>
      <c r="K153" s="777"/>
    </row>
    <row r="154" spans="1:11" ht="14.1" customHeight="1" x14ac:dyDescent="0.2">
      <c r="A154" s="6"/>
      <c r="B154" s="6"/>
      <c r="C154" s="6"/>
      <c r="D154" s="6"/>
      <c r="H154" s="453"/>
      <c r="I154" s="453"/>
      <c r="J154" s="453"/>
      <c r="K154" s="453"/>
    </row>
    <row r="155" spans="1:11" ht="14.1" customHeight="1" x14ac:dyDescent="0.2">
      <c r="A155" s="243" t="s">
        <v>462</v>
      </c>
      <c r="B155" s="258" t="s">
        <v>2272</v>
      </c>
      <c r="C155" s="252">
        <f>SUM('HL KNIHA VYPOC'!G269)</f>
        <v>0</v>
      </c>
      <c r="D155" s="252">
        <f>SUM('HL KNIHA VYPOC'!K269)</f>
        <v>0</v>
      </c>
      <c r="H155" s="272"/>
      <c r="I155" s="268"/>
      <c r="J155" s="284"/>
      <c r="K155" s="284"/>
    </row>
    <row r="156" spans="1:11" ht="14.1" customHeight="1" x14ac:dyDescent="0.2">
      <c r="A156" s="244" t="s">
        <v>462</v>
      </c>
      <c r="B156" s="245">
        <v>9</v>
      </c>
      <c r="C156" s="200">
        <f>SUM(C155-C157)</f>
        <v>0</v>
      </c>
      <c r="D156" s="201">
        <f>SUM(D155-D157)</f>
        <v>0</v>
      </c>
      <c r="H156" s="272"/>
      <c r="I156" s="268"/>
      <c r="J156" s="274"/>
      <c r="K156" s="274"/>
    </row>
    <row r="157" spans="1:11" ht="14.1" customHeight="1" x14ac:dyDescent="0.2">
      <c r="A157" s="246" t="s">
        <v>462</v>
      </c>
      <c r="B157" s="247">
        <v>10</v>
      </c>
      <c r="C157" s="467"/>
      <c r="D157" s="468"/>
      <c r="H157" s="272"/>
      <c r="I157" s="268"/>
      <c r="J157" s="218"/>
      <c r="K157" s="218"/>
    </row>
    <row r="158" spans="1:11" ht="14.1" customHeight="1" x14ac:dyDescent="0.2">
      <c r="A158" s="254"/>
      <c r="B158" s="251"/>
      <c r="C158" s="212"/>
      <c r="D158" s="212"/>
      <c r="H158" s="272"/>
      <c r="I158" s="268"/>
      <c r="J158" s="218"/>
      <c r="K158" s="218"/>
    </row>
    <row r="159" spans="1:11" ht="14.1" customHeight="1" x14ac:dyDescent="0.2">
      <c r="H159" s="285"/>
      <c r="I159" s="286"/>
      <c r="J159" s="218"/>
      <c r="K159" s="218"/>
    </row>
    <row r="160" spans="1:11" ht="14.1" customHeight="1" x14ac:dyDescent="0.2">
      <c r="A160" s="272"/>
      <c r="B160" s="268"/>
      <c r="C160" s="284"/>
      <c r="D160" s="284"/>
      <c r="H160" s="272"/>
      <c r="I160" s="268"/>
      <c r="J160" s="284"/>
      <c r="K160" s="284"/>
    </row>
    <row r="161" spans="1:11" ht="14.1" customHeight="1" x14ac:dyDescent="0.2">
      <c r="A161" s="272"/>
      <c r="B161" s="268"/>
      <c r="C161" s="274"/>
      <c r="D161" s="274"/>
      <c r="G161" s="7"/>
      <c r="H161" s="272"/>
      <c r="I161" s="268"/>
      <c r="J161" s="274"/>
      <c r="K161" s="274"/>
    </row>
    <row r="162" spans="1:11" ht="14.1" customHeight="1" x14ac:dyDescent="0.2">
      <c r="A162" s="272"/>
      <c r="B162" s="268"/>
      <c r="C162" s="218"/>
      <c r="D162" s="218"/>
      <c r="G162" s="7"/>
      <c r="H162" s="272"/>
      <c r="I162" s="268"/>
      <c r="J162" s="218"/>
      <c r="K162" s="218"/>
    </row>
    <row r="163" spans="1:11" ht="14.1" customHeight="1" x14ac:dyDescent="0.2">
      <c r="A163" s="272"/>
      <c r="B163" s="268"/>
      <c r="C163" s="218"/>
      <c r="D163" s="218"/>
      <c r="G163" s="7"/>
      <c r="H163" s="272"/>
      <c r="I163" s="268"/>
      <c r="J163" s="218"/>
      <c r="K163" s="218"/>
    </row>
    <row r="164" spans="1:11" ht="14.1" customHeight="1" x14ac:dyDescent="0.2">
      <c r="A164" s="285"/>
      <c r="B164" s="286"/>
      <c r="C164" s="218"/>
      <c r="D164" s="218"/>
      <c r="G164" s="7"/>
      <c r="H164" s="285"/>
      <c r="I164" s="286"/>
      <c r="J164" s="218"/>
      <c r="K164" s="218"/>
    </row>
    <row r="165" spans="1:11" ht="14.1" customHeight="1" x14ac:dyDescent="0.2">
      <c r="G165" s="7"/>
      <c r="H165" s="272"/>
      <c r="I165" s="268"/>
      <c r="J165" s="284"/>
      <c r="K165" s="284"/>
    </row>
    <row r="166" spans="1:11" ht="14.1" customHeight="1" x14ac:dyDescent="0.2">
      <c r="G166" s="7"/>
      <c r="H166" s="272"/>
      <c r="I166" s="268"/>
      <c r="J166" s="274"/>
      <c r="K166" s="274"/>
    </row>
    <row r="167" spans="1:11" ht="14.1" customHeight="1" x14ac:dyDescent="0.2">
      <c r="G167" s="7"/>
    </row>
    <row r="168" spans="1:11" ht="14.1" customHeight="1" x14ac:dyDescent="0.2">
      <c r="G168" s="7"/>
    </row>
    <row r="169" spans="1:11" ht="14.1" customHeight="1" x14ac:dyDescent="0.2">
      <c r="G169" s="7"/>
    </row>
    <row r="170" spans="1:11" ht="14.1" customHeight="1" x14ac:dyDescent="0.2">
      <c r="G170" s="7"/>
    </row>
    <row r="171" spans="1:11" ht="14.1" customHeight="1" x14ac:dyDescent="0.2">
      <c r="G171" s="7"/>
    </row>
    <row r="172" spans="1:11" ht="14.1" customHeight="1" x14ac:dyDescent="0.2">
      <c r="G172" s="7"/>
    </row>
    <row r="173" spans="1:11" ht="14.1" customHeight="1" x14ac:dyDescent="0.2">
      <c r="G173" s="7"/>
    </row>
    <row r="174" spans="1:11" ht="14.1" customHeight="1" x14ac:dyDescent="0.2">
      <c r="G174" s="7"/>
    </row>
    <row r="175" spans="1:11" ht="14.1" customHeight="1" x14ac:dyDescent="0.2">
      <c r="G175" s="7"/>
    </row>
    <row r="176" spans="1:11" ht="14.1" customHeight="1" x14ac:dyDescent="0.2">
      <c r="G176" s="7"/>
    </row>
    <row r="177" spans="5:13" ht="14.1" customHeight="1" x14ac:dyDescent="0.2">
      <c r="G177" s="7"/>
    </row>
    <row r="178" spans="5:13" ht="14.1" customHeight="1" x14ac:dyDescent="0.2">
      <c r="G178" s="7"/>
    </row>
    <row r="179" spans="5:13" ht="14.1" customHeight="1" x14ac:dyDescent="0.2">
      <c r="E179" s="453"/>
      <c r="F179" s="453"/>
      <c r="G179" s="453"/>
    </row>
    <row r="180" spans="5:13" ht="14.1" customHeight="1" x14ac:dyDescent="0.2">
      <c r="G180" s="7"/>
    </row>
    <row r="181" spans="5:13" ht="14.1" customHeight="1" x14ac:dyDescent="0.2">
      <c r="G181" s="7"/>
      <c r="L181" s="274">
        <f>SUM(L180-L182)</f>
        <v>0</v>
      </c>
      <c r="M181" s="274">
        <f>SUM(M180-M182)</f>
        <v>0</v>
      </c>
    </row>
    <row r="182" spans="5:13" ht="14.1" customHeight="1" x14ac:dyDescent="0.2">
      <c r="G182" s="7"/>
    </row>
    <row r="183" spans="5:13" ht="14.1" customHeight="1" x14ac:dyDescent="0.2">
      <c r="G183" s="7"/>
    </row>
    <row r="184" spans="5:13" ht="14.1" customHeight="1" x14ac:dyDescent="0.2">
      <c r="G184" s="7"/>
    </row>
    <row r="185" spans="5:13" ht="14.1" customHeight="1" x14ac:dyDescent="0.2">
      <c r="G185" s="7"/>
    </row>
    <row r="186" spans="5:13" ht="14.1" customHeight="1" x14ac:dyDescent="0.2">
      <c r="G186" s="7"/>
    </row>
    <row r="187" spans="5:13" ht="14.1" customHeight="1" x14ac:dyDescent="0.2">
      <c r="G187" s="7"/>
    </row>
    <row r="188" spans="5:13" ht="14.1" customHeight="1" x14ac:dyDescent="0.2">
      <c r="G188" s="7"/>
    </row>
    <row r="189" spans="5:13" ht="14.1" customHeight="1" x14ac:dyDescent="0.2">
      <c r="G189" s="7"/>
    </row>
    <row r="190" spans="5:13" ht="14.1" customHeight="1" x14ac:dyDescent="0.2">
      <c r="G190" s="7"/>
    </row>
    <row r="191" spans="5:13" ht="14.1" customHeight="1" x14ac:dyDescent="0.2">
      <c r="G191" s="7"/>
    </row>
    <row r="192" spans="5:13" ht="14.1" customHeight="1" x14ac:dyDescent="0.2">
      <c r="G192" s="7"/>
    </row>
    <row r="193" spans="7:7" ht="14.1" customHeight="1" x14ac:dyDescent="0.2">
      <c r="G193" s="7"/>
    </row>
    <row r="194" spans="7:7" ht="14.1" customHeight="1" x14ac:dyDescent="0.2">
      <c r="G194" s="7"/>
    </row>
    <row r="195" spans="7:7" ht="14.1" customHeight="1" x14ac:dyDescent="0.2">
      <c r="G195" s="7"/>
    </row>
    <row r="196" spans="7:7" ht="14.1" customHeight="1" x14ac:dyDescent="0.2">
      <c r="G196" s="7"/>
    </row>
    <row r="197" spans="7:7" ht="14.1" customHeight="1" x14ac:dyDescent="0.2">
      <c r="G197" s="7"/>
    </row>
    <row r="198" spans="7:7" ht="14.1" customHeight="1" x14ac:dyDescent="0.2">
      <c r="G198" s="7"/>
    </row>
    <row r="199" spans="7:7" ht="14.1" customHeight="1" x14ac:dyDescent="0.2">
      <c r="G199" s="7"/>
    </row>
    <row r="200" spans="7:7" ht="14.1" customHeight="1" x14ac:dyDescent="0.2">
      <c r="G200" s="7"/>
    </row>
    <row r="201" spans="7:7" ht="14.1" customHeight="1" x14ac:dyDescent="0.2">
      <c r="G201" s="7"/>
    </row>
    <row r="202" spans="7:7" ht="14.1" customHeight="1" x14ac:dyDescent="0.2">
      <c r="G202" s="7"/>
    </row>
    <row r="203" spans="7:7" ht="14.1" customHeight="1" x14ac:dyDescent="0.2">
      <c r="G203" s="7"/>
    </row>
    <row r="204" spans="7:7" ht="14.1" customHeight="1" x14ac:dyDescent="0.2">
      <c r="G204" s="7"/>
    </row>
    <row r="205" spans="7:7" ht="14.1" customHeight="1" x14ac:dyDescent="0.2">
      <c r="G205" s="7"/>
    </row>
    <row r="206" spans="7:7" ht="14.1" customHeight="1" x14ac:dyDescent="0.2">
      <c r="G206" s="7"/>
    </row>
    <row r="207" spans="7:7" ht="14.1" customHeight="1" x14ac:dyDescent="0.2">
      <c r="G207" s="7"/>
    </row>
    <row r="208" spans="7:7" ht="14.1" customHeight="1" x14ac:dyDescent="0.2">
      <c r="G208" s="7"/>
    </row>
    <row r="209" spans="7:7" ht="14.1" customHeight="1" x14ac:dyDescent="0.2">
      <c r="G209" s="7"/>
    </row>
    <row r="210" spans="7:7" ht="14.1" customHeight="1" x14ac:dyDescent="0.2">
      <c r="G210" s="7"/>
    </row>
    <row r="211" spans="7:7" ht="14.1" customHeight="1" x14ac:dyDescent="0.2">
      <c r="G211" s="7"/>
    </row>
    <row r="212" spans="7:7" ht="14.1" customHeight="1" x14ac:dyDescent="0.2">
      <c r="G212" s="7"/>
    </row>
    <row r="213" spans="7:7" ht="14.1" customHeight="1" x14ac:dyDescent="0.2">
      <c r="G213" s="7"/>
    </row>
    <row r="214" spans="7:7" ht="14.1" customHeight="1" x14ac:dyDescent="0.2">
      <c r="G214" s="7"/>
    </row>
    <row r="215" spans="7:7" ht="14.1" customHeight="1" x14ac:dyDescent="0.2">
      <c r="G215" s="7"/>
    </row>
    <row r="216" spans="7:7" ht="14.1" customHeight="1" x14ac:dyDescent="0.2">
      <c r="G216" s="7"/>
    </row>
    <row r="255" spans="5:6" ht="14.1" customHeight="1" x14ac:dyDescent="0.2">
      <c r="E255" s="142"/>
      <c r="F255" s="142"/>
    </row>
    <row r="256" spans="5:6" ht="14.1" customHeight="1" x14ac:dyDescent="0.2">
      <c r="E256" s="142"/>
      <c r="F256" s="142"/>
    </row>
    <row r="257" spans="5:6" ht="14.1" customHeight="1" x14ac:dyDescent="0.2">
      <c r="E257" s="142"/>
      <c r="F257" s="142"/>
    </row>
    <row r="258" spans="5:6" ht="14.1" customHeight="1" x14ac:dyDescent="0.2">
      <c r="E258" s="142"/>
      <c r="F258" s="142"/>
    </row>
    <row r="259" spans="5:6" ht="14.1" customHeight="1" x14ac:dyDescent="0.2">
      <c r="E259" s="17"/>
      <c r="F259" s="17"/>
    </row>
    <row r="260" spans="5:6" ht="14.1" customHeight="1" x14ac:dyDescent="0.2">
      <c r="E260" s="17"/>
      <c r="F260" s="17"/>
    </row>
    <row r="261" spans="5:6" ht="14.1" customHeight="1" x14ac:dyDescent="0.2">
      <c r="E261" s="218"/>
      <c r="F261" s="218"/>
    </row>
    <row r="262" spans="5:6" ht="14.1" customHeight="1" x14ac:dyDescent="0.2">
      <c r="E262" s="17"/>
      <c r="F262" s="17"/>
    </row>
    <row r="263" spans="5:6" ht="14.1" customHeight="1" x14ac:dyDescent="0.2">
      <c r="E263" s="17"/>
      <c r="F263" s="17"/>
    </row>
    <row r="264" spans="5:6" ht="14.1" customHeight="1" x14ac:dyDescent="0.2">
      <c r="E264" s="17"/>
      <c r="F264" s="17"/>
    </row>
    <row r="265" spans="5:6" ht="14.1" customHeight="1" x14ac:dyDescent="0.2">
      <c r="E265" s="17"/>
      <c r="F265" s="17"/>
    </row>
    <row r="266" spans="5:6" ht="14.1" customHeight="1" x14ac:dyDescent="0.2">
      <c r="E266" s="17"/>
      <c r="F266" s="17"/>
    </row>
    <row r="267" spans="5:6" ht="14.1" customHeight="1" x14ac:dyDescent="0.2">
      <c r="E267" s="17"/>
      <c r="F267" s="17"/>
    </row>
    <row r="268" spans="5:6" ht="14.1" customHeight="1" x14ac:dyDescent="0.2">
      <c r="E268" s="17"/>
      <c r="F268" s="17"/>
    </row>
    <row r="269" spans="5:6" ht="14.1" customHeight="1" x14ac:dyDescent="0.2">
      <c r="E269" s="17"/>
      <c r="F269" s="17"/>
    </row>
    <row r="270" spans="5:6" ht="14.1" customHeight="1" x14ac:dyDescent="0.2">
      <c r="E270" s="17"/>
      <c r="F270" s="17"/>
    </row>
    <row r="271" spans="5:6" ht="14.1" customHeight="1" x14ac:dyDescent="0.2">
      <c r="E271" s="17"/>
      <c r="F271" s="17"/>
    </row>
    <row r="272" spans="5:6" ht="14.1" customHeight="1" x14ac:dyDescent="0.2">
      <c r="E272" s="17"/>
      <c r="F272" s="17"/>
    </row>
    <row r="273" spans="5:6" ht="14.1" customHeight="1" x14ac:dyDescent="0.2">
      <c r="E273" s="17"/>
      <c r="F273" s="17"/>
    </row>
    <row r="274" spans="5:6" ht="14.1" customHeight="1" x14ac:dyDescent="0.2">
      <c r="E274" s="17"/>
      <c r="F274" s="17"/>
    </row>
    <row r="275" spans="5:6" ht="14.1" customHeight="1" x14ac:dyDescent="0.2">
      <c r="E275" s="17"/>
      <c r="F275" s="17"/>
    </row>
    <row r="276" spans="5:6" ht="14.1" customHeight="1" x14ac:dyDescent="0.2">
      <c r="E276" s="17"/>
      <c r="F276" s="17"/>
    </row>
    <row r="277" spans="5:6" ht="14.1" customHeight="1" x14ac:dyDescent="0.2">
      <c r="E277" s="17"/>
      <c r="F277" s="17"/>
    </row>
    <row r="278" spans="5:6" ht="14.1" customHeight="1" x14ac:dyDescent="0.2">
      <c r="E278" s="17"/>
      <c r="F278" s="17"/>
    </row>
    <row r="279" spans="5:6" ht="14.1" customHeight="1" x14ac:dyDescent="0.2">
      <c r="E279" s="218"/>
      <c r="F279" s="218"/>
    </row>
    <row r="280" spans="5:6" ht="14.1" customHeight="1" x14ac:dyDescent="0.2">
      <c r="E280" s="17"/>
      <c r="F280" s="17"/>
    </row>
    <row r="281" spans="5:6" ht="14.1" customHeight="1" x14ac:dyDescent="0.2">
      <c r="E281" s="17"/>
      <c r="F281" s="17"/>
    </row>
    <row r="282" spans="5:6" ht="14.1" customHeight="1" x14ac:dyDescent="0.2">
      <c r="E282" s="17"/>
      <c r="F282" s="17"/>
    </row>
    <row r="283" spans="5:6" ht="14.1" customHeight="1" x14ac:dyDescent="0.2">
      <c r="E283" s="17"/>
      <c r="F283" s="17"/>
    </row>
    <row r="284" spans="5:6" ht="14.1" customHeight="1" x14ac:dyDescent="0.2">
      <c r="E284" s="17"/>
      <c r="F284" s="17"/>
    </row>
    <row r="285" spans="5:6" ht="14.1" customHeight="1" x14ac:dyDescent="0.2">
      <c r="E285" s="17"/>
      <c r="F285" s="17"/>
    </row>
    <row r="286" spans="5:6" ht="14.1" customHeight="1" x14ac:dyDescent="0.2">
      <c r="E286" s="17"/>
      <c r="F286" s="17"/>
    </row>
    <row r="287" spans="5:6" ht="14.1" customHeight="1" x14ac:dyDescent="0.2">
      <c r="E287" s="17"/>
      <c r="F287" s="17"/>
    </row>
    <row r="288" spans="5:6" ht="14.1" customHeight="1" x14ac:dyDescent="0.2">
      <c r="E288" s="17"/>
      <c r="F288" s="17"/>
    </row>
    <row r="289" spans="1:6" ht="14.1" customHeight="1" x14ac:dyDescent="0.2">
      <c r="E289" s="17"/>
      <c r="F289" s="17"/>
    </row>
    <row r="290" spans="1:6" ht="14.1" customHeight="1" x14ac:dyDescent="0.2">
      <c r="E290" s="17"/>
      <c r="F290" s="17"/>
    </row>
    <row r="291" spans="1:6" ht="14.1" customHeight="1" x14ac:dyDescent="0.2">
      <c r="E291" s="17"/>
      <c r="F291" s="17"/>
    </row>
    <row r="292" spans="1:6" ht="14.1" customHeight="1" x14ac:dyDescent="0.2">
      <c r="E292" s="17"/>
      <c r="F292" s="17"/>
    </row>
    <row r="293" spans="1:6" ht="14.1" customHeight="1" x14ac:dyDescent="0.2">
      <c r="E293" s="17"/>
      <c r="F293" s="17"/>
    </row>
    <row r="294" spans="1:6" ht="14.1" customHeight="1" x14ac:dyDescent="0.2">
      <c r="E294" s="17"/>
      <c r="F294" s="17"/>
    </row>
    <row r="295" spans="1:6" ht="14.1" customHeight="1" x14ac:dyDescent="0.2">
      <c r="E295" s="17"/>
      <c r="F295" s="17"/>
    </row>
    <row r="296" spans="1:6" ht="14.1" customHeight="1" x14ac:dyDescent="0.2">
      <c r="E296" s="17"/>
      <c r="F296" s="17"/>
    </row>
    <row r="297" spans="1:6" ht="14.1" customHeight="1" x14ac:dyDescent="0.2">
      <c r="E297" s="17"/>
      <c r="F297" s="17"/>
    </row>
    <row r="298" spans="1:6" ht="14.1" customHeight="1" x14ac:dyDescent="0.2">
      <c r="E298" s="17"/>
      <c r="F298" s="17"/>
    </row>
    <row r="299" spans="1:6" ht="14.1" customHeight="1" x14ac:dyDescent="0.2">
      <c r="A299" s="248"/>
      <c r="B299" s="249"/>
      <c r="E299" s="218"/>
      <c r="F299" s="218"/>
    </row>
    <row r="300" spans="1:6" ht="14.1" customHeight="1" x14ac:dyDescent="0.2">
      <c r="E300" s="17"/>
      <c r="F300" s="17"/>
    </row>
    <row r="301" spans="1:6" ht="14.1" customHeight="1" x14ac:dyDescent="0.2">
      <c r="E301" s="17"/>
      <c r="F301" s="17"/>
    </row>
    <row r="302" spans="1:6" ht="14.1" customHeight="1" x14ac:dyDescent="0.2">
      <c r="E302" s="17"/>
      <c r="F302" s="17"/>
    </row>
    <row r="303" spans="1:6" ht="14.1" customHeight="1" x14ac:dyDescent="0.2">
      <c r="E303" s="17"/>
      <c r="F303" s="17"/>
    </row>
    <row r="304" spans="1:6" ht="14.1" customHeight="1" x14ac:dyDescent="0.2">
      <c r="E304" s="17"/>
      <c r="F304" s="17"/>
    </row>
    <row r="305" spans="5:6" ht="14.1" customHeight="1" x14ac:dyDescent="0.2">
      <c r="E305" s="17"/>
      <c r="F305" s="17"/>
    </row>
    <row r="306" spans="5:6" ht="14.1" customHeight="1" x14ac:dyDescent="0.2">
      <c r="E306" s="17"/>
      <c r="F306" s="17"/>
    </row>
    <row r="307" spans="5:6" ht="14.1" customHeight="1" x14ac:dyDescent="0.2">
      <c r="E307" s="17"/>
      <c r="F307" s="17"/>
    </row>
    <row r="308" spans="5:6" ht="14.1" customHeight="1" x14ac:dyDescent="0.2">
      <c r="E308" s="17"/>
      <c r="F308" s="17"/>
    </row>
    <row r="309" spans="5:6" ht="14.1" customHeight="1" x14ac:dyDescent="0.2">
      <c r="E309" s="17"/>
      <c r="F309" s="17"/>
    </row>
    <row r="310" spans="5:6" ht="14.1" customHeight="1" x14ac:dyDescent="0.2">
      <c r="E310" s="7"/>
      <c r="F310" s="7"/>
    </row>
    <row r="311" spans="5:6" ht="14.1" customHeight="1" x14ac:dyDescent="0.2">
      <c r="E311" s="7"/>
      <c r="F311" s="7"/>
    </row>
    <row r="312" spans="5:6" ht="14.1" customHeight="1" x14ac:dyDescent="0.2">
      <c r="E312" s="7"/>
      <c r="F312" s="7"/>
    </row>
    <row r="313" spans="5:6" ht="14.1" customHeight="1" x14ac:dyDescent="0.2">
      <c r="E313" s="7"/>
      <c r="F313" s="7"/>
    </row>
    <row r="314" spans="5:6" ht="14.1" customHeight="1" x14ac:dyDescent="0.2">
      <c r="E314" s="7"/>
      <c r="F314" s="7"/>
    </row>
  </sheetData>
  <sheetProtection formatCells="0" formatColumns="0" formatRows="0" insertColumns="0" insertRows="0" deleteColumns="0" deleteRows="0"/>
  <mergeCells count="4">
    <mergeCell ref="A1:K1"/>
    <mergeCell ref="A72:K72"/>
    <mergeCell ref="A106:K106"/>
    <mergeCell ref="A153:K153"/>
  </mergeCells>
  <pageMargins left="0.7" right="0.7" top="0.78740157499999996" bottom="0.78740157499999996" header="0.3" footer="0.3"/>
  <pageSetup paperSize="9" orientation="portrait"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209"/>
  <sheetViews>
    <sheetView topLeftCell="A2" workbookViewId="0"/>
  </sheetViews>
  <sheetFormatPr defaultRowHeight="11.25" x14ac:dyDescent="0.2"/>
  <cols>
    <col min="1" max="1" width="51.140625" style="80" customWidth="1"/>
    <col min="2" max="2" width="2.7109375" style="283" customWidth="1"/>
    <col min="3" max="3" width="0.28515625" style="80" customWidth="1"/>
    <col min="4" max="4" width="4" style="80" hidden="1" customWidth="1"/>
    <col min="5" max="5" width="7.42578125" style="80" hidden="1" customWidth="1"/>
    <col min="6" max="6" width="1.42578125" style="80" hidden="1" customWidth="1"/>
    <col min="7" max="7" width="20.7109375" style="80" customWidth="1"/>
    <col min="8" max="8" width="0.7109375" style="81" customWidth="1"/>
    <col min="9" max="9" width="4" style="80" hidden="1" customWidth="1"/>
    <col min="10" max="10" width="8.42578125" style="80" hidden="1" customWidth="1"/>
    <col min="11" max="11" width="9.140625" style="80" hidden="1" customWidth="1"/>
    <col min="12" max="12" width="0.140625" style="80" customWidth="1"/>
    <col min="13" max="13" width="1.85546875" style="80" hidden="1" customWidth="1"/>
    <col min="14" max="14" width="4" style="80" hidden="1" customWidth="1"/>
    <col min="15" max="15" width="1" style="80" hidden="1" customWidth="1"/>
    <col min="16" max="16" width="20.7109375" style="80" customWidth="1"/>
    <col min="17" max="17" width="10.140625" style="80" hidden="1" customWidth="1"/>
    <col min="18" max="18" width="6.140625" style="80" hidden="1" customWidth="1"/>
    <col min="19" max="16384" width="9.140625" style="80"/>
  </cols>
  <sheetData>
    <row r="1" spans="1:20" hidden="1" x14ac:dyDescent="0.2">
      <c r="A1" s="495" t="s">
        <v>3517</v>
      </c>
      <c r="B1" s="293"/>
      <c r="C1" s="293"/>
      <c r="D1" s="293"/>
      <c r="E1" s="293"/>
      <c r="F1" s="293"/>
      <c r="G1" s="293"/>
      <c r="H1" s="293"/>
      <c r="I1" s="293"/>
      <c r="J1" s="293"/>
      <c r="K1" s="293"/>
      <c r="L1" s="293"/>
      <c r="M1" s="293"/>
      <c r="N1" s="293"/>
      <c r="O1" s="293"/>
      <c r="P1" s="293"/>
      <c r="Q1" s="293"/>
      <c r="R1" s="293"/>
      <c r="S1" s="293"/>
      <c r="T1" s="293"/>
    </row>
    <row r="2" spans="1:20" x14ac:dyDescent="0.2">
      <c r="A2" s="276" t="s">
        <v>2273</v>
      </c>
      <c r="B2" s="277" t="s">
        <v>918</v>
      </c>
      <c r="C2" s="288">
        <f>SUM(C14+C3)</f>
        <v>22282010.849999994</v>
      </c>
      <c r="D2" s="288">
        <f>SUM(D14+D3)</f>
        <v>3935993.52</v>
      </c>
      <c r="E2" s="288">
        <f>SUM(E14+E3)</f>
        <v>1217209.98</v>
      </c>
      <c r="G2" s="288">
        <f>SUM(G14+G3)</f>
        <v>17128807</v>
      </c>
      <c r="L2" s="80">
        <f>SUM(L14+L3)</f>
        <v>21773516.329999998</v>
      </c>
      <c r="M2" s="80">
        <f>SUM(M14+M3)</f>
        <v>3774779.8400000003</v>
      </c>
      <c r="N2" s="80">
        <f>SUM(N14+N3)</f>
        <v>966945.92999999993</v>
      </c>
      <c r="P2" s="288">
        <f>SUM(P14+P3)</f>
        <v>17031791</v>
      </c>
      <c r="Q2" s="80" t="str">
        <f>REPT(" ",11-LEN(G2))&amp;G2</f>
        <v xml:space="preserve">   17128807</v>
      </c>
      <c r="R2" s="80" t="str">
        <f>REPT(" ",11-LEN(P2))&amp;P2</f>
        <v xml:space="preserve">   17031791</v>
      </c>
    </row>
    <row r="3" spans="1:20" x14ac:dyDescent="0.2">
      <c r="A3" s="276" t="s">
        <v>2274</v>
      </c>
      <c r="B3" s="277" t="s">
        <v>936</v>
      </c>
      <c r="C3" s="287">
        <f>SUM(C4+C5+C10)</f>
        <v>11778377.08</v>
      </c>
      <c r="D3" s="287">
        <f>SUM(D4+D5+D10)</f>
        <v>3935993.52</v>
      </c>
      <c r="E3" s="287">
        <f>SUM(E4+E5+E10)</f>
        <v>0</v>
      </c>
      <c r="G3" s="287">
        <f>SUM(G4+G5+G10)</f>
        <v>7842384</v>
      </c>
      <c r="L3" s="80">
        <f>SUM(L4+L5+L10)</f>
        <v>9758669.3699999992</v>
      </c>
      <c r="M3" s="80">
        <f>SUM(M4+M5+M10)</f>
        <v>3774779.8400000003</v>
      </c>
      <c r="N3" s="80">
        <f>SUM(N4+N5+N10)</f>
        <v>0</v>
      </c>
      <c r="P3" s="287">
        <f>SUM(P4+P5+P10)</f>
        <v>5983890</v>
      </c>
      <c r="Q3" s="80" t="str">
        <f t="shared" ref="Q3:Q66" si="0">REPT(" ",11-LEN(G3))&amp;G3</f>
        <v xml:space="preserve">    7842384</v>
      </c>
      <c r="R3" s="80" t="str">
        <f t="shared" ref="R3:R66" si="1">REPT(" ",11-LEN(P3))&amp;P3</f>
        <v xml:space="preserve">    5983890</v>
      </c>
    </row>
    <row r="4" spans="1:20" ht="22.5" x14ac:dyDescent="0.2">
      <c r="A4" s="276" t="s">
        <v>2275</v>
      </c>
      <c r="B4" s="277" t="s">
        <v>954</v>
      </c>
      <c r="C4" s="287">
        <f>SUM('HL KNIHA VYPOC'!G5+'HL KNIHA VYPOC'!G31+'HL KNIHA VYPOC'!G37)</f>
        <v>73889.990000000005</v>
      </c>
      <c r="D4" s="287">
        <f>SUM('HL KNIHA VYPOC'!G50)*-1</f>
        <v>73889.990000000005</v>
      </c>
      <c r="E4" s="287">
        <f>SUM(('HL KNIHA VYPOC'!G71+'HL KNIHA VYPOC'!G73+'ANALYTIKA MUJ'!C45))*-1</f>
        <v>0</v>
      </c>
      <c r="G4" s="304">
        <f>ROUND(SUM(C4-D4-E4),0)</f>
        <v>0</v>
      </c>
      <c r="L4" s="278">
        <f>SUM('HL KNIHA VYPOC'!K5+'HL KNIHA VYPOC'!K31+'HL KNIHA VYPOC'!K37)</f>
        <v>73889.990000000005</v>
      </c>
      <c r="M4" s="80">
        <f>SUM('HL KNIHA VYPOC'!K50)*-1</f>
        <v>73889.990000000005</v>
      </c>
      <c r="N4" s="80">
        <f>SUM(('HL KNIHA VYPOC'!K71+'HL KNIHA VYPOC'!K73+'ANALYTIKA MUJ'!D45))*-1</f>
        <v>0</v>
      </c>
      <c r="P4" s="304">
        <f>ROUND(SUM(L4-M4-N4),0)</f>
        <v>0</v>
      </c>
      <c r="Q4" s="80" t="str">
        <f t="shared" si="0"/>
        <v xml:space="preserve">          0</v>
      </c>
      <c r="R4" s="80" t="str">
        <f t="shared" si="1"/>
        <v xml:space="preserve">          0</v>
      </c>
    </row>
    <row r="5" spans="1:20" x14ac:dyDescent="0.2">
      <c r="A5" s="276" t="s">
        <v>2276</v>
      </c>
      <c r="B5" s="277" t="s">
        <v>960</v>
      </c>
      <c r="C5" s="279">
        <f>SUM(C6:C9)</f>
        <v>8669141.0199999996</v>
      </c>
      <c r="D5" s="279">
        <f>SUM(D6:D9)</f>
        <v>3862103.53</v>
      </c>
      <c r="E5" s="279">
        <f>SUM(E6:E9)</f>
        <v>0</v>
      </c>
      <c r="G5" s="279">
        <f>SUM(G6:G9)</f>
        <v>4807038</v>
      </c>
      <c r="L5" s="80">
        <f>SUM(L6:L9)</f>
        <v>8660481.3399999999</v>
      </c>
      <c r="M5" s="80">
        <f>SUM(M6:M9)</f>
        <v>3700889.85</v>
      </c>
      <c r="N5" s="80">
        <f>SUM(N6:N9)</f>
        <v>0</v>
      </c>
      <c r="P5" s="279">
        <f>SUM(P6:P9)</f>
        <v>4959592</v>
      </c>
      <c r="Q5" s="80" t="str">
        <f t="shared" si="0"/>
        <v xml:space="preserve">    4807038</v>
      </c>
      <c r="R5" s="80" t="str">
        <f t="shared" si="1"/>
        <v xml:space="preserve">    4959592</v>
      </c>
    </row>
    <row r="6" spans="1:20" x14ac:dyDescent="0.2">
      <c r="A6" s="280" t="s">
        <v>2277</v>
      </c>
      <c r="B6" s="277" t="s">
        <v>970</v>
      </c>
      <c r="C6" s="278">
        <f>SUM('HL KNIHA VYPOC'!G16+'HL KNIHA VYPOC'!G26+'ANALYTIKA MUJ'!C5+'ANALYTIKA MUJ'!C10)</f>
        <v>6109685.9900000002</v>
      </c>
      <c r="D6" s="278">
        <f>SUM('HL KNIHA VYPOC'!G61)*-1</f>
        <v>1709930.35</v>
      </c>
      <c r="E6" s="278">
        <f>SUM('ANALYTIKA MUJ'!C35+'ANALYTIKA MUJ'!C40+'ANALYTIKA MUJ'!C46)*-1</f>
        <v>0</v>
      </c>
      <c r="G6" s="304">
        <f t="shared" ref="G6:G24" si="2">ROUND(SUM(C6-D6-E6),0)</f>
        <v>4399756</v>
      </c>
      <c r="L6" s="278">
        <f>SUM('HL KNIHA VYPOC'!K16+'HL KNIHA VYPOC'!K26+'ANALYTIKA MUJ'!D5+'ANALYTIKA MUJ'!D10)</f>
        <v>6109685.9900000002</v>
      </c>
      <c r="M6" s="80">
        <f>SUM('HL KNIHA VYPOC'!K61)*-1</f>
        <v>1543582.35</v>
      </c>
      <c r="N6" s="80">
        <f>SUM('ANALYTIKA MUJ'!D35+'ANALYTIKA MUJ'!D40+'ANALYTIKA MUJ'!D46)*-1</f>
        <v>0</v>
      </c>
      <c r="P6" s="297">
        <f>ROUND(SUM(L6-M6-N6),0)</f>
        <v>4566104</v>
      </c>
      <c r="Q6" s="80" t="str">
        <f t="shared" si="0"/>
        <v xml:space="preserve">    4399756</v>
      </c>
      <c r="R6" s="80" t="str">
        <f t="shared" si="1"/>
        <v xml:space="preserve">    4566104</v>
      </c>
    </row>
    <row r="7" spans="1:20" ht="22.5" x14ac:dyDescent="0.2">
      <c r="A7" s="280" t="s">
        <v>2278</v>
      </c>
      <c r="B7" s="277" t="s">
        <v>5</v>
      </c>
      <c r="C7" s="278">
        <f>SUM('HL KNIHA VYPOC'!G17+'HL KNIHA VYPOC'!G18+'ANALYTIKA MUJ'!C6+'ANALYTIKA MUJ'!C11)</f>
        <v>2559455.0300000003</v>
      </c>
      <c r="D7" s="278">
        <f>SUM('HL KNIHA VYPOC'!G62+'HL KNIHA VYPOC'!G63)*-1</f>
        <v>2152173.1799999997</v>
      </c>
      <c r="E7" s="278">
        <f>SUM('ANALYTIKA MUJ'!C36+'ANALYTIKA MUJ'!C41+'ANALYTIKA MUJ'!C47)*-1</f>
        <v>0</v>
      </c>
      <c r="G7" s="304">
        <f t="shared" si="2"/>
        <v>407282</v>
      </c>
      <c r="L7" s="278">
        <f>SUM('HL KNIHA VYPOC'!K17+'HL KNIHA VYPOC'!K18+'ANALYTIKA MUJ'!D6+'ANALYTIKA MUJ'!D11)</f>
        <v>2550795.35</v>
      </c>
      <c r="M7" s="80">
        <f>SUM('HL KNIHA VYPOC'!K62+'HL KNIHA VYPOC'!K63)*-1</f>
        <v>2157307.5</v>
      </c>
      <c r="N7" s="80">
        <f>SUM('ANALYTIKA MUJ'!D36+'ANALYTIKA MUJ'!D41+'ANALYTIKA MUJ'!D47)*-1</f>
        <v>0</v>
      </c>
      <c r="P7" s="297">
        <f>ROUND(SUM(L7-M7-N7),0)</f>
        <v>393488</v>
      </c>
      <c r="Q7" s="80" t="str">
        <f t="shared" si="0"/>
        <v xml:space="preserve">     407282</v>
      </c>
      <c r="R7" s="80" t="str">
        <f t="shared" si="1"/>
        <v xml:space="preserve">     393488</v>
      </c>
    </row>
    <row r="8" spans="1:20" ht="22.5" x14ac:dyDescent="0.2">
      <c r="A8" s="280" t="s">
        <v>2279</v>
      </c>
      <c r="B8" s="277" t="s">
        <v>21</v>
      </c>
      <c r="C8" s="278">
        <f>SUM('HL KNIHA VYPOC'!G20+'HL KNIHA VYPOC'!G21+'HL KNIHA VYPOC'!G22+'HL KNIHA VYPOC'!G23+'ANALYTIKA MUJ'!C7+'ANALYTIKA MUJ'!C12)</f>
        <v>0</v>
      </c>
      <c r="D8" s="278">
        <f>SUM('HL KNIHA VYPOC'!G65+'HL KNIHA VYPOC'!G66+'HL KNIHA VYPOC'!G67+'HL KNIHA VYPOC'!G68)*-1</f>
        <v>0</v>
      </c>
      <c r="E8" s="278">
        <f>SUM('ANALYTIKA MUJ'!C37+'ANALYTIKA MUJ'!C42+'ANALYTIKA MUJ'!C48)*-1</f>
        <v>0</v>
      </c>
      <c r="G8" s="304">
        <f t="shared" si="2"/>
        <v>0</v>
      </c>
      <c r="L8" s="278">
        <f>SUM('HL KNIHA VYPOC'!K20+'HL KNIHA VYPOC'!K21+'HL KNIHA VYPOC'!K22+'HL KNIHA VYPOC'!K23+'ANALYTIKA MUJ'!D7+'ANALYTIKA MUJ'!D12)</f>
        <v>0</v>
      </c>
      <c r="M8" s="80">
        <f>SUM('HL KNIHA VYPOC'!K65+'HL KNIHA VYPOC'!K66+'HL KNIHA VYPOC'!K67+'HL KNIHA VYPOC'!K68)*-1</f>
        <v>0</v>
      </c>
      <c r="N8" s="80">
        <f>SUM('ANALYTIKA MUJ'!D37+'ANALYTIKA MUJ'!D42+'ANALYTIKA MUJ'!D48)*-1</f>
        <v>0</v>
      </c>
      <c r="P8" s="297">
        <f>ROUND(SUM(L8-M8-N8),0)</f>
        <v>0</v>
      </c>
      <c r="Q8" s="80" t="str">
        <f t="shared" si="0"/>
        <v xml:space="preserve">          0</v>
      </c>
      <c r="R8" s="80" t="str">
        <f t="shared" si="1"/>
        <v xml:space="preserve">          0</v>
      </c>
    </row>
    <row r="9" spans="1:20" x14ac:dyDescent="0.2">
      <c r="A9" s="280" t="s">
        <v>2280</v>
      </c>
      <c r="B9" s="277" t="s">
        <v>39</v>
      </c>
      <c r="C9" s="278">
        <f>SUM('HL KNIHA VYPOC'!G77)</f>
        <v>0</v>
      </c>
      <c r="E9" s="278">
        <f>SUM('HL KNIHA VYPOC'!G78)</f>
        <v>0</v>
      </c>
      <c r="G9" s="304">
        <f t="shared" si="2"/>
        <v>0</v>
      </c>
      <c r="L9" s="278">
        <f>SUM('HL KNIHA VYPOC'!K77)</f>
        <v>0</v>
      </c>
      <c r="N9" s="278">
        <f>SUM('HL KNIHA VYPOC'!K78)</f>
        <v>0</v>
      </c>
      <c r="P9" s="297">
        <f>ROUND(SUM(L9-M9-N9),0)</f>
        <v>0</v>
      </c>
      <c r="Q9" s="80" t="str">
        <f t="shared" si="0"/>
        <v xml:space="preserve">          0</v>
      </c>
      <c r="R9" s="80" t="str">
        <f t="shared" si="1"/>
        <v xml:space="preserve">          0</v>
      </c>
    </row>
    <row r="10" spans="1:20" x14ac:dyDescent="0.2">
      <c r="A10" s="276" t="s">
        <v>2281</v>
      </c>
      <c r="B10" s="277" t="s">
        <v>906</v>
      </c>
      <c r="C10" s="279">
        <f>SUM(C11:C13)</f>
        <v>3035346.07</v>
      </c>
      <c r="D10" s="279">
        <f>SUM(D11:D13)</f>
        <v>0</v>
      </c>
      <c r="E10" s="279">
        <f>SUM(E11:E13)</f>
        <v>0</v>
      </c>
      <c r="F10" s="281"/>
      <c r="G10" s="279">
        <f>SUM(G11:G13)</f>
        <v>3035346</v>
      </c>
      <c r="H10" s="290"/>
      <c r="I10" s="281"/>
      <c r="J10" s="281"/>
      <c r="L10" s="80">
        <f>SUM(L11:L13)</f>
        <v>1024298.0399999999</v>
      </c>
      <c r="M10" s="80">
        <f>SUM(M11:M13)</f>
        <v>0</v>
      </c>
      <c r="N10" s="80">
        <f>SUM(N11:N13)</f>
        <v>0</v>
      </c>
      <c r="P10" s="279">
        <f>SUM(P11:P13)</f>
        <v>1024298</v>
      </c>
      <c r="Q10" s="80" t="str">
        <f t="shared" si="0"/>
        <v xml:space="preserve">    3035346</v>
      </c>
      <c r="R10" s="80" t="str">
        <f t="shared" si="1"/>
        <v xml:space="preserve">    1024298</v>
      </c>
    </row>
    <row r="11" spans="1:20" x14ac:dyDescent="0.2">
      <c r="A11" s="280" t="s">
        <v>2282</v>
      </c>
      <c r="B11" s="277" t="s">
        <v>779</v>
      </c>
      <c r="C11" s="278">
        <f>SUM('HL KNIHA VYPOC'!G42+'HL KNIHA VYPOC'!G43+'HL KNIHA VYPOC'!G44+'ANALYTIKA MUJ'!C15+'ANALYTIKA MUJ'!C19)</f>
        <v>8066.12</v>
      </c>
      <c r="D11" s="278"/>
      <c r="E11" s="278">
        <f>SUM('ANALYTIKA MUJ'!C49+'ANALYTIKA MUJ'!C53)*-1</f>
        <v>0</v>
      </c>
      <c r="F11" s="278"/>
      <c r="G11" s="304">
        <f t="shared" si="2"/>
        <v>8066</v>
      </c>
      <c r="L11" s="278">
        <f>SUM('HL KNIHA VYPOC'!K42+'HL KNIHA VYPOC'!K43+'HL KNIHA VYPOC'!K44+'ANALYTIKA MUJ'!D15+'ANALYTIKA MUJ'!D19)</f>
        <v>5888.6</v>
      </c>
      <c r="N11" s="80">
        <f>SUM('ANALYTIKA MUJ'!D49+'ANALYTIKA MUJ'!D53)*-1</f>
        <v>0</v>
      </c>
      <c r="P11" s="297">
        <f>ROUND(SUM(L11-M11-N11),0)</f>
        <v>5889</v>
      </c>
      <c r="Q11" s="80" t="str">
        <f t="shared" si="0"/>
        <v xml:space="preserve">       8066</v>
      </c>
      <c r="R11" s="80" t="str">
        <f t="shared" si="1"/>
        <v xml:space="preserve">       5889</v>
      </c>
    </row>
    <row r="12" spans="1:20" ht="22.5" x14ac:dyDescent="0.2">
      <c r="A12" s="280" t="s">
        <v>2283</v>
      </c>
      <c r="B12" s="277" t="s">
        <v>1007</v>
      </c>
      <c r="C12" s="278">
        <f>SUM('ANALYTIKA MUJ'!C23+'ANALYTIKA MUJ'!C27+'ANALYTIKA MUJ'!C31)</f>
        <v>3027279.9499999997</v>
      </c>
      <c r="D12" s="278"/>
      <c r="E12" s="278">
        <f>SUM('ANALYTIKA MUJ'!C54+'ANALYTIKA MUJ'!C50)*-1</f>
        <v>0</v>
      </c>
      <c r="G12" s="304">
        <f t="shared" si="2"/>
        <v>3027280</v>
      </c>
      <c r="L12" s="278">
        <f>SUM('ANALYTIKA MUJ'!D23+'ANALYTIKA MUJ'!D27+'ANALYTIKA MUJ'!D31)</f>
        <v>1018409.44</v>
      </c>
      <c r="N12" s="80">
        <f>SUM('ANALYTIKA MUJ'!D54+'ANALYTIKA MUJ'!D50)*-1</f>
        <v>0</v>
      </c>
      <c r="P12" s="297">
        <f>ROUND(SUM(L12-M12-N12),0)</f>
        <v>1018409</v>
      </c>
      <c r="Q12" s="80" t="str">
        <f t="shared" si="0"/>
        <v xml:space="preserve">    3027280</v>
      </c>
      <c r="R12" s="80" t="str">
        <f t="shared" si="1"/>
        <v xml:space="preserve">    1018409</v>
      </c>
    </row>
    <row r="13" spans="1:20" ht="22.5" x14ac:dyDescent="0.2">
      <c r="A13" s="280" t="s">
        <v>2284</v>
      </c>
      <c r="B13" s="277" t="s">
        <v>84</v>
      </c>
      <c r="C13" s="278">
        <f>SUM('ANALYTIKA MUJ'!C24+'ANALYTIKA MUJ'!C28+'ANALYTIKA MUJ'!C32)</f>
        <v>0</v>
      </c>
      <c r="D13" s="278"/>
      <c r="E13" s="278">
        <f>SUM('ANALYTIKA MUJ'!C55)*-1</f>
        <v>0</v>
      </c>
      <c r="G13" s="304">
        <f t="shared" si="2"/>
        <v>0</v>
      </c>
      <c r="L13" s="278">
        <f>SUM('ANALYTIKA MUJ'!D24+'ANALYTIKA MUJ'!D28+'ANALYTIKA MUJ'!D32)</f>
        <v>0</v>
      </c>
      <c r="N13" s="80">
        <f>SUM('ANALYTIKA MUJ'!D55)*-1</f>
        <v>0</v>
      </c>
      <c r="P13" s="297">
        <f>ROUND(SUM(L13-M13-N13),0)</f>
        <v>0</v>
      </c>
      <c r="Q13" s="80" t="str">
        <f t="shared" si="0"/>
        <v xml:space="preserve">          0</v>
      </c>
      <c r="R13" s="80" t="str">
        <f t="shared" si="1"/>
        <v xml:space="preserve">          0</v>
      </c>
    </row>
    <row r="14" spans="1:20" x14ac:dyDescent="0.2">
      <c r="A14" s="276" t="s">
        <v>2285</v>
      </c>
      <c r="B14" s="277" t="s">
        <v>94</v>
      </c>
      <c r="C14" s="279">
        <f>SUM(C15+C16+C17+C21)</f>
        <v>10503633.769999996</v>
      </c>
      <c r="D14" s="279">
        <f>SUM(D15+D16+D17+D21)</f>
        <v>0</v>
      </c>
      <c r="E14" s="279">
        <f>SUM(E15+E16+E17+E21)</f>
        <v>1217209.98</v>
      </c>
      <c r="F14" s="281"/>
      <c r="G14" s="279">
        <f>SUM(G15+G16+G17+G21)</f>
        <v>9286423</v>
      </c>
      <c r="H14" s="290"/>
      <c r="I14" s="281"/>
      <c r="J14" s="281"/>
      <c r="L14" s="80">
        <f>SUM(L15+L16+L17+L21)</f>
        <v>12014846.959999997</v>
      </c>
      <c r="M14" s="80">
        <f>SUM(M15+M16+M17+M21)</f>
        <v>0</v>
      </c>
      <c r="N14" s="80">
        <f>SUM(N15+N16+N17+N21)</f>
        <v>966945.92999999993</v>
      </c>
      <c r="P14" s="279">
        <f>SUM(P15+P16+P17+P21)</f>
        <v>11047901</v>
      </c>
      <c r="Q14" s="80" t="str">
        <f t="shared" si="0"/>
        <v xml:space="preserve">    9286423</v>
      </c>
      <c r="R14" s="80" t="str">
        <f t="shared" si="1"/>
        <v xml:space="preserve">   11047901</v>
      </c>
    </row>
    <row r="15" spans="1:20" ht="22.5" x14ac:dyDescent="0.2">
      <c r="A15" s="276" t="s">
        <v>2286</v>
      </c>
      <c r="B15" s="277" t="s">
        <v>780</v>
      </c>
      <c r="C15" s="278">
        <f>SUM('HL KNIHA VYPOC'!G81+'HL KNIHA VYPOC'!G86+'HL KNIHA VYPOC'!G92+'ANALYTIKA MUJ'!J63)</f>
        <v>2158375.3099999996</v>
      </c>
      <c r="D15" s="278"/>
      <c r="E15" s="278">
        <f>SUM('HL KNIHA VYPOC'!G98+'ANALYTIKA MUJ'!J44)*-1</f>
        <v>0</v>
      </c>
      <c r="G15" s="304">
        <f t="shared" si="2"/>
        <v>2158375</v>
      </c>
      <c r="L15" s="278">
        <f>SUM('HL KNIHA VYPOC'!K81+'HL KNIHA VYPOC'!K86+'HL KNIHA VYPOC'!K92+'ANALYTIKA MUJ'!K63)</f>
        <v>2340780.5899999989</v>
      </c>
      <c r="N15" s="80">
        <f>SUM('HL KNIHA VYPOC'!K98+'ANALYTIKA MUJ'!K44)*-1</f>
        <v>0</v>
      </c>
      <c r="P15" s="304">
        <f>ROUND(SUM(L15-M15-N15),0)</f>
        <v>2340781</v>
      </c>
      <c r="Q15" s="80" t="str">
        <f t="shared" si="0"/>
        <v xml:space="preserve">    2158375</v>
      </c>
      <c r="R15" s="80" t="str">
        <f t="shared" si="1"/>
        <v xml:space="preserve">    2340781</v>
      </c>
    </row>
    <row r="16" spans="1:20" ht="35.25" customHeight="1" x14ac:dyDescent="0.2">
      <c r="A16" s="276" t="s">
        <v>2287</v>
      </c>
      <c r="B16" s="277" t="s">
        <v>907</v>
      </c>
      <c r="C16" s="278">
        <f>SUM('ANALYTIKA MUJ'!J51+'ANALYTIKA MUJ'!J55+'ANALYTIKA MUJ'!J59+'ANALYTIKA MUJ'!J64+'ANALYTIKA MUJ'!J69+'ANALYTIKA MUJ'!C84+'ANALYTIKA MUJ'!J4+'ANALYTIKA MUJ'!J8+'ANALYTIKA MUJ'!J12+'ANALYTIKA MUJ'!J16+'ANALYTIKA MUJ'!J20+'ANALYTIKA MUJ'!J24+'ANALYTIKA MUJ'!J28+'ANALYTIKA MUJ'!J32+'ANALYTIKA MUJ'!J36+'ANALYTIKA MUJ'!J40)</f>
        <v>0</v>
      </c>
      <c r="D16" s="278"/>
      <c r="E16" s="278">
        <f>SUM('ANALYTIKA MUJ'!J45)*-1</f>
        <v>0</v>
      </c>
      <c r="G16" s="304">
        <f t="shared" si="2"/>
        <v>0</v>
      </c>
      <c r="L16" s="278">
        <f>SUM('ANALYTIKA MUJ'!K51+'ANALYTIKA MUJ'!K55+'ANALYTIKA MUJ'!K59+'ANALYTIKA MUJ'!K64+'ANALYTIKA MUJ'!K69+'ANALYTIKA MUJ'!D84+'ANALYTIKA MUJ'!K4+'ANALYTIKA MUJ'!K8+'ANALYTIKA MUJ'!K12+'ANALYTIKA MUJ'!K16+'ANALYTIKA MUJ'!K20+'ANALYTIKA MUJ'!K24+'ANALYTIKA MUJ'!K28+'ANALYTIKA MUJ'!K32+'ANALYTIKA MUJ'!K36+'ANALYTIKA MUJ'!K40)</f>
        <v>0</v>
      </c>
      <c r="N16" s="80">
        <f>SUM('ANALYTIKA MUJ'!K45)*-1</f>
        <v>0</v>
      </c>
      <c r="P16" s="304">
        <f>ROUND(SUM(L16-M16-N16),0)</f>
        <v>0</v>
      </c>
      <c r="Q16" s="80" t="str">
        <f t="shared" si="0"/>
        <v xml:space="preserve">          0</v>
      </c>
      <c r="R16" s="80" t="str">
        <f t="shared" si="1"/>
        <v xml:space="preserve">          0</v>
      </c>
    </row>
    <row r="17" spans="1:18" x14ac:dyDescent="0.2">
      <c r="A17" s="276" t="s">
        <v>2288</v>
      </c>
      <c r="B17" s="277" t="s">
        <v>781</v>
      </c>
      <c r="C17" s="279">
        <f>SUM(C18:C20)</f>
        <v>2650214.4999999991</v>
      </c>
      <c r="D17" s="279">
        <f>SUM(D18:D20)</f>
        <v>0</v>
      </c>
      <c r="E17" s="279">
        <f>SUM(E18:E20)</f>
        <v>1217209.98</v>
      </c>
      <c r="G17" s="279">
        <f>SUM(G18:G20)</f>
        <v>1433004</v>
      </c>
      <c r="L17" s="80">
        <f>SUM(L18:L20)</f>
        <v>2911564.2699999986</v>
      </c>
      <c r="M17" s="80">
        <f>SUM(M18:M20)</f>
        <v>0</v>
      </c>
      <c r="N17" s="80">
        <f>SUM(N18:N20)</f>
        <v>966945.92999999993</v>
      </c>
      <c r="P17" s="279">
        <f>SUM(P18:P20)</f>
        <v>1944618</v>
      </c>
      <c r="Q17" s="80" t="str">
        <f t="shared" si="0"/>
        <v xml:space="preserve">    1433004</v>
      </c>
      <c r="R17" s="80" t="str">
        <f t="shared" si="1"/>
        <v xml:space="preserve">    1944618</v>
      </c>
    </row>
    <row r="18" spans="1:18" ht="24.75" customHeight="1" x14ac:dyDescent="0.2">
      <c r="A18" s="280" t="s">
        <v>2289</v>
      </c>
      <c r="B18" s="277" t="s">
        <v>782</v>
      </c>
      <c r="C18" s="278">
        <f>SUM('ANALYTIKA MUJ'!J52+'ANALYTIKA MUJ'!J56+'ANALYTIKA MUJ'!J60+'ANALYTIKA MUJ'!J65+'ANALYTIKA MUJ'!J70+'ANALYTIKA MUJ'!C85)</f>
        <v>1994873.7199999993</v>
      </c>
      <c r="D18" s="278"/>
      <c r="E18" s="278">
        <f>SUM('ANALYTIKA MUJ'!J46)*-1</f>
        <v>1217209.98</v>
      </c>
      <c r="F18" s="16"/>
      <c r="G18" s="304">
        <f t="shared" si="2"/>
        <v>777664</v>
      </c>
      <c r="L18" s="278">
        <f>SUM('ANALYTIKA MUJ'!K52+'ANALYTIKA MUJ'!K56+'ANALYTIKA MUJ'!K60+'ANALYTIKA MUJ'!K65+'ANALYTIKA MUJ'!K70+'ANALYTIKA MUJ'!D85)</f>
        <v>2068973.3999999994</v>
      </c>
      <c r="N18" s="80">
        <f>SUM('ANALYTIKA MUJ'!K46)*-1</f>
        <v>966945.92999999993</v>
      </c>
      <c r="P18" s="297">
        <f>ROUND(SUM(L18-M18-N18),0)</f>
        <v>1102027</v>
      </c>
      <c r="Q18" s="80" t="str">
        <f t="shared" si="0"/>
        <v xml:space="preserve">     777664</v>
      </c>
      <c r="R18" s="80" t="str">
        <f t="shared" si="1"/>
        <v xml:space="preserve">    1102027</v>
      </c>
    </row>
    <row r="19" spans="1:18" ht="22.5" x14ac:dyDescent="0.2">
      <c r="A19" s="280" t="s">
        <v>2290</v>
      </c>
      <c r="B19" s="277" t="s">
        <v>783</v>
      </c>
      <c r="C19" s="278">
        <f>SUM('ANALYTIKA MUJ'!C91+'ANALYTIKA MUJ'!J77+'ANALYTIKA MUJ'!J81+'ANALYTIKA MUJ'!J85+'ANALYTIKA MUJ'!J89+'ANALYTIKA MUJ'!J93+'ANALYTIKA MUJ'!J97)</f>
        <v>1477.3700000000026</v>
      </c>
      <c r="D19" s="278"/>
      <c r="E19" s="278">
        <f>SUM('ANALYTIKA MUJ'!J47)*-1</f>
        <v>0</v>
      </c>
      <c r="G19" s="304">
        <f t="shared" si="2"/>
        <v>1477</v>
      </c>
      <c r="L19" s="278">
        <f>SUM('ANALYTIKA MUJ'!D91+'ANALYTIKA MUJ'!K77+'ANALYTIKA MUJ'!K81+'ANALYTIKA MUJ'!K85+'ANALYTIKA MUJ'!K89+'ANALYTIKA MUJ'!K93+'ANALYTIKA MUJ'!K97)</f>
        <v>196869.03999999928</v>
      </c>
      <c r="N19" s="80">
        <f>SUM('ANALYTIKA MUJ'!K47)*-1</f>
        <v>0</v>
      </c>
      <c r="P19" s="297">
        <f>ROUND(SUM(L19-M19-N19),0)</f>
        <v>196869</v>
      </c>
      <c r="Q19" s="80" t="str">
        <f t="shared" si="0"/>
        <v xml:space="preserve">       1477</v>
      </c>
      <c r="R19" s="80" t="str">
        <f t="shared" si="1"/>
        <v xml:space="preserve">     196869</v>
      </c>
    </row>
    <row r="20" spans="1:18" ht="22.5" x14ac:dyDescent="0.2">
      <c r="A20" s="280" t="s">
        <v>2291</v>
      </c>
      <c r="B20" s="277" t="s">
        <v>102</v>
      </c>
      <c r="C20" s="278">
        <f>SUM('ANALYTIKA MUJ'!J5+'ANALYTIKA MUJ'!J9+'ANALYTIKA MUJ'!J13+'ANALYTIKA MUJ'!J17+'ANALYTIKA MUJ'!J21+'ANALYTIKA MUJ'!J25+'ANALYTIKA MUJ'!J29+'ANALYTIKA MUJ'!J33+'ANALYTIKA MUJ'!J37+'ANALYTIKA MUJ'!J41+'ANALYTIKA MUJ'!C95+'HL KNIHA VYPOC'!G174+'ANALYTIKA MUJ'!J101)</f>
        <v>653863.40999999992</v>
      </c>
      <c r="D20" s="278"/>
      <c r="E20" s="278">
        <f>SUM('ANALYTIKA MUJ'!J48)*-1</f>
        <v>0</v>
      </c>
      <c r="G20" s="304">
        <f t="shared" si="2"/>
        <v>653863</v>
      </c>
      <c r="L20" s="278">
        <f>SUM('ANALYTIKA MUJ'!K5+'ANALYTIKA MUJ'!K9+'ANALYTIKA MUJ'!K13+'ANALYTIKA MUJ'!K17+'ANALYTIKA MUJ'!K21+'ANALYTIKA MUJ'!K25+'ANALYTIKA MUJ'!K29+'ANALYTIKA MUJ'!K33+'ANALYTIKA MUJ'!K37+'ANALYTIKA MUJ'!K41+'ANALYTIKA MUJ'!D95+'HL KNIHA VYPOC'!K174+'ANALYTIKA MUJ'!K101)</f>
        <v>645721.82999999996</v>
      </c>
      <c r="N20" s="80">
        <f>SUM('ANALYTIKA MUJ'!K48)*-1</f>
        <v>0</v>
      </c>
      <c r="P20" s="297">
        <f>ROUND(SUM(L20-M20-N20),0)</f>
        <v>645722</v>
      </c>
      <c r="Q20" s="80" t="str">
        <f t="shared" si="0"/>
        <v xml:space="preserve">     653863</v>
      </c>
      <c r="R20" s="80" t="str">
        <f t="shared" si="1"/>
        <v xml:space="preserve">     645722</v>
      </c>
    </row>
    <row r="21" spans="1:18" x14ac:dyDescent="0.2">
      <c r="A21" s="276" t="s">
        <v>2292</v>
      </c>
      <c r="B21" s="277" t="s">
        <v>784</v>
      </c>
      <c r="C21" s="287">
        <f>SUM(C22:C24)</f>
        <v>5695043.9599999981</v>
      </c>
      <c r="D21" s="287">
        <f>SUM(D22:D24)</f>
        <v>0</v>
      </c>
      <c r="E21" s="287">
        <f>SUM(E22:E24)</f>
        <v>0</v>
      </c>
      <c r="G21" s="287">
        <f>SUM(G22:G24)</f>
        <v>5695044</v>
      </c>
      <c r="L21" s="80">
        <f>SUM(L22:L24)</f>
        <v>6762502.0999999996</v>
      </c>
      <c r="M21" s="80">
        <f>SUM(M22:M24)</f>
        <v>0</v>
      </c>
      <c r="N21" s="80">
        <f>SUM(N22:N24)</f>
        <v>0</v>
      </c>
      <c r="P21" s="287">
        <f>SUM(P22:P24)</f>
        <v>6762502</v>
      </c>
      <c r="Q21" s="80" t="str">
        <f t="shared" si="0"/>
        <v xml:space="preserve">    5695044</v>
      </c>
      <c r="R21" s="80" t="str">
        <f t="shared" si="1"/>
        <v xml:space="preserve">    6762502</v>
      </c>
    </row>
    <row r="22" spans="1:18" x14ac:dyDescent="0.2">
      <c r="A22" s="280" t="s">
        <v>2293</v>
      </c>
      <c r="B22" s="277" t="s">
        <v>117</v>
      </c>
      <c r="C22" s="278">
        <f>SUM('HL KNIHA VYPOC'!G108+'ANALYTIKA MUJ'!C78+'HL KNIHA VYPOC'!G115+'HL KNIHA VYPOC'!G134)</f>
        <v>5695043.9599999981</v>
      </c>
      <c r="D22" s="278"/>
      <c r="E22" s="278"/>
      <c r="G22" s="304">
        <f t="shared" si="2"/>
        <v>5695044</v>
      </c>
      <c r="L22" s="278">
        <f>SUM('HL KNIHA VYPOC'!K108+'ANALYTIKA MUJ'!D78+'HL KNIHA VYPOC'!K115+'HL KNIHA VYPOC'!K134)</f>
        <v>6762502.0999999996</v>
      </c>
      <c r="P22" s="297">
        <f>ROUND(SUM(L22-M22-N22),0)</f>
        <v>6762502</v>
      </c>
      <c r="Q22" s="80" t="str">
        <f t="shared" si="0"/>
        <v xml:space="preserve">    5695044</v>
      </c>
      <c r="R22" s="80" t="str">
        <f t="shared" si="1"/>
        <v xml:space="preserve">    6762502</v>
      </c>
    </row>
    <row r="23" spans="1:18" x14ac:dyDescent="0.2">
      <c r="A23" s="280" t="s">
        <v>2294</v>
      </c>
      <c r="B23" s="277" t="s">
        <v>898</v>
      </c>
      <c r="C23" s="278">
        <f>SUM('ANALYTIKA MUJ'!C79)</f>
        <v>0</v>
      </c>
      <c r="D23" s="278"/>
      <c r="E23" s="278"/>
      <c r="G23" s="304">
        <f t="shared" si="2"/>
        <v>0</v>
      </c>
      <c r="L23" s="278">
        <f>SUM('ANALYTIKA MUJ'!D79)</f>
        <v>0</v>
      </c>
      <c r="P23" s="297">
        <f>ROUND(SUM(L23-M23-N23),0)</f>
        <v>0</v>
      </c>
      <c r="Q23" s="80" t="str">
        <f t="shared" si="0"/>
        <v xml:space="preserve">          0</v>
      </c>
      <c r="R23" s="80" t="str">
        <f t="shared" si="1"/>
        <v xml:space="preserve">          0</v>
      </c>
    </row>
    <row r="24" spans="1:18" ht="12" customHeight="1" x14ac:dyDescent="0.2">
      <c r="A24" s="280" t="s">
        <v>2295</v>
      </c>
      <c r="B24" s="277" t="s">
        <v>899</v>
      </c>
      <c r="C24" s="278">
        <f>SUM('HL KNIHA VYPOC'!G125+'HL KNIHA VYPOC'!G127+'HL KNIHA VYPOC'!G129+'HL KNIHA VYPOC'!G130+'HL KNIHA VYPOC'!G131+'ANALYTIKA MUJ'!J66)</f>
        <v>0</v>
      </c>
      <c r="D24" s="278"/>
      <c r="E24" s="278">
        <f>SUM('HL KNIHA VYPOC'!G136)*-1</f>
        <v>0</v>
      </c>
      <c r="G24" s="304">
        <f t="shared" si="2"/>
        <v>0</v>
      </c>
      <c r="L24" s="278">
        <f>SUM('HL KNIHA VYPOC'!K125+'HL KNIHA VYPOC'!K127+'HL KNIHA VYPOC'!K129+'HL KNIHA VYPOC'!K130+'HL KNIHA VYPOC'!K131+'ANALYTIKA MUJ'!K66)</f>
        <v>0</v>
      </c>
      <c r="N24" s="80">
        <f>SUM('HL KNIHA VYPOC'!K136)*-1</f>
        <v>0</v>
      </c>
      <c r="P24" s="297">
        <f>ROUND(SUM(L24-M24-N24),0)</f>
        <v>0</v>
      </c>
      <c r="Q24" s="80" t="str">
        <f t="shared" si="0"/>
        <v xml:space="preserve">          0</v>
      </c>
      <c r="R24" s="80" t="str">
        <f t="shared" si="1"/>
        <v xml:space="preserve">          0</v>
      </c>
    </row>
    <row r="25" spans="1:18" x14ac:dyDescent="0.2">
      <c r="A25" s="276" t="s">
        <v>2296</v>
      </c>
      <c r="B25" s="277" t="s">
        <v>134</v>
      </c>
      <c r="C25" s="278"/>
      <c r="D25" s="278"/>
      <c r="E25" s="288">
        <f>SUM(E26+E36)</f>
        <v>0</v>
      </c>
      <c r="F25" s="282"/>
      <c r="G25" s="303">
        <f>SUM(G26+G36)</f>
        <v>17128807</v>
      </c>
      <c r="H25" s="291"/>
      <c r="I25" s="282"/>
      <c r="J25" s="282"/>
      <c r="N25" s="80">
        <f>SUM(N26+N36)</f>
        <v>0</v>
      </c>
      <c r="P25" s="303">
        <f>SUM(P26+P36)</f>
        <v>17031791</v>
      </c>
      <c r="Q25" s="80" t="str">
        <f t="shared" si="0"/>
        <v xml:space="preserve">   17128807</v>
      </c>
      <c r="R25" s="80" t="str">
        <f t="shared" si="1"/>
        <v xml:space="preserve">   17031791</v>
      </c>
    </row>
    <row r="26" spans="1:18" x14ac:dyDescent="0.2">
      <c r="A26" s="276" t="s">
        <v>2297</v>
      </c>
      <c r="B26" s="277" t="s">
        <v>140</v>
      </c>
      <c r="C26" s="278"/>
      <c r="D26" s="278"/>
      <c r="E26" s="287"/>
      <c r="G26" s="296">
        <f>SUM(G27+G31+G32+G33+G34+G35)</f>
        <v>16757344</v>
      </c>
      <c r="P26" s="296">
        <f>SUM(P27+P31+P32+P33+P34+P35)</f>
        <v>16646626</v>
      </c>
      <c r="Q26" s="80" t="str">
        <f t="shared" si="0"/>
        <v xml:space="preserve">   16757344</v>
      </c>
      <c r="R26" s="80" t="str">
        <f t="shared" si="1"/>
        <v xml:space="preserve">   16646626</v>
      </c>
    </row>
    <row r="27" spans="1:18" x14ac:dyDescent="0.2">
      <c r="A27" s="276" t="s">
        <v>2298</v>
      </c>
      <c r="B27" s="277" t="s">
        <v>904</v>
      </c>
      <c r="C27" s="278"/>
      <c r="D27" s="278"/>
      <c r="E27" s="287">
        <f>SUM(E28:E30)</f>
        <v>5100</v>
      </c>
      <c r="G27" s="296">
        <f>SUM(G28:G30)</f>
        <v>5100</v>
      </c>
      <c r="N27" s="80">
        <f>SUM(N28:N30)</f>
        <v>5100</v>
      </c>
      <c r="P27" s="296">
        <f>SUM(P28:P30)</f>
        <v>5100</v>
      </c>
      <c r="Q27" s="80" t="str">
        <f t="shared" si="0"/>
        <v xml:space="preserve">       5100</v>
      </c>
      <c r="R27" s="80" t="str">
        <f t="shared" si="1"/>
        <v xml:space="preserve">       5100</v>
      </c>
    </row>
    <row r="28" spans="1:18" ht="13.5" customHeight="1" x14ac:dyDescent="0.2">
      <c r="A28" s="280" t="s">
        <v>2299</v>
      </c>
      <c r="B28" s="277" t="s">
        <v>909</v>
      </c>
      <c r="D28" s="278"/>
      <c r="E28" s="278">
        <f>SUM('HL KNIHA VYPOC'!G215+'HL KNIHA VYPOC'!G223+'HL KNIHA VYPOC'!G260)*-1</f>
        <v>5100</v>
      </c>
      <c r="G28" s="297">
        <f>ROUND(SUM(E28),0)</f>
        <v>5100</v>
      </c>
      <c r="N28" s="80">
        <f>SUM('HL KNIHA VYPOC'!K215+'HL KNIHA VYPOC'!K223+'HL KNIHA VYPOC'!K260)*-1</f>
        <v>5100</v>
      </c>
      <c r="P28" s="297">
        <f>ROUND(SUM(N28),0)</f>
        <v>5100</v>
      </c>
      <c r="Q28" s="80" t="str">
        <f t="shared" si="0"/>
        <v xml:space="preserve">       5100</v>
      </c>
      <c r="R28" s="80" t="str">
        <f t="shared" si="1"/>
        <v xml:space="preserve">       5100</v>
      </c>
    </row>
    <row r="29" spans="1:18" x14ac:dyDescent="0.2">
      <c r="A29" s="280" t="s">
        <v>2300</v>
      </c>
      <c r="B29" s="277" t="s">
        <v>785</v>
      </c>
      <c r="D29" s="278"/>
      <c r="E29" s="278">
        <f>SUM('HL KNIHA VYPOC'!G172)*-1</f>
        <v>0</v>
      </c>
      <c r="G29" s="297">
        <f t="shared" ref="G29:G34" si="3">ROUND(SUM(E29),0)</f>
        <v>0</v>
      </c>
      <c r="N29" s="80">
        <f>SUM('HL KNIHA VYPOC'!K172)*-1</f>
        <v>0</v>
      </c>
      <c r="P29" s="297">
        <f t="shared" ref="P29:P34" si="4">ROUND(SUM(N29),0)</f>
        <v>0</v>
      </c>
      <c r="Q29" s="80" t="str">
        <f t="shared" si="0"/>
        <v xml:space="preserve">          0</v>
      </c>
      <c r="R29" s="80" t="str">
        <f t="shared" si="1"/>
        <v xml:space="preserve">          0</v>
      </c>
    </row>
    <row r="30" spans="1:18" x14ac:dyDescent="0.2">
      <c r="A30" s="280" t="s">
        <v>2301</v>
      </c>
      <c r="B30" s="277" t="s">
        <v>159</v>
      </c>
      <c r="D30" s="278"/>
      <c r="E30" s="278">
        <f>SUM('HL KNIHA VYPOC'!G126)*-1</f>
        <v>0</v>
      </c>
      <c r="G30" s="297">
        <f t="shared" si="3"/>
        <v>0</v>
      </c>
      <c r="N30" s="80">
        <f>SUM('HL KNIHA VYPOC'!K126)*-1</f>
        <v>0</v>
      </c>
      <c r="P30" s="297">
        <f t="shared" si="4"/>
        <v>0</v>
      </c>
      <c r="Q30" s="80" t="str">
        <f t="shared" si="0"/>
        <v xml:space="preserve">          0</v>
      </c>
      <c r="R30" s="80" t="str">
        <f t="shared" si="1"/>
        <v xml:space="preserve">          0</v>
      </c>
    </row>
    <row r="31" spans="1:18" x14ac:dyDescent="0.2">
      <c r="A31" s="276" t="s">
        <v>2302</v>
      </c>
      <c r="B31" s="277" t="s">
        <v>2180</v>
      </c>
      <c r="D31" s="278"/>
      <c r="E31" s="278">
        <f>SUM('HL KNIHA VYPOC'!G216+'HL KNIHA VYPOC'!G217+'HL KNIHA VYPOC'!G221+'HL KNIHA VYPOC'!G222)*-1</f>
        <v>2122.92</v>
      </c>
      <c r="G31" s="297">
        <f t="shared" si="3"/>
        <v>2123</v>
      </c>
      <c r="N31" s="80">
        <f>SUM('HL KNIHA VYPOC'!K216+'HL KNIHA VYPOC'!K217+'HL KNIHA VYPOC'!K221+'HL KNIHA VYPOC'!K222)*-1</f>
        <v>2122.92</v>
      </c>
      <c r="P31" s="297">
        <f t="shared" si="4"/>
        <v>2123</v>
      </c>
      <c r="Q31" s="80" t="str">
        <f t="shared" si="0"/>
        <v xml:space="preserve">       2123</v>
      </c>
      <c r="R31" s="80" t="str">
        <f t="shared" si="1"/>
        <v xml:space="preserve">       2123</v>
      </c>
    </row>
    <row r="32" spans="1:18" x14ac:dyDescent="0.2">
      <c r="A32" s="276" t="s">
        <v>2303</v>
      </c>
      <c r="B32" s="277" t="s">
        <v>912</v>
      </c>
      <c r="D32" s="278"/>
      <c r="E32" s="278">
        <f>SUM('HL KNIHA VYPOC'!G219+'HL KNIHA VYPOC'!G220)</f>
        <v>0</v>
      </c>
      <c r="G32" s="297">
        <f t="shared" si="3"/>
        <v>0</v>
      </c>
      <c r="N32" s="278">
        <f>SUM('HL KNIHA VYPOC'!K219+'HL KNIHA VYPOC'!K220)</f>
        <v>0</v>
      </c>
      <c r="P32" s="297">
        <f t="shared" si="4"/>
        <v>0</v>
      </c>
      <c r="Q32" s="80" t="str">
        <f t="shared" si="0"/>
        <v xml:space="preserve">          0</v>
      </c>
      <c r="R32" s="80" t="str">
        <f t="shared" si="1"/>
        <v xml:space="preserve">          0</v>
      </c>
    </row>
    <row r="33" spans="1:18" x14ac:dyDescent="0.2">
      <c r="A33" s="276" t="s">
        <v>2304</v>
      </c>
      <c r="B33" s="277" t="s">
        <v>901</v>
      </c>
      <c r="D33" s="278"/>
      <c r="E33" s="278">
        <f>SUM('HL KNIHA VYPOC'!G226+'HL KNIHA VYPOC'!G227+'HL KNIHA VYPOC'!G228+'HL KNIHA VYPOC'!G229)*-1</f>
        <v>1263011.33</v>
      </c>
      <c r="G33" s="297">
        <f t="shared" si="3"/>
        <v>1263011</v>
      </c>
      <c r="N33" s="80">
        <f>SUM('HL KNIHA VYPOC'!K226+'HL KNIHA VYPOC'!K227+'HL KNIHA VYPOC'!K228+'HL KNIHA VYPOC'!K229)*-1</f>
        <v>1263011.33</v>
      </c>
      <c r="P33" s="297">
        <f t="shared" si="4"/>
        <v>1263011</v>
      </c>
      <c r="Q33" s="80" t="str">
        <f t="shared" si="0"/>
        <v xml:space="preserve">    1263011</v>
      </c>
      <c r="R33" s="80" t="str">
        <f t="shared" si="1"/>
        <v xml:space="preserve">    1263011</v>
      </c>
    </row>
    <row r="34" spans="1:18" ht="21" customHeight="1" x14ac:dyDescent="0.2">
      <c r="A34" s="276" t="s">
        <v>2305</v>
      </c>
      <c r="B34" s="277" t="s">
        <v>902</v>
      </c>
      <c r="D34" s="278"/>
      <c r="E34" s="278">
        <f>SUM('HL KNIHA VYPOC'!G230+'HL KNIHA VYPOC'!G231)*-1</f>
        <v>15378569.140000001</v>
      </c>
      <c r="G34" s="297">
        <f t="shared" si="3"/>
        <v>15378569</v>
      </c>
      <c r="N34" s="80">
        <f>SUM('HL KNIHA VYPOC'!K230+'HL KNIHA VYPOC'!K231)*-1</f>
        <v>15344375.33</v>
      </c>
      <c r="P34" s="297">
        <f t="shared" si="4"/>
        <v>15344375</v>
      </c>
      <c r="Q34" s="80" t="str">
        <f t="shared" si="0"/>
        <v xml:space="preserve">   15378569</v>
      </c>
      <c r="R34" s="80" t="str">
        <f t="shared" si="1"/>
        <v xml:space="preserve">   15344375</v>
      </c>
    </row>
    <row r="35" spans="1:18" ht="22.5" x14ac:dyDescent="0.2">
      <c r="A35" s="276" t="s">
        <v>2306</v>
      </c>
      <c r="B35" s="277" t="s">
        <v>911</v>
      </c>
      <c r="E35" s="288"/>
      <c r="G35" s="301">
        <f>SUM(G2-G27-G31-G32-G33-G34-G36)</f>
        <v>108541</v>
      </c>
      <c r="P35" s="301">
        <f>SUM(P2-P27-P31-P32-P33-P34-P36)</f>
        <v>32017</v>
      </c>
      <c r="Q35" s="80" t="str">
        <f t="shared" si="0"/>
        <v xml:space="preserve">     108541</v>
      </c>
      <c r="R35" s="80" t="str">
        <f t="shared" si="1"/>
        <v xml:space="preserve">      32017</v>
      </c>
    </row>
    <row r="36" spans="1:18" x14ac:dyDescent="0.2">
      <c r="A36" s="276" t="s">
        <v>2307</v>
      </c>
      <c r="B36" s="277" t="s">
        <v>910</v>
      </c>
      <c r="E36" s="278"/>
      <c r="G36" s="296">
        <f>SUM(G37+G40+G41+G46+G47)</f>
        <v>371463</v>
      </c>
      <c r="P36" s="296">
        <f>SUM(P37+P40+P41+P46+P47)</f>
        <v>385165</v>
      </c>
      <c r="Q36" s="80" t="str">
        <f t="shared" si="0"/>
        <v xml:space="preserve">     371463</v>
      </c>
      <c r="R36" s="80" t="str">
        <f t="shared" si="1"/>
        <v xml:space="preserve">     385165</v>
      </c>
    </row>
    <row r="37" spans="1:18" x14ac:dyDescent="0.2">
      <c r="A37" s="276" t="s">
        <v>2308</v>
      </c>
      <c r="B37" s="277" t="s">
        <v>908</v>
      </c>
      <c r="E37" s="287"/>
      <c r="G37" s="296">
        <f>SUM(G38:G39)</f>
        <v>87160</v>
      </c>
      <c r="P37" s="296">
        <f>SUM(P38:P39)</f>
        <v>91767</v>
      </c>
      <c r="Q37" s="80" t="str">
        <f t="shared" si="0"/>
        <v xml:space="preserve">      87160</v>
      </c>
      <c r="R37" s="80" t="str">
        <f t="shared" si="1"/>
        <v xml:space="preserve">      91767</v>
      </c>
    </row>
    <row r="38" spans="1:18" x14ac:dyDescent="0.2">
      <c r="A38" s="280" t="s">
        <v>2309</v>
      </c>
      <c r="B38" s="277" t="s">
        <v>896</v>
      </c>
      <c r="E38" s="278">
        <f>SUM('ANALYTIKA MUJ'!J110+'ANALYTIKA MUJ'!J114)</f>
        <v>0</v>
      </c>
      <c r="G38" s="297">
        <f t="shared" ref="G38:G49" si="5">ROUND(SUM(E38),0)</f>
        <v>0</v>
      </c>
      <c r="N38" s="278">
        <f>SUM('ANALYTIKA MUJ'!K110+'ANALYTIKA MUJ'!K114)</f>
        <v>0</v>
      </c>
      <c r="P38" s="297">
        <f t="shared" ref="P38:P40" si="6">ROUND(SUM(N38),0)</f>
        <v>0</v>
      </c>
      <c r="Q38" s="80" t="str">
        <f t="shared" si="0"/>
        <v xml:space="preserve">          0</v>
      </c>
      <c r="R38" s="80" t="str">
        <f t="shared" si="1"/>
        <v xml:space="preserve">          0</v>
      </c>
    </row>
    <row r="39" spans="1:18" x14ac:dyDescent="0.2">
      <c r="A39" s="280" t="s">
        <v>2310</v>
      </c>
      <c r="B39" s="277" t="s">
        <v>897</v>
      </c>
      <c r="D39" s="16"/>
      <c r="E39" s="16">
        <f>SUM('HL KNIHA VYPOC'!G151+'ANALYTIKA MUJ'!J111+'ANALYTIKA MUJ'!J115)*-1</f>
        <v>87159.91</v>
      </c>
      <c r="G39" s="297">
        <f t="shared" si="5"/>
        <v>87160</v>
      </c>
      <c r="N39" s="80">
        <f>SUM('HL KNIHA VYPOC'!K151+'ANALYTIKA MUJ'!K111+'ANALYTIKA MUJ'!K115)*-1</f>
        <v>91766.89</v>
      </c>
      <c r="P39" s="297">
        <f t="shared" si="6"/>
        <v>91767</v>
      </c>
      <c r="Q39" s="80" t="str">
        <f t="shared" si="0"/>
        <v xml:space="preserve">      87160</v>
      </c>
      <c r="R39" s="80" t="str">
        <f t="shared" si="1"/>
        <v xml:space="preserve">      91767</v>
      </c>
    </row>
    <row r="40" spans="1:18" ht="22.5" x14ac:dyDescent="0.2">
      <c r="A40" s="276" t="s">
        <v>2311</v>
      </c>
      <c r="B40" s="277" t="s">
        <v>276</v>
      </c>
      <c r="E40" s="289">
        <f>SUM('ANALYTIKA MUJ'!C110+'ANALYTIKA MUJ'!C114+'ANALYTIKA MUJ'!C118+'ANALYTIKA MUJ'!C122+'ANALYTIKA MUJ'!C126+'ANALYTIKA MUJ'!J122+'ANALYTIKA MUJ'!J126+'ANALYTIKA MUJ'!J130+'ANALYTIKA MUJ'!J134+'ANALYTIKA MUJ'!J138+'ANALYTIKA MUJ'!J142+'ANALYTIKA MUJ'!J147+'HL KNIHA VYPOC'!G248)*-1</f>
        <v>3127.42</v>
      </c>
      <c r="G40" s="297">
        <f t="shared" si="5"/>
        <v>3127</v>
      </c>
      <c r="N40" s="80">
        <f>SUM('ANALYTIKA MUJ'!D110+'ANALYTIKA MUJ'!D114+'ANALYTIKA MUJ'!D118+'ANALYTIKA MUJ'!D122+'ANALYTIKA MUJ'!D126+'ANALYTIKA MUJ'!K122+'ANALYTIKA MUJ'!K126+'ANALYTIKA MUJ'!K130+'ANALYTIKA MUJ'!K134+'ANALYTIKA MUJ'!K138+'ANALYTIKA MUJ'!K142+'ANALYTIKA MUJ'!K147+'HL KNIHA VYPOC'!K248)*-1</f>
        <v>5253.1</v>
      </c>
      <c r="P40" s="297">
        <f t="shared" si="6"/>
        <v>5253</v>
      </c>
      <c r="Q40" s="80" t="str">
        <f t="shared" si="0"/>
        <v xml:space="preserve">       3127</v>
      </c>
      <c r="R40" s="80" t="str">
        <f t="shared" si="1"/>
        <v xml:space="preserve">       5253</v>
      </c>
    </row>
    <row r="41" spans="1:18" x14ac:dyDescent="0.2">
      <c r="A41" s="276" t="s">
        <v>2312</v>
      </c>
      <c r="B41" s="277" t="s">
        <v>2178</v>
      </c>
      <c r="E41" s="289"/>
      <c r="G41" s="296">
        <f>SUM(G42:G45)</f>
        <v>281176</v>
      </c>
      <c r="P41" s="296">
        <f>SUM(P42:P45)</f>
        <v>288145</v>
      </c>
      <c r="Q41" s="80" t="str">
        <f t="shared" si="0"/>
        <v xml:space="preserve">     281176</v>
      </c>
      <c r="R41" s="80" t="str">
        <f t="shared" si="1"/>
        <v xml:space="preserve">     288145</v>
      </c>
    </row>
    <row r="42" spans="1:18" ht="22.5" x14ac:dyDescent="0.2">
      <c r="A42" s="280" t="s">
        <v>2313</v>
      </c>
      <c r="B42" s="277" t="s">
        <v>285</v>
      </c>
      <c r="D42" s="278"/>
      <c r="E42" s="16">
        <f>SUM('ANALYTIKA MUJ'!C88+'ANALYTIKA MUJ'!C115+'ANALYTIKA MUJ'!C119+'HL KNIHA VYPOC'!G150+'HL KNIHA VYPOC'!G152+'HL KNIHA VYPOC'!G153+'HL KNIHA VYPOC'!G154+'ANALYTIKA MUJ'!J148+'ANALYTIKA MUJ'!J143+'ANALYTIKA MUJ'!J139+'ANALYTIKA MUJ'!J135)*-1</f>
        <v>53132.570000000334</v>
      </c>
      <c r="F42" s="278"/>
      <c r="G42" s="297">
        <f t="shared" si="5"/>
        <v>53133</v>
      </c>
      <c r="H42" s="292"/>
      <c r="I42" s="16"/>
      <c r="N42" s="80">
        <f>SUM('ANALYTIKA MUJ'!D88+'ANALYTIKA MUJ'!D115+'ANALYTIKA MUJ'!D119+'HL KNIHA VYPOC'!K150+'HL KNIHA VYPOC'!K152+'HL KNIHA VYPOC'!K153+'HL KNIHA VYPOC'!K154+'ANALYTIKA MUJ'!K148+'ANALYTIKA MUJ'!K143+'ANALYTIKA MUJ'!K139+'ANALYTIKA MUJ'!K135)*-1</f>
        <v>151117.95999999935</v>
      </c>
      <c r="P42" s="297">
        <f t="shared" ref="P42:P46" si="7">ROUND(SUM(N42),0)</f>
        <v>151118</v>
      </c>
      <c r="Q42" s="80" t="str">
        <f t="shared" si="0"/>
        <v xml:space="preserve">      53133</v>
      </c>
      <c r="R42" s="80" t="str">
        <f t="shared" si="1"/>
        <v xml:space="preserve">     151118</v>
      </c>
    </row>
    <row r="43" spans="1:18" ht="22.5" x14ac:dyDescent="0.2">
      <c r="A43" s="280" t="s">
        <v>2314</v>
      </c>
      <c r="B43" s="277" t="s">
        <v>903</v>
      </c>
      <c r="E43" s="16">
        <f>SUM('HL KNIHA VYPOC'!G157+'HL KNIHA VYPOC'!G158+'ANALYTIKA MUJ'!C92+'ANALYTIKA MUJ'!J149)*-1</f>
        <v>84116.610000000044</v>
      </c>
      <c r="G43" s="297">
        <f t="shared" si="5"/>
        <v>84117</v>
      </c>
      <c r="N43" s="80">
        <f>SUM('HL KNIHA VYPOC'!K157+'HL KNIHA VYPOC'!K158+'ANALYTIKA MUJ'!D92+'ANALYTIKA MUJ'!K149)*-1</f>
        <v>83946.979999999923</v>
      </c>
      <c r="P43" s="297">
        <f t="shared" si="7"/>
        <v>83947</v>
      </c>
      <c r="Q43" s="80" t="str">
        <f t="shared" si="0"/>
        <v xml:space="preserve">      84117</v>
      </c>
      <c r="R43" s="80" t="str">
        <f t="shared" si="1"/>
        <v xml:space="preserve">      83947</v>
      </c>
    </row>
    <row r="44" spans="1:18" ht="27.75" customHeight="1" x14ac:dyDescent="0.2">
      <c r="A44" s="280" t="s">
        <v>2315</v>
      </c>
      <c r="B44" s="277" t="s">
        <v>905</v>
      </c>
      <c r="D44" s="16"/>
      <c r="E44" s="278">
        <f>SUM('ANALYTIKA MUJ'!J78+'ANALYTIKA MUJ'!J82+'ANALYTIKA MUJ'!J86+'ANALYTIKA MUJ'!J90+'ANALYTIKA MUJ'!J94+'ANALYTIKA MUJ'!J98)*-1</f>
        <v>86689.379999999801</v>
      </c>
      <c r="G44" s="297">
        <f t="shared" si="5"/>
        <v>86689</v>
      </c>
      <c r="N44" s="80">
        <f>SUM('ANALYTIKA MUJ'!K78+'ANALYTIKA MUJ'!K82+'ANALYTIKA MUJ'!K86+'ANALYTIKA MUJ'!K90+'ANALYTIKA MUJ'!K94+'ANALYTIKA MUJ'!K98)*-1</f>
        <v>499.98999999999796</v>
      </c>
      <c r="P44" s="297">
        <f t="shared" si="7"/>
        <v>500</v>
      </c>
      <c r="Q44" s="80" t="str">
        <f t="shared" si="0"/>
        <v xml:space="preserve">      86689</v>
      </c>
      <c r="R44" s="80" t="str">
        <f t="shared" si="1"/>
        <v xml:space="preserve">        500</v>
      </c>
    </row>
    <row r="45" spans="1:18" ht="22.5" x14ac:dyDescent="0.2">
      <c r="A45" s="280" t="s">
        <v>2316</v>
      </c>
      <c r="B45" s="277" t="s">
        <v>2177</v>
      </c>
      <c r="D45" s="16"/>
      <c r="E45" s="16">
        <f>SUM('HL KNIHA VYPOC'!G177+'HL KNIHA VYPOC'!G187+'HL KNIHA VYPOC'!G194+'ANALYTIKA MUJ'!C123+'ANALYTIKA MUJ'!J150+'ANALYTIKA MUJ'!J144+'ANALYTIKA MUJ'!J131+'ANALYTIKA MUJ'!J123+'ANALYTIKA MUJ'!J102)*-1</f>
        <v>57236.649999999994</v>
      </c>
      <c r="G45" s="297">
        <f t="shared" si="5"/>
        <v>57237</v>
      </c>
      <c r="N45" s="80">
        <f>SUM('HL KNIHA VYPOC'!K177+'HL KNIHA VYPOC'!K187+'HL KNIHA VYPOC'!K194+'ANALYTIKA MUJ'!D123+'ANALYTIKA MUJ'!K150+'ANALYTIKA MUJ'!K144+'ANALYTIKA MUJ'!K131+'ANALYTIKA MUJ'!K123+'ANALYTIKA MUJ'!K102)*-1</f>
        <v>52580.390000000007</v>
      </c>
      <c r="P45" s="297">
        <f t="shared" si="7"/>
        <v>52580</v>
      </c>
      <c r="Q45" s="80" t="str">
        <f t="shared" si="0"/>
        <v xml:space="preserve">      57237</v>
      </c>
      <c r="R45" s="80" t="str">
        <f t="shared" si="1"/>
        <v xml:space="preserve">      52580</v>
      </c>
    </row>
    <row r="46" spans="1:18" x14ac:dyDescent="0.2">
      <c r="A46" s="80" t="s">
        <v>2317</v>
      </c>
      <c r="B46" s="277" t="s">
        <v>900</v>
      </c>
      <c r="D46" s="278"/>
      <c r="E46" s="278">
        <f>SUM('ANALYTIKA MUJ'!J127+'ANALYTIKA MUJ'!C111+'HL KNIHA VYPOC'!G121+'HL KNIHA VYPOC'!G122)*-1</f>
        <v>0</v>
      </c>
      <c r="F46" s="16"/>
      <c r="G46" s="297">
        <f t="shared" si="5"/>
        <v>0</v>
      </c>
      <c r="N46" s="80">
        <f>SUM('ANALYTIKA MUJ'!K127+'ANALYTIKA MUJ'!D111+'HL KNIHA VYPOC'!K121+'HL KNIHA VYPOC'!K122)*-1</f>
        <v>0</v>
      </c>
      <c r="P46" s="297">
        <f t="shared" si="7"/>
        <v>0</v>
      </c>
      <c r="Q46" s="80" t="str">
        <f t="shared" si="0"/>
        <v xml:space="preserve">          0</v>
      </c>
      <c r="R46" s="80" t="str">
        <f t="shared" si="1"/>
        <v xml:space="preserve">          0</v>
      </c>
    </row>
    <row r="47" spans="1:18" x14ac:dyDescent="0.2">
      <c r="A47" s="276" t="s">
        <v>2318</v>
      </c>
      <c r="B47" s="277" t="s">
        <v>330</v>
      </c>
      <c r="E47" s="289"/>
      <c r="G47" s="296">
        <f>SUM(G48:G49)</f>
        <v>0</v>
      </c>
      <c r="P47" s="296">
        <f>SUM(P48:P49)</f>
        <v>0</v>
      </c>
      <c r="Q47" s="80" t="str">
        <f t="shared" si="0"/>
        <v xml:space="preserve">          0</v>
      </c>
      <c r="R47" s="80" t="str">
        <f t="shared" si="1"/>
        <v xml:space="preserve">          0</v>
      </c>
    </row>
    <row r="48" spans="1:18" x14ac:dyDescent="0.2">
      <c r="A48" s="280" t="s">
        <v>2319</v>
      </c>
      <c r="B48" s="277" t="s">
        <v>333</v>
      </c>
      <c r="E48" s="16">
        <f>SUM('ANALYTIKA MUJ'!J118)*-1</f>
        <v>0</v>
      </c>
      <c r="G48" s="297">
        <f t="shared" si="5"/>
        <v>0</v>
      </c>
      <c r="N48" s="80">
        <f>SUM('ANALYTIKA MUJ'!K118)*-1</f>
        <v>0</v>
      </c>
      <c r="P48" s="297">
        <f t="shared" ref="P48:P49" si="8">ROUND(SUM(N48),0)</f>
        <v>0</v>
      </c>
      <c r="Q48" s="80" t="str">
        <f t="shared" si="0"/>
        <v xml:space="preserve">          0</v>
      </c>
      <c r="R48" s="80" t="str">
        <f t="shared" si="1"/>
        <v xml:space="preserve">          0</v>
      </c>
    </row>
    <row r="49" spans="1:18" x14ac:dyDescent="0.2">
      <c r="A49" s="80" t="s">
        <v>2238</v>
      </c>
      <c r="B49" s="277" t="s">
        <v>351</v>
      </c>
      <c r="D49" s="278"/>
      <c r="E49" s="278">
        <f>SUM('ANALYTIKA MUJ'!C80+'ANALYTIKA MUJ'!J119+'HL KNIHA VYPOC'!G117+'HL KNIHA VYPOC'!G118)*-1</f>
        <v>0</v>
      </c>
      <c r="F49" s="16"/>
      <c r="G49" s="297">
        <f t="shared" si="5"/>
        <v>0</v>
      </c>
      <c r="N49" s="80">
        <f>SUM('ANALYTIKA MUJ'!D80+'ANALYTIKA MUJ'!K119+'HL KNIHA VYPOC'!K117+'HL KNIHA VYPOC'!K118)*-1</f>
        <v>0</v>
      </c>
      <c r="P49" s="297">
        <f t="shared" si="8"/>
        <v>0</v>
      </c>
      <c r="Q49" s="80" t="str">
        <f t="shared" si="0"/>
        <v xml:space="preserve">          0</v>
      </c>
      <c r="R49" s="80" t="str">
        <f t="shared" si="1"/>
        <v xml:space="preserve">          0</v>
      </c>
    </row>
    <row r="50" spans="1:18" x14ac:dyDescent="0.2">
      <c r="Q50" s="80" t="str">
        <f t="shared" si="0"/>
        <v xml:space="preserve">           </v>
      </c>
      <c r="R50" s="80" t="str">
        <f t="shared" si="1"/>
        <v xml:space="preserve">           </v>
      </c>
    </row>
    <row r="51" spans="1:18" x14ac:dyDescent="0.2">
      <c r="A51" s="276" t="s">
        <v>2320</v>
      </c>
      <c r="B51" s="283" t="s">
        <v>918</v>
      </c>
      <c r="G51" s="298">
        <f>SUM(G52:G57)</f>
        <v>6774409</v>
      </c>
      <c r="P51" s="298">
        <f>SUM(P52:P57)</f>
        <v>0</v>
      </c>
      <c r="Q51" s="80" t="str">
        <f t="shared" si="0"/>
        <v xml:space="preserve">    6774409</v>
      </c>
      <c r="R51" s="80" t="str">
        <f t="shared" si="1"/>
        <v xml:space="preserve">          0</v>
      </c>
    </row>
    <row r="52" spans="1:18" x14ac:dyDescent="0.2">
      <c r="A52" s="80" t="s">
        <v>2321</v>
      </c>
      <c r="B52" s="283" t="s">
        <v>936</v>
      </c>
      <c r="G52" s="299">
        <f>ROUND(SUM('HL KNIHA VYPOC'!G354+'HL KNIHA VYPOC'!G356)*-1,0)</f>
        <v>6644193</v>
      </c>
      <c r="P52" s="299">
        <f>ROUND(SUM('HL KNIHA VYPOC'!K354+'HL KNIHA VYPOC'!K356)*-1,0)</f>
        <v>0</v>
      </c>
      <c r="Q52" s="80" t="str">
        <f t="shared" si="0"/>
        <v xml:space="preserve">    6644193</v>
      </c>
      <c r="R52" s="80" t="str">
        <f t="shared" si="1"/>
        <v xml:space="preserve">          0</v>
      </c>
    </row>
    <row r="53" spans="1:18" x14ac:dyDescent="0.2">
      <c r="A53" s="80" t="s">
        <v>2322</v>
      </c>
      <c r="B53" s="283" t="s">
        <v>954</v>
      </c>
      <c r="G53" s="299">
        <f>ROUND(SUM('HL KNIHA VYPOC'!G352+'HL KNIHA VYPOC'!G353+'HL KNIHA VYPOC'!G355+'HL KNIHA VYPOC'!G356)*-1,0)</f>
        <v>77495</v>
      </c>
      <c r="P53" s="299">
        <f>ROUND(SUM('HL KNIHA VYPOC'!K352+'HL KNIHA VYPOC'!K353+'HL KNIHA VYPOC'!K355+'HL KNIHA VYPOC'!K356)*-1,0)</f>
        <v>0</v>
      </c>
      <c r="Q53" s="80" t="str">
        <f t="shared" si="0"/>
        <v xml:space="preserve">      77495</v>
      </c>
      <c r="R53" s="80" t="str">
        <f t="shared" si="1"/>
        <v xml:space="preserve">          0</v>
      </c>
    </row>
    <row r="54" spans="1:18" x14ac:dyDescent="0.2">
      <c r="A54" s="80" t="s">
        <v>2323</v>
      </c>
      <c r="B54" s="283" t="s">
        <v>960</v>
      </c>
      <c r="G54" s="299">
        <f>ROUND(SUM('HL KNIHA VYPOC'!G357)*-1,0)</f>
        <v>0</v>
      </c>
      <c r="P54" s="299">
        <f>ROUND(SUM('HL KNIHA VYPOC'!K357)*-1,0)</f>
        <v>0</v>
      </c>
      <c r="Q54" s="80" t="str">
        <f t="shared" si="0"/>
        <v xml:space="preserve">          0</v>
      </c>
      <c r="R54" s="80" t="str">
        <f t="shared" si="1"/>
        <v xml:space="preserve">          0</v>
      </c>
    </row>
    <row r="55" spans="1:18" x14ac:dyDescent="0.2">
      <c r="A55" s="80" t="s">
        <v>2324</v>
      </c>
      <c r="B55" s="283" t="s">
        <v>970</v>
      </c>
      <c r="G55" s="299">
        <f>ROUND(SUM('HL KNIHA VYPOC'!G364)*-1,0)</f>
        <v>0</v>
      </c>
      <c r="P55" s="299">
        <f>ROUND(SUM('HL KNIHA VYPOC'!K364)*-1,0)</f>
        <v>0</v>
      </c>
      <c r="Q55" s="80" t="str">
        <f t="shared" si="0"/>
        <v xml:space="preserve">          0</v>
      </c>
      <c r="R55" s="80" t="str">
        <f t="shared" si="1"/>
        <v xml:space="preserve">          0</v>
      </c>
    </row>
    <row r="56" spans="1:18" ht="22.5" customHeight="1" x14ac:dyDescent="0.2">
      <c r="A56" s="280" t="s">
        <v>2325</v>
      </c>
      <c r="B56" s="283" t="s">
        <v>5</v>
      </c>
      <c r="G56" s="299">
        <f>ROUND(SUM('HL KNIHA VYPOC'!G373+'HL KNIHA VYPOC'!G374)*-1,0)</f>
        <v>14740</v>
      </c>
      <c r="P56" s="299">
        <f>ROUND(SUM('HL KNIHA VYPOC'!K373+'HL KNIHA VYPOC'!K374)*-1,0)</f>
        <v>0</v>
      </c>
      <c r="Q56" s="80" t="str">
        <f t="shared" si="0"/>
        <v xml:space="preserve">      14740</v>
      </c>
      <c r="R56" s="80" t="str">
        <f t="shared" si="1"/>
        <v xml:space="preserve">          0</v>
      </c>
    </row>
    <row r="57" spans="1:18" x14ac:dyDescent="0.2">
      <c r="A57" s="280" t="s">
        <v>2326</v>
      </c>
      <c r="B57" s="283" t="s">
        <v>21</v>
      </c>
      <c r="G57" s="299">
        <f>ROUND(SUM('HL KNIHA VYPOC'!G375+'HL KNIHA VYPOC'!G376+'HL KNIHA VYPOC'!G377+'HL KNIHA VYPOC'!G378)*-1,0)</f>
        <v>37981</v>
      </c>
      <c r="P57" s="299">
        <f>ROUND(SUM('HL KNIHA VYPOC'!K375+'HL KNIHA VYPOC'!K376+'HL KNIHA VYPOC'!K377+'HL KNIHA VYPOC'!K378)*-1,0)</f>
        <v>0</v>
      </c>
      <c r="Q57" s="80" t="str">
        <f t="shared" si="0"/>
        <v xml:space="preserve">      37981</v>
      </c>
      <c r="R57" s="80" t="str">
        <f t="shared" si="1"/>
        <v xml:space="preserve">          0</v>
      </c>
    </row>
    <row r="58" spans="1:18" x14ac:dyDescent="0.2">
      <c r="A58" s="276" t="s">
        <v>2327</v>
      </c>
      <c r="B58" s="283" t="s">
        <v>39</v>
      </c>
      <c r="G58" s="298">
        <f>SUM(G59:G67)</f>
        <v>6884081</v>
      </c>
      <c r="P58" s="298">
        <f>SUM(P59:P67)</f>
        <v>0</v>
      </c>
      <c r="Q58" s="441" t="str">
        <f>REPT(" ",11-LEN(G58))&amp;G58</f>
        <v xml:space="preserve">    6884081</v>
      </c>
      <c r="R58" s="441" t="str">
        <f>REPT(" ",11-LEN(P58))&amp;P58</f>
        <v xml:space="preserve">          0</v>
      </c>
    </row>
    <row r="59" spans="1:18" x14ac:dyDescent="0.2">
      <c r="A59" s="280" t="s">
        <v>2328</v>
      </c>
      <c r="B59" s="283" t="s">
        <v>906</v>
      </c>
      <c r="G59" s="299">
        <f>ROUND(SUM('HL KNIHA VYPOC'!G268+'HL KNIHA VYPOC'!G270+'ANALYTIKA MUJ'!C156),0)</f>
        <v>4377028</v>
      </c>
      <c r="P59" s="299">
        <f>ROUND(SUM('HL KNIHA VYPOC'!K268+'HL KNIHA VYPOC'!K270+'ANALYTIKA MUJ'!J156),0)</f>
        <v>0</v>
      </c>
      <c r="Q59" s="80" t="str">
        <f t="shared" si="0"/>
        <v xml:space="preserve">    4377028</v>
      </c>
      <c r="R59" s="80" t="str">
        <f t="shared" si="1"/>
        <v xml:space="preserve">          0</v>
      </c>
    </row>
    <row r="60" spans="1:18" ht="22.5" x14ac:dyDescent="0.2">
      <c r="A60" s="280" t="s">
        <v>2329</v>
      </c>
      <c r="B60" s="283" t="s">
        <v>779</v>
      </c>
      <c r="G60" s="299">
        <f>ROUND(SUM('HL KNIHA VYPOC'!G265+'HL KNIHA VYPOC'!G266+'HL KNIHA VYPOC'!G267+'ANALYTIKA MUJ'!C157),0)</f>
        <v>154853</v>
      </c>
      <c r="P60" s="299">
        <f>ROUND(SUM('HL KNIHA VYPOC'!K265+'HL KNIHA VYPOC'!K266+'HL KNIHA VYPOC'!K267+'ANALYTIKA MUJ'!J157),0)</f>
        <v>0</v>
      </c>
      <c r="Q60" s="80" t="str">
        <f t="shared" si="0"/>
        <v xml:space="preserve">     154853</v>
      </c>
      <c r="R60" s="80" t="str">
        <f t="shared" si="1"/>
        <v xml:space="preserve">          0</v>
      </c>
    </row>
    <row r="61" spans="1:18" x14ac:dyDescent="0.2">
      <c r="A61" s="280" t="s">
        <v>2330</v>
      </c>
      <c r="B61" s="283" t="s">
        <v>1007</v>
      </c>
      <c r="G61" s="299">
        <f>ROUND(SUM('HL KNIHA VYPOC'!G271),0)</f>
        <v>433714</v>
      </c>
      <c r="P61" s="299">
        <f>ROUND(SUM('HL KNIHA VYPOC'!K271),0)</f>
        <v>0</v>
      </c>
      <c r="Q61" s="441" t="str">
        <f>REPT(" ",11-LEN(G61))&amp;G61</f>
        <v xml:space="preserve">     433714</v>
      </c>
      <c r="R61" s="441" t="str">
        <f>REPT(" ",11-LEN(P61))&amp;P61</f>
        <v xml:space="preserve">          0</v>
      </c>
    </row>
    <row r="62" spans="1:18" x14ac:dyDescent="0.2">
      <c r="A62" s="280" t="s">
        <v>2331</v>
      </c>
      <c r="B62" s="283" t="s">
        <v>84</v>
      </c>
      <c r="G62" s="299">
        <f>ROUND(SUM('HL KNIHA VYPOC'!G278),0)</f>
        <v>1315027</v>
      </c>
      <c r="P62" s="299">
        <f>ROUND(SUM('HL KNIHA VYPOC'!K278),0)</f>
        <v>0</v>
      </c>
      <c r="Q62" s="80" t="str">
        <f t="shared" si="0"/>
        <v xml:space="preserve">    1315027</v>
      </c>
      <c r="R62" s="80" t="str">
        <f t="shared" si="1"/>
        <v xml:space="preserve">          0</v>
      </c>
    </row>
    <row r="63" spans="1:18" x14ac:dyDescent="0.2">
      <c r="A63" s="280" t="s">
        <v>2332</v>
      </c>
      <c r="B63" s="283" t="s">
        <v>94</v>
      </c>
      <c r="G63" s="299">
        <f>ROUND(SUM('HL KNIHA VYPOC'!G289),0)</f>
        <v>55381</v>
      </c>
      <c r="P63" s="299">
        <f>ROUND(SUM('HL KNIHA VYPOC'!K289),0)</f>
        <v>0</v>
      </c>
      <c r="Q63" s="80" t="str">
        <f t="shared" si="0"/>
        <v xml:space="preserve">      55381</v>
      </c>
      <c r="R63" s="80" t="str">
        <f t="shared" si="1"/>
        <v xml:space="preserve">          0</v>
      </c>
    </row>
    <row r="64" spans="1:18" ht="22.5" x14ac:dyDescent="0.2">
      <c r="A64" s="280" t="s">
        <v>2333</v>
      </c>
      <c r="B64" s="283" t="s">
        <v>780</v>
      </c>
      <c r="G64" s="299">
        <f>ROUND(SUM('HL KNIHA VYPOC'!G307+'HL KNIHA VYPOC'!G309),0)</f>
        <v>290640</v>
      </c>
      <c r="P64" s="299">
        <f>ROUND(SUM('HL KNIHA VYPOC'!K307+'HL KNIHA VYPOC'!K309),0)</f>
        <v>0</v>
      </c>
      <c r="Q64" s="80" t="str">
        <f t="shared" si="0"/>
        <v xml:space="preserve">     290640</v>
      </c>
      <c r="R64" s="80" t="str">
        <f t="shared" si="1"/>
        <v xml:space="preserve">          0</v>
      </c>
    </row>
    <row r="65" spans="1:18" ht="22.5" x14ac:dyDescent="0.2">
      <c r="A65" s="280" t="s">
        <v>2334</v>
      </c>
      <c r="B65" s="283" t="s">
        <v>907</v>
      </c>
      <c r="G65" s="299">
        <f>ROUND(SUM('HL KNIHA VYPOC'!G297+'HL KNIHA VYPOC'!G298),0)</f>
        <v>0</v>
      </c>
      <c r="P65" s="299">
        <f>ROUND(SUM('HL KNIHA VYPOC'!K297+'HL KNIHA VYPOC'!K298),0)</f>
        <v>0</v>
      </c>
      <c r="Q65" s="80" t="str">
        <f t="shared" si="0"/>
        <v xml:space="preserve">          0</v>
      </c>
      <c r="R65" s="80" t="str">
        <f t="shared" si="1"/>
        <v xml:space="preserve">          0</v>
      </c>
    </row>
    <row r="66" spans="1:18" x14ac:dyDescent="0.2">
      <c r="A66" s="280" t="s">
        <v>2335</v>
      </c>
      <c r="B66" s="283" t="s">
        <v>781</v>
      </c>
      <c r="G66" s="299">
        <f>ROUND(SUM('HL KNIHA VYPOC'!G303),0)</f>
        <v>0</v>
      </c>
      <c r="P66" s="299">
        <f>ROUND(SUM('HL KNIHA VYPOC'!K303),0)</f>
        <v>0</v>
      </c>
      <c r="Q66" s="80" t="str">
        <f t="shared" si="0"/>
        <v xml:space="preserve">          0</v>
      </c>
      <c r="R66" s="80" t="str">
        <f t="shared" si="1"/>
        <v xml:space="preserve">          0</v>
      </c>
    </row>
    <row r="67" spans="1:18" ht="22.5" x14ac:dyDescent="0.2">
      <c r="A67" s="280" t="s">
        <v>2336</v>
      </c>
      <c r="B67" s="283" t="s">
        <v>782</v>
      </c>
      <c r="G67" s="299">
        <f>ROUND(SUM('HL KNIHA VYPOC'!G299+'HL KNIHA VYPOC'!G300+'HL KNIHA VYPOC'!G301+'HL KNIHA VYPOC'!G302+'HL KNIHA VYPOC'!G304+'HL KNIHA VYPOC'!G305+'HL KNIHA VYPOC'!G310+'HL KNIHA VYPOC'!G311+'HL KNIHA VYPOC'!G346),0)</f>
        <v>257438</v>
      </c>
      <c r="P67" s="299">
        <f>ROUND(SUM('HL KNIHA VYPOC'!K299+'HL KNIHA VYPOC'!K300+'HL KNIHA VYPOC'!K301+'HL KNIHA VYPOC'!K302+'HL KNIHA VYPOC'!K304+'HL KNIHA VYPOC'!K305+'HL KNIHA VYPOC'!K310+'HL KNIHA VYPOC'!K311+'HL KNIHA VYPOC'!K346),0)</f>
        <v>0</v>
      </c>
      <c r="Q67" s="80" t="str">
        <f t="shared" ref="Q67:Q88" si="9">REPT(" ",11-LEN(G67))&amp;G67</f>
        <v xml:space="preserve">     257438</v>
      </c>
      <c r="R67" s="80" t="str">
        <f t="shared" ref="R67:R88" si="10">REPT(" ",11-LEN(P67))&amp;P67</f>
        <v xml:space="preserve">          0</v>
      </c>
    </row>
    <row r="68" spans="1:18" ht="23.25" customHeight="1" x14ac:dyDescent="0.2">
      <c r="A68" s="276" t="s">
        <v>2337</v>
      </c>
      <c r="B68" s="283" t="s">
        <v>783</v>
      </c>
      <c r="G68" s="300">
        <f>SUM(G51-G58)</f>
        <v>-109672</v>
      </c>
      <c r="P68" s="300">
        <f>SUM(P51-P58)</f>
        <v>0</v>
      </c>
      <c r="Q68" s="80" t="str">
        <f>REPT(" ",11-LEN(G68))&amp;G68</f>
        <v xml:space="preserve">    -109672</v>
      </c>
      <c r="R68" s="441" t="str">
        <f>REPT(" ",11-LEN(P68))&amp;P68</f>
        <v xml:space="preserve">          0</v>
      </c>
    </row>
    <row r="69" spans="1:18" ht="12" customHeight="1" x14ac:dyDescent="0.2">
      <c r="A69" s="276" t="s">
        <v>2338</v>
      </c>
      <c r="B69" s="283" t="s">
        <v>102</v>
      </c>
      <c r="G69" s="298">
        <f>SUM(G52-G59)+(G53+G54+G55)-(G60+G61)</f>
        <v>1756093</v>
      </c>
      <c r="P69" s="298">
        <f>SUM(P52-P59)+(P53+P54+P55)-(P60+P61)</f>
        <v>0</v>
      </c>
      <c r="Q69" s="80" t="str">
        <f>REPT(" ",11-LEN(G69))&amp;G69</f>
        <v xml:space="preserve">    1756093</v>
      </c>
      <c r="R69" s="441" t="str">
        <f>REPT(" ",11-LEN(P69))&amp;P69</f>
        <v xml:space="preserve">          0</v>
      </c>
    </row>
    <row r="70" spans="1:18" x14ac:dyDescent="0.2">
      <c r="A70" s="276" t="s">
        <v>2339</v>
      </c>
      <c r="B70" s="283" t="s">
        <v>784</v>
      </c>
      <c r="G70" s="298">
        <f>SUM(G71:G76)</f>
        <v>218897</v>
      </c>
      <c r="P70" s="298">
        <f>SUM(P71:P76)</f>
        <v>0</v>
      </c>
      <c r="Q70" s="80" t="str">
        <f t="shared" si="9"/>
        <v xml:space="preserve">     218897</v>
      </c>
      <c r="R70" s="80" t="str">
        <f t="shared" si="10"/>
        <v xml:space="preserve">          0</v>
      </c>
    </row>
    <row r="71" spans="1:18" x14ac:dyDescent="0.2">
      <c r="A71" s="280" t="s">
        <v>2340</v>
      </c>
      <c r="B71" s="283" t="s">
        <v>117</v>
      </c>
      <c r="G71" s="299">
        <f>ROUND(SUM('HL KNIHA VYPOC'!G390)*-1,0)</f>
        <v>0</v>
      </c>
      <c r="P71" s="299">
        <f>ROUND(SUM('HL KNIHA VYPOC'!K390)*-1,0)</f>
        <v>0</v>
      </c>
      <c r="Q71" s="80" t="str">
        <f t="shared" si="9"/>
        <v xml:space="preserve">          0</v>
      </c>
      <c r="R71" s="80" t="str">
        <f t="shared" si="10"/>
        <v xml:space="preserve">          0</v>
      </c>
    </row>
    <row r="72" spans="1:18" x14ac:dyDescent="0.2">
      <c r="A72" s="280" t="s">
        <v>2341</v>
      </c>
      <c r="B72" s="283" t="s">
        <v>898</v>
      </c>
      <c r="G72" s="299">
        <f>ROUND(SUM('HL KNIHA VYPOC'!G394)*-1,0)</f>
        <v>45343</v>
      </c>
      <c r="P72" s="299">
        <f>ROUND(SUM('HL KNIHA VYPOC'!K394)*-1,0)</f>
        <v>0</v>
      </c>
      <c r="Q72" s="80" t="str">
        <f t="shared" si="9"/>
        <v xml:space="preserve">      45343</v>
      </c>
      <c r="R72" s="80" t="str">
        <f t="shared" si="10"/>
        <v xml:space="preserve">          0</v>
      </c>
    </row>
    <row r="73" spans="1:18" x14ac:dyDescent="0.2">
      <c r="A73" s="280" t="s">
        <v>2342</v>
      </c>
      <c r="B73" s="283" t="s">
        <v>899</v>
      </c>
      <c r="G73" s="299">
        <f>ROUND(SUM('HL KNIHA VYPOC'!G395)*-1,0)</f>
        <v>0</v>
      </c>
      <c r="P73" s="299">
        <f>ROUND(SUM('HL KNIHA VYPOC'!K395)*-1,0)</f>
        <v>0</v>
      </c>
      <c r="Q73" s="80" t="str">
        <f t="shared" si="9"/>
        <v xml:space="preserve">          0</v>
      </c>
      <c r="R73" s="80" t="str">
        <f t="shared" si="10"/>
        <v xml:space="preserve">          0</v>
      </c>
    </row>
    <row r="74" spans="1:18" x14ac:dyDescent="0.2">
      <c r="A74" s="280" t="s">
        <v>2343</v>
      </c>
      <c r="B74" s="283" t="s">
        <v>134</v>
      </c>
      <c r="G74" s="299">
        <f>ROUND(SUM('HL KNIHA VYPOC'!G391)*-1,0)</f>
        <v>40762</v>
      </c>
      <c r="P74" s="299">
        <f>ROUND(SUM('HL KNIHA VYPOC'!K391)*-1,0)</f>
        <v>0</v>
      </c>
      <c r="Q74" s="80" t="str">
        <f t="shared" si="9"/>
        <v xml:space="preserve">      40762</v>
      </c>
      <c r="R74" s="80" t="str">
        <f t="shared" si="10"/>
        <v xml:space="preserve">          0</v>
      </c>
    </row>
    <row r="75" spans="1:18" x14ac:dyDescent="0.2">
      <c r="A75" s="280" t="s">
        <v>2344</v>
      </c>
      <c r="B75" s="283" t="s">
        <v>140</v>
      </c>
      <c r="G75" s="299">
        <f>ROUND(SUM('HL KNIHA VYPOC'!G392)*-1,0)</f>
        <v>44835</v>
      </c>
      <c r="P75" s="299">
        <f>ROUND(SUM('HL KNIHA VYPOC'!K392)*-1,0)</f>
        <v>0</v>
      </c>
      <c r="Q75" s="80" t="str">
        <f t="shared" si="9"/>
        <v xml:space="preserve">      44835</v>
      </c>
      <c r="R75" s="80" t="str">
        <f t="shared" si="10"/>
        <v xml:space="preserve">          0</v>
      </c>
    </row>
    <row r="76" spans="1:18" x14ac:dyDescent="0.2">
      <c r="A76" s="280" t="s">
        <v>2345</v>
      </c>
      <c r="B76" s="283" t="s">
        <v>904</v>
      </c>
      <c r="G76" s="299">
        <f>ROUND(SUM('HL KNIHA VYPOC'!G397+'HL KNIHA VYPOC'!G413)*-1,0)</f>
        <v>87957</v>
      </c>
      <c r="P76" s="299">
        <f>ROUND(SUM('HL KNIHA VYPOC'!K397+'HL KNIHA VYPOC'!K413)*-1,0)</f>
        <v>0</v>
      </c>
      <c r="Q76" s="80" t="str">
        <f t="shared" si="9"/>
        <v xml:space="preserve">      87957</v>
      </c>
      <c r="R76" s="80" t="str">
        <f t="shared" si="10"/>
        <v xml:space="preserve">          0</v>
      </c>
    </row>
    <row r="77" spans="1:18" x14ac:dyDescent="0.2">
      <c r="A77" s="276" t="s">
        <v>2346</v>
      </c>
      <c r="B77" s="283" t="s">
        <v>909</v>
      </c>
      <c r="G77" s="298">
        <f>SUM(G78:G83)</f>
        <v>0</v>
      </c>
      <c r="P77" s="298">
        <f>SUM(P78:P83)</f>
        <v>0</v>
      </c>
      <c r="Q77" s="80" t="str">
        <f t="shared" si="9"/>
        <v xml:space="preserve">          0</v>
      </c>
      <c r="R77" s="80" t="str">
        <f t="shared" si="10"/>
        <v xml:space="preserve">          0</v>
      </c>
    </row>
    <row r="78" spans="1:18" x14ac:dyDescent="0.2">
      <c r="A78" s="280" t="s">
        <v>2347</v>
      </c>
      <c r="B78" s="283" t="s">
        <v>785</v>
      </c>
      <c r="G78" s="299">
        <f>ROUND(SUM('HL KNIHA VYPOC'!G317),0)</f>
        <v>0</v>
      </c>
      <c r="P78" s="299">
        <f>ROUND(SUM('HL KNIHA VYPOC'!K317),0)</f>
        <v>0</v>
      </c>
      <c r="Q78" s="80" t="str">
        <f t="shared" si="9"/>
        <v xml:space="preserve">          0</v>
      </c>
      <c r="R78" s="80" t="str">
        <f t="shared" si="10"/>
        <v xml:space="preserve">          0</v>
      </c>
    </row>
    <row r="79" spans="1:18" x14ac:dyDescent="0.2">
      <c r="A79" s="280" t="s">
        <v>2348</v>
      </c>
      <c r="B79" s="283" t="s">
        <v>159</v>
      </c>
      <c r="G79" s="299">
        <f>ROUND(SUM('HL KNIHA VYPOC'!G322),0)</f>
        <v>0</v>
      </c>
      <c r="P79" s="299">
        <f>ROUND(SUM('HL KNIHA VYPOC'!K322),0)</f>
        <v>0</v>
      </c>
      <c r="Q79" s="80" t="str">
        <f t="shared" si="9"/>
        <v xml:space="preserve">          0</v>
      </c>
      <c r="R79" s="80" t="str">
        <f t="shared" si="10"/>
        <v xml:space="preserve">          0</v>
      </c>
    </row>
    <row r="80" spans="1:18" ht="28.5" customHeight="1" x14ac:dyDescent="0.2">
      <c r="A80" s="280" t="s">
        <v>2349</v>
      </c>
      <c r="B80" s="283" t="s">
        <v>2180</v>
      </c>
      <c r="G80" s="299">
        <f>ROUND(SUM('HL KNIHA VYPOC'!G321),0)</f>
        <v>0</v>
      </c>
      <c r="P80" s="299">
        <f>ROUND(SUM('HL KNIHA VYPOC'!K321),0)</f>
        <v>0</v>
      </c>
      <c r="Q80" s="80" t="str">
        <f t="shared" si="9"/>
        <v xml:space="preserve">          0</v>
      </c>
      <c r="R80" s="80" t="str">
        <f t="shared" si="10"/>
        <v xml:space="preserve">          0</v>
      </c>
    </row>
    <row r="81" spans="1:18" x14ac:dyDescent="0.2">
      <c r="A81" s="280" t="s">
        <v>2350</v>
      </c>
      <c r="B81" s="283" t="s">
        <v>912</v>
      </c>
      <c r="G81" s="299">
        <f>ROUND(SUM('HL KNIHA VYPOC'!G318),0)</f>
        <v>0</v>
      </c>
      <c r="P81" s="299">
        <f>ROUND(SUM('HL KNIHA VYPOC'!K318),0)</f>
        <v>0</v>
      </c>
      <c r="Q81" s="80" t="str">
        <f t="shared" si="9"/>
        <v xml:space="preserve">          0</v>
      </c>
      <c r="R81" s="80" t="str">
        <f t="shared" si="10"/>
        <v xml:space="preserve">          0</v>
      </c>
    </row>
    <row r="82" spans="1:18" x14ac:dyDescent="0.2">
      <c r="A82" s="280" t="s">
        <v>2351</v>
      </c>
      <c r="B82" s="283" t="s">
        <v>901</v>
      </c>
      <c r="G82" s="299">
        <f>ROUND(SUM('HL KNIHA VYPOC'!G319),0)</f>
        <v>0</v>
      </c>
      <c r="P82" s="299">
        <f>ROUND(SUM('HL KNIHA VYPOC'!K319),0)</f>
        <v>0</v>
      </c>
      <c r="Q82" s="80" t="str">
        <f t="shared" si="9"/>
        <v xml:space="preserve">          0</v>
      </c>
      <c r="R82" s="80" t="str">
        <f t="shared" si="10"/>
        <v xml:space="preserve">          0</v>
      </c>
    </row>
    <row r="83" spans="1:18" x14ac:dyDescent="0.2">
      <c r="A83" s="280" t="s">
        <v>2352</v>
      </c>
      <c r="B83" s="283" t="s">
        <v>902</v>
      </c>
      <c r="G83" s="299">
        <f>ROUND(SUM('HL KNIHA VYPOC'!G324+'HL KNIHA VYPOC'!G325+'HL KNIHA VYPOC'!G347),0)</f>
        <v>0</v>
      </c>
      <c r="P83" s="299">
        <f>ROUND(SUM('HL KNIHA VYPOC'!K324+'HL KNIHA VYPOC'!K325+'HL KNIHA VYPOC'!K347),0)</f>
        <v>0</v>
      </c>
      <c r="Q83" s="80" t="str">
        <f t="shared" si="9"/>
        <v xml:space="preserve">          0</v>
      </c>
      <c r="R83" s="80" t="str">
        <f t="shared" si="10"/>
        <v xml:space="preserve">          0</v>
      </c>
    </row>
    <row r="84" spans="1:18" x14ac:dyDescent="0.2">
      <c r="A84" s="276" t="s">
        <v>2353</v>
      </c>
      <c r="B84" s="283" t="s">
        <v>911</v>
      </c>
      <c r="G84" s="300">
        <f>SUM(G70-G77)</f>
        <v>218897</v>
      </c>
      <c r="P84" s="300">
        <f>SUM(P70-P77)</f>
        <v>0</v>
      </c>
      <c r="Q84" s="80" t="str">
        <f t="shared" si="9"/>
        <v xml:space="preserve">     218897</v>
      </c>
      <c r="R84" s="80" t="str">
        <f t="shared" si="10"/>
        <v xml:space="preserve">          0</v>
      </c>
    </row>
    <row r="85" spans="1:18" x14ac:dyDescent="0.2">
      <c r="A85" s="276" t="s">
        <v>2354</v>
      </c>
      <c r="B85" s="283" t="s">
        <v>910</v>
      </c>
      <c r="G85" s="298">
        <f>SUM(G68+G84)</f>
        <v>109225</v>
      </c>
      <c r="P85" s="298">
        <f>SUM(P68+P84)</f>
        <v>0</v>
      </c>
      <c r="Q85" s="441" t="str">
        <f>REPT(" ",11-LEN(G85))&amp;G85</f>
        <v xml:space="preserve">     109225</v>
      </c>
      <c r="R85" s="441" t="str">
        <f>REPT(" ",11-LEN(P85))&amp;P85</f>
        <v xml:space="preserve">          0</v>
      </c>
    </row>
    <row r="86" spans="1:18" x14ac:dyDescent="0.2">
      <c r="A86" s="80" t="s">
        <v>2355</v>
      </c>
      <c r="B86" s="283" t="s">
        <v>908</v>
      </c>
      <c r="G86" s="299">
        <f>ROUND(SUM('HL KNIHA VYPOC'!G340:G344),0)</f>
        <v>0</v>
      </c>
      <c r="P86" s="299">
        <f>ROUND(SUM('HL KNIHA VYPOC'!K340:N344),0)</f>
        <v>0</v>
      </c>
      <c r="Q86" s="80" t="str">
        <f t="shared" si="9"/>
        <v xml:space="preserve">          0</v>
      </c>
      <c r="R86" s="80" t="str">
        <f t="shared" si="10"/>
        <v xml:space="preserve">          0</v>
      </c>
    </row>
    <row r="87" spans="1:18" x14ac:dyDescent="0.2">
      <c r="A87" s="276" t="s">
        <v>2356</v>
      </c>
      <c r="B87" s="283" t="s">
        <v>896</v>
      </c>
      <c r="G87" s="300">
        <f>SUM(G85-G86)</f>
        <v>109225</v>
      </c>
      <c r="P87" s="300">
        <f>SUM(P85-P86)</f>
        <v>0</v>
      </c>
      <c r="Q87" s="441" t="str">
        <f>REPT(" ",11-LEN(G87))&amp;G87</f>
        <v xml:space="preserve">     109225</v>
      </c>
      <c r="R87" s="441" t="str">
        <f>REPT(" ",11-LEN(P87))&amp;P87</f>
        <v xml:space="preserve">          0</v>
      </c>
    </row>
    <row r="88" spans="1:18" x14ac:dyDescent="0.2">
      <c r="A88" s="80" t="s">
        <v>2357</v>
      </c>
      <c r="B88" s="283" t="s">
        <v>897</v>
      </c>
      <c r="G88" s="299">
        <f>ROUND(SUM('HL KNIHA VYPOC'!G345),0)</f>
        <v>0</v>
      </c>
      <c r="P88" s="299">
        <f>ROUND(SUM('HL KNIHA VYPOC'!K345),0)</f>
        <v>0</v>
      </c>
      <c r="Q88" s="80" t="str">
        <f t="shared" si="9"/>
        <v xml:space="preserve">          0</v>
      </c>
      <c r="R88" s="80" t="str">
        <f t="shared" si="10"/>
        <v xml:space="preserve">          0</v>
      </c>
    </row>
    <row r="89" spans="1:18" ht="21" customHeight="1" x14ac:dyDescent="0.2">
      <c r="A89" s="276" t="s">
        <v>2358</v>
      </c>
      <c r="B89" s="283" t="s">
        <v>276</v>
      </c>
      <c r="E89" s="278">
        <f>SUM(G89-G35)</f>
        <v>684</v>
      </c>
      <c r="G89" s="302">
        <f>SUM(G87-G88)</f>
        <v>109225</v>
      </c>
      <c r="N89" s="278">
        <f>SUM(P89-P35)</f>
        <v>-32017</v>
      </c>
      <c r="P89" s="302">
        <f>SUM(P87-P88)</f>
        <v>0</v>
      </c>
      <c r="Q89" s="441" t="str">
        <f>REPT(" ",11-LEN(G89))&amp;G89</f>
        <v xml:space="preserve">     109225</v>
      </c>
      <c r="R89" s="441" t="str">
        <f>REPT(" ",11-LEN(P89))&amp;P89</f>
        <v xml:space="preserve">          0</v>
      </c>
    </row>
    <row r="149" spans="2:2" ht="12.75" x14ac:dyDescent="0.2">
      <c r="B149" s="6" t="s">
        <v>1970</v>
      </c>
    </row>
    <row r="150" spans="2:2" ht="12.75" x14ac:dyDescent="0.2">
      <c r="B150" s="6"/>
    </row>
    <row r="151" spans="2:2" ht="12.75" x14ac:dyDescent="0.2">
      <c r="B151" s="6"/>
    </row>
    <row r="152" spans="2:2" ht="12.75" x14ac:dyDescent="0.2">
      <c r="B152" s="6"/>
    </row>
    <row r="153" spans="2:2" ht="12.75" x14ac:dyDescent="0.2">
      <c r="B153" s="6"/>
    </row>
    <row r="154" spans="2:2" ht="12.75" x14ac:dyDescent="0.2">
      <c r="B154" s="6"/>
    </row>
    <row r="155" spans="2:2" ht="12.75" x14ac:dyDescent="0.2">
      <c r="B155" s="6"/>
    </row>
    <row r="156" spans="2:2" ht="12.75" x14ac:dyDescent="0.2">
      <c r="B156" s="6"/>
    </row>
    <row r="157" spans="2:2" ht="12.75" x14ac:dyDescent="0.2">
      <c r="B157" s="6"/>
    </row>
    <row r="158" spans="2:2" ht="12.75" x14ac:dyDescent="0.2">
      <c r="B158" s="6"/>
    </row>
    <row r="159" spans="2:2" ht="12.75" x14ac:dyDescent="0.2">
      <c r="B159" s="6"/>
    </row>
    <row r="160" spans="2:2" ht="12.75" x14ac:dyDescent="0.2">
      <c r="B160" s="6"/>
    </row>
    <row r="161" spans="2:2" ht="12.75" x14ac:dyDescent="0.2">
      <c r="B161" s="6"/>
    </row>
    <row r="162" spans="2:2" ht="12.75" x14ac:dyDescent="0.2">
      <c r="B162" s="6"/>
    </row>
    <row r="163" spans="2:2" ht="12.75" x14ac:dyDescent="0.2">
      <c r="B163" s="6"/>
    </row>
    <row r="164" spans="2:2" ht="12.75" x14ac:dyDescent="0.2">
      <c r="B164" s="6"/>
    </row>
    <row r="165" spans="2:2" ht="12.75" x14ac:dyDescent="0.2">
      <c r="B165" s="6"/>
    </row>
    <row r="166" spans="2:2" ht="12.75" x14ac:dyDescent="0.2">
      <c r="B166" s="6"/>
    </row>
    <row r="167" spans="2:2" ht="12.75" x14ac:dyDescent="0.2">
      <c r="B167" s="6"/>
    </row>
    <row r="168" spans="2:2" ht="12.75" x14ac:dyDescent="0.2">
      <c r="B168" s="6"/>
    </row>
    <row r="169" spans="2:2" ht="12.75" x14ac:dyDescent="0.2">
      <c r="B169" s="6"/>
    </row>
    <row r="170" spans="2:2" ht="12.75" x14ac:dyDescent="0.2">
      <c r="B170" s="6"/>
    </row>
    <row r="171" spans="2:2" ht="12.75" x14ac:dyDescent="0.2">
      <c r="B171" s="6"/>
    </row>
    <row r="172" spans="2:2" ht="12.75" x14ac:dyDescent="0.2">
      <c r="B172" s="6"/>
    </row>
    <row r="173" spans="2:2" ht="12.75" x14ac:dyDescent="0.2">
      <c r="B173" s="6"/>
    </row>
    <row r="174" spans="2:2" ht="12.75" x14ac:dyDescent="0.2">
      <c r="B174" s="6"/>
    </row>
    <row r="175" spans="2:2" ht="12.75" x14ac:dyDescent="0.2">
      <c r="B175" s="6"/>
    </row>
    <row r="176" spans="2:2" ht="12.75" x14ac:dyDescent="0.2">
      <c r="B176" s="6"/>
    </row>
    <row r="177" spans="2:2" ht="12.75" x14ac:dyDescent="0.2">
      <c r="B177" s="6"/>
    </row>
    <row r="178" spans="2:2" ht="12.75" x14ac:dyDescent="0.2">
      <c r="B178" s="6"/>
    </row>
    <row r="179" spans="2:2" ht="12.75" x14ac:dyDescent="0.2">
      <c r="B179" s="6"/>
    </row>
    <row r="180" spans="2:2" ht="12.75" x14ac:dyDescent="0.2">
      <c r="B180" s="6"/>
    </row>
    <row r="181" spans="2:2" ht="12.75" x14ac:dyDescent="0.2">
      <c r="B181" s="6"/>
    </row>
    <row r="182" spans="2:2" ht="12.75" x14ac:dyDescent="0.2">
      <c r="B182" s="6"/>
    </row>
    <row r="183" spans="2:2" ht="12.75" x14ac:dyDescent="0.2">
      <c r="B183" s="6"/>
    </row>
    <row r="184" spans="2:2" ht="12.75" x14ac:dyDescent="0.2">
      <c r="B184" s="6"/>
    </row>
    <row r="185" spans="2:2" ht="12.75" x14ac:dyDescent="0.2">
      <c r="B185" s="6"/>
    </row>
    <row r="186" spans="2:2" ht="12.75" x14ac:dyDescent="0.2">
      <c r="B186" s="6"/>
    </row>
    <row r="187" spans="2:2" ht="12.75" x14ac:dyDescent="0.2">
      <c r="B187" s="6"/>
    </row>
    <row r="188" spans="2:2" ht="12.75" x14ac:dyDescent="0.2">
      <c r="B188" s="6"/>
    </row>
    <row r="189" spans="2:2" ht="12.75" x14ac:dyDescent="0.2">
      <c r="B189" s="6"/>
    </row>
    <row r="190" spans="2:2" ht="12.75" x14ac:dyDescent="0.2">
      <c r="B190" s="6"/>
    </row>
    <row r="191" spans="2:2" ht="12.75" x14ac:dyDescent="0.2">
      <c r="B191" s="6"/>
    </row>
    <row r="192" spans="2:2" ht="12.75" x14ac:dyDescent="0.2">
      <c r="B192" s="6"/>
    </row>
    <row r="193" spans="2:2" ht="12.75" x14ac:dyDescent="0.2">
      <c r="B193" s="6"/>
    </row>
    <row r="194" spans="2:2" ht="12.75" x14ac:dyDescent="0.2">
      <c r="B194" s="6"/>
    </row>
    <row r="195" spans="2:2" ht="12.75" x14ac:dyDescent="0.2">
      <c r="B195" s="6"/>
    </row>
    <row r="196" spans="2:2" ht="12.75" x14ac:dyDescent="0.2">
      <c r="B196" s="6"/>
    </row>
    <row r="197" spans="2:2" ht="12.75" x14ac:dyDescent="0.2">
      <c r="B197" s="6"/>
    </row>
    <row r="198" spans="2:2" ht="12.75" x14ac:dyDescent="0.2">
      <c r="B198" s="6"/>
    </row>
    <row r="199" spans="2:2" ht="12.75" x14ac:dyDescent="0.2">
      <c r="B199" s="6"/>
    </row>
    <row r="200" spans="2:2" ht="12.75" x14ac:dyDescent="0.2">
      <c r="B200" s="6"/>
    </row>
    <row r="201" spans="2:2" ht="12.75" x14ac:dyDescent="0.2">
      <c r="B201" s="6"/>
    </row>
    <row r="202" spans="2:2" ht="12.75" x14ac:dyDescent="0.2">
      <c r="B202" s="6"/>
    </row>
    <row r="203" spans="2:2" ht="12.75" x14ac:dyDescent="0.2">
      <c r="B203" s="6"/>
    </row>
    <row r="204" spans="2:2" ht="12.75" x14ac:dyDescent="0.2">
      <c r="B204" s="6"/>
    </row>
    <row r="205" spans="2:2" ht="12.75" x14ac:dyDescent="0.2">
      <c r="B205" s="6"/>
    </row>
    <row r="206" spans="2:2" ht="12.75" x14ac:dyDescent="0.2">
      <c r="B206" s="6"/>
    </row>
    <row r="207" spans="2:2" ht="12.75" x14ac:dyDescent="0.2">
      <c r="B207" s="6"/>
    </row>
    <row r="208" spans="2:2" ht="12.75" x14ac:dyDescent="0.2">
      <c r="B208" s="6"/>
    </row>
    <row r="209" spans="2:2" ht="12.75" x14ac:dyDescent="0.2">
      <c r="B209" s="6"/>
    </row>
  </sheetData>
  <sheetProtection algorithmName="SHA-512" hashValue="039CIKSXaV1gRnv415I86r8bvxkV6OoFPn9mdiaN/MOSijo6CIHY6DUoVgtnr4iPgh1QanHV0F7c3wxyTUAXSw==" saltValue="Nd9sDh0dDTm8+IvaCsp/FQ==" spinCount="100000" sheet="1" objects="1" scenarios="1" formatCells="0" formatColumns="0" formatRows="0" insertColumns="0" insertRows="0"/>
  <pageMargins left="0.7" right="0.7" top="0.78740157499999996" bottom="0.78740157499999996" header="0.3" footer="0.3"/>
  <pageSetup paperSize="9" orientation="portrait"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2"/>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475"/>
      <c r="C2" s="476"/>
      <c r="D2" s="476"/>
      <c r="E2" s="476"/>
      <c r="F2" s="476"/>
      <c r="G2" s="476"/>
      <c r="H2" s="476"/>
      <c r="J2" s="1359" t="s">
        <v>3395</v>
      </c>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59"/>
      <c r="AJ2" s="1538"/>
      <c r="AK2" s="477"/>
      <c r="AL2" s="477"/>
      <c r="AM2" s="477"/>
      <c r="AN2" s="477"/>
      <c r="AO2" s="477"/>
      <c r="AP2" s="477"/>
      <c r="AQ2" s="477"/>
      <c r="AR2" s="477"/>
      <c r="AS2" s="142"/>
      <c r="AT2" s="478"/>
      <c r="AU2" s="478"/>
      <c r="AV2" s="478"/>
      <c r="AW2" s="478"/>
      <c r="AX2" s="478"/>
      <c r="AY2" s="478"/>
      <c r="AZ2" s="478"/>
      <c r="BA2" s="478"/>
      <c r="BB2" s="478"/>
      <c r="BC2" s="478"/>
      <c r="BD2" s="478"/>
      <c r="BE2" s="478"/>
      <c r="BF2" s="478"/>
      <c r="BG2" s="478"/>
      <c r="BH2" s="478"/>
      <c r="BI2" s="478"/>
      <c r="BJ2" s="478"/>
      <c r="BK2" s="478"/>
      <c r="BL2" s="478"/>
      <c r="BM2" s="478"/>
      <c r="BN2" s="478"/>
      <c r="BO2" s="1336" t="s">
        <v>826</v>
      </c>
      <c r="BP2" s="1337"/>
      <c r="BQ2" s="1337"/>
      <c r="BR2" s="1337"/>
      <c r="BS2" s="1337"/>
      <c r="BT2" s="1337"/>
      <c r="BU2" s="1337"/>
      <c r="BV2" s="1337"/>
      <c r="BW2" s="1337"/>
      <c r="BX2" s="1337"/>
      <c r="BY2" s="1337"/>
      <c r="BZ2" s="1337"/>
      <c r="CA2" s="1337"/>
      <c r="CB2" s="1335" t="str">
        <f>'Poznamky DU MUJ'!$AD$2</f>
        <v>31646751</v>
      </c>
      <c r="CC2" s="1335"/>
      <c r="CD2" s="1335"/>
      <c r="CE2" s="1335"/>
      <c r="CF2" s="1335"/>
      <c r="CG2" s="1335"/>
      <c r="CH2" s="1335"/>
      <c r="CI2" s="1335"/>
      <c r="CJ2" s="1335"/>
      <c r="CK2" s="1335"/>
      <c r="CL2" s="1335"/>
      <c r="CM2" s="1335"/>
      <c r="CN2" s="1335"/>
      <c r="CO2" s="1335"/>
      <c r="CP2" s="1335"/>
      <c r="CQ2" s="1335"/>
      <c r="CR2" s="1335"/>
      <c r="CS2" s="1335"/>
      <c r="CT2" s="1335"/>
      <c r="CU2" s="1335"/>
      <c r="CV2" s="1335"/>
      <c r="CW2" s="1335"/>
      <c r="CX2" s="1335"/>
      <c r="CY2" s="1335"/>
      <c r="CZ2" s="1335"/>
      <c r="DA2" s="1335"/>
      <c r="DB2" s="1335"/>
      <c r="DC2" s="1335"/>
      <c r="DD2" s="1335"/>
      <c r="DE2" s="1335"/>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539"/>
      <c r="EH2" s="478"/>
      <c r="EI2" s="478"/>
      <c r="EJ2" s="478"/>
      <c r="EK2" s="478"/>
      <c r="EL2" s="478"/>
      <c r="EM2" s="478"/>
      <c r="EN2" s="478"/>
      <c r="EO2" s="478"/>
      <c r="EP2" s="478"/>
      <c r="EQ2" s="478"/>
      <c r="ER2" s="478"/>
      <c r="ES2" s="478"/>
      <c r="ET2" s="478"/>
      <c r="EU2" s="478"/>
      <c r="EV2" s="142"/>
      <c r="EW2" s="142"/>
      <c r="GQ2" s="476"/>
      <c r="GR2" s="476"/>
      <c r="GS2" s="476"/>
      <c r="GT2" s="476"/>
      <c r="GU2" s="476"/>
      <c r="GV2" s="476"/>
      <c r="GW2" s="479"/>
    </row>
    <row r="3" spans="2:205" ht="3" customHeight="1" x14ac:dyDescent="0.2"/>
    <row r="4" spans="2:205" s="142" customFormat="1" ht="2.25" hidden="1" customHeight="1" x14ac:dyDescent="0.2">
      <c r="B4" s="480"/>
      <c r="C4" s="480"/>
      <c r="D4" s="480"/>
      <c r="E4" s="480"/>
      <c r="F4" s="480"/>
      <c r="G4" s="480"/>
      <c r="H4" s="480"/>
      <c r="I4" s="480"/>
      <c r="J4" s="480"/>
      <c r="K4" s="480"/>
      <c r="L4" s="481"/>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3"/>
      <c r="AR4" s="483"/>
      <c r="AS4" s="483"/>
      <c r="AT4" s="483"/>
      <c r="AU4" s="483"/>
      <c r="AV4" s="483"/>
      <c r="AW4" s="483"/>
      <c r="AX4" s="483"/>
      <c r="AY4" s="484"/>
      <c r="AZ4" s="485"/>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31"/>
      <c r="DJ4" s="484"/>
      <c r="DK4" s="485"/>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8"/>
      <c r="FP4" s="1428"/>
      <c r="FQ4" s="1428"/>
      <c r="FR4" s="1428"/>
      <c r="FS4" s="1429"/>
      <c r="FT4" s="1430"/>
      <c r="FU4" s="1430"/>
      <c r="FV4" s="1430"/>
      <c r="FW4" s="1430"/>
      <c r="FX4" s="1430"/>
      <c r="FY4" s="1430"/>
      <c r="FZ4" s="1430"/>
      <c r="GA4" s="1430"/>
      <c r="GB4" s="1430"/>
      <c r="GC4" s="1430"/>
      <c r="GD4" s="1430"/>
      <c r="GE4" s="1430"/>
      <c r="GF4" s="1430"/>
      <c r="GG4" s="1430"/>
      <c r="GH4" s="1430"/>
      <c r="GI4" s="1430"/>
      <c r="GJ4" s="1430"/>
      <c r="GK4" s="1430"/>
      <c r="GL4" s="1430"/>
      <c r="GM4" s="1430"/>
      <c r="GN4" s="1430"/>
      <c r="GO4" s="1430"/>
      <c r="GP4" s="1430"/>
      <c r="GQ4" s="1430"/>
      <c r="GR4" s="1430"/>
      <c r="GS4" s="1430"/>
      <c r="GT4" s="1430"/>
      <c r="GU4" s="1430"/>
      <c r="GV4" s="1430"/>
      <c r="GW4" s="1430"/>
    </row>
    <row r="5" spans="2:205" s="142" customFormat="1" ht="11.25" customHeight="1" x14ac:dyDescent="0.2">
      <c r="B5" s="1515" t="s">
        <v>3273</v>
      </c>
      <c r="C5" s="1515"/>
      <c r="D5" s="1515"/>
      <c r="E5" s="1515"/>
      <c r="F5" s="1515"/>
      <c r="G5" s="1515"/>
      <c r="H5" s="1515"/>
      <c r="I5" s="1515"/>
      <c r="J5" s="1515"/>
      <c r="K5" s="1515"/>
      <c r="L5" s="1516" t="s">
        <v>3187</v>
      </c>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6"/>
      <c r="BB5" s="1516"/>
      <c r="BC5" s="1516"/>
      <c r="BD5" s="1516"/>
      <c r="BE5" s="1516"/>
      <c r="BF5" s="1516"/>
      <c r="BG5" s="1516"/>
      <c r="BH5" s="1516"/>
      <c r="BI5" s="1516"/>
      <c r="BJ5" s="1516"/>
      <c r="BK5" s="1516"/>
      <c r="BL5" s="1516"/>
      <c r="BM5" s="1516"/>
      <c r="BN5" s="1516"/>
      <c r="BO5" s="1516"/>
      <c r="BP5" s="1516"/>
      <c r="BQ5" s="1516"/>
      <c r="BR5" s="1516"/>
      <c r="BS5" s="1516"/>
      <c r="BT5" s="1516"/>
      <c r="BU5" s="1516"/>
      <c r="BV5" s="1516"/>
      <c r="BW5" s="1517" t="s">
        <v>3274</v>
      </c>
      <c r="BX5" s="1517"/>
      <c r="BY5" s="1517"/>
      <c r="BZ5" s="1517"/>
      <c r="CA5" s="1517"/>
      <c r="CB5" s="1517"/>
      <c r="CC5" s="1517"/>
      <c r="CD5" s="1517"/>
      <c r="CE5" s="1540"/>
      <c r="CF5" s="1541"/>
      <c r="CG5" s="1541"/>
      <c r="CH5" s="1541"/>
      <c r="CI5" s="1541"/>
      <c r="CJ5" s="1541"/>
      <c r="CK5" s="1541"/>
      <c r="CL5" s="1541"/>
      <c r="CM5" s="1541"/>
      <c r="CN5" s="1541"/>
      <c r="CO5" s="1541"/>
      <c r="CP5" s="1541"/>
      <c r="CQ5" s="1541"/>
      <c r="CR5" s="1541"/>
      <c r="CS5" s="1541"/>
      <c r="CT5" s="1541"/>
      <c r="CU5" s="1541"/>
      <c r="CV5" s="1541"/>
      <c r="CW5" s="1541"/>
      <c r="CX5" s="1541"/>
      <c r="CY5" s="1541"/>
      <c r="CZ5" s="1541"/>
      <c r="DA5" s="1541"/>
      <c r="DB5" s="1541"/>
      <c r="DC5" s="1541"/>
      <c r="DD5" s="1541"/>
      <c r="DE5" s="1541"/>
      <c r="DF5" s="1541"/>
      <c r="DG5" s="1541"/>
      <c r="DH5" s="1541"/>
      <c r="DI5" s="1541"/>
      <c r="DJ5" s="1541"/>
      <c r="DK5" s="1541"/>
      <c r="DL5" s="1541"/>
      <c r="DM5" s="1541"/>
      <c r="DN5" s="1541"/>
      <c r="DO5" s="1541"/>
      <c r="DP5" s="1541"/>
      <c r="DQ5" s="1541"/>
      <c r="DR5" s="1541"/>
      <c r="DS5" s="1541"/>
      <c r="DT5" s="1541"/>
      <c r="DU5" s="1541"/>
      <c r="DV5" s="1541"/>
      <c r="DW5" s="1541"/>
      <c r="DX5" s="1541"/>
      <c r="DY5" s="1541"/>
      <c r="DZ5" s="1541"/>
      <c r="EA5" s="1541"/>
      <c r="EB5" s="1541"/>
      <c r="EC5" s="1541"/>
      <c r="ED5" s="1541"/>
      <c r="EE5" s="1541"/>
      <c r="EF5" s="1541"/>
      <c r="EG5" s="1541"/>
      <c r="EH5" s="1541"/>
      <c r="EI5" s="1541"/>
      <c r="EJ5" s="1541"/>
      <c r="EK5" s="1541"/>
      <c r="EL5" s="1541"/>
      <c r="EM5" s="1541"/>
      <c r="EN5" s="1541"/>
      <c r="EO5" s="1541"/>
      <c r="EP5" s="1541"/>
      <c r="EQ5" s="1541"/>
      <c r="ER5" s="1541"/>
      <c r="ES5" s="1541"/>
      <c r="ET5" s="1541"/>
      <c r="EU5" s="1541"/>
      <c r="EV5" s="1541"/>
      <c r="EW5" s="1541"/>
      <c r="EX5" s="1541"/>
      <c r="EY5" s="1541"/>
      <c r="EZ5" s="1541"/>
      <c r="FA5" s="1541"/>
      <c r="FB5" s="1541"/>
      <c r="FC5" s="1541"/>
      <c r="FD5" s="1541"/>
      <c r="FE5" s="1541"/>
      <c r="FF5" s="1541"/>
      <c r="FG5" s="1541"/>
      <c r="FH5" s="1541"/>
      <c r="FI5" s="1541"/>
      <c r="FJ5" s="1541"/>
      <c r="FK5" s="1541"/>
      <c r="FL5" s="1541"/>
      <c r="FM5" s="1541"/>
      <c r="FN5" s="1541"/>
      <c r="FO5" s="1541"/>
      <c r="FP5" s="1541"/>
      <c r="FQ5" s="1541"/>
      <c r="FR5" s="1541"/>
      <c r="FS5" s="1541"/>
      <c r="FT5" s="1541"/>
      <c r="FU5" s="1541"/>
      <c r="FV5" s="1541"/>
      <c r="FW5" s="1541"/>
      <c r="FX5" s="1541"/>
      <c r="FY5" s="1541"/>
      <c r="FZ5" s="1541"/>
      <c r="GA5" s="1541"/>
      <c r="GB5" s="1541"/>
      <c r="GC5" s="1541"/>
      <c r="GD5" s="1541"/>
      <c r="GE5" s="1541"/>
      <c r="GF5" s="1541"/>
      <c r="GG5" s="1541"/>
      <c r="GH5" s="1541"/>
      <c r="GI5" s="1541"/>
      <c r="GJ5" s="1541"/>
      <c r="GK5" s="1541"/>
      <c r="GL5" s="1541"/>
      <c r="GM5" s="1541"/>
      <c r="GN5" s="1541"/>
      <c r="GO5" s="1541"/>
      <c r="GP5" s="1541"/>
      <c r="GQ5" s="1541"/>
      <c r="GR5" s="1541"/>
      <c r="GS5" s="1541"/>
      <c r="GT5" s="1541"/>
      <c r="GU5" s="1541"/>
      <c r="GV5" s="1541"/>
      <c r="GW5" s="1542"/>
    </row>
    <row r="6" spans="2:205" ht="25.5" customHeight="1" x14ac:dyDescent="0.2">
      <c r="B6" s="1515"/>
      <c r="C6" s="1515"/>
      <c r="D6" s="1515"/>
      <c r="E6" s="1515"/>
      <c r="F6" s="1515"/>
      <c r="G6" s="1515"/>
      <c r="H6" s="1515"/>
      <c r="I6" s="1515"/>
      <c r="J6" s="1515"/>
      <c r="K6" s="1515"/>
      <c r="L6" s="1516"/>
      <c r="M6" s="1516"/>
      <c r="N6" s="1516"/>
      <c r="O6" s="1516"/>
      <c r="P6" s="1516"/>
      <c r="Q6" s="1516"/>
      <c r="R6" s="1516"/>
      <c r="S6" s="1516"/>
      <c r="T6" s="1516"/>
      <c r="U6" s="1516"/>
      <c r="V6" s="1516"/>
      <c r="W6" s="1516"/>
      <c r="X6" s="1516"/>
      <c r="Y6" s="1516"/>
      <c r="Z6" s="1516"/>
      <c r="AA6" s="1516"/>
      <c r="AB6" s="1516"/>
      <c r="AC6" s="1516"/>
      <c r="AD6" s="1516"/>
      <c r="AE6" s="1516"/>
      <c r="AF6" s="1516"/>
      <c r="AG6" s="1516"/>
      <c r="AH6" s="1516"/>
      <c r="AI6" s="1516"/>
      <c r="AJ6" s="1516"/>
      <c r="AK6" s="1516"/>
      <c r="AL6" s="1516"/>
      <c r="AM6" s="1516"/>
      <c r="AN6" s="1516"/>
      <c r="AO6" s="1516"/>
      <c r="AP6" s="1516"/>
      <c r="AQ6" s="1516"/>
      <c r="AR6" s="1516"/>
      <c r="AS6" s="1516"/>
      <c r="AT6" s="1516"/>
      <c r="AU6" s="1516"/>
      <c r="AV6" s="1516"/>
      <c r="AW6" s="1516"/>
      <c r="AX6" s="1516"/>
      <c r="AY6" s="1516"/>
      <c r="AZ6" s="1516"/>
      <c r="BA6" s="1516"/>
      <c r="BB6" s="1516"/>
      <c r="BC6" s="1516"/>
      <c r="BD6" s="1516"/>
      <c r="BE6" s="1516"/>
      <c r="BF6" s="1516"/>
      <c r="BG6" s="1516"/>
      <c r="BH6" s="1516"/>
      <c r="BI6" s="1516"/>
      <c r="BJ6" s="1516"/>
      <c r="BK6" s="1516"/>
      <c r="BL6" s="1516"/>
      <c r="BM6" s="1516"/>
      <c r="BN6" s="1516"/>
      <c r="BO6" s="1516"/>
      <c r="BP6" s="1516"/>
      <c r="BQ6" s="1516"/>
      <c r="BR6" s="1516"/>
      <c r="BS6" s="1516"/>
      <c r="BT6" s="1516"/>
      <c r="BU6" s="1516"/>
      <c r="BV6" s="1516"/>
      <c r="BW6" s="1517"/>
      <c r="BX6" s="1517"/>
      <c r="BY6" s="1517"/>
      <c r="BZ6" s="1517"/>
      <c r="CA6" s="1517"/>
      <c r="CB6" s="1517"/>
      <c r="CC6" s="1517"/>
      <c r="CD6" s="1517"/>
      <c r="CE6" s="1526" t="s">
        <v>3370</v>
      </c>
      <c r="CF6" s="1510"/>
      <c r="CG6" s="1510"/>
      <c r="CH6" s="1510"/>
      <c r="CI6" s="1510"/>
      <c r="CJ6" s="1510"/>
      <c r="CK6" s="1510"/>
      <c r="CL6" s="1510"/>
      <c r="CM6" s="1510"/>
      <c r="CN6" s="1510"/>
      <c r="CO6" s="1510"/>
      <c r="CP6" s="1510"/>
      <c r="CQ6" s="1510"/>
      <c r="CR6" s="1510"/>
      <c r="CS6" s="1510"/>
      <c r="CT6" s="1510"/>
      <c r="CU6" s="1510"/>
      <c r="CV6" s="1510"/>
      <c r="CW6" s="1510"/>
      <c r="CX6" s="1510"/>
      <c r="CY6" s="1510"/>
      <c r="CZ6" s="1510"/>
      <c r="DA6" s="1510"/>
      <c r="DB6" s="1510"/>
      <c r="DC6" s="1510"/>
      <c r="DD6" s="1510"/>
      <c r="DE6" s="1510"/>
      <c r="DF6" s="1510"/>
      <c r="DG6" s="1510"/>
      <c r="DH6" s="1510"/>
      <c r="DI6" s="1510"/>
      <c r="DJ6" s="1510"/>
      <c r="DK6" s="1510"/>
      <c r="DL6" s="1510"/>
      <c r="DM6" s="1510"/>
      <c r="DN6" s="1510"/>
      <c r="DO6" s="1510"/>
      <c r="DP6" s="1510"/>
      <c r="DQ6" s="1510"/>
      <c r="DR6" s="1510"/>
      <c r="DS6" s="1510"/>
      <c r="DT6" s="1510"/>
      <c r="DU6" s="1510"/>
      <c r="DV6" s="1510"/>
      <c r="DW6" s="1510"/>
      <c r="DX6" s="1510"/>
      <c r="DY6" s="1510"/>
      <c r="DZ6" s="1510"/>
      <c r="EA6" s="1510"/>
      <c r="EB6" s="1510"/>
      <c r="EC6" s="1510"/>
      <c r="ED6" s="1510"/>
      <c r="EE6" s="1510"/>
      <c r="EF6" s="1510"/>
      <c r="EG6" s="1510"/>
      <c r="EH6" s="1510"/>
      <c r="EI6" s="1510"/>
      <c r="EJ6" s="1510"/>
      <c r="EK6" s="1510"/>
      <c r="EL6" s="1510"/>
      <c r="EM6" s="1511"/>
      <c r="EN6" s="1512" t="s">
        <v>3371</v>
      </c>
      <c r="EO6" s="1513"/>
      <c r="EP6" s="1513"/>
      <c r="EQ6" s="1513"/>
      <c r="ER6" s="1513"/>
      <c r="ES6" s="1513"/>
      <c r="ET6" s="1513"/>
      <c r="EU6" s="1513"/>
      <c r="EV6" s="1513"/>
      <c r="EW6" s="1513"/>
      <c r="EX6" s="1513"/>
      <c r="EY6" s="1513"/>
      <c r="EZ6" s="1513"/>
      <c r="FA6" s="1513"/>
      <c r="FB6" s="1513"/>
      <c r="FC6" s="1513"/>
      <c r="FD6" s="1513"/>
      <c r="FE6" s="1513"/>
      <c r="FF6" s="1513"/>
      <c r="FG6" s="1513"/>
      <c r="FH6" s="1513"/>
      <c r="FI6" s="1513"/>
      <c r="FJ6" s="1513"/>
      <c r="FK6" s="1513"/>
      <c r="FL6" s="1513"/>
      <c r="FM6" s="1513"/>
      <c r="FN6" s="1513"/>
      <c r="FO6" s="1513"/>
      <c r="FP6" s="1513"/>
      <c r="FQ6" s="1513"/>
      <c r="FR6" s="1513"/>
      <c r="FS6" s="1513"/>
      <c r="FT6" s="1513"/>
      <c r="FU6" s="1513"/>
      <c r="FV6" s="1513"/>
      <c r="FW6" s="1513"/>
      <c r="FX6" s="1513"/>
      <c r="FY6" s="1513"/>
      <c r="FZ6" s="1513"/>
      <c r="GA6" s="1513"/>
      <c r="GB6" s="1513"/>
      <c r="GC6" s="1513"/>
      <c r="GD6" s="1513"/>
      <c r="GE6" s="1513"/>
      <c r="GF6" s="1513"/>
      <c r="GG6" s="1513"/>
      <c r="GH6" s="1513"/>
      <c r="GI6" s="1513"/>
      <c r="GJ6" s="1513"/>
      <c r="GK6" s="1513"/>
      <c r="GL6" s="1513"/>
      <c r="GM6" s="1513"/>
      <c r="GN6" s="1513"/>
      <c r="GO6" s="1513"/>
      <c r="GP6" s="1513"/>
      <c r="GQ6" s="1513"/>
      <c r="GR6" s="1513"/>
      <c r="GS6" s="1513"/>
      <c r="GT6" s="1513"/>
      <c r="GU6" s="1513"/>
      <c r="GV6" s="1513"/>
      <c r="GW6" s="1514"/>
    </row>
    <row r="7" spans="2:205" s="142" customFormat="1" ht="24.6" customHeight="1" x14ac:dyDescent="0.2">
      <c r="B7" s="1507"/>
      <c r="C7" s="1508"/>
      <c r="D7" s="1508"/>
      <c r="E7" s="1508"/>
      <c r="F7" s="1508"/>
      <c r="G7" s="1508"/>
      <c r="H7" s="1508"/>
      <c r="I7" s="1508"/>
      <c r="J7" s="1508"/>
      <c r="K7" s="1509"/>
      <c r="L7" s="1486" t="s">
        <v>3372</v>
      </c>
      <c r="M7" s="1487"/>
      <c r="N7" s="1487"/>
      <c r="O7" s="1487"/>
      <c r="P7" s="1487"/>
      <c r="Q7" s="1487"/>
      <c r="R7" s="1487"/>
      <c r="S7" s="1487"/>
      <c r="T7" s="1487"/>
      <c r="U7" s="1487"/>
      <c r="V7" s="1487"/>
      <c r="W7" s="1487"/>
      <c r="X7" s="1487"/>
      <c r="Y7" s="1487"/>
      <c r="Z7" s="1487"/>
      <c r="AA7" s="1487"/>
      <c r="AB7" s="1487"/>
      <c r="AC7" s="1487"/>
      <c r="AD7" s="1487"/>
      <c r="AE7" s="1487"/>
      <c r="AF7" s="1487"/>
      <c r="AG7" s="1487"/>
      <c r="AH7" s="1487"/>
      <c r="AI7" s="1487"/>
      <c r="AJ7" s="1487"/>
      <c r="AK7" s="1487"/>
      <c r="AL7" s="1487"/>
      <c r="AM7" s="1487"/>
      <c r="AN7" s="1487"/>
      <c r="AO7" s="1487"/>
      <c r="AP7" s="1487"/>
      <c r="AQ7" s="1487"/>
      <c r="AR7" s="1487"/>
      <c r="AS7" s="1487"/>
      <c r="AT7" s="1487"/>
      <c r="AU7" s="1487"/>
      <c r="AV7" s="1487"/>
      <c r="AW7" s="1487"/>
      <c r="AX7" s="1487"/>
      <c r="AY7" s="1487"/>
      <c r="AZ7" s="1487"/>
      <c r="BA7" s="1487"/>
      <c r="BB7" s="1487"/>
      <c r="BC7" s="1487"/>
      <c r="BD7" s="1487"/>
      <c r="BE7" s="1487"/>
      <c r="BF7" s="1487"/>
      <c r="BG7" s="1487"/>
      <c r="BH7" s="1487"/>
      <c r="BI7" s="1487"/>
      <c r="BJ7" s="1487"/>
      <c r="BK7" s="1487"/>
      <c r="BL7" s="1487"/>
      <c r="BM7" s="1487"/>
      <c r="BN7" s="1487"/>
      <c r="BO7" s="1487"/>
      <c r="BP7" s="1487"/>
      <c r="BQ7" s="1487"/>
      <c r="BR7" s="1487"/>
      <c r="BS7" s="1487"/>
      <c r="BT7" s="1487"/>
      <c r="BU7" s="1487"/>
      <c r="BV7" s="1487"/>
      <c r="BW7" s="1455" t="s">
        <v>918</v>
      </c>
      <c r="BX7" s="1456"/>
      <c r="BY7" s="1456"/>
      <c r="BZ7" s="1456"/>
      <c r="CA7" s="1456"/>
      <c r="CB7" s="1456"/>
      <c r="CC7" s="1456"/>
      <c r="CD7" s="1457"/>
      <c r="CE7" s="1301" t="str">
        <f>MID(SUVAHAMUJ!Q2,1,1)</f>
        <v xml:space="preserve"> </v>
      </c>
      <c r="CF7" s="1301"/>
      <c r="CG7" s="1301"/>
      <c r="CH7" s="1301"/>
      <c r="CI7" s="1301"/>
      <c r="CJ7" s="1301" t="str">
        <f>MID(SUVAHAMUJ!Q2,2,1)</f>
        <v xml:space="preserve"> </v>
      </c>
      <c r="CK7" s="1301"/>
      <c r="CL7" s="1301"/>
      <c r="CM7" s="1301"/>
      <c r="CN7" s="1301"/>
      <c r="CO7" s="1301"/>
      <c r="CP7" s="1301" t="str">
        <f>MID(SUVAHAMUJ!Q2,3,1)</f>
        <v xml:space="preserve"> </v>
      </c>
      <c r="CQ7" s="1301"/>
      <c r="CR7" s="1301"/>
      <c r="CS7" s="1301"/>
      <c r="CT7" s="1301"/>
      <c r="CU7" s="1301" t="str">
        <f>MID(SUVAHAMUJ!Q2,4,1)</f>
        <v>1</v>
      </c>
      <c r="CV7" s="1301"/>
      <c r="CW7" s="1301"/>
      <c r="CX7" s="1301"/>
      <c r="CY7" s="1301"/>
      <c r="CZ7" s="1301"/>
      <c r="DA7" s="1301" t="str">
        <f>MID(SUVAHAMUJ!Q2,5,1)</f>
        <v>7</v>
      </c>
      <c r="DB7" s="1301"/>
      <c r="DC7" s="1301"/>
      <c r="DD7" s="1301"/>
      <c r="DE7" s="1301"/>
      <c r="DF7" s="1301" t="str">
        <f>MID(SUVAHAMUJ!Q2,6,1)</f>
        <v>1</v>
      </c>
      <c r="DG7" s="1301"/>
      <c r="DH7" s="1301"/>
      <c r="DI7" s="1301"/>
      <c r="DJ7" s="1301"/>
      <c r="DK7" s="1301"/>
      <c r="DL7" s="1301" t="str">
        <f>MID(SUVAHAMUJ!Q2,7,1)</f>
        <v>2</v>
      </c>
      <c r="DM7" s="1301"/>
      <c r="DN7" s="1301"/>
      <c r="DO7" s="1301"/>
      <c r="DP7" s="1301"/>
      <c r="DQ7" s="1301"/>
      <c r="DR7" s="1301" t="str">
        <f>MID(SUVAHAMUJ!Q2,8,1)</f>
        <v>8</v>
      </c>
      <c r="DS7" s="1301"/>
      <c r="DT7" s="1301"/>
      <c r="DU7" s="1301"/>
      <c r="DV7" s="1301"/>
      <c r="DW7" s="1434" t="str">
        <f>MID(SUVAHAMUJ!Q2,9,1)</f>
        <v>8</v>
      </c>
      <c r="DX7" s="1434"/>
      <c r="DY7" s="1434"/>
      <c r="DZ7" s="1434"/>
      <c r="EA7" s="1434"/>
      <c r="EB7" s="1434"/>
      <c r="EC7" s="1434" t="str">
        <f>MID(SUVAHAMUJ!Q2,10,1)</f>
        <v>0</v>
      </c>
      <c r="ED7" s="1434"/>
      <c r="EE7" s="1434"/>
      <c r="EF7" s="1434"/>
      <c r="EG7" s="1434"/>
      <c r="EH7" s="1301" t="str">
        <f>MID(SUVAHAMUJ!Q2,11,1)</f>
        <v>7</v>
      </c>
      <c r="EI7" s="1301"/>
      <c r="EJ7" s="1301"/>
      <c r="EK7" s="1301"/>
      <c r="EL7" s="1301"/>
      <c r="EM7" s="1304"/>
      <c r="EN7" s="486"/>
      <c r="EO7" s="487"/>
      <c r="EP7" s="1301" t="str">
        <f>MID(SUVAHAMUJ!R2,1,1)</f>
        <v xml:space="preserve"> </v>
      </c>
      <c r="EQ7" s="1301"/>
      <c r="ER7" s="1301"/>
      <c r="ES7" s="1301"/>
      <c r="ET7" s="1301"/>
      <c r="EU7" s="1301"/>
      <c r="EV7" s="1301" t="str">
        <f>MID(SUVAHAMUJ!R2,2,1)</f>
        <v xml:space="preserve"> </v>
      </c>
      <c r="EW7" s="1301"/>
      <c r="EX7" s="1301"/>
      <c r="EY7" s="1301"/>
      <c r="EZ7" s="1301"/>
      <c r="FA7" s="1301" t="str">
        <f>MID(SUVAHAMUJ!R2,3,1)</f>
        <v xml:space="preserve"> </v>
      </c>
      <c r="FB7" s="1301"/>
      <c r="FC7" s="1301"/>
      <c r="FD7" s="1301"/>
      <c r="FE7" s="1301"/>
      <c r="FF7" s="1301"/>
      <c r="FG7" s="1301" t="str">
        <f>MID(SUVAHAMUJ!R2,4,1)</f>
        <v>1</v>
      </c>
      <c r="FH7" s="1301"/>
      <c r="FI7" s="1301"/>
      <c r="FJ7" s="1301"/>
      <c r="FK7" s="1301"/>
      <c r="FL7" s="1302" t="str">
        <f>MID(SUVAHAMUJ!R2,5,1)</f>
        <v>7</v>
      </c>
      <c r="FM7" s="1302"/>
      <c r="FN7" s="1302"/>
      <c r="FO7" s="1302"/>
      <c r="FP7" s="1302"/>
      <c r="FQ7" s="1302"/>
      <c r="FR7" s="1302" t="str">
        <f>MID(SUVAHAMUJ!R2,6,1)</f>
        <v>0</v>
      </c>
      <c r="FS7" s="1302"/>
      <c r="FT7" s="1302"/>
      <c r="FU7" s="1302"/>
      <c r="FV7" s="1302"/>
      <c r="FW7" s="1432" t="str">
        <f>MID(SUVAHAMUJ!R2,7,1)</f>
        <v>3</v>
      </c>
      <c r="FX7" s="1432"/>
      <c r="FY7" s="1432"/>
      <c r="FZ7" s="1432"/>
      <c r="GA7" s="1432"/>
      <c r="GB7" s="1432"/>
      <c r="GC7" s="1432" t="str">
        <f>MID(SUVAHAMUJ!R2,8,1)</f>
        <v>1</v>
      </c>
      <c r="GD7" s="1432"/>
      <c r="GE7" s="1432"/>
      <c r="GF7" s="1432"/>
      <c r="GG7" s="1432"/>
      <c r="GH7" s="1432" t="str">
        <f>MID(SUVAHAMUJ!R2,9,1)</f>
        <v>7</v>
      </c>
      <c r="GI7" s="1432"/>
      <c r="GJ7" s="1432"/>
      <c r="GK7" s="1432"/>
      <c r="GL7" s="1432"/>
      <c r="GM7" s="1432"/>
      <c r="GN7" s="1432" t="str">
        <f>MID(SUVAHAMUJ!R2,10,1)</f>
        <v>9</v>
      </c>
      <c r="GO7" s="1432"/>
      <c r="GP7" s="1432"/>
      <c r="GQ7" s="1432"/>
      <c r="GR7" s="1432"/>
      <c r="GS7" s="1432" t="str">
        <f>MID(SUVAHAMUJ!R2,11,1)</f>
        <v>1</v>
      </c>
      <c r="GT7" s="1432"/>
      <c r="GU7" s="1432"/>
      <c r="GV7" s="1432"/>
      <c r="GW7" s="1433"/>
    </row>
    <row r="8" spans="2:205" ht="24.6" customHeight="1" x14ac:dyDescent="0.2">
      <c r="B8" s="1535" t="s">
        <v>1953</v>
      </c>
      <c r="C8" s="1536"/>
      <c r="D8" s="1536"/>
      <c r="E8" s="1536"/>
      <c r="F8" s="1536"/>
      <c r="G8" s="1536"/>
      <c r="H8" s="1536"/>
      <c r="I8" s="1536"/>
      <c r="J8" s="1536"/>
      <c r="K8" s="1537"/>
      <c r="L8" s="1486" t="s">
        <v>3373</v>
      </c>
      <c r="M8" s="1487"/>
      <c r="N8" s="1487"/>
      <c r="O8" s="1487"/>
      <c r="P8" s="1487"/>
      <c r="Q8" s="1487"/>
      <c r="R8" s="1487"/>
      <c r="S8" s="1487"/>
      <c r="T8" s="1487"/>
      <c r="U8" s="1487"/>
      <c r="V8" s="1487"/>
      <c r="W8" s="1487"/>
      <c r="X8" s="1487"/>
      <c r="Y8" s="1487"/>
      <c r="Z8" s="1487"/>
      <c r="AA8" s="1487"/>
      <c r="AB8" s="1487"/>
      <c r="AC8" s="1487"/>
      <c r="AD8" s="1487"/>
      <c r="AE8" s="1487"/>
      <c r="AF8" s="1487"/>
      <c r="AG8" s="1487"/>
      <c r="AH8" s="1487"/>
      <c r="AI8" s="1487"/>
      <c r="AJ8" s="1487"/>
      <c r="AK8" s="1487"/>
      <c r="AL8" s="1487"/>
      <c r="AM8" s="1487"/>
      <c r="AN8" s="1487"/>
      <c r="AO8" s="1487"/>
      <c r="AP8" s="1487"/>
      <c r="AQ8" s="1487"/>
      <c r="AR8" s="1487"/>
      <c r="AS8" s="1487"/>
      <c r="AT8" s="1487"/>
      <c r="AU8" s="1487"/>
      <c r="AV8" s="1487"/>
      <c r="AW8" s="1487"/>
      <c r="AX8" s="1487"/>
      <c r="AY8" s="1487"/>
      <c r="AZ8" s="1487"/>
      <c r="BA8" s="1487"/>
      <c r="BB8" s="1487"/>
      <c r="BC8" s="1487"/>
      <c r="BD8" s="1487"/>
      <c r="BE8" s="1487"/>
      <c r="BF8" s="1487"/>
      <c r="BG8" s="1487"/>
      <c r="BH8" s="1487"/>
      <c r="BI8" s="1487"/>
      <c r="BJ8" s="1487"/>
      <c r="BK8" s="1487"/>
      <c r="BL8" s="1487"/>
      <c r="BM8" s="1487"/>
      <c r="BN8" s="1487"/>
      <c r="BO8" s="1487"/>
      <c r="BP8" s="1487"/>
      <c r="BQ8" s="1487"/>
      <c r="BR8" s="1487"/>
      <c r="BS8" s="1487"/>
      <c r="BT8" s="1487"/>
      <c r="BU8" s="1487"/>
      <c r="BV8" s="1487"/>
      <c r="BW8" s="1455" t="s">
        <v>936</v>
      </c>
      <c r="BX8" s="1456"/>
      <c r="BY8" s="1456"/>
      <c r="BZ8" s="1456"/>
      <c r="CA8" s="1456"/>
      <c r="CB8" s="1456"/>
      <c r="CC8" s="1456"/>
      <c r="CD8" s="1457"/>
      <c r="CE8" s="1531" t="str">
        <f>MID(SUVAHAMUJ!Q3,1,1)</f>
        <v xml:space="preserve"> </v>
      </c>
      <c r="CF8" s="1301"/>
      <c r="CG8" s="1301"/>
      <c r="CH8" s="1301"/>
      <c r="CI8" s="1301"/>
      <c r="CJ8" s="1301" t="str">
        <f>MID(SUVAHAMUJ!Q3,2,1)</f>
        <v xml:space="preserve"> </v>
      </c>
      <c r="CK8" s="1301"/>
      <c r="CL8" s="1301"/>
      <c r="CM8" s="1301"/>
      <c r="CN8" s="1301"/>
      <c r="CO8" s="1301"/>
      <c r="CP8" s="1301" t="str">
        <f>MID(SUVAHAMUJ!Q3,3,1)</f>
        <v xml:space="preserve"> </v>
      </c>
      <c r="CQ8" s="1301"/>
      <c r="CR8" s="1301"/>
      <c r="CS8" s="1301"/>
      <c r="CT8" s="1301"/>
      <c r="CU8" s="1301" t="str">
        <f>MID(SUVAHAMUJ!Q3,4,1)</f>
        <v xml:space="preserve"> </v>
      </c>
      <c r="CV8" s="1301"/>
      <c r="CW8" s="1301"/>
      <c r="CX8" s="1301"/>
      <c r="CY8" s="1301"/>
      <c r="CZ8" s="1301"/>
      <c r="DA8" s="1301" t="str">
        <f>MID(SUVAHAMUJ!Q3,5,1)</f>
        <v>7</v>
      </c>
      <c r="DB8" s="1301"/>
      <c r="DC8" s="1301"/>
      <c r="DD8" s="1301"/>
      <c r="DE8" s="1301"/>
      <c r="DF8" s="1301" t="str">
        <f>MID(SUVAHAMUJ!Q3,6,1)</f>
        <v>8</v>
      </c>
      <c r="DG8" s="1301"/>
      <c r="DH8" s="1301"/>
      <c r="DI8" s="1301"/>
      <c r="DJ8" s="1301"/>
      <c r="DK8" s="1301"/>
      <c r="DL8" s="1301" t="str">
        <f>MID(SUVAHAMUJ!Q3,7,1)</f>
        <v>4</v>
      </c>
      <c r="DM8" s="1301"/>
      <c r="DN8" s="1301"/>
      <c r="DO8" s="1301"/>
      <c r="DP8" s="1301"/>
      <c r="DQ8" s="1301"/>
      <c r="DR8" s="1301" t="str">
        <f>MID(SUVAHAMUJ!Q3,8,1)</f>
        <v>2</v>
      </c>
      <c r="DS8" s="1301"/>
      <c r="DT8" s="1301"/>
      <c r="DU8" s="1301"/>
      <c r="DV8" s="1301"/>
      <c r="DW8" s="1434" t="str">
        <f>MID(SUVAHAMUJ!Q3,9,1)</f>
        <v>3</v>
      </c>
      <c r="DX8" s="1434"/>
      <c r="DY8" s="1434"/>
      <c r="DZ8" s="1434"/>
      <c r="EA8" s="1434"/>
      <c r="EB8" s="1434"/>
      <c r="EC8" s="1434" t="str">
        <f>MID(SUVAHAMUJ!Q3,10,1)</f>
        <v>8</v>
      </c>
      <c r="ED8" s="1434"/>
      <c r="EE8" s="1434"/>
      <c r="EF8" s="1434"/>
      <c r="EG8" s="1434"/>
      <c r="EH8" s="1301" t="str">
        <f>MID(SUVAHAMUJ!Q3,11,1)</f>
        <v>4</v>
      </c>
      <c r="EI8" s="1301"/>
      <c r="EJ8" s="1301"/>
      <c r="EK8" s="1301"/>
      <c r="EL8" s="1301"/>
      <c r="EM8" s="1304"/>
      <c r="EN8" s="486"/>
      <c r="EO8" s="487"/>
      <c r="EP8" s="1301" t="str">
        <f>MID(SUVAHAMUJ!R3,1,1)</f>
        <v xml:space="preserve"> </v>
      </c>
      <c r="EQ8" s="1301"/>
      <c r="ER8" s="1301"/>
      <c r="ES8" s="1301"/>
      <c r="ET8" s="1301"/>
      <c r="EU8" s="1301"/>
      <c r="EV8" s="1301" t="str">
        <f>MID(SUVAHAMUJ!R3,2,1)</f>
        <v xml:space="preserve"> </v>
      </c>
      <c r="EW8" s="1301"/>
      <c r="EX8" s="1301"/>
      <c r="EY8" s="1301"/>
      <c r="EZ8" s="1301"/>
      <c r="FA8" s="1301" t="str">
        <f>MID(SUVAHAMUJ!R3,3,1)</f>
        <v xml:space="preserve"> </v>
      </c>
      <c r="FB8" s="1301"/>
      <c r="FC8" s="1301"/>
      <c r="FD8" s="1301"/>
      <c r="FE8" s="1301"/>
      <c r="FF8" s="1301"/>
      <c r="FG8" s="1301" t="str">
        <f>MID(SUVAHAMUJ!R3,4,1)</f>
        <v xml:space="preserve"> </v>
      </c>
      <c r="FH8" s="1301"/>
      <c r="FI8" s="1301"/>
      <c r="FJ8" s="1301"/>
      <c r="FK8" s="1301"/>
      <c r="FL8" s="1302" t="str">
        <f>MID(SUVAHAMUJ!R3,5,1)</f>
        <v>5</v>
      </c>
      <c r="FM8" s="1302"/>
      <c r="FN8" s="1302"/>
      <c r="FO8" s="1302"/>
      <c r="FP8" s="1302"/>
      <c r="FQ8" s="1302"/>
      <c r="FR8" s="1302" t="str">
        <f>MID(SUVAHAMUJ!R3,6,1)</f>
        <v>9</v>
      </c>
      <c r="FS8" s="1302"/>
      <c r="FT8" s="1302"/>
      <c r="FU8" s="1302"/>
      <c r="FV8" s="1302"/>
      <c r="FW8" s="1432" t="str">
        <f>MID(SUVAHAMUJ!R3,7,1)</f>
        <v>8</v>
      </c>
      <c r="FX8" s="1432"/>
      <c r="FY8" s="1432"/>
      <c r="FZ8" s="1432"/>
      <c r="GA8" s="1432"/>
      <c r="GB8" s="1432"/>
      <c r="GC8" s="1432" t="str">
        <f>MID(SUVAHAMUJ!R3,8,1)</f>
        <v>3</v>
      </c>
      <c r="GD8" s="1432"/>
      <c r="GE8" s="1432"/>
      <c r="GF8" s="1432"/>
      <c r="GG8" s="1432"/>
      <c r="GH8" s="1432" t="str">
        <f>MID(SUVAHAMUJ!R3,9,1)</f>
        <v>8</v>
      </c>
      <c r="GI8" s="1432"/>
      <c r="GJ8" s="1432"/>
      <c r="GK8" s="1432"/>
      <c r="GL8" s="1432"/>
      <c r="GM8" s="1432"/>
      <c r="GN8" s="1432" t="str">
        <f>MID(SUVAHAMUJ!R3,10,1)</f>
        <v>9</v>
      </c>
      <c r="GO8" s="1432"/>
      <c r="GP8" s="1432"/>
      <c r="GQ8" s="1432"/>
      <c r="GR8" s="1432"/>
      <c r="GS8" s="1432" t="str">
        <f>MID(SUVAHAMUJ!R3,11,1)</f>
        <v>0</v>
      </c>
      <c r="GT8" s="1432"/>
      <c r="GU8" s="1432"/>
      <c r="GV8" s="1432"/>
      <c r="GW8" s="1433"/>
    </row>
    <row r="9" spans="2:205" ht="32.1" customHeight="1" x14ac:dyDescent="0.2">
      <c r="B9" s="1528" t="s">
        <v>2363</v>
      </c>
      <c r="C9" s="1529"/>
      <c r="D9" s="1529"/>
      <c r="E9" s="1529"/>
      <c r="F9" s="1529"/>
      <c r="G9" s="1529"/>
      <c r="H9" s="1529"/>
      <c r="I9" s="1529"/>
      <c r="J9" s="1529"/>
      <c r="K9" s="1530"/>
      <c r="L9" s="1486" t="s">
        <v>3374</v>
      </c>
      <c r="M9" s="1487"/>
      <c r="N9" s="1487"/>
      <c r="O9" s="1487"/>
      <c r="P9" s="1487"/>
      <c r="Q9" s="1487"/>
      <c r="R9" s="1487"/>
      <c r="S9" s="1487"/>
      <c r="T9" s="1487"/>
      <c r="U9" s="1487"/>
      <c r="V9" s="1487"/>
      <c r="W9" s="1487"/>
      <c r="X9" s="1487"/>
      <c r="Y9" s="1487"/>
      <c r="Z9" s="1487"/>
      <c r="AA9" s="1487"/>
      <c r="AB9" s="1487"/>
      <c r="AC9" s="1487"/>
      <c r="AD9" s="1487"/>
      <c r="AE9" s="1487"/>
      <c r="AF9" s="1487"/>
      <c r="AG9" s="1487"/>
      <c r="AH9" s="1487"/>
      <c r="AI9" s="1487"/>
      <c r="AJ9" s="1487"/>
      <c r="AK9" s="1487"/>
      <c r="AL9" s="1487"/>
      <c r="AM9" s="1487"/>
      <c r="AN9" s="1487"/>
      <c r="AO9" s="1487"/>
      <c r="AP9" s="1487"/>
      <c r="AQ9" s="1487"/>
      <c r="AR9" s="1487"/>
      <c r="AS9" s="1487"/>
      <c r="AT9" s="1487"/>
      <c r="AU9" s="1487"/>
      <c r="AV9" s="1487"/>
      <c r="AW9" s="1487"/>
      <c r="AX9" s="1487"/>
      <c r="AY9" s="1487"/>
      <c r="AZ9" s="1487"/>
      <c r="BA9" s="1487"/>
      <c r="BB9" s="1487"/>
      <c r="BC9" s="1487"/>
      <c r="BD9" s="1487"/>
      <c r="BE9" s="1487"/>
      <c r="BF9" s="1487"/>
      <c r="BG9" s="1487"/>
      <c r="BH9" s="1487"/>
      <c r="BI9" s="1487"/>
      <c r="BJ9" s="1487"/>
      <c r="BK9" s="1487"/>
      <c r="BL9" s="1487"/>
      <c r="BM9" s="1487"/>
      <c r="BN9" s="1487"/>
      <c r="BO9" s="1487"/>
      <c r="BP9" s="1487"/>
      <c r="BQ9" s="1487"/>
      <c r="BR9" s="1487"/>
      <c r="BS9" s="1487"/>
      <c r="BT9" s="1487"/>
      <c r="BU9" s="1487"/>
      <c r="BV9" s="1487"/>
      <c r="BW9" s="1455" t="s">
        <v>954</v>
      </c>
      <c r="BX9" s="1456"/>
      <c r="BY9" s="1456"/>
      <c r="BZ9" s="1456"/>
      <c r="CA9" s="1456"/>
      <c r="CB9" s="1456"/>
      <c r="CC9" s="1456"/>
      <c r="CD9" s="1457"/>
      <c r="CE9" s="1531" t="str">
        <f>MID(SUVAHAMUJ!Q4,1,1)</f>
        <v xml:space="preserve"> </v>
      </c>
      <c r="CF9" s="1301"/>
      <c r="CG9" s="1301"/>
      <c r="CH9" s="1301"/>
      <c r="CI9" s="1301"/>
      <c r="CJ9" s="1301" t="str">
        <f>MID(SUVAHAMUJ!Q4,2,1)</f>
        <v xml:space="preserve"> </v>
      </c>
      <c r="CK9" s="1301"/>
      <c r="CL9" s="1301"/>
      <c r="CM9" s="1301"/>
      <c r="CN9" s="1301"/>
      <c r="CO9" s="1301"/>
      <c r="CP9" s="1301" t="str">
        <f>MID(SUVAHAMUJ!Q4,3,1)</f>
        <v xml:space="preserve"> </v>
      </c>
      <c r="CQ9" s="1301"/>
      <c r="CR9" s="1301"/>
      <c r="CS9" s="1301"/>
      <c r="CT9" s="1301"/>
      <c r="CU9" s="1301" t="str">
        <f>MID(SUVAHAMUJ!Q4,4,1)</f>
        <v xml:space="preserve"> </v>
      </c>
      <c r="CV9" s="1301"/>
      <c r="CW9" s="1301"/>
      <c r="CX9" s="1301"/>
      <c r="CY9" s="1301"/>
      <c r="CZ9" s="1301"/>
      <c r="DA9" s="1301" t="str">
        <f>MID(SUVAHAMUJ!Q4,5,1)</f>
        <v xml:space="preserve"> </v>
      </c>
      <c r="DB9" s="1301"/>
      <c r="DC9" s="1301"/>
      <c r="DD9" s="1301"/>
      <c r="DE9" s="1301"/>
      <c r="DF9" s="1301" t="str">
        <f>MID(SUVAHAMUJ!Q4,6,1)</f>
        <v xml:space="preserve"> </v>
      </c>
      <c r="DG9" s="1301"/>
      <c r="DH9" s="1301"/>
      <c r="DI9" s="1301"/>
      <c r="DJ9" s="1301"/>
      <c r="DK9" s="1301"/>
      <c r="DL9" s="1301" t="str">
        <f>MID(SUVAHAMUJ!Q4,7,1)</f>
        <v xml:space="preserve"> </v>
      </c>
      <c r="DM9" s="1301"/>
      <c r="DN9" s="1301"/>
      <c r="DO9" s="1301"/>
      <c r="DP9" s="1301"/>
      <c r="DQ9" s="1301"/>
      <c r="DR9" s="1301" t="str">
        <f>MID(SUVAHAMUJ!Q4,8,1)</f>
        <v xml:space="preserve"> </v>
      </c>
      <c r="DS9" s="1301"/>
      <c r="DT9" s="1301"/>
      <c r="DU9" s="1301"/>
      <c r="DV9" s="1301"/>
      <c r="DW9" s="1434" t="str">
        <f>MID(SUVAHAMUJ!Q4,9,1)</f>
        <v xml:space="preserve"> </v>
      </c>
      <c r="DX9" s="1434"/>
      <c r="DY9" s="1434"/>
      <c r="DZ9" s="1434"/>
      <c r="EA9" s="1434"/>
      <c r="EB9" s="1434"/>
      <c r="EC9" s="1434" t="str">
        <f>MID(SUVAHAMUJ!Q4,10,1)</f>
        <v xml:space="preserve"> </v>
      </c>
      <c r="ED9" s="1434"/>
      <c r="EE9" s="1434"/>
      <c r="EF9" s="1434"/>
      <c r="EG9" s="1434"/>
      <c r="EH9" s="1301" t="str">
        <f>MID(SUVAHAMUJ!Q4,11,1)</f>
        <v>0</v>
      </c>
      <c r="EI9" s="1301"/>
      <c r="EJ9" s="1301"/>
      <c r="EK9" s="1301"/>
      <c r="EL9" s="1301"/>
      <c r="EM9" s="1304"/>
      <c r="EN9" s="486"/>
      <c r="EO9" s="487"/>
      <c r="EP9" s="1301" t="str">
        <f>MID(SUVAHAMUJ!R4,1,1)</f>
        <v xml:space="preserve"> </v>
      </c>
      <c r="EQ9" s="1301"/>
      <c r="ER9" s="1301"/>
      <c r="ES9" s="1301"/>
      <c r="ET9" s="1301"/>
      <c r="EU9" s="1301"/>
      <c r="EV9" s="1301" t="str">
        <f>MID(SUVAHAMUJ!R4,2,1)</f>
        <v xml:space="preserve"> </v>
      </c>
      <c r="EW9" s="1301"/>
      <c r="EX9" s="1301"/>
      <c r="EY9" s="1301"/>
      <c r="EZ9" s="1301"/>
      <c r="FA9" s="1301" t="str">
        <f>MID(SUVAHAMUJ!R4,3,1)</f>
        <v xml:space="preserve"> </v>
      </c>
      <c r="FB9" s="1301"/>
      <c r="FC9" s="1301"/>
      <c r="FD9" s="1301"/>
      <c r="FE9" s="1301"/>
      <c r="FF9" s="1301"/>
      <c r="FG9" s="1301" t="str">
        <f>MID(SUVAHAMUJ!R4,4,1)</f>
        <v xml:space="preserve"> </v>
      </c>
      <c r="FH9" s="1301"/>
      <c r="FI9" s="1301"/>
      <c r="FJ9" s="1301"/>
      <c r="FK9" s="1301"/>
      <c r="FL9" s="1302" t="str">
        <f>MID(SUVAHAMUJ!R4,5,1)</f>
        <v xml:space="preserve"> </v>
      </c>
      <c r="FM9" s="1302"/>
      <c r="FN9" s="1302"/>
      <c r="FO9" s="1302"/>
      <c r="FP9" s="1302"/>
      <c r="FQ9" s="1302"/>
      <c r="FR9" s="1302" t="str">
        <f>MID(SUVAHAMUJ!R4,6,1)</f>
        <v xml:space="preserve"> </v>
      </c>
      <c r="FS9" s="1302"/>
      <c r="FT9" s="1302"/>
      <c r="FU9" s="1302"/>
      <c r="FV9" s="1302"/>
      <c r="FW9" s="1432" t="str">
        <f>MID(SUVAHAMUJ!R4,7,1)</f>
        <v xml:space="preserve"> </v>
      </c>
      <c r="FX9" s="1432"/>
      <c r="FY9" s="1432"/>
      <c r="FZ9" s="1432"/>
      <c r="GA9" s="1432"/>
      <c r="GB9" s="1432"/>
      <c r="GC9" s="1432" t="str">
        <f>MID(SUVAHAMUJ!R4,8,1)</f>
        <v xml:space="preserve"> </v>
      </c>
      <c r="GD9" s="1432"/>
      <c r="GE9" s="1432"/>
      <c r="GF9" s="1432"/>
      <c r="GG9" s="1432"/>
      <c r="GH9" s="1432" t="str">
        <f>MID(SUVAHAMUJ!R4,9,1)</f>
        <v xml:space="preserve"> </v>
      </c>
      <c r="GI9" s="1432"/>
      <c r="GJ9" s="1432"/>
      <c r="GK9" s="1432"/>
      <c r="GL9" s="1432"/>
      <c r="GM9" s="1432"/>
      <c r="GN9" s="1432" t="str">
        <f>MID(SUVAHAMUJ!R4,10,1)</f>
        <v xml:space="preserve"> </v>
      </c>
      <c r="GO9" s="1432"/>
      <c r="GP9" s="1432"/>
      <c r="GQ9" s="1432"/>
      <c r="GR9" s="1432"/>
      <c r="GS9" s="1432" t="str">
        <f>MID(SUVAHAMUJ!R4,11,1)</f>
        <v>0</v>
      </c>
      <c r="GT9" s="1432"/>
      <c r="GU9" s="1432"/>
      <c r="GV9" s="1432"/>
      <c r="GW9" s="1433"/>
    </row>
    <row r="10" spans="2:205" ht="24.6" customHeight="1" x14ac:dyDescent="0.2">
      <c r="B10" s="1528" t="s">
        <v>2389</v>
      </c>
      <c r="C10" s="1529"/>
      <c r="D10" s="1529"/>
      <c r="E10" s="1529"/>
      <c r="F10" s="1529"/>
      <c r="G10" s="1529"/>
      <c r="H10" s="1529"/>
      <c r="I10" s="1529"/>
      <c r="J10" s="1529"/>
      <c r="K10" s="1530"/>
      <c r="L10" s="1486" t="s">
        <v>3375</v>
      </c>
      <c r="M10" s="1487"/>
      <c r="N10" s="1487"/>
      <c r="O10" s="1487"/>
      <c r="P10" s="1487"/>
      <c r="Q10" s="1487"/>
      <c r="R10" s="1487"/>
      <c r="S10" s="1487"/>
      <c r="T10" s="1487"/>
      <c r="U10" s="1487"/>
      <c r="V10" s="1487"/>
      <c r="W10" s="1487"/>
      <c r="X10" s="1487"/>
      <c r="Y10" s="1487"/>
      <c r="Z10" s="1487"/>
      <c r="AA10" s="1487"/>
      <c r="AB10" s="1487"/>
      <c r="AC10" s="1487"/>
      <c r="AD10" s="1487"/>
      <c r="AE10" s="1487"/>
      <c r="AF10" s="1487"/>
      <c r="AG10" s="1487"/>
      <c r="AH10" s="1487"/>
      <c r="AI10" s="1487"/>
      <c r="AJ10" s="1487"/>
      <c r="AK10" s="1487"/>
      <c r="AL10" s="1487"/>
      <c r="AM10" s="1487"/>
      <c r="AN10" s="1487"/>
      <c r="AO10" s="1487"/>
      <c r="AP10" s="1487"/>
      <c r="AQ10" s="1487"/>
      <c r="AR10" s="1487"/>
      <c r="AS10" s="1487"/>
      <c r="AT10" s="1487"/>
      <c r="AU10" s="1487"/>
      <c r="AV10" s="1487"/>
      <c r="AW10" s="1487"/>
      <c r="AX10" s="1487"/>
      <c r="AY10" s="1487"/>
      <c r="AZ10" s="1487"/>
      <c r="BA10" s="1487"/>
      <c r="BB10" s="1487"/>
      <c r="BC10" s="1487"/>
      <c r="BD10" s="1487"/>
      <c r="BE10" s="1487"/>
      <c r="BF10" s="1487"/>
      <c r="BG10" s="1487"/>
      <c r="BH10" s="1487"/>
      <c r="BI10" s="1487"/>
      <c r="BJ10" s="1487"/>
      <c r="BK10" s="1487"/>
      <c r="BL10" s="1487"/>
      <c r="BM10" s="1487"/>
      <c r="BN10" s="1487"/>
      <c r="BO10" s="1487"/>
      <c r="BP10" s="1487"/>
      <c r="BQ10" s="1487"/>
      <c r="BR10" s="1487"/>
      <c r="BS10" s="1487"/>
      <c r="BT10" s="1487"/>
      <c r="BU10" s="1487"/>
      <c r="BV10" s="1487"/>
      <c r="BW10" s="1455" t="s">
        <v>960</v>
      </c>
      <c r="BX10" s="1456"/>
      <c r="BY10" s="1456"/>
      <c r="BZ10" s="1456"/>
      <c r="CA10" s="1456"/>
      <c r="CB10" s="1456"/>
      <c r="CC10" s="1456"/>
      <c r="CD10" s="1457"/>
      <c r="CE10" s="1531" t="str">
        <f>MID(SUVAHAMUJ!Q5,1,1)</f>
        <v xml:space="preserve"> </v>
      </c>
      <c r="CF10" s="1301"/>
      <c r="CG10" s="1301"/>
      <c r="CH10" s="1301"/>
      <c r="CI10" s="1301"/>
      <c r="CJ10" s="1301" t="str">
        <f>MID(SUVAHAMUJ!Q5,2,1)</f>
        <v xml:space="preserve"> </v>
      </c>
      <c r="CK10" s="1301"/>
      <c r="CL10" s="1301"/>
      <c r="CM10" s="1301"/>
      <c r="CN10" s="1301"/>
      <c r="CO10" s="1301"/>
      <c r="CP10" s="1301" t="str">
        <f>MID(SUVAHAMUJ!Q5,3,1)</f>
        <v xml:space="preserve"> </v>
      </c>
      <c r="CQ10" s="1301"/>
      <c r="CR10" s="1301"/>
      <c r="CS10" s="1301"/>
      <c r="CT10" s="1301"/>
      <c r="CU10" s="1301" t="str">
        <f>MID(SUVAHAMUJ!Q5,4,1)</f>
        <v xml:space="preserve"> </v>
      </c>
      <c r="CV10" s="1301"/>
      <c r="CW10" s="1301"/>
      <c r="CX10" s="1301"/>
      <c r="CY10" s="1301"/>
      <c r="CZ10" s="1301"/>
      <c r="DA10" s="1301" t="str">
        <f>MID(SUVAHAMUJ!Q5,5,1)</f>
        <v>4</v>
      </c>
      <c r="DB10" s="1301"/>
      <c r="DC10" s="1301"/>
      <c r="DD10" s="1301"/>
      <c r="DE10" s="1301"/>
      <c r="DF10" s="1301" t="str">
        <f>MID(SUVAHAMUJ!Q5,6,1)</f>
        <v>8</v>
      </c>
      <c r="DG10" s="1301"/>
      <c r="DH10" s="1301"/>
      <c r="DI10" s="1301"/>
      <c r="DJ10" s="1301"/>
      <c r="DK10" s="1301"/>
      <c r="DL10" s="1301" t="str">
        <f>MID(SUVAHAMUJ!Q5,7,1)</f>
        <v>0</v>
      </c>
      <c r="DM10" s="1301"/>
      <c r="DN10" s="1301"/>
      <c r="DO10" s="1301"/>
      <c r="DP10" s="1301"/>
      <c r="DQ10" s="1301"/>
      <c r="DR10" s="1301" t="str">
        <f>MID(SUVAHAMUJ!Q5,8,1)</f>
        <v>7</v>
      </c>
      <c r="DS10" s="1301"/>
      <c r="DT10" s="1301"/>
      <c r="DU10" s="1301"/>
      <c r="DV10" s="1301"/>
      <c r="DW10" s="1434" t="str">
        <f>MID(SUVAHAMUJ!Q5,9,1)</f>
        <v>0</v>
      </c>
      <c r="DX10" s="1434"/>
      <c r="DY10" s="1434"/>
      <c r="DZ10" s="1434"/>
      <c r="EA10" s="1434"/>
      <c r="EB10" s="1434"/>
      <c r="EC10" s="1434" t="str">
        <f>MID(SUVAHAMUJ!Q5,10,1)</f>
        <v>3</v>
      </c>
      <c r="ED10" s="1434"/>
      <c r="EE10" s="1434"/>
      <c r="EF10" s="1434"/>
      <c r="EG10" s="1434"/>
      <c r="EH10" s="1301" t="str">
        <f>MID(SUVAHAMUJ!Q5,11,1)</f>
        <v>8</v>
      </c>
      <c r="EI10" s="1301"/>
      <c r="EJ10" s="1301"/>
      <c r="EK10" s="1301"/>
      <c r="EL10" s="1301"/>
      <c r="EM10" s="1304"/>
      <c r="EN10" s="486"/>
      <c r="EO10" s="487"/>
      <c r="EP10" s="1301" t="str">
        <f>MID(SUVAHAMUJ!R5,1,1)</f>
        <v xml:space="preserve"> </v>
      </c>
      <c r="EQ10" s="1301"/>
      <c r="ER10" s="1301"/>
      <c r="ES10" s="1301"/>
      <c r="ET10" s="1301"/>
      <c r="EU10" s="1301"/>
      <c r="EV10" s="1301" t="str">
        <f>MID(SUVAHAMUJ!R5,2,1)</f>
        <v xml:space="preserve"> </v>
      </c>
      <c r="EW10" s="1301"/>
      <c r="EX10" s="1301"/>
      <c r="EY10" s="1301"/>
      <c r="EZ10" s="1301"/>
      <c r="FA10" s="1301" t="str">
        <f>MID(SUVAHAMUJ!R5,3,1)</f>
        <v xml:space="preserve"> </v>
      </c>
      <c r="FB10" s="1301"/>
      <c r="FC10" s="1301"/>
      <c r="FD10" s="1301"/>
      <c r="FE10" s="1301"/>
      <c r="FF10" s="1301"/>
      <c r="FG10" s="1301" t="str">
        <f>MID(SUVAHAMUJ!R5,4,1)</f>
        <v xml:space="preserve"> </v>
      </c>
      <c r="FH10" s="1301"/>
      <c r="FI10" s="1301"/>
      <c r="FJ10" s="1301"/>
      <c r="FK10" s="1301"/>
      <c r="FL10" s="1302" t="str">
        <f>MID(SUVAHAMUJ!R5,5,1)</f>
        <v>4</v>
      </c>
      <c r="FM10" s="1302"/>
      <c r="FN10" s="1302"/>
      <c r="FO10" s="1302"/>
      <c r="FP10" s="1302"/>
      <c r="FQ10" s="1302"/>
      <c r="FR10" s="1302" t="str">
        <f>MID(SUVAHAMUJ!R5,6,1)</f>
        <v>9</v>
      </c>
      <c r="FS10" s="1302"/>
      <c r="FT10" s="1302"/>
      <c r="FU10" s="1302"/>
      <c r="FV10" s="1302"/>
      <c r="FW10" s="1432" t="str">
        <f>MID(SUVAHAMUJ!R5,7,1)</f>
        <v>5</v>
      </c>
      <c r="FX10" s="1432"/>
      <c r="FY10" s="1432"/>
      <c r="FZ10" s="1432"/>
      <c r="GA10" s="1432"/>
      <c r="GB10" s="1432"/>
      <c r="GC10" s="1432" t="str">
        <f>MID(SUVAHAMUJ!R5,8,1)</f>
        <v>9</v>
      </c>
      <c r="GD10" s="1432"/>
      <c r="GE10" s="1432"/>
      <c r="GF10" s="1432"/>
      <c r="GG10" s="1432"/>
      <c r="GH10" s="1432" t="str">
        <f>MID(SUVAHAMUJ!R5,9,1)</f>
        <v>5</v>
      </c>
      <c r="GI10" s="1432"/>
      <c r="GJ10" s="1432"/>
      <c r="GK10" s="1432"/>
      <c r="GL10" s="1432"/>
      <c r="GM10" s="1432"/>
      <c r="GN10" s="1432" t="str">
        <f>MID(SUVAHAMUJ!R5,10,1)</f>
        <v>9</v>
      </c>
      <c r="GO10" s="1432"/>
      <c r="GP10" s="1432"/>
      <c r="GQ10" s="1432"/>
      <c r="GR10" s="1432"/>
      <c r="GS10" s="1432" t="str">
        <f>MID(SUVAHAMUJ!R5,11,1)</f>
        <v>2</v>
      </c>
      <c r="GT10" s="1432"/>
      <c r="GU10" s="1432"/>
      <c r="GV10" s="1432"/>
      <c r="GW10" s="1433"/>
    </row>
    <row r="11" spans="2:205" ht="24.6" customHeight="1" x14ac:dyDescent="0.2">
      <c r="B11" s="1504" t="s">
        <v>3202</v>
      </c>
      <c r="C11" s="1505"/>
      <c r="D11" s="1505"/>
      <c r="E11" s="1505"/>
      <c r="F11" s="1505"/>
      <c r="G11" s="1505"/>
      <c r="H11" s="1505"/>
      <c r="I11" s="1505"/>
      <c r="J11" s="1505"/>
      <c r="K11" s="1506"/>
      <c r="L11" s="1488" t="s">
        <v>3376</v>
      </c>
      <c r="M11" s="1489"/>
      <c r="N11" s="1489"/>
      <c r="O11" s="1489"/>
      <c r="P11" s="1489"/>
      <c r="Q11" s="1489"/>
      <c r="R11" s="1489"/>
      <c r="S11" s="1489"/>
      <c r="T11" s="1489"/>
      <c r="U11" s="1489"/>
      <c r="V11" s="1489"/>
      <c r="W11" s="1489"/>
      <c r="X11" s="1489"/>
      <c r="Y11" s="1489"/>
      <c r="Z11" s="1489"/>
      <c r="AA11" s="1489"/>
      <c r="AB11" s="1489"/>
      <c r="AC11" s="1489"/>
      <c r="AD11" s="1489"/>
      <c r="AE11" s="1489"/>
      <c r="AF11" s="1489"/>
      <c r="AG11" s="1489"/>
      <c r="AH11" s="1489"/>
      <c r="AI11" s="1489"/>
      <c r="AJ11" s="1489"/>
      <c r="AK11" s="1489"/>
      <c r="AL11" s="1489"/>
      <c r="AM11" s="1489"/>
      <c r="AN11" s="1489"/>
      <c r="AO11" s="1489"/>
      <c r="AP11" s="1489"/>
      <c r="AQ11" s="1489"/>
      <c r="AR11" s="1489"/>
      <c r="AS11" s="1489"/>
      <c r="AT11" s="1489"/>
      <c r="AU11" s="1489"/>
      <c r="AV11" s="1489"/>
      <c r="AW11" s="1489"/>
      <c r="AX11" s="1489"/>
      <c r="AY11" s="1489"/>
      <c r="AZ11" s="1489"/>
      <c r="BA11" s="1489"/>
      <c r="BB11" s="1489"/>
      <c r="BC11" s="1489"/>
      <c r="BD11" s="1489"/>
      <c r="BE11" s="1489"/>
      <c r="BF11" s="1489"/>
      <c r="BG11" s="1489"/>
      <c r="BH11" s="1489"/>
      <c r="BI11" s="1489"/>
      <c r="BJ11" s="1489"/>
      <c r="BK11" s="1489"/>
      <c r="BL11" s="1489"/>
      <c r="BM11" s="1489"/>
      <c r="BN11" s="1489"/>
      <c r="BO11" s="1489"/>
      <c r="BP11" s="1489"/>
      <c r="BQ11" s="1489"/>
      <c r="BR11" s="1489"/>
      <c r="BS11" s="1489"/>
      <c r="BT11" s="1489"/>
      <c r="BU11" s="1489"/>
      <c r="BV11" s="1489"/>
      <c r="BW11" s="1466" t="s">
        <v>970</v>
      </c>
      <c r="BX11" s="1467"/>
      <c r="BY11" s="1467"/>
      <c r="BZ11" s="1467"/>
      <c r="CA11" s="1467"/>
      <c r="CB11" s="1467"/>
      <c r="CC11" s="1467"/>
      <c r="CD11" s="1468"/>
      <c r="CE11" s="1531" t="str">
        <f>MID(SUVAHAMUJ!Q6,1,1)</f>
        <v xml:space="preserve"> </v>
      </c>
      <c r="CF11" s="1301"/>
      <c r="CG11" s="1301"/>
      <c r="CH11" s="1301"/>
      <c r="CI11" s="1301"/>
      <c r="CJ11" s="1301" t="str">
        <f>MID(SUVAHAMUJ!Q6,2,1)</f>
        <v xml:space="preserve"> </v>
      </c>
      <c r="CK11" s="1301"/>
      <c r="CL11" s="1301"/>
      <c r="CM11" s="1301"/>
      <c r="CN11" s="1301"/>
      <c r="CO11" s="1301"/>
      <c r="CP11" s="1301" t="str">
        <f>MID(SUVAHAMUJ!Q6,3,1)</f>
        <v xml:space="preserve"> </v>
      </c>
      <c r="CQ11" s="1301"/>
      <c r="CR11" s="1301"/>
      <c r="CS11" s="1301"/>
      <c r="CT11" s="1301"/>
      <c r="CU11" s="1301" t="str">
        <f>MID(SUVAHAMUJ!Q6,4,1)</f>
        <v xml:space="preserve"> </v>
      </c>
      <c r="CV11" s="1301"/>
      <c r="CW11" s="1301"/>
      <c r="CX11" s="1301"/>
      <c r="CY11" s="1301"/>
      <c r="CZ11" s="1301"/>
      <c r="DA11" s="1301" t="str">
        <f>MID(SUVAHAMUJ!Q6,5,1)</f>
        <v>4</v>
      </c>
      <c r="DB11" s="1301"/>
      <c r="DC11" s="1301"/>
      <c r="DD11" s="1301"/>
      <c r="DE11" s="1301"/>
      <c r="DF11" s="1301" t="str">
        <f>MID(SUVAHAMUJ!Q6,6,1)</f>
        <v>3</v>
      </c>
      <c r="DG11" s="1301"/>
      <c r="DH11" s="1301"/>
      <c r="DI11" s="1301"/>
      <c r="DJ11" s="1301"/>
      <c r="DK11" s="1301"/>
      <c r="DL11" s="1301" t="str">
        <f>MID(SUVAHAMUJ!Q6,7,1)</f>
        <v>9</v>
      </c>
      <c r="DM11" s="1301"/>
      <c r="DN11" s="1301"/>
      <c r="DO11" s="1301"/>
      <c r="DP11" s="1301"/>
      <c r="DQ11" s="1301"/>
      <c r="DR11" s="1301" t="str">
        <f>MID(SUVAHAMUJ!Q6,8,1)</f>
        <v>9</v>
      </c>
      <c r="DS11" s="1301"/>
      <c r="DT11" s="1301"/>
      <c r="DU11" s="1301"/>
      <c r="DV11" s="1301"/>
      <c r="DW11" s="1434" t="str">
        <f>MID(SUVAHAMUJ!Q6,9,1)</f>
        <v>7</v>
      </c>
      <c r="DX11" s="1434"/>
      <c r="DY11" s="1434"/>
      <c r="DZ11" s="1434"/>
      <c r="EA11" s="1434"/>
      <c r="EB11" s="1434"/>
      <c r="EC11" s="1434" t="str">
        <f>MID(SUVAHAMUJ!Q6,10,1)</f>
        <v>5</v>
      </c>
      <c r="ED11" s="1434"/>
      <c r="EE11" s="1434"/>
      <c r="EF11" s="1434"/>
      <c r="EG11" s="1434"/>
      <c r="EH11" s="1301" t="str">
        <f>MID(SUVAHAMUJ!Q6,11,1)</f>
        <v>6</v>
      </c>
      <c r="EI11" s="1301"/>
      <c r="EJ11" s="1301"/>
      <c r="EK11" s="1301"/>
      <c r="EL11" s="1301"/>
      <c r="EM11" s="1304"/>
      <c r="EN11" s="486"/>
      <c r="EO11" s="487"/>
      <c r="EP11" s="1301" t="str">
        <f>MID(SUVAHAMUJ!R6,1,1)</f>
        <v xml:space="preserve"> </v>
      </c>
      <c r="EQ11" s="1301"/>
      <c r="ER11" s="1301"/>
      <c r="ES11" s="1301"/>
      <c r="ET11" s="1301"/>
      <c r="EU11" s="1301"/>
      <c r="EV11" s="1301" t="str">
        <f>MID(SUVAHAMUJ!R6,2,1)</f>
        <v xml:space="preserve"> </v>
      </c>
      <c r="EW11" s="1301"/>
      <c r="EX11" s="1301"/>
      <c r="EY11" s="1301"/>
      <c r="EZ11" s="1301"/>
      <c r="FA11" s="1301" t="str">
        <f>MID(SUVAHAMUJ!R6,3,1)</f>
        <v xml:space="preserve"> </v>
      </c>
      <c r="FB11" s="1301"/>
      <c r="FC11" s="1301"/>
      <c r="FD11" s="1301"/>
      <c r="FE11" s="1301"/>
      <c r="FF11" s="1301"/>
      <c r="FG11" s="1301" t="str">
        <f>MID(SUVAHAMUJ!R6,4,1)</f>
        <v xml:space="preserve"> </v>
      </c>
      <c r="FH11" s="1301"/>
      <c r="FI11" s="1301"/>
      <c r="FJ11" s="1301"/>
      <c r="FK11" s="1301"/>
      <c r="FL11" s="1302" t="str">
        <f>MID(SUVAHAMUJ!R6,5,1)</f>
        <v>4</v>
      </c>
      <c r="FM11" s="1302"/>
      <c r="FN11" s="1302"/>
      <c r="FO11" s="1302"/>
      <c r="FP11" s="1302"/>
      <c r="FQ11" s="1302"/>
      <c r="FR11" s="1302" t="str">
        <f>MID(SUVAHAMUJ!R6,6,1)</f>
        <v>5</v>
      </c>
      <c r="FS11" s="1302"/>
      <c r="FT11" s="1302"/>
      <c r="FU11" s="1302"/>
      <c r="FV11" s="1302"/>
      <c r="FW11" s="1432" t="str">
        <f>MID(SUVAHAMUJ!R6,7,1)</f>
        <v>6</v>
      </c>
      <c r="FX11" s="1432"/>
      <c r="FY11" s="1432"/>
      <c r="FZ11" s="1432"/>
      <c r="GA11" s="1432"/>
      <c r="GB11" s="1432"/>
      <c r="GC11" s="1432" t="str">
        <f>MID(SUVAHAMUJ!R6,8,1)</f>
        <v>6</v>
      </c>
      <c r="GD11" s="1432"/>
      <c r="GE11" s="1432"/>
      <c r="GF11" s="1432"/>
      <c r="GG11" s="1432"/>
      <c r="GH11" s="1432" t="str">
        <f>MID(SUVAHAMUJ!R6,9,1)</f>
        <v>1</v>
      </c>
      <c r="GI11" s="1432"/>
      <c r="GJ11" s="1432"/>
      <c r="GK11" s="1432"/>
      <c r="GL11" s="1432"/>
      <c r="GM11" s="1432"/>
      <c r="GN11" s="1432" t="str">
        <f>MID(SUVAHAMUJ!R6,10,1)</f>
        <v>0</v>
      </c>
      <c r="GO11" s="1432"/>
      <c r="GP11" s="1432"/>
      <c r="GQ11" s="1432"/>
      <c r="GR11" s="1432"/>
      <c r="GS11" s="1432" t="str">
        <f>MID(SUVAHAMUJ!R6,11,1)</f>
        <v>4</v>
      </c>
      <c r="GT11" s="1432"/>
      <c r="GU11" s="1432"/>
      <c r="GV11" s="1432"/>
      <c r="GW11" s="1433"/>
    </row>
    <row r="12" spans="2:205" ht="32.1" customHeight="1" x14ac:dyDescent="0.2">
      <c r="B12" s="1504" t="s">
        <v>2369</v>
      </c>
      <c r="C12" s="1505"/>
      <c r="D12" s="1505"/>
      <c r="E12" s="1505"/>
      <c r="F12" s="1505"/>
      <c r="G12" s="1505"/>
      <c r="H12" s="1505"/>
      <c r="I12" s="1505"/>
      <c r="J12" s="1505"/>
      <c r="K12" s="1506"/>
      <c r="L12" s="1488" t="s">
        <v>3377</v>
      </c>
      <c r="M12" s="1489"/>
      <c r="N12" s="1489"/>
      <c r="O12" s="1489"/>
      <c r="P12" s="1489"/>
      <c r="Q12" s="1489"/>
      <c r="R12" s="1489"/>
      <c r="S12" s="1489"/>
      <c r="T12" s="1489"/>
      <c r="U12" s="1489"/>
      <c r="V12" s="1489"/>
      <c r="W12" s="1489"/>
      <c r="X12" s="1489"/>
      <c r="Y12" s="1489"/>
      <c r="Z12" s="1489"/>
      <c r="AA12" s="1489"/>
      <c r="AB12" s="1489"/>
      <c r="AC12" s="1489"/>
      <c r="AD12" s="1489"/>
      <c r="AE12" s="1489"/>
      <c r="AF12" s="1489"/>
      <c r="AG12" s="1489"/>
      <c r="AH12" s="1489"/>
      <c r="AI12" s="1489"/>
      <c r="AJ12" s="1489"/>
      <c r="AK12" s="1489"/>
      <c r="AL12" s="1489"/>
      <c r="AM12" s="1489"/>
      <c r="AN12" s="1489"/>
      <c r="AO12" s="1489"/>
      <c r="AP12" s="1489"/>
      <c r="AQ12" s="1489"/>
      <c r="AR12" s="1489"/>
      <c r="AS12" s="1489"/>
      <c r="AT12" s="1489"/>
      <c r="AU12" s="1489"/>
      <c r="AV12" s="1489"/>
      <c r="AW12" s="1489"/>
      <c r="AX12" s="1489"/>
      <c r="AY12" s="1489"/>
      <c r="AZ12" s="1489"/>
      <c r="BA12" s="1489"/>
      <c r="BB12" s="1489"/>
      <c r="BC12" s="1489"/>
      <c r="BD12" s="1489"/>
      <c r="BE12" s="1489"/>
      <c r="BF12" s="1489"/>
      <c r="BG12" s="1489"/>
      <c r="BH12" s="1489"/>
      <c r="BI12" s="1489"/>
      <c r="BJ12" s="1489"/>
      <c r="BK12" s="1489"/>
      <c r="BL12" s="1489"/>
      <c r="BM12" s="1489"/>
      <c r="BN12" s="1489"/>
      <c r="BO12" s="1489"/>
      <c r="BP12" s="1489"/>
      <c r="BQ12" s="1489"/>
      <c r="BR12" s="1489"/>
      <c r="BS12" s="1489"/>
      <c r="BT12" s="1489"/>
      <c r="BU12" s="1489"/>
      <c r="BV12" s="1489"/>
      <c r="BW12" s="1466" t="s">
        <v>5</v>
      </c>
      <c r="BX12" s="1467"/>
      <c r="BY12" s="1467"/>
      <c r="BZ12" s="1467"/>
      <c r="CA12" s="1467"/>
      <c r="CB12" s="1467"/>
      <c r="CC12" s="1467"/>
      <c r="CD12" s="1468"/>
      <c r="CE12" s="1531" t="str">
        <f>MID(SUVAHAMUJ!Q7,1,1)</f>
        <v xml:space="preserve"> </v>
      </c>
      <c r="CF12" s="1301"/>
      <c r="CG12" s="1301"/>
      <c r="CH12" s="1301"/>
      <c r="CI12" s="1301"/>
      <c r="CJ12" s="1301" t="str">
        <f>MID(SUVAHAMUJ!Q7,2,1)</f>
        <v xml:space="preserve"> </v>
      </c>
      <c r="CK12" s="1301"/>
      <c r="CL12" s="1301"/>
      <c r="CM12" s="1301"/>
      <c r="CN12" s="1301"/>
      <c r="CO12" s="1301"/>
      <c r="CP12" s="1301" t="str">
        <f>MID(SUVAHAMUJ!Q7,3,1)</f>
        <v xml:space="preserve"> </v>
      </c>
      <c r="CQ12" s="1301"/>
      <c r="CR12" s="1301"/>
      <c r="CS12" s="1301"/>
      <c r="CT12" s="1301"/>
      <c r="CU12" s="1301" t="str">
        <f>MID(SUVAHAMUJ!Q7,4,1)</f>
        <v xml:space="preserve"> </v>
      </c>
      <c r="CV12" s="1301"/>
      <c r="CW12" s="1301"/>
      <c r="CX12" s="1301"/>
      <c r="CY12" s="1301"/>
      <c r="CZ12" s="1301"/>
      <c r="DA12" s="1301" t="str">
        <f>MID(SUVAHAMUJ!Q7,5,1)</f>
        <v xml:space="preserve"> </v>
      </c>
      <c r="DB12" s="1301"/>
      <c r="DC12" s="1301"/>
      <c r="DD12" s="1301"/>
      <c r="DE12" s="1301"/>
      <c r="DF12" s="1301" t="str">
        <f>MID(SUVAHAMUJ!Q7,6,1)</f>
        <v>4</v>
      </c>
      <c r="DG12" s="1301"/>
      <c r="DH12" s="1301"/>
      <c r="DI12" s="1301"/>
      <c r="DJ12" s="1301"/>
      <c r="DK12" s="1301"/>
      <c r="DL12" s="1301" t="str">
        <f>MID(SUVAHAMUJ!Q7,7,1)</f>
        <v>0</v>
      </c>
      <c r="DM12" s="1301"/>
      <c r="DN12" s="1301"/>
      <c r="DO12" s="1301"/>
      <c r="DP12" s="1301"/>
      <c r="DQ12" s="1301"/>
      <c r="DR12" s="1301" t="str">
        <f>MID(SUVAHAMUJ!Q7,8,1)</f>
        <v>7</v>
      </c>
      <c r="DS12" s="1301"/>
      <c r="DT12" s="1301"/>
      <c r="DU12" s="1301"/>
      <c r="DV12" s="1301"/>
      <c r="DW12" s="1434" t="str">
        <f>MID(SUVAHAMUJ!Q7,9,1)</f>
        <v>2</v>
      </c>
      <c r="DX12" s="1434"/>
      <c r="DY12" s="1434"/>
      <c r="DZ12" s="1434"/>
      <c r="EA12" s="1434"/>
      <c r="EB12" s="1434"/>
      <c r="EC12" s="1434" t="str">
        <f>MID(SUVAHAMUJ!Q7,10,1)</f>
        <v>8</v>
      </c>
      <c r="ED12" s="1434"/>
      <c r="EE12" s="1434"/>
      <c r="EF12" s="1434"/>
      <c r="EG12" s="1434"/>
      <c r="EH12" s="1301" t="str">
        <f>MID(SUVAHAMUJ!Q7,11,1)</f>
        <v>2</v>
      </c>
      <c r="EI12" s="1301"/>
      <c r="EJ12" s="1301"/>
      <c r="EK12" s="1301"/>
      <c r="EL12" s="1301"/>
      <c r="EM12" s="1304"/>
      <c r="EN12" s="486"/>
      <c r="EO12" s="487"/>
      <c r="EP12" s="1301" t="str">
        <f>MID(SUVAHAMUJ!R7,1,1)</f>
        <v xml:space="preserve"> </v>
      </c>
      <c r="EQ12" s="1301"/>
      <c r="ER12" s="1301"/>
      <c r="ES12" s="1301"/>
      <c r="ET12" s="1301"/>
      <c r="EU12" s="1301"/>
      <c r="EV12" s="1301" t="str">
        <f>MID(SUVAHAMUJ!R7,2,1)</f>
        <v xml:space="preserve"> </v>
      </c>
      <c r="EW12" s="1301"/>
      <c r="EX12" s="1301"/>
      <c r="EY12" s="1301"/>
      <c r="EZ12" s="1301"/>
      <c r="FA12" s="1301" t="str">
        <f>MID(SUVAHAMUJ!R7,3,1)</f>
        <v xml:space="preserve"> </v>
      </c>
      <c r="FB12" s="1301"/>
      <c r="FC12" s="1301"/>
      <c r="FD12" s="1301"/>
      <c r="FE12" s="1301"/>
      <c r="FF12" s="1301"/>
      <c r="FG12" s="1301" t="str">
        <f>MID(SUVAHAMUJ!R7,4,1)</f>
        <v xml:space="preserve"> </v>
      </c>
      <c r="FH12" s="1301"/>
      <c r="FI12" s="1301"/>
      <c r="FJ12" s="1301"/>
      <c r="FK12" s="1301"/>
      <c r="FL12" s="1302" t="str">
        <f>MID(SUVAHAMUJ!R7,5,1)</f>
        <v xml:space="preserve"> </v>
      </c>
      <c r="FM12" s="1302"/>
      <c r="FN12" s="1302"/>
      <c r="FO12" s="1302"/>
      <c r="FP12" s="1302"/>
      <c r="FQ12" s="1302"/>
      <c r="FR12" s="1302" t="str">
        <f>MID(SUVAHAMUJ!R7,6,1)</f>
        <v>3</v>
      </c>
      <c r="FS12" s="1302"/>
      <c r="FT12" s="1302"/>
      <c r="FU12" s="1302"/>
      <c r="FV12" s="1302"/>
      <c r="FW12" s="1432" t="str">
        <f>MID(SUVAHAMUJ!R7,7,1)</f>
        <v>9</v>
      </c>
      <c r="FX12" s="1432"/>
      <c r="FY12" s="1432"/>
      <c r="FZ12" s="1432"/>
      <c r="GA12" s="1432"/>
      <c r="GB12" s="1432"/>
      <c r="GC12" s="1432" t="str">
        <f>MID(SUVAHAMUJ!R7,8,1)</f>
        <v>3</v>
      </c>
      <c r="GD12" s="1432"/>
      <c r="GE12" s="1432"/>
      <c r="GF12" s="1432"/>
      <c r="GG12" s="1432"/>
      <c r="GH12" s="1432" t="str">
        <f>MID(SUVAHAMUJ!R7,9,1)</f>
        <v>4</v>
      </c>
      <c r="GI12" s="1432"/>
      <c r="GJ12" s="1432"/>
      <c r="GK12" s="1432"/>
      <c r="GL12" s="1432"/>
      <c r="GM12" s="1432"/>
      <c r="GN12" s="1432" t="str">
        <f>MID(SUVAHAMUJ!R7,10,1)</f>
        <v>8</v>
      </c>
      <c r="GO12" s="1432"/>
      <c r="GP12" s="1432"/>
      <c r="GQ12" s="1432"/>
      <c r="GR12" s="1432"/>
      <c r="GS12" s="1432" t="str">
        <f>MID(SUVAHAMUJ!R7,11,1)</f>
        <v>8</v>
      </c>
      <c r="GT12" s="1432"/>
      <c r="GU12" s="1432"/>
      <c r="GV12" s="1432"/>
      <c r="GW12" s="1433"/>
    </row>
    <row r="13" spans="2:205" ht="32.1" customHeight="1" x14ac:dyDescent="0.2">
      <c r="B13" s="1504" t="s">
        <v>2372</v>
      </c>
      <c r="C13" s="1505"/>
      <c r="D13" s="1505"/>
      <c r="E13" s="1505"/>
      <c r="F13" s="1505"/>
      <c r="G13" s="1505"/>
      <c r="H13" s="1505"/>
      <c r="I13" s="1505"/>
      <c r="J13" s="1505"/>
      <c r="K13" s="1506"/>
      <c r="L13" s="1488" t="s">
        <v>3378</v>
      </c>
      <c r="M13" s="1489"/>
      <c r="N13" s="1489"/>
      <c r="O13" s="1489"/>
      <c r="P13" s="1489"/>
      <c r="Q13" s="1489"/>
      <c r="R13" s="1489"/>
      <c r="S13" s="1489"/>
      <c r="T13" s="1489"/>
      <c r="U13" s="1489"/>
      <c r="V13" s="1489"/>
      <c r="W13" s="1489"/>
      <c r="X13" s="1489"/>
      <c r="Y13" s="1489"/>
      <c r="Z13" s="1489"/>
      <c r="AA13" s="1489"/>
      <c r="AB13" s="1489"/>
      <c r="AC13" s="1489"/>
      <c r="AD13" s="1489"/>
      <c r="AE13" s="1489"/>
      <c r="AF13" s="1489"/>
      <c r="AG13" s="1489"/>
      <c r="AH13" s="1489"/>
      <c r="AI13" s="1489"/>
      <c r="AJ13" s="1489"/>
      <c r="AK13" s="1489"/>
      <c r="AL13" s="1489"/>
      <c r="AM13" s="1489"/>
      <c r="AN13" s="1489"/>
      <c r="AO13" s="1489"/>
      <c r="AP13" s="1489"/>
      <c r="AQ13" s="1489"/>
      <c r="AR13" s="1489"/>
      <c r="AS13" s="1489"/>
      <c r="AT13" s="1489"/>
      <c r="AU13" s="1489"/>
      <c r="AV13" s="1489"/>
      <c r="AW13" s="1489"/>
      <c r="AX13" s="1489"/>
      <c r="AY13" s="1489"/>
      <c r="AZ13" s="1489"/>
      <c r="BA13" s="1489"/>
      <c r="BB13" s="1489"/>
      <c r="BC13" s="1489"/>
      <c r="BD13" s="1489"/>
      <c r="BE13" s="1489"/>
      <c r="BF13" s="1489"/>
      <c r="BG13" s="1489"/>
      <c r="BH13" s="1489"/>
      <c r="BI13" s="1489"/>
      <c r="BJ13" s="1489"/>
      <c r="BK13" s="1489"/>
      <c r="BL13" s="1489"/>
      <c r="BM13" s="1489"/>
      <c r="BN13" s="1489"/>
      <c r="BO13" s="1489"/>
      <c r="BP13" s="1489"/>
      <c r="BQ13" s="1489"/>
      <c r="BR13" s="1489"/>
      <c r="BS13" s="1489"/>
      <c r="BT13" s="1489"/>
      <c r="BU13" s="1489"/>
      <c r="BV13" s="1489"/>
      <c r="BW13" s="1466" t="s">
        <v>21</v>
      </c>
      <c r="BX13" s="1467"/>
      <c r="BY13" s="1467"/>
      <c r="BZ13" s="1467"/>
      <c r="CA13" s="1467"/>
      <c r="CB13" s="1467"/>
      <c r="CC13" s="1467"/>
      <c r="CD13" s="1468"/>
      <c r="CE13" s="1531" t="str">
        <f>MID(SUVAHAMUJ!Q8,1,1)</f>
        <v xml:space="preserve"> </v>
      </c>
      <c r="CF13" s="1301"/>
      <c r="CG13" s="1301"/>
      <c r="CH13" s="1301"/>
      <c r="CI13" s="1301"/>
      <c r="CJ13" s="1301" t="str">
        <f>MID(SUVAHAMUJ!Q8,2,1)</f>
        <v xml:space="preserve"> </v>
      </c>
      <c r="CK13" s="1301"/>
      <c r="CL13" s="1301"/>
      <c r="CM13" s="1301"/>
      <c r="CN13" s="1301"/>
      <c r="CO13" s="1301"/>
      <c r="CP13" s="1301" t="str">
        <f>MID(SUVAHAMUJ!Q8,3,1)</f>
        <v xml:space="preserve"> </v>
      </c>
      <c r="CQ13" s="1301"/>
      <c r="CR13" s="1301"/>
      <c r="CS13" s="1301"/>
      <c r="CT13" s="1301"/>
      <c r="CU13" s="1301" t="str">
        <f>MID(SUVAHAMUJ!Q8,4,1)</f>
        <v xml:space="preserve"> </v>
      </c>
      <c r="CV13" s="1301"/>
      <c r="CW13" s="1301"/>
      <c r="CX13" s="1301"/>
      <c r="CY13" s="1301"/>
      <c r="CZ13" s="1301"/>
      <c r="DA13" s="1301" t="str">
        <f>MID(SUVAHAMUJ!Q8,5,1)</f>
        <v xml:space="preserve"> </v>
      </c>
      <c r="DB13" s="1301"/>
      <c r="DC13" s="1301"/>
      <c r="DD13" s="1301"/>
      <c r="DE13" s="1301"/>
      <c r="DF13" s="1301" t="str">
        <f>MID(SUVAHAMUJ!Q8,6,1)</f>
        <v xml:space="preserve"> </v>
      </c>
      <c r="DG13" s="1301"/>
      <c r="DH13" s="1301"/>
      <c r="DI13" s="1301"/>
      <c r="DJ13" s="1301"/>
      <c r="DK13" s="1301"/>
      <c r="DL13" s="1301" t="str">
        <f>MID(SUVAHAMUJ!Q8,7,1)</f>
        <v xml:space="preserve"> </v>
      </c>
      <c r="DM13" s="1301"/>
      <c r="DN13" s="1301"/>
      <c r="DO13" s="1301"/>
      <c r="DP13" s="1301"/>
      <c r="DQ13" s="1301"/>
      <c r="DR13" s="1301" t="str">
        <f>MID(SUVAHAMUJ!Q8,8,1)</f>
        <v xml:space="preserve"> </v>
      </c>
      <c r="DS13" s="1301"/>
      <c r="DT13" s="1301"/>
      <c r="DU13" s="1301"/>
      <c r="DV13" s="1301"/>
      <c r="DW13" s="1434" t="str">
        <f>MID(SUVAHAMUJ!Q8,9,1)</f>
        <v xml:space="preserve"> </v>
      </c>
      <c r="DX13" s="1434"/>
      <c r="DY13" s="1434"/>
      <c r="DZ13" s="1434"/>
      <c r="EA13" s="1434"/>
      <c r="EB13" s="1434"/>
      <c r="EC13" s="1434" t="str">
        <f>MID(SUVAHAMUJ!Q8,10,1)</f>
        <v xml:space="preserve"> </v>
      </c>
      <c r="ED13" s="1434"/>
      <c r="EE13" s="1434"/>
      <c r="EF13" s="1434"/>
      <c r="EG13" s="1434"/>
      <c r="EH13" s="1301" t="str">
        <f>MID(SUVAHAMUJ!Q8,11,1)</f>
        <v>0</v>
      </c>
      <c r="EI13" s="1301"/>
      <c r="EJ13" s="1301"/>
      <c r="EK13" s="1301"/>
      <c r="EL13" s="1301"/>
      <c r="EM13" s="1304"/>
      <c r="EN13" s="486"/>
      <c r="EO13" s="487"/>
      <c r="EP13" s="1301" t="str">
        <f>MID(SUVAHAMUJ!R8,1,1)</f>
        <v xml:space="preserve"> </v>
      </c>
      <c r="EQ13" s="1301"/>
      <c r="ER13" s="1301"/>
      <c r="ES13" s="1301"/>
      <c r="ET13" s="1301"/>
      <c r="EU13" s="1301"/>
      <c r="EV13" s="1301" t="str">
        <f>MID(SUVAHAMUJ!R8,2,1)</f>
        <v xml:space="preserve"> </v>
      </c>
      <c r="EW13" s="1301"/>
      <c r="EX13" s="1301"/>
      <c r="EY13" s="1301"/>
      <c r="EZ13" s="1301"/>
      <c r="FA13" s="1301" t="str">
        <f>MID(SUVAHAMUJ!R8,3,1)</f>
        <v xml:space="preserve"> </v>
      </c>
      <c r="FB13" s="1301"/>
      <c r="FC13" s="1301"/>
      <c r="FD13" s="1301"/>
      <c r="FE13" s="1301"/>
      <c r="FF13" s="1301"/>
      <c r="FG13" s="1301" t="str">
        <f>MID(SUVAHAMUJ!R8,4,1)</f>
        <v xml:space="preserve"> </v>
      </c>
      <c r="FH13" s="1301"/>
      <c r="FI13" s="1301"/>
      <c r="FJ13" s="1301"/>
      <c r="FK13" s="1301"/>
      <c r="FL13" s="1302" t="str">
        <f>MID(SUVAHAMUJ!R8,5,1)</f>
        <v xml:space="preserve"> </v>
      </c>
      <c r="FM13" s="1302"/>
      <c r="FN13" s="1302"/>
      <c r="FO13" s="1302"/>
      <c r="FP13" s="1302"/>
      <c r="FQ13" s="1302"/>
      <c r="FR13" s="1302" t="str">
        <f>MID(SUVAHAMUJ!R8,6,1)</f>
        <v xml:space="preserve"> </v>
      </c>
      <c r="FS13" s="1302"/>
      <c r="FT13" s="1302"/>
      <c r="FU13" s="1302"/>
      <c r="FV13" s="1302"/>
      <c r="FW13" s="1432" t="str">
        <f>MID(SUVAHAMUJ!R8,7,1)</f>
        <v xml:space="preserve"> </v>
      </c>
      <c r="FX13" s="1432"/>
      <c r="FY13" s="1432"/>
      <c r="FZ13" s="1432"/>
      <c r="GA13" s="1432"/>
      <c r="GB13" s="1432"/>
      <c r="GC13" s="1432" t="str">
        <f>MID(SUVAHAMUJ!R8,8,1)</f>
        <v xml:space="preserve"> </v>
      </c>
      <c r="GD13" s="1432"/>
      <c r="GE13" s="1432"/>
      <c r="GF13" s="1432"/>
      <c r="GG13" s="1432"/>
      <c r="GH13" s="1432" t="str">
        <f>MID(SUVAHAMUJ!R8,9,1)</f>
        <v xml:space="preserve"> </v>
      </c>
      <c r="GI13" s="1432"/>
      <c r="GJ13" s="1432"/>
      <c r="GK13" s="1432"/>
      <c r="GL13" s="1432"/>
      <c r="GM13" s="1432"/>
      <c r="GN13" s="1432" t="str">
        <f>MID(SUVAHAMUJ!R8,10,1)</f>
        <v xml:space="preserve"> </v>
      </c>
      <c r="GO13" s="1432"/>
      <c r="GP13" s="1432"/>
      <c r="GQ13" s="1432"/>
      <c r="GR13" s="1432"/>
      <c r="GS13" s="1432" t="str">
        <f>MID(SUVAHAMUJ!R8,11,1)</f>
        <v>0</v>
      </c>
      <c r="GT13" s="1432"/>
      <c r="GU13" s="1432"/>
      <c r="GV13" s="1432"/>
      <c r="GW13" s="1433"/>
    </row>
    <row r="14" spans="2:205" ht="24.6" customHeight="1" x14ac:dyDescent="0.2">
      <c r="B14" s="1504" t="s">
        <v>2375</v>
      </c>
      <c r="C14" s="1505"/>
      <c r="D14" s="1505"/>
      <c r="E14" s="1505"/>
      <c r="F14" s="1505"/>
      <c r="G14" s="1505"/>
      <c r="H14" s="1505"/>
      <c r="I14" s="1505"/>
      <c r="J14" s="1505"/>
      <c r="K14" s="1506"/>
      <c r="L14" s="1488" t="s">
        <v>3379</v>
      </c>
      <c r="M14" s="1489"/>
      <c r="N14" s="1489"/>
      <c r="O14" s="1489"/>
      <c r="P14" s="1489"/>
      <c r="Q14" s="1489"/>
      <c r="R14" s="1489"/>
      <c r="S14" s="1489"/>
      <c r="T14" s="1489"/>
      <c r="U14" s="1489"/>
      <c r="V14" s="1489"/>
      <c r="W14" s="1489"/>
      <c r="X14" s="1489"/>
      <c r="Y14" s="1489"/>
      <c r="Z14" s="1489"/>
      <c r="AA14" s="1489"/>
      <c r="AB14" s="1489"/>
      <c r="AC14" s="1489"/>
      <c r="AD14" s="1489"/>
      <c r="AE14" s="1489"/>
      <c r="AF14" s="1489"/>
      <c r="AG14" s="1489"/>
      <c r="AH14" s="1489"/>
      <c r="AI14" s="1489"/>
      <c r="AJ14" s="1489"/>
      <c r="AK14" s="1489"/>
      <c r="AL14" s="1489"/>
      <c r="AM14" s="1489"/>
      <c r="AN14" s="1489"/>
      <c r="AO14" s="1489"/>
      <c r="AP14" s="1489"/>
      <c r="AQ14" s="1489"/>
      <c r="AR14" s="1489"/>
      <c r="AS14" s="1489"/>
      <c r="AT14" s="1489"/>
      <c r="AU14" s="1489"/>
      <c r="AV14" s="1489"/>
      <c r="AW14" s="1489"/>
      <c r="AX14" s="1489"/>
      <c r="AY14" s="1489"/>
      <c r="AZ14" s="1489"/>
      <c r="BA14" s="1489"/>
      <c r="BB14" s="1489"/>
      <c r="BC14" s="1489"/>
      <c r="BD14" s="1489"/>
      <c r="BE14" s="1489"/>
      <c r="BF14" s="1489"/>
      <c r="BG14" s="1489"/>
      <c r="BH14" s="1489"/>
      <c r="BI14" s="1489"/>
      <c r="BJ14" s="1489"/>
      <c r="BK14" s="1489"/>
      <c r="BL14" s="1489"/>
      <c r="BM14" s="1489"/>
      <c r="BN14" s="1489"/>
      <c r="BO14" s="1489"/>
      <c r="BP14" s="1489"/>
      <c r="BQ14" s="1489"/>
      <c r="BR14" s="1489"/>
      <c r="BS14" s="1489"/>
      <c r="BT14" s="1489"/>
      <c r="BU14" s="1489"/>
      <c r="BV14" s="1489"/>
      <c r="BW14" s="1466" t="s">
        <v>39</v>
      </c>
      <c r="BX14" s="1467"/>
      <c r="BY14" s="1467"/>
      <c r="BZ14" s="1467"/>
      <c r="CA14" s="1467"/>
      <c r="CB14" s="1467"/>
      <c r="CC14" s="1467"/>
      <c r="CD14" s="1468"/>
      <c r="CE14" s="1531" t="str">
        <f>MID(SUVAHAMUJ!Q9,1,1)</f>
        <v xml:space="preserve"> </v>
      </c>
      <c r="CF14" s="1301"/>
      <c r="CG14" s="1301"/>
      <c r="CH14" s="1301"/>
      <c r="CI14" s="1301"/>
      <c r="CJ14" s="1301" t="str">
        <f>MID(SUVAHAMUJ!Q9,2,1)</f>
        <v xml:space="preserve"> </v>
      </c>
      <c r="CK14" s="1301"/>
      <c r="CL14" s="1301"/>
      <c r="CM14" s="1301"/>
      <c r="CN14" s="1301"/>
      <c r="CO14" s="1301"/>
      <c r="CP14" s="1301" t="str">
        <f>MID(SUVAHAMUJ!Q9,3,1)</f>
        <v xml:space="preserve"> </v>
      </c>
      <c r="CQ14" s="1301"/>
      <c r="CR14" s="1301"/>
      <c r="CS14" s="1301"/>
      <c r="CT14" s="1301"/>
      <c r="CU14" s="1301" t="str">
        <f>MID(SUVAHAMUJ!Q9,4,1)</f>
        <v xml:space="preserve"> </v>
      </c>
      <c r="CV14" s="1301"/>
      <c r="CW14" s="1301"/>
      <c r="CX14" s="1301"/>
      <c r="CY14" s="1301"/>
      <c r="CZ14" s="1301"/>
      <c r="DA14" s="1301" t="str">
        <f>MID(SUVAHAMUJ!Q9,5,1)</f>
        <v xml:space="preserve"> </v>
      </c>
      <c r="DB14" s="1301"/>
      <c r="DC14" s="1301"/>
      <c r="DD14" s="1301"/>
      <c r="DE14" s="1301"/>
      <c r="DF14" s="1301" t="str">
        <f>MID(SUVAHAMUJ!Q9,6,1)</f>
        <v xml:space="preserve"> </v>
      </c>
      <c r="DG14" s="1301"/>
      <c r="DH14" s="1301"/>
      <c r="DI14" s="1301"/>
      <c r="DJ14" s="1301"/>
      <c r="DK14" s="1301"/>
      <c r="DL14" s="1301" t="str">
        <f>MID(SUVAHAMUJ!Q9,7,1)</f>
        <v xml:space="preserve"> </v>
      </c>
      <c r="DM14" s="1301"/>
      <c r="DN14" s="1301"/>
      <c r="DO14" s="1301"/>
      <c r="DP14" s="1301"/>
      <c r="DQ14" s="1301"/>
      <c r="DR14" s="1301" t="str">
        <f>MID(SUVAHAMUJ!Q9,8,1)</f>
        <v xml:space="preserve"> </v>
      </c>
      <c r="DS14" s="1301"/>
      <c r="DT14" s="1301"/>
      <c r="DU14" s="1301"/>
      <c r="DV14" s="1301"/>
      <c r="DW14" s="1434" t="str">
        <f>MID(SUVAHAMUJ!Q9,9,1)</f>
        <v xml:space="preserve"> </v>
      </c>
      <c r="DX14" s="1434"/>
      <c r="DY14" s="1434"/>
      <c r="DZ14" s="1434"/>
      <c r="EA14" s="1434"/>
      <c r="EB14" s="1434"/>
      <c r="EC14" s="1434" t="str">
        <f>MID(SUVAHAMUJ!Q9,10,1)</f>
        <v xml:space="preserve"> </v>
      </c>
      <c r="ED14" s="1434"/>
      <c r="EE14" s="1434"/>
      <c r="EF14" s="1434"/>
      <c r="EG14" s="1434"/>
      <c r="EH14" s="1301" t="str">
        <f>MID(SUVAHAMUJ!Q9,11,1)</f>
        <v>0</v>
      </c>
      <c r="EI14" s="1301"/>
      <c r="EJ14" s="1301"/>
      <c r="EK14" s="1301"/>
      <c r="EL14" s="1301"/>
      <c r="EM14" s="1304"/>
      <c r="EN14" s="486"/>
      <c r="EO14" s="487"/>
      <c r="EP14" s="1301" t="str">
        <f>MID(SUVAHAMUJ!R9,1,1)</f>
        <v xml:space="preserve"> </v>
      </c>
      <c r="EQ14" s="1301"/>
      <c r="ER14" s="1301"/>
      <c r="ES14" s="1301"/>
      <c r="ET14" s="1301"/>
      <c r="EU14" s="1301"/>
      <c r="EV14" s="1301" t="str">
        <f>MID(SUVAHAMUJ!R9,2,1)</f>
        <v xml:space="preserve"> </v>
      </c>
      <c r="EW14" s="1301"/>
      <c r="EX14" s="1301"/>
      <c r="EY14" s="1301"/>
      <c r="EZ14" s="1301"/>
      <c r="FA14" s="1301" t="str">
        <f>MID(SUVAHAMUJ!R9,3,1)</f>
        <v xml:space="preserve"> </v>
      </c>
      <c r="FB14" s="1301"/>
      <c r="FC14" s="1301"/>
      <c r="FD14" s="1301"/>
      <c r="FE14" s="1301"/>
      <c r="FF14" s="1301"/>
      <c r="FG14" s="1301" t="str">
        <f>MID(SUVAHAMUJ!R9,4,1)</f>
        <v xml:space="preserve"> </v>
      </c>
      <c r="FH14" s="1301"/>
      <c r="FI14" s="1301"/>
      <c r="FJ14" s="1301"/>
      <c r="FK14" s="1301"/>
      <c r="FL14" s="1302" t="str">
        <f>MID(SUVAHAMUJ!R9,5,1)</f>
        <v xml:space="preserve"> </v>
      </c>
      <c r="FM14" s="1302"/>
      <c r="FN14" s="1302"/>
      <c r="FO14" s="1302"/>
      <c r="FP14" s="1302"/>
      <c r="FQ14" s="1302"/>
      <c r="FR14" s="1302" t="str">
        <f>MID(SUVAHAMUJ!R9,6,1)</f>
        <v xml:space="preserve"> </v>
      </c>
      <c r="FS14" s="1302"/>
      <c r="FT14" s="1302"/>
      <c r="FU14" s="1302"/>
      <c r="FV14" s="1302"/>
      <c r="FW14" s="1432" t="str">
        <f>MID(SUVAHAMUJ!R9,7,1)</f>
        <v xml:space="preserve"> </v>
      </c>
      <c r="FX14" s="1432"/>
      <c r="FY14" s="1432"/>
      <c r="FZ14" s="1432"/>
      <c r="GA14" s="1432"/>
      <c r="GB14" s="1432"/>
      <c r="GC14" s="1432" t="str">
        <f>MID(SUVAHAMUJ!R9,8,1)</f>
        <v xml:space="preserve"> </v>
      </c>
      <c r="GD14" s="1432"/>
      <c r="GE14" s="1432"/>
      <c r="GF14" s="1432"/>
      <c r="GG14" s="1432"/>
      <c r="GH14" s="1432" t="str">
        <f>MID(SUVAHAMUJ!R9,9,1)</f>
        <v xml:space="preserve"> </v>
      </c>
      <c r="GI14" s="1432"/>
      <c r="GJ14" s="1432"/>
      <c r="GK14" s="1432"/>
      <c r="GL14" s="1432"/>
      <c r="GM14" s="1432"/>
      <c r="GN14" s="1432" t="str">
        <f>MID(SUVAHAMUJ!R9,10,1)</f>
        <v xml:space="preserve"> </v>
      </c>
      <c r="GO14" s="1432"/>
      <c r="GP14" s="1432"/>
      <c r="GQ14" s="1432"/>
      <c r="GR14" s="1432"/>
      <c r="GS14" s="1432" t="str">
        <f>MID(SUVAHAMUJ!R9,11,1)</f>
        <v>0</v>
      </c>
      <c r="GT14" s="1432"/>
      <c r="GU14" s="1432"/>
      <c r="GV14" s="1432"/>
      <c r="GW14" s="1433"/>
    </row>
    <row r="15" spans="2:205" ht="24.6" customHeight="1" x14ac:dyDescent="0.2">
      <c r="B15" s="1528" t="s">
        <v>2422</v>
      </c>
      <c r="C15" s="1529"/>
      <c r="D15" s="1529"/>
      <c r="E15" s="1529"/>
      <c r="F15" s="1529"/>
      <c r="G15" s="1529"/>
      <c r="H15" s="1529"/>
      <c r="I15" s="1529"/>
      <c r="J15" s="1529"/>
      <c r="K15" s="1530"/>
      <c r="L15" s="1486" t="s">
        <v>3380</v>
      </c>
      <c r="M15" s="1487"/>
      <c r="N15" s="1487"/>
      <c r="O15" s="1487"/>
      <c r="P15" s="1487"/>
      <c r="Q15" s="1487"/>
      <c r="R15" s="1487"/>
      <c r="S15" s="1487"/>
      <c r="T15" s="1487"/>
      <c r="U15" s="1487"/>
      <c r="V15" s="1487"/>
      <c r="W15" s="1487"/>
      <c r="X15" s="1487"/>
      <c r="Y15" s="1487"/>
      <c r="Z15" s="1487"/>
      <c r="AA15" s="1487"/>
      <c r="AB15" s="1487"/>
      <c r="AC15" s="1487"/>
      <c r="AD15" s="1487"/>
      <c r="AE15" s="1487"/>
      <c r="AF15" s="1487"/>
      <c r="AG15" s="1487"/>
      <c r="AH15" s="1487"/>
      <c r="AI15" s="1487"/>
      <c r="AJ15" s="1487"/>
      <c r="AK15" s="1487"/>
      <c r="AL15" s="1487"/>
      <c r="AM15" s="1487"/>
      <c r="AN15" s="1487"/>
      <c r="AO15" s="1487"/>
      <c r="AP15" s="1487"/>
      <c r="AQ15" s="1487"/>
      <c r="AR15" s="1487"/>
      <c r="AS15" s="1487"/>
      <c r="AT15" s="1487"/>
      <c r="AU15" s="1487"/>
      <c r="AV15" s="1487"/>
      <c r="AW15" s="1487"/>
      <c r="AX15" s="1487"/>
      <c r="AY15" s="1487"/>
      <c r="AZ15" s="1487"/>
      <c r="BA15" s="1487"/>
      <c r="BB15" s="1487"/>
      <c r="BC15" s="1487"/>
      <c r="BD15" s="1487"/>
      <c r="BE15" s="1487"/>
      <c r="BF15" s="1487"/>
      <c r="BG15" s="1487"/>
      <c r="BH15" s="1487"/>
      <c r="BI15" s="1487"/>
      <c r="BJ15" s="1487"/>
      <c r="BK15" s="1487"/>
      <c r="BL15" s="1487"/>
      <c r="BM15" s="1487"/>
      <c r="BN15" s="1487"/>
      <c r="BO15" s="1487"/>
      <c r="BP15" s="1487"/>
      <c r="BQ15" s="1487"/>
      <c r="BR15" s="1487"/>
      <c r="BS15" s="1487"/>
      <c r="BT15" s="1487"/>
      <c r="BU15" s="1487"/>
      <c r="BV15" s="1487"/>
      <c r="BW15" s="1455" t="s">
        <v>906</v>
      </c>
      <c r="BX15" s="1456"/>
      <c r="BY15" s="1456"/>
      <c r="BZ15" s="1456"/>
      <c r="CA15" s="1456"/>
      <c r="CB15" s="1456"/>
      <c r="CC15" s="1456"/>
      <c r="CD15" s="1457"/>
      <c r="CE15" s="1531" t="str">
        <f>MID(SUVAHAMUJ!Q10,1,1)</f>
        <v xml:space="preserve"> </v>
      </c>
      <c r="CF15" s="1301"/>
      <c r="CG15" s="1301"/>
      <c r="CH15" s="1301"/>
      <c r="CI15" s="1301"/>
      <c r="CJ15" s="1301" t="str">
        <f>MID(SUVAHAMUJ!Q10,2,1)</f>
        <v xml:space="preserve"> </v>
      </c>
      <c r="CK15" s="1301"/>
      <c r="CL15" s="1301"/>
      <c r="CM15" s="1301"/>
      <c r="CN15" s="1301"/>
      <c r="CO15" s="1301"/>
      <c r="CP15" s="1301" t="str">
        <f>MID(SUVAHAMUJ!Q10,3,1)</f>
        <v xml:space="preserve"> </v>
      </c>
      <c r="CQ15" s="1301"/>
      <c r="CR15" s="1301"/>
      <c r="CS15" s="1301"/>
      <c r="CT15" s="1301"/>
      <c r="CU15" s="1301" t="str">
        <f>MID(SUVAHAMUJ!Q10,4,1)</f>
        <v xml:space="preserve"> </v>
      </c>
      <c r="CV15" s="1301"/>
      <c r="CW15" s="1301"/>
      <c r="CX15" s="1301"/>
      <c r="CY15" s="1301"/>
      <c r="CZ15" s="1301"/>
      <c r="DA15" s="1301" t="str">
        <f>MID(SUVAHAMUJ!Q10,5,1)</f>
        <v>3</v>
      </c>
      <c r="DB15" s="1301"/>
      <c r="DC15" s="1301"/>
      <c r="DD15" s="1301"/>
      <c r="DE15" s="1301"/>
      <c r="DF15" s="1301" t="str">
        <f>MID(SUVAHAMUJ!Q10,6,1)</f>
        <v>0</v>
      </c>
      <c r="DG15" s="1301"/>
      <c r="DH15" s="1301"/>
      <c r="DI15" s="1301"/>
      <c r="DJ15" s="1301"/>
      <c r="DK15" s="1301"/>
      <c r="DL15" s="1301" t="str">
        <f>MID(SUVAHAMUJ!Q10,7,1)</f>
        <v>3</v>
      </c>
      <c r="DM15" s="1301"/>
      <c r="DN15" s="1301"/>
      <c r="DO15" s="1301"/>
      <c r="DP15" s="1301"/>
      <c r="DQ15" s="1301"/>
      <c r="DR15" s="1301" t="str">
        <f>MID(SUVAHAMUJ!Q10,8,1)</f>
        <v>5</v>
      </c>
      <c r="DS15" s="1301"/>
      <c r="DT15" s="1301"/>
      <c r="DU15" s="1301"/>
      <c r="DV15" s="1301"/>
      <c r="DW15" s="1434" t="str">
        <f>MID(SUVAHAMUJ!Q10,9,1)</f>
        <v>3</v>
      </c>
      <c r="DX15" s="1434"/>
      <c r="DY15" s="1434"/>
      <c r="DZ15" s="1434"/>
      <c r="EA15" s="1434"/>
      <c r="EB15" s="1434"/>
      <c r="EC15" s="1434" t="str">
        <f>MID(SUVAHAMUJ!Q10,10,1)</f>
        <v>4</v>
      </c>
      <c r="ED15" s="1434"/>
      <c r="EE15" s="1434"/>
      <c r="EF15" s="1434"/>
      <c r="EG15" s="1434"/>
      <c r="EH15" s="1301" t="str">
        <f>MID(SUVAHAMUJ!Q10,11,1)</f>
        <v>6</v>
      </c>
      <c r="EI15" s="1301"/>
      <c r="EJ15" s="1301"/>
      <c r="EK15" s="1301"/>
      <c r="EL15" s="1301"/>
      <c r="EM15" s="1304"/>
      <c r="EN15" s="486"/>
      <c r="EO15" s="487"/>
      <c r="EP15" s="1301" t="str">
        <f>MID(SUVAHAMUJ!R10,1,1)</f>
        <v xml:space="preserve"> </v>
      </c>
      <c r="EQ15" s="1301"/>
      <c r="ER15" s="1301"/>
      <c r="ES15" s="1301"/>
      <c r="ET15" s="1301"/>
      <c r="EU15" s="1301"/>
      <c r="EV15" s="1301" t="str">
        <f>MID(SUVAHAMUJ!R10,2,1)</f>
        <v xml:space="preserve"> </v>
      </c>
      <c r="EW15" s="1301"/>
      <c r="EX15" s="1301"/>
      <c r="EY15" s="1301"/>
      <c r="EZ15" s="1301"/>
      <c r="FA15" s="1301" t="str">
        <f>MID(SUVAHAMUJ!R10,3,1)</f>
        <v xml:space="preserve"> </v>
      </c>
      <c r="FB15" s="1301"/>
      <c r="FC15" s="1301"/>
      <c r="FD15" s="1301"/>
      <c r="FE15" s="1301"/>
      <c r="FF15" s="1301"/>
      <c r="FG15" s="1301" t="str">
        <f>MID(SUVAHAMUJ!R10,4,1)</f>
        <v xml:space="preserve"> </v>
      </c>
      <c r="FH15" s="1301"/>
      <c r="FI15" s="1301"/>
      <c r="FJ15" s="1301"/>
      <c r="FK15" s="1301"/>
      <c r="FL15" s="1302" t="str">
        <f>MID(SUVAHAMUJ!R10,5,1)</f>
        <v>1</v>
      </c>
      <c r="FM15" s="1302"/>
      <c r="FN15" s="1302"/>
      <c r="FO15" s="1302"/>
      <c r="FP15" s="1302"/>
      <c r="FQ15" s="1302"/>
      <c r="FR15" s="1302" t="str">
        <f>MID(SUVAHAMUJ!R10,6,1)</f>
        <v>0</v>
      </c>
      <c r="FS15" s="1302"/>
      <c r="FT15" s="1302"/>
      <c r="FU15" s="1302"/>
      <c r="FV15" s="1302"/>
      <c r="FW15" s="1432" t="str">
        <f>MID(SUVAHAMUJ!R10,7,1)</f>
        <v>2</v>
      </c>
      <c r="FX15" s="1432"/>
      <c r="FY15" s="1432"/>
      <c r="FZ15" s="1432"/>
      <c r="GA15" s="1432"/>
      <c r="GB15" s="1432"/>
      <c r="GC15" s="1432" t="str">
        <f>MID(SUVAHAMUJ!R10,8,1)</f>
        <v>4</v>
      </c>
      <c r="GD15" s="1432"/>
      <c r="GE15" s="1432"/>
      <c r="GF15" s="1432"/>
      <c r="GG15" s="1432"/>
      <c r="GH15" s="1432" t="str">
        <f>MID(SUVAHAMUJ!R10,9,1)</f>
        <v>2</v>
      </c>
      <c r="GI15" s="1432"/>
      <c r="GJ15" s="1432"/>
      <c r="GK15" s="1432"/>
      <c r="GL15" s="1432"/>
      <c r="GM15" s="1432"/>
      <c r="GN15" s="1432" t="str">
        <f>MID(SUVAHAMUJ!R10,10,1)</f>
        <v>9</v>
      </c>
      <c r="GO15" s="1432"/>
      <c r="GP15" s="1432"/>
      <c r="GQ15" s="1432"/>
      <c r="GR15" s="1432"/>
      <c r="GS15" s="1432" t="str">
        <f>MID(SUVAHAMUJ!R10,11,1)</f>
        <v>8</v>
      </c>
      <c r="GT15" s="1432"/>
      <c r="GU15" s="1432"/>
      <c r="GV15" s="1432"/>
      <c r="GW15" s="1433"/>
    </row>
    <row r="16" spans="2:205" ht="24.6" customHeight="1" x14ac:dyDescent="0.2">
      <c r="B16" s="1532" t="s">
        <v>2426</v>
      </c>
      <c r="C16" s="1533"/>
      <c r="D16" s="1533"/>
      <c r="E16" s="1533"/>
      <c r="F16" s="1533"/>
      <c r="G16" s="1533"/>
      <c r="H16" s="1533"/>
      <c r="I16" s="1533"/>
      <c r="J16" s="1533"/>
      <c r="K16" s="1534"/>
      <c r="L16" s="1488" t="s">
        <v>3381</v>
      </c>
      <c r="M16" s="1489"/>
      <c r="N16" s="1489"/>
      <c r="O16" s="1489"/>
      <c r="P16" s="1489"/>
      <c r="Q16" s="1489"/>
      <c r="R16" s="1489"/>
      <c r="S16" s="1489"/>
      <c r="T16" s="1489"/>
      <c r="U16" s="1489"/>
      <c r="V16" s="1489"/>
      <c r="W16" s="1489"/>
      <c r="X16" s="1489"/>
      <c r="Y16" s="1489"/>
      <c r="Z16" s="1489"/>
      <c r="AA16" s="1489"/>
      <c r="AB16" s="1489"/>
      <c r="AC16" s="1489"/>
      <c r="AD16" s="1489"/>
      <c r="AE16" s="1489"/>
      <c r="AF16" s="1489"/>
      <c r="AG16" s="1489"/>
      <c r="AH16" s="1489"/>
      <c r="AI16" s="1489"/>
      <c r="AJ16" s="1489"/>
      <c r="AK16" s="1489"/>
      <c r="AL16" s="1489"/>
      <c r="AM16" s="1489"/>
      <c r="AN16" s="1489"/>
      <c r="AO16" s="1489"/>
      <c r="AP16" s="1489"/>
      <c r="AQ16" s="1489"/>
      <c r="AR16" s="1489"/>
      <c r="AS16" s="1489"/>
      <c r="AT16" s="1489"/>
      <c r="AU16" s="1489"/>
      <c r="AV16" s="1489"/>
      <c r="AW16" s="1489"/>
      <c r="AX16" s="1489"/>
      <c r="AY16" s="1489"/>
      <c r="AZ16" s="1489"/>
      <c r="BA16" s="1489"/>
      <c r="BB16" s="1489"/>
      <c r="BC16" s="1489"/>
      <c r="BD16" s="1489"/>
      <c r="BE16" s="1489"/>
      <c r="BF16" s="1489"/>
      <c r="BG16" s="1489"/>
      <c r="BH16" s="1489"/>
      <c r="BI16" s="1489"/>
      <c r="BJ16" s="1489"/>
      <c r="BK16" s="1489"/>
      <c r="BL16" s="1489"/>
      <c r="BM16" s="1489"/>
      <c r="BN16" s="1489"/>
      <c r="BO16" s="1489"/>
      <c r="BP16" s="1489"/>
      <c r="BQ16" s="1489"/>
      <c r="BR16" s="1489"/>
      <c r="BS16" s="1489"/>
      <c r="BT16" s="1489"/>
      <c r="BU16" s="1489"/>
      <c r="BV16" s="1489"/>
      <c r="BW16" s="1466" t="s">
        <v>779</v>
      </c>
      <c r="BX16" s="1467"/>
      <c r="BY16" s="1467"/>
      <c r="BZ16" s="1467"/>
      <c r="CA16" s="1467"/>
      <c r="CB16" s="1467"/>
      <c r="CC16" s="1467"/>
      <c r="CD16" s="1468"/>
      <c r="CE16" s="1531" t="str">
        <f>MID(SUVAHAMUJ!Q11,1,1)</f>
        <v xml:space="preserve"> </v>
      </c>
      <c r="CF16" s="1301"/>
      <c r="CG16" s="1301"/>
      <c r="CH16" s="1301"/>
      <c r="CI16" s="1301"/>
      <c r="CJ16" s="1301" t="str">
        <f>MID(SUVAHAMUJ!Q11,2,1)</f>
        <v xml:space="preserve"> </v>
      </c>
      <c r="CK16" s="1301"/>
      <c r="CL16" s="1301"/>
      <c r="CM16" s="1301"/>
      <c r="CN16" s="1301"/>
      <c r="CO16" s="1301"/>
      <c r="CP16" s="1301" t="str">
        <f>MID(SUVAHAMUJ!Q11,3,1)</f>
        <v xml:space="preserve"> </v>
      </c>
      <c r="CQ16" s="1301"/>
      <c r="CR16" s="1301"/>
      <c r="CS16" s="1301"/>
      <c r="CT16" s="1301"/>
      <c r="CU16" s="1301" t="str">
        <f>MID(SUVAHAMUJ!Q11,4,1)</f>
        <v xml:space="preserve"> </v>
      </c>
      <c r="CV16" s="1301"/>
      <c r="CW16" s="1301"/>
      <c r="CX16" s="1301"/>
      <c r="CY16" s="1301"/>
      <c r="CZ16" s="1301"/>
      <c r="DA16" s="1301" t="str">
        <f>MID(SUVAHAMUJ!Q11,5,1)</f>
        <v xml:space="preserve"> </v>
      </c>
      <c r="DB16" s="1301"/>
      <c r="DC16" s="1301"/>
      <c r="DD16" s="1301"/>
      <c r="DE16" s="1301"/>
      <c r="DF16" s="1301" t="str">
        <f>MID(SUVAHAMUJ!Q11,6,1)</f>
        <v xml:space="preserve"> </v>
      </c>
      <c r="DG16" s="1301"/>
      <c r="DH16" s="1301"/>
      <c r="DI16" s="1301"/>
      <c r="DJ16" s="1301"/>
      <c r="DK16" s="1301"/>
      <c r="DL16" s="1301" t="str">
        <f>MID(SUVAHAMUJ!Q11,7,1)</f>
        <v xml:space="preserve"> </v>
      </c>
      <c r="DM16" s="1301"/>
      <c r="DN16" s="1301"/>
      <c r="DO16" s="1301"/>
      <c r="DP16" s="1301"/>
      <c r="DQ16" s="1301"/>
      <c r="DR16" s="1301" t="str">
        <f>MID(SUVAHAMUJ!Q11,8,1)</f>
        <v>8</v>
      </c>
      <c r="DS16" s="1301"/>
      <c r="DT16" s="1301"/>
      <c r="DU16" s="1301"/>
      <c r="DV16" s="1301"/>
      <c r="DW16" s="1434" t="str">
        <f>MID(SUVAHAMUJ!Q11,9,1)</f>
        <v>0</v>
      </c>
      <c r="DX16" s="1434"/>
      <c r="DY16" s="1434"/>
      <c r="DZ16" s="1434"/>
      <c r="EA16" s="1434"/>
      <c r="EB16" s="1434"/>
      <c r="EC16" s="1434" t="str">
        <f>MID(SUVAHAMUJ!Q11,10,1)</f>
        <v>6</v>
      </c>
      <c r="ED16" s="1434"/>
      <c r="EE16" s="1434"/>
      <c r="EF16" s="1434"/>
      <c r="EG16" s="1434"/>
      <c r="EH16" s="1301" t="str">
        <f>MID(SUVAHAMUJ!Q11,11,1)</f>
        <v>6</v>
      </c>
      <c r="EI16" s="1301"/>
      <c r="EJ16" s="1301"/>
      <c r="EK16" s="1301"/>
      <c r="EL16" s="1301"/>
      <c r="EM16" s="1304"/>
      <c r="EN16" s="486"/>
      <c r="EO16" s="487"/>
      <c r="EP16" s="1301" t="str">
        <f>MID(SUVAHAMUJ!R11,1,1)</f>
        <v xml:space="preserve"> </v>
      </c>
      <c r="EQ16" s="1301"/>
      <c r="ER16" s="1301"/>
      <c r="ES16" s="1301"/>
      <c r="ET16" s="1301"/>
      <c r="EU16" s="1301"/>
      <c r="EV16" s="1301" t="str">
        <f>MID(SUVAHAMUJ!R11,2,1)</f>
        <v xml:space="preserve"> </v>
      </c>
      <c r="EW16" s="1301"/>
      <c r="EX16" s="1301"/>
      <c r="EY16" s="1301"/>
      <c r="EZ16" s="1301"/>
      <c r="FA16" s="1301" t="str">
        <f>MID(SUVAHAMUJ!R11,3,1)</f>
        <v xml:space="preserve"> </v>
      </c>
      <c r="FB16" s="1301"/>
      <c r="FC16" s="1301"/>
      <c r="FD16" s="1301"/>
      <c r="FE16" s="1301"/>
      <c r="FF16" s="1301"/>
      <c r="FG16" s="1301" t="str">
        <f>MID(SUVAHAMUJ!R11,4,1)</f>
        <v xml:space="preserve"> </v>
      </c>
      <c r="FH16" s="1301"/>
      <c r="FI16" s="1301"/>
      <c r="FJ16" s="1301"/>
      <c r="FK16" s="1301"/>
      <c r="FL16" s="1302" t="str">
        <f>MID(SUVAHAMUJ!R11,5,1)</f>
        <v xml:space="preserve"> </v>
      </c>
      <c r="FM16" s="1302"/>
      <c r="FN16" s="1302"/>
      <c r="FO16" s="1302"/>
      <c r="FP16" s="1302"/>
      <c r="FQ16" s="1302"/>
      <c r="FR16" s="1302" t="str">
        <f>MID(SUVAHAMUJ!R11,6,1)</f>
        <v xml:space="preserve"> </v>
      </c>
      <c r="FS16" s="1302"/>
      <c r="FT16" s="1302"/>
      <c r="FU16" s="1302"/>
      <c r="FV16" s="1302"/>
      <c r="FW16" s="1432" t="str">
        <f>MID(SUVAHAMUJ!R11,7,1)</f>
        <v xml:space="preserve"> </v>
      </c>
      <c r="FX16" s="1432"/>
      <c r="FY16" s="1432"/>
      <c r="FZ16" s="1432"/>
      <c r="GA16" s="1432"/>
      <c r="GB16" s="1432"/>
      <c r="GC16" s="1432" t="str">
        <f>MID(SUVAHAMUJ!R11,8,1)</f>
        <v>5</v>
      </c>
      <c r="GD16" s="1432"/>
      <c r="GE16" s="1432"/>
      <c r="GF16" s="1432"/>
      <c r="GG16" s="1432"/>
      <c r="GH16" s="1432" t="str">
        <f>MID(SUVAHAMUJ!R11,9,1)</f>
        <v>8</v>
      </c>
      <c r="GI16" s="1432"/>
      <c r="GJ16" s="1432"/>
      <c r="GK16" s="1432"/>
      <c r="GL16" s="1432"/>
      <c r="GM16" s="1432"/>
      <c r="GN16" s="1432" t="str">
        <f>MID(SUVAHAMUJ!R11,10,1)</f>
        <v>8</v>
      </c>
      <c r="GO16" s="1432"/>
      <c r="GP16" s="1432"/>
      <c r="GQ16" s="1432"/>
      <c r="GR16" s="1432"/>
      <c r="GS16" s="1432" t="str">
        <f>MID(SUVAHAMUJ!R11,11,1)</f>
        <v>9</v>
      </c>
      <c r="GT16" s="1432"/>
      <c r="GU16" s="1432"/>
      <c r="GV16" s="1432"/>
      <c r="GW16" s="1433"/>
    </row>
    <row r="17" spans="1:205" ht="32.1" customHeight="1" x14ac:dyDescent="0.2">
      <c r="B17" s="1504" t="s">
        <v>2369</v>
      </c>
      <c r="C17" s="1505"/>
      <c r="D17" s="1505"/>
      <c r="E17" s="1505"/>
      <c r="F17" s="1505"/>
      <c r="G17" s="1505"/>
      <c r="H17" s="1505"/>
      <c r="I17" s="1505"/>
      <c r="J17" s="1505"/>
      <c r="K17" s="1506"/>
      <c r="L17" s="1488" t="s">
        <v>3382</v>
      </c>
      <c r="M17" s="1489"/>
      <c r="N17" s="1489"/>
      <c r="O17" s="1489"/>
      <c r="P17" s="1489"/>
      <c r="Q17" s="1489"/>
      <c r="R17" s="1489"/>
      <c r="S17" s="1489"/>
      <c r="T17" s="1489"/>
      <c r="U17" s="1489"/>
      <c r="V17" s="1489"/>
      <c r="W17" s="1489"/>
      <c r="X17" s="1489"/>
      <c r="Y17" s="1489"/>
      <c r="Z17" s="1489"/>
      <c r="AA17" s="1489"/>
      <c r="AB17" s="1489"/>
      <c r="AC17" s="1489"/>
      <c r="AD17" s="1489"/>
      <c r="AE17" s="1489"/>
      <c r="AF17" s="1489"/>
      <c r="AG17" s="1489"/>
      <c r="AH17" s="1489"/>
      <c r="AI17" s="1489"/>
      <c r="AJ17" s="1489"/>
      <c r="AK17" s="1489"/>
      <c r="AL17" s="1489"/>
      <c r="AM17" s="1489"/>
      <c r="AN17" s="1489"/>
      <c r="AO17" s="1489"/>
      <c r="AP17" s="1489"/>
      <c r="AQ17" s="1489"/>
      <c r="AR17" s="1489"/>
      <c r="AS17" s="1489"/>
      <c r="AT17" s="1489"/>
      <c r="AU17" s="1489"/>
      <c r="AV17" s="1489"/>
      <c r="AW17" s="1489"/>
      <c r="AX17" s="1489"/>
      <c r="AY17" s="1489"/>
      <c r="AZ17" s="1489"/>
      <c r="BA17" s="1489"/>
      <c r="BB17" s="1489"/>
      <c r="BC17" s="1489"/>
      <c r="BD17" s="1489"/>
      <c r="BE17" s="1489"/>
      <c r="BF17" s="1489"/>
      <c r="BG17" s="1489"/>
      <c r="BH17" s="1489"/>
      <c r="BI17" s="1489"/>
      <c r="BJ17" s="1489"/>
      <c r="BK17" s="1489"/>
      <c r="BL17" s="1489"/>
      <c r="BM17" s="1489"/>
      <c r="BN17" s="1489"/>
      <c r="BO17" s="1489"/>
      <c r="BP17" s="1489"/>
      <c r="BQ17" s="1489"/>
      <c r="BR17" s="1489"/>
      <c r="BS17" s="1489"/>
      <c r="BT17" s="1489"/>
      <c r="BU17" s="1489"/>
      <c r="BV17" s="1489"/>
      <c r="BW17" s="1466" t="s">
        <v>1007</v>
      </c>
      <c r="BX17" s="1467"/>
      <c r="BY17" s="1467"/>
      <c r="BZ17" s="1467"/>
      <c r="CA17" s="1467"/>
      <c r="CB17" s="1467"/>
      <c r="CC17" s="1467"/>
      <c r="CD17" s="1468"/>
      <c r="CE17" s="1531" t="str">
        <f>MID(SUVAHAMUJ!Q12,1,1)</f>
        <v xml:space="preserve"> </v>
      </c>
      <c r="CF17" s="1301"/>
      <c r="CG17" s="1301"/>
      <c r="CH17" s="1301"/>
      <c r="CI17" s="1301"/>
      <c r="CJ17" s="1301" t="str">
        <f>MID(SUVAHAMUJ!Q12,2,1)</f>
        <v xml:space="preserve"> </v>
      </c>
      <c r="CK17" s="1301"/>
      <c r="CL17" s="1301"/>
      <c r="CM17" s="1301"/>
      <c r="CN17" s="1301"/>
      <c r="CO17" s="1301"/>
      <c r="CP17" s="1301" t="str">
        <f>MID(SUVAHAMUJ!Q12,3,1)</f>
        <v xml:space="preserve"> </v>
      </c>
      <c r="CQ17" s="1301"/>
      <c r="CR17" s="1301"/>
      <c r="CS17" s="1301"/>
      <c r="CT17" s="1301"/>
      <c r="CU17" s="1301" t="str">
        <f>MID(SUVAHAMUJ!Q12,4,1)</f>
        <v xml:space="preserve"> </v>
      </c>
      <c r="CV17" s="1301"/>
      <c r="CW17" s="1301"/>
      <c r="CX17" s="1301"/>
      <c r="CY17" s="1301"/>
      <c r="CZ17" s="1301"/>
      <c r="DA17" s="1301" t="str">
        <f>MID(SUVAHAMUJ!Q12,5,1)</f>
        <v>3</v>
      </c>
      <c r="DB17" s="1301"/>
      <c r="DC17" s="1301"/>
      <c r="DD17" s="1301"/>
      <c r="DE17" s="1301"/>
      <c r="DF17" s="1301" t="str">
        <f>MID(SUVAHAMUJ!Q12,6,1)</f>
        <v>0</v>
      </c>
      <c r="DG17" s="1301"/>
      <c r="DH17" s="1301"/>
      <c r="DI17" s="1301"/>
      <c r="DJ17" s="1301"/>
      <c r="DK17" s="1301"/>
      <c r="DL17" s="1301" t="str">
        <f>MID(SUVAHAMUJ!Q12,7,1)</f>
        <v>2</v>
      </c>
      <c r="DM17" s="1301"/>
      <c r="DN17" s="1301"/>
      <c r="DO17" s="1301"/>
      <c r="DP17" s="1301"/>
      <c r="DQ17" s="1301"/>
      <c r="DR17" s="1301" t="str">
        <f>MID(SUVAHAMUJ!Q12,8,1)</f>
        <v>7</v>
      </c>
      <c r="DS17" s="1301"/>
      <c r="DT17" s="1301"/>
      <c r="DU17" s="1301"/>
      <c r="DV17" s="1301"/>
      <c r="DW17" s="1434" t="str">
        <f>MID(SUVAHAMUJ!Q12,9,1)</f>
        <v>2</v>
      </c>
      <c r="DX17" s="1434"/>
      <c r="DY17" s="1434"/>
      <c r="DZ17" s="1434"/>
      <c r="EA17" s="1434"/>
      <c r="EB17" s="1434"/>
      <c r="EC17" s="1434" t="str">
        <f>MID(SUVAHAMUJ!Q12,10,1)</f>
        <v>8</v>
      </c>
      <c r="ED17" s="1434"/>
      <c r="EE17" s="1434"/>
      <c r="EF17" s="1434"/>
      <c r="EG17" s="1434"/>
      <c r="EH17" s="1301" t="str">
        <f>MID(SUVAHAMUJ!Q12,11,1)</f>
        <v>0</v>
      </c>
      <c r="EI17" s="1301"/>
      <c r="EJ17" s="1301"/>
      <c r="EK17" s="1301"/>
      <c r="EL17" s="1301"/>
      <c r="EM17" s="1304"/>
      <c r="EN17" s="486"/>
      <c r="EO17" s="487"/>
      <c r="EP17" s="1301" t="str">
        <f>MID(SUVAHAMUJ!R12,1,1)</f>
        <v xml:space="preserve"> </v>
      </c>
      <c r="EQ17" s="1301"/>
      <c r="ER17" s="1301"/>
      <c r="ES17" s="1301"/>
      <c r="ET17" s="1301"/>
      <c r="EU17" s="1301"/>
      <c r="EV17" s="1301" t="str">
        <f>MID(SUVAHAMUJ!R12,2,1)</f>
        <v xml:space="preserve"> </v>
      </c>
      <c r="EW17" s="1301"/>
      <c r="EX17" s="1301"/>
      <c r="EY17" s="1301"/>
      <c r="EZ17" s="1301"/>
      <c r="FA17" s="1301" t="str">
        <f>MID(SUVAHAMUJ!R12,3,1)</f>
        <v xml:space="preserve"> </v>
      </c>
      <c r="FB17" s="1301"/>
      <c r="FC17" s="1301"/>
      <c r="FD17" s="1301"/>
      <c r="FE17" s="1301"/>
      <c r="FF17" s="1301"/>
      <c r="FG17" s="1301" t="str">
        <f>MID(SUVAHAMUJ!R12,4,1)</f>
        <v xml:space="preserve"> </v>
      </c>
      <c r="FH17" s="1301"/>
      <c r="FI17" s="1301"/>
      <c r="FJ17" s="1301"/>
      <c r="FK17" s="1301"/>
      <c r="FL17" s="1302" t="str">
        <f>MID(SUVAHAMUJ!R12,5,1)</f>
        <v>1</v>
      </c>
      <c r="FM17" s="1302"/>
      <c r="FN17" s="1302"/>
      <c r="FO17" s="1302"/>
      <c r="FP17" s="1302"/>
      <c r="FQ17" s="1302"/>
      <c r="FR17" s="1302" t="str">
        <f>MID(SUVAHAMUJ!R12,6,1)</f>
        <v>0</v>
      </c>
      <c r="FS17" s="1302"/>
      <c r="FT17" s="1302"/>
      <c r="FU17" s="1302"/>
      <c r="FV17" s="1302"/>
      <c r="FW17" s="1432" t="str">
        <f>MID(SUVAHAMUJ!R12,7,1)</f>
        <v>1</v>
      </c>
      <c r="FX17" s="1432"/>
      <c r="FY17" s="1432"/>
      <c r="FZ17" s="1432"/>
      <c r="GA17" s="1432"/>
      <c r="GB17" s="1432"/>
      <c r="GC17" s="1432" t="str">
        <f>MID(SUVAHAMUJ!R12,8,1)</f>
        <v>8</v>
      </c>
      <c r="GD17" s="1432"/>
      <c r="GE17" s="1432"/>
      <c r="GF17" s="1432"/>
      <c r="GG17" s="1432"/>
      <c r="GH17" s="1432" t="str">
        <f>MID(SUVAHAMUJ!R12,9,1)</f>
        <v>4</v>
      </c>
      <c r="GI17" s="1432"/>
      <c r="GJ17" s="1432"/>
      <c r="GK17" s="1432"/>
      <c r="GL17" s="1432"/>
      <c r="GM17" s="1432"/>
      <c r="GN17" s="1432" t="str">
        <f>MID(SUVAHAMUJ!R12,10,1)</f>
        <v>0</v>
      </c>
      <c r="GO17" s="1432"/>
      <c r="GP17" s="1432"/>
      <c r="GQ17" s="1432"/>
      <c r="GR17" s="1432"/>
      <c r="GS17" s="1432" t="str">
        <f>MID(SUVAHAMUJ!R12,11,1)</f>
        <v>9</v>
      </c>
      <c r="GT17" s="1432"/>
      <c r="GU17" s="1432"/>
      <c r="GV17" s="1432"/>
      <c r="GW17" s="1433"/>
    </row>
    <row r="18" spans="1:205" ht="32.1" customHeight="1" x14ac:dyDescent="0.2">
      <c r="B18" s="1504" t="s">
        <v>2372</v>
      </c>
      <c r="C18" s="1505"/>
      <c r="D18" s="1505"/>
      <c r="E18" s="1505"/>
      <c r="F18" s="1505"/>
      <c r="G18" s="1505"/>
      <c r="H18" s="1505"/>
      <c r="I18" s="1505"/>
      <c r="J18" s="1505"/>
      <c r="K18" s="1506"/>
      <c r="L18" s="1488" t="s">
        <v>3383</v>
      </c>
      <c r="M18" s="1489"/>
      <c r="N18" s="1489"/>
      <c r="O18" s="1489"/>
      <c r="P18" s="1489"/>
      <c r="Q18" s="1489"/>
      <c r="R18" s="1489"/>
      <c r="S18" s="1489"/>
      <c r="T18" s="1489"/>
      <c r="U18" s="1489"/>
      <c r="V18" s="1489"/>
      <c r="W18" s="1489"/>
      <c r="X18" s="1489"/>
      <c r="Y18" s="1489"/>
      <c r="Z18" s="1489"/>
      <c r="AA18" s="1489"/>
      <c r="AB18" s="1489"/>
      <c r="AC18" s="1489"/>
      <c r="AD18" s="1489"/>
      <c r="AE18" s="1489"/>
      <c r="AF18" s="1489"/>
      <c r="AG18" s="1489"/>
      <c r="AH18" s="1489"/>
      <c r="AI18" s="1489"/>
      <c r="AJ18" s="1489"/>
      <c r="AK18" s="1489"/>
      <c r="AL18" s="1489"/>
      <c r="AM18" s="1489"/>
      <c r="AN18" s="1489"/>
      <c r="AO18" s="1489"/>
      <c r="AP18" s="1489"/>
      <c r="AQ18" s="1489"/>
      <c r="AR18" s="1489"/>
      <c r="AS18" s="1489"/>
      <c r="AT18" s="1489"/>
      <c r="AU18" s="1489"/>
      <c r="AV18" s="1489"/>
      <c r="AW18" s="1489"/>
      <c r="AX18" s="1489"/>
      <c r="AY18" s="1489"/>
      <c r="AZ18" s="1489"/>
      <c r="BA18" s="1489"/>
      <c r="BB18" s="1489"/>
      <c r="BC18" s="1489"/>
      <c r="BD18" s="1489"/>
      <c r="BE18" s="1489"/>
      <c r="BF18" s="1489"/>
      <c r="BG18" s="1489"/>
      <c r="BH18" s="1489"/>
      <c r="BI18" s="1489"/>
      <c r="BJ18" s="1489"/>
      <c r="BK18" s="1489"/>
      <c r="BL18" s="1489"/>
      <c r="BM18" s="1489"/>
      <c r="BN18" s="1489"/>
      <c r="BO18" s="1489"/>
      <c r="BP18" s="1489"/>
      <c r="BQ18" s="1489"/>
      <c r="BR18" s="1489"/>
      <c r="BS18" s="1489"/>
      <c r="BT18" s="1489"/>
      <c r="BU18" s="1489"/>
      <c r="BV18" s="1489"/>
      <c r="BW18" s="1466" t="s">
        <v>84</v>
      </c>
      <c r="BX18" s="1467"/>
      <c r="BY18" s="1467"/>
      <c r="BZ18" s="1467"/>
      <c r="CA18" s="1467"/>
      <c r="CB18" s="1467"/>
      <c r="CC18" s="1467"/>
      <c r="CD18" s="1468"/>
      <c r="CE18" s="1531" t="str">
        <f>MID(SUVAHAMUJ!Q13,1,1)</f>
        <v xml:space="preserve"> </v>
      </c>
      <c r="CF18" s="1301"/>
      <c r="CG18" s="1301"/>
      <c r="CH18" s="1301"/>
      <c r="CI18" s="1301"/>
      <c r="CJ18" s="1301" t="str">
        <f>MID(SUVAHAMUJ!Q13,2,1)</f>
        <v xml:space="preserve"> </v>
      </c>
      <c r="CK18" s="1301"/>
      <c r="CL18" s="1301"/>
      <c r="CM18" s="1301"/>
      <c r="CN18" s="1301"/>
      <c r="CO18" s="1301"/>
      <c r="CP18" s="1301" t="str">
        <f>MID(SUVAHAMUJ!Q13,3,1)</f>
        <v xml:space="preserve"> </v>
      </c>
      <c r="CQ18" s="1301"/>
      <c r="CR18" s="1301"/>
      <c r="CS18" s="1301"/>
      <c r="CT18" s="1301"/>
      <c r="CU18" s="1301" t="str">
        <f>MID(SUVAHAMUJ!Q13,4,1)</f>
        <v xml:space="preserve"> </v>
      </c>
      <c r="CV18" s="1301"/>
      <c r="CW18" s="1301"/>
      <c r="CX18" s="1301"/>
      <c r="CY18" s="1301"/>
      <c r="CZ18" s="1301"/>
      <c r="DA18" s="1301" t="str">
        <f>MID(SUVAHAMUJ!Q13,5,1)</f>
        <v xml:space="preserve"> </v>
      </c>
      <c r="DB18" s="1301"/>
      <c r="DC18" s="1301"/>
      <c r="DD18" s="1301"/>
      <c r="DE18" s="1301"/>
      <c r="DF18" s="1301" t="str">
        <f>MID(SUVAHAMUJ!Q13,6,1)</f>
        <v xml:space="preserve"> </v>
      </c>
      <c r="DG18" s="1301"/>
      <c r="DH18" s="1301"/>
      <c r="DI18" s="1301"/>
      <c r="DJ18" s="1301"/>
      <c r="DK18" s="1301"/>
      <c r="DL18" s="1301" t="str">
        <f>MID(SUVAHAMUJ!Q13,7,1)</f>
        <v xml:space="preserve"> </v>
      </c>
      <c r="DM18" s="1301"/>
      <c r="DN18" s="1301"/>
      <c r="DO18" s="1301"/>
      <c r="DP18" s="1301"/>
      <c r="DQ18" s="1301"/>
      <c r="DR18" s="1301" t="str">
        <f>MID(SUVAHAMUJ!Q13,8,1)</f>
        <v xml:space="preserve"> </v>
      </c>
      <c r="DS18" s="1301"/>
      <c r="DT18" s="1301"/>
      <c r="DU18" s="1301"/>
      <c r="DV18" s="1301"/>
      <c r="DW18" s="1434" t="str">
        <f>MID(SUVAHAMUJ!Q13,9,1)</f>
        <v xml:space="preserve"> </v>
      </c>
      <c r="DX18" s="1434"/>
      <c r="DY18" s="1434"/>
      <c r="DZ18" s="1434"/>
      <c r="EA18" s="1434"/>
      <c r="EB18" s="1434"/>
      <c r="EC18" s="1434" t="str">
        <f>MID(SUVAHAMUJ!Q13,10,1)</f>
        <v xml:space="preserve"> </v>
      </c>
      <c r="ED18" s="1434"/>
      <c r="EE18" s="1434"/>
      <c r="EF18" s="1434"/>
      <c r="EG18" s="1434"/>
      <c r="EH18" s="1301" t="str">
        <f>MID(SUVAHAMUJ!Q13,11,1)</f>
        <v>0</v>
      </c>
      <c r="EI18" s="1301"/>
      <c r="EJ18" s="1301"/>
      <c r="EK18" s="1301"/>
      <c r="EL18" s="1301"/>
      <c r="EM18" s="1304"/>
      <c r="EN18" s="486"/>
      <c r="EO18" s="487"/>
      <c r="EP18" s="1301" t="str">
        <f>MID(SUVAHAMUJ!R13,1,1)</f>
        <v xml:space="preserve"> </v>
      </c>
      <c r="EQ18" s="1301"/>
      <c r="ER18" s="1301"/>
      <c r="ES18" s="1301"/>
      <c r="ET18" s="1301"/>
      <c r="EU18" s="1301"/>
      <c r="EV18" s="1301" t="str">
        <f>MID(SUVAHAMUJ!R13,2,1)</f>
        <v xml:space="preserve"> </v>
      </c>
      <c r="EW18" s="1301"/>
      <c r="EX18" s="1301"/>
      <c r="EY18" s="1301"/>
      <c r="EZ18" s="1301"/>
      <c r="FA18" s="1301" t="str">
        <f>MID(SUVAHAMUJ!R13,3,1)</f>
        <v xml:space="preserve"> </v>
      </c>
      <c r="FB18" s="1301"/>
      <c r="FC18" s="1301"/>
      <c r="FD18" s="1301"/>
      <c r="FE18" s="1301"/>
      <c r="FF18" s="1301"/>
      <c r="FG18" s="1301" t="str">
        <f>MID(SUVAHAMUJ!R13,4,1)</f>
        <v xml:space="preserve"> </v>
      </c>
      <c r="FH18" s="1301"/>
      <c r="FI18" s="1301"/>
      <c r="FJ18" s="1301"/>
      <c r="FK18" s="1301"/>
      <c r="FL18" s="1302" t="str">
        <f>MID(SUVAHAMUJ!R13,5,1)</f>
        <v xml:space="preserve"> </v>
      </c>
      <c r="FM18" s="1302"/>
      <c r="FN18" s="1302"/>
      <c r="FO18" s="1302"/>
      <c r="FP18" s="1302"/>
      <c r="FQ18" s="1302"/>
      <c r="FR18" s="1302" t="str">
        <f>MID(SUVAHAMUJ!R13,6,1)</f>
        <v xml:space="preserve"> </v>
      </c>
      <c r="FS18" s="1302"/>
      <c r="FT18" s="1302"/>
      <c r="FU18" s="1302"/>
      <c r="FV18" s="1302"/>
      <c r="FW18" s="1432" t="str">
        <f>MID(SUVAHAMUJ!R13,7,1)</f>
        <v xml:space="preserve"> </v>
      </c>
      <c r="FX18" s="1432"/>
      <c r="FY18" s="1432"/>
      <c r="FZ18" s="1432"/>
      <c r="GA18" s="1432"/>
      <c r="GB18" s="1432"/>
      <c r="GC18" s="1432" t="str">
        <f>MID(SUVAHAMUJ!R13,8,1)</f>
        <v xml:space="preserve"> </v>
      </c>
      <c r="GD18" s="1432"/>
      <c r="GE18" s="1432"/>
      <c r="GF18" s="1432"/>
      <c r="GG18" s="1432"/>
      <c r="GH18" s="1432" t="str">
        <f>MID(SUVAHAMUJ!R13,9,1)</f>
        <v xml:space="preserve"> </v>
      </c>
      <c r="GI18" s="1432"/>
      <c r="GJ18" s="1432"/>
      <c r="GK18" s="1432"/>
      <c r="GL18" s="1432"/>
      <c r="GM18" s="1432"/>
      <c r="GN18" s="1432" t="str">
        <f>MID(SUVAHAMUJ!R13,10,1)</f>
        <v xml:space="preserve"> </v>
      </c>
      <c r="GO18" s="1432"/>
      <c r="GP18" s="1432"/>
      <c r="GQ18" s="1432"/>
      <c r="GR18" s="1432"/>
      <c r="GS18" s="1432" t="str">
        <f>MID(SUVAHAMUJ!R13,11,1)</f>
        <v>0</v>
      </c>
      <c r="GT18" s="1432"/>
      <c r="GU18" s="1432"/>
      <c r="GV18" s="1432"/>
      <c r="GW18" s="1433"/>
    </row>
    <row r="19" spans="1:205" ht="24.6" customHeight="1" x14ac:dyDescent="0.2">
      <c r="B19" s="1528" t="s">
        <v>1912</v>
      </c>
      <c r="C19" s="1529"/>
      <c r="D19" s="1529"/>
      <c r="E19" s="1529"/>
      <c r="F19" s="1529"/>
      <c r="G19" s="1529"/>
      <c r="H19" s="1529"/>
      <c r="I19" s="1529"/>
      <c r="J19" s="1529"/>
      <c r="K19" s="1530"/>
      <c r="L19" s="1486" t="s">
        <v>3384</v>
      </c>
      <c r="M19" s="1487"/>
      <c r="N19" s="1487"/>
      <c r="O19" s="1487"/>
      <c r="P19" s="1487"/>
      <c r="Q19" s="1487"/>
      <c r="R19" s="1487"/>
      <c r="S19" s="1487"/>
      <c r="T19" s="1487"/>
      <c r="U19" s="1487"/>
      <c r="V19" s="1487"/>
      <c r="W19" s="1487"/>
      <c r="X19" s="1487"/>
      <c r="Y19" s="1487"/>
      <c r="Z19" s="1487"/>
      <c r="AA19" s="1487"/>
      <c r="AB19" s="1487"/>
      <c r="AC19" s="1487"/>
      <c r="AD19" s="1487"/>
      <c r="AE19" s="1487"/>
      <c r="AF19" s="1487"/>
      <c r="AG19" s="1487"/>
      <c r="AH19" s="1487"/>
      <c r="AI19" s="1487"/>
      <c r="AJ19" s="1487"/>
      <c r="AK19" s="1487"/>
      <c r="AL19" s="1487"/>
      <c r="AM19" s="1487"/>
      <c r="AN19" s="1487"/>
      <c r="AO19" s="1487"/>
      <c r="AP19" s="1487"/>
      <c r="AQ19" s="1487"/>
      <c r="AR19" s="1487"/>
      <c r="AS19" s="1487"/>
      <c r="AT19" s="1487"/>
      <c r="AU19" s="1487"/>
      <c r="AV19" s="1487"/>
      <c r="AW19" s="1487"/>
      <c r="AX19" s="1487"/>
      <c r="AY19" s="1487"/>
      <c r="AZ19" s="1487"/>
      <c r="BA19" s="1487"/>
      <c r="BB19" s="1487"/>
      <c r="BC19" s="1487"/>
      <c r="BD19" s="1487"/>
      <c r="BE19" s="1487"/>
      <c r="BF19" s="1487"/>
      <c r="BG19" s="1487"/>
      <c r="BH19" s="1487"/>
      <c r="BI19" s="1487"/>
      <c r="BJ19" s="1487"/>
      <c r="BK19" s="1487"/>
      <c r="BL19" s="1487"/>
      <c r="BM19" s="1487"/>
      <c r="BN19" s="1487"/>
      <c r="BO19" s="1487"/>
      <c r="BP19" s="1487"/>
      <c r="BQ19" s="1487"/>
      <c r="BR19" s="1487"/>
      <c r="BS19" s="1487"/>
      <c r="BT19" s="1487"/>
      <c r="BU19" s="1487"/>
      <c r="BV19" s="1487"/>
      <c r="BW19" s="1455" t="s">
        <v>94</v>
      </c>
      <c r="BX19" s="1456"/>
      <c r="BY19" s="1456"/>
      <c r="BZ19" s="1456"/>
      <c r="CA19" s="1456"/>
      <c r="CB19" s="1456"/>
      <c r="CC19" s="1456"/>
      <c r="CD19" s="1457"/>
      <c r="CE19" s="1531" t="str">
        <f>MID(SUVAHAMUJ!Q14,1,1)</f>
        <v xml:space="preserve"> </v>
      </c>
      <c r="CF19" s="1301"/>
      <c r="CG19" s="1301"/>
      <c r="CH19" s="1301"/>
      <c r="CI19" s="1301"/>
      <c r="CJ19" s="1301" t="str">
        <f>MID(SUVAHAMUJ!Q14,2,1)</f>
        <v xml:space="preserve"> </v>
      </c>
      <c r="CK19" s="1301"/>
      <c r="CL19" s="1301"/>
      <c r="CM19" s="1301"/>
      <c r="CN19" s="1301"/>
      <c r="CO19" s="1301"/>
      <c r="CP19" s="1301" t="str">
        <f>MID(SUVAHAMUJ!Q14,3,1)</f>
        <v xml:space="preserve"> </v>
      </c>
      <c r="CQ19" s="1301"/>
      <c r="CR19" s="1301"/>
      <c r="CS19" s="1301"/>
      <c r="CT19" s="1301"/>
      <c r="CU19" s="1301" t="str">
        <f>MID(SUVAHAMUJ!Q14,4,1)</f>
        <v xml:space="preserve"> </v>
      </c>
      <c r="CV19" s="1301"/>
      <c r="CW19" s="1301"/>
      <c r="CX19" s="1301"/>
      <c r="CY19" s="1301"/>
      <c r="CZ19" s="1301"/>
      <c r="DA19" s="1301" t="str">
        <f>MID(SUVAHAMUJ!Q14,5,1)</f>
        <v>9</v>
      </c>
      <c r="DB19" s="1301"/>
      <c r="DC19" s="1301"/>
      <c r="DD19" s="1301"/>
      <c r="DE19" s="1301"/>
      <c r="DF19" s="1301" t="str">
        <f>MID(SUVAHAMUJ!Q14,6,1)</f>
        <v>2</v>
      </c>
      <c r="DG19" s="1301"/>
      <c r="DH19" s="1301"/>
      <c r="DI19" s="1301"/>
      <c r="DJ19" s="1301"/>
      <c r="DK19" s="1301"/>
      <c r="DL19" s="1301" t="str">
        <f>MID(SUVAHAMUJ!Q14,7,1)</f>
        <v>8</v>
      </c>
      <c r="DM19" s="1301"/>
      <c r="DN19" s="1301"/>
      <c r="DO19" s="1301"/>
      <c r="DP19" s="1301"/>
      <c r="DQ19" s="1301"/>
      <c r="DR19" s="1301" t="str">
        <f>MID(SUVAHAMUJ!Q14,8,1)</f>
        <v>6</v>
      </c>
      <c r="DS19" s="1301"/>
      <c r="DT19" s="1301"/>
      <c r="DU19" s="1301"/>
      <c r="DV19" s="1301"/>
      <c r="DW19" s="1434" t="str">
        <f>MID(SUVAHAMUJ!Q14,9,1)</f>
        <v>4</v>
      </c>
      <c r="DX19" s="1434"/>
      <c r="DY19" s="1434"/>
      <c r="DZ19" s="1434"/>
      <c r="EA19" s="1434"/>
      <c r="EB19" s="1434"/>
      <c r="EC19" s="1434" t="str">
        <f>MID(SUVAHAMUJ!Q14,10,1)</f>
        <v>2</v>
      </c>
      <c r="ED19" s="1434"/>
      <c r="EE19" s="1434"/>
      <c r="EF19" s="1434"/>
      <c r="EG19" s="1434"/>
      <c r="EH19" s="1301" t="str">
        <f>MID(SUVAHAMUJ!Q14,11,1)</f>
        <v>3</v>
      </c>
      <c r="EI19" s="1301"/>
      <c r="EJ19" s="1301"/>
      <c r="EK19" s="1301"/>
      <c r="EL19" s="1301"/>
      <c r="EM19" s="1304"/>
      <c r="EN19" s="486"/>
      <c r="EO19" s="487"/>
      <c r="EP19" s="1301" t="str">
        <f>MID(SUVAHAMUJ!R14,1,1)</f>
        <v xml:space="preserve"> </v>
      </c>
      <c r="EQ19" s="1301"/>
      <c r="ER19" s="1301"/>
      <c r="ES19" s="1301"/>
      <c r="ET19" s="1301"/>
      <c r="EU19" s="1301"/>
      <c r="EV19" s="1301" t="str">
        <f>MID(SUVAHAMUJ!R14,2,1)</f>
        <v xml:space="preserve"> </v>
      </c>
      <c r="EW19" s="1301"/>
      <c r="EX19" s="1301"/>
      <c r="EY19" s="1301"/>
      <c r="EZ19" s="1301"/>
      <c r="FA19" s="1301" t="str">
        <f>MID(SUVAHAMUJ!R14,3,1)</f>
        <v xml:space="preserve"> </v>
      </c>
      <c r="FB19" s="1301"/>
      <c r="FC19" s="1301"/>
      <c r="FD19" s="1301"/>
      <c r="FE19" s="1301"/>
      <c r="FF19" s="1301"/>
      <c r="FG19" s="1301" t="str">
        <f>MID(SUVAHAMUJ!R14,4,1)</f>
        <v>1</v>
      </c>
      <c r="FH19" s="1301"/>
      <c r="FI19" s="1301"/>
      <c r="FJ19" s="1301"/>
      <c r="FK19" s="1301"/>
      <c r="FL19" s="1302" t="str">
        <f>MID(SUVAHAMUJ!R14,5,1)</f>
        <v>1</v>
      </c>
      <c r="FM19" s="1302"/>
      <c r="FN19" s="1302"/>
      <c r="FO19" s="1302"/>
      <c r="FP19" s="1302"/>
      <c r="FQ19" s="1302"/>
      <c r="FR19" s="1302" t="str">
        <f>MID(SUVAHAMUJ!R14,6,1)</f>
        <v>0</v>
      </c>
      <c r="FS19" s="1302"/>
      <c r="FT19" s="1302"/>
      <c r="FU19" s="1302"/>
      <c r="FV19" s="1302"/>
      <c r="FW19" s="1432" t="str">
        <f>MID(SUVAHAMUJ!R14,7,1)</f>
        <v>4</v>
      </c>
      <c r="FX19" s="1432"/>
      <c r="FY19" s="1432"/>
      <c r="FZ19" s="1432"/>
      <c r="GA19" s="1432"/>
      <c r="GB19" s="1432"/>
      <c r="GC19" s="1432" t="str">
        <f>MID(SUVAHAMUJ!R14,8,1)</f>
        <v>7</v>
      </c>
      <c r="GD19" s="1432"/>
      <c r="GE19" s="1432"/>
      <c r="GF19" s="1432"/>
      <c r="GG19" s="1432"/>
      <c r="GH19" s="1432" t="str">
        <f>MID(SUVAHAMUJ!R14,9,1)</f>
        <v>9</v>
      </c>
      <c r="GI19" s="1432"/>
      <c r="GJ19" s="1432"/>
      <c r="GK19" s="1432"/>
      <c r="GL19" s="1432"/>
      <c r="GM19" s="1432"/>
      <c r="GN19" s="1432" t="str">
        <f>MID(SUVAHAMUJ!R14,10,1)</f>
        <v>0</v>
      </c>
      <c r="GO19" s="1432"/>
      <c r="GP19" s="1432"/>
      <c r="GQ19" s="1432"/>
      <c r="GR19" s="1432"/>
      <c r="GS19" s="1432" t="str">
        <f>MID(SUVAHAMUJ!R14,11,1)</f>
        <v>1</v>
      </c>
      <c r="GT19" s="1432"/>
      <c r="GU19" s="1432"/>
      <c r="GV19" s="1432"/>
      <c r="GW19" s="1433"/>
    </row>
    <row r="20" spans="1:205" ht="32.1" customHeight="1" x14ac:dyDescent="0.2">
      <c r="B20" s="1528" t="s">
        <v>2463</v>
      </c>
      <c r="C20" s="1529"/>
      <c r="D20" s="1529"/>
      <c r="E20" s="1529"/>
      <c r="F20" s="1529"/>
      <c r="G20" s="1529"/>
      <c r="H20" s="1529"/>
      <c r="I20" s="1529"/>
      <c r="J20" s="1529"/>
      <c r="K20" s="1530"/>
      <c r="L20" s="1486" t="s">
        <v>3385</v>
      </c>
      <c r="M20" s="1487"/>
      <c r="N20" s="1487"/>
      <c r="O20" s="1487"/>
      <c r="P20" s="1487"/>
      <c r="Q20" s="1487"/>
      <c r="R20" s="1487"/>
      <c r="S20" s="1487"/>
      <c r="T20" s="1487"/>
      <c r="U20" s="1487"/>
      <c r="V20" s="1487"/>
      <c r="W20" s="1487"/>
      <c r="X20" s="1487"/>
      <c r="Y20" s="1487"/>
      <c r="Z20" s="1487"/>
      <c r="AA20" s="1487"/>
      <c r="AB20" s="1487"/>
      <c r="AC20" s="1487"/>
      <c r="AD20" s="1487"/>
      <c r="AE20" s="1487"/>
      <c r="AF20" s="1487"/>
      <c r="AG20" s="1487"/>
      <c r="AH20" s="1487"/>
      <c r="AI20" s="1487"/>
      <c r="AJ20" s="1487"/>
      <c r="AK20" s="1487"/>
      <c r="AL20" s="1487"/>
      <c r="AM20" s="1487"/>
      <c r="AN20" s="1487"/>
      <c r="AO20" s="1487"/>
      <c r="AP20" s="1487"/>
      <c r="AQ20" s="1487"/>
      <c r="AR20" s="1487"/>
      <c r="AS20" s="1487"/>
      <c r="AT20" s="1487"/>
      <c r="AU20" s="1487"/>
      <c r="AV20" s="1487"/>
      <c r="AW20" s="1487"/>
      <c r="AX20" s="1487"/>
      <c r="AY20" s="1487"/>
      <c r="AZ20" s="1487"/>
      <c r="BA20" s="1487"/>
      <c r="BB20" s="1487"/>
      <c r="BC20" s="1487"/>
      <c r="BD20" s="1487"/>
      <c r="BE20" s="1487"/>
      <c r="BF20" s="1487"/>
      <c r="BG20" s="1487"/>
      <c r="BH20" s="1487"/>
      <c r="BI20" s="1487"/>
      <c r="BJ20" s="1487"/>
      <c r="BK20" s="1487"/>
      <c r="BL20" s="1487"/>
      <c r="BM20" s="1487"/>
      <c r="BN20" s="1487"/>
      <c r="BO20" s="1487"/>
      <c r="BP20" s="1487"/>
      <c r="BQ20" s="1487"/>
      <c r="BR20" s="1487"/>
      <c r="BS20" s="1487"/>
      <c r="BT20" s="1487"/>
      <c r="BU20" s="1487"/>
      <c r="BV20" s="1487"/>
      <c r="BW20" s="1455" t="s">
        <v>780</v>
      </c>
      <c r="BX20" s="1456"/>
      <c r="BY20" s="1456"/>
      <c r="BZ20" s="1456"/>
      <c r="CA20" s="1456"/>
      <c r="CB20" s="1456"/>
      <c r="CC20" s="1456"/>
      <c r="CD20" s="1457"/>
      <c r="CE20" s="1531" t="str">
        <f>MID(SUVAHAMUJ!Q15,1,1)</f>
        <v xml:space="preserve"> </v>
      </c>
      <c r="CF20" s="1301"/>
      <c r="CG20" s="1301"/>
      <c r="CH20" s="1301"/>
      <c r="CI20" s="1301"/>
      <c r="CJ20" s="1301" t="str">
        <f>MID(SUVAHAMUJ!Q15,2,1)</f>
        <v xml:space="preserve"> </v>
      </c>
      <c r="CK20" s="1301"/>
      <c r="CL20" s="1301"/>
      <c r="CM20" s="1301"/>
      <c r="CN20" s="1301"/>
      <c r="CO20" s="1301"/>
      <c r="CP20" s="1301" t="str">
        <f>MID(SUVAHAMUJ!Q15,3,1)</f>
        <v xml:space="preserve"> </v>
      </c>
      <c r="CQ20" s="1301"/>
      <c r="CR20" s="1301"/>
      <c r="CS20" s="1301"/>
      <c r="CT20" s="1301"/>
      <c r="CU20" s="1301" t="str">
        <f>MID(SUVAHAMUJ!Q15,4,1)</f>
        <v xml:space="preserve"> </v>
      </c>
      <c r="CV20" s="1301"/>
      <c r="CW20" s="1301"/>
      <c r="CX20" s="1301"/>
      <c r="CY20" s="1301"/>
      <c r="CZ20" s="1301"/>
      <c r="DA20" s="1301" t="str">
        <f>MID(SUVAHAMUJ!Q15,5,1)</f>
        <v>2</v>
      </c>
      <c r="DB20" s="1301"/>
      <c r="DC20" s="1301"/>
      <c r="DD20" s="1301"/>
      <c r="DE20" s="1301"/>
      <c r="DF20" s="1301" t="str">
        <f>MID(SUVAHAMUJ!Q15,6,1)</f>
        <v>1</v>
      </c>
      <c r="DG20" s="1301"/>
      <c r="DH20" s="1301"/>
      <c r="DI20" s="1301"/>
      <c r="DJ20" s="1301"/>
      <c r="DK20" s="1301"/>
      <c r="DL20" s="1301" t="str">
        <f>MID(SUVAHAMUJ!Q15,7,1)</f>
        <v>5</v>
      </c>
      <c r="DM20" s="1301"/>
      <c r="DN20" s="1301"/>
      <c r="DO20" s="1301"/>
      <c r="DP20" s="1301"/>
      <c r="DQ20" s="1301"/>
      <c r="DR20" s="1301" t="str">
        <f>MID(SUVAHAMUJ!Q15,8,1)</f>
        <v>8</v>
      </c>
      <c r="DS20" s="1301"/>
      <c r="DT20" s="1301"/>
      <c r="DU20" s="1301"/>
      <c r="DV20" s="1301"/>
      <c r="DW20" s="1434" t="str">
        <f>MID(SUVAHAMUJ!Q15,9,1)</f>
        <v>3</v>
      </c>
      <c r="DX20" s="1434"/>
      <c r="DY20" s="1434"/>
      <c r="DZ20" s="1434"/>
      <c r="EA20" s="1434"/>
      <c r="EB20" s="1434"/>
      <c r="EC20" s="1434" t="str">
        <f>MID(SUVAHAMUJ!Q15,10,1)</f>
        <v>7</v>
      </c>
      <c r="ED20" s="1434"/>
      <c r="EE20" s="1434"/>
      <c r="EF20" s="1434"/>
      <c r="EG20" s="1434"/>
      <c r="EH20" s="1301" t="str">
        <f>MID(SUVAHAMUJ!Q15,11,1)</f>
        <v>5</v>
      </c>
      <c r="EI20" s="1301"/>
      <c r="EJ20" s="1301"/>
      <c r="EK20" s="1301"/>
      <c r="EL20" s="1301"/>
      <c r="EM20" s="1304"/>
      <c r="EN20" s="486"/>
      <c r="EO20" s="487"/>
      <c r="EP20" s="1301" t="str">
        <f>MID(SUVAHAMUJ!R15,1,1)</f>
        <v xml:space="preserve"> </v>
      </c>
      <c r="EQ20" s="1301"/>
      <c r="ER20" s="1301"/>
      <c r="ES20" s="1301"/>
      <c r="ET20" s="1301"/>
      <c r="EU20" s="1301"/>
      <c r="EV20" s="1301" t="str">
        <f>MID(SUVAHAMUJ!R15,2,1)</f>
        <v xml:space="preserve"> </v>
      </c>
      <c r="EW20" s="1301"/>
      <c r="EX20" s="1301"/>
      <c r="EY20" s="1301"/>
      <c r="EZ20" s="1301"/>
      <c r="FA20" s="1301" t="str">
        <f>MID(SUVAHAMUJ!R15,3,1)</f>
        <v xml:space="preserve"> </v>
      </c>
      <c r="FB20" s="1301"/>
      <c r="FC20" s="1301"/>
      <c r="FD20" s="1301"/>
      <c r="FE20" s="1301"/>
      <c r="FF20" s="1301"/>
      <c r="FG20" s="1301" t="str">
        <f>MID(SUVAHAMUJ!R15,4,1)</f>
        <v xml:space="preserve"> </v>
      </c>
      <c r="FH20" s="1301"/>
      <c r="FI20" s="1301"/>
      <c r="FJ20" s="1301"/>
      <c r="FK20" s="1301"/>
      <c r="FL20" s="1302" t="str">
        <f>MID(SUVAHAMUJ!R15,5,1)</f>
        <v>2</v>
      </c>
      <c r="FM20" s="1302"/>
      <c r="FN20" s="1302"/>
      <c r="FO20" s="1302"/>
      <c r="FP20" s="1302"/>
      <c r="FQ20" s="1302"/>
      <c r="FR20" s="1302" t="str">
        <f>MID(SUVAHAMUJ!R15,6,1)</f>
        <v>3</v>
      </c>
      <c r="FS20" s="1302"/>
      <c r="FT20" s="1302"/>
      <c r="FU20" s="1302"/>
      <c r="FV20" s="1302"/>
      <c r="FW20" s="1432" t="str">
        <f>MID(SUVAHAMUJ!R15,7,1)</f>
        <v>4</v>
      </c>
      <c r="FX20" s="1432"/>
      <c r="FY20" s="1432"/>
      <c r="FZ20" s="1432"/>
      <c r="GA20" s="1432"/>
      <c r="GB20" s="1432"/>
      <c r="GC20" s="1432" t="str">
        <f>MID(SUVAHAMUJ!R15,8,1)</f>
        <v>0</v>
      </c>
      <c r="GD20" s="1432"/>
      <c r="GE20" s="1432"/>
      <c r="GF20" s="1432"/>
      <c r="GG20" s="1432"/>
      <c r="GH20" s="1432" t="str">
        <f>MID(SUVAHAMUJ!R15,9,1)</f>
        <v>7</v>
      </c>
      <c r="GI20" s="1432"/>
      <c r="GJ20" s="1432"/>
      <c r="GK20" s="1432"/>
      <c r="GL20" s="1432"/>
      <c r="GM20" s="1432"/>
      <c r="GN20" s="1432" t="str">
        <f>MID(SUVAHAMUJ!R15,10,1)</f>
        <v>8</v>
      </c>
      <c r="GO20" s="1432"/>
      <c r="GP20" s="1432"/>
      <c r="GQ20" s="1432"/>
      <c r="GR20" s="1432"/>
      <c r="GS20" s="1432" t="str">
        <f>MID(SUVAHAMUJ!R15,11,1)</f>
        <v>1</v>
      </c>
      <c r="GT20" s="1432"/>
      <c r="GU20" s="1432"/>
      <c r="GV20" s="1432"/>
      <c r="GW20" s="1433"/>
    </row>
    <row r="21" spans="1:205" ht="39.950000000000003" customHeight="1" x14ac:dyDescent="0.2">
      <c r="B21" s="1528" t="s">
        <v>2485</v>
      </c>
      <c r="C21" s="1529"/>
      <c r="D21" s="1529"/>
      <c r="E21" s="1529"/>
      <c r="F21" s="1529"/>
      <c r="G21" s="1529"/>
      <c r="H21" s="1529"/>
      <c r="I21" s="1529"/>
      <c r="J21" s="1529"/>
      <c r="K21" s="1530"/>
      <c r="L21" s="1486" t="s">
        <v>3386</v>
      </c>
      <c r="M21" s="1487"/>
      <c r="N21" s="1487"/>
      <c r="O21" s="1487"/>
      <c r="P21" s="1487"/>
      <c r="Q21" s="1487"/>
      <c r="R21" s="1487"/>
      <c r="S21" s="1487"/>
      <c r="T21" s="1487"/>
      <c r="U21" s="1487"/>
      <c r="V21" s="1487"/>
      <c r="W21" s="1487"/>
      <c r="X21" s="1487"/>
      <c r="Y21" s="1487"/>
      <c r="Z21" s="1487"/>
      <c r="AA21" s="1487"/>
      <c r="AB21" s="1487"/>
      <c r="AC21" s="1487"/>
      <c r="AD21" s="1487"/>
      <c r="AE21" s="1487"/>
      <c r="AF21" s="1487"/>
      <c r="AG21" s="1487"/>
      <c r="AH21" s="1487"/>
      <c r="AI21" s="1487"/>
      <c r="AJ21" s="1487"/>
      <c r="AK21" s="1487"/>
      <c r="AL21" s="1487"/>
      <c r="AM21" s="1487"/>
      <c r="AN21" s="1487"/>
      <c r="AO21" s="1487"/>
      <c r="AP21" s="1487"/>
      <c r="AQ21" s="1487"/>
      <c r="AR21" s="1487"/>
      <c r="AS21" s="1487"/>
      <c r="AT21" s="1487"/>
      <c r="AU21" s="1487"/>
      <c r="AV21" s="1487"/>
      <c r="AW21" s="1487"/>
      <c r="AX21" s="1487"/>
      <c r="AY21" s="1487"/>
      <c r="AZ21" s="1487"/>
      <c r="BA21" s="1487"/>
      <c r="BB21" s="1487"/>
      <c r="BC21" s="1487"/>
      <c r="BD21" s="1487"/>
      <c r="BE21" s="1487"/>
      <c r="BF21" s="1487"/>
      <c r="BG21" s="1487"/>
      <c r="BH21" s="1487"/>
      <c r="BI21" s="1487"/>
      <c r="BJ21" s="1487"/>
      <c r="BK21" s="1487"/>
      <c r="BL21" s="1487"/>
      <c r="BM21" s="1487"/>
      <c r="BN21" s="1487"/>
      <c r="BO21" s="1487"/>
      <c r="BP21" s="1487"/>
      <c r="BQ21" s="1487"/>
      <c r="BR21" s="1487"/>
      <c r="BS21" s="1487"/>
      <c r="BT21" s="1487"/>
      <c r="BU21" s="1487"/>
      <c r="BV21" s="1487"/>
      <c r="BW21" s="1455" t="s">
        <v>907</v>
      </c>
      <c r="BX21" s="1456"/>
      <c r="BY21" s="1456"/>
      <c r="BZ21" s="1456"/>
      <c r="CA21" s="1456"/>
      <c r="CB21" s="1456"/>
      <c r="CC21" s="1456"/>
      <c r="CD21" s="1457"/>
      <c r="CE21" s="1531" t="str">
        <f>MID(SUVAHAMUJ!Q16,1,1)</f>
        <v xml:space="preserve"> </v>
      </c>
      <c r="CF21" s="1301"/>
      <c r="CG21" s="1301"/>
      <c r="CH21" s="1301"/>
      <c r="CI21" s="1301"/>
      <c r="CJ21" s="1301" t="str">
        <f>MID(SUVAHAMUJ!Q16,2,1)</f>
        <v xml:space="preserve"> </v>
      </c>
      <c r="CK21" s="1301"/>
      <c r="CL21" s="1301"/>
      <c r="CM21" s="1301"/>
      <c r="CN21" s="1301"/>
      <c r="CO21" s="1301"/>
      <c r="CP21" s="1301" t="str">
        <f>MID(SUVAHAMUJ!Q16,3,1)</f>
        <v xml:space="preserve"> </v>
      </c>
      <c r="CQ21" s="1301"/>
      <c r="CR21" s="1301"/>
      <c r="CS21" s="1301"/>
      <c r="CT21" s="1301"/>
      <c r="CU21" s="1301" t="str">
        <f>MID(SUVAHAMUJ!Q16,4,1)</f>
        <v xml:space="preserve"> </v>
      </c>
      <c r="CV21" s="1301"/>
      <c r="CW21" s="1301"/>
      <c r="CX21" s="1301"/>
      <c r="CY21" s="1301"/>
      <c r="CZ21" s="1301"/>
      <c r="DA21" s="1301" t="str">
        <f>MID(SUVAHAMUJ!Q16,5,1)</f>
        <v xml:space="preserve"> </v>
      </c>
      <c r="DB21" s="1301"/>
      <c r="DC21" s="1301"/>
      <c r="DD21" s="1301"/>
      <c r="DE21" s="1301"/>
      <c r="DF21" s="1301" t="str">
        <f>MID(SUVAHAMUJ!Q16,6,1)</f>
        <v xml:space="preserve"> </v>
      </c>
      <c r="DG21" s="1301"/>
      <c r="DH21" s="1301"/>
      <c r="DI21" s="1301"/>
      <c r="DJ21" s="1301"/>
      <c r="DK21" s="1301"/>
      <c r="DL21" s="1301" t="str">
        <f>MID(SUVAHAMUJ!Q16,7,1)</f>
        <v xml:space="preserve"> </v>
      </c>
      <c r="DM21" s="1301"/>
      <c r="DN21" s="1301"/>
      <c r="DO21" s="1301"/>
      <c r="DP21" s="1301"/>
      <c r="DQ21" s="1301"/>
      <c r="DR21" s="1301" t="str">
        <f>MID(SUVAHAMUJ!Q16,8,1)</f>
        <v xml:space="preserve"> </v>
      </c>
      <c r="DS21" s="1301"/>
      <c r="DT21" s="1301"/>
      <c r="DU21" s="1301"/>
      <c r="DV21" s="1301"/>
      <c r="DW21" s="1434" t="str">
        <f>MID(SUVAHAMUJ!Q16,9,1)</f>
        <v xml:space="preserve"> </v>
      </c>
      <c r="DX21" s="1434"/>
      <c r="DY21" s="1434"/>
      <c r="DZ21" s="1434"/>
      <c r="EA21" s="1434"/>
      <c r="EB21" s="1434"/>
      <c r="EC21" s="1434" t="str">
        <f>MID(SUVAHAMUJ!Q16,10,1)</f>
        <v xml:space="preserve"> </v>
      </c>
      <c r="ED21" s="1434"/>
      <c r="EE21" s="1434"/>
      <c r="EF21" s="1434"/>
      <c r="EG21" s="1434"/>
      <c r="EH21" s="1301" t="str">
        <f>MID(SUVAHAMUJ!Q16,11,1)</f>
        <v>0</v>
      </c>
      <c r="EI21" s="1301"/>
      <c r="EJ21" s="1301"/>
      <c r="EK21" s="1301"/>
      <c r="EL21" s="1301"/>
      <c r="EM21" s="1304"/>
      <c r="EN21" s="486"/>
      <c r="EO21" s="487"/>
      <c r="EP21" s="1301" t="str">
        <f>MID(SUVAHAMUJ!R16,1,1)</f>
        <v xml:space="preserve"> </v>
      </c>
      <c r="EQ21" s="1301"/>
      <c r="ER21" s="1301"/>
      <c r="ES21" s="1301"/>
      <c r="ET21" s="1301"/>
      <c r="EU21" s="1301"/>
      <c r="EV21" s="1301" t="str">
        <f>MID(SUVAHAMUJ!R16,2,1)</f>
        <v xml:space="preserve"> </v>
      </c>
      <c r="EW21" s="1301"/>
      <c r="EX21" s="1301"/>
      <c r="EY21" s="1301"/>
      <c r="EZ21" s="1301"/>
      <c r="FA21" s="1301" t="str">
        <f>MID(SUVAHAMUJ!R16,3,1)</f>
        <v xml:space="preserve"> </v>
      </c>
      <c r="FB21" s="1301"/>
      <c r="FC21" s="1301"/>
      <c r="FD21" s="1301"/>
      <c r="FE21" s="1301"/>
      <c r="FF21" s="1301"/>
      <c r="FG21" s="1301" t="str">
        <f>MID(SUVAHAMUJ!R16,4,1)</f>
        <v xml:space="preserve"> </v>
      </c>
      <c r="FH21" s="1301"/>
      <c r="FI21" s="1301"/>
      <c r="FJ21" s="1301"/>
      <c r="FK21" s="1301"/>
      <c r="FL21" s="1302" t="str">
        <f>MID(SUVAHAMUJ!R16,5,1)</f>
        <v xml:space="preserve"> </v>
      </c>
      <c r="FM21" s="1302"/>
      <c r="FN21" s="1302"/>
      <c r="FO21" s="1302"/>
      <c r="FP21" s="1302"/>
      <c r="FQ21" s="1302"/>
      <c r="FR21" s="1302" t="str">
        <f>MID(SUVAHAMUJ!R16,6,1)</f>
        <v xml:space="preserve"> </v>
      </c>
      <c r="FS21" s="1302"/>
      <c r="FT21" s="1302"/>
      <c r="FU21" s="1302"/>
      <c r="FV21" s="1302"/>
      <c r="FW21" s="1432" t="str">
        <f>MID(SUVAHAMUJ!R16,7,1)</f>
        <v xml:space="preserve"> </v>
      </c>
      <c r="FX21" s="1432"/>
      <c r="FY21" s="1432"/>
      <c r="FZ21" s="1432"/>
      <c r="GA21" s="1432"/>
      <c r="GB21" s="1432"/>
      <c r="GC21" s="1432" t="str">
        <f>MID(SUVAHAMUJ!R16,8,1)</f>
        <v xml:space="preserve"> </v>
      </c>
      <c r="GD21" s="1432"/>
      <c r="GE21" s="1432"/>
      <c r="GF21" s="1432"/>
      <c r="GG21" s="1432"/>
      <c r="GH21" s="1432" t="str">
        <f>MID(SUVAHAMUJ!R16,9,1)</f>
        <v xml:space="preserve"> </v>
      </c>
      <c r="GI21" s="1432"/>
      <c r="GJ21" s="1432"/>
      <c r="GK21" s="1432"/>
      <c r="GL21" s="1432"/>
      <c r="GM21" s="1432"/>
      <c r="GN21" s="1432" t="str">
        <f>MID(SUVAHAMUJ!R16,10,1)</f>
        <v xml:space="preserve"> </v>
      </c>
      <c r="GO21" s="1432"/>
      <c r="GP21" s="1432"/>
      <c r="GQ21" s="1432"/>
      <c r="GR21" s="1432"/>
      <c r="GS21" s="1432" t="str">
        <f>MID(SUVAHAMUJ!R16,11,1)</f>
        <v>0</v>
      </c>
      <c r="GT21" s="1432"/>
      <c r="GU21" s="1432"/>
      <c r="GV21" s="1432"/>
      <c r="GW21" s="1433"/>
    </row>
    <row r="22" spans="1:205" ht="24.6" customHeight="1" x14ac:dyDescent="0.2">
      <c r="B22" s="1528" t="s">
        <v>2524</v>
      </c>
      <c r="C22" s="1529"/>
      <c r="D22" s="1529"/>
      <c r="E22" s="1529"/>
      <c r="F22" s="1529"/>
      <c r="G22" s="1529"/>
      <c r="H22" s="1529"/>
      <c r="I22" s="1529"/>
      <c r="J22" s="1529"/>
      <c r="K22" s="1530"/>
      <c r="L22" s="1486" t="s">
        <v>3387</v>
      </c>
      <c r="M22" s="1487"/>
      <c r="N22" s="1487"/>
      <c r="O22" s="1487"/>
      <c r="P22" s="1487"/>
      <c r="Q22" s="1487"/>
      <c r="R22" s="1487"/>
      <c r="S22" s="1487"/>
      <c r="T22" s="1487"/>
      <c r="U22" s="1487"/>
      <c r="V22" s="1487"/>
      <c r="W22" s="1487"/>
      <c r="X22" s="1487"/>
      <c r="Y22" s="1487"/>
      <c r="Z22" s="1487"/>
      <c r="AA22" s="1487"/>
      <c r="AB22" s="1487"/>
      <c r="AC22" s="1487"/>
      <c r="AD22" s="1487"/>
      <c r="AE22" s="1487"/>
      <c r="AF22" s="1487"/>
      <c r="AG22" s="1487"/>
      <c r="AH22" s="1487"/>
      <c r="AI22" s="1487"/>
      <c r="AJ22" s="1487"/>
      <c r="AK22" s="1487"/>
      <c r="AL22" s="1487"/>
      <c r="AM22" s="1487"/>
      <c r="AN22" s="1487"/>
      <c r="AO22" s="1487"/>
      <c r="AP22" s="1487"/>
      <c r="AQ22" s="1487"/>
      <c r="AR22" s="1487"/>
      <c r="AS22" s="1487"/>
      <c r="AT22" s="1487"/>
      <c r="AU22" s="1487"/>
      <c r="AV22" s="1487"/>
      <c r="AW22" s="1487"/>
      <c r="AX22" s="1487"/>
      <c r="AY22" s="1487"/>
      <c r="AZ22" s="1487"/>
      <c r="BA22" s="1487"/>
      <c r="BB22" s="1487"/>
      <c r="BC22" s="1487"/>
      <c r="BD22" s="1487"/>
      <c r="BE22" s="1487"/>
      <c r="BF22" s="1487"/>
      <c r="BG22" s="1487"/>
      <c r="BH22" s="1487"/>
      <c r="BI22" s="1487"/>
      <c r="BJ22" s="1487"/>
      <c r="BK22" s="1487"/>
      <c r="BL22" s="1487"/>
      <c r="BM22" s="1487"/>
      <c r="BN22" s="1487"/>
      <c r="BO22" s="1487"/>
      <c r="BP22" s="1487"/>
      <c r="BQ22" s="1487"/>
      <c r="BR22" s="1487"/>
      <c r="BS22" s="1487"/>
      <c r="BT22" s="1487"/>
      <c r="BU22" s="1487"/>
      <c r="BV22" s="1487"/>
      <c r="BW22" s="1455" t="s">
        <v>781</v>
      </c>
      <c r="BX22" s="1456"/>
      <c r="BY22" s="1456"/>
      <c r="BZ22" s="1456"/>
      <c r="CA22" s="1456"/>
      <c r="CB22" s="1456"/>
      <c r="CC22" s="1456"/>
      <c r="CD22" s="1457"/>
      <c r="CE22" s="1301" t="str">
        <f>MID(SUVAHAMUJ!Q17,1,1)</f>
        <v xml:space="preserve"> </v>
      </c>
      <c r="CF22" s="1301"/>
      <c r="CG22" s="1301"/>
      <c r="CH22" s="1301"/>
      <c r="CI22" s="1301"/>
      <c r="CJ22" s="1301" t="str">
        <f>MID(SUVAHAMUJ!Q17,2,1)</f>
        <v xml:space="preserve"> </v>
      </c>
      <c r="CK22" s="1301"/>
      <c r="CL22" s="1301"/>
      <c r="CM22" s="1301"/>
      <c r="CN22" s="1301"/>
      <c r="CO22" s="1301"/>
      <c r="CP22" s="1301" t="str">
        <f>MID(SUVAHAMUJ!Q17,3,1)</f>
        <v xml:space="preserve"> </v>
      </c>
      <c r="CQ22" s="1301"/>
      <c r="CR22" s="1301"/>
      <c r="CS22" s="1301"/>
      <c r="CT22" s="1301"/>
      <c r="CU22" s="1301" t="str">
        <f>MID(SUVAHAMUJ!Q17,4,1)</f>
        <v xml:space="preserve"> </v>
      </c>
      <c r="CV22" s="1301"/>
      <c r="CW22" s="1301"/>
      <c r="CX22" s="1301"/>
      <c r="CY22" s="1301"/>
      <c r="CZ22" s="1301"/>
      <c r="DA22" s="1301" t="str">
        <f>MID(SUVAHAMUJ!Q17,5,1)</f>
        <v>1</v>
      </c>
      <c r="DB22" s="1301"/>
      <c r="DC22" s="1301"/>
      <c r="DD22" s="1301"/>
      <c r="DE22" s="1301"/>
      <c r="DF22" s="1301" t="str">
        <f>MID(SUVAHAMUJ!Q17,6,1)</f>
        <v>4</v>
      </c>
      <c r="DG22" s="1301"/>
      <c r="DH22" s="1301"/>
      <c r="DI22" s="1301"/>
      <c r="DJ22" s="1301"/>
      <c r="DK22" s="1301"/>
      <c r="DL22" s="1301" t="str">
        <f>MID(SUVAHAMUJ!Q17,7,1)</f>
        <v>3</v>
      </c>
      <c r="DM22" s="1301"/>
      <c r="DN22" s="1301"/>
      <c r="DO22" s="1301"/>
      <c r="DP22" s="1301"/>
      <c r="DQ22" s="1301"/>
      <c r="DR22" s="1301" t="str">
        <f>MID(SUVAHAMUJ!Q17,8,1)</f>
        <v>3</v>
      </c>
      <c r="DS22" s="1301"/>
      <c r="DT22" s="1301"/>
      <c r="DU22" s="1301"/>
      <c r="DV22" s="1301"/>
      <c r="DW22" s="1434" t="str">
        <f>MID(SUVAHAMUJ!Q17,9,1)</f>
        <v>0</v>
      </c>
      <c r="DX22" s="1434"/>
      <c r="DY22" s="1434"/>
      <c r="DZ22" s="1434"/>
      <c r="EA22" s="1434"/>
      <c r="EB22" s="1434"/>
      <c r="EC22" s="1434" t="str">
        <f>MID(SUVAHAMUJ!Q17,10,1)</f>
        <v>0</v>
      </c>
      <c r="ED22" s="1434"/>
      <c r="EE22" s="1434"/>
      <c r="EF22" s="1434"/>
      <c r="EG22" s="1434"/>
      <c r="EH22" s="1301" t="str">
        <f>MID(SUVAHAMUJ!Q17,11,1)</f>
        <v>4</v>
      </c>
      <c r="EI22" s="1301"/>
      <c r="EJ22" s="1301"/>
      <c r="EK22" s="1301"/>
      <c r="EL22" s="1301"/>
      <c r="EM22" s="1304"/>
      <c r="EN22" s="486"/>
      <c r="EO22" s="487"/>
      <c r="EP22" s="1301" t="str">
        <f>MID(SUVAHAMUJ!R17,1,1)</f>
        <v xml:space="preserve"> </v>
      </c>
      <c r="EQ22" s="1301"/>
      <c r="ER22" s="1301"/>
      <c r="ES22" s="1301"/>
      <c r="ET22" s="1301"/>
      <c r="EU22" s="1301"/>
      <c r="EV22" s="1301" t="str">
        <f>MID(SUVAHAMUJ!R17,2,1)</f>
        <v xml:space="preserve"> </v>
      </c>
      <c r="EW22" s="1301"/>
      <c r="EX22" s="1301"/>
      <c r="EY22" s="1301"/>
      <c r="EZ22" s="1301"/>
      <c r="FA22" s="1301" t="str">
        <f>MID(SUVAHAMUJ!R17,3,1)</f>
        <v xml:space="preserve"> </v>
      </c>
      <c r="FB22" s="1301"/>
      <c r="FC22" s="1301"/>
      <c r="FD22" s="1301"/>
      <c r="FE22" s="1301"/>
      <c r="FF22" s="1301"/>
      <c r="FG22" s="1301" t="str">
        <f>MID(SUVAHAMUJ!R17,4,1)</f>
        <v xml:space="preserve"> </v>
      </c>
      <c r="FH22" s="1301"/>
      <c r="FI22" s="1301"/>
      <c r="FJ22" s="1301"/>
      <c r="FK22" s="1301"/>
      <c r="FL22" s="1302" t="str">
        <f>MID(SUVAHAMUJ!R17,5,1)</f>
        <v>1</v>
      </c>
      <c r="FM22" s="1302"/>
      <c r="FN22" s="1302"/>
      <c r="FO22" s="1302"/>
      <c r="FP22" s="1302"/>
      <c r="FQ22" s="1302"/>
      <c r="FR22" s="1302" t="str">
        <f>MID(SUVAHAMUJ!R17,6,1)</f>
        <v>9</v>
      </c>
      <c r="FS22" s="1302"/>
      <c r="FT22" s="1302"/>
      <c r="FU22" s="1302"/>
      <c r="FV22" s="1302"/>
      <c r="FW22" s="1432" t="str">
        <f>MID(SUVAHAMUJ!R17,7,1)</f>
        <v>4</v>
      </c>
      <c r="FX22" s="1432"/>
      <c r="FY22" s="1432"/>
      <c r="FZ22" s="1432"/>
      <c r="GA22" s="1432"/>
      <c r="GB22" s="1432"/>
      <c r="GC22" s="1432" t="str">
        <f>MID(SUVAHAMUJ!R17,8,1)</f>
        <v>4</v>
      </c>
      <c r="GD22" s="1432"/>
      <c r="GE22" s="1432"/>
      <c r="GF22" s="1432"/>
      <c r="GG22" s="1432"/>
      <c r="GH22" s="1432" t="str">
        <f>MID(SUVAHAMUJ!R17,9,1)</f>
        <v>6</v>
      </c>
      <c r="GI22" s="1432"/>
      <c r="GJ22" s="1432"/>
      <c r="GK22" s="1432"/>
      <c r="GL22" s="1432"/>
      <c r="GM22" s="1432"/>
      <c r="GN22" s="1432" t="str">
        <f>MID(SUVAHAMUJ!R17,10,1)</f>
        <v>1</v>
      </c>
      <c r="GO22" s="1432"/>
      <c r="GP22" s="1432"/>
      <c r="GQ22" s="1432"/>
      <c r="GR22" s="1432"/>
      <c r="GS22" s="1432" t="str">
        <f>MID(SUVAHAMUJ!R17,11,1)</f>
        <v>8</v>
      </c>
      <c r="GT22" s="1432"/>
      <c r="GU22" s="1432"/>
      <c r="GV22" s="1432"/>
      <c r="GW22" s="1433"/>
    </row>
    <row r="23" spans="1:205" ht="32.1" customHeight="1" x14ac:dyDescent="0.2">
      <c r="B23" s="1504" t="s">
        <v>3418</v>
      </c>
      <c r="C23" s="1505"/>
      <c r="D23" s="1505"/>
      <c r="E23" s="1505"/>
      <c r="F23" s="1505"/>
      <c r="G23" s="1505"/>
      <c r="H23" s="1505"/>
      <c r="I23" s="1505"/>
      <c r="J23" s="1505"/>
      <c r="K23" s="1506"/>
      <c r="L23" s="1488" t="s">
        <v>3388</v>
      </c>
      <c r="M23" s="1489"/>
      <c r="N23" s="1489"/>
      <c r="O23" s="1489"/>
      <c r="P23" s="1489"/>
      <c r="Q23" s="1489"/>
      <c r="R23" s="1489"/>
      <c r="S23" s="1489"/>
      <c r="T23" s="1489"/>
      <c r="U23" s="1489"/>
      <c r="V23" s="1489"/>
      <c r="W23" s="1489"/>
      <c r="X23" s="1489"/>
      <c r="Y23" s="1489"/>
      <c r="Z23" s="1489"/>
      <c r="AA23" s="1489"/>
      <c r="AB23" s="1489"/>
      <c r="AC23" s="1489"/>
      <c r="AD23" s="1489"/>
      <c r="AE23" s="1489"/>
      <c r="AF23" s="1489"/>
      <c r="AG23" s="1489"/>
      <c r="AH23" s="1489"/>
      <c r="AI23" s="1489"/>
      <c r="AJ23" s="1489"/>
      <c r="AK23" s="1489"/>
      <c r="AL23" s="1489"/>
      <c r="AM23" s="1489"/>
      <c r="AN23" s="1489"/>
      <c r="AO23" s="1489"/>
      <c r="AP23" s="1489"/>
      <c r="AQ23" s="1489"/>
      <c r="AR23" s="1489"/>
      <c r="AS23" s="1489"/>
      <c r="AT23" s="1489"/>
      <c r="AU23" s="1489"/>
      <c r="AV23" s="1489"/>
      <c r="AW23" s="1489"/>
      <c r="AX23" s="1489"/>
      <c r="AY23" s="1489"/>
      <c r="AZ23" s="1489"/>
      <c r="BA23" s="1489"/>
      <c r="BB23" s="1489"/>
      <c r="BC23" s="1489"/>
      <c r="BD23" s="1489"/>
      <c r="BE23" s="1489"/>
      <c r="BF23" s="1489"/>
      <c r="BG23" s="1489"/>
      <c r="BH23" s="1489"/>
      <c r="BI23" s="1489"/>
      <c r="BJ23" s="1489"/>
      <c r="BK23" s="1489"/>
      <c r="BL23" s="1489"/>
      <c r="BM23" s="1489"/>
      <c r="BN23" s="1489"/>
      <c r="BO23" s="1489"/>
      <c r="BP23" s="1489"/>
      <c r="BQ23" s="1489"/>
      <c r="BR23" s="1489"/>
      <c r="BS23" s="1489"/>
      <c r="BT23" s="1489"/>
      <c r="BU23" s="1489"/>
      <c r="BV23" s="1489"/>
      <c r="BW23" s="1466" t="s">
        <v>782</v>
      </c>
      <c r="BX23" s="1467"/>
      <c r="BY23" s="1467"/>
      <c r="BZ23" s="1467"/>
      <c r="CA23" s="1467"/>
      <c r="CB23" s="1467"/>
      <c r="CC23" s="1467"/>
      <c r="CD23" s="1468"/>
      <c r="CE23" s="1301" t="str">
        <f>MID(SUVAHAMUJ!Q18,1,1)</f>
        <v xml:space="preserve"> </v>
      </c>
      <c r="CF23" s="1301"/>
      <c r="CG23" s="1301"/>
      <c r="CH23" s="1301"/>
      <c r="CI23" s="1301"/>
      <c r="CJ23" s="1301" t="str">
        <f>MID(SUVAHAMUJ!Q18,2,1)</f>
        <v xml:space="preserve"> </v>
      </c>
      <c r="CK23" s="1301"/>
      <c r="CL23" s="1301"/>
      <c r="CM23" s="1301"/>
      <c r="CN23" s="1301"/>
      <c r="CO23" s="1301"/>
      <c r="CP23" s="1301" t="str">
        <f>MID(SUVAHAMUJ!Q18,3,1)</f>
        <v xml:space="preserve"> </v>
      </c>
      <c r="CQ23" s="1301"/>
      <c r="CR23" s="1301"/>
      <c r="CS23" s="1301"/>
      <c r="CT23" s="1301"/>
      <c r="CU23" s="1301" t="str">
        <f>MID(SUVAHAMUJ!Q18,4,1)</f>
        <v xml:space="preserve"> </v>
      </c>
      <c r="CV23" s="1301"/>
      <c r="CW23" s="1301"/>
      <c r="CX23" s="1301"/>
      <c r="CY23" s="1301"/>
      <c r="CZ23" s="1301"/>
      <c r="DA23" s="1301" t="str">
        <f>MID(SUVAHAMUJ!Q18,5,1)</f>
        <v xml:space="preserve"> </v>
      </c>
      <c r="DB23" s="1301"/>
      <c r="DC23" s="1301"/>
      <c r="DD23" s="1301"/>
      <c r="DE23" s="1301"/>
      <c r="DF23" s="1301" t="str">
        <f>MID(SUVAHAMUJ!Q18,6,1)</f>
        <v>7</v>
      </c>
      <c r="DG23" s="1301"/>
      <c r="DH23" s="1301"/>
      <c r="DI23" s="1301"/>
      <c r="DJ23" s="1301"/>
      <c r="DK23" s="1301"/>
      <c r="DL23" s="1301" t="str">
        <f>MID(SUVAHAMUJ!Q18,7,1)</f>
        <v>7</v>
      </c>
      <c r="DM23" s="1301"/>
      <c r="DN23" s="1301"/>
      <c r="DO23" s="1301"/>
      <c r="DP23" s="1301"/>
      <c r="DQ23" s="1301"/>
      <c r="DR23" s="1301" t="str">
        <f>MID(SUVAHAMUJ!Q18,8,1)</f>
        <v>7</v>
      </c>
      <c r="DS23" s="1301"/>
      <c r="DT23" s="1301"/>
      <c r="DU23" s="1301"/>
      <c r="DV23" s="1301"/>
      <c r="DW23" s="1434" t="str">
        <f>MID(SUVAHAMUJ!Q18,9,1)</f>
        <v>6</v>
      </c>
      <c r="DX23" s="1434"/>
      <c r="DY23" s="1434"/>
      <c r="DZ23" s="1434"/>
      <c r="EA23" s="1434"/>
      <c r="EB23" s="1434"/>
      <c r="EC23" s="1434" t="str">
        <f>MID(SUVAHAMUJ!Q18,10,1)</f>
        <v>6</v>
      </c>
      <c r="ED23" s="1434"/>
      <c r="EE23" s="1434"/>
      <c r="EF23" s="1434"/>
      <c r="EG23" s="1434"/>
      <c r="EH23" s="1301" t="str">
        <f>MID(SUVAHAMUJ!Q18,11,1)</f>
        <v>4</v>
      </c>
      <c r="EI23" s="1301"/>
      <c r="EJ23" s="1301"/>
      <c r="EK23" s="1301"/>
      <c r="EL23" s="1301"/>
      <c r="EM23" s="1304"/>
      <c r="EN23" s="486"/>
      <c r="EO23" s="487"/>
      <c r="EP23" s="1301" t="str">
        <f>MID(SUVAHAMUJ!R18,1,1)</f>
        <v xml:space="preserve"> </v>
      </c>
      <c r="EQ23" s="1301"/>
      <c r="ER23" s="1301"/>
      <c r="ES23" s="1301"/>
      <c r="ET23" s="1301"/>
      <c r="EU23" s="1301"/>
      <c r="EV23" s="1301" t="str">
        <f>MID(SUVAHAMUJ!R18,2,1)</f>
        <v xml:space="preserve"> </v>
      </c>
      <c r="EW23" s="1301"/>
      <c r="EX23" s="1301"/>
      <c r="EY23" s="1301"/>
      <c r="EZ23" s="1301"/>
      <c r="FA23" s="1301" t="str">
        <f>MID(SUVAHAMUJ!R18,3,1)</f>
        <v xml:space="preserve"> </v>
      </c>
      <c r="FB23" s="1301"/>
      <c r="FC23" s="1301"/>
      <c r="FD23" s="1301"/>
      <c r="FE23" s="1301"/>
      <c r="FF23" s="1301"/>
      <c r="FG23" s="1301" t="str">
        <f>MID(SUVAHAMUJ!R18,4,1)</f>
        <v xml:space="preserve"> </v>
      </c>
      <c r="FH23" s="1301"/>
      <c r="FI23" s="1301"/>
      <c r="FJ23" s="1301"/>
      <c r="FK23" s="1301"/>
      <c r="FL23" s="1302" t="str">
        <f>MID(SUVAHAMUJ!R18,5,1)</f>
        <v>1</v>
      </c>
      <c r="FM23" s="1302"/>
      <c r="FN23" s="1302"/>
      <c r="FO23" s="1302"/>
      <c r="FP23" s="1302"/>
      <c r="FQ23" s="1302"/>
      <c r="FR23" s="1302" t="str">
        <f>MID(SUVAHAMUJ!R18,6,1)</f>
        <v>1</v>
      </c>
      <c r="FS23" s="1302"/>
      <c r="FT23" s="1302"/>
      <c r="FU23" s="1302"/>
      <c r="FV23" s="1302"/>
      <c r="FW23" s="1432" t="str">
        <f>MID(SUVAHAMUJ!R18,7,1)</f>
        <v>0</v>
      </c>
      <c r="FX23" s="1432"/>
      <c r="FY23" s="1432"/>
      <c r="FZ23" s="1432"/>
      <c r="GA23" s="1432"/>
      <c r="GB23" s="1432"/>
      <c r="GC23" s="1432" t="str">
        <f>MID(SUVAHAMUJ!R18,8,1)</f>
        <v>2</v>
      </c>
      <c r="GD23" s="1432"/>
      <c r="GE23" s="1432"/>
      <c r="GF23" s="1432"/>
      <c r="GG23" s="1432"/>
      <c r="GH23" s="1432" t="str">
        <f>MID(SUVAHAMUJ!R18,9,1)</f>
        <v>0</v>
      </c>
      <c r="GI23" s="1432"/>
      <c r="GJ23" s="1432"/>
      <c r="GK23" s="1432"/>
      <c r="GL23" s="1432"/>
      <c r="GM23" s="1432"/>
      <c r="GN23" s="1432" t="str">
        <f>MID(SUVAHAMUJ!R18,10,1)</f>
        <v>2</v>
      </c>
      <c r="GO23" s="1432"/>
      <c r="GP23" s="1432"/>
      <c r="GQ23" s="1432"/>
      <c r="GR23" s="1432"/>
      <c r="GS23" s="1432" t="str">
        <f>MID(SUVAHAMUJ!R18,11,1)</f>
        <v>7</v>
      </c>
      <c r="GT23" s="1432"/>
      <c r="GU23" s="1432"/>
      <c r="GV23" s="1432"/>
      <c r="GW23" s="1433"/>
    </row>
    <row r="24" spans="1:205" ht="24.6" customHeight="1" x14ac:dyDescent="0.2">
      <c r="A24" s="191"/>
      <c r="B24" s="1504" t="s">
        <v>2369</v>
      </c>
      <c r="C24" s="1505"/>
      <c r="D24" s="1505"/>
      <c r="E24" s="1505"/>
      <c r="F24" s="1505"/>
      <c r="G24" s="1505"/>
      <c r="H24" s="1505"/>
      <c r="I24" s="1505"/>
      <c r="J24" s="1505"/>
      <c r="K24" s="1506"/>
      <c r="L24" s="1488" t="s">
        <v>3389</v>
      </c>
      <c r="M24" s="1489"/>
      <c r="N24" s="1489"/>
      <c r="O24" s="1489"/>
      <c r="P24" s="1489"/>
      <c r="Q24" s="1489"/>
      <c r="R24" s="1489"/>
      <c r="S24" s="1489"/>
      <c r="T24" s="1489"/>
      <c r="U24" s="1489"/>
      <c r="V24" s="1489"/>
      <c r="W24" s="1489"/>
      <c r="X24" s="1489"/>
      <c r="Y24" s="1489"/>
      <c r="Z24" s="1489"/>
      <c r="AA24" s="1489"/>
      <c r="AB24" s="1489"/>
      <c r="AC24" s="1489"/>
      <c r="AD24" s="1489"/>
      <c r="AE24" s="1489"/>
      <c r="AF24" s="1489"/>
      <c r="AG24" s="1489"/>
      <c r="AH24" s="1489"/>
      <c r="AI24" s="1489"/>
      <c r="AJ24" s="1489"/>
      <c r="AK24" s="1489"/>
      <c r="AL24" s="1489"/>
      <c r="AM24" s="1489"/>
      <c r="AN24" s="1489"/>
      <c r="AO24" s="1489"/>
      <c r="AP24" s="1489"/>
      <c r="AQ24" s="1489"/>
      <c r="AR24" s="1489"/>
      <c r="AS24" s="1489"/>
      <c r="AT24" s="1489"/>
      <c r="AU24" s="1489"/>
      <c r="AV24" s="1489"/>
      <c r="AW24" s="1489"/>
      <c r="AX24" s="1489"/>
      <c r="AY24" s="1489"/>
      <c r="AZ24" s="1489"/>
      <c r="BA24" s="1489"/>
      <c r="BB24" s="1489"/>
      <c r="BC24" s="1489"/>
      <c r="BD24" s="1489"/>
      <c r="BE24" s="1489"/>
      <c r="BF24" s="1489"/>
      <c r="BG24" s="1489"/>
      <c r="BH24" s="1489"/>
      <c r="BI24" s="1489"/>
      <c r="BJ24" s="1489"/>
      <c r="BK24" s="1489"/>
      <c r="BL24" s="1489"/>
      <c r="BM24" s="1489"/>
      <c r="BN24" s="1489"/>
      <c r="BO24" s="1489"/>
      <c r="BP24" s="1489"/>
      <c r="BQ24" s="1489"/>
      <c r="BR24" s="1489"/>
      <c r="BS24" s="1489"/>
      <c r="BT24" s="1489"/>
      <c r="BU24" s="1489"/>
      <c r="BV24" s="1489"/>
      <c r="BW24" s="1466" t="s">
        <v>783</v>
      </c>
      <c r="BX24" s="1467"/>
      <c r="BY24" s="1467"/>
      <c r="BZ24" s="1467"/>
      <c r="CA24" s="1467"/>
      <c r="CB24" s="1467"/>
      <c r="CC24" s="1467"/>
      <c r="CD24" s="1468"/>
      <c r="CE24" s="1301" t="str">
        <f>MID(SUVAHAMUJ!Q19,1,1)</f>
        <v xml:space="preserve"> </v>
      </c>
      <c r="CF24" s="1301"/>
      <c r="CG24" s="1301"/>
      <c r="CH24" s="1301"/>
      <c r="CI24" s="1301"/>
      <c r="CJ24" s="1301" t="str">
        <f>MID(SUVAHAMUJ!Q19,2,1)</f>
        <v xml:space="preserve"> </v>
      </c>
      <c r="CK24" s="1301"/>
      <c r="CL24" s="1301"/>
      <c r="CM24" s="1301"/>
      <c r="CN24" s="1301"/>
      <c r="CO24" s="1301"/>
      <c r="CP24" s="1301" t="str">
        <f>MID(SUVAHAMUJ!Q19,3,1)</f>
        <v xml:space="preserve"> </v>
      </c>
      <c r="CQ24" s="1301"/>
      <c r="CR24" s="1301"/>
      <c r="CS24" s="1301"/>
      <c r="CT24" s="1301"/>
      <c r="CU24" s="1301" t="str">
        <f>MID(SUVAHAMUJ!Q19,4,1)</f>
        <v xml:space="preserve"> </v>
      </c>
      <c r="CV24" s="1301"/>
      <c r="CW24" s="1301"/>
      <c r="CX24" s="1301"/>
      <c r="CY24" s="1301"/>
      <c r="CZ24" s="1301"/>
      <c r="DA24" s="1301" t="str">
        <f>MID(SUVAHAMUJ!Q19,5,1)</f>
        <v xml:space="preserve"> </v>
      </c>
      <c r="DB24" s="1301"/>
      <c r="DC24" s="1301"/>
      <c r="DD24" s="1301"/>
      <c r="DE24" s="1301"/>
      <c r="DF24" s="1301" t="str">
        <f>MID(SUVAHAMUJ!Q19,6,1)</f>
        <v xml:space="preserve"> </v>
      </c>
      <c r="DG24" s="1301"/>
      <c r="DH24" s="1301"/>
      <c r="DI24" s="1301"/>
      <c r="DJ24" s="1301"/>
      <c r="DK24" s="1301"/>
      <c r="DL24" s="1301" t="str">
        <f>MID(SUVAHAMUJ!Q19,7,1)</f>
        <v xml:space="preserve"> </v>
      </c>
      <c r="DM24" s="1301"/>
      <c r="DN24" s="1301"/>
      <c r="DO24" s="1301"/>
      <c r="DP24" s="1301"/>
      <c r="DQ24" s="1301"/>
      <c r="DR24" s="1301" t="str">
        <f>MID(SUVAHAMUJ!Q19,8,1)</f>
        <v>1</v>
      </c>
      <c r="DS24" s="1301"/>
      <c r="DT24" s="1301"/>
      <c r="DU24" s="1301"/>
      <c r="DV24" s="1301"/>
      <c r="DW24" s="1434" t="str">
        <f>MID(SUVAHAMUJ!Q19,9,1)</f>
        <v>4</v>
      </c>
      <c r="DX24" s="1434"/>
      <c r="DY24" s="1434"/>
      <c r="DZ24" s="1434"/>
      <c r="EA24" s="1434"/>
      <c r="EB24" s="1434"/>
      <c r="EC24" s="1434" t="str">
        <f>MID(SUVAHAMUJ!Q19,10,1)</f>
        <v>7</v>
      </c>
      <c r="ED24" s="1434"/>
      <c r="EE24" s="1434"/>
      <c r="EF24" s="1434"/>
      <c r="EG24" s="1434"/>
      <c r="EH24" s="1301" t="str">
        <f>MID(SUVAHAMUJ!Q19,11,1)</f>
        <v>7</v>
      </c>
      <c r="EI24" s="1301"/>
      <c r="EJ24" s="1301"/>
      <c r="EK24" s="1301"/>
      <c r="EL24" s="1301"/>
      <c r="EM24" s="1304"/>
      <c r="EN24" s="486"/>
      <c r="EO24" s="487"/>
      <c r="EP24" s="1301" t="str">
        <f>MID(SUVAHAMUJ!R19,1,1)</f>
        <v xml:space="preserve"> </v>
      </c>
      <c r="EQ24" s="1301"/>
      <c r="ER24" s="1301"/>
      <c r="ES24" s="1301"/>
      <c r="ET24" s="1301"/>
      <c r="EU24" s="1301"/>
      <c r="EV24" s="1301" t="str">
        <f>MID(SUVAHAMUJ!R19,2,1)</f>
        <v xml:space="preserve"> </v>
      </c>
      <c r="EW24" s="1301"/>
      <c r="EX24" s="1301"/>
      <c r="EY24" s="1301"/>
      <c r="EZ24" s="1301"/>
      <c r="FA24" s="1301" t="str">
        <f>MID(SUVAHAMUJ!R19,3,1)</f>
        <v xml:space="preserve"> </v>
      </c>
      <c r="FB24" s="1301"/>
      <c r="FC24" s="1301"/>
      <c r="FD24" s="1301"/>
      <c r="FE24" s="1301"/>
      <c r="FF24" s="1301"/>
      <c r="FG24" s="1301" t="str">
        <f>MID(SUVAHAMUJ!R19,4,1)</f>
        <v xml:space="preserve"> </v>
      </c>
      <c r="FH24" s="1301"/>
      <c r="FI24" s="1301"/>
      <c r="FJ24" s="1301"/>
      <c r="FK24" s="1301"/>
      <c r="FL24" s="1302" t="str">
        <f>MID(SUVAHAMUJ!R19,5,1)</f>
        <v xml:space="preserve"> </v>
      </c>
      <c r="FM24" s="1302"/>
      <c r="FN24" s="1302"/>
      <c r="FO24" s="1302"/>
      <c r="FP24" s="1302"/>
      <c r="FQ24" s="1302"/>
      <c r="FR24" s="1302" t="str">
        <f>MID(SUVAHAMUJ!R19,6,1)</f>
        <v>1</v>
      </c>
      <c r="FS24" s="1302"/>
      <c r="FT24" s="1302"/>
      <c r="FU24" s="1302"/>
      <c r="FV24" s="1302"/>
      <c r="FW24" s="1432" t="str">
        <f>MID(SUVAHAMUJ!R19,7,1)</f>
        <v>9</v>
      </c>
      <c r="FX24" s="1432"/>
      <c r="FY24" s="1432"/>
      <c r="FZ24" s="1432"/>
      <c r="GA24" s="1432"/>
      <c r="GB24" s="1432"/>
      <c r="GC24" s="1432" t="str">
        <f>MID(SUVAHAMUJ!R19,8,1)</f>
        <v>6</v>
      </c>
      <c r="GD24" s="1432"/>
      <c r="GE24" s="1432"/>
      <c r="GF24" s="1432"/>
      <c r="GG24" s="1432"/>
      <c r="GH24" s="1432" t="str">
        <f>MID(SUVAHAMUJ!R19,9,1)</f>
        <v>8</v>
      </c>
      <c r="GI24" s="1432"/>
      <c r="GJ24" s="1432"/>
      <c r="GK24" s="1432"/>
      <c r="GL24" s="1432"/>
      <c r="GM24" s="1432"/>
      <c r="GN24" s="1432" t="str">
        <f>MID(SUVAHAMUJ!R19,10,1)</f>
        <v>6</v>
      </c>
      <c r="GO24" s="1432"/>
      <c r="GP24" s="1432"/>
      <c r="GQ24" s="1432"/>
      <c r="GR24" s="1432"/>
      <c r="GS24" s="1432" t="str">
        <f>MID(SUVAHAMUJ!R19,11,1)</f>
        <v>9</v>
      </c>
      <c r="GT24" s="1432"/>
      <c r="GU24" s="1432"/>
      <c r="GV24" s="1432"/>
      <c r="GW24" s="1433"/>
    </row>
    <row r="25" spans="1:205" ht="39.950000000000003" customHeight="1" x14ac:dyDescent="0.2">
      <c r="A25" s="191"/>
      <c r="B25" s="1504" t="s">
        <v>2372</v>
      </c>
      <c r="C25" s="1505"/>
      <c r="D25" s="1505"/>
      <c r="E25" s="1505"/>
      <c r="F25" s="1505"/>
      <c r="G25" s="1505"/>
      <c r="H25" s="1505"/>
      <c r="I25" s="1505"/>
      <c r="J25" s="1505"/>
      <c r="K25" s="1506"/>
      <c r="L25" s="1488" t="s">
        <v>3390</v>
      </c>
      <c r="M25" s="1489"/>
      <c r="N25" s="1489"/>
      <c r="O25" s="1489"/>
      <c r="P25" s="1489"/>
      <c r="Q25" s="1489"/>
      <c r="R25" s="1489"/>
      <c r="S25" s="1489"/>
      <c r="T25" s="1489"/>
      <c r="U25" s="1489"/>
      <c r="V25" s="1489"/>
      <c r="W25" s="1489"/>
      <c r="X25" s="1489"/>
      <c r="Y25" s="1489"/>
      <c r="Z25" s="1489"/>
      <c r="AA25" s="1489"/>
      <c r="AB25" s="1489"/>
      <c r="AC25" s="1489"/>
      <c r="AD25" s="1489"/>
      <c r="AE25" s="1489"/>
      <c r="AF25" s="1489"/>
      <c r="AG25" s="1489"/>
      <c r="AH25" s="1489"/>
      <c r="AI25" s="1489"/>
      <c r="AJ25" s="1489"/>
      <c r="AK25" s="1489"/>
      <c r="AL25" s="1489"/>
      <c r="AM25" s="1489"/>
      <c r="AN25" s="1489"/>
      <c r="AO25" s="1489"/>
      <c r="AP25" s="1489"/>
      <c r="AQ25" s="1489"/>
      <c r="AR25" s="1489"/>
      <c r="AS25" s="1489"/>
      <c r="AT25" s="1489"/>
      <c r="AU25" s="1489"/>
      <c r="AV25" s="1489"/>
      <c r="AW25" s="1489"/>
      <c r="AX25" s="1489"/>
      <c r="AY25" s="1489"/>
      <c r="AZ25" s="1489"/>
      <c r="BA25" s="1489"/>
      <c r="BB25" s="1489"/>
      <c r="BC25" s="1489"/>
      <c r="BD25" s="1489"/>
      <c r="BE25" s="1489"/>
      <c r="BF25" s="1489"/>
      <c r="BG25" s="1489"/>
      <c r="BH25" s="1489"/>
      <c r="BI25" s="1489"/>
      <c r="BJ25" s="1489"/>
      <c r="BK25" s="1489"/>
      <c r="BL25" s="1489"/>
      <c r="BM25" s="1489"/>
      <c r="BN25" s="1489"/>
      <c r="BO25" s="1489"/>
      <c r="BP25" s="1489"/>
      <c r="BQ25" s="1489"/>
      <c r="BR25" s="1489"/>
      <c r="BS25" s="1489"/>
      <c r="BT25" s="1489"/>
      <c r="BU25" s="1489"/>
      <c r="BV25" s="1489"/>
      <c r="BW25" s="1466" t="s">
        <v>102</v>
      </c>
      <c r="BX25" s="1467"/>
      <c r="BY25" s="1467"/>
      <c r="BZ25" s="1467"/>
      <c r="CA25" s="1467"/>
      <c r="CB25" s="1467"/>
      <c r="CC25" s="1467"/>
      <c r="CD25" s="1468"/>
      <c r="CE25" s="1301" t="str">
        <f>MID(SUVAHAMUJ!Q20,1,1)</f>
        <v xml:space="preserve"> </v>
      </c>
      <c r="CF25" s="1301"/>
      <c r="CG25" s="1301"/>
      <c r="CH25" s="1301"/>
      <c r="CI25" s="1301"/>
      <c r="CJ25" s="1301" t="str">
        <f>MID(SUVAHAMUJ!Q20,2,1)</f>
        <v xml:space="preserve"> </v>
      </c>
      <c r="CK25" s="1301"/>
      <c r="CL25" s="1301"/>
      <c r="CM25" s="1301"/>
      <c r="CN25" s="1301"/>
      <c r="CO25" s="1301"/>
      <c r="CP25" s="1301" t="str">
        <f>MID(SUVAHAMUJ!Q20,3,1)</f>
        <v xml:space="preserve"> </v>
      </c>
      <c r="CQ25" s="1301"/>
      <c r="CR25" s="1301"/>
      <c r="CS25" s="1301"/>
      <c r="CT25" s="1301"/>
      <c r="CU25" s="1301" t="str">
        <f>MID(SUVAHAMUJ!Q20,4,1)</f>
        <v xml:space="preserve"> </v>
      </c>
      <c r="CV25" s="1301"/>
      <c r="CW25" s="1301"/>
      <c r="CX25" s="1301"/>
      <c r="CY25" s="1301"/>
      <c r="CZ25" s="1301"/>
      <c r="DA25" s="1301" t="str">
        <f>MID(SUVAHAMUJ!Q20,5,1)</f>
        <v xml:space="preserve"> </v>
      </c>
      <c r="DB25" s="1301"/>
      <c r="DC25" s="1301"/>
      <c r="DD25" s="1301"/>
      <c r="DE25" s="1301"/>
      <c r="DF25" s="1301" t="str">
        <f>MID(SUVAHAMUJ!Q20,6,1)</f>
        <v>6</v>
      </c>
      <c r="DG25" s="1301"/>
      <c r="DH25" s="1301"/>
      <c r="DI25" s="1301"/>
      <c r="DJ25" s="1301"/>
      <c r="DK25" s="1301"/>
      <c r="DL25" s="1301" t="str">
        <f>MID(SUVAHAMUJ!Q20,7,1)</f>
        <v>5</v>
      </c>
      <c r="DM25" s="1301"/>
      <c r="DN25" s="1301"/>
      <c r="DO25" s="1301"/>
      <c r="DP25" s="1301"/>
      <c r="DQ25" s="1301"/>
      <c r="DR25" s="1301" t="str">
        <f>MID(SUVAHAMUJ!Q20,8,1)</f>
        <v>3</v>
      </c>
      <c r="DS25" s="1301"/>
      <c r="DT25" s="1301"/>
      <c r="DU25" s="1301"/>
      <c r="DV25" s="1301"/>
      <c r="DW25" s="1434" t="str">
        <f>MID(SUVAHAMUJ!Q20,9,1)</f>
        <v>8</v>
      </c>
      <c r="DX25" s="1434"/>
      <c r="DY25" s="1434"/>
      <c r="DZ25" s="1434"/>
      <c r="EA25" s="1434"/>
      <c r="EB25" s="1434"/>
      <c r="EC25" s="1434" t="str">
        <f>MID(SUVAHAMUJ!Q20,10,1)</f>
        <v>6</v>
      </c>
      <c r="ED25" s="1434"/>
      <c r="EE25" s="1434"/>
      <c r="EF25" s="1434"/>
      <c r="EG25" s="1434"/>
      <c r="EH25" s="1301" t="str">
        <f>MID(SUVAHAMUJ!Q20,11,1)</f>
        <v>3</v>
      </c>
      <c r="EI25" s="1301"/>
      <c r="EJ25" s="1301"/>
      <c r="EK25" s="1301"/>
      <c r="EL25" s="1301"/>
      <c r="EM25" s="1304"/>
      <c r="EN25" s="486"/>
      <c r="EO25" s="487"/>
      <c r="EP25" s="1301" t="str">
        <f>MID(SUVAHAMUJ!R20,1,1)</f>
        <v xml:space="preserve"> </v>
      </c>
      <c r="EQ25" s="1301"/>
      <c r="ER25" s="1301"/>
      <c r="ES25" s="1301"/>
      <c r="ET25" s="1301"/>
      <c r="EU25" s="1301"/>
      <c r="EV25" s="1301" t="str">
        <f>MID(SUVAHAMUJ!R20,2,1)</f>
        <v xml:space="preserve"> </v>
      </c>
      <c r="EW25" s="1301"/>
      <c r="EX25" s="1301"/>
      <c r="EY25" s="1301"/>
      <c r="EZ25" s="1301"/>
      <c r="FA25" s="1301" t="str">
        <f>MID(SUVAHAMUJ!R20,3,1)</f>
        <v xml:space="preserve"> </v>
      </c>
      <c r="FB25" s="1301"/>
      <c r="FC25" s="1301"/>
      <c r="FD25" s="1301"/>
      <c r="FE25" s="1301"/>
      <c r="FF25" s="1301"/>
      <c r="FG25" s="1301" t="str">
        <f>MID(SUVAHAMUJ!R20,4,1)</f>
        <v xml:space="preserve"> </v>
      </c>
      <c r="FH25" s="1301"/>
      <c r="FI25" s="1301"/>
      <c r="FJ25" s="1301"/>
      <c r="FK25" s="1301"/>
      <c r="FL25" s="1302" t="str">
        <f>MID(SUVAHAMUJ!R20,5,1)</f>
        <v xml:space="preserve"> </v>
      </c>
      <c r="FM25" s="1302"/>
      <c r="FN25" s="1302"/>
      <c r="FO25" s="1302"/>
      <c r="FP25" s="1302"/>
      <c r="FQ25" s="1302"/>
      <c r="FR25" s="1302" t="str">
        <f>MID(SUVAHAMUJ!R20,6,1)</f>
        <v>6</v>
      </c>
      <c r="FS25" s="1302"/>
      <c r="FT25" s="1302"/>
      <c r="FU25" s="1302"/>
      <c r="FV25" s="1302"/>
      <c r="FW25" s="1432" t="str">
        <f>MID(SUVAHAMUJ!R20,7,1)</f>
        <v>4</v>
      </c>
      <c r="FX25" s="1432"/>
      <c r="FY25" s="1432"/>
      <c r="FZ25" s="1432"/>
      <c r="GA25" s="1432"/>
      <c r="GB25" s="1432"/>
      <c r="GC25" s="1432" t="str">
        <f>MID(SUVAHAMUJ!R20,8,1)</f>
        <v>5</v>
      </c>
      <c r="GD25" s="1432"/>
      <c r="GE25" s="1432"/>
      <c r="GF25" s="1432"/>
      <c r="GG25" s="1432"/>
      <c r="GH25" s="1432" t="str">
        <f>MID(SUVAHAMUJ!R20,9,1)</f>
        <v>7</v>
      </c>
      <c r="GI25" s="1432"/>
      <c r="GJ25" s="1432"/>
      <c r="GK25" s="1432"/>
      <c r="GL25" s="1432"/>
      <c r="GM25" s="1432"/>
      <c r="GN25" s="1432" t="str">
        <f>MID(SUVAHAMUJ!R20,10,1)</f>
        <v>2</v>
      </c>
      <c r="GO25" s="1432"/>
      <c r="GP25" s="1432"/>
      <c r="GQ25" s="1432"/>
      <c r="GR25" s="1432"/>
      <c r="GS25" s="1432" t="str">
        <f>MID(SUVAHAMUJ!R20,11,1)</f>
        <v>2</v>
      </c>
      <c r="GT25" s="1432"/>
      <c r="GU25" s="1432"/>
      <c r="GV25" s="1432"/>
      <c r="GW25" s="1433"/>
    </row>
    <row r="26" spans="1:205" ht="24.6" customHeight="1" x14ac:dyDescent="0.2">
      <c r="A26" s="191"/>
      <c r="B26" s="1528" t="s">
        <v>2549</v>
      </c>
      <c r="C26" s="1529"/>
      <c r="D26" s="1529"/>
      <c r="E26" s="1529"/>
      <c r="F26" s="1529"/>
      <c r="G26" s="1529"/>
      <c r="H26" s="1529"/>
      <c r="I26" s="1529"/>
      <c r="J26" s="1529"/>
      <c r="K26" s="1530"/>
      <c r="L26" s="1486" t="s">
        <v>3391</v>
      </c>
      <c r="M26" s="1487"/>
      <c r="N26" s="1487"/>
      <c r="O26" s="1487"/>
      <c r="P26" s="1487"/>
      <c r="Q26" s="1487"/>
      <c r="R26" s="1487"/>
      <c r="S26" s="1487"/>
      <c r="T26" s="1487"/>
      <c r="U26" s="1487"/>
      <c r="V26" s="1487"/>
      <c r="W26" s="1487"/>
      <c r="X26" s="1487"/>
      <c r="Y26" s="1487"/>
      <c r="Z26" s="1487"/>
      <c r="AA26" s="1487"/>
      <c r="AB26" s="1487"/>
      <c r="AC26" s="1487"/>
      <c r="AD26" s="1487"/>
      <c r="AE26" s="1487"/>
      <c r="AF26" s="1487"/>
      <c r="AG26" s="1487"/>
      <c r="AH26" s="1487"/>
      <c r="AI26" s="1487"/>
      <c r="AJ26" s="1487"/>
      <c r="AK26" s="1487"/>
      <c r="AL26" s="1487"/>
      <c r="AM26" s="1487"/>
      <c r="AN26" s="1487"/>
      <c r="AO26" s="1487"/>
      <c r="AP26" s="1487"/>
      <c r="AQ26" s="1487"/>
      <c r="AR26" s="1487"/>
      <c r="AS26" s="1487"/>
      <c r="AT26" s="1487"/>
      <c r="AU26" s="1487"/>
      <c r="AV26" s="1487"/>
      <c r="AW26" s="1487"/>
      <c r="AX26" s="1487"/>
      <c r="AY26" s="1487"/>
      <c r="AZ26" s="1487"/>
      <c r="BA26" s="1487"/>
      <c r="BB26" s="1487"/>
      <c r="BC26" s="1487"/>
      <c r="BD26" s="1487"/>
      <c r="BE26" s="1487"/>
      <c r="BF26" s="1487"/>
      <c r="BG26" s="1487"/>
      <c r="BH26" s="1487"/>
      <c r="BI26" s="1487"/>
      <c r="BJ26" s="1487"/>
      <c r="BK26" s="1487"/>
      <c r="BL26" s="1487"/>
      <c r="BM26" s="1487"/>
      <c r="BN26" s="1487"/>
      <c r="BO26" s="1487"/>
      <c r="BP26" s="1487"/>
      <c r="BQ26" s="1487"/>
      <c r="BR26" s="1487"/>
      <c r="BS26" s="1487"/>
      <c r="BT26" s="1487"/>
      <c r="BU26" s="1487"/>
      <c r="BV26" s="1487"/>
      <c r="BW26" s="1455" t="s">
        <v>784</v>
      </c>
      <c r="BX26" s="1456"/>
      <c r="BY26" s="1456"/>
      <c r="BZ26" s="1456"/>
      <c r="CA26" s="1456"/>
      <c r="CB26" s="1456"/>
      <c r="CC26" s="1456"/>
      <c r="CD26" s="1457"/>
      <c r="CE26" s="1301" t="str">
        <f>MID(SUVAHAMUJ!Q21,1,1)</f>
        <v xml:space="preserve"> </v>
      </c>
      <c r="CF26" s="1301"/>
      <c r="CG26" s="1301"/>
      <c r="CH26" s="1301"/>
      <c r="CI26" s="1301"/>
      <c r="CJ26" s="1301" t="str">
        <f>MID(SUVAHAMUJ!Q21,2,1)</f>
        <v xml:space="preserve"> </v>
      </c>
      <c r="CK26" s="1301"/>
      <c r="CL26" s="1301"/>
      <c r="CM26" s="1301"/>
      <c r="CN26" s="1301"/>
      <c r="CO26" s="1301"/>
      <c r="CP26" s="1301" t="str">
        <f>MID(SUVAHAMUJ!Q21,3,1)</f>
        <v xml:space="preserve"> </v>
      </c>
      <c r="CQ26" s="1301"/>
      <c r="CR26" s="1301"/>
      <c r="CS26" s="1301"/>
      <c r="CT26" s="1301"/>
      <c r="CU26" s="1301" t="str">
        <f>MID(SUVAHAMUJ!Q21,4,1)</f>
        <v xml:space="preserve"> </v>
      </c>
      <c r="CV26" s="1301"/>
      <c r="CW26" s="1301"/>
      <c r="CX26" s="1301"/>
      <c r="CY26" s="1301"/>
      <c r="CZ26" s="1301"/>
      <c r="DA26" s="1301" t="str">
        <f>MID(SUVAHAMUJ!Q21,5,1)</f>
        <v>5</v>
      </c>
      <c r="DB26" s="1301"/>
      <c r="DC26" s="1301"/>
      <c r="DD26" s="1301"/>
      <c r="DE26" s="1301"/>
      <c r="DF26" s="1301" t="str">
        <f>MID(SUVAHAMUJ!Q21,6,1)</f>
        <v>6</v>
      </c>
      <c r="DG26" s="1301"/>
      <c r="DH26" s="1301"/>
      <c r="DI26" s="1301"/>
      <c r="DJ26" s="1301"/>
      <c r="DK26" s="1301"/>
      <c r="DL26" s="1301" t="str">
        <f>MID(SUVAHAMUJ!Q21,7,1)</f>
        <v>9</v>
      </c>
      <c r="DM26" s="1301"/>
      <c r="DN26" s="1301"/>
      <c r="DO26" s="1301"/>
      <c r="DP26" s="1301"/>
      <c r="DQ26" s="1301"/>
      <c r="DR26" s="1301" t="str">
        <f>MID(SUVAHAMUJ!Q21,8,1)</f>
        <v>5</v>
      </c>
      <c r="DS26" s="1301"/>
      <c r="DT26" s="1301"/>
      <c r="DU26" s="1301"/>
      <c r="DV26" s="1301"/>
      <c r="DW26" s="1434" t="str">
        <f>MID(SUVAHAMUJ!Q21,9,1)</f>
        <v>0</v>
      </c>
      <c r="DX26" s="1434"/>
      <c r="DY26" s="1434"/>
      <c r="DZ26" s="1434"/>
      <c r="EA26" s="1434"/>
      <c r="EB26" s="1434"/>
      <c r="EC26" s="1434" t="str">
        <f>MID(SUVAHAMUJ!Q21,10,1)</f>
        <v>4</v>
      </c>
      <c r="ED26" s="1434"/>
      <c r="EE26" s="1434"/>
      <c r="EF26" s="1434"/>
      <c r="EG26" s="1434"/>
      <c r="EH26" s="1301" t="str">
        <f>MID(SUVAHAMUJ!Q21,11,1)</f>
        <v>4</v>
      </c>
      <c r="EI26" s="1301"/>
      <c r="EJ26" s="1301"/>
      <c r="EK26" s="1301"/>
      <c r="EL26" s="1301"/>
      <c r="EM26" s="1304"/>
      <c r="EN26" s="486"/>
      <c r="EO26" s="487"/>
      <c r="EP26" s="1301" t="str">
        <f>MID(SUVAHAMUJ!R21,1,1)</f>
        <v xml:space="preserve"> </v>
      </c>
      <c r="EQ26" s="1301"/>
      <c r="ER26" s="1301"/>
      <c r="ES26" s="1301"/>
      <c r="ET26" s="1301"/>
      <c r="EU26" s="1301"/>
      <c r="EV26" s="1301" t="str">
        <f>MID(SUVAHAMUJ!R21,2,1)</f>
        <v xml:space="preserve"> </v>
      </c>
      <c r="EW26" s="1301"/>
      <c r="EX26" s="1301"/>
      <c r="EY26" s="1301"/>
      <c r="EZ26" s="1301"/>
      <c r="FA26" s="1301" t="str">
        <f>MID(SUVAHAMUJ!R21,3,1)</f>
        <v xml:space="preserve"> </v>
      </c>
      <c r="FB26" s="1301"/>
      <c r="FC26" s="1301"/>
      <c r="FD26" s="1301"/>
      <c r="FE26" s="1301"/>
      <c r="FF26" s="1301"/>
      <c r="FG26" s="1301" t="str">
        <f>MID(SUVAHAMUJ!R21,4,1)</f>
        <v xml:space="preserve"> </v>
      </c>
      <c r="FH26" s="1301"/>
      <c r="FI26" s="1301"/>
      <c r="FJ26" s="1301"/>
      <c r="FK26" s="1301"/>
      <c r="FL26" s="1302" t="str">
        <f>MID(SUVAHAMUJ!R21,5,1)</f>
        <v>6</v>
      </c>
      <c r="FM26" s="1302"/>
      <c r="FN26" s="1302"/>
      <c r="FO26" s="1302"/>
      <c r="FP26" s="1302"/>
      <c r="FQ26" s="1302"/>
      <c r="FR26" s="1302" t="str">
        <f>MID(SUVAHAMUJ!R21,6,1)</f>
        <v>7</v>
      </c>
      <c r="FS26" s="1302"/>
      <c r="FT26" s="1302"/>
      <c r="FU26" s="1302"/>
      <c r="FV26" s="1302"/>
      <c r="FW26" s="1432" t="str">
        <f>MID(SUVAHAMUJ!R21,7,1)</f>
        <v>6</v>
      </c>
      <c r="FX26" s="1432"/>
      <c r="FY26" s="1432"/>
      <c r="FZ26" s="1432"/>
      <c r="GA26" s="1432"/>
      <c r="GB26" s="1432"/>
      <c r="GC26" s="1432" t="str">
        <f>MID(SUVAHAMUJ!R21,8,1)</f>
        <v>2</v>
      </c>
      <c r="GD26" s="1432"/>
      <c r="GE26" s="1432"/>
      <c r="GF26" s="1432"/>
      <c r="GG26" s="1432"/>
      <c r="GH26" s="1432" t="str">
        <f>MID(SUVAHAMUJ!R21,9,1)</f>
        <v>5</v>
      </c>
      <c r="GI26" s="1432"/>
      <c r="GJ26" s="1432"/>
      <c r="GK26" s="1432"/>
      <c r="GL26" s="1432"/>
      <c r="GM26" s="1432"/>
      <c r="GN26" s="1432" t="str">
        <f>MID(SUVAHAMUJ!R21,10,1)</f>
        <v>0</v>
      </c>
      <c r="GO26" s="1432"/>
      <c r="GP26" s="1432"/>
      <c r="GQ26" s="1432"/>
      <c r="GR26" s="1432"/>
      <c r="GS26" s="1432" t="str">
        <f>MID(SUVAHAMUJ!R21,11,1)</f>
        <v>2</v>
      </c>
      <c r="GT26" s="1432"/>
      <c r="GU26" s="1432"/>
      <c r="GV26" s="1432"/>
      <c r="GW26" s="1433"/>
    </row>
    <row r="27" spans="1:205" ht="24.6" customHeight="1" x14ac:dyDescent="0.2">
      <c r="A27" s="191"/>
      <c r="B27" s="1501" t="s">
        <v>2553</v>
      </c>
      <c r="C27" s="1502"/>
      <c r="D27" s="1502"/>
      <c r="E27" s="1502"/>
      <c r="F27" s="1502"/>
      <c r="G27" s="1502"/>
      <c r="H27" s="1502"/>
      <c r="I27" s="1502"/>
      <c r="J27" s="1502"/>
      <c r="K27" s="1503"/>
      <c r="L27" s="1488" t="s">
        <v>3392</v>
      </c>
      <c r="M27" s="1489"/>
      <c r="N27" s="1489"/>
      <c r="O27" s="1489"/>
      <c r="P27" s="1489"/>
      <c r="Q27" s="1489"/>
      <c r="R27" s="1489"/>
      <c r="S27" s="1489"/>
      <c r="T27" s="1489"/>
      <c r="U27" s="1489"/>
      <c r="V27" s="1489"/>
      <c r="W27" s="1489"/>
      <c r="X27" s="1489"/>
      <c r="Y27" s="1489"/>
      <c r="Z27" s="1489"/>
      <c r="AA27" s="1489"/>
      <c r="AB27" s="1489"/>
      <c r="AC27" s="1489"/>
      <c r="AD27" s="1489"/>
      <c r="AE27" s="1489"/>
      <c r="AF27" s="1489"/>
      <c r="AG27" s="1489"/>
      <c r="AH27" s="1489"/>
      <c r="AI27" s="1489"/>
      <c r="AJ27" s="1489"/>
      <c r="AK27" s="1489"/>
      <c r="AL27" s="1489"/>
      <c r="AM27" s="1489"/>
      <c r="AN27" s="1489"/>
      <c r="AO27" s="1489"/>
      <c r="AP27" s="1489"/>
      <c r="AQ27" s="1489"/>
      <c r="AR27" s="1489"/>
      <c r="AS27" s="1489"/>
      <c r="AT27" s="1489"/>
      <c r="AU27" s="1489"/>
      <c r="AV27" s="1489"/>
      <c r="AW27" s="1489"/>
      <c r="AX27" s="1489"/>
      <c r="AY27" s="1489"/>
      <c r="AZ27" s="1489"/>
      <c r="BA27" s="1489"/>
      <c r="BB27" s="1489"/>
      <c r="BC27" s="1489"/>
      <c r="BD27" s="1489"/>
      <c r="BE27" s="1489"/>
      <c r="BF27" s="1489"/>
      <c r="BG27" s="1489"/>
      <c r="BH27" s="1489"/>
      <c r="BI27" s="1489"/>
      <c r="BJ27" s="1489"/>
      <c r="BK27" s="1489"/>
      <c r="BL27" s="1489"/>
      <c r="BM27" s="1489"/>
      <c r="BN27" s="1489"/>
      <c r="BO27" s="1489"/>
      <c r="BP27" s="1489"/>
      <c r="BQ27" s="1489"/>
      <c r="BR27" s="1489"/>
      <c r="BS27" s="1489"/>
      <c r="BT27" s="1489"/>
      <c r="BU27" s="1489"/>
      <c r="BV27" s="1489"/>
      <c r="BW27" s="1466" t="s">
        <v>117</v>
      </c>
      <c r="BX27" s="1467"/>
      <c r="BY27" s="1467"/>
      <c r="BZ27" s="1467"/>
      <c r="CA27" s="1467"/>
      <c r="CB27" s="1467"/>
      <c r="CC27" s="1467"/>
      <c r="CD27" s="1468"/>
      <c r="CE27" s="1301" t="str">
        <f>MID(SUVAHAMUJ!Q22,1,1)</f>
        <v xml:space="preserve"> </v>
      </c>
      <c r="CF27" s="1301"/>
      <c r="CG27" s="1301"/>
      <c r="CH27" s="1301"/>
      <c r="CI27" s="1301"/>
      <c r="CJ27" s="1301" t="str">
        <f>MID(SUVAHAMUJ!Q22,2,1)</f>
        <v xml:space="preserve"> </v>
      </c>
      <c r="CK27" s="1301"/>
      <c r="CL27" s="1301"/>
      <c r="CM27" s="1301"/>
      <c r="CN27" s="1301"/>
      <c r="CO27" s="1301"/>
      <c r="CP27" s="1301" t="str">
        <f>MID(SUVAHAMUJ!Q22,3,1)</f>
        <v xml:space="preserve"> </v>
      </c>
      <c r="CQ27" s="1301"/>
      <c r="CR27" s="1301"/>
      <c r="CS27" s="1301"/>
      <c r="CT27" s="1301"/>
      <c r="CU27" s="1301" t="str">
        <f>MID(SUVAHAMUJ!Q22,4,1)</f>
        <v xml:space="preserve"> </v>
      </c>
      <c r="CV27" s="1301"/>
      <c r="CW27" s="1301"/>
      <c r="CX27" s="1301"/>
      <c r="CY27" s="1301"/>
      <c r="CZ27" s="1301"/>
      <c r="DA27" s="1301" t="str">
        <f>MID(SUVAHAMUJ!Q22,5,1)</f>
        <v>5</v>
      </c>
      <c r="DB27" s="1301"/>
      <c r="DC27" s="1301"/>
      <c r="DD27" s="1301"/>
      <c r="DE27" s="1301"/>
      <c r="DF27" s="1301" t="str">
        <f>MID(SUVAHAMUJ!Q22,6,1)</f>
        <v>6</v>
      </c>
      <c r="DG27" s="1301"/>
      <c r="DH27" s="1301"/>
      <c r="DI27" s="1301"/>
      <c r="DJ27" s="1301"/>
      <c r="DK27" s="1301"/>
      <c r="DL27" s="1301" t="str">
        <f>MID(SUVAHAMUJ!Q22,7,1)</f>
        <v>9</v>
      </c>
      <c r="DM27" s="1301"/>
      <c r="DN27" s="1301"/>
      <c r="DO27" s="1301"/>
      <c r="DP27" s="1301"/>
      <c r="DQ27" s="1301"/>
      <c r="DR27" s="1301" t="str">
        <f>MID(SUVAHAMUJ!Q22,8,1)</f>
        <v>5</v>
      </c>
      <c r="DS27" s="1301"/>
      <c r="DT27" s="1301"/>
      <c r="DU27" s="1301"/>
      <c r="DV27" s="1301"/>
      <c r="DW27" s="1434" t="str">
        <f>MID(SUVAHAMUJ!Q22,9,1)</f>
        <v>0</v>
      </c>
      <c r="DX27" s="1434"/>
      <c r="DY27" s="1434"/>
      <c r="DZ27" s="1434"/>
      <c r="EA27" s="1434"/>
      <c r="EB27" s="1434"/>
      <c r="EC27" s="1434" t="str">
        <f>MID(SUVAHAMUJ!Q22,10,1)</f>
        <v>4</v>
      </c>
      <c r="ED27" s="1434"/>
      <c r="EE27" s="1434"/>
      <c r="EF27" s="1434"/>
      <c r="EG27" s="1434"/>
      <c r="EH27" s="1301" t="str">
        <f>MID(SUVAHAMUJ!Q22,11,1)</f>
        <v>4</v>
      </c>
      <c r="EI27" s="1301"/>
      <c r="EJ27" s="1301"/>
      <c r="EK27" s="1301"/>
      <c r="EL27" s="1301"/>
      <c r="EM27" s="1304"/>
      <c r="EN27" s="486"/>
      <c r="EO27" s="487"/>
      <c r="EP27" s="1301" t="str">
        <f>MID(SUVAHAMUJ!R22,1,1)</f>
        <v xml:space="preserve"> </v>
      </c>
      <c r="EQ27" s="1301"/>
      <c r="ER27" s="1301"/>
      <c r="ES27" s="1301"/>
      <c r="ET27" s="1301"/>
      <c r="EU27" s="1301"/>
      <c r="EV27" s="1301" t="str">
        <f>MID(SUVAHAMUJ!R22,2,1)</f>
        <v xml:space="preserve"> </v>
      </c>
      <c r="EW27" s="1301"/>
      <c r="EX27" s="1301"/>
      <c r="EY27" s="1301"/>
      <c r="EZ27" s="1301"/>
      <c r="FA27" s="1301" t="str">
        <f>MID(SUVAHAMUJ!R22,3,1)</f>
        <v xml:space="preserve"> </v>
      </c>
      <c r="FB27" s="1301"/>
      <c r="FC27" s="1301"/>
      <c r="FD27" s="1301"/>
      <c r="FE27" s="1301"/>
      <c r="FF27" s="1301"/>
      <c r="FG27" s="1301" t="str">
        <f>MID(SUVAHAMUJ!R22,4,1)</f>
        <v xml:space="preserve"> </v>
      </c>
      <c r="FH27" s="1301"/>
      <c r="FI27" s="1301"/>
      <c r="FJ27" s="1301"/>
      <c r="FK27" s="1301"/>
      <c r="FL27" s="1302" t="str">
        <f>MID(SUVAHAMUJ!R22,5,1)</f>
        <v>6</v>
      </c>
      <c r="FM27" s="1302"/>
      <c r="FN27" s="1302"/>
      <c r="FO27" s="1302"/>
      <c r="FP27" s="1302"/>
      <c r="FQ27" s="1302"/>
      <c r="FR27" s="1302" t="str">
        <f>MID(SUVAHAMUJ!R22,6,1)</f>
        <v>7</v>
      </c>
      <c r="FS27" s="1302"/>
      <c r="FT27" s="1302"/>
      <c r="FU27" s="1302"/>
      <c r="FV27" s="1302"/>
      <c r="FW27" s="1432" t="str">
        <f>MID(SUVAHAMUJ!R22,7,1)</f>
        <v>6</v>
      </c>
      <c r="FX27" s="1432"/>
      <c r="FY27" s="1432"/>
      <c r="FZ27" s="1432"/>
      <c r="GA27" s="1432"/>
      <c r="GB27" s="1432"/>
      <c r="GC27" s="1432" t="str">
        <f>MID(SUVAHAMUJ!R22,8,1)</f>
        <v>2</v>
      </c>
      <c r="GD27" s="1432"/>
      <c r="GE27" s="1432"/>
      <c r="GF27" s="1432"/>
      <c r="GG27" s="1432"/>
      <c r="GH27" s="1432" t="str">
        <f>MID(SUVAHAMUJ!R22,9,1)</f>
        <v>5</v>
      </c>
      <c r="GI27" s="1432"/>
      <c r="GJ27" s="1432"/>
      <c r="GK27" s="1432"/>
      <c r="GL27" s="1432"/>
      <c r="GM27" s="1432"/>
      <c r="GN27" s="1432" t="str">
        <f>MID(SUVAHAMUJ!R22,10,1)</f>
        <v>0</v>
      </c>
      <c r="GO27" s="1432"/>
      <c r="GP27" s="1432"/>
      <c r="GQ27" s="1432"/>
      <c r="GR27" s="1432"/>
      <c r="GS27" s="1432" t="str">
        <f>MID(SUVAHAMUJ!R22,11,1)</f>
        <v>2</v>
      </c>
      <c r="GT27" s="1432"/>
      <c r="GU27" s="1432"/>
      <c r="GV27" s="1432"/>
      <c r="GW27" s="1433"/>
    </row>
    <row r="28" spans="1:205" ht="24.6" customHeight="1" x14ac:dyDescent="0.2">
      <c r="A28" s="191"/>
      <c r="B28" s="1504" t="s">
        <v>2369</v>
      </c>
      <c r="C28" s="1505"/>
      <c r="D28" s="1505"/>
      <c r="E28" s="1505"/>
      <c r="F28" s="1505"/>
      <c r="G28" s="1505"/>
      <c r="H28" s="1505"/>
      <c r="I28" s="1505"/>
      <c r="J28" s="1505"/>
      <c r="K28" s="1506"/>
      <c r="L28" s="1488" t="s">
        <v>3393</v>
      </c>
      <c r="M28" s="1489"/>
      <c r="N28" s="1489"/>
      <c r="O28" s="1489"/>
      <c r="P28" s="1489"/>
      <c r="Q28" s="1489"/>
      <c r="R28" s="1489"/>
      <c r="S28" s="1489"/>
      <c r="T28" s="1489"/>
      <c r="U28" s="1489"/>
      <c r="V28" s="1489"/>
      <c r="W28" s="1489"/>
      <c r="X28" s="1489"/>
      <c r="Y28" s="1489"/>
      <c r="Z28" s="1489"/>
      <c r="AA28" s="1489"/>
      <c r="AB28" s="1489"/>
      <c r="AC28" s="1489"/>
      <c r="AD28" s="1489"/>
      <c r="AE28" s="1489"/>
      <c r="AF28" s="1489"/>
      <c r="AG28" s="1489"/>
      <c r="AH28" s="1489"/>
      <c r="AI28" s="1489"/>
      <c r="AJ28" s="1489"/>
      <c r="AK28" s="1489"/>
      <c r="AL28" s="1489"/>
      <c r="AM28" s="1489"/>
      <c r="AN28" s="1489"/>
      <c r="AO28" s="1489"/>
      <c r="AP28" s="1489"/>
      <c r="AQ28" s="1489"/>
      <c r="AR28" s="1489"/>
      <c r="AS28" s="1489"/>
      <c r="AT28" s="1489"/>
      <c r="AU28" s="1489"/>
      <c r="AV28" s="1489"/>
      <c r="AW28" s="1489"/>
      <c r="AX28" s="1489"/>
      <c r="AY28" s="1489"/>
      <c r="AZ28" s="1489"/>
      <c r="BA28" s="1489"/>
      <c r="BB28" s="1489"/>
      <c r="BC28" s="1489"/>
      <c r="BD28" s="1489"/>
      <c r="BE28" s="1489"/>
      <c r="BF28" s="1489"/>
      <c r="BG28" s="1489"/>
      <c r="BH28" s="1489"/>
      <c r="BI28" s="1489"/>
      <c r="BJ28" s="1489"/>
      <c r="BK28" s="1489"/>
      <c r="BL28" s="1489"/>
      <c r="BM28" s="1489"/>
      <c r="BN28" s="1489"/>
      <c r="BO28" s="1489"/>
      <c r="BP28" s="1489"/>
      <c r="BQ28" s="1489"/>
      <c r="BR28" s="1489"/>
      <c r="BS28" s="1489"/>
      <c r="BT28" s="1489"/>
      <c r="BU28" s="1489"/>
      <c r="BV28" s="1489"/>
      <c r="BW28" s="1466" t="s">
        <v>898</v>
      </c>
      <c r="BX28" s="1467"/>
      <c r="BY28" s="1467"/>
      <c r="BZ28" s="1467"/>
      <c r="CA28" s="1467"/>
      <c r="CB28" s="1467"/>
      <c r="CC28" s="1467" t="str">
        <f>MID(SUVAHAVUJ!AF68,6,1)</f>
        <v xml:space="preserve"> </v>
      </c>
      <c r="CD28" s="1468"/>
      <c r="CE28" s="1301" t="str">
        <f>MID(SUVAHAMUJ!Q23,1,1)</f>
        <v xml:space="preserve"> </v>
      </c>
      <c r="CF28" s="1301"/>
      <c r="CG28" s="1301"/>
      <c r="CH28" s="1301"/>
      <c r="CI28" s="1301"/>
      <c r="CJ28" s="1301" t="str">
        <f>MID(SUVAHAMUJ!Q23,2,1)</f>
        <v xml:space="preserve"> </v>
      </c>
      <c r="CK28" s="1301"/>
      <c r="CL28" s="1301"/>
      <c r="CM28" s="1301"/>
      <c r="CN28" s="1301"/>
      <c r="CO28" s="1301"/>
      <c r="CP28" s="1301" t="str">
        <f>MID(SUVAHAMUJ!Q23,3,1)</f>
        <v xml:space="preserve"> </v>
      </c>
      <c r="CQ28" s="1301"/>
      <c r="CR28" s="1301"/>
      <c r="CS28" s="1301"/>
      <c r="CT28" s="1301"/>
      <c r="CU28" s="1301" t="str">
        <f>MID(SUVAHAMUJ!Q23,4,1)</f>
        <v xml:space="preserve"> </v>
      </c>
      <c r="CV28" s="1301"/>
      <c r="CW28" s="1301"/>
      <c r="CX28" s="1301"/>
      <c r="CY28" s="1301"/>
      <c r="CZ28" s="1301"/>
      <c r="DA28" s="1301" t="str">
        <f>MID(SUVAHAMUJ!Q23,5,1)</f>
        <v xml:space="preserve"> </v>
      </c>
      <c r="DB28" s="1301"/>
      <c r="DC28" s="1301"/>
      <c r="DD28" s="1301"/>
      <c r="DE28" s="1301"/>
      <c r="DF28" s="1301" t="str">
        <f>MID(SUVAHAMUJ!Q23,6,1)</f>
        <v xml:space="preserve"> </v>
      </c>
      <c r="DG28" s="1301"/>
      <c r="DH28" s="1301"/>
      <c r="DI28" s="1301"/>
      <c r="DJ28" s="1301"/>
      <c r="DK28" s="1301"/>
      <c r="DL28" s="1301" t="str">
        <f>MID(SUVAHAMUJ!Q23,7,1)</f>
        <v xml:space="preserve"> </v>
      </c>
      <c r="DM28" s="1301"/>
      <c r="DN28" s="1301"/>
      <c r="DO28" s="1301"/>
      <c r="DP28" s="1301"/>
      <c r="DQ28" s="1301"/>
      <c r="DR28" s="1301" t="str">
        <f>MID(SUVAHAMUJ!Q23,8,1)</f>
        <v xml:space="preserve"> </v>
      </c>
      <c r="DS28" s="1301"/>
      <c r="DT28" s="1301"/>
      <c r="DU28" s="1301"/>
      <c r="DV28" s="1301"/>
      <c r="DW28" s="1434" t="str">
        <f>MID(SUVAHAMUJ!Q23,9,1)</f>
        <v xml:space="preserve"> </v>
      </c>
      <c r="DX28" s="1434"/>
      <c r="DY28" s="1434"/>
      <c r="DZ28" s="1434"/>
      <c r="EA28" s="1434"/>
      <c r="EB28" s="1434"/>
      <c r="EC28" s="1434" t="str">
        <f>MID(SUVAHAMUJ!Q23,10,1)</f>
        <v xml:space="preserve"> </v>
      </c>
      <c r="ED28" s="1434"/>
      <c r="EE28" s="1434"/>
      <c r="EF28" s="1434"/>
      <c r="EG28" s="1434"/>
      <c r="EH28" s="1301" t="str">
        <f>MID(SUVAHAMUJ!Q23,11,1)</f>
        <v>0</v>
      </c>
      <c r="EI28" s="1301"/>
      <c r="EJ28" s="1301"/>
      <c r="EK28" s="1301"/>
      <c r="EL28" s="1301"/>
      <c r="EM28" s="1304"/>
      <c r="EN28" s="486"/>
      <c r="EO28" s="487"/>
      <c r="EP28" s="1301" t="str">
        <f>MID(SUVAHAMUJ!R23,1,1)</f>
        <v xml:space="preserve"> </v>
      </c>
      <c r="EQ28" s="1301"/>
      <c r="ER28" s="1301"/>
      <c r="ES28" s="1301"/>
      <c r="ET28" s="1301"/>
      <c r="EU28" s="1301"/>
      <c r="EV28" s="1301" t="str">
        <f>MID(SUVAHAMUJ!R23,2,1)</f>
        <v xml:space="preserve"> </v>
      </c>
      <c r="EW28" s="1301"/>
      <c r="EX28" s="1301"/>
      <c r="EY28" s="1301"/>
      <c r="EZ28" s="1301"/>
      <c r="FA28" s="1301" t="str">
        <f>MID(SUVAHAMUJ!R23,3,1)</f>
        <v xml:space="preserve"> </v>
      </c>
      <c r="FB28" s="1301"/>
      <c r="FC28" s="1301"/>
      <c r="FD28" s="1301"/>
      <c r="FE28" s="1301"/>
      <c r="FF28" s="1301"/>
      <c r="FG28" s="1301" t="str">
        <f>MID(SUVAHAMUJ!R23,4,1)</f>
        <v xml:space="preserve"> </v>
      </c>
      <c r="FH28" s="1301"/>
      <c r="FI28" s="1301"/>
      <c r="FJ28" s="1301"/>
      <c r="FK28" s="1301"/>
      <c r="FL28" s="1302" t="str">
        <f>MID(SUVAHAMUJ!R23,5,1)</f>
        <v xml:space="preserve"> </v>
      </c>
      <c r="FM28" s="1302"/>
      <c r="FN28" s="1302"/>
      <c r="FO28" s="1302"/>
      <c r="FP28" s="1302"/>
      <c r="FQ28" s="1302"/>
      <c r="FR28" s="1302" t="str">
        <f>MID(SUVAHAMUJ!R23,6,1)</f>
        <v xml:space="preserve"> </v>
      </c>
      <c r="FS28" s="1302"/>
      <c r="FT28" s="1302"/>
      <c r="FU28" s="1302"/>
      <c r="FV28" s="1302"/>
      <c r="FW28" s="1432" t="str">
        <f>MID(SUVAHAMUJ!R23,7,1)</f>
        <v xml:space="preserve"> </v>
      </c>
      <c r="FX28" s="1432"/>
      <c r="FY28" s="1432"/>
      <c r="FZ28" s="1432"/>
      <c r="GA28" s="1432"/>
      <c r="GB28" s="1432"/>
      <c r="GC28" s="1432" t="str">
        <f>MID(SUVAHAMUJ!R23,8,1)</f>
        <v xml:space="preserve"> </v>
      </c>
      <c r="GD28" s="1432"/>
      <c r="GE28" s="1432"/>
      <c r="GF28" s="1432"/>
      <c r="GG28" s="1432"/>
      <c r="GH28" s="1432" t="str">
        <f>MID(SUVAHAMUJ!R23,9,1)</f>
        <v xml:space="preserve"> </v>
      </c>
      <c r="GI28" s="1432"/>
      <c r="GJ28" s="1432"/>
      <c r="GK28" s="1432"/>
      <c r="GL28" s="1432"/>
      <c r="GM28" s="1432"/>
      <c r="GN28" s="1432" t="str">
        <f>MID(SUVAHAMUJ!R23,10,1)</f>
        <v xml:space="preserve"> </v>
      </c>
      <c r="GO28" s="1432"/>
      <c r="GP28" s="1432"/>
      <c r="GQ28" s="1432"/>
      <c r="GR28" s="1432"/>
      <c r="GS28" s="1432" t="str">
        <f>MID(SUVAHAMUJ!R23,11,1)</f>
        <v>0</v>
      </c>
      <c r="GT28" s="1432"/>
      <c r="GU28" s="1432"/>
      <c r="GV28" s="1432"/>
      <c r="GW28" s="1433"/>
    </row>
    <row r="29" spans="1:205" s="142" customFormat="1" ht="24.6" customHeight="1" x14ac:dyDescent="0.2">
      <c r="A29" s="488"/>
      <c r="B29" s="1504" t="s">
        <v>2372</v>
      </c>
      <c r="C29" s="1505"/>
      <c r="D29" s="1505"/>
      <c r="E29" s="1505"/>
      <c r="F29" s="1505"/>
      <c r="G29" s="1505"/>
      <c r="H29" s="1505"/>
      <c r="I29" s="1505"/>
      <c r="J29" s="1505"/>
      <c r="K29" s="1506"/>
      <c r="L29" s="1488" t="s">
        <v>3394</v>
      </c>
      <c r="M29" s="1489"/>
      <c r="N29" s="1489"/>
      <c r="O29" s="1489"/>
      <c r="P29" s="1489"/>
      <c r="Q29" s="1489"/>
      <c r="R29" s="1489"/>
      <c r="S29" s="1489"/>
      <c r="T29" s="1489"/>
      <c r="U29" s="1489"/>
      <c r="V29" s="1489"/>
      <c r="W29" s="1489"/>
      <c r="X29" s="1489"/>
      <c r="Y29" s="1489"/>
      <c r="Z29" s="1489"/>
      <c r="AA29" s="1489"/>
      <c r="AB29" s="1489"/>
      <c r="AC29" s="1489"/>
      <c r="AD29" s="1489"/>
      <c r="AE29" s="1489"/>
      <c r="AF29" s="1489"/>
      <c r="AG29" s="1489"/>
      <c r="AH29" s="1489"/>
      <c r="AI29" s="1489"/>
      <c r="AJ29" s="1489"/>
      <c r="AK29" s="1489"/>
      <c r="AL29" s="1489"/>
      <c r="AM29" s="1489"/>
      <c r="AN29" s="1489"/>
      <c r="AO29" s="1489"/>
      <c r="AP29" s="1489"/>
      <c r="AQ29" s="1489"/>
      <c r="AR29" s="1489"/>
      <c r="AS29" s="1489"/>
      <c r="AT29" s="1489"/>
      <c r="AU29" s="1489"/>
      <c r="AV29" s="1489"/>
      <c r="AW29" s="1489"/>
      <c r="AX29" s="1489"/>
      <c r="AY29" s="1489"/>
      <c r="AZ29" s="1489"/>
      <c r="BA29" s="1489"/>
      <c r="BB29" s="1489"/>
      <c r="BC29" s="1489"/>
      <c r="BD29" s="1489"/>
      <c r="BE29" s="1489"/>
      <c r="BF29" s="1489"/>
      <c r="BG29" s="1489"/>
      <c r="BH29" s="1489"/>
      <c r="BI29" s="1489"/>
      <c r="BJ29" s="1489"/>
      <c r="BK29" s="1489"/>
      <c r="BL29" s="1489"/>
      <c r="BM29" s="1489"/>
      <c r="BN29" s="1489"/>
      <c r="BO29" s="1489"/>
      <c r="BP29" s="1489"/>
      <c r="BQ29" s="1489"/>
      <c r="BR29" s="1489"/>
      <c r="BS29" s="1489"/>
      <c r="BT29" s="1489"/>
      <c r="BU29" s="1489"/>
      <c r="BV29" s="1489"/>
      <c r="BW29" s="1466" t="s">
        <v>899</v>
      </c>
      <c r="BX29" s="1467"/>
      <c r="BY29" s="1467"/>
      <c r="BZ29" s="1467"/>
      <c r="CA29" s="1467"/>
      <c r="CB29" s="1467"/>
      <c r="CC29" s="1467" t="str">
        <f>MID(SUVAHAVUJ!AD69,6,1)</f>
        <v xml:space="preserve"> </v>
      </c>
      <c r="CD29" s="1468"/>
      <c r="CE29" s="1301" t="str">
        <f>MID(SUVAHAMUJ!Q24,1,1)</f>
        <v xml:space="preserve"> </v>
      </c>
      <c r="CF29" s="1301"/>
      <c r="CG29" s="1301"/>
      <c r="CH29" s="1301"/>
      <c r="CI29" s="1301"/>
      <c r="CJ29" s="1301" t="str">
        <f>MID(SUVAHAMUJ!Q24,2,1)</f>
        <v xml:space="preserve"> </v>
      </c>
      <c r="CK29" s="1301"/>
      <c r="CL29" s="1301"/>
      <c r="CM29" s="1301"/>
      <c r="CN29" s="1301"/>
      <c r="CO29" s="1301"/>
      <c r="CP29" s="1301" t="str">
        <f>MID(SUVAHAMUJ!Q24,3,1)</f>
        <v xml:space="preserve"> </v>
      </c>
      <c r="CQ29" s="1301"/>
      <c r="CR29" s="1301"/>
      <c r="CS29" s="1301"/>
      <c r="CT29" s="1301"/>
      <c r="CU29" s="1301" t="str">
        <f>MID(SUVAHAMUJ!Q24,4,1)</f>
        <v xml:space="preserve"> </v>
      </c>
      <c r="CV29" s="1301"/>
      <c r="CW29" s="1301"/>
      <c r="CX29" s="1301"/>
      <c r="CY29" s="1301"/>
      <c r="CZ29" s="1301"/>
      <c r="DA29" s="1301" t="str">
        <f>MID(SUVAHAMUJ!Q24,5,1)</f>
        <v xml:space="preserve"> </v>
      </c>
      <c r="DB29" s="1301"/>
      <c r="DC29" s="1301"/>
      <c r="DD29" s="1301"/>
      <c r="DE29" s="1301"/>
      <c r="DF29" s="1301" t="str">
        <f>MID(SUVAHAMUJ!Q24,6,1)</f>
        <v xml:space="preserve"> </v>
      </c>
      <c r="DG29" s="1301"/>
      <c r="DH29" s="1301"/>
      <c r="DI29" s="1301"/>
      <c r="DJ29" s="1301"/>
      <c r="DK29" s="1301"/>
      <c r="DL29" s="1301" t="str">
        <f>MID(SUVAHAMUJ!Q24,7,1)</f>
        <v xml:space="preserve"> </v>
      </c>
      <c r="DM29" s="1301"/>
      <c r="DN29" s="1301"/>
      <c r="DO29" s="1301"/>
      <c r="DP29" s="1301"/>
      <c r="DQ29" s="1301"/>
      <c r="DR29" s="1301" t="str">
        <f>MID(SUVAHAMUJ!Q24,8,1)</f>
        <v xml:space="preserve"> </v>
      </c>
      <c r="DS29" s="1301"/>
      <c r="DT29" s="1301"/>
      <c r="DU29" s="1301"/>
      <c r="DV29" s="1301"/>
      <c r="DW29" s="1434" t="str">
        <f>MID(SUVAHAMUJ!Q24,9,1)</f>
        <v xml:space="preserve"> </v>
      </c>
      <c r="DX29" s="1434"/>
      <c r="DY29" s="1434"/>
      <c r="DZ29" s="1434"/>
      <c r="EA29" s="1434"/>
      <c r="EB29" s="1434"/>
      <c r="EC29" s="1434" t="str">
        <f>MID(SUVAHAMUJ!Q24,10,1)</f>
        <v xml:space="preserve"> </v>
      </c>
      <c r="ED29" s="1434"/>
      <c r="EE29" s="1434"/>
      <c r="EF29" s="1434"/>
      <c r="EG29" s="1434"/>
      <c r="EH29" s="1301" t="str">
        <f>MID(SUVAHAMUJ!Q24,11,1)</f>
        <v>0</v>
      </c>
      <c r="EI29" s="1301"/>
      <c r="EJ29" s="1301"/>
      <c r="EK29" s="1301"/>
      <c r="EL29" s="1301"/>
      <c r="EM29" s="1304"/>
      <c r="EN29" s="486"/>
      <c r="EO29" s="487"/>
      <c r="EP29" s="1301" t="str">
        <f>MID(SUVAHAMUJ!R24,1,1)</f>
        <v xml:space="preserve"> </v>
      </c>
      <c r="EQ29" s="1301"/>
      <c r="ER29" s="1301"/>
      <c r="ES29" s="1301"/>
      <c r="ET29" s="1301"/>
      <c r="EU29" s="1301"/>
      <c r="EV29" s="1301" t="str">
        <f>MID(SUVAHAMUJ!R24,2,1)</f>
        <v xml:space="preserve"> </v>
      </c>
      <c r="EW29" s="1301"/>
      <c r="EX29" s="1301"/>
      <c r="EY29" s="1301"/>
      <c r="EZ29" s="1301"/>
      <c r="FA29" s="1301" t="str">
        <f>MID(SUVAHAMUJ!R24,3,1)</f>
        <v xml:space="preserve"> </v>
      </c>
      <c r="FB29" s="1301"/>
      <c r="FC29" s="1301"/>
      <c r="FD29" s="1301"/>
      <c r="FE29" s="1301"/>
      <c r="FF29" s="1301"/>
      <c r="FG29" s="1301" t="str">
        <f>MID(SUVAHAMUJ!R24,4,1)</f>
        <v xml:space="preserve"> </v>
      </c>
      <c r="FH29" s="1301"/>
      <c r="FI29" s="1301"/>
      <c r="FJ29" s="1301"/>
      <c r="FK29" s="1301"/>
      <c r="FL29" s="1302" t="str">
        <f>MID(SUVAHAMUJ!R24,5,1)</f>
        <v xml:space="preserve"> </v>
      </c>
      <c r="FM29" s="1302"/>
      <c r="FN29" s="1302"/>
      <c r="FO29" s="1302"/>
      <c r="FP29" s="1302"/>
      <c r="FQ29" s="1302"/>
      <c r="FR29" s="1302" t="str">
        <f>MID(SUVAHAMUJ!R24,6,1)</f>
        <v xml:space="preserve"> </v>
      </c>
      <c r="FS29" s="1302"/>
      <c r="FT29" s="1302"/>
      <c r="FU29" s="1302"/>
      <c r="FV29" s="1302"/>
      <c r="FW29" s="1432" t="str">
        <f>MID(SUVAHAMUJ!R24,7,1)</f>
        <v xml:space="preserve"> </v>
      </c>
      <c r="FX29" s="1432"/>
      <c r="FY29" s="1432"/>
      <c r="FZ29" s="1432"/>
      <c r="GA29" s="1432"/>
      <c r="GB29" s="1432"/>
      <c r="GC29" s="1432" t="str">
        <f>MID(SUVAHAMUJ!R24,8,1)</f>
        <v xml:space="preserve"> </v>
      </c>
      <c r="GD29" s="1432"/>
      <c r="GE29" s="1432"/>
      <c r="GF29" s="1432"/>
      <c r="GG29" s="1432"/>
      <c r="GH29" s="1432" t="str">
        <f>MID(SUVAHAMUJ!R24,9,1)</f>
        <v xml:space="preserve"> </v>
      </c>
      <c r="GI29" s="1432"/>
      <c r="GJ29" s="1432"/>
      <c r="GK29" s="1432"/>
      <c r="GL29" s="1432"/>
      <c r="GM29" s="1432"/>
      <c r="GN29" s="1432" t="str">
        <f>MID(SUVAHAMUJ!R24,10,1)</f>
        <v xml:space="preserve"> </v>
      </c>
      <c r="GO29" s="1432"/>
      <c r="GP29" s="1432"/>
      <c r="GQ29" s="1432"/>
      <c r="GR29" s="1432"/>
      <c r="GS29" s="1432" t="str">
        <f>MID(SUVAHAMUJ!R24,11,1)</f>
        <v>0</v>
      </c>
      <c r="GT29" s="1432"/>
      <c r="GU29" s="1432"/>
      <c r="GV29" s="1432"/>
      <c r="GW29" s="1433"/>
    </row>
    <row r="30" spans="1:205" ht="12.75" customHeight="1" thickBot="1" x14ac:dyDescent="0.25">
      <c r="A30" s="489"/>
      <c r="B30" s="490"/>
      <c r="C30" s="490"/>
      <c r="D30" s="490"/>
      <c r="E30" s="490"/>
      <c r="F30" s="490"/>
      <c r="G30" s="490"/>
      <c r="H30" s="490"/>
      <c r="I30" s="490"/>
      <c r="J30" s="490"/>
      <c r="K30" s="490"/>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142"/>
      <c r="CJ30" s="142"/>
      <c r="CK30" s="142"/>
      <c r="CL30" s="142"/>
      <c r="CM30" s="142"/>
      <c r="CN30" s="142"/>
      <c r="CO30" s="142"/>
      <c r="CP30" s="142"/>
      <c r="CQ30" s="142"/>
      <c r="CR30" s="142"/>
      <c r="CS30" s="142"/>
      <c r="CT30" s="142"/>
      <c r="CU30" s="142"/>
      <c r="CV30" s="142"/>
      <c r="CW30" s="142"/>
      <c r="CX30" s="142"/>
      <c r="CY30" s="142"/>
      <c r="CZ30" s="142"/>
      <c r="DA30" s="142"/>
      <c r="DB30" s="142"/>
      <c r="DC30" s="142"/>
      <c r="DD30" s="142"/>
      <c r="DE30" s="142"/>
      <c r="DF30" s="142"/>
      <c r="DG30" s="142"/>
      <c r="DH30" s="142"/>
      <c r="DI30" s="142"/>
      <c r="DJ30" s="142"/>
      <c r="DK30" s="142"/>
      <c r="DL30" s="142"/>
      <c r="DM30" s="142"/>
      <c r="DN30" s="142"/>
      <c r="DO30" s="142"/>
      <c r="DP30" s="142"/>
      <c r="DQ30" s="142"/>
      <c r="DR30" s="142"/>
      <c r="DS30" s="142"/>
      <c r="DT30" s="142"/>
      <c r="DU30" s="142"/>
      <c r="DV30" s="142"/>
      <c r="DW30" s="142"/>
      <c r="DX30" s="142"/>
      <c r="DY30" s="142"/>
      <c r="DZ30" s="142"/>
      <c r="EA30" s="142"/>
      <c r="EB30" s="142"/>
      <c r="EC30" s="142"/>
      <c r="ED30" s="142"/>
      <c r="EE30" s="142"/>
      <c r="EF30" s="142"/>
      <c r="EG30" s="142"/>
      <c r="EH30" s="142"/>
      <c r="EI30" s="142"/>
      <c r="EJ30" s="142"/>
      <c r="EK30" s="142"/>
      <c r="EL30" s="142"/>
      <c r="EM30" s="142"/>
      <c r="EN30" s="142"/>
      <c r="EO30" s="142"/>
      <c r="EP30" s="142"/>
      <c r="EQ30" s="142"/>
      <c r="ER30" s="142"/>
      <c r="ES30" s="142"/>
      <c r="ET30" s="142"/>
      <c r="EU30" s="142"/>
      <c r="EV30" s="142"/>
      <c r="EW30" s="142"/>
      <c r="EX30" s="142"/>
      <c r="EY30" s="142"/>
      <c r="EZ30" s="142"/>
      <c r="FA30" s="142"/>
      <c r="FB30" s="142"/>
      <c r="FC30" s="142"/>
      <c r="FD30" s="142"/>
      <c r="FE30" s="142"/>
      <c r="FF30" s="142"/>
      <c r="FG30" s="142"/>
      <c r="FH30" s="142"/>
      <c r="FI30" s="142"/>
      <c r="FJ30" s="142"/>
      <c r="FK30" s="142"/>
      <c r="FL30" s="142"/>
      <c r="FM30" s="142"/>
      <c r="FN30" s="142"/>
      <c r="FO30" s="142"/>
      <c r="FP30" s="142"/>
      <c r="FQ30" s="142"/>
      <c r="FR30" s="142"/>
      <c r="FS30" s="142"/>
      <c r="FT30" s="142"/>
      <c r="FU30" s="142"/>
      <c r="FV30" s="142"/>
      <c r="FW30" s="142"/>
      <c r="FX30" s="142"/>
      <c r="FY30" s="142"/>
      <c r="FZ30" s="142"/>
      <c r="GA30" s="142"/>
      <c r="GB30" s="142"/>
      <c r="GC30" s="142"/>
      <c r="GD30" s="142"/>
      <c r="GE30" s="142"/>
      <c r="GF30" s="142"/>
      <c r="GG30" s="142"/>
      <c r="GH30" s="142"/>
      <c r="GI30" s="142"/>
      <c r="GJ30" s="142"/>
      <c r="GK30" s="142"/>
      <c r="GL30" s="142"/>
      <c r="GM30" s="142"/>
      <c r="GN30" s="142"/>
      <c r="GO30" s="142"/>
      <c r="GP30" s="491"/>
      <c r="GQ30" s="491"/>
      <c r="GR30" s="491"/>
      <c r="GS30" s="491"/>
      <c r="GT30" s="491"/>
      <c r="GU30" s="491"/>
      <c r="GV30" s="491"/>
      <c r="GW30" s="492"/>
    </row>
    <row r="31" spans="1:205" ht="9" customHeight="1" x14ac:dyDescent="0.2">
      <c r="B31" s="142"/>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c r="ED31" s="142"/>
      <c r="EE31" s="142"/>
      <c r="EF31" s="142"/>
      <c r="EG31" s="142"/>
      <c r="EH31" s="142"/>
      <c r="EI31" s="142"/>
      <c r="EJ31" s="142"/>
      <c r="EK31" s="142"/>
      <c r="EL31" s="142"/>
      <c r="EM31" s="142"/>
      <c r="EN31" s="142"/>
      <c r="EO31" s="142"/>
      <c r="EP31" s="142"/>
      <c r="EQ31" s="142"/>
      <c r="ER31" s="142"/>
      <c r="ES31" s="142"/>
      <c r="ET31" s="142"/>
      <c r="EU31" s="142"/>
      <c r="EV31" s="142"/>
      <c r="EW31" s="142"/>
      <c r="EX31" s="142"/>
      <c r="EY31" s="142"/>
      <c r="EZ31" s="142"/>
      <c r="FA31" s="142"/>
      <c r="FB31" s="142"/>
      <c r="FC31" s="142"/>
      <c r="FD31" s="142"/>
      <c r="FE31" s="142"/>
      <c r="FF31" s="142"/>
      <c r="FG31" s="142"/>
      <c r="FH31" s="142"/>
      <c r="FI31" s="142"/>
      <c r="FJ31" s="142"/>
      <c r="FK31" s="142"/>
      <c r="FL31" s="142"/>
      <c r="FM31" s="142"/>
      <c r="FN31" s="142"/>
      <c r="FO31" s="142"/>
      <c r="FP31" s="142"/>
      <c r="FQ31" s="142"/>
      <c r="FR31" s="142"/>
      <c r="FS31" s="142"/>
      <c r="FT31" s="142"/>
      <c r="FU31" s="142"/>
      <c r="FV31" s="142"/>
      <c r="FW31" s="142"/>
      <c r="FX31" s="142"/>
      <c r="FY31" s="142"/>
      <c r="FZ31" s="142"/>
      <c r="GA31" s="142"/>
      <c r="GB31" s="142"/>
      <c r="GC31" s="142"/>
      <c r="GD31" s="142"/>
      <c r="GE31" s="142"/>
      <c r="GF31" s="142"/>
      <c r="GG31" s="142"/>
      <c r="GH31" s="142"/>
      <c r="GI31" s="142"/>
      <c r="GJ31" s="142"/>
      <c r="GK31" s="142"/>
      <c r="GL31" s="142"/>
      <c r="GM31" s="142"/>
      <c r="GN31" s="142"/>
      <c r="GO31" s="142"/>
      <c r="GP31" s="142"/>
      <c r="GQ31" s="142"/>
      <c r="GR31" s="142"/>
      <c r="GS31" s="142"/>
      <c r="GT31" s="142"/>
      <c r="GU31" s="142"/>
    </row>
    <row r="32" spans="1:205" ht="3.75" customHeight="1" x14ac:dyDescent="0.2">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row>
  </sheetData>
  <mergeCells count="607">
    <mergeCell ref="J2:AJ2"/>
    <mergeCell ref="BA4:BF4"/>
    <mergeCell ref="BG4:BK4"/>
    <mergeCell ref="BL4:BQ4"/>
    <mergeCell ref="BR4:BV4"/>
    <mergeCell ref="BW4:CB4"/>
    <mergeCell ref="B5:K6"/>
    <mergeCell ref="L5:BV6"/>
    <mergeCell ref="BW5:CD6"/>
    <mergeCell ref="BO2:CA2"/>
    <mergeCell ref="CB2:EG2"/>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EP7:EU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CU27:CZ27"/>
    <mergeCell ref="DA27:DE27"/>
    <mergeCell ref="B28:K28"/>
    <mergeCell ref="L28:BV28"/>
    <mergeCell ref="BW28:CD28"/>
    <mergeCell ref="CE28:CI28"/>
    <mergeCell ref="CJ28:CO28"/>
    <mergeCell ref="CP28:CT28"/>
    <mergeCell ref="CU28:CZ28"/>
    <mergeCell ref="DA28:DE28"/>
    <mergeCell ref="GH27:GM27"/>
    <mergeCell ref="GN27:GR27"/>
    <mergeCell ref="EC27:EG27"/>
    <mergeCell ref="EH27:EM27"/>
    <mergeCell ref="EP27:EU27"/>
    <mergeCell ref="EV27:EZ27"/>
    <mergeCell ref="FA27:FF27"/>
    <mergeCell ref="FG27:FK27"/>
    <mergeCell ref="GC27:GG27"/>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H28:EM28"/>
    <mergeCell ref="EC29:EG29"/>
    <mergeCell ref="EH29:EM29"/>
    <mergeCell ref="EP29:EU29"/>
    <mergeCell ref="EV29:EZ29"/>
    <mergeCell ref="FA29:FF29"/>
    <mergeCell ref="DF28:DK28"/>
    <mergeCell ref="FG29:FK29"/>
    <mergeCell ref="EP28:EU28"/>
    <mergeCell ref="CU29:CZ29"/>
    <mergeCell ref="DA29:DE29"/>
    <mergeCell ref="DF29:DK29"/>
    <mergeCell ref="DL29:DQ29"/>
    <mergeCell ref="DR29:DV29"/>
    <mergeCell ref="DW29:EB29"/>
    <mergeCell ref="GS28:GW28"/>
    <mergeCell ref="FL28:FQ28"/>
    <mergeCell ref="FR28:FV28"/>
    <mergeCell ref="FW28:GB28"/>
    <mergeCell ref="GS29:GW29"/>
    <mergeCell ref="FL29:FQ29"/>
    <mergeCell ref="FR29:FV29"/>
    <mergeCell ref="FW29:GB29"/>
    <mergeCell ref="GC29:GG29"/>
    <mergeCell ref="GC28:GG28"/>
    <mergeCell ref="GH28:GM28"/>
    <mergeCell ref="GN28:GR28"/>
    <mergeCell ref="GH29:GM29"/>
    <mergeCell ref="GN29:GR29"/>
  </mergeCells>
  <pageMargins left="0.7" right="0.7" top="0.78740157499999996" bottom="0.78740157499999996" header="0.3" footer="0.3"/>
  <pageSetup paperSize="9" scale="99" orientation="portrait" r:id="rId1"/>
  <rowBreaks count="1" manualBreakCount="1">
    <brk id="30" max="204"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2"/>
  <sheetViews>
    <sheetView workbookViewId="0"/>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475"/>
      <c r="C2" s="476"/>
      <c r="D2" s="476"/>
      <c r="E2" s="476"/>
      <c r="F2" s="476"/>
      <c r="G2" s="476"/>
      <c r="H2" s="476"/>
      <c r="J2" s="1359" t="s">
        <v>3456</v>
      </c>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59"/>
      <c r="AJ2" s="1538"/>
      <c r="AK2" s="477"/>
      <c r="AL2" s="477"/>
      <c r="AM2" s="477"/>
      <c r="AN2" s="477"/>
      <c r="AO2" s="477"/>
      <c r="AP2" s="477"/>
      <c r="AQ2" s="477"/>
      <c r="AR2" s="477"/>
      <c r="AS2" s="142"/>
      <c r="AT2" s="478"/>
      <c r="AU2" s="478"/>
      <c r="AV2" s="478"/>
      <c r="AW2" s="478"/>
      <c r="AX2" s="478"/>
      <c r="AY2" s="478"/>
      <c r="AZ2" s="478"/>
      <c r="BA2" s="478"/>
      <c r="BB2" s="478"/>
      <c r="BC2" s="478"/>
      <c r="BD2" s="478"/>
      <c r="BE2" s="478"/>
      <c r="BF2" s="478"/>
      <c r="BG2" s="478"/>
      <c r="BH2" s="478"/>
      <c r="BI2" s="478"/>
      <c r="BJ2" s="478"/>
      <c r="BK2" s="478"/>
      <c r="BL2" s="478"/>
      <c r="BM2" s="478"/>
      <c r="BN2" s="478"/>
      <c r="BO2" s="1336" t="s">
        <v>826</v>
      </c>
      <c r="BP2" s="1337"/>
      <c r="BQ2" s="1337"/>
      <c r="BR2" s="1337"/>
      <c r="BS2" s="1337"/>
      <c r="BT2" s="1337"/>
      <c r="BU2" s="1337"/>
      <c r="BV2" s="1337"/>
      <c r="BW2" s="1337"/>
      <c r="BX2" s="1337"/>
      <c r="BY2" s="1337"/>
      <c r="BZ2" s="1337"/>
      <c r="CA2" s="1337"/>
      <c r="CB2" s="1335" t="str">
        <f>'02'!$CB$2</f>
        <v>31646751</v>
      </c>
      <c r="CC2" s="1335"/>
      <c r="CD2" s="1335"/>
      <c r="CE2" s="1335"/>
      <c r="CF2" s="1335"/>
      <c r="CG2" s="1335"/>
      <c r="CH2" s="1335"/>
      <c r="CI2" s="1335"/>
      <c r="CJ2" s="1335"/>
      <c r="CK2" s="1335"/>
      <c r="CL2" s="1335"/>
      <c r="CM2" s="1335"/>
      <c r="CN2" s="1335"/>
      <c r="CO2" s="1335"/>
      <c r="CP2" s="1335"/>
      <c r="CQ2" s="1335"/>
      <c r="CR2" s="1335"/>
      <c r="CS2" s="1335"/>
      <c r="CT2" s="1335"/>
      <c r="CU2" s="1335"/>
      <c r="CV2" s="1335"/>
      <c r="CW2" s="1335"/>
      <c r="CX2" s="1335"/>
      <c r="CY2" s="1335"/>
      <c r="CZ2" s="1335"/>
      <c r="DA2" s="1335"/>
      <c r="DB2" s="1335"/>
      <c r="DC2" s="1335"/>
      <c r="DD2" s="1335"/>
      <c r="DE2" s="1335"/>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539"/>
      <c r="EH2" s="478"/>
      <c r="EI2" s="478"/>
      <c r="EJ2" s="478"/>
      <c r="EK2" s="478"/>
      <c r="EL2" s="478"/>
      <c r="EM2" s="478"/>
      <c r="EN2" s="478"/>
      <c r="EO2" s="478"/>
      <c r="EP2" s="478"/>
      <c r="EQ2" s="478"/>
      <c r="ER2" s="478"/>
      <c r="ES2" s="478"/>
      <c r="ET2" s="478"/>
      <c r="EU2" s="478"/>
      <c r="EV2" s="142"/>
      <c r="EW2" s="142"/>
      <c r="GQ2" s="476"/>
      <c r="GR2" s="476"/>
      <c r="GS2" s="476"/>
      <c r="GT2" s="476"/>
      <c r="GU2" s="476"/>
      <c r="GV2" s="476"/>
      <c r="GW2" s="479"/>
    </row>
    <row r="3" spans="2:205" ht="3" customHeight="1" x14ac:dyDescent="0.2"/>
    <row r="4" spans="2:205" s="142" customFormat="1" ht="2.25" hidden="1" customHeight="1" x14ac:dyDescent="0.2">
      <c r="B4" s="480"/>
      <c r="C4" s="480"/>
      <c r="D4" s="480"/>
      <c r="E4" s="480"/>
      <c r="F4" s="480"/>
      <c r="G4" s="480"/>
      <c r="H4" s="480"/>
      <c r="I4" s="480"/>
      <c r="J4" s="480"/>
      <c r="K4" s="480"/>
      <c r="L4" s="481"/>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3"/>
      <c r="AR4" s="483"/>
      <c r="AS4" s="483"/>
      <c r="AT4" s="483"/>
      <c r="AU4" s="483"/>
      <c r="AV4" s="483"/>
      <c r="AW4" s="483"/>
      <c r="AX4" s="483"/>
      <c r="AY4" s="484"/>
      <c r="AZ4" s="485"/>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31"/>
      <c r="DJ4" s="484"/>
      <c r="DK4" s="485"/>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8"/>
      <c r="FP4" s="1428"/>
      <c r="FQ4" s="1428"/>
      <c r="FR4" s="1428"/>
      <c r="FS4" s="1429"/>
      <c r="FT4" s="1430"/>
      <c r="FU4" s="1430"/>
      <c r="FV4" s="1430"/>
      <c r="FW4" s="1430"/>
      <c r="FX4" s="1430"/>
      <c r="FY4" s="1430"/>
      <c r="FZ4" s="1430"/>
      <c r="GA4" s="1430"/>
      <c r="GB4" s="1430"/>
      <c r="GC4" s="1430"/>
      <c r="GD4" s="1430"/>
      <c r="GE4" s="1430"/>
      <c r="GF4" s="1430"/>
      <c r="GG4" s="1430"/>
      <c r="GH4" s="1430"/>
      <c r="GI4" s="1430"/>
      <c r="GJ4" s="1430"/>
      <c r="GK4" s="1430"/>
      <c r="GL4" s="1430"/>
      <c r="GM4" s="1430"/>
      <c r="GN4" s="1430"/>
      <c r="GO4" s="1430"/>
      <c r="GP4" s="1430"/>
      <c r="GQ4" s="1430"/>
      <c r="GR4" s="1430"/>
      <c r="GS4" s="1430"/>
      <c r="GT4" s="1430"/>
      <c r="GU4" s="1430"/>
      <c r="GV4" s="1430"/>
      <c r="GW4" s="1430"/>
    </row>
    <row r="5" spans="2:205" s="142" customFormat="1" ht="11.25" customHeight="1" x14ac:dyDescent="0.2">
      <c r="B5" s="1515" t="s">
        <v>3273</v>
      </c>
      <c r="C5" s="1515"/>
      <c r="D5" s="1515"/>
      <c r="E5" s="1515"/>
      <c r="F5" s="1515"/>
      <c r="G5" s="1515"/>
      <c r="H5" s="1515"/>
      <c r="I5" s="1515"/>
      <c r="J5" s="1515"/>
      <c r="K5" s="1515"/>
      <c r="L5" s="1516" t="s">
        <v>3187</v>
      </c>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6"/>
      <c r="BB5" s="1516"/>
      <c r="BC5" s="1516"/>
      <c r="BD5" s="1516"/>
      <c r="BE5" s="1516"/>
      <c r="BF5" s="1516"/>
      <c r="BG5" s="1516"/>
      <c r="BH5" s="1516"/>
      <c r="BI5" s="1516"/>
      <c r="BJ5" s="1516"/>
      <c r="BK5" s="1516"/>
      <c r="BL5" s="1516"/>
      <c r="BM5" s="1516"/>
      <c r="BN5" s="1516"/>
      <c r="BO5" s="1516"/>
      <c r="BP5" s="1516"/>
      <c r="BQ5" s="1516"/>
      <c r="BR5" s="1516"/>
      <c r="BS5" s="1516"/>
      <c r="BT5" s="1516"/>
      <c r="BU5" s="1516"/>
      <c r="BV5" s="1516"/>
      <c r="BW5" s="1517" t="s">
        <v>3274</v>
      </c>
      <c r="BX5" s="1517"/>
      <c r="BY5" s="1517"/>
      <c r="BZ5" s="1517"/>
      <c r="CA5" s="1517"/>
      <c r="CB5" s="1517"/>
      <c r="CC5" s="1517"/>
      <c r="CD5" s="1517"/>
      <c r="CE5" s="1540"/>
      <c r="CF5" s="1541"/>
      <c r="CG5" s="1541"/>
      <c r="CH5" s="1541"/>
      <c r="CI5" s="1541"/>
      <c r="CJ5" s="1541"/>
      <c r="CK5" s="1541"/>
      <c r="CL5" s="1541"/>
      <c r="CM5" s="1541"/>
      <c r="CN5" s="1541"/>
      <c r="CO5" s="1541"/>
      <c r="CP5" s="1541"/>
      <c r="CQ5" s="1541"/>
      <c r="CR5" s="1541"/>
      <c r="CS5" s="1541"/>
      <c r="CT5" s="1541"/>
      <c r="CU5" s="1541"/>
      <c r="CV5" s="1541"/>
      <c r="CW5" s="1541"/>
      <c r="CX5" s="1541"/>
      <c r="CY5" s="1541"/>
      <c r="CZ5" s="1541"/>
      <c r="DA5" s="1541"/>
      <c r="DB5" s="1541"/>
      <c r="DC5" s="1541"/>
      <c r="DD5" s="1541"/>
      <c r="DE5" s="1541"/>
      <c r="DF5" s="1541"/>
      <c r="DG5" s="1541"/>
      <c r="DH5" s="1541"/>
      <c r="DI5" s="1541"/>
      <c r="DJ5" s="1541"/>
      <c r="DK5" s="1541"/>
      <c r="DL5" s="1541"/>
      <c r="DM5" s="1541"/>
      <c r="DN5" s="1541"/>
      <c r="DO5" s="1541"/>
      <c r="DP5" s="1541"/>
      <c r="DQ5" s="1541"/>
      <c r="DR5" s="1541"/>
      <c r="DS5" s="1541"/>
      <c r="DT5" s="1541"/>
      <c r="DU5" s="1541"/>
      <c r="DV5" s="1541"/>
      <c r="DW5" s="1541"/>
      <c r="DX5" s="1541"/>
      <c r="DY5" s="1541"/>
      <c r="DZ5" s="1541"/>
      <c r="EA5" s="1541"/>
      <c r="EB5" s="1541"/>
      <c r="EC5" s="1541"/>
      <c r="ED5" s="1541"/>
      <c r="EE5" s="1541"/>
      <c r="EF5" s="1541"/>
      <c r="EG5" s="1541"/>
      <c r="EH5" s="1541"/>
      <c r="EI5" s="1541"/>
      <c r="EJ5" s="1541"/>
      <c r="EK5" s="1541"/>
      <c r="EL5" s="1541"/>
      <c r="EM5" s="1541"/>
      <c r="EN5" s="1541"/>
      <c r="EO5" s="1541"/>
      <c r="EP5" s="1541"/>
      <c r="EQ5" s="1541"/>
      <c r="ER5" s="1541"/>
      <c r="ES5" s="1541"/>
      <c r="ET5" s="1541"/>
      <c r="EU5" s="1541"/>
      <c r="EV5" s="1541"/>
      <c r="EW5" s="1541"/>
      <c r="EX5" s="1541"/>
      <c r="EY5" s="1541"/>
      <c r="EZ5" s="1541"/>
      <c r="FA5" s="1541"/>
      <c r="FB5" s="1541"/>
      <c r="FC5" s="1541"/>
      <c r="FD5" s="1541"/>
      <c r="FE5" s="1541"/>
      <c r="FF5" s="1541"/>
      <c r="FG5" s="1541"/>
      <c r="FH5" s="1541"/>
      <c r="FI5" s="1541"/>
      <c r="FJ5" s="1541"/>
      <c r="FK5" s="1541"/>
      <c r="FL5" s="1541"/>
      <c r="FM5" s="1541"/>
      <c r="FN5" s="1541"/>
      <c r="FO5" s="1541"/>
      <c r="FP5" s="1541"/>
      <c r="FQ5" s="1541"/>
      <c r="FR5" s="1541"/>
      <c r="FS5" s="1541"/>
      <c r="FT5" s="1541"/>
      <c r="FU5" s="1541"/>
      <c r="FV5" s="1541"/>
      <c r="FW5" s="1541"/>
      <c r="FX5" s="1541"/>
      <c r="FY5" s="1541"/>
      <c r="FZ5" s="1541"/>
      <c r="GA5" s="1541"/>
      <c r="GB5" s="1541"/>
      <c r="GC5" s="1541"/>
      <c r="GD5" s="1541"/>
      <c r="GE5" s="1541"/>
      <c r="GF5" s="1541"/>
      <c r="GG5" s="1541"/>
      <c r="GH5" s="1541"/>
      <c r="GI5" s="1541"/>
      <c r="GJ5" s="1541"/>
      <c r="GK5" s="1541"/>
      <c r="GL5" s="1541"/>
      <c r="GM5" s="1541"/>
      <c r="GN5" s="1541"/>
      <c r="GO5" s="1541"/>
      <c r="GP5" s="1541"/>
      <c r="GQ5" s="1541"/>
      <c r="GR5" s="1541"/>
      <c r="GS5" s="1541"/>
      <c r="GT5" s="1541"/>
      <c r="GU5" s="1541"/>
      <c r="GV5" s="1541"/>
      <c r="GW5" s="1542"/>
    </row>
    <row r="6" spans="2:205" ht="25.5" customHeight="1" x14ac:dyDescent="0.2">
      <c r="B6" s="1515"/>
      <c r="C6" s="1515"/>
      <c r="D6" s="1515"/>
      <c r="E6" s="1515"/>
      <c r="F6" s="1515"/>
      <c r="G6" s="1515"/>
      <c r="H6" s="1515"/>
      <c r="I6" s="1515"/>
      <c r="J6" s="1515"/>
      <c r="K6" s="1515"/>
      <c r="L6" s="1516"/>
      <c r="M6" s="1516"/>
      <c r="N6" s="1516"/>
      <c r="O6" s="1516"/>
      <c r="P6" s="1516"/>
      <c r="Q6" s="1516"/>
      <c r="R6" s="1516"/>
      <c r="S6" s="1516"/>
      <c r="T6" s="1516"/>
      <c r="U6" s="1516"/>
      <c r="V6" s="1516"/>
      <c r="W6" s="1516"/>
      <c r="X6" s="1516"/>
      <c r="Y6" s="1516"/>
      <c r="Z6" s="1516"/>
      <c r="AA6" s="1516"/>
      <c r="AB6" s="1516"/>
      <c r="AC6" s="1516"/>
      <c r="AD6" s="1516"/>
      <c r="AE6" s="1516"/>
      <c r="AF6" s="1516"/>
      <c r="AG6" s="1516"/>
      <c r="AH6" s="1516"/>
      <c r="AI6" s="1516"/>
      <c r="AJ6" s="1516"/>
      <c r="AK6" s="1516"/>
      <c r="AL6" s="1516"/>
      <c r="AM6" s="1516"/>
      <c r="AN6" s="1516"/>
      <c r="AO6" s="1516"/>
      <c r="AP6" s="1516"/>
      <c r="AQ6" s="1516"/>
      <c r="AR6" s="1516"/>
      <c r="AS6" s="1516"/>
      <c r="AT6" s="1516"/>
      <c r="AU6" s="1516"/>
      <c r="AV6" s="1516"/>
      <c r="AW6" s="1516"/>
      <c r="AX6" s="1516"/>
      <c r="AY6" s="1516"/>
      <c r="AZ6" s="1516"/>
      <c r="BA6" s="1516"/>
      <c r="BB6" s="1516"/>
      <c r="BC6" s="1516"/>
      <c r="BD6" s="1516"/>
      <c r="BE6" s="1516"/>
      <c r="BF6" s="1516"/>
      <c r="BG6" s="1516"/>
      <c r="BH6" s="1516"/>
      <c r="BI6" s="1516"/>
      <c r="BJ6" s="1516"/>
      <c r="BK6" s="1516"/>
      <c r="BL6" s="1516"/>
      <c r="BM6" s="1516"/>
      <c r="BN6" s="1516"/>
      <c r="BO6" s="1516"/>
      <c r="BP6" s="1516"/>
      <c r="BQ6" s="1516"/>
      <c r="BR6" s="1516"/>
      <c r="BS6" s="1516"/>
      <c r="BT6" s="1516"/>
      <c r="BU6" s="1516"/>
      <c r="BV6" s="1516"/>
      <c r="BW6" s="1517"/>
      <c r="BX6" s="1517"/>
      <c r="BY6" s="1517"/>
      <c r="BZ6" s="1517"/>
      <c r="CA6" s="1517"/>
      <c r="CB6" s="1517"/>
      <c r="CC6" s="1517"/>
      <c r="CD6" s="1517"/>
      <c r="CE6" s="1526" t="s">
        <v>3370</v>
      </c>
      <c r="CF6" s="1510"/>
      <c r="CG6" s="1510"/>
      <c r="CH6" s="1510"/>
      <c r="CI6" s="1510"/>
      <c r="CJ6" s="1510"/>
      <c r="CK6" s="1510"/>
      <c r="CL6" s="1510"/>
      <c r="CM6" s="1510"/>
      <c r="CN6" s="1510"/>
      <c r="CO6" s="1510"/>
      <c r="CP6" s="1510"/>
      <c r="CQ6" s="1510"/>
      <c r="CR6" s="1510"/>
      <c r="CS6" s="1510"/>
      <c r="CT6" s="1510"/>
      <c r="CU6" s="1510"/>
      <c r="CV6" s="1510"/>
      <c r="CW6" s="1510"/>
      <c r="CX6" s="1510"/>
      <c r="CY6" s="1510"/>
      <c r="CZ6" s="1510"/>
      <c r="DA6" s="1510"/>
      <c r="DB6" s="1510"/>
      <c r="DC6" s="1510"/>
      <c r="DD6" s="1510"/>
      <c r="DE6" s="1510"/>
      <c r="DF6" s="1510"/>
      <c r="DG6" s="1510"/>
      <c r="DH6" s="1510"/>
      <c r="DI6" s="1510"/>
      <c r="DJ6" s="1510"/>
      <c r="DK6" s="1510"/>
      <c r="DL6" s="1510"/>
      <c r="DM6" s="1510"/>
      <c r="DN6" s="1510"/>
      <c r="DO6" s="1510"/>
      <c r="DP6" s="1510"/>
      <c r="DQ6" s="1510"/>
      <c r="DR6" s="1510"/>
      <c r="DS6" s="1510"/>
      <c r="DT6" s="1510"/>
      <c r="DU6" s="1510"/>
      <c r="DV6" s="1510"/>
      <c r="DW6" s="1510"/>
      <c r="DX6" s="1510"/>
      <c r="DY6" s="1510"/>
      <c r="DZ6" s="1510"/>
      <c r="EA6" s="1510"/>
      <c r="EB6" s="1510"/>
      <c r="EC6" s="1510"/>
      <c r="ED6" s="1510"/>
      <c r="EE6" s="1510"/>
      <c r="EF6" s="1510"/>
      <c r="EG6" s="1510"/>
      <c r="EH6" s="1510"/>
      <c r="EI6" s="1510"/>
      <c r="EJ6" s="1510"/>
      <c r="EK6" s="1510"/>
      <c r="EL6" s="1510"/>
      <c r="EM6" s="1511"/>
      <c r="EN6" s="1512" t="s">
        <v>3371</v>
      </c>
      <c r="EO6" s="1513"/>
      <c r="EP6" s="1513"/>
      <c r="EQ6" s="1513"/>
      <c r="ER6" s="1513"/>
      <c r="ES6" s="1513"/>
      <c r="ET6" s="1513"/>
      <c r="EU6" s="1513"/>
      <c r="EV6" s="1513"/>
      <c r="EW6" s="1513"/>
      <c r="EX6" s="1513"/>
      <c r="EY6" s="1513"/>
      <c r="EZ6" s="1513"/>
      <c r="FA6" s="1513"/>
      <c r="FB6" s="1513"/>
      <c r="FC6" s="1513"/>
      <c r="FD6" s="1513"/>
      <c r="FE6" s="1513"/>
      <c r="FF6" s="1513"/>
      <c r="FG6" s="1513"/>
      <c r="FH6" s="1513"/>
      <c r="FI6" s="1513"/>
      <c r="FJ6" s="1513"/>
      <c r="FK6" s="1513"/>
      <c r="FL6" s="1513"/>
      <c r="FM6" s="1513"/>
      <c r="FN6" s="1513"/>
      <c r="FO6" s="1513"/>
      <c r="FP6" s="1513"/>
      <c r="FQ6" s="1513"/>
      <c r="FR6" s="1513"/>
      <c r="FS6" s="1513"/>
      <c r="FT6" s="1513"/>
      <c r="FU6" s="1513"/>
      <c r="FV6" s="1513"/>
      <c r="FW6" s="1513"/>
      <c r="FX6" s="1513"/>
      <c r="FY6" s="1513"/>
      <c r="FZ6" s="1513"/>
      <c r="GA6" s="1513"/>
      <c r="GB6" s="1513"/>
      <c r="GC6" s="1513"/>
      <c r="GD6" s="1513"/>
      <c r="GE6" s="1513"/>
      <c r="GF6" s="1513"/>
      <c r="GG6" s="1513"/>
      <c r="GH6" s="1513"/>
      <c r="GI6" s="1513"/>
      <c r="GJ6" s="1513"/>
      <c r="GK6" s="1513"/>
      <c r="GL6" s="1513"/>
      <c r="GM6" s="1513"/>
      <c r="GN6" s="1513"/>
      <c r="GO6" s="1513"/>
      <c r="GP6" s="1513"/>
      <c r="GQ6" s="1513"/>
      <c r="GR6" s="1513"/>
      <c r="GS6" s="1513"/>
      <c r="GT6" s="1513"/>
      <c r="GU6" s="1513"/>
      <c r="GV6" s="1513"/>
      <c r="GW6" s="1514"/>
    </row>
    <row r="7" spans="2:205" s="142" customFormat="1" ht="24" customHeight="1" x14ac:dyDescent="0.2">
      <c r="B7" s="1507"/>
      <c r="C7" s="1508"/>
      <c r="D7" s="1508"/>
      <c r="E7" s="1508"/>
      <c r="F7" s="1508"/>
      <c r="G7" s="1508"/>
      <c r="H7" s="1508"/>
      <c r="I7" s="1508"/>
      <c r="J7" s="1508"/>
      <c r="K7" s="1509"/>
      <c r="L7" s="1486" t="s">
        <v>3396</v>
      </c>
      <c r="M7" s="1487"/>
      <c r="N7" s="1487"/>
      <c r="O7" s="1487"/>
      <c r="P7" s="1487"/>
      <c r="Q7" s="1487"/>
      <c r="R7" s="1487"/>
      <c r="S7" s="1487"/>
      <c r="T7" s="1487"/>
      <c r="U7" s="1487"/>
      <c r="V7" s="1487"/>
      <c r="W7" s="1487"/>
      <c r="X7" s="1487"/>
      <c r="Y7" s="1487"/>
      <c r="Z7" s="1487"/>
      <c r="AA7" s="1487"/>
      <c r="AB7" s="1487"/>
      <c r="AC7" s="1487"/>
      <c r="AD7" s="1487"/>
      <c r="AE7" s="1487"/>
      <c r="AF7" s="1487"/>
      <c r="AG7" s="1487"/>
      <c r="AH7" s="1487"/>
      <c r="AI7" s="1487"/>
      <c r="AJ7" s="1487"/>
      <c r="AK7" s="1487"/>
      <c r="AL7" s="1487"/>
      <c r="AM7" s="1487"/>
      <c r="AN7" s="1487"/>
      <c r="AO7" s="1487"/>
      <c r="AP7" s="1487"/>
      <c r="AQ7" s="1487"/>
      <c r="AR7" s="1487"/>
      <c r="AS7" s="1487"/>
      <c r="AT7" s="1487"/>
      <c r="AU7" s="1487"/>
      <c r="AV7" s="1487"/>
      <c r="AW7" s="1487"/>
      <c r="AX7" s="1487"/>
      <c r="AY7" s="1487"/>
      <c r="AZ7" s="1487"/>
      <c r="BA7" s="1487"/>
      <c r="BB7" s="1487"/>
      <c r="BC7" s="1487"/>
      <c r="BD7" s="1487"/>
      <c r="BE7" s="1487"/>
      <c r="BF7" s="1487"/>
      <c r="BG7" s="1487"/>
      <c r="BH7" s="1487"/>
      <c r="BI7" s="1487"/>
      <c r="BJ7" s="1487"/>
      <c r="BK7" s="1487"/>
      <c r="BL7" s="1487"/>
      <c r="BM7" s="1487"/>
      <c r="BN7" s="1487"/>
      <c r="BO7" s="1487"/>
      <c r="BP7" s="1487"/>
      <c r="BQ7" s="1487"/>
      <c r="BR7" s="1487"/>
      <c r="BS7" s="1487"/>
      <c r="BT7" s="1487"/>
      <c r="BU7" s="1487"/>
      <c r="BV7" s="1487"/>
      <c r="BW7" s="1455" t="s">
        <v>134</v>
      </c>
      <c r="BX7" s="1456"/>
      <c r="BY7" s="1456"/>
      <c r="BZ7" s="1456"/>
      <c r="CA7" s="1456"/>
      <c r="CB7" s="1456"/>
      <c r="CC7" s="1456"/>
      <c r="CD7" s="1457"/>
      <c r="CE7" s="1301" t="str">
        <f>MID(SUVAHAMUJ!Q25,1,1)</f>
        <v xml:space="preserve"> </v>
      </c>
      <c r="CF7" s="1301"/>
      <c r="CG7" s="1301"/>
      <c r="CH7" s="1301"/>
      <c r="CI7" s="1301"/>
      <c r="CJ7" s="1301" t="str">
        <f>MID(SUVAHAMUJ!Q25,2,1)</f>
        <v xml:space="preserve"> </v>
      </c>
      <c r="CK7" s="1301"/>
      <c r="CL7" s="1301"/>
      <c r="CM7" s="1301"/>
      <c r="CN7" s="1301"/>
      <c r="CO7" s="1301"/>
      <c r="CP7" s="1301" t="str">
        <f>MID(SUVAHAMUJ!Q25,3,1)</f>
        <v xml:space="preserve"> </v>
      </c>
      <c r="CQ7" s="1301"/>
      <c r="CR7" s="1301"/>
      <c r="CS7" s="1301"/>
      <c r="CT7" s="1301"/>
      <c r="CU7" s="1301" t="str">
        <f>MID(SUVAHAMUJ!Q25,4,1)</f>
        <v>1</v>
      </c>
      <c r="CV7" s="1301"/>
      <c r="CW7" s="1301"/>
      <c r="CX7" s="1301"/>
      <c r="CY7" s="1301"/>
      <c r="CZ7" s="1301"/>
      <c r="DA7" s="1301" t="str">
        <f>MID(SUVAHAMUJ!Q25,5,1)</f>
        <v>7</v>
      </c>
      <c r="DB7" s="1301"/>
      <c r="DC7" s="1301"/>
      <c r="DD7" s="1301"/>
      <c r="DE7" s="1301"/>
      <c r="DF7" s="1301" t="str">
        <f>MID(SUVAHAMUJ!Q25,6,1)</f>
        <v>1</v>
      </c>
      <c r="DG7" s="1301"/>
      <c r="DH7" s="1301"/>
      <c r="DI7" s="1301"/>
      <c r="DJ7" s="1301"/>
      <c r="DK7" s="1301"/>
      <c r="DL7" s="1301" t="str">
        <f>MID(SUVAHAMUJ!Q25,7,1)</f>
        <v>2</v>
      </c>
      <c r="DM7" s="1301"/>
      <c r="DN7" s="1301"/>
      <c r="DO7" s="1301"/>
      <c r="DP7" s="1301"/>
      <c r="DQ7" s="1301"/>
      <c r="DR7" s="1301" t="str">
        <f>MID(SUVAHAMUJ!Q25,8,1)</f>
        <v>8</v>
      </c>
      <c r="DS7" s="1301"/>
      <c r="DT7" s="1301"/>
      <c r="DU7" s="1301"/>
      <c r="DV7" s="1301"/>
      <c r="DW7" s="1434" t="str">
        <f>MID(SUVAHAMUJ!Q25,9,1)</f>
        <v>8</v>
      </c>
      <c r="DX7" s="1434"/>
      <c r="DY7" s="1434"/>
      <c r="DZ7" s="1434"/>
      <c r="EA7" s="1434"/>
      <c r="EB7" s="1434"/>
      <c r="EC7" s="1434" t="str">
        <f>MID(SUVAHAMUJ!Q25,10,1)</f>
        <v>0</v>
      </c>
      <c r="ED7" s="1434"/>
      <c r="EE7" s="1434"/>
      <c r="EF7" s="1434"/>
      <c r="EG7" s="1434"/>
      <c r="EH7" s="1301" t="str">
        <f>MID(SUVAHAMUJ!Q25,11,1)</f>
        <v>7</v>
      </c>
      <c r="EI7" s="1301"/>
      <c r="EJ7" s="1301"/>
      <c r="EK7" s="1301"/>
      <c r="EL7" s="1301"/>
      <c r="EM7" s="1304"/>
      <c r="EN7" s="486"/>
      <c r="EO7" s="487"/>
      <c r="EP7" s="1301" t="str">
        <f>MID(SUVAHAMUJ!R25,1,1)</f>
        <v xml:space="preserve"> </v>
      </c>
      <c r="EQ7" s="1301"/>
      <c r="ER7" s="1301"/>
      <c r="ES7" s="1301"/>
      <c r="ET7" s="1301"/>
      <c r="EU7" s="1301"/>
      <c r="EV7" s="1301" t="str">
        <f>MID(SUVAHAMUJ!R25,2,1)</f>
        <v xml:space="preserve"> </v>
      </c>
      <c r="EW7" s="1301"/>
      <c r="EX7" s="1301"/>
      <c r="EY7" s="1301"/>
      <c r="EZ7" s="1301"/>
      <c r="FA7" s="1301" t="str">
        <f>MID(SUVAHAMUJ!R25,3,1)</f>
        <v xml:space="preserve"> </v>
      </c>
      <c r="FB7" s="1301"/>
      <c r="FC7" s="1301"/>
      <c r="FD7" s="1301"/>
      <c r="FE7" s="1301"/>
      <c r="FF7" s="1301"/>
      <c r="FG7" s="1301" t="str">
        <f>MID(SUVAHAMUJ!R25,4,1)</f>
        <v>1</v>
      </c>
      <c r="FH7" s="1301"/>
      <c r="FI7" s="1301"/>
      <c r="FJ7" s="1301"/>
      <c r="FK7" s="1301"/>
      <c r="FL7" s="1302" t="str">
        <f>MID(SUVAHAMUJ!R25,5,1)</f>
        <v>7</v>
      </c>
      <c r="FM7" s="1302"/>
      <c r="FN7" s="1302"/>
      <c r="FO7" s="1302"/>
      <c r="FP7" s="1302"/>
      <c r="FQ7" s="1302"/>
      <c r="FR7" s="1302" t="str">
        <f>MID(SUVAHAMUJ!R25,6,1)</f>
        <v>0</v>
      </c>
      <c r="FS7" s="1302"/>
      <c r="FT7" s="1302"/>
      <c r="FU7" s="1302"/>
      <c r="FV7" s="1302"/>
      <c r="FW7" s="1432" t="str">
        <f>MID(SUVAHAMUJ!R25,7,1)</f>
        <v>3</v>
      </c>
      <c r="FX7" s="1432"/>
      <c r="FY7" s="1432"/>
      <c r="FZ7" s="1432"/>
      <c r="GA7" s="1432"/>
      <c r="GB7" s="1432"/>
      <c r="GC7" s="1432" t="str">
        <f>MID(SUVAHAMUJ!R25,8,1)</f>
        <v>1</v>
      </c>
      <c r="GD7" s="1432"/>
      <c r="GE7" s="1432"/>
      <c r="GF7" s="1432"/>
      <c r="GG7" s="1432"/>
      <c r="GH7" s="1432" t="str">
        <f>MID(SUVAHAMUJ!R25,9,1)</f>
        <v>7</v>
      </c>
      <c r="GI7" s="1432"/>
      <c r="GJ7" s="1432"/>
      <c r="GK7" s="1432"/>
      <c r="GL7" s="1432"/>
      <c r="GM7" s="1432"/>
      <c r="GN7" s="1432" t="str">
        <f>MID(SUVAHAMUJ!R25,10,1)</f>
        <v>9</v>
      </c>
      <c r="GO7" s="1432"/>
      <c r="GP7" s="1432"/>
      <c r="GQ7" s="1432"/>
      <c r="GR7" s="1432"/>
      <c r="GS7" s="1432" t="str">
        <f>MID(SUVAHAMUJ!R25,11,1)</f>
        <v>1</v>
      </c>
      <c r="GT7" s="1432"/>
      <c r="GU7" s="1432"/>
      <c r="GV7" s="1432"/>
      <c r="GW7" s="1433"/>
    </row>
    <row r="8" spans="2:205" ht="24" customHeight="1" x14ac:dyDescent="0.2">
      <c r="B8" s="1535" t="s">
        <v>1953</v>
      </c>
      <c r="C8" s="1536"/>
      <c r="D8" s="1536"/>
      <c r="E8" s="1536"/>
      <c r="F8" s="1536"/>
      <c r="G8" s="1536"/>
      <c r="H8" s="1536"/>
      <c r="I8" s="1536"/>
      <c r="J8" s="1536"/>
      <c r="K8" s="1537"/>
      <c r="L8" s="1486" t="s">
        <v>3397</v>
      </c>
      <c r="M8" s="1487"/>
      <c r="N8" s="1487"/>
      <c r="O8" s="1487"/>
      <c r="P8" s="1487"/>
      <c r="Q8" s="1487"/>
      <c r="R8" s="1487"/>
      <c r="S8" s="1487"/>
      <c r="T8" s="1487"/>
      <c r="U8" s="1487"/>
      <c r="V8" s="1487"/>
      <c r="W8" s="1487"/>
      <c r="X8" s="1487"/>
      <c r="Y8" s="1487"/>
      <c r="Z8" s="1487"/>
      <c r="AA8" s="1487"/>
      <c r="AB8" s="1487"/>
      <c r="AC8" s="1487"/>
      <c r="AD8" s="1487"/>
      <c r="AE8" s="1487"/>
      <c r="AF8" s="1487"/>
      <c r="AG8" s="1487"/>
      <c r="AH8" s="1487"/>
      <c r="AI8" s="1487"/>
      <c r="AJ8" s="1487"/>
      <c r="AK8" s="1487"/>
      <c r="AL8" s="1487"/>
      <c r="AM8" s="1487"/>
      <c r="AN8" s="1487"/>
      <c r="AO8" s="1487"/>
      <c r="AP8" s="1487"/>
      <c r="AQ8" s="1487"/>
      <c r="AR8" s="1487"/>
      <c r="AS8" s="1487"/>
      <c r="AT8" s="1487"/>
      <c r="AU8" s="1487"/>
      <c r="AV8" s="1487"/>
      <c r="AW8" s="1487"/>
      <c r="AX8" s="1487"/>
      <c r="AY8" s="1487"/>
      <c r="AZ8" s="1487"/>
      <c r="BA8" s="1487"/>
      <c r="BB8" s="1487"/>
      <c r="BC8" s="1487"/>
      <c r="BD8" s="1487"/>
      <c r="BE8" s="1487"/>
      <c r="BF8" s="1487"/>
      <c r="BG8" s="1487"/>
      <c r="BH8" s="1487"/>
      <c r="BI8" s="1487"/>
      <c r="BJ8" s="1487"/>
      <c r="BK8" s="1487"/>
      <c r="BL8" s="1487"/>
      <c r="BM8" s="1487"/>
      <c r="BN8" s="1487"/>
      <c r="BO8" s="1487"/>
      <c r="BP8" s="1487"/>
      <c r="BQ8" s="1487"/>
      <c r="BR8" s="1487"/>
      <c r="BS8" s="1487"/>
      <c r="BT8" s="1487"/>
      <c r="BU8" s="1487"/>
      <c r="BV8" s="1487"/>
      <c r="BW8" s="1455" t="s">
        <v>140</v>
      </c>
      <c r="BX8" s="1456"/>
      <c r="BY8" s="1456"/>
      <c r="BZ8" s="1456"/>
      <c r="CA8" s="1456"/>
      <c r="CB8" s="1456"/>
      <c r="CC8" s="1456"/>
      <c r="CD8" s="1457"/>
      <c r="CE8" s="1301" t="str">
        <f>MID(SUVAHAMUJ!Q26,1,1)</f>
        <v xml:space="preserve"> </v>
      </c>
      <c r="CF8" s="1301"/>
      <c r="CG8" s="1301"/>
      <c r="CH8" s="1301"/>
      <c r="CI8" s="1301"/>
      <c r="CJ8" s="1301" t="str">
        <f>MID(SUVAHAMUJ!Q26,2,1)</f>
        <v xml:space="preserve"> </v>
      </c>
      <c r="CK8" s="1301"/>
      <c r="CL8" s="1301"/>
      <c r="CM8" s="1301"/>
      <c r="CN8" s="1301"/>
      <c r="CO8" s="1301"/>
      <c r="CP8" s="1301" t="str">
        <f>MID(SUVAHAMUJ!Q26,3,1)</f>
        <v xml:space="preserve"> </v>
      </c>
      <c r="CQ8" s="1301"/>
      <c r="CR8" s="1301"/>
      <c r="CS8" s="1301"/>
      <c r="CT8" s="1301"/>
      <c r="CU8" s="1301" t="str">
        <f>MID(SUVAHAMUJ!Q26,4,1)</f>
        <v>1</v>
      </c>
      <c r="CV8" s="1301"/>
      <c r="CW8" s="1301"/>
      <c r="CX8" s="1301"/>
      <c r="CY8" s="1301"/>
      <c r="CZ8" s="1301"/>
      <c r="DA8" s="1301" t="str">
        <f>MID(SUVAHAMUJ!Q26,5,1)</f>
        <v>6</v>
      </c>
      <c r="DB8" s="1301"/>
      <c r="DC8" s="1301"/>
      <c r="DD8" s="1301"/>
      <c r="DE8" s="1301"/>
      <c r="DF8" s="1301" t="str">
        <f>MID(SUVAHAMUJ!Q26,6,1)</f>
        <v>7</v>
      </c>
      <c r="DG8" s="1301"/>
      <c r="DH8" s="1301"/>
      <c r="DI8" s="1301"/>
      <c r="DJ8" s="1301"/>
      <c r="DK8" s="1301"/>
      <c r="DL8" s="1301" t="str">
        <f>MID(SUVAHAMUJ!Q26,7,1)</f>
        <v>5</v>
      </c>
      <c r="DM8" s="1301"/>
      <c r="DN8" s="1301"/>
      <c r="DO8" s="1301"/>
      <c r="DP8" s="1301"/>
      <c r="DQ8" s="1301"/>
      <c r="DR8" s="1301" t="str">
        <f>MID(SUVAHAMUJ!Q26,8,1)</f>
        <v>7</v>
      </c>
      <c r="DS8" s="1301"/>
      <c r="DT8" s="1301"/>
      <c r="DU8" s="1301"/>
      <c r="DV8" s="1301"/>
      <c r="DW8" s="1434" t="str">
        <f>MID(SUVAHAMUJ!Q26,9,1)</f>
        <v>3</v>
      </c>
      <c r="DX8" s="1434"/>
      <c r="DY8" s="1434"/>
      <c r="DZ8" s="1434"/>
      <c r="EA8" s="1434"/>
      <c r="EB8" s="1434"/>
      <c r="EC8" s="1434" t="str">
        <f>MID(SUVAHAMUJ!Q26,10,1)</f>
        <v>4</v>
      </c>
      <c r="ED8" s="1434"/>
      <c r="EE8" s="1434"/>
      <c r="EF8" s="1434"/>
      <c r="EG8" s="1434"/>
      <c r="EH8" s="1301" t="str">
        <f>MID(SUVAHAMUJ!Q26,11,1)</f>
        <v>4</v>
      </c>
      <c r="EI8" s="1301"/>
      <c r="EJ8" s="1301"/>
      <c r="EK8" s="1301"/>
      <c r="EL8" s="1301"/>
      <c r="EM8" s="1304"/>
      <c r="EN8" s="486"/>
      <c r="EO8" s="487"/>
      <c r="EP8" s="1301" t="str">
        <f>MID(SUVAHAMUJ!R26,1,1)</f>
        <v xml:space="preserve"> </v>
      </c>
      <c r="EQ8" s="1301"/>
      <c r="ER8" s="1301"/>
      <c r="ES8" s="1301"/>
      <c r="ET8" s="1301"/>
      <c r="EU8" s="1301"/>
      <c r="EV8" s="1301" t="str">
        <f>MID(SUVAHAMUJ!R26,2,1)</f>
        <v xml:space="preserve"> </v>
      </c>
      <c r="EW8" s="1301"/>
      <c r="EX8" s="1301"/>
      <c r="EY8" s="1301"/>
      <c r="EZ8" s="1301"/>
      <c r="FA8" s="1301" t="str">
        <f>MID(SUVAHAMUJ!R26,3,1)</f>
        <v xml:space="preserve"> </v>
      </c>
      <c r="FB8" s="1301"/>
      <c r="FC8" s="1301"/>
      <c r="FD8" s="1301"/>
      <c r="FE8" s="1301"/>
      <c r="FF8" s="1301"/>
      <c r="FG8" s="1301" t="str">
        <f>MID(SUVAHAMUJ!R26,4,1)</f>
        <v>1</v>
      </c>
      <c r="FH8" s="1301"/>
      <c r="FI8" s="1301"/>
      <c r="FJ8" s="1301"/>
      <c r="FK8" s="1301"/>
      <c r="FL8" s="1302" t="str">
        <f>MID(SUVAHAMUJ!R26,5,1)</f>
        <v>6</v>
      </c>
      <c r="FM8" s="1302"/>
      <c r="FN8" s="1302"/>
      <c r="FO8" s="1302"/>
      <c r="FP8" s="1302"/>
      <c r="FQ8" s="1302"/>
      <c r="FR8" s="1302" t="str">
        <f>MID(SUVAHAMUJ!R26,6,1)</f>
        <v>6</v>
      </c>
      <c r="FS8" s="1302"/>
      <c r="FT8" s="1302"/>
      <c r="FU8" s="1302"/>
      <c r="FV8" s="1302"/>
      <c r="FW8" s="1432" t="str">
        <f>MID(SUVAHAMUJ!R26,7,1)</f>
        <v>4</v>
      </c>
      <c r="FX8" s="1432"/>
      <c r="FY8" s="1432"/>
      <c r="FZ8" s="1432"/>
      <c r="GA8" s="1432"/>
      <c r="GB8" s="1432"/>
      <c r="GC8" s="1432" t="str">
        <f>MID(SUVAHAMUJ!R26,8,1)</f>
        <v>6</v>
      </c>
      <c r="GD8" s="1432"/>
      <c r="GE8" s="1432"/>
      <c r="GF8" s="1432"/>
      <c r="GG8" s="1432"/>
      <c r="GH8" s="1432" t="str">
        <f>MID(SUVAHAMUJ!R26,9,1)</f>
        <v>6</v>
      </c>
      <c r="GI8" s="1432"/>
      <c r="GJ8" s="1432"/>
      <c r="GK8" s="1432"/>
      <c r="GL8" s="1432"/>
      <c r="GM8" s="1432"/>
      <c r="GN8" s="1432" t="str">
        <f>MID(SUVAHAMUJ!R26,10,1)</f>
        <v>2</v>
      </c>
      <c r="GO8" s="1432"/>
      <c r="GP8" s="1432"/>
      <c r="GQ8" s="1432"/>
      <c r="GR8" s="1432"/>
      <c r="GS8" s="1432" t="str">
        <f>MID(SUVAHAMUJ!R26,11,1)</f>
        <v>6</v>
      </c>
      <c r="GT8" s="1432"/>
      <c r="GU8" s="1432"/>
      <c r="GV8" s="1432"/>
      <c r="GW8" s="1433"/>
    </row>
    <row r="9" spans="2:205" ht="24" customHeight="1" x14ac:dyDescent="0.2">
      <c r="B9" s="1528" t="s">
        <v>2363</v>
      </c>
      <c r="C9" s="1529"/>
      <c r="D9" s="1529"/>
      <c r="E9" s="1529"/>
      <c r="F9" s="1529"/>
      <c r="G9" s="1529"/>
      <c r="H9" s="1529"/>
      <c r="I9" s="1529"/>
      <c r="J9" s="1529"/>
      <c r="K9" s="1530"/>
      <c r="L9" s="1486" t="s">
        <v>3398</v>
      </c>
      <c r="M9" s="1487"/>
      <c r="N9" s="1487"/>
      <c r="O9" s="1487"/>
      <c r="P9" s="1487"/>
      <c r="Q9" s="1487"/>
      <c r="R9" s="1487"/>
      <c r="S9" s="1487"/>
      <c r="T9" s="1487"/>
      <c r="U9" s="1487"/>
      <c r="V9" s="1487"/>
      <c r="W9" s="1487"/>
      <c r="X9" s="1487"/>
      <c r="Y9" s="1487"/>
      <c r="Z9" s="1487"/>
      <c r="AA9" s="1487"/>
      <c r="AB9" s="1487"/>
      <c r="AC9" s="1487"/>
      <c r="AD9" s="1487"/>
      <c r="AE9" s="1487"/>
      <c r="AF9" s="1487"/>
      <c r="AG9" s="1487"/>
      <c r="AH9" s="1487"/>
      <c r="AI9" s="1487"/>
      <c r="AJ9" s="1487"/>
      <c r="AK9" s="1487"/>
      <c r="AL9" s="1487"/>
      <c r="AM9" s="1487"/>
      <c r="AN9" s="1487"/>
      <c r="AO9" s="1487"/>
      <c r="AP9" s="1487"/>
      <c r="AQ9" s="1487"/>
      <c r="AR9" s="1487"/>
      <c r="AS9" s="1487"/>
      <c r="AT9" s="1487"/>
      <c r="AU9" s="1487"/>
      <c r="AV9" s="1487"/>
      <c r="AW9" s="1487"/>
      <c r="AX9" s="1487"/>
      <c r="AY9" s="1487"/>
      <c r="AZ9" s="1487"/>
      <c r="BA9" s="1487"/>
      <c r="BB9" s="1487"/>
      <c r="BC9" s="1487"/>
      <c r="BD9" s="1487"/>
      <c r="BE9" s="1487"/>
      <c r="BF9" s="1487"/>
      <c r="BG9" s="1487"/>
      <c r="BH9" s="1487"/>
      <c r="BI9" s="1487"/>
      <c r="BJ9" s="1487"/>
      <c r="BK9" s="1487"/>
      <c r="BL9" s="1487"/>
      <c r="BM9" s="1487"/>
      <c r="BN9" s="1487"/>
      <c r="BO9" s="1487"/>
      <c r="BP9" s="1487"/>
      <c r="BQ9" s="1487"/>
      <c r="BR9" s="1487"/>
      <c r="BS9" s="1487"/>
      <c r="BT9" s="1487"/>
      <c r="BU9" s="1487"/>
      <c r="BV9" s="1487"/>
      <c r="BW9" s="1455" t="s">
        <v>904</v>
      </c>
      <c r="BX9" s="1456"/>
      <c r="BY9" s="1456"/>
      <c r="BZ9" s="1456"/>
      <c r="CA9" s="1456"/>
      <c r="CB9" s="1456"/>
      <c r="CC9" s="1456"/>
      <c r="CD9" s="1457"/>
      <c r="CE9" s="1301" t="str">
        <f>MID(SUVAHAMUJ!Q27,1,1)</f>
        <v xml:space="preserve"> </v>
      </c>
      <c r="CF9" s="1301"/>
      <c r="CG9" s="1301"/>
      <c r="CH9" s="1301"/>
      <c r="CI9" s="1301"/>
      <c r="CJ9" s="1301" t="str">
        <f>MID(SUVAHAMUJ!Q27,2,1)</f>
        <v xml:space="preserve"> </v>
      </c>
      <c r="CK9" s="1301"/>
      <c r="CL9" s="1301"/>
      <c r="CM9" s="1301"/>
      <c r="CN9" s="1301"/>
      <c r="CO9" s="1301"/>
      <c r="CP9" s="1301" t="str">
        <f>MID(SUVAHAMUJ!Q27,3,1)</f>
        <v xml:space="preserve"> </v>
      </c>
      <c r="CQ9" s="1301"/>
      <c r="CR9" s="1301"/>
      <c r="CS9" s="1301"/>
      <c r="CT9" s="1301"/>
      <c r="CU9" s="1301" t="str">
        <f>MID(SUVAHAMUJ!Q27,4,1)</f>
        <v xml:space="preserve"> </v>
      </c>
      <c r="CV9" s="1301"/>
      <c r="CW9" s="1301"/>
      <c r="CX9" s="1301"/>
      <c r="CY9" s="1301"/>
      <c r="CZ9" s="1301"/>
      <c r="DA9" s="1301" t="str">
        <f>MID(SUVAHAMUJ!Q27,5,1)</f>
        <v xml:space="preserve"> </v>
      </c>
      <c r="DB9" s="1301"/>
      <c r="DC9" s="1301"/>
      <c r="DD9" s="1301"/>
      <c r="DE9" s="1301"/>
      <c r="DF9" s="1301" t="str">
        <f>MID(SUVAHAMUJ!Q27,6,1)</f>
        <v xml:space="preserve"> </v>
      </c>
      <c r="DG9" s="1301"/>
      <c r="DH9" s="1301"/>
      <c r="DI9" s="1301"/>
      <c r="DJ9" s="1301"/>
      <c r="DK9" s="1301"/>
      <c r="DL9" s="1301" t="str">
        <f>MID(SUVAHAMUJ!Q27,7,1)</f>
        <v xml:space="preserve"> </v>
      </c>
      <c r="DM9" s="1301"/>
      <c r="DN9" s="1301"/>
      <c r="DO9" s="1301"/>
      <c r="DP9" s="1301"/>
      <c r="DQ9" s="1301"/>
      <c r="DR9" s="1301" t="str">
        <f>MID(SUVAHAMUJ!Q27,8,1)</f>
        <v>5</v>
      </c>
      <c r="DS9" s="1301"/>
      <c r="DT9" s="1301"/>
      <c r="DU9" s="1301"/>
      <c r="DV9" s="1301"/>
      <c r="DW9" s="1434" t="str">
        <f>MID(SUVAHAMUJ!Q27,9,1)</f>
        <v>1</v>
      </c>
      <c r="DX9" s="1434"/>
      <c r="DY9" s="1434"/>
      <c r="DZ9" s="1434"/>
      <c r="EA9" s="1434"/>
      <c r="EB9" s="1434"/>
      <c r="EC9" s="1434" t="str">
        <f>MID(SUVAHAMUJ!Q27,10,1)</f>
        <v>0</v>
      </c>
      <c r="ED9" s="1434"/>
      <c r="EE9" s="1434"/>
      <c r="EF9" s="1434"/>
      <c r="EG9" s="1434"/>
      <c r="EH9" s="1301" t="str">
        <f>MID(SUVAHAMUJ!Q27,11,1)</f>
        <v>0</v>
      </c>
      <c r="EI9" s="1301"/>
      <c r="EJ9" s="1301"/>
      <c r="EK9" s="1301"/>
      <c r="EL9" s="1301"/>
      <c r="EM9" s="1304"/>
      <c r="EN9" s="486"/>
      <c r="EO9" s="487"/>
      <c r="EP9" s="1301" t="str">
        <f>MID(SUVAHAMUJ!R27,1,1)</f>
        <v xml:space="preserve"> </v>
      </c>
      <c r="EQ9" s="1301"/>
      <c r="ER9" s="1301"/>
      <c r="ES9" s="1301"/>
      <c r="ET9" s="1301"/>
      <c r="EU9" s="1301"/>
      <c r="EV9" s="1301" t="str">
        <f>MID(SUVAHAMUJ!R27,2,1)</f>
        <v xml:space="preserve"> </v>
      </c>
      <c r="EW9" s="1301"/>
      <c r="EX9" s="1301"/>
      <c r="EY9" s="1301"/>
      <c r="EZ9" s="1301"/>
      <c r="FA9" s="1301" t="str">
        <f>MID(SUVAHAMUJ!R27,3,1)</f>
        <v xml:space="preserve"> </v>
      </c>
      <c r="FB9" s="1301"/>
      <c r="FC9" s="1301"/>
      <c r="FD9" s="1301"/>
      <c r="FE9" s="1301"/>
      <c r="FF9" s="1301"/>
      <c r="FG9" s="1301" t="str">
        <f>MID(SUVAHAMUJ!R27,4,1)</f>
        <v xml:space="preserve"> </v>
      </c>
      <c r="FH9" s="1301"/>
      <c r="FI9" s="1301"/>
      <c r="FJ9" s="1301"/>
      <c r="FK9" s="1301"/>
      <c r="FL9" s="1302" t="str">
        <f>MID(SUVAHAMUJ!R27,5,1)</f>
        <v xml:space="preserve"> </v>
      </c>
      <c r="FM9" s="1302"/>
      <c r="FN9" s="1302"/>
      <c r="FO9" s="1302"/>
      <c r="FP9" s="1302"/>
      <c r="FQ9" s="1302"/>
      <c r="FR9" s="1302" t="str">
        <f>MID(SUVAHAMUJ!R27,6,1)</f>
        <v xml:space="preserve"> </v>
      </c>
      <c r="FS9" s="1302"/>
      <c r="FT9" s="1302"/>
      <c r="FU9" s="1302"/>
      <c r="FV9" s="1302"/>
      <c r="FW9" s="1432" t="str">
        <f>MID(SUVAHAMUJ!R27,7,1)</f>
        <v xml:space="preserve"> </v>
      </c>
      <c r="FX9" s="1432"/>
      <c r="FY9" s="1432"/>
      <c r="FZ9" s="1432"/>
      <c r="GA9" s="1432"/>
      <c r="GB9" s="1432"/>
      <c r="GC9" s="1432" t="str">
        <f>MID(SUVAHAMUJ!R27,8,1)</f>
        <v>5</v>
      </c>
      <c r="GD9" s="1432"/>
      <c r="GE9" s="1432"/>
      <c r="GF9" s="1432"/>
      <c r="GG9" s="1432"/>
      <c r="GH9" s="1432" t="str">
        <f>MID(SUVAHAMUJ!R27,9,1)</f>
        <v>1</v>
      </c>
      <c r="GI9" s="1432"/>
      <c r="GJ9" s="1432"/>
      <c r="GK9" s="1432"/>
      <c r="GL9" s="1432"/>
      <c r="GM9" s="1432"/>
      <c r="GN9" s="1432" t="str">
        <f>MID(SUVAHAMUJ!R27,10,1)</f>
        <v>0</v>
      </c>
      <c r="GO9" s="1432"/>
      <c r="GP9" s="1432"/>
      <c r="GQ9" s="1432"/>
      <c r="GR9" s="1432"/>
      <c r="GS9" s="1432" t="str">
        <f>MID(SUVAHAMUJ!R27,11,1)</f>
        <v>0</v>
      </c>
      <c r="GT9" s="1432"/>
      <c r="GU9" s="1432"/>
      <c r="GV9" s="1432"/>
      <c r="GW9" s="1433"/>
    </row>
    <row r="10" spans="2:205" ht="24" customHeight="1" x14ac:dyDescent="0.2">
      <c r="B10" s="1504" t="s">
        <v>2366</v>
      </c>
      <c r="C10" s="1505"/>
      <c r="D10" s="1505"/>
      <c r="E10" s="1505"/>
      <c r="F10" s="1505"/>
      <c r="G10" s="1505"/>
      <c r="H10" s="1505"/>
      <c r="I10" s="1505"/>
      <c r="J10" s="1505"/>
      <c r="K10" s="1506"/>
      <c r="L10" s="1488" t="s">
        <v>3399</v>
      </c>
      <c r="M10" s="1489"/>
      <c r="N10" s="1489"/>
      <c r="O10" s="1489"/>
      <c r="P10" s="1489"/>
      <c r="Q10" s="1489"/>
      <c r="R10" s="1489"/>
      <c r="S10" s="1489"/>
      <c r="T10" s="1489"/>
      <c r="U10" s="1489"/>
      <c r="V10" s="1489"/>
      <c r="W10" s="1489"/>
      <c r="X10" s="1489"/>
      <c r="Y10" s="1489"/>
      <c r="Z10" s="1489"/>
      <c r="AA10" s="1489"/>
      <c r="AB10" s="1489"/>
      <c r="AC10" s="1489"/>
      <c r="AD10" s="1489"/>
      <c r="AE10" s="1489"/>
      <c r="AF10" s="1489"/>
      <c r="AG10" s="1489"/>
      <c r="AH10" s="1489"/>
      <c r="AI10" s="1489"/>
      <c r="AJ10" s="1489"/>
      <c r="AK10" s="1489"/>
      <c r="AL10" s="1489"/>
      <c r="AM10" s="1489"/>
      <c r="AN10" s="1489"/>
      <c r="AO10" s="1489"/>
      <c r="AP10" s="1489"/>
      <c r="AQ10" s="1489"/>
      <c r="AR10" s="1489"/>
      <c r="AS10" s="1489"/>
      <c r="AT10" s="1489"/>
      <c r="AU10" s="1489"/>
      <c r="AV10" s="1489"/>
      <c r="AW10" s="1489"/>
      <c r="AX10" s="1489"/>
      <c r="AY10" s="1489"/>
      <c r="AZ10" s="1489"/>
      <c r="BA10" s="1489"/>
      <c r="BB10" s="1489"/>
      <c r="BC10" s="1489"/>
      <c r="BD10" s="1489"/>
      <c r="BE10" s="1489"/>
      <c r="BF10" s="1489"/>
      <c r="BG10" s="1489"/>
      <c r="BH10" s="1489"/>
      <c r="BI10" s="1489"/>
      <c r="BJ10" s="1489"/>
      <c r="BK10" s="1489"/>
      <c r="BL10" s="1489"/>
      <c r="BM10" s="1489"/>
      <c r="BN10" s="1489"/>
      <c r="BO10" s="1489"/>
      <c r="BP10" s="1489"/>
      <c r="BQ10" s="1489"/>
      <c r="BR10" s="1489"/>
      <c r="BS10" s="1489"/>
      <c r="BT10" s="1489"/>
      <c r="BU10" s="1489"/>
      <c r="BV10" s="1489"/>
      <c r="BW10" s="1466" t="s">
        <v>909</v>
      </c>
      <c r="BX10" s="1467"/>
      <c r="BY10" s="1467"/>
      <c r="BZ10" s="1467"/>
      <c r="CA10" s="1467"/>
      <c r="CB10" s="1467"/>
      <c r="CC10" s="1467"/>
      <c r="CD10" s="1468"/>
      <c r="CE10" s="1301" t="str">
        <f>MID(SUVAHAMUJ!Q28,1,1)</f>
        <v xml:space="preserve"> </v>
      </c>
      <c r="CF10" s="1301"/>
      <c r="CG10" s="1301"/>
      <c r="CH10" s="1301"/>
      <c r="CI10" s="1301"/>
      <c r="CJ10" s="1301" t="str">
        <f>MID(SUVAHAMUJ!Q28,2,1)</f>
        <v xml:space="preserve"> </v>
      </c>
      <c r="CK10" s="1301"/>
      <c r="CL10" s="1301"/>
      <c r="CM10" s="1301"/>
      <c r="CN10" s="1301"/>
      <c r="CO10" s="1301"/>
      <c r="CP10" s="1301" t="str">
        <f>MID(SUVAHAMUJ!Q28,3,1)</f>
        <v xml:space="preserve"> </v>
      </c>
      <c r="CQ10" s="1301"/>
      <c r="CR10" s="1301"/>
      <c r="CS10" s="1301"/>
      <c r="CT10" s="1301"/>
      <c r="CU10" s="1301" t="str">
        <f>MID(SUVAHAMUJ!Q28,4,1)</f>
        <v xml:space="preserve"> </v>
      </c>
      <c r="CV10" s="1301"/>
      <c r="CW10" s="1301"/>
      <c r="CX10" s="1301"/>
      <c r="CY10" s="1301"/>
      <c r="CZ10" s="1301"/>
      <c r="DA10" s="1301" t="str">
        <f>MID(SUVAHAMUJ!Q28,5,1)</f>
        <v xml:space="preserve"> </v>
      </c>
      <c r="DB10" s="1301"/>
      <c r="DC10" s="1301"/>
      <c r="DD10" s="1301"/>
      <c r="DE10" s="1301"/>
      <c r="DF10" s="1301" t="str">
        <f>MID(SUVAHAMUJ!Q28,6,1)</f>
        <v xml:space="preserve"> </v>
      </c>
      <c r="DG10" s="1301"/>
      <c r="DH10" s="1301"/>
      <c r="DI10" s="1301"/>
      <c r="DJ10" s="1301"/>
      <c r="DK10" s="1301"/>
      <c r="DL10" s="1301" t="str">
        <f>MID(SUVAHAMUJ!Q28,7,1)</f>
        <v xml:space="preserve"> </v>
      </c>
      <c r="DM10" s="1301"/>
      <c r="DN10" s="1301"/>
      <c r="DO10" s="1301"/>
      <c r="DP10" s="1301"/>
      <c r="DQ10" s="1301"/>
      <c r="DR10" s="1301" t="str">
        <f>MID(SUVAHAMUJ!Q28,8,1)</f>
        <v>5</v>
      </c>
      <c r="DS10" s="1301"/>
      <c r="DT10" s="1301"/>
      <c r="DU10" s="1301"/>
      <c r="DV10" s="1301"/>
      <c r="DW10" s="1434" t="str">
        <f>MID(SUVAHAMUJ!Q28,9,1)</f>
        <v>1</v>
      </c>
      <c r="DX10" s="1434"/>
      <c r="DY10" s="1434"/>
      <c r="DZ10" s="1434"/>
      <c r="EA10" s="1434"/>
      <c r="EB10" s="1434"/>
      <c r="EC10" s="1434" t="str">
        <f>MID(SUVAHAMUJ!Q28,10,1)</f>
        <v>0</v>
      </c>
      <c r="ED10" s="1434"/>
      <c r="EE10" s="1434"/>
      <c r="EF10" s="1434"/>
      <c r="EG10" s="1434"/>
      <c r="EH10" s="1301" t="str">
        <f>MID(SUVAHAMUJ!Q28,11,1)</f>
        <v>0</v>
      </c>
      <c r="EI10" s="1301"/>
      <c r="EJ10" s="1301"/>
      <c r="EK10" s="1301"/>
      <c r="EL10" s="1301"/>
      <c r="EM10" s="1304"/>
      <c r="EN10" s="486"/>
      <c r="EO10" s="487"/>
      <c r="EP10" s="1301" t="str">
        <f>MID(SUVAHAMUJ!R28,1,1)</f>
        <v xml:space="preserve"> </v>
      </c>
      <c r="EQ10" s="1301"/>
      <c r="ER10" s="1301"/>
      <c r="ES10" s="1301"/>
      <c r="ET10" s="1301"/>
      <c r="EU10" s="1301"/>
      <c r="EV10" s="1301" t="str">
        <f>MID(SUVAHAMUJ!R28,2,1)</f>
        <v xml:space="preserve"> </v>
      </c>
      <c r="EW10" s="1301"/>
      <c r="EX10" s="1301"/>
      <c r="EY10" s="1301"/>
      <c r="EZ10" s="1301"/>
      <c r="FA10" s="1301" t="str">
        <f>MID(SUVAHAMUJ!R28,3,1)</f>
        <v xml:space="preserve"> </v>
      </c>
      <c r="FB10" s="1301"/>
      <c r="FC10" s="1301"/>
      <c r="FD10" s="1301"/>
      <c r="FE10" s="1301"/>
      <c r="FF10" s="1301"/>
      <c r="FG10" s="1301" t="str">
        <f>MID(SUVAHAMUJ!R28,4,1)</f>
        <v xml:space="preserve"> </v>
      </c>
      <c r="FH10" s="1301"/>
      <c r="FI10" s="1301"/>
      <c r="FJ10" s="1301"/>
      <c r="FK10" s="1301"/>
      <c r="FL10" s="1302" t="str">
        <f>MID(SUVAHAMUJ!R28,5,1)</f>
        <v xml:space="preserve"> </v>
      </c>
      <c r="FM10" s="1302"/>
      <c r="FN10" s="1302"/>
      <c r="FO10" s="1302"/>
      <c r="FP10" s="1302"/>
      <c r="FQ10" s="1302"/>
      <c r="FR10" s="1302" t="str">
        <f>MID(SUVAHAMUJ!R28,6,1)</f>
        <v xml:space="preserve"> </v>
      </c>
      <c r="FS10" s="1302"/>
      <c r="FT10" s="1302"/>
      <c r="FU10" s="1302"/>
      <c r="FV10" s="1302"/>
      <c r="FW10" s="1432" t="str">
        <f>MID(SUVAHAMUJ!R28,7,1)</f>
        <v xml:space="preserve"> </v>
      </c>
      <c r="FX10" s="1432"/>
      <c r="FY10" s="1432"/>
      <c r="FZ10" s="1432"/>
      <c r="GA10" s="1432"/>
      <c r="GB10" s="1432"/>
      <c r="GC10" s="1432" t="str">
        <f>MID(SUVAHAMUJ!R28,8,1)</f>
        <v>5</v>
      </c>
      <c r="GD10" s="1432"/>
      <c r="GE10" s="1432"/>
      <c r="GF10" s="1432"/>
      <c r="GG10" s="1432"/>
      <c r="GH10" s="1432" t="str">
        <f>MID(SUVAHAMUJ!R28,9,1)</f>
        <v>1</v>
      </c>
      <c r="GI10" s="1432"/>
      <c r="GJ10" s="1432"/>
      <c r="GK10" s="1432"/>
      <c r="GL10" s="1432"/>
      <c r="GM10" s="1432"/>
      <c r="GN10" s="1432" t="str">
        <f>MID(SUVAHAMUJ!R28,10,1)</f>
        <v>0</v>
      </c>
      <c r="GO10" s="1432"/>
      <c r="GP10" s="1432"/>
      <c r="GQ10" s="1432"/>
      <c r="GR10" s="1432"/>
      <c r="GS10" s="1432" t="str">
        <f>MID(SUVAHAMUJ!R28,11,1)</f>
        <v>0</v>
      </c>
      <c r="GT10" s="1432"/>
      <c r="GU10" s="1432"/>
      <c r="GV10" s="1432"/>
      <c r="GW10" s="1433"/>
    </row>
    <row r="11" spans="2:205" ht="24" customHeight="1" x14ac:dyDescent="0.2">
      <c r="B11" s="1504" t="s">
        <v>2369</v>
      </c>
      <c r="C11" s="1505"/>
      <c r="D11" s="1505"/>
      <c r="E11" s="1505"/>
      <c r="F11" s="1505"/>
      <c r="G11" s="1505"/>
      <c r="H11" s="1505"/>
      <c r="I11" s="1505"/>
      <c r="J11" s="1505"/>
      <c r="K11" s="1506"/>
      <c r="L11" s="1488" t="s">
        <v>3279</v>
      </c>
      <c r="M11" s="1489"/>
      <c r="N11" s="1489"/>
      <c r="O11" s="1489"/>
      <c r="P11" s="1489"/>
      <c r="Q11" s="1489"/>
      <c r="R11" s="1489"/>
      <c r="S11" s="1489"/>
      <c r="T11" s="1489"/>
      <c r="U11" s="1489"/>
      <c r="V11" s="1489"/>
      <c r="W11" s="1489"/>
      <c r="X11" s="1489"/>
      <c r="Y11" s="1489"/>
      <c r="Z11" s="1489"/>
      <c r="AA11" s="1489"/>
      <c r="AB11" s="1489"/>
      <c r="AC11" s="1489"/>
      <c r="AD11" s="1489"/>
      <c r="AE11" s="1489"/>
      <c r="AF11" s="1489"/>
      <c r="AG11" s="1489"/>
      <c r="AH11" s="1489"/>
      <c r="AI11" s="1489"/>
      <c r="AJ11" s="1489"/>
      <c r="AK11" s="1489"/>
      <c r="AL11" s="1489"/>
      <c r="AM11" s="1489"/>
      <c r="AN11" s="1489"/>
      <c r="AO11" s="1489"/>
      <c r="AP11" s="1489"/>
      <c r="AQ11" s="1489"/>
      <c r="AR11" s="1489"/>
      <c r="AS11" s="1489"/>
      <c r="AT11" s="1489"/>
      <c r="AU11" s="1489"/>
      <c r="AV11" s="1489"/>
      <c r="AW11" s="1489"/>
      <c r="AX11" s="1489"/>
      <c r="AY11" s="1489"/>
      <c r="AZ11" s="1489"/>
      <c r="BA11" s="1489"/>
      <c r="BB11" s="1489"/>
      <c r="BC11" s="1489"/>
      <c r="BD11" s="1489"/>
      <c r="BE11" s="1489"/>
      <c r="BF11" s="1489"/>
      <c r="BG11" s="1489"/>
      <c r="BH11" s="1489"/>
      <c r="BI11" s="1489"/>
      <c r="BJ11" s="1489"/>
      <c r="BK11" s="1489"/>
      <c r="BL11" s="1489"/>
      <c r="BM11" s="1489"/>
      <c r="BN11" s="1489"/>
      <c r="BO11" s="1489"/>
      <c r="BP11" s="1489"/>
      <c r="BQ11" s="1489"/>
      <c r="BR11" s="1489"/>
      <c r="BS11" s="1489"/>
      <c r="BT11" s="1489"/>
      <c r="BU11" s="1489"/>
      <c r="BV11" s="1489"/>
      <c r="BW11" s="1466" t="s">
        <v>785</v>
      </c>
      <c r="BX11" s="1467"/>
      <c r="BY11" s="1467"/>
      <c r="BZ11" s="1467"/>
      <c r="CA11" s="1467"/>
      <c r="CB11" s="1467"/>
      <c r="CC11" s="1467"/>
      <c r="CD11" s="1468"/>
      <c r="CE11" s="1301" t="str">
        <f>MID(SUVAHAMUJ!Q29,1,1)</f>
        <v xml:space="preserve"> </v>
      </c>
      <c r="CF11" s="1301"/>
      <c r="CG11" s="1301"/>
      <c r="CH11" s="1301"/>
      <c r="CI11" s="1301"/>
      <c r="CJ11" s="1301" t="str">
        <f>MID(SUVAHAMUJ!Q29,2,1)</f>
        <v xml:space="preserve"> </v>
      </c>
      <c r="CK11" s="1301"/>
      <c r="CL11" s="1301"/>
      <c r="CM11" s="1301"/>
      <c r="CN11" s="1301"/>
      <c r="CO11" s="1301"/>
      <c r="CP11" s="1301" t="str">
        <f>MID(SUVAHAMUJ!Q29,3,1)</f>
        <v xml:space="preserve"> </v>
      </c>
      <c r="CQ11" s="1301"/>
      <c r="CR11" s="1301"/>
      <c r="CS11" s="1301"/>
      <c r="CT11" s="1301"/>
      <c r="CU11" s="1301" t="str">
        <f>MID(SUVAHAMUJ!Q29,4,1)</f>
        <v xml:space="preserve"> </v>
      </c>
      <c r="CV11" s="1301"/>
      <c r="CW11" s="1301"/>
      <c r="CX11" s="1301"/>
      <c r="CY11" s="1301"/>
      <c r="CZ11" s="1301"/>
      <c r="DA11" s="1301" t="str">
        <f>MID(SUVAHAMUJ!Q29,5,1)</f>
        <v xml:space="preserve"> </v>
      </c>
      <c r="DB11" s="1301"/>
      <c r="DC11" s="1301"/>
      <c r="DD11" s="1301"/>
      <c r="DE11" s="1301"/>
      <c r="DF11" s="1301" t="str">
        <f>MID(SUVAHAMUJ!Q29,6,1)</f>
        <v xml:space="preserve"> </v>
      </c>
      <c r="DG11" s="1301"/>
      <c r="DH11" s="1301"/>
      <c r="DI11" s="1301"/>
      <c r="DJ11" s="1301"/>
      <c r="DK11" s="1301"/>
      <c r="DL11" s="1301" t="str">
        <f>MID(SUVAHAMUJ!Q29,7,1)</f>
        <v xml:space="preserve"> </v>
      </c>
      <c r="DM11" s="1301"/>
      <c r="DN11" s="1301"/>
      <c r="DO11" s="1301"/>
      <c r="DP11" s="1301"/>
      <c r="DQ11" s="1301"/>
      <c r="DR11" s="1301" t="str">
        <f>MID(SUVAHAMUJ!Q29,8,1)</f>
        <v xml:space="preserve"> </v>
      </c>
      <c r="DS11" s="1301"/>
      <c r="DT11" s="1301"/>
      <c r="DU11" s="1301"/>
      <c r="DV11" s="1301"/>
      <c r="DW11" s="1434" t="str">
        <f>MID(SUVAHAMUJ!Q29,9,1)</f>
        <v xml:space="preserve"> </v>
      </c>
      <c r="DX11" s="1434"/>
      <c r="DY11" s="1434"/>
      <c r="DZ11" s="1434"/>
      <c r="EA11" s="1434"/>
      <c r="EB11" s="1434"/>
      <c r="EC11" s="1434" t="str">
        <f>MID(SUVAHAMUJ!Q29,10,1)</f>
        <v xml:space="preserve"> </v>
      </c>
      <c r="ED11" s="1434"/>
      <c r="EE11" s="1434"/>
      <c r="EF11" s="1434"/>
      <c r="EG11" s="1434"/>
      <c r="EH11" s="1301" t="str">
        <f>MID(SUVAHAMUJ!Q29,11,1)</f>
        <v>0</v>
      </c>
      <c r="EI11" s="1301"/>
      <c r="EJ11" s="1301"/>
      <c r="EK11" s="1301"/>
      <c r="EL11" s="1301"/>
      <c r="EM11" s="1304"/>
      <c r="EN11" s="486"/>
      <c r="EO11" s="487"/>
      <c r="EP11" s="1301" t="str">
        <f>MID(SUVAHAMUJ!R29,1,1)</f>
        <v xml:space="preserve"> </v>
      </c>
      <c r="EQ11" s="1301"/>
      <c r="ER11" s="1301"/>
      <c r="ES11" s="1301"/>
      <c r="ET11" s="1301"/>
      <c r="EU11" s="1301"/>
      <c r="EV11" s="1301" t="str">
        <f>MID(SUVAHAMUJ!R29,2,1)</f>
        <v xml:space="preserve"> </v>
      </c>
      <c r="EW11" s="1301"/>
      <c r="EX11" s="1301"/>
      <c r="EY11" s="1301"/>
      <c r="EZ11" s="1301"/>
      <c r="FA11" s="1301" t="str">
        <f>MID(SUVAHAMUJ!R29,3,1)</f>
        <v xml:space="preserve"> </v>
      </c>
      <c r="FB11" s="1301"/>
      <c r="FC11" s="1301"/>
      <c r="FD11" s="1301"/>
      <c r="FE11" s="1301"/>
      <c r="FF11" s="1301"/>
      <c r="FG11" s="1301" t="str">
        <f>MID(SUVAHAMUJ!R29,4,1)</f>
        <v xml:space="preserve"> </v>
      </c>
      <c r="FH11" s="1301"/>
      <c r="FI11" s="1301"/>
      <c r="FJ11" s="1301"/>
      <c r="FK11" s="1301"/>
      <c r="FL11" s="1302" t="str">
        <f>MID(SUVAHAMUJ!R29,5,1)</f>
        <v xml:space="preserve"> </v>
      </c>
      <c r="FM11" s="1302"/>
      <c r="FN11" s="1302"/>
      <c r="FO11" s="1302"/>
      <c r="FP11" s="1302"/>
      <c r="FQ11" s="1302"/>
      <c r="FR11" s="1302" t="str">
        <f>MID(SUVAHAMUJ!R29,6,1)</f>
        <v xml:space="preserve"> </v>
      </c>
      <c r="FS11" s="1302"/>
      <c r="FT11" s="1302"/>
      <c r="FU11" s="1302"/>
      <c r="FV11" s="1302"/>
      <c r="FW11" s="1432" t="str">
        <f>MID(SUVAHAMUJ!R29,7,1)</f>
        <v xml:space="preserve"> </v>
      </c>
      <c r="FX11" s="1432"/>
      <c r="FY11" s="1432"/>
      <c r="FZ11" s="1432"/>
      <c r="GA11" s="1432"/>
      <c r="GB11" s="1432"/>
      <c r="GC11" s="1432" t="str">
        <f>MID(SUVAHAMUJ!R29,8,1)</f>
        <v xml:space="preserve"> </v>
      </c>
      <c r="GD11" s="1432"/>
      <c r="GE11" s="1432"/>
      <c r="GF11" s="1432"/>
      <c r="GG11" s="1432"/>
      <c r="GH11" s="1432" t="str">
        <f>MID(SUVAHAMUJ!R29,9,1)</f>
        <v xml:space="preserve"> </v>
      </c>
      <c r="GI11" s="1432"/>
      <c r="GJ11" s="1432"/>
      <c r="GK11" s="1432"/>
      <c r="GL11" s="1432"/>
      <c r="GM11" s="1432"/>
      <c r="GN11" s="1432" t="str">
        <f>MID(SUVAHAMUJ!R29,10,1)</f>
        <v xml:space="preserve"> </v>
      </c>
      <c r="GO11" s="1432"/>
      <c r="GP11" s="1432"/>
      <c r="GQ11" s="1432"/>
      <c r="GR11" s="1432"/>
      <c r="GS11" s="1432" t="str">
        <f>MID(SUVAHAMUJ!R29,11,1)</f>
        <v>0</v>
      </c>
      <c r="GT11" s="1432"/>
      <c r="GU11" s="1432"/>
      <c r="GV11" s="1432"/>
      <c r="GW11" s="1433"/>
    </row>
    <row r="12" spans="2:205" ht="24" customHeight="1" x14ac:dyDescent="0.2">
      <c r="B12" s="1504" t="s">
        <v>2372</v>
      </c>
      <c r="C12" s="1505"/>
      <c r="D12" s="1505"/>
      <c r="E12" s="1505"/>
      <c r="F12" s="1505"/>
      <c r="G12" s="1505"/>
      <c r="H12" s="1505"/>
      <c r="I12" s="1505"/>
      <c r="J12" s="1505"/>
      <c r="K12" s="1506"/>
      <c r="L12" s="1488" t="s">
        <v>3400</v>
      </c>
      <c r="M12" s="1489"/>
      <c r="N12" s="1489"/>
      <c r="O12" s="1489"/>
      <c r="P12" s="1489"/>
      <c r="Q12" s="1489"/>
      <c r="R12" s="1489"/>
      <c r="S12" s="1489"/>
      <c r="T12" s="1489"/>
      <c r="U12" s="1489"/>
      <c r="V12" s="1489"/>
      <c r="W12" s="1489"/>
      <c r="X12" s="1489"/>
      <c r="Y12" s="1489"/>
      <c r="Z12" s="1489"/>
      <c r="AA12" s="1489"/>
      <c r="AB12" s="1489"/>
      <c r="AC12" s="1489"/>
      <c r="AD12" s="1489"/>
      <c r="AE12" s="1489"/>
      <c r="AF12" s="1489"/>
      <c r="AG12" s="1489"/>
      <c r="AH12" s="1489"/>
      <c r="AI12" s="1489"/>
      <c r="AJ12" s="1489"/>
      <c r="AK12" s="1489"/>
      <c r="AL12" s="1489"/>
      <c r="AM12" s="1489"/>
      <c r="AN12" s="1489"/>
      <c r="AO12" s="1489"/>
      <c r="AP12" s="1489"/>
      <c r="AQ12" s="1489"/>
      <c r="AR12" s="1489"/>
      <c r="AS12" s="1489"/>
      <c r="AT12" s="1489"/>
      <c r="AU12" s="1489"/>
      <c r="AV12" s="1489"/>
      <c r="AW12" s="1489"/>
      <c r="AX12" s="1489"/>
      <c r="AY12" s="1489"/>
      <c r="AZ12" s="1489"/>
      <c r="BA12" s="1489"/>
      <c r="BB12" s="1489"/>
      <c r="BC12" s="1489"/>
      <c r="BD12" s="1489"/>
      <c r="BE12" s="1489"/>
      <c r="BF12" s="1489"/>
      <c r="BG12" s="1489"/>
      <c r="BH12" s="1489"/>
      <c r="BI12" s="1489"/>
      <c r="BJ12" s="1489"/>
      <c r="BK12" s="1489"/>
      <c r="BL12" s="1489"/>
      <c r="BM12" s="1489"/>
      <c r="BN12" s="1489"/>
      <c r="BO12" s="1489"/>
      <c r="BP12" s="1489"/>
      <c r="BQ12" s="1489"/>
      <c r="BR12" s="1489"/>
      <c r="BS12" s="1489"/>
      <c r="BT12" s="1489"/>
      <c r="BU12" s="1489"/>
      <c r="BV12" s="1489"/>
      <c r="BW12" s="1466" t="s">
        <v>159</v>
      </c>
      <c r="BX12" s="1467"/>
      <c r="BY12" s="1467"/>
      <c r="BZ12" s="1467"/>
      <c r="CA12" s="1467"/>
      <c r="CB12" s="1467"/>
      <c r="CC12" s="1467"/>
      <c r="CD12" s="1468"/>
      <c r="CE12" s="1301" t="str">
        <f>MID(SUVAHAMUJ!Q30,1,1)</f>
        <v xml:space="preserve"> </v>
      </c>
      <c r="CF12" s="1301"/>
      <c r="CG12" s="1301"/>
      <c r="CH12" s="1301"/>
      <c r="CI12" s="1301"/>
      <c r="CJ12" s="1301" t="str">
        <f>MID(SUVAHAMUJ!Q30,2,1)</f>
        <v xml:space="preserve"> </v>
      </c>
      <c r="CK12" s="1301"/>
      <c r="CL12" s="1301"/>
      <c r="CM12" s="1301"/>
      <c r="CN12" s="1301"/>
      <c r="CO12" s="1301"/>
      <c r="CP12" s="1301" t="str">
        <f>MID(SUVAHAMUJ!Q30,3,1)</f>
        <v xml:space="preserve"> </v>
      </c>
      <c r="CQ12" s="1301"/>
      <c r="CR12" s="1301"/>
      <c r="CS12" s="1301"/>
      <c r="CT12" s="1301"/>
      <c r="CU12" s="1301" t="str">
        <f>MID(SUVAHAMUJ!Q30,4,1)</f>
        <v xml:space="preserve"> </v>
      </c>
      <c r="CV12" s="1301"/>
      <c r="CW12" s="1301"/>
      <c r="CX12" s="1301"/>
      <c r="CY12" s="1301"/>
      <c r="CZ12" s="1301"/>
      <c r="DA12" s="1301" t="str">
        <f>MID(SUVAHAMUJ!Q30,5,1)</f>
        <v xml:space="preserve"> </v>
      </c>
      <c r="DB12" s="1301"/>
      <c r="DC12" s="1301"/>
      <c r="DD12" s="1301"/>
      <c r="DE12" s="1301"/>
      <c r="DF12" s="1301" t="str">
        <f>MID(SUVAHAMUJ!Q30,6,1)</f>
        <v xml:space="preserve"> </v>
      </c>
      <c r="DG12" s="1301"/>
      <c r="DH12" s="1301"/>
      <c r="DI12" s="1301"/>
      <c r="DJ12" s="1301"/>
      <c r="DK12" s="1301"/>
      <c r="DL12" s="1301" t="str">
        <f>MID(SUVAHAMUJ!Q30,7,1)</f>
        <v xml:space="preserve"> </v>
      </c>
      <c r="DM12" s="1301"/>
      <c r="DN12" s="1301"/>
      <c r="DO12" s="1301"/>
      <c r="DP12" s="1301"/>
      <c r="DQ12" s="1301"/>
      <c r="DR12" s="1301" t="str">
        <f>MID(SUVAHAMUJ!Q30,8,1)</f>
        <v xml:space="preserve"> </v>
      </c>
      <c r="DS12" s="1301"/>
      <c r="DT12" s="1301"/>
      <c r="DU12" s="1301"/>
      <c r="DV12" s="1301"/>
      <c r="DW12" s="1434" t="str">
        <f>MID(SUVAHAMUJ!Q30,9,1)</f>
        <v xml:space="preserve"> </v>
      </c>
      <c r="DX12" s="1434"/>
      <c r="DY12" s="1434"/>
      <c r="DZ12" s="1434"/>
      <c r="EA12" s="1434"/>
      <c r="EB12" s="1434"/>
      <c r="EC12" s="1434" t="str">
        <f>MID(SUVAHAMUJ!Q30,10,1)</f>
        <v xml:space="preserve"> </v>
      </c>
      <c r="ED12" s="1434"/>
      <c r="EE12" s="1434"/>
      <c r="EF12" s="1434"/>
      <c r="EG12" s="1434"/>
      <c r="EH12" s="1301" t="str">
        <f>MID(SUVAHAMUJ!Q30,11,1)</f>
        <v>0</v>
      </c>
      <c r="EI12" s="1301"/>
      <c r="EJ12" s="1301"/>
      <c r="EK12" s="1301"/>
      <c r="EL12" s="1301"/>
      <c r="EM12" s="1304"/>
      <c r="EN12" s="486"/>
      <c r="EO12" s="487"/>
      <c r="EP12" s="1301" t="str">
        <f>MID(SUVAHAMUJ!R30,1,1)</f>
        <v xml:space="preserve"> </v>
      </c>
      <c r="EQ12" s="1301"/>
      <c r="ER12" s="1301"/>
      <c r="ES12" s="1301"/>
      <c r="ET12" s="1301"/>
      <c r="EU12" s="1301"/>
      <c r="EV12" s="1301" t="str">
        <f>MID(SUVAHAMUJ!R30,2,1)</f>
        <v xml:space="preserve"> </v>
      </c>
      <c r="EW12" s="1301"/>
      <c r="EX12" s="1301"/>
      <c r="EY12" s="1301"/>
      <c r="EZ12" s="1301"/>
      <c r="FA12" s="1301" t="str">
        <f>MID(SUVAHAMUJ!R30,3,1)</f>
        <v xml:space="preserve"> </v>
      </c>
      <c r="FB12" s="1301"/>
      <c r="FC12" s="1301"/>
      <c r="FD12" s="1301"/>
      <c r="FE12" s="1301"/>
      <c r="FF12" s="1301"/>
      <c r="FG12" s="1301" t="str">
        <f>MID(SUVAHAMUJ!R30,4,1)</f>
        <v xml:space="preserve"> </v>
      </c>
      <c r="FH12" s="1301"/>
      <c r="FI12" s="1301"/>
      <c r="FJ12" s="1301"/>
      <c r="FK12" s="1301"/>
      <c r="FL12" s="1302" t="str">
        <f>MID(SUVAHAMUJ!R30,5,1)</f>
        <v xml:space="preserve"> </v>
      </c>
      <c r="FM12" s="1302"/>
      <c r="FN12" s="1302"/>
      <c r="FO12" s="1302"/>
      <c r="FP12" s="1302"/>
      <c r="FQ12" s="1302"/>
      <c r="FR12" s="1302" t="str">
        <f>MID(SUVAHAMUJ!R30,6,1)</f>
        <v xml:space="preserve"> </v>
      </c>
      <c r="FS12" s="1302"/>
      <c r="FT12" s="1302"/>
      <c r="FU12" s="1302"/>
      <c r="FV12" s="1302"/>
      <c r="FW12" s="1432" t="str">
        <f>MID(SUVAHAMUJ!R30,7,1)</f>
        <v xml:space="preserve"> </v>
      </c>
      <c r="FX12" s="1432"/>
      <c r="FY12" s="1432"/>
      <c r="FZ12" s="1432"/>
      <c r="GA12" s="1432"/>
      <c r="GB12" s="1432"/>
      <c r="GC12" s="1432" t="str">
        <f>MID(SUVAHAMUJ!R30,8,1)</f>
        <v xml:space="preserve"> </v>
      </c>
      <c r="GD12" s="1432"/>
      <c r="GE12" s="1432"/>
      <c r="GF12" s="1432"/>
      <c r="GG12" s="1432"/>
      <c r="GH12" s="1432" t="str">
        <f>MID(SUVAHAMUJ!R30,9,1)</f>
        <v xml:space="preserve"> </v>
      </c>
      <c r="GI12" s="1432"/>
      <c r="GJ12" s="1432"/>
      <c r="GK12" s="1432"/>
      <c r="GL12" s="1432"/>
      <c r="GM12" s="1432"/>
      <c r="GN12" s="1432" t="str">
        <f>MID(SUVAHAMUJ!R30,10,1)</f>
        <v xml:space="preserve"> </v>
      </c>
      <c r="GO12" s="1432"/>
      <c r="GP12" s="1432"/>
      <c r="GQ12" s="1432"/>
      <c r="GR12" s="1432"/>
      <c r="GS12" s="1432" t="str">
        <f>MID(SUVAHAMUJ!R30,11,1)</f>
        <v>0</v>
      </c>
      <c r="GT12" s="1432"/>
      <c r="GU12" s="1432"/>
      <c r="GV12" s="1432"/>
      <c r="GW12" s="1433"/>
    </row>
    <row r="13" spans="2:205" ht="24" customHeight="1" x14ac:dyDescent="0.2">
      <c r="B13" s="1528" t="s">
        <v>2389</v>
      </c>
      <c r="C13" s="1529"/>
      <c r="D13" s="1529"/>
      <c r="E13" s="1529"/>
      <c r="F13" s="1529"/>
      <c r="G13" s="1529"/>
      <c r="H13" s="1529"/>
      <c r="I13" s="1529"/>
      <c r="J13" s="1529"/>
      <c r="K13" s="1530"/>
      <c r="L13" s="1486" t="s">
        <v>3401</v>
      </c>
      <c r="M13" s="1487"/>
      <c r="N13" s="1487"/>
      <c r="O13" s="1487"/>
      <c r="P13" s="1487"/>
      <c r="Q13" s="1487"/>
      <c r="R13" s="1487"/>
      <c r="S13" s="1487"/>
      <c r="T13" s="1487"/>
      <c r="U13" s="1487"/>
      <c r="V13" s="1487"/>
      <c r="W13" s="1487"/>
      <c r="X13" s="1487"/>
      <c r="Y13" s="1487"/>
      <c r="Z13" s="1487"/>
      <c r="AA13" s="1487"/>
      <c r="AB13" s="1487"/>
      <c r="AC13" s="1487"/>
      <c r="AD13" s="1487"/>
      <c r="AE13" s="1487"/>
      <c r="AF13" s="1487"/>
      <c r="AG13" s="1487"/>
      <c r="AH13" s="1487"/>
      <c r="AI13" s="1487"/>
      <c r="AJ13" s="1487"/>
      <c r="AK13" s="1487"/>
      <c r="AL13" s="1487"/>
      <c r="AM13" s="1487"/>
      <c r="AN13" s="1487"/>
      <c r="AO13" s="1487"/>
      <c r="AP13" s="1487"/>
      <c r="AQ13" s="1487"/>
      <c r="AR13" s="1487"/>
      <c r="AS13" s="1487"/>
      <c r="AT13" s="1487"/>
      <c r="AU13" s="1487"/>
      <c r="AV13" s="1487"/>
      <c r="AW13" s="1487"/>
      <c r="AX13" s="1487"/>
      <c r="AY13" s="1487"/>
      <c r="AZ13" s="1487"/>
      <c r="BA13" s="1487"/>
      <c r="BB13" s="1487"/>
      <c r="BC13" s="1487"/>
      <c r="BD13" s="1487"/>
      <c r="BE13" s="1487"/>
      <c r="BF13" s="1487"/>
      <c r="BG13" s="1487"/>
      <c r="BH13" s="1487"/>
      <c r="BI13" s="1487"/>
      <c r="BJ13" s="1487"/>
      <c r="BK13" s="1487"/>
      <c r="BL13" s="1487"/>
      <c r="BM13" s="1487"/>
      <c r="BN13" s="1487"/>
      <c r="BO13" s="1487"/>
      <c r="BP13" s="1487"/>
      <c r="BQ13" s="1487"/>
      <c r="BR13" s="1487"/>
      <c r="BS13" s="1487"/>
      <c r="BT13" s="1487"/>
      <c r="BU13" s="1487"/>
      <c r="BV13" s="1487"/>
      <c r="BW13" s="1455" t="s">
        <v>2180</v>
      </c>
      <c r="BX13" s="1456"/>
      <c r="BY13" s="1456"/>
      <c r="BZ13" s="1456"/>
      <c r="CA13" s="1456"/>
      <c r="CB13" s="1456"/>
      <c r="CC13" s="1456"/>
      <c r="CD13" s="1457"/>
      <c r="CE13" s="1301" t="str">
        <f>MID(SUVAHAMUJ!Q31,1,1)</f>
        <v xml:space="preserve"> </v>
      </c>
      <c r="CF13" s="1301"/>
      <c r="CG13" s="1301"/>
      <c r="CH13" s="1301"/>
      <c r="CI13" s="1301"/>
      <c r="CJ13" s="1301" t="str">
        <f>MID(SUVAHAMUJ!Q31,2,1)</f>
        <v xml:space="preserve"> </v>
      </c>
      <c r="CK13" s="1301"/>
      <c r="CL13" s="1301"/>
      <c r="CM13" s="1301"/>
      <c r="CN13" s="1301"/>
      <c r="CO13" s="1301"/>
      <c r="CP13" s="1301" t="str">
        <f>MID(SUVAHAMUJ!Q31,3,1)</f>
        <v xml:space="preserve"> </v>
      </c>
      <c r="CQ13" s="1301"/>
      <c r="CR13" s="1301"/>
      <c r="CS13" s="1301"/>
      <c r="CT13" s="1301"/>
      <c r="CU13" s="1301" t="str">
        <f>MID(SUVAHAMUJ!Q31,4,1)</f>
        <v xml:space="preserve"> </v>
      </c>
      <c r="CV13" s="1301"/>
      <c r="CW13" s="1301"/>
      <c r="CX13" s="1301"/>
      <c r="CY13" s="1301"/>
      <c r="CZ13" s="1301"/>
      <c r="DA13" s="1301" t="str">
        <f>MID(SUVAHAMUJ!Q31,5,1)</f>
        <v xml:space="preserve"> </v>
      </c>
      <c r="DB13" s="1301"/>
      <c r="DC13" s="1301"/>
      <c r="DD13" s="1301"/>
      <c r="DE13" s="1301"/>
      <c r="DF13" s="1301" t="str">
        <f>MID(SUVAHAMUJ!Q31,6,1)</f>
        <v xml:space="preserve"> </v>
      </c>
      <c r="DG13" s="1301"/>
      <c r="DH13" s="1301"/>
      <c r="DI13" s="1301"/>
      <c r="DJ13" s="1301"/>
      <c r="DK13" s="1301"/>
      <c r="DL13" s="1301" t="str">
        <f>MID(SUVAHAMUJ!Q31,7,1)</f>
        <v xml:space="preserve"> </v>
      </c>
      <c r="DM13" s="1301"/>
      <c r="DN13" s="1301"/>
      <c r="DO13" s="1301"/>
      <c r="DP13" s="1301"/>
      <c r="DQ13" s="1301"/>
      <c r="DR13" s="1301" t="str">
        <f>MID(SUVAHAMUJ!Q31,8,1)</f>
        <v>2</v>
      </c>
      <c r="DS13" s="1301"/>
      <c r="DT13" s="1301"/>
      <c r="DU13" s="1301"/>
      <c r="DV13" s="1301"/>
      <c r="DW13" s="1434" t="str">
        <f>MID(SUVAHAMUJ!Q31,9,1)</f>
        <v>1</v>
      </c>
      <c r="DX13" s="1434"/>
      <c r="DY13" s="1434"/>
      <c r="DZ13" s="1434"/>
      <c r="EA13" s="1434"/>
      <c r="EB13" s="1434"/>
      <c r="EC13" s="1434" t="str">
        <f>MID(SUVAHAMUJ!Q31,10,1)</f>
        <v>2</v>
      </c>
      <c r="ED13" s="1434"/>
      <c r="EE13" s="1434"/>
      <c r="EF13" s="1434"/>
      <c r="EG13" s="1434"/>
      <c r="EH13" s="1301" t="str">
        <f>MID(SUVAHAMUJ!Q31,11,1)</f>
        <v>3</v>
      </c>
      <c r="EI13" s="1301"/>
      <c r="EJ13" s="1301"/>
      <c r="EK13" s="1301"/>
      <c r="EL13" s="1301"/>
      <c r="EM13" s="1304"/>
      <c r="EN13" s="486"/>
      <c r="EO13" s="487"/>
      <c r="EP13" s="1301" t="str">
        <f>MID(SUVAHAMUJ!R31,1,1)</f>
        <v xml:space="preserve"> </v>
      </c>
      <c r="EQ13" s="1301"/>
      <c r="ER13" s="1301"/>
      <c r="ES13" s="1301"/>
      <c r="ET13" s="1301"/>
      <c r="EU13" s="1301"/>
      <c r="EV13" s="1301" t="str">
        <f>MID(SUVAHAMUJ!R31,2,1)</f>
        <v xml:space="preserve"> </v>
      </c>
      <c r="EW13" s="1301"/>
      <c r="EX13" s="1301"/>
      <c r="EY13" s="1301"/>
      <c r="EZ13" s="1301"/>
      <c r="FA13" s="1301" t="str">
        <f>MID(SUVAHAMUJ!R31,3,1)</f>
        <v xml:space="preserve"> </v>
      </c>
      <c r="FB13" s="1301"/>
      <c r="FC13" s="1301"/>
      <c r="FD13" s="1301"/>
      <c r="FE13" s="1301"/>
      <c r="FF13" s="1301"/>
      <c r="FG13" s="1301" t="str">
        <f>MID(SUVAHAMUJ!R31,4,1)</f>
        <v xml:space="preserve"> </v>
      </c>
      <c r="FH13" s="1301"/>
      <c r="FI13" s="1301"/>
      <c r="FJ13" s="1301"/>
      <c r="FK13" s="1301"/>
      <c r="FL13" s="1302" t="str">
        <f>MID(SUVAHAMUJ!R31,5,1)</f>
        <v xml:space="preserve"> </v>
      </c>
      <c r="FM13" s="1302"/>
      <c r="FN13" s="1302"/>
      <c r="FO13" s="1302"/>
      <c r="FP13" s="1302"/>
      <c r="FQ13" s="1302"/>
      <c r="FR13" s="1302" t="str">
        <f>MID(SUVAHAMUJ!R31,6,1)</f>
        <v xml:space="preserve"> </v>
      </c>
      <c r="FS13" s="1302"/>
      <c r="FT13" s="1302"/>
      <c r="FU13" s="1302"/>
      <c r="FV13" s="1302"/>
      <c r="FW13" s="1432" t="str">
        <f>MID(SUVAHAMUJ!R31,7,1)</f>
        <v xml:space="preserve"> </v>
      </c>
      <c r="FX13" s="1432"/>
      <c r="FY13" s="1432"/>
      <c r="FZ13" s="1432"/>
      <c r="GA13" s="1432"/>
      <c r="GB13" s="1432"/>
      <c r="GC13" s="1432" t="str">
        <f>MID(SUVAHAMUJ!R31,8,1)</f>
        <v>2</v>
      </c>
      <c r="GD13" s="1432"/>
      <c r="GE13" s="1432"/>
      <c r="GF13" s="1432"/>
      <c r="GG13" s="1432"/>
      <c r="GH13" s="1432" t="str">
        <f>MID(SUVAHAMUJ!R31,9,1)</f>
        <v>1</v>
      </c>
      <c r="GI13" s="1432"/>
      <c r="GJ13" s="1432"/>
      <c r="GK13" s="1432"/>
      <c r="GL13" s="1432"/>
      <c r="GM13" s="1432"/>
      <c r="GN13" s="1432" t="str">
        <f>MID(SUVAHAMUJ!R31,10,1)</f>
        <v>2</v>
      </c>
      <c r="GO13" s="1432"/>
      <c r="GP13" s="1432"/>
      <c r="GQ13" s="1432"/>
      <c r="GR13" s="1432"/>
      <c r="GS13" s="1432" t="str">
        <f>MID(SUVAHAMUJ!R31,11,1)</f>
        <v>3</v>
      </c>
      <c r="GT13" s="1432"/>
      <c r="GU13" s="1432"/>
      <c r="GV13" s="1432"/>
      <c r="GW13" s="1433"/>
    </row>
    <row r="14" spans="2:205" ht="24" customHeight="1" x14ac:dyDescent="0.2">
      <c r="B14" s="1528" t="s">
        <v>2422</v>
      </c>
      <c r="C14" s="1529"/>
      <c r="D14" s="1529"/>
      <c r="E14" s="1529"/>
      <c r="F14" s="1529"/>
      <c r="G14" s="1529"/>
      <c r="H14" s="1529"/>
      <c r="I14" s="1529"/>
      <c r="J14" s="1529"/>
      <c r="K14" s="1530"/>
      <c r="L14" s="1486" t="s">
        <v>3402</v>
      </c>
      <c r="M14" s="1487"/>
      <c r="N14" s="1487"/>
      <c r="O14" s="1487"/>
      <c r="P14" s="1487"/>
      <c r="Q14" s="1487"/>
      <c r="R14" s="1487"/>
      <c r="S14" s="1487"/>
      <c r="T14" s="1487"/>
      <c r="U14" s="1487"/>
      <c r="V14" s="1487"/>
      <c r="W14" s="1487"/>
      <c r="X14" s="1487"/>
      <c r="Y14" s="1487"/>
      <c r="Z14" s="1487"/>
      <c r="AA14" s="1487"/>
      <c r="AB14" s="1487"/>
      <c r="AC14" s="1487"/>
      <c r="AD14" s="1487"/>
      <c r="AE14" s="1487"/>
      <c r="AF14" s="1487"/>
      <c r="AG14" s="1487"/>
      <c r="AH14" s="1487"/>
      <c r="AI14" s="1487"/>
      <c r="AJ14" s="1487"/>
      <c r="AK14" s="1487"/>
      <c r="AL14" s="1487"/>
      <c r="AM14" s="1487"/>
      <c r="AN14" s="1487"/>
      <c r="AO14" s="1487"/>
      <c r="AP14" s="1487"/>
      <c r="AQ14" s="1487"/>
      <c r="AR14" s="1487"/>
      <c r="AS14" s="1487"/>
      <c r="AT14" s="1487"/>
      <c r="AU14" s="1487"/>
      <c r="AV14" s="1487"/>
      <c r="AW14" s="1487"/>
      <c r="AX14" s="1487"/>
      <c r="AY14" s="1487"/>
      <c r="AZ14" s="1487"/>
      <c r="BA14" s="1487"/>
      <c r="BB14" s="1487"/>
      <c r="BC14" s="1487"/>
      <c r="BD14" s="1487"/>
      <c r="BE14" s="1487"/>
      <c r="BF14" s="1487"/>
      <c r="BG14" s="1487"/>
      <c r="BH14" s="1487"/>
      <c r="BI14" s="1487"/>
      <c r="BJ14" s="1487"/>
      <c r="BK14" s="1487"/>
      <c r="BL14" s="1487"/>
      <c r="BM14" s="1487"/>
      <c r="BN14" s="1487"/>
      <c r="BO14" s="1487"/>
      <c r="BP14" s="1487"/>
      <c r="BQ14" s="1487"/>
      <c r="BR14" s="1487"/>
      <c r="BS14" s="1487"/>
      <c r="BT14" s="1487"/>
      <c r="BU14" s="1487"/>
      <c r="BV14" s="1487"/>
      <c r="BW14" s="1455" t="s">
        <v>912</v>
      </c>
      <c r="BX14" s="1456"/>
      <c r="BY14" s="1456"/>
      <c r="BZ14" s="1456"/>
      <c r="CA14" s="1456"/>
      <c r="CB14" s="1456"/>
      <c r="CC14" s="1456"/>
      <c r="CD14" s="1457"/>
      <c r="CE14" s="1301" t="str">
        <f>MID(SUVAHAMUJ!Q32,1,1)</f>
        <v xml:space="preserve"> </v>
      </c>
      <c r="CF14" s="1301"/>
      <c r="CG14" s="1301"/>
      <c r="CH14" s="1301"/>
      <c r="CI14" s="1301"/>
      <c r="CJ14" s="1301" t="str">
        <f>MID(SUVAHAMUJ!Q32,2,1)</f>
        <v xml:space="preserve"> </v>
      </c>
      <c r="CK14" s="1301"/>
      <c r="CL14" s="1301"/>
      <c r="CM14" s="1301"/>
      <c r="CN14" s="1301"/>
      <c r="CO14" s="1301"/>
      <c r="CP14" s="1301" t="str">
        <f>MID(SUVAHAMUJ!Q32,3,1)</f>
        <v xml:space="preserve"> </v>
      </c>
      <c r="CQ14" s="1301"/>
      <c r="CR14" s="1301"/>
      <c r="CS14" s="1301"/>
      <c r="CT14" s="1301"/>
      <c r="CU14" s="1301" t="str">
        <f>MID(SUVAHAMUJ!Q32,4,1)</f>
        <v xml:space="preserve"> </v>
      </c>
      <c r="CV14" s="1301"/>
      <c r="CW14" s="1301"/>
      <c r="CX14" s="1301"/>
      <c r="CY14" s="1301"/>
      <c r="CZ14" s="1301"/>
      <c r="DA14" s="1301" t="str">
        <f>MID(SUVAHAMUJ!Q32,5,1)</f>
        <v xml:space="preserve"> </v>
      </c>
      <c r="DB14" s="1301"/>
      <c r="DC14" s="1301"/>
      <c r="DD14" s="1301"/>
      <c r="DE14" s="1301"/>
      <c r="DF14" s="1301" t="str">
        <f>MID(SUVAHAMUJ!Q32,6,1)</f>
        <v xml:space="preserve"> </v>
      </c>
      <c r="DG14" s="1301"/>
      <c r="DH14" s="1301"/>
      <c r="DI14" s="1301"/>
      <c r="DJ14" s="1301"/>
      <c r="DK14" s="1301"/>
      <c r="DL14" s="1301" t="str">
        <f>MID(SUVAHAMUJ!Q32,7,1)</f>
        <v xml:space="preserve"> </v>
      </c>
      <c r="DM14" s="1301"/>
      <c r="DN14" s="1301"/>
      <c r="DO14" s="1301"/>
      <c r="DP14" s="1301"/>
      <c r="DQ14" s="1301"/>
      <c r="DR14" s="1301" t="str">
        <f>MID(SUVAHAMUJ!Q32,8,1)</f>
        <v xml:space="preserve"> </v>
      </c>
      <c r="DS14" s="1301"/>
      <c r="DT14" s="1301"/>
      <c r="DU14" s="1301"/>
      <c r="DV14" s="1301"/>
      <c r="DW14" s="1434" t="str">
        <f>MID(SUVAHAMUJ!Q32,9,1)</f>
        <v xml:space="preserve"> </v>
      </c>
      <c r="DX14" s="1434"/>
      <c r="DY14" s="1434"/>
      <c r="DZ14" s="1434"/>
      <c r="EA14" s="1434"/>
      <c r="EB14" s="1434"/>
      <c r="EC14" s="1434" t="str">
        <f>MID(SUVAHAMUJ!Q32,10,1)</f>
        <v xml:space="preserve"> </v>
      </c>
      <c r="ED14" s="1434"/>
      <c r="EE14" s="1434"/>
      <c r="EF14" s="1434"/>
      <c r="EG14" s="1434"/>
      <c r="EH14" s="1301" t="str">
        <f>MID(SUVAHAMUJ!Q32,11,1)</f>
        <v>0</v>
      </c>
      <c r="EI14" s="1301"/>
      <c r="EJ14" s="1301"/>
      <c r="EK14" s="1301"/>
      <c r="EL14" s="1301"/>
      <c r="EM14" s="1304"/>
      <c r="EN14" s="486"/>
      <c r="EO14" s="487"/>
      <c r="EP14" s="1301" t="str">
        <f>MID(SUVAHAMUJ!R32,1,1)</f>
        <v xml:space="preserve"> </v>
      </c>
      <c r="EQ14" s="1301"/>
      <c r="ER14" s="1301"/>
      <c r="ES14" s="1301"/>
      <c r="ET14" s="1301"/>
      <c r="EU14" s="1301"/>
      <c r="EV14" s="1301" t="str">
        <f>MID(SUVAHAMUJ!R32,2,1)</f>
        <v xml:space="preserve"> </v>
      </c>
      <c r="EW14" s="1301"/>
      <c r="EX14" s="1301"/>
      <c r="EY14" s="1301"/>
      <c r="EZ14" s="1301"/>
      <c r="FA14" s="1301" t="str">
        <f>MID(SUVAHAMUJ!R32,3,1)</f>
        <v xml:space="preserve"> </v>
      </c>
      <c r="FB14" s="1301"/>
      <c r="FC14" s="1301"/>
      <c r="FD14" s="1301"/>
      <c r="FE14" s="1301"/>
      <c r="FF14" s="1301"/>
      <c r="FG14" s="1301" t="str">
        <f>MID(SUVAHAMUJ!R32,4,1)</f>
        <v xml:space="preserve"> </v>
      </c>
      <c r="FH14" s="1301"/>
      <c r="FI14" s="1301"/>
      <c r="FJ14" s="1301"/>
      <c r="FK14" s="1301"/>
      <c r="FL14" s="1302" t="str">
        <f>MID(SUVAHAMUJ!R32,5,1)</f>
        <v xml:space="preserve"> </v>
      </c>
      <c r="FM14" s="1302"/>
      <c r="FN14" s="1302"/>
      <c r="FO14" s="1302"/>
      <c r="FP14" s="1302"/>
      <c r="FQ14" s="1302"/>
      <c r="FR14" s="1302" t="str">
        <f>MID(SUVAHAMUJ!R32,6,1)</f>
        <v xml:space="preserve"> </v>
      </c>
      <c r="FS14" s="1302"/>
      <c r="FT14" s="1302"/>
      <c r="FU14" s="1302"/>
      <c r="FV14" s="1302"/>
      <c r="FW14" s="1432" t="str">
        <f>MID(SUVAHAMUJ!R32,7,1)</f>
        <v xml:space="preserve"> </v>
      </c>
      <c r="FX14" s="1432"/>
      <c r="FY14" s="1432"/>
      <c r="FZ14" s="1432"/>
      <c r="GA14" s="1432"/>
      <c r="GB14" s="1432"/>
      <c r="GC14" s="1432" t="str">
        <f>MID(SUVAHAMUJ!R32,8,1)</f>
        <v xml:space="preserve"> </v>
      </c>
      <c r="GD14" s="1432"/>
      <c r="GE14" s="1432"/>
      <c r="GF14" s="1432"/>
      <c r="GG14" s="1432"/>
      <c r="GH14" s="1432" t="str">
        <f>MID(SUVAHAMUJ!R32,9,1)</f>
        <v xml:space="preserve"> </v>
      </c>
      <c r="GI14" s="1432"/>
      <c r="GJ14" s="1432"/>
      <c r="GK14" s="1432"/>
      <c r="GL14" s="1432"/>
      <c r="GM14" s="1432"/>
      <c r="GN14" s="1432" t="str">
        <f>MID(SUVAHAMUJ!R32,10,1)</f>
        <v xml:space="preserve"> </v>
      </c>
      <c r="GO14" s="1432"/>
      <c r="GP14" s="1432"/>
      <c r="GQ14" s="1432"/>
      <c r="GR14" s="1432"/>
      <c r="GS14" s="1432" t="str">
        <f>MID(SUVAHAMUJ!R32,11,1)</f>
        <v>0</v>
      </c>
      <c r="GT14" s="1432"/>
      <c r="GU14" s="1432"/>
      <c r="GV14" s="1432"/>
      <c r="GW14" s="1433"/>
    </row>
    <row r="15" spans="2:205" ht="24" customHeight="1" x14ac:dyDescent="0.2">
      <c r="B15" s="1528" t="s">
        <v>2612</v>
      </c>
      <c r="C15" s="1529"/>
      <c r="D15" s="1529"/>
      <c r="E15" s="1529"/>
      <c r="F15" s="1529"/>
      <c r="G15" s="1529"/>
      <c r="H15" s="1529"/>
      <c r="I15" s="1529"/>
      <c r="J15" s="1529"/>
      <c r="K15" s="1530"/>
      <c r="L15" s="1486" t="s">
        <v>3403</v>
      </c>
      <c r="M15" s="1487"/>
      <c r="N15" s="1487"/>
      <c r="O15" s="1487"/>
      <c r="P15" s="1487"/>
      <c r="Q15" s="1487"/>
      <c r="R15" s="1487"/>
      <c r="S15" s="1487"/>
      <c r="T15" s="1487"/>
      <c r="U15" s="1487"/>
      <c r="V15" s="1487"/>
      <c r="W15" s="1487"/>
      <c r="X15" s="1487"/>
      <c r="Y15" s="1487"/>
      <c r="Z15" s="1487"/>
      <c r="AA15" s="1487"/>
      <c r="AB15" s="1487"/>
      <c r="AC15" s="1487"/>
      <c r="AD15" s="1487"/>
      <c r="AE15" s="1487"/>
      <c r="AF15" s="1487"/>
      <c r="AG15" s="1487"/>
      <c r="AH15" s="1487"/>
      <c r="AI15" s="1487"/>
      <c r="AJ15" s="1487"/>
      <c r="AK15" s="1487"/>
      <c r="AL15" s="1487"/>
      <c r="AM15" s="1487"/>
      <c r="AN15" s="1487"/>
      <c r="AO15" s="1487"/>
      <c r="AP15" s="1487"/>
      <c r="AQ15" s="1487"/>
      <c r="AR15" s="1487"/>
      <c r="AS15" s="1487"/>
      <c r="AT15" s="1487"/>
      <c r="AU15" s="1487"/>
      <c r="AV15" s="1487"/>
      <c r="AW15" s="1487"/>
      <c r="AX15" s="1487"/>
      <c r="AY15" s="1487"/>
      <c r="AZ15" s="1487"/>
      <c r="BA15" s="1487"/>
      <c r="BB15" s="1487"/>
      <c r="BC15" s="1487"/>
      <c r="BD15" s="1487"/>
      <c r="BE15" s="1487"/>
      <c r="BF15" s="1487"/>
      <c r="BG15" s="1487"/>
      <c r="BH15" s="1487"/>
      <c r="BI15" s="1487"/>
      <c r="BJ15" s="1487"/>
      <c r="BK15" s="1487"/>
      <c r="BL15" s="1487"/>
      <c r="BM15" s="1487"/>
      <c r="BN15" s="1487"/>
      <c r="BO15" s="1487"/>
      <c r="BP15" s="1487"/>
      <c r="BQ15" s="1487"/>
      <c r="BR15" s="1487"/>
      <c r="BS15" s="1487"/>
      <c r="BT15" s="1487"/>
      <c r="BU15" s="1487"/>
      <c r="BV15" s="1487"/>
      <c r="BW15" s="1455" t="s">
        <v>901</v>
      </c>
      <c r="BX15" s="1456"/>
      <c r="BY15" s="1456"/>
      <c r="BZ15" s="1456"/>
      <c r="CA15" s="1456"/>
      <c r="CB15" s="1456"/>
      <c r="CC15" s="1456"/>
      <c r="CD15" s="1457"/>
      <c r="CE15" s="1301" t="str">
        <f>MID(SUVAHAMUJ!Q33,1,1)</f>
        <v xml:space="preserve"> </v>
      </c>
      <c r="CF15" s="1301"/>
      <c r="CG15" s="1301"/>
      <c r="CH15" s="1301"/>
      <c r="CI15" s="1301"/>
      <c r="CJ15" s="1301" t="str">
        <f>MID(SUVAHAMUJ!Q33,2,1)</f>
        <v xml:space="preserve"> </v>
      </c>
      <c r="CK15" s="1301"/>
      <c r="CL15" s="1301"/>
      <c r="CM15" s="1301"/>
      <c r="CN15" s="1301"/>
      <c r="CO15" s="1301"/>
      <c r="CP15" s="1301" t="str">
        <f>MID(SUVAHAMUJ!Q33,3,1)</f>
        <v xml:space="preserve"> </v>
      </c>
      <c r="CQ15" s="1301"/>
      <c r="CR15" s="1301"/>
      <c r="CS15" s="1301"/>
      <c r="CT15" s="1301"/>
      <c r="CU15" s="1301" t="str">
        <f>MID(SUVAHAMUJ!Q33,4,1)</f>
        <v xml:space="preserve"> </v>
      </c>
      <c r="CV15" s="1301"/>
      <c r="CW15" s="1301"/>
      <c r="CX15" s="1301"/>
      <c r="CY15" s="1301"/>
      <c r="CZ15" s="1301"/>
      <c r="DA15" s="1301" t="str">
        <f>MID(SUVAHAMUJ!Q33,5,1)</f>
        <v>1</v>
      </c>
      <c r="DB15" s="1301"/>
      <c r="DC15" s="1301"/>
      <c r="DD15" s="1301"/>
      <c r="DE15" s="1301"/>
      <c r="DF15" s="1301" t="str">
        <f>MID(SUVAHAMUJ!Q33,6,1)</f>
        <v>2</v>
      </c>
      <c r="DG15" s="1301"/>
      <c r="DH15" s="1301"/>
      <c r="DI15" s="1301"/>
      <c r="DJ15" s="1301"/>
      <c r="DK15" s="1301"/>
      <c r="DL15" s="1301" t="str">
        <f>MID(SUVAHAMUJ!Q33,7,1)</f>
        <v>6</v>
      </c>
      <c r="DM15" s="1301"/>
      <c r="DN15" s="1301"/>
      <c r="DO15" s="1301"/>
      <c r="DP15" s="1301"/>
      <c r="DQ15" s="1301"/>
      <c r="DR15" s="1301" t="str">
        <f>MID(SUVAHAMUJ!Q33,8,1)</f>
        <v>3</v>
      </c>
      <c r="DS15" s="1301"/>
      <c r="DT15" s="1301"/>
      <c r="DU15" s="1301"/>
      <c r="DV15" s="1301"/>
      <c r="DW15" s="1434" t="str">
        <f>MID(SUVAHAMUJ!Q33,9,1)</f>
        <v>0</v>
      </c>
      <c r="DX15" s="1434"/>
      <c r="DY15" s="1434"/>
      <c r="DZ15" s="1434"/>
      <c r="EA15" s="1434"/>
      <c r="EB15" s="1434"/>
      <c r="EC15" s="1434" t="str">
        <f>MID(SUVAHAMUJ!Q33,10,1)</f>
        <v>1</v>
      </c>
      <c r="ED15" s="1434"/>
      <c r="EE15" s="1434"/>
      <c r="EF15" s="1434"/>
      <c r="EG15" s="1434"/>
      <c r="EH15" s="1301" t="str">
        <f>MID(SUVAHAMUJ!Q33,11,1)</f>
        <v>1</v>
      </c>
      <c r="EI15" s="1301"/>
      <c r="EJ15" s="1301"/>
      <c r="EK15" s="1301"/>
      <c r="EL15" s="1301"/>
      <c r="EM15" s="1304"/>
      <c r="EN15" s="486"/>
      <c r="EO15" s="487"/>
      <c r="EP15" s="1301" t="str">
        <f>MID(SUVAHAMUJ!R33,1,1)</f>
        <v xml:space="preserve"> </v>
      </c>
      <c r="EQ15" s="1301"/>
      <c r="ER15" s="1301"/>
      <c r="ES15" s="1301"/>
      <c r="ET15" s="1301"/>
      <c r="EU15" s="1301"/>
      <c r="EV15" s="1301" t="str">
        <f>MID(SUVAHAMUJ!R33,2,1)</f>
        <v xml:space="preserve"> </v>
      </c>
      <c r="EW15" s="1301"/>
      <c r="EX15" s="1301"/>
      <c r="EY15" s="1301"/>
      <c r="EZ15" s="1301"/>
      <c r="FA15" s="1301" t="str">
        <f>MID(SUVAHAMUJ!R33,3,1)</f>
        <v xml:space="preserve"> </v>
      </c>
      <c r="FB15" s="1301"/>
      <c r="FC15" s="1301"/>
      <c r="FD15" s="1301"/>
      <c r="FE15" s="1301"/>
      <c r="FF15" s="1301"/>
      <c r="FG15" s="1301" t="str">
        <f>MID(SUVAHAMUJ!R33,4,1)</f>
        <v xml:space="preserve"> </v>
      </c>
      <c r="FH15" s="1301"/>
      <c r="FI15" s="1301"/>
      <c r="FJ15" s="1301"/>
      <c r="FK15" s="1301"/>
      <c r="FL15" s="1302" t="str">
        <f>MID(SUVAHAMUJ!R33,5,1)</f>
        <v>1</v>
      </c>
      <c r="FM15" s="1302"/>
      <c r="FN15" s="1302"/>
      <c r="FO15" s="1302"/>
      <c r="FP15" s="1302"/>
      <c r="FQ15" s="1302"/>
      <c r="FR15" s="1302" t="str">
        <f>MID(SUVAHAMUJ!R33,6,1)</f>
        <v>2</v>
      </c>
      <c r="FS15" s="1302"/>
      <c r="FT15" s="1302"/>
      <c r="FU15" s="1302"/>
      <c r="FV15" s="1302"/>
      <c r="FW15" s="1432" t="str">
        <f>MID(SUVAHAMUJ!R33,7,1)</f>
        <v>6</v>
      </c>
      <c r="FX15" s="1432"/>
      <c r="FY15" s="1432"/>
      <c r="FZ15" s="1432"/>
      <c r="GA15" s="1432"/>
      <c r="GB15" s="1432"/>
      <c r="GC15" s="1432" t="str">
        <f>MID(SUVAHAMUJ!R33,8,1)</f>
        <v>3</v>
      </c>
      <c r="GD15" s="1432"/>
      <c r="GE15" s="1432"/>
      <c r="GF15" s="1432"/>
      <c r="GG15" s="1432"/>
      <c r="GH15" s="1432" t="str">
        <f>MID(SUVAHAMUJ!R33,9,1)</f>
        <v>0</v>
      </c>
      <c r="GI15" s="1432"/>
      <c r="GJ15" s="1432"/>
      <c r="GK15" s="1432"/>
      <c r="GL15" s="1432"/>
      <c r="GM15" s="1432"/>
      <c r="GN15" s="1432" t="str">
        <f>MID(SUVAHAMUJ!R33,10,1)</f>
        <v>1</v>
      </c>
      <c r="GO15" s="1432"/>
      <c r="GP15" s="1432"/>
      <c r="GQ15" s="1432"/>
      <c r="GR15" s="1432"/>
      <c r="GS15" s="1432" t="str">
        <f>MID(SUVAHAMUJ!R33,11,1)</f>
        <v>1</v>
      </c>
      <c r="GT15" s="1432"/>
      <c r="GU15" s="1432"/>
      <c r="GV15" s="1432"/>
      <c r="GW15" s="1433"/>
    </row>
    <row r="16" spans="2:205" ht="24.6" customHeight="1" x14ac:dyDescent="0.2">
      <c r="B16" s="1535" t="s">
        <v>2622</v>
      </c>
      <c r="C16" s="1536"/>
      <c r="D16" s="1536"/>
      <c r="E16" s="1536"/>
      <c r="F16" s="1536"/>
      <c r="G16" s="1536"/>
      <c r="H16" s="1536"/>
      <c r="I16" s="1536"/>
      <c r="J16" s="1536"/>
      <c r="K16" s="1537"/>
      <c r="L16" s="1486" t="s">
        <v>3404</v>
      </c>
      <c r="M16" s="1487"/>
      <c r="N16" s="1487"/>
      <c r="O16" s="1487"/>
      <c r="P16" s="1487"/>
      <c r="Q16" s="1487"/>
      <c r="R16" s="1487"/>
      <c r="S16" s="1487"/>
      <c r="T16" s="1487"/>
      <c r="U16" s="1487"/>
      <c r="V16" s="1487"/>
      <c r="W16" s="1487"/>
      <c r="X16" s="1487"/>
      <c r="Y16" s="1487"/>
      <c r="Z16" s="1487"/>
      <c r="AA16" s="1487"/>
      <c r="AB16" s="1487"/>
      <c r="AC16" s="1487"/>
      <c r="AD16" s="1487"/>
      <c r="AE16" s="1487"/>
      <c r="AF16" s="1487"/>
      <c r="AG16" s="1487"/>
      <c r="AH16" s="1487"/>
      <c r="AI16" s="1487"/>
      <c r="AJ16" s="1487"/>
      <c r="AK16" s="1487"/>
      <c r="AL16" s="1487"/>
      <c r="AM16" s="1487"/>
      <c r="AN16" s="1487"/>
      <c r="AO16" s="1487"/>
      <c r="AP16" s="1487"/>
      <c r="AQ16" s="1487"/>
      <c r="AR16" s="1487"/>
      <c r="AS16" s="1487"/>
      <c r="AT16" s="1487"/>
      <c r="AU16" s="1487"/>
      <c r="AV16" s="1487"/>
      <c r="AW16" s="1487"/>
      <c r="AX16" s="1487"/>
      <c r="AY16" s="1487"/>
      <c r="AZ16" s="1487"/>
      <c r="BA16" s="1487"/>
      <c r="BB16" s="1487"/>
      <c r="BC16" s="1487"/>
      <c r="BD16" s="1487"/>
      <c r="BE16" s="1487"/>
      <c r="BF16" s="1487"/>
      <c r="BG16" s="1487"/>
      <c r="BH16" s="1487"/>
      <c r="BI16" s="1487"/>
      <c r="BJ16" s="1487"/>
      <c r="BK16" s="1487"/>
      <c r="BL16" s="1487"/>
      <c r="BM16" s="1487"/>
      <c r="BN16" s="1487"/>
      <c r="BO16" s="1487"/>
      <c r="BP16" s="1487"/>
      <c r="BQ16" s="1487"/>
      <c r="BR16" s="1487"/>
      <c r="BS16" s="1487"/>
      <c r="BT16" s="1487"/>
      <c r="BU16" s="1487"/>
      <c r="BV16" s="1487"/>
      <c r="BW16" s="1455" t="s">
        <v>902</v>
      </c>
      <c r="BX16" s="1456"/>
      <c r="BY16" s="1456"/>
      <c r="BZ16" s="1456"/>
      <c r="CA16" s="1456"/>
      <c r="CB16" s="1456"/>
      <c r="CC16" s="1456"/>
      <c r="CD16" s="1457"/>
      <c r="CE16" s="1301" t="str">
        <f>MID(SUVAHAMUJ!Q34,1,1)</f>
        <v xml:space="preserve"> </v>
      </c>
      <c r="CF16" s="1301"/>
      <c r="CG16" s="1301"/>
      <c r="CH16" s="1301"/>
      <c r="CI16" s="1301"/>
      <c r="CJ16" s="1301" t="str">
        <f>MID(SUVAHAMUJ!Q34,2,1)</f>
        <v xml:space="preserve"> </v>
      </c>
      <c r="CK16" s="1301"/>
      <c r="CL16" s="1301"/>
      <c r="CM16" s="1301"/>
      <c r="CN16" s="1301"/>
      <c r="CO16" s="1301"/>
      <c r="CP16" s="1301" t="str">
        <f>MID(SUVAHAMUJ!Q34,3,1)</f>
        <v xml:space="preserve"> </v>
      </c>
      <c r="CQ16" s="1301"/>
      <c r="CR16" s="1301"/>
      <c r="CS16" s="1301"/>
      <c r="CT16" s="1301"/>
      <c r="CU16" s="1301" t="str">
        <f>MID(SUVAHAMUJ!Q34,4,1)</f>
        <v>1</v>
      </c>
      <c r="CV16" s="1301"/>
      <c r="CW16" s="1301"/>
      <c r="CX16" s="1301"/>
      <c r="CY16" s="1301"/>
      <c r="CZ16" s="1301"/>
      <c r="DA16" s="1301" t="str">
        <f>MID(SUVAHAMUJ!Q34,5,1)</f>
        <v>5</v>
      </c>
      <c r="DB16" s="1301"/>
      <c r="DC16" s="1301"/>
      <c r="DD16" s="1301"/>
      <c r="DE16" s="1301"/>
      <c r="DF16" s="1301" t="str">
        <f>MID(SUVAHAMUJ!Q34,6,1)</f>
        <v>3</v>
      </c>
      <c r="DG16" s="1301"/>
      <c r="DH16" s="1301"/>
      <c r="DI16" s="1301"/>
      <c r="DJ16" s="1301"/>
      <c r="DK16" s="1301"/>
      <c r="DL16" s="1301" t="str">
        <f>MID(SUVAHAMUJ!Q34,7,1)</f>
        <v>7</v>
      </c>
      <c r="DM16" s="1301"/>
      <c r="DN16" s="1301"/>
      <c r="DO16" s="1301"/>
      <c r="DP16" s="1301"/>
      <c r="DQ16" s="1301"/>
      <c r="DR16" s="1301" t="str">
        <f>MID(SUVAHAMUJ!Q34,8,1)</f>
        <v>8</v>
      </c>
      <c r="DS16" s="1301"/>
      <c r="DT16" s="1301"/>
      <c r="DU16" s="1301"/>
      <c r="DV16" s="1301"/>
      <c r="DW16" s="1434" t="str">
        <f>MID(SUVAHAMUJ!Q34,9,1)</f>
        <v>5</v>
      </c>
      <c r="DX16" s="1434"/>
      <c r="DY16" s="1434"/>
      <c r="DZ16" s="1434"/>
      <c r="EA16" s="1434"/>
      <c r="EB16" s="1434"/>
      <c r="EC16" s="1434" t="str">
        <f>MID(SUVAHAMUJ!Q34,10,1)</f>
        <v>6</v>
      </c>
      <c r="ED16" s="1434"/>
      <c r="EE16" s="1434"/>
      <c r="EF16" s="1434"/>
      <c r="EG16" s="1434"/>
      <c r="EH16" s="1301" t="str">
        <f>MID(SUVAHAMUJ!Q34,11,1)</f>
        <v>9</v>
      </c>
      <c r="EI16" s="1301"/>
      <c r="EJ16" s="1301"/>
      <c r="EK16" s="1301"/>
      <c r="EL16" s="1301"/>
      <c r="EM16" s="1304"/>
      <c r="EN16" s="486"/>
      <c r="EO16" s="487"/>
      <c r="EP16" s="1301" t="str">
        <f>MID(SUVAHAMUJ!R34,1,1)</f>
        <v xml:space="preserve"> </v>
      </c>
      <c r="EQ16" s="1301"/>
      <c r="ER16" s="1301"/>
      <c r="ES16" s="1301"/>
      <c r="ET16" s="1301"/>
      <c r="EU16" s="1301"/>
      <c r="EV16" s="1301" t="str">
        <f>MID(SUVAHAMUJ!R34,2,1)</f>
        <v xml:space="preserve"> </v>
      </c>
      <c r="EW16" s="1301"/>
      <c r="EX16" s="1301"/>
      <c r="EY16" s="1301"/>
      <c r="EZ16" s="1301"/>
      <c r="FA16" s="1301" t="str">
        <f>MID(SUVAHAMUJ!R34,3,1)</f>
        <v xml:space="preserve"> </v>
      </c>
      <c r="FB16" s="1301"/>
      <c r="FC16" s="1301"/>
      <c r="FD16" s="1301"/>
      <c r="FE16" s="1301"/>
      <c r="FF16" s="1301"/>
      <c r="FG16" s="1301" t="str">
        <f>MID(SUVAHAMUJ!R34,4,1)</f>
        <v>1</v>
      </c>
      <c r="FH16" s="1301"/>
      <c r="FI16" s="1301"/>
      <c r="FJ16" s="1301"/>
      <c r="FK16" s="1301"/>
      <c r="FL16" s="1302" t="str">
        <f>MID(SUVAHAMUJ!R34,5,1)</f>
        <v>5</v>
      </c>
      <c r="FM16" s="1302"/>
      <c r="FN16" s="1302"/>
      <c r="FO16" s="1302"/>
      <c r="FP16" s="1302"/>
      <c r="FQ16" s="1302"/>
      <c r="FR16" s="1302" t="str">
        <f>MID(SUVAHAMUJ!R34,6,1)</f>
        <v>3</v>
      </c>
      <c r="FS16" s="1302"/>
      <c r="FT16" s="1302"/>
      <c r="FU16" s="1302"/>
      <c r="FV16" s="1302"/>
      <c r="FW16" s="1432" t="str">
        <f>MID(SUVAHAMUJ!R34,7,1)</f>
        <v>4</v>
      </c>
      <c r="FX16" s="1432"/>
      <c r="FY16" s="1432"/>
      <c r="FZ16" s="1432"/>
      <c r="GA16" s="1432"/>
      <c r="GB16" s="1432"/>
      <c r="GC16" s="1432" t="str">
        <f>MID(SUVAHAMUJ!R34,8,1)</f>
        <v>4</v>
      </c>
      <c r="GD16" s="1432"/>
      <c r="GE16" s="1432"/>
      <c r="GF16" s="1432"/>
      <c r="GG16" s="1432"/>
      <c r="GH16" s="1432" t="str">
        <f>MID(SUVAHAMUJ!R34,9,1)</f>
        <v>3</v>
      </c>
      <c r="GI16" s="1432"/>
      <c r="GJ16" s="1432"/>
      <c r="GK16" s="1432"/>
      <c r="GL16" s="1432"/>
      <c r="GM16" s="1432"/>
      <c r="GN16" s="1432" t="str">
        <f>MID(SUVAHAMUJ!R34,10,1)</f>
        <v>7</v>
      </c>
      <c r="GO16" s="1432"/>
      <c r="GP16" s="1432"/>
      <c r="GQ16" s="1432"/>
      <c r="GR16" s="1432"/>
      <c r="GS16" s="1432" t="str">
        <f>MID(SUVAHAMUJ!R34,11,1)</f>
        <v>5</v>
      </c>
      <c r="GT16" s="1432"/>
      <c r="GU16" s="1432"/>
      <c r="GV16" s="1432"/>
      <c r="GW16" s="1433"/>
    </row>
    <row r="17" spans="1:205" ht="25.5" customHeight="1" x14ac:dyDescent="0.2">
      <c r="B17" s="1528" t="s">
        <v>2632</v>
      </c>
      <c r="C17" s="1529"/>
      <c r="D17" s="1529"/>
      <c r="E17" s="1529"/>
      <c r="F17" s="1529"/>
      <c r="G17" s="1529"/>
      <c r="H17" s="1529"/>
      <c r="I17" s="1529"/>
      <c r="J17" s="1529"/>
      <c r="K17" s="1530"/>
      <c r="L17" s="1486" t="s">
        <v>3405</v>
      </c>
      <c r="M17" s="1487"/>
      <c r="N17" s="1487"/>
      <c r="O17" s="1487"/>
      <c r="P17" s="1487"/>
      <c r="Q17" s="1487"/>
      <c r="R17" s="1487"/>
      <c r="S17" s="1487"/>
      <c r="T17" s="1487"/>
      <c r="U17" s="1487"/>
      <c r="V17" s="1487"/>
      <c r="W17" s="1487"/>
      <c r="X17" s="1487"/>
      <c r="Y17" s="1487"/>
      <c r="Z17" s="1487"/>
      <c r="AA17" s="1487"/>
      <c r="AB17" s="1487"/>
      <c r="AC17" s="1487"/>
      <c r="AD17" s="1487"/>
      <c r="AE17" s="1487"/>
      <c r="AF17" s="1487"/>
      <c r="AG17" s="1487"/>
      <c r="AH17" s="1487"/>
      <c r="AI17" s="1487"/>
      <c r="AJ17" s="1487"/>
      <c r="AK17" s="1487"/>
      <c r="AL17" s="1487"/>
      <c r="AM17" s="1487"/>
      <c r="AN17" s="1487"/>
      <c r="AO17" s="1487"/>
      <c r="AP17" s="1487"/>
      <c r="AQ17" s="1487"/>
      <c r="AR17" s="1487"/>
      <c r="AS17" s="1487"/>
      <c r="AT17" s="1487"/>
      <c r="AU17" s="1487"/>
      <c r="AV17" s="1487"/>
      <c r="AW17" s="1487"/>
      <c r="AX17" s="1487"/>
      <c r="AY17" s="1487"/>
      <c r="AZ17" s="1487"/>
      <c r="BA17" s="1487"/>
      <c r="BB17" s="1487"/>
      <c r="BC17" s="1487"/>
      <c r="BD17" s="1487"/>
      <c r="BE17" s="1487"/>
      <c r="BF17" s="1487"/>
      <c r="BG17" s="1487"/>
      <c r="BH17" s="1487"/>
      <c r="BI17" s="1487"/>
      <c r="BJ17" s="1487"/>
      <c r="BK17" s="1487"/>
      <c r="BL17" s="1487"/>
      <c r="BM17" s="1487"/>
      <c r="BN17" s="1487"/>
      <c r="BO17" s="1487"/>
      <c r="BP17" s="1487"/>
      <c r="BQ17" s="1487"/>
      <c r="BR17" s="1487"/>
      <c r="BS17" s="1487"/>
      <c r="BT17" s="1487"/>
      <c r="BU17" s="1487"/>
      <c r="BV17" s="1487"/>
      <c r="BW17" s="1455" t="s">
        <v>911</v>
      </c>
      <c r="BX17" s="1456"/>
      <c r="BY17" s="1456"/>
      <c r="BZ17" s="1456"/>
      <c r="CA17" s="1456"/>
      <c r="CB17" s="1456"/>
      <c r="CC17" s="1456"/>
      <c r="CD17" s="1457"/>
      <c r="CE17" s="1301" t="str">
        <f>MID(SUVAHAMUJ!Q35,1,1)</f>
        <v xml:space="preserve"> </v>
      </c>
      <c r="CF17" s="1301"/>
      <c r="CG17" s="1301"/>
      <c r="CH17" s="1301"/>
      <c r="CI17" s="1301"/>
      <c r="CJ17" s="1301" t="str">
        <f>MID(SUVAHAMUJ!Q35,2,1)</f>
        <v xml:space="preserve"> </v>
      </c>
      <c r="CK17" s="1301"/>
      <c r="CL17" s="1301"/>
      <c r="CM17" s="1301"/>
      <c r="CN17" s="1301"/>
      <c r="CO17" s="1301"/>
      <c r="CP17" s="1301" t="str">
        <f>MID(SUVAHAMUJ!Q35,3,1)</f>
        <v xml:space="preserve"> </v>
      </c>
      <c r="CQ17" s="1301"/>
      <c r="CR17" s="1301"/>
      <c r="CS17" s="1301"/>
      <c r="CT17" s="1301"/>
      <c r="CU17" s="1301" t="str">
        <f>MID(SUVAHAMUJ!Q35,4,1)</f>
        <v xml:space="preserve"> </v>
      </c>
      <c r="CV17" s="1301"/>
      <c r="CW17" s="1301"/>
      <c r="CX17" s="1301"/>
      <c r="CY17" s="1301"/>
      <c r="CZ17" s="1301"/>
      <c r="DA17" s="1301" t="str">
        <f>MID(SUVAHAMUJ!Q35,5,1)</f>
        <v xml:space="preserve"> </v>
      </c>
      <c r="DB17" s="1301"/>
      <c r="DC17" s="1301"/>
      <c r="DD17" s="1301"/>
      <c r="DE17" s="1301"/>
      <c r="DF17" s="1301" t="str">
        <f>MID(SUVAHAMUJ!Q35,6,1)</f>
        <v>1</v>
      </c>
      <c r="DG17" s="1301"/>
      <c r="DH17" s="1301"/>
      <c r="DI17" s="1301"/>
      <c r="DJ17" s="1301"/>
      <c r="DK17" s="1301"/>
      <c r="DL17" s="1301" t="str">
        <f>MID(SUVAHAMUJ!Q35,7,1)</f>
        <v>0</v>
      </c>
      <c r="DM17" s="1301"/>
      <c r="DN17" s="1301"/>
      <c r="DO17" s="1301"/>
      <c r="DP17" s="1301"/>
      <c r="DQ17" s="1301"/>
      <c r="DR17" s="1301" t="str">
        <f>MID(SUVAHAMUJ!Q35,8,1)</f>
        <v>8</v>
      </c>
      <c r="DS17" s="1301"/>
      <c r="DT17" s="1301"/>
      <c r="DU17" s="1301"/>
      <c r="DV17" s="1301"/>
      <c r="DW17" s="1434" t="str">
        <f>MID(SUVAHAMUJ!Q35,9,1)</f>
        <v>5</v>
      </c>
      <c r="DX17" s="1434"/>
      <c r="DY17" s="1434"/>
      <c r="DZ17" s="1434"/>
      <c r="EA17" s="1434"/>
      <c r="EB17" s="1434"/>
      <c r="EC17" s="1434" t="str">
        <f>MID(SUVAHAMUJ!Q35,10,1)</f>
        <v>4</v>
      </c>
      <c r="ED17" s="1434"/>
      <c r="EE17" s="1434"/>
      <c r="EF17" s="1434"/>
      <c r="EG17" s="1434"/>
      <c r="EH17" s="1301" t="str">
        <f>MID(SUVAHAMUJ!Q35,11,1)</f>
        <v>1</v>
      </c>
      <c r="EI17" s="1301"/>
      <c r="EJ17" s="1301"/>
      <c r="EK17" s="1301"/>
      <c r="EL17" s="1301"/>
      <c r="EM17" s="1304"/>
      <c r="EN17" s="486"/>
      <c r="EO17" s="487"/>
      <c r="EP17" s="1301" t="str">
        <f>MID(SUVAHAMUJ!R35,1,1)</f>
        <v xml:space="preserve"> </v>
      </c>
      <c r="EQ17" s="1301"/>
      <c r="ER17" s="1301"/>
      <c r="ES17" s="1301"/>
      <c r="ET17" s="1301"/>
      <c r="EU17" s="1301"/>
      <c r="EV17" s="1301" t="str">
        <f>MID(SUVAHAMUJ!R35,2,1)</f>
        <v xml:space="preserve"> </v>
      </c>
      <c r="EW17" s="1301"/>
      <c r="EX17" s="1301"/>
      <c r="EY17" s="1301"/>
      <c r="EZ17" s="1301"/>
      <c r="FA17" s="1301" t="str">
        <f>MID(SUVAHAMUJ!R35,3,1)</f>
        <v xml:space="preserve"> </v>
      </c>
      <c r="FB17" s="1301"/>
      <c r="FC17" s="1301"/>
      <c r="FD17" s="1301"/>
      <c r="FE17" s="1301"/>
      <c r="FF17" s="1301"/>
      <c r="FG17" s="1301" t="str">
        <f>MID(SUVAHAMUJ!R35,4,1)</f>
        <v xml:space="preserve"> </v>
      </c>
      <c r="FH17" s="1301"/>
      <c r="FI17" s="1301"/>
      <c r="FJ17" s="1301"/>
      <c r="FK17" s="1301"/>
      <c r="FL17" s="1302" t="str">
        <f>MID(SUVAHAMUJ!R35,5,1)</f>
        <v xml:space="preserve"> </v>
      </c>
      <c r="FM17" s="1302"/>
      <c r="FN17" s="1302"/>
      <c r="FO17" s="1302"/>
      <c r="FP17" s="1302"/>
      <c r="FQ17" s="1302"/>
      <c r="FR17" s="1302" t="str">
        <f>MID(SUVAHAMUJ!R35,6,1)</f>
        <v xml:space="preserve"> </v>
      </c>
      <c r="FS17" s="1302"/>
      <c r="FT17" s="1302"/>
      <c r="FU17" s="1302"/>
      <c r="FV17" s="1302"/>
      <c r="FW17" s="1432" t="str">
        <f>MID(SUVAHAMUJ!R35,7,1)</f>
        <v>3</v>
      </c>
      <c r="FX17" s="1432"/>
      <c r="FY17" s="1432"/>
      <c r="FZ17" s="1432"/>
      <c r="GA17" s="1432"/>
      <c r="GB17" s="1432"/>
      <c r="GC17" s="1432" t="str">
        <f>MID(SUVAHAMUJ!R35,8,1)</f>
        <v>2</v>
      </c>
      <c r="GD17" s="1432"/>
      <c r="GE17" s="1432"/>
      <c r="GF17" s="1432"/>
      <c r="GG17" s="1432"/>
      <c r="GH17" s="1432" t="str">
        <f>MID(SUVAHAMUJ!R35,9,1)</f>
        <v>0</v>
      </c>
      <c r="GI17" s="1432"/>
      <c r="GJ17" s="1432"/>
      <c r="GK17" s="1432"/>
      <c r="GL17" s="1432"/>
      <c r="GM17" s="1432"/>
      <c r="GN17" s="1432" t="str">
        <f>MID(SUVAHAMUJ!R35,10,1)</f>
        <v>1</v>
      </c>
      <c r="GO17" s="1432"/>
      <c r="GP17" s="1432"/>
      <c r="GQ17" s="1432"/>
      <c r="GR17" s="1432"/>
      <c r="GS17" s="1432" t="str">
        <f>MID(SUVAHAMUJ!R35,11,1)</f>
        <v>7</v>
      </c>
      <c r="GT17" s="1432"/>
      <c r="GU17" s="1432"/>
      <c r="GV17" s="1432"/>
      <c r="GW17" s="1433"/>
    </row>
    <row r="18" spans="1:205" ht="24" customHeight="1" x14ac:dyDescent="0.2">
      <c r="B18" s="1528" t="s">
        <v>1912</v>
      </c>
      <c r="C18" s="1529"/>
      <c r="D18" s="1529"/>
      <c r="E18" s="1529"/>
      <c r="F18" s="1529"/>
      <c r="G18" s="1529"/>
      <c r="H18" s="1529"/>
      <c r="I18" s="1529"/>
      <c r="J18" s="1529"/>
      <c r="K18" s="1530"/>
      <c r="L18" s="1486" t="s">
        <v>3406</v>
      </c>
      <c r="M18" s="1487"/>
      <c r="N18" s="1487"/>
      <c r="O18" s="1487"/>
      <c r="P18" s="1487"/>
      <c r="Q18" s="1487"/>
      <c r="R18" s="1487"/>
      <c r="S18" s="1487"/>
      <c r="T18" s="1487"/>
      <c r="U18" s="1487"/>
      <c r="V18" s="1487"/>
      <c r="W18" s="1487"/>
      <c r="X18" s="1487"/>
      <c r="Y18" s="1487"/>
      <c r="Z18" s="1487"/>
      <c r="AA18" s="1487"/>
      <c r="AB18" s="1487"/>
      <c r="AC18" s="1487"/>
      <c r="AD18" s="1487"/>
      <c r="AE18" s="1487"/>
      <c r="AF18" s="1487"/>
      <c r="AG18" s="1487"/>
      <c r="AH18" s="1487"/>
      <c r="AI18" s="1487"/>
      <c r="AJ18" s="1487"/>
      <c r="AK18" s="1487"/>
      <c r="AL18" s="1487"/>
      <c r="AM18" s="1487"/>
      <c r="AN18" s="1487"/>
      <c r="AO18" s="1487"/>
      <c r="AP18" s="1487"/>
      <c r="AQ18" s="1487"/>
      <c r="AR18" s="1487"/>
      <c r="AS18" s="1487"/>
      <c r="AT18" s="1487"/>
      <c r="AU18" s="1487"/>
      <c r="AV18" s="1487"/>
      <c r="AW18" s="1487"/>
      <c r="AX18" s="1487"/>
      <c r="AY18" s="1487"/>
      <c r="AZ18" s="1487"/>
      <c r="BA18" s="1487"/>
      <c r="BB18" s="1487"/>
      <c r="BC18" s="1487"/>
      <c r="BD18" s="1487"/>
      <c r="BE18" s="1487"/>
      <c r="BF18" s="1487"/>
      <c r="BG18" s="1487"/>
      <c r="BH18" s="1487"/>
      <c r="BI18" s="1487"/>
      <c r="BJ18" s="1487"/>
      <c r="BK18" s="1487"/>
      <c r="BL18" s="1487"/>
      <c r="BM18" s="1487"/>
      <c r="BN18" s="1487"/>
      <c r="BO18" s="1487"/>
      <c r="BP18" s="1487"/>
      <c r="BQ18" s="1487"/>
      <c r="BR18" s="1487"/>
      <c r="BS18" s="1487"/>
      <c r="BT18" s="1487"/>
      <c r="BU18" s="1487"/>
      <c r="BV18" s="1487"/>
      <c r="BW18" s="1455" t="s">
        <v>910</v>
      </c>
      <c r="BX18" s="1456"/>
      <c r="BY18" s="1456"/>
      <c r="BZ18" s="1456"/>
      <c r="CA18" s="1456"/>
      <c r="CB18" s="1456"/>
      <c r="CC18" s="1456"/>
      <c r="CD18" s="1457"/>
      <c r="CE18" s="1301" t="str">
        <f>MID(SUVAHAMUJ!Q36,1,1)</f>
        <v xml:space="preserve"> </v>
      </c>
      <c r="CF18" s="1301"/>
      <c r="CG18" s="1301"/>
      <c r="CH18" s="1301"/>
      <c r="CI18" s="1301"/>
      <c r="CJ18" s="1301" t="str">
        <f>MID(SUVAHAMUJ!Q36,2,1)</f>
        <v xml:space="preserve"> </v>
      </c>
      <c r="CK18" s="1301"/>
      <c r="CL18" s="1301"/>
      <c r="CM18" s="1301"/>
      <c r="CN18" s="1301"/>
      <c r="CO18" s="1301"/>
      <c r="CP18" s="1301" t="str">
        <f>MID(SUVAHAMUJ!Q36,3,1)</f>
        <v xml:space="preserve"> </v>
      </c>
      <c r="CQ18" s="1301"/>
      <c r="CR18" s="1301"/>
      <c r="CS18" s="1301"/>
      <c r="CT18" s="1301"/>
      <c r="CU18" s="1301" t="str">
        <f>MID(SUVAHAMUJ!Q36,4,1)</f>
        <v xml:space="preserve"> </v>
      </c>
      <c r="CV18" s="1301"/>
      <c r="CW18" s="1301"/>
      <c r="CX18" s="1301"/>
      <c r="CY18" s="1301"/>
      <c r="CZ18" s="1301"/>
      <c r="DA18" s="1301" t="str">
        <f>MID(SUVAHAMUJ!Q36,5,1)</f>
        <v xml:space="preserve"> </v>
      </c>
      <c r="DB18" s="1301"/>
      <c r="DC18" s="1301"/>
      <c r="DD18" s="1301"/>
      <c r="DE18" s="1301"/>
      <c r="DF18" s="1301" t="str">
        <f>MID(SUVAHAMUJ!Q36,6,1)</f>
        <v>3</v>
      </c>
      <c r="DG18" s="1301"/>
      <c r="DH18" s="1301"/>
      <c r="DI18" s="1301"/>
      <c r="DJ18" s="1301"/>
      <c r="DK18" s="1301"/>
      <c r="DL18" s="1301" t="str">
        <f>MID(SUVAHAMUJ!Q36,7,1)</f>
        <v>7</v>
      </c>
      <c r="DM18" s="1301"/>
      <c r="DN18" s="1301"/>
      <c r="DO18" s="1301"/>
      <c r="DP18" s="1301"/>
      <c r="DQ18" s="1301"/>
      <c r="DR18" s="1301" t="str">
        <f>MID(SUVAHAMUJ!Q36,8,1)</f>
        <v>1</v>
      </c>
      <c r="DS18" s="1301"/>
      <c r="DT18" s="1301"/>
      <c r="DU18" s="1301"/>
      <c r="DV18" s="1301"/>
      <c r="DW18" s="1434" t="str">
        <f>MID(SUVAHAMUJ!Q36,9,1)</f>
        <v>4</v>
      </c>
      <c r="DX18" s="1434"/>
      <c r="DY18" s="1434"/>
      <c r="DZ18" s="1434"/>
      <c r="EA18" s="1434"/>
      <c r="EB18" s="1434"/>
      <c r="EC18" s="1434" t="str">
        <f>MID(SUVAHAMUJ!Q36,10,1)</f>
        <v>6</v>
      </c>
      <c r="ED18" s="1434"/>
      <c r="EE18" s="1434"/>
      <c r="EF18" s="1434"/>
      <c r="EG18" s="1434"/>
      <c r="EH18" s="1301" t="str">
        <f>MID(SUVAHAMUJ!Q36,11,1)</f>
        <v>3</v>
      </c>
      <c r="EI18" s="1301"/>
      <c r="EJ18" s="1301"/>
      <c r="EK18" s="1301"/>
      <c r="EL18" s="1301"/>
      <c r="EM18" s="1304"/>
      <c r="EN18" s="486"/>
      <c r="EO18" s="487"/>
      <c r="EP18" s="1301" t="str">
        <f>MID(SUVAHAMUJ!R36,1,1)</f>
        <v xml:space="preserve"> </v>
      </c>
      <c r="EQ18" s="1301"/>
      <c r="ER18" s="1301"/>
      <c r="ES18" s="1301"/>
      <c r="ET18" s="1301"/>
      <c r="EU18" s="1301"/>
      <c r="EV18" s="1301" t="str">
        <f>MID(SUVAHAMUJ!R36,2,1)</f>
        <v xml:space="preserve"> </v>
      </c>
      <c r="EW18" s="1301"/>
      <c r="EX18" s="1301"/>
      <c r="EY18" s="1301"/>
      <c r="EZ18" s="1301"/>
      <c r="FA18" s="1301" t="str">
        <f>MID(SUVAHAMUJ!R36,3,1)</f>
        <v xml:space="preserve"> </v>
      </c>
      <c r="FB18" s="1301"/>
      <c r="FC18" s="1301"/>
      <c r="FD18" s="1301"/>
      <c r="FE18" s="1301"/>
      <c r="FF18" s="1301"/>
      <c r="FG18" s="1301" t="str">
        <f>MID(SUVAHAMUJ!R36,4,1)</f>
        <v xml:space="preserve"> </v>
      </c>
      <c r="FH18" s="1301"/>
      <c r="FI18" s="1301"/>
      <c r="FJ18" s="1301"/>
      <c r="FK18" s="1301"/>
      <c r="FL18" s="1302" t="str">
        <f>MID(SUVAHAMUJ!R36,5,1)</f>
        <v xml:space="preserve"> </v>
      </c>
      <c r="FM18" s="1302"/>
      <c r="FN18" s="1302"/>
      <c r="FO18" s="1302"/>
      <c r="FP18" s="1302"/>
      <c r="FQ18" s="1302"/>
      <c r="FR18" s="1302" t="str">
        <f>MID(SUVAHAMUJ!R36,6,1)</f>
        <v>3</v>
      </c>
      <c r="FS18" s="1302"/>
      <c r="FT18" s="1302"/>
      <c r="FU18" s="1302"/>
      <c r="FV18" s="1302"/>
      <c r="FW18" s="1432" t="str">
        <f>MID(SUVAHAMUJ!R36,7,1)</f>
        <v>8</v>
      </c>
      <c r="FX18" s="1432"/>
      <c r="FY18" s="1432"/>
      <c r="FZ18" s="1432"/>
      <c r="GA18" s="1432"/>
      <c r="GB18" s="1432"/>
      <c r="GC18" s="1432" t="str">
        <f>MID(SUVAHAMUJ!R36,8,1)</f>
        <v>5</v>
      </c>
      <c r="GD18" s="1432"/>
      <c r="GE18" s="1432"/>
      <c r="GF18" s="1432"/>
      <c r="GG18" s="1432"/>
      <c r="GH18" s="1432" t="str">
        <f>MID(SUVAHAMUJ!R36,9,1)</f>
        <v>1</v>
      </c>
      <c r="GI18" s="1432"/>
      <c r="GJ18" s="1432"/>
      <c r="GK18" s="1432"/>
      <c r="GL18" s="1432"/>
      <c r="GM18" s="1432"/>
      <c r="GN18" s="1432" t="str">
        <f>MID(SUVAHAMUJ!R36,10,1)</f>
        <v>6</v>
      </c>
      <c r="GO18" s="1432"/>
      <c r="GP18" s="1432"/>
      <c r="GQ18" s="1432"/>
      <c r="GR18" s="1432"/>
      <c r="GS18" s="1432" t="str">
        <f>MID(SUVAHAMUJ!R36,11,1)</f>
        <v>5</v>
      </c>
      <c r="GT18" s="1432"/>
      <c r="GU18" s="1432"/>
      <c r="GV18" s="1432"/>
      <c r="GW18" s="1433"/>
    </row>
    <row r="19" spans="1:205" ht="24" customHeight="1" x14ac:dyDescent="0.2">
      <c r="B19" s="1528" t="s">
        <v>2463</v>
      </c>
      <c r="C19" s="1529"/>
      <c r="D19" s="1529"/>
      <c r="E19" s="1529"/>
      <c r="F19" s="1529"/>
      <c r="G19" s="1529"/>
      <c r="H19" s="1529"/>
      <c r="I19" s="1529"/>
      <c r="J19" s="1529"/>
      <c r="K19" s="1530"/>
      <c r="L19" s="1486" t="s">
        <v>3407</v>
      </c>
      <c r="M19" s="1487"/>
      <c r="N19" s="1487"/>
      <c r="O19" s="1487"/>
      <c r="P19" s="1487"/>
      <c r="Q19" s="1487"/>
      <c r="R19" s="1487"/>
      <c r="S19" s="1487"/>
      <c r="T19" s="1487"/>
      <c r="U19" s="1487"/>
      <c r="V19" s="1487"/>
      <c r="W19" s="1487"/>
      <c r="X19" s="1487"/>
      <c r="Y19" s="1487"/>
      <c r="Z19" s="1487"/>
      <c r="AA19" s="1487"/>
      <c r="AB19" s="1487"/>
      <c r="AC19" s="1487"/>
      <c r="AD19" s="1487"/>
      <c r="AE19" s="1487"/>
      <c r="AF19" s="1487"/>
      <c r="AG19" s="1487"/>
      <c r="AH19" s="1487"/>
      <c r="AI19" s="1487"/>
      <c r="AJ19" s="1487"/>
      <c r="AK19" s="1487"/>
      <c r="AL19" s="1487"/>
      <c r="AM19" s="1487"/>
      <c r="AN19" s="1487"/>
      <c r="AO19" s="1487"/>
      <c r="AP19" s="1487"/>
      <c r="AQ19" s="1487"/>
      <c r="AR19" s="1487"/>
      <c r="AS19" s="1487"/>
      <c r="AT19" s="1487"/>
      <c r="AU19" s="1487"/>
      <c r="AV19" s="1487"/>
      <c r="AW19" s="1487"/>
      <c r="AX19" s="1487"/>
      <c r="AY19" s="1487"/>
      <c r="AZ19" s="1487"/>
      <c r="BA19" s="1487"/>
      <c r="BB19" s="1487"/>
      <c r="BC19" s="1487"/>
      <c r="BD19" s="1487"/>
      <c r="BE19" s="1487"/>
      <c r="BF19" s="1487"/>
      <c r="BG19" s="1487"/>
      <c r="BH19" s="1487"/>
      <c r="BI19" s="1487"/>
      <c r="BJ19" s="1487"/>
      <c r="BK19" s="1487"/>
      <c r="BL19" s="1487"/>
      <c r="BM19" s="1487"/>
      <c r="BN19" s="1487"/>
      <c r="BO19" s="1487"/>
      <c r="BP19" s="1487"/>
      <c r="BQ19" s="1487"/>
      <c r="BR19" s="1487"/>
      <c r="BS19" s="1487"/>
      <c r="BT19" s="1487"/>
      <c r="BU19" s="1487"/>
      <c r="BV19" s="1487"/>
      <c r="BW19" s="1455" t="s">
        <v>908</v>
      </c>
      <c r="BX19" s="1456"/>
      <c r="BY19" s="1456"/>
      <c r="BZ19" s="1456"/>
      <c r="CA19" s="1456"/>
      <c r="CB19" s="1456"/>
      <c r="CC19" s="1456"/>
      <c r="CD19" s="1457"/>
      <c r="CE19" s="1301" t="str">
        <f>MID(SUVAHAMUJ!Q37,1,1)</f>
        <v xml:space="preserve"> </v>
      </c>
      <c r="CF19" s="1301"/>
      <c r="CG19" s="1301"/>
      <c r="CH19" s="1301"/>
      <c r="CI19" s="1301"/>
      <c r="CJ19" s="1301" t="str">
        <f>MID(SUVAHAMUJ!Q37,2,1)</f>
        <v xml:space="preserve"> </v>
      </c>
      <c r="CK19" s="1301"/>
      <c r="CL19" s="1301"/>
      <c r="CM19" s="1301"/>
      <c r="CN19" s="1301"/>
      <c r="CO19" s="1301"/>
      <c r="CP19" s="1301" t="str">
        <f>MID(SUVAHAMUJ!Q37,3,1)</f>
        <v xml:space="preserve"> </v>
      </c>
      <c r="CQ19" s="1301"/>
      <c r="CR19" s="1301"/>
      <c r="CS19" s="1301"/>
      <c r="CT19" s="1301"/>
      <c r="CU19" s="1301" t="str">
        <f>MID(SUVAHAMUJ!Q37,4,1)</f>
        <v xml:space="preserve"> </v>
      </c>
      <c r="CV19" s="1301"/>
      <c r="CW19" s="1301"/>
      <c r="CX19" s="1301"/>
      <c r="CY19" s="1301"/>
      <c r="CZ19" s="1301"/>
      <c r="DA19" s="1301" t="str">
        <f>MID(SUVAHAMUJ!Q37,5,1)</f>
        <v xml:space="preserve"> </v>
      </c>
      <c r="DB19" s="1301"/>
      <c r="DC19" s="1301"/>
      <c r="DD19" s="1301"/>
      <c r="DE19" s="1301"/>
      <c r="DF19" s="1301" t="str">
        <f>MID(SUVAHAMUJ!Q37,6,1)</f>
        <v xml:space="preserve"> </v>
      </c>
      <c r="DG19" s="1301"/>
      <c r="DH19" s="1301"/>
      <c r="DI19" s="1301"/>
      <c r="DJ19" s="1301"/>
      <c r="DK19" s="1301"/>
      <c r="DL19" s="1301" t="str">
        <f>MID(SUVAHAMUJ!Q37,7,1)</f>
        <v>8</v>
      </c>
      <c r="DM19" s="1301"/>
      <c r="DN19" s="1301"/>
      <c r="DO19" s="1301"/>
      <c r="DP19" s="1301"/>
      <c r="DQ19" s="1301"/>
      <c r="DR19" s="1301" t="str">
        <f>MID(SUVAHAMUJ!Q37,8,1)</f>
        <v>7</v>
      </c>
      <c r="DS19" s="1301"/>
      <c r="DT19" s="1301"/>
      <c r="DU19" s="1301"/>
      <c r="DV19" s="1301"/>
      <c r="DW19" s="1434" t="str">
        <f>MID(SUVAHAMUJ!Q37,9,1)</f>
        <v>1</v>
      </c>
      <c r="DX19" s="1434"/>
      <c r="DY19" s="1434"/>
      <c r="DZ19" s="1434"/>
      <c r="EA19" s="1434"/>
      <c r="EB19" s="1434"/>
      <c r="EC19" s="1434" t="str">
        <f>MID(SUVAHAMUJ!Q37,10,1)</f>
        <v>6</v>
      </c>
      <c r="ED19" s="1434"/>
      <c r="EE19" s="1434"/>
      <c r="EF19" s="1434"/>
      <c r="EG19" s="1434"/>
      <c r="EH19" s="1301" t="str">
        <f>MID(SUVAHAMUJ!Q37,11,1)</f>
        <v>0</v>
      </c>
      <c r="EI19" s="1301"/>
      <c r="EJ19" s="1301"/>
      <c r="EK19" s="1301"/>
      <c r="EL19" s="1301"/>
      <c r="EM19" s="1304"/>
      <c r="EN19" s="486"/>
      <c r="EO19" s="487"/>
      <c r="EP19" s="1301" t="str">
        <f>MID(SUVAHAMUJ!R37,1,1)</f>
        <v xml:space="preserve"> </v>
      </c>
      <c r="EQ19" s="1301"/>
      <c r="ER19" s="1301"/>
      <c r="ES19" s="1301"/>
      <c r="ET19" s="1301"/>
      <c r="EU19" s="1301"/>
      <c r="EV19" s="1301" t="str">
        <f>MID(SUVAHAMUJ!R37,2,1)</f>
        <v xml:space="preserve"> </v>
      </c>
      <c r="EW19" s="1301"/>
      <c r="EX19" s="1301"/>
      <c r="EY19" s="1301"/>
      <c r="EZ19" s="1301"/>
      <c r="FA19" s="1301" t="str">
        <f>MID(SUVAHAMUJ!R37,3,1)</f>
        <v xml:space="preserve"> </v>
      </c>
      <c r="FB19" s="1301"/>
      <c r="FC19" s="1301"/>
      <c r="FD19" s="1301"/>
      <c r="FE19" s="1301"/>
      <c r="FF19" s="1301"/>
      <c r="FG19" s="1301" t="str">
        <f>MID(SUVAHAMUJ!R37,4,1)</f>
        <v xml:space="preserve"> </v>
      </c>
      <c r="FH19" s="1301"/>
      <c r="FI19" s="1301"/>
      <c r="FJ19" s="1301"/>
      <c r="FK19" s="1301"/>
      <c r="FL19" s="1302" t="str">
        <f>MID(SUVAHAMUJ!R37,5,1)</f>
        <v xml:space="preserve"> </v>
      </c>
      <c r="FM19" s="1302"/>
      <c r="FN19" s="1302"/>
      <c r="FO19" s="1302"/>
      <c r="FP19" s="1302"/>
      <c r="FQ19" s="1302"/>
      <c r="FR19" s="1302" t="str">
        <f>MID(SUVAHAMUJ!R37,6,1)</f>
        <v xml:space="preserve"> </v>
      </c>
      <c r="FS19" s="1302"/>
      <c r="FT19" s="1302"/>
      <c r="FU19" s="1302"/>
      <c r="FV19" s="1302"/>
      <c r="FW19" s="1432" t="str">
        <f>MID(SUVAHAMUJ!R37,7,1)</f>
        <v>9</v>
      </c>
      <c r="FX19" s="1432"/>
      <c r="FY19" s="1432"/>
      <c r="FZ19" s="1432"/>
      <c r="GA19" s="1432"/>
      <c r="GB19" s="1432"/>
      <c r="GC19" s="1432" t="str">
        <f>MID(SUVAHAMUJ!R37,8,1)</f>
        <v>1</v>
      </c>
      <c r="GD19" s="1432"/>
      <c r="GE19" s="1432"/>
      <c r="GF19" s="1432"/>
      <c r="GG19" s="1432"/>
      <c r="GH19" s="1432" t="str">
        <f>MID(SUVAHAMUJ!R37,9,1)</f>
        <v>7</v>
      </c>
      <c r="GI19" s="1432"/>
      <c r="GJ19" s="1432"/>
      <c r="GK19" s="1432"/>
      <c r="GL19" s="1432"/>
      <c r="GM19" s="1432"/>
      <c r="GN19" s="1432" t="str">
        <f>MID(SUVAHAMUJ!R37,10,1)</f>
        <v>6</v>
      </c>
      <c r="GO19" s="1432"/>
      <c r="GP19" s="1432"/>
      <c r="GQ19" s="1432"/>
      <c r="GR19" s="1432"/>
      <c r="GS19" s="1432" t="str">
        <f>MID(SUVAHAMUJ!R37,11,1)</f>
        <v>7</v>
      </c>
      <c r="GT19" s="1432"/>
      <c r="GU19" s="1432"/>
      <c r="GV19" s="1432"/>
      <c r="GW19" s="1433"/>
    </row>
    <row r="20" spans="1:205" ht="24" customHeight="1" x14ac:dyDescent="0.2">
      <c r="B20" s="1504" t="s">
        <v>2466</v>
      </c>
      <c r="C20" s="1505"/>
      <c r="D20" s="1505"/>
      <c r="E20" s="1505"/>
      <c r="F20" s="1505"/>
      <c r="G20" s="1505"/>
      <c r="H20" s="1505"/>
      <c r="I20" s="1505"/>
      <c r="J20" s="1505"/>
      <c r="K20" s="1506"/>
      <c r="L20" s="1488" t="s">
        <v>3408</v>
      </c>
      <c r="M20" s="1489"/>
      <c r="N20" s="1489"/>
      <c r="O20" s="1489"/>
      <c r="P20" s="1489"/>
      <c r="Q20" s="1489"/>
      <c r="R20" s="1489"/>
      <c r="S20" s="1489"/>
      <c r="T20" s="1489"/>
      <c r="U20" s="1489"/>
      <c r="V20" s="1489"/>
      <c r="W20" s="1489"/>
      <c r="X20" s="1489"/>
      <c r="Y20" s="1489"/>
      <c r="Z20" s="1489"/>
      <c r="AA20" s="1489"/>
      <c r="AB20" s="1489"/>
      <c r="AC20" s="1489"/>
      <c r="AD20" s="1489"/>
      <c r="AE20" s="1489"/>
      <c r="AF20" s="1489"/>
      <c r="AG20" s="1489"/>
      <c r="AH20" s="1489"/>
      <c r="AI20" s="1489"/>
      <c r="AJ20" s="1489"/>
      <c r="AK20" s="1489"/>
      <c r="AL20" s="1489"/>
      <c r="AM20" s="1489"/>
      <c r="AN20" s="1489"/>
      <c r="AO20" s="1489"/>
      <c r="AP20" s="1489"/>
      <c r="AQ20" s="1489"/>
      <c r="AR20" s="1489"/>
      <c r="AS20" s="1489"/>
      <c r="AT20" s="1489"/>
      <c r="AU20" s="1489"/>
      <c r="AV20" s="1489"/>
      <c r="AW20" s="1489"/>
      <c r="AX20" s="1489"/>
      <c r="AY20" s="1489"/>
      <c r="AZ20" s="1489"/>
      <c r="BA20" s="1489"/>
      <c r="BB20" s="1489"/>
      <c r="BC20" s="1489"/>
      <c r="BD20" s="1489"/>
      <c r="BE20" s="1489"/>
      <c r="BF20" s="1489"/>
      <c r="BG20" s="1489"/>
      <c r="BH20" s="1489"/>
      <c r="BI20" s="1489"/>
      <c r="BJ20" s="1489"/>
      <c r="BK20" s="1489"/>
      <c r="BL20" s="1489"/>
      <c r="BM20" s="1489"/>
      <c r="BN20" s="1489"/>
      <c r="BO20" s="1489"/>
      <c r="BP20" s="1489"/>
      <c r="BQ20" s="1489"/>
      <c r="BR20" s="1489"/>
      <c r="BS20" s="1489"/>
      <c r="BT20" s="1489"/>
      <c r="BU20" s="1489"/>
      <c r="BV20" s="1489"/>
      <c r="BW20" s="1466" t="s">
        <v>896</v>
      </c>
      <c r="BX20" s="1467"/>
      <c r="BY20" s="1467"/>
      <c r="BZ20" s="1467"/>
      <c r="CA20" s="1467"/>
      <c r="CB20" s="1467"/>
      <c r="CC20" s="1467"/>
      <c r="CD20" s="1468"/>
      <c r="CE20" s="1301" t="str">
        <f>MID(SUVAHAMUJ!Q38,1,1)</f>
        <v xml:space="preserve"> </v>
      </c>
      <c r="CF20" s="1301"/>
      <c r="CG20" s="1301"/>
      <c r="CH20" s="1301"/>
      <c r="CI20" s="1301"/>
      <c r="CJ20" s="1301" t="str">
        <f>MID(SUVAHAMUJ!Q38,2,1)</f>
        <v xml:space="preserve"> </v>
      </c>
      <c r="CK20" s="1301"/>
      <c r="CL20" s="1301"/>
      <c r="CM20" s="1301"/>
      <c r="CN20" s="1301"/>
      <c r="CO20" s="1301"/>
      <c r="CP20" s="1301" t="str">
        <f>MID(SUVAHAMUJ!Q38,3,1)</f>
        <v xml:space="preserve"> </v>
      </c>
      <c r="CQ20" s="1301"/>
      <c r="CR20" s="1301"/>
      <c r="CS20" s="1301"/>
      <c r="CT20" s="1301"/>
      <c r="CU20" s="1301" t="str">
        <f>MID(SUVAHAMUJ!Q38,4,1)</f>
        <v xml:space="preserve"> </v>
      </c>
      <c r="CV20" s="1301"/>
      <c r="CW20" s="1301"/>
      <c r="CX20" s="1301"/>
      <c r="CY20" s="1301"/>
      <c r="CZ20" s="1301"/>
      <c r="DA20" s="1301" t="str">
        <f>MID(SUVAHAMUJ!Q38,5,1)</f>
        <v xml:space="preserve"> </v>
      </c>
      <c r="DB20" s="1301"/>
      <c r="DC20" s="1301"/>
      <c r="DD20" s="1301"/>
      <c r="DE20" s="1301"/>
      <c r="DF20" s="1301" t="str">
        <f>MID(SUVAHAMUJ!Q38,6,1)</f>
        <v xml:space="preserve"> </v>
      </c>
      <c r="DG20" s="1301"/>
      <c r="DH20" s="1301"/>
      <c r="DI20" s="1301"/>
      <c r="DJ20" s="1301"/>
      <c r="DK20" s="1301"/>
      <c r="DL20" s="1301" t="str">
        <f>MID(SUVAHAMUJ!Q38,7,1)</f>
        <v xml:space="preserve"> </v>
      </c>
      <c r="DM20" s="1301"/>
      <c r="DN20" s="1301"/>
      <c r="DO20" s="1301"/>
      <c r="DP20" s="1301"/>
      <c r="DQ20" s="1301"/>
      <c r="DR20" s="1301" t="str">
        <f>MID(SUVAHAMUJ!Q38,8,1)</f>
        <v xml:space="preserve"> </v>
      </c>
      <c r="DS20" s="1301"/>
      <c r="DT20" s="1301"/>
      <c r="DU20" s="1301"/>
      <c r="DV20" s="1301"/>
      <c r="DW20" s="1434" t="str">
        <f>MID(SUVAHAMUJ!Q38,9,1)</f>
        <v xml:space="preserve"> </v>
      </c>
      <c r="DX20" s="1434"/>
      <c r="DY20" s="1434"/>
      <c r="DZ20" s="1434"/>
      <c r="EA20" s="1434"/>
      <c r="EB20" s="1434"/>
      <c r="EC20" s="1434" t="str">
        <f>MID(SUVAHAMUJ!Q38,10,1)</f>
        <v xml:space="preserve"> </v>
      </c>
      <c r="ED20" s="1434"/>
      <c r="EE20" s="1434"/>
      <c r="EF20" s="1434"/>
      <c r="EG20" s="1434"/>
      <c r="EH20" s="1301" t="str">
        <f>MID(SUVAHAMUJ!Q38,11,1)</f>
        <v>0</v>
      </c>
      <c r="EI20" s="1301"/>
      <c r="EJ20" s="1301"/>
      <c r="EK20" s="1301"/>
      <c r="EL20" s="1301"/>
      <c r="EM20" s="1304"/>
      <c r="EN20" s="486"/>
      <c r="EO20" s="487"/>
      <c r="EP20" s="1301" t="str">
        <f>MID(SUVAHAMUJ!R38,1,1)</f>
        <v xml:space="preserve"> </v>
      </c>
      <c r="EQ20" s="1301"/>
      <c r="ER20" s="1301"/>
      <c r="ES20" s="1301"/>
      <c r="ET20" s="1301"/>
      <c r="EU20" s="1301"/>
      <c r="EV20" s="1301" t="str">
        <f>MID(SUVAHAMUJ!R38,2,1)</f>
        <v xml:space="preserve"> </v>
      </c>
      <c r="EW20" s="1301"/>
      <c r="EX20" s="1301"/>
      <c r="EY20" s="1301"/>
      <c r="EZ20" s="1301"/>
      <c r="FA20" s="1301" t="str">
        <f>MID(SUVAHAMUJ!R38,3,1)</f>
        <v xml:space="preserve"> </v>
      </c>
      <c r="FB20" s="1301"/>
      <c r="FC20" s="1301"/>
      <c r="FD20" s="1301"/>
      <c r="FE20" s="1301"/>
      <c r="FF20" s="1301"/>
      <c r="FG20" s="1301" t="str">
        <f>MID(SUVAHAMUJ!R38,4,1)</f>
        <v xml:space="preserve"> </v>
      </c>
      <c r="FH20" s="1301"/>
      <c r="FI20" s="1301"/>
      <c r="FJ20" s="1301"/>
      <c r="FK20" s="1301"/>
      <c r="FL20" s="1302" t="str">
        <f>MID(SUVAHAMUJ!R38,5,1)</f>
        <v xml:space="preserve"> </v>
      </c>
      <c r="FM20" s="1302"/>
      <c r="FN20" s="1302"/>
      <c r="FO20" s="1302"/>
      <c r="FP20" s="1302"/>
      <c r="FQ20" s="1302"/>
      <c r="FR20" s="1302" t="str">
        <f>MID(SUVAHAMUJ!R38,6,1)</f>
        <v xml:space="preserve"> </v>
      </c>
      <c r="FS20" s="1302"/>
      <c r="FT20" s="1302"/>
      <c r="FU20" s="1302"/>
      <c r="FV20" s="1302"/>
      <c r="FW20" s="1432" t="str">
        <f>MID(SUVAHAMUJ!R38,7,1)</f>
        <v xml:space="preserve"> </v>
      </c>
      <c r="FX20" s="1432"/>
      <c r="FY20" s="1432"/>
      <c r="FZ20" s="1432"/>
      <c r="GA20" s="1432"/>
      <c r="GB20" s="1432"/>
      <c r="GC20" s="1432" t="str">
        <f>MID(SUVAHAMUJ!R38,8,1)</f>
        <v xml:space="preserve"> </v>
      </c>
      <c r="GD20" s="1432"/>
      <c r="GE20" s="1432"/>
      <c r="GF20" s="1432"/>
      <c r="GG20" s="1432"/>
      <c r="GH20" s="1432" t="str">
        <f>MID(SUVAHAMUJ!R38,9,1)</f>
        <v xml:space="preserve"> </v>
      </c>
      <c r="GI20" s="1432"/>
      <c r="GJ20" s="1432"/>
      <c r="GK20" s="1432"/>
      <c r="GL20" s="1432"/>
      <c r="GM20" s="1432"/>
      <c r="GN20" s="1432" t="str">
        <f>MID(SUVAHAMUJ!R38,10,1)</f>
        <v xml:space="preserve"> </v>
      </c>
      <c r="GO20" s="1432"/>
      <c r="GP20" s="1432"/>
      <c r="GQ20" s="1432"/>
      <c r="GR20" s="1432"/>
      <c r="GS20" s="1432" t="str">
        <f>MID(SUVAHAMUJ!R38,11,1)</f>
        <v>0</v>
      </c>
      <c r="GT20" s="1432"/>
      <c r="GU20" s="1432"/>
      <c r="GV20" s="1432"/>
      <c r="GW20" s="1433"/>
    </row>
    <row r="21" spans="1:205" ht="24" customHeight="1" x14ac:dyDescent="0.2">
      <c r="B21" s="1504" t="s">
        <v>2369</v>
      </c>
      <c r="C21" s="1505"/>
      <c r="D21" s="1505"/>
      <c r="E21" s="1505"/>
      <c r="F21" s="1505"/>
      <c r="G21" s="1505"/>
      <c r="H21" s="1505"/>
      <c r="I21" s="1505"/>
      <c r="J21" s="1505"/>
      <c r="K21" s="1506"/>
      <c r="L21" s="1488" t="s">
        <v>3409</v>
      </c>
      <c r="M21" s="1489"/>
      <c r="N21" s="1489"/>
      <c r="O21" s="1489"/>
      <c r="P21" s="1489"/>
      <c r="Q21" s="1489"/>
      <c r="R21" s="1489"/>
      <c r="S21" s="1489"/>
      <c r="T21" s="1489"/>
      <c r="U21" s="1489"/>
      <c r="V21" s="1489"/>
      <c r="W21" s="1489"/>
      <c r="X21" s="1489"/>
      <c r="Y21" s="1489"/>
      <c r="Z21" s="1489"/>
      <c r="AA21" s="1489"/>
      <c r="AB21" s="1489"/>
      <c r="AC21" s="1489"/>
      <c r="AD21" s="1489"/>
      <c r="AE21" s="1489"/>
      <c r="AF21" s="1489"/>
      <c r="AG21" s="1489"/>
      <c r="AH21" s="1489"/>
      <c r="AI21" s="1489"/>
      <c r="AJ21" s="1489"/>
      <c r="AK21" s="1489"/>
      <c r="AL21" s="1489"/>
      <c r="AM21" s="1489"/>
      <c r="AN21" s="1489"/>
      <c r="AO21" s="1489"/>
      <c r="AP21" s="1489"/>
      <c r="AQ21" s="1489"/>
      <c r="AR21" s="1489"/>
      <c r="AS21" s="1489"/>
      <c r="AT21" s="1489"/>
      <c r="AU21" s="1489"/>
      <c r="AV21" s="1489"/>
      <c r="AW21" s="1489"/>
      <c r="AX21" s="1489"/>
      <c r="AY21" s="1489"/>
      <c r="AZ21" s="1489"/>
      <c r="BA21" s="1489"/>
      <c r="BB21" s="1489"/>
      <c r="BC21" s="1489"/>
      <c r="BD21" s="1489"/>
      <c r="BE21" s="1489"/>
      <c r="BF21" s="1489"/>
      <c r="BG21" s="1489"/>
      <c r="BH21" s="1489"/>
      <c r="BI21" s="1489"/>
      <c r="BJ21" s="1489"/>
      <c r="BK21" s="1489"/>
      <c r="BL21" s="1489"/>
      <c r="BM21" s="1489"/>
      <c r="BN21" s="1489"/>
      <c r="BO21" s="1489"/>
      <c r="BP21" s="1489"/>
      <c r="BQ21" s="1489"/>
      <c r="BR21" s="1489"/>
      <c r="BS21" s="1489"/>
      <c r="BT21" s="1489"/>
      <c r="BU21" s="1489"/>
      <c r="BV21" s="1489"/>
      <c r="BW21" s="1466" t="s">
        <v>897</v>
      </c>
      <c r="BX21" s="1467"/>
      <c r="BY21" s="1467"/>
      <c r="BZ21" s="1467"/>
      <c r="CA21" s="1467"/>
      <c r="CB21" s="1467"/>
      <c r="CC21" s="1467"/>
      <c r="CD21" s="1468"/>
      <c r="CE21" s="1301" t="str">
        <f>MID(SUVAHAMUJ!Q39,1,1)</f>
        <v xml:space="preserve"> </v>
      </c>
      <c r="CF21" s="1301"/>
      <c r="CG21" s="1301"/>
      <c r="CH21" s="1301"/>
      <c r="CI21" s="1301"/>
      <c r="CJ21" s="1301" t="str">
        <f>MID(SUVAHAMUJ!Q39,2,1)</f>
        <v xml:space="preserve"> </v>
      </c>
      <c r="CK21" s="1301"/>
      <c r="CL21" s="1301"/>
      <c r="CM21" s="1301"/>
      <c r="CN21" s="1301"/>
      <c r="CO21" s="1301"/>
      <c r="CP21" s="1301" t="str">
        <f>MID(SUVAHAMUJ!Q39,3,1)</f>
        <v xml:space="preserve"> </v>
      </c>
      <c r="CQ21" s="1301"/>
      <c r="CR21" s="1301"/>
      <c r="CS21" s="1301"/>
      <c r="CT21" s="1301"/>
      <c r="CU21" s="1301" t="str">
        <f>MID(SUVAHAMUJ!Q39,4,1)</f>
        <v xml:space="preserve"> </v>
      </c>
      <c r="CV21" s="1301"/>
      <c r="CW21" s="1301"/>
      <c r="CX21" s="1301"/>
      <c r="CY21" s="1301"/>
      <c r="CZ21" s="1301"/>
      <c r="DA21" s="1301" t="str">
        <f>MID(SUVAHAMUJ!Q39,5,1)</f>
        <v xml:space="preserve"> </v>
      </c>
      <c r="DB21" s="1301"/>
      <c r="DC21" s="1301"/>
      <c r="DD21" s="1301"/>
      <c r="DE21" s="1301"/>
      <c r="DF21" s="1301" t="str">
        <f>MID(SUVAHAMUJ!Q39,6,1)</f>
        <v xml:space="preserve"> </v>
      </c>
      <c r="DG21" s="1301"/>
      <c r="DH21" s="1301"/>
      <c r="DI21" s="1301"/>
      <c r="DJ21" s="1301"/>
      <c r="DK21" s="1301"/>
      <c r="DL21" s="1301" t="str">
        <f>MID(SUVAHAMUJ!Q39,7,1)</f>
        <v>8</v>
      </c>
      <c r="DM21" s="1301"/>
      <c r="DN21" s="1301"/>
      <c r="DO21" s="1301"/>
      <c r="DP21" s="1301"/>
      <c r="DQ21" s="1301"/>
      <c r="DR21" s="1301" t="str">
        <f>MID(SUVAHAMUJ!Q39,8,1)</f>
        <v>7</v>
      </c>
      <c r="DS21" s="1301"/>
      <c r="DT21" s="1301"/>
      <c r="DU21" s="1301"/>
      <c r="DV21" s="1301"/>
      <c r="DW21" s="1434" t="str">
        <f>MID(SUVAHAMUJ!Q39,9,1)</f>
        <v>1</v>
      </c>
      <c r="DX21" s="1434"/>
      <c r="DY21" s="1434"/>
      <c r="DZ21" s="1434"/>
      <c r="EA21" s="1434"/>
      <c r="EB21" s="1434"/>
      <c r="EC21" s="1434" t="str">
        <f>MID(SUVAHAMUJ!Q39,10,1)</f>
        <v>6</v>
      </c>
      <c r="ED21" s="1434"/>
      <c r="EE21" s="1434"/>
      <c r="EF21" s="1434"/>
      <c r="EG21" s="1434"/>
      <c r="EH21" s="1301" t="str">
        <f>MID(SUVAHAMUJ!Q39,11,1)</f>
        <v>0</v>
      </c>
      <c r="EI21" s="1301"/>
      <c r="EJ21" s="1301"/>
      <c r="EK21" s="1301"/>
      <c r="EL21" s="1301"/>
      <c r="EM21" s="1304"/>
      <c r="EN21" s="486"/>
      <c r="EO21" s="487"/>
      <c r="EP21" s="1301" t="str">
        <f>MID(SUVAHAMUJ!R39,1,1)</f>
        <v xml:space="preserve"> </v>
      </c>
      <c r="EQ21" s="1301"/>
      <c r="ER21" s="1301"/>
      <c r="ES21" s="1301"/>
      <c r="ET21" s="1301"/>
      <c r="EU21" s="1301"/>
      <c r="EV21" s="1301" t="str">
        <f>MID(SUVAHAMUJ!R39,2,1)</f>
        <v xml:space="preserve"> </v>
      </c>
      <c r="EW21" s="1301"/>
      <c r="EX21" s="1301"/>
      <c r="EY21" s="1301"/>
      <c r="EZ21" s="1301"/>
      <c r="FA21" s="1301" t="str">
        <f>MID(SUVAHAMUJ!R39,3,1)</f>
        <v xml:space="preserve"> </v>
      </c>
      <c r="FB21" s="1301"/>
      <c r="FC21" s="1301"/>
      <c r="FD21" s="1301"/>
      <c r="FE21" s="1301"/>
      <c r="FF21" s="1301"/>
      <c r="FG21" s="1301" t="str">
        <f>MID(SUVAHAMUJ!R39,4,1)</f>
        <v xml:space="preserve"> </v>
      </c>
      <c r="FH21" s="1301"/>
      <c r="FI21" s="1301"/>
      <c r="FJ21" s="1301"/>
      <c r="FK21" s="1301"/>
      <c r="FL21" s="1302" t="str">
        <f>MID(SUVAHAMUJ!R39,5,1)</f>
        <v xml:space="preserve"> </v>
      </c>
      <c r="FM21" s="1302"/>
      <c r="FN21" s="1302"/>
      <c r="FO21" s="1302"/>
      <c r="FP21" s="1302"/>
      <c r="FQ21" s="1302"/>
      <c r="FR21" s="1302" t="str">
        <f>MID(SUVAHAMUJ!R39,6,1)</f>
        <v xml:space="preserve"> </v>
      </c>
      <c r="FS21" s="1302"/>
      <c r="FT21" s="1302"/>
      <c r="FU21" s="1302"/>
      <c r="FV21" s="1302"/>
      <c r="FW21" s="1432" t="str">
        <f>MID(SUVAHAMUJ!R39,7,1)</f>
        <v>9</v>
      </c>
      <c r="FX21" s="1432"/>
      <c r="FY21" s="1432"/>
      <c r="FZ21" s="1432"/>
      <c r="GA21" s="1432"/>
      <c r="GB21" s="1432"/>
      <c r="GC21" s="1432" t="str">
        <f>MID(SUVAHAMUJ!R39,8,1)</f>
        <v>1</v>
      </c>
      <c r="GD21" s="1432"/>
      <c r="GE21" s="1432"/>
      <c r="GF21" s="1432"/>
      <c r="GG21" s="1432"/>
      <c r="GH21" s="1432" t="str">
        <f>MID(SUVAHAMUJ!R39,9,1)</f>
        <v>7</v>
      </c>
      <c r="GI21" s="1432"/>
      <c r="GJ21" s="1432"/>
      <c r="GK21" s="1432"/>
      <c r="GL21" s="1432"/>
      <c r="GM21" s="1432"/>
      <c r="GN21" s="1432" t="str">
        <f>MID(SUVAHAMUJ!R39,10,1)</f>
        <v>6</v>
      </c>
      <c r="GO21" s="1432"/>
      <c r="GP21" s="1432"/>
      <c r="GQ21" s="1432"/>
      <c r="GR21" s="1432"/>
      <c r="GS21" s="1432" t="str">
        <f>MID(SUVAHAMUJ!R39,11,1)</f>
        <v>7</v>
      </c>
      <c r="GT21" s="1432"/>
      <c r="GU21" s="1432"/>
      <c r="GV21" s="1432"/>
      <c r="GW21" s="1433"/>
    </row>
    <row r="22" spans="1:205" ht="37.5" customHeight="1" x14ac:dyDescent="0.2">
      <c r="B22" s="1528" t="s">
        <v>2485</v>
      </c>
      <c r="C22" s="1529"/>
      <c r="D22" s="1529"/>
      <c r="E22" s="1529"/>
      <c r="F22" s="1529"/>
      <c r="G22" s="1529"/>
      <c r="H22" s="1529"/>
      <c r="I22" s="1529"/>
      <c r="J22" s="1529"/>
      <c r="K22" s="1530"/>
      <c r="L22" s="1486" t="s">
        <v>3410</v>
      </c>
      <c r="M22" s="1487"/>
      <c r="N22" s="1487"/>
      <c r="O22" s="1487"/>
      <c r="P22" s="1487"/>
      <c r="Q22" s="1487"/>
      <c r="R22" s="1487"/>
      <c r="S22" s="1487"/>
      <c r="T22" s="1487"/>
      <c r="U22" s="1487"/>
      <c r="V22" s="1487"/>
      <c r="W22" s="1487"/>
      <c r="X22" s="1487"/>
      <c r="Y22" s="1487"/>
      <c r="Z22" s="1487"/>
      <c r="AA22" s="1487"/>
      <c r="AB22" s="1487"/>
      <c r="AC22" s="1487"/>
      <c r="AD22" s="1487"/>
      <c r="AE22" s="1487"/>
      <c r="AF22" s="1487"/>
      <c r="AG22" s="1487"/>
      <c r="AH22" s="1487"/>
      <c r="AI22" s="1487"/>
      <c r="AJ22" s="1487"/>
      <c r="AK22" s="1487"/>
      <c r="AL22" s="1487"/>
      <c r="AM22" s="1487"/>
      <c r="AN22" s="1487"/>
      <c r="AO22" s="1487"/>
      <c r="AP22" s="1487"/>
      <c r="AQ22" s="1487"/>
      <c r="AR22" s="1487"/>
      <c r="AS22" s="1487"/>
      <c r="AT22" s="1487"/>
      <c r="AU22" s="1487"/>
      <c r="AV22" s="1487"/>
      <c r="AW22" s="1487"/>
      <c r="AX22" s="1487"/>
      <c r="AY22" s="1487"/>
      <c r="AZ22" s="1487"/>
      <c r="BA22" s="1487"/>
      <c r="BB22" s="1487"/>
      <c r="BC22" s="1487"/>
      <c r="BD22" s="1487"/>
      <c r="BE22" s="1487"/>
      <c r="BF22" s="1487"/>
      <c r="BG22" s="1487"/>
      <c r="BH22" s="1487"/>
      <c r="BI22" s="1487"/>
      <c r="BJ22" s="1487"/>
      <c r="BK22" s="1487"/>
      <c r="BL22" s="1487"/>
      <c r="BM22" s="1487"/>
      <c r="BN22" s="1487"/>
      <c r="BO22" s="1487"/>
      <c r="BP22" s="1487"/>
      <c r="BQ22" s="1487"/>
      <c r="BR22" s="1487"/>
      <c r="BS22" s="1487"/>
      <c r="BT22" s="1487"/>
      <c r="BU22" s="1487"/>
      <c r="BV22" s="1487"/>
      <c r="BW22" s="1455" t="s">
        <v>276</v>
      </c>
      <c r="BX22" s="1456"/>
      <c r="BY22" s="1456"/>
      <c r="BZ22" s="1456"/>
      <c r="CA22" s="1456"/>
      <c r="CB22" s="1456"/>
      <c r="CC22" s="1456"/>
      <c r="CD22" s="1457"/>
      <c r="CE22" s="1301" t="str">
        <f>MID(SUVAHAMUJ!Q40,1,1)</f>
        <v xml:space="preserve"> </v>
      </c>
      <c r="CF22" s="1301"/>
      <c r="CG22" s="1301"/>
      <c r="CH22" s="1301"/>
      <c r="CI22" s="1301"/>
      <c r="CJ22" s="1301" t="str">
        <f>MID(SUVAHAMUJ!Q40,2,1)</f>
        <v xml:space="preserve"> </v>
      </c>
      <c r="CK22" s="1301"/>
      <c r="CL22" s="1301"/>
      <c r="CM22" s="1301"/>
      <c r="CN22" s="1301"/>
      <c r="CO22" s="1301"/>
      <c r="CP22" s="1301" t="str">
        <f>MID(SUVAHAMUJ!Q40,3,1)</f>
        <v xml:space="preserve"> </v>
      </c>
      <c r="CQ22" s="1301"/>
      <c r="CR22" s="1301"/>
      <c r="CS22" s="1301"/>
      <c r="CT22" s="1301"/>
      <c r="CU22" s="1301" t="str">
        <f>MID(SUVAHAMUJ!Q40,4,1)</f>
        <v xml:space="preserve"> </v>
      </c>
      <c r="CV22" s="1301"/>
      <c r="CW22" s="1301"/>
      <c r="CX22" s="1301"/>
      <c r="CY22" s="1301"/>
      <c r="CZ22" s="1301"/>
      <c r="DA22" s="1301" t="str">
        <f>MID(SUVAHAMUJ!Q40,5,1)</f>
        <v xml:space="preserve"> </v>
      </c>
      <c r="DB22" s="1301"/>
      <c r="DC22" s="1301"/>
      <c r="DD22" s="1301"/>
      <c r="DE22" s="1301"/>
      <c r="DF22" s="1301" t="str">
        <f>MID(SUVAHAMUJ!Q40,6,1)</f>
        <v xml:space="preserve"> </v>
      </c>
      <c r="DG22" s="1301"/>
      <c r="DH22" s="1301"/>
      <c r="DI22" s="1301"/>
      <c r="DJ22" s="1301"/>
      <c r="DK22" s="1301"/>
      <c r="DL22" s="1301" t="str">
        <f>MID(SUVAHAMUJ!Q40,7,1)</f>
        <v xml:space="preserve"> </v>
      </c>
      <c r="DM22" s="1301"/>
      <c r="DN22" s="1301"/>
      <c r="DO22" s="1301"/>
      <c r="DP22" s="1301"/>
      <c r="DQ22" s="1301"/>
      <c r="DR22" s="1301" t="str">
        <f>MID(SUVAHAMUJ!Q40,8,1)</f>
        <v>3</v>
      </c>
      <c r="DS22" s="1301"/>
      <c r="DT22" s="1301"/>
      <c r="DU22" s="1301"/>
      <c r="DV22" s="1301"/>
      <c r="DW22" s="1434" t="str">
        <f>MID(SUVAHAMUJ!Q40,9,1)</f>
        <v>1</v>
      </c>
      <c r="DX22" s="1434"/>
      <c r="DY22" s="1434"/>
      <c r="DZ22" s="1434"/>
      <c r="EA22" s="1434"/>
      <c r="EB22" s="1434"/>
      <c r="EC22" s="1434" t="str">
        <f>MID(SUVAHAMUJ!Q40,10,1)</f>
        <v>2</v>
      </c>
      <c r="ED22" s="1434"/>
      <c r="EE22" s="1434"/>
      <c r="EF22" s="1434"/>
      <c r="EG22" s="1434"/>
      <c r="EH22" s="1301" t="str">
        <f>MID(SUVAHAMUJ!Q40,11,1)</f>
        <v>7</v>
      </c>
      <c r="EI22" s="1301"/>
      <c r="EJ22" s="1301"/>
      <c r="EK22" s="1301"/>
      <c r="EL22" s="1301"/>
      <c r="EM22" s="1304"/>
      <c r="EN22" s="486"/>
      <c r="EO22" s="487"/>
      <c r="EP22" s="1301" t="str">
        <f>MID(SUVAHAMUJ!R40,1,1)</f>
        <v xml:space="preserve"> </v>
      </c>
      <c r="EQ22" s="1301"/>
      <c r="ER22" s="1301"/>
      <c r="ES22" s="1301"/>
      <c r="ET22" s="1301"/>
      <c r="EU22" s="1301"/>
      <c r="EV22" s="1301" t="str">
        <f>MID(SUVAHAMUJ!R40,2,1)</f>
        <v xml:space="preserve"> </v>
      </c>
      <c r="EW22" s="1301"/>
      <c r="EX22" s="1301"/>
      <c r="EY22" s="1301"/>
      <c r="EZ22" s="1301"/>
      <c r="FA22" s="1301" t="str">
        <f>MID(SUVAHAMUJ!R40,3,1)</f>
        <v xml:space="preserve"> </v>
      </c>
      <c r="FB22" s="1301"/>
      <c r="FC22" s="1301"/>
      <c r="FD22" s="1301"/>
      <c r="FE22" s="1301"/>
      <c r="FF22" s="1301"/>
      <c r="FG22" s="1301" t="str">
        <f>MID(SUVAHAMUJ!R40,4,1)</f>
        <v xml:space="preserve"> </v>
      </c>
      <c r="FH22" s="1301"/>
      <c r="FI22" s="1301"/>
      <c r="FJ22" s="1301"/>
      <c r="FK22" s="1301"/>
      <c r="FL22" s="1302" t="str">
        <f>MID(SUVAHAMUJ!R40,5,1)</f>
        <v xml:space="preserve"> </v>
      </c>
      <c r="FM22" s="1302"/>
      <c r="FN22" s="1302"/>
      <c r="FO22" s="1302"/>
      <c r="FP22" s="1302"/>
      <c r="FQ22" s="1302"/>
      <c r="FR22" s="1302" t="str">
        <f>MID(SUVAHAMUJ!R40,6,1)</f>
        <v xml:space="preserve"> </v>
      </c>
      <c r="FS22" s="1302"/>
      <c r="FT22" s="1302"/>
      <c r="FU22" s="1302"/>
      <c r="FV22" s="1302"/>
      <c r="FW22" s="1432" t="str">
        <f>MID(SUVAHAMUJ!R40,7,1)</f>
        <v xml:space="preserve"> </v>
      </c>
      <c r="FX22" s="1432"/>
      <c r="FY22" s="1432"/>
      <c r="FZ22" s="1432"/>
      <c r="GA22" s="1432"/>
      <c r="GB22" s="1432"/>
      <c r="GC22" s="1432" t="str">
        <f>MID(SUVAHAMUJ!R40,8,1)</f>
        <v>5</v>
      </c>
      <c r="GD22" s="1432"/>
      <c r="GE22" s="1432"/>
      <c r="GF22" s="1432"/>
      <c r="GG22" s="1432"/>
      <c r="GH22" s="1432" t="str">
        <f>MID(SUVAHAMUJ!R40,9,1)</f>
        <v>2</v>
      </c>
      <c r="GI22" s="1432"/>
      <c r="GJ22" s="1432"/>
      <c r="GK22" s="1432"/>
      <c r="GL22" s="1432"/>
      <c r="GM22" s="1432"/>
      <c r="GN22" s="1432" t="str">
        <f>MID(SUVAHAMUJ!R40,10,1)</f>
        <v>5</v>
      </c>
      <c r="GO22" s="1432"/>
      <c r="GP22" s="1432"/>
      <c r="GQ22" s="1432"/>
      <c r="GR22" s="1432"/>
      <c r="GS22" s="1432" t="str">
        <f>MID(SUVAHAMUJ!R40,11,1)</f>
        <v>3</v>
      </c>
      <c r="GT22" s="1432"/>
      <c r="GU22" s="1432"/>
      <c r="GV22" s="1432"/>
      <c r="GW22" s="1433"/>
    </row>
    <row r="23" spans="1:205" ht="24" customHeight="1" x14ac:dyDescent="0.2">
      <c r="B23" s="1528" t="s">
        <v>2524</v>
      </c>
      <c r="C23" s="1529"/>
      <c r="D23" s="1529"/>
      <c r="E23" s="1529"/>
      <c r="F23" s="1529"/>
      <c r="G23" s="1529"/>
      <c r="H23" s="1529"/>
      <c r="I23" s="1529"/>
      <c r="J23" s="1529"/>
      <c r="K23" s="1530"/>
      <c r="L23" s="1486" t="s">
        <v>3411</v>
      </c>
      <c r="M23" s="1487"/>
      <c r="N23" s="1487"/>
      <c r="O23" s="1487"/>
      <c r="P23" s="1487"/>
      <c r="Q23" s="1487"/>
      <c r="R23" s="1487"/>
      <c r="S23" s="1487"/>
      <c r="T23" s="1487"/>
      <c r="U23" s="1487"/>
      <c r="V23" s="1487"/>
      <c r="W23" s="1487"/>
      <c r="X23" s="1487"/>
      <c r="Y23" s="1487"/>
      <c r="Z23" s="1487"/>
      <c r="AA23" s="1487"/>
      <c r="AB23" s="1487"/>
      <c r="AC23" s="1487"/>
      <c r="AD23" s="1487"/>
      <c r="AE23" s="1487"/>
      <c r="AF23" s="1487"/>
      <c r="AG23" s="1487"/>
      <c r="AH23" s="1487"/>
      <c r="AI23" s="1487"/>
      <c r="AJ23" s="1487"/>
      <c r="AK23" s="1487"/>
      <c r="AL23" s="1487"/>
      <c r="AM23" s="1487"/>
      <c r="AN23" s="1487"/>
      <c r="AO23" s="1487"/>
      <c r="AP23" s="1487"/>
      <c r="AQ23" s="1487"/>
      <c r="AR23" s="1487"/>
      <c r="AS23" s="1487"/>
      <c r="AT23" s="1487"/>
      <c r="AU23" s="1487"/>
      <c r="AV23" s="1487"/>
      <c r="AW23" s="1487"/>
      <c r="AX23" s="1487"/>
      <c r="AY23" s="1487"/>
      <c r="AZ23" s="1487"/>
      <c r="BA23" s="1487"/>
      <c r="BB23" s="1487"/>
      <c r="BC23" s="1487"/>
      <c r="BD23" s="1487"/>
      <c r="BE23" s="1487"/>
      <c r="BF23" s="1487"/>
      <c r="BG23" s="1487"/>
      <c r="BH23" s="1487"/>
      <c r="BI23" s="1487"/>
      <c r="BJ23" s="1487"/>
      <c r="BK23" s="1487"/>
      <c r="BL23" s="1487"/>
      <c r="BM23" s="1487"/>
      <c r="BN23" s="1487"/>
      <c r="BO23" s="1487"/>
      <c r="BP23" s="1487"/>
      <c r="BQ23" s="1487"/>
      <c r="BR23" s="1487"/>
      <c r="BS23" s="1487"/>
      <c r="BT23" s="1487"/>
      <c r="BU23" s="1487"/>
      <c r="BV23" s="1487"/>
      <c r="BW23" s="1455" t="s">
        <v>2178</v>
      </c>
      <c r="BX23" s="1456"/>
      <c r="BY23" s="1456"/>
      <c r="BZ23" s="1456"/>
      <c r="CA23" s="1456"/>
      <c r="CB23" s="1456"/>
      <c r="CC23" s="1456"/>
      <c r="CD23" s="1457"/>
      <c r="CE23" s="1301" t="str">
        <f>MID(SUVAHAMUJ!Q41,1,1)</f>
        <v xml:space="preserve"> </v>
      </c>
      <c r="CF23" s="1301"/>
      <c r="CG23" s="1301"/>
      <c r="CH23" s="1301"/>
      <c r="CI23" s="1301"/>
      <c r="CJ23" s="1301" t="str">
        <f>MID(SUVAHAMUJ!Q41,2,1)</f>
        <v xml:space="preserve"> </v>
      </c>
      <c r="CK23" s="1301"/>
      <c r="CL23" s="1301"/>
      <c r="CM23" s="1301"/>
      <c r="CN23" s="1301"/>
      <c r="CO23" s="1301"/>
      <c r="CP23" s="1301" t="str">
        <f>MID(SUVAHAMUJ!Q41,3,1)</f>
        <v xml:space="preserve"> </v>
      </c>
      <c r="CQ23" s="1301"/>
      <c r="CR23" s="1301"/>
      <c r="CS23" s="1301"/>
      <c r="CT23" s="1301"/>
      <c r="CU23" s="1301" t="str">
        <f>MID(SUVAHAMUJ!Q41,4,1)</f>
        <v xml:space="preserve"> </v>
      </c>
      <c r="CV23" s="1301"/>
      <c r="CW23" s="1301"/>
      <c r="CX23" s="1301"/>
      <c r="CY23" s="1301"/>
      <c r="CZ23" s="1301"/>
      <c r="DA23" s="1301" t="str">
        <f>MID(SUVAHAMUJ!Q41,5,1)</f>
        <v xml:space="preserve"> </v>
      </c>
      <c r="DB23" s="1301"/>
      <c r="DC23" s="1301"/>
      <c r="DD23" s="1301"/>
      <c r="DE23" s="1301"/>
      <c r="DF23" s="1301" t="str">
        <f>MID(SUVAHAMUJ!Q41,6,1)</f>
        <v>2</v>
      </c>
      <c r="DG23" s="1301"/>
      <c r="DH23" s="1301"/>
      <c r="DI23" s="1301"/>
      <c r="DJ23" s="1301"/>
      <c r="DK23" s="1301"/>
      <c r="DL23" s="1301" t="str">
        <f>MID(SUVAHAMUJ!Q41,7,1)</f>
        <v>8</v>
      </c>
      <c r="DM23" s="1301"/>
      <c r="DN23" s="1301"/>
      <c r="DO23" s="1301"/>
      <c r="DP23" s="1301"/>
      <c r="DQ23" s="1301"/>
      <c r="DR23" s="1301" t="str">
        <f>MID(SUVAHAMUJ!Q41,8,1)</f>
        <v>1</v>
      </c>
      <c r="DS23" s="1301"/>
      <c r="DT23" s="1301"/>
      <c r="DU23" s="1301"/>
      <c r="DV23" s="1301"/>
      <c r="DW23" s="1434" t="str">
        <f>MID(SUVAHAMUJ!Q41,9,1)</f>
        <v>1</v>
      </c>
      <c r="DX23" s="1434"/>
      <c r="DY23" s="1434"/>
      <c r="DZ23" s="1434"/>
      <c r="EA23" s="1434"/>
      <c r="EB23" s="1434"/>
      <c r="EC23" s="1434" t="str">
        <f>MID(SUVAHAMUJ!Q41,10,1)</f>
        <v>7</v>
      </c>
      <c r="ED23" s="1434"/>
      <c r="EE23" s="1434"/>
      <c r="EF23" s="1434"/>
      <c r="EG23" s="1434"/>
      <c r="EH23" s="1301" t="str">
        <f>MID(SUVAHAMUJ!Q41,11,1)</f>
        <v>6</v>
      </c>
      <c r="EI23" s="1301"/>
      <c r="EJ23" s="1301"/>
      <c r="EK23" s="1301"/>
      <c r="EL23" s="1301"/>
      <c r="EM23" s="1304"/>
      <c r="EN23" s="486"/>
      <c r="EO23" s="487"/>
      <c r="EP23" s="1301" t="str">
        <f>MID(SUVAHAMUJ!R41,1,1)</f>
        <v xml:space="preserve"> </v>
      </c>
      <c r="EQ23" s="1301"/>
      <c r="ER23" s="1301"/>
      <c r="ES23" s="1301"/>
      <c r="ET23" s="1301"/>
      <c r="EU23" s="1301"/>
      <c r="EV23" s="1301" t="str">
        <f>MID(SUVAHAMUJ!R41,2,1)</f>
        <v xml:space="preserve"> </v>
      </c>
      <c r="EW23" s="1301"/>
      <c r="EX23" s="1301"/>
      <c r="EY23" s="1301"/>
      <c r="EZ23" s="1301"/>
      <c r="FA23" s="1301" t="str">
        <f>MID(SUVAHAMUJ!R41,3,1)</f>
        <v xml:space="preserve"> </v>
      </c>
      <c r="FB23" s="1301"/>
      <c r="FC23" s="1301"/>
      <c r="FD23" s="1301"/>
      <c r="FE23" s="1301"/>
      <c r="FF23" s="1301"/>
      <c r="FG23" s="1301" t="str">
        <f>MID(SUVAHAMUJ!R41,4,1)</f>
        <v xml:space="preserve"> </v>
      </c>
      <c r="FH23" s="1301"/>
      <c r="FI23" s="1301"/>
      <c r="FJ23" s="1301"/>
      <c r="FK23" s="1301"/>
      <c r="FL23" s="1302" t="str">
        <f>MID(SUVAHAMUJ!R41,5,1)</f>
        <v xml:space="preserve"> </v>
      </c>
      <c r="FM23" s="1302"/>
      <c r="FN23" s="1302"/>
      <c r="FO23" s="1302"/>
      <c r="FP23" s="1302"/>
      <c r="FQ23" s="1302"/>
      <c r="FR23" s="1302" t="str">
        <f>MID(SUVAHAMUJ!R41,6,1)</f>
        <v>2</v>
      </c>
      <c r="FS23" s="1302"/>
      <c r="FT23" s="1302"/>
      <c r="FU23" s="1302"/>
      <c r="FV23" s="1302"/>
      <c r="FW23" s="1432" t="str">
        <f>MID(SUVAHAMUJ!R41,7,1)</f>
        <v>8</v>
      </c>
      <c r="FX23" s="1432"/>
      <c r="FY23" s="1432"/>
      <c r="FZ23" s="1432"/>
      <c r="GA23" s="1432"/>
      <c r="GB23" s="1432"/>
      <c r="GC23" s="1432" t="str">
        <f>MID(SUVAHAMUJ!R41,8,1)</f>
        <v>8</v>
      </c>
      <c r="GD23" s="1432"/>
      <c r="GE23" s="1432"/>
      <c r="GF23" s="1432"/>
      <c r="GG23" s="1432"/>
      <c r="GH23" s="1432" t="str">
        <f>MID(SUVAHAMUJ!R41,9,1)</f>
        <v>1</v>
      </c>
      <c r="GI23" s="1432"/>
      <c r="GJ23" s="1432"/>
      <c r="GK23" s="1432"/>
      <c r="GL23" s="1432"/>
      <c r="GM23" s="1432"/>
      <c r="GN23" s="1432" t="str">
        <f>MID(SUVAHAMUJ!R41,10,1)</f>
        <v>4</v>
      </c>
      <c r="GO23" s="1432"/>
      <c r="GP23" s="1432"/>
      <c r="GQ23" s="1432"/>
      <c r="GR23" s="1432"/>
      <c r="GS23" s="1432" t="str">
        <f>MID(SUVAHAMUJ!R41,11,1)</f>
        <v>5</v>
      </c>
      <c r="GT23" s="1432"/>
      <c r="GU23" s="1432"/>
      <c r="GV23" s="1432"/>
      <c r="GW23" s="1433"/>
    </row>
    <row r="24" spans="1:205" ht="25.5" customHeight="1" x14ac:dyDescent="0.2">
      <c r="B24" s="1543" t="s">
        <v>2527</v>
      </c>
      <c r="C24" s="1544"/>
      <c r="D24" s="1544"/>
      <c r="E24" s="1544"/>
      <c r="F24" s="1544"/>
      <c r="G24" s="1544"/>
      <c r="H24" s="1544"/>
      <c r="I24" s="1544"/>
      <c r="J24" s="1544"/>
      <c r="K24" s="1545"/>
      <c r="L24" s="1488" t="s">
        <v>3412</v>
      </c>
      <c r="M24" s="1489"/>
      <c r="N24" s="1489"/>
      <c r="O24" s="1489"/>
      <c r="P24" s="1489"/>
      <c r="Q24" s="1489"/>
      <c r="R24" s="1489"/>
      <c r="S24" s="1489"/>
      <c r="T24" s="1489"/>
      <c r="U24" s="1489"/>
      <c r="V24" s="1489"/>
      <c r="W24" s="1489"/>
      <c r="X24" s="1489"/>
      <c r="Y24" s="1489"/>
      <c r="Z24" s="1489"/>
      <c r="AA24" s="1489"/>
      <c r="AB24" s="1489"/>
      <c r="AC24" s="1489"/>
      <c r="AD24" s="1489"/>
      <c r="AE24" s="1489"/>
      <c r="AF24" s="1489"/>
      <c r="AG24" s="1489"/>
      <c r="AH24" s="1489"/>
      <c r="AI24" s="1489"/>
      <c r="AJ24" s="1489"/>
      <c r="AK24" s="1489"/>
      <c r="AL24" s="1489"/>
      <c r="AM24" s="1489"/>
      <c r="AN24" s="1489"/>
      <c r="AO24" s="1489"/>
      <c r="AP24" s="1489"/>
      <c r="AQ24" s="1489"/>
      <c r="AR24" s="1489"/>
      <c r="AS24" s="1489"/>
      <c r="AT24" s="1489"/>
      <c r="AU24" s="1489"/>
      <c r="AV24" s="1489"/>
      <c r="AW24" s="1489"/>
      <c r="AX24" s="1489"/>
      <c r="AY24" s="1489"/>
      <c r="AZ24" s="1489"/>
      <c r="BA24" s="1489"/>
      <c r="BB24" s="1489"/>
      <c r="BC24" s="1489"/>
      <c r="BD24" s="1489"/>
      <c r="BE24" s="1489"/>
      <c r="BF24" s="1489"/>
      <c r="BG24" s="1489"/>
      <c r="BH24" s="1489"/>
      <c r="BI24" s="1489"/>
      <c r="BJ24" s="1489"/>
      <c r="BK24" s="1489"/>
      <c r="BL24" s="1489"/>
      <c r="BM24" s="1489"/>
      <c r="BN24" s="1489"/>
      <c r="BO24" s="1489"/>
      <c r="BP24" s="1489"/>
      <c r="BQ24" s="1489"/>
      <c r="BR24" s="1489"/>
      <c r="BS24" s="1489"/>
      <c r="BT24" s="1489"/>
      <c r="BU24" s="1489"/>
      <c r="BV24" s="1489"/>
      <c r="BW24" s="1466" t="s">
        <v>285</v>
      </c>
      <c r="BX24" s="1467"/>
      <c r="BY24" s="1467"/>
      <c r="BZ24" s="1467"/>
      <c r="CA24" s="1467"/>
      <c r="CB24" s="1467"/>
      <c r="CC24" s="1467"/>
      <c r="CD24" s="1468"/>
      <c r="CE24" s="1301" t="str">
        <f>MID(SUVAHAMUJ!Q42,1,1)</f>
        <v xml:space="preserve"> </v>
      </c>
      <c r="CF24" s="1301"/>
      <c r="CG24" s="1301"/>
      <c r="CH24" s="1301"/>
      <c r="CI24" s="1301"/>
      <c r="CJ24" s="1301" t="str">
        <f>MID(SUVAHAMUJ!Q42,2,1)</f>
        <v xml:space="preserve"> </v>
      </c>
      <c r="CK24" s="1301"/>
      <c r="CL24" s="1301"/>
      <c r="CM24" s="1301"/>
      <c r="CN24" s="1301"/>
      <c r="CO24" s="1301"/>
      <c r="CP24" s="1301" t="str">
        <f>MID(SUVAHAMUJ!Q42,3,1)</f>
        <v xml:space="preserve"> </v>
      </c>
      <c r="CQ24" s="1301"/>
      <c r="CR24" s="1301"/>
      <c r="CS24" s="1301"/>
      <c r="CT24" s="1301"/>
      <c r="CU24" s="1301" t="str">
        <f>MID(SUVAHAMUJ!Q42,4,1)</f>
        <v xml:space="preserve"> </v>
      </c>
      <c r="CV24" s="1301"/>
      <c r="CW24" s="1301"/>
      <c r="CX24" s="1301"/>
      <c r="CY24" s="1301"/>
      <c r="CZ24" s="1301"/>
      <c r="DA24" s="1301" t="str">
        <f>MID(SUVAHAMUJ!Q42,5,1)</f>
        <v xml:space="preserve"> </v>
      </c>
      <c r="DB24" s="1301"/>
      <c r="DC24" s="1301"/>
      <c r="DD24" s="1301"/>
      <c r="DE24" s="1301"/>
      <c r="DF24" s="1301" t="str">
        <f>MID(SUVAHAMUJ!Q42,6,1)</f>
        <v xml:space="preserve"> </v>
      </c>
      <c r="DG24" s="1301"/>
      <c r="DH24" s="1301"/>
      <c r="DI24" s="1301"/>
      <c r="DJ24" s="1301"/>
      <c r="DK24" s="1301"/>
      <c r="DL24" s="1301" t="str">
        <f>MID(SUVAHAMUJ!Q42,7,1)</f>
        <v>5</v>
      </c>
      <c r="DM24" s="1301"/>
      <c r="DN24" s="1301"/>
      <c r="DO24" s="1301"/>
      <c r="DP24" s="1301"/>
      <c r="DQ24" s="1301"/>
      <c r="DR24" s="1301" t="str">
        <f>MID(SUVAHAMUJ!Q42,8,1)</f>
        <v>3</v>
      </c>
      <c r="DS24" s="1301"/>
      <c r="DT24" s="1301"/>
      <c r="DU24" s="1301"/>
      <c r="DV24" s="1301"/>
      <c r="DW24" s="1434" t="str">
        <f>MID(SUVAHAMUJ!Q42,9,1)</f>
        <v>1</v>
      </c>
      <c r="DX24" s="1434"/>
      <c r="DY24" s="1434"/>
      <c r="DZ24" s="1434"/>
      <c r="EA24" s="1434"/>
      <c r="EB24" s="1434"/>
      <c r="EC24" s="1434" t="str">
        <f>MID(SUVAHAMUJ!Q42,10,1)</f>
        <v>3</v>
      </c>
      <c r="ED24" s="1434"/>
      <c r="EE24" s="1434"/>
      <c r="EF24" s="1434"/>
      <c r="EG24" s="1434"/>
      <c r="EH24" s="1301" t="str">
        <f>MID(SUVAHAMUJ!Q42,11,1)</f>
        <v>3</v>
      </c>
      <c r="EI24" s="1301"/>
      <c r="EJ24" s="1301"/>
      <c r="EK24" s="1301"/>
      <c r="EL24" s="1301"/>
      <c r="EM24" s="1304"/>
      <c r="EN24" s="486"/>
      <c r="EO24" s="487"/>
      <c r="EP24" s="1301" t="str">
        <f>MID(SUVAHAMUJ!R42,1,1)</f>
        <v xml:space="preserve"> </v>
      </c>
      <c r="EQ24" s="1301"/>
      <c r="ER24" s="1301"/>
      <c r="ES24" s="1301"/>
      <c r="ET24" s="1301"/>
      <c r="EU24" s="1301"/>
      <c r="EV24" s="1301" t="str">
        <f>MID(SUVAHAMUJ!R42,2,1)</f>
        <v xml:space="preserve"> </v>
      </c>
      <c r="EW24" s="1301"/>
      <c r="EX24" s="1301"/>
      <c r="EY24" s="1301"/>
      <c r="EZ24" s="1301"/>
      <c r="FA24" s="1301" t="str">
        <f>MID(SUVAHAMUJ!R42,3,1)</f>
        <v xml:space="preserve"> </v>
      </c>
      <c r="FB24" s="1301"/>
      <c r="FC24" s="1301"/>
      <c r="FD24" s="1301"/>
      <c r="FE24" s="1301"/>
      <c r="FF24" s="1301"/>
      <c r="FG24" s="1301" t="str">
        <f>MID(SUVAHAMUJ!R42,4,1)</f>
        <v xml:space="preserve"> </v>
      </c>
      <c r="FH24" s="1301"/>
      <c r="FI24" s="1301"/>
      <c r="FJ24" s="1301"/>
      <c r="FK24" s="1301"/>
      <c r="FL24" s="1302" t="str">
        <f>MID(SUVAHAMUJ!R42,5,1)</f>
        <v xml:space="preserve"> </v>
      </c>
      <c r="FM24" s="1302"/>
      <c r="FN24" s="1302"/>
      <c r="FO24" s="1302"/>
      <c r="FP24" s="1302"/>
      <c r="FQ24" s="1302"/>
      <c r="FR24" s="1302" t="str">
        <f>MID(SUVAHAMUJ!R42,6,1)</f>
        <v>1</v>
      </c>
      <c r="FS24" s="1302"/>
      <c r="FT24" s="1302"/>
      <c r="FU24" s="1302"/>
      <c r="FV24" s="1302"/>
      <c r="FW24" s="1432" t="str">
        <f>MID(SUVAHAMUJ!R42,7,1)</f>
        <v>5</v>
      </c>
      <c r="FX24" s="1432"/>
      <c r="FY24" s="1432"/>
      <c r="FZ24" s="1432"/>
      <c r="GA24" s="1432"/>
      <c r="GB24" s="1432"/>
      <c r="GC24" s="1432" t="str">
        <f>MID(SUVAHAMUJ!R42,8,1)</f>
        <v>1</v>
      </c>
      <c r="GD24" s="1432"/>
      <c r="GE24" s="1432"/>
      <c r="GF24" s="1432"/>
      <c r="GG24" s="1432"/>
      <c r="GH24" s="1432" t="str">
        <f>MID(SUVAHAMUJ!R42,9,1)</f>
        <v>1</v>
      </c>
      <c r="GI24" s="1432"/>
      <c r="GJ24" s="1432"/>
      <c r="GK24" s="1432"/>
      <c r="GL24" s="1432"/>
      <c r="GM24" s="1432"/>
      <c r="GN24" s="1432" t="str">
        <f>MID(SUVAHAMUJ!R42,10,1)</f>
        <v>1</v>
      </c>
      <c r="GO24" s="1432"/>
      <c r="GP24" s="1432"/>
      <c r="GQ24" s="1432"/>
      <c r="GR24" s="1432"/>
      <c r="GS24" s="1432" t="str">
        <f>MID(SUVAHAMUJ!R42,11,1)</f>
        <v>8</v>
      </c>
      <c r="GT24" s="1432"/>
      <c r="GU24" s="1432"/>
      <c r="GV24" s="1432"/>
      <c r="GW24" s="1433"/>
    </row>
    <row r="25" spans="1:205" ht="25.5" customHeight="1" x14ac:dyDescent="0.2">
      <c r="B25" s="1504" t="s">
        <v>2369</v>
      </c>
      <c r="C25" s="1505"/>
      <c r="D25" s="1505"/>
      <c r="E25" s="1505"/>
      <c r="F25" s="1505"/>
      <c r="G25" s="1505"/>
      <c r="H25" s="1505"/>
      <c r="I25" s="1505"/>
      <c r="J25" s="1505"/>
      <c r="K25" s="1506"/>
      <c r="L25" s="1488" t="s">
        <v>3413</v>
      </c>
      <c r="M25" s="1489"/>
      <c r="N25" s="1489"/>
      <c r="O25" s="1489"/>
      <c r="P25" s="1489"/>
      <c r="Q25" s="1489"/>
      <c r="R25" s="1489"/>
      <c r="S25" s="1489"/>
      <c r="T25" s="1489"/>
      <c r="U25" s="1489"/>
      <c r="V25" s="1489"/>
      <c r="W25" s="1489"/>
      <c r="X25" s="1489"/>
      <c r="Y25" s="1489"/>
      <c r="Z25" s="1489"/>
      <c r="AA25" s="1489"/>
      <c r="AB25" s="1489"/>
      <c r="AC25" s="1489"/>
      <c r="AD25" s="1489"/>
      <c r="AE25" s="1489"/>
      <c r="AF25" s="1489"/>
      <c r="AG25" s="1489"/>
      <c r="AH25" s="1489"/>
      <c r="AI25" s="1489"/>
      <c r="AJ25" s="1489"/>
      <c r="AK25" s="1489"/>
      <c r="AL25" s="1489"/>
      <c r="AM25" s="1489"/>
      <c r="AN25" s="1489"/>
      <c r="AO25" s="1489"/>
      <c r="AP25" s="1489"/>
      <c r="AQ25" s="1489"/>
      <c r="AR25" s="1489"/>
      <c r="AS25" s="1489"/>
      <c r="AT25" s="1489"/>
      <c r="AU25" s="1489"/>
      <c r="AV25" s="1489"/>
      <c r="AW25" s="1489"/>
      <c r="AX25" s="1489"/>
      <c r="AY25" s="1489"/>
      <c r="AZ25" s="1489"/>
      <c r="BA25" s="1489"/>
      <c r="BB25" s="1489"/>
      <c r="BC25" s="1489"/>
      <c r="BD25" s="1489"/>
      <c r="BE25" s="1489"/>
      <c r="BF25" s="1489"/>
      <c r="BG25" s="1489"/>
      <c r="BH25" s="1489"/>
      <c r="BI25" s="1489"/>
      <c r="BJ25" s="1489"/>
      <c r="BK25" s="1489"/>
      <c r="BL25" s="1489"/>
      <c r="BM25" s="1489"/>
      <c r="BN25" s="1489"/>
      <c r="BO25" s="1489"/>
      <c r="BP25" s="1489"/>
      <c r="BQ25" s="1489"/>
      <c r="BR25" s="1489"/>
      <c r="BS25" s="1489"/>
      <c r="BT25" s="1489"/>
      <c r="BU25" s="1489"/>
      <c r="BV25" s="1489"/>
      <c r="BW25" s="1466" t="s">
        <v>903</v>
      </c>
      <c r="BX25" s="1467"/>
      <c r="BY25" s="1467"/>
      <c r="BZ25" s="1467"/>
      <c r="CA25" s="1467"/>
      <c r="CB25" s="1467"/>
      <c r="CC25" s="1467"/>
      <c r="CD25" s="1468"/>
      <c r="CE25" s="1301" t="str">
        <f>MID(SUVAHAMUJ!Q43,1,1)</f>
        <v xml:space="preserve"> </v>
      </c>
      <c r="CF25" s="1301"/>
      <c r="CG25" s="1301"/>
      <c r="CH25" s="1301"/>
      <c r="CI25" s="1301"/>
      <c r="CJ25" s="1301" t="str">
        <f>MID(SUVAHAMUJ!Q43,2,1)</f>
        <v xml:space="preserve"> </v>
      </c>
      <c r="CK25" s="1301"/>
      <c r="CL25" s="1301"/>
      <c r="CM25" s="1301"/>
      <c r="CN25" s="1301"/>
      <c r="CO25" s="1301"/>
      <c r="CP25" s="1301" t="str">
        <f>MID(SUVAHAMUJ!Q43,3,1)</f>
        <v xml:space="preserve"> </v>
      </c>
      <c r="CQ25" s="1301"/>
      <c r="CR25" s="1301"/>
      <c r="CS25" s="1301"/>
      <c r="CT25" s="1301"/>
      <c r="CU25" s="1301" t="str">
        <f>MID(SUVAHAMUJ!Q43,4,1)</f>
        <v xml:space="preserve"> </v>
      </c>
      <c r="CV25" s="1301"/>
      <c r="CW25" s="1301"/>
      <c r="CX25" s="1301"/>
      <c r="CY25" s="1301"/>
      <c r="CZ25" s="1301"/>
      <c r="DA25" s="1301" t="str">
        <f>MID(SUVAHAMUJ!Q43,5,1)</f>
        <v xml:space="preserve"> </v>
      </c>
      <c r="DB25" s="1301"/>
      <c r="DC25" s="1301"/>
      <c r="DD25" s="1301"/>
      <c r="DE25" s="1301"/>
      <c r="DF25" s="1301" t="str">
        <f>MID(SUVAHAMUJ!Q43,6,1)</f>
        <v xml:space="preserve"> </v>
      </c>
      <c r="DG25" s="1301"/>
      <c r="DH25" s="1301"/>
      <c r="DI25" s="1301"/>
      <c r="DJ25" s="1301"/>
      <c r="DK25" s="1301"/>
      <c r="DL25" s="1301" t="str">
        <f>MID(SUVAHAMUJ!Q43,7,1)</f>
        <v>8</v>
      </c>
      <c r="DM25" s="1301"/>
      <c r="DN25" s="1301"/>
      <c r="DO25" s="1301"/>
      <c r="DP25" s="1301"/>
      <c r="DQ25" s="1301"/>
      <c r="DR25" s="1301" t="str">
        <f>MID(SUVAHAMUJ!Q43,8,1)</f>
        <v>4</v>
      </c>
      <c r="DS25" s="1301"/>
      <c r="DT25" s="1301"/>
      <c r="DU25" s="1301"/>
      <c r="DV25" s="1301"/>
      <c r="DW25" s="1434" t="str">
        <f>MID(SUVAHAMUJ!Q43,9,1)</f>
        <v>1</v>
      </c>
      <c r="DX25" s="1434"/>
      <c r="DY25" s="1434"/>
      <c r="DZ25" s="1434"/>
      <c r="EA25" s="1434"/>
      <c r="EB25" s="1434"/>
      <c r="EC25" s="1434" t="str">
        <f>MID(SUVAHAMUJ!Q43,10,1)</f>
        <v>1</v>
      </c>
      <c r="ED25" s="1434"/>
      <c r="EE25" s="1434"/>
      <c r="EF25" s="1434"/>
      <c r="EG25" s="1434"/>
      <c r="EH25" s="1301" t="str">
        <f>MID(SUVAHAMUJ!Q43,11,1)</f>
        <v>7</v>
      </c>
      <c r="EI25" s="1301"/>
      <c r="EJ25" s="1301"/>
      <c r="EK25" s="1301"/>
      <c r="EL25" s="1301"/>
      <c r="EM25" s="1304"/>
      <c r="EN25" s="486"/>
      <c r="EO25" s="487"/>
      <c r="EP25" s="1301" t="str">
        <f>MID(SUVAHAMUJ!R43,1,1)</f>
        <v xml:space="preserve"> </v>
      </c>
      <c r="EQ25" s="1301"/>
      <c r="ER25" s="1301"/>
      <c r="ES25" s="1301"/>
      <c r="ET25" s="1301"/>
      <c r="EU25" s="1301"/>
      <c r="EV25" s="1301" t="str">
        <f>MID(SUVAHAMUJ!R43,2,1)</f>
        <v xml:space="preserve"> </v>
      </c>
      <c r="EW25" s="1301"/>
      <c r="EX25" s="1301"/>
      <c r="EY25" s="1301"/>
      <c r="EZ25" s="1301"/>
      <c r="FA25" s="1301" t="str">
        <f>MID(SUVAHAMUJ!R43,3,1)</f>
        <v xml:space="preserve"> </v>
      </c>
      <c r="FB25" s="1301"/>
      <c r="FC25" s="1301"/>
      <c r="FD25" s="1301"/>
      <c r="FE25" s="1301"/>
      <c r="FF25" s="1301"/>
      <c r="FG25" s="1301" t="str">
        <f>MID(SUVAHAMUJ!R43,4,1)</f>
        <v xml:space="preserve"> </v>
      </c>
      <c r="FH25" s="1301"/>
      <c r="FI25" s="1301"/>
      <c r="FJ25" s="1301"/>
      <c r="FK25" s="1301"/>
      <c r="FL25" s="1302" t="str">
        <f>MID(SUVAHAMUJ!R43,5,1)</f>
        <v xml:space="preserve"> </v>
      </c>
      <c r="FM25" s="1302"/>
      <c r="FN25" s="1302"/>
      <c r="FO25" s="1302"/>
      <c r="FP25" s="1302"/>
      <c r="FQ25" s="1302"/>
      <c r="FR25" s="1302" t="str">
        <f>MID(SUVAHAMUJ!R43,6,1)</f>
        <v xml:space="preserve"> </v>
      </c>
      <c r="FS25" s="1302"/>
      <c r="FT25" s="1302"/>
      <c r="FU25" s="1302"/>
      <c r="FV25" s="1302"/>
      <c r="FW25" s="1432" t="str">
        <f>MID(SUVAHAMUJ!R43,7,1)</f>
        <v>8</v>
      </c>
      <c r="FX25" s="1432"/>
      <c r="FY25" s="1432"/>
      <c r="FZ25" s="1432"/>
      <c r="GA25" s="1432"/>
      <c r="GB25" s="1432"/>
      <c r="GC25" s="1432" t="str">
        <f>MID(SUVAHAMUJ!R43,8,1)</f>
        <v>3</v>
      </c>
      <c r="GD25" s="1432"/>
      <c r="GE25" s="1432"/>
      <c r="GF25" s="1432"/>
      <c r="GG25" s="1432"/>
      <c r="GH25" s="1432" t="str">
        <f>MID(SUVAHAMUJ!R43,9,1)</f>
        <v>9</v>
      </c>
      <c r="GI25" s="1432"/>
      <c r="GJ25" s="1432"/>
      <c r="GK25" s="1432"/>
      <c r="GL25" s="1432"/>
      <c r="GM25" s="1432"/>
      <c r="GN25" s="1432" t="str">
        <f>MID(SUVAHAMUJ!R43,10,1)</f>
        <v>4</v>
      </c>
      <c r="GO25" s="1432"/>
      <c r="GP25" s="1432"/>
      <c r="GQ25" s="1432"/>
      <c r="GR25" s="1432"/>
      <c r="GS25" s="1432" t="str">
        <f>MID(SUVAHAMUJ!R43,11,1)</f>
        <v>7</v>
      </c>
      <c r="GT25" s="1432"/>
      <c r="GU25" s="1432"/>
      <c r="GV25" s="1432"/>
      <c r="GW25" s="1433"/>
    </row>
    <row r="26" spans="1:205" ht="24" customHeight="1" x14ac:dyDescent="0.2">
      <c r="A26" s="191"/>
      <c r="B26" s="1504" t="s">
        <v>2372</v>
      </c>
      <c r="C26" s="1505"/>
      <c r="D26" s="1505"/>
      <c r="E26" s="1505"/>
      <c r="F26" s="1505"/>
      <c r="G26" s="1505"/>
      <c r="H26" s="1505"/>
      <c r="I26" s="1505"/>
      <c r="J26" s="1505"/>
      <c r="K26" s="1506"/>
      <c r="L26" s="1488" t="s">
        <v>3414</v>
      </c>
      <c r="M26" s="1489"/>
      <c r="N26" s="1489"/>
      <c r="O26" s="1489"/>
      <c r="P26" s="1489"/>
      <c r="Q26" s="1489"/>
      <c r="R26" s="1489"/>
      <c r="S26" s="1489"/>
      <c r="T26" s="1489"/>
      <c r="U26" s="1489"/>
      <c r="V26" s="1489"/>
      <c r="W26" s="1489"/>
      <c r="X26" s="1489"/>
      <c r="Y26" s="1489"/>
      <c r="Z26" s="1489"/>
      <c r="AA26" s="1489"/>
      <c r="AB26" s="1489"/>
      <c r="AC26" s="1489"/>
      <c r="AD26" s="1489"/>
      <c r="AE26" s="1489"/>
      <c r="AF26" s="1489"/>
      <c r="AG26" s="1489"/>
      <c r="AH26" s="1489"/>
      <c r="AI26" s="1489"/>
      <c r="AJ26" s="1489"/>
      <c r="AK26" s="1489"/>
      <c r="AL26" s="1489"/>
      <c r="AM26" s="1489"/>
      <c r="AN26" s="1489"/>
      <c r="AO26" s="1489"/>
      <c r="AP26" s="1489"/>
      <c r="AQ26" s="1489"/>
      <c r="AR26" s="1489"/>
      <c r="AS26" s="1489"/>
      <c r="AT26" s="1489"/>
      <c r="AU26" s="1489"/>
      <c r="AV26" s="1489"/>
      <c r="AW26" s="1489"/>
      <c r="AX26" s="1489"/>
      <c r="AY26" s="1489"/>
      <c r="AZ26" s="1489"/>
      <c r="BA26" s="1489"/>
      <c r="BB26" s="1489"/>
      <c r="BC26" s="1489"/>
      <c r="BD26" s="1489"/>
      <c r="BE26" s="1489"/>
      <c r="BF26" s="1489"/>
      <c r="BG26" s="1489"/>
      <c r="BH26" s="1489"/>
      <c r="BI26" s="1489"/>
      <c r="BJ26" s="1489"/>
      <c r="BK26" s="1489"/>
      <c r="BL26" s="1489"/>
      <c r="BM26" s="1489"/>
      <c r="BN26" s="1489"/>
      <c r="BO26" s="1489"/>
      <c r="BP26" s="1489"/>
      <c r="BQ26" s="1489"/>
      <c r="BR26" s="1489"/>
      <c r="BS26" s="1489"/>
      <c r="BT26" s="1489"/>
      <c r="BU26" s="1489"/>
      <c r="BV26" s="1489"/>
      <c r="BW26" s="1466" t="s">
        <v>905</v>
      </c>
      <c r="BX26" s="1467"/>
      <c r="BY26" s="1467"/>
      <c r="BZ26" s="1467"/>
      <c r="CA26" s="1467"/>
      <c r="CB26" s="1467"/>
      <c r="CC26" s="1467"/>
      <c r="CD26" s="1468"/>
      <c r="CE26" s="1301" t="str">
        <f>MID(SUVAHAMUJ!Q44,1,1)</f>
        <v xml:space="preserve"> </v>
      </c>
      <c r="CF26" s="1301"/>
      <c r="CG26" s="1301"/>
      <c r="CH26" s="1301"/>
      <c r="CI26" s="1301"/>
      <c r="CJ26" s="1301" t="str">
        <f>MID(SUVAHAMUJ!Q44,2,1)</f>
        <v xml:space="preserve"> </v>
      </c>
      <c r="CK26" s="1301"/>
      <c r="CL26" s="1301"/>
      <c r="CM26" s="1301"/>
      <c r="CN26" s="1301"/>
      <c r="CO26" s="1301"/>
      <c r="CP26" s="1301" t="str">
        <f>MID(SUVAHAMUJ!Q44,3,1)</f>
        <v xml:space="preserve"> </v>
      </c>
      <c r="CQ26" s="1301"/>
      <c r="CR26" s="1301"/>
      <c r="CS26" s="1301"/>
      <c r="CT26" s="1301"/>
      <c r="CU26" s="1301" t="str">
        <f>MID(SUVAHAMUJ!Q44,4,1)</f>
        <v xml:space="preserve"> </v>
      </c>
      <c r="CV26" s="1301"/>
      <c r="CW26" s="1301"/>
      <c r="CX26" s="1301"/>
      <c r="CY26" s="1301"/>
      <c r="CZ26" s="1301"/>
      <c r="DA26" s="1301" t="str">
        <f>MID(SUVAHAMUJ!Q44,5,1)</f>
        <v xml:space="preserve"> </v>
      </c>
      <c r="DB26" s="1301"/>
      <c r="DC26" s="1301"/>
      <c r="DD26" s="1301"/>
      <c r="DE26" s="1301"/>
      <c r="DF26" s="1301" t="str">
        <f>MID(SUVAHAMUJ!Q44,6,1)</f>
        <v xml:space="preserve"> </v>
      </c>
      <c r="DG26" s="1301"/>
      <c r="DH26" s="1301"/>
      <c r="DI26" s="1301"/>
      <c r="DJ26" s="1301"/>
      <c r="DK26" s="1301"/>
      <c r="DL26" s="1301" t="str">
        <f>MID(SUVAHAMUJ!Q44,7,1)</f>
        <v>8</v>
      </c>
      <c r="DM26" s="1301"/>
      <c r="DN26" s="1301"/>
      <c r="DO26" s="1301"/>
      <c r="DP26" s="1301"/>
      <c r="DQ26" s="1301"/>
      <c r="DR26" s="1301" t="str">
        <f>MID(SUVAHAMUJ!Q44,8,1)</f>
        <v>6</v>
      </c>
      <c r="DS26" s="1301"/>
      <c r="DT26" s="1301"/>
      <c r="DU26" s="1301"/>
      <c r="DV26" s="1301"/>
      <c r="DW26" s="1434" t="str">
        <f>MID(SUVAHAMUJ!Q44,9,1)</f>
        <v>6</v>
      </c>
      <c r="DX26" s="1434"/>
      <c r="DY26" s="1434"/>
      <c r="DZ26" s="1434"/>
      <c r="EA26" s="1434"/>
      <c r="EB26" s="1434"/>
      <c r="EC26" s="1434" t="str">
        <f>MID(SUVAHAMUJ!Q44,10,1)</f>
        <v>8</v>
      </c>
      <c r="ED26" s="1434"/>
      <c r="EE26" s="1434"/>
      <c r="EF26" s="1434"/>
      <c r="EG26" s="1434"/>
      <c r="EH26" s="1301" t="str">
        <f>MID(SUVAHAMUJ!Q44,11,1)</f>
        <v>9</v>
      </c>
      <c r="EI26" s="1301"/>
      <c r="EJ26" s="1301"/>
      <c r="EK26" s="1301"/>
      <c r="EL26" s="1301"/>
      <c r="EM26" s="1304"/>
      <c r="EN26" s="486"/>
      <c r="EO26" s="487"/>
      <c r="EP26" s="1301" t="str">
        <f>MID(SUVAHAMUJ!R44,1,1)</f>
        <v xml:space="preserve"> </v>
      </c>
      <c r="EQ26" s="1301"/>
      <c r="ER26" s="1301"/>
      <c r="ES26" s="1301"/>
      <c r="ET26" s="1301"/>
      <c r="EU26" s="1301"/>
      <c r="EV26" s="1301" t="str">
        <f>MID(SUVAHAMUJ!R44,2,1)</f>
        <v xml:space="preserve"> </v>
      </c>
      <c r="EW26" s="1301"/>
      <c r="EX26" s="1301"/>
      <c r="EY26" s="1301"/>
      <c r="EZ26" s="1301"/>
      <c r="FA26" s="1301" t="str">
        <f>MID(SUVAHAMUJ!R44,3,1)</f>
        <v xml:space="preserve"> </v>
      </c>
      <c r="FB26" s="1301"/>
      <c r="FC26" s="1301"/>
      <c r="FD26" s="1301"/>
      <c r="FE26" s="1301"/>
      <c r="FF26" s="1301"/>
      <c r="FG26" s="1301" t="str">
        <f>MID(SUVAHAMUJ!R44,4,1)</f>
        <v xml:space="preserve"> </v>
      </c>
      <c r="FH26" s="1301"/>
      <c r="FI26" s="1301"/>
      <c r="FJ26" s="1301"/>
      <c r="FK26" s="1301"/>
      <c r="FL26" s="1302" t="str">
        <f>MID(SUVAHAMUJ!R44,5,1)</f>
        <v xml:space="preserve"> </v>
      </c>
      <c r="FM26" s="1302"/>
      <c r="FN26" s="1302"/>
      <c r="FO26" s="1302"/>
      <c r="FP26" s="1302"/>
      <c r="FQ26" s="1302"/>
      <c r="FR26" s="1302" t="str">
        <f>MID(SUVAHAMUJ!R44,6,1)</f>
        <v xml:space="preserve"> </v>
      </c>
      <c r="FS26" s="1302"/>
      <c r="FT26" s="1302"/>
      <c r="FU26" s="1302"/>
      <c r="FV26" s="1302"/>
      <c r="FW26" s="1432" t="str">
        <f>MID(SUVAHAMUJ!R44,7,1)</f>
        <v xml:space="preserve"> </v>
      </c>
      <c r="FX26" s="1432"/>
      <c r="FY26" s="1432"/>
      <c r="FZ26" s="1432"/>
      <c r="GA26" s="1432"/>
      <c r="GB26" s="1432"/>
      <c r="GC26" s="1432" t="str">
        <f>MID(SUVAHAMUJ!R44,8,1)</f>
        <v xml:space="preserve"> </v>
      </c>
      <c r="GD26" s="1432"/>
      <c r="GE26" s="1432"/>
      <c r="GF26" s="1432"/>
      <c r="GG26" s="1432"/>
      <c r="GH26" s="1432" t="str">
        <f>MID(SUVAHAMUJ!R44,9,1)</f>
        <v>5</v>
      </c>
      <c r="GI26" s="1432"/>
      <c r="GJ26" s="1432"/>
      <c r="GK26" s="1432"/>
      <c r="GL26" s="1432"/>
      <c r="GM26" s="1432"/>
      <c r="GN26" s="1432" t="str">
        <f>MID(SUVAHAMUJ!R44,10,1)</f>
        <v>0</v>
      </c>
      <c r="GO26" s="1432"/>
      <c r="GP26" s="1432"/>
      <c r="GQ26" s="1432"/>
      <c r="GR26" s="1432"/>
      <c r="GS26" s="1432" t="str">
        <f>MID(SUVAHAMUJ!R44,11,1)</f>
        <v>0</v>
      </c>
      <c r="GT26" s="1432"/>
      <c r="GU26" s="1432"/>
      <c r="GV26" s="1432"/>
      <c r="GW26" s="1433"/>
    </row>
    <row r="27" spans="1:205" ht="30.75" customHeight="1" x14ac:dyDescent="0.2">
      <c r="B27" s="1504" t="s">
        <v>2375</v>
      </c>
      <c r="C27" s="1505"/>
      <c r="D27" s="1505"/>
      <c r="E27" s="1505"/>
      <c r="F27" s="1505"/>
      <c r="G27" s="1505"/>
      <c r="H27" s="1505"/>
      <c r="I27" s="1505"/>
      <c r="J27" s="1505"/>
      <c r="K27" s="1506"/>
      <c r="L27" s="1488" t="s">
        <v>3415</v>
      </c>
      <c r="M27" s="1489"/>
      <c r="N27" s="1489"/>
      <c r="O27" s="1489"/>
      <c r="P27" s="1489"/>
      <c r="Q27" s="1489"/>
      <c r="R27" s="1489"/>
      <c r="S27" s="1489"/>
      <c r="T27" s="1489"/>
      <c r="U27" s="1489"/>
      <c r="V27" s="1489"/>
      <c r="W27" s="1489"/>
      <c r="X27" s="1489"/>
      <c r="Y27" s="1489"/>
      <c r="Z27" s="1489"/>
      <c r="AA27" s="1489"/>
      <c r="AB27" s="1489"/>
      <c r="AC27" s="1489"/>
      <c r="AD27" s="1489"/>
      <c r="AE27" s="1489"/>
      <c r="AF27" s="1489"/>
      <c r="AG27" s="1489"/>
      <c r="AH27" s="1489"/>
      <c r="AI27" s="1489"/>
      <c r="AJ27" s="1489"/>
      <c r="AK27" s="1489"/>
      <c r="AL27" s="1489"/>
      <c r="AM27" s="1489"/>
      <c r="AN27" s="1489"/>
      <c r="AO27" s="1489"/>
      <c r="AP27" s="1489"/>
      <c r="AQ27" s="1489"/>
      <c r="AR27" s="1489"/>
      <c r="AS27" s="1489"/>
      <c r="AT27" s="1489"/>
      <c r="AU27" s="1489"/>
      <c r="AV27" s="1489"/>
      <c r="AW27" s="1489"/>
      <c r="AX27" s="1489"/>
      <c r="AY27" s="1489"/>
      <c r="AZ27" s="1489"/>
      <c r="BA27" s="1489"/>
      <c r="BB27" s="1489"/>
      <c r="BC27" s="1489"/>
      <c r="BD27" s="1489"/>
      <c r="BE27" s="1489"/>
      <c r="BF27" s="1489"/>
      <c r="BG27" s="1489"/>
      <c r="BH27" s="1489"/>
      <c r="BI27" s="1489"/>
      <c r="BJ27" s="1489"/>
      <c r="BK27" s="1489"/>
      <c r="BL27" s="1489"/>
      <c r="BM27" s="1489"/>
      <c r="BN27" s="1489"/>
      <c r="BO27" s="1489"/>
      <c r="BP27" s="1489"/>
      <c r="BQ27" s="1489"/>
      <c r="BR27" s="1489"/>
      <c r="BS27" s="1489"/>
      <c r="BT27" s="1489"/>
      <c r="BU27" s="1489"/>
      <c r="BV27" s="1489"/>
      <c r="BW27" s="1466" t="s">
        <v>2177</v>
      </c>
      <c r="BX27" s="1467"/>
      <c r="BY27" s="1467"/>
      <c r="BZ27" s="1467"/>
      <c r="CA27" s="1467"/>
      <c r="CB27" s="1467"/>
      <c r="CC27" s="1467"/>
      <c r="CD27" s="1468"/>
      <c r="CE27" s="1301" t="str">
        <f>MID(SUVAHAMUJ!Q45,1,1)</f>
        <v xml:space="preserve"> </v>
      </c>
      <c r="CF27" s="1301"/>
      <c r="CG27" s="1301"/>
      <c r="CH27" s="1301"/>
      <c r="CI27" s="1301"/>
      <c r="CJ27" s="1301" t="str">
        <f>MID(SUVAHAMUJ!Q45,2,1)</f>
        <v xml:space="preserve"> </v>
      </c>
      <c r="CK27" s="1301"/>
      <c r="CL27" s="1301"/>
      <c r="CM27" s="1301"/>
      <c r="CN27" s="1301"/>
      <c r="CO27" s="1301"/>
      <c r="CP27" s="1301" t="str">
        <f>MID(SUVAHAMUJ!Q45,3,1)</f>
        <v xml:space="preserve"> </v>
      </c>
      <c r="CQ27" s="1301"/>
      <c r="CR27" s="1301"/>
      <c r="CS27" s="1301"/>
      <c r="CT27" s="1301"/>
      <c r="CU27" s="1301" t="str">
        <f>MID(SUVAHAMUJ!Q45,4,1)</f>
        <v xml:space="preserve"> </v>
      </c>
      <c r="CV27" s="1301"/>
      <c r="CW27" s="1301"/>
      <c r="CX27" s="1301"/>
      <c r="CY27" s="1301"/>
      <c r="CZ27" s="1301"/>
      <c r="DA27" s="1301" t="str">
        <f>MID(SUVAHAMUJ!Q45,5,1)</f>
        <v xml:space="preserve"> </v>
      </c>
      <c r="DB27" s="1301"/>
      <c r="DC27" s="1301"/>
      <c r="DD27" s="1301"/>
      <c r="DE27" s="1301"/>
      <c r="DF27" s="1301" t="str">
        <f>MID(SUVAHAMUJ!Q45,6,1)</f>
        <v xml:space="preserve"> </v>
      </c>
      <c r="DG27" s="1301"/>
      <c r="DH27" s="1301"/>
      <c r="DI27" s="1301"/>
      <c r="DJ27" s="1301"/>
      <c r="DK27" s="1301"/>
      <c r="DL27" s="1301" t="str">
        <f>MID(SUVAHAMUJ!Q45,7,1)</f>
        <v>5</v>
      </c>
      <c r="DM27" s="1301"/>
      <c r="DN27" s="1301"/>
      <c r="DO27" s="1301"/>
      <c r="DP27" s="1301"/>
      <c r="DQ27" s="1301"/>
      <c r="DR27" s="1301" t="str">
        <f>MID(SUVAHAMUJ!Q45,8,1)</f>
        <v>7</v>
      </c>
      <c r="DS27" s="1301"/>
      <c r="DT27" s="1301"/>
      <c r="DU27" s="1301"/>
      <c r="DV27" s="1301"/>
      <c r="DW27" s="1434" t="str">
        <f>MID(SUVAHAMUJ!Q45,9,1)</f>
        <v>2</v>
      </c>
      <c r="DX27" s="1434"/>
      <c r="DY27" s="1434"/>
      <c r="DZ27" s="1434"/>
      <c r="EA27" s="1434"/>
      <c r="EB27" s="1434"/>
      <c r="EC27" s="1434" t="str">
        <f>MID(SUVAHAMUJ!Q45,10,1)</f>
        <v>3</v>
      </c>
      <c r="ED27" s="1434"/>
      <c r="EE27" s="1434"/>
      <c r="EF27" s="1434"/>
      <c r="EG27" s="1434"/>
      <c r="EH27" s="1301" t="str">
        <f>MID(SUVAHAMUJ!Q45,11,1)</f>
        <v>7</v>
      </c>
      <c r="EI27" s="1301"/>
      <c r="EJ27" s="1301"/>
      <c r="EK27" s="1301"/>
      <c r="EL27" s="1301"/>
      <c r="EM27" s="1304"/>
      <c r="EN27" s="486"/>
      <c r="EO27" s="487"/>
      <c r="EP27" s="1301" t="str">
        <f>MID(SUVAHAMUJ!R45,1,1)</f>
        <v xml:space="preserve"> </v>
      </c>
      <c r="EQ27" s="1301"/>
      <c r="ER27" s="1301"/>
      <c r="ES27" s="1301"/>
      <c r="ET27" s="1301"/>
      <c r="EU27" s="1301"/>
      <c r="EV27" s="1301" t="str">
        <f>MID(SUVAHAMUJ!R45,2,1)</f>
        <v xml:space="preserve"> </v>
      </c>
      <c r="EW27" s="1301"/>
      <c r="EX27" s="1301"/>
      <c r="EY27" s="1301"/>
      <c r="EZ27" s="1301"/>
      <c r="FA27" s="1301" t="str">
        <f>MID(SUVAHAMUJ!R45,3,1)</f>
        <v xml:space="preserve"> </v>
      </c>
      <c r="FB27" s="1301"/>
      <c r="FC27" s="1301"/>
      <c r="FD27" s="1301"/>
      <c r="FE27" s="1301"/>
      <c r="FF27" s="1301"/>
      <c r="FG27" s="1301" t="str">
        <f>MID(SUVAHAMUJ!R45,4,1)</f>
        <v xml:space="preserve"> </v>
      </c>
      <c r="FH27" s="1301"/>
      <c r="FI27" s="1301"/>
      <c r="FJ27" s="1301"/>
      <c r="FK27" s="1301"/>
      <c r="FL27" s="1302" t="str">
        <f>MID(SUVAHAMUJ!R45,5,1)</f>
        <v xml:space="preserve"> </v>
      </c>
      <c r="FM27" s="1302"/>
      <c r="FN27" s="1302"/>
      <c r="FO27" s="1302"/>
      <c r="FP27" s="1302"/>
      <c r="FQ27" s="1302"/>
      <c r="FR27" s="1302" t="str">
        <f>MID(SUVAHAMUJ!R45,6,1)</f>
        <v xml:space="preserve"> </v>
      </c>
      <c r="FS27" s="1302"/>
      <c r="FT27" s="1302"/>
      <c r="FU27" s="1302"/>
      <c r="FV27" s="1302"/>
      <c r="FW27" s="1432" t="str">
        <f>MID(SUVAHAMUJ!R45,7,1)</f>
        <v>5</v>
      </c>
      <c r="FX27" s="1432"/>
      <c r="FY27" s="1432"/>
      <c r="FZ27" s="1432"/>
      <c r="GA27" s="1432"/>
      <c r="GB27" s="1432"/>
      <c r="GC27" s="1432" t="str">
        <f>MID(SUVAHAMUJ!R45,8,1)</f>
        <v>2</v>
      </c>
      <c r="GD27" s="1432"/>
      <c r="GE27" s="1432"/>
      <c r="GF27" s="1432"/>
      <c r="GG27" s="1432"/>
      <c r="GH27" s="1432" t="str">
        <f>MID(SUVAHAMUJ!R45,9,1)</f>
        <v>5</v>
      </c>
      <c r="GI27" s="1432"/>
      <c r="GJ27" s="1432"/>
      <c r="GK27" s="1432"/>
      <c r="GL27" s="1432"/>
      <c r="GM27" s="1432"/>
      <c r="GN27" s="1432" t="str">
        <f>MID(SUVAHAMUJ!R45,10,1)</f>
        <v>8</v>
      </c>
      <c r="GO27" s="1432"/>
      <c r="GP27" s="1432"/>
      <c r="GQ27" s="1432"/>
      <c r="GR27" s="1432"/>
      <c r="GS27" s="1432" t="str">
        <f>MID(SUVAHAMUJ!R45,11,1)</f>
        <v>0</v>
      </c>
      <c r="GT27" s="1432"/>
      <c r="GU27" s="1432"/>
      <c r="GV27" s="1432"/>
      <c r="GW27" s="1433"/>
    </row>
    <row r="28" spans="1:205" ht="24" customHeight="1" x14ac:dyDescent="0.2">
      <c r="A28" s="191"/>
      <c r="B28" s="1528" t="s">
        <v>2549</v>
      </c>
      <c r="C28" s="1529"/>
      <c r="D28" s="1529"/>
      <c r="E28" s="1529"/>
      <c r="F28" s="1529"/>
      <c r="G28" s="1529"/>
      <c r="H28" s="1529"/>
      <c r="I28" s="1529"/>
      <c r="J28" s="1529"/>
      <c r="K28" s="1530"/>
      <c r="L28" s="1486" t="s">
        <v>2317</v>
      </c>
      <c r="M28" s="1487"/>
      <c r="N28" s="1487"/>
      <c r="O28" s="1487"/>
      <c r="P28" s="1487"/>
      <c r="Q28" s="1487"/>
      <c r="R28" s="1487"/>
      <c r="S28" s="1487"/>
      <c r="T28" s="1487"/>
      <c r="U28" s="1487"/>
      <c r="V28" s="1487"/>
      <c r="W28" s="1487"/>
      <c r="X28" s="1487"/>
      <c r="Y28" s="1487"/>
      <c r="Z28" s="1487"/>
      <c r="AA28" s="1487"/>
      <c r="AB28" s="1487"/>
      <c r="AC28" s="1487"/>
      <c r="AD28" s="1487"/>
      <c r="AE28" s="1487"/>
      <c r="AF28" s="1487"/>
      <c r="AG28" s="1487"/>
      <c r="AH28" s="1487"/>
      <c r="AI28" s="1487"/>
      <c r="AJ28" s="1487"/>
      <c r="AK28" s="1487"/>
      <c r="AL28" s="1487"/>
      <c r="AM28" s="1487"/>
      <c r="AN28" s="1487"/>
      <c r="AO28" s="1487"/>
      <c r="AP28" s="1487"/>
      <c r="AQ28" s="1487"/>
      <c r="AR28" s="1487"/>
      <c r="AS28" s="1487"/>
      <c r="AT28" s="1487"/>
      <c r="AU28" s="1487"/>
      <c r="AV28" s="1487"/>
      <c r="AW28" s="1487"/>
      <c r="AX28" s="1487"/>
      <c r="AY28" s="1487"/>
      <c r="AZ28" s="1487"/>
      <c r="BA28" s="1487"/>
      <c r="BB28" s="1487"/>
      <c r="BC28" s="1487"/>
      <c r="BD28" s="1487"/>
      <c r="BE28" s="1487"/>
      <c r="BF28" s="1487"/>
      <c r="BG28" s="1487"/>
      <c r="BH28" s="1487"/>
      <c r="BI28" s="1487"/>
      <c r="BJ28" s="1487"/>
      <c r="BK28" s="1487"/>
      <c r="BL28" s="1487"/>
      <c r="BM28" s="1487"/>
      <c r="BN28" s="1487"/>
      <c r="BO28" s="1487"/>
      <c r="BP28" s="1487"/>
      <c r="BQ28" s="1487"/>
      <c r="BR28" s="1487"/>
      <c r="BS28" s="1487"/>
      <c r="BT28" s="1487"/>
      <c r="BU28" s="1487"/>
      <c r="BV28" s="1487"/>
      <c r="BW28" s="1455" t="s">
        <v>900</v>
      </c>
      <c r="BX28" s="1456"/>
      <c r="BY28" s="1456"/>
      <c r="BZ28" s="1456"/>
      <c r="CA28" s="1456"/>
      <c r="CB28" s="1456"/>
      <c r="CC28" s="1456" t="str">
        <f>MID(SUVAHAVUJ!AF68,6,1)</f>
        <v xml:space="preserve"> </v>
      </c>
      <c r="CD28" s="1457"/>
      <c r="CE28" s="1301" t="str">
        <f>MID(SUVAHAMUJ!Q46,1,1)</f>
        <v xml:space="preserve"> </v>
      </c>
      <c r="CF28" s="1301"/>
      <c r="CG28" s="1301"/>
      <c r="CH28" s="1301"/>
      <c r="CI28" s="1301"/>
      <c r="CJ28" s="1301" t="str">
        <f>MID(SUVAHAMUJ!Q46,2,1)</f>
        <v xml:space="preserve"> </v>
      </c>
      <c r="CK28" s="1301"/>
      <c r="CL28" s="1301"/>
      <c r="CM28" s="1301"/>
      <c r="CN28" s="1301"/>
      <c r="CO28" s="1301"/>
      <c r="CP28" s="1301" t="str">
        <f>MID(SUVAHAMUJ!Q46,3,1)</f>
        <v xml:space="preserve"> </v>
      </c>
      <c r="CQ28" s="1301"/>
      <c r="CR28" s="1301"/>
      <c r="CS28" s="1301"/>
      <c r="CT28" s="1301"/>
      <c r="CU28" s="1301" t="str">
        <f>MID(SUVAHAMUJ!Q46,4,1)</f>
        <v xml:space="preserve"> </v>
      </c>
      <c r="CV28" s="1301"/>
      <c r="CW28" s="1301"/>
      <c r="CX28" s="1301"/>
      <c r="CY28" s="1301"/>
      <c r="CZ28" s="1301"/>
      <c r="DA28" s="1301" t="str">
        <f>MID(SUVAHAMUJ!Q46,5,1)</f>
        <v xml:space="preserve"> </v>
      </c>
      <c r="DB28" s="1301"/>
      <c r="DC28" s="1301"/>
      <c r="DD28" s="1301"/>
      <c r="DE28" s="1301"/>
      <c r="DF28" s="1301" t="str">
        <f>MID(SUVAHAMUJ!Q46,6,1)</f>
        <v xml:space="preserve"> </v>
      </c>
      <c r="DG28" s="1301"/>
      <c r="DH28" s="1301"/>
      <c r="DI28" s="1301"/>
      <c r="DJ28" s="1301"/>
      <c r="DK28" s="1301"/>
      <c r="DL28" s="1301" t="str">
        <f>MID(SUVAHAMUJ!Q46,7,1)</f>
        <v xml:space="preserve"> </v>
      </c>
      <c r="DM28" s="1301"/>
      <c r="DN28" s="1301"/>
      <c r="DO28" s="1301"/>
      <c r="DP28" s="1301"/>
      <c r="DQ28" s="1301"/>
      <c r="DR28" s="1301" t="str">
        <f>MID(SUVAHAMUJ!Q46,8,1)</f>
        <v xml:space="preserve"> </v>
      </c>
      <c r="DS28" s="1301"/>
      <c r="DT28" s="1301"/>
      <c r="DU28" s="1301"/>
      <c r="DV28" s="1301"/>
      <c r="DW28" s="1434" t="str">
        <f>MID(SUVAHAMUJ!Q46,9,1)</f>
        <v xml:space="preserve"> </v>
      </c>
      <c r="DX28" s="1434"/>
      <c r="DY28" s="1434"/>
      <c r="DZ28" s="1434"/>
      <c r="EA28" s="1434"/>
      <c r="EB28" s="1434"/>
      <c r="EC28" s="1434" t="str">
        <f>MID(SUVAHAMUJ!Q46,10,1)</f>
        <v xml:space="preserve"> </v>
      </c>
      <c r="ED28" s="1434"/>
      <c r="EE28" s="1434"/>
      <c r="EF28" s="1434"/>
      <c r="EG28" s="1434"/>
      <c r="EH28" s="1301" t="str">
        <f>MID(SUVAHAMUJ!Q46,11,1)</f>
        <v>0</v>
      </c>
      <c r="EI28" s="1301"/>
      <c r="EJ28" s="1301"/>
      <c r="EK28" s="1301"/>
      <c r="EL28" s="1301"/>
      <c r="EM28" s="1304"/>
      <c r="EN28" s="486"/>
      <c r="EO28" s="487"/>
      <c r="EP28" s="1301" t="str">
        <f>MID(SUVAHAMUJ!R46,1,1)</f>
        <v xml:space="preserve"> </v>
      </c>
      <c r="EQ28" s="1301"/>
      <c r="ER28" s="1301"/>
      <c r="ES28" s="1301"/>
      <c r="ET28" s="1301"/>
      <c r="EU28" s="1301"/>
      <c r="EV28" s="1301" t="str">
        <f>MID(SUVAHAMUJ!R46,2,1)</f>
        <v xml:space="preserve"> </v>
      </c>
      <c r="EW28" s="1301"/>
      <c r="EX28" s="1301"/>
      <c r="EY28" s="1301"/>
      <c r="EZ28" s="1301"/>
      <c r="FA28" s="1301" t="str">
        <f>MID(SUVAHAMUJ!R46,3,1)</f>
        <v xml:space="preserve"> </v>
      </c>
      <c r="FB28" s="1301"/>
      <c r="FC28" s="1301"/>
      <c r="FD28" s="1301"/>
      <c r="FE28" s="1301"/>
      <c r="FF28" s="1301"/>
      <c r="FG28" s="1301" t="str">
        <f>MID(SUVAHAMUJ!R46,4,1)</f>
        <v xml:space="preserve"> </v>
      </c>
      <c r="FH28" s="1301"/>
      <c r="FI28" s="1301"/>
      <c r="FJ28" s="1301"/>
      <c r="FK28" s="1301"/>
      <c r="FL28" s="1302" t="str">
        <f>MID(SUVAHAMUJ!R46,5,1)</f>
        <v xml:space="preserve"> </v>
      </c>
      <c r="FM28" s="1302"/>
      <c r="FN28" s="1302"/>
      <c r="FO28" s="1302"/>
      <c r="FP28" s="1302"/>
      <c r="FQ28" s="1302"/>
      <c r="FR28" s="1302" t="str">
        <f>MID(SUVAHAMUJ!R46,6,1)</f>
        <v xml:space="preserve"> </v>
      </c>
      <c r="FS28" s="1302"/>
      <c r="FT28" s="1302"/>
      <c r="FU28" s="1302"/>
      <c r="FV28" s="1302"/>
      <c r="FW28" s="1432" t="str">
        <f>MID(SUVAHAMUJ!R46,7,1)</f>
        <v xml:space="preserve"> </v>
      </c>
      <c r="FX28" s="1432"/>
      <c r="FY28" s="1432"/>
      <c r="FZ28" s="1432"/>
      <c r="GA28" s="1432"/>
      <c r="GB28" s="1432"/>
      <c r="GC28" s="1432" t="str">
        <f>MID(SUVAHAMUJ!R46,8,1)</f>
        <v xml:space="preserve"> </v>
      </c>
      <c r="GD28" s="1432"/>
      <c r="GE28" s="1432"/>
      <c r="GF28" s="1432"/>
      <c r="GG28" s="1432"/>
      <c r="GH28" s="1432" t="str">
        <f>MID(SUVAHAMUJ!R46,9,1)</f>
        <v xml:space="preserve"> </v>
      </c>
      <c r="GI28" s="1432"/>
      <c r="GJ28" s="1432"/>
      <c r="GK28" s="1432"/>
      <c r="GL28" s="1432"/>
      <c r="GM28" s="1432"/>
      <c r="GN28" s="1432" t="str">
        <f>MID(SUVAHAMUJ!R46,10,1)</f>
        <v xml:space="preserve"> </v>
      </c>
      <c r="GO28" s="1432"/>
      <c r="GP28" s="1432"/>
      <c r="GQ28" s="1432"/>
      <c r="GR28" s="1432"/>
      <c r="GS28" s="1432" t="str">
        <f>MID(SUVAHAMUJ!R46,11,1)</f>
        <v>0</v>
      </c>
      <c r="GT28" s="1432"/>
      <c r="GU28" s="1432"/>
      <c r="GV28" s="1432"/>
      <c r="GW28" s="1433"/>
    </row>
    <row r="29" spans="1:205" s="142" customFormat="1" ht="24" customHeight="1" x14ac:dyDescent="0.2">
      <c r="A29" s="488"/>
      <c r="B29" s="1528" t="s">
        <v>2566</v>
      </c>
      <c r="C29" s="1529"/>
      <c r="D29" s="1529"/>
      <c r="E29" s="1529"/>
      <c r="F29" s="1529"/>
      <c r="G29" s="1529"/>
      <c r="H29" s="1529"/>
      <c r="I29" s="1529"/>
      <c r="J29" s="1529"/>
      <c r="K29" s="1530"/>
      <c r="L29" s="1486" t="s">
        <v>3416</v>
      </c>
      <c r="M29" s="1487"/>
      <c r="N29" s="1487"/>
      <c r="O29" s="1487"/>
      <c r="P29" s="1487"/>
      <c r="Q29" s="1487"/>
      <c r="R29" s="1487"/>
      <c r="S29" s="1487"/>
      <c r="T29" s="1487"/>
      <c r="U29" s="1487"/>
      <c r="V29" s="1487"/>
      <c r="W29" s="1487"/>
      <c r="X29" s="1487"/>
      <c r="Y29" s="1487"/>
      <c r="Z29" s="1487"/>
      <c r="AA29" s="1487"/>
      <c r="AB29" s="1487"/>
      <c r="AC29" s="1487"/>
      <c r="AD29" s="1487"/>
      <c r="AE29" s="1487"/>
      <c r="AF29" s="1487"/>
      <c r="AG29" s="1487"/>
      <c r="AH29" s="1487"/>
      <c r="AI29" s="1487"/>
      <c r="AJ29" s="1487"/>
      <c r="AK29" s="1487"/>
      <c r="AL29" s="1487"/>
      <c r="AM29" s="1487"/>
      <c r="AN29" s="1487"/>
      <c r="AO29" s="1487"/>
      <c r="AP29" s="1487"/>
      <c r="AQ29" s="1487"/>
      <c r="AR29" s="1487"/>
      <c r="AS29" s="1487"/>
      <c r="AT29" s="1487"/>
      <c r="AU29" s="1487"/>
      <c r="AV29" s="1487"/>
      <c r="AW29" s="1487"/>
      <c r="AX29" s="1487"/>
      <c r="AY29" s="1487"/>
      <c r="AZ29" s="1487"/>
      <c r="BA29" s="1487"/>
      <c r="BB29" s="1487"/>
      <c r="BC29" s="1487"/>
      <c r="BD29" s="1487"/>
      <c r="BE29" s="1487"/>
      <c r="BF29" s="1487"/>
      <c r="BG29" s="1487"/>
      <c r="BH29" s="1487"/>
      <c r="BI29" s="1487"/>
      <c r="BJ29" s="1487"/>
      <c r="BK29" s="1487"/>
      <c r="BL29" s="1487"/>
      <c r="BM29" s="1487"/>
      <c r="BN29" s="1487"/>
      <c r="BO29" s="1487"/>
      <c r="BP29" s="1487"/>
      <c r="BQ29" s="1487"/>
      <c r="BR29" s="1487"/>
      <c r="BS29" s="1487"/>
      <c r="BT29" s="1487"/>
      <c r="BU29" s="1487"/>
      <c r="BV29" s="1487"/>
      <c r="BW29" s="1455" t="s">
        <v>330</v>
      </c>
      <c r="BX29" s="1456"/>
      <c r="BY29" s="1456"/>
      <c r="BZ29" s="1456"/>
      <c r="CA29" s="1456"/>
      <c r="CB29" s="1456"/>
      <c r="CC29" s="1456" t="str">
        <f>MID(SUVAHAVUJ!AD69,6,1)</f>
        <v xml:space="preserve"> </v>
      </c>
      <c r="CD29" s="1457"/>
      <c r="CE29" s="1301" t="str">
        <f>MID(SUVAHAMUJ!Q47,1,1)</f>
        <v xml:space="preserve"> </v>
      </c>
      <c r="CF29" s="1301"/>
      <c r="CG29" s="1301"/>
      <c r="CH29" s="1301"/>
      <c r="CI29" s="1301"/>
      <c r="CJ29" s="1301" t="str">
        <f>MID(SUVAHAMUJ!Q47,2,1)</f>
        <v xml:space="preserve"> </v>
      </c>
      <c r="CK29" s="1301"/>
      <c r="CL29" s="1301"/>
      <c r="CM29" s="1301"/>
      <c r="CN29" s="1301"/>
      <c r="CO29" s="1301"/>
      <c r="CP29" s="1301" t="str">
        <f>MID(SUVAHAMUJ!Q47,3,1)</f>
        <v xml:space="preserve"> </v>
      </c>
      <c r="CQ29" s="1301"/>
      <c r="CR29" s="1301"/>
      <c r="CS29" s="1301"/>
      <c r="CT29" s="1301"/>
      <c r="CU29" s="1301" t="str">
        <f>MID(SUVAHAMUJ!Q47,4,1)</f>
        <v xml:space="preserve"> </v>
      </c>
      <c r="CV29" s="1301"/>
      <c r="CW29" s="1301"/>
      <c r="CX29" s="1301"/>
      <c r="CY29" s="1301"/>
      <c r="CZ29" s="1301"/>
      <c r="DA29" s="1301" t="str">
        <f>MID(SUVAHAMUJ!Q47,5,1)</f>
        <v xml:space="preserve"> </v>
      </c>
      <c r="DB29" s="1301"/>
      <c r="DC29" s="1301"/>
      <c r="DD29" s="1301"/>
      <c r="DE29" s="1301"/>
      <c r="DF29" s="1301" t="str">
        <f>MID(SUVAHAMUJ!Q47,6,1)</f>
        <v xml:space="preserve"> </v>
      </c>
      <c r="DG29" s="1301"/>
      <c r="DH29" s="1301"/>
      <c r="DI29" s="1301"/>
      <c r="DJ29" s="1301"/>
      <c r="DK29" s="1301"/>
      <c r="DL29" s="1301" t="str">
        <f>MID(SUVAHAMUJ!Q47,7,1)</f>
        <v xml:space="preserve"> </v>
      </c>
      <c r="DM29" s="1301"/>
      <c r="DN29" s="1301"/>
      <c r="DO29" s="1301"/>
      <c r="DP29" s="1301"/>
      <c r="DQ29" s="1301"/>
      <c r="DR29" s="1301" t="str">
        <f>MID(SUVAHAMUJ!Q47,8,1)</f>
        <v xml:space="preserve"> </v>
      </c>
      <c r="DS29" s="1301"/>
      <c r="DT29" s="1301"/>
      <c r="DU29" s="1301"/>
      <c r="DV29" s="1301"/>
      <c r="DW29" s="1434" t="str">
        <f>MID(SUVAHAMUJ!Q47,9,1)</f>
        <v xml:space="preserve"> </v>
      </c>
      <c r="DX29" s="1434"/>
      <c r="DY29" s="1434"/>
      <c r="DZ29" s="1434"/>
      <c r="EA29" s="1434"/>
      <c r="EB29" s="1434"/>
      <c r="EC29" s="1434" t="str">
        <f>MID(SUVAHAMUJ!Q47,10,1)</f>
        <v xml:space="preserve"> </v>
      </c>
      <c r="ED29" s="1434"/>
      <c r="EE29" s="1434"/>
      <c r="EF29" s="1434"/>
      <c r="EG29" s="1434"/>
      <c r="EH29" s="1301" t="str">
        <f>MID(SUVAHAMUJ!Q47,11,1)</f>
        <v>0</v>
      </c>
      <c r="EI29" s="1301"/>
      <c r="EJ29" s="1301"/>
      <c r="EK29" s="1301"/>
      <c r="EL29" s="1301"/>
      <c r="EM29" s="1304"/>
      <c r="EN29" s="486"/>
      <c r="EO29" s="487"/>
      <c r="EP29" s="1301" t="str">
        <f>MID(SUVAHAMUJ!R47,1,1)</f>
        <v xml:space="preserve"> </v>
      </c>
      <c r="EQ29" s="1301"/>
      <c r="ER29" s="1301"/>
      <c r="ES29" s="1301"/>
      <c r="ET29" s="1301"/>
      <c r="EU29" s="1301"/>
      <c r="EV29" s="1301" t="str">
        <f>MID(SUVAHAMUJ!R47,2,1)</f>
        <v xml:space="preserve"> </v>
      </c>
      <c r="EW29" s="1301"/>
      <c r="EX29" s="1301"/>
      <c r="EY29" s="1301"/>
      <c r="EZ29" s="1301"/>
      <c r="FA29" s="1301" t="str">
        <f>MID(SUVAHAMUJ!R47,3,1)</f>
        <v xml:space="preserve"> </v>
      </c>
      <c r="FB29" s="1301"/>
      <c r="FC29" s="1301"/>
      <c r="FD29" s="1301"/>
      <c r="FE29" s="1301"/>
      <c r="FF29" s="1301"/>
      <c r="FG29" s="1301" t="str">
        <f>MID(SUVAHAMUJ!R47,4,1)</f>
        <v xml:space="preserve"> </v>
      </c>
      <c r="FH29" s="1301"/>
      <c r="FI29" s="1301"/>
      <c r="FJ29" s="1301"/>
      <c r="FK29" s="1301"/>
      <c r="FL29" s="1302" t="str">
        <f>MID(SUVAHAMUJ!R47,5,1)</f>
        <v xml:space="preserve"> </v>
      </c>
      <c r="FM29" s="1302"/>
      <c r="FN29" s="1302"/>
      <c r="FO29" s="1302"/>
      <c r="FP29" s="1302"/>
      <c r="FQ29" s="1302"/>
      <c r="FR29" s="1302" t="str">
        <f>MID(SUVAHAMUJ!R47,6,1)</f>
        <v xml:space="preserve"> </v>
      </c>
      <c r="FS29" s="1302"/>
      <c r="FT29" s="1302"/>
      <c r="FU29" s="1302"/>
      <c r="FV29" s="1302"/>
      <c r="FW29" s="1432" t="str">
        <f>MID(SUVAHAMUJ!R47,7,1)</f>
        <v xml:space="preserve"> </v>
      </c>
      <c r="FX29" s="1432"/>
      <c r="FY29" s="1432"/>
      <c r="FZ29" s="1432"/>
      <c r="GA29" s="1432"/>
      <c r="GB29" s="1432"/>
      <c r="GC29" s="1432" t="str">
        <f>MID(SUVAHAMUJ!R47,8,1)</f>
        <v xml:space="preserve"> </v>
      </c>
      <c r="GD29" s="1432"/>
      <c r="GE29" s="1432"/>
      <c r="GF29" s="1432"/>
      <c r="GG29" s="1432"/>
      <c r="GH29" s="1432" t="str">
        <f>MID(SUVAHAMUJ!R47,9,1)</f>
        <v xml:space="preserve"> </v>
      </c>
      <c r="GI29" s="1432"/>
      <c r="GJ29" s="1432"/>
      <c r="GK29" s="1432"/>
      <c r="GL29" s="1432"/>
      <c r="GM29" s="1432"/>
      <c r="GN29" s="1432" t="str">
        <f>MID(SUVAHAMUJ!R47,10,1)</f>
        <v xml:space="preserve"> </v>
      </c>
      <c r="GO29" s="1432"/>
      <c r="GP29" s="1432"/>
      <c r="GQ29" s="1432"/>
      <c r="GR29" s="1432"/>
      <c r="GS29" s="1432" t="str">
        <f>MID(SUVAHAMUJ!R47,11,1)</f>
        <v>0</v>
      </c>
      <c r="GT29" s="1432"/>
      <c r="GU29" s="1432"/>
      <c r="GV29" s="1432"/>
      <c r="GW29" s="1433"/>
    </row>
    <row r="30" spans="1:205" s="142" customFormat="1" ht="24" customHeight="1" x14ac:dyDescent="0.2">
      <c r="A30" s="488"/>
      <c r="B30" s="1504" t="s">
        <v>2569</v>
      </c>
      <c r="C30" s="1505"/>
      <c r="D30" s="1505"/>
      <c r="E30" s="1505"/>
      <c r="F30" s="1505"/>
      <c r="G30" s="1505"/>
      <c r="H30" s="1505"/>
      <c r="I30" s="1505"/>
      <c r="J30" s="1505"/>
      <c r="K30" s="1506"/>
      <c r="L30" s="1488" t="s">
        <v>3417</v>
      </c>
      <c r="M30" s="1489"/>
      <c r="N30" s="1489"/>
      <c r="O30" s="1489"/>
      <c r="P30" s="1489"/>
      <c r="Q30" s="1489"/>
      <c r="R30" s="1489"/>
      <c r="S30" s="1489"/>
      <c r="T30" s="1489"/>
      <c r="U30" s="1489"/>
      <c r="V30" s="1489"/>
      <c r="W30" s="1489"/>
      <c r="X30" s="1489"/>
      <c r="Y30" s="1489"/>
      <c r="Z30" s="1489"/>
      <c r="AA30" s="1489"/>
      <c r="AB30" s="1489"/>
      <c r="AC30" s="1489"/>
      <c r="AD30" s="1489"/>
      <c r="AE30" s="1489"/>
      <c r="AF30" s="1489"/>
      <c r="AG30" s="1489"/>
      <c r="AH30" s="1489"/>
      <c r="AI30" s="1489"/>
      <c r="AJ30" s="1489"/>
      <c r="AK30" s="1489"/>
      <c r="AL30" s="1489"/>
      <c r="AM30" s="1489"/>
      <c r="AN30" s="1489"/>
      <c r="AO30" s="1489"/>
      <c r="AP30" s="1489"/>
      <c r="AQ30" s="1489"/>
      <c r="AR30" s="1489"/>
      <c r="AS30" s="1489"/>
      <c r="AT30" s="1489"/>
      <c r="AU30" s="1489"/>
      <c r="AV30" s="1489"/>
      <c r="AW30" s="1489"/>
      <c r="AX30" s="1489"/>
      <c r="AY30" s="1489"/>
      <c r="AZ30" s="1489"/>
      <c r="BA30" s="1489"/>
      <c r="BB30" s="1489"/>
      <c r="BC30" s="1489"/>
      <c r="BD30" s="1489"/>
      <c r="BE30" s="1489"/>
      <c r="BF30" s="1489"/>
      <c r="BG30" s="1489"/>
      <c r="BH30" s="1489"/>
      <c r="BI30" s="1489"/>
      <c r="BJ30" s="1489"/>
      <c r="BK30" s="1489"/>
      <c r="BL30" s="1489"/>
      <c r="BM30" s="1489"/>
      <c r="BN30" s="1489"/>
      <c r="BO30" s="1489"/>
      <c r="BP30" s="1489"/>
      <c r="BQ30" s="1489"/>
      <c r="BR30" s="1489"/>
      <c r="BS30" s="1489"/>
      <c r="BT30" s="1489"/>
      <c r="BU30" s="1489"/>
      <c r="BV30" s="1489"/>
      <c r="BW30" s="1466" t="s">
        <v>333</v>
      </c>
      <c r="BX30" s="1467"/>
      <c r="BY30" s="1467"/>
      <c r="BZ30" s="1467"/>
      <c r="CA30" s="1467"/>
      <c r="CB30" s="1467"/>
      <c r="CC30" s="1467"/>
      <c r="CD30" s="1468"/>
      <c r="CE30" s="1301" t="str">
        <f>MID(SUVAHAMUJ!Q48,1,1)</f>
        <v xml:space="preserve"> </v>
      </c>
      <c r="CF30" s="1301"/>
      <c r="CG30" s="1301"/>
      <c r="CH30" s="1301"/>
      <c r="CI30" s="1301"/>
      <c r="CJ30" s="1301" t="str">
        <f>MID(SUVAHAMUJ!Q48,2,1)</f>
        <v xml:space="preserve"> </v>
      </c>
      <c r="CK30" s="1301"/>
      <c r="CL30" s="1301"/>
      <c r="CM30" s="1301"/>
      <c r="CN30" s="1301"/>
      <c r="CO30" s="1301"/>
      <c r="CP30" s="1301" t="str">
        <f>MID(SUVAHAMUJ!Q48,3,1)</f>
        <v xml:space="preserve"> </v>
      </c>
      <c r="CQ30" s="1301"/>
      <c r="CR30" s="1301"/>
      <c r="CS30" s="1301"/>
      <c r="CT30" s="1301"/>
      <c r="CU30" s="1301" t="str">
        <f>MID(SUVAHAMUJ!Q48,4,1)</f>
        <v xml:space="preserve"> </v>
      </c>
      <c r="CV30" s="1301"/>
      <c r="CW30" s="1301"/>
      <c r="CX30" s="1301"/>
      <c r="CY30" s="1301"/>
      <c r="CZ30" s="1301"/>
      <c r="DA30" s="1301" t="str">
        <f>MID(SUVAHAMUJ!Q48,5,1)</f>
        <v xml:space="preserve"> </v>
      </c>
      <c r="DB30" s="1301"/>
      <c r="DC30" s="1301"/>
      <c r="DD30" s="1301"/>
      <c r="DE30" s="1301"/>
      <c r="DF30" s="1301" t="str">
        <f>MID(SUVAHAMUJ!Q48,6,1)</f>
        <v xml:space="preserve"> </v>
      </c>
      <c r="DG30" s="1301"/>
      <c r="DH30" s="1301"/>
      <c r="DI30" s="1301"/>
      <c r="DJ30" s="1301"/>
      <c r="DK30" s="1301"/>
      <c r="DL30" s="1301" t="str">
        <f>MID(SUVAHAMUJ!Q48,7,1)</f>
        <v xml:space="preserve"> </v>
      </c>
      <c r="DM30" s="1301"/>
      <c r="DN30" s="1301"/>
      <c r="DO30" s="1301"/>
      <c r="DP30" s="1301"/>
      <c r="DQ30" s="1301"/>
      <c r="DR30" s="1301" t="str">
        <f>MID(SUVAHAMUJ!Q48,8,1)</f>
        <v xml:space="preserve"> </v>
      </c>
      <c r="DS30" s="1301"/>
      <c r="DT30" s="1301"/>
      <c r="DU30" s="1301"/>
      <c r="DV30" s="1301"/>
      <c r="DW30" s="1434" t="str">
        <f>MID(SUVAHAMUJ!Q48,9,1)</f>
        <v xml:space="preserve"> </v>
      </c>
      <c r="DX30" s="1434"/>
      <c r="DY30" s="1434"/>
      <c r="DZ30" s="1434"/>
      <c r="EA30" s="1434"/>
      <c r="EB30" s="1434"/>
      <c r="EC30" s="1434" t="str">
        <f>MID(SUVAHAMUJ!Q48,10,1)</f>
        <v xml:space="preserve"> </v>
      </c>
      <c r="ED30" s="1434"/>
      <c r="EE30" s="1434"/>
      <c r="EF30" s="1434"/>
      <c r="EG30" s="1434"/>
      <c r="EH30" s="1301" t="str">
        <f>MID(SUVAHAMUJ!Q48,11,1)</f>
        <v>0</v>
      </c>
      <c r="EI30" s="1301"/>
      <c r="EJ30" s="1301"/>
      <c r="EK30" s="1301"/>
      <c r="EL30" s="1301"/>
      <c r="EM30" s="1304"/>
      <c r="EN30" s="486"/>
      <c r="EO30" s="487"/>
      <c r="EP30" s="1301" t="str">
        <f>MID(SUVAHAMUJ!R48,1,1)</f>
        <v xml:space="preserve"> </v>
      </c>
      <c r="EQ30" s="1301"/>
      <c r="ER30" s="1301"/>
      <c r="ES30" s="1301"/>
      <c r="ET30" s="1301"/>
      <c r="EU30" s="1301"/>
      <c r="EV30" s="1301" t="str">
        <f>MID(SUVAHAMUJ!R48,2,1)</f>
        <v xml:space="preserve"> </v>
      </c>
      <c r="EW30" s="1301"/>
      <c r="EX30" s="1301"/>
      <c r="EY30" s="1301"/>
      <c r="EZ30" s="1301"/>
      <c r="FA30" s="1301" t="str">
        <f>MID(SUVAHAMUJ!R48,3,1)</f>
        <v xml:space="preserve"> </v>
      </c>
      <c r="FB30" s="1301"/>
      <c r="FC30" s="1301"/>
      <c r="FD30" s="1301"/>
      <c r="FE30" s="1301"/>
      <c r="FF30" s="1301"/>
      <c r="FG30" s="1301" t="str">
        <f>MID(SUVAHAMUJ!R48,4,1)</f>
        <v xml:space="preserve"> </v>
      </c>
      <c r="FH30" s="1301"/>
      <c r="FI30" s="1301"/>
      <c r="FJ30" s="1301"/>
      <c r="FK30" s="1301"/>
      <c r="FL30" s="1302" t="str">
        <f>MID(SUVAHAMUJ!R48,5,1)</f>
        <v xml:space="preserve"> </v>
      </c>
      <c r="FM30" s="1302"/>
      <c r="FN30" s="1302"/>
      <c r="FO30" s="1302"/>
      <c r="FP30" s="1302"/>
      <c r="FQ30" s="1302"/>
      <c r="FR30" s="1302" t="str">
        <f>MID(SUVAHAMUJ!R48,6,1)</f>
        <v xml:space="preserve"> </v>
      </c>
      <c r="FS30" s="1302"/>
      <c r="FT30" s="1302"/>
      <c r="FU30" s="1302"/>
      <c r="FV30" s="1302"/>
      <c r="FW30" s="1432" t="str">
        <f>MID(SUVAHAMUJ!R48,7,1)</f>
        <v xml:space="preserve"> </v>
      </c>
      <c r="FX30" s="1432"/>
      <c r="FY30" s="1432"/>
      <c r="FZ30" s="1432"/>
      <c r="GA30" s="1432"/>
      <c r="GB30" s="1432"/>
      <c r="GC30" s="1432" t="str">
        <f>MID(SUVAHAMUJ!R48,8,1)</f>
        <v xml:space="preserve"> </v>
      </c>
      <c r="GD30" s="1432"/>
      <c r="GE30" s="1432"/>
      <c r="GF30" s="1432"/>
      <c r="GG30" s="1432"/>
      <c r="GH30" s="1432" t="str">
        <f>MID(SUVAHAMUJ!R48,9,1)</f>
        <v xml:space="preserve"> </v>
      </c>
      <c r="GI30" s="1432"/>
      <c r="GJ30" s="1432"/>
      <c r="GK30" s="1432"/>
      <c r="GL30" s="1432"/>
      <c r="GM30" s="1432"/>
      <c r="GN30" s="1432" t="str">
        <f>MID(SUVAHAMUJ!R48,10,1)</f>
        <v xml:space="preserve"> </v>
      </c>
      <c r="GO30" s="1432"/>
      <c r="GP30" s="1432"/>
      <c r="GQ30" s="1432"/>
      <c r="GR30" s="1432"/>
      <c r="GS30" s="1432" t="str">
        <f>MID(SUVAHAMUJ!R48,11,1)</f>
        <v>0</v>
      </c>
      <c r="GT30" s="1432"/>
      <c r="GU30" s="1432"/>
      <c r="GV30" s="1432"/>
      <c r="GW30" s="1433"/>
    </row>
    <row r="31" spans="1:205" s="142" customFormat="1" ht="24" customHeight="1" x14ac:dyDescent="0.2">
      <c r="A31" s="488"/>
      <c r="B31" s="1504" t="s">
        <v>2369</v>
      </c>
      <c r="C31" s="1505"/>
      <c r="D31" s="1505"/>
      <c r="E31" s="1505"/>
      <c r="F31" s="1505"/>
      <c r="G31" s="1505"/>
      <c r="H31" s="1505"/>
      <c r="I31" s="1505"/>
      <c r="J31" s="1505"/>
      <c r="K31" s="1506"/>
      <c r="L31" s="1488" t="s">
        <v>3310</v>
      </c>
      <c r="M31" s="1489"/>
      <c r="N31" s="1489"/>
      <c r="O31" s="1489"/>
      <c r="P31" s="1489"/>
      <c r="Q31" s="1489"/>
      <c r="R31" s="1489"/>
      <c r="S31" s="1489"/>
      <c r="T31" s="1489"/>
      <c r="U31" s="1489"/>
      <c r="V31" s="1489"/>
      <c r="W31" s="1489"/>
      <c r="X31" s="1489"/>
      <c r="Y31" s="1489"/>
      <c r="Z31" s="1489"/>
      <c r="AA31" s="1489"/>
      <c r="AB31" s="1489"/>
      <c r="AC31" s="1489"/>
      <c r="AD31" s="1489"/>
      <c r="AE31" s="1489"/>
      <c r="AF31" s="1489"/>
      <c r="AG31" s="1489"/>
      <c r="AH31" s="1489"/>
      <c r="AI31" s="1489"/>
      <c r="AJ31" s="1489"/>
      <c r="AK31" s="1489"/>
      <c r="AL31" s="1489"/>
      <c r="AM31" s="1489"/>
      <c r="AN31" s="1489"/>
      <c r="AO31" s="1489"/>
      <c r="AP31" s="1489"/>
      <c r="AQ31" s="1489"/>
      <c r="AR31" s="1489"/>
      <c r="AS31" s="1489"/>
      <c r="AT31" s="1489"/>
      <c r="AU31" s="1489"/>
      <c r="AV31" s="1489"/>
      <c r="AW31" s="1489"/>
      <c r="AX31" s="1489"/>
      <c r="AY31" s="1489"/>
      <c r="AZ31" s="1489"/>
      <c r="BA31" s="1489"/>
      <c r="BB31" s="1489"/>
      <c r="BC31" s="1489"/>
      <c r="BD31" s="1489"/>
      <c r="BE31" s="1489"/>
      <c r="BF31" s="1489"/>
      <c r="BG31" s="1489"/>
      <c r="BH31" s="1489"/>
      <c r="BI31" s="1489"/>
      <c r="BJ31" s="1489"/>
      <c r="BK31" s="1489"/>
      <c r="BL31" s="1489"/>
      <c r="BM31" s="1489"/>
      <c r="BN31" s="1489"/>
      <c r="BO31" s="1489"/>
      <c r="BP31" s="1489"/>
      <c r="BQ31" s="1489"/>
      <c r="BR31" s="1489"/>
      <c r="BS31" s="1489"/>
      <c r="BT31" s="1489"/>
      <c r="BU31" s="1489"/>
      <c r="BV31" s="1489"/>
      <c r="BW31" s="1466" t="s">
        <v>351</v>
      </c>
      <c r="BX31" s="1467"/>
      <c r="BY31" s="1467"/>
      <c r="BZ31" s="1467"/>
      <c r="CA31" s="1467"/>
      <c r="CB31" s="1467"/>
      <c r="CC31" s="1467"/>
      <c r="CD31" s="1468"/>
      <c r="CE31" s="1301" t="str">
        <f>MID(SUVAHAMUJ!Q49,1,1)</f>
        <v xml:space="preserve"> </v>
      </c>
      <c r="CF31" s="1301"/>
      <c r="CG31" s="1301"/>
      <c r="CH31" s="1301"/>
      <c r="CI31" s="1301"/>
      <c r="CJ31" s="1301" t="str">
        <f>MID(SUVAHAMUJ!Q49,2,1)</f>
        <v xml:space="preserve"> </v>
      </c>
      <c r="CK31" s="1301"/>
      <c r="CL31" s="1301"/>
      <c r="CM31" s="1301"/>
      <c r="CN31" s="1301"/>
      <c r="CO31" s="1301"/>
      <c r="CP31" s="1301" t="str">
        <f>MID(SUVAHAMUJ!Q49,3,1)</f>
        <v xml:space="preserve"> </v>
      </c>
      <c r="CQ31" s="1301"/>
      <c r="CR31" s="1301"/>
      <c r="CS31" s="1301"/>
      <c r="CT31" s="1301"/>
      <c r="CU31" s="1301" t="str">
        <f>MID(SUVAHAMUJ!Q49,4,1)</f>
        <v xml:space="preserve"> </v>
      </c>
      <c r="CV31" s="1301"/>
      <c r="CW31" s="1301"/>
      <c r="CX31" s="1301"/>
      <c r="CY31" s="1301"/>
      <c r="CZ31" s="1301"/>
      <c r="DA31" s="1301" t="str">
        <f>MID(SUVAHAMUJ!Q49,5,1)</f>
        <v xml:space="preserve"> </v>
      </c>
      <c r="DB31" s="1301"/>
      <c r="DC31" s="1301"/>
      <c r="DD31" s="1301"/>
      <c r="DE31" s="1301"/>
      <c r="DF31" s="1301" t="str">
        <f>MID(SUVAHAMUJ!Q49,6,1)</f>
        <v xml:space="preserve"> </v>
      </c>
      <c r="DG31" s="1301"/>
      <c r="DH31" s="1301"/>
      <c r="DI31" s="1301"/>
      <c r="DJ31" s="1301"/>
      <c r="DK31" s="1301"/>
      <c r="DL31" s="1301" t="str">
        <f>MID(SUVAHAMUJ!Q49,7,1)</f>
        <v xml:space="preserve"> </v>
      </c>
      <c r="DM31" s="1301"/>
      <c r="DN31" s="1301"/>
      <c r="DO31" s="1301"/>
      <c r="DP31" s="1301"/>
      <c r="DQ31" s="1301"/>
      <c r="DR31" s="1301" t="str">
        <f>MID(SUVAHAMUJ!Q49,8,1)</f>
        <v xml:space="preserve"> </v>
      </c>
      <c r="DS31" s="1301"/>
      <c r="DT31" s="1301"/>
      <c r="DU31" s="1301"/>
      <c r="DV31" s="1301"/>
      <c r="DW31" s="1434" t="str">
        <f>MID(SUVAHAMUJ!Q49,9,1)</f>
        <v xml:space="preserve"> </v>
      </c>
      <c r="DX31" s="1434"/>
      <c r="DY31" s="1434"/>
      <c r="DZ31" s="1434"/>
      <c r="EA31" s="1434"/>
      <c r="EB31" s="1434"/>
      <c r="EC31" s="1434" t="str">
        <f>MID(SUVAHAMUJ!Q49,10,1)</f>
        <v xml:space="preserve"> </v>
      </c>
      <c r="ED31" s="1434"/>
      <c r="EE31" s="1434"/>
      <c r="EF31" s="1434"/>
      <c r="EG31" s="1434"/>
      <c r="EH31" s="1301" t="str">
        <f>MID(SUVAHAMUJ!Q49,11,1)</f>
        <v>0</v>
      </c>
      <c r="EI31" s="1301"/>
      <c r="EJ31" s="1301"/>
      <c r="EK31" s="1301"/>
      <c r="EL31" s="1301"/>
      <c r="EM31" s="1304"/>
      <c r="EN31" s="486"/>
      <c r="EO31" s="487"/>
      <c r="EP31" s="1301" t="str">
        <f>MID(SUVAHAMUJ!R49,1,1)</f>
        <v xml:space="preserve"> </v>
      </c>
      <c r="EQ31" s="1301"/>
      <c r="ER31" s="1301"/>
      <c r="ES31" s="1301"/>
      <c r="ET31" s="1301"/>
      <c r="EU31" s="1301"/>
      <c r="EV31" s="1301" t="str">
        <f>MID(SUVAHAMUJ!R49,2,1)</f>
        <v xml:space="preserve"> </v>
      </c>
      <c r="EW31" s="1301"/>
      <c r="EX31" s="1301"/>
      <c r="EY31" s="1301"/>
      <c r="EZ31" s="1301"/>
      <c r="FA31" s="1301" t="str">
        <f>MID(SUVAHAMUJ!R49,3,1)</f>
        <v xml:space="preserve"> </v>
      </c>
      <c r="FB31" s="1301"/>
      <c r="FC31" s="1301"/>
      <c r="FD31" s="1301"/>
      <c r="FE31" s="1301"/>
      <c r="FF31" s="1301"/>
      <c r="FG31" s="1301" t="str">
        <f>MID(SUVAHAMUJ!R49,4,1)</f>
        <v xml:space="preserve"> </v>
      </c>
      <c r="FH31" s="1301"/>
      <c r="FI31" s="1301"/>
      <c r="FJ31" s="1301"/>
      <c r="FK31" s="1301"/>
      <c r="FL31" s="1302" t="str">
        <f>MID(SUVAHAMUJ!R49,5,1)</f>
        <v xml:space="preserve"> </v>
      </c>
      <c r="FM31" s="1302"/>
      <c r="FN31" s="1302"/>
      <c r="FO31" s="1302"/>
      <c r="FP31" s="1302"/>
      <c r="FQ31" s="1302"/>
      <c r="FR31" s="1302" t="str">
        <f>MID(SUVAHAMUJ!R49,6,1)</f>
        <v xml:space="preserve"> </v>
      </c>
      <c r="FS31" s="1302"/>
      <c r="FT31" s="1302"/>
      <c r="FU31" s="1302"/>
      <c r="FV31" s="1302"/>
      <c r="FW31" s="1432" t="str">
        <f>MID(SUVAHAMUJ!R49,7,1)</f>
        <v xml:space="preserve"> </v>
      </c>
      <c r="FX31" s="1432"/>
      <c r="FY31" s="1432"/>
      <c r="FZ31" s="1432"/>
      <c r="GA31" s="1432"/>
      <c r="GB31" s="1432"/>
      <c r="GC31" s="1432" t="str">
        <f>MID(SUVAHAMUJ!R49,8,1)</f>
        <v xml:space="preserve"> </v>
      </c>
      <c r="GD31" s="1432"/>
      <c r="GE31" s="1432"/>
      <c r="GF31" s="1432"/>
      <c r="GG31" s="1432"/>
      <c r="GH31" s="1432" t="str">
        <f>MID(SUVAHAMUJ!R49,9,1)</f>
        <v xml:space="preserve"> </v>
      </c>
      <c r="GI31" s="1432"/>
      <c r="GJ31" s="1432"/>
      <c r="GK31" s="1432"/>
      <c r="GL31" s="1432"/>
      <c r="GM31" s="1432"/>
      <c r="GN31" s="1432" t="str">
        <f>MID(SUVAHAMUJ!R49,10,1)</f>
        <v xml:space="preserve"> </v>
      </c>
      <c r="GO31" s="1432"/>
      <c r="GP31" s="1432"/>
      <c r="GQ31" s="1432"/>
      <c r="GR31" s="1432"/>
      <c r="GS31" s="1432" t="str">
        <f>MID(SUVAHAMUJ!R49,11,1)</f>
        <v>0</v>
      </c>
      <c r="GT31" s="1432"/>
      <c r="GU31" s="1432"/>
      <c r="GV31" s="1432"/>
      <c r="GW31" s="1433"/>
    </row>
    <row r="32" spans="1:205" ht="3.75" customHeight="1" x14ac:dyDescent="0.2">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row>
  </sheetData>
  <mergeCells count="657">
    <mergeCell ref="J2:AJ2"/>
    <mergeCell ref="BO2:CA2"/>
    <mergeCell ref="CB2:EG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CU7:CZ7"/>
    <mergeCell ref="DA7:DE7"/>
    <mergeCell ref="DF7:DK7"/>
    <mergeCell ref="DL7:DQ7"/>
    <mergeCell ref="DR7:DV7"/>
    <mergeCell ref="DW7:EB7"/>
    <mergeCell ref="B7:K7"/>
    <mergeCell ref="L7:BV7"/>
    <mergeCell ref="BW7:CD7"/>
    <mergeCell ref="CE7:CI7"/>
    <mergeCell ref="CJ7:CO7"/>
    <mergeCell ref="CP7:CT7"/>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FL10:FQ10"/>
    <mergeCell ref="FR10:FV10"/>
    <mergeCell ref="FW10:GB10"/>
    <mergeCell ref="DL10:DQ10"/>
    <mergeCell ref="DR10:DV10"/>
    <mergeCell ref="DW10:EB10"/>
    <mergeCell ref="EC10:EG10"/>
    <mergeCell ref="EH10:EM10"/>
    <mergeCell ref="EP10:EU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FL14:FQ14"/>
    <mergeCell ref="FR14:FV14"/>
    <mergeCell ref="FW14:GB14"/>
    <mergeCell ref="DL14:DQ14"/>
    <mergeCell ref="DR14:DV14"/>
    <mergeCell ref="DW14:EB14"/>
    <mergeCell ref="EC14:EG14"/>
    <mergeCell ref="EH14:EM14"/>
    <mergeCell ref="EP14:EU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EV15:EZ15"/>
    <mergeCell ref="FA15:FF15"/>
    <mergeCell ref="FG15:FK15"/>
    <mergeCell ref="DF17:DK17"/>
    <mergeCell ref="DL17:DQ17"/>
    <mergeCell ref="DR17:DV17"/>
    <mergeCell ref="DW17:EB17"/>
    <mergeCell ref="GC16:GG16"/>
    <mergeCell ref="DW15:EB15"/>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GH17:GM17"/>
    <mergeCell ref="GN17:GR17"/>
    <mergeCell ref="EC17:EG17"/>
    <mergeCell ref="EH17:EM17"/>
    <mergeCell ref="EP17:EU17"/>
    <mergeCell ref="EV17:EZ17"/>
    <mergeCell ref="FA17:FF17"/>
    <mergeCell ref="FG17:FK17"/>
    <mergeCell ref="CU17:CZ17"/>
    <mergeCell ref="DA17:DE17"/>
    <mergeCell ref="FL18:FQ18"/>
    <mergeCell ref="FR18:FV18"/>
    <mergeCell ref="FW18:GB18"/>
    <mergeCell ref="DL18:DQ18"/>
    <mergeCell ref="DR18:DV18"/>
    <mergeCell ref="DW18:EB18"/>
    <mergeCell ref="EC18:EG18"/>
    <mergeCell ref="EH18:EM18"/>
    <mergeCell ref="EP18:EU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EV19:EZ19"/>
    <mergeCell ref="FA19:FF19"/>
    <mergeCell ref="FG19:FK19"/>
    <mergeCell ref="DF21:DK21"/>
    <mergeCell ref="DL21:DQ21"/>
    <mergeCell ref="DR21:DV21"/>
    <mergeCell ref="DW21:EB21"/>
    <mergeCell ref="GC20:GG20"/>
    <mergeCell ref="DW19:EB19"/>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GH21:GM21"/>
    <mergeCell ref="GN21:GR21"/>
    <mergeCell ref="EC21:EG21"/>
    <mergeCell ref="EH21:EM21"/>
    <mergeCell ref="EP21:EU21"/>
    <mergeCell ref="EV21:EZ21"/>
    <mergeCell ref="FA21:FF21"/>
    <mergeCell ref="FG21:FK21"/>
    <mergeCell ref="CU21:CZ21"/>
    <mergeCell ref="DA21:DE21"/>
    <mergeCell ref="FL22:FQ22"/>
    <mergeCell ref="FR22:FV22"/>
    <mergeCell ref="FW22:GB22"/>
    <mergeCell ref="DL22:DQ22"/>
    <mergeCell ref="DR22:DV22"/>
    <mergeCell ref="DW22:EB22"/>
    <mergeCell ref="EC22:EG22"/>
    <mergeCell ref="EH22:EM22"/>
    <mergeCell ref="EP22:EU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EV23:EZ23"/>
    <mergeCell ref="FA23:FF23"/>
    <mergeCell ref="FG23:FK23"/>
    <mergeCell ref="DF25:DK25"/>
    <mergeCell ref="DL25:DQ25"/>
    <mergeCell ref="DR25:DV25"/>
    <mergeCell ref="DW25:EB25"/>
    <mergeCell ref="GC24:GG24"/>
    <mergeCell ref="DW23:EB23"/>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B26:K26"/>
    <mergeCell ref="L26:BV26"/>
    <mergeCell ref="BW26:CD26"/>
    <mergeCell ref="CE26:CI26"/>
    <mergeCell ref="CJ26:CO26"/>
    <mergeCell ref="CP26:CT26"/>
    <mergeCell ref="CU26:CZ26"/>
    <mergeCell ref="DA26:DE26"/>
    <mergeCell ref="DF26:DK26"/>
    <mergeCell ref="GH25:GM25"/>
    <mergeCell ref="GN25:GR25"/>
    <mergeCell ref="EC25:EG25"/>
    <mergeCell ref="EH25:EM25"/>
    <mergeCell ref="EP25:EU25"/>
    <mergeCell ref="EV25:EZ25"/>
    <mergeCell ref="FA25:FF25"/>
    <mergeCell ref="FG25:FK25"/>
    <mergeCell ref="CU25:CZ25"/>
    <mergeCell ref="DA25:DE25"/>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EH26:EM26"/>
    <mergeCell ref="EP26:EU26"/>
    <mergeCell ref="CU27:CZ27"/>
    <mergeCell ref="DA27:DE27"/>
    <mergeCell ref="DF27:DK27"/>
    <mergeCell ref="DL27:DQ27"/>
    <mergeCell ref="DR27:DV27"/>
    <mergeCell ref="DW27:EB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9:GW29"/>
    <mergeCell ref="FL29:FQ29"/>
    <mergeCell ref="FR29:FV29"/>
    <mergeCell ref="FW29:GB29"/>
    <mergeCell ref="GC29:GG29"/>
    <mergeCell ref="EP27:EU27"/>
    <mergeCell ref="EV27:EZ27"/>
    <mergeCell ref="FA27:FF27"/>
    <mergeCell ref="FG27:FK27"/>
    <mergeCell ref="GC28:GG28"/>
    <mergeCell ref="GH29:GM29"/>
    <mergeCell ref="GN29:GR29"/>
    <mergeCell ref="CJ30:CO30"/>
    <mergeCell ref="CP30:CT30"/>
    <mergeCell ref="CU30:CZ30"/>
    <mergeCell ref="DA30:DE30"/>
    <mergeCell ref="DF30:DK30"/>
    <mergeCell ref="GH28:GM28"/>
    <mergeCell ref="GN28:GR28"/>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DW29:EB29"/>
    <mergeCell ref="B31:K31"/>
    <mergeCell ref="L31:BV31"/>
    <mergeCell ref="BW31:CD31"/>
    <mergeCell ref="CE31:CI31"/>
    <mergeCell ref="CJ31:CO31"/>
    <mergeCell ref="CP31:CT31"/>
    <mergeCell ref="EV30:EZ30"/>
    <mergeCell ref="FA30:FF30"/>
    <mergeCell ref="FG30:FK30"/>
    <mergeCell ref="DL30:DQ30"/>
    <mergeCell ref="DR30:DV30"/>
    <mergeCell ref="DW30:EB30"/>
    <mergeCell ref="EC30:EG30"/>
    <mergeCell ref="EH30:EM30"/>
    <mergeCell ref="EP30:EU30"/>
    <mergeCell ref="CU31:CZ31"/>
    <mergeCell ref="DA31:DE31"/>
    <mergeCell ref="DF31:DK31"/>
    <mergeCell ref="DL31:DQ31"/>
    <mergeCell ref="DR31:DV31"/>
    <mergeCell ref="B30:K30"/>
    <mergeCell ref="L30:BV30"/>
    <mergeCell ref="BW30:CD30"/>
    <mergeCell ref="CE30:CI30"/>
    <mergeCell ref="DW31:EB31"/>
    <mergeCell ref="GC30:GG30"/>
    <mergeCell ref="GH30:GM30"/>
    <mergeCell ref="GN30:GR30"/>
    <mergeCell ref="GS31:GW31"/>
    <mergeCell ref="FL31:FQ31"/>
    <mergeCell ref="FR31:FV31"/>
    <mergeCell ref="FW31:GB31"/>
    <mergeCell ref="GC31:GG31"/>
    <mergeCell ref="GH31:GM31"/>
    <mergeCell ref="GN31:GR31"/>
    <mergeCell ref="EC31:EG31"/>
    <mergeCell ref="EH31:EM31"/>
    <mergeCell ref="EP31:EU31"/>
    <mergeCell ref="EV31:EZ31"/>
    <mergeCell ref="FA31:FF31"/>
    <mergeCell ref="FG31:FK31"/>
    <mergeCell ref="GS30:GW30"/>
    <mergeCell ref="FL30:FQ30"/>
    <mergeCell ref="FR30:FV30"/>
    <mergeCell ref="FW30:GB30"/>
  </mergeCells>
  <pageMargins left="0.70866141732283472" right="0.70866141732283472" top="0.78740157480314965" bottom="0.78740157480314965" header="0.31496062992125984" footer="0.31496062992125984"/>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2"/>
  <sheetViews>
    <sheetView topLeftCell="A14" workbookViewId="0">
      <selection activeCell="DL24" sqref="DL24:DQ24"/>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475"/>
      <c r="C2" s="476"/>
      <c r="D2" s="476"/>
      <c r="E2" s="476"/>
      <c r="F2" s="476"/>
      <c r="G2" s="476"/>
      <c r="H2" s="476"/>
      <c r="J2" s="1359" t="s">
        <v>3455</v>
      </c>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59"/>
      <c r="AJ2" s="1538"/>
      <c r="AK2" s="477"/>
      <c r="AL2" s="477"/>
      <c r="AM2" s="477"/>
      <c r="AN2" s="477"/>
      <c r="AO2" s="477"/>
      <c r="AP2" s="477"/>
      <c r="AQ2" s="477"/>
      <c r="AR2" s="477"/>
      <c r="AS2" s="142"/>
      <c r="AT2" s="478"/>
      <c r="AU2" s="478"/>
      <c r="AV2" s="478"/>
      <c r="AW2" s="478"/>
      <c r="AX2" s="478"/>
      <c r="AY2" s="478"/>
      <c r="AZ2" s="478"/>
      <c r="BA2" s="478"/>
      <c r="BB2" s="478"/>
      <c r="BC2" s="478"/>
      <c r="BD2" s="478"/>
      <c r="BE2" s="478"/>
      <c r="BF2" s="478"/>
      <c r="BG2" s="478"/>
      <c r="BH2" s="478"/>
      <c r="BI2" s="478"/>
      <c r="BJ2" s="478"/>
      <c r="BK2" s="478"/>
      <c r="BL2" s="478"/>
      <c r="BM2" s="478"/>
      <c r="BN2" s="478"/>
      <c r="CB2" s="1336" t="s">
        <v>826</v>
      </c>
      <c r="CC2" s="1337"/>
      <c r="CD2" s="1337"/>
      <c r="CE2" s="1337"/>
      <c r="CF2" s="1337"/>
      <c r="CG2" s="1337"/>
      <c r="CH2" s="1337"/>
      <c r="CI2" s="1337"/>
      <c r="CJ2" s="1337"/>
      <c r="CK2" s="1337"/>
      <c r="CL2" s="1337"/>
      <c r="CM2" s="1337"/>
      <c r="CN2" s="1337"/>
      <c r="CO2" s="1546" t="str">
        <f>'02'!$CB$2</f>
        <v>31646751</v>
      </c>
      <c r="CP2" s="1335"/>
      <c r="CQ2" s="1335"/>
      <c r="CR2" s="1335"/>
      <c r="CS2" s="1335"/>
      <c r="CT2" s="1335"/>
      <c r="CU2" s="1335"/>
      <c r="CV2" s="1335"/>
      <c r="CW2" s="1335"/>
      <c r="CX2" s="1335"/>
      <c r="CY2" s="1335"/>
      <c r="CZ2" s="1335"/>
      <c r="DA2" s="1335"/>
      <c r="DB2" s="1335"/>
      <c r="DC2" s="1335"/>
      <c r="DD2" s="1335"/>
      <c r="DE2" s="1335"/>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539"/>
      <c r="EU2" s="478"/>
      <c r="EV2" s="142"/>
      <c r="EW2" s="142"/>
      <c r="GQ2" s="476"/>
      <c r="GR2" s="476"/>
      <c r="GS2" s="476"/>
      <c r="GT2" s="476"/>
      <c r="GU2" s="476"/>
      <c r="GV2" s="476"/>
      <c r="GW2" s="479"/>
    </row>
    <row r="3" spans="2:205" ht="3" customHeight="1" x14ac:dyDescent="0.2"/>
    <row r="4" spans="2:205" s="142" customFormat="1" ht="2.25" hidden="1" customHeight="1" x14ac:dyDescent="0.2">
      <c r="B4" s="480"/>
      <c r="C4" s="480"/>
      <c r="D4" s="480"/>
      <c r="E4" s="480"/>
      <c r="F4" s="480"/>
      <c r="G4" s="480"/>
      <c r="H4" s="480"/>
      <c r="I4" s="480"/>
      <c r="J4" s="480"/>
      <c r="K4" s="480"/>
      <c r="L4" s="481"/>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3"/>
      <c r="AR4" s="483"/>
      <c r="AS4" s="483"/>
      <c r="AT4" s="483"/>
      <c r="AU4" s="483"/>
      <c r="AV4" s="483"/>
      <c r="AW4" s="483"/>
      <c r="AX4" s="483"/>
      <c r="AY4" s="484"/>
      <c r="AZ4" s="485"/>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31"/>
      <c r="DJ4" s="484"/>
      <c r="DK4" s="485"/>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8"/>
      <c r="FP4" s="1428"/>
      <c r="FQ4" s="1428"/>
      <c r="FR4" s="1428"/>
      <c r="FS4" s="1429"/>
      <c r="FT4" s="1430"/>
      <c r="FU4" s="1430"/>
      <c r="FV4" s="1430"/>
      <c r="FW4" s="1430"/>
      <c r="FX4" s="1430"/>
      <c r="FY4" s="1430"/>
      <c r="FZ4" s="1430"/>
      <c r="GA4" s="1430"/>
      <c r="GB4" s="1430"/>
      <c r="GC4" s="1430"/>
      <c r="GD4" s="1430"/>
      <c r="GE4" s="1430"/>
      <c r="GF4" s="1430"/>
      <c r="GG4" s="1430"/>
      <c r="GH4" s="1430"/>
      <c r="GI4" s="1430"/>
      <c r="GJ4" s="1430"/>
      <c r="GK4" s="1430"/>
      <c r="GL4" s="1430"/>
      <c r="GM4" s="1430"/>
      <c r="GN4" s="1430"/>
      <c r="GO4" s="1430"/>
      <c r="GP4" s="1430"/>
      <c r="GQ4" s="1430"/>
      <c r="GR4" s="1430"/>
      <c r="GS4" s="1430"/>
      <c r="GT4" s="1430"/>
      <c r="GU4" s="1430"/>
      <c r="GV4" s="1430"/>
      <c r="GW4" s="1430"/>
    </row>
    <row r="5" spans="2:205" s="142" customFormat="1" ht="11.25" customHeight="1" x14ac:dyDescent="0.2">
      <c r="B5" s="1515" t="s">
        <v>3273</v>
      </c>
      <c r="C5" s="1515"/>
      <c r="D5" s="1515"/>
      <c r="E5" s="1515"/>
      <c r="F5" s="1515"/>
      <c r="G5" s="1515"/>
      <c r="H5" s="1515"/>
      <c r="I5" s="1515"/>
      <c r="J5" s="1515"/>
      <c r="K5" s="1515"/>
      <c r="L5" s="1516" t="s">
        <v>3187</v>
      </c>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6"/>
      <c r="BB5" s="1516"/>
      <c r="BC5" s="1516"/>
      <c r="BD5" s="1516"/>
      <c r="BE5" s="1516"/>
      <c r="BF5" s="1516"/>
      <c r="BG5" s="1516"/>
      <c r="BH5" s="1516"/>
      <c r="BI5" s="1516"/>
      <c r="BJ5" s="1516"/>
      <c r="BK5" s="1516"/>
      <c r="BL5" s="1516"/>
      <c r="BM5" s="1516"/>
      <c r="BN5" s="1516"/>
      <c r="BO5" s="1516"/>
      <c r="BP5" s="1516"/>
      <c r="BQ5" s="1516"/>
      <c r="BR5" s="1516"/>
      <c r="BS5" s="1516"/>
      <c r="BT5" s="1516"/>
      <c r="BU5" s="1516"/>
      <c r="BV5" s="1516"/>
      <c r="BW5" s="1517" t="s">
        <v>3274</v>
      </c>
      <c r="BX5" s="1517"/>
      <c r="BY5" s="1517"/>
      <c r="BZ5" s="1517"/>
      <c r="CA5" s="1517"/>
      <c r="CB5" s="1517"/>
      <c r="CC5" s="1517"/>
      <c r="CD5" s="1517"/>
      <c r="CE5" s="1540"/>
      <c r="CF5" s="1541"/>
      <c r="CG5" s="1541"/>
      <c r="CH5" s="1541"/>
      <c r="CI5" s="1541"/>
      <c r="CJ5" s="1541"/>
      <c r="CK5" s="1541"/>
      <c r="CL5" s="1541"/>
      <c r="CM5" s="1541"/>
      <c r="CN5" s="1541"/>
      <c r="CO5" s="1541"/>
      <c r="CP5" s="1541"/>
      <c r="CQ5" s="1541"/>
      <c r="CR5" s="1541"/>
      <c r="CS5" s="1541"/>
      <c r="CT5" s="1541"/>
      <c r="CU5" s="1541"/>
      <c r="CV5" s="1541"/>
      <c r="CW5" s="1541"/>
      <c r="CX5" s="1541"/>
      <c r="CY5" s="1541"/>
      <c r="CZ5" s="1541"/>
      <c r="DA5" s="1541"/>
      <c r="DB5" s="1541"/>
      <c r="DC5" s="1541"/>
      <c r="DD5" s="1541"/>
      <c r="DE5" s="1541"/>
      <c r="DF5" s="1541"/>
      <c r="DG5" s="1541"/>
      <c r="DH5" s="1541"/>
      <c r="DI5" s="1541"/>
      <c r="DJ5" s="1541"/>
      <c r="DK5" s="1541"/>
      <c r="DL5" s="1541"/>
      <c r="DM5" s="1541"/>
      <c r="DN5" s="1541"/>
      <c r="DO5" s="1541"/>
      <c r="DP5" s="1541"/>
      <c r="DQ5" s="1541"/>
      <c r="DR5" s="1541"/>
      <c r="DS5" s="1541"/>
      <c r="DT5" s="1541"/>
      <c r="DU5" s="1541"/>
      <c r="DV5" s="1541"/>
      <c r="DW5" s="1541"/>
      <c r="DX5" s="1541"/>
      <c r="DY5" s="1541"/>
      <c r="DZ5" s="1541"/>
      <c r="EA5" s="1541"/>
      <c r="EB5" s="1541"/>
      <c r="EC5" s="1541"/>
      <c r="ED5" s="1541"/>
      <c r="EE5" s="1541"/>
      <c r="EF5" s="1541"/>
      <c r="EG5" s="1541"/>
      <c r="EH5" s="1541"/>
      <c r="EI5" s="1541"/>
      <c r="EJ5" s="1541"/>
      <c r="EK5" s="1541"/>
      <c r="EL5" s="1541"/>
      <c r="EM5" s="1541"/>
      <c r="EN5" s="1541"/>
      <c r="EO5" s="1541"/>
      <c r="EP5" s="1541"/>
      <c r="EQ5" s="1541"/>
      <c r="ER5" s="1541"/>
      <c r="ES5" s="1541"/>
      <c r="ET5" s="1541"/>
      <c r="EU5" s="1541"/>
      <c r="EV5" s="1541"/>
      <c r="EW5" s="1541"/>
      <c r="EX5" s="1541"/>
      <c r="EY5" s="1541"/>
      <c r="EZ5" s="1541"/>
      <c r="FA5" s="1541"/>
      <c r="FB5" s="1541"/>
      <c r="FC5" s="1541"/>
      <c r="FD5" s="1541"/>
      <c r="FE5" s="1541"/>
      <c r="FF5" s="1541"/>
      <c r="FG5" s="1541"/>
      <c r="FH5" s="1541"/>
      <c r="FI5" s="1541"/>
      <c r="FJ5" s="1541"/>
      <c r="FK5" s="1541"/>
      <c r="FL5" s="1541"/>
      <c r="FM5" s="1541"/>
      <c r="FN5" s="1541"/>
      <c r="FO5" s="1541"/>
      <c r="FP5" s="1541"/>
      <c r="FQ5" s="1541"/>
      <c r="FR5" s="1541"/>
      <c r="FS5" s="1541"/>
      <c r="FT5" s="1541"/>
      <c r="FU5" s="1541"/>
      <c r="FV5" s="1541"/>
      <c r="FW5" s="1541"/>
      <c r="FX5" s="1541"/>
      <c r="FY5" s="1541"/>
      <c r="FZ5" s="1541"/>
      <c r="GA5" s="1541"/>
      <c r="GB5" s="1541"/>
      <c r="GC5" s="1541"/>
      <c r="GD5" s="1541"/>
      <c r="GE5" s="1541"/>
      <c r="GF5" s="1541"/>
      <c r="GG5" s="1541"/>
      <c r="GH5" s="1541"/>
      <c r="GI5" s="1541"/>
      <c r="GJ5" s="1541"/>
      <c r="GK5" s="1541"/>
      <c r="GL5" s="1541"/>
      <c r="GM5" s="1541"/>
      <c r="GN5" s="1541"/>
      <c r="GO5" s="1541"/>
      <c r="GP5" s="1541"/>
      <c r="GQ5" s="1541"/>
      <c r="GR5" s="1541"/>
      <c r="GS5" s="1541"/>
      <c r="GT5" s="1541"/>
      <c r="GU5" s="1541"/>
      <c r="GV5" s="1541"/>
      <c r="GW5" s="1542"/>
    </row>
    <row r="6" spans="2:205" ht="25.5" customHeight="1" x14ac:dyDescent="0.2">
      <c r="B6" s="1515"/>
      <c r="C6" s="1515"/>
      <c r="D6" s="1515"/>
      <c r="E6" s="1515"/>
      <c r="F6" s="1515"/>
      <c r="G6" s="1515"/>
      <c r="H6" s="1515"/>
      <c r="I6" s="1515"/>
      <c r="J6" s="1515"/>
      <c r="K6" s="1515"/>
      <c r="L6" s="1516"/>
      <c r="M6" s="1516"/>
      <c r="N6" s="1516"/>
      <c r="O6" s="1516"/>
      <c r="P6" s="1516"/>
      <c r="Q6" s="1516"/>
      <c r="R6" s="1516"/>
      <c r="S6" s="1516"/>
      <c r="T6" s="1516"/>
      <c r="U6" s="1516"/>
      <c r="V6" s="1516"/>
      <c r="W6" s="1516"/>
      <c r="X6" s="1516"/>
      <c r="Y6" s="1516"/>
      <c r="Z6" s="1516"/>
      <c r="AA6" s="1516"/>
      <c r="AB6" s="1516"/>
      <c r="AC6" s="1516"/>
      <c r="AD6" s="1516"/>
      <c r="AE6" s="1516"/>
      <c r="AF6" s="1516"/>
      <c r="AG6" s="1516"/>
      <c r="AH6" s="1516"/>
      <c r="AI6" s="1516"/>
      <c r="AJ6" s="1516"/>
      <c r="AK6" s="1516"/>
      <c r="AL6" s="1516"/>
      <c r="AM6" s="1516"/>
      <c r="AN6" s="1516"/>
      <c r="AO6" s="1516"/>
      <c r="AP6" s="1516"/>
      <c r="AQ6" s="1516"/>
      <c r="AR6" s="1516"/>
      <c r="AS6" s="1516"/>
      <c r="AT6" s="1516"/>
      <c r="AU6" s="1516"/>
      <c r="AV6" s="1516"/>
      <c r="AW6" s="1516"/>
      <c r="AX6" s="1516"/>
      <c r="AY6" s="1516"/>
      <c r="AZ6" s="1516"/>
      <c r="BA6" s="1516"/>
      <c r="BB6" s="1516"/>
      <c r="BC6" s="1516"/>
      <c r="BD6" s="1516"/>
      <c r="BE6" s="1516"/>
      <c r="BF6" s="1516"/>
      <c r="BG6" s="1516"/>
      <c r="BH6" s="1516"/>
      <c r="BI6" s="1516"/>
      <c r="BJ6" s="1516"/>
      <c r="BK6" s="1516"/>
      <c r="BL6" s="1516"/>
      <c r="BM6" s="1516"/>
      <c r="BN6" s="1516"/>
      <c r="BO6" s="1516"/>
      <c r="BP6" s="1516"/>
      <c r="BQ6" s="1516"/>
      <c r="BR6" s="1516"/>
      <c r="BS6" s="1516"/>
      <c r="BT6" s="1516"/>
      <c r="BU6" s="1516"/>
      <c r="BV6" s="1516"/>
      <c r="BW6" s="1517"/>
      <c r="BX6" s="1517"/>
      <c r="BY6" s="1517"/>
      <c r="BZ6" s="1517"/>
      <c r="CA6" s="1517"/>
      <c r="CB6" s="1517"/>
      <c r="CC6" s="1517"/>
      <c r="CD6" s="1517"/>
      <c r="CE6" s="1526" t="s">
        <v>3370</v>
      </c>
      <c r="CF6" s="1510"/>
      <c r="CG6" s="1510"/>
      <c r="CH6" s="1510"/>
      <c r="CI6" s="1510"/>
      <c r="CJ6" s="1510"/>
      <c r="CK6" s="1510"/>
      <c r="CL6" s="1510"/>
      <c r="CM6" s="1510"/>
      <c r="CN6" s="1510"/>
      <c r="CO6" s="1510"/>
      <c r="CP6" s="1510"/>
      <c r="CQ6" s="1510"/>
      <c r="CR6" s="1510"/>
      <c r="CS6" s="1510"/>
      <c r="CT6" s="1510"/>
      <c r="CU6" s="1510"/>
      <c r="CV6" s="1510"/>
      <c r="CW6" s="1510"/>
      <c r="CX6" s="1510"/>
      <c r="CY6" s="1510"/>
      <c r="CZ6" s="1510"/>
      <c r="DA6" s="1510"/>
      <c r="DB6" s="1510"/>
      <c r="DC6" s="1510"/>
      <c r="DD6" s="1510"/>
      <c r="DE6" s="1510"/>
      <c r="DF6" s="1510"/>
      <c r="DG6" s="1510"/>
      <c r="DH6" s="1510"/>
      <c r="DI6" s="1510"/>
      <c r="DJ6" s="1510"/>
      <c r="DK6" s="1510"/>
      <c r="DL6" s="1510"/>
      <c r="DM6" s="1510"/>
      <c r="DN6" s="1510"/>
      <c r="DO6" s="1510"/>
      <c r="DP6" s="1510"/>
      <c r="DQ6" s="1510"/>
      <c r="DR6" s="1510"/>
      <c r="DS6" s="1510"/>
      <c r="DT6" s="1510"/>
      <c r="DU6" s="1510"/>
      <c r="DV6" s="1510"/>
      <c r="DW6" s="1510"/>
      <c r="DX6" s="1510"/>
      <c r="DY6" s="1510"/>
      <c r="DZ6" s="1510"/>
      <c r="EA6" s="1510"/>
      <c r="EB6" s="1510"/>
      <c r="EC6" s="1510"/>
      <c r="ED6" s="1510"/>
      <c r="EE6" s="1510"/>
      <c r="EF6" s="1510"/>
      <c r="EG6" s="1510"/>
      <c r="EH6" s="1510"/>
      <c r="EI6" s="1510"/>
      <c r="EJ6" s="1510"/>
      <c r="EK6" s="1510"/>
      <c r="EL6" s="1510"/>
      <c r="EM6" s="1511"/>
      <c r="EN6" s="1512" t="s">
        <v>3371</v>
      </c>
      <c r="EO6" s="1513"/>
      <c r="EP6" s="1513"/>
      <c r="EQ6" s="1513"/>
      <c r="ER6" s="1513"/>
      <c r="ES6" s="1513"/>
      <c r="ET6" s="1513"/>
      <c r="EU6" s="1513"/>
      <c r="EV6" s="1513"/>
      <c r="EW6" s="1513"/>
      <c r="EX6" s="1513"/>
      <c r="EY6" s="1513"/>
      <c r="EZ6" s="1513"/>
      <c r="FA6" s="1513"/>
      <c r="FB6" s="1513"/>
      <c r="FC6" s="1513"/>
      <c r="FD6" s="1513"/>
      <c r="FE6" s="1513"/>
      <c r="FF6" s="1513"/>
      <c r="FG6" s="1513"/>
      <c r="FH6" s="1513"/>
      <c r="FI6" s="1513"/>
      <c r="FJ6" s="1513"/>
      <c r="FK6" s="1513"/>
      <c r="FL6" s="1513"/>
      <c r="FM6" s="1513"/>
      <c r="FN6" s="1513"/>
      <c r="FO6" s="1513"/>
      <c r="FP6" s="1513"/>
      <c r="FQ6" s="1513"/>
      <c r="FR6" s="1513"/>
      <c r="FS6" s="1513"/>
      <c r="FT6" s="1513"/>
      <c r="FU6" s="1513"/>
      <c r="FV6" s="1513"/>
      <c r="FW6" s="1513"/>
      <c r="FX6" s="1513"/>
      <c r="FY6" s="1513"/>
      <c r="FZ6" s="1513"/>
      <c r="GA6" s="1513"/>
      <c r="GB6" s="1513"/>
      <c r="GC6" s="1513"/>
      <c r="GD6" s="1513"/>
      <c r="GE6" s="1513"/>
      <c r="GF6" s="1513"/>
      <c r="GG6" s="1513"/>
      <c r="GH6" s="1513"/>
      <c r="GI6" s="1513"/>
      <c r="GJ6" s="1513"/>
      <c r="GK6" s="1513"/>
      <c r="GL6" s="1513"/>
      <c r="GM6" s="1513"/>
      <c r="GN6" s="1513"/>
      <c r="GO6" s="1513"/>
      <c r="GP6" s="1513"/>
      <c r="GQ6" s="1513"/>
      <c r="GR6" s="1513"/>
      <c r="GS6" s="1513"/>
      <c r="GT6" s="1513"/>
      <c r="GU6" s="1513"/>
      <c r="GV6" s="1513"/>
      <c r="GW6" s="1514"/>
    </row>
    <row r="7" spans="2:205" s="142" customFormat="1" ht="24" customHeight="1" x14ac:dyDescent="0.2">
      <c r="B7" s="1507" t="s">
        <v>1970</v>
      </c>
      <c r="C7" s="1508"/>
      <c r="D7" s="1508"/>
      <c r="E7" s="1508"/>
      <c r="F7" s="1508"/>
      <c r="G7" s="1508"/>
      <c r="H7" s="1508"/>
      <c r="I7" s="1508"/>
      <c r="J7" s="1508"/>
      <c r="K7" s="1509"/>
      <c r="L7" s="1486" t="s">
        <v>3419</v>
      </c>
      <c r="M7" s="1487"/>
      <c r="N7" s="1487"/>
      <c r="O7" s="1487"/>
      <c r="P7" s="1487"/>
      <c r="Q7" s="1487"/>
      <c r="R7" s="1487"/>
      <c r="S7" s="1487"/>
      <c r="T7" s="1487"/>
      <c r="U7" s="1487"/>
      <c r="V7" s="1487"/>
      <c r="W7" s="1487"/>
      <c r="X7" s="1487"/>
      <c r="Y7" s="1487"/>
      <c r="Z7" s="1487"/>
      <c r="AA7" s="1487"/>
      <c r="AB7" s="1487"/>
      <c r="AC7" s="1487"/>
      <c r="AD7" s="1487"/>
      <c r="AE7" s="1487"/>
      <c r="AF7" s="1487"/>
      <c r="AG7" s="1487"/>
      <c r="AH7" s="1487"/>
      <c r="AI7" s="1487"/>
      <c r="AJ7" s="1487"/>
      <c r="AK7" s="1487"/>
      <c r="AL7" s="1487"/>
      <c r="AM7" s="1487"/>
      <c r="AN7" s="1487"/>
      <c r="AO7" s="1487"/>
      <c r="AP7" s="1487"/>
      <c r="AQ7" s="1487"/>
      <c r="AR7" s="1487"/>
      <c r="AS7" s="1487"/>
      <c r="AT7" s="1487"/>
      <c r="AU7" s="1487"/>
      <c r="AV7" s="1487"/>
      <c r="AW7" s="1487"/>
      <c r="AX7" s="1487"/>
      <c r="AY7" s="1487"/>
      <c r="AZ7" s="1487"/>
      <c r="BA7" s="1487"/>
      <c r="BB7" s="1487"/>
      <c r="BC7" s="1487"/>
      <c r="BD7" s="1487"/>
      <c r="BE7" s="1487"/>
      <c r="BF7" s="1487"/>
      <c r="BG7" s="1487"/>
      <c r="BH7" s="1487"/>
      <c r="BI7" s="1487"/>
      <c r="BJ7" s="1487"/>
      <c r="BK7" s="1487"/>
      <c r="BL7" s="1487"/>
      <c r="BM7" s="1487"/>
      <c r="BN7" s="1487"/>
      <c r="BO7" s="1487"/>
      <c r="BP7" s="1487"/>
      <c r="BQ7" s="1487"/>
      <c r="BR7" s="1487"/>
      <c r="BS7" s="1487"/>
      <c r="BT7" s="1487"/>
      <c r="BU7" s="1487"/>
      <c r="BV7" s="1487"/>
      <c r="BW7" s="1455" t="s">
        <v>918</v>
      </c>
      <c r="BX7" s="1456"/>
      <c r="BY7" s="1456"/>
      <c r="BZ7" s="1456"/>
      <c r="CA7" s="1456"/>
      <c r="CB7" s="1456"/>
      <c r="CC7" s="1456"/>
      <c r="CD7" s="1457"/>
      <c r="CE7" s="1301" t="str">
        <f>MID(SUVAHAMUJ!Q51,1,1)</f>
        <v xml:space="preserve"> </v>
      </c>
      <c r="CF7" s="1301"/>
      <c r="CG7" s="1301"/>
      <c r="CH7" s="1301"/>
      <c r="CI7" s="1301"/>
      <c r="CJ7" s="1301" t="str">
        <f>MID(SUVAHAMUJ!Q51,2,1)</f>
        <v xml:space="preserve"> </v>
      </c>
      <c r="CK7" s="1301"/>
      <c r="CL7" s="1301"/>
      <c r="CM7" s="1301"/>
      <c r="CN7" s="1301"/>
      <c r="CO7" s="1301"/>
      <c r="CP7" s="1301" t="str">
        <f>MID(SUVAHAMUJ!Q51,3,1)</f>
        <v xml:space="preserve"> </v>
      </c>
      <c r="CQ7" s="1301"/>
      <c r="CR7" s="1301"/>
      <c r="CS7" s="1301"/>
      <c r="CT7" s="1301"/>
      <c r="CU7" s="1301" t="str">
        <f>MID(SUVAHAMUJ!Q51,4,1)</f>
        <v xml:space="preserve"> </v>
      </c>
      <c r="CV7" s="1301"/>
      <c r="CW7" s="1301"/>
      <c r="CX7" s="1301"/>
      <c r="CY7" s="1301"/>
      <c r="CZ7" s="1301"/>
      <c r="DA7" s="1301" t="str">
        <f>MID(SUVAHAMUJ!Q51,5,1)</f>
        <v>6</v>
      </c>
      <c r="DB7" s="1301"/>
      <c r="DC7" s="1301"/>
      <c r="DD7" s="1301"/>
      <c r="DE7" s="1301"/>
      <c r="DF7" s="1301" t="str">
        <f>MID(SUVAHAMUJ!Q51,6,1)</f>
        <v>7</v>
      </c>
      <c r="DG7" s="1301"/>
      <c r="DH7" s="1301"/>
      <c r="DI7" s="1301"/>
      <c r="DJ7" s="1301"/>
      <c r="DK7" s="1301"/>
      <c r="DL7" s="1301" t="str">
        <f>MID(SUVAHAMUJ!Q51,7,1)</f>
        <v>7</v>
      </c>
      <c r="DM7" s="1301"/>
      <c r="DN7" s="1301"/>
      <c r="DO7" s="1301"/>
      <c r="DP7" s="1301"/>
      <c r="DQ7" s="1301"/>
      <c r="DR7" s="1301" t="str">
        <f>MID(SUVAHAMUJ!Q51,8,1)</f>
        <v>4</v>
      </c>
      <c r="DS7" s="1301"/>
      <c r="DT7" s="1301"/>
      <c r="DU7" s="1301"/>
      <c r="DV7" s="1301"/>
      <c r="DW7" s="1434" t="str">
        <f>MID(SUVAHAMUJ!Q51,9,1)</f>
        <v>4</v>
      </c>
      <c r="DX7" s="1434"/>
      <c r="DY7" s="1434"/>
      <c r="DZ7" s="1434"/>
      <c r="EA7" s="1434"/>
      <c r="EB7" s="1434"/>
      <c r="EC7" s="1434" t="str">
        <f>MID(SUVAHAMUJ!Q51,10,1)</f>
        <v>0</v>
      </c>
      <c r="ED7" s="1434"/>
      <c r="EE7" s="1434"/>
      <c r="EF7" s="1434"/>
      <c r="EG7" s="1434"/>
      <c r="EH7" s="1301" t="str">
        <f>MID(SUVAHAMUJ!Q51,11,1)</f>
        <v>9</v>
      </c>
      <c r="EI7" s="1301"/>
      <c r="EJ7" s="1301"/>
      <c r="EK7" s="1301"/>
      <c r="EL7" s="1301"/>
      <c r="EM7" s="1304"/>
      <c r="EN7" s="486"/>
      <c r="EO7" s="487"/>
      <c r="EP7" s="1301" t="str">
        <f>MID(SUVAHAMUJ!R51,1,1)</f>
        <v xml:space="preserve"> </v>
      </c>
      <c r="EQ7" s="1301"/>
      <c r="ER7" s="1301"/>
      <c r="ES7" s="1301"/>
      <c r="ET7" s="1301"/>
      <c r="EU7" s="1301"/>
      <c r="EV7" s="1301" t="str">
        <f>MID(SUVAHAMUJ!R51,2,1)</f>
        <v xml:space="preserve"> </v>
      </c>
      <c r="EW7" s="1301"/>
      <c r="EX7" s="1301"/>
      <c r="EY7" s="1301"/>
      <c r="EZ7" s="1301"/>
      <c r="FA7" s="1301" t="str">
        <f>MID(SUVAHAMUJ!R51,3,1)</f>
        <v xml:space="preserve"> </v>
      </c>
      <c r="FB7" s="1301"/>
      <c r="FC7" s="1301"/>
      <c r="FD7" s="1301"/>
      <c r="FE7" s="1301"/>
      <c r="FF7" s="1301"/>
      <c r="FG7" s="1301" t="str">
        <f>MID(SUVAHAMUJ!R51,4,1)</f>
        <v xml:space="preserve"> </v>
      </c>
      <c r="FH7" s="1301"/>
      <c r="FI7" s="1301"/>
      <c r="FJ7" s="1301"/>
      <c r="FK7" s="1301"/>
      <c r="FL7" s="1302" t="str">
        <f>MID(SUVAHAMUJ!R51,5,1)</f>
        <v xml:space="preserve"> </v>
      </c>
      <c r="FM7" s="1302"/>
      <c r="FN7" s="1302"/>
      <c r="FO7" s="1302"/>
      <c r="FP7" s="1302"/>
      <c r="FQ7" s="1302"/>
      <c r="FR7" s="1302" t="str">
        <f>MID(SUVAHAMUJ!R51,6,1)</f>
        <v xml:space="preserve"> </v>
      </c>
      <c r="FS7" s="1302"/>
      <c r="FT7" s="1302"/>
      <c r="FU7" s="1302"/>
      <c r="FV7" s="1302"/>
      <c r="FW7" s="1432" t="str">
        <f>MID(SUVAHAMUJ!R51,7,1)</f>
        <v xml:space="preserve"> </v>
      </c>
      <c r="FX7" s="1432"/>
      <c r="FY7" s="1432"/>
      <c r="FZ7" s="1432"/>
      <c r="GA7" s="1432"/>
      <c r="GB7" s="1432"/>
      <c r="GC7" s="1432" t="str">
        <f>MID(SUVAHAMUJ!R51,8,1)</f>
        <v xml:space="preserve"> </v>
      </c>
      <c r="GD7" s="1432"/>
      <c r="GE7" s="1432"/>
      <c r="GF7" s="1432"/>
      <c r="GG7" s="1432"/>
      <c r="GH7" s="1432" t="str">
        <f>MID(SUVAHAMUJ!R51,9,1)</f>
        <v xml:space="preserve"> </v>
      </c>
      <c r="GI7" s="1432"/>
      <c r="GJ7" s="1432"/>
      <c r="GK7" s="1432"/>
      <c r="GL7" s="1432"/>
      <c r="GM7" s="1432"/>
      <c r="GN7" s="1432" t="str">
        <f>MID(SUVAHAMUJ!R51,10,1)</f>
        <v xml:space="preserve"> </v>
      </c>
      <c r="GO7" s="1432"/>
      <c r="GP7" s="1432"/>
      <c r="GQ7" s="1432"/>
      <c r="GR7" s="1432"/>
      <c r="GS7" s="1432" t="str">
        <f>MID(SUVAHAMUJ!R51,11,1)</f>
        <v>0</v>
      </c>
      <c r="GT7" s="1432"/>
      <c r="GU7" s="1432"/>
      <c r="GV7" s="1432"/>
      <c r="GW7" s="1433"/>
    </row>
    <row r="8" spans="2:205" ht="24" customHeight="1" x14ac:dyDescent="0.2">
      <c r="B8" s="1547" t="s">
        <v>2790</v>
      </c>
      <c r="C8" s="1548"/>
      <c r="D8" s="1548"/>
      <c r="E8" s="1548"/>
      <c r="F8" s="1548"/>
      <c r="G8" s="1548"/>
      <c r="H8" s="1548"/>
      <c r="I8" s="1548"/>
      <c r="J8" s="1548"/>
      <c r="K8" s="1549"/>
      <c r="L8" s="1488" t="s">
        <v>3420</v>
      </c>
      <c r="M8" s="1489"/>
      <c r="N8" s="1489"/>
      <c r="O8" s="1489"/>
      <c r="P8" s="1489"/>
      <c r="Q8" s="1489"/>
      <c r="R8" s="1489"/>
      <c r="S8" s="1489"/>
      <c r="T8" s="1489"/>
      <c r="U8" s="1489"/>
      <c r="V8" s="1489"/>
      <c r="W8" s="1489"/>
      <c r="X8" s="1489"/>
      <c r="Y8" s="1489"/>
      <c r="Z8" s="1489"/>
      <c r="AA8" s="1489"/>
      <c r="AB8" s="1489"/>
      <c r="AC8" s="1489"/>
      <c r="AD8" s="1489"/>
      <c r="AE8" s="1489"/>
      <c r="AF8" s="1489"/>
      <c r="AG8" s="1489"/>
      <c r="AH8" s="1489"/>
      <c r="AI8" s="1489"/>
      <c r="AJ8" s="1489"/>
      <c r="AK8" s="1489"/>
      <c r="AL8" s="1489"/>
      <c r="AM8" s="1489"/>
      <c r="AN8" s="1489"/>
      <c r="AO8" s="1489"/>
      <c r="AP8" s="1489"/>
      <c r="AQ8" s="1489"/>
      <c r="AR8" s="1489"/>
      <c r="AS8" s="1489"/>
      <c r="AT8" s="1489"/>
      <c r="AU8" s="1489"/>
      <c r="AV8" s="1489"/>
      <c r="AW8" s="1489"/>
      <c r="AX8" s="1489"/>
      <c r="AY8" s="1489"/>
      <c r="AZ8" s="1489"/>
      <c r="BA8" s="1489"/>
      <c r="BB8" s="1489"/>
      <c r="BC8" s="1489"/>
      <c r="BD8" s="1489"/>
      <c r="BE8" s="1489"/>
      <c r="BF8" s="1489"/>
      <c r="BG8" s="1489"/>
      <c r="BH8" s="1489"/>
      <c r="BI8" s="1489"/>
      <c r="BJ8" s="1489"/>
      <c r="BK8" s="1489"/>
      <c r="BL8" s="1489"/>
      <c r="BM8" s="1489"/>
      <c r="BN8" s="1489"/>
      <c r="BO8" s="1489"/>
      <c r="BP8" s="1489"/>
      <c r="BQ8" s="1489"/>
      <c r="BR8" s="1489"/>
      <c r="BS8" s="1489"/>
      <c r="BT8" s="1489"/>
      <c r="BU8" s="1489"/>
      <c r="BV8" s="1489"/>
      <c r="BW8" s="1466" t="s">
        <v>936</v>
      </c>
      <c r="BX8" s="1467"/>
      <c r="BY8" s="1467"/>
      <c r="BZ8" s="1467"/>
      <c r="CA8" s="1467"/>
      <c r="CB8" s="1467"/>
      <c r="CC8" s="1467"/>
      <c r="CD8" s="1468"/>
      <c r="CE8" s="1301" t="str">
        <f>MID(SUVAHAMUJ!Q52,1,1)</f>
        <v xml:space="preserve"> </v>
      </c>
      <c r="CF8" s="1301"/>
      <c r="CG8" s="1301"/>
      <c r="CH8" s="1301"/>
      <c r="CI8" s="1301"/>
      <c r="CJ8" s="1301" t="str">
        <f>MID(SUVAHAMUJ!Q52,2,1)</f>
        <v xml:space="preserve"> </v>
      </c>
      <c r="CK8" s="1301"/>
      <c r="CL8" s="1301"/>
      <c r="CM8" s="1301"/>
      <c r="CN8" s="1301"/>
      <c r="CO8" s="1301"/>
      <c r="CP8" s="1301" t="str">
        <f>MID(SUVAHAMUJ!Q52,3,1)</f>
        <v xml:space="preserve"> </v>
      </c>
      <c r="CQ8" s="1301"/>
      <c r="CR8" s="1301"/>
      <c r="CS8" s="1301"/>
      <c r="CT8" s="1301"/>
      <c r="CU8" s="1301" t="str">
        <f>MID(SUVAHAMUJ!Q52,4,1)</f>
        <v xml:space="preserve"> </v>
      </c>
      <c r="CV8" s="1301"/>
      <c r="CW8" s="1301"/>
      <c r="CX8" s="1301"/>
      <c r="CY8" s="1301"/>
      <c r="CZ8" s="1301"/>
      <c r="DA8" s="1301" t="str">
        <f>MID(SUVAHAMUJ!Q52,5,1)</f>
        <v>6</v>
      </c>
      <c r="DB8" s="1301"/>
      <c r="DC8" s="1301"/>
      <c r="DD8" s="1301"/>
      <c r="DE8" s="1301"/>
      <c r="DF8" s="1301" t="str">
        <f>MID(SUVAHAMUJ!Q52,6,1)</f>
        <v>6</v>
      </c>
      <c r="DG8" s="1301"/>
      <c r="DH8" s="1301"/>
      <c r="DI8" s="1301"/>
      <c r="DJ8" s="1301"/>
      <c r="DK8" s="1301"/>
      <c r="DL8" s="1301" t="str">
        <f>MID(SUVAHAMUJ!Q52,7,1)</f>
        <v>4</v>
      </c>
      <c r="DM8" s="1301"/>
      <c r="DN8" s="1301"/>
      <c r="DO8" s="1301"/>
      <c r="DP8" s="1301"/>
      <c r="DQ8" s="1301"/>
      <c r="DR8" s="1301" t="str">
        <f>MID(SUVAHAMUJ!Q52,8,1)</f>
        <v>4</v>
      </c>
      <c r="DS8" s="1301"/>
      <c r="DT8" s="1301"/>
      <c r="DU8" s="1301"/>
      <c r="DV8" s="1301"/>
      <c r="DW8" s="1434" t="str">
        <f>MID(SUVAHAMUJ!Q52,9,1)</f>
        <v>1</v>
      </c>
      <c r="DX8" s="1434"/>
      <c r="DY8" s="1434"/>
      <c r="DZ8" s="1434"/>
      <c r="EA8" s="1434"/>
      <c r="EB8" s="1434"/>
      <c r="EC8" s="1434" t="str">
        <f>MID(SUVAHAMUJ!Q52,10,1)</f>
        <v>9</v>
      </c>
      <c r="ED8" s="1434"/>
      <c r="EE8" s="1434"/>
      <c r="EF8" s="1434"/>
      <c r="EG8" s="1434"/>
      <c r="EH8" s="1301" t="str">
        <f>MID(SUVAHAMUJ!Q52,11,1)</f>
        <v>3</v>
      </c>
      <c r="EI8" s="1301"/>
      <c r="EJ8" s="1301"/>
      <c r="EK8" s="1301"/>
      <c r="EL8" s="1301"/>
      <c r="EM8" s="1304"/>
      <c r="EN8" s="486"/>
      <c r="EO8" s="487"/>
      <c r="EP8" s="1301" t="str">
        <f>MID(SUVAHAMUJ!R52,1,1)</f>
        <v xml:space="preserve"> </v>
      </c>
      <c r="EQ8" s="1301"/>
      <c r="ER8" s="1301"/>
      <c r="ES8" s="1301"/>
      <c r="ET8" s="1301"/>
      <c r="EU8" s="1301"/>
      <c r="EV8" s="1301" t="str">
        <f>MID(SUVAHAMUJ!R52,2,1)</f>
        <v xml:space="preserve"> </v>
      </c>
      <c r="EW8" s="1301"/>
      <c r="EX8" s="1301"/>
      <c r="EY8" s="1301"/>
      <c r="EZ8" s="1301"/>
      <c r="FA8" s="1301" t="str">
        <f>MID(SUVAHAMUJ!R52,3,1)</f>
        <v xml:space="preserve"> </v>
      </c>
      <c r="FB8" s="1301"/>
      <c r="FC8" s="1301"/>
      <c r="FD8" s="1301"/>
      <c r="FE8" s="1301"/>
      <c r="FF8" s="1301"/>
      <c r="FG8" s="1301" t="str">
        <f>MID(SUVAHAMUJ!R52,4,1)</f>
        <v xml:space="preserve"> </v>
      </c>
      <c r="FH8" s="1301"/>
      <c r="FI8" s="1301"/>
      <c r="FJ8" s="1301"/>
      <c r="FK8" s="1301"/>
      <c r="FL8" s="1302" t="str">
        <f>MID(SUVAHAMUJ!R52,5,1)</f>
        <v xml:space="preserve"> </v>
      </c>
      <c r="FM8" s="1302"/>
      <c r="FN8" s="1302"/>
      <c r="FO8" s="1302"/>
      <c r="FP8" s="1302"/>
      <c r="FQ8" s="1302"/>
      <c r="FR8" s="1302" t="str">
        <f>MID(SUVAHAMUJ!R52,6,1)</f>
        <v xml:space="preserve"> </v>
      </c>
      <c r="FS8" s="1302"/>
      <c r="FT8" s="1302"/>
      <c r="FU8" s="1302"/>
      <c r="FV8" s="1302"/>
      <c r="FW8" s="1432" t="str">
        <f>MID(SUVAHAMUJ!R52,7,1)</f>
        <v xml:space="preserve"> </v>
      </c>
      <c r="FX8" s="1432"/>
      <c r="FY8" s="1432"/>
      <c r="FZ8" s="1432"/>
      <c r="GA8" s="1432"/>
      <c r="GB8" s="1432"/>
      <c r="GC8" s="1432" t="str">
        <f>MID(SUVAHAMUJ!R52,8,1)</f>
        <v xml:space="preserve"> </v>
      </c>
      <c r="GD8" s="1432"/>
      <c r="GE8" s="1432"/>
      <c r="GF8" s="1432"/>
      <c r="GG8" s="1432"/>
      <c r="GH8" s="1432" t="str">
        <f>MID(SUVAHAMUJ!R52,9,1)</f>
        <v xml:space="preserve"> </v>
      </c>
      <c r="GI8" s="1432"/>
      <c r="GJ8" s="1432"/>
      <c r="GK8" s="1432"/>
      <c r="GL8" s="1432"/>
      <c r="GM8" s="1432"/>
      <c r="GN8" s="1432" t="str">
        <f>MID(SUVAHAMUJ!R52,10,1)</f>
        <v xml:space="preserve"> </v>
      </c>
      <c r="GO8" s="1432"/>
      <c r="GP8" s="1432"/>
      <c r="GQ8" s="1432"/>
      <c r="GR8" s="1432"/>
      <c r="GS8" s="1432" t="str">
        <f>MID(SUVAHAMUJ!R52,11,1)</f>
        <v>0</v>
      </c>
      <c r="GT8" s="1432"/>
      <c r="GU8" s="1432"/>
      <c r="GV8" s="1432"/>
      <c r="GW8" s="1433"/>
    </row>
    <row r="9" spans="2:205" ht="24" customHeight="1" x14ac:dyDescent="0.2">
      <c r="B9" s="1547" t="s">
        <v>3341</v>
      </c>
      <c r="C9" s="1548"/>
      <c r="D9" s="1548"/>
      <c r="E9" s="1548"/>
      <c r="F9" s="1548"/>
      <c r="G9" s="1548"/>
      <c r="H9" s="1548"/>
      <c r="I9" s="1548"/>
      <c r="J9" s="1548"/>
      <c r="K9" s="1549"/>
      <c r="L9" s="1488" t="s">
        <v>3421</v>
      </c>
      <c r="M9" s="1489"/>
      <c r="N9" s="1489"/>
      <c r="O9" s="1489"/>
      <c r="P9" s="1489"/>
      <c r="Q9" s="1489"/>
      <c r="R9" s="1489"/>
      <c r="S9" s="1489"/>
      <c r="T9" s="1489"/>
      <c r="U9" s="1489"/>
      <c r="V9" s="1489"/>
      <c r="W9" s="1489"/>
      <c r="X9" s="1489"/>
      <c r="Y9" s="1489"/>
      <c r="Z9" s="1489"/>
      <c r="AA9" s="1489"/>
      <c r="AB9" s="1489"/>
      <c r="AC9" s="1489"/>
      <c r="AD9" s="1489"/>
      <c r="AE9" s="1489"/>
      <c r="AF9" s="1489"/>
      <c r="AG9" s="1489"/>
      <c r="AH9" s="1489"/>
      <c r="AI9" s="1489"/>
      <c r="AJ9" s="1489"/>
      <c r="AK9" s="1489"/>
      <c r="AL9" s="1489"/>
      <c r="AM9" s="1489"/>
      <c r="AN9" s="1489"/>
      <c r="AO9" s="1489"/>
      <c r="AP9" s="1489"/>
      <c r="AQ9" s="1489"/>
      <c r="AR9" s="1489"/>
      <c r="AS9" s="1489"/>
      <c r="AT9" s="1489"/>
      <c r="AU9" s="1489"/>
      <c r="AV9" s="1489"/>
      <c r="AW9" s="1489"/>
      <c r="AX9" s="1489"/>
      <c r="AY9" s="1489"/>
      <c r="AZ9" s="1489"/>
      <c r="BA9" s="1489"/>
      <c r="BB9" s="1489"/>
      <c r="BC9" s="1489"/>
      <c r="BD9" s="1489"/>
      <c r="BE9" s="1489"/>
      <c r="BF9" s="1489"/>
      <c r="BG9" s="1489"/>
      <c r="BH9" s="1489"/>
      <c r="BI9" s="1489"/>
      <c r="BJ9" s="1489"/>
      <c r="BK9" s="1489"/>
      <c r="BL9" s="1489"/>
      <c r="BM9" s="1489"/>
      <c r="BN9" s="1489"/>
      <c r="BO9" s="1489"/>
      <c r="BP9" s="1489"/>
      <c r="BQ9" s="1489"/>
      <c r="BR9" s="1489"/>
      <c r="BS9" s="1489"/>
      <c r="BT9" s="1489"/>
      <c r="BU9" s="1489"/>
      <c r="BV9" s="1489"/>
      <c r="BW9" s="1466" t="s">
        <v>954</v>
      </c>
      <c r="BX9" s="1467"/>
      <c r="BY9" s="1467"/>
      <c r="BZ9" s="1467"/>
      <c r="CA9" s="1467"/>
      <c r="CB9" s="1467"/>
      <c r="CC9" s="1467"/>
      <c r="CD9" s="1468"/>
      <c r="CE9" s="1301" t="str">
        <f>MID(SUVAHAMUJ!Q53,1,1)</f>
        <v xml:space="preserve"> </v>
      </c>
      <c r="CF9" s="1301"/>
      <c r="CG9" s="1301"/>
      <c r="CH9" s="1301"/>
      <c r="CI9" s="1301"/>
      <c r="CJ9" s="1301" t="str">
        <f>MID(SUVAHAMUJ!Q53,2,1)</f>
        <v xml:space="preserve"> </v>
      </c>
      <c r="CK9" s="1301"/>
      <c r="CL9" s="1301"/>
      <c r="CM9" s="1301"/>
      <c r="CN9" s="1301"/>
      <c r="CO9" s="1301"/>
      <c r="CP9" s="1301" t="str">
        <f>MID(SUVAHAMUJ!Q53,3,1)</f>
        <v xml:space="preserve"> </v>
      </c>
      <c r="CQ9" s="1301"/>
      <c r="CR9" s="1301"/>
      <c r="CS9" s="1301"/>
      <c r="CT9" s="1301"/>
      <c r="CU9" s="1301" t="str">
        <f>MID(SUVAHAMUJ!Q53,4,1)</f>
        <v xml:space="preserve"> </v>
      </c>
      <c r="CV9" s="1301"/>
      <c r="CW9" s="1301"/>
      <c r="CX9" s="1301"/>
      <c r="CY9" s="1301"/>
      <c r="CZ9" s="1301"/>
      <c r="DA9" s="1301" t="str">
        <f>MID(SUVAHAMUJ!Q53,5,1)</f>
        <v xml:space="preserve"> </v>
      </c>
      <c r="DB9" s="1301"/>
      <c r="DC9" s="1301"/>
      <c r="DD9" s="1301"/>
      <c r="DE9" s="1301"/>
      <c r="DF9" s="1301" t="str">
        <f>MID(SUVAHAMUJ!Q53,6,1)</f>
        <v xml:space="preserve"> </v>
      </c>
      <c r="DG9" s="1301"/>
      <c r="DH9" s="1301"/>
      <c r="DI9" s="1301"/>
      <c r="DJ9" s="1301"/>
      <c r="DK9" s="1301"/>
      <c r="DL9" s="1301" t="str">
        <f>MID(SUVAHAMUJ!Q53,7,1)</f>
        <v>7</v>
      </c>
      <c r="DM9" s="1301"/>
      <c r="DN9" s="1301"/>
      <c r="DO9" s="1301"/>
      <c r="DP9" s="1301"/>
      <c r="DQ9" s="1301"/>
      <c r="DR9" s="1301" t="str">
        <f>MID(SUVAHAMUJ!Q53,8,1)</f>
        <v>7</v>
      </c>
      <c r="DS9" s="1301"/>
      <c r="DT9" s="1301"/>
      <c r="DU9" s="1301"/>
      <c r="DV9" s="1301"/>
      <c r="DW9" s="1434" t="str">
        <f>MID(SUVAHAMUJ!Q53,9,1)</f>
        <v>4</v>
      </c>
      <c r="DX9" s="1434"/>
      <c r="DY9" s="1434"/>
      <c r="DZ9" s="1434"/>
      <c r="EA9" s="1434"/>
      <c r="EB9" s="1434"/>
      <c r="EC9" s="1434" t="str">
        <f>MID(SUVAHAMUJ!Q53,10,1)</f>
        <v>9</v>
      </c>
      <c r="ED9" s="1434"/>
      <c r="EE9" s="1434"/>
      <c r="EF9" s="1434"/>
      <c r="EG9" s="1434"/>
      <c r="EH9" s="1301" t="str">
        <f>MID(SUVAHAMUJ!Q53,11,1)</f>
        <v>5</v>
      </c>
      <c r="EI9" s="1301"/>
      <c r="EJ9" s="1301"/>
      <c r="EK9" s="1301"/>
      <c r="EL9" s="1301"/>
      <c r="EM9" s="1304"/>
      <c r="EN9" s="486"/>
      <c r="EO9" s="487"/>
      <c r="EP9" s="1301" t="str">
        <f>MID(SUVAHAMUJ!R53,1,1)</f>
        <v xml:space="preserve"> </v>
      </c>
      <c r="EQ9" s="1301"/>
      <c r="ER9" s="1301"/>
      <c r="ES9" s="1301"/>
      <c r="ET9" s="1301"/>
      <c r="EU9" s="1301"/>
      <c r="EV9" s="1301" t="str">
        <f>MID(SUVAHAMUJ!R53,2,1)</f>
        <v xml:space="preserve"> </v>
      </c>
      <c r="EW9" s="1301"/>
      <c r="EX9" s="1301"/>
      <c r="EY9" s="1301"/>
      <c r="EZ9" s="1301"/>
      <c r="FA9" s="1301" t="str">
        <f>MID(SUVAHAMUJ!R53,3,1)</f>
        <v xml:space="preserve"> </v>
      </c>
      <c r="FB9" s="1301"/>
      <c r="FC9" s="1301"/>
      <c r="FD9" s="1301"/>
      <c r="FE9" s="1301"/>
      <c r="FF9" s="1301"/>
      <c r="FG9" s="1301" t="str">
        <f>MID(SUVAHAMUJ!R53,4,1)</f>
        <v xml:space="preserve"> </v>
      </c>
      <c r="FH9" s="1301"/>
      <c r="FI9" s="1301"/>
      <c r="FJ9" s="1301"/>
      <c r="FK9" s="1301"/>
      <c r="FL9" s="1302" t="str">
        <f>MID(SUVAHAMUJ!R53,5,1)</f>
        <v xml:space="preserve"> </v>
      </c>
      <c r="FM9" s="1302"/>
      <c r="FN9" s="1302"/>
      <c r="FO9" s="1302"/>
      <c r="FP9" s="1302"/>
      <c r="FQ9" s="1302"/>
      <c r="FR9" s="1302" t="str">
        <f>MID(SUVAHAMUJ!R53,6,1)</f>
        <v xml:space="preserve"> </v>
      </c>
      <c r="FS9" s="1302"/>
      <c r="FT9" s="1302"/>
      <c r="FU9" s="1302"/>
      <c r="FV9" s="1302"/>
      <c r="FW9" s="1432" t="str">
        <f>MID(SUVAHAMUJ!R53,7,1)</f>
        <v xml:space="preserve"> </v>
      </c>
      <c r="FX9" s="1432"/>
      <c r="FY9" s="1432"/>
      <c r="FZ9" s="1432"/>
      <c r="GA9" s="1432"/>
      <c r="GB9" s="1432"/>
      <c r="GC9" s="1432" t="str">
        <f>MID(SUVAHAMUJ!R53,8,1)</f>
        <v xml:space="preserve"> </v>
      </c>
      <c r="GD9" s="1432"/>
      <c r="GE9" s="1432"/>
      <c r="GF9" s="1432"/>
      <c r="GG9" s="1432"/>
      <c r="GH9" s="1432" t="str">
        <f>MID(SUVAHAMUJ!R53,9,1)</f>
        <v xml:space="preserve"> </v>
      </c>
      <c r="GI9" s="1432"/>
      <c r="GJ9" s="1432"/>
      <c r="GK9" s="1432"/>
      <c r="GL9" s="1432"/>
      <c r="GM9" s="1432"/>
      <c r="GN9" s="1432" t="str">
        <f>MID(SUVAHAMUJ!R53,10,1)</f>
        <v xml:space="preserve"> </v>
      </c>
      <c r="GO9" s="1432"/>
      <c r="GP9" s="1432"/>
      <c r="GQ9" s="1432"/>
      <c r="GR9" s="1432"/>
      <c r="GS9" s="1432" t="str">
        <f>MID(SUVAHAMUJ!R53,11,1)</f>
        <v>0</v>
      </c>
      <c r="GT9" s="1432"/>
      <c r="GU9" s="1432"/>
      <c r="GV9" s="1432"/>
      <c r="GW9" s="1433"/>
    </row>
    <row r="10" spans="2:205" ht="24" customHeight="1" x14ac:dyDescent="0.2">
      <c r="B10" s="1547" t="s">
        <v>2797</v>
      </c>
      <c r="C10" s="1548"/>
      <c r="D10" s="1548"/>
      <c r="E10" s="1548"/>
      <c r="F10" s="1548"/>
      <c r="G10" s="1548"/>
      <c r="H10" s="1548"/>
      <c r="I10" s="1548"/>
      <c r="J10" s="1548"/>
      <c r="K10" s="1549"/>
      <c r="L10" s="1488" t="s">
        <v>3422</v>
      </c>
      <c r="M10" s="1489"/>
      <c r="N10" s="1489"/>
      <c r="O10" s="1489"/>
      <c r="P10" s="1489"/>
      <c r="Q10" s="1489"/>
      <c r="R10" s="1489"/>
      <c r="S10" s="1489"/>
      <c r="T10" s="1489"/>
      <c r="U10" s="1489"/>
      <c r="V10" s="1489"/>
      <c r="W10" s="1489"/>
      <c r="X10" s="1489"/>
      <c r="Y10" s="1489"/>
      <c r="Z10" s="1489"/>
      <c r="AA10" s="1489"/>
      <c r="AB10" s="1489"/>
      <c r="AC10" s="1489"/>
      <c r="AD10" s="1489"/>
      <c r="AE10" s="1489"/>
      <c r="AF10" s="1489"/>
      <c r="AG10" s="1489"/>
      <c r="AH10" s="1489"/>
      <c r="AI10" s="1489"/>
      <c r="AJ10" s="1489"/>
      <c r="AK10" s="1489"/>
      <c r="AL10" s="1489"/>
      <c r="AM10" s="1489"/>
      <c r="AN10" s="1489"/>
      <c r="AO10" s="1489"/>
      <c r="AP10" s="1489"/>
      <c r="AQ10" s="1489"/>
      <c r="AR10" s="1489"/>
      <c r="AS10" s="1489"/>
      <c r="AT10" s="1489"/>
      <c r="AU10" s="1489"/>
      <c r="AV10" s="1489"/>
      <c r="AW10" s="1489"/>
      <c r="AX10" s="1489"/>
      <c r="AY10" s="1489"/>
      <c r="AZ10" s="1489"/>
      <c r="BA10" s="1489"/>
      <c r="BB10" s="1489"/>
      <c r="BC10" s="1489"/>
      <c r="BD10" s="1489"/>
      <c r="BE10" s="1489"/>
      <c r="BF10" s="1489"/>
      <c r="BG10" s="1489"/>
      <c r="BH10" s="1489"/>
      <c r="BI10" s="1489"/>
      <c r="BJ10" s="1489"/>
      <c r="BK10" s="1489"/>
      <c r="BL10" s="1489"/>
      <c r="BM10" s="1489"/>
      <c r="BN10" s="1489"/>
      <c r="BO10" s="1489"/>
      <c r="BP10" s="1489"/>
      <c r="BQ10" s="1489"/>
      <c r="BR10" s="1489"/>
      <c r="BS10" s="1489"/>
      <c r="BT10" s="1489"/>
      <c r="BU10" s="1489"/>
      <c r="BV10" s="1489"/>
      <c r="BW10" s="1466" t="s">
        <v>960</v>
      </c>
      <c r="BX10" s="1467"/>
      <c r="BY10" s="1467"/>
      <c r="BZ10" s="1467"/>
      <c r="CA10" s="1467"/>
      <c r="CB10" s="1467"/>
      <c r="CC10" s="1467"/>
      <c r="CD10" s="1468"/>
      <c r="CE10" s="1301" t="str">
        <f>MID(SUVAHAMUJ!Q54,1,1)</f>
        <v xml:space="preserve"> </v>
      </c>
      <c r="CF10" s="1301"/>
      <c r="CG10" s="1301"/>
      <c r="CH10" s="1301"/>
      <c r="CI10" s="1301"/>
      <c r="CJ10" s="1301" t="str">
        <f>MID(SUVAHAMUJ!Q54,2,1)</f>
        <v xml:space="preserve"> </v>
      </c>
      <c r="CK10" s="1301"/>
      <c r="CL10" s="1301"/>
      <c r="CM10" s="1301"/>
      <c r="CN10" s="1301"/>
      <c r="CO10" s="1301"/>
      <c r="CP10" s="1301" t="str">
        <f>MID(SUVAHAMUJ!Q54,3,1)</f>
        <v xml:space="preserve"> </v>
      </c>
      <c r="CQ10" s="1301"/>
      <c r="CR10" s="1301"/>
      <c r="CS10" s="1301"/>
      <c r="CT10" s="1301"/>
      <c r="CU10" s="1301" t="str">
        <f>MID(SUVAHAMUJ!Q54,4,1)</f>
        <v xml:space="preserve"> </v>
      </c>
      <c r="CV10" s="1301"/>
      <c r="CW10" s="1301"/>
      <c r="CX10" s="1301"/>
      <c r="CY10" s="1301"/>
      <c r="CZ10" s="1301"/>
      <c r="DA10" s="1301" t="str">
        <f>MID(SUVAHAMUJ!Q54,5,1)</f>
        <v xml:space="preserve"> </v>
      </c>
      <c r="DB10" s="1301"/>
      <c r="DC10" s="1301"/>
      <c r="DD10" s="1301"/>
      <c r="DE10" s="1301"/>
      <c r="DF10" s="1301" t="str">
        <f>MID(SUVAHAMUJ!Q54,6,1)</f>
        <v xml:space="preserve"> </v>
      </c>
      <c r="DG10" s="1301"/>
      <c r="DH10" s="1301"/>
      <c r="DI10" s="1301"/>
      <c r="DJ10" s="1301"/>
      <c r="DK10" s="1301"/>
      <c r="DL10" s="1301" t="str">
        <f>MID(SUVAHAMUJ!Q54,7,1)</f>
        <v xml:space="preserve"> </v>
      </c>
      <c r="DM10" s="1301"/>
      <c r="DN10" s="1301"/>
      <c r="DO10" s="1301"/>
      <c r="DP10" s="1301"/>
      <c r="DQ10" s="1301"/>
      <c r="DR10" s="1301" t="str">
        <f>MID(SUVAHAMUJ!Q54,8,1)</f>
        <v xml:space="preserve"> </v>
      </c>
      <c r="DS10" s="1301"/>
      <c r="DT10" s="1301"/>
      <c r="DU10" s="1301"/>
      <c r="DV10" s="1301"/>
      <c r="DW10" s="1434" t="str">
        <f>MID(SUVAHAMUJ!Q54,9,1)</f>
        <v xml:space="preserve"> </v>
      </c>
      <c r="DX10" s="1434"/>
      <c r="DY10" s="1434"/>
      <c r="DZ10" s="1434"/>
      <c r="EA10" s="1434"/>
      <c r="EB10" s="1434"/>
      <c r="EC10" s="1434" t="str">
        <f>MID(SUVAHAMUJ!Q54,10,1)</f>
        <v xml:space="preserve"> </v>
      </c>
      <c r="ED10" s="1434"/>
      <c r="EE10" s="1434"/>
      <c r="EF10" s="1434"/>
      <c r="EG10" s="1434"/>
      <c r="EH10" s="1301" t="str">
        <f>MID(SUVAHAMUJ!Q54,11,1)</f>
        <v>0</v>
      </c>
      <c r="EI10" s="1301"/>
      <c r="EJ10" s="1301"/>
      <c r="EK10" s="1301"/>
      <c r="EL10" s="1301"/>
      <c r="EM10" s="1304"/>
      <c r="EN10" s="486"/>
      <c r="EO10" s="487"/>
      <c r="EP10" s="1301" t="str">
        <f>MID(SUVAHAMUJ!R54,1,1)</f>
        <v xml:space="preserve"> </v>
      </c>
      <c r="EQ10" s="1301"/>
      <c r="ER10" s="1301"/>
      <c r="ES10" s="1301"/>
      <c r="ET10" s="1301"/>
      <c r="EU10" s="1301"/>
      <c r="EV10" s="1301" t="str">
        <f>MID(SUVAHAMUJ!R54,2,1)</f>
        <v xml:space="preserve"> </v>
      </c>
      <c r="EW10" s="1301"/>
      <c r="EX10" s="1301"/>
      <c r="EY10" s="1301"/>
      <c r="EZ10" s="1301"/>
      <c r="FA10" s="1301" t="str">
        <f>MID(SUVAHAMUJ!R54,3,1)</f>
        <v xml:space="preserve"> </v>
      </c>
      <c r="FB10" s="1301"/>
      <c r="FC10" s="1301"/>
      <c r="FD10" s="1301"/>
      <c r="FE10" s="1301"/>
      <c r="FF10" s="1301"/>
      <c r="FG10" s="1301" t="str">
        <f>MID(SUVAHAMUJ!R54,4,1)</f>
        <v xml:space="preserve"> </v>
      </c>
      <c r="FH10" s="1301"/>
      <c r="FI10" s="1301"/>
      <c r="FJ10" s="1301"/>
      <c r="FK10" s="1301"/>
      <c r="FL10" s="1302" t="str">
        <f>MID(SUVAHAMUJ!R54,5,1)</f>
        <v xml:space="preserve"> </v>
      </c>
      <c r="FM10" s="1302"/>
      <c r="FN10" s="1302"/>
      <c r="FO10" s="1302"/>
      <c r="FP10" s="1302"/>
      <c r="FQ10" s="1302"/>
      <c r="FR10" s="1302" t="str">
        <f>MID(SUVAHAMUJ!R54,6,1)</f>
        <v xml:space="preserve"> </v>
      </c>
      <c r="FS10" s="1302"/>
      <c r="FT10" s="1302"/>
      <c r="FU10" s="1302"/>
      <c r="FV10" s="1302"/>
      <c r="FW10" s="1432" t="str">
        <f>MID(SUVAHAMUJ!R54,7,1)</f>
        <v xml:space="preserve"> </v>
      </c>
      <c r="FX10" s="1432"/>
      <c r="FY10" s="1432"/>
      <c r="FZ10" s="1432"/>
      <c r="GA10" s="1432"/>
      <c r="GB10" s="1432"/>
      <c r="GC10" s="1432" t="str">
        <f>MID(SUVAHAMUJ!R54,8,1)</f>
        <v xml:space="preserve"> </v>
      </c>
      <c r="GD10" s="1432"/>
      <c r="GE10" s="1432"/>
      <c r="GF10" s="1432"/>
      <c r="GG10" s="1432"/>
      <c r="GH10" s="1432" t="str">
        <f>MID(SUVAHAMUJ!R54,9,1)</f>
        <v xml:space="preserve"> </v>
      </c>
      <c r="GI10" s="1432"/>
      <c r="GJ10" s="1432"/>
      <c r="GK10" s="1432"/>
      <c r="GL10" s="1432"/>
      <c r="GM10" s="1432"/>
      <c r="GN10" s="1432" t="str">
        <f>MID(SUVAHAMUJ!R54,10,1)</f>
        <v xml:space="preserve"> </v>
      </c>
      <c r="GO10" s="1432"/>
      <c r="GP10" s="1432"/>
      <c r="GQ10" s="1432"/>
      <c r="GR10" s="1432"/>
      <c r="GS10" s="1432" t="str">
        <f>MID(SUVAHAMUJ!R54,11,1)</f>
        <v>0</v>
      </c>
      <c r="GT10" s="1432"/>
      <c r="GU10" s="1432"/>
      <c r="GV10" s="1432"/>
      <c r="GW10" s="1433"/>
    </row>
    <row r="11" spans="2:205" ht="24" customHeight="1" x14ac:dyDescent="0.2">
      <c r="B11" s="1547" t="s">
        <v>2801</v>
      </c>
      <c r="C11" s="1548"/>
      <c r="D11" s="1548"/>
      <c r="E11" s="1548"/>
      <c r="F11" s="1548"/>
      <c r="G11" s="1548"/>
      <c r="H11" s="1548"/>
      <c r="I11" s="1548"/>
      <c r="J11" s="1548"/>
      <c r="K11" s="1549"/>
      <c r="L11" s="1488" t="s">
        <v>3423</v>
      </c>
      <c r="M11" s="1489"/>
      <c r="N11" s="1489"/>
      <c r="O11" s="1489"/>
      <c r="P11" s="1489"/>
      <c r="Q11" s="1489"/>
      <c r="R11" s="1489"/>
      <c r="S11" s="1489"/>
      <c r="T11" s="1489"/>
      <c r="U11" s="1489"/>
      <c r="V11" s="1489"/>
      <c r="W11" s="1489"/>
      <c r="X11" s="1489"/>
      <c r="Y11" s="1489"/>
      <c r="Z11" s="1489"/>
      <c r="AA11" s="1489"/>
      <c r="AB11" s="1489"/>
      <c r="AC11" s="1489"/>
      <c r="AD11" s="1489"/>
      <c r="AE11" s="1489"/>
      <c r="AF11" s="1489"/>
      <c r="AG11" s="1489"/>
      <c r="AH11" s="1489"/>
      <c r="AI11" s="1489"/>
      <c r="AJ11" s="1489"/>
      <c r="AK11" s="1489"/>
      <c r="AL11" s="1489"/>
      <c r="AM11" s="1489"/>
      <c r="AN11" s="1489"/>
      <c r="AO11" s="1489"/>
      <c r="AP11" s="1489"/>
      <c r="AQ11" s="1489"/>
      <c r="AR11" s="1489"/>
      <c r="AS11" s="1489"/>
      <c r="AT11" s="1489"/>
      <c r="AU11" s="1489"/>
      <c r="AV11" s="1489"/>
      <c r="AW11" s="1489"/>
      <c r="AX11" s="1489"/>
      <c r="AY11" s="1489"/>
      <c r="AZ11" s="1489"/>
      <c r="BA11" s="1489"/>
      <c r="BB11" s="1489"/>
      <c r="BC11" s="1489"/>
      <c r="BD11" s="1489"/>
      <c r="BE11" s="1489"/>
      <c r="BF11" s="1489"/>
      <c r="BG11" s="1489"/>
      <c r="BH11" s="1489"/>
      <c r="BI11" s="1489"/>
      <c r="BJ11" s="1489"/>
      <c r="BK11" s="1489"/>
      <c r="BL11" s="1489"/>
      <c r="BM11" s="1489"/>
      <c r="BN11" s="1489"/>
      <c r="BO11" s="1489"/>
      <c r="BP11" s="1489"/>
      <c r="BQ11" s="1489"/>
      <c r="BR11" s="1489"/>
      <c r="BS11" s="1489"/>
      <c r="BT11" s="1489"/>
      <c r="BU11" s="1489"/>
      <c r="BV11" s="1489"/>
      <c r="BW11" s="1466" t="s">
        <v>970</v>
      </c>
      <c r="BX11" s="1467"/>
      <c r="BY11" s="1467"/>
      <c r="BZ11" s="1467"/>
      <c r="CA11" s="1467"/>
      <c r="CB11" s="1467"/>
      <c r="CC11" s="1467"/>
      <c r="CD11" s="1468"/>
      <c r="CE11" s="1301" t="str">
        <f>MID(SUVAHAMUJ!Q55,1,1)</f>
        <v xml:space="preserve"> </v>
      </c>
      <c r="CF11" s="1301"/>
      <c r="CG11" s="1301"/>
      <c r="CH11" s="1301"/>
      <c r="CI11" s="1301"/>
      <c r="CJ11" s="1301" t="str">
        <f>MID(SUVAHAMUJ!Q55,2,1)</f>
        <v xml:space="preserve"> </v>
      </c>
      <c r="CK11" s="1301"/>
      <c r="CL11" s="1301"/>
      <c r="CM11" s="1301"/>
      <c r="CN11" s="1301"/>
      <c r="CO11" s="1301"/>
      <c r="CP11" s="1301" t="str">
        <f>MID(SUVAHAMUJ!Q55,3,1)</f>
        <v xml:space="preserve"> </v>
      </c>
      <c r="CQ11" s="1301"/>
      <c r="CR11" s="1301"/>
      <c r="CS11" s="1301"/>
      <c r="CT11" s="1301"/>
      <c r="CU11" s="1301" t="str">
        <f>MID(SUVAHAMUJ!Q55,4,1)</f>
        <v xml:space="preserve"> </v>
      </c>
      <c r="CV11" s="1301"/>
      <c r="CW11" s="1301"/>
      <c r="CX11" s="1301"/>
      <c r="CY11" s="1301"/>
      <c r="CZ11" s="1301"/>
      <c r="DA11" s="1301" t="str">
        <f>MID(SUVAHAMUJ!Q55,5,1)</f>
        <v xml:space="preserve"> </v>
      </c>
      <c r="DB11" s="1301"/>
      <c r="DC11" s="1301"/>
      <c r="DD11" s="1301"/>
      <c r="DE11" s="1301"/>
      <c r="DF11" s="1301" t="str">
        <f>MID(SUVAHAMUJ!Q55,6,1)</f>
        <v xml:space="preserve"> </v>
      </c>
      <c r="DG11" s="1301"/>
      <c r="DH11" s="1301"/>
      <c r="DI11" s="1301"/>
      <c r="DJ11" s="1301"/>
      <c r="DK11" s="1301"/>
      <c r="DL11" s="1301" t="str">
        <f>MID(SUVAHAMUJ!Q55,7,1)</f>
        <v xml:space="preserve"> </v>
      </c>
      <c r="DM11" s="1301"/>
      <c r="DN11" s="1301"/>
      <c r="DO11" s="1301"/>
      <c r="DP11" s="1301"/>
      <c r="DQ11" s="1301"/>
      <c r="DR11" s="1301" t="str">
        <f>MID(SUVAHAMUJ!Q55,8,1)</f>
        <v xml:space="preserve"> </v>
      </c>
      <c r="DS11" s="1301"/>
      <c r="DT11" s="1301"/>
      <c r="DU11" s="1301"/>
      <c r="DV11" s="1301"/>
      <c r="DW11" s="1434" t="str">
        <f>MID(SUVAHAMUJ!Q55,9,1)</f>
        <v xml:space="preserve"> </v>
      </c>
      <c r="DX11" s="1434"/>
      <c r="DY11" s="1434"/>
      <c r="DZ11" s="1434"/>
      <c r="EA11" s="1434"/>
      <c r="EB11" s="1434"/>
      <c r="EC11" s="1434" t="str">
        <f>MID(SUVAHAMUJ!Q55,10,1)</f>
        <v xml:space="preserve"> </v>
      </c>
      <c r="ED11" s="1434"/>
      <c r="EE11" s="1434"/>
      <c r="EF11" s="1434"/>
      <c r="EG11" s="1434"/>
      <c r="EH11" s="1301" t="str">
        <f>MID(SUVAHAMUJ!Q55,11,1)</f>
        <v>0</v>
      </c>
      <c r="EI11" s="1301"/>
      <c r="EJ11" s="1301"/>
      <c r="EK11" s="1301"/>
      <c r="EL11" s="1301"/>
      <c r="EM11" s="1304"/>
      <c r="EN11" s="486"/>
      <c r="EO11" s="487"/>
      <c r="EP11" s="1301" t="str">
        <f>MID(SUVAHAMUJ!R55,1,1)</f>
        <v xml:space="preserve"> </v>
      </c>
      <c r="EQ11" s="1301"/>
      <c r="ER11" s="1301"/>
      <c r="ES11" s="1301"/>
      <c r="ET11" s="1301"/>
      <c r="EU11" s="1301"/>
      <c r="EV11" s="1301" t="str">
        <f>MID(SUVAHAMUJ!R55,2,1)</f>
        <v xml:space="preserve"> </v>
      </c>
      <c r="EW11" s="1301"/>
      <c r="EX11" s="1301"/>
      <c r="EY11" s="1301"/>
      <c r="EZ11" s="1301"/>
      <c r="FA11" s="1301" t="str">
        <f>MID(SUVAHAMUJ!R55,3,1)</f>
        <v xml:space="preserve"> </v>
      </c>
      <c r="FB11" s="1301"/>
      <c r="FC11" s="1301"/>
      <c r="FD11" s="1301"/>
      <c r="FE11" s="1301"/>
      <c r="FF11" s="1301"/>
      <c r="FG11" s="1301" t="str">
        <f>MID(SUVAHAMUJ!R55,4,1)</f>
        <v xml:space="preserve"> </v>
      </c>
      <c r="FH11" s="1301"/>
      <c r="FI11" s="1301"/>
      <c r="FJ11" s="1301"/>
      <c r="FK11" s="1301"/>
      <c r="FL11" s="1302" t="str">
        <f>MID(SUVAHAMUJ!R55,5,1)</f>
        <v xml:space="preserve"> </v>
      </c>
      <c r="FM11" s="1302"/>
      <c r="FN11" s="1302"/>
      <c r="FO11" s="1302"/>
      <c r="FP11" s="1302"/>
      <c r="FQ11" s="1302"/>
      <c r="FR11" s="1302" t="str">
        <f>MID(SUVAHAMUJ!R55,6,1)</f>
        <v xml:space="preserve"> </v>
      </c>
      <c r="FS11" s="1302"/>
      <c r="FT11" s="1302"/>
      <c r="FU11" s="1302"/>
      <c r="FV11" s="1302"/>
      <c r="FW11" s="1432" t="str">
        <f>MID(SUVAHAMUJ!R55,7,1)</f>
        <v xml:space="preserve"> </v>
      </c>
      <c r="FX11" s="1432"/>
      <c r="FY11" s="1432"/>
      <c r="FZ11" s="1432"/>
      <c r="GA11" s="1432"/>
      <c r="GB11" s="1432"/>
      <c r="GC11" s="1432" t="str">
        <f>MID(SUVAHAMUJ!R55,8,1)</f>
        <v xml:space="preserve"> </v>
      </c>
      <c r="GD11" s="1432"/>
      <c r="GE11" s="1432"/>
      <c r="GF11" s="1432"/>
      <c r="GG11" s="1432"/>
      <c r="GH11" s="1432" t="str">
        <f>MID(SUVAHAMUJ!R55,9,1)</f>
        <v xml:space="preserve"> </v>
      </c>
      <c r="GI11" s="1432"/>
      <c r="GJ11" s="1432"/>
      <c r="GK11" s="1432"/>
      <c r="GL11" s="1432"/>
      <c r="GM11" s="1432"/>
      <c r="GN11" s="1432" t="str">
        <f>MID(SUVAHAMUJ!R55,10,1)</f>
        <v xml:space="preserve"> </v>
      </c>
      <c r="GO11" s="1432"/>
      <c r="GP11" s="1432"/>
      <c r="GQ11" s="1432"/>
      <c r="GR11" s="1432"/>
      <c r="GS11" s="1432" t="str">
        <f>MID(SUVAHAMUJ!R55,11,1)</f>
        <v>0</v>
      </c>
      <c r="GT11" s="1432"/>
      <c r="GU11" s="1432"/>
      <c r="GV11" s="1432"/>
      <c r="GW11" s="1433"/>
    </row>
    <row r="12" spans="2:205" ht="24" customHeight="1" x14ac:dyDescent="0.2">
      <c r="B12" s="1547" t="s">
        <v>2805</v>
      </c>
      <c r="C12" s="1548"/>
      <c r="D12" s="1548"/>
      <c r="E12" s="1548"/>
      <c r="F12" s="1548"/>
      <c r="G12" s="1548"/>
      <c r="H12" s="1548"/>
      <c r="I12" s="1548"/>
      <c r="J12" s="1548"/>
      <c r="K12" s="1549"/>
      <c r="L12" s="1488" t="s">
        <v>3326</v>
      </c>
      <c r="M12" s="1489"/>
      <c r="N12" s="1489"/>
      <c r="O12" s="1489"/>
      <c r="P12" s="1489"/>
      <c r="Q12" s="1489"/>
      <c r="R12" s="1489"/>
      <c r="S12" s="1489"/>
      <c r="T12" s="1489"/>
      <c r="U12" s="1489"/>
      <c r="V12" s="1489"/>
      <c r="W12" s="1489"/>
      <c r="X12" s="1489"/>
      <c r="Y12" s="1489"/>
      <c r="Z12" s="1489"/>
      <c r="AA12" s="1489"/>
      <c r="AB12" s="1489"/>
      <c r="AC12" s="1489"/>
      <c r="AD12" s="1489"/>
      <c r="AE12" s="1489"/>
      <c r="AF12" s="1489"/>
      <c r="AG12" s="1489"/>
      <c r="AH12" s="1489"/>
      <c r="AI12" s="1489"/>
      <c r="AJ12" s="1489"/>
      <c r="AK12" s="1489"/>
      <c r="AL12" s="1489"/>
      <c r="AM12" s="1489"/>
      <c r="AN12" s="1489"/>
      <c r="AO12" s="1489"/>
      <c r="AP12" s="1489"/>
      <c r="AQ12" s="1489"/>
      <c r="AR12" s="1489"/>
      <c r="AS12" s="1489"/>
      <c r="AT12" s="1489"/>
      <c r="AU12" s="1489"/>
      <c r="AV12" s="1489"/>
      <c r="AW12" s="1489"/>
      <c r="AX12" s="1489"/>
      <c r="AY12" s="1489"/>
      <c r="AZ12" s="1489"/>
      <c r="BA12" s="1489"/>
      <c r="BB12" s="1489"/>
      <c r="BC12" s="1489"/>
      <c r="BD12" s="1489"/>
      <c r="BE12" s="1489"/>
      <c r="BF12" s="1489"/>
      <c r="BG12" s="1489"/>
      <c r="BH12" s="1489"/>
      <c r="BI12" s="1489"/>
      <c r="BJ12" s="1489"/>
      <c r="BK12" s="1489"/>
      <c r="BL12" s="1489"/>
      <c r="BM12" s="1489"/>
      <c r="BN12" s="1489"/>
      <c r="BO12" s="1489"/>
      <c r="BP12" s="1489"/>
      <c r="BQ12" s="1489"/>
      <c r="BR12" s="1489"/>
      <c r="BS12" s="1489"/>
      <c r="BT12" s="1489"/>
      <c r="BU12" s="1489"/>
      <c r="BV12" s="1489"/>
      <c r="BW12" s="1466" t="s">
        <v>5</v>
      </c>
      <c r="BX12" s="1467"/>
      <c r="BY12" s="1467"/>
      <c r="BZ12" s="1467"/>
      <c r="CA12" s="1467"/>
      <c r="CB12" s="1467"/>
      <c r="CC12" s="1467"/>
      <c r="CD12" s="1468"/>
      <c r="CE12" s="1301" t="str">
        <f>MID(SUVAHAMUJ!Q56,1,1)</f>
        <v xml:space="preserve"> </v>
      </c>
      <c r="CF12" s="1301"/>
      <c r="CG12" s="1301"/>
      <c r="CH12" s="1301"/>
      <c r="CI12" s="1301"/>
      <c r="CJ12" s="1301" t="str">
        <f>MID(SUVAHAMUJ!Q56,2,1)</f>
        <v xml:space="preserve"> </v>
      </c>
      <c r="CK12" s="1301"/>
      <c r="CL12" s="1301"/>
      <c r="CM12" s="1301"/>
      <c r="CN12" s="1301"/>
      <c r="CO12" s="1301"/>
      <c r="CP12" s="1301" t="str">
        <f>MID(SUVAHAMUJ!Q56,3,1)</f>
        <v xml:space="preserve"> </v>
      </c>
      <c r="CQ12" s="1301"/>
      <c r="CR12" s="1301"/>
      <c r="CS12" s="1301"/>
      <c r="CT12" s="1301"/>
      <c r="CU12" s="1301" t="str">
        <f>MID(SUVAHAMUJ!Q56,4,1)</f>
        <v xml:space="preserve"> </v>
      </c>
      <c r="CV12" s="1301"/>
      <c r="CW12" s="1301"/>
      <c r="CX12" s="1301"/>
      <c r="CY12" s="1301"/>
      <c r="CZ12" s="1301"/>
      <c r="DA12" s="1301" t="str">
        <f>MID(SUVAHAMUJ!Q56,5,1)</f>
        <v xml:space="preserve"> </v>
      </c>
      <c r="DB12" s="1301"/>
      <c r="DC12" s="1301"/>
      <c r="DD12" s="1301"/>
      <c r="DE12" s="1301"/>
      <c r="DF12" s="1301" t="str">
        <f>MID(SUVAHAMUJ!Q56,6,1)</f>
        <v xml:space="preserve"> </v>
      </c>
      <c r="DG12" s="1301"/>
      <c r="DH12" s="1301"/>
      <c r="DI12" s="1301"/>
      <c r="DJ12" s="1301"/>
      <c r="DK12" s="1301"/>
      <c r="DL12" s="1301" t="str">
        <f>MID(SUVAHAMUJ!Q56,7,1)</f>
        <v>1</v>
      </c>
      <c r="DM12" s="1301"/>
      <c r="DN12" s="1301"/>
      <c r="DO12" s="1301"/>
      <c r="DP12" s="1301"/>
      <c r="DQ12" s="1301"/>
      <c r="DR12" s="1301" t="str">
        <f>MID(SUVAHAMUJ!Q56,8,1)</f>
        <v>4</v>
      </c>
      <c r="DS12" s="1301"/>
      <c r="DT12" s="1301"/>
      <c r="DU12" s="1301"/>
      <c r="DV12" s="1301"/>
      <c r="DW12" s="1434" t="str">
        <f>MID(SUVAHAMUJ!Q56,9,1)</f>
        <v>7</v>
      </c>
      <c r="DX12" s="1434"/>
      <c r="DY12" s="1434"/>
      <c r="DZ12" s="1434"/>
      <c r="EA12" s="1434"/>
      <c r="EB12" s="1434"/>
      <c r="EC12" s="1434" t="str">
        <f>MID(SUVAHAMUJ!Q56,10,1)</f>
        <v>4</v>
      </c>
      <c r="ED12" s="1434"/>
      <c r="EE12" s="1434"/>
      <c r="EF12" s="1434"/>
      <c r="EG12" s="1434"/>
      <c r="EH12" s="1301" t="str">
        <f>MID(SUVAHAMUJ!Q56,11,1)</f>
        <v>0</v>
      </c>
      <c r="EI12" s="1301"/>
      <c r="EJ12" s="1301"/>
      <c r="EK12" s="1301"/>
      <c r="EL12" s="1301"/>
      <c r="EM12" s="1304"/>
      <c r="EN12" s="486"/>
      <c r="EO12" s="487"/>
      <c r="EP12" s="1301" t="str">
        <f>MID(SUVAHAMUJ!R56,1,1)</f>
        <v xml:space="preserve"> </v>
      </c>
      <c r="EQ12" s="1301"/>
      <c r="ER12" s="1301"/>
      <c r="ES12" s="1301"/>
      <c r="ET12" s="1301"/>
      <c r="EU12" s="1301"/>
      <c r="EV12" s="1301" t="str">
        <f>MID(SUVAHAMUJ!R56,2,1)</f>
        <v xml:space="preserve"> </v>
      </c>
      <c r="EW12" s="1301"/>
      <c r="EX12" s="1301"/>
      <c r="EY12" s="1301"/>
      <c r="EZ12" s="1301"/>
      <c r="FA12" s="1301" t="str">
        <f>MID(SUVAHAMUJ!R56,3,1)</f>
        <v xml:space="preserve"> </v>
      </c>
      <c r="FB12" s="1301"/>
      <c r="FC12" s="1301"/>
      <c r="FD12" s="1301"/>
      <c r="FE12" s="1301"/>
      <c r="FF12" s="1301"/>
      <c r="FG12" s="1301" t="str">
        <f>MID(SUVAHAMUJ!R56,4,1)</f>
        <v xml:space="preserve"> </v>
      </c>
      <c r="FH12" s="1301"/>
      <c r="FI12" s="1301"/>
      <c r="FJ12" s="1301"/>
      <c r="FK12" s="1301"/>
      <c r="FL12" s="1302" t="str">
        <f>MID(SUVAHAMUJ!R56,5,1)</f>
        <v xml:space="preserve"> </v>
      </c>
      <c r="FM12" s="1302"/>
      <c r="FN12" s="1302"/>
      <c r="FO12" s="1302"/>
      <c r="FP12" s="1302"/>
      <c r="FQ12" s="1302"/>
      <c r="FR12" s="1302" t="str">
        <f>MID(SUVAHAMUJ!R56,6,1)</f>
        <v xml:space="preserve"> </v>
      </c>
      <c r="FS12" s="1302"/>
      <c r="FT12" s="1302"/>
      <c r="FU12" s="1302"/>
      <c r="FV12" s="1302"/>
      <c r="FW12" s="1432" t="str">
        <f>MID(SUVAHAMUJ!R56,7,1)</f>
        <v xml:space="preserve"> </v>
      </c>
      <c r="FX12" s="1432"/>
      <c r="FY12" s="1432"/>
      <c r="FZ12" s="1432"/>
      <c r="GA12" s="1432"/>
      <c r="GB12" s="1432"/>
      <c r="GC12" s="1432" t="str">
        <f>MID(SUVAHAMUJ!R56,8,1)</f>
        <v xml:space="preserve"> </v>
      </c>
      <c r="GD12" s="1432"/>
      <c r="GE12" s="1432"/>
      <c r="GF12" s="1432"/>
      <c r="GG12" s="1432"/>
      <c r="GH12" s="1432" t="str">
        <f>MID(SUVAHAMUJ!R56,9,1)</f>
        <v xml:space="preserve"> </v>
      </c>
      <c r="GI12" s="1432"/>
      <c r="GJ12" s="1432"/>
      <c r="GK12" s="1432"/>
      <c r="GL12" s="1432"/>
      <c r="GM12" s="1432"/>
      <c r="GN12" s="1432" t="str">
        <f>MID(SUVAHAMUJ!R56,10,1)</f>
        <v xml:space="preserve"> </v>
      </c>
      <c r="GO12" s="1432"/>
      <c r="GP12" s="1432"/>
      <c r="GQ12" s="1432"/>
      <c r="GR12" s="1432"/>
      <c r="GS12" s="1432" t="str">
        <f>MID(SUVAHAMUJ!R56,11,1)</f>
        <v>0</v>
      </c>
      <c r="GT12" s="1432"/>
      <c r="GU12" s="1432"/>
      <c r="GV12" s="1432"/>
      <c r="GW12" s="1433"/>
    </row>
    <row r="13" spans="2:205" ht="24" customHeight="1" x14ac:dyDescent="0.2">
      <c r="B13" s="1547" t="s">
        <v>2808</v>
      </c>
      <c r="C13" s="1548"/>
      <c r="D13" s="1548"/>
      <c r="E13" s="1548"/>
      <c r="F13" s="1548"/>
      <c r="G13" s="1548"/>
      <c r="H13" s="1548"/>
      <c r="I13" s="1548"/>
      <c r="J13" s="1548"/>
      <c r="K13" s="1549"/>
      <c r="L13" s="1488" t="s">
        <v>3424</v>
      </c>
      <c r="M13" s="1489"/>
      <c r="N13" s="1489"/>
      <c r="O13" s="1489"/>
      <c r="P13" s="1489"/>
      <c r="Q13" s="1489"/>
      <c r="R13" s="1489"/>
      <c r="S13" s="1489"/>
      <c r="T13" s="1489"/>
      <c r="U13" s="1489"/>
      <c r="V13" s="1489"/>
      <c r="W13" s="1489"/>
      <c r="X13" s="1489"/>
      <c r="Y13" s="1489"/>
      <c r="Z13" s="1489"/>
      <c r="AA13" s="1489"/>
      <c r="AB13" s="1489"/>
      <c r="AC13" s="1489"/>
      <c r="AD13" s="1489"/>
      <c r="AE13" s="1489"/>
      <c r="AF13" s="1489"/>
      <c r="AG13" s="1489"/>
      <c r="AH13" s="1489"/>
      <c r="AI13" s="1489"/>
      <c r="AJ13" s="1489"/>
      <c r="AK13" s="1489"/>
      <c r="AL13" s="1489"/>
      <c r="AM13" s="1489"/>
      <c r="AN13" s="1489"/>
      <c r="AO13" s="1489"/>
      <c r="AP13" s="1489"/>
      <c r="AQ13" s="1489"/>
      <c r="AR13" s="1489"/>
      <c r="AS13" s="1489"/>
      <c r="AT13" s="1489"/>
      <c r="AU13" s="1489"/>
      <c r="AV13" s="1489"/>
      <c r="AW13" s="1489"/>
      <c r="AX13" s="1489"/>
      <c r="AY13" s="1489"/>
      <c r="AZ13" s="1489"/>
      <c r="BA13" s="1489"/>
      <c r="BB13" s="1489"/>
      <c r="BC13" s="1489"/>
      <c r="BD13" s="1489"/>
      <c r="BE13" s="1489"/>
      <c r="BF13" s="1489"/>
      <c r="BG13" s="1489"/>
      <c r="BH13" s="1489"/>
      <c r="BI13" s="1489"/>
      <c r="BJ13" s="1489"/>
      <c r="BK13" s="1489"/>
      <c r="BL13" s="1489"/>
      <c r="BM13" s="1489"/>
      <c r="BN13" s="1489"/>
      <c r="BO13" s="1489"/>
      <c r="BP13" s="1489"/>
      <c r="BQ13" s="1489"/>
      <c r="BR13" s="1489"/>
      <c r="BS13" s="1489"/>
      <c r="BT13" s="1489"/>
      <c r="BU13" s="1489"/>
      <c r="BV13" s="1489"/>
      <c r="BW13" s="1466" t="s">
        <v>21</v>
      </c>
      <c r="BX13" s="1467"/>
      <c r="BY13" s="1467"/>
      <c r="BZ13" s="1467"/>
      <c r="CA13" s="1467"/>
      <c r="CB13" s="1467"/>
      <c r="CC13" s="1467"/>
      <c r="CD13" s="1468"/>
      <c r="CE13" s="1301" t="str">
        <f>MID(SUVAHAMUJ!Q57,1,1)</f>
        <v xml:space="preserve"> </v>
      </c>
      <c r="CF13" s="1301"/>
      <c r="CG13" s="1301"/>
      <c r="CH13" s="1301"/>
      <c r="CI13" s="1301"/>
      <c r="CJ13" s="1301" t="str">
        <f>MID(SUVAHAMUJ!Q57,2,1)</f>
        <v xml:space="preserve"> </v>
      </c>
      <c r="CK13" s="1301"/>
      <c r="CL13" s="1301"/>
      <c r="CM13" s="1301"/>
      <c r="CN13" s="1301"/>
      <c r="CO13" s="1301"/>
      <c r="CP13" s="1301" t="str">
        <f>MID(SUVAHAMUJ!Q57,3,1)</f>
        <v xml:space="preserve"> </v>
      </c>
      <c r="CQ13" s="1301"/>
      <c r="CR13" s="1301"/>
      <c r="CS13" s="1301"/>
      <c r="CT13" s="1301"/>
      <c r="CU13" s="1301" t="str">
        <f>MID(SUVAHAMUJ!Q57,4,1)</f>
        <v xml:space="preserve"> </v>
      </c>
      <c r="CV13" s="1301"/>
      <c r="CW13" s="1301"/>
      <c r="CX13" s="1301"/>
      <c r="CY13" s="1301"/>
      <c r="CZ13" s="1301"/>
      <c r="DA13" s="1301" t="str">
        <f>MID(SUVAHAMUJ!Q57,5,1)</f>
        <v xml:space="preserve"> </v>
      </c>
      <c r="DB13" s="1301"/>
      <c r="DC13" s="1301"/>
      <c r="DD13" s="1301"/>
      <c r="DE13" s="1301"/>
      <c r="DF13" s="1301" t="str">
        <f>MID(SUVAHAMUJ!Q57,6,1)</f>
        <v xml:space="preserve"> </v>
      </c>
      <c r="DG13" s="1301"/>
      <c r="DH13" s="1301"/>
      <c r="DI13" s="1301"/>
      <c r="DJ13" s="1301"/>
      <c r="DK13" s="1301"/>
      <c r="DL13" s="1301" t="str">
        <f>MID(SUVAHAMUJ!Q57,7,1)</f>
        <v>3</v>
      </c>
      <c r="DM13" s="1301"/>
      <c r="DN13" s="1301"/>
      <c r="DO13" s="1301"/>
      <c r="DP13" s="1301"/>
      <c r="DQ13" s="1301"/>
      <c r="DR13" s="1301" t="str">
        <f>MID(SUVAHAMUJ!Q57,8,1)</f>
        <v>7</v>
      </c>
      <c r="DS13" s="1301"/>
      <c r="DT13" s="1301"/>
      <c r="DU13" s="1301"/>
      <c r="DV13" s="1301"/>
      <c r="DW13" s="1434" t="str">
        <f>MID(SUVAHAMUJ!Q57,9,1)</f>
        <v>9</v>
      </c>
      <c r="DX13" s="1434"/>
      <c r="DY13" s="1434"/>
      <c r="DZ13" s="1434"/>
      <c r="EA13" s="1434"/>
      <c r="EB13" s="1434"/>
      <c r="EC13" s="1434" t="str">
        <f>MID(SUVAHAMUJ!Q57,10,1)</f>
        <v>8</v>
      </c>
      <c r="ED13" s="1434"/>
      <c r="EE13" s="1434"/>
      <c r="EF13" s="1434"/>
      <c r="EG13" s="1434"/>
      <c r="EH13" s="1301" t="str">
        <f>MID(SUVAHAMUJ!Q57,11,1)</f>
        <v>1</v>
      </c>
      <c r="EI13" s="1301"/>
      <c r="EJ13" s="1301"/>
      <c r="EK13" s="1301"/>
      <c r="EL13" s="1301"/>
      <c r="EM13" s="1304"/>
      <c r="EN13" s="486"/>
      <c r="EO13" s="487"/>
      <c r="EP13" s="1301" t="str">
        <f>MID(SUVAHAMUJ!R57,1,1)</f>
        <v xml:space="preserve"> </v>
      </c>
      <c r="EQ13" s="1301"/>
      <c r="ER13" s="1301"/>
      <c r="ES13" s="1301"/>
      <c r="ET13" s="1301"/>
      <c r="EU13" s="1301"/>
      <c r="EV13" s="1301" t="str">
        <f>MID(SUVAHAMUJ!R57,2,1)</f>
        <v xml:space="preserve"> </v>
      </c>
      <c r="EW13" s="1301"/>
      <c r="EX13" s="1301"/>
      <c r="EY13" s="1301"/>
      <c r="EZ13" s="1301"/>
      <c r="FA13" s="1301" t="str">
        <f>MID(SUVAHAMUJ!R57,3,1)</f>
        <v xml:space="preserve"> </v>
      </c>
      <c r="FB13" s="1301"/>
      <c r="FC13" s="1301"/>
      <c r="FD13" s="1301"/>
      <c r="FE13" s="1301"/>
      <c r="FF13" s="1301"/>
      <c r="FG13" s="1301" t="str">
        <f>MID(SUVAHAMUJ!R57,4,1)</f>
        <v xml:space="preserve"> </v>
      </c>
      <c r="FH13" s="1301"/>
      <c r="FI13" s="1301"/>
      <c r="FJ13" s="1301"/>
      <c r="FK13" s="1301"/>
      <c r="FL13" s="1302" t="str">
        <f>MID(SUVAHAMUJ!R57,5,1)</f>
        <v xml:space="preserve"> </v>
      </c>
      <c r="FM13" s="1302"/>
      <c r="FN13" s="1302"/>
      <c r="FO13" s="1302"/>
      <c r="FP13" s="1302"/>
      <c r="FQ13" s="1302"/>
      <c r="FR13" s="1302" t="str">
        <f>MID(SUVAHAMUJ!R57,6,1)</f>
        <v xml:space="preserve"> </v>
      </c>
      <c r="FS13" s="1302"/>
      <c r="FT13" s="1302"/>
      <c r="FU13" s="1302"/>
      <c r="FV13" s="1302"/>
      <c r="FW13" s="1432" t="str">
        <f>MID(SUVAHAMUJ!R57,7,1)</f>
        <v xml:space="preserve"> </v>
      </c>
      <c r="FX13" s="1432"/>
      <c r="FY13" s="1432"/>
      <c r="FZ13" s="1432"/>
      <c r="GA13" s="1432"/>
      <c r="GB13" s="1432"/>
      <c r="GC13" s="1432" t="str">
        <f>MID(SUVAHAMUJ!R57,8,1)</f>
        <v xml:space="preserve"> </v>
      </c>
      <c r="GD13" s="1432"/>
      <c r="GE13" s="1432"/>
      <c r="GF13" s="1432"/>
      <c r="GG13" s="1432"/>
      <c r="GH13" s="1432" t="str">
        <f>MID(SUVAHAMUJ!R57,9,1)</f>
        <v xml:space="preserve"> </v>
      </c>
      <c r="GI13" s="1432"/>
      <c r="GJ13" s="1432"/>
      <c r="GK13" s="1432"/>
      <c r="GL13" s="1432"/>
      <c r="GM13" s="1432"/>
      <c r="GN13" s="1432" t="str">
        <f>MID(SUVAHAMUJ!R57,10,1)</f>
        <v xml:space="preserve"> </v>
      </c>
      <c r="GO13" s="1432"/>
      <c r="GP13" s="1432"/>
      <c r="GQ13" s="1432"/>
      <c r="GR13" s="1432"/>
      <c r="GS13" s="1432" t="str">
        <f>MID(SUVAHAMUJ!R57,11,1)</f>
        <v>0</v>
      </c>
      <c r="GT13" s="1432"/>
      <c r="GU13" s="1432"/>
      <c r="GV13" s="1432"/>
      <c r="GW13" s="1433"/>
    </row>
    <row r="14" spans="2:205" ht="24" customHeight="1" x14ac:dyDescent="0.2">
      <c r="B14" s="1507" t="s">
        <v>1970</v>
      </c>
      <c r="C14" s="1508"/>
      <c r="D14" s="1508"/>
      <c r="E14" s="1508"/>
      <c r="F14" s="1508"/>
      <c r="G14" s="1508"/>
      <c r="H14" s="1508"/>
      <c r="I14" s="1508"/>
      <c r="J14" s="1508"/>
      <c r="K14" s="1509"/>
      <c r="L14" s="1486" t="s">
        <v>3425</v>
      </c>
      <c r="M14" s="1487"/>
      <c r="N14" s="1487"/>
      <c r="O14" s="1487"/>
      <c r="P14" s="1487"/>
      <c r="Q14" s="1487"/>
      <c r="R14" s="1487"/>
      <c r="S14" s="1487"/>
      <c r="T14" s="1487"/>
      <c r="U14" s="1487"/>
      <c r="V14" s="1487"/>
      <c r="W14" s="1487"/>
      <c r="X14" s="1487"/>
      <c r="Y14" s="1487"/>
      <c r="Z14" s="1487"/>
      <c r="AA14" s="1487"/>
      <c r="AB14" s="1487"/>
      <c r="AC14" s="1487"/>
      <c r="AD14" s="1487"/>
      <c r="AE14" s="1487"/>
      <c r="AF14" s="1487"/>
      <c r="AG14" s="1487"/>
      <c r="AH14" s="1487"/>
      <c r="AI14" s="1487"/>
      <c r="AJ14" s="1487"/>
      <c r="AK14" s="1487"/>
      <c r="AL14" s="1487"/>
      <c r="AM14" s="1487"/>
      <c r="AN14" s="1487"/>
      <c r="AO14" s="1487"/>
      <c r="AP14" s="1487"/>
      <c r="AQ14" s="1487"/>
      <c r="AR14" s="1487"/>
      <c r="AS14" s="1487"/>
      <c r="AT14" s="1487"/>
      <c r="AU14" s="1487"/>
      <c r="AV14" s="1487"/>
      <c r="AW14" s="1487"/>
      <c r="AX14" s="1487"/>
      <c r="AY14" s="1487"/>
      <c r="AZ14" s="1487"/>
      <c r="BA14" s="1487"/>
      <c r="BB14" s="1487"/>
      <c r="BC14" s="1487"/>
      <c r="BD14" s="1487"/>
      <c r="BE14" s="1487"/>
      <c r="BF14" s="1487"/>
      <c r="BG14" s="1487"/>
      <c r="BH14" s="1487"/>
      <c r="BI14" s="1487"/>
      <c r="BJ14" s="1487"/>
      <c r="BK14" s="1487"/>
      <c r="BL14" s="1487"/>
      <c r="BM14" s="1487"/>
      <c r="BN14" s="1487"/>
      <c r="BO14" s="1487"/>
      <c r="BP14" s="1487"/>
      <c r="BQ14" s="1487"/>
      <c r="BR14" s="1487"/>
      <c r="BS14" s="1487"/>
      <c r="BT14" s="1487"/>
      <c r="BU14" s="1487"/>
      <c r="BV14" s="1487"/>
      <c r="BW14" s="1455" t="s">
        <v>39</v>
      </c>
      <c r="BX14" s="1456"/>
      <c r="BY14" s="1456"/>
      <c r="BZ14" s="1456"/>
      <c r="CA14" s="1456"/>
      <c r="CB14" s="1456"/>
      <c r="CC14" s="1456"/>
      <c r="CD14" s="1457"/>
      <c r="CE14" s="1301" t="str">
        <f>MID(SUVAHAMUJ!Q58,1,1)</f>
        <v xml:space="preserve"> </v>
      </c>
      <c r="CF14" s="1301"/>
      <c r="CG14" s="1301"/>
      <c r="CH14" s="1301"/>
      <c r="CI14" s="1301"/>
      <c r="CJ14" s="1301" t="str">
        <f>MID(SUVAHAMUJ!Q58,2,1)</f>
        <v xml:space="preserve"> </v>
      </c>
      <c r="CK14" s="1301"/>
      <c r="CL14" s="1301"/>
      <c r="CM14" s="1301"/>
      <c r="CN14" s="1301"/>
      <c r="CO14" s="1301"/>
      <c r="CP14" s="1301" t="str">
        <f>MID(SUVAHAMUJ!Q58,3,1)</f>
        <v xml:space="preserve"> </v>
      </c>
      <c r="CQ14" s="1301"/>
      <c r="CR14" s="1301"/>
      <c r="CS14" s="1301"/>
      <c r="CT14" s="1301"/>
      <c r="CU14" s="1301" t="str">
        <f>MID(SUVAHAMUJ!Q58,4,1)</f>
        <v xml:space="preserve"> </v>
      </c>
      <c r="CV14" s="1301"/>
      <c r="CW14" s="1301"/>
      <c r="CX14" s="1301"/>
      <c r="CY14" s="1301"/>
      <c r="CZ14" s="1301"/>
      <c r="DA14" s="1301" t="str">
        <f>MID(SUVAHAMUJ!Q58,5,1)</f>
        <v>6</v>
      </c>
      <c r="DB14" s="1301"/>
      <c r="DC14" s="1301"/>
      <c r="DD14" s="1301"/>
      <c r="DE14" s="1301"/>
      <c r="DF14" s="1301" t="str">
        <f>MID(SUVAHAMUJ!Q58,6,1)</f>
        <v>8</v>
      </c>
      <c r="DG14" s="1301"/>
      <c r="DH14" s="1301"/>
      <c r="DI14" s="1301"/>
      <c r="DJ14" s="1301"/>
      <c r="DK14" s="1301"/>
      <c r="DL14" s="1301" t="str">
        <f>MID(SUVAHAMUJ!Q58,7,1)</f>
        <v>8</v>
      </c>
      <c r="DM14" s="1301"/>
      <c r="DN14" s="1301"/>
      <c r="DO14" s="1301"/>
      <c r="DP14" s="1301"/>
      <c r="DQ14" s="1301"/>
      <c r="DR14" s="1301" t="str">
        <f>MID(SUVAHAMUJ!Q58,8,1)</f>
        <v>4</v>
      </c>
      <c r="DS14" s="1301"/>
      <c r="DT14" s="1301"/>
      <c r="DU14" s="1301"/>
      <c r="DV14" s="1301"/>
      <c r="DW14" s="1434" t="str">
        <f>MID(SUVAHAMUJ!Q58,9,1)</f>
        <v>0</v>
      </c>
      <c r="DX14" s="1434"/>
      <c r="DY14" s="1434"/>
      <c r="DZ14" s="1434"/>
      <c r="EA14" s="1434"/>
      <c r="EB14" s="1434"/>
      <c r="EC14" s="1434" t="str">
        <f>MID(SUVAHAMUJ!Q58,10,1)</f>
        <v>8</v>
      </c>
      <c r="ED14" s="1434"/>
      <c r="EE14" s="1434"/>
      <c r="EF14" s="1434"/>
      <c r="EG14" s="1434"/>
      <c r="EH14" s="1301" t="str">
        <f>MID(SUVAHAMUJ!Q58,11,1)</f>
        <v>1</v>
      </c>
      <c r="EI14" s="1301"/>
      <c r="EJ14" s="1301"/>
      <c r="EK14" s="1301"/>
      <c r="EL14" s="1301"/>
      <c r="EM14" s="1304"/>
      <c r="EN14" s="486"/>
      <c r="EO14" s="487"/>
      <c r="EP14" s="1301" t="str">
        <f>MID(SUVAHAMUJ!R58,1,1)</f>
        <v xml:space="preserve"> </v>
      </c>
      <c r="EQ14" s="1301"/>
      <c r="ER14" s="1301"/>
      <c r="ES14" s="1301"/>
      <c r="ET14" s="1301"/>
      <c r="EU14" s="1301"/>
      <c r="EV14" s="1301" t="str">
        <f>MID(SUVAHAMUJ!R58,2,1)</f>
        <v xml:space="preserve"> </v>
      </c>
      <c r="EW14" s="1301"/>
      <c r="EX14" s="1301"/>
      <c r="EY14" s="1301"/>
      <c r="EZ14" s="1301"/>
      <c r="FA14" s="1301" t="str">
        <f>MID(SUVAHAMUJ!R58,3,1)</f>
        <v xml:space="preserve"> </v>
      </c>
      <c r="FB14" s="1301"/>
      <c r="FC14" s="1301"/>
      <c r="FD14" s="1301"/>
      <c r="FE14" s="1301"/>
      <c r="FF14" s="1301"/>
      <c r="FG14" s="1301" t="str">
        <f>MID(SUVAHAMUJ!R58,4,1)</f>
        <v xml:space="preserve"> </v>
      </c>
      <c r="FH14" s="1301"/>
      <c r="FI14" s="1301"/>
      <c r="FJ14" s="1301"/>
      <c r="FK14" s="1301"/>
      <c r="FL14" s="1302" t="str">
        <f>MID(SUVAHAMUJ!R58,5,1)</f>
        <v xml:space="preserve"> </v>
      </c>
      <c r="FM14" s="1302"/>
      <c r="FN14" s="1302"/>
      <c r="FO14" s="1302"/>
      <c r="FP14" s="1302"/>
      <c r="FQ14" s="1302"/>
      <c r="FR14" s="1302" t="str">
        <f>MID(SUVAHAMUJ!R58,6,1)</f>
        <v xml:space="preserve"> </v>
      </c>
      <c r="FS14" s="1302"/>
      <c r="FT14" s="1302"/>
      <c r="FU14" s="1302"/>
      <c r="FV14" s="1302"/>
      <c r="FW14" s="1432" t="str">
        <f>MID(SUVAHAMUJ!R58,7,1)</f>
        <v xml:space="preserve"> </v>
      </c>
      <c r="FX14" s="1432"/>
      <c r="FY14" s="1432"/>
      <c r="FZ14" s="1432"/>
      <c r="GA14" s="1432"/>
      <c r="GB14" s="1432"/>
      <c r="GC14" s="1432" t="str">
        <f>MID(SUVAHAMUJ!R58,8,1)</f>
        <v xml:space="preserve"> </v>
      </c>
      <c r="GD14" s="1432"/>
      <c r="GE14" s="1432"/>
      <c r="GF14" s="1432"/>
      <c r="GG14" s="1432"/>
      <c r="GH14" s="1432" t="str">
        <f>MID(SUVAHAMUJ!R58,9,1)</f>
        <v xml:space="preserve"> </v>
      </c>
      <c r="GI14" s="1432"/>
      <c r="GJ14" s="1432"/>
      <c r="GK14" s="1432"/>
      <c r="GL14" s="1432"/>
      <c r="GM14" s="1432"/>
      <c r="GN14" s="1432" t="str">
        <f>MID(SUVAHAMUJ!R58,10,1)</f>
        <v xml:space="preserve"> </v>
      </c>
      <c r="GO14" s="1432"/>
      <c r="GP14" s="1432"/>
      <c r="GQ14" s="1432"/>
      <c r="GR14" s="1432"/>
      <c r="GS14" s="1432" t="str">
        <f>MID(SUVAHAMUJ!R58,11,1)</f>
        <v>0</v>
      </c>
      <c r="GT14" s="1432"/>
      <c r="GU14" s="1432"/>
      <c r="GV14" s="1432"/>
      <c r="GW14" s="1433"/>
    </row>
    <row r="15" spans="2:205" ht="24" customHeight="1" x14ac:dyDescent="0.2">
      <c r="B15" s="1547" t="s">
        <v>1953</v>
      </c>
      <c r="C15" s="1548"/>
      <c r="D15" s="1548"/>
      <c r="E15" s="1548"/>
      <c r="F15" s="1548"/>
      <c r="G15" s="1548"/>
      <c r="H15" s="1548"/>
      <c r="I15" s="1548"/>
      <c r="J15" s="1548"/>
      <c r="K15" s="1549"/>
      <c r="L15" s="1488" t="s">
        <v>3426</v>
      </c>
      <c r="M15" s="1489"/>
      <c r="N15" s="1489"/>
      <c r="O15" s="1489"/>
      <c r="P15" s="1489"/>
      <c r="Q15" s="1489"/>
      <c r="R15" s="1489"/>
      <c r="S15" s="1489"/>
      <c r="T15" s="1489"/>
      <c r="U15" s="1489"/>
      <c r="V15" s="1489"/>
      <c r="W15" s="1489"/>
      <c r="X15" s="1489"/>
      <c r="Y15" s="1489"/>
      <c r="Z15" s="1489"/>
      <c r="AA15" s="1489"/>
      <c r="AB15" s="1489"/>
      <c r="AC15" s="1489"/>
      <c r="AD15" s="1489"/>
      <c r="AE15" s="1489"/>
      <c r="AF15" s="1489"/>
      <c r="AG15" s="1489"/>
      <c r="AH15" s="1489"/>
      <c r="AI15" s="1489"/>
      <c r="AJ15" s="1489"/>
      <c r="AK15" s="1489"/>
      <c r="AL15" s="1489"/>
      <c r="AM15" s="1489"/>
      <c r="AN15" s="1489"/>
      <c r="AO15" s="1489"/>
      <c r="AP15" s="1489"/>
      <c r="AQ15" s="1489"/>
      <c r="AR15" s="1489"/>
      <c r="AS15" s="1489"/>
      <c r="AT15" s="1489"/>
      <c r="AU15" s="1489"/>
      <c r="AV15" s="1489"/>
      <c r="AW15" s="1489"/>
      <c r="AX15" s="1489"/>
      <c r="AY15" s="1489"/>
      <c r="AZ15" s="1489"/>
      <c r="BA15" s="1489"/>
      <c r="BB15" s="1489"/>
      <c r="BC15" s="1489"/>
      <c r="BD15" s="1489"/>
      <c r="BE15" s="1489"/>
      <c r="BF15" s="1489"/>
      <c r="BG15" s="1489"/>
      <c r="BH15" s="1489"/>
      <c r="BI15" s="1489"/>
      <c r="BJ15" s="1489"/>
      <c r="BK15" s="1489"/>
      <c r="BL15" s="1489"/>
      <c r="BM15" s="1489"/>
      <c r="BN15" s="1489"/>
      <c r="BO15" s="1489"/>
      <c r="BP15" s="1489"/>
      <c r="BQ15" s="1489"/>
      <c r="BR15" s="1489"/>
      <c r="BS15" s="1489"/>
      <c r="BT15" s="1489"/>
      <c r="BU15" s="1489"/>
      <c r="BV15" s="1489"/>
      <c r="BW15" s="1466" t="s">
        <v>906</v>
      </c>
      <c r="BX15" s="1467"/>
      <c r="BY15" s="1467"/>
      <c r="BZ15" s="1467"/>
      <c r="CA15" s="1467"/>
      <c r="CB15" s="1467"/>
      <c r="CC15" s="1467"/>
      <c r="CD15" s="1468"/>
      <c r="CE15" s="1301" t="str">
        <f>MID(SUVAHAMUJ!Q59,1,1)</f>
        <v xml:space="preserve"> </v>
      </c>
      <c r="CF15" s="1301"/>
      <c r="CG15" s="1301"/>
      <c r="CH15" s="1301"/>
      <c r="CI15" s="1301"/>
      <c r="CJ15" s="1301" t="str">
        <f>MID(SUVAHAMUJ!Q59,2,1)</f>
        <v xml:space="preserve"> </v>
      </c>
      <c r="CK15" s="1301"/>
      <c r="CL15" s="1301"/>
      <c r="CM15" s="1301"/>
      <c r="CN15" s="1301"/>
      <c r="CO15" s="1301"/>
      <c r="CP15" s="1301" t="str">
        <f>MID(SUVAHAMUJ!Q59,3,1)</f>
        <v xml:space="preserve"> </v>
      </c>
      <c r="CQ15" s="1301"/>
      <c r="CR15" s="1301"/>
      <c r="CS15" s="1301"/>
      <c r="CT15" s="1301"/>
      <c r="CU15" s="1301" t="str">
        <f>MID(SUVAHAMUJ!Q59,4,1)</f>
        <v xml:space="preserve"> </v>
      </c>
      <c r="CV15" s="1301"/>
      <c r="CW15" s="1301"/>
      <c r="CX15" s="1301"/>
      <c r="CY15" s="1301"/>
      <c r="CZ15" s="1301"/>
      <c r="DA15" s="1301" t="str">
        <f>MID(SUVAHAMUJ!Q59,5,1)</f>
        <v>4</v>
      </c>
      <c r="DB15" s="1301"/>
      <c r="DC15" s="1301"/>
      <c r="DD15" s="1301"/>
      <c r="DE15" s="1301"/>
      <c r="DF15" s="1301" t="str">
        <f>MID(SUVAHAMUJ!Q59,6,1)</f>
        <v>3</v>
      </c>
      <c r="DG15" s="1301"/>
      <c r="DH15" s="1301"/>
      <c r="DI15" s="1301"/>
      <c r="DJ15" s="1301"/>
      <c r="DK15" s="1301"/>
      <c r="DL15" s="1301" t="str">
        <f>MID(SUVAHAMUJ!Q59,7,1)</f>
        <v>7</v>
      </c>
      <c r="DM15" s="1301"/>
      <c r="DN15" s="1301"/>
      <c r="DO15" s="1301"/>
      <c r="DP15" s="1301"/>
      <c r="DQ15" s="1301"/>
      <c r="DR15" s="1301" t="str">
        <f>MID(SUVAHAMUJ!Q59,8,1)</f>
        <v>7</v>
      </c>
      <c r="DS15" s="1301"/>
      <c r="DT15" s="1301"/>
      <c r="DU15" s="1301"/>
      <c r="DV15" s="1301"/>
      <c r="DW15" s="1434" t="str">
        <f>MID(SUVAHAMUJ!Q59,9,1)</f>
        <v>0</v>
      </c>
      <c r="DX15" s="1434"/>
      <c r="DY15" s="1434"/>
      <c r="DZ15" s="1434"/>
      <c r="EA15" s="1434"/>
      <c r="EB15" s="1434"/>
      <c r="EC15" s="1434" t="str">
        <f>MID(SUVAHAMUJ!Q59,10,1)</f>
        <v>2</v>
      </c>
      <c r="ED15" s="1434"/>
      <c r="EE15" s="1434"/>
      <c r="EF15" s="1434"/>
      <c r="EG15" s="1434"/>
      <c r="EH15" s="1301" t="str">
        <f>MID(SUVAHAMUJ!Q59,11,1)</f>
        <v>8</v>
      </c>
      <c r="EI15" s="1301"/>
      <c r="EJ15" s="1301"/>
      <c r="EK15" s="1301"/>
      <c r="EL15" s="1301"/>
      <c r="EM15" s="1304"/>
      <c r="EN15" s="486"/>
      <c r="EO15" s="487"/>
      <c r="EP15" s="1301" t="str">
        <f>MID(SUVAHAMUJ!R59,1,1)</f>
        <v xml:space="preserve"> </v>
      </c>
      <c r="EQ15" s="1301"/>
      <c r="ER15" s="1301"/>
      <c r="ES15" s="1301"/>
      <c r="ET15" s="1301"/>
      <c r="EU15" s="1301"/>
      <c r="EV15" s="1301" t="str">
        <f>MID(SUVAHAMUJ!R59,2,1)</f>
        <v xml:space="preserve"> </v>
      </c>
      <c r="EW15" s="1301"/>
      <c r="EX15" s="1301"/>
      <c r="EY15" s="1301"/>
      <c r="EZ15" s="1301"/>
      <c r="FA15" s="1301" t="str">
        <f>MID(SUVAHAMUJ!R59,3,1)</f>
        <v xml:space="preserve"> </v>
      </c>
      <c r="FB15" s="1301"/>
      <c r="FC15" s="1301"/>
      <c r="FD15" s="1301"/>
      <c r="FE15" s="1301"/>
      <c r="FF15" s="1301"/>
      <c r="FG15" s="1301" t="str">
        <f>MID(SUVAHAMUJ!R59,4,1)</f>
        <v xml:space="preserve"> </v>
      </c>
      <c r="FH15" s="1301"/>
      <c r="FI15" s="1301"/>
      <c r="FJ15" s="1301"/>
      <c r="FK15" s="1301"/>
      <c r="FL15" s="1302" t="str">
        <f>MID(SUVAHAMUJ!R59,5,1)</f>
        <v xml:space="preserve"> </v>
      </c>
      <c r="FM15" s="1302"/>
      <c r="FN15" s="1302"/>
      <c r="FO15" s="1302"/>
      <c r="FP15" s="1302"/>
      <c r="FQ15" s="1302"/>
      <c r="FR15" s="1302" t="str">
        <f>MID(SUVAHAMUJ!R59,6,1)</f>
        <v xml:space="preserve"> </v>
      </c>
      <c r="FS15" s="1302"/>
      <c r="FT15" s="1302"/>
      <c r="FU15" s="1302"/>
      <c r="FV15" s="1302"/>
      <c r="FW15" s="1432" t="str">
        <f>MID(SUVAHAMUJ!R59,7,1)</f>
        <v xml:space="preserve"> </v>
      </c>
      <c r="FX15" s="1432"/>
      <c r="FY15" s="1432"/>
      <c r="FZ15" s="1432"/>
      <c r="GA15" s="1432"/>
      <c r="GB15" s="1432"/>
      <c r="GC15" s="1432" t="str">
        <f>MID(SUVAHAMUJ!R59,8,1)</f>
        <v xml:space="preserve"> </v>
      </c>
      <c r="GD15" s="1432"/>
      <c r="GE15" s="1432"/>
      <c r="GF15" s="1432"/>
      <c r="GG15" s="1432"/>
      <c r="GH15" s="1432" t="str">
        <f>MID(SUVAHAMUJ!R59,9,1)</f>
        <v xml:space="preserve"> </v>
      </c>
      <c r="GI15" s="1432"/>
      <c r="GJ15" s="1432"/>
      <c r="GK15" s="1432"/>
      <c r="GL15" s="1432"/>
      <c r="GM15" s="1432"/>
      <c r="GN15" s="1432" t="str">
        <f>MID(SUVAHAMUJ!R59,10,1)</f>
        <v xml:space="preserve"> </v>
      </c>
      <c r="GO15" s="1432"/>
      <c r="GP15" s="1432"/>
      <c r="GQ15" s="1432"/>
      <c r="GR15" s="1432"/>
      <c r="GS15" s="1432" t="str">
        <f>MID(SUVAHAMUJ!R59,11,1)</f>
        <v>0</v>
      </c>
      <c r="GT15" s="1432"/>
      <c r="GU15" s="1432"/>
      <c r="GV15" s="1432"/>
      <c r="GW15" s="1433"/>
    </row>
    <row r="16" spans="2:205" ht="24.6" customHeight="1" x14ac:dyDescent="0.2">
      <c r="B16" s="1547" t="s">
        <v>1912</v>
      </c>
      <c r="C16" s="1548"/>
      <c r="D16" s="1548"/>
      <c r="E16" s="1548"/>
      <c r="F16" s="1548"/>
      <c r="G16" s="1548"/>
      <c r="H16" s="1548"/>
      <c r="I16" s="1548"/>
      <c r="J16" s="1548"/>
      <c r="K16" s="1549"/>
      <c r="L16" s="1488" t="s">
        <v>3427</v>
      </c>
      <c r="M16" s="1489"/>
      <c r="N16" s="1489"/>
      <c r="O16" s="1489"/>
      <c r="P16" s="1489"/>
      <c r="Q16" s="1489"/>
      <c r="R16" s="1489"/>
      <c r="S16" s="1489"/>
      <c r="T16" s="1489"/>
      <c r="U16" s="1489"/>
      <c r="V16" s="1489"/>
      <c r="W16" s="1489"/>
      <c r="X16" s="1489"/>
      <c r="Y16" s="1489"/>
      <c r="Z16" s="1489"/>
      <c r="AA16" s="1489"/>
      <c r="AB16" s="1489"/>
      <c r="AC16" s="1489"/>
      <c r="AD16" s="1489"/>
      <c r="AE16" s="1489"/>
      <c r="AF16" s="1489"/>
      <c r="AG16" s="1489"/>
      <c r="AH16" s="1489"/>
      <c r="AI16" s="1489"/>
      <c r="AJ16" s="1489"/>
      <c r="AK16" s="1489"/>
      <c r="AL16" s="1489"/>
      <c r="AM16" s="1489"/>
      <c r="AN16" s="1489"/>
      <c r="AO16" s="1489"/>
      <c r="AP16" s="1489"/>
      <c r="AQ16" s="1489"/>
      <c r="AR16" s="1489"/>
      <c r="AS16" s="1489"/>
      <c r="AT16" s="1489"/>
      <c r="AU16" s="1489"/>
      <c r="AV16" s="1489"/>
      <c r="AW16" s="1489"/>
      <c r="AX16" s="1489"/>
      <c r="AY16" s="1489"/>
      <c r="AZ16" s="1489"/>
      <c r="BA16" s="1489"/>
      <c r="BB16" s="1489"/>
      <c r="BC16" s="1489"/>
      <c r="BD16" s="1489"/>
      <c r="BE16" s="1489"/>
      <c r="BF16" s="1489"/>
      <c r="BG16" s="1489"/>
      <c r="BH16" s="1489"/>
      <c r="BI16" s="1489"/>
      <c r="BJ16" s="1489"/>
      <c r="BK16" s="1489"/>
      <c r="BL16" s="1489"/>
      <c r="BM16" s="1489"/>
      <c r="BN16" s="1489"/>
      <c r="BO16" s="1489"/>
      <c r="BP16" s="1489"/>
      <c r="BQ16" s="1489"/>
      <c r="BR16" s="1489"/>
      <c r="BS16" s="1489"/>
      <c r="BT16" s="1489"/>
      <c r="BU16" s="1489"/>
      <c r="BV16" s="1489"/>
      <c r="BW16" s="1466" t="s">
        <v>779</v>
      </c>
      <c r="BX16" s="1467"/>
      <c r="BY16" s="1467"/>
      <c r="BZ16" s="1467"/>
      <c r="CA16" s="1467"/>
      <c r="CB16" s="1467"/>
      <c r="CC16" s="1467"/>
      <c r="CD16" s="1468"/>
      <c r="CE16" s="1301" t="str">
        <f>MID(SUVAHAMUJ!Q60,1,1)</f>
        <v xml:space="preserve"> </v>
      </c>
      <c r="CF16" s="1301"/>
      <c r="CG16" s="1301"/>
      <c r="CH16" s="1301"/>
      <c r="CI16" s="1301"/>
      <c r="CJ16" s="1301" t="str">
        <f>MID(SUVAHAMUJ!Q60,2,1)</f>
        <v xml:space="preserve"> </v>
      </c>
      <c r="CK16" s="1301"/>
      <c r="CL16" s="1301"/>
      <c r="CM16" s="1301"/>
      <c r="CN16" s="1301"/>
      <c r="CO16" s="1301"/>
      <c r="CP16" s="1301" t="str">
        <f>MID(SUVAHAMUJ!Q60,3,1)</f>
        <v xml:space="preserve"> </v>
      </c>
      <c r="CQ16" s="1301"/>
      <c r="CR16" s="1301"/>
      <c r="CS16" s="1301"/>
      <c r="CT16" s="1301"/>
      <c r="CU16" s="1301" t="str">
        <f>MID(SUVAHAMUJ!Q60,4,1)</f>
        <v xml:space="preserve"> </v>
      </c>
      <c r="CV16" s="1301"/>
      <c r="CW16" s="1301"/>
      <c r="CX16" s="1301"/>
      <c r="CY16" s="1301"/>
      <c r="CZ16" s="1301"/>
      <c r="DA16" s="1301" t="str">
        <f>MID(SUVAHAMUJ!Q60,5,1)</f>
        <v xml:space="preserve"> </v>
      </c>
      <c r="DB16" s="1301"/>
      <c r="DC16" s="1301"/>
      <c r="DD16" s="1301"/>
      <c r="DE16" s="1301"/>
      <c r="DF16" s="1301" t="str">
        <f>MID(SUVAHAMUJ!Q60,6,1)</f>
        <v>1</v>
      </c>
      <c r="DG16" s="1301"/>
      <c r="DH16" s="1301"/>
      <c r="DI16" s="1301"/>
      <c r="DJ16" s="1301"/>
      <c r="DK16" s="1301"/>
      <c r="DL16" s="1301" t="str">
        <f>MID(SUVAHAMUJ!Q60,7,1)</f>
        <v>5</v>
      </c>
      <c r="DM16" s="1301"/>
      <c r="DN16" s="1301"/>
      <c r="DO16" s="1301"/>
      <c r="DP16" s="1301"/>
      <c r="DQ16" s="1301"/>
      <c r="DR16" s="1301" t="str">
        <f>MID(SUVAHAMUJ!Q60,8,1)</f>
        <v>4</v>
      </c>
      <c r="DS16" s="1301"/>
      <c r="DT16" s="1301"/>
      <c r="DU16" s="1301"/>
      <c r="DV16" s="1301"/>
      <c r="DW16" s="1434" t="str">
        <f>MID(SUVAHAMUJ!Q60,9,1)</f>
        <v>8</v>
      </c>
      <c r="DX16" s="1434"/>
      <c r="DY16" s="1434"/>
      <c r="DZ16" s="1434"/>
      <c r="EA16" s="1434"/>
      <c r="EB16" s="1434"/>
      <c r="EC16" s="1434" t="str">
        <f>MID(SUVAHAMUJ!Q60,10,1)</f>
        <v>5</v>
      </c>
      <c r="ED16" s="1434"/>
      <c r="EE16" s="1434"/>
      <c r="EF16" s="1434"/>
      <c r="EG16" s="1434"/>
      <c r="EH16" s="1301" t="str">
        <f>MID(SUVAHAMUJ!Q60,11,1)</f>
        <v>3</v>
      </c>
      <c r="EI16" s="1301"/>
      <c r="EJ16" s="1301"/>
      <c r="EK16" s="1301"/>
      <c r="EL16" s="1301"/>
      <c r="EM16" s="1304"/>
      <c r="EN16" s="486"/>
      <c r="EO16" s="487"/>
      <c r="EP16" s="1301" t="str">
        <f>MID(SUVAHAMUJ!R60,1,1)</f>
        <v xml:space="preserve"> </v>
      </c>
      <c r="EQ16" s="1301"/>
      <c r="ER16" s="1301"/>
      <c r="ES16" s="1301"/>
      <c r="ET16" s="1301"/>
      <c r="EU16" s="1301"/>
      <c r="EV16" s="1301" t="str">
        <f>MID(SUVAHAMUJ!R60,2,1)</f>
        <v xml:space="preserve"> </v>
      </c>
      <c r="EW16" s="1301"/>
      <c r="EX16" s="1301"/>
      <c r="EY16" s="1301"/>
      <c r="EZ16" s="1301"/>
      <c r="FA16" s="1301" t="str">
        <f>MID(SUVAHAMUJ!R60,3,1)</f>
        <v xml:space="preserve"> </v>
      </c>
      <c r="FB16" s="1301"/>
      <c r="FC16" s="1301"/>
      <c r="FD16" s="1301"/>
      <c r="FE16" s="1301"/>
      <c r="FF16" s="1301"/>
      <c r="FG16" s="1301" t="str">
        <f>MID(SUVAHAMUJ!R60,4,1)</f>
        <v xml:space="preserve"> </v>
      </c>
      <c r="FH16" s="1301"/>
      <c r="FI16" s="1301"/>
      <c r="FJ16" s="1301"/>
      <c r="FK16" s="1301"/>
      <c r="FL16" s="1302" t="str">
        <f>MID(SUVAHAMUJ!R60,5,1)</f>
        <v xml:space="preserve"> </v>
      </c>
      <c r="FM16" s="1302"/>
      <c r="FN16" s="1302"/>
      <c r="FO16" s="1302"/>
      <c r="FP16" s="1302"/>
      <c r="FQ16" s="1302"/>
      <c r="FR16" s="1302" t="str">
        <f>MID(SUVAHAMUJ!R60,6,1)</f>
        <v xml:space="preserve"> </v>
      </c>
      <c r="FS16" s="1302"/>
      <c r="FT16" s="1302"/>
      <c r="FU16" s="1302"/>
      <c r="FV16" s="1302"/>
      <c r="FW16" s="1432" t="str">
        <f>MID(SUVAHAMUJ!R60,7,1)</f>
        <v xml:space="preserve"> </v>
      </c>
      <c r="FX16" s="1432"/>
      <c r="FY16" s="1432"/>
      <c r="FZ16" s="1432"/>
      <c r="GA16" s="1432"/>
      <c r="GB16" s="1432"/>
      <c r="GC16" s="1432" t="str">
        <f>MID(SUVAHAMUJ!R60,8,1)</f>
        <v xml:space="preserve"> </v>
      </c>
      <c r="GD16" s="1432"/>
      <c r="GE16" s="1432"/>
      <c r="GF16" s="1432"/>
      <c r="GG16" s="1432"/>
      <c r="GH16" s="1432" t="str">
        <f>MID(SUVAHAMUJ!R60,9,1)</f>
        <v xml:space="preserve"> </v>
      </c>
      <c r="GI16" s="1432"/>
      <c r="GJ16" s="1432"/>
      <c r="GK16" s="1432"/>
      <c r="GL16" s="1432"/>
      <c r="GM16" s="1432"/>
      <c r="GN16" s="1432" t="str">
        <f>MID(SUVAHAMUJ!R60,10,1)</f>
        <v xml:space="preserve"> </v>
      </c>
      <c r="GO16" s="1432"/>
      <c r="GP16" s="1432"/>
      <c r="GQ16" s="1432"/>
      <c r="GR16" s="1432"/>
      <c r="GS16" s="1432" t="str">
        <f>MID(SUVAHAMUJ!R60,11,1)</f>
        <v>0</v>
      </c>
      <c r="GT16" s="1432"/>
      <c r="GU16" s="1432"/>
      <c r="GV16" s="1432"/>
      <c r="GW16" s="1433"/>
    </row>
    <row r="17" spans="1:205" ht="25.5" customHeight="1" x14ac:dyDescent="0.2">
      <c r="B17" s="1547" t="s">
        <v>1855</v>
      </c>
      <c r="C17" s="1548"/>
      <c r="D17" s="1548"/>
      <c r="E17" s="1548"/>
      <c r="F17" s="1548"/>
      <c r="G17" s="1548"/>
      <c r="H17" s="1548"/>
      <c r="I17" s="1548"/>
      <c r="J17" s="1548"/>
      <c r="K17" s="1549"/>
      <c r="L17" s="1488" t="s">
        <v>3428</v>
      </c>
      <c r="M17" s="1489"/>
      <c r="N17" s="1489"/>
      <c r="O17" s="1489"/>
      <c r="P17" s="1489"/>
      <c r="Q17" s="1489"/>
      <c r="R17" s="1489"/>
      <c r="S17" s="1489"/>
      <c r="T17" s="1489"/>
      <c r="U17" s="1489"/>
      <c r="V17" s="1489"/>
      <c r="W17" s="1489"/>
      <c r="X17" s="1489"/>
      <c r="Y17" s="1489"/>
      <c r="Z17" s="1489"/>
      <c r="AA17" s="1489"/>
      <c r="AB17" s="1489"/>
      <c r="AC17" s="1489"/>
      <c r="AD17" s="1489"/>
      <c r="AE17" s="1489"/>
      <c r="AF17" s="1489"/>
      <c r="AG17" s="1489"/>
      <c r="AH17" s="1489"/>
      <c r="AI17" s="1489"/>
      <c r="AJ17" s="1489"/>
      <c r="AK17" s="1489"/>
      <c r="AL17" s="1489"/>
      <c r="AM17" s="1489"/>
      <c r="AN17" s="1489"/>
      <c r="AO17" s="1489"/>
      <c r="AP17" s="1489"/>
      <c r="AQ17" s="1489"/>
      <c r="AR17" s="1489"/>
      <c r="AS17" s="1489"/>
      <c r="AT17" s="1489"/>
      <c r="AU17" s="1489"/>
      <c r="AV17" s="1489"/>
      <c r="AW17" s="1489"/>
      <c r="AX17" s="1489"/>
      <c r="AY17" s="1489"/>
      <c r="AZ17" s="1489"/>
      <c r="BA17" s="1489"/>
      <c r="BB17" s="1489"/>
      <c r="BC17" s="1489"/>
      <c r="BD17" s="1489"/>
      <c r="BE17" s="1489"/>
      <c r="BF17" s="1489"/>
      <c r="BG17" s="1489"/>
      <c r="BH17" s="1489"/>
      <c r="BI17" s="1489"/>
      <c r="BJ17" s="1489"/>
      <c r="BK17" s="1489"/>
      <c r="BL17" s="1489"/>
      <c r="BM17" s="1489"/>
      <c r="BN17" s="1489"/>
      <c r="BO17" s="1489"/>
      <c r="BP17" s="1489"/>
      <c r="BQ17" s="1489"/>
      <c r="BR17" s="1489"/>
      <c r="BS17" s="1489"/>
      <c r="BT17" s="1489"/>
      <c r="BU17" s="1489"/>
      <c r="BV17" s="1489"/>
      <c r="BW17" s="1466" t="s">
        <v>1007</v>
      </c>
      <c r="BX17" s="1467"/>
      <c r="BY17" s="1467"/>
      <c r="BZ17" s="1467"/>
      <c r="CA17" s="1467"/>
      <c r="CB17" s="1467"/>
      <c r="CC17" s="1467"/>
      <c r="CD17" s="1468"/>
      <c r="CE17" s="1301" t="str">
        <f>MID(SUVAHAMUJ!Q61,1,1)</f>
        <v xml:space="preserve"> </v>
      </c>
      <c r="CF17" s="1301"/>
      <c r="CG17" s="1301"/>
      <c r="CH17" s="1301"/>
      <c r="CI17" s="1301"/>
      <c r="CJ17" s="1301" t="str">
        <f>MID(SUVAHAMUJ!Q61,2,1)</f>
        <v xml:space="preserve"> </v>
      </c>
      <c r="CK17" s="1301"/>
      <c r="CL17" s="1301"/>
      <c r="CM17" s="1301"/>
      <c r="CN17" s="1301"/>
      <c r="CO17" s="1301"/>
      <c r="CP17" s="1301" t="str">
        <f>MID(SUVAHAMUJ!Q61,3,1)</f>
        <v xml:space="preserve"> </v>
      </c>
      <c r="CQ17" s="1301"/>
      <c r="CR17" s="1301"/>
      <c r="CS17" s="1301"/>
      <c r="CT17" s="1301"/>
      <c r="CU17" s="1301" t="str">
        <f>MID(SUVAHAMUJ!Q61,4,1)</f>
        <v xml:space="preserve"> </v>
      </c>
      <c r="CV17" s="1301"/>
      <c r="CW17" s="1301"/>
      <c r="CX17" s="1301"/>
      <c r="CY17" s="1301"/>
      <c r="CZ17" s="1301"/>
      <c r="DA17" s="1301" t="str">
        <f>MID(SUVAHAMUJ!Q61,5,1)</f>
        <v xml:space="preserve"> </v>
      </c>
      <c r="DB17" s="1301"/>
      <c r="DC17" s="1301"/>
      <c r="DD17" s="1301"/>
      <c r="DE17" s="1301"/>
      <c r="DF17" s="1301" t="str">
        <f>MID(SUVAHAMUJ!Q61,6,1)</f>
        <v>4</v>
      </c>
      <c r="DG17" s="1301"/>
      <c r="DH17" s="1301"/>
      <c r="DI17" s="1301"/>
      <c r="DJ17" s="1301"/>
      <c r="DK17" s="1301"/>
      <c r="DL17" s="1301" t="str">
        <f>MID(SUVAHAMUJ!Q61,7,1)</f>
        <v>3</v>
      </c>
      <c r="DM17" s="1301"/>
      <c r="DN17" s="1301"/>
      <c r="DO17" s="1301"/>
      <c r="DP17" s="1301"/>
      <c r="DQ17" s="1301"/>
      <c r="DR17" s="1301" t="str">
        <f>MID(SUVAHAMUJ!Q61,8,1)</f>
        <v>3</v>
      </c>
      <c r="DS17" s="1301"/>
      <c r="DT17" s="1301"/>
      <c r="DU17" s="1301"/>
      <c r="DV17" s="1301"/>
      <c r="DW17" s="1434" t="str">
        <f>MID(SUVAHAMUJ!Q61,9,1)</f>
        <v>7</v>
      </c>
      <c r="DX17" s="1434"/>
      <c r="DY17" s="1434"/>
      <c r="DZ17" s="1434"/>
      <c r="EA17" s="1434"/>
      <c r="EB17" s="1434"/>
      <c r="EC17" s="1434" t="str">
        <f>MID(SUVAHAMUJ!Q61,10,1)</f>
        <v>1</v>
      </c>
      <c r="ED17" s="1434"/>
      <c r="EE17" s="1434"/>
      <c r="EF17" s="1434"/>
      <c r="EG17" s="1434"/>
      <c r="EH17" s="1301" t="str">
        <f>MID(SUVAHAMUJ!Q61,11,1)</f>
        <v>4</v>
      </c>
      <c r="EI17" s="1301"/>
      <c r="EJ17" s="1301"/>
      <c r="EK17" s="1301"/>
      <c r="EL17" s="1301"/>
      <c r="EM17" s="1304"/>
      <c r="EN17" s="486"/>
      <c r="EO17" s="487"/>
      <c r="EP17" s="1301" t="str">
        <f>MID(SUVAHAMUJ!R61,1,1)</f>
        <v xml:space="preserve"> </v>
      </c>
      <c r="EQ17" s="1301"/>
      <c r="ER17" s="1301"/>
      <c r="ES17" s="1301"/>
      <c r="ET17" s="1301"/>
      <c r="EU17" s="1301"/>
      <c r="EV17" s="1301" t="str">
        <f>MID(SUVAHAMUJ!R61,2,1)</f>
        <v xml:space="preserve"> </v>
      </c>
      <c r="EW17" s="1301"/>
      <c r="EX17" s="1301"/>
      <c r="EY17" s="1301"/>
      <c r="EZ17" s="1301"/>
      <c r="FA17" s="1301" t="str">
        <f>MID(SUVAHAMUJ!R61,3,1)</f>
        <v xml:space="preserve"> </v>
      </c>
      <c r="FB17" s="1301"/>
      <c r="FC17" s="1301"/>
      <c r="FD17" s="1301"/>
      <c r="FE17" s="1301"/>
      <c r="FF17" s="1301"/>
      <c r="FG17" s="1301" t="str">
        <f>MID(SUVAHAMUJ!R61,4,1)</f>
        <v xml:space="preserve"> </v>
      </c>
      <c r="FH17" s="1301"/>
      <c r="FI17" s="1301"/>
      <c r="FJ17" s="1301"/>
      <c r="FK17" s="1301"/>
      <c r="FL17" s="1302" t="str">
        <f>MID(SUVAHAMUJ!R61,5,1)</f>
        <v xml:space="preserve"> </v>
      </c>
      <c r="FM17" s="1302"/>
      <c r="FN17" s="1302"/>
      <c r="FO17" s="1302"/>
      <c r="FP17" s="1302"/>
      <c r="FQ17" s="1302"/>
      <c r="FR17" s="1302" t="str">
        <f>MID(SUVAHAMUJ!R61,6,1)</f>
        <v xml:space="preserve"> </v>
      </c>
      <c r="FS17" s="1302"/>
      <c r="FT17" s="1302"/>
      <c r="FU17" s="1302"/>
      <c r="FV17" s="1302"/>
      <c r="FW17" s="1432" t="str">
        <f>MID(SUVAHAMUJ!R61,7,1)</f>
        <v xml:space="preserve"> </v>
      </c>
      <c r="FX17" s="1432"/>
      <c r="FY17" s="1432"/>
      <c r="FZ17" s="1432"/>
      <c r="GA17" s="1432"/>
      <c r="GB17" s="1432"/>
      <c r="GC17" s="1432" t="str">
        <f>MID(SUVAHAMUJ!R61,8,1)</f>
        <v xml:space="preserve"> </v>
      </c>
      <c r="GD17" s="1432"/>
      <c r="GE17" s="1432"/>
      <c r="GF17" s="1432"/>
      <c r="GG17" s="1432"/>
      <c r="GH17" s="1432" t="str">
        <f>MID(SUVAHAMUJ!R61,9,1)</f>
        <v xml:space="preserve"> </v>
      </c>
      <c r="GI17" s="1432"/>
      <c r="GJ17" s="1432"/>
      <c r="GK17" s="1432"/>
      <c r="GL17" s="1432"/>
      <c r="GM17" s="1432"/>
      <c r="GN17" s="1432" t="str">
        <f>MID(SUVAHAMUJ!R61,10,1)</f>
        <v xml:space="preserve"> </v>
      </c>
      <c r="GO17" s="1432"/>
      <c r="GP17" s="1432"/>
      <c r="GQ17" s="1432"/>
      <c r="GR17" s="1432"/>
      <c r="GS17" s="1432" t="str">
        <f>MID(SUVAHAMUJ!R61,11,1)</f>
        <v>0</v>
      </c>
      <c r="GT17" s="1432"/>
      <c r="GU17" s="1432"/>
      <c r="GV17" s="1432"/>
      <c r="GW17" s="1433"/>
    </row>
    <row r="18" spans="1:205" ht="24" customHeight="1" x14ac:dyDescent="0.2">
      <c r="B18" s="1547" t="s">
        <v>1853</v>
      </c>
      <c r="C18" s="1548"/>
      <c r="D18" s="1548"/>
      <c r="E18" s="1548"/>
      <c r="F18" s="1548"/>
      <c r="G18" s="1548"/>
      <c r="H18" s="1548"/>
      <c r="I18" s="1548"/>
      <c r="J18" s="1548"/>
      <c r="K18" s="1549"/>
      <c r="L18" s="1488" t="s">
        <v>3429</v>
      </c>
      <c r="M18" s="1489"/>
      <c r="N18" s="1489"/>
      <c r="O18" s="1489"/>
      <c r="P18" s="1489"/>
      <c r="Q18" s="1489"/>
      <c r="R18" s="1489"/>
      <c r="S18" s="1489"/>
      <c r="T18" s="1489"/>
      <c r="U18" s="1489"/>
      <c r="V18" s="1489"/>
      <c r="W18" s="1489"/>
      <c r="X18" s="1489"/>
      <c r="Y18" s="1489"/>
      <c r="Z18" s="1489"/>
      <c r="AA18" s="1489"/>
      <c r="AB18" s="1489"/>
      <c r="AC18" s="1489"/>
      <c r="AD18" s="1489"/>
      <c r="AE18" s="1489"/>
      <c r="AF18" s="1489"/>
      <c r="AG18" s="1489"/>
      <c r="AH18" s="1489"/>
      <c r="AI18" s="1489"/>
      <c r="AJ18" s="1489"/>
      <c r="AK18" s="1489"/>
      <c r="AL18" s="1489"/>
      <c r="AM18" s="1489"/>
      <c r="AN18" s="1489"/>
      <c r="AO18" s="1489"/>
      <c r="AP18" s="1489"/>
      <c r="AQ18" s="1489"/>
      <c r="AR18" s="1489"/>
      <c r="AS18" s="1489"/>
      <c r="AT18" s="1489"/>
      <c r="AU18" s="1489"/>
      <c r="AV18" s="1489"/>
      <c r="AW18" s="1489"/>
      <c r="AX18" s="1489"/>
      <c r="AY18" s="1489"/>
      <c r="AZ18" s="1489"/>
      <c r="BA18" s="1489"/>
      <c r="BB18" s="1489"/>
      <c r="BC18" s="1489"/>
      <c r="BD18" s="1489"/>
      <c r="BE18" s="1489"/>
      <c r="BF18" s="1489"/>
      <c r="BG18" s="1489"/>
      <c r="BH18" s="1489"/>
      <c r="BI18" s="1489"/>
      <c r="BJ18" s="1489"/>
      <c r="BK18" s="1489"/>
      <c r="BL18" s="1489"/>
      <c r="BM18" s="1489"/>
      <c r="BN18" s="1489"/>
      <c r="BO18" s="1489"/>
      <c r="BP18" s="1489"/>
      <c r="BQ18" s="1489"/>
      <c r="BR18" s="1489"/>
      <c r="BS18" s="1489"/>
      <c r="BT18" s="1489"/>
      <c r="BU18" s="1489"/>
      <c r="BV18" s="1489"/>
      <c r="BW18" s="1466" t="s">
        <v>84</v>
      </c>
      <c r="BX18" s="1467"/>
      <c r="BY18" s="1467"/>
      <c r="BZ18" s="1467"/>
      <c r="CA18" s="1467"/>
      <c r="CB18" s="1467"/>
      <c r="CC18" s="1467"/>
      <c r="CD18" s="1468"/>
      <c r="CE18" s="1301" t="str">
        <f>MID(SUVAHAMUJ!Q62,1,1)</f>
        <v xml:space="preserve"> </v>
      </c>
      <c r="CF18" s="1301"/>
      <c r="CG18" s="1301"/>
      <c r="CH18" s="1301"/>
      <c r="CI18" s="1301"/>
      <c r="CJ18" s="1301" t="str">
        <f>MID(SUVAHAMUJ!Q62,2,1)</f>
        <v xml:space="preserve"> </v>
      </c>
      <c r="CK18" s="1301"/>
      <c r="CL18" s="1301"/>
      <c r="CM18" s="1301"/>
      <c r="CN18" s="1301"/>
      <c r="CO18" s="1301"/>
      <c r="CP18" s="1301" t="str">
        <f>MID(SUVAHAMUJ!Q62,3,1)</f>
        <v xml:space="preserve"> </v>
      </c>
      <c r="CQ18" s="1301"/>
      <c r="CR18" s="1301"/>
      <c r="CS18" s="1301"/>
      <c r="CT18" s="1301"/>
      <c r="CU18" s="1301" t="str">
        <f>MID(SUVAHAMUJ!Q62,4,1)</f>
        <v xml:space="preserve"> </v>
      </c>
      <c r="CV18" s="1301"/>
      <c r="CW18" s="1301"/>
      <c r="CX18" s="1301"/>
      <c r="CY18" s="1301"/>
      <c r="CZ18" s="1301"/>
      <c r="DA18" s="1301" t="str">
        <f>MID(SUVAHAMUJ!Q62,5,1)</f>
        <v>1</v>
      </c>
      <c r="DB18" s="1301"/>
      <c r="DC18" s="1301"/>
      <c r="DD18" s="1301"/>
      <c r="DE18" s="1301"/>
      <c r="DF18" s="1301" t="str">
        <f>MID(SUVAHAMUJ!Q62,6,1)</f>
        <v>3</v>
      </c>
      <c r="DG18" s="1301"/>
      <c r="DH18" s="1301"/>
      <c r="DI18" s="1301"/>
      <c r="DJ18" s="1301"/>
      <c r="DK18" s="1301"/>
      <c r="DL18" s="1301" t="str">
        <f>MID(SUVAHAMUJ!Q62,7,1)</f>
        <v>1</v>
      </c>
      <c r="DM18" s="1301"/>
      <c r="DN18" s="1301"/>
      <c r="DO18" s="1301"/>
      <c r="DP18" s="1301"/>
      <c r="DQ18" s="1301"/>
      <c r="DR18" s="1301" t="str">
        <f>MID(SUVAHAMUJ!Q62,8,1)</f>
        <v>5</v>
      </c>
      <c r="DS18" s="1301"/>
      <c r="DT18" s="1301"/>
      <c r="DU18" s="1301"/>
      <c r="DV18" s="1301"/>
      <c r="DW18" s="1434" t="str">
        <f>MID(SUVAHAMUJ!Q62,9,1)</f>
        <v>0</v>
      </c>
      <c r="DX18" s="1434"/>
      <c r="DY18" s="1434"/>
      <c r="DZ18" s="1434"/>
      <c r="EA18" s="1434"/>
      <c r="EB18" s="1434"/>
      <c r="EC18" s="1434" t="str">
        <f>MID(SUVAHAMUJ!Q62,10,1)</f>
        <v>2</v>
      </c>
      <c r="ED18" s="1434"/>
      <c r="EE18" s="1434"/>
      <c r="EF18" s="1434"/>
      <c r="EG18" s="1434"/>
      <c r="EH18" s="1301" t="str">
        <f>MID(SUVAHAMUJ!Q62,11,1)</f>
        <v>7</v>
      </c>
      <c r="EI18" s="1301"/>
      <c r="EJ18" s="1301"/>
      <c r="EK18" s="1301"/>
      <c r="EL18" s="1301"/>
      <c r="EM18" s="1304"/>
      <c r="EN18" s="486"/>
      <c r="EO18" s="487"/>
      <c r="EP18" s="1301" t="str">
        <f>MID(SUVAHAMUJ!R62,1,1)</f>
        <v xml:space="preserve"> </v>
      </c>
      <c r="EQ18" s="1301"/>
      <c r="ER18" s="1301"/>
      <c r="ES18" s="1301"/>
      <c r="ET18" s="1301"/>
      <c r="EU18" s="1301"/>
      <c r="EV18" s="1301" t="str">
        <f>MID(SUVAHAMUJ!R62,2,1)</f>
        <v xml:space="preserve"> </v>
      </c>
      <c r="EW18" s="1301"/>
      <c r="EX18" s="1301"/>
      <c r="EY18" s="1301"/>
      <c r="EZ18" s="1301"/>
      <c r="FA18" s="1301" t="str">
        <f>MID(SUVAHAMUJ!R62,3,1)</f>
        <v xml:space="preserve"> </v>
      </c>
      <c r="FB18" s="1301"/>
      <c r="FC18" s="1301"/>
      <c r="FD18" s="1301"/>
      <c r="FE18" s="1301"/>
      <c r="FF18" s="1301"/>
      <c r="FG18" s="1301" t="str">
        <f>MID(SUVAHAMUJ!R62,4,1)</f>
        <v xml:space="preserve"> </v>
      </c>
      <c r="FH18" s="1301"/>
      <c r="FI18" s="1301"/>
      <c r="FJ18" s="1301"/>
      <c r="FK18" s="1301"/>
      <c r="FL18" s="1302" t="str">
        <f>MID(SUVAHAMUJ!R62,5,1)</f>
        <v xml:space="preserve"> </v>
      </c>
      <c r="FM18" s="1302"/>
      <c r="FN18" s="1302"/>
      <c r="FO18" s="1302"/>
      <c r="FP18" s="1302"/>
      <c r="FQ18" s="1302"/>
      <c r="FR18" s="1302" t="str">
        <f>MID(SUVAHAMUJ!R62,6,1)</f>
        <v xml:space="preserve"> </v>
      </c>
      <c r="FS18" s="1302"/>
      <c r="FT18" s="1302"/>
      <c r="FU18" s="1302"/>
      <c r="FV18" s="1302"/>
      <c r="FW18" s="1432" t="str">
        <f>MID(SUVAHAMUJ!R62,7,1)</f>
        <v xml:space="preserve"> </v>
      </c>
      <c r="FX18" s="1432"/>
      <c r="FY18" s="1432"/>
      <c r="FZ18" s="1432"/>
      <c r="GA18" s="1432"/>
      <c r="GB18" s="1432"/>
      <c r="GC18" s="1432" t="str">
        <f>MID(SUVAHAMUJ!R62,8,1)</f>
        <v xml:space="preserve"> </v>
      </c>
      <c r="GD18" s="1432"/>
      <c r="GE18" s="1432"/>
      <c r="GF18" s="1432"/>
      <c r="GG18" s="1432"/>
      <c r="GH18" s="1432" t="str">
        <f>MID(SUVAHAMUJ!R62,9,1)</f>
        <v xml:space="preserve"> </v>
      </c>
      <c r="GI18" s="1432"/>
      <c r="GJ18" s="1432"/>
      <c r="GK18" s="1432"/>
      <c r="GL18" s="1432"/>
      <c r="GM18" s="1432"/>
      <c r="GN18" s="1432" t="str">
        <f>MID(SUVAHAMUJ!R62,10,1)</f>
        <v xml:space="preserve"> </v>
      </c>
      <c r="GO18" s="1432"/>
      <c r="GP18" s="1432"/>
      <c r="GQ18" s="1432"/>
      <c r="GR18" s="1432"/>
      <c r="GS18" s="1432" t="str">
        <f>MID(SUVAHAMUJ!R62,11,1)</f>
        <v>0</v>
      </c>
      <c r="GT18" s="1432"/>
      <c r="GU18" s="1432"/>
      <c r="GV18" s="1432"/>
      <c r="GW18" s="1433"/>
    </row>
    <row r="19" spans="1:205" ht="24" customHeight="1" x14ac:dyDescent="0.2">
      <c r="B19" s="1547" t="s">
        <v>1851</v>
      </c>
      <c r="C19" s="1548"/>
      <c r="D19" s="1548"/>
      <c r="E19" s="1548"/>
      <c r="F19" s="1548"/>
      <c r="G19" s="1548"/>
      <c r="H19" s="1548"/>
      <c r="I19" s="1548"/>
      <c r="J19" s="1548"/>
      <c r="K19" s="1549"/>
      <c r="L19" s="1488" t="s">
        <v>3430</v>
      </c>
      <c r="M19" s="1489"/>
      <c r="N19" s="1489"/>
      <c r="O19" s="1489"/>
      <c r="P19" s="1489"/>
      <c r="Q19" s="1489"/>
      <c r="R19" s="1489"/>
      <c r="S19" s="1489"/>
      <c r="T19" s="1489"/>
      <c r="U19" s="1489"/>
      <c r="V19" s="1489"/>
      <c r="W19" s="1489"/>
      <c r="X19" s="1489"/>
      <c r="Y19" s="1489"/>
      <c r="Z19" s="1489"/>
      <c r="AA19" s="1489"/>
      <c r="AB19" s="1489"/>
      <c r="AC19" s="1489"/>
      <c r="AD19" s="1489"/>
      <c r="AE19" s="1489"/>
      <c r="AF19" s="1489"/>
      <c r="AG19" s="1489"/>
      <c r="AH19" s="1489"/>
      <c r="AI19" s="1489"/>
      <c r="AJ19" s="1489"/>
      <c r="AK19" s="1489"/>
      <c r="AL19" s="1489"/>
      <c r="AM19" s="1489"/>
      <c r="AN19" s="1489"/>
      <c r="AO19" s="1489"/>
      <c r="AP19" s="1489"/>
      <c r="AQ19" s="1489"/>
      <c r="AR19" s="1489"/>
      <c r="AS19" s="1489"/>
      <c r="AT19" s="1489"/>
      <c r="AU19" s="1489"/>
      <c r="AV19" s="1489"/>
      <c r="AW19" s="1489"/>
      <c r="AX19" s="1489"/>
      <c r="AY19" s="1489"/>
      <c r="AZ19" s="1489"/>
      <c r="BA19" s="1489"/>
      <c r="BB19" s="1489"/>
      <c r="BC19" s="1489"/>
      <c r="BD19" s="1489"/>
      <c r="BE19" s="1489"/>
      <c r="BF19" s="1489"/>
      <c r="BG19" s="1489"/>
      <c r="BH19" s="1489"/>
      <c r="BI19" s="1489"/>
      <c r="BJ19" s="1489"/>
      <c r="BK19" s="1489"/>
      <c r="BL19" s="1489"/>
      <c r="BM19" s="1489"/>
      <c r="BN19" s="1489"/>
      <c r="BO19" s="1489"/>
      <c r="BP19" s="1489"/>
      <c r="BQ19" s="1489"/>
      <c r="BR19" s="1489"/>
      <c r="BS19" s="1489"/>
      <c r="BT19" s="1489"/>
      <c r="BU19" s="1489"/>
      <c r="BV19" s="1489"/>
      <c r="BW19" s="1466" t="s">
        <v>94</v>
      </c>
      <c r="BX19" s="1467"/>
      <c r="BY19" s="1467"/>
      <c r="BZ19" s="1467"/>
      <c r="CA19" s="1467"/>
      <c r="CB19" s="1467"/>
      <c r="CC19" s="1467"/>
      <c r="CD19" s="1468"/>
      <c r="CE19" s="1301" t="str">
        <f>MID(SUVAHAMUJ!Q63,1,1)</f>
        <v xml:space="preserve"> </v>
      </c>
      <c r="CF19" s="1301"/>
      <c r="CG19" s="1301"/>
      <c r="CH19" s="1301"/>
      <c r="CI19" s="1301"/>
      <c r="CJ19" s="1301" t="str">
        <f>MID(SUVAHAMUJ!Q63,2,1)</f>
        <v xml:space="preserve"> </v>
      </c>
      <c r="CK19" s="1301"/>
      <c r="CL19" s="1301"/>
      <c r="CM19" s="1301"/>
      <c r="CN19" s="1301"/>
      <c r="CO19" s="1301"/>
      <c r="CP19" s="1301" t="str">
        <f>MID(SUVAHAMUJ!Q63,3,1)</f>
        <v xml:space="preserve"> </v>
      </c>
      <c r="CQ19" s="1301"/>
      <c r="CR19" s="1301"/>
      <c r="CS19" s="1301"/>
      <c r="CT19" s="1301"/>
      <c r="CU19" s="1301" t="str">
        <f>MID(SUVAHAMUJ!Q63,4,1)</f>
        <v xml:space="preserve"> </v>
      </c>
      <c r="CV19" s="1301"/>
      <c r="CW19" s="1301"/>
      <c r="CX19" s="1301"/>
      <c r="CY19" s="1301"/>
      <c r="CZ19" s="1301"/>
      <c r="DA19" s="1301" t="str">
        <f>MID(SUVAHAMUJ!Q63,5,1)</f>
        <v xml:space="preserve"> </v>
      </c>
      <c r="DB19" s="1301"/>
      <c r="DC19" s="1301"/>
      <c r="DD19" s="1301"/>
      <c r="DE19" s="1301"/>
      <c r="DF19" s="1301" t="str">
        <f>MID(SUVAHAMUJ!Q63,6,1)</f>
        <v xml:space="preserve"> </v>
      </c>
      <c r="DG19" s="1301"/>
      <c r="DH19" s="1301"/>
      <c r="DI19" s="1301"/>
      <c r="DJ19" s="1301"/>
      <c r="DK19" s="1301"/>
      <c r="DL19" s="1301" t="str">
        <f>MID(SUVAHAMUJ!Q63,7,1)</f>
        <v>5</v>
      </c>
      <c r="DM19" s="1301"/>
      <c r="DN19" s="1301"/>
      <c r="DO19" s="1301"/>
      <c r="DP19" s="1301"/>
      <c r="DQ19" s="1301"/>
      <c r="DR19" s="1301" t="str">
        <f>MID(SUVAHAMUJ!Q63,8,1)</f>
        <v>5</v>
      </c>
      <c r="DS19" s="1301"/>
      <c r="DT19" s="1301"/>
      <c r="DU19" s="1301"/>
      <c r="DV19" s="1301"/>
      <c r="DW19" s="1434" t="str">
        <f>MID(SUVAHAMUJ!Q63,9,1)</f>
        <v>3</v>
      </c>
      <c r="DX19" s="1434"/>
      <c r="DY19" s="1434"/>
      <c r="DZ19" s="1434"/>
      <c r="EA19" s="1434"/>
      <c r="EB19" s="1434"/>
      <c r="EC19" s="1434" t="str">
        <f>MID(SUVAHAMUJ!Q63,10,1)</f>
        <v>8</v>
      </c>
      <c r="ED19" s="1434"/>
      <c r="EE19" s="1434"/>
      <c r="EF19" s="1434"/>
      <c r="EG19" s="1434"/>
      <c r="EH19" s="1301" t="str">
        <f>MID(SUVAHAMUJ!Q63,11,1)</f>
        <v>1</v>
      </c>
      <c r="EI19" s="1301"/>
      <c r="EJ19" s="1301"/>
      <c r="EK19" s="1301"/>
      <c r="EL19" s="1301"/>
      <c r="EM19" s="1304"/>
      <c r="EN19" s="486"/>
      <c r="EO19" s="487"/>
      <c r="EP19" s="1301" t="str">
        <f>MID(SUVAHAMUJ!R63,1,1)</f>
        <v xml:space="preserve"> </v>
      </c>
      <c r="EQ19" s="1301"/>
      <c r="ER19" s="1301"/>
      <c r="ES19" s="1301"/>
      <c r="ET19" s="1301"/>
      <c r="EU19" s="1301"/>
      <c r="EV19" s="1301" t="str">
        <f>MID(SUVAHAMUJ!R63,2,1)</f>
        <v xml:space="preserve"> </v>
      </c>
      <c r="EW19" s="1301"/>
      <c r="EX19" s="1301"/>
      <c r="EY19" s="1301"/>
      <c r="EZ19" s="1301"/>
      <c r="FA19" s="1301" t="str">
        <f>MID(SUVAHAMUJ!R63,3,1)</f>
        <v xml:space="preserve"> </v>
      </c>
      <c r="FB19" s="1301"/>
      <c r="FC19" s="1301"/>
      <c r="FD19" s="1301"/>
      <c r="FE19" s="1301"/>
      <c r="FF19" s="1301"/>
      <c r="FG19" s="1301" t="str">
        <f>MID(SUVAHAMUJ!R63,4,1)</f>
        <v xml:space="preserve"> </v>
      </c>
      <c r="FH19" s="1301"/>
      <c r="FI19" s="1301"/>
      <c r="FJ19" s="1301"/>
      <c r="FK19" s="1301"/>
      <c r="FL19" s="1302" t="str">
        <f>MID(SUVAHAMUJ!R63,5,1)</f>
        <v xml:space="preserve"> </v>
      </c>
      <c r="FM19" s="1302"/>
      <c r="FN19" s="1302"/>
      <c r="FO19" s="1302"/>
      <c r="FP19" s="1302"/>
      <c r="FQ19" s="1302"/>
      <c r="FR19" s="1302" t="str">
        <f>MID(SUVAHAMUJ!R63,6,1)</f>
        <v xml:space="preserve"> </v>
      </c>
      <c r="FS19" s="1302"/>
      <c r="FT19" s="1302"/>
      <c r="FU19" s="1302"/>
      <c r="FV19" s="1302"/>
      <c r="FW19" s="1432" t="str">
        <f>MID(SUVAHAMUJ!R63,7,1)</f>
        <v xml:space="preserve"> </v>
      </c>
      <c r="FX19" s="1432"/>
      <c r="FY19" s="1432"/>
      <c r="FZ19" s="1432"/>
      <c r="GA19" s="1432"/>
      <c r="GB19" s="1432"/>
      <c r="GC19" s="1432" t="str">
        <f>MID(SUVAHAMUJ!R63,8,1)</f>
        <v xml:space="preserve"> </v>
      </c>
      <c r="GD19" s="1432"/>
      <c r="GE19" s="1432"/>
      <c r="GF19" s="1432"/>
      <c r="GG19" s="1432"/>
      <c r="GH19" s="1432" t="str">
        <f>MID(SUVAHAMUJ!R63,9,1)</f>
        <v xml:space="preserve"> </v>
      </c>
      <c r="GI19" s="1432"/>
      <c r="GJ19" s="1432"/>
      <c r="GK19" s="1432"/>
      <c r="GL19" s="1432"/>
      <c r="GM19" s="1432"/>
      <c r="GN19" s="1432" t="str">
        <f>MID(SUVAHAMUJ!R63,10,1)</f>
        <v xml:space="preserve"> </v>
      </c>
      <c r="GO19" s="1432"/>
      <c r="GP19" s="1432"/>
      <c r="GQ19" s="1432"/>
      <c r="GR19" s="1432"/>
      <c r="GS19" s="1432" t="str">
        <f>MID(SUVAHAMUJ!R63,11,1)</f>
        <v>0</v>
      </c>
      <c r="GT19" s="1432"/>
      <c r="GU19" s="1432"/>
      <c r="GV19" s="1432"/>
      <c r="GW19" s="1433"/>
    </row>
    <row r="20" spans="1:205" ht="24" customHeight="1" x14ac:dyDescent="0.2">
      <c r="B20" s="1547" t="s">
        <v>1849</v>
      </c>
      <c r="C20" s="1548"/>
      <c r="D20" s="1548"/>
      <c r="E20" s="1548"/>
      <c r="F20" s="1548"/>
      <c r="G20" s="1548"/>
      <c r="H20" s="1548"/>
      <c r="I20" s="1548"/>
      <c r="J20" s="1548"/>
      <c r="K20" s="1549"/>
      <c r="L20" s="1488" t="s">
        <v>3431</v>
      </c>
      <c r="M20" s="1489"/>
      <c r="N20" s="1489"/>
      <c r="O20" s="1489"/>
      <c r="P20" s="1489"/>
      <c r="Q20" s="1489"/>
      <c r="R20" s="1489"/>
      <c r="S20" s="1489"/>
      <c r="T20" s="1489"/>
      <c r="U20" s="1489"/>
      <c r="V20" s="1489"/>
      <c r="W20" s="1489"/>
      <c r="X20" s="1489"/>
      <c r="Y20" s="1489"/>
      <c r="Z20" s="1489"/>
      <c r="AA20" s="1489"/>
      <c r="AB20" s="1489"/>
      <c r="AC20" s="1489"/>
      <c r="AD20" s="1489"/>
      <c r="AE20" s="1489"/>
      <c r="AF20" s="1489"/>
      <c r="AG20" s="1489"/>
      <c r="AH20" s="1489"/>
      <c r="AI20" s="1489"/>
      <c r="AJ20" s="1489"/>
      <c r="AK20" s="1489"/>
      <c r="AL20" s="1489"/>
      <c r="AM20" s="1489"/>
      <c r="AN20" s="1489"/>
      <c r="AO20" s="1489"/>
      <c r="AP20" s="1489"/>
      <c r="AQ20" s="1489"/>
      <c r="AR20" s="1489"/>
      <c r="AS20" s="1489"/>
      <c r="AT20" s="1489"/>
      <c r="AU20" s="1489"/>
      <c r="AV20" s="1489"/>
      <c r="AW20" s="1489"/>
      <c r="AX20" s="1489"/>
      <c r="AY20" s="1489"/>
      <c r="AZ20" s="1489"/>
      <c r="BA20" s="1489"/>
      <c r="BB20" s="1489"/>
      <c r="BC20" s="1489"/>
      <c r="BD20" s="1489"/>
      <c r="BE20" s="1489"/>
      <c r="BF20" s="1489"/>
      <c r="BG20" s="1489"/>
      <c r="BH20" s="1489"/>
      <c r="BI20" s="1489"/>
      <c r="BJ20" s="1489"/>
      <c r="BK20" s="1489"/>
      <c r="BL20" s="1489"/>
      <c r="BM20" s="1489"/>
      <c r="BN20" s="1489"/>
      <c r="BO20" s="1489"/>
      <c r="BP20" s="1489"/>
      <c r="BQ20" s="1489"/>
      <c r="BR20" s="1489"/>
      <c r="BS20" s="1489"/>
      <c r="BT20" s="1489"/>
      <c r="BU20" s="1489"/>
      <c r="BV20" s="1489"/>
      <c r="BW20" s="1466" t="s">
        <v>780</v>
      </c>
      <c r="BX20" s="1467"/>
      <c r="BY20" s="1467"/>
      <c r="BZ20" s="1467"/>
      <c r="CA20" s="1467"/>
      <c r="CB20" s="1467"/>
      <c r="CC20" s="1467"/>
      <c r="CD20" s="1468"/>
      <c r="CE20" s="1301" t="str">
        <f>MID(SUVAHAMUJ!Q64,1,1)</f>
        <v xml:space="preserve"> </v>
      </c>
      <c r="CF20" s="1301"/>
      <c r="CG20" s="1301"/>
      <c r="CH20" s="1301"/>
      <c r="CI20" s="1301"/>
      <c r="CJ20" s="1301" t="str">
        <f>MID(SUVAHAMUJ!Q64,2,1)</f>
        <v xml:space="preserve"> </v>
      </c>
      <c r="CK20" s="1301"/>
      <c r="CL20" s="1301"/>
      <c r="CM20" s="1301"/>
      <c r="CN20" s="1301"/>
      <c r="CO20" s="1301"/>
      <c r="CP20" s="1301" t="str">
        <f>MID(SUVAHAMUJ!Q64,3,1)</f>
        <v xml:space="preserve"> </v>
      </c>
      <c r="CQ20" s="1301"/>
      <c r="CR20" s="1301"/>
      <c r="CS20" s="1301"/>
      <c r="CT20" s="1301"/>
      <c r="CU20" s="1301" t="str">
        <f>MID(SUVAHAMUJ!Q64,4,1)</f>
        <v xml:space="preserve"> </v>
      </c>
      <c r="CV20" s="1301"/>
      <c r="CW20" s="1301"/>
      <c r="CX20" s="1301"/>
      <c r="CY20" s="1301"/>
      <c r="CZ20" s="1301"/>
      <c r="DA20" s="1301" t="str">
        <f>MID(SUVAHAMUJ!Q64,5,1)</f>
        <v xml:space="preserve"> </v>
      </c>
      <c r="DB20" s="1301"/>
      <c r="DC20" s="1301"/>
      <c r="DD20" s="1301"/>
      <c r="DE20" s="1301"/>
      <c r="DF20" s="1301" t="str">
        <f>MID(SUVAHAMUJ!Q64,6,1)</f>
        <v>2</v>
      </c>
      <c r="DG20" s="1301"/>
      <c r="DH20" s="1301"/>
      <c r="DI20" s="1301"/>
      <c r="DJ20" s="1301"/>
      <c r="DK20" s="1301"/>
      <c r="DL20" s="1301" t="str">
        <f>MID(SUVAHAMUJ!Q64,7,1)</f>
        <v>9</v>
      </c>
      <c r="DM20" s="1301"/>
      <c r="DN20" s="1301"/>
      <c r="DO20" s="1301"/>
      <c r="DP20" s="1301"/>
      <c r="DQ20" s="1301"/>
      <c r="DR20" s="1301" t="str">
        <f>MID(SUVAHAMUJ!Q64,8,1)</f>
        <v>0</v>
      </c>
      <c r="DS20" s="1301"/>
      <c r="DT20" s="1301"/>
      <c r="DU20" s="1301"/>
      <c r="DV20" s="1301"/>
      <c r="DW20" s="1434" t="str">
        <f>MID(SUVAHAMUJ!Q64,9,1)</f>
        <v>6</v>
      </c>
      <c r="DX20" s="1434"/>
      <c r="DY20" s="1434"/>
      <c r="DZ20" s="1434"/>
      <c r="EA20" s="1434"/>
      <c r="EB20" s="1434"/>
      <c r="EC20" s="1434" t="str">
        <f>MID(SUVAHAMUJ!Q64,10,1)</f>
        <v>4</v>
      </c>
      <c r="ED20" s="1434"/>
      <c r="EE20" s="1434"/>
      <c r="EF20" s="1434"/>
      <c r="EG20" s="1434"/>
      <c r="EH20" s="1301" t="str">
        <f>MID(SUVAHAMUJ!Q64,11,1)</f>
        <v>0</v>
      </c>
      <c r="EI20" s="1301"/>
      <c r="EJ20" s="1301"/>
      <c r="EK20" s="1301"/>
      <c r="EL20" s="1301"/>
      <c r="EM20" s="1304"/>
      <c r="EN20" s="486"/>
      <c r="EO20" s="487"/>
      <c r="EP20" s="1301" t="str">
        <f>MID(SUVAHAMUJ!R64,1,1)</f>
        <v xml:space="preserve"> </v>
      </c>
      <c r="EQ20" s="1301"/>
      <c r="ER20" s="1301"/>
      <c r="ES20" s="1301"/>
      <c r="ET20" s="1301"/>
      <c r="EU20" s="1301"/>
      <c r="EV20" s="1301" t="str">
        <f>MID(SUVAHAMUJ!R64,2,1)</f>
        <v xml:space="preserve"> </v>
      </c>
      <c r="EW20" s="1301"/>
      <c r="EX20" s="1301"/>
      <c r="EY20" s="1301"/>
      <c r="EZ20" s="1301"/>
      <c r="FA20" s="1301" t="str">
        <f>MID(SUVAHAMUJ!R64,3,1)</f>
        <v xml:space="preserve"> </v>
      </c>
      <c r="FB20" s="1301"/>
      <c r="FC20" s="1301"/>
      <c r="FD20" s="1301"/>
      <c r="FE20" s="1301"/>
      <c r="FF20" s="1301"/>
      <c r="FG20" s="1301" t="str">
        <f>MID(SUVAHAMUJ!R64,4,1)</f>
        <v xml:space="preserve"> </v>
      </c>
      <c r="FH20" s="1301"/>
      <c r="FI20" s="1301"/>
      <c r="FJ20" s="1301"/>
      <c r="FK20" s="1301"/>
      <c r="FL20" s="1302" t="str">
        <f>MID(SUVAHAMUJ!R64,5,1)</f>
        <v xml:space="preserve"> </v>
      </c>
      <c r="FM20" s="1302"/>
      <c r="FN20" s="1302"/>
      <c r="FO20" s="1302"/>
      <c r="FP20" s="1302"/>
      <c r="FQ20" s="1302"/>
      <c r="FR20" s="1302" t="str">
        <f>MID(SUVAHAMUJ!R64,6,1)</f>
        <v xml:space="preserve"> </v>
      </c>
      <c r="FS20" s="1302"/>
      <c r="FT20" s="1302"/>
      <c r="FU20" s="1302"/>
      <c r="FV20" s="1302"/>
      <c r="FW20" s="1432" t="str">
        <f>MID(SUVAHAMUJ!R64,7,1)</f>
        <v xml:space="preserve"> </v>
      </c>
      <c r="FX20" s="1432"/>
      <c r="FY20" s="1432"/>
      <c r="FZ20" s="1432"/>
      <c r="GA20" s="1432"/>
      <c r="GB20" s="1432"/>
      <c r="GC20" s="1432" t="str">
        <f>MID(SUVAHAMUJ!R64,8,1)</f>
        <v xml:space="preserve"> </v>
      </c>
      <c r="GD20" s="1432"/>
      <c r="GE20" s="1432"/>
      <c r="GF20" s="1432"/>
      <c r="GG20" s="1432"/>
      <c r="GH20" s="1432" t="str">
        <f>MID(SUVAHAMUJ!R64,9,1)</f>
        <v xml:space="preserve"> </v>
      </c>
      <c r="GI20" s="1432"/>
      <c r="GJ20" s="1432"/>
      <c r="GK20" s="1432"/>
      <c r="GL20" s="1432"/>
      <c r="GM20" s="1432"/>
      <c r="GN20" s="1432" t="str">
        <f>MID(SUVAHAMUJ!R64,10,1)</f>
        <v xml:space="preserve"> </v>
      </c>
      <c r="GO20" s="1432"/>
      <c r="GP20" s="1432"/>
      <c r="GQ20" s="1432"/>
      <c r="GR20" s="1432"/>
      <c r="GS20" s="1432" t="str">
        <f>MID(SUVAHAMUJ!R64,11,1)</f>
        <v>0</v>
      </c>
      <c r="GT20" s="1432"/>
      <c r="GU20" s="1432"/>
      <c r="GV20" s="1432"/>
      <c r="GW20" s="1433"/>
    </row>
    <row r="21" spans="1:205" ht="24" customHeight="1" x14ac:dyDescent="0.2">
      <c r="B21" s="1547" t="s">
        <v>1847</v>
      </c>
      <c r="C21" s="1548"/>
      <c r="D21" s="1548"/>
      <c r="E21" s="1548"/>
      <c r="F21" s="1548"/>
      <c r="G21" s="1548"/>
      <c r="H21" s="1548"/>
      <c r="I21" s="1548"/>
      <c r="J21" s="1548"/>
      <c r="K21" s="1549"/>
      <c r="L21" s="1488" t="s">
        <v>3337</v>
      </c>
      <c r="M21" s="1489"/>
      <c r="N21" s="1489"/>
      <c r="O21" s="1489"/>
      <c r="P21" s="1489"/>
      <c r="Q21" s="1489"/>
      <c r="R21" s="1489"/>
      <c r="S21" s="1489"/>
      <c r="T21" s="1489"/>
      <c r="U21" s="1489"/>
      <c r="V21" s="1489"/>
      <c r="W21" s="1489"/>
      <c r="X21" s="1489"/>
      <c r="Y21" s="1489"/>
      <c r="Z21" s="1489"/>
      <c r="AA21" s="1489"/>
      <c r="AB21" s="1489"/>
      <c r="AC21" s="1489"/>
      <c r="AD21" s="1489"/>
      <c r="AE21" s="1489"/>
      <c r="AF21" s="1489"/>
      <c r="AG21" s="1489"/>
      <c r="AH21" s="1489"/>
      <c r="AI21" s="1489"/>
      <c r="AJ21" s="1489"/>
      <c r="AK21" s="1489"/>
      <c r="AL21" s="1489"/>
      <c r="AM21" s="1489"/>
      <c r="AN21" s="1489"/>
      <c r="AO21" s="1489"/>
      <c r="AP21" s="1489"/>
      <c r="AQ21" s="1489"/>
      <c r="AR21" s="1489"/>
      <c r="AS21" s="1489"/>
      <c r="AT21" s="1489"/>
      <c r="AU21" s="1489"/>
      <c r="AV21" s="1489"/>
      <c r="AW21" s="1489"/>
      <c r="AX21" s="1489"/>
      <c r="AY21" s="1489"/>
      <c r="AZ21" s="1489"/>
      <c r="BA21" s="1489"/>
      <c r="BB21" s="1489"/>
      <c r="BC21" s="1489"/>
      <c r="BD21" s="1489"/>
      <c r="BE21" s="1489"/>
      <c r="BF21" s="1489"/>
      <c r="BG21" s="1489"/>
      <c r="BH21" s="1489"/>
      <c r="BI21" s="1489"/>
      <c r="BJ21" s="1489"/>
      <c r="BK21" s="1489"/>
      <c r="BL21" s="1489"/>
      <c r="BM21" s="1489"/>
      <c r="BN21" s="1489"/>
      <c r="BO21" s="1489"/>
      <c r="BP21" s="1489"/>
      <c r="BQ21" s="1489"/>
      <c r="BR21" s="1489"/>
      <c r="BS21" s="1489"/>
      <c r="BT21" s="1489"/>
      <c r="BU21" s="1489"/>
      <c r="BV21" s="1489"/>
      <c r="BW21" s="1466" t="s">
        <v>907</v>
      </c>
      <c r="BX21" s="1467"/>
      <c r="BY21" s="1467"/>
      <c r="BZ21" s="1467"/>
      <c r="CA21" s="1467"/>
      <c r="CB21" s="1467"/>
      <c r="CC21" s="1467"/>
      <c r="CD21" s="1468"/>
      <c r="CE21" s="1301" t="str">
        <f>MID(SUVAHAMUJ!Q65,1,1)</f>
        <v xml:space="preserve"> </v>
      </c>
      <c r="CF21" s="1301"/>
      <c r="CG21" s="1301"/>
      <c r="CH21" s="1301"/>
      <c r="CI21" s="1301"/>
      <c r="CJ21" s="1301" t="str">
        <f>MID(SUVAHAMUJ!Q65,2,1)</f>
        <v xml:space="preserve"> </v>
      </c>
      <c r="CK21" s="1301"/>
      <c r="CL21" s="1301"/>
      <c r="CM21" s="1301"/>
      <c r="CN21" s="1301"/>
      <c r="CO21" s="1301"/>
      <c r="CP21" s="1301" t="str">
        <f>MID(SUVAHAMUJ!Q65,3,1)</f>
        <v xml:space="preserve"> </v>
      </c>
      <c r="CQ21" s="1301"/>
      <c r="CR21" s="1301"/>
      <c r="CS21" s="1301"/>
      <c r="CT21" s="1301"/>
      <c r="CU21" s="1301" t="str">
        <f>MID(SUVAHAMUJ!Q65,4,1)</f>
        <v xml:space="preserve"> </v>
      </c>
      <c r="CV21" s="1301"/>
      <c r="CW21" s="1301"/>
      <c r="CX21" s="1301"/>
      <c r="CY21" s="1301"/>
      <c r="CZ21" s="1301"/>
      <c r="DA21" s="1301" t="str">
        <f>MID(SUVAHAMUJ!Q65,5,1)</f>
        <v xml:space="preserve"> </v>
      </c>
      <c r="DB21" s="1301"/>
      <c r="DC21" s="1301"/>
      <c r="DD21" s="1301"/>
      <c r="DE21" s="1301"/>
      <c r="DF21" s="1301" t="str">
        <f>MID(SUVAHAMUJ!Q65,6,1)</f>
        <v xml:space="preserve"> </v>
      </c>
      <c r="DG21" s="1301"/>
      <c r="DH21" s="1301"/>
      <c r="DI21" s="1301"/>
      <c r="DJ21" s="1301"/>
      <c r="DK21" s="1301"/>
      <c r="DL21" s="1301" t="str">
        <f>MID(SUVAHAMUJ!Q65,7,1)</f>
        <v xml:space="preserve"> </v>
      </c>
      <c r="DM21" s="1301"/>
      <c r="DN21" s="1301"/>
      <c r="DO21" s="1301"/>
      <c r="DP21" s="1301"/>
      <c r="DQ21" s="1301"/>
      <c r="DR21" s="1301" t="str">
        <f>MID(SUVAHAMUJ!Q65,8,1)</f>
        <v xml:space="preserve"> </v>
      </c>
      <c r="DS21" s="1301"/>
      <c r="DT21" s="1301"/>
      <c r="DU21" s="1301"/>
      <c r="DV21" s="1301"/>
      <c r="DW21" s="1434" t="str">
        <f>MID(SUVAHAMUJ!Q65,9,1)</f>
        <v xml:space="preserve"> </v>
      </c>
      <c r="DX21" s="1434"/>
      <c r="DY21" s="1434"/>
      <c r="DZ21" s="1434"/>
      <c r="EA21" s="1434"/>
      <c r="EB21" s="1434"/>
      <c r="EC21" s="1434" t="str">
        <f>MID(SUVAHAMUJ!Q65,10,1)</f>
        <v xml:space="preserve"> </v>
      </c>
      <c r="ED21" s="1434"/>
      <c r="EE21" s="1434"/>
      <c r="EF21" s="1434"/>
      <c r="EG21" s="1434"/>
      <c r="EH21" s="1301" t="str">
        <f>MID(SUVAHAMUJ!Q65,11,1)</f>
        <v>0</v>
      </c>
      <c r="EI21" s="1301"/>
      <c r="EJ21" s="1301"/>
      <c r="EK21" s="1301"/>
      <c r="EL21" s="1301"/>
      <c r="EM21" s="1304"/>
      <c r="EN21" s="486"/>
      <c r="EO21" s="487"/>
      <c r="EP21" s="1301" t="str">
        <f>MID(SUVAHAMUJ!R65,1,1)</f>
        <v xml:space="preserve"> </v>
      </c>
      <c r="EQ21" s="1301"/>
      <c r="ER21" s="1301"/>
      <c r="ES21" s="1301"/>
      <c r="ET21" s="1301"/>
      <c r="EU21" s="1301"/>
      <c r="EV21" s="1301" t="str">
        <f>MID(SUVAHAMUJ!R65,2,1)</f>
        <v xml:space="preserve"> </v>
      </c>
      <c r="EW21" s="1301"/>
      <c r="EX21" s="1301"/>
      <c r="EY21" s="1301"/>
      <c r="EZ21" s="1301"/>
      <c r="FA21" s="1301" t="str">
        <f>MID(SUVAHAMUJ!R65,3,1)</f>
        <v xml:space="preserve"> </v>
      </c>
      <c r="FB21" s="1301"/>
      <c r="FC21" s="1301"/>
      <c r="FD21" s="1301"/>
      <c r="FE21" s="1301"/>
      <c r="FF21" s="1301"/>
      <c r="FG21" s="1301" t="str">
        <f>MID(SUVAHAMUJ!R65,4,1)</f>
        <v xml:space="preserve"> </v>
      </c>
      <c r="FH21" s="1301"/>
      <c r="FI21" s="1301"/>
      <c r="FJ21" s="1301"/>
      <c r="FK21" s="1301"/>
      <c r="FL21" s="1302" t="str">
        <f>MID(SUVAHAMUJ!R65,5,1)</f>
        <v xml:space="preserve"> </v>
      </c>
      <c r="FM21" s="1302"/>
      <c r="FN21" s="1302"/>
      <c r="FO21" s="1302"/>
      <c r="FP21" s="1302"/>
      <c r="FQ21" s="1302"/>
      <c r="FR21" s="1302" t="str">
        <f>MID(SUVAHAMUJ!R65,6,1)</f>
        <v xml:space="preserve"> </v>
      </c>
      <c r="FS21" s="1302"/>
      <c r="FT21" s="1302"/>
      <c r="FU21" s="1302"/>
      <c r="FV21" s="1302"/>
      <c r="FW21" s="1432" t="str">
        <f>MID(SUVAHAMUJ!R65,7,1)</f>
        <v xml:space="preserve"> </v>
      </c>
      <c r="FX21" s="1432"/>
      <c r="FY21" s="1432"/>
      <c r="FZ21" s="1432"/>
      <c r="GA21" s="1432"/>
      <c r="GB21" s="1432"/>
      <c r="GC21" s="1432" t="str">
        <f>MID(SUVAHAMUJ!R65,8,1)</f>
        <v xml:space="preserve"> </v>
      </c>
      <c r="GD21" s="1432"/>
      <c r="GE21" s="1432"/>
      <c r="GF21" s="1432"/>
      <c r="GG21" s="1432"/>
      <c r="GH21" s="1432" t="str">
        <f>MID(SUVAHAMUJ!R65,9,1)</f>
        <v xml:space="preserve"> </v>
      </c>
      <c r="GI21" s="1432"/>
      <c r="GJ21" s="1432"/>
      <c r="GK21" s="1432"/>
      <c r="GL21" s="1432"/>
      <c r="GM21" s="1432"/>
      <c r="GN21" s="1432" t="str">
        <f>MID(SUVAHAMUJ!R65,10,1)</f>
        <v xml:space="preserve"> </v>
      </c>
      <c r="GO21" s="1432"/>
      <c r="GP21" s="1432"/>
      <c r="GQ21" s="1432"/>
      <c r="GR21" s="1432"/>
      <c r="GS21" s="1432" t="str">
        <f>MID(SUVAHAMUJ!R65,11,1)</f>
        <v>0</v>
      </c>
      <c r="GT21" s="1432"/>
      <c r="GU21" s="1432"/>
      <c r="GV21" s="1432"/>
      <c r="GW21" s="1433"/>
    </row>
    <row r="22" spans="1:205" ht="24" customHeight="1" x14ac:dyDescent="0.2">
      <c r="B22" s="1547" t="s">
        <v>1845</v>
      </c>
      <c r="C22" s="1548"/>
      <c r="D22" s="1548"/>
      <c r="E22" s="1548"/>
      <c r="F22" s="1548"/>
      <c r="G22" s="1548"/>
      <c r="H22" s="1548"/>
      <c r="I22" s="1548"/>
      <c r="J22" s="1548"/>
      <c r="K22" s="1549"/>
      <c r="L22" s="1488" t="s">
        <v>3432</v>
      </c>
      <c r="M22" s="1489"/>
      <c r="N22" s="1489"/>
      <c r="O22" s="1489"/>
      <c r="P22" s="1489"/>
      <c r="Q22" s="1489"/>
      <c r="R22" s="1489"/>
      <c r="S22" s="1489"/>
      <c r="T22" s="1489"/>
      <c r="U22" s="1489"/>
      <c r="V22" s="1489"/>
      <c r="W22" s="1489"/>
      <c r="X22" s="1489"/>
      <c r="Y22" s="1489"/>
      <c r="Z22" s="1489"/>
      <c r="AA22" s="1489"/>
      <c r="AB22" s="1489"/>
      <c r="AC22" s="1489"/>
      <c r="AD22" s="1489"/>
      <c r="AE22" s="1489"/>
      <c r="AF22" s="1489"/>
      <c r="AG22" s="1489"/>
      <c r="AH22" s="1489"/>
      <c r="AI22" s="1489"/>
      <c r="AJ22" s="1489"/>
      <c r="AK22" s="1489"/>
      <c r="AL22" s="1489"/>
      <c r="AM22" s="1489"/>
      <c r="AN22" s="1489"/>
      <c r="AO22" s="1489"/>
      <c r="AP22" s="1489"/>
      <c r="AQ22" s="1489"/>
      <c r="AR22" s="1489"/>
      <c r="AS22" s="1489"/>
      <c r="AT22" s="1489"/>
      <c r="AU22" s="1489"/>
      <c r="AV22" s="1489"/>
      <c r="AW22" s="1489"/>
      <c r="AX22" s="1489"/>
      <c r="AY22" s="1489"/>
      <c r="AZ22" s="1489"/>
      <c r="BA22" s="1489"/>
      <c r="BB22" s="1489"/>
      <c r="BC22" s="1489"/>
      <c r="BD22" s="1489"/>
      <c r="BE22" s="1489"/>
      <c r="BF22" s="1489"/>
      <c r="BG22" s="1489"/>
      <c r="BH22" s="1489"/>
      <c r="BI22" s="1489"/>
      <c r="BJ22" s="1489"/>
      <c r="BK22" s="1489"/>
      <c r="BL22" s="1489"/>
      <c r="BM22" s="1489"/>
      <c r="BN22" s="1489"/>
      <c r="BO22" s="1489"/>
      <c r="BP22" s="1489"/>
      <c r="BQ22" s="1489"/>
      <c r="BR22" s="1489"/>
      <c r="BS22" s="1489"/>
      <c r="BT22" s="1489"/>
      <c r="BU22" s="1489"/>
      <c r="BV22" s="1489"/>
      <c r="BW22" s="1466" t="s">
        <v>781</v>
      </c>
      <c r="BX22" s="1467"/>
      <c r="BY22" s="1467"/>
      <c r="BZ22" s="1467"/>
      <c r="CA22" s="1467"/>
      <c r="CB22" s="1467"/>
      <c r="CC22" s="1467"/>
      <c r="CD22" s="1468"/>
      <c r="CE22" s="1301" t="str">
        <f>MID(SUVAHAMUJ!Q66,1,1)</f>
        <v xml:space="preserve"> </v>
      </c>
      <c r="CF22" s="1301"/>
      <c r="CG22" s="1301"/>
      <c r="CH22" s="1301"/>
      <c r="CI22" s="1301"/>
      <c r="CJ22" s="1301" t="str">
        <f>MID(SUVAHAMUJ!Q66,2,1)</f>
        <v xml:space="preserve"> </v>
      </c>
      <c r="CK22" s="1301"/>
      <c r="CL22" s="1301"/>
      <c r="CM22" s="1301"/>
      <c r="CN22" s="1301"/>
      <c r="CO22" s="1301"/>
      <c r="CP22" s="1301" t="str">
        <f>MID(SUVAHAMUJ!Q66,3,1)</f>
        <v xml:space="preserve"> </v>
      </c>
      <c r="CQ22" s="1301"/>
      <c r="CR22" s="1301"/>
      <c r="CS22" s="1301"/>
      <c r="CT22" s="1301"/>
      <c r="CU22" s="1301" t="str">
        <f>MID(SUVAHAMUJ!Q66,4,1)</f>
        <v xml:space="preserve"> </v>
      </c>
      <c r="CV22" s="1301"/>
      <c r="CW22" s="1301"/>
      <c r="CX22" s="1301"/>
      <c r="CY22" s="1301"/>
      <c r="CZ22" s="1301"/>
      <c r="DA22" s="1301" t="str">
        <f>MID(SUVAHAMUJ!Q66,5,1)</f>
        <v xml:space="preserve"> </v>
      </c>
      <c r="DB22" s="1301"/>
      <c r="DC22" s="1301"/>
      <c r="DD22" s="1301"/>
      <c r="DE22" s="1301"/>
      <c r="DF22" s="1301" t="str">
        <f>MID(SUVAHAMUJ!Q66,6,1)</f>
        <v xml:space="preserve"> </v>
      </c>
      <c r="DG22" s="1301"/>
      <c r="DH22" s="1301"/>
      <c r="DI22" s="1301"/>
      <c r="DJ22" s="1301"/>
      <c r="DK22" s="1301"/>
      <c r="DL22" s="1301" t="str">
        <f>MID(SUVAHAMUJ!Q66,7,1)</f>
        <v xml:space="preserve"> </v>
      </c>
      <c r="DM22" s="1301"/>
      <c r="DN22" s="1301"/>
      <c r="DO22" s="1301"/>
      <c r="DP22" s="1301"/>
      <c r="DQ22" s="1301"/>
      <c r="DR22" s="1301" t="str">
        <f>MID(SUVAHAMUJ!Q66,8,1)</f>
        <v xml:space="preserve"> </v>
      </c>
      <c r="DS22" s="1301"/>
      <c r="DT22" s="1301"/>
      <c r="DU22" s="1301"/>
      <c r="DV22" s="1301"/>
      <c r="DW22" s="1434" t="str">
        <f>MID(SUVAHAMUJ!Q66,9,1)</f>
        <v xml:space="preserve"> </v>
      </c>
      <c r="DX22" s="1434"/>
      <c r="DY22" s="1434"/>
      <c r="DZ22" s="1434"/>
      <c r="EA22" s="1434"/>
      <c r="EB22" s="1434"/>
      <c r="EC22" s="1434" t="str">
        <f>MID(SUVAHAMUJ!Q66,10,1)</f>
        <v xml:space="preserve"> </v>
      </c>
      <c r="ED22" s="1434"/>
      <c r="EE22" s="1434"/>
      <c r="EF22" s="1434"/>
      <c r="EG22" s="1434"/>
      <c r="EH22" s="1301" t="str">
        <f>MID(SUVAHAMUJ!Q66,11,1)</f>
        <v>0</v>
      </c>
      <c r="EI22" s="1301"/>
      <c r="EJ22" s="1301"/>
      <c r="EK22" s="1301"/>
      <c r="EL22" s="1301"/>
      <c r="EM22" s="1304"/>
      <c r="EN22" s="486"/>
      <c r="EO22" s="487"/>
      <c r="EP22" s="1301" t="str">
        <f>MID(SUVAHAMUJ!R66,1,1)</f>
        <v xml:space="preserve"> </v>
      </c>
      <c r="EQ22" s="1301"/>
      <c r="ER22" s="1301"/>
      <c r="ES22" s="1301"/>
      <c r="ET22" s="1301"/>
      <c r="EU22" s="1301"/>
      <c r="EV22" s="1301" t="str">
        <f>MID(SUVAHAMUJ!R66,2,1)</f>
        <v xml:space="preserve"> </v>
      </c>
      <c r="EW22" s="1301"/>
      <c r="EX22" s="1301"/>
      <c r="EY22" s="1301"/>
      <c r="EZ22" s="1301"/>
      <c r="FA22" s="1301" t="str">
        <f>MID(SUVAHAMUJ!R66,3,1)</f>
        <v xml:space="preserve"> </v>
      </c>
      <c r="FB22" s="1301"/>
      <c r="FC22" s="1301"/>
      <c r="FD22" s="1301"/>
      <c r="FE22" s="1301"/>
      <c r="FF22" s="1301"/>
      <c r="FG22" s="1301" t="str">
        <f>MID(SUVAHAMUJ!R66,4,1)</f>
        <v xml:space="preserve"> </v>
      </c>
      <c r="FH22" s="1301"/>
      <c r="FI22" s="1301"/>
      <c r="FJ22" s="1301"/>
      <c r="FK22" s="1301"/>
      <c r="FL22" s="1302" t="str">
        <f>MID(SUVAHAMUJ!R66,5,1)</f>
        <v xml:space="preserve"> </v>
      </c>
      <c r="FM22" s="1302"/>
      <c r="FN22" s="1302"/>
      <c r="FO22" s="1302"/>
      <c r="FP22" s="1302"/>
      <c r="FQ22" s="1302"/>
      <c r="FR22" s="1302" t="str">
        <f>MID(SUVAHAMUJ!R66,6,1)</f>
        <v xml:space="preserve"> </v>
      </c>
      <c r="FS22" s="1302"/>
      <c r="FT22" s="1302"/>
      <c r="FU22" s="1302"/>
      <c r="FV22" s="1302"/>
      <c r="FW22" s="1432" t="str">
        <f>MID(SUVAHAMUJ!R66,7,1)</f>
        <v xml:space="preserve"> </v>
      </c>
      <c r="FX22" s="1432"/>
      <c r="FY22" s="1432"/>
      <c r="FZ22" s="1432"/>
      <c r="GA22" s="1432"/>
      <c r="GB22" s="1432"/>
      <c r="GC22" s="1432" t="str">
        <f>MID(SUVAHAMUJ!R66,8,1)</f>
        <v xml:space="preserve"> </v>
      </c>
      <c r="GD22" s="1432"/>
      <c r="GE22" s="1432"/>
      <c r="GF22" s="1432"/>
      <c r="GG22" s="1432"/>
      <c r="GH22" s="1432" t="str">
        <f>MID(SUVAHAMUJ!R66,9,1)</f>
        <v xml:space="preserve"> </v>
      </c>
      <c r="GI22" s="1432"/>
      <c r="GJ22" s="1432"/>
      <c r="GK22" s="1432"/>
      <c r="GL22" s="1432"/>
      <c r="GM22" s="1432"/>
      <c r="GN22" s="1432" t="str">
        <f>MID(SUVAHAMUJ!R66,10,1)</f>
        <v xml:space="preserve"> </v>
      </c>
      <c r="GO22" s="1432"/>
      <c r="GP22" s="1432"/>
      <c r="GQ22" s="1432"/>
      <c r="GR22" s="1432"/>
      <c r="GS22" s="1432" t="str">
        <f>MID(SUVAHAMUJ!R66,11,1)</f>
        <v>0</v>
      </c>
      <c r="GT22" s="1432"/>
      <c r="GU22" s="1432"/>
      <c r="GV22" s="1432"/>
      <c r="GW22" s="1433"/>
    </row>
    <row r="23" spans="1:205" ht="24" customHeight="1" x14ac:dyDescent="0.2">
      <c r="B23" s="1547" t="s">
        <v>2790</v>
      </c>
      <c r="C23" s="1548"/>
      <c r="D23" s="1548"/>
      <c r="E23" s="1548"/>
      <c r="F23" s="1548"/>
      <c r="G23" s="1548"/>
      <c r="H23" s="1548"/>
      <c r="I23" s="1548"/>
      <c r="J23" s="1548"/>
      <c r="K23" s="1549"/>
      <c r="L23" s="1488" t="s">
        <v>3433</v>
      </c>
      <c r="M23" s="1489"/>
      <c r="N23" s="1489"/>
      <c r="O23" s="1489"/>
      <c r="P23" s="1489"/>
      <c r="Q23" s="1489"/>
      <c r="R23" s="1489"/>
      <c r="S23" s="1489"/>
      <c r="T23" s="1489"/>
      <c r="U23" s="1489"/>
      <c r="V23" s="1489"/>
      <c r="W23" s="1489"/>
      <c r="X23" s="1489"/>
      <c r="Y23" s="1489"/>
      <c r="Z23" s="1489"/>
      <c r="AA23" s="1489"/>
      <c r="AB23" s="1489"/>
      <c r="AC23" s="1489"/>
      <c r="AD23" s="1489"/>
      <c r="AE23" s="1489"/>
      <c r="AF23" s="1489"/>
      <c r="AG23" s="1489"/>
      <c r="AH23" s="1489"/>
      <c r="AI23" s="1489"/>
      <c r="AJ23" s="1489"/>
      <c r="AK23" s="1489"/>
      <c r="AL23" s="1489"/>
      <c r="AM23" s="1489"/>
      <c r="AN23" s="1489"/>
      <c r="AO23" s="1489"/>
      <c r="AP23" s="1489"/>
      <c r="AQ23" s="1489"/>
      <c r="AR23" s="1489"/>
      <c r="AS23" s="1489"/>
      <c r="AT23" s="1489"/>
      <c r="AU23" s="1489"/>
      <c r="AV23" s="1489"/>
      <c r="AW23" s="1489"/>
      <c r="AX23" s="1489"/>
      <c r="AY23" s="1489"/>
      <c r="AZ23" s="1489"/>
      <c r="BA23" s="1489"/>
      <c r="BB23" s="1489"/>
      <c r="BC23" s="1489"/>
      <c r="BD23" s="1489"/>
      <c r="BE23" s="1489"/>
      <c r="BF23" s="1489"/>
      <c r="BG23" s="1489"/>
      <c r="BH23" s="1489"/>
      <c r="BI23" s="1489"/>
      <c r="BJ23" s="1489"/>
      <c r="BK23" s="1489"/>
      <c r="BL23" s="1489"/>
      <c r="BM23" s="1489"/>
      <c r="BN23" s="1489"/>
      <c r="BO23" s="1489"/>
      <c r="BP23" s="1489"/>
      <c r="BQ23" s="1489"/>
      <c r="BR23" s="1489"/>
      <c r="BS23" s="1489"/>
      <c r="BT23" s="1489"/>
      <c r="BU23" s="1489"/>
      <c r="BV23" s="1489"/>
      <c r="BW23" s="1466" t="s">
        <v>782</v>
      </c>
      <c r="BX23" s="1467"/>
      <c r="BY23" s="1467"/>
      <c r="BZ23" s="1467"/>
      <c r="CA23" s="1467"/>
      <c r="CB23" s="1467"/>
      <c r="CC23" s="1467"/>
      <c r="CD23" s="1468"/>
      <c r="CE23" s="1301" t="str">
        <f>MID(SUVAHAMUJ!Q67,1,1)</f>
        <v xml:space="preserve"> </v>
      </c>
      <c r="CF23" s="1301"/>
      <c r="CG23" s="1301"/>
      <c r="CH23" s="1301"/>
      <c r="CI23" s="1301"/>
      <c r="CJ23" s="1301" t="str">
        <f>MID(SUVAHAMUJ!Q67,2,1)</f>
        <v xml:space="preserve"> </v>
      </c>
      <c r="CK23" s="1301"/>
      <c r="CL23" s="1301"/>
      <c r="CM23" s="1301"/>
      <c r="CN23" s="1301"/>
      <c r="CO23" s="1301"/>
      <c r="CP23" s="1301" t="str">
        <f>MID(SUVAHAMUJ!Q67,3,1)</f>
        <v xml:space="preserve"> </v>
      </c>
      <c r="CQ23" s="1301"/>
      <c r="CR23" s="1301"/>
      <c r="CS23" s="1301"/>
      <c r="CT23" s="1301"/>
      <c r="CU23" s="1301" t="str">
        <f>MID(SUVAHAMUJ!Q67,4,1)</f>
        <v xml:space="preserve"> </v>
      </c>
      <c r="CV23" s="1301"/>
      <c r="CW23" s="1301"/>
      <c r="CX23" s="1301"/>
      <c r="CY23" s="1301"/>
      <c r="CZ23" s="1301"/>
      <c r="DA23" s="1301" t="str">
        <f>MID(SUVAHAMUJ!Q67,5,1)</f>
        <v xml:space="preserve"> </v>
      </c>
      <c r="DB23" s="1301"/>
      <c r="DC23" s="1301"/>
      <c r="DD23" s="1301"/>
      <c r="DE23" s="1301"/>
      <c r="DF23" s="1301" t="str">
        <f>MID(SUVAHAMUJ!Q67,6,1)</f>
        <v>2</v>
      </c>
      <c r="DG23" s="1301"/>
      <c r="DH23" s="1301"/>
      <c r="DI23" s="1301"/>
      <c r="DJ23" s="1301"/>
      <c r="DK23" s="1301"/>
      <c r="DL23" s="1301" t="str">
        <f>MID(SUVAHAMUJ!Q67,7,1)</f>
        <v>5</v>
      </c>
      <c r="DM23" s="1301"/>
      <c r="DN23" s="1301"/>
      <c r="DO23" s="1301"/>
      <c r="DP23" s="1301"/>
      <c r="DQ23" s="1301"/>
      <c r="DR23" s="1301" t="str">
        <f>MID(SUVAHAMUJ!Q67,8,1)</f>
        <v>7</v>
      </c>
      <c r="DS23" s="1301"/>
      <c r="DT23" s="1301"/>
      <c r="DU23" s="1301"/>
      <c r="DV23" s="1301"/>
      <c r="DW23" s="1434" t="str">
        <f>MID(SUVAHAMUJ!Q67,9,1)</f>
        <v>4</v>
      </c>
      <c r="DX23" s="1434"/>
      <c r="DY23" s="1434"/>
      <c r="DZ23" s="1434"/>
      <c r="EA23" s="1434"/>
      <c r="EB23" s="1434"/>
      <c r="EC23" s="1434" t="str">
        <f>MID(SUVAHAMUJ!Q67,10,1)</f>
        <v>3</v>
      </c>
      <c r="ED23" s="1434"/>
      <c r="EE23" s="1434"/>
      <c r="EF23" s="1434"/>
      <c r="EG23" s="1434"/>
      <c r="EH23" s="1301" t="str">
        <f>MID(SUVAHAMUJ!Q67,11,1)</f>
        <v>8</v>
      </c>
      <c r="EI23" s="1301"/>
      <c r="EJ23" s="1301"/>
      <c r="EK23" s="1301"/>
      <c r="EL23" s="1301"/>
      <c r="EM23" s="1304"/>
      <c r="EN23" s="486"/>
      <c r="EO23" s="487"/>
      <c r="EP23" s="1301" t="str">
        <f>MID(SUVAHAMUJ!R67,1,1)</f>
        <v xml:space="preserve"> </v>
      </c>
      <c r="EQ23" s="1301"/>
      <c r="ER23" s="1301"/>
      <c r="ES23" s="1301"/>
      <c r="ET23" s="1301"/>
      <c r="EU23" s="1301"/>
      <c r="EV23" s="1301" t="str">
        <f>MID(SUVAHAMUJ!R67,2,1)</f>
        <v xml:space="preserve"> </v>
      </c>
      <c r="EW23" s="1301"/>
      <c r="EX23" s="1301"/>
      <c r="EY23" s="1301"/>
      <c r="EZ23" s="1301"/>
      <c r="FA23" s="1301" t="str">
        <f>MID(SUVAHAMUJ!R67,3,1)</f>
        <v xml:space="preserve"> </v>
      </c>
      <c r="FB23" s="1301"/>
      <c r="FC23" s="1301"/>
      <c r="FD23" s="1301"/>
      <c r="FE23" s="1301"/>
      <c r="FF23" s="1301"/>
      <c r="FG23" s="1301" t="str">
        <f>MID(SUVAHAMUJ!R67,4,1)</f>
        <v xml:space="preserve"> </v>
      </c>
      <c r="FH23" s="1301"/>
      <c r="FI23" s="1301"/>
      <c r="FJ23" s="1301"/>
      <c r="FK23" s="1301"/>
      <c r="FL23" s="1302" t="str">
        <f>MID(SUVAHAMUJ!R67,5,1)</f>
        <v xml:space="preserve"> </v>
      </c>
      <c r="FM23" s="1302"/>
      <c r="FN23" s="1302"/>
      <c r="FO23" s="1302"/>
      <c r="FP23" s="1302"/>
      <c r="FQ23" s="1302"/>
      <c r="FR23" s="1302" t="str">
        <f>MID(SUVAHAMUJ!R67,6,1)</f>
        <v xml:space="preserve"> </v>
      </c>
      <c r="FS23" s="1302"/>
      <c r="FT23" s="1302"/>
      <c r="FU23" s="1302"/>
      <c r="FV23" s="1302"/>
      <c r="FW23" s="1432" t="str">
        <f>MID(SUVAHAMUJ!R67,7,1)</f>
        <v xml:space="preserve"> </v>
      </c>
      <c r="FX23" s="1432"/>
      <c r="FY23" s="1432"/>
      <c r="FZ23" s="1432"/>
      <c r="GA23" s="1432"/>
      <c r="GB23" s="1432"/>
      <c r="GC23" s="1432" t="str">
        <f>MID(SUVAHAMUJ!R67,8,1)</f>
        <v xml:space="preserve"> </v>
      </c>
      <c r="GD23" s="1432"/>
      <c r="GE23" s="1432"/>
      <c r="GF23" s="1432"/>
      <c r="GG23" s="1432"/>
      <c r="GH23" s="1432" t="str">
        <f>MID(SUVAHAMUJ!R67,9,1)</f>
        <v xml:space="preserve"> </v>
      </c>
      <c r="GI23" s="1432"/>
      <c r="GJ23" s="1432"/>
      <c r="GK23" s="1432"/>
      <c r="GL23" s="1432"/>
      <c r="GM23" s="1432"/>
      <c r="GN23" s="1432" t="str">
        <f>MID(SUVAHAMUJ!R67,10,1)</f>
        <v xml:space="preserve"> </v>
      </c>
      <c r="GO23" s="1432"/>
      <c r="GP23" s="1432"/>
      <c r="GQ23" s="1432"/>
      <c r="GR23" s="1432"/>
      <c r="GS23" s="1432" t="str">
        <f>MID(SUVAHAMUJ!R67,11,1)</f>
        <v>0</v>
      </c>
      <c r="GT23" s="1432"/>
      <c r="GU23" s="1432"/>
      <c r="GV23" s="1432"/>
      <c r="GW23" s="1433"/>
    </row>
    <row r="24" spans="1:205" ht="25.5" customHeight="1" x14ac:dyDescent="0.2">
      <c r="B24" s="1507" t="s">
        <v>2786</v>
      </c>
      <c r="C24" s="1508"/>
      <c r="D24" s="1508"/>
      <c r="E24" s="1508"/>
      <c r="F24" s="1508"/>
      <c r="G24" s="1508"/>
      <c r="H24" s="1508"/>
      <c r="I24" s="1508"/>
      <c r="J24" s="1508"/>
      <c r="K24" s="1509"/>
      <c r="L24" s="1486" t="s">
        <v>3434</v>
      </c>
      <c r="M24" s="1487"/>
      <c r="N24" s="1487"/>
      <c r="O24" s="1487"/>
      <c r="P24" s="1487"/>
      <c r="Q24" s="1487"/>
      <c r="R24" s="1487"/>
      <c r="S24" s="1487"/>
      <c r="T24" s="1487"/>
      <c r="U24" s="1487"/>
      <c r="V24" s="1487"/>
      <c r="W24" s="1487"/>
      <c r="X24" s="1487"/>
      <c r="Y24" s="1487"/>
      <c r="Z24" s="1487"/>
      <c r="AA24" s="1487"/>
      <c r="AB24" s="1487"/>
      <c r="AC24" s="1487"/>
      <c r="AD24" s="1487"/>
      <c r="AE24" s="1487"/>
      <c r="AF24" s="1487"/>
      <c r="AG24" s="1487"/>
      <c r="AH24" s="1487"/>
      <c r="AI24" s="1487"/>
      <c r="AJ24" s="1487"/>
      <c r="AK24" s="1487"/>
      <c r="AL24" s="1487"/>
      <c r="AM24" s="1487"/>
      <c r="AN24" s="1487"/>
      <c r="AO24" s="1487"/>
      <c r="AP24" s="1487"/>
      <c r="AQ24" s="1487"/>
      <c r="AR24" s="1487"/>
      <c r="AS24" s="1487"/>
      <c r="AT24" s="1487"/>
      <c r="AU24" s="1487"/>
      <c r="AV24" s="1487"/>
      <c r="AW24" s="1487"/>
      <c r="AX24" s="1487"/>
      <c r="AY24" s="1487"/>
      <c r="AZ24" s="1487"/>
      <c r="BA24" s="1487"/>
      <c r="BB24" s="1487"/>
      <c r="BC24" s="1487"/>
      <c r="BD24" s="1487"/>
      <c r="BE24" s="1487"/>
      <c r="BF24" s="1487"/>
      <c r="BG24" s="1487"/>
      <c r="BH24" s="1487"/>
      <c r="BI24" s="1487"/>
      <c r="BJ24" s="1487"/>
      <c r="BK24" s="1487"/>
      <c r="BL24" s="1487"/>
      <c r="BM24" s="1487"/>
      <c r="BN24" s="1487"/>
      <c r="BO24" s="1487"/>
      <c r="BP24" s="1487"/>
      <c r="BQ24" s="1487"/>
      <c r="BR24" s="1487"/>
      <c r="BS24" s="1487"/>
      <c r="BT24" s="1487"/>
      <c r="BU24" s="1487"/>
      <c r="BV24" s="1487"/>
      <c r="BW24" s="1455" t="s">
        <v>783</v>
      </c>
      <c r="BX24" s="1456"/>
      <c r="BY24" s="1456"/>
      <c r="BZ24" s="1456"/>
      <c r="CA24" s="1456"/>
      <c r="CB24" s="1456"/>
      <c r="CC24" s="1456"/>
      <c r="CD24" s="1457"/>
      <c r="CE24" s="1301" t="str">
        <f>MID(SUVAHAMUJ!Q68,1,1)</f>
        <v xml:space="preserve"> </v>
      </c>
      <c r="CF24" s="1301"/>
      <c r="CG24" s="1301"/>
      <c r="CH24" s="1301"/>
      <c r="CI24" s="1301"/>
      <c r="CJ24" s="1301" t="str">
        <f>MID(SUVAHAMUJ!Q68,2,1)</f>
        <v xml:space="preserve"> </v>
      </c>
      <c r="CK24" s="1301"/>
      <c r="CL24" s="1301"/>
      <c r="CM24" s="1301"/>
      <c r="CN24" s="1301"/>
      <c r="CO24" s="1301"/>
      <c r="CP24" s="1301" t="str">
        <f>MID(SUVAHAMUJ!Q68,3,1)</f>
        <v xml:space="preserve"> </v>
      </c>
      <c r="CQ24" s="1301"/>
      <c r="CR24" s="1301"/>
      <c r="CS24" s="1301"/>
      <c r="CT24" s="1301"/>
      <c r="CU24" s="1301" t="str">
        <f>MID(SUVAHAMUJ!Q68,4,1)</f>
        <v xml:space="preserve"> </v>
      </c>
      <c r="CV24" s="1301"/>
      <c r="CW24" s="1301"/>
      <c r="CX24" s="1301"/>
      <c r="CY24" s="1301"/>
      <c r="CZ24" s="1301"/>
      <c r="DA24" s="1301" t="str">
        <f>MID(SUVAHAMUJ!Q68,5,1)</f>
        <v>-</v>
      </c>
      <c r="DB24" s="1301"/>
      <c r="DC24" s="1301"/>
      <c r="DD24" s="1301"/>
      <c r="DE24" s="1301"/>
      <c r="DF24" s="1301" t="str">
        <f>MID(SUVAHAMUJ!Q68,6,1)</f>
        <v>1</v>
      </c>
      <c r="DG24" s="1301"/>
      <c r="DH24" s="1301"/>
      <c r="DI24" s="1301"/>
      <c r="DJ24" s="1301"/>
      <c r="DK24" s="1301"/>
      <c r="DL24" s="1301" t="str">
        <f>MID(SUVAHAMUJ!Q68,7,1)</f>
        <v>0</v>
      </c>
      <c r="DM24" s="1301"/>
      <c r="DN24" s="1301"/>
      <c r="DO24" s="1301"/>
      <c r="DP24" s="1301"/>
      <c r="DQ24" s="1301"/>
      <c r="DR24" s="1301" t="str">
        <f>MID(SUVAHAMUJ!Q68,8,1)</f>
        <v>9</v>
      </c>
      <c r="DS24" s="1301"/>
      <c r="DT24" s="1301"/>
      <c r="DU24" s="1301"/>
      <c r="DV24" s="1301"/>
      <c r="DW24" s="1434" t="str">
        <f>MID(SUVAHAMUJ!Q68,9,1)</f>
        <v>6</v>
      </c>
      <c r="DX24" s="1434"/>
      <c r="DY24" s="1434"/>
      <c r="DZ24" s="1434"/>
      <c r="EA24" s="1434"/>
      <c r="EB24" s="1434"/>
      <c r="EC24" s="1434" t="str">
        <f>MID(SUVAHAMUJ!Q68,10,1)</f>
        <v>7</v>
      </c>
      <c r="ED24" s="1434"/>
      <c r="EE24" s="1434"/>
      <c r="EF24" s="1434"/>
      <c r="EG24" s="1434"/>
      <c r="EH24" s="1301" t="str">
        <f>MID(SUVAHAMUJ!Q68,11,1)</f>
        <v>2</v>
      </c>
      <c r="EI24" s="1301"/>
      <c r="EJ24" s="1301"/>
      <c r="EK24" s="1301"/>
      <c r="EL24" s="1301"/>
      <c r="EM24" s="1304"/>
      <c r="EN24" s="486"/>
      <c r="EO24" s="487"/>
      <c r="EP24" s="1301" t="str">
        <f>MID(SUVAHAMUJ!R68,1,1)</f>
        <v xml:space="preserve"> </v>
      </c>
      <c r="EQ24" s="1301"/>
      <c r="ER24" s="1301"/>
      <c r="ES24" s="1301"/>
      <c r="ET24" s="1301"/>
      <c r="EU24" s="1301"/>
      <c r="EV24" s="1301" t="str">
        <f>MID(SUVAHAMUJ!R68,2,1)</f>
        <v xml:space="preserve"> </v>
      </c>
      <c r="EW24" s="1301"/>
      <c r="EX24" s="1301"/>
      <c r="EY24" s="1301"/>
      <c r="EZ24" s="1301"/>
      <c r="FA24" s="1301" t="str">
        <f>MID(SUVAHAMUJ!R68,3,1)</f>
        <v xml:space="preserve"> </v>
      </c>
      <c r="FB24" s="1301"/>
      <c r="FC24" s="1301"/>
      <c r="FD24" s="1301"/>
      <c r="FE24" s="1301"/>
      <c r="FF24" s="1301"/>
      <c r="FG24" s="1301" t="str">
        <f>MID(SUVAHAMUJ!R68,4,1)</f>
        <v xml:space="preserve"> </v>
      </c>
      <c r="FH24" s="1301"/>
      <c r="FI24" s="1301"/>
      <c r="FJ24" s="1301"/>
      <c r="FK24" s="1301"/>
      <c r="FL24" s="1302" t="str">
        <f>MID(SUVAHAMUJ!R68,5,1)</f>
        <v xml:space="preserve"> </v>
      </c>
      <c r="FM24" s="1302"/>
      <c r="FN24" s="1302"/>
      <c r="FO24" s="1302"/>
      <c r="FP24" s="1302"/>
      <c r="FQ24" s="1302"/>
      <c r="FR24" s="1302" t="str">
        <f>MID(SUVAHAMUJ!R68,6,1)</f>
        <v xml:space="preserve"> </v>
      </c>
      <c r="FS24" s="1302"/>
      <c r="FT24" s="1302"/>
      <c r="FU24" s="1302"/>
      <c r="FV24" s="1302"/>
      <c r="FW24" s="1432" t="str">
        <f>MID(SUVAHAMUJ!R68,7,1)</f>
        <v xml:space="preserve"> </v>
      </c>
      <c r="FX24" s="1432"/>
      <c r="FY24" s="1432"/>
      <c r="FZ24" s="1432"/>
      <c r="GA24" s="1432"/>
      <c r="GB24" s="1432"/>
      <c r="GC24" s="1432" t="str">
        <f>MID(SUVAHAMUJ!R68,8,1)</f>
        <v xml:space="preserve"> </v>
      </c>
      <c r="GD24" s="1432"/>
      <c r="GE24" s="1432"/>
      <c r="GF24" s="1432"/>
      <c r="GG24" s="1432"/>
      <c r="GH24" s="1432" t="str">
        <f>MID(SUVAHAMUJ!R68,9,1)</f>
        <v xml:space="preserve"> </v>
      </c>
      <c r="GI24" s="1432"/>
      <c r="GJ24" s="1432"/>
      <c r="GK24" s="1432"/>
      <c r="GL24" s="1432"/>
      <c r="GM24" s="1432"/>
      <c r="GN24" s="1432" t="str">
        <f>MID(SUVAHAMUJ!R68,10,1)</f>
        <v xml:space="preserve"> </v>
      </c>
      <c r="GO24" s="1432"/>
      <c r="GP24" s="1432"/>
      <c r="GQ24" s="1432"/>
      <c r="GR24" s="1432"/>
      <c r="GS24" s="1432" t="str">
        <f>MID(SUVAHAMUJ!R68,11,1)</f>
        <v>0</v>
      </c>
      <c r="GT24" s="1432"/>
      <c r="GU24" s="1432"/>
      <c r="GV24" s="1432"/>
      <c r="GW24" s="1433"/>
    </row>
    <row r="25" spans="1:205" ht="25.5" customHeight="1" x14ac:dyDescent="0.2">
      <c r="B25" s="1507" t="s">
        <v>1970</v>
      </c>
      <c r="C25" s="1508"/>
      <c r="D25" s="1508"/>
      <c r="E25" s="1508"/>
      <c r="F25" s="1508"/>
      <c r="G25" s="1508"/>
      <c r="H25" s="1508"/>
      <c r="I25" s="1508"/>
      <c r="J25" s="1508"/>
      <c r="K25" s="1509"/>
      <c r="L25" s="1486" t="s">
        <v>3435</v>
      </c>
      <c r="M25" s="1487"/>
      <c r="N25" s="1487"/>
      <c r="O25" s="1487"/>
      <c r="P25" s="1487"/>
      <c r="Q25" s="1487"/>
      <c r="R25" s="1487"/>
      <c r="S25" s="1487"/>
      <c r="T25" s="1487"/>
      <c r="U25" s="1487"/>
      <c r="V25" s="1487"/>
      <c r="W25" s="1487"/>
      <c r="X25" s="1487"/>
      <c r="Y25" s="1487"/>
      <c r="Z25" s="1487"/>
      <c r="AA25" s="1487"/>
      <c r="AB25" s="1487"/>
      <c r="AC25" s="1487"/>
      <c r="AD25" s="1487"/>
      <c r="AE25" s="1487"/>
      <c r="AF25" s="1487"/>
      <c r="AG25" s="1487"/>
      <c r="AH25" s="1487"/>
      <c r="AI25" s="1487"/>
      <c r="AJ25" s="1487"/>
      <c r="AK25" s="1487"/>
      <c r="AL25" s="1487"/>
      <c r="AM25" s="1487"/>
      <c r="AN25" s="1487"/>
      <c r="AO25" s="1487"/>
      <c r="AP25" s="1487"/>
      <c r="AQ25" s="1487"/>
      <c r="AR25" s="1487"/>
      <c r="AS25" s="1487"/>
      <c r="AT25" s="1487"/>
      <c r="AU25" s="1487"/>
      <c r="AV25" s="1487"/>
      <c r="AW25" s="1487"/>
      <c r="AX25" s="1487"/>
      <c r="AY25" s="1487"/>
      <c r="AZ25" s="1487"/>
      <c r="BA25" s="1487"/>
      <c r="BB25" s="1487"/>
      <c r="BC25" s="1487"/>
      <c r="BD25" s="1487"/>
      <c r="BE25" s="1487"/>
      <c r="BF25" s="1487"/>
      <c r="BG25" s="1487"/>
      <c r="BH25" s="1487"/>
      <c r="BI25" s="1487"/>
      <c r="BJ25" s="1487"/>
      <c r="BK25" s="1487"/>
      <c r="BL25" s="1487"/>
      <c r="BM25" s="1487"/>
      <c r="BN25" s="1487"/>
      <c r="BO25" s="1487"/>
      <c r="BP25" s="1487"/>
      <c r="BQ25" s="1487"/>
      <c r="BR25" s="1487"/>
      <c r="BS25" s="1487"/>
      <c r="BT25" s="1487"/>
      <c r="BU25" s="1487"/>
      <c r="BV25" s="1487"/>
      <c r="BW25" s="1455" t="s">
        <v>102</v>
      </c>
      <c r="BX25" s="1456"/>
      <c r="BY25" s="1456"/>
      <c r="BZ25" s="1456"/>
      <c r="CA25" s="1456"/>
      <c r="CB25" s="1456"/>
      <c r="CC25" s="1456"/>
      <c r="CD25" s="1457"/>
      <c r="CE25" s="1301" t="str">
        <f>MID(SUVAHAMUJ!Q69,1,1)</f>
        <v xml:space="preserve"> </v>
      </c>
      <c r="CF25" s="1301"/>
      <c r="CG25" s="1301"/>
      <c r="CH25" s="1301"/>
      <c r="CI25" s="1301"/>
      <c r="CJ25" s="1301" t="str">
        <f>MID(SUVAHAMUJ!Q69,2,1)</f>
        <v xml:space="preserve"> </v>
      </c>
      <c r="CK25" s="1301"/>
      <c r="CL25" s="1301"/>
      <c r="CM25" s="1301"/>
      <c r="CN25" s="1301"/>
      <c r="CO25" s="1301"/>
      <c r="CP25" s="1301" t="str">
        <f>MID(SUVAHAMUJ!Q69,3,1)</f>
        <v xml:space="preserve"> </v>
      </c>
      <c r="CQ25" s="1301"/>
      <c r="CR25" s="1301"/>
      <c r="CS25" s="1301"/>
      <c r="CT25" s="1301"/>
      <c r="CU25" s="1301" t="str">
        <f>MID(SUVAHAMUJ!Q69,4,1)</f>
        <v xml:space="preserve"> </v>
      </c>
      <c r="CV25" s="1301"/>
      <c r="CW25" s="1301"/>
      <c r="CX25" s="1301"/>
      <c r="CY25" s="1301"/>
      <c r="CZ25" s="1301"/>
      <c r="DA25" s="1301" t="str">
        <f>MID(SUVAHAMUJ!Q69,5,1)</f>
        <v>1</v>
      </c>
      <c r="DB25" s="1301"/>
      <c r="DC25" s="1301"/>
      <c r="DD25" s="1301"/>
      <c r="DE25" s="1301"/>
      <c r="DF25" s="1301" t="str">
        <f>MID(SUVAHAMUJ!Q69,6,1)</f>
        <v>7</v>
      </c>
      <c r="DG25" s="1301"/>
      <c r="DH25" s="1301"/>
      <c r="DI25" s="1301"/>
      <c r="DJ25" s="1301"/>
      <c r="DK25" s="1301"/>
      <c r="DL25" s="1301" t="str">
        <f>MID(SUVAHAMUJ!Q69,7,1)</f>
        <v>5</v>
      </c>
      <c r="DM25" s="1301"/>
      <c r="DN25" s="1301"/>
      <c r="DO25" s="1301"/>
      <c r="DP25" s="1301"/>
      <c r="DQ25" s="1301"/>
      <c r="DR25" s="1301" t="str">
        <f>MID(SUVAHAMUJ!Q69,8,1)</f>
        <v>6</v>
      </c>
      <c r="DS25" s="1301"/>
      <c r="DT25" s="1301"/>
      <c r="DU25" s="1301"/>
      <c r="DV25" s="1301"/>
      <c r="DW25" s="1434" t="str">
        <f>MID(SUVAHAMUJ!Q69,9,1)</f>
        <v>0</v>
      </c>
      <c r="DX25" s="1434"/>
      <c r="DY25" s="1434"/>
      <c r="DZ25" s="1434"/>
      <c r="EA25" s="1434"/>
      <c r="EB25" s="1434"/>
      <c r="EC25" s="1434" t="str">
        <f>MID(SUVAHAMUJ!Q69,10,1)</f>
        <v>9</v>
      </c>
      <c r="ED25" s="1434"/>
      <c r="EE25" s="1434"/>
      <c r="EF25" s="1434"/>
      <c r="EG25" s="1434"/>
      <c r="EH25" s="1301" t="str">
        <f>MID(SUVAHAMUJ!Q69,11,1)</f>
        <v>3</v>
      </c>
      <c r="EI25" s="1301"/>
      <c r="EJ25" s="1301"/>
      <c r="EK25" s="1301"/>
      <c r="EL25" s="1301"/>
      <c r="EM25" s="1304"/>
      <c r="EN25" s="486"/>
      <c r="EO25" s="487"/>
      <c r="EP25" s="1301" t="str">
        <f>MID(SUVAHAMUJ!R69,1,1)</f>
        <v xml:space="preserve"> </v>
      </c>
      <c r="EQ25" s="1301"/>
      <c r="ER25" s="1301"/>
      <c r="ES25" s="1301"/>
      <c r="ET25" s="1301"/>
      <c r="EU25" s="1301"/>
      <c r="EV25" s="1301" t="str">
        <f>MID(SUVAHAMUJ!R69,2,1)</f>
        <v xml:space="preserve"> </v>
      </c>
      <c r="EW25" s="1301"/>
      <c r="EX25" s="1301"/>
      <c r="EY25" s="1301"/>
      <c r="EZ25" s="1301"/>
      <c r="FA25" s="1301" t="str">
        <f>MID(SUVAHAMUJ!R69,3,1)</f>
        <v xml:space="preserve"> </v>
      </c>
      <c r="FB25" s="1301"/>
      <c r="FC25" s="1301"/>
      <c r="FD25" s="1301"/>
      <c r="FE25" s="1301"/>
      <c r="FF25" s="1301"/>
      <c r="FG25" s="1301" t="str">
        <f>MID(SUVAHAMUJ!R69,4,1)</f>
        <v xml:space="preserve"> </v>
      </c>
      <c r="FH25" s="1301"/>
      <c r="FI25" s="1301"/>
      <c r="FJ25" s="1301"/>
      <c r="FK25" s="1301"/>
      <c r="FL25" s="1302" t="str">
        <f>MID(SUVAHAMUJ!R69,5,1)</f>
        <v xml:space="preserve"> </v>
      </c>
      <c r="FM25" s="1302"/>
      <c r="FN25" s="1302"/>
      <c r="FO25" s="1302"/>
      <c r="FP25" s="1302"/>
      <c r="FQ25" s="1302"/>
      <c r="FR25" s="1302" t="str">
        <f>MID(SUVAHAMUJ!R69,6,1)</f>
        <v xml:space="preserve"> </v>
      </c>
      <c r="FS25" s="1302"/>
      <c r="FT25" s="1302"/>
      <c r="FU25" s="1302"/>
      <c r="FV25" s="1302"/>
      <c r="FW25" s="1432" t="str">
        <f>MID(SUVAHAMUJ!R69,7,1)</f>
        <v xml:space="preserve"> </v>
      </c>
      <c r="FX25" s="1432"/>
      <c r="FY25" s="1432"/>
      <c r="FZ25" s="1432"/>
      <c r="GA25" s="1432"/>
      <c r="GB25" s="1432"/>
      <c r="GC25" s="1432" t="str">
        <f>MID(SUVAHAMUJ!R69,8,1)</f>
        <v xml:space="preserve"> </v>
      </c>
      <c r="GD25" s="1432"/>
      <c r="GE25" s="1432"/>
      <c r="GF25" s="1432"/>
      <c r="GG25" s="1432"/>
      <c r="GH25" s="1432" t="str">
        <f>MID(SUVAHAMUJ!R69,9,1)</f>
        <v xml:space="preserve"> </v>
      </c>
      <c r="GI25" s="1432"/>
      <c r="GJ25" s="1432"/>
      <c r="GK25" s="1432"/>
      <c r="GL25" s="1432"/>
      <c r="GM25" s="1432"/>
      <c r="GN25" s="1432" t="str">
        <f>MID(SUVAHAMUJ!R69,10,1)</f>
        <v xml:space="preserve"> </v>
      </c>
      <c r="GO25" s="1432"/>
      <c r="GP25" s="1432"/>
      <c r="GQ25" s="1432"/>
      <c r="GR25" s="1432"/>
      <c r="GS25" s="1432" t="str">
        <f>MID(SUVAHAMUJ!R69,11,1)</f>
        <v>0</v>
      </c>
      <c r="GT25" s="1432"/>
      <c r="GU25" s="1432"/>
      <c r="GV25" s="1432"/>
      <c r="GW25" s="1433"/>
    </row>
    <row r="26" spans="1:205" ht="24" customHeight="1" x14ac:dyDescent="0.2">
      <c r="A26" s="191"/>
      <c r="B26" s="1507" t="s">
        <v>1970</v>
      </c>
      <c r="C26" s="1508"/>
      <c r="D26" s="1508"/>
      <c r="E26" s="1508"/>
      <c r="F26" s="1508"/>
      <c r="G26" s="1508"/>
      <c r="H26" s="1508"/>
      <c r="I26" s="1508"/>
      <c r="J26" s="1508"/>
      <c r="K26" s="1509"/>
      <c r="L26" s="1486" t="s">
        <v>3436</v>
      </c>
      <c r="M26" s="1487"/>
      <c r="N26" s="1487"/>
      <c r="O26" s="1487"/>
      <c r="P26" s="1487"/>
      <c r="Q26" s="1487"/>
      <c r="R26" s="1487"/>
      <c r="S26" s="1487"/>
      <c r="T26" s="1487"/>
      <c r="U26" s="1487"/>
      <c r="V26" s="1487"/>
      <c r="W26" s="1487"/>
      <c r="X26" s="1487"/>
      <c r="Y26" s="1487"/>
      <c r="Z26" s="1487"/>
      <c r="AA26" s="1487"/>
      <c r="AB26" s="1487"/>
      <c r="AC26" s="1487"/>
      <c r="AD26" s="1487"/>
      <c r="AE26" s="1487"/>
      <c r="AF26" s="1487"/>
      <c r="AG26" s="1487"/>
      <c r="AH26" s="1487"/>
      <c r="AI26" s="1487"/>
      <c r="AJ26" s="1487"/>
      <c r="AK26" s="1487"/>
      <c r="AL26" s="1487"/>
      <c r="AM26" s="1487"/>
      <c r="AN26" s="1487"/>
      <c r="AO26" s="1487"/>
      <c r="AP26" s="1487"/>
      <c r="AQ26" s="1487"/>
      <c r="AR26" s="1487"/>
      <c r="AS26" s="1487"/>
      <c r="AT26" s="1487"/>
      <c r="AU26" s="1487"/>
      <c r="AV26" s="1487"/>
      <c r="AW26" s="1487"/>
      <c r="AX26" s="1487"/>
      <c r="AY26" s="1487"/>
      <c r="AZ26" s="1487"/>
      <c r="BA26" s="1487"/>
      <c r="BB26" s="1487"/>
      <c r="BC26" s="1487"/>
      <c r="BD26" s="1487"/>
      <c r="BE26" s="1487"/>
      <c r="BF26" s="1487"/>
      <c r="BG26" s="1487"/>
      <c r="BH26" s="1487"/>
      <c r="BI26" s="1487"/>
      <c r="BJ26" s="1487"/>
      <c r="BK26" s="1487"/>
      <c r="BL26" s="1487"/>
      <c r="BM26" s="1487"/>
      <c r="BN26" s="1487"/>
      <c r="BO26" s="1487"/>
      <c r="BP26" s="1487"/>
      <c r="BQ26" s="1487"/>
      <c r="BR26" s="1487"/>
      <c r="BS26" s="1487"/>
      <c r="BT26" s="1487"/>
      <c r="BU26" s="1487"/>
      <c r="BV26" s="1487"/>
      <c r="BW26" s="1455" t="s">
        <v>784</v>
      </c>
      <c r="BX26" s="1456"/>
      <c r="BY26" s="1456"/>
      <c r="BZ26" s="1456"/>
      <c r="CA26" s="1456"/>
      <c r="CB26" s="1456"/>
      <c r="CC26" s="1456"/>
      <c r="CD26" s="1457"/>
      <c r="CE26" s="1301" t="str">
        <f>MID(SUVAHAMUJ!Q70,1,1)</f>
        <v xml:space="preserve"> </v>
      </c>
      <c r="CF26" s="1301"/>
      <c r="CG26" s="1301"/>
      <c r="CH26" s="1301"/>
      <c r="CI26" s="1301"/>
      <c r="CJ26" s="1301" t="str">
        <f>MID(SUVAHAMUJ!Q70,2,1)</f>
        <v xml:space="preserve"> </v>
      </c>
      <c r="CK26" s="1301"/>
      <c r="CL26" s="1301"/>
      <c r="CM26" s="1301"/>
      <c r="CN26" s="1301"/>
      <c r="CO26" s="1301"/>
      <c r="CP26" s="1301" t="str">
        <f>MID(SUVAHAMUJ!Q70,3,1)</f>
        <v xml:space="preserve"> </v>
      </c>
      <c r="CQ26" s="1301"/>
      <c r="CR26" s="1301"/>
      <c r="CS26" s="1301"/>
      <c r="CT26" s="1301"/>
      <c r="CU26" s="1301" t="str">
        <f>MID(SUVAHAMUJ!Q70,4,1)</f>
        <v xml:space="preserve"> </v>
      </c>
      <c r="CV26" s="1301"/>
      <c r="CW26" s="1301"/>
      <c r="CX26" s="1301"/>
      <c r="CY26" s="1301"/>
      <c r="CZ26" s="1301"/>
      <c r="DA26" s="1301" t="str">
        <f>MID(SUVAHAMUJ!Q70,5,1)</f>
        <v xml:space="preserve"> </v>
      </c>
      <c r="DB26" s="1301"/>
      <c r="DC26" s="1301"/>
      <c r="DD26" s="1301"/>
      <c r="DE26" s="1301"/>
      <c r="DF26" s="1301" t="str">
        <f>MID(SUVAHAMUJ!Q70,6,1)</f>
        <v>2</v>
      </c>
      <c r="DG26" s="1301"/>
      <c r="DH26" s="1301"/>
      <c r="DI26" s="1301"/>
      <c r="DJ26" s="1301"/>
      <c r="DK26" s="1301"/>
      <c r="DL26" s="1301" t="str">
        <f>MID(SUVAHAMUJ!Q70,7,1)</f>
        <v>1</v>
      </c>
      <c r="DM26" s="1301"/>
      <c r="DN26" s="1301"/>
      <c r="DO26" s="1301"/>
      <c r="DP26" s="1301"/>
      <c r="DQ26" s="1301"/>
      <c r="DR26" s="1301" t="str">
        <f>MID(SUVAHAMUJ!Q70,8,1)</f>
        <v>8</v>
      </c>
      <c r="DS26" s="1301"/>
      <c r="DT26" s="1301"/>
      <c r="DU26" s="1301"/>
      <c r="DV26" s="1301"/>
      <c r="DW26" s="1434" t="str">
        <f>MID(SUVAHAMUJ!Q70,9,1)</f>
        <v>8</v>
      </c>
      <c r="DX26" s="1434"/>
      <c r="DY26" s="1434"/>
      <c r="DZ26" s="1434"/>
      <c r="EA26" s="1434"/>
      <c r="EB26" s="1434"/>
      <c r="EC26" s="1434" t="str">
        <f>MID(SUVAHAMUJ!Q70,10,1)</f>
        <v>9</v>
      </c>
      <c r="ED26" s="1434"/>
      <c r="EE26" s="1434"/>
      <c r="EF26" s="1434"/>
      <c r="EG26" s="1434"/>
      <c r="EH26" s="1301" t="str">
        <f>MID(SUVAHAMUJ!Q70,11,1)</f>
        <v>7</v>
      </c>
      <c r="EI26" s="1301"/>
      <c r="EJ26" s="1301"/>
      <c r="EK26" s="1301"/>
      <c r="EL26" s="1301"/>
      <c r="EM26" s="1304"/>
      <c r="EN26" s="486"/>
      <c r="EO26" s="487"/>
      <c r="EP26" s="1301" t="str">
        <f>MID(SUVAHAMUJ!R70,1,1)</f>
        <v xml:space="preserve"> </v>
      </c>
      <c r="EQ26" s="1301"/>
      <c r="ER26" s="1301"/>
      <c r="ES26" s="1301"/>
      <c r="ET26" s="1301"/>
      <c r="EU26" s="1301"/>
      <c r="EV26" s="1301" t="str">
        <f>MID(SUVAHAMUJ!R70,2,1)</f>
        <v xml:space="preserve"> </v>
      </c>
      <c r="EW26" s="1301"/>
      <c r="EX26" s="1301"/>
      <c r="EY26" s="1301"/>
      <c r="EZ26" s="1301"/>
      <c r="FA26" s="1301" t="str">
        <f>MID(SUVAHAMUJ!R70,3,1)</f>
        <v xml:space="preserve"> </v>
      </c>
      <c r="FB26" s="1301"/>
      <c r="FC26" s="1301"/>
      <c r="FD26" s="1301"/>
      <c r="FE26" s="1301"/>
      <c r="FF26" s="1301"/>
      <c r="FG26" s="1301" t="str">
        <f>MID(SUVAHAMUJ!R70,4,1)</f>
        <v xml:space="preserve"> </v>
      </c>
      <c r="FH26" s="1301"/>
      <c r="FI26" s="1301"/>
      <c r="FJ26" s="1301"/>
      <c r="FK26" s="1301"/>
      <c r="FL26" s="1302" t="str">
        <f>MID(SUVAHAMUJ!R70,5,1)</f>
        <v xml:space="preserve"> </v>
      </c>
      <c r="FM26" s="1302"/>
      <c r="FN26" s="1302"/>
      <c r="FO26" s="1302"/>
      <c r="FP26" s="1302"/>
      <c r="FQ26" s="1302"/>
      <c r="FR26" s="1302" t="str">
        <f>MID(SUVAHAMUJ!R70,6,1)</f>
        <v xml:space="preserve"> </v>
      </c>
      <c r="FS26" s="1302"/>
      <c r="FT26" s="1302"/>
      <c r="FU26" s="1302"/>
      <c r="FV26" s="1302"/>
      <c r="FW26" s="1432" t="str">
        <f>MID(SUVAHAMUJ!R70,7,1)</f>
        <v xml:space="preserve"> </v>
      </c>
      <c r="FX26" s="1432"/>
      <c r="FY26" s="1432"/>
      <c r="FZ26" s="1432"/>
      <c r="GA26" s="1432"/>
      <c r="GB26" s="1432"/>
      <c r="GC26" s="1432" t="str">
        <f>MID(SUVAHAMUJ!R70,8,1)</f>
        <v xml:space="preserve"> </v>
      </c>
      <c r="GD26" s="1432"/>
      <c r="GE26" s="1432"/>
      <c r="GF26" s="1432"/>
      <c r="GG26" s="1432"/>
      <c r="GH26" s="1432" t="str">
        <f>MID(SUVAHAMUJ!R70,9,1)</f>
        <v xml:space="preserve"> </v>
      </c>
      <c r="GI26" s="1432"/>
      <c r="GJ26" s="1432"/>
      <c r="GK26" s="1432"/>
      <c r="GL26" s="1432"/>
      <c r="GM26" s="1432"/>
      <c r="GN26" s="1432" t="str">
        <f>MID(SUVAHAMUJ!R70,10,1)</f>
        <v xml:space="preserve"> </v>
      </c>
      <c r="GO26" s="1432"/>
      <c r="GP26" s="1432"/>
      <c r="GQ26" s="1432"/>
      <c r="GR26" s="1432"/>
      <c r="GS26" s="1432" t="str">
        <f>MID(SUVAHAMUJ!R70,11,1)</f>
        <v>0</v>
      </c>
      <c r="GT26" s="1432"/>
      <c r="GU26" s="1432"/>
      <c r="GV26" s="1432"/>
      <c r="GW26" s="1433"/>
    </row>
    <row r="27" spans="1:205" ht="24" customHeight="1" x14ac:dyDescent="0.2">
      <c r="A27" s="191"/>
      <c r="B27" s="1547" t="s">
        <v>2811</v>
      </c>
      <c r="C27" s="1548"/>
      <c r="D27" s="1548"/>
      <c r="E27" s="1548"/>
      <c r="F27" s="1548"/>
      <c r="G27" s="1548"/>
      <c r="H27" s="1548"/>
      <c r="I27" s="1548"/>
      <c r="J27" s="1548"/>
      <c r="K27" s="1549"/>
      <c r="L27" s="1488" t="s">
        <v>3345</v>
      </c>
      <c r="M27" s="1489"/>
      <c r="N27" s="1489"/>
      <c r="O27" s="1489"/>
      <c r="P27" s="1489"/>
      <c r="Q27" s="1489"/>
      <c r="R27" s="1489"/>
      <c r="S27" s="1489"/>
      <c r="T27" s="1489"/>
      <c r="U27" s="1489"/>
      <c r="V27" s="1489"/>
      <c r="W27" s="1489"/>
      <c r="X27" s="1489"/>
      <c r="Y27" s="1489"/>
      <c r="Z27" s="1489"/>
      <c r="AA27" s="1489"/>
      <c r="AB27" s="1489"/>
      <c r="AC27" s="1489"/>
      <c r="AD27" s="1489"/>
      <c r="AE27" s="1489"/>
      <c r="AF27" s="1489"/>
      <c r="AG27" s="1489"/>
      <c r="AH27" s="1489"/>
      <c r="AI27" s="1489"/>
      <c r="AJ27" s="1489"/>
      <c r="AK27" s="1489"/>
      <c r="AL27" s="1489"/>
      <c r="AM27" s="1489"/>
      <c r="AN27" s="1489"/>
      <c r="AO27" s="1489"/>
      <c r="AP27" s="1489"/>
      <c r="AQ27" s="1489"/>
      <c r="AR27" s="1489"/>
      <c r="AS27" s="1489"/>
      <c r="AT27" s="1489"/>
      <c r="AU27" s="1489"/>
      <c r="AV27" s="1489"/>
      <c r="AW27" s="1489"/>
      <c r="AX27" s="1489"/>
      <c r="AY27" s="1489"/>
      <c r="AZ27" s="1489"/>
      <c r="BA27" s="1489"/>
      <c r="BB27" s="1489"/>
      <c r="BC27" s="1489"/>
      <c r="BD27" s="1489"/>
      <c r="BE27" s="1489"/>
      <c r="BF27" s="1489"/>
      <c r="BG27" s="1489"/>
      <c r="BH27" s="1489"/>
      <c r="BI27" s="1489"/>
      <c r="BJ27" s="1489"/>
      <c r="BK27" s="1489"/>
      <c r="BL27" s="1489"/>
      <c r="BM27" s="1489"/>
      <c r="BN27" s="1489"/>
      <c r="BO27" s="1489"/>
      <c r="BP27" s="1489"/>
      <c r="BQ27" s="1489"/>
      <c r="BR27" s="1489"/>
      <c r="BS27" s="1489"/>
      <c r="BT27" s="1489"/>
      <c r="BU27" s="1489"/>
      <c r="BV27" s="1489"/>
      <c r="BW27" s="1466" t="s">
        <v>117</v>
      </c>
      <c r="BX27" s="1467"/>
      <c r="BY27" s="1467"/>
      <c r="BZ27" s="1467"/>
      <c r="CA27" s="1467"/>
      <c r="CB27" s="1467"/>
      <c r="CC27" s="1467"/>
      <c r="CD27" s="1468"/>
      <c r="CE27" s="1301" t="str">
        <f>MID(SUVAHAMUJ!Q71,1,1)</f>
        <v xml:space="preserve"> </v>
      </c>
      <c r="CF27" s="1301"/>
      <c r="CG27" s="1301"/>
      <c r="CH27" s="1301"/>
      <c r="CI27" s="1301"/>
      <c r="CJ27" s="1301" t="str">
        <f>MID(SUVAHAMUJ!Q71,2,1)</f>
        <v xml:space="preserve"> </v>
      </c>
      <c r="CK27" s="1301"/>
      <c r="CL27" s="1301"/>
      <c r="CM27" s="1301"/>
      <c r="CN27" s="1301"/>
      <c r="CO27" s="1301"/>
      <c r="CP27" s="1301" t="str">
        <f>MID(SUVAHAMUJ!Q71,3,1)</f>
        <v xml:space="preserve"> </v>
      </c>
      <c r="CQ27" s="1301"/>
      <c r="CR27" s="1301"/>
      <c r="CS27" s="1301"/>
      <c r="CT27" s="1301"/>
      <c r="CU27" s="1301" t="str">
        <f>MID(SUVAHAMUJ!Q71,4,1)</f>
        <v xml:space="preserve"> </v>
      </c>
      <c r="CV27" s="1301"/>
      <c r="CW27" s="1301"/>
      <c r="CX27" s="1301"/>
      <c r="CY27" s="1301"/>
      <c r="CZ27" s="1301"/>
      <c r="DA27" s="1301" t="str">
        <f>MID(SUVAHAMUJ!Q71,5,1)</f>
        <v xml:space="preserve"> </v>
      </c>
      <c r="DB27" s="1301"/>
      <c r="DC27" s="1301"/>
      <c r="DD27" s="1301"/>
      <c r="DE27" s="1301"/>
      <c r="DF27" s="1301" t="str">
        <f>MID(SUVAHAMUJ!Q71,6,1)</f>
        <v xml:space="preserve"> </v>
      </c>
      <c r="DG27" s="1301"/>
      <c r="DH27" s="1301"/>
      <c r="DI27" s="1301"/>
      <c r="DJ27" s="1301"/>
      <c r="DK27" s="1301"/>
      <c r="DL27" s="1301" t="str">
        <f>MID(SUVAHAMUJ!Q71,7,1)</f>
        <v xml:space="preserve"> </v>
      </c>
      <c r="DM27" s="1301"/>
      <c r="DN27" s="1301"/>
      <c r="DO27" s="1301"/>
      <c r="DP27" s="1301"/>
      <c r="DQ27" s="1301"/>
      <c r="DR27" s="1301" t="str">
        <f>MID(SUVAHAMUJ!Q71,8,1)</f>
        <v xml:space="preserve"> </v>
      </c>
      <c r="DS27" s="1301"/>
      <c r="DT27" s="1301"/>
      <c r="DU27" s="1301"/>
      <c r="DV27" s="1301"/>
      <c r="DW27" s="1434" t="str">
        <f>MID(SUVAHAMUJ!Q71,9,1)</f>
        <v xml:space="preserve"> </v>
      </c>
      <c r="DX27" s="1434"/>
      <c r="DY27" s="1434"/>
      <c r="DZ27" s="1434"/>
      <c r="EA27" s="1434"/>
      <c r="EB27" s="1434"/>
      <c r="EC27" s="1434" t="str">
        <f>MID(SUVAHAMUJ!Q71,10,1)</f>
        <v xml:space="preserve"> </v>
      </c>
      <c r="ED27" s="1434"/>
      <c r="EE27" s="1434"/>
      <c r="EF27" s="1434"/>
      <c r="EG27" s="1434"/>
      <c r="EH27" s="1301" t="str">
        <f>MID(SUVAHAMUJ!Q71,11,1)</f>
        <v>0</v>
      </c>
      <c r="EI27" s="1301"/>
      <c r="EJ27" s="1301"/>
      <c r="EK27" s="1301"/>
      <c r="EL27" s="1301"/>
      <c r="EM27" s="1304"/>
      <c r="EN27" s="486"/>
      <c r="EO27" s="487"/>
      <c r="EP27" s="1301" t="str">
        <f>MID(SUVAHAMUJ!R71,1,1)</f>
        <v xml:space="preserve"> </v>
      </c>
      <c r="EQ27" s="1301"/>
      <c r="ER27" s="1301"/>
      <c r="ES27" s="1301"/>
      <c r="ET27" s="1301"/>
      <c r="EU27" s="1301"/>
      <c r="EV27" s="1301" t="str">
        <f>MID(SUVAHAMUJ!R71,2,1)</f>
        <v xml:space="preserve"> </v>
      </c>
      <c r="EW27" s="1301"/>
      <c r="EX27" s="1301"/>
      <c r="EY27" s="1301"/>
      <c r="EZ27" s="1301"/>
      <c r="FA27" s="1301" t="str">
        <f>MID(SUVAHAMUJ!R71,3,1)</f>
        <v xml:space="preserve"> </v>
      </c>
      <c r="FB27" s="1301"/>
      <c r="FC27" s="1301"/>
      <c r="FD27" s="1301"/>
      <c r="FE27" s="1301"/>
      <c r="FF27" s="1301"/>
      <c r="FG27" s="1301" t="str">
        <f>MID(SUVAHAMUJ!R71,4,1)</f>
        <v xml:space="preserve"> </v>
      </c>
      <c r="FH27" s="1301"/>
      <c r="FI27" s="1301"/>
      <c r="FJ27" s="1301"/>
      <c r="FK27" s="1301"/>
      <c r="FL27" s="1302" t="str">
        <f>MID(SUVAHAMUJ!R71,5,1)</f>
        <v xml:space="preserve"> </v>
      </c>
      <c r="FM27" s="1302"/>
      <c r="FN27" s="1302"/>
      <c r="FO27" s="1302"/>
      <c r="FP27" s="1302"/>
      <c r="FQ27" s="1302"/>
      <c r="FR27" s="1302" t="str">
        <f>MID(SUVAHAMUJ!R71,6,1)</f>
        <v xml:space="preserve"> </v>
      </c>
      <c r="FS27" s="1302"/>
      <c r="FT27" s="1302"/>
      <c r="FU27" s="1302"/>
      <c r="FV27" s="1302"/>
      <c r="FW27" s="1432" t="str">
        <f>MID(SUVAHAMUJ!R71,7,1)</f>
        <v xml:space="preserve"> </v>
      </c>
      <c r="FX27" s="1432"/>
      <c r="FY27" s="1432"/>
      <c r="FZ27" s="1432"/>
      <c r="GA27" s="1432"/>
      <c r="GB27" s="1432"/>
      <c r="GC27" s="1432" t="str">
        <f>MID(SUVAHAMUJ!R71,8,1)</f>
        <v xml:space="preserve"> </v>
      </c>
      <c r="GD27" s="1432"/>
      <c r="GE27" s="1432"/>
      <c r="GF27" s="1432"/>
      <c r="GG27" s="1432"/>
      <c r="GH27" s="1432" t="str">
        <f>MID(SUVAHAMUJ!R71,9,1)</f>
        <v xml:space="preserve"> </v>
      </c>
      <c r="GI27" s="1432"/>
      <c r="GJ27" s="1432"/>
      <c r="GK27" s="1432"/>
      <c r="GL27" s="1432"/>
      <c r="GM27" s="1432"/>
      <c r="GN27" s="1432" t="str">
        <f>MID(SUVAHAMUJ!R71,10,1)</f>
        <v xml:space="preserve"> </v>
      </c>
      <c r="GO27" s="1432"/>
      <c r="GP27" s="1432"/>
      <c r="GQ27" s="1432"/>
      <c r="GR27" s="1432"/>
      <c r="GS27" s="1432" t="str">
        <f>MID(SUVAHAMUJ!R71,11,1)</f>
        <v>0</v>
      </c>
      <c r="GT27" s="1432"/>
      <c r="GU27" s="1432"/>
      <c r="GV27" s="1432"/>
      <c r="GW27" s="1433"/>
    </row>
    <row r="28" spans="1:205" ht="24" customHeight="1" x14ac:dyDescent="0.2">
      <c r="A28" s="191"/>
      <c r="B28" s="1547" t="s">
        <v>2875</v>
      </c>
      <c r="C28" s="1548"/>
      <c r="D28" s="1548"/>
      <c r="E28" s="1548"/>
      <c r="F28" s="1548"/>
      <c r="G28" s="1548"/>
      <c r="H28" s="1548"/>
      <c r="I28" s="1548"/>
      <c r="J28" s="1548"/>
      <c r="K28" s="1549"/>
      <c r="L28" s="1488" t="s">
        <v>3437</v>
      </c>
      <c r="M28" s="1489"/>
      <c r="N28" s="1489"/>
      <c r="O28" s="1489"/>
      <c r="P28" s="1489"/>
      <c r="Q28" s="1489"/>
      <c r="R28" s="1489"/>
      <c r="S28" s="1489"/>
      <c r="T28" s="1489"/>
      <c r="U28" s="1489"/>
      <c r="V28" s="1489"/>
      <c r="W28" s="1489"/>
      <c r="X28" s="1489"/>
      <c r="Y28" s="1489"/>
      <c r="Z28" s="1489"/>
      <c r="AA28" s="1489"/>
      <c r="AB28" s="1489"/>
      <c r="AC28" s="1489"/>
      <c r="AD28" s="1489"/>
      <c r="AE28" s="1489"/>
      <c r="AF28" s="1489"/>
      <c r="AG28" s="1489"/>
      <c r="AH28" s="1489"/>
      <c r="AI28" s="1489"/>
      <c r="AJ28" s="1489"/>
      <c r="AK28" s="1489"/>
      <c r="AL28" s="1489"/>
      <c r="AM28" s="1489"/>
      <c r="AN28" s="1489"/>
      <c r="AO28" s="1489"/>
      <c r="AP28" s="1489"/>
      <c r="AQ28" s="1489"/>
      <c r="AR28" s="1489"/>
      <c r="AS28" s="1489"/>
      <c r="AT28" s="1489"/>
      <c r="AU28" s="1489"/>
      <c r="AV28" s="1489"/>
      <c r="AW28" s="1489"/>
      <c r="AX28" s="1489"/>
      <c r="AY28" s="1489"/>
      <c r="AZ28" s="1489"/>
      <c r="BA28" s="1489"/>
      <c r="BB28" s="1489"/>
      <c r="BC28" s="1489"/>
      <c r="BD28" s="1489"/>
      <c r="BE28" s="1489"/>
      <c r="BF28" s="1489"/>
      <c r="BG28" s="1489"/>
      <c r="BH28" s="1489"/>
      <c r="BI28" s="1489"/>
      <c r="BJ28" s="1489"/>
      <c r="BK28" s="1489"/>
      <c r="BL28" s="1489"/>
      <c r="BM28" s="1489"/>
      <c r="BN28" s="1489"/>
      <c r="BO28" s="1489"/>
      <c r="BP28" s="1489"/>
      <c r="BQ28" s="1489"/>
      <c r="BR28" s="1489"/>
      <c r="BS28" s="1489"/>
      <c r="BT28" s="1489"/>
      <c r="BU28" s="1489"/>
      <c r="BV28" s="1489"/>
      <c r="BW28" s="1466" t="s">
        <v>898</v>
      </c>
      <c r="BX28" s="1467"/>
      <c r="BY28" s="1467"/>
      <c r="BZ28" s="1467"/>
      <c r="CA28" s="1467"/>
      <c r="CB28" s="1467"/>
      <c r="CC28" s="1467" t="str">
        <f>MID(SUVAHAVUJ!AF68,6,1)</f>
        <v xml:space="preserve"> </v>
      </c>
      <c r="CD28" s="1468"/>
      <c r="CE28" s="1301" t="str">
        <f>MID(SUVAHAMUJ!Q72,1,1)</f>
        <v xml:space="preserve"> </v>
      </c>
      <c r="CF28" s="1301"/>
      <c r="CG28" s="1301"/>
      <c r="CH28" s="1301"/>
      <c r="CI28" s="1301"/>
      <c r="CJ28" s="1301" t="str">
        <f>MID(SUVAHAMUJ!Q72,2,1)</f>
        <v xml:space="preserve"> </v>
      </c>
      <c r="CK28" s="1301"/>
      <c r="CL28" s="1301"/>
      <c r="CM28" s="1301"/>
      <c r="CN28" s="1301"/>
      <c r="CO28" s="1301"/>
      <c r="CP28" s="1301" t="str">
        <f>MID(SUVAHAMUJ!Q72,3,1)</f>
        <v xml:space="preserve"> </v>
      </c>
      <c r="CQ28" s="1301"/>
      <c r="CR28" s="1301"/>
      <c r="CS28" s="1301"/>
      <c r="CT28" s="1301"/>
      <c r="CU28" s="1301" t="str">
        <f>MID(SUVAHAMUJ!Q72,4,1)</f>
        <v xml:space="preserve"> </v>
      </c>
      <c r="CV28" s="1301"/>
      <c r="CW28" s="1301"/>
      <c r="CX28" s="1301"/>
      <c r="CY28" s="1301"/>
      <c r="CZ28" s="1301"/>
      <c r="DA28" s="1301" t="str">
        <f>MID(SUVAHAMUJ!Q72,5,1)</f>
        <v xml:space="preserve"> </v>
      </c>
      <c r="DB28" s="1301"/>
      <c r="DC28" s="1301"/>
      <c r="DD28" s="1301"/>
      <c r="DE28" s="1301"/>
      <c r="DF28" s="1301" t="str">
        <f>MID(SUVAHAMUJ!Q72,6,1)</f>
        <v xml:space="preserve"> </v>
      </c>
      <c r="DG28" s="1301"/>
      <c r="DH28" s="1301"/>
      <c r="DI28" s="1301"/>
      <c r="DJ28" s="1301"/>
      <c r="DK28" s="1301"/>
      <c r="DL28" s="1301" t="str">
        <f>MID(SUVAHAMUJ!Q72,7,1)</f>
        <v>4</v>
      </c>
      <c r="DM28" s="1301"/>
      <c r="DN28" s="1301"/>
      <c r="DO28" s="1301"/>
      <c r="DP28" s="1301"/>
      <c r="DQ28" s="1301"/>
      <c r="DR28" s="1301" t="str">
        <f>MID(SUVAHAMUJ!Q72,8,1)</f>
        <v>5</v>
      </c>
      <c r="DS28" s="1301"/>
      <c r="DT28" s="1301"/>
      <c r="DU28" s="1301"/>
      <c r="DV28" s="1301"/>
      <c r="DW28" s="1434" t="str">
        <f>MID(SUVAHAMUJ!Q72,9,1)</f>
        <v>3</v>
      </c>
      <c r="DX28" s="1434"/>
      <c r="DY28" s="1434"/>
      <c r="DZ28" s="1434"/>
      <c r="EA28" s="1434"/>
      <c r="EB28" s="1434"/>
      <c r="EC28" s="1434" t="str">
        <f>MID(SUVAHAMUJ!Q72,10,1)</f>
        <v>4</v>
      </c>
      <c r="ED28" s="1434"/>
      <c r="EE28" s="1434"/>
      <c r="EF28" s="1434"/>
      <c r="EG28" s="1434"/>
      <c r="EH28" s="1301" t="str">
        <f>MID(SUVAHAMUJ!Q72,11,1)</f>
        <v>3</v>
      </c>
      <c r="EI28" s="1301"/>
      <c r="EJ28" s="1301"/>
      <c r="EK28" s="1301"/>
      <c r="EL28" s="1301"/>
      <c r="EM28" s="1304"/>
      <c r="EN28" s="486"/>
      <c r="EO28" s="487"/>
      <c r="EP28" s="1301" t="str">
        <f>MID(SUVAHAMUJ!R72,1,1)</f>
        <v xml:space="preserve"> </v>
      </c>
      <c r="EQ28" s="1301"/>
      <c r="ER28" s="1301"/>
      <c r="ES28" s="1301"/>
      <c r="ET28" s="1301"/>
      <c r="EU28" s="1301"/>
      <c r="EV28" s="1301" t="str">
        <f>MID(SUVAHAMUJ!R72,2,1)</f>
        <v xml:space="preserve"> </v>
      </c>
      <c r="EW28" s="1301"/>
      <c r="EX28" s="1301"/>
      <c r="EY28" s="1301"/>
      <c r="EZ28" s="1301"/>
      <c r="FA28" s="1301" t="str">
        <f>MID(SUVAHAMUJ!R72,3,1)</f>
        <v xml:space="preserve"> </v>
      </c>
      <c r="FB28" s="1301"/>
      <c r="FC28" s="1301"/>
      <c r="FD28" s="1301"/>
      <c r="FE28" s="1301"/>
      <c r="FF28" s="1301"/>
      <c r="FG28" s="1301" t="str">
        <f>MID(SUVAHAMUJ!R72,4,1)</f>
        <v xml:space="preserve"> </v>
      </c>
      <c r="FH28" s="1301"/>
      <c r="FI28" s="1301"/>
      <c r="FJ28" s="1301"/>
      <c r="FK28" s="1301"/>
      <c r="FL28" s="1302" t="str">
        <f>MID(SUVAHAMUJ!R72,5,1)</f>
        <v xml:space="preserve"> </v>
      </c>
      <c r="FM28" s="1302"/>
      <c r="FN28" s="1302"/>
      <c r="FO28" s="1302"/>
      <c r="FP28" s="1302"/>
      <c r="FQ28" s="1302"/>
      <c r="FR28" s="1302" t="str">
        <f>MID(SUVAHAMUJ!R72,6,1)</f>
        <v xml:space="preserve"> </v>
      </c>
      <c r="FS28" s="1302"/>
      <c r="FT28" s="1302"/>
      <c r="FU28" s="1302"/>
      <c r="FV28" s="1302"/>
      <c r="FW28" s="1432" t="str">
        <f>MID(SUVAHAMUJ!R72,7,1)</f>
        <v xml:space="preserve"> </v>
      </c>
      <c r="FX28" s="1432"/>
      <c r="FY28" s="1432"/>
      <c r="FZ28" s="1432"/>
      <c r="GA28" s="1432"/>
      <c r="GB28" s="1432"/>
      <c r="GC28" s="1432" t="str">
        <f>MID(SUVAHAMUJ!R72,8,1)</f>
        <v xml:space="preserve"> </v>
      </c>
      <c r="GD28" s="1432"/>
      <c r="GE28" s="1432"/>
      <c r="GF28" s="1432"/>
      <c r="GG28" s="1432"/>
      <c r="GH28" s="1432" t="str">
        <f>MID(SUVAHAMUJ!R72,9,1)</f>
        <v xml:space="preserve"> </v>
      </c>
      <c r="GI28" s="1432"/>
      <c r="GJ28" s="1432"/>
      <c r="GK28" s="1432"/>
      <c r="GL28" s="1432"/>
      <c r="GM28" s="1432"/>
      <c r="GN28" s="1432" t="str">
        <f>MID(SUVAHAMUJ!R72,10,1)</f>
        <v xml:space="preserve"> </v>
      </c>
      <c r="GO28" s="1432"/>
      <c r="GP28" s="1432"/>
      <c r="GQ28" s="1432"/>
      <c r="GR28" s="1432"/>
      <c r="GS28" s="1432" t="str">
        <f>MID(SUVAHAMUJ!R72,11,1)</f>
        <v>0</v>
      </c>
      <c r="GT28" s="1432"/>
      <c r="GU28" s="1432"/>
      <c r="GV28" s="1432"/>
      <c r="GW28" s="1433"/>
    </row>
    <row r="29" spans="1:205" s="142" customFormat="1" ht="24" customHeight="1" x14ac:dyDescent="0.2">
      <c r="A29" s="488"/>
      <c r="B29" s="1547" t="s">
        <v>2878</v>
      </c>
      <c r="C29" s="1548"/>
      <c r="D29" s="1548"/>
      <c r="E29" s="1548"/>
      <c r="F29" s="1548"/>
      <c r="G29" s="1548"/>
      <c r="H29" s="1548"/>
      <c r="I29" s="1548"/>
      <c r="J29" s="1548"/>
      <c r="K29" s="1549"/>
      <c r="L29" s="1488" t="s">
        <v>3438</v>
      </c>
      <c r="M29" s="1489"/>
      <c r="N29" s="1489"/>
      <c r="O29" s="1489"/>
      <c r="P29" s="1489"/>
      <c r="Q29" s="1489"/>
      <c r="R29" s="1489"/>
      <c r="S29" s="1489"/>
      <c r="T29" s="1489"/>
      <c r="U29" s="1489"/>
      <c r="V29" s="1489"/>
      <c r="W29" s="1489"/>
      <c r="X29" s="1489"/>
      <c r="Y29" s="1489"/>
      <c r="Z29" s="1489"/>
      <c r="AA29" s="1489"/>
      <c r="AB29" s="1489"/>
      <c r="AC29" s="1489"/>
      <c r="AD29" s="1489"/>
      <c r="AE29" s="1489"/>
      <c r="AF29" s="1489"/>
      <c r="AG29" s="1489"/>
      <c r="AH29" s="1489"/>
      <c r="AI29" s="1489"/>
      <c r="AJ29" s="1489"/>
      <c r="AK29" s="1489"/>
      <c r="AL29" s="1489"/>
      <c r="AM29" s="1489"/>
      <c r="AN29" s="1489"/>
      <c r="AO29" s="1489"/>
      <c r="AP29" s="1489"/>
      <c r="AQ29" s="1489"/>
      <c r="AR29" s="1489"/>
      <c r="AS29" s="1489"/>
      <c r="AT29" s="1489"/>
      <c r="AU29" s="1489"/>
      <c r="AV29" s="1489"/>
      <c r="AW29" s="1489"/>
      <c r="AX29" s="1489"/>
      <c r="AY29" s="1489"/>
      <c r="AZ29" s="1489"/>
      <c r="BA29" s="1489"/>
      <c r="BB29" s="1489"/>
      <c r="BC29" s="1489"/>
      <c r="BD29" s="1489"/>
      <c r="BE29" s="1489"/>
      <c r="BF29" s="1489"/>
      <c r="BG29" s="1489"/>
      <c r="BH29" s="1489"/>
      <c r="BI29" s="1489"/>
      <c r="BJ29" s="1489"/>
      <c r="BK29" s="1489"/>
      <c r="BL29" s="1489"/>
      <c r="BM29" s="1489"/>
      <c r="BN29" s="1489"/>
      <c r="BO29" s="1489"/>
      <c r="BP29" s="1489"/>
      <c r="BQ29" s="1489"/>
      <c r="BR29" s="1489"/>
      <c r="BS29" s="1489"/>
      <c r="BT29" s="1489"/>
      <c r="BU29" s="1489"/>
      <c r="BV29" s="1489"/>
      <c r="BW29" s="1466" t="s">
        <v>899</v>
      </c>
      <c r="BX29" s="1467"/>
      <c r="BY29" s="1467"/>
      <c r="BZ29" s="1467"/>
      <c r="CA29" s="1467"/>
      <c r="CB29" s="1467"/>
      <c r="CC29" s="1467" t="str">
        <f>MID(SUVAHAVUJ!AD69,6,1)</f>
        <v xml:space="preserve"> </v>
      </c>
      <c r="CD29" s="1468"/>
      <c r="CE29" s="1301" t="str">
        <f>MID(SUVAHAMUJ!Q73,1,1)</f>
        <v xml:space="preserve"> </v>
      </c>
      <c r="CF29" s="1301"/>
      <c r="CG29" s="1301"/>
      <c r="CH29" s="1301"/>
      <c r="CI29" s="1301"/>
      <c r="CJ29" s="1301" t="str">
        <f>MID(SUVAHAMUJ!Q73,2,1)</f>
        <v xml:space="preserve"> </v>
      </c>
      <c r="CK29" s="1301"/>
      <c r="CL29" s="1301"/>
      <c r="CM29" s="1301"/>
      <c r="CN29" s="1301"/>
      <c r="CO29" s="1301"/>
      <c r="CP29" s="1301" t="str">
        <f>MID(SUVAHAMUJ!Q73,3,1)</f>
        <v xml:space="preserve"> </v>
      </c>
      <c r="CQ29" s="1301"/>
      <c r="CR29" s="1301"/>
      <c r="CS29" s="1301"/>
      <c r="CT29" s="1301"/>
      <c r="CU29" s="1301" t="str">
        <f>MID(SUVAHAMUJ!Q73,4,1)</f>
        <v xml:space="preserve"> </v>
      </c>
      <c r="CV29" s="1301"/>
      <c r="CW29" s="1301"/>
      <c r="CX29" s="1301"/>
      <c r="CY29" s="1301"/>
      <c r="CZ29" s="1301"/>
      <c r="DA29" s="1301" t="str">
        <f>MID(SUVAHAMUJ!Q73,5,1)</f>
        <v xml:space="preserve"> </v>
      </c>
      <c r="DB29" s="1301"/>
      <c r="DC29" s="1301"/>
      <c r="DD29" s="1301"/>
      <c r="DE29" s="1301"/>
      <c r="DF29" s="1301" t="str">
        <f>MID(SUVAHAMUJ!Q73,6,1)</f>
        <v xml:space="preserve"> </v>
      </c>
      <c r="DG29" s="1301"/>
      <c r="DH29" s="1301"/>
      <c r="DI29" s="1301"/>
      <c r="DJ29" s="1301"/>
      <c r="DK29" s="1301"/>
      <c r="DL29" s="1301" t="str">
        <f>MID(SUVAHAMUJ!Q73,7,1)</f>
        <v xml:space="preserve"> </v>
      </c>
      <c r="DM29" s="1301"/>
      <c r="DN29" s="1301"/>
      <c r="DO29" s="1301"/>
      <c r="DP29" s="1301"/>
      <c r="DQ29" s="1301"/>
      <c r="DR29" s="1301" t="str">
        <f>MID(SUVAHAMUJ!Q73,8,1)</f>
        <v xml:space="preserve"> </v>
      </c>
      <c r="DS29" s="1301"/>
      <c r="DT29" s="1301"/>
      <c r="DU29" s="1301"/>
      <c r="DV29" s="1301"/>
      <c r="DW29" s="1434" t="str">
        <f>MID(SUVAHAMUJ!Q73,9,1)</f>
        <v xml:space="preserve"> </v>
      </c>
      <c r="DX29" s="1434"/>
      <c r="DY29" s="1434"/>
      <c r="DZ29" s="1434"/>
      <c r="EA29" s="1434"/>
      <c r="EB29" s="1434"/>
      <c r="EC29" s="1434" t="str">
        <f>MID(SUVAHAMUJ!Q73,10,1)</f>
        <v xml:space="preserve"> </v>
      </c>
      <c r="ED29" s="1434"/>
      <c r="EE29" s="1434"/>
      <c r="EF29" s="1434"/>
      <c r="EG29" s="1434"/>
      <c r="EH29" s="1301" t="str">
        <f>MID(SUVAHAMUJ!Q73,11,1)</f>
        <v>0</v>
      </c>
      <c r="EI29" s="1301"/>
      <c r="EJ29" s="1301"/>
      <c r="EK29" s="1301"/>
      <c r="EL29" s="1301"/>
      <c r="EM29" s="1304"/>
      <c r="EN29" s="486"/>
      <c r="EO29" s="487"/>
      <c r="EP29" s="1301" t="str">
        <f>MID(SUVAHAMUJ!R73,1,1)</f>
        <v xml:space="preserve"> </v>
      </c>
      <c r="EQ29" s="1301"/>
      <c r="ER29" s="1301"/>
      <c r="ES29" s="1301"/>
      <c r="ET29" s="1301"/>
      <c r="EU29" s="1301"/>
      <c r="EV29" s="1301" t="str">
        <f>MID(SUVAHAMUJ!R73,2,1)</f>
        <v xml:space="preserve"> </v>
      </c>
      <c r="EW29" s="1301"/>
      <c r="EX29" s="1301"/>
      <c r="EY29" s="1301"/>
      <c r="EZ29" s="1301"/>
      <c r="FA29" s="1301" t="str">
        <f>MID(SUVAHAMUJ!R73,3,1)</f>
        <v xml:space="preserve"> </v>
      </c>
      <c r="FB29" s="1301"/>
      <c r="FC29" s="1301"/>
      <c r="FD29" s="1301"/>
      <c r="FE29" s="1301"/>
      <c r="FF29" s="1301"/>
      <c r="FG29" s="1301" t="str">
        <f>MID(SUVAHAMUJ!R73,4,1)</f>
        <v xml:space="preserve"> </v>
      </c>
      <c r="FH29" s="1301"/>
      <c r="FI29" s="1301"/>
      <c r="FJ29" s="1301"/>
      <c r="FK29" s="1301"/>
      <c r="FL29" s="1302" t="str">
        <f>MID(SUVAHAMUJ!R73,5,1)</f>
        <v xml:space="preserve"> </v>
      </c>
      <c r="FM29" s="1302"/>
      <c r="FN29" s="1302"/>
      <c r="FO29" s="1302"/>
      <c r="FP29" s="1302"/>
      <c r="FQ29" s="1302"/>
      <c r="FR29" s="1302" t="str">
        <f>MID(SUVAHAMUJ!R73,6,1)</f>
        <v xml:space="preserve"> </v>
      </c>
      <c r="FS29" s="1302"/>
      <c r="FT29" s="1302"/>
      <c r="FU29" s="1302"/>
      <c r="FV29" s="1302"/>
      <c r="FW29" s="1432" t="str">
        <f>MID(SUVAHAMUJ!R73,7,1)</f>
        <v xml:space="preserve"> </v>
      </c>
      <c r="FX29" s="1432"/>
      <c r="FY29" s="1432"/>
      <c r="FZ29" s="1432"/>
      <c r="GA29" s="1432"/>
      <c r="GB29" s="1432"/>
      <c r="GC29" s="1432" t="str">
        <f>MID(SUVAHAMUJ!R73,8,1)</f>
        <v xml:space="preserve"> </v>
      </c>
      <c r="GD29" s="1432"/>
      <c r="GE29" s="1432"/>
      <c r="GF29" s="1432"/>
      <c r="GG29" s="1432"/>
      <c r="GH29" s="1432" t="str">
        <f>MID(SUVAHAMUJ!R73,9,1)</f>
        <v xml:space="preserve"> </v>
      </c>
      <c r="GI29" s="1432"/>
      <c r="GJ29" s="1432"/>
      <c r="GK29" s="1432"/>
      <c r="GL29" s="1432"/>
      <c r="GM29" s="1432"/>
      <c r="GN29" s="1432" t="str">
        <f>MID(SUVAHAMUJ!R73,10,1)</f>
        <v xml:space="preserve"> </v>
      </c>
      <c r="GO29" s="1432"/>
      <c r="GP29" s="1432"/>
      <c r="GQ29" s="1432"/>
      <c r="GR29" s="1432"/>
      <c r="GS29" s="1432" t="str">
        <f>MID(SUVAHAMUJ!R73,11,1)</f>
        <v>0</v>
      </c>
      <c r="GT29" s="1432"/>
      <c r="GU29" s="1432"/>
      <c r="GV29" s="1432"/>
      <c r="GW29" s="1433"/>
    </row>
    <row r="30" spans="1:205" s="142" customFormat="1" ht="24" customHeight="1" x14ac:dyDescent="0.2">
      <c r="A30" s="488"/>
      <c r="B30" s="1547" t="s">
        <v>2892</v>
      </c>
      <c r="C30" s="1548"/>
      <c r="D30" s="1548"/>
      <c r="E30" s="1548"/>
      <c r="F30" s="1548"/>
      <c r="G30" s="1548"/>
      <c r="H30" s="1548"/>
      <c r="I30" s="1548"/>
      <c r="J30" s="1548"/>
      <c r="K30" s="1549"/>
      <c r="L30" s="1488" t="s">
        <v>3439</v>
      </c>
      <c r="M30" s="1489"/>
      <c r="N30" s="1489"/>
      <c r="O30" s="1489"/>
      <c r="P30" s="1489"/>
      <c r="Q30" s="1489"/>
      <c r="R30" s="1489"/>
      <c r="S30" s="1489"/>
      <c r="T30" s="1489"/>
      <c r="U30" s="1489"/>
      <c r="V30" s="1489"/>
      <c r="W30" s="1489"/>
      <c r="X30" s="1489"/>
      <c r="Y30" s="1489"/>
      <c r="Z30" s="1489"/>
      <c r="AA30" s="1489"/>
      <c r="AB30" s="1489"/>
      <c r="AC30" s="1489"/>
      <c r="AD30" s="1489"/>
      <c r="AE30" s="1489"/>
      <c r="AF30" s="1489"/>
      <c r="AG30" s="1489"/>
      <c r="AH30" s="1489"/>
      <c r="AI30" s="1489"/>
      <c r="AJ30" s="1489"/>
      <c r="AK30" s="1489"/>
      <c r="AL30" s="1489"/>
      <c r="AM30" s="1489"/>
      <c r="AN30" s="1489"/>
      <c r="AO30" s="1489"/>
      <c r="AP30" s="1489"/>
      <c r="AQ30" s="1489"/>
      <c r="AR30" s="1489"/>
      <c r="AS30" s="1489"/>
      <c r="AT30" s="1489"/>
      <c r="AU30" s="1489"/>
      <c r="AV30" s="1489"/>
      <c r="AW30" s="1489"/>
      <c r="AX30" s="1489"/>
      <c r="AY30" s="1489"/>
      <c r="AZ30" s="1489"/>
      <c r="BA30" s="1489"/>
      <c r="BB30" s="1489"/>
      <c r="BC30" s="1489"/>
      <c r="BD30" s="1489"/>
      <c r="BE30" s="1489"/>
      <c r="BF30" s="1489"/>
      <c r="BG30" s="1489"/>
      <c r="BH30" s="1489"/>
      <c r="BI30" s="1489"/>
      <c r="BJ30" s="1489"/>
      <c r="BK30" s="1489"/>
      <c r="BL30" s="1489"/>
      <c r="BM30" s="1489"/>
      <c r="BN30" s="1489"/>
      <c r="BO30" s="1489"/>
      <c r="BP30" s="1489"/>
      <c r="BQ30" s="1489"/>
      <c r="BR30" s="1489"/>
      <c r="BS30" s="1489"/>
      <c r="BT30" s="1489"/>
      <c r="BU30" s="1489"/>
      <c r="BV30" s="1489"/>
      <c r="BW30" s="1466" t="s">
        <v>134</v>
      </c>
      <c r="BX30" s="1467"/>
      <c r="BY30" s="1467"/>
      <c r="BZ30" s="1467"/>
      <c r="CA30" s="1467"/>
      <c r="CB30" s="1467"/>
      <c r="CC30" s="1467"/>
      <c r="CD30" s="1468"/>
      <c r="CE30" s="1301" t="str">
        <f>MID(SUVAHAMUJ!Q74,1,1)</f>
        <v xml:space="preserve"> </v>
      </c>
      <c r="CF30" s="1301"/>
      <c r="CG30" s="1301"/>
      <c r="CH30" s="1301"/>
      <c r="CI30" s="1301"/>
      <c r="CJ30" s="1301" t="str">
        <f>MID(SUVAHAMUJ!Q74,2,1)</f>
        <v xml:space="preserve"> </v>
      </c>
      <c r="CK30" s="1301"/>
      <c r="CL30" s="1301"/>
      <c r="CM30" s="1301"/>
      <c r="CN30" s="1301"/>
      <c r="CO30" s="1301"/>
      <c r="CP30" s="1301" t="str">
        <f>MID(SUVAHAMUJ!Q74,3,1)</f>
        <v xml:space="preserve"> </v>
      </c>
      <c r="CQ30" s="1301"/>
      <c r="CR30" s="1301"/>
      <c r="CS30" s="1301"/>
      <c r="CT30" s="1301"/>
      <c r="CU30" s="1301" t="str">
        <f>MID(SUVAHAMUJ!Q74,4,1)</f>
        <v xml:space="preserve"> </v>
      </c>
      <c r="CV30" s="1301"/>
      <c r="CW30" s="1301"/>
      <c r="CX30" s="1301"/>
      <c r="CY30" s="1301"/>
      <c r="CZ30" s="1301"/>
      <c r="DA30" s="1301" t="str">
        <f>MID(SUVAHAMUJ!Q74,5,1)</f>
        <v xml:space="preserve"> </v>
      </c>
      <c r="DB30" s="1301"/>
      <c r="DC30" s="1301"/>
      <c r="DD30" s="1301"/>
      <c r="DE30" s="1301"/>
      <c r="DF30" s="1301" t="str">
        <f>MID(SUVAHAMUJ!Q74,6,1)</f>
        <v xml:space="preserve"> </v>
      </c>
      <c r="DG30" s="1301"/>
      <c r="DH30" s="1301"/>
      <c r="DI30" s="1301"/>
      <c r="DJ30" s="1301"/>
      <c r="DK30" s="1301"/>
      <c r="DL30" s="1301" t="str">
        <f>MID(SUVAHAMUJ!Q74,7,1)</f>
        <v>4</v>
      </c>
      <c r="DM30" s="1301"/>
      <c r="DN30" s="1301"/>
      <c r="DO30" s="1301"/>
      <c r="DP30" s="1301"/>
      <c r="DQ30" s="1301"/>
      <c r="DR30" s="1301" t="str">
        <f>MID(SUVAHAMUJ!Q74,8,1)</f>
        <v>0</v>
      </c>
      <c r="DS30" s="1301"/>
      <c r="DT30" s="1301"/>
      <c r="DU30" s="1301"/>
      <c r="DV30" s="1301"/>
      <c r="DW30" s="1434" t="str">
        <f>MID(SUVAHAMUJ!Q74,9,1)</f>
        <v>7</v>
      </c>
      <c r="DX30" s="1434"/>
      <c r="DY30" s="1434"/>
      <c r="DZ30" s="1434"/>
      <c r="EA30" s="1434"/>
      <c r="EB30" s="1434"/>
      <c r="EC30" s="1434" t="str">
        <f>MID(SUVAHAMUJ!Q74,10,1)</f>
        <v>6</v>
      </c>
      <c r="ED30" s="1434"/>
      <c r="EE30" s="1434"/>
      <c r="EF30" s="1434"/>
      <c r="EG30" s="1434"/>
      <c r="EH30" s="1301" t="str">
        <f>MID(SUVAHAMUJ!Q74,11,1)</f>
        <v>2</v>
      </c>
      <c r="EI30" s="1301"/>
      <c r="EJ30" s="1301"/>
      <c r="EK30" s="1301"/>
      <c r="EL30" s="1301"/>
      <c r="EM30" s="1304"/>
      <c r="EN30" s="486"/>
      <c r="EO30" s="487"/>
      <c r="EP30" s="1301" t="str">
        <f>MID(SUVAHAMUJ!R74,1,1)</f>
        <v xml:space="preserve"> </v>
      </c>
      <c r="EQ30" s="1301"/>
      <c r="ER30" s="1301"/>
      <c r="ES30" s="1301"/>
      <c r="ET30" s="1301"/>
      <c r="EU30" s="1301"/>
      <c r="EV30" s="1301" t="str">
        <f>MID(SUVAHAMUJ!R74,2,1)</f>
        <v xml:space="preserve"> </v>
      </c>
      <c r="EW30" s="1301"/>
      <c r="EX30" s="1301"/>
      <c r="EY30" s="1301"/>
      <c r="EZ30" s="1301"/>
      <c r="FA30" s="1301" t="str">
        <f>MID(SUVAHAMUJ!R74,3,1)</f>
        <v xml:space="preserve"> </v>
      </c>
      <c r="FB30" s="1301"/>
      <c r="FC30" s="1301"/>
      <c r="FD30" s="1301"/>
      <c r="FE30" s="1301"/>
      <c r="FF30" s="1301"/>
      <c r="FG30" s="1301" t="str">
        <f>MID(SUVAHAMUJ!R74,4,1)</f>
        <v xml:space="preserve"> </v>
      </c>
      <c r="FH30" s="1301"/>
      <c r="FI30" s="1301"/>
      <c r="FJ30" s="1301"/>
      <c r="FK30" s="1301"/>
      <c r="FL30" s="1302" t="str">
        <f>MID(SUVAHAMUJ!R74,5,1)</f>
        <v xml:space="preserve"> </v>
      </c>
      <c r="FM30" s="1302"/>
      <c r="FN30" s="1302"/>
      <c r="FO30" s="1302"/>
      <c r="FP30" s="1302"/>
      <c r="FQ30" s="1302"/>
      <c r="FR30" s="1302" t="str">
        <f>MID(SUVAHAMUJ!R74,6,1)</f>
        <v xml:space="preserve"> </v>
      </c>
      <c r="FS30" s="1302"/>
      <c r="FT30" s="1302"/>
      <c r="FU30" s="1302"/>
      <c r="FV30" s="1302"/>
      <c r="FW30" s="1432" t="str">
        <f>MID(SUVAHAMUJ!R74,7,1)</f>
        <v xml:space="preserve"> </v>
      </c>
      <c r="FX30" s="1432"/>
      <c r="FY30" s="1432"/>
      <c r="FZ30" s="1432"/>
      <c r="GA30" s="1432"/>
      <c r="GB30" s="1432"/>
      <c r="GC30" s="1432" t="str">
        <f>MID(SUVAHAMUJ!R74,8,1)</f>
        <v xml:space="preserve"> </v>
      </c>
      <c r="GD30" s="1432"/>
      <c r="GE30" s="1432"/>
      <c r="GF30" s="1432"/>
      <c r="GG30" s="1432"/>
      <c r="GH30" s="1432" t="str">
        <f>MID(SUVAHAMUJ!R74,9,1)</f>
        <v xml:space="preserve"> </v>
      </c>
      <c r="GI30" s="1432"/>
      <c r="GJ30" s="1432"/>
      <c r="GK30" s="1432"/>
      <c r="GL30" s="1432"/>
      <c r="GM30" s="1432"/>
      <c r="GN30" s="1432" t="str">
        <f>MID(SUVAHAMUJ!R74,10,1)</f>
        <v xml:space="preserve"> </v>
      </c>
      <c r="GO30" s="1432"/>
      <c r="GP30" s="1432"/>
      <c r="GQ30" s="1432"/>
      <c r="GR30" s="1432"/>
      <c r="GS30" s="1432" t="str">
        <f>MID(SUVAHAMUJ!R74,11,1)</f>
        <v>0</v>
      </c>
      <c r="GT30" s="1432"/>
      <c r="GU30" s="1432"/>
      <c r="GV30" s="1432"/>
      <c r="GW30" s="1433"/>
    </row>
    <row r="31" spans="1:205" s="142" customFormat="1" ht="24" customHeight="1" x14ac:dyDescent="0.2">
      <c r="A31" s="488"/>
      <c r="B31" s="1547" t="s">
        <v>2906</v>
      </c>
      <c r="C31" s="1548"/>
      <c r="D31" s="1548"/>
      <c r="E31" s="1548"/>
      <c r="F31" s="1548"/>
      <c r="G31" s="1548"/>
      <c r="H31" s="1548"/>
      <c r="I31" s="1548"/>
      <c r="J31" s="1548"/>
      <c r="K31" s="1549"/>
      <c r="L31" s="1488" t="s">
        <v>3440</v>
      </c>
      <c r="M31" s="1489"/>
      <c r="N31" s="1489"/>
      <c r="O31" s="1489"/>
      <c r="P31" s="1489"/>
      <c r="Q31" s="1489"/>
      <c r="R31" s="1489"/>
      <c r="S31" s="1489"/>
      <c r="T31" s="1489"/>
      <c r="U31" s="1489"/>
      <c r="V31" s="1489"/>
      <c r="W31" s="1489"/>
      <c r="X31" s="1489"/>
      <c r="Y31" s="1489"/>
      <c r="Z31" s="1489"/>
      <c r="AA31" s="1489"/>
      <c r="AB31" s="1489"/>
      <c r="AC31" s="1489"/>
      <c r="AD31" s="1489"/>
      <c r="AE31" s="1489"/>
      <c r="AF31" s="1489"/>
      <c r="AG31" s="1489"/>
      <c r="AH31" s="1489"/>
      <c r="AI31" s="1489"/>
      <c r="AJ31" s="1489"/>
      <c r="AK31" s="1489"/>
      <c r="AL31" s="1489"/>
      <c r="AM31" s="1489"/>
      <c r="AN31" s="1489"/>
      <c r="AO31" s="1489"/>
      <c r="AP31" s="1489"/>
      <c r="AQ31" s="1489"/>
      <c r="AR31" s="1489"/>
      <c r="AS31" s="1489"/>
      <c r="AT31" s="1489"/>
      <c r="AU31" s="1489"/>
      <c r="AV31" s="1489"/>
      <c r="AW31" s="1489"/>
      <c r="AX31" s="1489"/>
      <c r="AY31" s="1489"/>
      <c r="AZ31" s="1489"/>
      <c r="BA31" s="1489"/>
      <c r="BB31" s="1489"/>
      <c r="BC31" s="1489"/>
      <c r="BD31" s="1489"/>
      <c r="BE31" s="1489"/>
      <c r="BF31" s="1489"/>
      <c r="BG31" s="1489"/>
      <c r="BH31" s="1489"/>
      <c r="BI31" s="1489"/>
      <c r="BJ31" s="1489"/>
      <c r="BK31" s="1489"/>
      <c r="BL31" s="1489"/>
      <c r="BM31" s="1489"/>
      <c r="BN31" s="1489"/>
      <c r="BO31" s="1489"/>
      <c r="BP31" s="1489"/>
      <c r="BQ31" s="1489"/>
      <c r="BR31" s="1489"/>
      <c r="BS31" s="1489"/>
      <c r="BT31" s="1489"/>
      <c r="BU31" s="1489"/>
      <c r="BV31" s="1489"/>
      <c r="BW31" s="1466" t="s">
        <v>140</v>
      </c>
      <c r="BX31" s="1467"/>
      <c r="BY31" s="1467"/>
      <c r="BZ31" s="1467"/>
      <c r="CA31" s="1467"/>
      <c r="CB31" s="1467"/>
      <c r="CC31" s="1467"/>
      <c r="CD31" s="1468"/>
      <c r="CE31" s="1301" t="str">
        <f>MID(SUVAHAMUJ!Q75,1,1)</f>
        <v xml:space="preserve"> </v>
      </c>
      <c r="CF31" s="1301"/>
      <c r="CG31" s="1301"/>
      <c r="CH31" s="1301"/>
      <c r="CI31" s="1301"/>
      <c r="CJ31" s="1301" t="str">
        <f>MID(SUVAHAMUJ!Q75,2,1)</f>
        <v xml:space="preserve"> </v>
      </c>
      <c r="CK31" s="1301"/>
      <c r="CL31" s="1301"/>
      <c r="CM31" s="1301"/>
      <c r="CN31" s="1301"/>
      <c r="CO31" s="1301"/>
      <c r="CP31" s="1301" t="str">
        <f>MID(SUVAHAMUJ!Q75,3,1)</f>
        <v xml:space="preserve"> </v>
      </c>
      <c r="CQ31" s="1301"/>
      <c r="CR31" s="1301"/>
      <c r="CS31" s="1301"/>
      <c r="CT31" s="1301"/>
      <c r="CU31" s="1301" t="str">
        <f>MID(SUVAHAMUJ!Q75,4,1)</f>
        <v xml:space="preserve"> </v>
      </c>
      <c r="CV31" s="1301"/>
      <c r="CW31" s="1301"/>
      <c r="CX31" s="1301"/>
      <c r="CY31" s="1301"/>
      <c r="CZ31" s="1301"/>
      <c r="DA31" s="1301" t="str">
        <f>MID(SUVAHAMUJ!Q75,5,1)</f>
        <v xml:space="preserve"> </v>
      </c>
      <c r="DB31" s="1301"/>
      <c r="DC31" s="1301"/>
      <c r="DD31" s="1301"/>
      <c r="DE31" s="1301"/>
      <c r="DF31" s="1301" t="str">
        <f>MID(SUVAHAMUJ!Q75,6,1)</f>
        <v xml:space="preserve"> </v>
      </c>
      <c r="DG31" s="1301"/>
      <c r="DH31" s="1301"/>
      <c r="DI31" s="1301"/>
      <c r="DJ31" s="1301"/>
      <c r="DK31" s="1301"/>
      <c r="DL31" s="1301" t="str">
        <f>MID(SUVAHAMUJ!Q75,7,1)</f>
        <v>4</v>
      </c>
      <c r="DM31" s="1301"/>
      <c r="DN31" s="1301"/>
      <c r="DO31" s="1301"/>
      <c r="DP31" s="1301"/>
      <c r="DQ31" s="1301"/>
      <c r="DR31" s="1301" t="str">
        <f>MID(SUVAHAMUJ!Q75,8,1)</f>
        <v>4</v>
      </c>
      <c r="DS31" s="1301"/>
      <c r="DT31" s="1301"/>
      <c r="DU31" s="1301"/>
      <c r="DV31" s="1301"/>
      <c r="DW31" s="1434" t="str">
        <f>MID(SUVAHAMUJ!Q75,9,1)</f>
        <v>8</v>
      </c>
      <c r="DX31" s="1434"/>
      <c r="DY31" s="1434"/>
      <c r="DZ31" s="1434"/>
      <c r="EA31" s="1434"/>
      <c r="EB31" s="1434"/>
      <c r="EC31" s="1434" t="str">
        <f>MID(SUVAHAMUJ!Q75,10,1)</f>
        <v>3</v>
      </c>
      <c r="ED31" s="1434"/>
      <c r="EE31" s="1434"/>
      <c r="EF31" s="1434"/>
      <c r="EG31" s="1434"/>
      <c r="EH31" s="1301" t="str">
        <f>MID(SUVAHAMUJ!Q75,11,1)</f>
        <v>5</v>
      </c>
      <c r="EI31" s="1301"/>
      <c r="EJ31" s="1301"/>
      <c r="EK31" s="1301"/>
      <c r="EL31" s="1301"/>
      <c r="EM31" s="1304"/>
      <c r="EN31" s="486"/>
      <c r="EO31" s="487"/>
      <c r="EP31" s="1301" t="str">
        <f>MID(SUVAHAMUJ!R75,1,1)</f>
        <v xml:space="preserve"> </v>
      </c>
      <c r="EQ31" s="1301"/>
      <c r="ER31" s="1301"/>
      <c r="ES31" s="1301"/>
      <c r="ET31" s="1301"/>
      <c r="EU31" s="1301"/>
      <c r="EV31" s="1301" t="str">
        <f>MID(SUVAHAMUJ!R75,2,1)</f>
        <v xml:space="preserve"> </v>
      </c>
      <c r="EW31" s="1301"/>
      <c r="EX31" s="1301"/>
      <c r="EY31" s="1301"/>
      <c r="EZ31" s="1301"/>
      <c r="FA31" s="1301" t="str">
        <f>MID(SUVAHAMUJ!R75,3,1)</f>
        <v xml:space="preserve"> </v>
      </c>
      <c r="FB31" s="1301"/>
      <c r="FC31" s="1301"/>
      <c r="FD31" s="1301"/>
      <c r="FE31" s="1301"/>
      <c r="FF31" s="1301"/>
      <c r="FG31" s="1301" t="str">
        <f>MID(SUVAHAMUJ!R75,4,1)</f>
        <v xml:space="preserve"> </v>
      </c>
      <c r="FH31" s="1301"/>
      <c r="FI31" s="1301"/>
      <c r="FJ31" s="1301"/>
      <c r="FK31" s="1301"/>
      <c r="FL31" s="1302" t="str">
        <f>MID(SUVAHAMUJ!R75,5,1)</f>
        <v xml:space="preserve"> </v>
      </c>
      <c r="FM31" s="1302"/>
      <c r="FN31" s="1302"/>
      <c r="FO31" s="1302"/>
      <c r="FP31" s="1302"/>
      <c r="FQ31" s="1302"/>
      <c r="FR31" s="1302" t="str">
        <f>MID(SUVAHAMUJ!R75,6,1)</f>
        <v xml:space="preserve"> </v>
      </c>
      <c r="FS31" s="1302"/>
      <c r="FT31" s="1302"/>
      <c r="FU31" s="1302"/>
      <c r="FV31" s="1302"/>
      <c r="FW31" s="1432" t="str">
        <f>MID(SUVAHAMUJ!R75,7,1)</f>
        <v xml:space="preserve"> </v>
      </c>
      <c r="FX31" s="1432"/>
      <c r="FY31" s="1432"/>
      <c r="FZ31" s="1432"/>
      <c r="GA31" s="1432"/>
      <c r="GB31" s="1432"/>
      <c r="GC31" s="1432" t="str">
        <f>MID(SUVAHAMUJ!R75,8,1)</f>
        <v xml:space="preserve"> </v>
      </c>
      <c r="GD31" s="1432"/>
      <c r="GE31" s="1432"/>
      <c r="GF31" s="1432"/>
      <c r="GG31" s="1432"/>
      <c r="GH31" s="1432" t="str">
        <f>MID(SUVAHAMUJ!R75,9,1)</f>
        <v xml:space="preserve"> </v>
      </c>
      <c r="GI31" s="1432"/>
      <c r="GJ31" s="1432"/>
      <c r="GK31" s="1432"/>
      <c r="GL31" s="1432"/>
      <c r="GM31" s="1432"/>
      <c r="GN31" s="1432" t="str">
        <f>MID(SUVAHAMUJ!R75,10,1)</f>
        <v xml:space="preserve"> </v>
      </c>
      <c r="GO31" s="1432"/>
      <c r="GP31" s="1432"/>
      <c r="GQ31" s="1432"/>
      <c r="GR31" s="1432"/>
      <c r="GS31" s="1432" t="str">
        <f>MID(SUVAHAMUJ!R75,11,1)</f>
        <v>0</v>
      </c>
      <c r="GT31" s="1432"/>
      <c r="GU31" s="1432"/>
      <c r="GV31" s="1432"/>
      <c r="GW31" s="1433"/>
    </row>
    <row r="32" spans="1:205" s="142" customFormat="1" ht="24" customHeight="1" x14ac:dyDescent="0.2">
      <c r="A32" s="488"/>
      <c r="B32" s="1547" t="s">
        <v>2916</v>
      </c>
      <c r="C32" s="1548"/>
      <c r="D32" s="1548"/>
      <c r="E32" s="1548"/>
      <c r="F32" s="1548"/>
      <c r="G32" s="1548"/>
      <c r="H32" s="1548"/>
      <c r="I32" s="1548"/>
      <c r="J32" s="1548"/>
      <c r="K32" s="1549"/>
      <c r="L32" s="1488" t="s">
        <v>3441</v>
      </c>
      <c r="M32" s="1489"/>
      <c r="N32" s="1489"/>
      <c r="O32" s="1489"/>
      <c r="P32" s="1489"/>
      <c r="Q32" s="1489"/>
      <c r="R32" s="1489"/>
      <c r="S32" s="1489"/>
      <c r="T32" s="1489"/>
      <c r="U32" s="1489"/>
      <c r="V32" s="1489"/>
      <c r="W32" s="1489"/>
      <c r="X32" s="1489"/>
      <c r="Y32" s="1489"/>
      <c r="Z32" s="1489"/>
      <c r="AA32" s="1489"/>
      <c r="AB32" s="1489"/>
      <c r="AC32" s="1489"/>
      <c r="AD32" s="1489"/>
      <c r="AE32" s="1489"/>
      <c r="AF32" s="1489"/>
      <c r="AG32" s="1489"/>
      <c r="AH32" s="1489"/>
      <c r="AI32" s="1489"/>
      <c r="AJ32" s="1489"/>
      <c r="AK32" s="1489"/>
      <c r="AL32" s="1489"/>
      <c r="AM32" s="1489"/>
      <c r="AN32" s="1489"/>
      <c r="AO32" s="1489"/>
      <c r="AP32" s="1489"/>
      <c r="AQ32" s="1489"/>
      <c r="AR32" s="1489"/>
      <c r="AS32" s="1489"/>
      <c r="AT32" s="1489"/>
      <c r="AU32" s="1489"/>
      <c r="AV32" s="1489"/>
      <c r="AW32" s="1489"/>
      <c r="AX32" s="1489"/>
      <c r="AY32" s="1489"/>
      <c r="AZ32" s="1489"/>
      <c r="BA32" s="1489"/>
      <c r="BB32" s="1489"/>
      <c r="BC32" s="1489"/>
      <c r="BD32" s="1489"/>
      <c r="BE32" s="1489"/>
      <c r="BF32" s="1489"/>
      <c r="BG32" s="1489"/>
      <c r="BH32" s="1489"/>
      <c r="BI32" s="1489"/>
      <c r="BJ32" s="1489"/>
      <c r="BK32" s="1489"/>
      <c r="BL32" s="1489"/>
      <c r="BM32" s="1489"/>
      <c r="BN32" s="1489"/>
      <c r="BO32" s="1489"/>
      <c r="BP32" s="1489"/>
      <c r="BQ32" s="1489"/>
      <c r="BR32" s="1489"/>
      <c r="BS32" s="1489"/>
      <c r="BT32" s="1489"/>
      <c r="BU32" s="1489"/>
      <c r="BV32" s="1489"/>
      <c r="BW32" s="1466" t="s">
        <v>904</v>
      </c>
      <c r="BX32" s="1467"/>
      <c r="BY32" s="1467"/>
      <c r="BZ32" s="1467"/>
      <c r="CA32" s="1467"/>
      <c r="CB32" s="1467"/>
      <c r="CC32" s="1467"/>
      <c r="CD32" s="1468"/>
      <c r="CE32" s="1301" t="str">
        <f>MID(SUVAHAMUJ!Q76,1,1)</f>
        <v xml:space="preserve"> </v>
      </c>
      <c r="CF32" s="1301"/>
      <c r="CG32" s="1301"/>
      <c r="CH32" s="1301"/>
      <c r="CI32" s="1301"/>
      <c r="CJ32" s="1301" t="str">
        <f>MID(SUVAHAMUJ!Q76,2,1)</f>
        <v xml:space="preserve"> </v>
      </c>
      <c r="CK32" s="1301"/>
      <c r="CL32" s="1301"/>
      <c r="CM32" s="1301"/>
      <c r="CN32" s="1301"/>
      <c r="CO32" s="1301"/>
      <c r="CP32" s="1301" t="str">
        <f>MID(SUVAHAMUJ!Q76,3,1)</f>
        <v xml:space="preserve"> </v>
      </c>
      <c r="CQ32" s="1301"/>
      <c r="CR32" s="1301"/>
      <c r="CS32" s="1301"/>
      <c r="CT32" s="1301"/>
      <c r="CU32" s="1301" t="str">
        <f>MID(SUVAHAMUJ!Q76,4,1)</f>
        <v xml:space="preserve"> </v>
      </c>
      <c r="CV32" s="1301"/>
      <c r="CW32" s="1301"/>
      <c r="CX32" s="1301"/>
      <c r="CY32" s="1301"/>
      <c r="CZ32" s="1301"/>
      <c r="DA32" s="1301" t="str">
        <f>MID(SUVAHAMUJ!Q76,5,1)</f>
        <v xml:space="preserve"> </v>
      </c>
      <c r="DB32" s="1301"/>
      <c r="DC32" s="1301"/>
      <c r="DD32" s="1301"/>
      <c r="DE32" s="1301"/>
      <c r="DF32" s="1301" t="str">
        <f>MID(SUVAHAMUJ!Q76,6,1)</f>
        <v xml:space="preserve"> </v>
      </c>
      <c r="DG32" s="1301"/>
      <c r="DH32" s="1301"/>
      <c r="DI32" s="1301"/>
      <c r="DJ32" s="1301"/>
      <c r="DK32" s="1301"/>
      <c r="DL32" s="1301" t="str">
        <f>MID(SUVAHAMUJ!Q76,7,1)</f>
        <v>8</v>
      </c>
      <c r="DM32" s="1301"/>
      <c r="DN32" s="1301"/>
      <c r="DO32" s="1301"/>
      <c r="DP32" s="1301"/>
      <c r="DQ32" s="1301"/>
      <c r="DR32" s="1301" t="str">
        <f>MID(SUVAHAMUJ!Q76,8,1)</f>
        <v>7</v>
      </c>
      <c r="DS32" s="1301"/>
      <c r="DT32" s="1301"/>
      <c r="DU32" s="1301"/>
      <c r="DV32" s="1301"/>
      <c r="DW32" s="1434" t="str">
        <f>MID(SUVAHAMUJ!Q76,9,1)</f>
        <v>9</v>
      </c>
      <c r="DX32" s="1434"/>
      <c r="DY32" s="1434"/>
      <c r="DZ32" s="1434"/>
      <c r="EA32" s="1434"/>
      <c r="EB32" s="1434"/>
      <c r="EC32" s="1434" t="str">
        <f>MID(SUVAHAMUJ!Q76,10,1)</f>
        <v>5</v>
      </c>
      <c r="ED32" s="1434"/>
      <c r="EE32" s="1434"/>
      <c r="EF32" s="1434"/>
      <c r="EG32" s="1434"/>
      <c r="EH32" s="1301" t="str">
        <f>MID(SUVAHAMUJ!Q76,11,1)</f>
        <v>7</v>
      </c>
      <c r="EI32" s="1301"/>
      <c r="EJ32" s="1301"/>
      <c r="EK32" s="1301"/>
      <c r="EL32" s="1301"/>
      <c r="EM32" s="1304"/>
      <c r="EN32" s="486"/>
      <c r="EO32" s="487"/>
      <c r="EP32" s="1301" t="str">
        <f>MID(SUVAHAMUJ!R76,1,1)</f>
        <v xml:space="preserve"> </v>
      </c>
      <c r="EQ32" s="1301"/>
      <c r="ER32" s="1301"/>
      <c r="ES32" s="1301"/>
      <c r="ET32" s="1301"/>
      <c r="EU32" s="1301"/>
      <c r="EV32" s="1301" t="str">
        <f>MID(SUVAHAMUJ!R76,2,1)</f>
        <v xml:space="preserve"> </v>
      </c>
      <c r="EW32" s="1301"/>
      <c r="EX32" s="1301"/>
      <c r="EY32" s="1301"/>
      <c r="EZ32" s="1301"/>
      <c r="FA32" s="1301" t="str">
        <f>MID(SUVAHAMUJ!R76,3,1)</f>
        <v xml:space="preserve"> </v>
      </c>
      <c r="FB32" s="1301"/>
      <c r="FC32" s="1301"/>
      <c r="FD32" s="1301"/>
      <c r="FE32" s="1301"/>
      <c r="FF32" s="1301"/>
      <c r="FG32" s="1301" t="str">
        <f>MID(SUVAHAMUJ!R76,4,1)</f>
        <v xml:space="preserve"> </v>
      </c>
      <c r="FH32" s="1301"/>
      <c r="FI32" s="1301"/>
      <c r="FJ32" s="1301"/>
      <c r="FK32" s="1301"/>
      <c r="FL32" s="1302" t="str">
        <f>MID(SUVAHAMUJ!R76,5,1)</f>
        <v xml:space="preserve"> </v>
      </c>
      <c r="FM32" s="1302"/>
      <c r="FN32" s="1302"/>
      <c r="FO32" s="1302"/>
      <c r="FP32" s="1302"/>
      <c r="FQ32" s="1302"/>
      <c r="FR32" s="1302" t="str">
        <f>MID(SUVAHAMUJ!R76,6,1)</f>
        <v xml:space="preserve"> </v>
      </c>
      <c r="FS32" s="1302"/>
      <c r="FT32" s="1302"/>
      <c r="FU32" s="1302"/>
      <c r="FV32" s="1302"/>
      <c r="FW32" s="1432" t="str">
        <f>MID(SUVAHAMUJ!R76,7,1)</f>
        <v xml:space="preserve"> </v>
      </c>
      <c r="FX32" s="1432"/>
      <c r="FY32" s="1432"/>
      <c r="FZ32" s="1432"/>
      <c r="GA32" s="1432"/>
      <c r="GB32" s="1432"/>
      <c r="GC32" s="1432" t="str">
        <f>MID(SUVAHAMUJ!R76,8,1)</f>
        <v xml:space="preserve"> </v>
      </c>
      <c r="GD32" s="1432"/>
      <c r="GE32" s="1432"/>
      <c r="GF32" s="1432"/>
      <c r="GG32" s="1432"/>
      <c r="GH32" s="1432" t="str">
        <f>MID(SUVAHAMUJ!R76,9,1)</f>
        <v xml:space="preserve"> </v>
      </c>
      <c r="GI32" s="1432"/>
      <c r="GJ32" s="1432"/>
      <c r="GK32" s="1432"/>
      <c r="GL32" s="1432"/>
      <c r="GM32" s="1432"/>
      <c r="GN32" s="1432" t="str">
        <f>MID(SUVAHAMUJ!R76,10,1)</f>
        <v xml:space="preserve"> </v>
      </c>
      <c r="GO32" s="1432"/>
      <c r="GP32" s="1432"/>
      <c r="GQ32" s="1432"/>
      <c r="GR32" s="1432"/>
      <c r="GS32" s="1432" t="str">
        <f>MID(SUVAHAMUJ!R76,11,1)</f>
        <v>0</v>
      </c>
      <c r="GT32" s="1432"/>
      <c r="GU32" s="1432"/>
      <c r="GV32" s="1432"/>
      <c r="GW32" s="1433"/>
    </row>
  </sheetData>
  <mergeCells count="682">
    <mergeCell ref="J2:AJ2"/>
    <mergeCell ref="CB2:CN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CU7:CZ7"/>
    <mergeCell ref="DA7:DE7"/>
    <mergeCell ref="DF7:DK7"/>
    <mergeCell ref="DL7:DQ7"/>
    <mergeCell ref="DR7:DV7"/>
    <mergeCell ref="DW7:EB7"/>
    <mergeCell ref="B7:K7"/>
    <mergeCell ref="L7:BV7"/>
    <mergeCell ref="BW7:CD7"/>
    <mergeCell ref="CE7:CI7"/>
    <mergeCell ref="CJ7:CO7"/>
    <mergeCell ref="CP7:CT7"/>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FL10:FQ10"/>
    <mergeCell ref="FR10:FV10"/>
    <mergeCell ref="FW10:GB10"/>
    <mergeCell ref="DL10:DQ10"/>
    <mergeCell ref="DR10:DV10"/>
    <mergeCell ref="DW10:EB10"/>
    <mergeCell ref="EC10:EG10"/>
    <mergeCell ref="EH10:EM10"/>
    <mergeCell ref="EP10:EU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FL14:FQ14"/>
    <mergeCell ref="FR14:FV14"/>
    <mergeCell ref="FW14:GB14"/>
    <mergeCell ref="DL14:DQ14"/>
    <mergeCell ref="DR14:DV14"/>
    <mergeCell ref="DW14:EB14"/>
    <mergeCell ref="EC14:EG14"/>
    <mergeCell ref="EH14:EM14"/>
    <mergeCell ref="EP14:EU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EV15:EZ15"/>
    <mergeCell ref="FA15:FF15"/>
    <mergeCell ref="FG15:FK15"/>
    <mergeCell ref="DF17:DK17"/>
    <mergeCell ref="DL17:DQ17"/>
    <mergeCell ref="DR17:DV17"/>
    <mergeCell ref="DW17:EB17"/>
    <mergeCell ref="GC16:GG16"/>
    <mergeCell ref="DW15:EB15"/>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GH17:GM17"/>
    <mergeCell ref="GN17:GR17"/>
    <mergeCell ref="EC17:EG17"/>
    <mergeCell ref="EH17:EM17"/>
    <mergeCell ref="EP17:EU17"/>
    <mergeCell ref="EV17:EZ17"/>
    <mergeCell ref="FA17:FF17"/>
    <mergeCell ref="FG17:FK17"/>
    <mergeCell ref="CU17:CZ17"/>
    <mergeCell ref="DA17:DE17"/>
    <mergeCell ref="FL18:FQ18"/>
    <mergeCell ref="FR18:FV18"/>
    <mergeCell ref="FW18:GB18"/>
    <mergeCell ref="DL18:DQ18"/>
    <mergeCell ref="DR18:DV18"/>
    <mergeCell ref="DW18:EB18"/>
    <mergeCell ref="EC18:EG18"/>
    <mergeCell ref="EH18:EM18"/>
    <mergeCell ref="EP18:EU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EV19:EZ19"/>
    <mergeCell ref="FA19:FF19"/>
    <mergeCell ref="FG19:FK19"/>
    <mergeCell ref="DF21:DK21"/>
    <mergeCell ref="DL21:DQ21"/>
    <mergeCell ref="DR21:DV21"/>
    <mergeCell ref="DW21:EB21"/>
    <mergeCell ref="GC20:GG20"/>
    <mergeCell ref="DW19:EB19"/>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GH21:GM21"/>
    <mergeCell ref="GN21:GR21"/>
    <mergeCell ref="EC21:EG21"/>
    <mergeCell ref="EH21:EM21"/>
    <mergeCell ref="EP21:EU21"/>
    <mergeCell ref="EV21:EZ21"/>
    <mergeCell ref="FA21:FF21"/>
    <mergeCell ref="FG21:FK21"/>
    <mergeCell ref="CU21:CZ21"/>
    <mergeCell ref="DA21:DE21"/>
    <mergeCell ref="FL22:FQ22"/>
    <mergeCell ref="FR22:FV22"/>
    <mergeCell ref="FW22:GB22"/>
    <mergeCell ref="DL22:DQ22"/>
    <mergeCell ref="DR22:DV22"/>
    <mergeCell ref="DW22:EB22"/>
    <mergeCell ref="EC22:EG22"/>
    <mergeCell ref="EH22:EM22"/>
    <mergeCell ref="EP22:EU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EV23:EZ23"/>
    <mergeCell ref="FA23:FF23"/>
    <mergeCell ref="FG23:FK23"/>
    <mergeCell ref="DF25:DK25"/>
    <mergeCell ref="DL25:DQ25"/>
    <mergeCell ref="DR25:DV25"/>
    <mergeCell ref="DW25:EB25"/>
    <mergeCell ref="GC24:GG24"/>
    <mergeCell ref="DW23:EB23"/>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B26:K26"/>
    <mergeCell ref="L26:BV26"/>
    <mergeCell ref="BW26:CD26"/>
    <mergeCell ref="CE26:CI26"/>
    <mergeCell ref="CJ26:CO26"/>
    <mergeCell ref="CP26:CT26"/>
    <mergeCell ref="CU26:CZ26"/>
    <mergeCell ref="DA26:DE26"/>
    <mergeCell ref="DF26:DK26"/>
    <mergeCell ref="EP27:EU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EV27:EZ27"/>
    <mergeCell ref="FA27:FF27"/>
    <mergeCell ref="FG27:FK27"/>
    <mergeCell ref="DF29:DK29"/>
    <mergeCell ref="DL29:DQ29"/>
    <mergeCell ref="DR29:DV29"/>
    <mergeCell ref="DW29:EB29"/>
    <mergeCell ref="GC28:GG28"/>
    <mergeCell ref="DW27:EB27"/>
    <mergeCell ref="GH28:GM28"/>
    <mergeCell ref="GN28:GR28"/>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GS29:GW29"/>
    <mergeCell ref="FL29:FQ29"/>
    <mergeCell ref="FR29:FV29"/>
    <mergeCell ref="FW29:GB29"/>
    <mergeCell ref="GC29:GG29"/>
    <mergeCell ref="B30:K30"/>
    <mergeCell ref="L30:BV30"/>
    <mergeCell ref="BW30:CD30"/>
    <mergeCell ref="CE30:CI30"/>
    <mergeCell ref="CJ30:CO30"/>
    <mergeCell ref="CP30:CT30"/>
    <mergeCell ref="CU30:CZ30"/>
    <mergeCell ref="DA30:DE30"/>
    <mergeCell ref="DF30:DK30"/>
    <mergeCell ref="GH29:GM29"/>
    <mergeCell ref="GN29:GR29"/>
    <mergeCell ref="EC29:EG29"/>
    <mergeCell ref="EH29:EM29"/>
    <mergeCell ref="EP29:EU29"/>
    <mergeCell ref="EV29:EZ29"/>
    <mergeCell ref="FA29:FF29"/>
    <mergeCell ref="FG29:FK29"/>
    <mergeCell ref="CU29:CZ29"/>
    <mergeCell ref="DA29:DE29"/>
    <mergeCell ref="GC30:GG30"/>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2:K32"/>
    <mergeCell ref="L32:BV32"/>
    <mergeCell ref="BW32:CD32"/>
    <mergeCell ref="CE32:CI32"/>
    <mergeCell ref="CJ32:CO32"/>
    <mergeCell ref="CP32:CT32"/>
    <mergeCell ref="CU32:CZ32"/>
    <mergeCell ref="DA32:DE32"/>
    <mergeCell ref="DF32:DK32"/>
    <mergeCell ref="GC32:GG32"/>
    <mergeCell ref="GH32:GM32"/>
    <mergeCell ref="GN32:GR32"/>
    <mergeCell ref="GS32:GW32"/>
    <mergeCell ref="CO2:ET2"/>
    <mergeCell ref="EV32:EZ32"/>
    <mergeCell ref="FA32:FF32"/>
    <mergeCell ref="FG32:FK32"/>
    <mergeCell ref="FL32:FQ32"/>
    <mergeCell ref="FR32:FV32"/>
    <mergeCell ref="FW32:GB32"/>
    <mergeCell ref="DL32:DQ32"/>
    <mergeCell ref="DR32:DV32"/>
    <mergeCell ref="DW32:EB32"/>
    <mergeCell ref="EC32:EG32"/>
    <mergeCell ref="EH32:EM32"/>
    <mergeCell ref="EP32:EU32"/>
    <mergeCell ref="GS31:GW31"/>
    <mergeCell ref="FL31:FQ31"/>
    <mergeCell ref="FR31:FV31"/>
    <mergeCell ref="FW31:GB31"/>
    <mergeCell ref="GC31:GG31"/>
    <mergeCell ref="GH31:GM31"/>
    <mergeCell ref="GN31:GR31"/>
  </mergeCells>
  <pageMargins left="0.70866141732283472" right="0.70866141732283472" top="0.78740157480314965" bottom="0.78740157480314965" header="0.31496062992125984" footer="0.31496062992125984"/>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4"/>
  <sheetViews>
    <sheetView workbookViewId="0">
      <selection activeCell="EC19" sqref="DW19:EG19"/>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475"/>
      <c r="C2" s="476"/>
      <c r="D2" s="476"/>
      <c r="E2" s="476"/>
      <c r="F2" s="476"/>
      <c r="G2" s="476"/>
      <c r="H2" s="476"/>
      <c r="J2" s="1359" t="s">
        <v>3454</v>
      </c>
      <c r="K2" s="1359"/>
      <c r="L2" s="1359"/>
      <c r="M2" s="1359"/>
      <c r="N2" s="1359"/>
      <c r="O2" s="1359"/>
      <c r="P2" s="1359"/>
      <c r="Q2" s="1359"/>
      <c r="R2" s="1359"/>
      <c r="S2" s="1359"/>
      <c r="T2" s="1359"/>
      <c r="U2" s="1359"/>
      <c r="V2" s="1359"/>
      <c r="W2" s="1359"/>
      <c r="X2" s="1359"/>
      <c r="Y2" s="1359"/>
      <c r="Z2" s="1359"/>
      <c r="AA2" s="1359"/>
      <c r="AB2" s="1359"/>
      <c r="AC2" s="1359"/>
      <c r="AD2" s="1359"/>
      <c r="AE2" s="1359"/>
      <c r="AF2" s="1359"/>
      <c r="AG2" s="1359"/>
      <c r="AH2" s="1359"/>
      <c r="AI2" s="1359"/>
      <c r="AJ2" s="1538"/>
      <c r="AK2" s="477"/>
      <c r="AL2" s="477"/>
      <c r="AM2" s="477"/>
      <c r="AN2" s="477"/>
      <c r="AO2" s="477"/>
      <c r="AP2" s="477"/>
      <c r="AQ2" s="477"/>
      <c r="AR2" s="477"/>
      <c r="AS2" s="142"/>
      <c r="AT2" s="478"/>
      <c r="AU2" s="478"/>
      <c r="AV2" s="478"/>
      <c r="AW2" s="478"/>
      <c r="AX2" s="478"/>
      <c r="AY2" s="478"/>
      <c r="AZ2" s="478"/>
      <c r="BA2" s="478"/>
      <c r="BB2" s="478"/>
      <c r="BC2" s="478"/>
      <c r="BD2" s="478"/>
      <c r="BE2" s="478"/>
      <c r="BF2" s="478"/>
      <c r="BG2" s="478"/>
      <c r="BH2" s="478"/>
      <c r="BI2" s="478"/>
      <c r="BJ2" s="478"/>
      <c r="BK2" s="478"/>
      <c r="BL2" s="478"/>
      <c r="BM2" s="478"/>
      <c r="BN2" s="478"/>
      <c r="CB2" s="1336" t="s">
        <v>826</v>
      </c>
      <c r="CC2" s="1337"/>
      <c r="CD2" s="1337"/>
      <c r="CE2" s="1337"/>
      <c r="CF2" s="1337"/>
      <c r="CG2" s="1337"/>
      <c r="CH2" s="1337"/>
      <c r="CI2" s="1337"/>
      <c r="CJ2" s="1337"/>
      <c r="CK2" s="1337"/>
      <c r="CL2" s="1337"/>
      <c r="CM2" s="1337"/>
      <c r="CN2" s="1337"/>
      <c r="CO2" s="1546" t="str">
        <f>'02'!$CB$2</f>
        <v>31646751</v>
      </c>
      <c r="CP2" s="1335"/>
      <c r="CQ2" s="1335"/>
      <c r="CR2" s="1335"/>
      <c r="CS2" s="1335"/>
      <c r="CT2" s="1335"/>
      <c r="CU2" s="1335"/>
      <c r="CV2" s="1335"/>
      <c r="CW2" s="1335"/>
      <c r="CX2" s="1335"/>
      <c r="CY2" s="1335"/>
      <c r="CZ2" s="1335"/>
      <c r="DA2" s="1335"/>
      <c r="DB2" s="1335"/>
      <c r="DC2" s="1335"/>
      <c r="DD2" s="1335"/>
      <c r="DE2" s="1335"/>
      <c r="DF2" s="1335"/>
      <c r="DG2" s="1335"/>
      <c r="DH2" s="1335"/>
      <c r="DI2" s="1335"/>
      <c r="DJ2" s="1335"/>
      <c r="DK2" s="1335"/>
      <c r="DL2" s="1335"/>
      <c r="DM2" s="1335"/>
      <c r="DN2" s="1335"/>
      <c r="DO2" s="1335"/>
      <c r="DP2" s="1335"/>
      <c r="DQ2" s="1335"/>
      <c r="DR2" s="1335"/>
      <c r="DS2" s="1335"/>
      <c r="DT2" s="1335"/>
      <c r="DU2" s="1335"/>
      <c r="DV2" s="1335"/>
      <c r="DW2" s="1335"/>
      <c r="DX2" s="1335"/>
      <c r="DY2" s="1335"/>
      <c r="DZ2" s="1335"/>
      <c r="EA2" s="1335"/>
      <c r="EB2" s="1335"/>
      <c r="EC2" s="1335"/>
      <c r="ED2" s="1335"/>
      <c r="EE2" s="1335"/>
      <c r="EF2" s="1335"/>
      <c r="EG2" s="1335"/>
      <c r="EH2" s="1335"/>
      <c r="EI2" s="1335"/>
      <c r="EJ2" s="1335"/>
      <c r="EK2" s="1335"/>
      <c r="EL2" s="1335"/>
      <c r="EM2" s="1335"/>
      <c r="EN2" s="1335"/>
      <c r="EO2" s="1335"/>
      <c r="EP2" s="1335"/>
      <c r="EQ2" s="1335"/>
      <c r="ER2" s="1335"/>
      <c r="ES2" s="1335"/>
      <c r="ET2" s="1335"/>
      <c r="EU2" s="1335"/>
      <c r="EV2" s="1335"/>
      <c r="EW2" s="1539"/>
      <c r="GQ2" s="476"/>
      <c r="GR2" s="476"/>
      <c r="GS2" s="476"/>
      <c r="GT2" s="476"/>
      <c r="GU2" s="476"/>
      <c r="GV2" s="476"/>
      <c r="GW2" s="479"/>
    </row>
    <row r="3" spans="2:205" ht="3" customHeight="1" x14ac:dyDescent="0.2"/>
    <row r="4" spans="2:205" s="142" customFormat="1" ht="2.25" hidden="1" customHeight="1" x14ac:dyDescent="0.2">
      <c r="B4" s="480"/>
      <c r="C4" s="480"/>
      <c r="D4" s="480"/>
      <c r="E4" s="480"/>
      <c r="F4" s="480"/>
      <c r="G4" s="480"/>
      <c r="H4" s="480"/>
      <c r="I4" s="480"/>
      <c r="J4" s="480"/>
      <c r="K4" s="480"/>
      <c r="L4" s="481"/>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3"/>
      <c r="AR4" s="483"/>
      <c r="AS4" s="483"/>
      <c r="AT4" s="483"/>
      <c r="AU4" s="483"/>
      <c r="AV4" s="483"/>
      <c r="AW4" s="483"/>
      <c r="AX4" s="483"/>
      <c r="AY4" s="484"/>
      <c r="AZ4" s="485"/>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31"/>
      <c r="DJ4" s="484"/>
      <c r="DK4" s="485"/>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8"/>
      <c r="FP4" s="1428"/>
      <c r="FQ4" s="1428"/>
      <c r="FR4" s="1428"/>
      <c r="FS4" s="1429"/>
      <c r="FT4" s="1430"/>
      <c r="FU4" s="1430"/>
      <c r="FV4" s="1430"/>
      <c r="FW4" s="1430"/>
      <c r="FX4" s="1430"/>
      <c r="FY4" s="1430"/>
      <c r="FZ4" s="1430"/>
      <c r="GA4" s="1430"/>
      <c r="GB4" s="1430"/>
      <c r="GC4" s="1430"/>
      <c r="GD4" s="1430"/>
      <c r="GE4" s="1430"/>
      <c r="GF4" s="1430"/>
      <c r="GG4" s="1430"/>
      <c r="GH4" s="1430"/>
      <c r="GI4" s="1430"/>
      <c r="GJ4" s="1430"/>
      <c r="GK4" s="1430"/>
      <c r="GL4" s="1430"/>
      <c r="GM4" s="1430"/>
      <c r="GN4" s="1430"/>
      <c r="GO4" s="1430"/>
      <c r="GP4" s="1430"/>
      <c r="GQ4" s="1430"/>
      <c r="GR4" s="1430"/>
      <c r="GS4" s="1430"/>
      <c r="GT4" s="1430"/>
      <c r="GU4" s="1430"/>
      <c r="GV4" s="1430"/>
      <c r="GW4" s="1430"/>
    </row>
    <row r="5" spans="2:205" s="142" customFormat="1" ht="11.25" customHeight="1" x14ac:dyDescent="0.2">
      <c r="B5" s="1515" t="s">
        <v>3273</v>
      </c>
      <c r="C5" s="1515"/>
      <c r="D5" s="1515"/>
      <c r="E5" s="1515"/>
      <c r="F5" s="1515"/>
      <c r="G5" s="1515"/>
      <c r="H5" s="1515"/>
      <c r="I5" s="1515"/>
      <c r="J5" s="1515"/>
      <c r="K5" s="1515"/>
      <c r="L5" s="1516" t="s">
        <v>3187</v>
      </c>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6"/>
      <c r="BB5" s="1516"/>
      <c r="BC5" s="1516"/>
      <c r="BD5" s="1516"/>
      <c r="BE5" s="1516"/>
      <c r="BF5" s="1516"/>
      <c r="BG5" s="1516"/>
      <c r="BH5" s="1516"/>
      <c r="BI5" s="1516"/>
      <c r="BJ5" s="1516"/>
      <c r="BK5" s="1516"/>
      <c r="BL5" s="1516"/>
      <c r="BM5" s="1516"/>
      <c r="BN5" s="1516"/>
      <c r="BO5" s="1516"/>
      <c r="BP5" s="1516"/>
      <c r="BQ5" s="1516"/>
      <c r="BR5" s="1516"/>
      <c r="BS5" s="1516"/>
      <c r="BT5" s="1516"/>
      <c r="BU5" s="1516"/>
      <c r="BV5" s="1516"/>
      <c r="BW5" s="1517" t="s">
        <v>3274</v>
      </c>
      <c r="BX5" s="1517"/>
      <c r="BY5" s="1517"/>
      <c r="BZ5" s="1517"/>
      <c r="CA5" s="1517"/>
      <c r="CB5" s="1517"/>
      <c r="CC5" s="1517"/>
      <c r="CD5" s="1517"/>
      <c r="CE5" s="1540"/>
      <c r="CF5" s="1541"/>
      <c r="CG5" s="1541"/>
      <c r="CH5" s="1541"/>
      <c r="CI5" s="1541"/>
      <c r="CJ5" s="1541"/>
      <c r="CK5" s="1541"/>
      <c r="CL5" s="1541"/>
      <c r="CM5" s="1541"/>
      <c r="CN5" s="1541"/>
      <c r="CO5" s="1541"/>
      <c r="CP5" s="1541"/>
      <c r="CQ5" s="1541"/>
      <c r="CR5" s="1541"/>
      <c r="CS5" s="1541"/>
      <c r="CT5" s="1541"/>
      <c r="CU5" s="1541"/>
      <c r="CV5" s="1541"/>
      <c r="CW5" s="1541"/>
      <c r="CX5" s="1541"/>
      <c r="CY5" s="1541"/>
      <c r="CZ5" s="1541"/>
      <c r="DA5" s="1541"/>
      <c r="DB5" s="1541"/>
      <c r="DC5" s="1541"/>
      <c r="DD5" s="1541"/>
      <c r="DE5" s="1541"/>
      <c r="DF5" s="1541"/>
      <c r="DG5" s="1541"/>
      <c r="DH5" s="1541"/>
      <c r="DI5" s="1541"/>
      <c r="DJ5" s="1541"/>
      <c r="DK5" s="1541"/>
      <c r="DL5" s="1541"/>
      <c r="DM5" s="1541"/>
      <c r="DN5" s="1541"/>
      <c r="DO5" s="1541"/>
      <c r="DP5" s="1541"/>
      <c r="DQ5" s="1541"/>
      <c r="DR5" s="1541"/>
      <c r="DS5" s="1541"/>
      <c r="DT5" s="1541"/>
      <c r="DU5" s="1541"/>
      <c r="DV5" s="1541"/>
      <c r="DW5" s="1541"/>
      <c r="DX5" s="1541"/>
      <c r="DY5" s="1541"/>
      <c r="DZ5" s="1541"/>
      <c r="EA5" s="1541"/>
      <c r="EB5" s="1541"/>
      <c r="EC5" s="1541"/>
      <c r="ED5" s="1541"/>
      <c r="EE5" s="1541"/>
      <c r="EF5" s="1541"/>
      <c r="EG5" s="1541"/>
      <c r="EH5" s="1541"/>
      <c r="EI5" s="1541"/>
      <c r="EJ5" s="1541"/>
      <c r="EK5" s="1541"/>
      <c r="EL5" s="1541"/>
      <c r="EM5" s="1541"/>
      <c r="EN5" s="1541"/>
      <c r="EO5" s="1541"/>
      <c r="EP5" s="1541"/>
      <c r="EQ5" s="1541"/>
      <c r="ER5" s="1541"/>
      <c r="ES5" s="1541"/>
      <c r="ET5" s="1541"/>
      <c r="EU5" s="1541"/>
      <c r="EV5" s="1541"/>
      <c r="EW5" s="1541"/>
      <c r="EX5" s="1541"/>
      <c r="EY5" s="1541"/>
      <c r="EZ5" s="1541"/>
      <c r="FA5" s="1541"/>
      <c r="FB5" s="1541"/>
      <c r="FC5" s="1541"/>
      <c r="FD5" s="1541"/>
      <c r="FE5" s="1541"/>
      <c r="FF5" s="1541"/>
      <c r="FG5" s="1541"/>
      <c r="FH5" s="1541"/>
      <c r="FI5" s="1541"/>
      <c r="FJ5" s="1541"/>
      <c r="FK5" s="1541"/>
      <c r="FL5" s="1541"/>
      <c r="FM5" s="1541"/>
      <c r="FN5" s="1541"/>
      <c r="FO5" s="1541"/>
      <c r="FP5" s="1541"/>
      <c r="FQ5" s="1541"/>
      <c r="FR5" s="1541"/>
      <c r="FS5" s="1541"/>
      <c r="FT5" s="1541"/>
      <c r="FU5" s="1541"/>
      <c r="FV5" s="1541"/>
      <c r="FW5" s="1541"/>
      <c r="FX5" s="1541"/>
      <c r="FY5" s="1541"/>
      <c r="FZ5" s="1541"/>
      <c r="GA5" s="1541"/>
      <c r="GB5" s="1541"/>
      <c r="GC5" s="1541"/>
      <c r="GD5" s="1541"/>
      <c r="GE5" s="1541"/>
      <c r="GF5" s="1541"/>
      <c r="GG5" s="1541"/>
      <c r="GH5" s="1541"/>
      <c r="GI5" s="1541"/>
      <c r="GJ5" s="1541"/>
      <c r="GK5" s="1541"/>
      <c r="GL5" s="1541"/>
      <c r="GM5" s="1541"/>
      <c r="GN5" s="1541"/>
      <c r="GO5" s="1541"/>
      <c r="GP5" s="1541"/>
      <c r="GQ5" s="1541"/>
      <c r="GR5" s="1541"/>
      <c r="GS5" s="1541"/>
      <c r="GT5" s="1541"/>
      <c r="GU5" s="1541"/>
      <c r="GV5" s="1541"/>
      <c r="GW5" s="1542"/>
    </row>
    <row r="6" spans="2:205" ht="25.5" customHeight="1" x14ac:dyDescent="0.2">
      <c r="B6" s="1515"/>
      <c r="C6" s="1515"/>
      <c r="D6" s="1515"/>
      <c r="E6" s="1515"/>
      <c r="F6" s="1515"/>
      <c r="G6" s="1515"/>
      <c r="H6" s="1515"/>
      <c r="I6" s="1515"/>
      <c r="J6" s="1515"/>
      <c r="K6" s="1515"/>
      <c r="L6" s="1516"/>
      <c r="M6" s="1516"/>
      <c r="N6" s="1516"/>
      <c r="O6" s="1516"/>
      <c r="P6" s="1516"/>
      <c r="Q6" s="1516"/>
      <c r="R6" s="1516"/>
      <c r="S6" s="1516"/>
      <c r="T6" s="1516"/>
      <c r="U6" s="1516"/>
      <c r="V6" s="1516"/>
      <c r="W6" s="1516"/>
      <c r="X6" s="1516"/>
      <c r="Y6" s="1516"/>
      <c r="Z6" s="1516"/>
      <c r="AA6" s="1516"/>
      <c r="AB6" s="1516"/>
      <c r="AC6" s="1516"/>
      <c r="AD6" s="1516"/>
      <c r="AE6" s="1516"/>
      <c r="AF6" s="1516"/>
      <c r="AG6" s="1516"/>
      <c r="AH6" s="1516"/>
      <c r="AI6" s="1516"/>
      <c r="AJ6" s="1516"/>
      <c r="AK6" s="1516"/>
      <c r="AL6" s="1516"/>
      <c r="AM6" s="1516"/>
      <c r="AN6" s="1516"/>
      <c r="AO6" s="1516"/>
      <c r="AP6" s="1516"/>
      <c r="AQ6" s="1516"/>
      <c r="AR6" s="1516"/>
      <c r="AS6" s="1516"/>
      <c r="AT6" s="1516"/>
      <c r="AU6" s="1516"/>
      <c r="AV6" s="1516"/>
      <c r="AW6" s="1516"/>
      <c r="AX6" s="1516"/>
      <c r="AY6" s="1516"/>
      <c r="AZ6" s="1516"/>
      <c r="BA6" s="1516"/>
      <c r="BB6" s="1516"/>
      <c r="BC6" s="1516"/>
      <c r="BD6" s="1516"/>
      <c r="BE6" s="1516"/>
      <c r="BF6" s="1516"/>
      <c r="BG6" s="1516"/>
      <c r="BH6" s="1516"/>
      <c r="BI6" s="1516"/>
      <c r="BJ6" s="1516"/>
      <c r="BK6" s="1516"/>
      <c r="BL6" s="1516"/>
      <c r="BM6" s="1516"/>
      <c r="BN6" s="1516"/>
      <c r="BO6" s="1516"/>
      <c r="BP6" s="1516"/>
      <c r="BQ6" s="1516"/>
      <c r="BR6" s="1516"/>
      <c r="BS6" s="1516"/>
      <c r="BT6" s="1516"/>
      <c r="BU6" s="1516"/>
      <c r="BV6" s="1516"/>
      <c r="BW6" s="1517"/>
      <c r="BX6" s="1517"/>
      <c r="BY6" s="1517"/>
      <c r="BZ6" s="1517"/>
      <c r="CA6" s="1517"/>
      <c r="CB6" s="1517"/>
      <c r="CC6" s="1517"/>
      <c r="CD6" s="1517"/>
      <c r="CE6" s="1526" t="s">
        <v>3370</v>
      </c>
      <c r="CF6" s="1510"/>
      <c r="CG6" s="1510"/>
      <c r="CH6" s="1510"/>
      <c r="CI6" s="1510"/>
      <c r="CJ6" s="1510"/>
      <c r="CK6" s="1510"/>
      <c r="CL6" s="1510"/>
      <c r="CM6" s="1510"/>
      <c r="CN6" s="1510"/>
      <c r="CO6" s="1510"/>
      <c r="CP6" s="1510"/>
      <c r="CQ6" s="1510"/>
      <c r="CR6" s="1510"/>
      <c r="CS6" s="1510"/>
      <c r="CT6" s="1510"/>
      <c r="CU6" s="1510"/>
      <c r="CV6" s="1510"/>
      <c r="CW6" s="1510"/>
      <c r="CX6" s="1510"/>
      <c r="CY6" s="1510"/>
      <c r="CZ6" s="1510"/>
      <c r="DA6" s="1510"/>
      <c r="DB6" s="1510"/>
      <c r="DC6" s="1510"/>
      <c r="DD6" s="1510"/>
      <c r="DE6" s="1510"/>
      <c r="DF6" s="1510"/>
      <c r="DG6" s="1510"/>
      <c r="DH6" s="1510"/>
      <c r="DI6" s="1510"/>
      <c r="DJ6" s="1510"/>
      <c r="DK6" s="1510"/>
      <c r="DL6" s="1510"/>
      <c r="DM6" s="1510"/>
      <c r="DN6" s="1510"/>
      <c r="DO6" s="1510"/>
      <c r="DP6" s="1510"/>
      <c r="DQ6" s="1510"/>
      <c r="DR6" s="1510"/>
      <c r="DS6" s="1510"/>
      <c r="DT6" s="1510"/>
      <c r="DU6" s="1510"/>
      <c r="DV6" s="1510"/>
      <c r="DW6" s="1510"/>
      <c r="DX6" s="1510"/>
      <c r="DY6" s="1510"/>
      <c r="DZ6" s="1510"/>
      <c r="EA6" s="1510"/>
      <c r="EB6" s="1510"/>
      <c r="EC6" s="1510"/>
      <c r="ED6" s="1510"/>
      <c r="EE6" s="1510"/>
      <c r="EF6" s="1510"/>
      <c r="EG6" s="1510"/>
      <c r="EH6" s="1510"/>
      <c r="EI6" s="1510"/>
      <c r="EJ6" s="1510"/>
      <c r="EK6" s="1510"/>
      <c r="EL6" s="1510"/>
      <c r="EM6" s="1511"/>
      <c r="EN6" s="1512" t="s">
        <v>3371</v>
      </c>
      <c r="EO6" s="1513"/>
      <c r="EP6" s="1513"/>
      <c r="EQ6" s="1513"/>
      <c r="ER6" s="1513"/>
      <c r="ES6" s="1513"/>
      <c r="ET6" s="1513"/>
      <c r="EU6" s="1513"/>
      <c r="EV6" s="1513"/>
      <c r="EW6" s="1513"/>
      <c r="EX6" s="1513"/>
      <c r="EY6" s="1513"/>
      <c r="EZ6" s="1513"/>
      <c r="FA6" s="1513"/>
      <c r="FB6" s="1513"/>
      <c r="FC6" s="1513"/>
      <c r="FD6" s="1513"/>
      <c r="FE6" s="1513"/>
      <c r="FF6" s="1513"/>
      <c r="FG6" s="1513"/>
      <c r="FH6" s="1513"/>
      <c r="FI6" s="1513"/>
      <c r="FJ6" s="1513"/>
      <c r="FK6" s="1513"/>
      <c r="FL6" s="1513"/>
      <c r="FM6" s="1513"/>
      <c r="FN6" s="1513"/>
      <c r="FO6" s="1513"/>
      <c r="FP6" s="1513"/>
      <c r="FQ6" s="1513"/>
      <c r="FR6" s="1513"/>
      <c r="FS6" s="1513"/>
      <c r="FT6" s="1513"/>
      <c r="FU6" s="1513"/>
      <c r="FV6" s="1513"/>
      <c r="FW6" s="1513"/>
      <c r="FX6" s="1513"/>
      <c r="FY6" s="1513"/>
      <c r="FZ6" s="1513"/>
      <c r="GA6" s="1513"/>
      <c r="GB6" s="1513"/>
      <c r="GC6" s="1513"/>
      <c r="GD6" s="1513"/>
      <c r="GE6" s="1513"/>
      <c r="GF6" s="1513"/>
      <c r="GG6" s="1513"/>
      <c r="GH6" s="1513"/>
      <c r="GI6" s="1513"/>
      <c r="GJ6" s="1513"/>
      <c r="GK6" s="1513"/>
      <c r="GL6" s="1513"/>
      <c r="GM6" s="1513"/>
      <c r="GN6" s="1513"/>
      <c r="GO6" s="1513"/>
      <c r="GP6" s="1513"/>
      <c r="GQ6" s="1513"/>
      <c r="GR6" s="1513"/>
      <c r="GS6" s="1513"/>
      <c r="GT6" s="1513"/>
      <c r="GU6" s="1513"/>
      <c r="GV6" s="1513"/>
      <c r="GW6" s="1514"/>
    </row>
    <row r="7" spans="2:205" s="142" customFormat="1" ht="24" customHeight="1" x14ac:dyDescent="0.2">
      <c r="B7" s="1507" t="s">
        <v>1970</v>
      </c>
      <c r="C7" s="1508"/>
      <c r="D7" s="1508"/>
      <c r="E7" s="1508"/>
      <c r="F7" s="1508"/>
      <c r="G7" s="1508"/>
      <c r="H7" s="1508"/>
      <c r="I7" s="1508"/>
      <c r="J7" s="1508"/>
      <c r="K7" s="1509"/>
      <c r="L7" s="1486" t="s">
        <v>3442</v>
      </c>
      <c r="M7" s="1487"/>
      <c r="N7" s="1487"/>
      <c r="O7" s="1487"/>
      <c r="P7" s="1487"/>
      <c r="Q7" s="1487"/>
      <c r="R7" s="1487"/>
      <c r="S7" s="1487"/>
      <c r="T7" s="1487"/>
      <c r="U7" s="1487"/>
      <c r="V7" s="1487"/>
      <c r="W7" s="1487"/>
      <c r="X7" s="1487"/>
      <c r="Y7" s="1487"/>
      <c r="Z7" s="1487"/>
      <c r="AA7" s="1487"/>
      <c r="AB7" s="1487"/>
      <c r="AC7" s="1487"/>
      <c r="AD7" s="1487"/>
      <c r="AE7" s="1487"/>
      <c r="AF7" s="1487"/>
      <c r="AG7" s="1487"/>
      <c r="AH7" s="1487"/>
      <c r="AI7" s="1487"/>
      <c r="AJ7" s="1487"/>
      <c r="AK7" s="1487"/>
      <c r="AL7" s="1487"/>
      <c r="AM7" s="1487"/>
      <c r="AN7" s="1487"/>
      <c r="AO7" s="1487"/>
      <c r="AP7" s="1487"/>
      <c r="AQ7" s="1487"/>
      <c r="AR7" s="1487"/>
      <c r="AS7" s="1487"/>
      <c r="AT7" s="1487"/>
      <c r="AU7" s="1487"/>
      <c r="AV7" s="1487"/>
      <c r="AW7" s="1487"/>
      <c r="AX7" s="1487"/>
      <c r="AY7" s="1487"/>
      <c r="AZ7" s="1487"/>
      <c r="BA7" s="1487"/>
      <c r="BB7" s="1487"/>
      <c r="BC7" s="1487"/>
      <c r="BD7" s="1487"/>
      <c r="BE7" s="1487"/>
      <c r="BF7" s="1487"/>
      <c r="BG7" s="1487"/>
      <c r="BH7" s="1487"/>
      <c r="BI7" s="1487"/>
      <c r="BJ7" s="1487"/>
      <c r="BK7" s="1487"/>
      <c r="BL7" s="1487"/>
      <c r="BM7" s="1487"/>
      <c r="BN7" s="1487"/>
      <c r="BO7" s="1487"/>
      <c r="BP7" s="1487"/>
      <c r="BQ7" s="1487"/>
      <c r="BR7" s="1487"/>
      <c r="BS7" s="1487"/>
      <c r="BT7" s="1487"/>
      <c r="BU7" s="1487"/>
      <c r="BV7" s="1487"/>
      <c r="BW7" s="1455" t="s">
        <v>909</v>
      </c>
      <c r="BX7" s="1456"/>
      <c r="BY7" s="1456"/>
      <c r="BZ7" s="1456"/>
      <c r="CA7" s="1456"/>
      <c r="CB7" s="1456"/>
      <c r="CC7" s="1456"/>
      <c r="CD7" s="1457"/>
      <c r="CE7" s="1301" t="str">
        <f>MID(SUVAHAMUJ!Q77,1,1)</f>
        <v xml:space="preserve"> </v>
      </c>
      <c r="CF7" s="1301"/>
      <c r="CG7" s="1301"/>
      <c r="CH7" s="1301"/>
      <c r="CI7" s="1301"/>
      <c r="CJ7" s="1301" t="str">
        <f>MID(SUVAHAMUJ!Q77,2,1)</f>
        <v xml:space="preserve"> </v>
      </c>
      <c r="CK7" s="1301"/>
      <c r="CL7" s="1301"/>
      <c r="CM7" s="1301"/>
      <c r="CN7" s="1301"/>
      <c r="CO7" s="1301"/>
      <c r="CP7" s="1301" t="str">
        <f>MID(SUVAHAMUJ!Q77,3,1)</f>
        <v xml:space="preserve"> </v>
      </c>
      <c r="CQ7" s="1301"/>
      <c r="CR7" s="1301"/>
      <c r="CS7" s="1301"/>
      <c r="CT7" s="1301"/>
      <c r="CU7" s="1301" t="str">
        <f>MID(SUVAHAMUJ!Q77,4,1)</f>
        <v xml:space="preserve"> </v>
      </c>
      <c r="CV7" s="1301"/>
      <c r="CW7" s="1301"/>
      <c r="CX7" s="1301"/>
      <c r="CY7" s="1301"/>
      <c r="CZ7" s="1301"/>
      <c r="DA7" s="1301" t="str">
        <f>MID(SUVAHAMUJ!Q77,5,1)</f>
        <v xml:space="preserve"> </v>
      </c>
      <c r="DB7" s="1301"/>
      <c r="DC7" s="1301"/>
      <c r="DD7" s="1301"/>
      <c r="DE7" s="1301"/>
      <c r="DF7" s="1301" t="str">
        <f>MID(SUVAHAMUJ!Q77,6,1)</f>
        <v xml:space="preserve"> </v>
      </c>
      <c r="DG7" s="1301"/>
      <c r="DH7" s="1301"/>
      <c r="DI7" s="1301"/>
      <c r="DJ7" s="1301"/>
      <c r="DK7" s="1301"/>
      <c r="DL7" s="1301" t="str">
        <f>MID(SUVAHAMUJ!Q77,7,1)</f>
        <v xml:space="preserve"> </v>
      </c>
      <c r="DM7" s="1301"/>
      <c r="DN7" s="1301"/>
      <c r="DO7" s="1301"/>
      <c r="DP7" s="1301"/>
      <c r="DQ7" s="1301"/>
      <c r="DR7" s="1301" t="str">
        <f>MID(SUVAHAMUJ!Q77,8,1)</f>
        <v xml:space="preserve"> </v>
      </c>
      <c r="DS7" s="1301"/>
      <c r="DT7" s="1301"/>
      <c r="DU7" s="1301"/>
      <c r="DV7" s="1301"/>
      <c r="DW7" s="1434" t="str">
        <f>MID(SUVAHAMUJ!Q77,9,1)</f>
        <v xml:space="preserve"> </v>
      </c>
      <c r="DX7" s="1434"/>
      <c r="DY7" s="1434"/>
      <c r="DZ7" s="1434"/>
      <c r="EA7" s="1434"/>
      <c r="EB7" s="1434"/>
      <c r="EC7" s="1434" t="str">
        <f>MID(SUVAHAMUJ!Q77,10,1)</f>
        <v xml:space="preserve"> </v>
      </c>
      <c r="ED7" s="1434"/>
      <c r="EE7" s="1434"/>
      <c r="EF7" s="1434"/>
      <c r="EG7" s="1434"/>
      <c r="EH7" s="1301" t="str">
        <f>MID(SUVAHAMUJ!Q77,11,1)</f>
        <v>0</v>
      </c>
      <c r="EI7" s="1301"/>
      <c r="EJ7" s="1301"/>
      <c r="EK7" s="1301"/>
      <c r="EL7" s="1301"/>
      <c r="EM7" s="1304"/>
      <c r="EN7" s="486"/>
      <c r="EO7" s="487"/>
      <c r="EP7" s="1301" t="str">
        <f>MID(SUVAHAMUJ!R77,1,1)</f>
        <v xml:space="preserve"> </v>
      </c>
      <c r="EQ7" s="1301"/>
      <c r="ER7" s="1301"/>
      <c r="ES7" s="1301"/>
      <c r="ET7" s="1301"/>
      <c r="EU7" s="1301"/>
      <c r="EV7" s="1301" t="str">
        <f>MID(SUVAHAMUJ!R77,2,1)</f>
        <v xml:space="preserve"> </v>
      </c>
      <c r="EW7" s="1301"/>
      <c r="EX7" s="1301"/>
      <c r="EY7" s="1301"/>
      <c r="EZ7" s="1301"/>
      <c r="FA7" s="1301" t="str">
        <f>MID(SUVAHAMUJ!R77,3,1)</f>
        <v xml:space="preserve"> </v>
      </c>
      <c r="FB7" s="1301"/>
      <c r="FC7" s="1301"/>
      <c r="FD7" s="1301"/>
      <c r="FE7" s="1301"/>
      <c r="FF7" s="1301"/>
      <c r="FG7" s="1301" t="str">
        <f>MID(SUVAHAMUJ!R77,4,1)</f>
        <v xml:space="preserve"> </v>
      </c>
      <c r="FH7" s="1301"/>
      <c r="FI7" s="1301"/>
      <c r="FJ7" s="1301"/>
      <c r="FK7" s="1301"/>
      <c r="FL7" s="1302" t="str">
        <f>MID(SUVAHAMUJ!R77,5,1)</f>
        <v xml:space="preserve"> </v>
      </c>
      <c r="FM7" s="1302"/>
      <c r="FN7" s="1302"/>
      <c r="FO7" s="1302"/>
      <c r="FP7" s="1302"/>
      <c r="FQ7" s="1302"/>
      <c r="FR7" s="1302" t="str">
        <f>MID(SUVAHAMUJ!R77,6,1)</f>
        <v xml:space="preserve"> </v>
      </c>
      <c r="FS7" s="1302"/>
      <c r="FT7" s="1302"/>
      <c r="FU7" s="1302"/>
      <c r="FV7" s="1302"/>
      <c r="FW7" s="1432" t="str">
        <f>MID(SUVAHAMUJ!R77,7,1)</f>
        <v xml:space="preserve"> </v>
      </c>
      <c r="FX7" s="1432"/>
      <c r="FY7" s="1432"/>
      <c r="FZ7" s="1432"/>
      <c r="GA7" s="1432"/>
      <c r="GB7" s="1432"/>
      <c r="GC7" s="1432" t="str">
        <f>MID(SUVAHAMUJ!R77,8,1)</f>
        <v xml:space="preserve"> </v>
      </c>
      <c r="GD7" s="1432"/>
      <c r="GE7" s="1432"/>
      <c r="GF7" s="1432"/>
      <c r="GG7" s="1432"/>
      <c r="GH7" s="1432" t="str">
        <f>MID(SUVAHAMUJ!R77,9,1)</f>
        <v xml:space="preserve"> </v>
      </c>
      <c r="GI7" s="1432"/>
      <c r="GJ7" s="1432"/>
      <c r="GK7" s="1432"/>
      <c r="GL7" s="1432"/>
      <c r="GM7" s="1432"/>
      <c r="GN7" s="1432" t="str">
        <f>MID(SUVAHAMUJ!R77,10,1)</f>
        <v xml:space="preserve"> </v>
      </c>
      <c r="GO7" s="1432"/>
      <c r="GP7" s="1432"/>
      <c r="GQ7" s="1432"/>
      <c r="GR7" s="1432"/>
      <c r="GS7" s="1432" t="str">
        <f>MID(SUVAHAMUJ!R77,11,1)</f>
        <v>0</v>
      </c>
      <c r="GT7" s="1432"/>
      <c r="GU7" s="1432"/>
      <c r="GV7" s="1432"/>
      <c r="GW7" s="1433"/>
    </row>
    <row r="8" spans="2:205" ht="24" customHeight="1" x14ac:dyDescent="0.2">
      <c r="B8" s="1547" t="s">
        <v>2862</v>
      </c>
      <c r="C8" s="1548"/>
      <c r="D8" s="1548"/>
      <c r="E8" s="1548"/>
      <c r="F8" s="1548"/>
      <c r="G8" s="1548"/>
      <c r="H8" s="1548"/>
      <c r="I8" s="1548"/>
      <c r="J8" s="1548"/>
      <c r="K8" s="1549"/>
      <c r="L8" s="1488" t="s">
        <v>3443</v>
      </c>
      <c r="M8" s="1489"/>
      <c r="N8" s="1489"/>
      <c r="O8" s="1489"/>
      <c r="P8" s="1489"/>
      <c r="Q8" s="1489"/>
      <c r="R8" s="1489"/>
      <c r="S8" s="1489"/>
      <c r="T8" s="1489"/>
      <c r="U8" s="1489"/>
      <c r="V8" s="1489"/>
      <c r="W8" s="1489"/>
      <c r="X8" s="1489"/>
      <c r="Y8" s="1489"/>
      <c r="Z8" s="1489"/>
      <c r="AA8" s="1489"/>
      <c r="AB8" s="1489"/>
      <c r="AC8" s="1489"/>
      <c r="AD8" s="1489"/>
      <c r="AE8" s="1489"/>
      <c r="AF8" s="1489"/>
      <c r="AG8" s="1489"/>
      <c r="AH8" s="1489"/>
      <c r="AI8" s="1489"/>
      <c r="AJ8" s="1489"/>
      <c r="AK8" s="1489"/>
      <c r="AL8" s="1489"/>
      <c r="AM8" s="1489"/>
      <c r="AN8" s="1489"/>
      <c r="AO8" s="1489"/>
      <c r="AP8" s="1489"/>
      <c r="AQ8" s="1489"/>
      <c r="AR8" s="1489"/>
      <c r="AS8" s="1489"/>
      <c r="AT8" s="1489"/>
      <c r="AU8" s="1489"/>
      <c r="AV8" s="1489"/>
      <c r="AW8" s="1489"/>
      <c r="AX8" s="1489"/>
      <c r="AY8" s="1489"/>
      <c r="AZ8" s="1489"/>
      <c r="BA8" s="1489"/>
      <c r="BB8" s="1489"/>
      <c r="BC8" s="1489"/>
      <c r="BD8" s="1489"/>
      <c r="BE8" s="1489"/>
      <c r="BF8" s="1489"/>
      <c r="BG8" s="1489"/>
      <c r="BH8" s="1489"/>
      <c r="BI8" s="1489"/>
      <c r="BJ8" s="1489"/>
      <c r="BK8" s="1489"/>
      <c r="BL8" s="1489"/>
      <c r="BM8" s="1489"/>
      <c r="BN8" s="1489"/>
      <c r="BO8" s="1489"/>
      <c r="BP8" s="1489"/>
      <c r="BQ8" s="1489"/>
      <c r="BR8" s="1489"/>
      <c r="BS8" s="1489"/>
      <c r="BT8" s="1489"/>
      <c r="BU8" s="1489"/>
      <c r="BV8" s="1489"/>
      <c r="BW8" s="1466" t="s">
        <v>785</v>
      </c>
      <c r="BX8" s="1467"/>
      <c r="BY8" s="1467"/>
      <c r="BZ8" s="1467"/>
      <c r="CA8" s="1467"/>
      <c r="CB8" s="1467"/>
      <c r="CC8" s="1467"/>
      <c r="CD8" s="1468"/>
      <c r="CE8" s="1301" t="str">
        <f>MID(SUVAHAMUJ!Q78,1,1)</f>
        <v xml:space="preserve"> </v>
      </c>
      <c r="CF8" s="1301"/>
      <c r="CG8" s="1301"/>
      <c r="CH8" s="1301"/>
      <c r="CI8" s="1301"/>
      <c r="CJ8" s="1301" t="str">
        <f>MID(SUVAHAMUJ!Q78,2,1)</f>
        <v xml:space="preserve"> </v>
      </c>
      <c r="CK8" s="1301"/>
      <c r="CL8" s="1301"/>
      <c r="CM8" s="1301"/>
      <c r="CN8" s="1301"/>
      <c r="CO8" s="1301"/>
      <c r="CP8" s="1301" t="str">
        <f>MID(SUVAHAMUJ!Q78,3,1)</f>
        <v xml:space="preserve"> </v>
      </c>
      <c r="CQ8" s="1301"/>
      <c r="CR8" s="1301"/>
      <c r="CS8" s="1301"/>
      <c r="CT8" s="1301"/>
      <c r="CU8" s="1301" t="str">
        <f>MID(SUVAHAMUJ!Q78,4,1)</f>
        <v xml:space="preserve"> </v>
      </c>
      <c r="CV8" s="1301"/>
      <c r="CW8" s="1301"/>
      <c r="CX8" s="1301"/>
      <c r="CY8" s="1301"/>
      <c r="CZ8" s="1301"/>
      <c r="DA8" s="1301" t="str">
        <f>MID(SUVAHAMUJ!Q78,5,1)</f>
        <v xml:space="preserve"> </v>
      </c>
      <c r="DB8" s="1301"/>
      <c r="DC8" s="1301"/>
      <c r="DD8" s="1301"/>
      <c r="DE8" s="1301"/>
      <c r="DF8" s="1301" t="str">
        <f>MID(SUVAHAMUJ!Q78,6,1)</f>
        <v xml:space="preserve"> </v>
      </c>
      <c r="DG8" s="1301"/>
      <c r="DH8" s="1301"/>
      <c r="DI8" s="1301"/>
      <c r="DJ8" s="1301"/>
      <c r="DK8" s="1301"/>
      <c r="DL8" s="1301" t="str">
        <f>MID(SUVAHAMUJ!Q78,7,1)</f>
        <v xml:space="preserve"> </v>
      </c>
      <c r="DM8" s="1301"/>
      <c r="DN8" s="1301"/>
      <c r="DO8" s="1301"/>
      <c r="DP8" s="1301"/>
      <c r="DQ8" s="1301"/>
      <c r="DR8" s="1301" t="str">
        <f>MID(SUVAHAMUJ!Q78,8,1)</f>
        <v xml:space="preserve"> </v>
      </c>
      <c r="DS8" s="1301"/>
      <c r="DT8" s="1301"/>
      <c r="DU8" s="1301"/>
      <c r="DV8" s="1301"/>
      <c r="DW8" s="1434" t="str">
        <f>MID(SUVAHAMUJ!Q78,9,1)</f>
        <v xml:space="preserve"> </v>
      </c>
      <c r="DX8" s="1434"/>
      <c r="DY8" s="1434"/>
      <c r="DZ8" s="1434"/>
      <c r="EA8" s="1434"/>
      <c r="EB8" s="1434"/>
      <c r="EC8" s="1434" t="str">
        <f>MID(SUVAHAMUJ!Q78,10,1)</f>
        <v xml:space="preserve"> </v>
      </c>
      <c r="ED8" s="1434"/>
      <c r="EE8" s="1434"/>
      <c r="EF8" s="1434"/>
      <c r="EG8" s="1434"/>
      <c r="EH8" s="1301" t="str">
        <f>MID(SUVAHAMUJ!Q78,11,1)</f>
        <v>0</v>
      </c>
      <c r="EI8" s="1301"/>
      <c r="EJ8" s="1301"/>
      <c r="EK8" s="1301"/>
      <c r="EL8" s="1301"/>
      <c r="EM8" s="1304"/>
      <c r="EN8" s="486"/>
      <c r="EO8" s="487"/>
      <c r="EP8" s="1301" t="str">
        <f>MID(SUVAHAMUJ!R78,1,1)</f>
        <v xml:space="preserve"> </v>
      </c>
      <c r="EQ8" s="1301"/>
      <c r="ER8" s="1301"/>
      <c r="ES8" s="1301"/>
      <c r="ET8" s="1301"/>
      <c r="EU8" s="1301"/>
      <c r="EV8" s="1301" t="str">
        <f>MID(SUVAHAMUJ!R78,2,1)</f>
        <v xml:space="preserve"> </v>
      </c>
      <c r="EW8" s="1301"/>
      <c r="EX8" s="1301"/>
      <c r="EY8" s="1301"/>
      <c r="EZ8" s="1301"/>
      <c r="FA8" s="1301" t="str">
        <f>MID(SUVAHAMUJ!R78,3,1)</f>
        <v xml:space="preserve"> </v>
      </c>
      <c r="FB8" s="1301"/>
      <c r="FC8" s="1301"/>
      <c r="FD8" s="1301"/>
      <c r="FE8" s="1301"/>
      <c r="FF8" s="1301"/>
      <c r="FG8" s="1301" t="str">
        <f>MID(SUVAHAMUJ!R78,4,1)</f>
        <v xml:space="preserve"> </v>
      </c>
      <c r="FH8" s="1301"/>
      <c r="FI8" s="1301"/>
      <c r="FJ8" s="1301"/>
      <c r="FK8" s="1301"/>
      <c r="FL8" s="1302" t="str">
        <f>MID(SUVAHAMUJ!R78,5,1)</f>
        <v xml:space="preserve"> </v>
      </c>
      <c r="FM8" s="1302"/>
      <c r="FN8" s="1302"/>
      <c r="FO8" s="1302"/>
      <c r="FP8" s="1302"/>
      <c r="FQ8" s="1302"/>
      <c r="FR8" s="1302" t="str">
        <f>MID(SUVAHAMUJ!R78,6,1)</f>
        <v xml:space="preserve"> </v>
      </c>
      <c r="FS8" s="1302"/>
      <c r="FT8" s="1302"/>
      <c r="FU8" s="1302"/>
      <c r="FV8" s="1302"/>
      <c r="FW8" s="1432" t="str">
        <f>MID(SUVAHAMUJ!R78,7,1)</f>
        <v xml:space="preserve"> </v>
      </c>
      <c r="FX8" s="1432"/>
      <c r="FY8" s="1432"/>
      <c r="FZ8" s="1432"/>
      <c r="GA8" s="1432"/>
      <c r="GB8" s="1432"/>
      <c r="GC8" s="1432" t="str">
        <f>MID(SUVAHAMUJ!R78,8,1)</f>
        <v xml:space="preserve"> </v>
      </c>
      <c r="GD8" s="1432"/>
      <c r="GE8" s="1432"/>
      <c r="GF8" s="1432"/>
      <c r="GG8" s="1432"/>
      <c r="GH8" s="1432" t="str">
        <f>MID(SUVAHAMUJ!R78,9,1)</f>
        <v xml:space="preserve"> </v>
      </c>
      <c r="GI8" s="1432"/>
      <c r="GJ8" s="1432"/>
      <c r="GK8" s="1432"/>
      <c r="GL8" s="1432"/>
      <c r="GM8" s="1432"/>
      <c r="GN8" s="1432" t="str">
        <f>MID(SUVAHAMUJ!R78,10,1)</f>
        <v xml:space="preserve"> </v>
      </c>
      <c r="GO8" s="1432"/>
      <c r="GP8" s="1432"/>
      <c r="GQ8" s="1432"/>
      <c r="GR8" s="1432"/>
      <c r="GS8" s="1432" t="str">
        <f>MID(SUVAHAMUJ!R78,11,1)</f>
        <v>0</v>
      </c>
      <c r="GT8" s="1432"/>
      <c r="GU8" s="1432"/>
      <c r="GV8" s="1432"/>
      <c r="GW8" s="1433"/>
    </row>
    <row r="9" spans="2:205" ht="24" customHeight="1" x14ac:dyDescent="0.2">
      <c r="B9" s="1547" t="s">
        <v>2930</v>
      </c>
      <c r="C9" s="1548"/>
      <c r="D9" s="1548"/>
      <c r="E9" s="1548"/>
      <c r="F9" s="1548"/>
      <c r="G9" s="1548"/>
      <c r="H9" s="1548"/>
      <c r="I9" s="1548"/>
      <c r="J9" s="1548"/>
      <c r="K9" s="1549"/>
      <c r="L9" s="1488" t="s">
        <v>3357</v>
      </c>
      <c r="M9" s="1489"/>
      <c r="N9" s="1489"/>
      <c r="O9" s="1489"/>
      <c r="P9" s="1489"/>
      <c r="Q9" s="1489"/>
      <c r="R9" s="1489"/>
      <c r="S9" s="1489"/>
      <c r="T9" s="1489"/>
      <c r="U9" s="1489"/>
      <c r="V9" s="1489"/>
      <c r="W9" s="1489"/>
      <c r="X9" s="1489"/>
      <c r="Y9" s="1489"/>
      <c r="Z9" s="1489"/>
      <c r="AA9" s="1489"/>
      <c r="AB9" s="1489"/>
      <c r="AC9" s="1489"/>
      <c r="AD9" s="1489"/>
      <c r="AE9" s="1489"/>
      <c r="AF9" s="1489"/>
      <c r="AG9" s="1489"/>
      <c r="AH9" s="1489"/>
      <c r="AI9" s="1489"/>
      <c r="AJ9" s="1489"/>
      <c r="AK9" s="1489"/>
      <c r="AL9" s="1489"/>
      <c r="AM9" s="1489"/>
      <c r="AN9" s="1489"/>
      <c r="AO9" s="1489"/>
      <c r="AP9" s="1489"/>
      <c r="AQ9" s="1489"/>
      <c r="AR9" s="1489"/>
      <c r="AS9" s="1489"/>
      <c r="AT9" s="1489"/>
      <c r="AU9" s="1489"/>
      <c r="AV9" s="1489"/>
      <c r="AW9" s="1489"/>
      <c r="AX9" s="1489"/>
      <c r="AY9" s="1489"/>
      <c r="AZ9" s="1489"/>
      <c r="BA9" s="1489"/>
      <c r="BB9" s="1489"/>
      <c r="BC9" s="1489"/>
      <c r="BD9" s="1489"/>
      <c r="BE9" s="1489"/>
      <c r="BF9" s="1489"/>
      <c r="BG9" s="1489"/>
      <c r="BH9" s="1489"/>
      <c r="BI9" s="1489"/>
      <c r="BJ9" s="1489"/>
      <c r="BK9" s="1489"/>
      <c r="BL9" s="1489"/>
      <c r="BM9" s="1489"/>
      <c r="BN9" s="1489"/>
      <c r="BO9" s="1489"/>
      <c r="BP9" s="1489"/>
      <c r="BQ9" s="1489"/>
      <c r="BR9" s="1489"/>
      <c r="BS9" s="1489"/>
      <c r="BT9" s="1489"/>
      <c r="BU9" s="1489"/>
      <c r="BV9" s="1489"/>
      <c r="BW9" s="1466" t="s">
        <v>159</v>
      </c>
      <c r="BX9" s="1467"/>
      <c r="BY9" s="1467"/>
      <c r="BZ9" s="1467"/>
      <c r="CA9" s="1467"/>
      <c r="CB9" s="1467"/>
      <c r="CC9" s="1467"/>
      <c r="CD9" s="1468"/>
      <c r="CE9" s="1301" t="str">
        <f>MID(SUVAHAMUJ!Q79,1,1)</f>
        <v xml:space="preserve"> </v>
      </c>
      <c r="CF9" s="1301"/>
      <c r="CG9" s="1301"/>
      <c r="CH9" s="1301"/>
      <c r="CI9" s="1301"/>
      <c r="CJ9" s="1301" t="str">
        <f>MID(SUVAHAMUJ!Q79,2,1)</f>
        <v xml:space="preserve"> </v>
      </c>
      <c r="CK9" s="1301"/>
      <c r="CL9" s="1301"/>
      <c r="CM9" s="1301"/>
      <c r="CN9" s="1301"/>
      <c r="CO9" s="1301"/>
      <c r="CP9" s="1301" t="str">
        <f>MID(SUVAHAMUJ!Q79,3,1)</f>
        <v xml:space="preserve"> </v>
      </c>
      <c r="CQ9" s="1301"/>
      <c r="CR9" s="1301"/>
      <c r="CS9" s="1301"/>
      <c r="CT9" s="1301"/>
      <c r="CU9" s="1301" t="str">
        <f>MID(SUVAHAMUJ!Q79,4,1)</f>
        <v xml:space="preserve"> </v>
      </c>
      <c r="CV9" s="1301"/>
      <c r="CW9" s="1301"/>
      <c r="CX9" s="1301"/>
      <c r="CY9" s="1301"/>
      <c r="CZ9" s="1301"/>
      <c r="DA9" s="1301" t="str">
        <f>MID(SUVAHAMUJ!Q79,5,1)</f>
        <v xml:space="preserve"> </v>
      </c>
      <c r="DB9" s="1301"/>
      <c r="DC9" s="1301"/>
      <c r="DD9" s="1301"/>
      <c r="DE9" s="1301"/>
      <c r="DF9" s="1301" t="str">
        <f>MID(SUVAHAMUJ!Q79,6,1)</f>
        <v xml:space="preserve"> </v>
      </c>
      <c r="DG9" s="1301"/>
      <c r="DH9" s="1301"/>
      <c r="DI9" s="1301"/>
      <c r="DJ9" s="1301"/>
      <c r="DK9" s="1301"/>
      <c r="DL9" s="1301" t="str">
        <f>MID(SUVAHAMUJ!Q79,7,1)</f>
        <v xml:space="preserve"> </v>
      </c>
      <c r="DM9" s="1301"/>
      <c r="DN9" s="1301"/>
      <c r="DO9" s="1301"/>
      <c r="DP9" s="1301"/>
      <c r="DQ9" s="1301"/>
      <c r="DR9" s="1301" t="str">
        <f>MID(SUVAHAMUJ!Q79,8,1)</f>
        <v xml:space="preserve"> </v>
      </c>
      <c r="DS9" s="1301"/>
      <c r="DT9" s="1301"/>
      <c r="DU9" s="1301"/>
      <c r="DV9" s="1301"/>
      <c r="DW9" s="1434" t="str">
        <f>MID(SUVAHAMUJ!Q79,9,1)</f>
        <v xml:space="preserve"> </v>
      </c>
      <c r="DX9" s="1434"/>
      <c r="DY9" s="1434"/>
      <c r="DZ9" s="1434"/>
      <c r="EA9" s="1434"/>
      <c r="EB9" s="1434"/>
      <c r="EC9" s="1434" t="str">
        <f>MID(SUVAHAMUJ!Q79,10,1)</f>
        <v xml:space="preserve"> </v>
      </c>
      <c r="ED9" s="1434"/>
      <c r="EE9" s="1434"/>
      <c r="EF9" s="1434"/>
      <c r="EG9" s="1434"/>
      <c r="EH9" s="1301" t="str">
        <f>MID(SUVAHAMUJ!Q79,11,1)</f>
        <v>0</v>
      </c>
      <c r="EI9" s="1301"/>
      <c r="EJ9" s="1301"/>
      <c r="EK9" s="1301"/>
      <c r="EL9" s="1301"/>
      <c r="EM9" s="1304"/>
      <c r="EN9" s="486"/>
      <c r="EO9" s="487"/>
      <c r="EP9" s="1301" t="str">
        <f>MID(SUVAHAMUJ!R79,1,1)</f>
        <v xml:space="preserve"> </v>
      </c>
      <c r="EQ9" s="1301"/>
      <c r="ER9" s="1301"/>
      <c r="ES9" s="1301"/>
      <c r="ET9" s="1301"/>
      <c r="EU9" s="1301"/>
      <c r="EV9" s="1301" t="str">
        <f>MID(SUVAHAMUJ!R79,2,1)</f>
        <v xml:space="preserve"> </v>
      </c>
      <c r="EW9" s="1301"/>
      <c r="EX9" s="1301"/>
      <c r="EY9" s="1301"/>
      <c r="EZ9" s="1301"/>
      <c r="FA9" s="1301" t="str">
        <f>MID(SUVAHAMUJ!R79,3,1)</f>
        <v xml:space="preserve"> </v>
      </c>
      <c r="FB9" s="1301"/>
      <c r="FC9" s="1301"/>
      <c r="FD9" s="1301"/>
      <c r="FE9" s="1301"/>
      <c r="FF9" s="1301"/>
      <c r="FG9" s="1301" t="str">
        <f>MID(SUVAHAMUJ!R79,4,1)</f>
        <v xml:space="preserve"> </v>
      </c>
      <c r="FH9" s="1301"/>
      <c r="FI9" s="1301"/>
      <c r="FJ9" s="1301"/>
      <c r="FK9" s="1301"/>
      <c r="FL9" s="1302" t="str">
        <f>MID(SUVAHAMUJ!R79,5,1)</f>
        <v xml:space="preserve"> </v>
      </c>
      <c r="FM9" s="1302"/>
      <c r="FN9" s="1302"/>
      <c r="FO9" s="1302"/>
      <c r="FP9" s="1302"/>
      <c r="FQ9" s="1302"/>
      <c r="FR9" s="1302" t="str">
        <f>MID(SUVAHAMUJ!R79,6,1)</f>
        <v xml:space="preserve"> </v>
      </c>
      <c r="FS9" s="1302"/>
      <c r="FT9" s="1302"/>
      <c r="FU9" s="1302"/>
      <c r="FV9" s="1302"/>
      <c r="FW9" s="1432" t="str">
        <f>MID(SUVAHAMUJ!R79,7,1)</f>
        <v xml:space="preserve"> </v>
      </c>
      <c r="FX9" s="1432"/>
      <c r="FY9" s="1432"/>
      <c r="FZ9" s="1432"/>
      <c r="GA9" s="1432"/>
      <c r="GB9" s="1432"/>
      <c r="GC9" s="1432" t="str">
        <f>MID(SUVAHAMUJ!R79,8,1)</f>
        <v xml:space="preserve"> </v>
      </c>
      <c r="GD9" s="1432"/>
      <c r="GE9" s="1432"/>
      <c r="GF9" s="1432"/>
      <c r="GG9" s="1432"/>
      <c r="GH9" s="1432" t="str">
        <f>MID(SUVAHAMUJ!R79,9,1)</f>
        <v xml:space="preserve"> </v>
      </c>
      <c r="GI9" s="1432"/>
      <c r="GJ9" s="1432"/>
      <c r="GK9" s="1432"/>
      <c r="GL9" s="1432"/>
      <c r="GM9" s="1432"/>
      <c r="GN9" s="1432" t="str">
        <f>MID(SUVAHAMUJ!R79,10,1)</f>
        <v xml:space="preserve"> </v>
      </c>
      <c r="GO9" s="1432"/>
      <c r="GP9" s="1432"/>
      <c r="GQ9" s="1432"/>
      <c r="GR9" s="1432"/>
      <c r="GS9" s="1432" t="str">
        <f>MID(SUVAHAMUJ!R79,11,1)</f>
        <v>0</v>
      </c>
      <c r="GT9" s="1432"/>
      <c r="GU9" s="1432"/>
      <c r="GV9" s="1432"/>
      <c r="GW9" s="1433"/>
    </row>
    <row r="10" spans="2:205" ht="24" customHeight="1" x14ac:dyDescent="0.2">
      <c r="B10" s="1547" t="s">
        <v>2933</v>
      </c>
      <c r="C10" s="1548"/>
      <c r="D10" s="1548"/>
      <c r="E10" s="1548"/>
      <c r="F10" s="1548"/>
      <c r="G10" s="1548"/>
      <c r="H10" s="1548"/>
      <c r="I10" s="1548"/>
      <c r="J10" s="1548"/>
      <c r="K10" s="1549"/>
      <c r="L10" s="1488" t="s">
        <v>3444</v>
      </c>
      <c r="M10" s="1489"/>
      <c r="N10" s="1489"/>
      <c r="O10" s="1489"/>
      <c r="P10" s="1489"/>
      <c r="Q10" s="1489"/>
      <c r="R10" s="1489"/>
      <c r="S10" s="1489"/>
      <c r="T10" s="1489"/>
      <c r="U10" s="1489"/>
      <c r="V10" s="1489"/>
      <c r="W10" s="1489"/>
      <c r="X10" s="1489"/>
      <c r="Y10" s="1489"/>
      <c r="Z10" s="1489"/>
      <c r="AA10" s="1489"/>
      <c r="AB10" s="1489"/>
      <c r="AC10" s="1489"/>
      <c r="AD10" s="1489"/>
      <c r="AE10" s="1489"/>
      <c r="AF10" s="1489"/>
      <c r="AG10" s="1489"/>
      <c r="AH10" s="1489"/>
      <c r="AI10" s="1489"/>
      <c r="AJ10" s="1489"/>
      <c r="AK10" s="1489"/>
      <c r="AL10" s="1489"/>
      <c r="AM10" s="1489"/>
      <c r="AN10" s="1489"/>
      <c r="AO10" s="1489"/>
      <c r="AP10" s="1489"/>
      <c r="AQ10" s="1489"/>
      <c r="AR10" s="1489"/>
      <c r="AS10" s="1489"/>
      <c r="AT10" s="1489"/>
      <c r="AU10" s="1489"/>
      <c r="AV10" s="1489"/>
      <c r="AW10" s="1489"/>
      <c r="AX10" s="1489"/>
      <c r="AY10" s="1489"/>
      <c r="AZ10" s="1489"/>
      <c r="BA10" s="1489"/>
      <c r="BB10" s="1489"/>
      <c r="BC10" s="1489"/>
      <c r="BD10" s="1489"/>
      <c r="BE10" s="1489"/>
      <c r="BF10" s="1489"/>
      <c r="BG10" s="1489"/>
      <c r="BH10" s="1489"/>
      <c r="BI10" s="1489"/>
      <c r="BJ10" s="1489"/>
      <c r="BK10" s="1489"/>
      <c r="BL10" s="1489"/>
      <c r="BM10" s="1489"/>
      <c r="BN10" s="1489"/>
      <c r="BO10" s="1489"/>
      <c r="BP10" s="1489"/>
      <c r="BQ10" s="1489"/>
      <c r="BR10" s="1489"/>
      <c r="BS10" s="1489"/>
      <c r="BT10" s="1489"/>
      <c r="BU10" s="1489"/>
      <c r="BV10" s="1489"/>
      <c r="BW10" s="1466" t="s">
        <v>2180</v>
      </c>
      <c r="BX10" s="1467"/>
      <c r="BY10" s="1467"/>
      <c r="BZ10" s="1467"/>
      <c r="CA10" s="1467"/>
      <c r="CB10" s="1467"/>
      <c r="CC10" s="1467"/>
      <c r="CD10" s="1468"/>
      <c r="CE10" s="1301" t="str">
        <f>MID(SUVAHAMUJ!Q80,1,1)</f>
        <v xml:space="preserve"> </v>
      </c>
      <c r="CF10" s="1301"/>
      <c r="CG10" s="1301"/>
      <c r="CH10" s="1301"/>
      <c r="CI10" s="1301"/>
      <c r="CJ10" s="1301" t="str">
        <f>MID(SUVAHAMUJ!Q80,2,1)</f>
        <v xml:space="preserve"> </v>
      </c>
      <c r="CK10" s="1301"/>
      <c r="CL10" s="1301"/>
      <c r="CM10" s="1301"/>
      <c r="CN10" s="1301"/>
      <c r="CO10" s="1301"/>
      <c r="CP10" s="1301" t="str">
        <f>MID(SUVAHAMUJ!Q80,3,1)</f>
        <v xml:space="preserve"> </v>
      </c>
      <c r="CQ10" s="1301"/>
      <c r="CR10" s="1301"/>
      <c r="CS10" s="1301"/>
      <c r="CT10" s="1301"/>
      <c r="CU10" s="1301" t="str">
        <f>MID(SUVAHAMUJ!Q80,4,1)</f>
        <v xml:space="preserve"> </v>
      </c>
      <c r="CV10" s="1301"/>
      <c r="CW10" s="1301"/>
      <c r="CX10" s="1301"/>
      <c r="CY10" s="1301"/>
      <c r="CZ10" s="1301"/>
      <c r="DA10" s="1301" t="str">
        <f>MID(SUVAHAMUJ!Q80,5,1)</f>
        <v xml:space="preserve"> </v>
      </c>
      <c r="DB10" s="1301"/>
      <c r="DC10" s="1301"/>
      <c r="DD10" s="1301"/>
      <c r="DE10" s="1301"/>
      <c r="DF10" s="1301" t="str">
        <f>MID(SUVAHAMUJ!Q80,6,1)</f>
        <v xml:space="preserve"> </v>
      </c>
      <c r="DG10" s="1301"/>
      <c r="DH10" s="1301"/>
      <c r="DI10" s="1301"/>
      <c r="DJ10" s="1301"/>
      <c r="DK10" s="1301"/>
      <c r="DL10" s="1301" t="str">
        <f>MID(SUVAHAMUJ!Q80,7,1)</f>
        <v xml:space="preserve"> </v>
      </c>
      <c r="DM10" s="1301"/>
      <c r="DN10" s="1301"/>
      <c r="DO10" s="1301"/>
      <c r="DP10" s="1301"/>
      <c r="DQ10" s="1301"/>
      <c r="DR10" s="1301" t="str">
        <f>MID(SUVAHAMUJ!Q80,8,1)</f>
        <v xml:space="preserve"> </v>
      </c>
      <c r="DS10" s="1301"/>
      <c r="DT10" s="1301"/>
      <c r="DU10" s="1301"/>
      <c r="DV10" s="1301"/>
      <c r="DW10" s="1434" t="str">
        <f>MID(SUVAHAMUJ!Q80,9,1)</f>
        <v xml:space="preserve"> </v>
      </c>
      <c r="DX10" s="1434"/>
      <c r="DY10" s="1434"/>
      <c r="DZ10" s="1434"/>
      <c r="EA10" s="1434"/>
      <c r="EB10" s="1434"/>
      <c r="EC10" s="1434" t="str">
        <f>MID(SUVAHAMUJ!Q80,10,1)</f>
        <v xml:space="preserve"> </v>
      </c>
      <c r="ED10" s="1434"/>
      <c r="EE10" s="1434"/>
      <c r="EF10" s="1434"/>
      <c r="EG10" s="1434"/>
      <c r="EH10" s="1301" t="str">
        <f>MID(SUVAHAMUJ!Q80,11,1)</f>
        <v>0</v>
      </c>
      <c r="EI10" s="1301"/>
      <c r="EJ10" s="1301"/>
      <c r="EK10" s="1301"/>
      <c r="EL10" s="1301"/>
      <c r="EM10" s="1304"/>
      <c r="EN10" s="486"/>
      <c r="EO10" s="487"/>
      <c r="EP10" s="1301" t="str">
        <f>MID(SUVAHAMUJ!R80,1,1)</f>
        <v xml:space="preserve"> </v>
      </c>
      <c r="EQ10" s="1301"/>
      <c r="ER10" s="1301"/>
      <c r="ES10" s="1301"/>
      <c r="ET10" s="1301"/>
      <c r="EU10" s="1301"/>
      <c r="EV10" s="1301" t="str">
        <f>MID(SUVAHAMUJ!R80,2,1)</f>
        <v xml:space="preserve"> </v>
      </c>
      <c r="EW10" s="1301"/>
      <c r="EX10" s="1301"/>
      <c r="EY10" s="1301"/>
      <c r="EZ10" s="1301"/>
      <c r="FA10" s="1301" t="str">
        <f>MID(SUVAHAMUJ!R80,3,1)</f>
        <v xml:space="preserve"> </v>
      </c>
      <c r="FB10" s="1301"/>
      <c r="FC10" s="1301"/>
      <c r="FD10" s="1301"/>
      <c r="FE10" s="1301"/>
      <c r="FF10" s="1301"/>
      <c r="FG10" s="1301" t="str">
        <f>MID(SUVAHAMUJ!R80,4,1)</f>
        <v xml:space="preserve"> </v>
      </c>
      <c r="FH10" s="1301"/>
      <c r="FI10" s="1301"/>
      <c r="FJ10" s="1301"/>
      <c r="FK10" s="1301"/>
      <c r="FL10" s="1302" t="str">
        <f>MID(SUVAHAMUJ!R80,5,1)</f>
        <v xml:space="preserve"> </v>
      </c>
      <c r="FM10" s="1302"/>
      <c r="FN10" s="1302"/>
      <c r="FO10" s="1302"/>
      <c r="FP10" s="1302"/>
      <c r="FQ10" s="1302"/>
      <c r="FR10" s="1302" t="str">
        <f>MID(SUVAHAMUJ!R80,6,1)</f>
        <v xml:space="preserve"> </v>
      </c>
      <c r="FS10" s="1302"/>
      <c r="FT10" s="1302"/>
      <c r="FU10" s="1302"/>
      <c r="FV10" s="1302"/>
      <c r="FW10" s="1432" t="str">
        <f>MID(SUVAHAMUJ!R80,7,1)</f>
        <v xml:space="preserve"> </v>
      </c>
      <c r="FX10" s="1432"/>
      <c r="FY10" s="1432"/>
      <c r="FZ10" s="1432"/>
      <c r="GA10" s="1432"/>
      <c r="GB10" s="1432"/>
      <c r="GC10" s="1432" t="str">
        <f>MID(SUVAHAMUJ!R80,8,1)</f>
        <v xml:space="preserve"> </v>
      </c>
      <c r="GD10" s="1432"/>
      <c r="GE10" s="1432"/>
      <c r="GF10" s="1432"/>
      <c r="GG10" s="1432"/>
      <c r="GH10" s="1432" t="str">
        <f>MID(SUVAHAMUJ!R80,9,1)</f>
        <v xml:space="preserve"> </v>
      </c>
      <c r="GI10" s="1432"/>
      <c r="GJ10" s="1432"/>
      <c r="GK10" s="1432"/>
      <c r="GL10" s="1432"/>
      <c r="GM10" s="1432"/>
      <c r="GN10" s="1432" t="str">
        <f>MID(SUVAHAMUJ!R80,10,1)</f>
        <v xml:space="preserve"> </v>
      </c>
      <c r="GO10" s="1432"/>
      <c r="GP10" s="1432"/>
      <c r="GQ10" s="1432"/>
      <c r="GR10" s="1432"/>
      <c r="GS10" s="1432" t="str">
        <f>MID(SUVAHAMUJ!R80,11,1)</f>
        <v>0</v>
      </c>
      <c r="GT10" s="1432"/>
      <c r="GU10" s="1432"/>
      <c r="GV10" s="1432"/>
      <c r="GW10" s="1433"/>
    </row>
    <row r="11" spans="2:205" ht="24" customHeight="1" x14ac:dyDescent="0.2">
      <c r="B11" s="1547" t="s">
        <v>2936</v>
      </c>
      <c r="C11" s="1548"/>
      <c r="D11" s="1548"/>
      <c r="E11" s="1548"/>
      <c r="F11" s="1548"/>
      <c r="G11" s="1548"/>
      <c r="H11" s="1548"/>
      <c r="I11" s="1548"/>
      <c r="J11" s="1548"/>
      <c r="K11" s="1549"/>
      <c r="L11" s="1488" t="s">
        <v>3445</v>
      </c>
      <c r="M11" s="1489"/>
      <c r="N11" s="1489"/>
      <c r="O11" s="1489"/>
      <c r="P11" s="1489"/>
      <c r="Q11" s="1489"/>
      <c r="R11" s="1489"/>
      <c r="S11" s="1489"/>
      <c r="T11" s="1489"/>
      <c r="U11" s="1489"/>
      <c r="V11" s="1489"/>
      <c r="W11" s="1489"/>
      <c r="X11" s="1489"/>
      <c r="Y11" s="1489"/>
      <c r="Z11" s="1489"/>
      <c r="AA11" s="1489"/>
      <c r="AB11" s="1489"/>
      <c r="AC11" s="1489"/>
      <c r="AD11" s="1489"/>
      <c r="AE11" s="1489"/>
      <c r="AF11" s="1489"/>
      <c r="AG11" s="1489"/>
      <c r="AH11" s="1489"/>
      <c r="AI11" s="1489"/>
      <c r="AJ11" s="1489"/>
      <c r="AK11" s="1489"/>
      <c r="AL11" s="1489"/>
      <c r="AM11" s="1489"/>
      <c r="AN11" s="1489"/>
      <c r="AO11" s="1489"/>
      <c r="AP11" s="1489"/>
      <c r="AQ11" s="1489"/>
      <c r="AR11" s="1489"/>
      <c r="AS11" s="1489"/>
      <c r="AT11" s="1489"/>
      <c r="AU11" s="1489"/>
      <c r="AV11" s="1489"/>
      <c r="AW11" s="1489"/>
      <c r="AX11" s="1489"/>
      <c r="AY11" s="1489"/>
      <c r="AZ11" s="1489"/>
      <c r="BA11" s="1489"/>
      <c r="BB11" s="1489"/>
      <c r="BC11" s="1489"/>
      <c r="BD11" s="1489"/>
      <c r="BE11" s="1489"/>
      <c r="BF11" s="1489"/>
      <c r="BG11" s="1489"/>
      <c r="BH11" s="1489"/>
      <c r="BI11" s="1489"/>
      <c r="BJ11" s="1489"/>
      <c r="BK11" s="1489"/>
      <c r="BL11" s="1489"/>
      <c r="BM11" s="1489"/>
      <c r="BN11" s="1489"/>
      <c r="BO11" s="1489"/>
      <c r="BP11" s="1489"/>
      <c r="BQ11" s="1489"/>
      <c r="BR11" s="1489"/>
      <c r="BS11" s="1489"/>
      <c r="BT11" s="1489"/>
      <c r="BU11" s="1489"/>
      <c r="BV11" s="1489"/>
      <c r="BW11" s="1466" t="s">
        <v>912</v>
      </c>
      <c r="BX11" s="1467"/>
      <c r="BY11" s="1467"/>
      <c r="BZ11" s="1467"/>
      <c r="CA11" s="1467"/>
      <c r="CB11" s="1467"/>
      <c r="CC11" s="1467"/>
      <c r="CD11" s="1468"/>
      <c r="CE11" s="1301" t="str">
        <f>MID(SUVAHAMUJ!Q81,1,1)</f>
        <v xml:space="preserve"> </v>
      </c>
      <c r="CF11" s="1301"/>
      <c r="CG11" s="1301"/>
      <c r="CH11" s="1301"/>
      <c r="CI11" s="1301"/>
      <c r="CJ11" s="1301" t="str">
        <f>MID(SUVAHAMUJ!Q81,2,1)</f>
        <v xml:space="preserve"> </v>
      </c>
      <c r="CK11" s="1301"/>
      <c r="CL11" s="1301"/>
      <c r="CM11" s="1301"/>
      <c r="CN11" s="1301"/>
      <c r="CO11" s="1301"/>
      <c r="CP11" s="1301" t="str">
        <f>MID(SUVAHAMUJ!Q81,3,1)</f>
        <v xml:space="preserve"> </v>
      </c>
      <c r="CQ11" s="1301"/>
      <c r="CR11" s="1301"/>
      <c r="CS11" s="1301"/>
      <c r="CT11" s="1301"/>
      <c r="CU11" s="1301" t="str">
        <f>MID(SUVAHAMUJ!Q81,4,1)</f>
        <v xml:space="preserve"> </v>
      </c>
      <c r="CV11" s="1301"/>
      <c r="CW11" s="1301"/>
      <c r="CX11" s="1301"/>
      <c r="CY11" s="1301"/>
      <c r="CZ11" s="1301"/>
      <c r="DA11" s="1301" t="str">
        <f>MID(SUVAHAMUJ!Q81,5,1)</f>
        <v xml:space="preserve"> </v>
      </c>
      <c r="DB11" s="1301"/>
      <c r="DC11" s="1301"/>
      <c r="DD11" s="1301"/>
      <c r="DE11" s="1301"/>
      <c r="DF11" s="1301" t="str">
        <f>MID(SUVAHAMUJ!Q81,6,1)</f>
        <v xml:space="preserve"> </v>
      </c>
      <c r="DG11" s="1301"/>
      <c r="DH11" s="1301"/>
      <c r="DI11" s="1301"/>
      <c r="DJ11" s="1301"/>
      <c r="DK11" s="1301"/>
      <c r="DL11" s="1301" t="str">
        <f>MID(SUVAHAMUJ!Q81,7,1)</f>
        <v xml:space="preserve"> </v>
      </c>
      <c r="DM11" s="1301"/>
      <c r="DN11" s="1301"/>
      <c r="DO11" s="1301"/>
      <c r="DP11" s="1301"/>
      <c r="DQ11" s="1301"/>
      <c r="DR11" s="1301" t="str">
        <f>MID(SUVAHAMUJ!Q81,8,1)</f>
        <v xml:space="preserve"> </v>
      </c>
      <c r="DS11" s="1301"/>
      <c r="DT11" s="1301"/>
      <c r="DU11" s="1301"/>
      <c r="DV11" s="1301"/>
      <c r="DW11" s="1434" t="str">
        <f>MID(SUVAHAMUJ!Q81,9,1)</f>
        <v xml:space="preserve"> </v>
      </c>
      <c r="DX11" s="1434"/>
      <c r="DY11" s="1434"/>
      <c r="DZ11" s="1434"/>
      <c r="EA11" s="1434"/>
      <c r="EB11" s="1434"/>
      <c r="EC11" s="1434" t="str">
        <f>MID(SUVAHAMUJ!Q81,10,1)</f>
        <v xml:space="preserve"> </v>
      </c>
      <c r="ED11" s="1434"/>
      <c r="EE11" s="1434"/>
      <c r="EF11" s="1434"/>
      <c r="EG11" s="1434"/>
      <c r="EH11" s="1301" t="str">
        <f>MID(SUVAHAMUJ!Q81,11,1)</f>
        <v>0</v>
      </c>
      <c r="EI11" s="1301"/>
      <c r="EJ11" s="1301"/>
      <c r="EK11" s="1301"/>
      <c r="EL11" s="1301"/>
      <c r="EM11" s="1304"/>
      <c r="EN11" s="486"/>
      <c r="EO11" s="487"/>
      <c r="EP11" s="1301" t="str">
        <f>MID(SUVAHAMUJ!R81,1,1)</f>
        <v xml:space="preserve"> </v>
      </c>
      <c r="EQ11" s="1301"/>
      <c r="ER11" s="1301"/>
      <c r="ES11" s="1301"/>
      <c r="ET11" s="1301"/>
      <c r="EU11" s="1301"/>
      <c r="EV11" s="1301" t="str">
        <f>MID(SUVAHAMUJ!R81,2,1)</f>
        <v xml:space="preserve"> </v>
      </c>
      <c r="EW11" s="1301"/>
      <c r="EX11" s="1301"/>
      <c r="EY11" s="1301"/>
      <c r="EZ11" s="1301"/>
      <c r="FA11" s="1301" t="str">
        <f>MID(SUVAHAMUJ!R81,3,1)</f>
        <v xml:space="preserve"> </v>
      </c>
      <c r="FB11" s="1301"/>
      <c r="FC11" s="1301"/>
      <c r="FD11" s="1301"/>
      <c r="FE11" s="1301"/>
      <c r="FF11" s="1301"/>
      <c r="FG11" s="1301" t="str">
        <f>MID(SUVAHAMUJ!R81,4,1)</f>
        <v xml:space="preserve"> </v>
      </c>
      <c r="FH11" s="1301"/>
      <c r="FI11" s="1301"/>
      <c r="FJ11" s="1301"/>
      <c r="FK11" s="1301"/>
      <c r="FL11" s="1302" t="str">
        <f>MID(SUVAHAMUJ!R81,5,1)</f>
        <v xml:space="preserve"> </v>
      </c>
      <c r="FM11" s="1302"/>
      <c r="FN11" s="1302"/>
      <c r="FO11" s="1302"/>
      <c r="FP11" s="1302"/>
      <c r="FQ11" s="1302"/>
      <c r="FR11" s="1302" t="str">
        <f>MID(SUVAHAMUJ!R81,6,1)</f>
        <v xml:space="preserve"> </v>
      </c>
      <c r="FS11" s="1302"/>
      <c r="FT11" s="1302"/>
      <c r="FU11" s="1302"/>
      <c r="FV11" s="1302"/>
      <c r="FW11" s="1432" t="str">
        <f>MID(SUVAHAMUJ!R81,7,1)</f>
        <v xml:space="preserve"> </v>
      </c>
      <c r="FX11" s="1432"/>
      <c r="FY11" s="1432"/>
      <c r="FZ11" s="1432"/>
      <c r="GA11" s="1432"/>
      <c r="GB11" s="1432"/>
      <c r="GC11" s="1432" t="str">
        <f>MID(SUVAHAMUJ!R81,8,1)</f>
        <v xml:space="preserve"> </v>
      </c>
      <c r="GD11" s="1432"/>
      <c r="GE11" s="1432"/>
      <c r="GF11" s="1432"/>
      <c r="GG11" s="1432"/>
      <c r="GH11" s="1432" t="str">
        <f>MID(SUVAHAMUJ!R81,9,1)</f>
        <v xml:space="preserve"> </v>
      </c>
      <c r="GI11" s="1432"/>
      <c r="GJ11" s="1432"/>
      <c r="GK11" s="1432"/>
      <c r="GL11" s="1432"/>
      <c r="GM11" s="1432"/>
      <c r="GN11" s="1432" t="str">
        <f>MID(SUVAHAMUJ!R81,10,1)</f>
        <v xml:space="preserve"> </v>
      </c>
      <c r="GO11" s="1432"/>
      <c r="GP11" s="1432"/>
      <c r="GQ11" s="1432"/>
      <c r="GR11" s="1432"/>
      <c r="GS11" s="1432" t="str">
        <f>MID(SUVAHAMUJ!R81,11,1)</f>
        <v>0</v>
      </c>
      <c r="GT11" s="1432"/>
      <c r="GU11" s="1432"/>
      <c r="GV11" s="1432"/>
      <c r="GW11" s="1433"/>
    </row>
    <row r="12" spans="2:205" ht="24" customHeight="1" x14ac:dyDescent="0.2">
      <c r="B12" s="1547" t="s">
        <v>2940</v>
      </c>
      <c r="C12" s="1548"/>
      <c r="D12" s="1548"/>
      <c r="E12" s="1548"/>
      <c r="F12" s="1548"/>
      <c r="G12" s="1548"/>
      <c r="H12" s="1548"/>
      <c r="I12" s="1548"/>
      <c r="J12" s="1548"/>
      <c r="K12" s="1549"/>
      <c r="L12" s="1488" t="s">
        <v>3446</v>
      </c>
      <c r="M12" s="1489"/>
      <c r="N12" s="1489"/>
      <c r="O12" s="1489"/>
      <c r="P12" s="1489"/>
      <c r="Q12" s="1489"/>
      <c r="R12" s="1489"/>
      <c r="S12" s="1489"/>
      <c r="T12" s="1489"/>
      <c r="U12" s="1489"/>
      <c r="V12" s="1489"/>
      <c r="W12" s="1489"/>
      <c r="X12" s="1489"/>
      <c r="Y12" s="1489"/>
      <c r="Z12" s="1489"/>
      <c r="AA12" s="1489"/>
      <c r="AB12" s="1489"/>
      <c r="AC12" s="1489"/>
      <c r="AD12" s="1489"/>
      <c r="AE12" s="1489"/>
      <c r="AF12" s="1489"/>
      <c r="AG12" s="1489"/>
      <c r="AH12" s="1489"/>
      <c r="AI12" s="1489"/>
      <c r="AJ12" s="1489"/>
      <c r="AK12" s="1489"/>
      <c r="AL12" s="1489"/>
      <c r="AM12" s="1489"/>
      <c r="AN12" s="1489"/>
      <c r="AO12" s="1489"/>
      <c r="AP12" s="1489"/>
      <c r="AQ12" s="1489"/>
      <c r="AR12" s="1489"/>
      <c r="AS12" s="1489"/>
      <c r="AT12" s="1489"/>
      <c r="AU12" s="1489"/>
      <c r="AV12" s="1489"/>
      <c r="AW12" s="1489"/>
      <c r="AX12" s="1489"/>
      <c r="AY12" s="1489"/>
      <c r="AZ12" s="1489"/>
      <c r="BA12" s="1489"/>
      <c r="BB12" s="1489"/>
      <c r="BC12" s="1489"/>
      <c r="BD12" s="1489"/>
      <c r="BE12" s="1489"/>
      <c r="BF12" s="1489"/>
      <c r="BG12" s="1489"/>
      <c r="BH12" s="1489"/>
      <c r="BI12" s="1489"/>
      <c r="BJ12" s="1489"/>
      <c r="BK12" s="1489"/>
      <c r="BL12" s="1489"/>
      <c r="BM12" s="1489"/>
      <c r="BN12" s="1489"/>
      <c r="BO12" s="1489"/>
      <c r="BP12" s="1489"/>
      <c r="BQ12" s="1489"/>
      <c r="BR12" s="1489"/>
      <c r="BS12" s="1489"/>
      <c r="BT12" s="1489"/>
      <c r="BU12" s="1489"/>
      <c r="BV12" s="1489"/>
      <c r="BW12" s="1466" t="s">
        <v>901</v>
      </c>
      <c r="BX12" s="1467"/>
      <c r="BY12" s="1467"/>
      <c r="BZ12" s="1467"/>
      <c r="CA12" s="1467"/>
      <c r="CB12" s="1467"/>
      <c r="CC12" s="1467"/>
      <c r="CD12" s="1468"/>
      <c r="CE12" s="1301" t="str">
        <f>MID(SUVAHAMUJ!Q82,1,1)</f>
        <v xml:space="preserve"> </v>
      </c>
      <c r="CF12" s="1301"/>
      <c r="CG12" s="1301"/>
      <c r="CH12" s="1301"/>
      <c r="CI12" s="1301"/>
      <c r="CJ12" s="1301" t="str">
        <f>MID(SUVAHAMUJ!Q82,2,1)</f>
        <v xml:space="preserve"> </v>
      </c>
      <c r="CK12" s="1301"/>
      <c r="CL12" s="1301"/>
      <c r="CM12" s="1301"/>
      <c r="CN12" s="1301"/>
      <c r="CO12" s="1301"/>
      <c r="CP12" s="1301" t="str">
        <f>MID(SUVAHAMUJ!Q82,3,1)</f>
        <v xml:space="preserve"> </v>
      </c>
      <c r="CQ12" s="1301"/>
      <c r="CR12" s="1301"/>
      <c r="CS12" s="1301"/>
      <c r="CT12" s="1301"/>
      <c r="CU12" s="1301" t="str">
        <f>MID(SUVAHAMUJ!Q82,4,1)</f>
        <v xml:space="preserve"> </v>
      </c>
      <c r="CV12" s="1301"/>
      <c r="CW12" s="1301"/>
      <c r="CX12" s="1301"/>
      <c r="CY12" s="1301"/>
      <c r="CZ12" s="1301"/>
      <c r="DA12" s="1301" t="str">
        <f>MID(SUVAHAMUJ!Q82,5,1)</f>
        <v xml:space="preserve"> </v>
      </c>
      <c r="DB12" s="1301"/>
      <c r="DC12" s="1301"/>
      <c r="DD12" s="1301"/>
      <c r="DE12" s="1301"/>
      <c r="DF12" s="1301" t="str">
        <f>MID(SUVAHAMUJ!Q82,6,1)</f>
        <v xml:space="preserve"> </v>
      </c>
      <c r="DG12" s="1301"/>
      <c r="DH12" s="1301"/>
      <c r="DI12" s="1301"/>
      <c r="DJ12" s="1301"/>
      <c r="DK12" s="1301"/>
      <c r="DL12" s="1301" t="str">
        <f>MID(SUVAHAMUJ!Q82,7,1)</f>
        <v xml:space="preserve"> </v>
      </c>
      <c r="DM12" s="1301"/>
      <c r="DN12" s="1301"/>
      <c r="DO12" s="1301"/>
      <c r="DP12" s="1301"/>
      <c r="DQ12" s="1301"/>
      <c r="DR12" s="1301" t="str">
        <f>MID(SUVAHAMUJ!Q82,8,1)</f>
        <v xml:space="preserve"> </v>
      </c>
      <c r="DS12" s="1301"/>
      <c r="DT12" s="1301"/>
      <c r="DU12" s="1301"/>
      <c r="DV12" s="1301"/>
      <c r="DW12" s="1434" t="str">
        <f>MID(SUVAHAMUJ!Q82,9,1)</f>
        <v xml:space="preserve"> </v>
      </c>
      <c r="DX12" s="1434"/>
      <c r="DY12" s="1434"/>
      <c r="DZ12" s="1434"/>
      <c r="EA12" s="1434"/>
      <c r="EB12" s="1434"/>
      <c r="EC12" s="1434" t="str">
        <f>MID(SUVAHAMUJ!Q82,10,1)</f>
        <v xml:space="preserve"> </v>
      </c>
      <c r="ED12" s="1434"/>
      <c r="EE12" s="1434"/>
      <c r="EF12" s="1434"/>
      <c r="EG12" s="1434"/>
      <c r="EH12" s="1301" t="str">
        <f>MID(SUVAHAMUJ!Q82,11,1)</f>
        <v>0</v>
      </c>
      <c r="EI12" s="1301"/>
      <c r="EJ12" s="1301"/>
      <c r="EK12" s="1301"/>
      <c r="EL12" s="1301"/>
      <c r="EM12" s="1304"/>
      <c r="EN12" s="486"/>
      <c r="EO12" s="487"/>
      <c r="EP12" s="1301" t="str">
        <f>MID(SUVAHAMUJ!R82,1,1)</f>
        <v xml:space="preserve"> </v>
      </c>
      <c r="EQ12" s="1301"/>
      <c r="ER12" s="1301"/>
      <c r="ES12" s="1301"/>
      <c r="ET12" s="1301"/>
      <c r="EU12" s="1301"/>
      <c r="EV12" s="1301" t="str">
        <f>MID(SUVAHAMUJ!R82,2,1)</f>
        <v xml:space="preserve"> </v>
      </c>
      <c r="EW12" s="1301"/>
      <c r="EX12" s="1301"/>
      <c r="EY12" s="1301"/>
      <c r="EZ12" s="1301"/>
      <c r="FA12" s="1301" t="str">
        <f>MID(SUVAHAMUJ!R82,3,1)</f>
        <v xml:space="preserve"> </v>
      </c>
      <c r="FB12" s="1301"/>
      <c r="FC12" s="1301"/>
      <c r="FD12" s="1301"/>
      <c r="FE12" s="1301"/>
      <c r="FF12" s="1301"/>
      <c r="FG12" s="1301" t="str">
        <f>MID(SUVAHAMUJ!R82,4,1)</f>
        <v xml:space="preserve"> </v>
      </c>
      <c r="FH12" s="1301"/>
      <c r="FI12" s="1301"/>
      <c r="FJ12" s="1301"/>
      <c r="FK12" s="1301"/>
      <c r="FL12" s="1302" t="str">
        <f>MID(SUVAHAMUJ!R82,5,1)</f>
        <v xml:space="preserve"> </v>
      </c>
      <c r="FM12" s="1302"/>
      <c r="FN12" s="1302"/>
      <c r="FO12" s="1302"/>
      <c r="FP12" s="1302"/>
      <c r="FQ12" s="1302"/>
      <c r="FR12" s="1302" t="str">
        <f>MID(SUVAHAMUJ!R82,6,1)</f>
        <v xml:space="preserve"> </v>
      </c>
      <c r="FS12" s="1302"/>
      <c r="FT12" s="1302"/>
      <c r="FU12" s="1302"/>
      <c r="FV12" s="1302"/>
      <c r="FW12" s="1432" t="str">
        <f>MID(SUVAHAMUJ!R82,7,1)</f>
        <v xml:space="preserve"> </v>
      </c>
      <c r="FX12" s="1432"/>
      <c r="FY12" s="1432"/>
      <c r="FZ12" s="1432"/>
      <c r="GA12" s="1432"/>
      <c r="GB12" s="1432"/>
      <c r="GC12" s="1432" t="str">
        <f>MID(SUVAHAMUJ!R82,8,1)</f>
        <v xml:space="preserve"> </v>
      </c>
      <c r="GD12" s="1432"/>
      <c r="GE12" s="1432"/>
      <c r="GF12" s="1432"/>
      <c r="GG12" s="1432"/>
      <c r="GH12" s="1432" t="str">
        <f>MID(SUVAHAMUJ!R82,9,1)</f>
        <v xml:space="preserve"> </v>
      </c>
      <c r="GI12" s="1432"/>
      <c r="GJ12" s="1432"/>
      <c r="GK12" s="1432"/>
      <c r="GL12" s="1432"/>
      <c r="GM12" s="1432"/>
      <c r="GN12" s="1432" t="str">
        <f>MID(SUVAHAMUJ!R82,10,1)</f>
        <v xml:space="preserve"> </v>
      </c>
      <c r="GO12" s="1432"/>
      <c r="GP12" s="1432"/>
      <c r="GQ12" s="1432"/>
      <c r="GR12" s="1432"/>
      <c r="GS12" s="1432" t="str">
        <f>MID(SUVAHAMUJ!R82,11,1)</f>
        <v>0</v>
      </c>
      <c r="GT12" s="1432"/>
      <c r="GU12" s="1432"/>
      <c r="GV12" s="1432"/>
      <c r="GW12" s="1433"/>
    </row>
    <row r="13" spans="2:205" ht="24" customHeight="1" x14ac:dyDescent="0.2">
      <c r="B13" s="1547" t="s">
        <v>2951</v>
      </c>
      <c r="C13" s="1548"/>
      <c r="D13" s="1548"/>
      <c r="E13" s="1548"/>
      <c r="F13" s="1548"/>
      <c r="G13" s="1548"/>
      <c r="H13" s="1548"/>
      <c r="I13" s="1548"/>
      <c r="J13" s="1548"/>
      <c r="K13" s="1549"/>
      <c r="L13" s="1488" t="s">
        <v>3447</v>
      </c>
      <c r="M13" s="1489"/>
      <c r="N13" s="1489"/>
      <c r="O13" s="1489"/>
      <c r="P13" s="1489"/>
      <c r="Q13" s="1489"/>
      <c r="R13" s="1489"/>
      <c r="S13" s="1489"/>
      <c r="T13" s="1489"/>
      <c r="U13" s="1489"/>
      <c r="V13" s="1489"/>
      <c r="W13" s="1489"/>
      <c r="X13" s="1489"/>
      <c r="Y13" s="1489"/>
      <c r="Z13" s="1489"/>
      <c r="AA13" s="1489"/>
      <c r="AB13" s="1489"/>
      <c r="AC13" s="1489"/>
      <c r="AD13" s="1489"/>
      <c r="AE13" s="1489"/>
      <c r="AF13" s="1489"/>
      <c r="AG13" s="1489"/>
      <c r="AH13" s="1489"/>
      <c r="AI13" s="1489"/>
      <c r="AJ13" s="1489"/>
      <c r="AK13" s="1489"/>
      <c r="AL13" s="1489"/>
      <c r="AM13" s="1489"/>
      <c r="AN13" s="1489"/>
      <c r="AO13" s="1489"/>
      <c r="AP13" s="1489"/>
      <c r="AQ13" s="1489"/>
      <c r="AR13" s="1489"/>
      <c r="AS13" s="1489"/>
      <c r="AT13" s="1489"/>
      <c r="AU13" s="1489"/>
      <c r="AV13" s="1489"/>
      <c r="AW13" s="1489"/>
      <c r="AX13" s="1489"/>
      <c r="AY13" s="1489"/>
      <c r="AZ13" s="1489"/>
      <c r="BA13" s="1489"/>
      <c r="BB13" s="1489"/>
      <c r="BC13" s="1489"/>
      <c r="BD13" s="1489"/>
      <c r="BE13" s="1489"/>
      <c r="BF13" s="1489"/>
      <c r="BG13" s="1489"/>
      <c r="BH13" s="1489"/>
      <c r="BI13" s="1489"/>
      <c r="BJ13" s="1489"/>
      <c r="BK13" s="1489"/>
      <c r="BL13" s="1489"/>
      <c r="BM13" s="1489"/>
      <c r="BN13" s="1489"/>
      <c r="BO13" s="1489"/>
      <c r="BP13" s="1489"/>
      <c r="BQ13" s="1489"/>
      <c r="BR13" s="1489"/>
      <c r="BS13" s="1489"/>
      <c r="BT13" s="1489"/>
      <c r="BU13" s="1489"/>
      <c r="BV13" s="1489"/>
      <c r="BW13" s="1466" t="s">
        <v>902</v>
      </c>
      <c r="BX13" s="1467"/>
      <c r="BY13" s="1467"/>
      <c r="BZ13" s="1467"/>
      <c r="CA13" s="1467"/>
      <c r="CB13" s="1467"/>
      <c r="CC13" s="1467"/>
      <c r="CD13" s="1468"/>
      <c r="CE13" s="1301" t="str">
        <f>MID(SUVAHAMUJ!Q83,1,1)</f>
        <v xml:space="preserve"> </v>
      </c>
      <c r="CF13" s="1301"/>
      <c r="CG13" s="1301"/>
      <c r="CH13" s="1301"/>
      <c r="CI13" s="1301"/>
      <c r="CJ13" s="1301" t="str">
        <f>MID(SUVAHAMUJ!Q83,2,1)</f>
        <v xml:space="preserve"> </v>
      </c>
      <c r="CK13" s="1301"/>
      <c r="CL13" s="1301"/>
      <c r="CM13" s="1301"/>
      <c r="CN13" s="1301"/>
      <c r="CO13" s="1301"/>
      <c r="CP13" s="1301" t="str">
        <f>MID(SUVAHAMUJ!Q83,3,1)</f>
        <v xml:space="preserve"> </v>
      </c>
      <c r="CQ13" s="1301"/>
      <c r="CR13" s="1301"/>
      <c r="CS13" s="1301"/>
      <c r="CT13" s="1301"/>
      <c r="CU13" s="1301" t="str">
        <f>MID(SUVAHAMUJ!Q83,4,1)</f>
        <v xml:space="preserve"> </v>
      </c>
      <c r="CV13" s="1301"/>
      <c r="CW13" s="1301"/>
      <c r="CX13" s="1301"/>
      <c r="CY13" s="1301"/>
      <c r="CZ13" s="1301"/>
      <c r="DA13" s="1301" t="str">
        <f>MID(SUVAHAMUJ!Q83,5,1)</f>
        <v xml:space="preserve"> </v>
      </c>
      <c r="DB13" s="1301"/>
      <c r="DC13" s="1301"/>
      <c r="DD13" s="1301"/>
      <c r="DE13" s="1301"/>
      <c r="DF13" s="1301" t="str">
        <f>MID(SUVAHAMUJ!Q83,6,1)</f>
        <v xml:space="preserve"> </v>
      </c>
      <c r="DG13" s="1301"/>
      <c r="DH13" s="1301"/>
      <c r="DI13" s="1301"/>
      <c r="DJ13" s="1301"/>
      <c r="DK13" s="1301"/>
      <c r="DL13" s="1301" t="str">
        <f>MID(SUVAHAMUJ!Q83,7,1)</f>
        <v xml:space="preserve"> </v>
      </c>
      <c r="DM13" s="1301"/>
      <c r="DN13" s="1301"/>
      <c r="DO13" s="1301"/>
      <c r="DP13" s="1301"/>
      <c r="DQ13" s="1301"/>
      <c r="DR13" s="1301" t="str">
        <f>MID(SUVAHAMUJ!Q83,8,1)</f>
        <v xml:space="preserve"> </v>
      </c>
      <c r="DS13" s="1301"/>
      <c r="DT13" s="1301"/>
      <c r="DU13" s="1301"/>
      <c r="DV13" s="1301"/>
      <c r="DW13" s="1434" t="str">
        <f>MID(SUVAHAMUJ!Q83,9,1)</f>
        <v xml:space="preserve"> </v>
      </c>
      <c r="DX13" s="1434"/>
      <c r="DY13" s="1434"/>
      <c r="DZ13" s="1434"/>
      <c r="EA13" s="1434"/>
      <c r="EB13" s="1434"/>
      <c r="EC13" s="1434" t="str">
        <f>MID(SUVAHAMUJ!Q83,10,1)</f>
        <v xml:space="preserve"> </v>
      </c>
      <c r="ED13" s="1434"/>
      <c r="EE13" s="1434"/>
      <c r="EF13" s="1434"/>
      <c r="EG13" s="1434"/>
      <c r="EH13" s="1301" t="str">
        <f>MID(SUVAHAMUJ!Q83,11,1)</f>
        <v>0</v>
      </c>
      <c r="EI13" s="1301"/>
      <c r="EJ13" s="1301"/>
      <c r="EK13" s="1301"/>
      <c r="EL13" s="1301"/>
      <c r="EM13" s="1304"/>
      <c r="EN13" s="486"/>
      <c r="EO13" s="487"/>
      <c r="EP13" s="1301" t="str">
        <f>MID(SUVAHAMUJ!R83,1,1)</f>
        <v xml:space="preserve"> </v>
      </c>
      <c r="EQ13" s="1301"/>
      <c r="ER13" s="1301"/>
      <c r="ES13" s="1301"/>
      <c r="ET13" s="1301"/>
      <c r="EU13" s="1301"/>
      <c r="EV13" s="1301" t="str">
        <f>MID(SUVAHAMUJ!R83,2,1)</f>
        <v xml:space="preserve"> </v>
      </c>
      <c r="EW13" s="1301"/>
      <c r="EX13" s="1301"/>
      <c r="EY13" s="1301"/>
      <c r="EZ13" s="1301"/>
      <c r="FA13" s="1301" t="str">
        <f>MID(SUVAHAMUJ!R83,3,1)</f>
        <v xml:space="preserve"> </v>
      </c>
      <c r="FB13" s="1301"/>
      <c r="FC13" s="1301"/>
      <c r="FD13" s="1301"/>
      <c r="FE13" s="1301"/>
      <c r="FF13" s="1301"/>
      <c r="FG13" s="1301" t="str">
        <f>MID(SUVAHAMUJ!R83,4,1)</f>
        <v xml:space="preserve"> </v>
      </c>
      <c r="FH13" s="1301"/>
      <c r="FI13" s="1301"/>
      <c r="FJ13" s="1301"/>
      <c r="FK13" s="1301"/>
      <c r="FL13" s="1302" t="str">
        <f>MID(SUVAHAMUJ!R83,5,1)</f>
        <v xml:space="preserve"> </v>
      </c>
      <c r="FM13" s="1302"/>
      <c r="FN13" s="1302"/>
      <c r="FO13" s="1302"/>
      <c r="FP13" s="1302"/>
      <c r="FQ13" s="1302"/>
      <c r="FR13" s="1302" t="str">
        <f>MID(SUVAHAMUJ!R83,6,1)</f>
        <v xml:space="preserve"> </v>
      </c>
      <c r="FS13" s="1302"/>
      <c r="FT13" s="1302"/>
      <c r="FU13" s="1302"/>
      <c r="FV13" s="1302"/>
      <c r="FW13" s="1432" t="str">
        <f>MID(SUVAHAMUJ!R83,7,1)</f>
        <v xml:space="preserve"> </v>
      </c>
      <c r="FX13" s="1432"/>
      <c r="FY13" s="1432"/>
      <c r="FZ13" s="1432"/>
      <c r="GA13" s="1432"/>
      <c r="GB13" s="1432"/>
      <c r="GC13" s="1432" t="str">
        <f>MID(SUVAHAMUJ!R83,8,1)</f>
        <v xml:space="preserve"> </v>
      </c>
      <c r="GD13" s="1432"/>
      <c r="GE13" s="1432"/>
      <c r="GF13" s="1432"/>
      <c r="GG13" s="1432"/>
      <c r="GH13" s="1432" t="str">
        <f>MID(SUVAHAMUJ!R83,9,1)</f>
        <v xml:space="preserve"> </v>
      </c>
      <c r="GI13" s="1432"/>
      <c r="GJ13" s="1432"/>
      <c r="GK13" s="1432"/>
      <c r="GL13" s="1432"/>
      <c r="GM13" s="1432"/>
      <c r="GN13" s="1432" t="str">
        <f>MID(SUVAHAMUJ!R83,10,1)</f>
        <v xml:space="preserve"> </v>
      </c>
      <c r="GO13" s="1432"/>
      <c r="GP13" s="1432"/>
      <c r="GQ13" s="1432"/>
      <c r="GR13" s="1432"/>
      <c r="GS13" s="1432" t="str">
        <f>MID(SUVAHAMUJ!R83,11,1)</f>
        <v>0</v>
      </c>
      <c r="GT13" s="1432"/>
      <c r="GU13" s="1432"/>
      <c r="GV13" s="1432"/>
      <c r="GW13" s="1433"/>
    </row>
    <row r="14" spans="2:205" ht="24" customHeight="1" x14ac:dyDescent="0.2">
      <c r="B14" s="1507" t="s">
        <v>2786</v>
      </c>
      <c r="C14" s="1508"/>
      <c r="D14" s="1508"/>
      <c r="E14" s="1508"/>
      <c r="F14" s="1508"/>
      <c r="G14" s="1508"/>
      <c r="H14" s="1508"/>
      <c r="I14" s="1508"/>
      <c r="J14" s="1508"/>
      <c r="K14" s="1509"/>
      <c r="L14" s="1486" t="s">
        <v>3448</v>
      </c>
      <c r="M14" s="1487"/>
      <c r="N14" s="1487"/>
      <c r="O14" s="1487"/>
      <c r="P14" s="1487"/>
      <c r="Q14" s="1487"/>
      <c r="R14" s="1487"/>
      <c r="S14" s="1487"/>
      <c r="T14" s="1487"/>
      <c r="U14" s="1487"/>
      <c r="V14" s="1487"/>
      <c r="W14" s="1487"/>
      <c r="X14" s="1487"/>
      <c r="Y14" s="1487"/>
      <c r="Z14" s="1487"/>
      <c r="AA14" s="1487"/>
      <c r="AB14" s="1487"/>
      <c r="AC14" s="1487"/>
      <c r="AD14" s="1487"/>
      <c r="AE14" s="1487"/>
      <c r="AF14" s="1487"/>
      <c r="AG14" s="1487"/>
      <c r="AH14" s="1487"/>
      <c r="AI14" s="1487"/>
      <c r="AJ14" s="1487"/>
      <c r="AK14" s="1487"/>
      <c r="AL14" s="1487"/>
      <c r="AM14" s="1487"/>
      <c r="AN14" s="1487"/>
      <c r="AO14" s="1487"/>
      <c r="AP14" s="1487"/>
      <c r="AQ14" s="1487"/>
      <c r="AR14" s="1487"/>
      <c r="AS14" s="1487"/>
      <c r="AT14" s="1487"/>
      <c r="AU14" s="1487"/>
      <c r="AV14" s="1487"/>
      <c r="AW14" s="1487"/>
      <c r="AX14" s="1487"/>
      <c r="AY14" s="1487"/>
      <c r="AZ14" s="1487"/>
      <c r="BA14" s="1487"/>
      <c r="BB14" s="1487"/>
      <c r="BC14" s="1487"/>
      <c r="BD14" s="1487"/>
      <c r="BE14" s="1487"/>
      <c r="BF14" s="1487"/>
      <c r="BG14" s="1487"/>
      <c r="BH14" s="1487"/>
      <c r="BI14" s="1487"/>
      <c r="BJ14" s="1487"/>
      <c r="BK14" s="1487"/>
      <c r="BL14" s="1487"/>
      <c r="BM14" s="1487"/>
      <c r="BN14" s="1487"/>
      <c r="BO14" s="1487"/>
      <c r="BP14" s="1487"/>
      <c r="BQ14" s="1487"/>
      <c r="BR14" s="1487"/>
      <c r="BS14" s="1487"/>
      <c r="BT14" s="1487"/>
      <c r="BU14" s="1487"/>
      <c r="BV14" s="1487"/>
      <c r="BW14" s="1455" t="s">
        <v>911</v>
      </c>
      <c r="BX14" s="1456"/>
      <c r="BY14" s="1456"/>
      <c r="BZ14" s="1456"/>
      <c r="CA14" s="1456"/>
      <c r="CB14" s="1456"/>
      <c r="CC14" s="1456"/>
      <c r="CD14" s="1457"/>
      <c r="CE14" s="1301" t="str">
        <f>MID(SUVAHAMUJ!Q84,1,1)</f>
        <v xml:space="preserve"> </v>
      </c>
      <c r="CF14" s="1301"/>
      <c r="CG14" s="1301"/>
      <c r="CH14" s="1301"/>
      <c r="CI14" s="1301"/>
      <c r="CJ14" s="1301" t="str">
        <f>MID(SUVAHAMUJ!Q84,2,1)</f>
        <v xml:space="preserve"> </v>
      </c>
      <c r="CK14" s="1301"/>
      <c r="CL14" s="1301"/>
      <c r="CM14" s="1301"/>
      <c r="CN14" s="1301"/>
      <c r="CO14" s="1301"/>
      <c r="CP14" s="1301" t="str">
        <f>MID(SUVAHAMUJ!Q84,3,1)</f>
        <v xml:space="preserve"> </v>
      </c>
      <c r="CQ14" s="1301"/>
      <c r="CR14" s="1301"/>
      <c r="CS14" s="1301"/>
      <c r="CT14" s="1301"/>
      <c r="CU14" s="1301" t="str">
        <f>MID(SUVAHAMUJ!Q84,4,1)</f>
        <v xml:space="preserve"> </v>
      </c>
      <c r="CV14" s="1301"/>
      <c r="CW14" s="1301"/>
      <c r="CX14" s="1301"/>
      <c r="CY14" s="1301"/>
      <c r="CZ14" s="1301"/>
      <c r="DA14" s="1301" t="str">
        <f>MID(SUVAHAMUJ!Q84,5,1)</f>
        <v xml:space="preserve"> </v>
      </c>
      <c r="DB14" s="1301"/>
      <c r="DC14" s="1301"/>
      <c r="DD14" s="1301"/>
      <c r="DE14" s="1301"/>
      <c r="DF14" s="1301" t="str">
        <f>MID(SUVAHAMUJ!Q84,6,1)</f>
        <v>2</v>
      </c>
      <c r="DG14" s="1301"/>
      <c r="DH14" s="1301"/>
      <c r="DI14" s="1301"/>
      <c r="DJ14" s="1301"/>
      <c r="DK14" s="1301"/>
      <c r="DL14" s="1301" t="str">
        <f>MID(SUVAHAMUJ!Q84,7,1)</f>
        <v>1</v>
      </c>
      <c r="DM14" s="1301"/>
      <c r="DN14" s="1301"/>
      <c r="DO14" s="1301"/>
      <c r="DP14" s="1301"/>
      <c r="DQ14" s="1301"/>
      <c r="DR14" s="1301" t="str">
        <f>MID(SUVAHAMUJ!Q84,8,1)</f>
        <v>8</v>
      </c>
      <c r="DS14" s="1301"/>
      <c r="DT14" s="1301"/>
      <c r="DU14" s="1301"/>
      <c r="DV14" s="1301"/>
      <c r="DW14" s="1434" t="str">
        <f>MID(SUVAHAMUJ!Q84,9,1)</f>
        <v>8</v>
      </c>
      <c r="DX14" s="1434"/>
      <c r="DY14" s="1434"/>
      <c r="DZ14" s="1434"/>
      <c r="EA14" s="1434"/>
      <c r="EB14" s="1434"/>
      <c r="EC14" s="1434" t="str">
        <f>MID(SUVAHAMUJ!Q84,10,1)</f>
        <v>9</v>
      </c>
      <c r="ED14" s="1434"/>
      <c r="EE14" s="1434"/>
      <c r="EF14" s="1434"/>
      <c r="EG14" s="1434"/>
      <c r="EH14" s="1301" t="str">
        <f>MID(SUVAHAMUJ!Q84,11,1)</f>
        <v>7</v>
      </c>
      <c r="EI14" s="1301"/>
      <c r="EJ14" s="1301"/>
      <c r="EK14" s="1301"/>
      <c r="EL14" s="1301"/>
      <c r="EM14" s="1304"/>
      <c r="EN14" s="486"/>
      <c r="EO14" s="487"/>
      <c r="EP14" s="1301" t="str">
        <f>MID(SUVAHAMUJ!R84,1,1)</f>
        <v xml:space="preserve"> </v>
      </c>
      <c r="EQ14" s="1301"/>
      <c r="ER14" s="1301"/>
      <c r="ES14" s="1301"/>
      <c r="ET14" s="1301"/>
      <c r="EU14" s="1301"/>
      <c r="EV14" s="1301" t="str">
        <f>MID(SUVAHAMUJ!R84,2,1)</f>
        <v xml:space="preserve"> </v>
      </c>
      <c r="EW14" s="1301"/>
      <c r="EX14" s="1301"/>
      <c r="EY14" s="1301"/>
      <c r="EZ14" s="1301"/>
      <c r="FA14" s="1301" t="str">
        <f>MID(SUVAHAMUJ!R84,3,1)</f>
        <v xml:space="preserve"> </v>
      </c>
      <c r="FB14" s="1301"/>
      <c r="FC14" s="1301"/>
      <c r="FD14" s="1301"/>
      <c r="FE14" s="1301"/>
      <c r="FF14" s="1301"/>
      <c r="FG14" s="1301" t="str">
        <f>MID(SUVAHAMUJ!R84,4,1)</f>
        <v xml:space="preserve"> </v>
      </c>
      <c r="FH14" s="1301"/>
      <c r="FI14" s="1301"/>
      <c r="FJ14" s="1301"/>
      <c r="FK14" s="1301"/>
      <c r="FL14" s="1302" t="str">
        <f>MID(SUVAHAMUJ!R84,5,1)</f>
        <v xml:space="preserve"> </v>
      </c>
      <c r="FM14" s="1302"/>
      <c r="FN14" s="1302"/>
      <c r="FO14" s="1302"/>
      <c r="FP14" s="1302"/>
      <c r="FQ14" s="1302"/>
      <c r="FR14" s="1302" t="str">
        <f>MID(SUVAHAMUJ!R84,6,1)</f>
        <v xml:space="preserve"> </v>
      </c>
      <c r="FS14" s="1302"/>
      <c r="FT14" s="1302"/>
      <c r="FU14" s="1302"/>
      <c r="FV14" s="1302"/>
      <c r="FW14" s="1432" t="str">
        <f>MID(SUVAHAMUJ!R84,7,1)</f>
        <v xml:space="preserve"> </v>
      </c>
      <c r="FX14" s="1432"/>
      <c r="FY14" s="1432"/>
      <c r="FZ14" s="1432"/>
      <c r="GA14" s="1432"/>
      <c r="GB14" s="1432"/>
      <c r="GC14" s="1432" t="str">
        <f>MID(SUVAHAMUJ!R84,8,1)</f>
        <v xml:space="preserve"> </v>
      </c>
      <c r="GD14" s="1432"/>
      <c r="GE14" s="1432"/>
      <c r="GF14" s="1432"/>
      <c r="GG14" s="1432"/>
      <c r="GH14" s="1432" t="str">
        <f>MID(SUVAHAMUJ!R84,9,1)</f>
        <v xml:space="preserve"> </v>
      </c>
      <c r="GI14" s="1432"/>
      <c r="GJ14" s="1432"/>
      <c r="GK14" s="1432"/>
      <c r="GL14" s="1432"/>
      <c r="GM14" s="1432"/>
      <c r="GN14" s="1432" t="str">
        <f>MID(SUVAHAMUJ!R84,10,1)</f>
        <v xml:space="preserve"> </v>
      </c>
      <c r="GO14" s="1432"/>
      <c r="GP14" s="1432"/>
      <c r="GQ14" s="1432"/>
      <c r="GR14" s="1432"/>
      <c r="GS14" s="1432" t="str">
        <f>MID(SUVAHAMUJ!R84,11,1)</f>
        <v>0</v>
      </c>
      <c r="GT14" s="1432"/>
      <c r="GU14" s="1432"/>
      <c r="GV14" s="1432"/>
      <c r="GW14" s="1433"/>
    </row>
    <row r="15" spans="2:205" ht="24" customHeight="1" x14ac:dyDescent="0.2">
      <c r="B15" s="1507" t="s">
        <v>2786</v>
      </c>
      <c r="C15" s="1508"/>
      <c r="D15" s="1508"/>
      <c r="E15" s="1508"/>
      <c r="F15" s="1508"/>
      <c r="G15" s="1508"/>
      <c r="H15" s="1508"/>
      <c r="I15" s="1508"/>
      <c r="J15" s="1508"/>
      <c r="K15" s="1509"/>
      <c r="L15" s="1486" t="s">
        <v>3449</v>
      </c>
      <c r="M15" s="1487"/>
      <c r="N15" s="1487"/>
      <c r="O15" s="1487"/>
      <c r="P15" s="1487"/>
      <c r="Q15" s="1487"/>
      <c r="R15" s="1487"/>
      <c r="S15" s="1487"/>
      <c r="T15" s="1487"/>
      <c r="U15" s="1487"/>
      <c r="V15" s="1487"/>
      <c r="W15" s="1487"/>
      <c r="X15" s="1487"/>
      <c r="Y15" s="1487"/>
      <c r="Z15" s="1487"/>
      <c r="AA15" s="1487"/>
      <c r="AB15" s="1487"/>
      <c r="AC15" s="1487"/>
      <c r="AD15" s="1487"/>
      <c r="AE15" s="1487"/>
      <c r="AF15" s="1487"/>
      <c r="AG15" s="1487"/>
      <c r="AH15" s="1487"/>
      <c r="AI15" s="1487"/>
      <c r="AJ15" s="1487"/>
      <c r="AK15" s="1487"/>
      <c r="AL15" s="1487"/>
      <c r="AM15" s="1487"/>
      <c r="AN15" s="1487"/>
      <c r="AO15" s="1487"/>
      <c r="AP15" s="1487"/>
      <c r="AQ15" s="1487"/>
      <c r="AR15" s="1487"/>
      <c r="AS15" s="1487"/>
      <c r="AT15" s="1487"/>
      <c r="AU15" s="1487"/>
      <c r="AV15" s="1487"/>
      <c r="AW15" s="1487"/>
      <c r="AX15" s="1487"/>
      <c r="AY15" s="1487"/>
      <c r="AZ15" s="1487"/>
      <c r="BA15" s="1487"/>
      <c r="BB15" s="1487"/>
      <c r="BC15" s="1487"/>
      <c r="BD15" s="1487"/>
      <c r="BE15" s="1487"/>
      <c r="BF15" s="1487"/>
      <c r="BG15" s="1487"/>
      <c r="BH15" s="1487"/>
      <c r="BI15" s="1487"/>
      <c r="BJ15" s="1487"/>
      <c r="BK15" s="1487"/>
      <c r="BL15" s="1487"/>
      <c r="BM15" s="1487"/>
      <c r="BN15" s="1487"/>
      <c r="BO15" s="1487"/>
      <c r="BP15" s="1487"/>
      <c r="BQ15" s="1487"/>
      <c r="BR15" s="1487"/>
      <c r="BS15" s="1487"/>
      <c r="BT15" s="1487"/>
      <c r="BU15" s="1487"/>
      <c r="BV15" s="1487"/>
      <c r="BW15" s="1455" t="s">
        <v>910</v>
      </c>
      <c r="BX15" s="1456"/>
      <c r="BY15" s="1456"/>
      <c r="BZ15" s="1456"/>
      <c r="CA15" s="1456"/>
      <c r="CB15" s="1456"/>
      <c r="CC15" s="1456"/>
      <c r="CD15" s="1457"/>
      <c r="CE15" s="1301" t="str">
        <f>MID(SUVAHAMUJ!Q85,1,1)</f>
        <v xml:space="preserve"> </v>
      </c>
      <c r="CF15" s="1301"/>
      <c r="CG15" s="1301"/>
      <c r="CH15" s="1301"/>
      <c r="CI15" s="1301"/>
      <c r="CJ15" s="1301" t="str">
        <f>MID(SUVAHAMUJ!Q85,2,1)</f>
        <v xml:space="preserve"> </v>
      </c>
      <c r="CK15" s="1301"/>
      <c r="CL15" s="1301"/>
      <c r="CM15" s="1301"/>
      <c r="CN15" s="1301"/>
      <c r="CO15" s="1301"/>
      <c r="CP15" s="1301" t="str">
        <f>MID(SUVAHAMUJ!Q85,3,1)</f>
        <v xml:space="preserve"> </v>
      </c>
      <c r="CQ15" s="1301"/>
      <c r="CR15" s="1301"/>
      <c r="CS15" s="1301"/>
      <c r="CT15" s="1301"/>
      <c r="CU15" s="1301" t="str">
        <f>MID(SUVAHAMUJ!Q85,4,1)</f>
        <v xml:space="preserve"> </v>
      </c>
      <c r="CV15" s="1301"/>
      <c r="CW15" s="1301"/>
      <c r="CX15" s="1301"/>
      <c r="CY15" s="1301"/>
      <c r="CZ15" s="1301"/>
      <c r="DA15" s="1301" t="str">
        <f>MID(SUVAHAMUJ!Q85,5,1)</f>
        <v xml:space="preserve"> </v>
      </c>
      <c r="DB15" s="1301"/>
      <c r="DC15" s="1301"/>
      <c r="DD15" s="1301"/>
      <c r="DE15" s="1301"/>
      <c r="DF15" s="1301" t="str">
        <f>MID(SUVAHAMUJ!Q85,6,1)</f>
        <v>1</v>
      </c>
      <c r="DG15" s="1301"/>
      <c r="DH15" s="1301"/>
      <c r="DI15" s="1301"/>
      <c r="DJ15" s="1301"/>
      <c r="DK15" s="1301"/>
      <c r="DL15" s="1301" t="str">
        <f>MID(SUVAHAMUJ!Q85,7,1)</f>
        <v>0</v>
      </c>
      <c r="DM15" s="1301"/>
      <c r="DN15" s="1301"/>
      <c r="DO15" s="1301"/>
      <c r="DP15" s="1301"/>
      <c r="DQ15" s="1301"/>
      <c r="DR15" s="1301" t="str">
        <f>MID(SUVAHAMUJ!Q85,8,1)</f>
        <v>9</v>
      </c>
      <c r="DS15" s="1301"/>
      <c r="DT15" s="1301"/>
      <c r="DU15" s="1301"/>
      <c r="DV15" s="1301"/>
      <c r="DW15" s="1434" t="str">
        <f>MID(SUVAHAMUJ!Q85,9,1)</f>
        <v>2</v>
      </c>
      <c r="DX15" s="1434"/>
      <c r="DY15" s="1434"/>
      <c r="DZ15" s="1434"/>
      <c r="EA15" s="1434"/>
      <c r="EB15" s="1434"/>
      <c r="EC15" s="1434" t="str">
        <f>MID(SUVAHAMUJ!Q85,10,1)</f>
        <v>2</v>
      </c>
      <c r="ED15" s="1434"/>
      <c r="EE15" s="1434"/>
      <c r="EF15" s="1434"/>
      <c r="EG15" s="1434"/>
      <c r="EH15" s="1301" t="str">
        <f>MID(SUVAHAMUJ!Q85,11,1)</f>
        <v>5</v>
      </c>
      <c r="EI15" s="1301"/>
      <c r="EJ15" s="1301"/>
      <c r="EK15" s="1301"/>
      <c r="EL15" s="1301"/>
      <c r="EM15" s="1304"/>
      <c r="EN15" s="486"/>
      <c r="EO15" s="487"/>
      <c r="EP15" s="1301" t="str">
        <f>MID(SUVAHAMUJ!R85,1,1)</f>
        <v xml:space="preserve"> </v>
      </c>
      <c r="EQ15" s="1301"/>
      <c r="ER15" s="1301"/>
      <c r="ES15" s="1301"/>
      <c r="ET15" s="1301"/>
      <c r="EU15" s="1301"/>
      <c r="EV15" s="1301" t="str">
        <f>MID(SUVAHAMUJ!R85,2,1)</f>
        <v xml:space="preserve"> </v>
      </c>
      <c r="EW15" s="1301"/>
      <c r="EX15" s="1301"/>
      <c r="EY15" s="1301"/>
      <c r="EZ15" s="1301"/>
      <c r="FA15" s="1301" t="str">
        <f>MID(SUVAHAMUJ!R85,3,1)</f>
        <v xml:space="preserve"> </v>
      </c>
      <c r="FB15" s="1301"/>
      <c r="FC15" s="1301"/>
      <c r="FD15" s="1301"/>
      <c r="FE15" s="1301"/>
      <c r="FF15" s="1301"/>
      <c r="FG15" s="1301" t="str">
        <f>MID(SUVAHAMUJ!R85,4,1)</f>
        <v xml:space="preserve"> </v>
      </c>
      <c r="FH15" s="1301"/>
      <c r="FI15" s="1301"/>
      <c r="FJ15" s="1301"/>
      <c r="FK15" s="1301"/>
      <c r="FL15" s="1302" t="str">
        <f>MID(SUVAHAMUJ!R85,5,1)</f>
        <v xml:space="preserve"> </v>
      </c>
      <c r="FM15" s="1302"/>
      <c r="FN15" s="1302"/>
      <c r="FO15" s="1302"/>
      <c r="FP15" s="1302"/>
      <c r="FQ15" s="1302"/>
      <c r="FR15" s="1302" t="str">
        <f>MID(SUVAHAMUJ!R85,6,1)</f>
        <v xml:space="preserve"> </v>
      </c>
      <c r="FS15" s="1302"/>
      <c r="FT15" s="1302"/>
      <c r="FU15" s="1302"/>
      <c r="FV15" s="1302"/>
      <c r="FW15" s="1432" t="str">
        <f>MID(SUVAHAMUJ!R85,7,1)</f>
        <v xml:space="preserve"> </v>
      </c>
      <c r="FX15" s="1432"/>
      <c r="FY15" s="1432"/>
      <c r="FZ15" s="1432"/>
      <c r="GA15" s="1432"/>
      <c r="GB15" s="1432"/>
      <c r="GC15" s="1432" t="str">
        <f>MID(SUVAHAMUJ!R85,8,1)</f>
        <v xml:space="preserve"> </v>
      </c>
      <c r="GD15" s="1432"/>
      <c r="GE15" s="1432"/>
      <c r="GF15" s="1432"/>
      <c r="GG15" s="1432"/>
      <c r="GH15" s="1432" t="str">
        <f>MID(SUVAHAMUJ!R85,9,1)</f>
        <v xml:space="preserve"> </v>
      </c>
      <c r="GI15" s="1432"/>
      <c r="GJ15" s="1432"/>
      <c r="GK15" s="1432"/>
      <c r="GL15" s="1432"/>
      <c r="GM15" s="1432"/>
      <c r="GN15" s="1432" t="str">
        <f>MID(SUVAHAMUJ!R85,10,1)</f>
        <v xml:space="preserve"> </v>
      </c>
      <c r="GO15" s="1432"/>
      <c r="GP15" s="1432"/>
      <c r="GQ15" s="1432"/>
      <c r="GR15" s="1432"/>
      <c r="GS15" s="1432" t="str">
        <f>MID(SUVAHAMUJ!R85,11,1)</f>
        <v>0</v>
      </c>
      <c r="GT15" s="1432"/>
      <c r="GU15" s="1432"/>
      <c r="GV15" s="1432"/>
      <c r="GW15" s="1433"/>
    </row>
    <row r="16" spans="2:205" ht="24.6" customHeight="1" x14ac:dyDescent="0.2">
      <c r="B16" s="1547" t="s">
        <v>2954</v>
      </c>
      <c r="C16" s="1548"/>
      <c r="D16" s="1548"/>
      <c r="E16" s="1548"/>
      <c r="F16" s="1548"/>
      <c r="G16" s="1548"/>
      <c r="H16" s="1548"/>
      <c r="I16" s="1548"/>
      <c r="J16" s="1548"/>
      <c r="K16" s="1549"/>
      <c r="L16" s="1488" t="s">
        <v>3450</v>
      </c>
      <c r="M16" s="1489"/>
      <c r="N16" s="1489"/>
      <c r="O16" s="1489"/>
      <c r="P16" s="1489"/>
      <c r="Q16" s="1489"/>
      <c r="R16" s="1489"/>
      <c r="S16" s="1489"/>
      <c r="T16" s="1489"/>
      <c r="U16" s="1489"/>
      <c r="V16" s="1489"/>
      <c r="W16" s="1489"/>
      <c r="X16" s="1489"/>
      <c r="Y16" s="1489"/>
      <c r="Z16" s="1489"/>
      <c r="AA16" s="1489"/>
      <c r="AB16" s="1489"/>
      <c r="AC16" s="1489"/>
      <c r="AD16" s="1489"/>
      <c r="AE16" s="1489"/>
      <c r="AF16" s="1489"/>
      <c r="AG16" s="1489"/>
      <c r="AH16" s="1489"/>
      <c r="AI16" s="1489"/>
      <c r="AJ16" s="1489"/>
      <c r="AK16" s="1489"/>
      <c r="AL16" s="1489"/>
      <c r="AM16" s="1489"/>
      <c r="AN16" s="1489"/>
      <c r="AO16" s="1489"/>
      <c r="AP16" s="1489"/>
      <c r="AQ16" s="1489"/>
      <c r="AR16" s="1489"/>
      <c r="AS16" s="1489"/>
      <c r="AT16" s="1489"/>
      <c r="AU16" s="1489"/>
      <c r="AV16" s="1489"/>
      <c r="AW16" s="1489"/>
      <c r="AX16" s="1489"/>
      <c r="AY16" s="1489"/>
      <c r="AZ16" s="1489"/>
      <c r="BA16" s="1489"/>
      <c r="BB16" s="1489"/>
      <c r="BC16" s="1489"/>
      <c r="BD16" s="1489"/>
      <c r="BE16" s="1489"/>
      <c r="BF16" s="1489"/>
      <c r="BG16" s="1489"/>
      <c r="BH16" s="1489"/>
      <c r="BI16" s="1489"/>
      <c r="BJ16" s="1489"/>
      <c r="BK16" s="1489"/>
      <c r="BL16" s="1489"/>
      <c r="BM16" s="1489"/>
      <c r="BN16" s="1489"/>
      <c r="BO16" s="1489"/>
      <c r="BP16" s="1489"/>
      <c r="BQ16" s="1489"/>
      <c r="BR16" s="1489"/>
      <c r="BS16" s="1489"/>
      <c r="BT16" s="1489"/>
      <c r="BU16" s="1489"/>
      <c r="BV16" s="1489"/>
      <c r="BW16" s="1466" t="s">
        <v>908</v>
      </c>
      <c r="BX16" s="1467"/>
      <c r="BY16" s="1467"/>
      <c r="BZ16" s="1467"/>
      <c r="CA16" s="1467"/>
      <c r="CB16" s="1467"/>
      <c r="CC16" s="1467"/>
      <c r="CD16" s="1468"/>
      <c r="CE16" s="1301" t="str">
        <f>MID(SUVAHAMUJ!Q86,1,1)</f>
        <v xml:space="preserve"> </v>
      </c>
      <c r="CF16" s="1301"/>
      <c r="CG16" s="1301"/>
      <c r="CH16" s="1301"/>
      <c r="CI16" s="1301"/>
      <c r="CJ16" s="1301" t="str">
        <f>MID(SUVAHAMUJ!Q86,2,1)</f>
        <v xml:space="preserve"> </v>
      </c>
      <c r="CK16" s="1301"/>
      <c r="CL16" s="1301"/>
      <c r="CM16" s="1301"/>
      <c r="CN16" s="1301"/>
      <c r="CO16" s="1301"/>
      <c r="CP16" s="1301" t="str">
        <f>MID(SUVAHAMUJ!Q86,3,1)</f>
        <v xml:space="preserve"> </v>
      </c>
      <c r="CQ16" s="1301"/>
      <c r="CR16" s="1301"/>
      <c r="CS16" s="1301"/>
      <c r="CT16" s="1301"/>
      <c r="CU16" s="1301" t="str">
        <f>MID(SUVAHAMUJ!Q86,4,1)</f>
        <v xml:space="preserve"> </v>
      </c>
      <c r="CV16" s="1301"/>
      <c r="CW16" s="1301"/>
      <c r="CX16" s="1301"/>
      <c r="CY16" s="1301"/>
      <c r="CZ16" s="1301"/>
      <c r="DA16" s="1301" t="str">
        <f>MID(SUVAHAMUJ!Q86,5,1)</f>
        <v xml:space="preserve"> </v>
      </c>
      <c r="DB16" s="1301"/>
      <c r="DC16" s="1301"/>
      <c r="DD16" s="1301"/>
      <c r="DE16" s="1301"/>
      <c r="DF16" s="1301" t="str">
        <f>MID(SUVAHAMUJ!Q86,6,1)</f>
        <v xml:space="preserve"> </v>
      </c>
      <c r="DG16" s="1301"/>
      <c r="DH16" s="1301"/>
      <c r="DI16" s="1301"/>
      <c r="DJ16" s="1301"/>
      <c r="DK16" s="1301"/>
      <c r="DL16" s="1301" t="str">
        <f>MID(SUVAHAMUJ!Q86,7,1)</f>
        <v xml:space="preserve"> </v>
      </c>
      <c r="DM16" s="1301"/>
      <c r="DN16" s="1301"/>
      <c r="DO16" s="1301"/>
      <c r="DP16" s="1301"/>
      <c r="DQ16" s="1301"/>
      <c r="DR16" s="1301" t="str">
        <f>MID(SUVAHAMUJ!Q86,8,1)</f>
        <v xml:space="preserve"> </v>
      </c>
      <c r="DS16" s="1301"/>
      <c r="DT16" s="1301"/>
      <c r="DU16" s="1301"/>
      <c r="DV16" s="1301"/>
      <c r="DW16" s="1434" t="str">
        <f>MID(SUVAHAMUJ!Q86,9,1)</f>
        <v xml:space="preserve"> </v>
      </c>
      <c r="DX16" s="1434"/>
      <c r="DY16" s="1434"/>
      <c r="DZ16" s="1434"/>
      <c r="EA16" s="1434"/>
      <c r="EB16" s="1434"/>
      <c r="EC16" s="1434" t="str">
        <f>MID(SUVAHAMUJ!Q86,10,1)</f>
        <v xml:space="preserve"> </v>
      </c>
      <c r="ED16" s="1434"/>
      <c r="EE16" s="1434"/>
      <c r="EF16" s="1434"/>
      <c r="EG16" s="1434"/>
      <c r="EH16" s="1301" t="str">
        <f>MID(SUVAHAMUJ!Q86,11,1)</f>
        <v>0</v>
      </c>
      <c r="EI16" s="1301"/>
      <c r="EJ16" s="1301"/>
      <c r="EK16" s="1301"/>
      <c r="EL16" s="1301"/>
      <c r="EM16" s="1304"/>
      <c r="EN16" s="486"/>
      <c r="EO16" s="487"/>
      <c r="EP16" s="1301" t="str">
        <f>MID(SUVAHAMUJ!R86,1,1)</f>
        <v xml:space="preserve"> </v>
      </c>
      <c r="EQ16" s="1301"/>
      <c r="ER16" s="1301"/>
      <c r="ES16" s="1301"/>
      <c r="ET16" s="1301"/>
      <c r="EU16" s="1301"/>
      <c r="EV16" s="1301" t="str">
        <f>MID(SUVAHAMUJ!R86,2,1)</f>
        <v xml:space="preserve"> </v>
      </c>
      <c r="EW16" s="1301"/>
      <c r="EX16" s="1301"/>
      <c r="EY16" s="1301"/>
      <c r="EZ16" s="1301"/>
      <c r="FA16" s="1301" t="str">
        <f>MID(SUVAHAMUJ!R86,3,1)</f>
        <v xml:space="preserve"> </v>
      </c>
      <c r="FB16" s="1301"/>
      <c r="FC16" s="1301"/>
      <c r="FD16" s="1301"/>
      <c r="FE16" s="1301"/>
      <c r="FF16" s="1301"/>
      <c r="FG16" s="1301" t="str">
        <f>MID(SUVAHAMUJ!R86,4,1)</f>
        <v xml:space="preserve"> </v>
      </c>
      <c r="FH16" s="1301"/>
      <c r="FI16" s="1301"/>
      <c r="FJ16" s="1301"/>
      <c r="FK16" s="1301"/>
      <c r="FL16" s="1302" t="str">
        <f>MID(SUVAHAMUJ!R86,5,1)</f>
        <v xml:space="preserve"> </v>
      </c>
      <c r="FM16" s="1302"/>
      <c r="FN16" s="1302"/>
      <c r="FO16" s="1302"/>
      <c r="FP16" s="1302"/>
      <c r="FQ16" s="1302"/>
      <c r="FR16" s="1302" t="str">
        <f>MID(SUVAHAMUJ!R86,6,1)</f>
        <v xml:space="preserve"> </v>
      </c>
      <c r="FS16" s="1302"/>
      <c r="FT16" s="1302"/>
      <c r="FU16" s="1302"/>
      <c r="FV16" s="1302"/>
      <c r="FW16" s="1432" t="str">
        <f>MID(SUVAHAMUJ!R86,7,1)</f>
        <v xml:space="preserve"> </v>
      </c>
      <c r="FX16" s="1432"/>
      <c r="FY16" s="1432"/>
      <c r="FZ16" s="1432"/>
      <c r="GA16" s="1432"/>
      <c r="GB16" s="1432"/>
      <c r="GC16" s="1432" t="str">
        <f>MID(SUVAHAMUJ!R86,8,1)</f>
        <v xml:space="preserve"> </v>
      </c>
      <c r="GD16" s="1432"/>
      <c r="GE16" s="1432"/>
      <c r="GF16" s="1432"/>
      <c r="GG16" s="1432"/>
      <c r="GH16" s="1432" t="str">
        <f>MID(SUVAHAMUJ!R86,9,1)</f>
        <v xml:space="preserve"> </v>
      </c>
      <c r="GI16" s="1432"/>
      <c r="GJ16" s="1432"/>
      <c r="GK16" s="1432"/>
      <c r="GL16" s="1432"/>
      <c r="GM16" s="1432"/>
      <c r="GN16" s="1432" t="str">
        <f>MID(SUVAHAMUJ!R86,10,1)</f>
        <v xml:space="preserve"> </v>
      </c>
      <c r="GO16" s="1432"/>
      <c r="GP16" s="1432"/>
      <c r="GQ16" s="1432"/>
      <c r="GR16" s="1432"/>
      <c r="GS16" s="1432" t="str">
        <f>MID(SUVAHAMUJ!R86,11,1)</f>
        <v>0</v>
      </c>
      <c r="GT16" s="1432"/>
      <c r="GU16" s="1432"/>
      <c r="GV16" s="1432"/>
      <c r="GW16" s="1433"/>
    </row>
    <row r="17" spans="1:205" ht="25.5" customHeight="1" x14ac:dyDescent="0.2">
      <c r="B17" s="1507" t="s">
        <v>2866</v>
      </c>
      <c r="C17" s="1508"/>
      <c r="D17" s="1508"/>
      <c r="E17" s="1508"/>
      <c r="F17" s="1508"/>
      <c r="G17" s="1508"/>
      <c r="H17" s="1508"/>
      <c r="I17" s="1508"/>
      <c r="J17" s="1508"/>
      <c r="K17" s="1509"/>
      <c r="L17" s="1486" t="s">
        <v>3451</v>
      </c>
      <c r="M17" s="1487"/>
      <c r="N17" s="1487"/>
      <c r="O17" s="1487"/>
      <c r="P17" s="1487"/>
      <c r="Q17" s="1487"/>
      <c r="R17" s="1487"/>
      <c r="S17" s="1487"/>
      <c r="T17" s="1487"/>
      <c r="U17" s="1487"/>
      <c r="V17" s="1487"/>
      <c r="W17" s="1487"/>
      <c r="X17" s="1487"/>
      <c r="Y17" s="1487"/>
      <c r="Z17" s="1487"/>
      <c r="AA17" s="1487"/>
      <c r="AB17" s="1487"/>
      <c r="AC17" s="1487"/>
      <c r="AD17" s="1487"/>
      <c r="AE17" s="1487"/>
      <c r="AF17" s="1487"/>
      <c r="AG17" s="1487"/>
      <c r="AH17" s="1487"/>
      <c r="AI17" s="1487"/>
      <c r="AJ17" s="1487"/>
      <c r="AK17" s="1487"/>
      <c r="AL17" s="1487"/>
      <c r="AM17" s="1487"/>
      <c r="AN17" s="1487"/>
      <c r="AO17" s="1487"/>
      <c r="AP17" s="1487"/>
      <c r="AQ17" s="1487"/>
      <c r="AR17" s="1487"/>
      <c r="AS17" s="1487"/>
      <c r="AT17" s="1487"/>
      <c r="AU17" s="1487"/>
      <c r="AV17" s="1487"/>
      <c r="AW17" s="1487"/>
      <c r="AX17" s="1487"/>
      <c r="AY17" s="1487"/>
      <c r="AZ17" s="1487"/>
      <c r="BA17" s="1487"/>
      <c r="BB17" s="1487"/>
      <c r="BC17" s="1487"/>
      <c r="BD17" s="1487"/>
      <c r="BE17" s="1487"/>
      <c r="BF17" s="1487"/>
      <c r="BG17" s="1487"/>
      <c r="BH17" s="1487"/>
      <c r="BI17" s="1487"/>
      <c r="BJ17" s="1487"/>
      <c r="BK17" s="1487"/>
      <c r="BL17" s="1487"/>
      <c r="BM17" s="1487"/>
      <c r="BN17" s="1487"/>
      <c r="BO17" s="1487"/>
      <c r="BP17" s="1487"/>
      <c r="BQ17" s="1487"/>
      <c r="BR17" s="1487"/>
      <c r="BS17" s="1487"/>
      <c r="BT17" s="1487"/>
      <c r="BU17" s="1487"/>
      <c r="BV17" s="1487"/>
      <c r="BW17" s="1455" t="s">
        <v>896</v>
      </c>
      <c r="BX17" s="1456"/>
      <c r="BY17" s="1456"/>
      <c r="BZ17" s="1456"/>
      <c r="CA17" s="1456"/>
      <c r="CB17" s="1456"/>
      <c r="CC17" s="1456"/>
      <c r="CD17" s="1457"/>
      <c r="CE17" s="1301" t="str">
        <f>MID(SUVAHAMUJ!Q87,1,1)</f>
        <v xml:space="preserve"> </v>
      </c>
      <c r="CF17" s="1301"/>
      <c r="CG17" s="1301"/>
      <c r="CH17" s="1301"/>
      <c r="CI17" s="1301"/>
      <c r="CJ17" s="1301" t="str">
        <f>MID(SUVAHAMUJ!Q87,2,1)</f>
        <v xml:space="preserve"> </v>
      </c>
      <c r="CK17" s="1301"/>
      <c r="CL17" s="1301"/>
      <c r="CM17" s="1301"/>
      <c r="CN17" s="1301"/>
      <c r="CO17" s="1301"/>
      <c r="CP17" s="1301" t="str">
        <f>MID(SUVAHAMUJ!Q87,3,1)</f>
        <v xml:space="preserve"> </v>
      </c>
      <c r="CQ17" s="1301"/>
      <c r="CR17" s="1301"/>
      <c r="CS17" s="1301"/>
      <c r="CT17" s="1301"/>
      <c r="CU17" s="1301" t="str">
        <f>MID(SUVAHAMUJ!Q87,4,1)</f>
        <v xml:space="preserve"> </v>
      </c>
      <c r="CV17" s="1301"/>
      <c r="CW17" s="1301"/>
      <c r="CX17" s="1301"/>
      <c r="CY17" s="1301"/>
      <c r="CZ17" s="1301"/>
      <c r="DA17" s="1301" t="str">
        <f>MID(SUVAHAMUJ!Q87,5,1)</f>
        <v xml:space="preserve"> </v>
      </c>
      <c r="DB17" s="1301"/>
      <c r="DC17" s="1301"/>
      <c r="DD17" s="1301"/>
      <c r="DE17" s="1301"/>
      <c r="DF17" s="1301" t="str">
        <f>MID(SUVAHAMUJ!Q87,6,1)</f>
        <v>1</v>
      </c>
      <c r="DG17" s="1301"/>
      <c r="DH17" s="1301"/>
      <c r="DI17" s="1301"/>
      <c r="DJ17" s="1301"/>
      <c r="DK17" s="1301"/>
      <c r="DL17" s="1301" t="str">
        <f>MID(SUVAHAMUJ!Q87,7,1)</f>
        <v>0</v>
      </c>
      <c r="DM17" s="1301"/>
      <c r="DN17" s="1301"/>
      <c r="DO17" s="1301"/>
      <c r="DP17" s="1301"/>
      <c r="DQ17" s="1301"/>
      <c r="DR17" s="1301" t="str">
        <f>MID(SUVAHAMUJ!Q87,8,1)</f>
        <v>9</v>
      </c>
      <c r="DS17" s="1301"/>
      <c r="DT17" s="1301"/>
      <c r="DU17" s="1301"/>
      <c r="DV17" s="1301"/>
      <c r="DW17" s="1434" t="str">
        <f>MID(SUVAHAMUJ!Q87,9,1)</f>
        <v>2</v>
      </c>
      <c r="DX17" s="1434"/>
      <c r="DY17" s="1434"/>
      <c r="DZ17" s="1434"/>
      <c r="EA17" s="1434"/>
      <c r="EB17" s="1434"/>
      <c r="EC17" s="1434" t="str">
        <f>MID(SUVAHAMUJ!Q87,10,1)</f>
        <v>2</v>
      </c>
      <c r="ED17" s="1434"/>
      <c r="EE17" s="1434"/>
      <c r="EF17" s="1434"/>
      <c r="EG17" s="1434"/>
      <c r="EH17" s="1301" t="str">
        <f>MID(SUVAHAMUJ!Q87,11,1)</f>
        <v>5</v>
      </c>
      <c r="EI17" s="1301"/>
      <c r="EJ17" s="1301"/>
      <c r="EK17" s="1301"/>
      <c r="EL17" s="1301"/>
      <c r="EM17" s="1304"/>
      <c r="EN17" s="486"/>
      <c r="EO17" s="487"/>
      <c r="EP17" s="1301" t="str">
        <f>MID(SUVAHAMUJ!R87,1,1)</f>
        <v xml:space="preserve"> </v>
      </c>
      <c r="EQ17" s="1301"/>
      <c r="ER17" s="1301"/>
      <c r="ES17" s="1301"/>
      <c r="ET17" s="1301"/>
      <c r="EU17" s="1301"/>
      <c r="EV17" s="1301" t="str">
        <f>MID(SUVAHAMUJ!R87,2,1)</f>
        <v xml:space="preserve"> </v>
      </c>
      <c r="EW17" s="1301"/>
      <c r="EX17" s="1301"/>
      <c r="EY17" s="1301"/>
      <c r="EZ17" s="1301"/>
      <c r="FA17" s="1301" t="str">
        <f>MID(SUVAHAMUJ!R87,3,1)</f>
        <v xml:space="preserve"> </v>
      </c>
      <c r="FB17" s="1301"/>
      <c r="FC17" s="1301"/>
      <c r="FD17" s="1301"/>
      <c r="FE17" s="1301"/>
      <c r="FF17" s="1301"/>
      <c r="FG17" s="1301" t="str">
        <f>MID(SUVAHAMUJ!R87,4,1)</f>
        <v xml:space="preserve"> </v>
      </c>
      <c r="FH17" s="1301"/>
      <c r="FI17" s="1301"/>
      <c r="FJ17" s="1301"/>
      <c r="FK17" s="1301"/>
      <c r="FL17" s="1302" t="str">
        <f>MID(SUVAHAMUJ!R87,5,1)</f>
        <v xml:space="preserve"> </v>
      </c>
      <c r="FM17" s="1302"/>
      <c r="FN17" s="1302"/>
      <c r="FO17" s="1302"/>
      <c r="FP17" s="1302"/>
      <c r="FQ17" s="1302"/>
      <c r="FR17" s="1302" t="str">
        <f>MID(SUVAHAMUJ!R87,6,1)</f>
        <v xml:space="preserve"> </v>
      </c>
      <c r="FS17" s="1302"/>
      <c r="FT17" s="1302"/>
      <c r="FU17" s="1302"/>
      <c r="FV17" s="1302"/>
      <c r="FW17" s="1432" t="str">
        <f>MID(SUVAHAMUJ!R87,7,1)</f>
        <v xml:space="preserve"> </v>
      </c>
      <c r="FX17" s="1432"/>
      <c r="FY17" s="1432"/>
      <c r="FZ17" s="1432"/>
      <c r="GA17" s="1432"/>
      <c r="GB17" s="1432"/>
      <c r="GC17" s="1432" t="str">
        <f>MID(SUVAHAMUJ!R87,8,1)</f>
        <v xml:space="preserve"> </v>
      </c>
      <c r="GD17" s="1432"/>
      <c r="GE17" s="1432"/>
      <c r="GF17" s="1432"/>
      <c r="GG17" s="1432"/>
      <c r="GH17" s="1432" t="str">
        <f>MID(SUVAHAMUJ!R87,9,1)</f>
        <v xml:space="preserve"> </v>
      </c>
      <c r="GI17" s="1432"/>
      <c r="GJ17" s="1432"/>
      <c r="GK17" s="1432"/>
      <c r="GL17" s="1432"/>
      <c r="GM17" s="1432"/>
      <c r="GN17" s="1432" t="str">
        <f>MID(SUVAHAMUJ!R87,10,1)</f>
        <v xml:space="preserve"> </v>
      </c>
      <c r="GO17" s="1432"/>
      <c r="GP17" s="1432"/>
      <c r="GQ17" s="1432"/>
      <c r="GR17" s="1432"/>
      <c r="GS17" s="1432" t="str">
        <f>MID(SUVAHAMUJ!R87,11,1)</f>
        <v>0</v>
      </c>
      <c r="GT17" s="1432"/>
      <c r="GU17" s="1432"/>
      <c r="GV17" s="1432"/>
      <c r="GW17" s="1433"/>
    </row>
    <row r="18" spans="1:205" ht="24" customHeight="1" x14ac:dyDescent="0.2">
      <c r="B18" s="1547" t="s">
        <v>2968</v>
      </c>
      <c r="C18" s="1548"/>
      <c r="D18" s="1548"/>
      <c r="E18" s="1548"/>
      <c r="F18" s="1548"/>
      <c r="G18" s="1548"/>
      <c r="H18" s="1548"/>
      <c r="I18" s="1548"/>
      <c r="J18" s="1548"/>
      <c r="K18" s="1549"/>
      <c r="L18" s="1488" t="s">
        <v>3452</v>
      </c>
      <c r="M18" s="1489"/>
      <c r="N18" s="1489"/>
      <c r="O18" s="1489"/>
      <c r="P18" s="1489"/>
      <c r="Q18" s="1489"/>
      <c r="R18" s="1489"/>
      <c r="S18" s="1489"/>
      <c r="T18" s="1489"/>
      <c r="U18" s="1489"/>
      <c r="V18" s="1489"/>
      <c r="W18" s="1489"/>
      <c r="X18" s="1489"/>
      <c r="Y18" s="1489"/>
      <c r="Z18" s="1489"/>
      <c r="AA18" s="1489"/>
      <c r="AB18" s="1489"/>
      <c r="AC18" s="1489"/>
      <c r="AD18" s="1489"/>
      <c r="AE18" s="1489"/>
      <c r="AF18" s="1489"/>
      <c r="AG18" s="1489"/>
      <c r="AH18" s="1489"/>
      <c r="AI18" s="1489"/>
      <c r="AJ18" s="1489"/>
      <c r="AK18" s="1489"/>
      <c r="AL18" s="1489"/>
      <c r="AM18" s="1489"/>
      <c r="AN18" s="1489"/>
      <c r="AO18" s="1489"/>
      <c r="AP18" s="1489"/>
      <c r="AQ18" s="1489"/>
      <c r="AR18" s="1489"/>
      <c r="AS18" s="1489"/>
      <c r="AT18" s="1489"/>
      <c r="AU18" s="1489"/>
      <c r="AV18" s="1489"/>
      <c r="AW18" s="1489"/>
      <c r="AX18" s="1489"/>
      <c r="AY18" s="1489"/>
      <c r="AZ18" s="1489"/>
      <c r="BA18" s="1489"/>
      <c r="BB18" s="1489"/>
      <c r="BC18" s="1489"/>
      <c r="BD18" s="1489"/>
      <c r="BE18" s="1489"/>
      <c r="BF18" s="1489"/>
      <c r="BG18" s="1489"/>
      <c r="BH18" s="1489"/>
      <c r="BI18" s="1489"/>
      <c r="BJ18" s="1489"/>
      <c r="BK18" s="1489"/>
      <c r="BL18" s="1489"/>
      <c r="BM18" s="1489"/>
      <c r="BN18" s="1489"/>
      <c r="BO18" s="1489"/>
      <c r="BP18" s="1489"/>
      <c r="BQ18" s="1489"/>
      <c r="BR18" s="1489"/>
      <c r="BS18" s="1489"/>
      <c r="BT18" s="1489"/>
      <c r="BU18" s="1489"/>
      <c r="BV18" s="1489"/>
      <c r="BW18" s="1466" t="s">
        <v>897</v>
      </c>
      <c r="BX18" s="1467"/>
      <c r="BY18" s="1467"/>
      <c r="BZ18" s="1467"/>
      <c r="CA18" s="1467"/>
      <c r="CB18" s="1467"/>
      <c r="CC18" s="1467"/>
      <c r="CD18" s="1468"/>
      <c r="CE18" s="1301" t="str">
        <f>MID(SUVAHAMUJ!Q88,1,1)</f>
        <v xml:space="preserve"> </v>
      </c>
      <c r="CF18" s="1301"/>
      <c r="CG18" s="1301"/>
      <c r="CH18" s="1301"/>
      <c r="CI18" s="1301"/>
      <c r="CJ18" s="1301" t="str">
        <f>MID(SUVAHAMUJ!Q88,2,1)</f>
        <v xml:space="preserve"> </v>
      </c>
      <c r="CK18" s="1301"/>
      <c r="CL18" s="1301"/>
      <c r="CM18" s="1301"/>
      <c r="CN18" s="1301"/>
      <c r="CO18" s="1301"/>
      <c r="CP18" s="1301" t="str">
        <f>MID(SUVAHAMUJ!Q88,3,1)</f>
        <v xml:space="preserve"> </v>
      </c>
      <c r="CQ18" s="1301"/>
      <c r="CR18" s="1301"/>
      <c r="CS18" s="1301"/>
      <c r="CT18" s="1301"/>
      <c r="CU18" s="1301" t="str">
        <f>MID(SUVAHAMUJ!Q88,4,1)</f>
        <v xml:space="preserve"> </v>
      </c>
      <c r="CV18" s="1301"/>
      <c r="CW18" s="1301"/>
      <c r="CX18" s="1301"/>
      <c r="CY18" s="1301"/>
      <c r="CZ18" s="1301"/>
      <c r="DA18" s="1301" t="str">
        <f>MID(SUVAHAMUJ!Q88,5,1)</f>
        <v xml:space="preserve"> </v>
      </c>
      <c r="DB18" s="1301"/>
      <c r="DC18" s="1301"/>
      <c r="DD18" s="1301"/>
      <c r="DE18" s="1301"/>
      <c r="DF18" s="1301" t="str">
        <f>MID(SUVAHAMUJ!Q88,6,1)</f>
        <v xml:space="preserve"> </v>
      </c>
      <c r="DG18" s="1301"/>
      <c r="DH18" s="1301"/>
      <c r="DI18" s="1301"/>
      <c r="DJ18" s="1301"/>
      <c r="DK18" s="1301"/>
      <c r="DL18" s="1301" t="str">
        <f>MID(SUVAHAMUJ!Q88,7,1)</f>
        <v xml:space="preserve"> </v>
      </c>
      <c r="DM18" s="1301"/>
      <c r="DN18" s="1301"/>
      <c r="DO18" s="1301"/>
      <c r="DP18" s="1301"/>
      <c r="DQ18" s="1301"/>
      <c r="DR18" s="1301" t="str">
        <f>MID(SUVAHAMUJ!Q88,8,1)</f>
        <v xml:space="preserve"> </v>
      </c>
      <c r="DS18" s="1301"/>
      <c r="DT18" s="1301"/>
      <c r="DU18" s="1301"/>
      <c r="DV18" s="1301"/>
      <c r="DW18" s="1434" t="str">
        <f>MID(SUVAHAMUJ!Q88,9,1)</f>
        <v xml:space="preserve"> </v>
      </c>
      <c r="DX18" s="1434"/>
      <c r="DY18" s="1434"/>
      <c r="DZ18" s="1434"/>
      <c r="EA18" s="1434"/>
      <c r="EB18" s="1434"/>
      <c r="EC18" s="1434" t="str">
        <f>MID(SUVAHAMUJ!Q88,10,1)</f>
        <v xml:space="preserve"> </v>
      </c>
      <c r="ED18" s="1434"/>
      <c r="EE18" s="1434"/>
      <c r="EF18" s="1434"/>
      <c r="EG18" s="1434"/>
      <c r="EH18" s="1301" t="str">
        <f>MID(SUVAHAMUJ!Q88,11,1)</f>
        <v>0</v>
      </c>
      <c r="EI18" s="1301"/>
      <c r="EJ18" s="1301"/>
      <c r="EK18" s="1301"/>
      <c r="EL18" s="1301"/>
      <c r="EM18" s="1304"/>
      <c r="EN18" s="486"/>
      <c r="EO18" s="487"/>
      <c r="EP18" s="1301" t="str">
        <f>MID(SUVAHAMUJ!R88,1,1)</f>
        <v xml:space="preserve"> </v>
      </c>
      <c r="EQ18" s="1301"/>
      <c r="ER18" s="1301"/>
      <c r="ES18" s="1301"/>
      <c r="ET18" s="1301"/>
      <c r="EU18" s="1301"/>
      <c r="EV18" s="1301" t="str">
        <f>MID(SUVAHAMUJ!R88,2,1)</f>
        <v xml:space="preserve"> </v>
      </c>
      <c r="EW18" s="1301"/>
      <c r="EX18" s="1301"/>
      <c r="EY18" s="1301"/>
      <c r="EZ18" s="1301"/>
      <c r="FA18" s="1301" t="str">
        <f>MID(SUVAHAMUJ!R88,3,1)</f>
        <v xml:space="preserve"> </v>
      </c>
      <c r="FB18" s="1301"/>
      <c r="FC18" s="1301"/>
      <c r="FD18" s="1301"/>
      <c r="FE18" s="1301"/>
      <c r="FF18" s="1301"/>
      <c r="FG18" s="1301" t="str">
        <f>MID(SUVAHAMUJ!R88,4,1)</f>
        <v xml:space="preserve"> </v>
      </c>
      <c r="FH18" s="1301"/>
      <c r="FI18" s="1301"/>
      <c r="FJ18" s="1301"/>
      <c r="FK18" s="1301"/>
      <c r="FL18" s="1302" t="str">
        <f>MID(SUVAHAMUJ!R88,5,1)</f>
        <v xml:space="preserve"> </v>
      </c>
      <c r="FM18" s="1302"/>
      <c r="FN18" s="1302"/>
      <c r="FO18" s="1302"/>
      <c r="FP18" s="1302"/>
      <c r="FQ18" s="1302"/>
      <c r="FR18" s="1302" t="str">
        <f>MID(SUVAHAMUJ!R88,6,1)</f>
        <v xml:space="preserve"> </v>
      </c>
      <c r="FS18" s="1302"/>
      <c r="FT18" s="1302"/>
      <c r="FU18" s="1302"/>
      <c r="FV18" s="1302"/>
      <c r="FW18" s="1432" t="str">
        <f>MID(SUVAHAMUJ!R88,7,1)</f>
        <v xml:space="preserve"> </v>
      </c>
      <c r="FX18" s="1432"/>
      <c r="FY18" s="1432"/>
      <c r="FZ18" s="1432"/>
      <c r="GA18" s="1432"/>
      <c r="GB18" s="1432"/>
      <c r="GC18" s="1432" t="str">
        <f>MID(SUVAHAMUJ!R88,8,1)</f>
        <v xml:space="preserve"> </v>
      </c>
      <c r="GD18" s="1432"/>
      <c r="GE18" s="1432"/>
      <c r="GF18" s="1432"/>
      <c r="GG18" s="1432"/>
      <c r="GH18" s="1432" t="str">
        <f>MID(SUVAHAMUJ!R88,9,1)</f>
        <v xml:space="preserve"> </v>
      </c>
      <c r="GI18" s="1432"/>
      <c r="GJ18" s="1432"/>
      <c r="GK18" s="1432"/>
      <c r="GL18" s="1432"/>
      <c r="GM18" s="1432"/>
      <c r="GN18" s="1432" t="str">
        <f>MID(SUVAHAMUJ!R88,10,1)</f>
        <v xml:space="preserve"> </v>
      </c>
      <c r="GO18" s="1432"/>
      <c r="GP18" s="1432"/>
      <c r="GQ18" s="1432"/>
      <c r="GR18" s="1432"/>
      <c r="GS18" s="1432" t="str">
        <f>MID(SUVAHAMUJ!R88,11,1)</f>
        <v>0</v>
      </c>
      <c r="GT18" s="1432"/>
      <c r="GU18" s="1432"/>
      <c r="GV18" s="1432"/>
      <c r="GW18" s="1433"/>
    </row>
    <row r="19" spans="1:205" ht="24" customHeight="1" x14ac:dyDescent="0.2">
      <c r="B19" s="1507" t="s">
        <v>2866</v>
      </c>
      <c r="C19" s="1508"/>
      <c r="D19" s="1508"/>
      <c r="E19" s="1508"/>
      <c r="F19" s="1508"/>
      <c r="G19" s="1508"/>
      <c r="H19" s="1508"/>
      <c r="I19" s="1508"/>
      <c r="J19" s="1508"/>
      <c r="K19" s="1509"/>
      <c r="L19" s="1486" t="s">
        <v>3453</v>
      </c>
      <c r="M19" s="1487"/>
      <c r="N19" s="1487"/>
      <c r="O19" s="1487"/>
      <c r="P19" s="1487"/>
      <c r="Q19" s="1487"/>
      <c r="R19" s="1487"/>
      <c r="S19" s="1487"/>
      <c r="T19" s="1487"/>
      <c r="U19" s="1487"/>
      <c r="V19" s="1487"/>
      <c r="W19" s="1487"/>
      <c r="X19" s="1487"/>
      <c r="Y19" s="1487"/>
      <c r="Z19" s="1487"/>
      <c r="AA19" s="1487"/>
      <c r="AB19" s="1487"/>
      <c r="AC19" s="1487"/>
      <c r="AD19" s="1487"/>
      <c r="AE19" s="1487"/>
      <c r="AF19" s="1487"/>
      <c r="AG19" s="1487"/>
      <c r="AH19" s="1487"/>
      <c r="AI19" s="1487"/>
      <c r="AJ19" s="1487"/>
      <c r="AK19" s="1487"/>
      <c r="AL19" s="1487"/>
      <c r="AM19" s="1487"/>
      <c r="AN19" s="1487"/>
      <c r="AO19" s="1487"/>
      <c r="AP19" s="1487"/>
      <c r="AQ19" s="1487"/>
      <c r="AR19" s="1487"/>
      <c r="AS19" s="1487"/>
      <c r="AT19" s="1487"/>
      <c r="AU19" s="1487"/>
      <c r="AV19" s="1487"/>
      <c r="AW19" s="1487"/>
      <c r="AX19" s="1487"/>
      <c r="AY19" s="1487"/>
      <c r="AZ19" s="1487"/>
      <c r="BA19" s="1487"/>
      <c r="BB19" s="1487"/>
      <c r="BC19" s="1487"/>
      <c r="BD19" s="1487"/>
      <c r="BE19" s="1487"/>
      <c r="BF19" s="1487"/>
      <c r="BG19" s="1487"/>
      <c r="BH19" s="1487"/>
      <c r="BI19" s="1487"/>
      <c r="BJ19" s="1487"/>
      <c r="BK19" s="1487"/>
      <c r="BL19" s="1487"/>
      <c r="BM19" s="1487"/>
      <c r="BN19" s="1487"/>
      <c r="BO19" s="1487"/>
      <c r="BP19" s="1487"/>
      <c r="BQ19" s="1487"/>
      <c r="BR19" s="1487"/>
      <c r="BS19" s="1487"/>
      <c r="BT19" s="1487"/>
      <c r="BU19" s="1487"/>
      <c r="BV19" s="1487"/>
      <c r="BW19" s="1455" t="s">
        <v>276</v>
      </c>
      <c r="BX19" s="1456"/>
      <c r="BY19" s="1456"/>
      <c r="BZ19" s="1456"/>
      <c r="CA19" s="1456"/>
      <c r="CB19" s="1456"/>
      <c r="CC19" s="1456"/>
      <c r="CD19" s="1457"/>
      <c r="CE19" s="1301" t="str">
        <f>MID(SUVAHAMUJ!Q89,1,1)</f>
        <v xml:space="preserve"> </v>
      </c>
      <c r="CF19" s="1301"/>
      <c r="CG19" s="1301"/>
      <c r="CH19" s="1301"/>
      <c r="CI19" s="1301"/>
      <c r="CJ19" s="1301" t="str">
        <f>MID(SUVAHAMUJ!Q89,2,1)</f>
        <v xml:space="preserve"> </v>
      </c>
      <c r="CK19" s="1301"/>
      <c r="CL19" s="1301"/>
      <c r="CM19" s="1301"/>
      <c r="CN19" s="1301"/>
      <c r="CO19" s="1301"/>
      <c r="CP19" s="1301" t="str">
        <f>MID(SUVAHAMUJ!Q89,3,1)</f>
        <v xml:space="preserve"> </v>
      </c>
      <c r="CQ19" s="1301"/>
      <c r="CR19" s="1301"/>
      <c r="CS19" s="1301"/>
      <c r="CT19" s="1301"/>
      <c r="CU19" s="1301" t="str">
        <f>MID(SUVAHAMUJ!Q89,4,1)</f>
        <v xml:space="preserve"> </v>
      </c>
      <c r="CV19" s="1301"/>
      <c r="CW19" s="1301"/>
      <c r="CX19" s="1301"/>
      <c r="CY19" s="1301"/>
      <c r="CZ19" s="1301"/>
      <c r="DA19" s="1301" t="str">
        <f>MID(SUVAHAMUJ!Q89,5,1)</f>
        <v xml:space="preserve"> </v>
      </c>
      <c r="DB19" s="1301"/>
      <c r="DC19" s="1301"/>
      <c r="DD19" s="1301"/>
      <c r="DE19" s="1301"/>
      <c r="DF19" s="1301" t="str">
        <f>MID(SUVAHAMUJ!Q89,6,1)</f>
        <v>1</v>
      </c>
      <c r="DG19" s="1301"/>
      <c r="DH19" s="1301"/>
      <c r="DI19" s="1301"/>
      <c r="DJ19" s="1301"/>
      <c r="DK19" s="1301"/>
      <c r="DL19" s="1301" t="str">
        <f>MID(SUVAHAMUJ!Q89,7,1)</f>
        <v>0</v>
      </c>
      <c r="DM19" s="1301"/>
      <c r="DN19" s="1301"/>
      <c r="DO19" s="1301"/>
      <c r="DP19" s="1301"/>
      <c r="DQ19" s="1301"/>
      <c r="DR19" s="1301" t="str">
        <f>MID(SUVAHAMUJ!Q89,8,1)</f>
        <v>9</v>
      </c>
      <c r="DS19" s="1301"/>
      <c r="DT19" s="1301"/>
      <c r="DU19" s="1301"/>
      <c r="DV19" s="1301"/>
      <c r="DW19" s="1434" t="str">
        <f>MID(SUVAHAMUJ!Q89,9,1)</f>
        <v>2</v>
      </c>
      <c r="DX19" s="1434"/>
      <c r="DY19" s="1434"/>
      <c r="DZ19" s="1434"/>
      <c r="EA19" s="1434"/>
      <c r="EB19" s="1434"/>
      <c r="EC19" s="1434" t="str">
        <f>MID(SUVAHAMUJ!Q89,10,1)</f>
        <v>2</v>
      </c>
      <c r="ED19" s="1434"/>
      <c r="EE19" s="1434"/>
      <c r="EF19" s="1434"/>
      <c r="EG19" s="1434"/>
      <c r="EH19" s="1301" t="str">
        <f>MID(SUVAHAMUJ!Q89,11,1)</f>
        <v>5</v>
      </c>
      <c r="EI19" s="1301"/>
      <c r="EJ19" s="1301"/>
      <c r="EK19" s="1301"/>
      <c r="EL19" s="1301"/>
      <c r="EM19" s="1304"/>
      <c r="EN19" s="486"/>
      <c r="EO19" s="487"/>
      <c r="EP19" s="1301" t="str">
        <f>MID(SUVAHAMUJ!R89,1,1)</f>
        <v xml:space="preserve"> </v>
      </c>
      <c r="EQ19" s="1301"/>
      <c r="ER19" s="1301"/>
      <c r="ES19" s="1301"/>
      <c r="ET19" s="1301"/>
      <c r="EU19" s="1301"/>
      <c r="EV19" s="1301" t="str">
        <f>MID(SUVAHAMUJ!R89,2,1)</f>
        <v xml:space="preserve"> </v>
      </c>
      <c r="EW19" s="1301"/>
      <c r="EX19" s="1301"/>
      <c r="EY19" s="1301"/>
      <c r="EZ19" s="1301"/>
      <c r="FA19" s="1301" t="str">
        <f>MID(SUVAHAMUJ!R89,3,1)</f>
        <v xml:space="preserve"> </v>
      </c>
      <c r="FB19" s="1301"/>
      <c r="FC19" s="1301"/>
      <c r="FD19" s="1301"/>
      <c r="FE19" s="1301"/>
      <c r="FF19" s="1301"/>
      <c r="FG19" s="1301" t="str">
        <f>MID(SUVAHAMUJ!R89,4,1)</f>
        <v xml:space="preserve"> </v>
      </c>
      <c r="FH19" s="1301"/>
      <c r="FI19" s="1301"/>
      <c r="FJ19" s="1301"/>
      <c r="FK19" s="1301"/>
      <c r="FL19" s="1302" t="str">
        <f>MID(SUVAHAMUJ!R89,5,1)</f>
        <v xml:space="preserve"> </v>
      </c>
      <c r="FM19" s="1302"/>
      <c r="FN19" s="1302"/>
      <c r="FO19" s="1302"/>
      <c r="FP19" s="1302"/>
      <c r="FQ19" s="1302"/>
      <c r="FR19" s="1302" t="str">
        <f>MID(SUVAHAMUJ!R89,6,1)</f>
        <v xml:space="preserve"> </v>
      </c>
      <c r="FS19" s="1302"/>
      <c r="FT19" s="1302"/>
      <c r="FU19" s="1302"/>
      <c r="FV19" s="1302"/>
      <c r="FW19" s="1432" t="str">
        <f>MID(SUVAHAMUJ!R89,7,1)</f>
        <v xml:space="preserve"> </v>
      </c>
      <c r="FX19" s="1432"/>
      <c r="FY19" s="1432"/>
      <c r="FZ19" s="1432"/>
      <c r="GA19" s="1432"/>
      <c r="GB19" s="1432"/>
      <c r="GC19" s="1432" t="str">
        <f>MID(SUVAHAMUJ!R89,8,1)</f>
        <v xml:space="preserve"> </v>
      </c>
      <c r="GD19" s="1432"/>
      <c r="GE19" s="1432"/>
      <c r="GF19" s="1432"/>
      <c r="GG19" s="1432"/>
      <c r="GH19" s="1432" t="str">
        <f>MID(SUVAHAMUJ!R89,9,1)</f>
        <v xml:space="preserve"> </v>
      </c>
      <c r="GI19" s="1432"/>
      <c r="GJ19" s="1432"/>
      <c r="GK19" s="1432"/>
      <c r="GL19" s="1432"/>
      <c r="GM19" s="1432"/>
      <c r="GN19" s="1432" t="str">
        <f>MID(SUVAHAMUJ!R89,10,1)</f>
        <v xml:space="preserve"> </v>
      </c>
      <c r="GO19" s="1432"/>
      <c r="GP19" s="1432"/>
      <c r="GQ19" s="1432"/>
      <c r="GR19" s="1432"/>
      <c r="GS19" s="1432" t="str">
        <f>MID(SUVAHAMUJ!R89,11,1)</f>
        <v>0</v>
      </c>
      <c r="GT19" s="1432"/>
      <c r="GU19" s="1432"/>
      <c r="GV19" s="1432"/>
      <c r="GW19" s="1433"/>
    </row>
    <row r="20" spans="1:205" s="142" customFormat="1" ht="24" customHeight="1" x14ac:dyDescent="0.2">
      <c r="B20" s="1562"/>
      <c r="C20" s="1562"/>
      <c r="D20" s="1562"/>
      <c r="E20" s="1562"/>
      <c r="F20" s="1562"/>
      <c r="G20" s="1562"/>
      <c r="H20" s="1562"/>
      <c r="I20" s="1562"/>
      <c r="J20" s="1562"/>
      <c r="K20" s="1562"/>
      <c r="L20" s="1563"/>
      <c r="M20" s="1563"/>
      <c r="N20" s="1563"/>
      <c r="O20" s="1563"/>
      <c r="P20" s="1563"/>
      <c r="Q20" s="1563"/>
      <c r="R20" s="1563"/>
      <c r="S20" s="1563"/>
      <c r="T20" s="1563"/>
      <c r="U20" s="1563"/>
      <c r="V20" s="1563"/>
      <c r="W20" s="1563"/>
      <c r="X20" s="1563"/>
      <c r="Y20" s="1563"/>
      <c r="Z20" s="1563"/>
      <c r="AA20" s="1563"/>
      <c r="AB20" s="1563"/>
      <c r="AC20" s="1563"/>
      <c r="AD20" s="1563"/>
      <c r="AE20" s="1563"/>
      <c r="AF20" s="1563"/>
      <c r="AG20" s="1563"/>
      <c r="AH20" s="1563"/>
      <c r="AI20" s="1563"/>
      <c r="AJ20" s="1563"/>
      <c r="AK20" s="1563"/>
      <c r="AL20" s="1563"/>
      <c r="AM20" s="1563"/>
      <c r="AN20" s="1563"/>
      <c r="AO20" s="1563"/>
      <c r="AP20" s="1563"/>
      <c r="AQ20" s="1563"/>
      <c r="AR20" s="1563"/>
      <c r="AS20" s="1563"/>
      <c r="AT20" s="1563"/>
      <c r="AU20" s="1563"/>
      <c r="AV20" s="1563"/>
      <c r="AW20" s="1563"/>
      <c r="AX20" s="1563"/>
      <c r="AY20" s="1563"/>
      <c r="AZ20" s="1563"/>
      <c r="BA20" s="1563"/>
      <c r="BB20" s="1563"/>
      <c r="BC20" s="1563"/>
      <c r="BD20" s="1563"/>
      <c r="BE20" s="1563"/>
      <c r="BF20" s="1563"/>
      <c r="BG20" s="1563"/>
      <c r="BH20" s="1563"/>
      <c r="BI20" s="1563"/>
      <c r="BJ20" s="1563"/>
      <c r="BK20" s="1563"/>
      <c r="BL20" s="1563"/>
      <c r="BM20" s="1563"/>
      <c r="BN20" s="1563"/>
      <c r="BO20" s="1563"/>
      <c r="BP20" s="1563"/>
      <c r="BQ20" s="1563"/>
      <c r="BR20" s="1563"/>
      <c r="BS20" s="1563"/>
      <c r="BT20" s="1563"/>
      <c r="BU20" s="1563"/>
      <c r="BV20" s="1563"/>
      <c r="BW20" s="1564"/>
      <c r="BX20" s="1564"/>
      <c r="BY20" s="1564"/>
      <c r="BZ20" s="1564"/>
      <c r="CA20" s="1564"/>
      <c r="CB20" s="1564"/>
      <c r="CC20" s="1564"/>
      <c r="CD20" s="1564"/>
      <c r="CE20" s="1559"/>
      <c r="CF20" s="1559"/>
      <c r="CG20" s="1559"/>
      <c r="CH20" s="1559"/>
      <c r="CI20" s="1559"/>
      <c r="CJ20" s="1559"/>
      <c r="CK20" s="1559"/>
      <c r="CL20" s="1559"/>
      <c r="CM20" s="1559"/>
      <c r="CN20" s="1559"/>
      <c r="CO20" s="1559"/>
      <c r="CP20" s="1559"/>
      <c r="CQ20" s="1559"/>
      <c r="CR20" s="1559"/>
      <c r="CS20" s="1559"/>
      <c r="CT20" s="1559"/>
      <c r="CU20" s="1559"/>
      <c r="CV20" s="1559"/>
      <c r="CW20" s="1559"/>
      <c r="CX20" s="1559"/>
      <c r="CY20" s="1559"/>
      <c r="CZ20" s="1559"/>
      <c r="DA20" s="1559"/>
      <c r="DB20" s="1559"/>
      <c r="DC20" s="1559"/>
      <c r="DD20" s="1559"/>
      <c r="DE20" s="1559"/>
      <c r="DF20" s="1559"/>
      <c r="DG20" s="1559"/>
      <c r="DH20" s="1559"/>
      <c r="DI20" s="1559"/>
      <c r="DJ20" s="1559"/>
      <c r="DK20" s="1559"/>
      <c r="DL20" s="1559"/>
      <c r="DM20" s="1559"/>
      <c r="DN20" s="1559"/>
      <c r="DO20" s="1559"/>
      <c r="DP20" s="1559"/>
      <c r="DQ20" s="1559"/>
      <c r="DR20" s="1559"/>
      <c r="DS20" s="1559"/>
      <c r="DT20" s="1559"/>
      <c r="DU20" s="1559"/>
      <c r="DV20" s="1559"/>
      <c r="DW20" s="1561"/>
      <c r="DX20" s="1561"/>
      <c r="DY20" s="1561"/>
      <c r="DZ20" s="1561"/>
      <c r="EA20" s="1561"/>
      <c r="EB20" s="1561"/>
      <c r="EC20" s="1561"/>
      <c r="ED20" s="1561"/>
      <c r="EE20" s="1561"/>
      <c r="EF20" s="1561"/>
      <c r="EG20" s="1561"/>
      <c r="EH20" s="1559"/>
      <c r="EI20" s="1559"/>
      <c r="EJ20" s="1559"/>
      <c r="EK20" s="1559"/>
      <c r="EL20" s="1559"/>
      <c r="EM20" s="1559"/>
      <c r="EN20" s="493"/>
      <c r="EO20" s="493"/>
      <c r="EP20" s="1559"/>
      <c r="EQ20" s="1559"/>
      <c r="ER20" s="1559"/>
      <c r="ES20" s="1559"/>
      <c r="ET20" s="1559"/>
      <c r="EU20" s="1559"/>
      <c r="EV20" s="1559"/>
      <c r="EW20" s="1559"/>
      <c r="EX20" s="1559"/>
      <c r="EY20" s="1559"/>
      <c r="EZ20" s="1559"/>
      <c r="FA20" s="1559"/>
      <c r="FB20" s="1559"/>
      <c r="FC20" s="1559"/>
      <c r="FD20" s="1559"/>
      <c r="FE20" s="1559"/>
      <c r="FF20" s="1559"/>
      <c r="FG20" s="1559"/>
      <c r="FH20" s="1559"/>
      <c r="FI20" s="1559"/>
      <c r="FJ20" s="1559"/>
      <c r="FK20" s="1559"/>
      <c r="FL20" s="1560"/>
      <c r="FM20" s="1560"/>
      <c r="FN20" s="1560"/>
      <c r="FO20" s="1560"/>
      <c r="FP20" s="1560"/>
      <c r="FQ20" s="1560"/>
      <c r="FR20" s="1560"/>
      <c r="FS20" s="1560"/>
      <c r="FT20" s="1560"/>
      <c r="FU20" s="1560"/>
      <c r="FV20" s="1560"/>
      <c r="FW20" s="1558"/>
      <c r="FX20" s="1558"/>
      <c r="FY20" s="1558"/>
      <c r="FZ20" s="1558"/>
      <c r="GA20" s="1558"/>
      <c r="GB20" s="1558"/>
      <c r="GC20" s="1558"/>
      <c r="GD20" s="1558"/>
      <c r="GE20" s="1558"/>
      <c r="GF20" s="1558"/>
      <c r="GG20" s="1558"/>
      <c r="GH20" s="1558"/>
      <c r="GI20" s="1558"/>
      <c r="GJ20" s="1558"/>
      <c r="GK20" s="1558"/>
      <c r="GL20" s="1558"/>
      <c r="GM20" s="1558"/>
      <c r="GN20" s="1558"/>
      <c r="GO20" s="1558"/>
      <c r="GP20" s="1558"/>
      <c r="GQ20" s="1558"/>
      <c r="GR20" s="1558"/>
      <c r="GS20" s="1558"/>
      <c r="GT20" s="1558"/>
      <c r="GU20" s="1558"/>
      <c r="GV20" s="1558"/>
      <c r="GW20" s="1558"/>
    </row>
    <row r="21" spans="1:205" s="142" customFormat="1" ht="24" customHeight="1" x14ac:dyDescent="0.2">
      <c r="B21" s="1555"/>
      <c r="C21" s="1555"/>
      <c r="D21" s="1555"/>
      <c r="E21" s="1555"/>
      <c r="F21" s="1555"/>
      <c r="G21" s="1555"/>
      <c r="H21" s="1555"/>
      <c r="I21" s="1555"/>
      <c r="J21" s="1555"/>
      <c r="K21" s="1555"/>
      <c r="L21" s="1556"/>
      <c r="M21" s="1556"/>
      <c r="N21" s="1556"/>
      <c r="O21" s="1556"/>
      <c r="P21" s="1556"/>
      <c r="Q21" s="1556"/>
      <c r="R21" s="1556"/>
      <c r="S21" s="1556"/>
      <c r="T21" s="1556"/>
      <c r="U21" s="1556"/>
      <c r="V21" s="1556"/>
      <c r="W21" s="1556"/>
      <c r="X21" s="1556"/>
      <c r="Y21" s="1556"/>
      <c r="Z21" s="1556"/>
      <c r="AA21" s="1556"/>
      <c r="AB21" s="1556"/>
      <c r="AC21" s="1556"/>
      <c r="AD21" s="1556"/>
      <c r="AE21" s="1556"/>
      <c r="AF21" s="1556"/>
      <c r="AG21" s="1556"/>
      <c r="AH21" s="1556"/>
      <c r="AI21" s="1556"/>
      <c r="AJ21" s="1556"/>
      <c r="AK21" s="1556"/>
      <c r="AL21" s="1556"/>
      <c r="AM21" s="1556"/>
      <c r="AN21" s="1556"/>
      <c r="AO21" s="1556"/>
      <c r="AP21" s="1556"/>
      <c r="AQ21" s="1556"/>
      <c r="AR21" s="1556"/>
      <c r="AS21" s="1556"/>
      <c r="AT21" s="1556"/>
      <c r="AU21" s="1556"/>
      <c r="AV21" s="1556"/>
      <c r="AW21" s="1556"/>
      <c r="AX21" s="1556"/>
      <c r="AY21" s="1556"/>
      <c r="AZ21" s="1556"/>
      <c r="BA21" s="1556"/>
      <c r="BB21" s="1556"/>
      <c r="BC21" s="1556"/>
      <c r="BD21" s="1556"/>
      <c r="BE21" s="1556"/>
      <c r="BF21" s="1556"/>
      <c r="BG21" s="1556"/>
      <c r="BH21" s="1556"/>
      <c r="BI21" s="1556"/>
      <c r="BJ21" s="1556"/>
      <c r="BK21" s="1556"/>
      <c r="BL21" s="1556"/>
      <c r="BM21" s="1556"/>
      <c r="BN21" s="1556"/>
      <c r="BO21" s="1556"/>
      <c r="BP21" s="1556"/>
      <c r="BQ21" s="1556"/>
      <c r="BR21" s="1556"/>
      <c r="BS21" s="1556"/>
      <c r="BT21" s="1556"/>
      <c r="BU21" s="1556"/>
      <c r="BV21" s="1556"/>
      <c r="BW21" s="1557"/>
      <c r="BX21" s="1557"/>
      <c r="BY21" s="1557"/>
      <c r="BZ21" s="1557"/>
      <c r="CA21" s="1557"/>
      <c r="CB21" s="1557"/>
      <c r="CC21" s="1557"/>
      <c r="CD21" s="1557"/>
      <c r="CE21" s="1426"/>
      <c r="CF21" s="1426"/>
      <c r="CG21" s="1426"/>
      <c r="CH21" s="1426"/>
      <c r="CI21" s="1426"/>
      <c r="CJ21" s="1426"/>
      <c r="CK21" s="1426"/>
      <c r="CL21" s="1426"/>
      <c r="CM21" s="1426"/>
      <c r="CN21" s="1426"/>
      <c r="CO21" s="1426"/>
      <c r="CP21" s="1426"/>
      <c r="CQ21" s="1426"/>
      <c r="CR21" s="1426"/>
      <c r="CS21" s="1426"/>
      <c r="CT21" s="1426"/>
      <c r="CU21" s="1426"/>
      <c r="CV21" s="1426"/>
      <c r="CW21" s="1426"/>
      <c r="CX21" s="1426"/>
      <c r="CY21" s="1426"/>
      <c r="CZ21" s="1426"/>
      <c r="DA21" s="1426"/>
      <c r="DB21" s="1426"/>
      <c r="DC21" s="1426"/>
      <c r="DD21" s="1426"/>
      <c r="DE21" s="1426"/>
      <c r="DF21" s="1426"/>
      <c r="DG21" s="1426"/>
      <c r="DH21" s="1426"/>
      <c r="DI21" s="1426"/>
      <c r="DJ21" s="1426"/>
      <c r="DK21" s="1426"/>
      <c r="DL21" s="1426"/>
      <c r="DM21" s="1426"/>
      <c r="DN21" s="1426"/>
      <c r="DO21" s="1426"/>
      <c r="DP21" s="1426"/>
      <c r="DQ21" s="1426"/>
      <c r="DR21" s="1426"/>
      <c r="DS21" s="1426"/>
      <c r="DT21" s="1426"/>
      <c r="DU21" s="1426"/>
      <c r="DV21" s="1426"/>
      <c r="DW21" s="1551"/>
      <c r="DX21" s="1551"/>
      <c r="DY21" s="1551"/>
      <c r="DZ21" s="1551"/>
      <c r="EA21" s="1551"/>
      <c r="EB21" s="1551"/>
      <c r="EC21" s="1551"/>
      <c r="ED21" s="1551"/>
      <c r="EE21" s="1551"/>
      <c r="EF21" s="1551"/>
      <c r="EG21" s="1551"/>
      <c r="EH21" s="1426"/>
      <c r="EI21" s="1426"/>
      <c r="EJ21" s="1426"/>
      <c r="EK21" s="1426"/>
      <c r="EL21" s="1426"/>
      <c r="EM21" s="1426"/>
      <c r="EN21" s="494"/>
      <c r="EO21" s="494"/>
      <c r="EP21" s="1426"/>
      <c r="EQ21" s="1426"/>
      <c r="ER21" s="1426"/>
      <c r="ES21" s="1426"/>
      <c r="ET21" s="1426"/>
      <c r="EU21" s="1426"/>
      <c r="EV21" s="1426"/>
      <c r="EW21" s="1426"/>
      <c r="EX21" s="1426"/>
      <c r="EY21" s="1426"/>
      <c r="EZ21" s="1426"/>
      <c r="FA21" s="1426"/>
      <c r="FB21" s="1426"/>
      <c r="FC21" s="1426"/>
      <c r="FD21" s="1426"/>
      <c r="FE21" s="1426"/>
      <c r="FF21" s="1426"/>
      <c r="FG21" s="1426"/>
      <c r="FH21" s="1426"/>
      <c r="FI21" s="1426"/>
      <c r="FJ21" s="1426"/>
      <c r="FK21" s="1426"/>
      <c r="FL21" s="1428"/>
      <c r="FM21" s="1428"/>
      <c r="FN21" s="1428"/>
      <c r="FO21" s="1428"/>
      <c r="FP21" s="1428"/>
      <c r="FQ21" s="1428"/>
      <c r="FR21" s="1428"/>
      <c r="FS21" s="1428"/>
      <c r="FT21" s="1428"/>
      <c r="FU21" s="1428"/>
      <c r="FV21" s="1428"/>
      <c r="FW21" s="1550"/>
      <c r="FX21" s="1550"/>
      <c r="FY21" s="1550"/>
      <c r="FZ21" s="1550"/>
      <c r="GA21" s="1550"/>
      <c r="GB21" s="1550"/>
      <c r="GC21" s="1550"/>
      <c r="GD21" s="1550"/>
      <c r="GE21" s="1550"/>
      <c r="GF21" s="1550"/>
      <c r="GG21" s="1550"/>
      <c r="GH21" s="1550"/>
      <c r="GI21" s="1550"/>
      <c r="GJ21" s="1550"/>
      <c r="GK21" s="1550"/>
      <c r="GL21" s="1550"/>
      <c r="GM21" s="1550"/>
      <c r="GN21" s="1550"/>
      <c r="GO21" s="1550"/>
      <c r="GP21" s="1550"/>
      <c r="GQ21" s="1550"/>
      <c r="GR21" s="1550"/>
      <c r="GS21" s="1550"/>
      <c r="GT21" s="1550"/>
      <c r="GU21" s="1550"/>
      <c r="GV21" s="1550"/>
      <c r="GW21" s="1550"/>
    </row>
    <row r="22" spans="1:205" s="142" customFormat="1" ht="24" customHeight="1" x14ac:dyDescent="0.2">
      <c r="B22" s="1555"/>
      <c r="C22" s="1555"/>
      <c r="D22" s="1555"/>
      <c r="E22" s="1555"/>
      <c r="F22" s="1555"/>
      <c r="G22" s="1555"/>
      <c r="H22" s="1555"/>
      <c r="I22" s="1555"/>
      <c r="J22" s="1555"/>
      <c r="K22" s="1555"/>
      <c r="L22" s="1556"/>
      <c r="M22" s="1556"/>
      <c r="N22" s="1556"/>
      <c r="O22" s="1556"/>
      <c r="P22" s="1556"/>
      <c r="Q22" s="1556"/>
      <c r="R22" s="1556"/>
      <c r="S22" s="1556"/>
      <c r="T22" s="1556"/>
      <c r="U22" s="1556"/>
      <c r="V22" s="1556"/>
      <c r="W22" s="1556"/>
      <c r="X22" s="1556"/>
      <c r="Y22" s="1556"/>
      <c r="Z22" s="1556"/>
      <c r="AA22" s="1556"/>
      <c r="AB22" s="1556"/>
      <c r="AC22" s="1556"/>
      <c r="AD22" s="1556"/>
      <c r="AE22" s="1556"/>
      <c r="AF22" s="1556"/>
      <c r="AG22" s="1556"/>
      <c r="AH22" s="1556"/>
      <c r="AI22" s="1556"/>
      <c r="AJ22" s="1556"/>
      <c r="AK22" s="1556"/>
      <c r="AL22" s="1556"/>
      <c r="AM22" s="1556"/>
      <c r="AN22" s="1556"/>
      <c r="AO22" s="1556"/>
      <c r="AP22" s="1556"/>
      <c r="AQ22" s="1556"/>
      <c r="AR22" s="1556"/>
      <c r="AS22" s="1556"/>
      <c r="AT22" s="1556"/>
      <c r="AU22" s="1556"/>
      <c r="AV22" s="1556"/>
      <c r="AW22" s="1556"/>
      <c r="AX22" s="1556"/>
      <c r="AY22" s="1556"/>
      <c r="AZ22" s="1556"/>
      <c r="BA22" s="1556"/>
      <c r="BB22" s="1556"/>
      <c r="BC22" s="1556"/>
      <c r="BD22" s="1556"/>
      <c r="BE22" s="1556"/>
      <c r="BF22" s="1556"/>
      <c r="BG22" s="1556"/>
      <c r="BH22" s="1556"/>
      <c r="BI22" s="1556"/>
      <c r="BJ22" s="1556"/>
      <c r="BK22" s="1556"/>
      <c r="BL22" s="1556"/>
      <c r="BM22" s="1556"/>
      <c r="BN22" s="1556"/>
      <c r="BO22" s="1556"/>
      <c r="BP22" s="1556"/>
      <c r="BQ22" s="1556"/>
      <c r="BR22" s="1556"/>
      <c r="BS22" s="1556"/>
      <c r="BT22" s="1556"/>
      <c r="BU22" s="1556"/>
      <c r="BV22" s="1556"/>
      <c r="BW22" s="1557"/>
      <c r="BX22" s="1557"/>
      <c r="BY22" s="1557"/>
      <c r="BZ22" s="1557"/>
      <c r="CA22" s="1557"/>
      <c r="CB22" s="1557"/>
      <c r="CC22" s="1557"/>
      <c r="CD22" s="1557"/>
      <c r="CE22" s="1426"/>
      <c r="CF22" s="1426"/>
      <c r="CG22" s="1426"/>
      <c r="CH22" s="1426"/>
      <c r="CI22" s="1426"/>
      <c r="CJ22" s="1426"/>
      <c r="CK22" s="1426"/>
      <c r="CL22" s="1426"/>
      <c r="CM22" s="1426"/>
      <c r="CN22" s="1426"/>
      <c r="CO22" s="1426"/>
      <c r="CP22" s="1426"/>
      <c r="CQ22" s="1426"/>
      <c r="CR22" s="1426"/>
      <c r="CS22" s="1426"/>
      <c r="CT22" s="1426"/>
      <c r="CU22" s="1426"/>
      <c r="CV22" s="1426"/>
      <c r="CW22" s="1426"/>
      <c r="CX22" s="1426"/>
      <c r="CY22" s="1426"/>
      <c r="CZ22" s="1426"/>
      <c r="DA22" s="1426"/>
      <c r="DB22" s="1426"/>
      <c r="DC22" s="1426"/>
      <c r="DD22" s="1426"/>
      <c r="DE22" s="1426"/>
      <c r="DF22" s="1426"/>
      <c r="DG22" s="1426"/>
      <c r="DH22" s="1426"/>
      <c r="DI22" s="1426"/>
      <c r="DJ22" s="1426"/>
      <c r="DK22" s="1426"/>
      <c r="DL22" s="1426"/>
      <c r="DM22" s="1426"/>
      <c r="DN22" s="1426"/>
      <c r="DO22" s="1426"/>
      <c r="DP22" s="1426"/>
      <c r="DQ22" s="1426"/>
      <c r="DR22" s="1426"/>
      <c r="DS22" s="1426"/>
      <c r="DT22" s="1426"/>
      <c r="DU22" s="1426"/>
      <c r="DV22" s="1426"/>
      <c r="DW22" s="1551"/>
      <c r="DX22" s="1551"/>
      <c r="DY22" s="1551"/>
      <c r="DZ22" s="1551"/>
      <c r="EA22" s="1551"/>
      <c r="EB22" s="1551"/>
      <c r="EC22" s="1551"/>
      <c r="ED22" s="1551"/>
      <c r="EE22" s="1551"/>
      <c r="EF22" s="1551"/>
      <c r="EG22" s="1551"/>
      <c r="EH22" s="1426"/>
      <c r="EI22" s="1426"/>
      <c r="EJ22" s="1426"/>
      <c r="EK22" s="1426"/>
      <c r="EL22" s="1426"/>
      <c r="EM22" s="1426"/>
      <c r="EN22" s="494"/>
      <c r="EO22" s="494"/>
      <c r="EP22" s="1426"/>
      <c r="EQ22" s="1426"/>
      <c r="ER22" s="1426"/>
      <c r="ES22" s="1426"/>
      <c r="ET22" s="1426"/>
      <c r="EU22" s="1426"/>
      <c r="EV22" s="1426"/>
      <c r="EW22" s="1426"/>
      <c r="EX22" s="1426"/>
      <c r="EY22" s="1426"/>
      <c r="EZ22" s="1426"/>
      <c r="FA22" s="1426"/>
      <c r="FB22" s="1426"/>
      <c r="FC22" s="1426"/>
      <c r="FD22" s="1426"/>
      <c r="FE22" s="1426"/>
      <c r="FF22" s="1426"/>
      <c r="FG22" s="1426"/>
      <c r="FH22" s="1426"/>
      <c r="FI22" s="1426"/>
      <c r="FJ22" s="1426"/>
      <c r="FK22" s="1426"/>
      <c r="FL22" s="1428"/>
      <c r="FM22" s="1428"/>
      <c r="FN22" s="1428"/>
      <c r="FO22" s="1428"/>
      <c r="FP22" s="1428"/>
      <c r="FQ22" s="1428"/>
      <c r="FR22" s="1428"/>
      <c r="FS22" s="1428"/>
      <c r="FT22" s="1428"/>
      <c r="FU22" s="1428"/>
      <c r="FV22" s="1428"/>
      <c r="FW22" s="1550"/>
      <c r="FX22" s="1550"/>
      <c r="FY22" s="1550"/>
      <c r="FZ22" s="1550"/>
      <c r="GA22" s="1550"/>
      <c r="GB22" s="1550"/>
      <c r="GC22" s="1550"/>
      <c r="GD22" s="1550"/>
      <c r="GE22" s="1550"/>
      <c r="GF22" s="1550"/>
      <c r="GG22" s="1550"/>
      <c r="GH22" s="1550"/>
      <c r="GI22" s="1550"/>
      <c r="GJ22" s="1550"/>
      <c r="GK22" s="1550"/>
      <c r="GL22" s="1550"/>
      <c r="GM22" s="1550"/>
      <c r="GN22" s="1550"/>
      <c r="GO22" s="1550"/>
      <c r="GP22" s="1550"/>
      <c r="GQ22" s="1550"/>
      <c r="GR22" s="1550"/>
      <c r="GS22" s="1550"/>
      <c r="GT22" s="1550"/>
      <c r="GU22" s="1550"/>
      <c r="GV22" s="1550"/>
      <c r="GW22" s="1550"/>
    </row>
    <row r="23" spans="1:205" s="142" customFormat="1" ht="24" customHeight="1" x14ac:dyDescent="0.2">
      <c r="B23" s="1555"/>
      <c r="C23" s="1555"/>
      <c r="D23" s="1555"/>
      <c r="E23" s="1555"/>
      <c r="F23" s="1555"/>
      <c r="G23" s="1555"/>
      <c r="H23" s="1555"/>
      <c r="I23" s="1555"/>
      <c r="J23" s="1555"/>
      <c r="K23" s="1555"/>
      <c r="L23" s="1556"/>
      <c r="M23" s="1556"/>
      <c r="N23" s="1556"/>
      <c r="O23" s="1556"/>
      <c r="P23" s="1556"/>
      <c r="Q23" s="1556"/>
      <c r="R23" s="1556"/>
      <c r="S23" s="1556"/>
      <c r="T23" s="1556"/>
      <c r="U23" s="1556"/>
      <c r="V23" s="1556"/>
      <c r="W23" s="1556"/>
      <c r="X23" s="1556"/>
      <c r="Y23" s="1556"/>
      <c r="Z23" s="1556"/>
      <c r="AA23" s="1556"/>
      <c r="AB23" s="1556"/>
      <c r="AC23" s="1556"/>
      <c r="AD23" s="1556"/>
      <c r="AE23" s="1556"/>
      <c r="AF23" s="1556"/>
      <c r="AG23" s="1556"/>
      <c r="AH23" s="1556"/>
      <c r="AI23" s="1556"/>
      <c r="AJ23" s="1556"/>
      <c r="AK23" s="1556"/>
      <c r="AL23" s="1556"/>
      <c r="AM23" s="1556"/>
      <c r="AN23" s="1556"/>
      <c r="AO23" s="1556"/>
      <c r="AP23" s="1556"/>
      <c r="AQ23" s="1556"/>
      <c r="AR23" s="1556"/>
      <c r="AS23" s="1556"/>
      <c r="AT23" s="1556"/>
      <c r="AU23" s="1556"/>
      <c r="AV23" s="1556"/>
      <c r="AW23" s="1556"/>
      <c r="AX23" s="1556"/>
      <c r="AY23" s="1556"/>
      <c r="AZ23" s="1556"/>
      <c r="BA23" s="1556"/>
      <c r="BB23" s="1556"/>
      <c r="BC23" s="1556"/>
      <c r="BD23" s="1556"/>
      <c r="BE23" s="1556"/>
      <c r="BF23" s="1556"/>
      <c r="BG23" s="1556"/>
      <c r="BH23" s="1556"/>
      <c r="BI23" s="1556"/>
      <c r="BJ23" s="1556"/>
      <c r="BK23" s="1556"/>
      <c r="BL23" s="1556"/>
      <c r="BM23" s="1556"/>
      <c r="BN23" s="1556"/>
      <c r="BO23" s="1556"/>
      <c r="BP23" s="1556"/>
      <c r="BQ23" s="1556"/>
      <c r="BR23" s="1556"/>
      <c r="BS23" s="1556"/>
      <c r="BT23" s="1556"/>
      <c r="BU23" s="1556"/>
      <c r="BV23" s="1556"/>
      <c r="BW23" s="1557"/>
      <c r="BX23" s="1557"/>
      <c r="BY23" s="1557"/>
      <c r="BZ23" s="1557"/>
      <c r="CA23" s="1557"/>
      <c r="CB23" s="1557"/>
      <c r="CC23" s="1557"/>
      <c r="CD23" s="1557"/>
      <c r="CE23" s="1426"/>
      <c r="CF23" s="1426"/>
      <c r="CG23" s="1426"/>
      <c r="CH23" s="1426"/>
      <c r="CI23" s="1426"/>
      <c r="CJ23" s="1426"/>
      <c r="CK23" s="1426"/>
      <c r="CL23" s="1426"/>
      <c r="CM23" s="1426"/>
      <c r="CN23" s="1426"/>
      <c r="CO23" s="1426"/>
      <c r="CP23" s="1426"/>
      <c r="CQ23" s="1426"/>
      <c r="CR23" s="1426"/>
      <c r="CS23" s="1426"/>
      <c r="CT23" s="1426"/>
      <c r="CU23" s="1426"/>
      <c r="CV23" s="1426"/>
      <c r="CW23" s="1426"/>
      <c r="CX23" s="1426"/>
      <c r="CY23" s="1426"/>
      <c r="CZ23" s="1426"/>
      <c r="DA23" s="1426"/>
      <c r="DB23" s="1426"/>
      <c r="DC23" s="1426"/>
      <c r="DD23" s="1426"/>
      <c r="DE23" s="1426"/>
      <c r="DF23" s="1426"/>
      <c r="DG23" s="1426"/>
      <c r="DH23" s="1426"/>
      <c r="DI23" s="1426"/>
      <c r="DJ23" s="1426"/>
      <c r="DK23" s="1426"/>
      <c r="DL23" s="1426"/>
      <c r="DM23" s="1426"/>
      <c r="DN23" s="1426"/>
      <c r="DO23" s="1426"/>
      <c r="DP23" s="1426"/>
      <c r="DQ23" s="1426"/>
      <c r="DR23" s="1426"/>
      <c r="DS23" s="1426"/>
      <c r="DT23" s="1426"/>
      <c r="DU23" s="1426"/>
      <c r="DV23" s="1426"/>
      <c r="DW23" s="1551"/>
      <c r="DX23" s="1551"/>
      <c r="DY23" s="1551"/>
      <c r="DZ23" s="1551"/>
      <c r="EA23" s="1551"/>
      <c r="EB23" s="1551"/>
      <c r="EC23" s="1551"/>
      <c r="ED23" s="1551"/>
      <c r="EE23" s="1551"/>
      <c r="EF23" s="1551"/>
      <c r="EG23" s="1551"/>
      <c r="EH23" s="1426"/>
      <c r="EI23" s="1426"/>
      <c r="EJ23" s="1426"/>
      <c r="EK23" s="1426"/>
      <c r="EL23" s="1426"/>
      <c r="EM23" s="1426"/>
      <c r="EN23" s="494"/>
      <c r="EO23" s="494"/>
      <c r="EP23" s="1426"/>
      <c r="EQ23" s="1426"/>
      <c r="ER23" s="1426"/>
      <c r="ES23" s="1426"/>
      <c r="ET23" s="1426"/>
      <c r="EU23" s="1426"/>
      <c r="EV23" s="1426"/>
      <c r="EW23" s="1426"/>
      <c r="EX23" s="1426"/>
      <c r="EY23" s="1426"/>
      <c r="EZ23" s="1426"/>
      <c r="FA23" s="1426"/>
      <c r="FB23" s="1426"/>
      <c r="FC23" s="1426"/>
      <c r="FD23" s="1426"/>
      <c r="FE23" s="1426"/>
      <c r="FF23" s="1426"/>
      <c r="FG23" s="1426"/>
      <c r="FH23" s="1426"/>
      <c r="FI23" s="1426"/>
      <c r="FJ23" s="1426"/>
      <c r="FK23" s="1426"/>
      <c r="FL23" s="1428"/>
      <c r="FM23" s="1428"/>
      <c r="FN23" s="1428"/>
      <c r="FO23" s="1428"/>
      <c r="FP23" s="1428"/>
      <c r="FQ23" s="1428"/>
      <c r="FR23" s="1428"/>
      <c r="FS23" s="1428"/>
      <c r="FT23" s="1428"/>
      <c r="FU23" s="1428"/>
      <c r="FV23" s="1428"/>
      <c r="FW23" s="1550"/>
      <c r="FX23" s="1550"/>
      <c r="FY23" s="1550"/>
      <c r="FZ23" s="1550"/>
      <c r="GA23" s="1550"/>
      <c r="GB23" s="1550"/>
      <c r="GC23" s="1550"/>
      <c r="GD23" s="1550"/>
      <c r="GE23" s="1550"/>
      <c r="GF23" s="1550"/>
      <c r="GG23" s="1550"/>
      <c r="GH23" s="1550"/>
      <c r="GI23" s="1550"/>
      <c r="GJ23" s="1550"/>
      <c r="GK23" s="1550"/>
      <c r="GL23" s="1550"/>
      <c r="GM23" s="1550"/>
      <c r="GN23" s="1550"/>
      <c r="GO23" s="1550"/>
      <c r="GP23" s="1550"/>
      <c r="GQ23" s="1550"/>
      <c r="GR23" s="1550"/>
      <c r="GS23" s="1550"/>
      <c r="GT23" s="1550"/>
      <c r="GU23" s="1550"/>
      <c r="GV23" s="1550"/>
      <c r="GW23" s="1550"/>
    </row>
    <row r="24" spans="1:205" s="142" customFormat="1" ht="25.5" customHeight="1" x14ac:dyDescent="0.2">
      <c r="B24" s="1552"/>
      <c r="C24" s="1552"/>
      <c r="D24" s="1552"/>
      <c r="E24" s="1552"/>
      <c r="F24" s="1552"/>
      <c r="G24" s="1552"/>
      <c r="H24" s="1552"/>
      <c r="I24" s="1552"/>
      <c r="J24" s="1552"/>
      <c r="K24" s="1552"/>
      <c r="L24" s="1553"/>
      <c r="M24" s="1553"/>
      <c r="N24" s="1553"/>
      <c r="O24" s="1553"/>
      <c r="P24" s="1553"/>
      <c r="Q24" s="1553"/>
      <c r="R24" s="1553"/>
      <c r="S24" s="1553"/>
      <c r="T24" s="1553"/>
      <c r="U24" s="1553"/>
      <c r="V24" s="1553"/>
      <c r="W24" s="1553"/>
      <c r="X24" s="1553"/>
      <c r="Y24" s="1553"/>
      <c r="Z24" s="1553"/>
      <c r="AA24" s="1553"/>
      <c r="AB24" s="1553"/>
      <c r="AC24" s="1553"/>
      <c r="AD24" s="1553"/>
      <c r="AE24" s="1553"/>
      <c r="AF24" s="1553"/>
      <c r="AG24" s="1553"/>
      <c r="AH24" s="1553"/>
      <c r="AI24" s="1553"/>
      <c r="AJ24" s="1553"/>
      <c r="AK24" s="1553"/>
      <c r="AL24" s="1553"/>
      <c r="AM24" s="1553"/>
      <c r="AN24" s="1553"/>
      <c r="AO24" s="1553"/>
      <c r="AP24" s="1553"/>
      <c r="AQ24" s="1553"/>
      <c r="AR24" s="1553"/>
      <c r="AS24" s="1553"/>
      <c r="AT24" s="1553"/>
      <c r="AU24" s="1553"/>
      <c r="AV24" s="1553"/>
      <c r="AW24" s="1553"/>
      <c r="AX24" s="1553"/>
      <c r="AY24" s="1553"/>
      <c r="AZ24" s="1553"/>
      <c r="BA24" s="1553"/>
      <c r="BB24" s="1553"/>
      <c r="BC24" s="1553"/>
      <c r="BD24" s="1553"/>
      <c r="BE24" s="1553"/>
      <c r="BF24" s="1553"/>
      <c r="BG24" s="1553"/>
      <c r="BH24" s="1553"/>
      <c r="BI24" s="1553"/>
      <c r="BJ24" s="1553"/>
      <c r="BK24" s="1553"/>
      <c r="BL24" s="1553"/>
      <c r="BM24" s="1553"/>
      <c r="BN24" s="1553"/>
      <c r="BO24" s="1553"/>
      <c r="BP24" s="1553"/>
      <c r="BQ24" s="1553"/>
      <c r="BR24" s="1553"/>
      <c r="BS24" s="1553"/>
      <c r="BT24" s="1553"/>
      <c r="BU24" s="1553"/>
      <c r="BV24" s="1553"/>
      <c r="BW24" s="1554"/>
      <c r="BX24" s="1554"/>
      <c r="BY24" s="1554"/>
      <c r="BZ24" s="1554"/>
      <c r="CA24" s="1554"/>
      <c r="CB24" s="1554"/>
      <c r="CC24" s="1554"/>
      <c r="CD24" s="1554"/>
      <c r="CE24" s="1426"/>
      <c r="CF24" s="1426"/>
      <c r="CG24" s="1426"/>
      <c r="CH24" s="1426"/>
      <c r="CI24" s="1426"/>
      <c r="CJ24" s="1426"/>
      <c r="CK24" s="1426"/>
      <c r="CL24" s="1426"/>
      <c r="CM24" s="1426"/>
      <c r="CN24" s="1426"/>
      <c r="CO24" s="1426"/>
      <c r="CP24" s="1426"/>
      <c r="CQ24" s="1426"/>
      <c r="CR24" s="1426"/>
      <c r="CS24" s="1426"/>
      <c r="CT24" s="1426"/>
      <c r="CU24" s="1426"/>
      <c r="CV24" s="1426"/>
      <c r="CW24" s="1426"/>
      <c r="CX24" s="1426"/>
      <c r="CY24" s="1426"/>
      <c r="CZ24" s="1426"/>
      <c r="DA24" s="1426"/>
      <c r="DB24" s="1426"/>
      <c r="DC24" s="1426"/>
      <c r="DD24" s="1426"/>
      <c r="DE24" s="1426"/>
      <c r="DF24" s="1426"/>
      <c r="DG24" s="1426"/>
      <c r="DH24" s="1426"/>
      <c r="DI24" s="1426"/>
      <c r="DJ24" s="1426"/>
      <c r="DK24" s="1426"/>
      <c r="DL24" s="1426"/>
      <c r="DM24" s="1426"/>
      <c r="DN24" s="1426"/>
      <c r="DO24" s="1426"/>
      <c r="DP24" s="1426"/>
      <c r="DQ24" s="1426"/>
      <c r="DR24" s="1426"/>
      <c r="DS24" s="1426"/>
      <c r="DT24" s="1426"/>
      <c r="DU24" s="1426"/>
      <c r="DV24" s="1426"/>
      <c r="DW24" s="1551"/>
      <c r="DX24" s="1551"/>
      <c r="DY24" s="1551"/>
      <c r="DZ24" s="1551"/>
      <c r="EA24" s="1551"/>
      <c r="EB24" s="1551"/>
      <c r="EC24" s="1551"/>
      <c r="ED24" s="1551"/>
      <c r="EE24" s="1551"/>
      <c r="EF24" s="1551"/>
      <c r="EG24" s="1551"/>
      <c r="EH24" s="1426"/>
      <c r="EI24" s="1426"/>
      <c r="EJ24" s="1426"/>
      <c r="EK24" s="1426"/>
      <c r="EL24" s="1426"/>
      <c r="EM24" s="1426"/>
      <c r="EN24" s="494"/>
      <c r="EO24" s="494"/>
      <c r="EP24" s="1426"/>
      <c r="EQ24" s="1426"/>
      <c r="ER24" s="1426"/>
      <c r="ES24" s="1426"/>
      <c r="ET24" s="1426"/>
      <c r="EU24" s="1426"/>
      <c r="EV24" s="1426"/>
      <c r="EW24" s="1426"/>
      <c r="EX24" s="1426"/>
      <c r="EY24" s="1426"/>
      <c r="EZ24" s="1426"/>
      <c r="FA24" s="1426"/>
      <c r="FB24" s="1426"/>
      <c r="FC24" s="1426"/>
      <c r="FD24" s="1426"/>
      <c r="FE24" s="1426"/>
      <c r="FF24" s="1426"/>
      <c r="FG24" s="1426"/>
      <c r="FH24" s="1426"/>
      <c r="FI24" s="1426"/>
      <c r="FJ24" s="1426"/>
      <c r="FK24" s="1426"/>
      <c r="FL24" s="1428"/>
      <c r="FM24" s="1428"/>
      <c r="FN24" s="1428"/>
      <c r="FO24" s="1428"/>
      <c r="FP24" s="1428"/>
      <c r="FQ24" s="1428"/>
      <c r="FR24" s="1428"/>
      <c r="FS24" s="1428"/>
      <c r="FT24" s="1428"/>
      <c r="FU24" s="1428"/>
      <c r="FV24" s="1428"/>
      <c r="FW24" s="1550"/>
      <c r="FX24" s="1550"/>
      <c r="FY24" s="1550"/>
      <c r="FZ24" s="1550"/>
      <c r="GA24" s="1550"/>
      <c r="GB24" s="1550"/>
      <c r="GC24" s="1550"/>
      <c r="GD24" s="1550"/>
      <c r="GE24" s="1550"/>
      <c r="GF24" s="1550"/>
      <c r="GG24" s="1550"/>
      <c r="GH24" s="1550"/>
      <c r="GI24" s="1550"/>
      <c r="GJ24" s="1550"/>
      <c r="GK24" s="1550"/>
      <c r="GL24" s="1550"/>
      <c r="GM24" s="1550"/>
      <c r="GN24" s="1550"/>
      <c r="GO24" s="1550"/>
      <c r="GP24" s="1550"/>
      <c r="GQ24" s="1550"/>
      <c r="GR24" s="1550"/>
      <c r="GS24" s="1550"/>
      <c r="GT24" s="1550"/>
      <c r="GU24" s="1550"/>
      <c r="GV24" s="1550"/>
      <c r="GW24" s="1550"/>
    </row>
    <row r="25" spans="1:205" s="142" customFormat="1" ht="25.5" customHeight="1" x14ac:dyDescent="0.2">
      <c r="B25" s="1552"/>
      <c r="C25" s="1552"/>
      <c r="D25" s="1552"/>
      <c r="E25" s="1552"/>
      <c r="F25" s="1552"/>
      <c r="G25" s="1552"/>
      <c r="H25" s="1552"/>
      <c r="I25" s="1552"/>
      <c r="J25" s="1552"/>
      <c r="K25" s="1552"/>
      <c r="L25" s="1553"/>
      <c r="M25" s="1553"/>
      <c r="N25" s="1553"/>
      <c r="O25" s="1553"/>
      <c r="P25" s="1553"/>
      <c r="Q25" s="1553"/>
      <c r="R25" s="1553"/>
      <c r="S25" s="1553"/>
      <c r="T25" s="1553"/>
      <c r="U25" s="1553"/>
      <c r="V25" s="1553"/>
      <c r="W25" s="1553"/>
      <c r="X25" s="1553"/>
      <c r="Y25" s="1553"/>
      <c r="Z25" s="1553"/>
      <c r="AA25" s="1553"/>
      <c r="AB25" s="1553"/>
      <c r="AC25" s="1553"/>
      <c r="AD25" s="1553"/>
      <c r="AE25" s="1553"/>
      <c r="AF25" s="1553"/>
      <c r="AG25" s="1553"/>
      <c r="AH25" s="1553"/>
      <c r="AI25" s="1553"/>
      <c r="AJ25" s="1553"/>
      <c r="AK25" s="1553"/>
      <c r="AL25" s="1553"/>
      <c r="AM25" s="1553"/>
      <c r="AN25" s="1553"/>
      <c r="AO25" s="1553"/>
      <c r="AP25" s="1553"/>
      <c r="AQ25" s="1553"/>
      <c r="AR25" s="1553"/>
      <c r="AS25" s="1553"/>
      <c r="AT25" s="1553"/>
      <c r="AU25" s="1553"/>
      <c r="AV25" s="1553"/>
      <c r="AW25" s="1553"/>
      <c r="AX25" s="1553"/>
      <c r="AY25" s="1553"/>
      <c r="AZ25" s="1553"/>
      <c r="BA25" s="1553"/>
      <c r="BB25" s="1553"/>
      <c r="BC25" s="1553"/>
      <c r="BD25" s="1553"/>
      <c r="BE25" s="1553"/>
      <c r="BF25" s="1553"/>
      <c r="BG25" s="1553"/>
      <c r="BH25" s="1553"/>
      <c r="BI25" s="1553"/>
      <c r="BJ25" s="1553"/>
      <c r="BK25" s="1553"/>
      <c r="BL25" s="1553"/>
      <c r="BM25" s="1553"/>
      <c r="BN25" s="1553"/>
      <c r="BO25" s="1553"/>
      <c r="BP25" s="1553"/>
      <c r="BQ25" s="1553"/>
      <c r="BR25" s="1553"/>
      <c r="BS25" s="1553"/>
      <c r="BT25" s="1553"/>
      <c r="BU25" s="1553"/>
      <c r="BV25" s="1553"/>
      <c r="BW25" s="1554"/>
      <c r="BX25" s="1554"/>
      <c r="BY25" s="1554"/>
      <c r="BZ25" s="1554"/>
      <c r="CA25" s="1554"/>
      <c r="CB25" s="1554"/>
      <c r="CC25" s="1554"/>
      <c r="CD25" s="1554"/>
      <c r="CE25" s="1426"/>
      <c r="CF25" s="1426"/>
      <c r="CG25" s="1426"/>
      <c r="CH25" s="1426"/>
      <c r="CI25" s="1426"/>
      <c r="CJ25" s="1426"/>
      <c r="CK25" s="1426"/>
      <c r="CL25" s="1426"/>
      <c r="CM25" s="1426"/>
      <c r="CN25" s="1426"/>
      <c r="CO25" s="1426"/>
      <c r="CP25" s="1426"/>
      <c r="CQ25" s="1426"/>
      <c r="CR25" s="1426"/>
      <c r="CS25" s="1426"/>
      <c r="CT25" s="1426"/>
      <c r="CU25" s="1426"/>
      <c r="CV25" s="1426"/>
      <c r="CW25" s="1426"/>
      <c r="CX25" s="1426"/>
      <c r="CY25" s="1426"/>
      <c r="CZ25" s="1426"/>
      <c r="DA25" s="1426"/>
      <c r="DB25" s="1426"/>
      <c r="DC25" s="1426"/>
      <c r="DD25" s="1426"/>
      <c r="DE25" s="1426"/>
      <c r="DF25" s="1426"/>
      <c r="DG25" s="1426"/>
      <c r="DH25" s="1426"/>
      <c r="DI25" s="1426"/>
      <c r="DJ25" s="1426"/>
      <c r="DK25" s="1426"/>
      <c r="DL25" s="1426"/>
      <c r="DM25" s="1426"/>
      <c r="DN25" s="1426"/>
      <c r="DO25" s="1426"/>
      <c r="DP25" s="1426"/>
      <c r="DQ25" s="1426"/>
      <c r="DR25" s="1426"/>
      <c r="DS25" s="1426"/>
      <c r="DT25" s="1426"/>
      <c r="DU25" s="1426"/>
      <c r="DV25" s="1426"/>
      <c r="DW25" s="1551"/>
      <c r="DX25" s="1551"/>
      <c r="DY25" s="1551"/>
      <c r="DZ25" s="1551"/>
      <c r="EA25" s="1551"/>
      <c r="EB25" s="1551"/>
      <c r="EC25" s="1551"/>
      <c r="ED25" s="1551"/>
      <c r="EE25" s="1551"/>
      <c r="EF25" s="1551"/>
      <c r="EG25" s="1551"/>
      <c r="EH25" s="1426"/>
      <c r="EI25" s="1426"/>
      <c r="EJ25" s="1426"/>
      <c r="EK25" s="1426"/>
      <c r="EL25" s="1426"/>
      <c r="EM25" s="1426"/>
      <c r="EN25" s="494"/>
      <c r="EO25" s="494"/>
      <c r="EP25" s="1426"/>
      <c r="EQ25" s="1426"/>
      <c r="ER25" s="1426"/>
      <c r="ES25" s="1426"/>
      <c r="ET25" s="1426"/>
      <c r="EU25" s="1426"/>
      <c r="EV25" s="1426"/>
      <c r="EW25" s="1426"/>
      <c r="EX25" s="1426"/>
      <c r="EY25" s="1426"/>
      <c r="EZ25" s="1426"/>
      <c r="FA25" s="1426"/>
      <c r="FB25" s="1426"/>
      <c r="FC25" s="1426"/>
      <c r="FD25" s="1426"/>
      <c r="FE25" s="1426"/>
      <c r="FF25" s="1426"/>
      <c r="FG25" s="1426"/>
      <c r="FH25" s="1426"/>
      <c r="FI25" s="1426"/>
      <c r="FJ25" s="1426"/>
      <c r="FK25" s="1426"/>
      <c r="FL25" s="1428"/>
      <c r="FM25" s="1428"/>
      <c r="FN25" s="1428"/>
      <c r="FO25" s="1428"/>
      <c r="FP25" s="1428"/>
      <c r="FQ25" s="1428"/>
      <c r="FR25" s="1428"/>
      <c r="FS25" s="1428"/>
      <c r="FT25" s="1428"/>
      <c r="FU25" s="1428"/>
      <c r="FV25" s="1428"/>
      <c r="FW25" s="1550"/>
      <c r="FX25" s="1550"/>
      <c r="FY25" s="1550"/>
      <c r="FZ25" s="1550"/>
      <c r="GA25" s="1550"/>
      <c r="GB25" s="1550"/>
      <c r="GC25" s="1550"/>
      <c r="GD25" s="1550"/>
      <c r="GE25" s="1550"/>
      <c r="GF25" s="1550"/>
      <c r="GG25" s="1550"/>
      <c r="GH25" s="1550"/>
      <c r="GI25" s="1550"/>
      <c r="GJ25" s="1550"/>
      <c r="GK25" s="1550"/>
      <c r="GL25" s="1550"/>
      <c r="GM25" s="1550"/>
      <c r="GN25" s="1550"/>
      <c r="GO25" s="1550"/>
      <c r="GP25" s="1550"/>
      <c r="GQ25" s="1550"/>
      <c r="GR25" s="1550"/>
      <c r="GS25" s="1550"/>
      <c r="GT25" s="1550"/>
      <c r="GU25" s="1550"/>
      <c r="GV25" s="1550"/>
      <c r="GW25" s="1550"/>
    </row>
    <row r="26" spans="1:205" s="142" customFormat="1" ht="24" customHeight="1" x14ac:dyDescent="0.2">
      <c r="A26" s="488"/>
      <c r="B26" s="1552"/>
      <c r="C26" s="1552"/>
      <c r="D26" s="1552"/>
      <c r="E26" s="1552"/>
      <c r="F26" s="1552"/>
      <c r="G26" s="1552"/>
      <c r="H26" s="1552"/>
      <c r="I26" s="1552"/>
      <c r="J26" s="1552"/>
      <c r="K26" s="1552"/>
      <c r="L26" s="1553"/>
      <c r="M26" s="1553"/>
      <c r="N26" s="1553"/>
      <c r="O26" s="1553"/>
      <c r="P26" s="1553"/>
      <c r="Q26" s="1553"/>
      <c r="R26" s="1553"/>
      <c r="S26" s="1553"/>
      <c r="T26" s="1553"/>
      <c r="U26" s="1553"/>
      <c r="V26" s="1553"/>
      <c r="W26" s="1553"/>
      <c r="X26" s="1553"/>
      <c r="Y26" s="1553"/>
      <c r="Z26" s="1553"/>
      <c r="AA26" s="1553"/>
      <c r="AB26" s="1553"/>
      <c r="AC26" s="1553"/>
      <c r="AD26" s="1553"/>
      <c r="AE26" s="1553"/>
      <c r="AF26" s="1553"/>
      <c r="AG26" s="1553"/>
      <c r="AH26" s="1553"/>
      <c r="AI26" s="1553"/>
      <c r="AJ26" s="1553"/>
      <c r="AK26" s="1553"/>
      <c r="AL26" s="1553"/>
      <c r="AM26" s="1553"/>
      <c r="AN26" s="1553"/>
      <c r="AO26" s="1553"/>
      <c r="AP26" s="1553"/>
      <c r="AQ26" s="1553"/>
      <c r="AR26" s="1553"/>
      <c r="AS26" s="1553"/>
      <c r="AT26" s="1553"/>
      <c r="AU26" s="1553"/>
      <c r="AV26" s="1553"/>
      <c r="AW26" s="1553"/>
      <c r="AX26" s="1553"/>
      <c r="AY26" s="1553"/>
      <c r="AZ26" s="1553"/>
      <c r="BA26" s="1553"/>
      <c r="BB26" s="1553"/>
      <c r="BC26" s="1553"/>
      <c r="BD26" s="1553"/>
      <c r="BE26" s="1553"/>
      <c r="BF26" s="1553"/>
      <c r="BG26" s="1553"/>
      <c r="BH26" s="1553"/>
      <c r="BI26" s="1553"/>
      <c r="BJ26" s="1553"/>
      <c r="BK26" s="1553"/>
      <c r="BL26" s="1553"/>
      <c r="BM26" s="1553"/>
      <c r="BN26" s="1553"/>
      <c r="BO26" s="1553"/>
      <c r="BP26" s="1553"/>
      <c r="BQ26" s="1553"/>
      <c r="BR26" s="1553"/>
      <c r="BS26" s="1553"/>
      <c r="BT26" s="1553"/>
      <c r="BU26" s="1553"/>
      <c r="BV26" s="1553"/>
      <c r="BW26" s="1554"/>
      <c r="BX26" s="1554"/>
      <c r="BY26" s="1554"/>
      <c r="BZ26" s="1554"/>
      <c r="CA26" s="1554"/>
      <c r="CB26" s="1554"/>
      <c r="CC26" s="1554"/>
      <c r="CD26" s="1554"/>
      <c r="CE26" s="1426"/>
      <c r="CF26" s="1426"/>
      <c r="CG26" s="1426"/>
      <c r="CH26" s="1426"/>
      <c r="CI26" s="1426"/>
      <c r="CJ26" s="1426"/>
      <c r="CK26" s="1426"/>
      <c r="CL26" s="1426"/>
      <c r="CM26" s="1426"/>
      <c r="CN26" s="1426"/>
      <c r="CO26" s="1426"/>
      <c r="CP26" s="1426"/>
      <c r="CQ26" s="1426"/>
      <c r="CR26" s="1426"/>
      <c r="CS26" s="1426"/>
      <c r="CT26" s="1426"/>
      <c r="CU26" s="1426"/>
      <c r="CV26" s="1426"/>
      <c r="CW26" s="1426"/>
      <c r="CX26" s="1426"/>
      <c r="CY26" s="1426"/>
      <c r="CZ26" s="1426"/>
      <c r="DA26" s="1426"/>
      <c r="DB26" s="1426"/>
      <c r="DC26" s="1426"/>
      <c r="DD26" s="1426"/>
      <c r="DE26" s="1426"/>
      <c r="DF26" s="1426"/>
      <c r="DG26" s="1426"/>
      <c r="DH26" s="1426"/>
      <c r="DI26" s="1426"/>
      <c r="DJ26" s="1426"/>
      <c r="DK26" s="1426"/>
      <c r="DL26" s="1426"/>
      <c r="DM26" s="1426"/>
      <c r="DN26" s="1426"/>
      <c r="DO26" s="1426"/>
      <c r="DP26" s="1426"/>
      <c r="DQ26" s="1426"/>
      <c r="DR26" s="1426"/>
      <c r="DS26" s="1426"/>
      <c r="DT26" s="1426"/>
      <c r="DU26" s="1426"/>
      <c r="DV26" s="1426"/>
      <c r="DW26" s="1551"/>
      <c r="DX26" s="1551"/>
      <c r="DY26" s="1551"/>
      <c r="DZ26" s="1551"/>
      <c r="EA26" s="1551"/>
      <c r="EB26" s="1551"/>
      <c r="EC26" s="1551"/>
      <c r="ED26" s="1551"/>
      <c r="EE26" s="1551"/>
      <c r="EF26" s="1551"/>
      <c r="EG26" s="1551"/>
      <c r="EH26" s="1426"/>
      <c r="EI26" s="1426"/>
      <c r="EJ26" s="1426"/>
      <c r="EK26" s="1426"/>
      <c r="EL26" s="1426"/>
      <c r="EM26" s="1426"/>
      <c r="EN26" s="494"/>
      <c r="EO26" s="494"/>
      <c r="EP26" s="1426"/>
      <c r="EQ26" s="1426"/>
      <c r="ER26" s="1426"/>
      <c r="ES26" s="1426"/>
      <c r="ET26" s="1426"/>
      <c r="EU26" s="1426"/>
      <c r="EV26" s="1426"/>
      <c r="EW26" s="1426"/>
      <c r="EX26" s="1426"/>
      <c r="EY26" s="1426"/>
      <c r="EZ26" s="1426"/>
      <c r="FA26" s="1426"/>
      <c r="FB26" s="1426"/>
      <c r="FC26" s="1426"/>
      <c r="FD26" s="1426"/>
      <c r="FE26" s="1426"/>
      <c r="FF26" s="1426"/>
      <c r="FG26" s="1426"/>
      <c r="FH26" s="1426"/>
      <c r="FI26" s="1426"/>
      <c r="FJ26" s="1426"/>
      <c r="FK26" s="1426"/>
      <c r="FL26" s="1428"/>
      <c r="FM26" s="1428"/>
      <c r="FN26" s="1428"/>
      <c r="FO26" s="1428"/>
      <c r="FP26" s="1428"/>
      <c r="FQ26" s="1428"/>
      <c r="FR26" s="1428"/>
      <c r="FS26" s="1428"/>
      <c r="FT26" s="1428"/>
      <c r="FU26" s="1428"/>
      <c r="FV26" s="1428"/>
      <c r="FW26" s="1550"/>
      <c r="FX26" s="1550"/>
      <c r="FY26" s="1550"/>
      <c r="FZ26" s="1550"/>
      <c r="GA26" s="1550"/>
      <c r="GB26" s="1550"/>
      <c r="GC26" s="1550"/>
      <c r="GD26" s="1550"/>
      <c r="GE26" s="1550"/>
      <c r="GF26" s="1550"/>
      <c r="GG26" s="1550"/>
      <c r="GH26" s="1550"/>
      <c r="GI26" s="1550"/>
      <c r="GJ26" s="1550"/>
      <c r="GK26" s="1550"/>
      <c r="GL26" s="1550"/>
      <c r="GM26" s="1550"/>
      <c r="GN26" s="1550"/>
      <c r="GO26" s="1550"/>
      <c r="GP26" s="1550"/>
      <c r="GQ26" s="1550"/>
      <c r="GR26" s="1550"/>
      <c r="GS26" s="1550"/>
      <c r="GT26" s="1550"/>
      <c r="GU26" s="1550"/>
      <c r="GV26" s="1550"/>
      <c r="GW26" s="1550"/>
    </row>
    <row r="27" spans="1:205" s="142" customFormat="1" ht="24" customHeight="1" x14ac:dyDescent="0.2">
      <c r="A27" s="488"/>
      <c r="B27" s="1552"/>
      <c r="C27" s="1552"/>
      <c r="D27" s="1552"/>
      <c r="E27" s="1552"/>
      <c r="F27" s="1552"/>
      <c r="G27" s="1552"/>
      <c r="H27" s="1552"/>
      <c r="I27" s="1552"/>
      <c r="J27" s="1552"/>
      <c r="K27" s="1552"/>
      <c r="L27" s="1553"/>
      <c r="M27" s="1553"/>
      <c r="N27" s="1553"/>
      <c r="O27" s="1553"/>
      <c r="P27" s="1553"/>
      <c r="Q27" s="1553"/>
      <c r="R27" s="1553"/>
      <c r="S27" s="1553"/>
      <c r="T27" s="1553"/>
      <c r="U27" s="1553"/>
      <c r="V27" s="1553"/>
      <c r="W27" s="1553"/>
      <c r="X27" s="1553"/>
      <c r="Y27" s="1553"/>
      <c r="Z27" s="1553"/>
      <c r="AA27" s="1553"/>
      <c r="AB27" s="1553"/>
      <c r="AC27" s="1553"/>
      <c r="AD27" s="1553"/>
      <c r="AE27" s="1553"/>
      <c r="AF27" s="1553"/>
      <c r="AG27" s="1553"/>
      <c r="AH27" s="1553"/>
      <c r="AI27" s="1553"/>
      <c r="AJ27" s="1553"/>
      <c r="AK27" s="1553"/>
      <c r="AL27" s="1553"/>
      <c r="AM27" s="1553"/>
      <c r="AN27" s="1553"/>
      <c r="AO27" s="1553"/>
      <c r="AP27" s="1553"/>
      <c r="AQ27" s="1553"/>
      <c r="AR27" s="1553"/>
      <c r="AS27" s="1553"/>
      <c r="AT27" s="1553"/>
      <c r="AU27" s="1553"/>
      <c r="AV27" s="1553"/>
      <c r="AW27" s="1553"/>
      <c r="AX27" s="1553"/>
      <c r="AY27" s="1553"/>
      <c r="AZ27" s="1553"/>
      <c r="BA27" s="1553"/>
      <c r="BB27" s="1553"/>
      <c r="BC27" s="1553"/>
      <c r="BD27" s="1553"/>
      <c r="BE27" s="1553"/>
      <c r="BF27" s="1553"/>
      <c r="BG27" s="1553"/>
      <c r="BH27" s="1553"/>
      <c r="BI27" s="1553"/>
      <c r="BJ27" s="1553"/>
      <c r="BK27" s="1553"/>
      <c r="BL27" s="1553"/>
      <c r="BM27" s="1553"/>
      <c r="BN27" s="1553"/>
      <c r="BO27" s="1553"/>
      <c r="BP27" s="1553"/>
      <c r="BQ27" s="1553"/>
      <c r="BR27" s="1553"/>
      <c r="BS27" s="1553"/>
      <c r="BT27" s="1553"/>
      <c r="BU27" s="1553"/>
      <c r="BV27" s="1553"/>
      <c r="BW27" s="1554"/>
      <c r="BX27" s="1554"/>
      <c r="BY27" s="1554"/>
      <c r="BZ27" s="1554"/>
      <c r="CA27" s="1554"/>
      <c r="CB27" s="1554"/>
      <c r="CC27" s="1554"/>
      <c r="CD27" s="1554"/>
      <c r="CE27" s="1426"/>
      <c r="CF27" s="1426"/>
      <c r="CG27" s="1426"/>
      <c r="CH27" s="1426"/>
      <c r="CI27" s="1426"/>
      <c r="CJ27" s="1426"/>
      <c r="CK27" s="1426"/>
      <c r="CL27" s="1426"/>
      <c r="CM27" s="1426"/>
      <c r="CN27" s="1426"/>
      <c r="CO27" s="1426"/>
      <c r="CP27" s="1426"/>
      <c r="CQ27" s="1426"/>
      <c r="CR27" s="1426"/>
      <c r="CS27" s="1426"/>
      <c r="CT27" s="1426"/>
      <c r="CU27" s="1426"/>
      <c r="CV27" s="1426"/>
      <c r="CW27" s="1426"/>
      <c r="CX27" s="1426"/>
      <c r="CY27" s="1426"/>
      <c r="CZ27" s="1426"/>
      <c r="DA27" s="1426"/>
      <c r="DB27" s="1426"/>
      <c r="DC27" s="1426"/>
      <c r="DD27" s="1426"/>
      <c r="DE27" s="1426"/>
      <c r="DF27" s="1426"/>
      <c r="DG27" s="1426"/>
      <c r="DH27" s="1426"/>
      <c r="DI27" s="1426"/>
      <c r="DJ27" s="1426"/>
      <c r="DK27" s="1426"/>
      <c r="DL27" s="1426"/>
      <c r="DM27" s="1426"/>
      <c r="DN27" s="1426"/>
      <c r="DO27" s="1426"/>
      <c r="DP27" s="1426"/>
      <c r="DQ27" s="1426"/>
      <c r="DR27" s="1426"/>
      <c r="DS27" s="1426"/>
      <c r="DT27" s="1426"/>
      <c r="DU27" s="1426"/>
      <c r="DV27" s="1426"/>
      <c r="DW27" s="1551"/>
      <c r="DX27" s="1551"/>
      <c r="DY27" s="1551"/>
      <c r="DZ27" s="1551"/>
      <c r="EA27" s="1551"/>
      <c r="EB27" s="1551"/>
      <c r="EC27" s="1551"/>
      <c r="ED27" s="1551"/>
      <c r="EE27" s="1551"/>
      <c r="EF27" s="1551"/>
      <c r="EG27" s="1551"/>
      <c r="EH27" s="1426"/>
      <c r="EI27" s="1426"/>
      <c r="EJ27" s="1426"/>
      <c r="EK27" s="1426"/>
      <c r="EL27" s="1426"/>
      <c r="EM27" s="1426"/>
      <c r="EN27" s="494"/>
      <c r="EO27" s="494"/>
      <c r="EP27" s="1426"/>
      <c r="EQ27" s="1426"/>
      <c r="ER27" s="1426"/>
      <c r="ES27" s="1426"/>
      <c r="ET27" s="1426"/>
      <c r="EU27" s="1426"/>
      <c r="EV27" s="1426"/>
      <c r="EW27" s="1426"/>
      <c r="EX27" s="1426"/>
      <c r="EY27" s="1426"/>
      <c r="EZ27" s="1426"/>
      <c r="FA27" s="1426"/>
      <c r="FB27" s="1426"/>
      <c r="FC27" s="1426"/>
      <c r="FD27" s="1426"/>
      <c r="FE27" s="1426"/>
      <c r="FF27" s="1426"/>
      <c r="FG27" s="1426"/>
      <c r="FH27" s="1426"/>
      <c r="FI27" s="1426"/>
      <c r="FJ27" s="1426"/>
      <c r="FK27" s="1426"/>
      <c r="FL27" s="1428"/>
      <c r="FM27" s="1428"/>
      <c r="FN27" s="1428"/>
      <c r="FO27" s="1428"/>
      <c r="FP27" s="1428"/>
      <c r="FQ27" s="1428"/>
      <c r="FR27" s="1428"/>
      <c r="FS27" s="1428"/>
      <c r="FT27" s="1428"/>
      <c r="FU27" s="1428"/>
      <c r="FV27" s="1428"/>
      <c r="FW27" s="1550"/>
      <c r="FX27" s="1550"/>
      <c r="FY27" s="1550"/>
      <c r="FZ27" s="1550"/>
      <c r="GA27" s="1550"/>
      <c r="GB27" s="1550"/>
      <c r="GC27" s="1550"/>
      <c r="GD27" s="1550"/>
      <c r="GE27" s="1550"/>
      <c r="GF27" s="1550"/>
      <c r="GG27" s="1550"/>
      <c r="GH27" s="1550"/>
      <c r="GI27" s="1550"/>
      <c r="GJ27" s="1550"/>
      <c r="GK27" s="1550"/>
      <c r="GL27" s="1550"/>
      <c r="GM27" s="1550"/>
      <c r="GN27" s="1550"/>
      <c r="GO27" s="1550"/>
      <c r="GP27" s="1550"/>
      <c r="GQ27" s="1550"/>
      <c r="GR27" s="1550"/>
      <c r="GS27" s="1550"/>
      <c r="GT27" s="1550"/>
      <c r="GU27" s="1550"/>
      <c r="GV27" s="1550"/>
      <c r="GW27" s="1550"/>
    </row>
    <row r="28" spans="1:205" s="142" customFormat="1" ht="24" customHeight="1" x14ac:dyDescent="0.2">
      <c r="A28" s="488"/>
      <c r="B28" s="1552"/>
      <c r="C28" s="1552"/>
      <c r="D28" s="1552"/>
      <c r="E28" s="1552"/>
      <c r="F28" s="1552"/>
      <c r="G28" s="1552"/>
      <c r="H28" s="1552"/>
      <c r="I28" s="1552"/>
      <c r="J28" s="1552"/>
      <c r="K28" s="1552"/>
      <c r="L28" s="1553"/>
      <c r="M28" s="1553"/>
      <c r="N28" s="1553"/>
      <c r="O28" s="1553"/>
      <c r="P28" s="1553"/>
      <c r="Q28" s="1553"/>
      <c r="R28" s="1553"/>
      <c r="S28" s="1553"/>
      <c r="T28" s="1553"/>
      <c r="U28" s="1553"/>
      <c r="V28" s="1553"/>
      <c r="W28" s="1553"/>
      <c r="X28" s="1553"/>
      <c r="Y28" s="1553"/>
      <c r="Z28" s="1553"/>
      <c r="AA28" s="1553"/>
      <c r="AB28" s="1553"/>
      <c r="AC28" s="1553"/>
      <c r="AD28" s="1553"/>
      <c r="AE28" s="1553"/>
      <c r="AF28" s="1553"/>
      <c r="AG28" s="1553"/>
      <c r="AH28" s="1553"/>
      <c r="AI28" s="1553"/>
      <c r="AJ28" s="1553"/>
      <c r="AK28" s="1553"/>
      <c r="AL28" s="1553"/>
      <c r="AM28" s="1553"/>
      <c r="AN28" s="1553"/>
      <c r="AO28" s="1553"/>
      <c r="AP28" s="1553"/>
      <c r="AQ28" s="1553"/>
      <c r="AR28" s="1553"/>
      <c r="AS28" s="1553"/>
      <c r="AT28" s="1553"/>
      <c r="AU28" s="1553"/>
      <c r="AV28" s="1553"/>
      <c r="AW28" s="1553"/>
      <c r="AX28" s="1553"/>
      <c r="AY28" s="1553"/>
      <c r="AZ28" s="1553"/>
      <c r="BA28" s="1553"/>
      <c r="BB28" s="1553"/>
      <c r="BC28" s="1553"/>
      <c r="BD28" s="1553"/>
      <c r="BE28" s="1553"/>
      <c r="BF28" s="1553"/>
      <c r="BG28" s="1553"/>
      <c r="BH28" s="1553"/>
      <c r="BI28" s="1553"/>
      <c r="BJ28" s="1553"/>
      <c r="BK28" s="1553"/>
      <c r="BL28" s="1553"/>
      <c r="BM28" s="1553"/>
      <c r="BN28" s="1553"/>
      <c r="BO28" s="1553"/>
      <c r="BP28" s="1553"/>
      <c r="BQ28" s="1553"/>
      <c r="BR28" s="1553"/>
      <c r="BS28" s="1553"/>
      <c r="BT28" s="1553"/>
      <c r="BU28" s="1553"/>
      <c r="BV28" s="1553"/>
      <c r="BW28" s="1554"/>
      <c r="BX28" s="1554"/>
      <c r="BY28" s="1554"/>
      <c r="BZ28" s="1554"/>
      <c r="CA28" s="1554"/>
      <c r="CB28" s="1554"/>
      <c r="CC28" s="1554"/>
      <c r="CD28" s="1554"/>
      <c r="CE28" s="1426"/>
      <c r="CF28" s="1426"/>
      <c r="CG28" s="1426"/>
      <c r="CH28" s="1426"/>
      <c r="CI28" s="1426"/>
      <c r="CJ28" s="1426"/>
      <c r="CK28" s="1426"/>
      <c r="CL28" s="1426"/>
      <c r="CM28" s="1426"/>
      <c r="CN28" s="1426"/>
      <c r="CO28" s="1426"/>
      <c r="CP28" s="1426"/>
      <c r="CQ28" s="1426"/>
      <c r="CR28" s="1426"/>
      <c r="CS28" s="1426"/>
      <c r="CT28" s="1426"/>
      <c r="CU28" s="1426"/>
      <c r="CV28" s="1426"/>
      <c r="CW28" s="1426"/>
      <c r="CX28" s="1426"/>
      <c r="CY28" s="1426"/>
      <c r="CZ28" s="1426"/>
      <c r="DA28" s="1426"/>
      <c r="DB28" s="1426"/>
      <c r="DC28" s="1426"/>
      <c r="DD28" s="1426"/>
      <c r="DE28" s="1426"/>
      <c r="DF28" s="1426"/>
      <c r="DG28" s="1426"/>
      <c r="DH28" s="1426"/>
      <c r="DI28" s="1426"/>
      <c r="DJ28" s="1426"/>
      <c r="DK28" s="1426"/>
      <c r="DL28" s="1426"/>
      <c r="DM28" s="1426"/>
      <c r="DN28" s="1426"/>
      <c r="DO28" s="1426"/>
      <c r="DP28" s="1426"/>
      <c r="DQ28" s="1426"/>
      <c r="DR28" s="1426"/>
      <c r="DS28" s="1426"/>
      <c r="DT28" s="1426"/>
      <c r="DU28" s="1426"/>
      <c r="DV28" s="1426"/>
      <c r="DW28" s="1551"/>
      <c r="DX28" s="1551"/>
      <c r="DY28" s="1551"/>
      <c r="DZ28" s="1551"/>
      <c r="EA28" s="1551"/>
      <c r="EB28" s="1551"/>
      <c r="EC28" s="1551"/>
      <c r="ED28" s="1551"/>
      <c r="EE28" s="1551"/>
      <c r="EF28" s="1551"/>
      <c r="EG28" s="1551"/>
      <c r="EH28" s="1426"/>
      <c r="EI28" s="1426"/>
      <c r="EJ28" s="1426"/>
      <c r="EK28" s="1426"/>
      <c r="EL28" s="1426"/>
      <c r="EM28" s="1426"/>
      <c r="EN28" s="494"/>
      <c r="EO28" s="494"/>
      <c r="EP28" s="1426"/>
      <c r="EQ28" s="1426"/>
      <c r="ER28" s="1426"/>
      <c r="ES28" s="1426"/>
      <c r="ET28" s="1426"/>
      <c r="EU28" s="1426"/>
      <c r="EV28" s="1426"/>
      <c r="EW28" s="1426"/>
      <c r="EX28" s="1426"/>
      <c r="EY28" s="1426"/>
      <c r="EZ28" s="1426"/>
      <c r="FA28" s="1426"/>
      <c r="FB28" s="1426"/>
      <c r="FC28" s="1426"/>
      <c r="FD28" s="1426"/>
      <c r="FE28" s="1426"/>
      <c r="FF28" s="1426"/>
      <c r="FG28" s="1426"/>
      <c r="FH28" s="1426"/>
      <c r="FI28" s="1426"/>
      <c r="FJ28" s="1426"/>
      <c r="FK28" s="1426"/>
      <c r="FL28" s="1428"/>
      <c r="FM28" s="1428"/>
      <c r="FN28" s="1428"/>
      <c r="FO28" s="1428"/>
      <c r="FP28" s="1428"/>
      <c r="FQ28" s="1428"/>
      <c r="FR28" s="1428"/>
      <c r="FS28" s="1428"/>
      <c r="FT28" s="1428"/>
      <c r="FU28" s="1428"/>
      <c r="FV28" s="1428"/>
      <c r="FW28" s="1550"/>
      <c r="FX28" s="1550"/>
      <c r="FY28" s="1550"/>
      <c r="FZ28" s="1550"/>
      <c r="GA28" s="1550"/>
      <c r="GB28" s="1550"/>
      <c r="GC28" s="1550"/>
      <c r="GD28" s="1550"/>
      <c r="GE28" s="1550"/>
      <c r="GF28" s="1550"/>
      <c r="GG28" s="1550"/>
      <c r="GH28" s="1550"/>
      <c r="GI28" s="1550"/>
      <c r="GJ28" s="1550"/>
      <c r="GK28" s="1550"/>
      <c r="GL28" s="1550"/>
      <c r="GM28" s="1550"/>
      <c r="GN28" s="1550"/>
      <c r="GO28" s="1550"/>
      <c r="GP28" s="1550"/>
      <c r="GQ28" s="1550"/>
      <c r="GR28" s="1550"/>
      <c r="GS28" s="1550"/>
      <c r="GT28" s="1550"/>
      <c r="GU28" s="1550"/>
      <c r="GV28" s="1550"/>
      <c r="GW28" s="1550"/>
    </row>
    <row r="29" spans="1:205" s="142" customFormat="1" ht="24" customHeight="1" x14ac:dyDescent="0.2">
      <c r="A29" s="488"/>
      <c r="B29" s="1555"/>
      <c r="C29" s="1555"/>
      <c r="D29" s="1555"/>
      <c r="E29" s="1555"/>
      <c r="F29" s="1555"/>
      <c r="G29" s="1555"/>
      <c r="H29" s="1555"/>
      <c r="I29" s="1555"/>
      <c r="J29" s="1555"/>
      <c r="K29" s="1555"/>
      <c r="L29" s="1556"/>
      <c r="M29" s="1556"/>
      <c r="N29" s="1556"/>
      <c r="O29" s="1556"/>
      <c r="P29" s="1556"/>
      <c r="Q29" s="1556"/>
      <c r="R29" s="1556"/>
      <c r="S29" s="1556"/>
      <c r="T29" s="1556"/>
      <c r="U29" s="1556"/>
      <c r="V29" s="1556"/>
      <c r="W29" s="1556"/>
      <c r="X29" s="1556"/>
      <c r="Y29" s="1556"/>
      <c r="Z29" s="1556"/>
      <c r="AA29" s="1556"/>
      <c r="AB29" s="1556"/>
      <c r="AC29" s="1556"/>
      <c r="AD29" s="1556"/>
      <c r="AE29" s="1556"/>
      <c r="AF29" s="1556"/>
      <c r="AG29" s="1556"/>
      <c r="AH29" s="1556"/>
      <c r="AI29" s="1556"/>
      <c r="AJ29" s="1556"/>
      <c r="AK29" s="1556"/>
      <c r="AL29" s="1556"/>
      <c r="AM29" s="1556"/>
      <c r="AN29" s="1556"/>
      <c r="AO29" s="1556"/>
      <c r="AP29" s="1556"/>
      <c r="AQ29" s="1556"/>
      <c r="AR29" s="1556"/>
      <c r="AS29" s="1556"/>
      <c r="AT29" s="1556"/>
      <c r="AU29" s="1556"/>
      <c r="AV29" s="1556"/>
      <c r="AW29" s="1556"/>
      <c r="AX29" s="1556"/>
      <c r="AY29" s="1556"/>
      <c r="AZ29" s="1556"/>
      <c r="BA29" s="1556"/>
      <c r="BB29" s="1556"/>
      <c r="BC29" s="1556"/>
      <c r="BD29" s="1556"/>
      <c r="BE29" s="1556"/>
      <c r="BF29" s="1556"/>
      <c r="BG29" s="1556"/>
      <c r="BH29" s="1556"/>
      <c r="BI29" s="1556"/>
      <c r="BJ29" s="1556"/>
      <c r="BK29" s="1556"/>
      <c r="BL29" s="1556"/>
      <c r="BM29" s="1556"/>
      <c r="BN29" s="1556"/>
      <c r="BO29" s="1556"/>
      <c r="BP29" s="1556"/>
      <c r="BQ29" s="1556"/>
      <c r="BR29" s="1556"/>
      <c r="BS29" s="1556"/>
      <c r="BT29" s="1556"/>
      <c r="BU29" s="1556"/>
      <c r="BV29" s="1556"/>
      <c r="BW29" s="1557"/>
      <c r="BX29" s="1557"/>
      <c r="BY29" s="1557"/>
      <c r="BZ29" s="1557"/>
      <c r="CA29" s="1557"/>
      <c r="CB29" s="1557"/>
      <c r="CC29" s="1557"/>
      <c r="CD29" s="1557"/>
      <c r="CE29" s="1426"/>
      <c r="CF29" s="1426"/>
      <c r="CG29" s="1426"/>
      <c r="CH29" s="1426"/>
      <c r="CI29" s="1426"/>
      <c r="CJ29" s="1426"/>
      <c r="CK29" s="1426"/>
      <c r="CL29" s="1426"/>
      <c r="CM29" s="1426"/>
      <c r="CN29" s="1426"/>
      <c r="CO29" s="1426"/>
      <c r="CP29" s="1426"/>
      <c r="CQ29" s="1426"/>
      <c r="CR29" s="1426"/>
      <c r="CS29" s="1426"/>
      <c r="CT29" s="1426"/>
      <c r="CU29" s="1426"/>
      <c r="CV29" s="1426"/>
      <c r="CW29" s="1426"/>
      <c r="CX29" s="1426"/>
      <c r="CY29" s="1426"/>
      <c r="CZ29" s="1426"/>
      <c r="DA29" s="1426"/>
      <c r="DB29" s="1426"/>
      <c r="DC29" s="1426"/>
      <c r="DD29" s="1426"/>
      <c r="DE29" s="1426"/>
      <c r="DF29" s="1426"/>
      <c r="DG29" s="1426"/>
      <c r="DH29" s="1426"/>
      <c r="DI29" s="1426"/>
      <c r="DJ29" s="1426"/>
      <c r="DK29" s="1426"/>
      <c r="DL29" s="1426"/>
      <c r="DM29" s="1426"/>
      <c r="DN29" s="1426"/>
      <c r="DO29" s="1426"/>
      <c r="DP29" s="1426"/>
      <c r="DQ29" s="1426"/>
      <c r="DR29" s="1426"/>
      <c r="DS29" s="1426"/>
      <c r="DT29" s="1426"/>
      <c r="DU29" s="1426"/>
      <c r="DV29" s="1426"/>
      <c r="DW29" s="1551"/>
      <c r="DX29" s="1551"/>
      <c r="DY29" s="1551"/>
      <c r="DZ29" s="1551"/>
      <c r="EA29" s="1551"/>
      <c r="EB29" s="1551"/>
      <c r="EC29" s="1551"/>
      <c r="ED29" s="1551"/>
      <c r="EE29" s="1551"/>
      <c r="EF29" s="1551"/>
      <c r="EG29" s="1551"/>
      <c r="EH29" s="1426"/>
      <c r="EI29" s="1426"/>
      <c r="EJ29" s="1426"/>
      <c r="EK29" s="1426"/>
      <c r="EL29" s="1426"/>
      <c r="EM29" s="1426"/>
      <c r="EN29" s="494"/>
      <c r="EO29" s="494"/>
      <c r="EP29" s="1426"/>
      <c r="EQ29" s="1426"/>
      <c r="ER29" s="1426"/>
      <c r="ES29" s="1426"/>
      <c r="ET29" s="1426"/>
      <c r="EU29" s="1426"/>
      <c r="EV29" s="1426"/>
      <c r="EW29" s="1426"/>
      <c r="EX29" s="1426"/>
      <c r="EY29" s="1426"/>
      <c r="EZ29" s="1426"/>
      <c r="FA29" s="1426"/>
      <c r="FB29" s="1426"/>
      <c r="FC29" s="1426"/>
      <c r="FD29" s="1426"/>
      <c r="FE29" s="1426"/>
      <c r="FF29" s="1426"/>
      <c r="FG29" s="1426"/>
      <c r="FH29" s="1426"/>
      <c r="FI29" s="1426"/>
      <c r="FJ29" s="1426"/>
      <c r="FK29" s="1426"/>
      <c r="FL29" s="1428"/>
      <c r="FM29" s="1428"/>
      <c r="FN29" s="1428"/>
      <c r="FO29" s="1428"/>
      <c r="FP29" s="1428"/>
      <c r="FQ29" s="1428"/>
      <c r="FR29" s="1428"/>
      <c r="FS29" s="1428"/>
      <c r="FT29" s="1428"/>
      <c r="FU29" s="1428"/>
      <c r="FV29" s="1428"/>
      <c r="FW29" s="1550"/>
      <c r="FX29" s="1550"/>
      <c r="FY29" s="1550"/>
      <c r="FZ29" s="1550"/>
      <c r="GA29" s="1550"/>
      <c r="GB29" s="1550"/>
      <c r="GC29" s="1550"/>
      <c r="GD29" s="1550"/>
      <c r="GE29" s="1550"/>
      <c r="GF29" s="1550"/>
      <c r="GG29" s="1550"/>
      <c r="GH29" s="1550"/>
      <c r="GI29" s="1550"/>
      <c r="GJ29" s="1550"/>
      <c r="GK29" s="1550"/>
      <c r="GL29" s="1550"/>
      <c r="GM29" s="1550"/>
      <c r="GN29" s="1550"/>
      <c r="GO29" s="1550"/>
      <c r="GP29" s="1550"/>
      <c r="GQ29" s="1550"/>
      <c r="GR29" s="1550"/>
      <c r="GS29" s="1550"/>
      <c r="GT29" s="1550"/>
      <c r="GU29" s="1550"/>
      <c r="GV29" s="1550"/>
      <c r="GW29" s="1550"/>
    </row>
    <row r="30" spans="1:205" s="142" customFormat="1" ht="24" customHeight="1" x14ac:dyDescent="0.2">
      <c r="A30" s="488"/>
      <c r="B30" s="1555"/>
      <c r="C30" s="1555"/>
      <c r="D30" s="1555"/>
      <c r="E30" s="1555"/>
      <c r="F30" s="1555"/>
      <c r="G30" s="1555"/>
      <c r="H30" s="1555"/>
      <c r="I30" s="1555"/>
      <c r="J30" s="1555"/>
      <c r="K30" s="1555"/>
      <c r="L30" s="1556"/>
      <c r="M30" s="1556"/>
      <c r="N30" s="1556"/>
      <c r="O30" s="1556"/>
      <c r="P30" s="1556"/>
      <c r="Q30" s="1556"/>
      <c r="R30" s="1556"/>
      <c r="S30" s="1556"/>
      <c r="T30" s="1556"/>
      <c r="U30" s="1556"/>
      <c r="V30" s="1556"/>
      <c r="W30" s="1556"/>
      <c r="X30" s="1556"/>
      <c r="Y30" s="1556"/>
      <c r="Z30" s="1556"/>
      <c r="AA30" s="1556"/>
      <c r="AB30" s="1556"/>
      <c r="AC30" s="1556"/>
      <c r="AD30" s="1556"/>
      <c r="AE30" s="1556"/>
      <c r="AF30" s="1556"/>
      <c r="AG30" s="1556"/>
      <c r="AH30" s="1556"/>
      <c r="AI30" s="1556"/>
      <c r="AJ30" s="1556"/>
      <c r="AK30" s="1556"/>
      <c r="AL30" s="1556"/>
      <c r="AM30" s="1556"/>
      <c r="AN30" s="1556"/>
      <c r="AO30" s="1556"/>
      <c r="AP30" s="1556"/>
      <c r="AQ30" s="1556"/>
      <c r="AR30" s="1556"/>
      <c r="AS30" s="1556"/>
      <c r="AT30" s="1556"/>
      <c r="AU30" s="1556"/>
      <c r="AV30" s="1556"/>
      <c r="AW30" s="1556"/>
      <c r="AX30" s="1556"/>
      <c r="AY30" s="1556"/>
      <c r="AZ30" s="1556"/>
      <c r="BA30" s="1556"/>
      <c r="BB30" s="1556"/>
      <c r="BC30" s="1556"/>
      <c r="BD30" s="1556"/>
      <c r="BE30" s="1556"/>
      <c r="BF30" s="1556"/>
      <c r="BG30" s="1556"/>
      <c r="BH30" s="1556"/>
      <c r="BI30" s="1556"/>
      <c r="BJ30" s="1556"/>
      <c r="BK30" s="1556"/>
      <c r="BL30" s="1556"/>
      <c r="BM30" s="1556"/>
      <c r="BN30" s="1556"/>
      <c r="BO30" s="1556"/>
      <c r="BP30" s="1556"/>
      <c r="BQ30" s="1556"/>
      <c r="BR30" s="1556"/>
      <c r="BS30" s="1556"/>
      <c r="BT30" s="1556"/>
      <c r="BU30" s="1556"/>
      <c r="BV30" s="1556"/>
      <c r="BW30" s="1557"/>
      <c r="BX30" s="1557"/>
      <c r="BY30" s="1557"/>
      <c r="BZ30" s="1557"/>
      <c r="CA30" s="1557"/>
      <c r="CB30" s="1557"/>
      <c r="CC30" s="1557"/>
      <c r="CD30" s="1557"/>
      <c r="CE30" s="1426"/>
      <c r="CF30" s="1426"/>
      <c r="CG30" s="1426"/>
      <c r="CH30" s="1426"/>
      <c r="CI30" s="1426"/>
      <c r="CJ30" s="1426"/>
      <c r="CK30" s="1426"/>
      <c r="CL30" s="1426"/>
      <c r="CM30" s="1426"/>
      <c r="CN30" s="1426"/>
      <c r="CO30" s="1426"/>
      <c r="CP30" s="1426"/>
      <c r="CQ30" s="1426"/>
      <c r="CR30" s="1426"/>
      <c r="CS30" s="1426"/>
      <c r="CT30" s="1426"/>
      <c r="CU30" s="1426"/>
      <c r="CV30" s="1426"/>
      <c r="CW30" s="1426"/>
      <c r="CX30" s="1426"/>
      <c r="CY30" s="1426"/>
      <c r="CZ30" s="1426"/>
      <c r="DA30" s="1426"/>
      <c r="DB30" s="1426"/>
      <c r="DC30" s="1426"/>
      <c r="DD30" s="1426"/>
      <c r="DE30" s="1426"/>
      <c r="DF30" s="1426"/>
      <c r="DG30" s="1426"/>
      <c r="DH30" s="1426"/>
      <c r="DI30" s="1426"/>
      <c r="DJ30" s="1426"/>
      <c r="DK30" s="1426"/>
      <c r="DL30" s="1426"/>
      <c r="DM30" s="1426"/>
      <c r="DN30" s="1426"/>
      <c r="DO30" s="1426"/>
      <c r="DP30" s="1426"/>
      <c r="DQ30" s="1426"/>
      <c r="DR30" s="1426"/>
      <c r="DS30" s="1426"/>
      <c r="DT30" s="1426"/>
      <c r="DU30" s="1426"/>
      <c r="DV30" s="1426"/>
      <c r="DW30" s="1551"/>
      <c r="DX30" s="1551"/>
      <c r="DY30" s="1551"/>
      <c r="DZ30" s="1551"/>
      <c r="EA30" s="1551"/>
      <c r="EB30" s="1551"/>
      <c r="EC30" s="1551"/>
      <c r="ED30" s="1551"/>
      <c r="EE30" s="1551"/>
      <c r="EF30" s="1551"/>
      <c r="EG30" s="1551"/>
      <c r="EH30" s="1426"/>
      <c r="EI30" s="1426"/>
      <c r="EJ30" s="1426"/>
      <c r="EK30" s="1426"/>
      <c r="EL30" s="1426"/>
      <c r="EM30" s="1426"/>
      <c r="EN30" s="494"/>
      <c r="EO30" s="494"/>
      <c r="EP30" s="1426"/>
      <c r="EQ30" s="1426"/>
      <c r="ER30" s="1426"/>
      <c r="ES30" s="1426"/>
      <c r="ET30" s="1426"/>
      <c r="EU30" s="1426"/>
      <c r="EV30" s="1426"/>
      <c r="EW30" s="1426"/>
      <c r="EX30" s="1426"/>
      <c r="EY30" s="1426"/>
      <c r="EZ30" s="1426"/>
      <c r="FA30" s="1426"/>
      <c r="FB30" s="1426"/>
      <c r="FC30" s="1426"/>
      <c r="FD30" s="1426"/>
      <c r="FE30" s="1426"/>
      <c r="FF30" s="1426"/>
      <c r="FG30" s="1426"/>
      <c r="FH30" s="1426"/>
      <c r="FI30" s="1426"/>
      <c r="FJ30" s="1426"/>
      <c r="FK30" s="1426"/>
      <c r="FL30" s="1428"/>
      <c r="FM30" s="1428"/>
      <c r="FN30" s="1428"/>
      <c r="FO30" s="1428"/>
      <c r="FP30" s="1428"/>
      <c r="FQ30" s="1428"/>
      <c r="FR30" s="1428"/>
      <c r="FS30" s="1428"/>
      <c r="FT30" s="1428"/>
      <c r="FU30" s="1428"/>
      <c r="FV30" s="1428"/>
      <c r="FW30" s="1550"/>
      <c r="FX30" s="1550"/>
      <c r="FY30" s="1550"/>
      <c r="FZ30" s="1550"/>
      <c r="GA30" s="1550"/>
      <c r="GB30" s="1550"/>
      <c r="GC30" s="1550"/>
      <c r="GD30" s="1550"/>
      <c r="GE30" s="1550"/>
      <c r="GF30" s="1550"/>
      <c r="GG30" s="1550"/>
      <c r="GH30" s="1550"/>
      <c r="GI30" s="1550"/>
      <c r="GJ30" s="1550"/>
      <c r="GK30" s="1550"/>
      <c r="GL30" s="1550"/>
      <c r="GM30" s="1550"/>
      <c r="GN30" s="1550"/>
      <c r="GO30" s="1550"/>
      <c r="GP30" s="1550"/>
      <c r="GQ30" s="1550"/>
      <c r="GR30" s="1550"/>
      <c r="GS30" s="1550"/>
      <c r="GT30" s="1550"/>
      <c r="GU30" s="1550"/>
      <c r="GV30" s="1550"/>
      <c r="GW30" s="1550"/>
    </row>
    <row r="31" spans="1:205" s="142" customFormat="1" ht="24" customHeight="1" x14ac:dyDescent="0.2">
      <c r="A31" s="488"/>
      <c r="B31" s="1555"/>
      <c r="C31" s="1555"/>
      <c r="D31" s="1555"/>
      <c r="E31" s="1555"/>
      <c r="F31" s="1555"/>
      <c r="G31" s="1555"/>
      <c r="H31" s="1555"/>
      <c r="I31" s="1555"/>
      <c r="J31" s="1555"/>
      <c r="K31" s="1555"/>
      <c r="L31" s="1556"/>
      <c r="M31" s="1556"/>
      <c r="N31" s="1556"/>
      <c r="O31" s="1556"/>
      <c r="P31" s="1556"/>
      <c r="Q31" s="1556"/>
      <c r="R31" s="1556"/>
      <c r="S31" s="1556"/>
      <c r="T31" s="1556"/>
      <c r="U31" s="1556"/>
      <c r="V31" s="1556"/>
      <c r="W31" s="1556"/>
      <c r="X31" s="1556"/>
      <c r="Y31" s="1556"/>
      <c r="Z31" s="1556"/>
      <c r="AA31" s="1556"/>
      <c r="AB31" s="1556"/>
      <c r="AC31" s="1556"/>
      <c r="AD31" s="1556"/>
      <c r="AE31" s="1556"/>
      <c r="AF31" s="1556"/>
      <c r="AG31" s="1556"/>
      <c r="AH31" s="1556"/>
      <c r="AI31" s="1556"/>
      <c r="AJ31" s="1556"/>
      <c r="AK31" s="1556"/>
      <c r="AL31" s="1556"/>
      <c r="AM31" s="1556"/>
      <c r="AN31" s="1556"/>
      <c r="AO31" s="1556"/>
      <c r="AP31" s="1556"/>
      <c r="AQ31" s="1556"/>
      <c r="AR31" s="1556"/>
      <c r="AS31" s="1556"/>
      <c r="AT31" s="1556"/>
      <c r="AU31" s="1556"/>
      <c r="AV31" s="1556"/>
      <c r="AW31" s="1556"/>
      <c r="AX31" s="1556"/>
      <c r="AY31" s="1556"/>
      <c r="AZ31" s="1556"/>
      <c r="BA31" s="1556"/>
      <c r="BB31" s="1556"/>
      <c r="BC31" s="1556"/>
      <c r="BD31" s="1556"/>
      <c r="BE31" s="1556"/>
      <c r="BF31" s="1556"/>
      <c r="BG31" s="1556"/>
      <c r="BH31" s="1556"/>
      <c r="BI31" s="1556"/>
      <c r="BJ31" s="1556"/>
      <c r="BK31" s="1556"/>
      <c r="BL31" s="1556"/>
      <c r="BM31" s="1556"/>
      <c r="BN31" s="1556"/>
      <c r="BO31" s="1556"/>
      <c r="BP31" s="1556"/>
      <c r="BQ31" s="1556"/>
      <c r="BR31" s="1556"/>
      <c r="BS31" s="1556"/>
      <c r="BT31" s="1556"/>
      <c r="BU31" s="1556"/>
      <c r="BV31" s="1556"/>
      <c r="BW31" s="1557"/>
      <c r="BX31" s="1557"/>
      <c r="BY31" s="1557"/>
      <c r="BZ31" s="1557"/>
      <c r="CA31" s="1557"/>
      <c r="CB31" s="1557"/>
      <c r="CC31" s="1557"/>
      <c r="CD31" s="1557"/>
      <c r="CE31" s="1426"/>
      <c r="CF31" s="1426"/>
      <c r="CG31" s="1426"/>
      <c r="CH31" s="1426"/>
      <c r="CI31" s="1426"/>
      <c r="CJ31" s="1426"/>
      <c r="CK31" s="1426"/>
      <c r="CL31" s="1426"/>
      <c r="CM31" s="1426"/>
      <c r="CN31" s="1426"/>
      <c r="CO31" s="1426"/>
      <c r="CP31" s="1426"/>
      <c r="CQ31" s="1426"/>
      <c r="CR31" s="1426"/>
      <c r="CS31" s="1426"/>
      <c r="CT31" s="1426"/>
      <c r="CU31" s="1426"/>
      <c r="CV31" s="1426"/>
      <c r="CW31" s="1426"/>
      <c r="CX31" s="1426"/>
      <c r="CY31" s="1426"/>
      <c r="CZ31" s="1426"/>
      <c r="DA31" s="1426"/>
      <c r="DB31" s="1426"/>
      <c r="DC31" s="1426"/>
      <c r="DD31" s="1426"/>
      <c r="DE31" s="1426"/>
      <c r="DF31" s="1426"/>
      <c r="DG31" s="1426"/>
      <c r="DH31" s="1426"/>
      <c r="DI31" s="1426"/>
      <c r="DJ31" s="1426"/>
      <c r="DK31" s="1426"/>
      <c r="DL31" s="1426"/>
      <c r="DM31" s="1426"/>
      <c r="DN31" s="1426"/>
      <c r="DO31" s="1426"/>
      <c r="DP31" s="1426"/>
      <c r="DQ31" s="1426"/>
      <c r="DR31" s="1426"/>
      <c r="DS31" s="1426"/>
      <c r="DT31" s="1426"/>
      <c r="DU31" s="1426"/>
      <c r="DV31" s="1426"/>
      <c r="DW31" s="1551"/>
      <c r="DX31" s="1551"/>
      <c r="DY31" s="1551"/>
      <c r="DZ31" s="1551"/>
      <c r="EA31" s="1551"/>
      <c r="EB31" s="1551"/>
      <c r="EC31" s="1551"/>
      <c r="ED31" s="1551"/>
      <c r="EE31" s="1551"/>
      <c r="EF31" s="1551"/>
      <c r="EG31" s="1551"/>
      <c r="EH31" s="1426"/>
      <c r="EI31" s="1426"/>
      <c r="EJ31" s="1426"/>
      <c r="EK31" s="1426"/>
      <c r="EL31" s="1426"/>
      <c r="EM31" s="1426"/>
      <c r="EN31" s="494"/>
      <c r="EO31" s="494"/>
      <c r="EP31" s="1426"/>
      <c r="EQ31" s="1426"/>
      <c r="ER31" s="1426"/>
      <c r="ES31" s="1426"/>
      <c r="ET31" s="1426"/>
      <c r="EU31" s="1426"/>
      <c r="EV31" s="1426"/>
      <c r="EW31" s="1426"/>
      <c r="EX31" s="1426"/>
      <c r="EY31" s="1426"/>
      <c r="EZ31" s="1426"/>
      <c r="FA31" s="1426"/>
      <c r="FB31" s="1426"/>
      <c r="FC31" s="1426"/>
      <c r="FD31" s="1426"/>
      <c r="FE31" s="1426"/>
      <c r="FF31" s="1426"/>
      <c r="FG31" s="1426"/>
      <c r="FH31" s="1426"/>
      <c r="FI31" s="1426"/>
      <c r="FJ31" s="1426"/>
      <c r="FK31" s="1426"/>
      <c r="FL31" s="1428"/>
      <c r="FM31" s="1428"/>
      <c r="FN31" s="1428"/>
      <c r="FO31" s="1428"/>
      <c r="FP31" s="1428"/>
      <c r="FQ31" s="1428"/>
      <c r="FR31" s="1428"/>
      <c r="FS31" s="1428"/>
      <c r="FT31" s="1428"/>
      <c r="FU31" s="1428"/>
      <c r="FV31" s="1428"/>
      <c r="FW31" s="1550"/>
      <c r="FX31" s="1550"/>
      <c r="FY31" s="1550"/>
      <c r="FZ31" s="1550"/>
      <c r="GA31" s="1550"/>
      <c r="GB31" s="1550"/>
      <c r="GC31" s="1550"/>
      <c r="GD31" s="1550"/>
      <c r="GE31" s="1550"/>
      <c r="GF31" s="1550"/>
      <c r="GG31" s="1550"/>
      <c r="GH31" s="1550"/>
      <c r="GI31" s="1550"/>
      <c r="GJ31" s="1550"/>
      <c r="GK31" s="1550"/>
      <c r="GL31" s="1550"/>
      <c r="GM31" s="1550"/>
      <c r="GN31" s="1550"/>
      <c r="GO31" s="1550"/>
      <c r="GP31" s="1550"/>
      <c r="GQ31" s="1550"/>
      <c r="GR31" s="1550"/>
      <c r="GS31" s="1550"/>
      <c r="GT31" s="1550"/>
      <c r="GU31" s="1550"/>
      <c r="GV31" s="1550"/>
      <c r="GW31" s="1550"/>
    </row>
    <row r="32" spans="1:205" s="142" customFormat="1" ht="24" customHeight="1" x14ac:dyDescent="0.2">
      <c r="A32" s="488"/>
      <c r="B32" s="1555"/>
      <c r="C32" s="1555"/>
      <c r="D32" s="1555"/>
      <c r="E32" s="1555"/>
      <c r="F32" s="1555"/>
      <c r="G32" s="1555"/>
      <c r="H32" s="1555"/>
      <c r="I32" s="1555"/>
      <c r="J32" s="1555"/>
      <c r="K32" s="1555"/>
      <c r="L32" s="1556"/>
      <c r="M32" s="1556"/>
      <c r="N32" s="1556"/>
      <c r="O32" s="1556"/>
      <c r="P32" s="1556"/>
      <c r="Q32" s="1556"/>
      <c r="R32" s="1556"/>
      <c r="S32" s="1556"/>
      <c r="T32" s="1556"/>
      <c r="U32" s="1556"/>
      <c r="V32" s="1556"/>
      <c r="W32" s="1556"/>
      <c r="X32" s="1556"/>
      <c r="Y32" s="1556"/>
      <c r="Z32" s="1556"/>
      <c r="AA32" s="1556"/>
      <c r="AB32" s="1556"/>
      <c r="AC32" s="1556"/>
      <c r="AD32" s="1556"/>
      <c r="AE32" s="1556"/>
      <c r="AF32" s="1556"/>
      <c r="AG32" s="1556"/>
      <c r="AH32" s="1556"/>
      <c r="AI32" s="1556"/>
      <c r="AJ32" s="1556"/>
      <c r="AK32" s="1556"/>
      <c r="AL32" s="1556"/>
      <c r="AM32" s="1556"/>
      <c r="AN32" s="1556"/>
      <c r="AO32" s="1556"/>
      <c r="AP32" s="1556"/>
      <c r="AQ32" s="1556"/>
      <c r="AR32" s="1556"/>
      <c r="AS32" s="1556"/>
      <c r="AT32" s="1556"/>
      <c r="AU32" s="1556"/>
      <c r="AV32" s="1556"/>
      <c r="AW32" s="1556"/>
      <c r="AX32" s="1556"/>
      <c r="AY32" s="1556"/>
      <c r="AZ32" s="1556"/>
      <c r="BA32" s="1556"/>
      <c r="BB32" s="1556"/>
      <c r="BC32" s="1556"/>
      <c r="BD32" s="1556"/>
      <c r="BE32" s="1556"/>
      <c r="BF32" s="1556"/>
      <c r="BG32" s="1556"/>
      <c r="BH32" s="1556"/>
      <c r="BI32" s="1556"/>
      <c r="BJ32" s="1556"/>
      <c r="BK32" s="1556"/>
      <c r="BL32" s="1556"/>
      <c r="BM32" s="1556"/>
      <c r="BN32" s="1556"/>
      <c r="BO32" s="1556"/>
      <c r="BP32" s="1556"/>
      <c r="BQ32" s="1556"/>
      <c r="BR32" s="1556"/>
      <c r="BS32" s="1556"/>
      <c r="BT32" s="1556"/>
      <c r="BU32" s="1556"/>
      <c r="BV32" s="1556"/>
      <c r="BW32" s="1557"/>
      <c r="BX32" s="1557"/>
      <c r="BY32" s="1557"/>
      <c r="BZ32" s="1557"/>
      <c r="CA32" s="1557"/>
      <c r="CB32" s="1557"/>
      <c r="CC32" s="1557"/>
      <c r="CD32" s="1557"/>
      <c r="CE32" s="1426"/>
      <c r="CF32" s="1426"/>
      <c r="CG32" s="1426"/>
      <c r="CH32" s="1426"/>
      <c r="CI32" s="1426"/>
      <c r="CJ32" s="1426"/>
      <c r="CK32" s="1426"/>
      <c r="CL32" s="1426"/>
      <c r="CM32" s="1426"/>
      <c r="CN32" s="1426"/>
      <c r="CO32" s="1426"/>
      <c r="CP32" s="1426"/>
      <c r="CQ32" s="1426"/>
      <c r="CR32" s="1426"/>
      <c r="CS32" s="1426"/>
      <c r="CT32" s="1426"/>
      <c r="CU32" s="1426"/>
      <c r="CV32" s="1426"/>
      <c r="CW32" s="1426"/>
      <c r="CX32" s="1426"/>
      <c r="CY32" s="1426"/>
      <c r="CZ32" s="1426"/>
      <c r="DA32" s="1426"/>
      <c r="DB32" s="1426"/>
      <c r="DC32" s="1426"/>
      <c r="DD32" s="1426"/>
      <c r="DE32" s="1426"/>
      <c r="DF32" s="1426"/>
      <c r="DG32" s="1426"/>
      <c r="DH32" s="1426"/>
      <c r="DI32" s="1426"/>
      <c r="DJ32" s="1426"/>
      <c r="DK32" s="1426"/>
      <c r="DL32" s="1426"/>
      <c r="DM32" s="1426"/>
      <c r="DN32" s="1426"/>
      <c r="DO32" s="1426"/>
      <c r="DP32" s="1426"/>
      <c r="DQ32" s="1426"/>
      <c r="DR32" s="1426"/>
      <c r="DS32" s="1426"/>
      <c r="DT32" s="1426"/>
      <c r="DU32" s="1426"/>
      <c r="DV32" s="1426"/>
      <c r="DW32" s="1551"/>
      <c r="DX32" s="1551"/>
      <c r="DY32" s="1551"/>
      <c r="DZ32" s="1551"/>
      <c r="EA32" s="1551"/>
      <c r="EB32" s="1551"/>
      <c r="EC32" s="1551"/>
      <c r="ED32" s="1551"/>
      <c r="EE32" s="1551"/>
      <c r="EF32" s="1551"/>
      <c r="EG32" s="1551"/>
      <c r="EH32" s="1426"/>
      <c r="EI32" s="1426"/>
      <c r="EJ32" s="1426"/>
      <c r="EK32" s="1426"/>
      <c r="EL32" s="1426"/>
      <c r="EM32" s="1426"/>
      <c r="EN32" s="494"/>
      <c r="EO32" s="494"/>
      <c r="EP32" s="1426"/>
      <c r="EQ32" s="1426"/>
      <c r="ER32" s="1426"/>
      <c r="ES32" s="1426"/>
      <c r="ET32" s="1426"/>
      <c r="EU32" s="1426"/>
      <c r="EV32" s="1426"/>
      <c r="EW32" s="1426"/>
      <c r="EX32" s="1426"/>
      <c r="EY32" s="1426"/>
      <c r="EZ32" s="1426"/>
      <c r="FA32" s="1426"/>
      <c r="FB32" s="1426"/>
      <c r="FC32" s="1426"/>
      <c r="FD32" s="1426"/>
      <c r="FE32" s="1426"/>
      <c r="FF32" s="1426"/>
      <c r="FG32" s="1426"/>
      <c r="FH32" s="1426"/>
      <c r="FI32" s="1426"/>
      <c r="FJ32" s="1426"/>
      <c r="FK32" s="1426"/>
      <c r="FL32" s="1428"/>
      <c r="FM32" s="1428"/>
      <c r="FN32" s="1428"/>
      <c r="FO32" s="1428"/>
      <c r="FP32" s="1428"/>
      <c r="FQ32" s="1428"/>
      <c r="FR32" s="1428"/>
      <c r="FS32" s="1428"/>
      <c r="FT32" s="1428"/>
      <c r="FU32" s="1428"/>
      <c r="FV32" s="1428"/>
      <c r="FW32" s="1550"/>
      <c r="FX32" s="1550"/>
      <c r="FY32" s="1550"/>
      <c r="FZ32" s="1550"/>
      <c r="GA32" s="1550"/>
      <c r="GB32" s="1550"/>
      <c r="GC32" s="1550"/>
      <c r="GD32" s="1550"/>
      <c r="GE32" s="1550"/>
      <c r="GF32" s="1550"/>
      <c r="GG32" s="1550"/>
      <c r="GH32" s="1550"/>
      <c r="GI32" s="1550"/>
      <c r="GJ32" s="1550"/>
      <c r="GK32" s="1550"/>
      <c r="GL32" s="1550"/>
      <c r="GM32" s="1550"/>
      <c r="GN32" s="1550"/>
      <c r="GO32" s="1550"/>
      <c r="GP32" s="1550"/>
      <c r="GQ32" s="1550"/>
      <c r="GR32" s="1550"/>
      <c r="GS32" s="1550"/>
      <c r="GT32" s="1550"/>
      <c r="GU32" s="1550"/>
      <c r="GV32" s="1550"/>
      <c r="GW32" s="1550"/>
    </row>
    <row r="33" spans="1:205" s="142" customFormat="1" ht="24" customHeight="1" x14ac:dyDescent="0.2">
      <c r="A33" s="488"/>
      <c r="B33" s="1555"/>
      <c r="C33" s="1555"/>
      <c r="D33" s="1555"/>
      <c r="E33" s="1555"/>
      <c r="F33" s="1555"/>
      <c r="G33" s="1555"/>
      <c r="H33" s="1555"/>
      <c r="I33" s="1555"/>
      <c r="J33" s="1555"/>
      <c r="K33" s="1555"/>
      <c r="L33" s="1556"/>
      <c r="M33" s="1556"/>
      <c r="N33" s="1556"/>
      <c r="O33" s="1556"/>
      <c r="P33" s="1556"/>
      <c r="Q33" s="1556"/>
      <c r="R33" s="1556"/>
      <c r="S33" s="1556"/>
      <c r="T33" s="1556"/>
      <c r="U33" s="1556"/>
      <c r="V33" s="1556"/>
      <c r="W33" s="1556"/>
      <c r="X33" s="1556"/>
      <c r="Y33" s="1556"/>
      <c r="Z33" s="1556"/>
      <c r="AA33" s="1556"/>
      <c r="AB33" s="1556"/>
      <c r="AC33" s="1556"/>
      <c r="AD33" s="1556"/>
      <c r="AE33" s="1556"/>
      <c r="AF33" s="1556"/>
      <c r="AG33" s="1556"/>
      <c r="AH33" s="1556"/>
      <c r="AI33" s="1556"/>
      <c r="AJ33" s="1556"/>
      <c r="AK33" s="1556"/>
      <c r="AL33" s="1556"/>
      <c r="AM33" s="1556"/>
      <c r="AN33" s="1556"/>
      <c r="AO33" s="1556"/>
      <c r="AP33" s="1556"/>
      <c r="AQ33" s="1556"/>
      <c r="AR33" s="1556"/>
      <c r="AS33" s="1556"/>
      <c r="AT33" s="1556"/>
      <c r="AU33" s="1556"/>
      <c r="AV33" s="1556"/>
      <c r="AW33" s="1556"/>
      <c r="AX33" s="1556"/>
      <c r="AY33" s="1556"/>
      <c r="AZ33" s="1556"/>
      <c r="BA33" s="1556"/>
      <c r="BB33" s="1556"/>
      <c r="BC33" s="1556"/>
      <c r="BD33" s="1556"/>
      <c r="BE33" s="1556"/>
      <c r="BF33" s="1556"/>
      <c r="BG33" s="1556"/>
      <c r="BH33" s="1556"/>
      <c r="BI33" s="1556"/>
      <c r="BJ33" s="1556"/>
      <c r="BK33" s="1556"/>
      <c r="BL33" s="1556"/>
      <c r="BM33" s="1556"/>
      <c r="BN33" s="1556"/>
      <c r="BO33" s="1556"/>
      <c r="BP33" s="1556"/>
      <c r="BQ33" s="1556"/>
      <c r="BR33" s="1556"/>
      <c r="BS33" s="1556"/>
      <c r="BT33" s="1556"/>
      <c r="BU33" s="1556"/>
      <c r="BV33" s="1556"/>
      <c r="BW33" s="1557"/>
      <c r="BX33" s="1557"/>
      <c r="BY33" s="1557"/>
      <c r="BZ33" s="1557"/>
      <c r="CA33" s="1557"/>
      <c r="CB33" s="1557"/>
      <c r="CC33" s="1557"/>
      <c r="CD33" s="1557"/>
      <c r="CE33" s="1426"/>
      <c r="CF33" s="1426"/>
      <c r="CG33" s="1426"/>
      <c r="CH33" s="1426"/>
      <c r="CI33" s="1426"/>
      <c r="CJ33" s="1426"/>
      <c r="CK33" s="1426"/>
      <c r="CL33" s="1426"/>
      <c r="CM33" s="1426"/>
      <c r="CN33" s="1426"/>
      <c r="CO33" s="1426"/>
      <c r="CP33" s="1426"/>
      <c r="CQ33" s="1426"/>
      <c r="CR33" s="1426"/>
      <c r="CS33" s="1426"/>
      <c r="CT33" s="1426"/>
      <c r="CU33" s="1426"/>
      <c r="CV33" s="1426"/>
      <c r="CW33" s="1426"/>
      <c r="CX33" s="1426"/>
      <c r="CY33" s="1426"/>
      <c r="CZ33" s="1426"/>
      <c r="DA33" s="1426"/>
      <c r="DB33" s="1426"/>
      <c r="DC33" s="1426"/>
      <c r="DD33" s="1426"/>
      <c r="DE33" s="1426"/>
      <c r="DF33" s="1426"/>
      <c r="DG33" s="1426"/>
      <c r="DH33" s="1426"/>
      <c r="DI33" s="1426"/>
      <c r="DJ33" s="1426"/>
      <c r="DK33" s="1426"/>
      <c r="DL33" s="1426"/>
      <c r="DM33" s="1426"/>
      <c r="DN33" s="1426"/>
      <c r="DO33" s="1426"/>
      <c r="DP33" s="1426"/>
      <c r="DQ33" s="1426"/>
      <c r="DR33" s="1426"/>
      <c r="DS33" s="1426"/>
      <c r="DT33" s="1426"/>
      <c r="DU33" s="1426"/>
      <c r="DV33" s="1426"/>
      <c r="DW33" s="1551"/>
      <c r="DX33" s="1551"/>
      <c r="DY33" s="1551"/>
      <c r="DZ33" s="1551"/>
      <c r="EA33" s="1551"/>
      <c r="EB33" s="1551"/>
      <c r="EC33" s="1551"/>
      <c r="ED33" s="1551"/>
      <c r="EE33" s="1551"/>
      <c r="EF33" s="1551"/>
      <c r="EG33" s="1551"/>
      <c r="EH33" s="1426"/>
      <c r="EI33" s="1426"/>
      <c r="EJ33" s="1426"/>
      <c r="EK33" s="1426"/>
      <c r="EL33" s="1426"/>
      <c r="EM33" s="1426"/>
      <c r="EN33" s="494"/>
      <c r="EO33" s="494"/>
      <c r="EP33" s="1426"/>
      <c r="EQ33" s="1426"/>
      <c r="ER33" s="1426"/>
      <c r="ES33" s="1426"/>
      <c r="ET33" s="1426"/>
      <c r="EU33" s="1426"/>
      <c r="EV33" s="1426"/>
      <c r="EW33" s="1426"/>
      <c r="EX33" s="1426"/>
      <c r="EY33" s="1426"/>
      <c r="EZ33" s="1426"/>
      <c r="FA33" s="1426"/>
      <c r="FB33" s="1426"/>
      <c r="FC33" s="1426"/>
      <c r="FD33" s="1426"/>
      <c r="FE33" s="1426"/>
      <c r="FF33" s="1426"/>
      <c r="FG33" s="1426"/>
      <c r="FH33" s="1426"/>
      <c r="FI33" s="1426"/>
      <c r="FJ33" s="1426"/>
      <c r="FK33" s="1426"/>
      <c r="FL33" s="1428"/>
      <c r="FM33" s="1428"/>
      <c r="FN33" s="1428"/>
      <c r="FO33" s="1428"/>
      <c r="FP33" s="1428"/>
      <c r="FQ33" s="1428"/>
      <c r="FR33" s="1428"/>
      <c r="FS33" s="1428"/>
      <c r="FT33" s="1428"/>
      <c r="FU33" s="1428"/>
      <c r="FV33" s="1428"/>
      <c r="FW33" s="1550"/>
      <c r="FX33" s="1550"/>
      <c r="FY33" s="1550"/>
      <c r="FZ33" s="1550"/>
      <c r="GA33" s="1550"/>
      <c r="GB33" s="1550"/>
      <c r="GC33" s="1550"/>
      <c r="GD33" s="1550"/>
      <c r="GE33" s="1550"/>
      <c r="GF33" s="1550"/>
      <c r="GG33" s="1550"/>
      <c r="GH33" s="1550"/>
      <c r="GI33" s="1550"/>
      <c r="GJ33" s="1550"/>
      <c r="GK33" s="1550"/>
      <c r="GL33" s="1550"/>
      <c r="GM33" s="1550"/>
      <c r="GN33" s="1550"/>
      <c r="GO33" s="1550"/>
      <c r="GP33" s="1550"/>
      <c r="GQ33" s="1550"/>
      <c r="GR33" s="1550"/>
      <c r="GS33" s="1550"/>
      <c r="GT33" s="1550"/>
      <c r="GU33" s="1550"/>
      <c r="GV33" s="1550"/>
      <c r="GW33" s="1550"/>
    </row>
    <row r="34" spans="1:205" s="142" customFormat="1" ht="17.25" customHeight="1" x14ac:dyDescent="0.2">
      <c r="A34" s="488"/>
      <c r="B34" s="1555"/>
      <c r="C34" s="1555"/>
      <c r="D34" s="1555"/>
      <c r="E34" s="1555"/>
      <c r="F34" s="1555"/>
      <c r="G34" s="1555"/>
      <c r="H34" s="1555"/>
      <c r="I34" s="1555"/>
      <c r="J34" s="1555"/>
      <c r="K34" s="1555"/>
      <c r="L34" s="1556"/>
      <c r="M34" s="1556"/>
      <c r="N34" s="1556"/>
      <c r="O34" s="1556"/>
      <c r="P34" s="1556"/>
      <c r="Q34" s="1556"/>
      <c r="R34" s="1556"/>
      <c r="S34" s="1556"/>
      <c r="T34" s="1556"/>
      <c r="U34" s="1556"/>
      <c r="V34" s="1556"/>
      <c r="W34" s="1556"/>
      <c r="X34" s="1556"/>
      <c r="Y34" s="1556"/>
      <c r="Z34" s="1556"/>
      <c r="AA34" s="1556"/>
      <c r="AB34" s="1556"/>
      <c r="AC34" s="1556"/>
      <c r="AD34" s="1556"/>
      <c r="AE34" s="1556"/>
      <c r="AF34" s="1556"/>
      <c r="AG34" s="1556"/>
      <c r="AH34" s="1556"/>
      <c r="AI34" s="1556"/>
      <c r="AJ34" s="1556"/>
      <c r="AK34" s="1556"/>
      <c r="AL34" s="1556"/>
      <c r="AM34" s="1556"/>
      <c r="AN34" s="1556"/>
      <c r="AO34" s="1556"/>
      <c r="AP34" s="1556"/>
      <c r="AQ34" s="1556"/>
      <c r="AR34" s="1556"/>
      <c r="AS34" s="1556"/>
      <c r="AT34" s="1556"/>
      <c r="AU34" s="1556"/>
      <c r="AV34" s="1556"/>
      <c r="AW34" s="1556"/>
      <c r="AX34" s="1556"/>
      <c r="AY34" s="1556"/>
      <c r="AZ34" s="1556"/>
      <c r="BA34" s="1556"/>
      <c r="BB34" s="1556"/>
      <c r="BC34" s="1556"/>
      <c r="BD34" s="1556"/>
      <c r="BE34" s="1556"/>
      <c r="BF34" s="1556"/>
      <c r="BG34" s="1556"/>
      <c r="BH34" s="1556"/>
      <c r="BI34" s="1556"/>
      <c r="BJ34" s="1556"/>
      <c r="BK34" s="1556"/>
      <c r="BL34" s="1556"/>
      <c r="BM34" s="1556"/>
      <c r="BN34" s="1556"/>
      <c r="BO34" s="1556"/>
      <c r="BP34" s="1556"/>
      <c r="BQ34" s="1556"/>
      <c r="BR34" s="1556"/>
      <c r="BS34" s="1556"/>
      <c r="BT34" s="1556"/>
      <c r="BU34" s="1556"/>
      <c r="BV34" s="1556"/>
      <c r="BW34" s="1557"/>
      <c r="BX34" s="1557"/>
      <c r="BY34" s="1557"/>
      <c r="BZ34" s="1557"/>
      <c r="CA34" s="1557"/>
      <c r="CB34" s="1557"/>
      <c r="CC34" s="1557"/>
      <c r="CD34" s="1557"/>
      <c r="CE34" s="1426"/>
      <c r="CF34" s="1426"/>
      <c r="CG34" s="1426"/>
      <c r="CH34" s="1426"/>
      <c r="CI34" s="1426"/>
      <c r="CJ34" s="1426"/>
      <c r="CK34" s="1426"/>
      <c r="CL34" s="1426"/>
      <c r="CM34" s="1426"/>
      <c r="CN34" s="1426"/>
      <c r="CO34" s="1426"/>
      <c r="CP34" s="1426"/>
      <c r="CQ34" s="1426"/>
      <c r="CR34" s="1426"/>
      <c r="CS34" s="1426"/>
      <c r="CT34" s="1426"/>
      <c r="CU34" s="1426"/>
      <c r="CV34" s="1426"/>
      <c r="CW34" s="1426"/>
      <c r="CX34" s="1426"/>
      <c r="CY34" s="1426"/>
      <c r="CZ34" s="1426"/>
      <c r="DA34" s="1426"/>
      <c r="DB34" s="1426"/>
      <c r="DC34" s="1426"/>
      <c r="DD34" s="1426"/>
      <c r="DE34" s="1426"/>
      <c r="DF34" s="1426"/>
      <c r="DG34" s="1426"/>
      <c r="DH34" s="1426"/>
      <c r="DI34" s="1426"/>
      <c r="DJ34" s="1426"/>
      <c r="DK34" s="1426"/>
      <c r="DL34" s="1426"/>
      <c r="DM34" s="1426"/>
      <c r="DN34" s="1426"/>
      <c r="DO34" s="1426"/>
      <c r="DP34" s="1426"/>
      <c r="DQ34" s="1426"/>
      <c r="DR34" s="1426"/>
      <c r="DS34" s="1426"/>
      <c r="DT34" s="1426"/>
      <c r="DU34" s="1426"/>
      <c r="DV34" s="1426"/>
      <c r="DW34" s="1551"/>
      <c r="DX34" s="1551"/>
      <c r="DY34" s="1551"/>
      <c r="DZ34" s="1551"/>
      <c r="EA34" s="1551"/>
      <c r="EB34" s="1551"/>
      <c r="EC34" s="1551"/>
      <c r="ED34" s="1551"/>
      <c r="EE34" s="1551"/>
      <c r="EF34" s="1551"/>
      <c r="EG34" s="1551"/>
      <c r="EH34" s="1426"/>
      <c r="EI34" s="1426"/>
      <c r="EJ34" s="1426"/>
      <c r="EK34" s="1426"/>
      <c r="EL34" s="1426"/>
      <c r="EM34" s="1426"/>
      <c r="EN34" s="494"/>
      <c r="EO34" s="494"/>
      <c r="EP34" s="1426"/>
      <c r="EQ34" s="1426"/>
      <c r="ER34" s="1426"/>
      <c r="ES34" s="1426"/>
      <c r="ET34" s="1426"/>
      <c r="EU34" s="1426"/>
      <c r="EV34" s="1426"/>
      <c r="EW34" s="1426"/>
      <c r="EX34" s="1426"/>
      <c r="EY34" s="1426"/>
      <c r="EZ34" s="1426"/>
      <c r="FA34" s="1426"/>
      <c r="FB34" s="1426"/>
      <c r="FC34" s="1426"/>
      <c r="FD34" s="1426"/>
      <c r="FE34" s="1426"/>
      <c r="FF34" s="1426"/>
      <c r="FG34" s="1426"/>
      <c r="FH34" s="1426"/>
      <c r="FI34" s="1426"/>
      <c r="FJ34" s="1426"/>
      <c r="FK34" s="1426"/>
      <c r="FL34" s="1428"/>
      <c r="FM34" s="1428"/>
      <c r="FN34" s="1428"/>
      <c r="FO34" s="1428"/>
      <c r="FP34" s="1428"/>
      <c r="FQ34" s="1428"/>
      <c r="FR34" s="1428"/>
      <c r="FS34" s="1428"/>
      <c r="FT34" s="1428"/>
      <c r="FU34" s="1428"/>
      <c r="FV34" s="1428"/>
      <c r="FW34" s="1550"/>
      <c r="FX34" s="1550"/>
      <c r="FY34" s="1550"/>
      <c r="FZ34" s="1550"/>
      <c r="GA34" s="1550"/>
      <c r="GB34" s="1550"/>
      <c r="GC34" s="1550"/>
      <c r="GD34" s="1550"/>
      <c r="GE34" s="1550"/>
      <c r="GF34" s="1550"/>
      <c r="GG34" s="1550"/>
      <c r="GH34" s="1550"/>
      <c r="GI34" s="1550"/>
      <c r="GJ34" s="1550"/>
      <c r="GK34" s="1550"/>
      <c r="GL34" s="1550"/>
      <c r="GM34" s="1550"/>
      <c r="GN34" s="1550"/>
      <c r="GO34" s="1550"/>
      <c r="GP34" s="1550"/>
      <c r="GQ34" s="1550"/>
      <c r="GR34" s="1550"/>
      <c r="GS34" s="1550"/>
      <c r="GT34" s="1550"/>
      <c r="GU34" s="1550"/>
      <c r="GV34" s="1550"/>
      <c r="GW34" s="1550"/>
    </row>
  </sheetData>
  <mergeCells count="732">
    <mergeCell ref="J2:AJ2"/>
    <mergeCell ref="CB2:CN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CU7:CZ7"/>
    <mergeCell ref="DA7:DE7"/>
    <mergeCell ref="DF7:DK7"/>
    <mergeCell ref="DL7:DQ7"/>
    <mergeCell ref="DR7:DV7"/>
    <mergeCell ref="DW7:EB7"/>
    <mergeCell ref="B7:K7"/>
    <mergeCell ref="L7:BV7"/>
    <mergeCell ref="BW7:CD7"/>
    <mergeCell ref="CE7:CI7"/>
    <mergeCell ref="CJ7:CO7"/>
    <mergeCell ref="CP7:CT7"/>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FL10:FQ10"/>
    <mergeCell ref="FR10:FV10"/>
    <mergeCell ref="FW10:GB10"/>
    <mergeCell ref="DL10:DQ10"/>
    <mergeCell ref="DR10:DV10"/>
    <mergeCell ref="DW10:EB10"/>
    <mergeCell ref="EC10:EG10"/>
    <mergeCell ref="EH10:EM10"/>
    <mergeCell ref="EP10:EU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FL14:FQ14"/>
    <mergeCell ref="FR14:FV14"/>
    <mergeCell ref="FW14:GB14"/>
    <mergeCell ref="DL14:DQ14"/>
    <mergeCell ref="DR14:DV14"/>
    <mergeCell ref="DW14:EB14"/>
    <mergeCell ref="EC14:EG14"/>
    <mergeCell ref="EH14:EM14"/>
    <mergeCell ref="EP14:EU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EV15:EZ15"/>
    <mergeCell ref="FA15:FF15"/>
    <mergeCell ref="FG15:FK15"/>
    <mergeCell ref="DF17:DK17"/>
    <mergeCell ref="DL17:DQ17"/>
    <mergeCell ref="DR17:DV17"/>
    <mergeCell ref="DW17:EB17"/>
    <mergeCell ref="GC16:GG16"/>
    <mergeCell ref="DW15:EB15"/>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GH17:GM17"/>
    <mergeCell ref="GN17:GR17"/>
    <mergeCell ref="EC17:EG17"/>
    <mergeCell ref="EH17:EM17"/>
    <mergeCell ref="EP17:EU17"/>
    <mergeCell ref="EV17:EZ17"/>
    <mergeCell ref="FA17:FF17"/>
    <mergeCell ref="FG17:FK17"/>
    <mergeCell ref="CU17:CZ17"/>
    <mergeCell ref="DA17:DE17"/>
    <mergeCell ref="FL18:FQ18"/>
    <mergeCell ref="FR18:FV18"/>
    <mergeCell ref="FW18:GB18"/>
    <mergeCell ref="DL18:DQ18"/>
    <mergeCell ref="DR18:DV18"/>
    <mergeCell ref="DW18:EB18"/>
    <mergeCell ref="EC18:EG18"/>
    <mergeCell ref="EH18:EM18"/>
    <mergeCell ref="EP18:EU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EV19:EZ19"/>
    <mergeCell ref="FA19:FF19"/>
    <mergeCell ref="FG19:FK19"/>
    <mergeCell ref="DF21:DK21"/>
    <mergeCell ref="DL21:DQ21"/>
    <mergeCell ref="DR21:DV21"/>
    <mergeCell ref="DW21:EB21"/>
    <mergeCell ref="GC20:GG20"/>
    <mergeCell ref="DW19:EB19"/>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GH21:GM21"/>
    <mergeCell ref="GN21:GR21"/>
    <mergeCell ref="EC21:EG21"/>
    <mergeCell ref="EH21:EM21"/>
    <mergeCell ref="EP21:EU21"/>
    <mergeCell ref="EV21:EZ21"/>
    <mergeCell ref="FA21:FF21"/>
    <mergeCell ref="FG21:FK21"/>
    <mergeCell ref="CU21:CZ21"/>
    <mergeCell ref="DA21:DE21"/>
    <mergeCell ref="FL22:FQ22"/>
    <mergeCell ref="FR22:FV22"/>
    <mergeCell ref="FW22:GB22"/>
    <mergeCell ref="DL22:DQ22"/>
    <mergeCell ref="DR22:DV22"/>
    <mergeCell ref="DW22:EB22"/>
    <mergeCell ref="EC22:EG22"/>
    <mergeCell ref="EH22:EM22"/>
    <mergeCell ref="EP22:EU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EV23:EZ23"/>
    <mergeCell ref="FA23:FF23"/>
    <mergeCell ref="FG23:FK23"/>
    <mergeCell ref="DF25:DK25"/>
    <mergeCell ref="DL25:DQ25"/>
    <mergeCell ref="DR25:DV25"/>
    <mergeCell ref="DW25:EB25"/>
    <mergeCell ref="GC24:GG24"/>
    <mergeCell ref="DW23:EB23"/>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9:K29"/>
    <mergeCell ref="L29:BV29"/>
    <mergeCell ref="BW29:CD29"/>
    <mergeCell ref="CE29:CI29"/>
    <mergeCell ref="CJ29:CO29"/>
    <mergeCell ref="CP29:CT29"/>
    <mergeCell ref="EV26:EZ26"/>
    <mergeCell ref="FA26:FF26"/>
    <mergeCell ref="FG26:FK26"/>
    <mergeCell ref="CU29:CZ29"/>
    <mergeCell ref="DA29:DE29"/>
    <mergeCell ref="DF29:DK29"/>
    <mergeCell ref="DL29:DQ29"/>
    <mergeCell ref="DR29:DV29"/>
    <mergeCell ref="B26:K26"/>
    <mergeCell ref="L26:BV26"/>
    <mergeCell ref="BW26:CD26"/>
    <mergeCell ref="CE26:CI26"/>
    <mergeCell ref="CJ26:CO26"/>
    <mergeCell ref="CP26:CT26"/>
    <mergeCell ref="CU26:CZ26"/>
    <mergeCell ref="DA26:DE26"/>
    <mergeCell ref="DF26:DK26"/>
    <mergeCell ref="EP29:EU29"/>
    <mergeCell ref="GC26:GG26"/>
    <mergeCell ref="GH26:GM26"/>
    <mergeCell ref="GN26:GR26"/>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26:GW26"/>
    <mergeCell ref="EV29:EZ29"/>
    <mergeCell ref="FA29:FF29"/>
    <mergeCell ref="FG29:FK29"/>
    <mergeCell ref="DF31:DK31"/>
    <mergeCell ref="DL31:DQ31"/>
    <mergeCell ref="DR31:DV31"/>
    <mergeCell ref="DW31:EB31"/>
    <mergeCell ref="GC30:GG30"/>
    <mergeCell ref="DW29:EB29"/>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GS31:GW31"/>
    <mergeCell ref="FL31:FQ31"/>
    <mergeCell ref="FR31:FV31"/>
    <mergeCell ref="FW31:GB31"/>
    <mergeCell ref="GC31:GG31"/>
    <mergeCell ref="B32:K32"/>
    <mergeCell ref="L32:BV32"/>
    <mergeCell ref="BW32:CD32"/>
    <mergeCell ref="CE32:CI32"/>
    <mergeCell ref="CJ32:CO32"/>
    <mergeCell ref="CP32:CT32"/>
    <mergeCell ref="CU32:CZ32"/>
    <mergeCell ref="DA32:DE32"/>
    <mergeCell ref="DF32:DK32"/>
    <mergeCell ref="GH31:GM31"/>
    <mergeCell ref="GN31:GR31"/>
    <mergeCell ref="EC31:EG31"/>
    <mergeCell ref="EH31:EM31"/>
    <mergeCell ref="EP31:EU31"/>
    <mergeCell ref="EV31:EZ31"/>
    <mergeCell ref="FA31:FF31"/>
    <mergeCell ref="FG31:FK31"/>
    <mergeCell ref="CU31:CZ31"/>
    <mergeCell ref="DA31:DE31"/>
    <mergeCell ref="GC32:GG32"/>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EH32:EM32"/>
    <mergeCell ref="EP32:EU32"/>
    <mergeCell ref="FR33:FV33"/>
    <mergeCell ref="FW33:GB33"/>
    <mergeCell ref="GC33:GG33"/>
    <mergeCell ref="GH33:GM33"/>
    <mergeCell ref="GN33:GR33"/>
    <mergeCell ref="EC33:EG33"/>
    <mergeCell ref="EH33:EM33"/>
    <mergeCell ref="EP33:EU33"/>
    <mergeCell ref="EV33:EZ33"/>
    <mergeCell ref="FA33:FF33"/>
    <mergeCell ref="FG33:FK33"/>
    <mergeCell ref="L34:BV34"/>
    <mergeCell ref="BW34:CD34"/>
    <mergeCell ref="CE34:CI34"/>
    <mergeCell ref="CJ34:CO34"/>
    <mergeCell ref="CP34:CT34"/>
    <mergeCell ref="CU34:CZ34"/>
    <mergeCell ref="DA34:DE34"/>
    <mergeCell ref="DF34:DK34"/>
    <mergeCell ref="FL33:FQ33"/>
    <mergeCell ref="CU33:CZ33"/>
    <mergeCell ref="DA33:DE33"/>
    <mergeCell ref="DF33:DK33"/>
    <mergeCell ref="DL33:DQ33"/>
    <mergeCell ref="DR33:DV33"/>
    <mergeCell ref="DW33:EB33"/>
    <mergeCell ref="GC34:GG34"/>
    <mergeCell ref="GH34:GM34"/>
    <mergeCell ref="GN34:GR34"/>
    <mergeCell ref="GS34:GW34"/>
    <mergeCell ref="CO2:EW2"/>
    <mergeCell ref="B27:K27"/>
    <mergeCell ref="L27:BV27"/>
    <mergeCell ref="BW27:CD27"/>
    <mergeCell ref="CE27:CI27"/>
    <mergeCell ref="CJ27:CO27"/>
    <mergeCell ref="EV34:EZ34"/>
    <mergeCell ref="FA34:FF34"/>
    <mergeCell ref="FG34:FK34"/>
    <mergeCell ref="FL34:FQ34"/>
    <mergeCell ref="FR34:FV34"/>
    <mergeCell ref="FW34:GB34"/>
    <mergeCell ref="DL34:DQ34"/>
    <mergeCell ref="DR34:DV34"/>
    <mergeCell ref="DW34:EB34"/>
    <mergeCell ref="EC34:EG34"/>
    <mergeCell ref="EH34:EM34"/>
    <mergeCell ref="EP34:EU34"/>
    <mergeCell ref="GS33:GW33"/>
    <mergeCell ref="B34:K34"/>
    <mergeCell ref="EH27:EM27"/>
    <mergeCell ref="EP27:EU27"/>
    <mergeCell ref="EV27:EZ27"/>
    <mergeCell ref="FA27:FF27"/>
    <mergeCell ref="CP27:CT27"/>
    <mergeCell ref="CU27:CZ27"/>
    <mergeCell ref="DA27:DE27"/>
    <mergeCell ref="DF27:DK27"/>
    <mergeCell ref="DL27:DQ27"/>
    <mergeCell ref="DR27:DV27"/>
    <mergeCell ref="DF28:DK28"/>
    <mergeCell ref="DL28:DQ28"/>
    <mergeCell ref="DR28:DV28"/>
    <mergeCell ref="DW28:EB28"/>
    <mergeCell ref="EC28:EG28"/>
    <mergeCell ref="EH28:EM28"/>
    <mergeCell ref="GN27:GR27"/>
    <mergeCell ref="GS27:GW27"/>
    <mergeCell ref="B28:K28"/>
    <mergeCell ref="L28:BV28"/>
    <mergeCell ref="BW28:CD28"/>
    <mergeCell ref="CE28:CI28"/>
    <mergeCell ref="CJ28:CO28"/>
    <mergeCell ref="CP28:CT28"/>
    <mergeCell ref="CU28:CZ28"/>
    <mergeCell ref="DA28:DE28"/>
    <mergeCell ref="FG27:FK27"/>
    <mergeCell ref="FL27:FQ27"/>
    <mergeCell ref="FR27:FV27"/>
    <mergeCell ref="FW27:GB27"/>
    <mergeCell ref="GC27:GG27"/>
    <mergeCell ref="GH27:GM27"/>
    <mergeCell ref="DW27:EB27"/>
    <mergeCell ref="EC27:EG27"/>
    <mergeCell ref="FW28:GB28"/>
    <mergeCell ref="GC28:GG28"/>
    <mergeCell ref="GH28:GM28"/>
    <mergeCell ref="GN28:GR28"/>
    <mergeCell ref="GS28:GW28"/>
    <mergeCell ref="EP28:EU28"/>
    <mergeCell ref="EV28:EZ28"/>
    <mergeCell ref="FA28:FF28"/>
    <mergeCell ref="FG28:FK28"/>
    <mergeCell ref="FL28:FQ28"/>
    <mergeCell ref="FR28:FV28"/>
  </mergeCells>
  <pageMargins left="0.70866141732283472" right="0.70866141732283472"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O1068"/>
  <sheetViews>
    <sheetView topLeftCell="B4" workbookViewId="0">
      <selection activeCell="I42" sqref="I42"/>
    </sheetView>
  </sheetViews>
  <sheetFormatPr defaultRowHeight="12.75" x14ac:dyDescent="0.2"/>
  <cols>
    <col min="1" max="1" width="6.42578125" style="14" customWidth="1"/>
    <col min="2" max="2" width="45.28515625" style="13" customWidth="1"/>
    <col min="3" max="3" width="0.140625" style="5" hidden="1" customWidth="1"/>
    <col min="4" max="4" width="16.42578125" style="15" customWidth="1"/>
    <col min="5" max="5" width="14" style="15" customWidth="1"/>
    <col min="6" max="6" width="17.42578125" style="15" customWidth="1"/>
    <col min="7" max="8" width="15.7109375" style="15" customWidth="1"/>
    <col min="9" max="9" width="15.7109375" style="16" customWidth="1"/>
    <col min="10" max="10" width="1.5703125" style="6" hidden="1" customWidth="1"/>
    <col min="11" max="11" width="3.28515625" style="13" bestFit="1" customWidth="1"/>
    <col min="12" max="12" width="15.140625" style="13" customWidth="1"/>
    <col min="13" max="15" width="13.42578125" style="13" customWidth="1"/>
    <col min="16" max="16384" width="9.140625" style="6"/>
  </cols>
  <sheetData>
    <row r="1" spans="1:15" x14ac:dyDescent="0.2">
      <c r="A1" s="1" t="s">
        <v>874</v>
      </c>
      <c r="B1" s="2" t="s">
        <v>875</v>
      </c>
      <c r="C1" s="77"/>
      <c r="D1" s="771" t="s">
        <v>876</v>
      </c>
      <c r="E1" s="772"/>
      <c r="F1" s="773"/>
      <c r="G1" s="3" t="s">
        <v>877</v>
      </c>
      <c r="H1" s="3" t="s">
        <v>878</v>
      </c>
      <c r="I1" s="4" t="s">
        <v>879</v>
      </c>
      <c r="J1" s="770"/>
      <c r="K1" s="770"/>
      <c r="L1" s="770"/>
      <c r="M1" s="770"/>
      <c r="N1" s="5"/>
      <c r="O1" s="5"/>
    </row>
    <row r="2" spans="1:15" x14ac:dyDescent="0.2">
      <c r="A2" s="84"/>
      <c r="B2" s="765" t="s">
        <v>917</v>
      </c>
      <c r="C2" s="765"/>
      <c r="D2" s="765"/>
      <c r="E2" s="6"/>
      <c r="F2" s="8">
        <f>'HL KNIHA VYPOC'!D4</f>
        <v>5986067.0500000007</v>
      </c>
      <c r="G2" s="8">
        <f>'HL KNIHA VYPOC'!E4</f>
        <v>3459537.8299999996</v>
      </c>
      <c r="H2" s="8">
        <f>'HL KNIHA VYPOC'!F4</f>
        <v>1603221.32</v>
      </c>
      <c r="I2" s="8">
        <f>'HL KNIHA VYPOC'!G4</f>
        <v>7842383.5600000005</v>
      </c>
      <c r="J2" s="522"/>
      <c r="K2" s="522"/>
      <c r="L2" s="522"/>
      <c r="M2" s="522"/>
      <c r="N2" s="5"/>
      <c r="O2" s="5"/>
    </row>
    <row r="3" spans="1:15" x14ac:dyDescent="0.2">
      <c r="A3" s="84"/>
      <c r="B3" s="765" t="s">
        <v>76</v>
      </c>
      <c r="C3" s="765"/>
      <c r="D3" s="765"/>
      <c r="E3" s="6"/>
      <c r="F3" s="9">
        <f>'HL KNIHA VYPOC'!D80</f>
        <v>2340780.59</v>
      </c>
      <c r="G3" s="9">
        <f>'HL KNIHA VYPOC'!E80</f>
        <v>11910495.32</v>
      </c>
      <c r="H3" s="9">
        <f>'HL KNIHA VYPOC'!F80</f>
        <v>12092900.6</v>
      </c>
      <c r="I3" s="9">
        <f>'HL KNIHA VYPOC'!G80</f>
        <v>2158375.3099999996</v>
      </c>
      <c r="J3" s="522"/>
      <c r="K3" s="522"/>
      <c r="L3" s="522"/>
      <c r="M3" s="522"/>
      <c r="N3" s="5"/>
      <c r="O3" s="5"/>
    </row>
    <row r="4" spans="1:15" x14ac:dyDescent="0.2">
      <c r="A4" s="84"/>
      <c r="B4" s="765" t="s">
        <v>116</v>
      </c>
      <c r="C4" s="765"/>
      <c r="D4" s="765"/>
      <c r="E4" s="6"/>
      <c r="F4" s="8">
        <f>'HL KNIHA VYPOC'!D107</f>
        <v>6762502.1000000006</v>
      </c>
      <c r="G4" s="8">
        <f>'HL KNIHA VYPOC'!E107</f>
        <v>19523299.48</v>
      </c>
      <c r="H4" s="8">
        <f>'HL KNIHA VYPOC'!F107</f>
        <v>20590757.620000001</v>
      </c>
      <c r="I4" s="8">
        <f>'HL KNIHA VYPOC'!G107</f>
        <v>5695043.9599999981</v>
      </c>
      <c r="J4" s="522"/>
      <c r="K4" s="522"/>
      <c r="L4" s="522"/>
      <c r="M4" s="522"/>
      <c r="N4" s="5"/>
      <c r="O4" s="5"/>
    </row>
    <row r="5" spans="1:15" x14ac:dyDescent="0.2">
      <c r="A5" s="84"/>
      <c r="B5" s="765" t="s">
        <v>165</v>
      </c>
      <c r="C5" s="765"/>
      <c r="D5" s="765"/>
      <c r="E5" s="6"/>
      <c r="F5" s="9">
        <f>'HL KNIHA VYPOC'!D140</f>
        <v>1564706.13</v>
      </c>
      <c r="G5" s="9">
        <f>'HL KNIHA VYPOC'!E140</f>
        <v>23375375.000000004</v>
      </c>
      <c r="H5" s="9">
        <f>'HL KNIHA VYPOC'!F140</f>
        <v>23875411.73</v>
      </c>
      <c r="I5" s="9">
        <f>'HL KNIHA VYPOC'!G140</f>
        <v>1064669.399999999</v>
      </c>
      <c r="J5" s="522"/>
      <c r="K5" s="522"/>
      <c r="L5" s="522"/>
      <c r="M5" s="522"/>
      <c r="N5" s="5"/>
      <c r="O5" s="5"/>
    </row>
    <row r="6" spans="1:15" x14ac:dyDescent="0.2">
      <c r="A6" s="84"/>
      <c r="B6" s="765" t="s">
        <v>284</v>
      </c>
      <c r="C6" s="765"/>
      <c r="D6" s="765"/>
      <c r="E6" s="6"/>
      <c r="F6" s="8">
        <f>'HL KNIHA VYPOC'!D213</f>
        <v>-16654055.870000001</v>
      </c>
      <c r="G6" s="8">
        <f>'HL KNIHA VYPOC'!E213</f>
        <v>36478.980000000003</v>
      </c>
      <c r="H6" s="8">
        <f>'HL KNIHA VYPOC'!F213</f>
        <v>34353.919999999998</v>
      </c>
      <c r="I6" s="8">
        <f>'HL KNIHA VYPOC'!G213</f>
        <v>-16651930.810000001</v>
      </c>
      <c r="J6" s="522"/>
      <c r="K6" s="522"/>
      <c r="L6" s="70"/>
      <c r="M6" s="522"/>
      <c r="N6" s="5"/>
      <c r="O6" s="5"/>
    </row>
    <row r="7" spans="1:15" x14ac:dyDescent="0.2">
      <c r="A7" s="84"/>
      <c r="B7" s="765" t="s">
        <v>359</v>
      </c>
      <c r="C7" s="765"/>
      <c r="D7" s="765"/>
      <c r="E7" s="6"/>
      <c r="F7" s="9">
        <f>'HL KNIHA VYPOC'!D262</f>
        <v>0</v>
      </c>
      <c r="G7" s="9">
        <f>'HL KNIHA VYPOC'!E262</f>
        <v>7188844.3700000001</v>
      </c>
      <c r="H7" s="9">
        <f>'HL KNIHA VYPOC'!F262</f>
        <v>304762.88</v>
      </c>
      <c r="I7" s="9">
        <f>'HL KNIHA VYPOC'!G262</f>
        <v>6884081.4900000002</v>
      </c>
      <c r="J7" s="522"/>
      <c r="K7" s="522"/>
      <c r="L7" s="522"/>
      <c r="M7" s="522"/>
      <c r="N7" s="5"/>
      <c r="O7" s="5"/>
    </row>
    <row r="8" spans="1:15" x14ac:dyDescent="0.2">
      <c r="A8" s="84"/>
      <c r="B8" s="765" t="s">
        <v>676</v>
      </c>
      <c r="C8" s="765"/>
      <c r="D8" s="765"/>
      <c r="E8" s="6"/>
      <c r="F8" s="8">
        <f>'HL KNIHA VYPOC'!D349</f>
        <v>0</v>
      </c>
      <c r="G8" s="8">
        <f>'HL KNIHA VYPOC'!E349</f>
        <v>12016.789999999999</v>
      </c>
      <c r="H8" s="8">
        <f>'HL KNIHA VYPOC'!F349</f>
        <v>7005324.1200000001</v>
      </c>
      <c r="I8" s="8">
        <f>'HL KNIHA VYPOC'!G349</f>
        <v>-6993307.3300000001</v>
      </c>
      <c r="J8" s="522"/>
      <c r="K8" s="522"/>
      <c r="L8" s="522"/>
      <c r="M8" s="522"/>
      <c r="N8" s="5"/>
      <c r="O8" s="5"/>
    </row>
    <row r="9" spans="1:15" x14ac:dyDescent="0.2">
      <c r="A9" s="84"/>
      <c r="B9" s="769" t="s">
        <v>888</v>
      </c>
      <c r="C9" s="769"/>
      <c r="D9" s="769"/>
      <c r="E9" s="6"/>
      <c r="F9" s="11">
        <f>SUM(F2:F8)</f>
        <v>0</v>
      </c>
      <c r="G9" s="11">
        <f>SUM(G2:G8)</f>
        <v>65506047.770000003</v>
      </c>
      <c r="H9" s="11">
        <f>SUM(H2:H8)</f>
        <v>65506732.189999998</v>
      </c>
      <c r="I9" s="11">
        <f>SUM(I2:I8)</f>
        <v>-684.42000000365078</v>
      </c>
      <c r="J9" s="522"/>
      <c r="K9" s="522"/>
      <c r="L9" s="522"/>
      <c r="M9" s="522"/>
      <c r="N9" s="5"/>
      <c r="O9" s="5"/>
    </row>
    <row r="10" spans="1:15" x14ac:dyDescent="0.2">
      <c r="A10" s="129"/>
      <c r="B10" s="757"/>
      <c r="C10" s="758"/>
      <c r="D10" s="758"/>
      <c r="E10" s="7"/>
      <c r="F10" s="130"/>
      <c r="G10" s="131"/>
      <c r="H10" s="131"/>
      <c r="I10" s="12">
        <f>SUM(I8*-1-I7)</f>
        <v>109225.83999999985</v>
      </c>
      <c r="J10" s="522"/>
      <c r="K10" s="522"/>
      <c r="L10" s="522"/>
      <c r="M10" s="522"/>
      <c r="N10" s="5"/>
      <c r="O10" s="5"/>
    </row>
    <row r="11" spans="1:15" s="7" customFormat="1" ht="93.75" customHeight="1" x14ac:dyDescent="0.2">
      <c r="A11" s="132"/>
      <c r="B11" s="761" t="s">
        <v>3589</v>
      </c>
      <c r="C11" s="762"/>
      <c r="D11" s="759" t="s">
        <v>876</v>
      </c>
      <c r="E11" s="760"/>
      <c r="F11" s="766"/>
      <c r="G11" s="759" t="s">
        <v>1470</v>
      </c>
      <c r="H11" s="760"/>
      <c r="I11" s="123" t="s">
        <v>1471</v>
      </c>
      <c r="J11" s="522"/>
      <c r="K11" s="522"/>
      <c r="L11" s="522"/>
      <c r="M11" s="522"/>
      <c r="N11" s="5"/>
      <c r="O11" s="5"/>
    </row>
    <row r="12" spans="1:15" x14ac:dyDescent="0.2">
      <c r="A12" s="1" t="s">
        <v>880</v>
      </c>
      <c r="B12" s="767"/>
      <c r="C12" s="768"/>
      <c r="D12" s="133" t="s">
        <v>877</v>
      </c>
      <c r="E12" s="134" t="s">
        <v>878</v>
      </c>
      <c r="F12" s="135" t="s">
        <v>881</v>
      </c>
      <c r="G12" s="123" t="s">
        <v>877</v>
      </c>
      <c r="H12" s="123" t="s">
        <v>878</v>
      </c>
      <c r="I12" s="123" t="s">
        <v>881</v>
      </c>
      <c r="J12" s="7"/>
      <c r="K12" s="6"/>
      <c r="L12" s="6"/>
      <c r="M12" s="6"/>
      <c r="N12" s="6"/>
      <c r="O12" s="6"/>
    </row>
    <row r="13" spans="1:15" s="83" customFormat="1" ht="12" customHeight="1" x14ac:dyDescent="0.2">
      <c r="A13" s="518" t="s">
        <v>805</v>
      </c>
      <c r="B13" s="137" t="str">
        <f>IFERROR(IF(VLOOKUP($A13,Osnova!$A:$C,1)=$A13,VLOOKUP($A13,Osnova!$A:$C,3)),"")</f>
        <v xml:space="preserve">Software </v>
      </c>
      <c r="C13" s="137" t="str">
        <f>IF(VLOOKUP($A13,Osnova!$A:$C,1)=$A13,VLOOKUP($A13,Osnova!$A:$D,4),0)</f>
        <v xml:space="preserve">Aktíva </v>
      </c>
      <c r="D13" s="543">
        <v>73889.990000000005</v>
      </c>
      <c r="E13" s="519"/>
      <c r="F13" s="138">
        <f t="shared" ref="F13:F78" si="0">SUM(D13-E13)</f>
        <v>73889.990000000005</v>
      </c>
      <c r="G13" s="543"/>
      <c r="H13" s="543"/>
      <c r="I13" s="138">
        <f t="shared" ref="I13:I79" si="1">SUM(F13+G13-H13)</f>
        <v>73889.990000000005</v>
      </c>
      <c r="J13" s="139"/>
    </row>
    <row r="14" spans="1:15" s="83" customFormat="1" ht="11.25" x14ac:dyDescent="0.2">
      <c r="A14" s="518" t="s">
        <v>810</v>
      </c>
      <c r="B14" s="137" t="str">
        <f>IFERROR(IF(VLOOKUP($A14,Osnova!$A:$C,1)=$A14,VLOOKUP($A14,Osnova!$A:$C,3)),"")</f>
        <v xml:space="preserve">Stavby </v>
      </c>
      <c r="C14" s="137" t="str">
        <f>IF(VLOOKUP($A14,Osnova!$A:$C,1)=$A14,VLOOKUP($A14,Osnova!$A:$D,4),0)</f>
        <v xml:space="preserve">Aktíva </v>
      </c>
      <c r="D14" s="543">
        <v>3342319.06</v>
      </c>
      <c r="E14" s="519"/>
      <c r="F14" s="138">
        <f t="shared" si="0"/>
        <v>3342319.06</v>
      </c>
      <c r="G14" s="543"/>
      <c r="H14" s="543"/>
      <c r="I14" s="138">
        <f t="shared" si="1"/>
        <v>3342319.06</v>
      </c>
      <c r="J14" s="82"/>
    </row>
    <row r="15" spans="1:15" s="83" customFormat="1" ht="11.25" x14ac:dyDescent="0.2">
      <c r="A15" s="518" t="s">
        <v>811</v>
      </c>
      <c r="B15" s="137" t="str">
        <f>IFERROR(IF(VLOOKUP($A15,Osnova!$A:$C,1)=$A15,VLOOKUP($A15,Osnova!$A:$C,3)),"")</f>
        <v xml:space="preserve">Samostatné hnuteľné veci a súbory hnuteľných vecí </v>
      </c>
      <c r="C15" s="137" t="str">
        <f>IF(VLOOKUP($A15,Osnova!$A:$C,1)=$A15,VLOOKUP($A15,Osnova!$A:$D,4),0)</f>
        <v xml:space="preserve">Aktíva </v>
      </c>
      <c r="D15" s="543">
        <v>2550795.35</v>
      </c>
      <c r="E15" s="519"/>
      <c r="F15" s="138">
        <f t="shared" si="0"/>
        <v>2550795.35</v>
      </c>
      <c r="G15" s="543">
        <v>138109</v>
      </c>
      <c r="H15" s="543">
        <v>129449.32</v>
      </c>
      <c r="I15" s="138">
        <f t="shared" si="1"/>
        <v>2559455.0300000003</v>
      </c>
      <c r="J15" s="139"/>
    </row>
    <row r="16" spans="1:15" s="83" customFormat="1" ht="11.25" x14ac:dyDescent="0.2">
      <c r="A16" s="518" t="s">
        <v>816</v>
      </c>
      <c r="B16" s="137" t="str">
        <f>IFERROR(IF(VLOOKUP($A16,Osnova!$A:$C,1)=$A16,VLOOKUP($A16,Osnova!$A:$C,3)),"")</f>
        <v xml:space="preserve">Pozemky </v>
      </c>
      <c r="C16" s="137" t="str">
        <f>IF(VLOOKUP($A16,Osnova!$A:$C,1)=$A16,VLOOKUP($A16,Osnova!$A:$D,4),0)</f>
        <v xml:space="preserve">Aktíva </v>
      </c>
      <c r="D16" s="543">
        <v>2767366.93</v>
      </c>
      <c r="E16" s="519"/>
      <c r="F16" s="138">
        <f t="shared" si="0"/>
        <v>2767366.93</v>
      </c>
      <c r="G16" s="543"/>
      <c r="H16" s="543"/>
      <c r="I16" s="138">
        <f t="shared" si="1"/>
        <v>2767366.93</v>
      </c>
      <c r="J16" s="140"/>
    </row>
    <row r="17" spans="1:15" s="83" customFormat="1" ht="11.25" x14ac:dyDescent="0.2">
      <c r="A17" s="518" t="s">
        <v>819</v>
      </c>
      <c r="B17" s="137" t="str">
        <f>IFERROR(IF(VLOOKUP($A17,Osnova!$A:$C,1)=$A17,VLOOKUP($A17,Osnova!$A:$C,3)),"")</f>
        <v xml:space="preserve">Obstaranie dlhodobého hmotného majetku </v>
      </c>
      <c r="C17" s="137" t="str">
        <f>IF(VLOOKUP($A17,Osnova!$A:$C,1)=$A17,VLOOKUP($A17,Osnova!$A:$D,4),0)</f>
        <v xml:space="preserve">Aktíva </v>
      </c>
      <c r="D17" s="543"/>
      <c r="E17" s="519"/>
      <c r="F17" s="138">
        <f t="shared" si="0"/>
        <v>0</v>
      </c>
      <c r="G17" s="543">
        <v>138609</v>
      </c>
      <c r="H17" s="543">
        <v>138609</v>
      </c>
      <c r="I17" s="138">
        <f t="shared" si="1"/>
        <v>0</v>
      </c>
      <c r="J17" s="139"/>
    </row>
    <row r="18" spans="1:15" s="83" customFormat="1" ht="11.25" x14ac:dyDescent="0.2">
      <c r="A18" s="518" t="s">
        <v>825</v>
      </c>
      <c r="B18" s="137" t="str">
        <f>IFERROR(IF(VLOOKUP($A18,Osnova!$A:$C,1)=$A18,VLOOKUP($A18,Osnova!$A:$C,3)),"")</f>
        <v xml:space="preserve">Podielové cenné papiere a podiely v dcérskej účtovnej jednotke </v>
      </c>
      <c r="C18" s="137"/>
      <c r="D18" s="543">
        <v>8066.12</v>
      </c>
      <c r="E18" s="519"/>
      <c r="F18" s="138">
        <f t="shared" si="0"/>
        <v>8066.12</v>
      </c>
      <c r="G18" s="543"/>
      <c r="H18" s="543"/>
      <c r="I18" s="138">
        <f t="shared" si="1"/>
        <v>8066.12</v>
      </c>
      <c r="J18" s="139"/>
    </row>
    <row r="19" spans="1:15" s="83" customFormat="1" ht="11.25" x14ac:dyDescent="0.2">
      <c r="A19" s="518" t="s">
        <v>829</v>
      </c>
      <c r="B19" s="137" t="str">
        <f>IFERROR(IF(VLOOKUP($A19,Osnova!$A:$C,1)=$A19,VLOOKUP($A19,Osnova!$A:$C,3)),"")</f>
        <v xml:space="preserve">Dlhové cenné papiere držané do splatnosti </v>
      </c>
      <c r="C19" s="137"/>
      <c r="D19" s="543">
        <v>1020586.96</v>
      </c>
      <c r="E19" s="519"/>
      <c r="F19" s="138">
        <f t="shared" si="0"/>
        <v>1020586.96</v>
      </c>
      <c r="G19" s="543">
        <v>3053370.51</v>
      </c>
      <c r="H19" s="543">
        <v>1044500</v>
      </c>
      <c r="I19" s="138">
        <f t="shared" si="1"/>
        <v>3029457.4699999997</v>
      </c>
      <c r="J19" s="139"/>
    </row>
    <row r="20" spans="1:15" s="83" customFormat="1" ht="11.25" x14ac:dyDescent="0.2">
      <c r="A20" s="518" t="s">
        <v>830</v>
      </c>
      <c r="B20" s="137" t="str">
        <f>IFERROR(IF(VLOOKUP($A20,Osnova!$A:$C,1)=$A20,VLOOKUP($A20,Osnova!$A:$C,3)),"")</f>
        <v xml:space="preserve"> Pôžičky účtovnej jednotke v rámci podielovej účasti</v>
      </c>
      <c r="C20" s="137" t="str">
        <f>IF(VLOOKUP($A20,Osnova!$A:$C,1)=$A20,VLOOKUP($A20,Osnova!$A:$D,4),0)</f>
        <v xml:space="preserve">Aktíva </v>
      </c>
      <c r="D20" s="543">
        <v>-2177.52</v>
      </c>
      <c r="E20" s="519"/>
      <c r="F20" s="138">
        <f t="shared" si="0"/>
        <v>-2177.52</v>
      </c>
      <c r="G20" s="543"/>
      <c r="H20" s="543"/>
      <c r="I20" s="138">
        <f t="shared" si="1"/>
        <v>-2177.52</v>
      </c>
      <c r="J20" s="136"/>
    </row>
    <row r="21" spans="1:15" s="83" customFormat="1" ht="11.25" x14ac:dyDescent="0.2">
      <c r="A21" s="518" t="s">
        <v>836</v>
      </c>
      <c r="B21" s="137" t="str">
        <f>IFERROR(IF(VLOOKUP($A21,Osnova!$A:$C,1)=$A21,VLOOKUP($A21,Osnova!$A:$C,3)),"")</f>
        <v xml:space="preserve">Oprávky k softwaru </v>
      </c>
      <c r="C21" s="137" t="str">
        <f>IF(VLOOKUP($A21,Osnova!$A:$C,1)=$A21,VLOOKUP($A21,Osnova!$A:$D,4),0)</f>
        <v xml:space="preserve">Pasíva </v>
      </c>
      <c r="D21" s="543"/>
      <c r="E21" s="519">
        <v>73889.990000000005</v>
      </c>
      <c r="F21" s="138">
        <f t="shared" si="0"/>
        <v>-73889.990000000005</v>
      </c>
      <c r="G21" s="543"/>
      <c r="H21" s="543"/>
      <c r="I21" s="138">
        <f t="shared" si="1"/>
        <v>-73889.990000000005</v>
      </c>
    </row>
    <row r="22" spans="1:15" s="83" customFormat="1" ht="11.25" x14ac:dyDescent="0.2">
      <c r="A22" s="518" t="s">
        <v>841</v>
      </c>
      <c r="B22" s="137" t="str">
        <f>IFERROR(IF(VLOOKUP($A22,Osnova!$A:$C,1)=$A22,VLOOKUP($A22,Osnova!$A:$C,3)),"")</f>
        <v xml:space="preserve">Oprávky k stavbám </v>
      </c>
      <c r="C22" s="137" t="str">
        <f>IF(VLOOKUP($A22,Osnova!$A:$C,1)=$A22,VLOOKUP($A22,Osnova!$A:$D,4),0)</f>
        <v xml:space="preserve">Pasíva </v>
      </c>
      <c r="D22" s="544"/>
      <c r="E22" s="519">
        <v>1543582.35</v>
      </c>
      <c r="F22" s="138">
        <f t="shared" si="0"/>
        <v>-1543582.35</v>
      </c>
      <c r="G22" s="544"/>
      <c r="H22" s="544">
        <v>166348</v>
      </c>
      <c r="I22" s="138">
        <f t="shared" si="1"/>
        <v>-1709930.35</v>
      </c>
      <c r="K22" s="141"/>
      <c r="L22" s="141"/>
      <c r="M22" s="141"/>
      <c r="N22" s="141"/>
      <c r="O22" s="141"/>
    </row>
    <row r="23" spans="1:15" s="83" customFormat="1" ht="11.25" x14ac:dyDescent="0.2">
      <c r="A23" s="518" t="s">
        <v>842</v>
      </c>
      <c r="B23" s="137" t="str">
        <f>IFERROR(IF(VLOOKUP($A23,Osnova!$A:$C,1)=$A23,VLOOKUP($A23,Osnova!$A:$C,3)),"")</f>
        <v xml:space="preserve">Oprávky k samostatným hnuteľným veciam a k súboru hnuteľných vecí </v>
      </c>
      <c r="C23" s="137" t="str">
        <f>IF(VLOOKUP($A23,Osnova!$A:$C,1)=$A23,VLOOKUP($A23,Osnova!$A:$D,4),0)</f>
        <v xml:space="preserve">Pasíva </v>
      </c>
      <c r="D23" s="544"/>
      <c r="E23" s="519">
        <v>2157307.5</v>
      </c>
      <c r="F23" s="138">
        <f t="shared" si="0"/>
        <v>-2157307.5</v>
      </c>
      <c r="G23" s="544">
        <v>129449.32</v>
      </c>
      <c r="H23" s="544">
        <v>124315</v>
      </c>
      <c r="I23" s="138">
        <f t="shared" si="1"/>
        <v>-2152173.1799999997</v>
      </c>
      <c r="K23" s="141"/>
      <c r="L23" s="141"/>
      <c r="M23" s="141"/>
      <c r="N23" s="141"/>
      <c r="O23" s="141"/>
    </row>
    <row r="24" spans="1:15" s="83" customFormat="1" ht="11.25" x14ac:dyDescent="0.2">
      <c r="A24" s="518" t="s">
        <v>867</v>
      </c>
      <c r="B24" s="137" t="str">
        <f>IFERROR(IF(VLOOKUP($A24,Osnova!$A:$C,1)=$A24,VLOOKUP($A24,Osnova!$A:$C,3)),"")</f>
        <v xml:space="preserve">Materiál na sklade </v>
      </c>
      <c r="C24" s="137" t="str">
        <f>IF(VLOOKUP($A24,Osnova!$A:$C,1)=$A24,VLOOKUP($A24,Osnova!$A:$D,4),0)</f>
        <v xml:space="preserve">Aktíva </v>
      </c>
      <c r="D24" s="544">
        <v>166390.79999999999</v>
      </c>
      <c r="E24" s="519"/>
      <c r="F24" s="138">
        <f t="shared" si="0"/>
        <v>166390.79999999999</v>
      </c>
      <c r="G24" s="544"/>
      <c r="H24" s="544">
        <v>11198.51</v>
      </c>
      <c r="I24" s="138">
        <f t="shared" si="1"/>
        <v>155192.28999999998</v>
      </c>
      <c r="K24" s="141"/>
      <c r="L24" s="141"/>
      <c r="M24" s="141"/>
      <c r="N24" s="141"/>
      <c r="O24" s="141"/>
    </row>
    <row r="25" spans="1:15" s="83" customFormat="1" ht="11.25" x14ac:dyDescent="0.2">
      <c r="A25" s="518" t="s">
        <v>1071</v>
      </c>
      <c r="B25" s="137" t="str">
        <f>IFERROR(IF(VLOOKUP($A25,Osnova!$A:$C,1)=$A25,VLOOKUP($A25,Osnova!$A:$C,3)),"")</f>
        <v xml:space="preserve">Obstaranie tovaru </v>
      </c>
      <c r="C25" s="137" t="str">
        <f>IF(VLOOKUP($A25,Osnova!$A:$C,1)=$A25,VLOOKUP($A25,Osnova!$A:$D,4),0)</f>
        <v xml:space="preserve">Aktíva </v>
      </c>
      <c r="D25" s="544"/>
      <c r="E25" s="519"/>
      <c r="F25" s="138">
        <f t="shared" si="0"/>
        <v>0</v>
      </c>
      <c r="G25" s="544">
        <v>4643888.78</v>
      </c>
      <c r="H25" s="544">
        <v>4643865.82</v>
      </c>
      <c r="I25" s="138">
        <f t="shared" si="1"/>
        <v>22.959999999962747</v>
      </c>
      <c r="K25" s="141"/>
      <c r="L25" s="141"/>
      <c r="M25" s="141"/>
      <c r="N25" s="141"/>
      <c r="O25" s="141"/>
    </row>
    <row r="26" spans="1:15" s="83" customFormat="1" ht="11.25" x14ac:dyDescent="0.2">
      <c r="A26" s="518" t="s">
        <v>1073</v>
      </c>
      <c r="B26" s="137" t="str">
        <f>IFERROR(IF(VLOOKUP($A26,Osnova!$A:$C,1)=$A26,VLOOKUP($A26,Osnova!$A:$C,3)),"")</f>
        <v xml:space="preserve">Tovar na sklade a v predajniach </v>
      </c>
      <c r="C26" s="137" t="str">
        <f>IF(VLOOKUP($A26,Osnova!$A:$C,1)=$A26,VLOOKUP($A26,Osnova!$A:$D,4),0)</f>
        <v xml:space="preserve">Aktíva </v>
      </c>
      <c r="D26" s="544">
        <v>2117252.5499999998</v>
      </c>
      <c r="E26" s="519"/>
      <c r="F26" s="138">
        <f t="shared" si="0"/>
        <v>2117252.5499999998</v>
      </c>
      <c r="G26" s="544">
        <v>5500079.9900000002</v>
      </c>
      <c r="H26" s="544">
        <v>5668655.9500000002</v>
      </c>
      <c r="I26" s="138">
        <f t="shared" si="1"/>
        <v>1948676.5899999999</v>
      </c>
      <c r="K26" s="523"/>
      <c r="L26" s="523"/>
      <c r="M26" s="141"/>
      <c r="N26" s="141"/>
      <c r="O26" s="141"/>
    </row>
    <row r="27" spans="1:15" s="83" customFormat="1" ht="11.25" x14ac:dyDescent="0.2">
      <c r="A27" s="518" t="s">
        <v>1075</v>
      </c>
      <c r="B27" s="137" t="str">
        <f>IFERROR(IF(VLOOKUP($A27,Osnova!$A:$C,1)=$A27,VLOOKUP($A27,Osnova!$A:$C,3)),"")</f>
        <v xml:space="preserve">Tovar na ceste </v>
      </c>
      <c r="C27" s="137" t="str">
        <f>IF(VLOOKUP($A27,Osnova!$A:$C,1)=$A27,VLOOKUP($A27,Osnova!$A:$D,4),0)</f>
        <v xml:space="preserve">Aktíva </v>
      </c>
      <c r="D27" s="544">
        <v>57137.24</v>
      </c>
      <c r="E27" s="519"/>
      <c r="F27" s="138">
        <f t="shared" si="0"/>
        <v>57137.24</v>
      </c>
      <c r="G27" s="544">
        <v>1766526.55</v>
      </c>
      <c r="H27" s="544">
        <v>1769180.32</v>
      </c>
      <c r="I27" s="138">
        <f t="shared" si="1"/>
        <v>54483.469999999972</v>
      </c>
      <c r="K27" s="141"/>
      <c r="L27" s="141"/>
      <c r="M27" s="141"/>
      <c r="N27" s="141"/>
      <c r="O27" s="141"/>
    </row>
    <row r="28" spans="1:15" s="83" customFormat="1" ht="11.25" x14ac:dyDescent="0.2">
      <c r="A28" s="518" t="s">
        <v>1093</v>
      </c>
      <c r="B28" s="137" t="str">
        <f>IFERROR(IF(VLOOKUP($A28,Osnova!$A:$C,1)=$A28,VLOOKUP($A28,Osnova!$A:$C,3)),"")</f>
        <v xml:space="preserve">Pokladnica </v>
      </c>
      <c r="C28" s="137" t="str">
        <f>IF(VLOOKUP($A28,Osnova!$A:$C,1)=$A28,VLOOKUP($A28,Osnova!$A:$D,4),0)</f>
        <v xml:space="preserve">Aktíva </v>
      </c>
      <c r="D28" s="544">
        <v>10691.34</v>
      </c>
      <c r="E28" s="519"/>
      <c r="F28" s="138">
        <f t="shared" si="0"/>
        <v>10691.34</v>
      </c>
      <c r="G28" s="544">
        <v>2148131.9500000002</v>
      </c>
      <c r="H28" s="544">
        <v>2140940.9</v>
      </c>
      <c r="I28" s="138">
        <f t="shared" si="1"/>
        <v>17882.39000000013</v>
      </c>
      <c r="K28" s="141"/>
      <c r="L28" s="141"/>
      <c r="M28" s="141"/>
      <c r="N28" s="141"/>
      <c r="O28" s="141"/>
    </row>
    <row r="29" spans="1:15" s="83" customFormat="1" ht="11.25" x14ac:dyDescent="0.2">
      <c r="A29" s="518" t="s">
        <v>1095</v>
      </c>
      <c r="B29" s="137" t="str">
        <f>IFERROR(IF(VLOOKUP($A29,Osnova!$A:$C,1)=$A29,VLOOKUP($A29,Osnova!$A:$C,3)),"")</f>
        <v xml:space="preserve">Ceniny </v>
      </c>
      <c r="C29" s="137" t="str">
        <f>IF(VLOOKUP($A29,Osnova!$A:$C,1)=$A29,VLOOKUP($A29,Osnova!$A:$D,4),0)</f>
        <v xml:space="preserve">Aktíva </v>
      </c>
      <c r="D29" s="544">
        <v>3985.1</v>
      </c>
      <c r="E29" s="519"/>
      <c r="F29" s="138">
        <f t="shared" si="0"/>
        <v>3985.1</v>
      </c>
      <c r="G29" s="544">
        <v>47697.599999999999</v>
      </c>
      <c r="H29" s="544">
        <v>48149.55</v>
      </c>
      <c r="I29" s="138">
        <f t="shared" si="1"/>
        <v>3533.1499999999942</v>
      </c>
      <c r="K29" s="141"/>
      <c r="L29" s="141"/>
      <c r="M29" s="141"/>
      <c r="N29" s="141"/>
      <c r="O29" s="141"/>
    </row>
    <row r="30" spans="1:15" s="83" customFormat="1" ht="11.25" x14ac:dyDescent="0.2">
      <c r="A30" s="518" t="s">
        <v>412</v>
      </c>
      <c r="B30" s="137" t="str">
        <f>IFERROR(IF(VLOOKUP($A30,Osnova!$A:$C,1)=$A30,VLOOKUP($A30,Osnova!$A:$C,3)),"")</f>
        <v xml:space="preserve">Bankové účty </v>
      </c>
      <c r="C30" s="137" t="str">
        <f>IF(VLOOKUP($A30,Osnova!$A:$C,1)=$A30,VLOOKUP($A30,Osnova!$A:$D,4),0)</f>
        <v xml:space="preserve">Aktíva </v>
      </c>
      <c r="D30" s="544">
        <v>6747825.6600000001</v>
      </c>
      <c r="E30" s="519"/>
      <c r="F30" s="138">
        <f t="shared" si="0"/>
        <v>6747825.6600000001</v>
      </c>
      <c r="G30" s="544">
        <v>17327469.93</v>
      </c>
      <c r="H30" s="544">
        <v>18401667.170000002</v>
      </c>
      <c r="I30" s="138">
        <f t="shared" si="1"/>
        <v>5673628.4199999981</v>
      </c>
      <c r="K30" s="141"/>
      <c r="L30" s="141"/>
      <c r="M30" s="141"/>
      <c r="N30" s="141"/>
      <c r="O30" s="141"/>
    </row>
    <row r="31" spans="1:15" s="83" customFormat="1" ht="11.25" x14ac:dyDescent="0.2">
      <c r="A31" s="518" t="s">
        <v>415</v>
      </c>
      <c r="B31" s="137" t="str">
        <f>IFERROR(IF(VLOOKUP($A31,Osnova!$A:$C,1)=$A31,VLOOKUP($A31,Osnova!$A:$C,3)),"")</f>
        <v xml:space="preserve">Odberatelia </v>
      </c>
      <c r="C31" s="137" t="str">
        <f>IF(VLOOKUP($A31,Osnova!$A:$C,1)=$A31,VLOOKUP($A31,Osnova!$A:$D,4),0)</f>
        <v xml:space="preserve">Aktíva </v>
      </c>
      <c r="D31" s="544">
        <v>1961068.4</v>
      </c>
      <c r="E31" s="519"/>
      <c r="F31" s="138">
        <f t="shared" si="0"/>
        <v>1961068.4</v>
      </c>
      <c r="G31" s="544">
        <v>7086459.79</v>
      </c>
      <c r="H31" s="544">
        <v>7122431.54</v>
      </c>
      <c r="I31" s="138">
        <f t="shared" si="1"/>
        <v>1925096.6499999994</v>
      </c>
      <c r="K31" s="141"/>
      <c r="L31" s="141"/>
      <c r="M31" s="141"/>
      <c r="N31" s="141"/>
      <c r="O31" s="141"/>
    </row>
    <row r="32" spans="1:15" s="83" customFormat="1" ht="11.25" x14ac:dyDescent="0.2">
      <c r="A32" s="518" t="s">
        <v>418</v>
      </c>
      <c r="B32" s="137" t="str">
        <f>IFERROR(IF(VLOOKUP($A32,Osnova!$A:$C,1)=$A32,VLOOKUP($A32,Osnova!$A:$C,3)),"")</f>
        <v xml:space="preserve">Poskytnuté preddavky </v>
      </c>
      <c r="C32" s="137" t="str">
        <f>IF(VLOOKUP($A32,Osnova!$A:$C,1)=$A32,VLOOKUP($A32,Osnova!$A:$D,4),0)</f>
        <v xml:space="preserve">Aktíva </v>
      </c>
      <c r="D32" s="544">
        <v>107905</v>
      </c>
      <c r="E32" s="519"/>
      <c r="F32" s="138">
        <f t="shared" si="0"/>
        <v>107905</v>
      </c>
      <c r="G32" s="544">
        <v>719487.74</v>
      </c>
      <c r="H32" s="544">
        <v>757843.06</v>
      </c>
      <c r="I32" s="138">
        <f t="shared" si="1"/>
        <v>69549.679999999935</v>
      </c>
      <c r="K32" s="141"/>
      <c r="L32" s="141"/>
      <c r="M32" s="141"/>
      <c r="N32" s="141"/>
      <c r="O32" s="141"/>
    </row>
    <row r="33" spans="1:15" s="83" customFormat="1" ht="11.25" x14ac:dyDescent="0.2">
      <c r="A33" s="518" t="s">
        <v>419</v>
      </c>
      <c r="B33" s="137" t="str">
        <f>IFERROR(IF(VLOOKUP($A33,Osnova!$A:$C,1)=$A33,VLOOKUP($A33,Osnova!$A:$C,3)),"")</f>
        <v xml:space="preserve">Ostatné pohľadávky </v>
      </c>
      <c r="C33" s="137" t="str">
        <f>IF(VLOOKUP($A33,Osnova!$A:$C,1)=$A33,VLOOKUP($A33,Osnova!$A:$D,4),0)</f>
        <v xml:space="preserve">Aktíva </v>
      </c>
      <c r="D33" s="544"/>
      <c r="E33" s="519"/>
      <c r="F33" s="138">
        <f t="shared" si="0"/>
        <v>0</v>
      </c>
      <c r="G33" s="544">
        <v>177062.8</v>
      </c>
      <c r="H33" s="544">
        <v>176835.41</v>
      </c>
      <c r="I33" s="138">
        <f t="shared" si="1"/>
        <v>227.38999999998487</v>
      </c>
      <c r="K33" s="141"/>
      <c r="L33" s="141"/>
      <c r="M33" s="141"/>
      <c r="N33" s="141"/>
      <c r="O33" s="141"/>
    </row>
    <row r="34" spans="1:15" s="83" customFormat="1" ht="11.25" x14ac:dyDescent="0.2">
      <c r="A34" s="518" t="s">
        <v>421</v>
      </c>
      <c r="B34" s="137" t="str">
        <f>IFERROR(IF(VLOOKUP($A34,Osnova!$A:$C,1)=$A34,VLOOKUP($A34,Osnova!$A:$C,3)),"")</f>
        <v xml:space="preserve">Dodávatelia </v>
      </c>
      <c r="C34" s="137" t="str">
        <f>IF(VLOOKUP($A34,Osnova!$A:$C,1)=$A34,VLOOKUP($A34,Osnova!$A:$D,4),0)</f>
        <v xml:space="preserve">Pasíva </v>
      </c>
      <c r="D34" s="544"/>
      <c r="E34" s="519">
        <v>148490.32</v>
      </c>
      <c r="F34" s="138">
        <f t="shared" si="0"/>
        <v>-148490.32</v>
      </c>
      <c r="G34" s="544">
        <v>5293524.68</v>
      </c>
      <c r="H34" s="544">
        <v>5187422.47</v>
      </c>
      <c r="I34" s="138">
        <f t="shared" si="1"/>
        <v>-42388.110000000335</v>
      </c>
      <c r="K34" s="141"/>
      <c r="L34" s="141"/>
      <c r="M34" s="141"/>
      <c r="N34" s="141"/>
      <c r="O34" s="141"/>
    </row>
    <row r="35" spans="1:15" s="83" customFormat="1" ht="11.25" x14ac:dyDescent="0.2">
      <c r="A35" s="518" t="s">
        <v>422</v>
      </c>
      <c r="B35" s="137" t="str">
        <f>IFERROR(IF(VLOOKUP($A35,Osnova!$A:$C,1)=$A35,VLOOKUP($A35,Osnova!$A:$C,3)),"")</f>
        <v xml:space="preserve">Krátkodobé rezervy </v>
      </c>
      <c r="C35" s="137" t="str">
        <f>IF(VLOOKUP($A35,Osnova!$A:$C,1)=$A35,VLOOKUP($A35,Osnova!$A:$D,4),0)</f>
        <v xml:space="preserve">Pasíva </v>
      </c>
      <c r="D35" s="544"/>
      <c r="E35" s="519">
        <v>91766.89</v>
      </c>
      <c r="F35" s="138">
        <f t="shared" si="0"/>
        <v>-91766.89</v>
      </c>
      <c r="G35" s="544">
        <v>34163.980000000003</v>
      </c>
      <c r="H35" s="544">
        <v>29557</v>
      </c>
      <c r="I35" s="138">
        <f t="shared" si="1"/>
        <v>-87159.91</v>
      </c>
      <c r="K35" s="141"/>
      <c r="L35" s="141"/>
      <c r="M35" s="141"/>
      <c r="N35" s="141"/>
      <c r="O35" s="141"/>
    </row>
    <row r="36" spans="1:15" s="83" customFormat="1" ht="11.25" x14ac:dyDescent="0.2">
      <c r="A36" s="518" t="s">
        <v>1148</v>
      </c>
      <c r="B36" s="137" t="str">
        <f>IFERROR(IF(VLOOKUP($A36,Osnova!$A:$C,1)=$A36,VLOOKUP($A36,Osnova!$A:$C,3)),"")</f>
        <v xml:space="preserve">Prijaté preddavky </v>
      </c>
      <c r="C36" s="137" t="str">
        <f>IF(VLOOKUP($A36,Osnova!$A:$C,1)=$A36,VLOOKUP($A36,Osnova!$A:$D,4),0)</f>
        <v xml:space="preserve">Pasíva </v>
      </c>
      <c r="D36" s="544"/>
      <c r="E36" s="519">
        <v>2255.41</v>
      </c>
      <c r="F36" s="138">
        <f t="shared" si="0"/>
        <v>-2255.41</v>
      </c>
      <c r="G36" s="544">
        <v>460506.48</v>
      </c>
      <c r="H36" s="544">
        <v>462418.82</v>
      </c>
      <c r="I36" s="138">
        <f t="shared" si="1"/>
        <v>-4167.75</v>
      </c>
      <c r="K36" s="141"/>
      <c r="L36" s="141"/>
      <c r="M36" s="141"/>
      <c r="N36" s="141"/>
      <c r="O36" s="141"/>
    </row>
    <row r="37" spans="1:15" s="83" customFormat="1" ht="11.25" x14ac:dyDescent="0.2">
      <c r="A37" s="518" t="s">
        <v>1150</v>
      </c>
      <c r="B37" s="137" t="str">
        <f>IFERROR(IF(VLOOKUP($A37,Osnova!$A:$C,1)=$A37,VLOOKUP($A37,Osnova!$A:$C,3)),"")</f>
        <v xml:space="preserve">Ostatné záväzky </v>
      </c>
      <c r="C37" s="137" t="str">
        <f>IF(VLOOKUP($A37,Osnova!$A:$C,1)=$A37,VLOOKUP($A37,Osnova!$A:$D,4),0)</f>
        <v xml:space="preserve">Pasíva </v>
      </c>
      <c r="D37" s="544"/>
      <c r="E37" s="519"/>
      <c r="F37" s="138">
        <f t="shared" si="0"/>
        <v>0</v>
      </c>
      <c r="G37" s="544">
        <v>3008027.17</v>
      </c>
      <c r="H37" s="544">
        <v>3008027.17</v>
      </c>
      <c r="I37" s="138">
        <f t="shared" si="1"/>
        <v>0</v>
      </c>
      <c r="K37" s="141"/>
      <c r="L37" s="141"/>
      <c r="M37" s="141"/>
      <c r="N37" s="141"/>
      <c r="O37" s="141"/>
    </row>
    <row r="38" spans="1:15" s="83" customFormat="1" ht="11.25" x14ac:dyDescent="0.2">
      <c r="A38" s="518" t="s">
        <v>1152</v>
      </c>
      <c r="B38" s="137" t="str">
        <f>IFERROR(IF(VLOOKUP($A38,Osnova!$A:$C,1)=$A38,VLOOKUP($A38,Osnova!$A:$C,3)),"")</f>
        <v xml:space="preserve">Nevyfaktúrované dodávky </v>
      </c>
      <c r="C38" s="137" t="str">
        <f>IF(VLOOKUP($A38,Osnova!$A:$C,1)=$A38,VLOOKUP($A38,Osnova!$A:$D,4),0)</f>
        <v xml:space="preserve">Pasíva </v>
      </c>
      <c r="D38" s="544"/>
      <c r="E38" s="519">
        <v>372.23</v>
      </c>
      <c r="F38" s="138">
        <f t="shared" si="0"/>
        <v>-372.23</v>
      </c>
      <c r="G38" s="544">
        <v>2539.7800000000002</v>
      </c>
      <c r="H38" s="544">
        <v>8744.26</v>
      </c>
      <c r="I38" s="138">
        <f t="shared" si="1"/>
        <v>-6576.71</v>
      </c>
      <c r="K38" s="141"/>
      <c r="L38" s="141"/>
      <c r="M38" s="141"/>
      <c r="N38" s="141"/>
      <c r="O38" s="141"/>
    </row>
    <row r="39" spans="1:15" s="83" customFormat="1" ht="11.25" x14ac:dyDescent="0.2">
      <c r="A39" s="518" t="s">
        <v>1156</v>
      </c>
      <c r="B39" s="137" t="str">
        <f>IFERROR(IF(VLOOKUP($A39,Osnova!$A:$C,1)=$A39,VLOOKUP($A39,Osnova!$A:$C,3)),"")</f>
        <v xml:space="preserve">Zamestnanci </v>
      </c>
      <c r="C39" s="137" t="str">
        <f>IF(VLOOKUP($A39,Osnova!$A:$C,1)=$A39,VLOOKUP($A39,Osnova!$A:$D,4),0)</f>
        <v xml:space="preserve">Pasíva </v>
      </c>
      <c r="D39" s="544"/>
      <c r="E39" s="519">
        <v>50929.14</v>
      </c>
      <c r="F39" s="138">
        <f t="shared" si="0"/>
        <v>-50929.14</v>
      </c>
      <c r="G39" s="544">
        <v>840154.23</v>
      </c>
      <c r="H39" s="544">
        <v>840392.77</v>
      </c>
      <c r="I39" s="138">
        <f t="shared" si="1"/>
        <v>-51167.680000000051</v>
      </c>
      <c r="K39" s="141"/>
      <c r="L39" s="141"/>
      <c r="M39" s="141"/>
      <c r="N39" s="141"/>
      <c r="O39" s="141"/>
    </row>
    <row r="40" spans="1:15" s="83" customFormat="1" ht="11.25" x14ac:dyDescent="0.2">
      <c r="A40" s="518" t="s">
        <v>423</v>
      </c>
      <c r="B40" s="137" t="str">
        <f>IFERROR(IF(VLOOKUP($A40,Osnova!$A:$C,1)=$A40,VLOOKUP($A40,Osnova!$A:$C,3)),"")</f>
        <v xml:space="preserve">Pohľadávky voči zamestnancom </v>
      </c>
      <c r="C40" s="137" t="str">
        <f>IF(VLOOKUP($A40,Osnova!$A:$C,1)=$A40,VLOOKUP($A40,Osnova!$A:$D,4),0)</f>
        <v xml:space="preserve">Aktíva </v>
      </c>
      <c r="D40" s="544">
        <v>4083.67</v>
      </c>
      <c r="E40" s="519"/>
      <c r="F40" s="138">
        <f t="shared" si="0"/>
        <v>4083.67</v>
      </c>
      <c r="G40" s="544">
        <v>4753.53</v>
      </c>
      <c r="H40" s="544">
        <v>4753.53</v>
      </c>
      <c r="I40" s="138">
        <f t="shared" si="1"/>
        <v>4083.670000000001</v>
      </c>
      <c r="K40" s="141"/>
      <c r="L40" s="141"/>
      <c r="M40" s="141"/>
      <c r="N40" s="141"/>
      <c r="O40" s="141"/>
    </row>
    <row r="41" spans="1:15" s="83" customFormat="1" ht="11.25" x14ac:dyDescent="0.2">
      <c r="A41" s="518" t="s">
        <v>424</v>
      </c>
      <c r="B41" s="137" t="str">
        <f>IFERROR(IF(VLOOKUP($A41,Osnova!$A:$C,1)=$A41,VLOOKUP($A41,Osnova!$A:$C,3)),"")</f>
        <v xml:space="preserve">Zúčtovanie s orgánmi sociálneho zabezpečenia a zdravotného poistenia </v>
      </c>
      <c r="C41" s="137" t="str">
        <f>IF(VLOOKUP($A41,Osnova!$A:$C,1)=$A41,VLOOKUP($A41,Osnova!$A:$D,4),0)</f>
        <v xml:space="preserve">Pasíva </v>
      </c>
      <c r="D41" s="544"/>
      <c r="E41" s="519">
        <v>33017.839999999997</v>
      </c>
      <c r="F41" s="138">
        <f t="shared" si="0"/>
        <v>-33017.839999999997</v>
      </c>
      <c r="G41" s="544">
        <v>397057.2</v>
      </c>
      <c r="H41" s="544">
        <v>396988.29</v>
      </c>
      <c r="I41" s="138">
        <f t="shared" si="1"/>
        <v>-32948.929999999993</v>
      </c>
      <c r="K41" s="141"/>
      <c r="L41" s="141"/>
      <c r="M41" s="141"/>
      <c r="N41" s="141"/>
      <c r="O41" s="141"/>
    </row>
    <row r="42" spans="1:15" s="83" customFormat="1" ht="11.25" x14ac:dyDescent="0.2">
      <c r="A42" s="518" t="s">
        <v>425</v>
      </c>
      <c r="B42" s="137" t="str">
        <f>IFERROR(IF(VLOOKUP($A42,Osnova!$A:$C,1)=$A42,VLOOKUP($A42,Osnova!$A:$C,3)),"")</f>
        <v xml:space="preserve">Daň z príjmov </v>
      </c>
      <c r="C42" s="137" t="str">
        <f>IF(VLOOKUP($A42,Osnova!$A:$C,1)=$A42,VLOOKUP($A42,Osnova!$A:$D,4),0)</f>
        <v xml:space="preserve">Pasíva </v>
      </c>
      <c r="D42" s="544">
        <v>15098.83</v>
      </c>
      <c r="E42" s="519">
        <v>0</v>
      </c>
      <c r="F42" s="138">
        <f t="shared" si="0"/>
        <v>15098.83</v>
      </c>
      <c r="G42" s="544">
        <v>8169.88</v>
      </c>
      <c r="H42" s="544">
        <v>45112.59</v>
      </c>
      <c r="I42" s="138">
        <f t="shared" si="1"/>
        <v>-21843.879999999997</v>
      </c>
      <c r="K42" s="141"/>
      <c r="L42" s="141"/>
      <c r="M42" s="141"/>
      <c r="N42" s="141"/>
      <c r="O42" s="141"/>
    </row>
    <row r="43" spans="1:15" s="83" customFormat="1" ht="11.25" x14ac:dyDescent="0.2">
      <c r="A43" s="518" t="s">
        <v>426</v>
      </c>
      <c r="B43" s="137" t="str">
        <f>IFERROR(IF(VLOOKUP($A43,Osnova!$A:$C,1)=$A43,VLOOKUP($A43,Osnova!$A:$C,3)),"")</f>
        <v xml:space="preserve">Ostatné priame dane </v>
      </c>
      <c r="C43" s="137" t="str">
        <f>IF(VLOOKUP($A43,Osnova!$A:$C,1)=$A43,VLOOKUP($A43,Osnova!$A:$D,4),0)</f>
        <v xml:space="preserve">Pasíva </v>
      </c>
      <c r="D43" s="544">
        <v>5304.97</v>
      </c>
      <c r="E43" s="519"/>
      <c r="F43" s="138">
        <f t="shared" si="0"/>
        <v>5304.97</v>
      </c>
      <c r="G43" s="544">
        <v>90495.81</v>
      </c>
      <c r="H43" s="544">
        <v>117747.73</v>
      </c>
      <c r="I43" s="138">
        <f t="shared" si="1"/>
        <v>-21946.949999999997</v>
      </c>
      <c r="K43" s="141"/>
      <c r="L43" s="141"/>
      <c r="M43" s="141"/>
      <c r="N43" s="141"/>
      <c r="O43" s="141"/>
    </row>
    <row r="44" spans="1:15" s="83" customFormat="1" ht="11.25" x14ac:dyDescent="0.2">
      <c r="A44" s="518" t="s">
        <v>427</v>
      </c>
      <c r="B44" s="137" t="str">
        <f>IFERROR(IF(VLOOKUP($A44,Osnova!$A:$C,1)=$A44,VLOOKUP($A44,Osnova!$A:$C,3)),"")</f>
        <v xml:space="preserve">Daň z pridanej hodnoty </v>
      </c>
      <c r="C44" s="137" t="str">
        <f>IF(VLOOKUP($A44,Osnova!$A:$C,1)=$A44,VLOOKUP($A44,Osnova!$A:$D,4),0)</f>
        <v xml:space="preserve">Pasíva </v>
      </c>
      <c r="D44" s="544">
        <v>176465.24</v>
      </c>
      <c r="E44" s="519"/>
      <c r="F44" s="138">
        <f t="shared" si="0"/>
        <v>176465.24</v>
      </c>
      <c r="G44" s="544">
        <v>4807506.5599999996</v>
      </c>
      <c r="H44" s="544">
        <v>5026870.3499999996</v>
      </c>
      <c r="I44" s="138">
        <f t="shared" si="1"/>
        <v>-42898.549999999814</v>
      </c>
      <c r="K44" s="141"/>
      <c r="L44" s="141"/>
      <c r="M44" s="141"/>
      <c r="N44" s="141"/>
      <c r="O44" s="141"/>
    </row>
    <row r="45" spans="1:15" s="83" customFormat="1" ht="11.25" x14ac:dyDescent="0.2">
      <c r="A45" s="518" t="s">
        <v>428</v>
      </c>
      <c r="B45" s="137" t="str">
        <f>IFERROR(IF(VLOOKUP($A45,Osnova!$A:$C,1)=$A45,VLOOKUP($A45,Osnova!$A:$C,3)),"")</f>
        <v xml:space="preserve">Ostatné dane a poplatky </v>
      </c>
      <c r="C45" s="137" t="str">
        <f>IF(VLOOKUP($A45,Osnova!$A:$C,1)=$A45,VLOOKUP($A45,Osnova!$A:$D,4),0)</f>
        <v xml:space="preserve">Pasíva </v>
      </c>
      <c r="D45" s="544"/>
      <c r="E45" s="519">
        <v>499.99</v>
      </c>
      <c r="F45" s="138">
        <f t="shared" si="0"/>
        <v>-499.99</v>
      </c>
      <c r="G45" s="544">
        <v>43134.05</v>
      </c>
      <c r="H45" s="544">
        <v>41156.69</v>
      </c>
      <c r="I45" s="138">
        <f t="shared" si="1"/>
        <v>1477.3700000000026</v>
      </c>
      <c r="K45" s="141"/>
      <c r="L45" s="141"/>
      <c r="M45" s="141"/>
      <c r="N45" s="141"/>
      <c r="O45" s="141"/>
    </row>
    <row r="46" spans="1:15" s="83" customFormat="1" ht="11.25" x14ac:dyDescent="0.2">
      <c r="A46" s="518" t="s">
        <v>1181</v>
      </c>
      <c r="B46" s="137" t="str">
        <f>IFERROR(IF(VLOOKUP($A46,Osnova!$A:$C,1)=$A46,VLOOKUP($A46,Osnova!$A:$C,3)),"")</f>
        <v xml:space="preserve"> Ostatné záväzky voči spoločníkom a členom</v>
      </c>
      <c r="C46" s="137" t="str">
        <f>IF(VLOOKUP($A46,Osnova!$A:$C,1)=$A46,VLOOKUP($A46,Osnova!$A:$D,4),0)</f>
        <v xml:space="preserve">Pasíva </v>
      </c>
      <c r="D46" s="544"/>
      <c r="E46" s="519">
        <v>51330</v>
      </c>
      <c r="F46" s="138">
        <f t="shared" si="0"/>
        <v>-51330</v>
      </c>
      <c r="G46" s="544"/>
      <c r="H46" s="544"/>
      <c r="I46" s="138">
        <f t="shared" si="1"/>
        <v>-51330</v>
      </c>
      <c r="K46" s="141"/>
      <c r="L46" s="141"/>
      <c r="M46" s="141"/>
      <c r="N46" s="141"/>
      <c r="O46" s="141"/>
    </row>
    <row r="47" spans="1:15" s="83" customFormat="1" ht="11.25" x14ac:dyDescent="0.2">
      <c r="A47" s="518" t="s">
        <v>1182</v>
      </c>
      <c r="B47" s="137" t="str">
        <f>IFERROR(IF(VLOOKUP($A47,Osnova!$A:$C,1)=$A47,VLOOKUP($A47,Osnova!$A:$C,3)),"")</f>
        <v xml:space="preserve">Záväzky voči spoločníkom a členom zo závislej činnosti </v>
      </c>
      <c r="C47" s="137" t="str">
        <f>IF(VLOOKUP($A47,Osnova!$A:$C,1)=$A47,VLOOKUP($A47,Osnova!$A:$D,4),0)</f>
        <v xml:space="preserve">Pasíva </v>
      </c>
      <c r="D47" s="544"/>
      <c r="E47" s="519">
        <v>946.98</v>
      </c>
      <c r="F47" s="138">
        <f t="shared" si="0"/>
        <v>-946.98</v>
      </c>
      <c r="G47" s="544">
        <v>16200</v>
      </c>
      <c r="H47" s="544">
        <v>16673.490000000002</v>
      </c>
      <c r="I47" s="138">
        <f t="shared" si="1"/>
        <v>-1420.4700000000012</v>
      </c>
      <c r="K47" s="141"/>
      <c r="L47" s="141"/>
      <c r="M47" s="141"/>
      <c r="N47" s="141"/>
      <c r="O47" s="141"/>
    </row>
    <row r="48" spans="1:15" s="83" customFormat="1" ht="11.25" x14ac:dyDescent="0.2">
      <c r="A48" s="518" t="s">
        <v>443</v>
      </c>
      <c r="B48" s="137" t="str">
        <f>IFERROR(IF(VLOOKUP($A48,Osnova!$A:$C,1)=$A48,VLOOKUP($A48,Osnova!$A:$C,3)),"")</f>
        <v xml:space="preserve">Iné pohľadávky </v>
      </c>
      <c r="C48" s="137" t="str">
        <f>IF(VLOOKUP($A48,Osnova!$A:$C,1)=$A48,VLOOKUP($A48,Osnova!$A:$D,4),0)</f>
        <v xml:space="preserve">Aktíva </v>
      </c>
      <c r="D48" s="544">
        <v>598730.46</v>
      </c>
      <c r="E48" s="519"/>
      <c r="F48" s="138">
        <f t="shared" si="0"/>
        <v>598730.46</v>
      </c>
      <c r="G48" s="544">
        <v>51038.12</v>
      </c>
      <c r="H48" s="544">
        <v>36759.919999999998</v>
      </c>
      <c r="I48" s="138">
        <f t="shared" si="1"/>
        <v>613008.65999999992</v>
      </c>
      <c r="K48" s="141"/>
      <c r="L48" s="141"/>
      <c r="M48" s="141"/>
      <c r="N48" s="141"/>
      <c r="O48" s="141"/>
    </row>
    <row r="49" spans="1:15" s="83" customFormat="1" ht="11.25" x14ac:dyDescent="0.2">
      <c r="A49" s="518" t="s">
        <v>1198</v>
      </c>
      <c r="B49" s="137" t="str">
        <f>IFERROR(IF(VLOOKUP($A49,Osnova!$A:$C,1)=$A49,VLOOKUP($A49,Osnova!$A:$C,3)),"")</f>
        <v xml:space="preserve">Iné záväzky </v>
      </c>
      <c r="C49" s="137" t="str">
        <f>IF(VLOOKUP($A49,Osnova!$A:$C,1)=$A49,VLOOKUP($A49,Osnova!$A:$D,4),0)</f>
        <v xml:space="preserve">Pasíva </v>
      </c>
      <c r="D49" s="544"/>
      <c r="E49" s="519">
        <v>-260.36</v>
      </c>
      <c r="F49" s="138">
        <f t="shared" si="0"/>
        <v>260.36</v>
      </c>
      <c r="G49" s="544">
        <v>42702.66</v>
      </c>
      <c r="H49" s="544">
        <v>47449.2</v>
      </c>
      <c r="I49" s="138">
        <f t="shared" si="1"/>
        <v>-4486.179999999993</v>
      </c>
      <c r="K49" s="141"/>
      <c r="L49" s="141"/>
      <c r="M49" s="141"/>
      <c r="N49" s="141"/>
      <c r="O49" s="141"/>
    </row>
    <row r="50" spans="1:15" s="83" customFormat="1" ht="11.25" x14ac:dyDescent="0.2">
      <c r="A50" s="518" t="s">
        <v>444</v>
      </c>
      <c r="B50" s="137" t="str">
        <f>IFERROR(IF(VLOOKUP($A50,Osnova!$A:$C,1)=$A50,VLOOKUP($A50,Osnova!$A:$C,3)),"")</f>
        <v xml:space="preserve">Náklady budúcich období </v>
      </c>
      <c r="C50" s="137" t="str">
        <f>IF(VLOOKUP($A50,Osnova!$A:$C,1)=$A50,VLOOKUP($A50,Osnova!$A:$D,4),0)</f>
        <v xml:space="preserve">Aktíva </v>
      </c>
      <c r="D50" s="544">
        <v>3538.22</v>
      </c>
      <c r="E50" s="519"/>
      <c r="F50" s="138">
        <f t="shared" si="0"/>
        <v>3538.22</v>
      </c>
      <c r="G50" s="544">
        <v>7297</v>
      </c>
      <c r="H50" s="544">
        <v>0</v>
      </c>
      <c r="I50" s="138">
        <f t="shared" si="1"/>
        <v>10835.22</v>
      </c>
      <c r="K50" s="141"/>
      <c r="L50" s="141"/>
      <c r="M50" s="141"/>
      <c r="N50" s="141"/>
      <c r="O50" s="141"/>
    </row>
    <row r="51" spans="1:15" s="83" customFormat="1" ht="11.25" x14ac:dyDescent="0.2">
      <c r="A51" s="518" t="s">
        <v>446</v>
      </c>
      <c r="B51" s="137" t="str">
        <f>IFERROR(IF(VLOOKUP($A51,Osnova!$A:$C,1)=$A51,VLOOKUP($A51,Osnova!$A:$C,3)),"")</f>
        <v xml:space="preserve">Výdavky budúcich období </v>
      </c>
      <c r="C51" s="137" t="str">
        <f>IF(VLOOKUP($A51,Osnova!$A:$C,1)=$A51,VLOOKUP($A51,Osnova!$A:$D,4),0)</f>
        <v xml:space="preserve">Pasíva </v>
      </c>
      <c r="D51" s="544"/>
      <c r="E51" s="519">
        <v>563.77</v>
      </c>
      <c r="F51" s="138">
        <f t="shared" si="0"/>
        <v>-563.77</v>
      </c>
      <c r="G51" s="544">
        <v>563.77</v>
      </c>
      <c r="H51" s="544"/>
      <c r="I51" s="138">
        <f t="shared" si="1"/>
        <v>0</v>
      </c>
      <c r="K51" s="141"/>
      <c r="L51" s="141"/>
      <c r="M51" s="141"/>
      <c r="N51" s="141"/>
      <c r="O51" s="141"/>
    </row>
    <row r="52" spans="1:15" s="83" customFormat="1" ht="11.25" x14ac:dyDescent="0.2">
      <c r="A52" s="518" t="s">
        <v>448</v>
      </c>
      <c r="B52" s="137" t="str">
        <f>IFERROR(IF(VLOOKUP($A52,Osnova!$A:$C,1)=$A52,VLOOKUP($A52,Osnova!$A:$C,3)),"")</f>
        <v xml:space="preserve">Príjmy budúcich období </v>
      </c>
      <c r="C52" s="137" t="str">
        <f>IF(VLOOKUP($A52,Osnova!$A:$C,1)=$A52,VLOOKUP($A52,Osnova!$A:$D,4),0)</f>
        <v xml:space="preserve">Aktíva </v>
      </c>
      <c r="D52" s="544">
        <v>39369.480000000003</v>
      </c>
      <c r="E52" s="519"/>
      <c r="F52" s="138">
        <f t="shared" si="0"/>
        <v>39369.480000000003</v>
      </c>
      <c r="G52" s="544">
        <v>13900.77</v>
      </c>
      <c r="H52" s="544">
        <v>27334.39</v>
      </c>
      <c r="I52" s="138">
        <f t="shared" si="1"/>
        <v>25935.86</v>
      </c>
      <c r="K52" s="141"/>
      <c r="L52" s="141"/>
      <c r="M52" s="141"/>
      <c r="N52" s="141"/>
      <c r="O52" s="141"/>
    </row>
    <row r="53" spans="1:15" s="83" customFormat="1" ht="11.25" x14ac:dyDescent="0.2">
      <c r="A53" s="518" t="s">
        <v>449</v>
      </c>
      <c r="B53" s="137" t="str">
        <f>IFERROR(IF(VLOOKUP($A53,Osnova!$A:$C,1)=$A53,VLOOKUP($A53,Osnova!$A:$C,3)),"")</f>
        <v xml:space="preserve">Opravné položky k pohľadávkam </v>
      </c>
      <c r="C53" s="137" t="str">
        <f>IF(VLOOKUP($A53,Osnova!$A:$C,1)=$A53,VLOOKUP($A53,Osnova!$A:$D,4),0)</f>
        <v xml:space="preserve">Pasíva </v>
      </c>
      <c r="D53" s="544"/>
      <c r="E53" s="519">
        <v>966945.93</v>
      </c>
      <c r="F53" s="138">
        <f t="shared" si="0"/>
        <v>-966945.93</v>
      </c>
      <c r="G53" s="544">
        <v>270629</v>
      </c>
      <c r="H53" s="544">
        <v>520893.05</v>
      </c>
      <c r="I53" s="138">
        <f t="shared" si="1"/>
        <v>-1217209.98</v>
      </c>
      <c r="K53" s="141"/>
      <c r="L53" s="141"/>
      <c r="M53" s="141"/>
      <c r="N53" s="141"/>
      <c r="O53" s="141"/>
    </row>
    <row r="54" spans="1:15" s="83" customFormat="1" ht="11.25" x14ac:dyDescent="0.2">
      <c r="A54" s="518" t="s">
        <v>1215</v>
      </c>
      <c r="B54" s="137" t="str">
        <f>IFERROR(IF(VLOOKUP($A54,Osnova!$A:$C,1)=$A54,VLOOKUP($A54,Osnova!$A:$C,3)),"")</f>
        <v xml:space="preserve">Základné imanie </v>
      </c>
      <c r="C54" s="137" t="str">
        <f>IF(VLOOKUP($A54,Osnova!$A:$C,1)=$A54,VLOOKUP($A54,Osnova!$A:$D,4),0)</f>
        <v xml:space="preserve">Pasíva </v>
      </c>
      <c r="D54" s="544"/>
      <c r="E54" s="519">
        <v>5100</v>
      </c>
      <c r="F54" s="138">
        <f t="shared" si="0"/>
        <v>-5100</v>
      </c>
      <c r="G54" s="544"/>
      <c r="H54" s="544"/>
      <c r="I54" s="138">
        <f t="shared" si="1"/>
        <v>-5100</v>
      </c>
      <c r="K54" s="141"/>
      <c r="L54" s="141"/>
      <c r="M54" s="141"/>
      <c r="N54" s="141"/>
      <c r="O54" s="141"/>
    </row>
    <row r="55" spans="1:15" s="83" customFormat="1" ht="11.25" x14ac:dyDescent="0.2">
      <c r="A55" s="518" t="s">
        <v>1219</v>
      </c>
      <c r="B55" s="137" t="str">
        <f>IFERROR(IF(VLOOKUP($A55,Osnova!$A:$C,1)=$A55,VLOOKUP($A55,Osnova!$A:$C,3)),"")</f>
        <v xml:space="preserve">Ostatné kapitálové fondy </v>
      </c>
      <c r="C55" s="137" t="str">
        <f>IF(VLOOKUP($A55,Osnova!$A:$C,1)=$A55,VLOOKUP($A55,Osnova!$A:$D,4),0)</f>
        <v xml:space="preserve">Pasíva </v>
      </c>
      <c r="D55" s="544"/>
      <c r="E55" s="519">
        <v>2122.92</v>
      </c>
      <c r="F55" s="138">
        <f t="shared" si="0"/>
        <v>-2122.92</v>
      </c>
      <c r="G55" s="544"/>
      <c r="H55" s="544"/>
      <c r="I55" s="138">
        <f t="shared" si="1"/>
        <v>-2122.92</v>
      </c>
      <c r="K55" s="141"/>
      <c r="L55" s="141"/>
      <c r="M55" s="141"/>
      <c r="N55" s="141"/>
      <c r="O55" s="141"/>
    </row>
    <row r="56" spans="1:15" s="83" customFormat="1" ht="11.25" x14ac:dyDescent="0.2">
      <c r="A56" s="518" t="s">
        <v>1235</v>
      </c>
      <c r="B56" s="137" t="str">
        <f>IFERROR(IF(VLOOKUP($A56,Osnova!$A:$C,1)=$A56,VLOOKUP($A56,Osnova!$A:$C,3)),"")</f>
        <v xml:space="preserve">Zákonný rezervný fond </v>
      </c>
      <c r="C56" s="137" t="str">
        <f>IF(VLOOKUP($A56,Osnova!$A:$C,1)=$A56,VLOOKUP($A56,Osnova!$A:$D,4),0)</f>
        <v xml:space="preserve">Pasíva </v>
      </c>
      <c r="D56" s="544"/>
      <c r="E56" s="519">
        <v>5642.97</v>
      </c>
      <c r="F56" s="138">
        <f t="shared" si="0"/>
        <v>-5642.97</v>
      </c>
      <c r="G56" s="544"/>
      <c r="H56" s="544"/>
      <c r="I56" s="138">
        <f t="shared" si="1"/>
        <v>-5642.97</v>
      </c>
      <c r="K56" s="141"/>
      <c r="L56" s="141"/>
      <c r="M56" s="141"/>
      <c r="N56" s="141"/>
      <c r="O56" s="141"/>
    </row>
    <row r="57" spans="1:15" s="83" customFormat="1" ht="11.25" x14ac:dyDescent="0.2">
      <c r="A57" s="518" t="s">
        <v>1241</v>
      </c>
      <c r="B57" s="137" t="str">
        <f>IFERROR(IF(VLOOKUP($A57,Osnova!$A:$C,1)=$A57,VLOOKUP($A57,Osnova!$A:$C,3)),"")</f>
        <v xml:space="preserve">Ostatné fondy </v>
      </c>
      <c r="C57" s="137" t="str">
        <f>IF(VLOOKUP($A57,Osnova!$A:$C,1)=$A57,VLOOKUP($A57,Osnova!$A:$D,4),0)</f>
        <v xml:space="preserve">Pasíva </v>
      </c>
      <c r="D57" s="544"/>
      <c r="E57" s="519">
        <v>1257368.3600000001</v>
      </c>
      <c r="F57" s="138">
        <f t="shared" si="0"/>
        <v>-1257368.3600000001</v>
      </c>
      <c r="G57" s="544"/>
      <c r="H57" s="544"/>
      <c r="I57" s="138">
        <f t="shared" si="1"/>
        <v>-1257368.3600000001</v>
      </c>
      <c r="K57" s="141"/>
      <c r="L57" s="141"/>
      <c r="M57" s="141"/>
      <c r="N57" s="141"/>
      <c r="O57" s="141"/>
    </row>
    <row r="58" spans="1:15" s="83" customFormat="1" ht="11.25" x14ac:dyDescent="0.2">
      <c r="A58" s="518" t="s">
        <v>1243</v>
      </c>
      <c r="B58" s="137" t="str">
        <f>IFERROR(IF(VLOOKUP($A58,Osnova!$A:$C,1)=$A58,VLOOKUP($A58,Osnova!$A:$C,3)),"")</f>
        <v xml:space="preserve">Nerozdelený zisk minulých rokov </v>
      </c>
      <c r="C58" s="137" t="str">
        <f>IF(VLOOKUP($A58,Osnova!$A:$C,1)=$A58,VLOOKUP($A58,Osnova!$A:$D,4),0)</f>
        <v xml:space="preserve">Pasíva </v>
      </c>
      <c r="D58" s="544"/>
      <c r="E58" s="519">
        <v>15348666.140000001</v>
      </c>
      <c r="F58" s="138">
        <f t="shared" si="0"/>
        <v>-15348666.140000001</v>
      </c>
      <c r="G58" s="544"/>
      <c r="H58" s="544">
        <v>29903</v>
      </c>
      <c r="I58" s="138">
        <f t="shared" si="1"/>
        <v>-15378569.140000001</v>
      </c>
      <c r="K58" s="141"/>
      <c r="L58" s="141"/>
      <c r="M58" s="141"/>
      <c r="N58" s="141"/>
      <c r="O58" s="141"/>
    </row>
    <row r="59" spans="1:15" s="83" customFormat="1" ht="11.25" x14ac:dyDescent="0.2">
      <c r="A59" s="518" t="s">
        <v>1249</v>
      </c>
      <c r="B59" s="137" t="str">
        <f>IFERROR(IF(VLOOKUP($A59,Osnova!$A:$C,1)=$A59,VLOOKUP($A59,Osnova!$A:$C,3)),"")</f>
        <v xml:space="preserve">Výsledok hospodárenia v schvaľovaní </v>
      </c>
      <c r="C59" s="137" t="str">
        <f>IF(VLOOKUP($A59,Osnova!$A:$C,1)=$A59,VLOOKUP($A59,Osnova!$A:$D,4),0)</f>
        <v xml:space="preserve">Pasíva </v>
      </c>
      <c r="D59" s="544"/>
      <c r="E59" s="519">
        <v>29902.38</v>
      </c>
      <c r="F59" s="138">
        <f t="shared" si="0"/>
        <v>-29902.38</v>
      </c>
      <c r="G59" s="544">
        <v>29902.38</v>
      </c>
      <c r="H59" s="544"/>
      <c r="I59" s="138">
        <f t="shared" si="1"/>
        <v>0</v>
      </c>
      <c r="K59" s="141"/>
      <c r="L59" s="141"/>
      <c r="M59" s="141"/>
      <c r="N59" s="141"/>
      <c r="O59" s="141"/>
    </row>
    <row r="60" spans="1:15" s="83" customFormat="1" ht="11.25" x14ac:dyDescent="0.2">
      <c r="A60" s="518" t="s">
        <v>1259</v>
      </c>
      <c r="B60" s="137" t="str">
        <f>IFERROR(IF(VLOOKUP($A60,Osnova!$A:$C,1)=$A60,VLOOKUP($A60,Osnova!$A:$C,3)),"")</f>
        <v xml:space="preserve">Záväzky zo sociálneho fondu </v>
      </c>
      <c r="C60" s="137" t="str">
        <f>IF(VLOOKUP($A60,Osnova!$A:$C,1)=$A60,VLOOKUP($A60,Osnova!$A:$D,4),0)</f>
        <v xml:space="preserve">Pasíva </v>
      </c>
      <c r="D60" s="544"/>
      <c r="E60" s="519">
        <v>5253.1</v>
      </c>
      <c r="F60" s="138">
        <f t="shared" si="0"/>
        <v>-5253.1</v>
      </c>
      <c r="G60" s="544">
        <v>6576.6</v>
      </c>
      <c r="H60" s="544">
        <v>4450.92</v>
      </c>
      <c r="I60" s="138">
        <f t="shared" si="1"/>
        <v>-3127.42</v>
      </c>
      <c r="K60" s="141"/>
      <c r="L60" s="141"/>
      <c r="M60" s="141"/>
      <c r="N60" s="141"/>
      <c r="O60" s="141"/>
    </row>
    <row r="61" spans="1:15" s="83" customFormat="1" ht="11.25" x14ac:dyDescent="0.2">
      <c r="A61" s="518" t="s">
        <v>1277</v>
      </c>
      <c r="B61" s="137" t="str">
        <f>IFERROR(IF(VLOOKUP($A61,Osnova!$A:$C,1)=$A61,VLOOKUP($A61,Osnova!$A:$C,3)),"")</f>
        <v xml:space="preserve">Spotreba materiálu </v>
      </c>
      <c r="C61" s="137" t="str">
        <f>IF(VLOOKUP($A61,Osnova!$A:$C,1)=$A61,VLOOKUP($A61,Osnova!$A:$D,4),0)</f>
        <v xml:space="preserve">Nákladový </v>
      </c>
      <c r="D61" s="544"/>
      <c r="E61" s="519"/>
      <c r="F61" s="138">
        <f t="shared" si="0"/>
        <v>0</v>
      </c>
      <c r="G61" s="544">
        <v>112378.06</v>
      </c>
      <c r="H61" s="544"/>
      <c r="I61" s="138">
        <f t="shared" si="1"/>
        <v>112378.06</v>
      </c>
      <c r="K61" s="141"/>
      <c r="L61" s="141"/>
      <c r="M61" s="141"/>
      <c r="N61" s="141"/>
      <c r="O61" s="141"/>
    </row>
    <row r="62" spans="1:15" s="83" customFormat="1" ht="11.25" x14ac:dyDescent="0.2">
      <c r="A62" s="518" t="s">
        <v>1279</v>
      </c>
      <c r="B62" s="137" t="str">
        <f>IFERROR(IF(VLOOKUP($A62,Osnova!$A:$C,1)=$A62,VLOOKUP($A62,Osnova!$A:$C,3)),"")</f>
        <v xml:space="preserve">Spotreba energie </v>
      </c>
      <c r="C62" s="137" t="str">
        <f>IF(VLOOKUP($A62,Osnova!$A:$C,1)=$A62,VLOOKUP($A62,Osnova!$A:$D,4),0)</f>
        <v xml:space="preserve">Nákladový </v>
      </c>
      <c r="D62" s="544"/>
      <c r="E62" s="519"/>
      <c r="F62" s="138">
        <f t="shared" si="0"/>
        <v>0</v>
      </c>
      <c r="G62" s="544">
        <v>42475.15</v>
      </c>
      <c r="H62" s="544"/>
      <c r="I62" s="138">
        <f t="shared" si="1"/>
        <v>42475.15</v>
      </c>
      <c r="K62" s="141"/>
      <c r="L62" s="141"/>
      <c r="M62" s="141"/>
      <c r="N62" s="141"/>
      <c r="O62" s="141"/>
    </row>
    <row r="63" spans="1:15" s="83" customFormat="1" ht="11.25" x14ac:dyDescent="0.2">
      <c r="A63" s="518" t="s">
        <v>1283</v>
      </c>
      <c r="B63" s="137" t="str">
        <f>IFERROR(IF(VLOOKUP($A63,Osnova!$A:$C,1)=$A63,VLOOKUP($A63,Osnova!$A:$C,3)),"")</f>
        <v xml:space="preserve">Predaný tovar </v>
      </c>
      <c r="C63" s="137" t="str">
        <f>IF(VLOOKUP($A63,Osnova!$A:$C,1)=$A63,VLOOKUP($A63,Osnova!$A:$D,4),0)</f>
        <v xml:space="preserve">Nákladový </v>
      </c>
      <c r="D63" s="544"/>
      <c r="E63" s="519"/>
      <c r="F63" s="138">
        <f t="shared" si="0"/>
        <v>0</v>
      </c>
      <c r="G63" s="544">
        <v>4377028.47</v>
      </c>
      <c r="H63" s="544"/>
      <c r="I63" s="138">
        <f t="shared" si="1"/>
        <v>4377028.47</v>
      </c>
      <c r="K63" s="141"/>
      <c r="L63" s="141"/>
      <c r="M63" s="141"/>
      <c r="N63" s="141"/>
      <c r="O63" s="141"/>
    </row>
    <row r="64" spans="1:15" s="83" customFormat="1" ht="11.25" x14ac:dyDescent="0.2">
      <c r="A64" s="518" t="s">
        <v>1288</v>
      </c>
      <c r="B64" s="137" t="str">
        <f>IFERROR(IF(VLOOKUP($A64,Osnova!$A:$C,1)=$A64,VLOOKUP($A64,Osnova!$A:$C,3)),"")</f>
        <v xml:space="preserve">Opravy a udržiavanie </v>
      </c>
      <c r="C64" s="137" t="str">
        <f>IF(VLOOKUP($A64,Osnova!$A:$C,1)=$A64,VLOOKUP($A64,Osnova!$A:$D,4),0)</f>
        <v xml:space="preserve">Nákladový </v>
      </c>
      <c r="D64" s="544"/>
      <c r="E64" s="519"/>
      <c r="F64" s="138">
        <f t="shared" si="0"/>
        <v>0</v>
      </c>
      <c r="G64" s="544">
        <v>64740.08</v>
      </c>
      <c r="H64" s="544"/>
      <c r="I64" s="138">
        <f t="shared" si="1"/>
        <v>64740.08</v>
      </c>
      <c r="K64" s="141"/>
      <c r="L64" s="141"/>
      <c r="M64" s="141"/>
      <c r="N64" s="141"/>
      <c r="O64" s="141"/>
    </row>
    <row r="65" spans="1:15" s="83" customFormat="1" ht="11.25" x14ac:dyDescent="0.2">
      <c r="A65" s="518" t="s">
        <v>1290</v>
      </c>
      <c r="B65" s="137" t="str">
        <f>IFERROR(IF(VLOOKUP($A65,Osnova!$A:$C,1)=$A65,VLOOKUP($A65,Osnova!$A:$C,3)),"")</f>
        <v xml:space="preserve">Cestovné </v>
      </c>
      <c r="C65" s="137" t="str">
        <f>IF(VLOOKUP($A65,Osnova!$A:$C,1)=$A65,VLOOKUP($A65,Osnova!$A:$D,4),0)</f>
        <v xml:space="preserve">Nákladový </v>
      </c>
      <c r="D65" s="544"/>
      <c r="E65" s="519"/>
      <c r="F65" s="138">
        <f t="shared" si="0"/>
        <v>0</v>
      </c>
      <c r="G65" s="544">
        <v>75258.95</v>
      </c>
      <c r="H65" s="544"/>
      <c r="I65" s="138">
        <f t="shared" si="1"/>
        <v>75258.95</v>
      </c>
      <c r="K65" s="141"/>
      <c r="L65" s="141"/>
      <c r="M65" s="141"/>
      <c r="N65" s="141"/>
      <c r="O65" s="141"/>
    </row>
    <row r="66" spans="1:15" s="83" customFormat="1" ht="11.25" x14ac:dyDescent="0.2">
      <c r="A66" s="518" t="s">
        <v>1292</v>
      </c>
      <c r="B66" s="137" t="str">
        <f>IFERROR(IF(VLOOKUP($A66,Osnova!$A:$C,1)=$A66,VLOOKUP($A66,Osnova!$A:$C,3)),"")</f>
        <v xml:space="preserve">Náklady na reprezentáciu </v>
      </c>
      <c r="C66" s="137" t="str">
        <f>IF(VLOOKUP($A66,Osnova!$A:$C,1)=$A66,VLOOKUP($A66,Osnova!$A:$D,4),0)</f>
        <v xml:space="preserve">Nákladový </v>
      </c>
      <c r="D66" s="544"/>
      <c r="E66" s="519"/>
      <c r="F66" s="138">
        <f t="shared" si="0"/>
        <v>0</v>
      </c>
      <c r="G66" s="544">
        <v>10600.08</v>
      </c>
      <c r="H66" s="544"/>
      <c r="I66" s="138">
        <f t="shared" si="1"/>
        <v>10600.08</v>
      </c>
      <c r="K66" s="141"/>
      <c r="L66" s="141"/>
      <c r="M66" s="141"/>
      <c r="N66" s="141"/>
      <c r="O66" s="141"/>
    </row>
    <row r="67" spans="1:15" s="83" customFormat="1" ht="11.25" x14ac:dyDescent="0.2">
      <c r="A67" s="518" t="s">
        <v>1294</v>
      </c>
      <c r="B67" s="137" t="str">
        <f>IFERROR(IF(VLOOKUP($A67,Osnova!$A:$C,1)=$A67,VLOOKUP($A67,Osnova!$A:$C,3)),"")</f>
        <v xml:space="preserve">Ostatné služby </v>
      </c>
      <c r="C67" s="137" t="str">
        <f>IF(VLOOKUP($A67,Osnova!$A:$C,1)=$A67,VLOOKUP($A67,Osnova!$A:$D,4),0)</f>
        <v xml:space="preserve">Nákladový </v>
      </c>
      <c r="D67" s="544"/>
      <c r="E67" s="519"/>
      <c r="F67" s="138">
        <f t="shared" si="0"/>
        <v>0</v>
      </c>
      <c r="G67" s="544">
        <v>283114.78999999998</v>
      </c>
      <c r="H67" s="544"/>
      <c r="I67" s="138">
        <f t="shared" si="1"/>
        <v>283114.78999999998</v>
      </c>
      <c r="K67" s="141"/>
      <c r="L67" s="141"/>
      <c r="M67" s="141"/>
      <c r="N67" s="141"/>
      <c r="O67" s="141"/>
    </row>
    <row r="68" spans="1:15" s="83" customFormat="1" ht="11.25" x14ac:dyDescent="0.2">
      <c r="A68" s="518" t="s">
        <v>1297</v>
      </c>
      <c r="B68" s="137" t="str">
        <f>IFERROR(IF(VLOOKUP($A68,Osnova!$A:$C,1)=$A68,VLOOKUP($A68,Osnova!$A:$C,3)),"")</f>
        <v xml:space="preserve">Mzdové náklady </v>
      </c>
      <c r="C68" s="137" t="str">
        <f>IF(VLOOKUP($A68,Osnova!$A:$C,1)=$A68,VLOOKUP($A68,Osnova!$A:$D,4),0)</f>
        <v xml:space="preserve">Nákladový </v>
      </c>
      <c r="D68" s="544"/>
      <c r="E68" s="519"/>
      <c r="F68" s="138">
        <f t="shared" si="0"/>
        <v>0</v>
      </c>
      <c r="G68" s="544">
        <v>959224.99</v>
      </c>
      <c r="H68" s="544">
        <v>24607.7</v>
      </c>
      <c r="I68" s="138">
        <f t="shared" si="1"/>
        <v>934617.29</v>
      </c>
      <c r="K68" s="141"/>
      <c r="L68" s="141"/>
      <c r="M68" s="141"/>
      <c r="N68" s="141"/>
      <c r="O68" s="141"/>
    </row>
    <row r="69" spans="1:15" s="83" customFormat="1" ht="11.25" x14ac:dyDescent="0.2">
      <c r="A69" s="518" t="s">
        <v>1299</v>
      </c>
      <c r="B69" s="137" t="str">
        <f>IFERROR(IF(VLOOKUP($A69,Osnova!$A:$C,1)=$A69,VLOOKUP($A69,Osnova!$A:$C,3)),"")</f>
        <v xml:space="preserve">Príjmy spoločníkov a členov zo závislej činnosti </v>
      </c>
      <c r="C69" s="137" t="str">
        <f>IF(VLOOKUP($A69,Osnova!$A:$C,1)=$A69,VLOOKUP($A69,Osnova!$A:$D,4),0)</f>
        <v xml:space="preserve">Nákladový </v>
      </c>
      <c r="D69" s="544"/>
      <c r="E69" s="519"/>
      <c r="F69" s="138">
        <f t="shared" si="0"/>
        <v>0</v>
      </c>
      <c r="G69" s="544">
        <v>16200</v>
      </c>
      <c r="H69" s="544"/>
      <c r="I69" s="138">
        <f t="shared" si="1"/>
        <v>16200</v>
      </c>
      <c r="K69" s="141"/>
      <c r="L69" s="141"/>
      <c r="M69" s="141"/>
      <c r="N69" s="141"/>
      <c r="O69" s="141"/>
    </row>
    <row r="70" spans="1:15" s="83" customFormat="1" ht="11.25" x14ac:dyDescent="0.2">
      <c r="A70" s="518" t="s">
        <v>1303</v>
      </c>
      <c r="B70" s="137" t="str">
        <f>IFERROR(IF(VLOOKUP($A70,Osnova!$A:$C,1)=$A70,VLOOKUP($A70,Osnova!$A:$C,3)),"")</f>
        <v xml:space="preserve">Zákonné sociálne poistenie </v>
      </c>
      <c r="C70" s="137" t="str">
        <f>IF(VLOOKUP($A70,Osnova!$A:$C,1)=$A70,VLOOKUP($A70,Osnova!$A:$D,4),0)</f>
        <v xml:space="preserve">Nákladový </v>
      </c>
      <c r="D70" s="544"/>
      <c r="E70" s="519"/>
      <c r="F70" s="138">
        <f t="shared" si="0"/>
        <v>0</v>
      </c>
      <c r="G70" s="544">
        <v>330271.19</v>
      </c>
      <c r="H70" s="544">
        <v>8266.48</v>
      </c>
      <c r="I70" s="138">
        <f t="shared" si="1"/>
        <v>322004.71000000002</v>
      </c>
      <c r="K70" s="141"/>
      <c r="L70" s="141"/>
      <c r="M70" s="141"/>
      <c r="N70" s="141"/>
      <c r="O70" s="141"/>
    </row>
    <row r="71" spans="1:15" s="83" customFormat="1" ht="11.25" x14ac:dyDescent="0.2">
      <c r="A71" s="518" t="s">
        <v>1309</v>
      </c>
      <c r="B71" s="137" t="str">
        <f>IFERROR(IF(VLOOKUP($A71,Osnova!$A:$C,1)=$A71,VLOOKUP($A71,Osnova!$A:$C,3)),"")</f>
        <v xml:space="preserve">Zákonné sociálne náklady </v>
      </c>
      <c r="C71" s="137" t="str">
        <f>IF(VLOOKUP($A71,Osnova!$A:$C,1)=$A71,VLOOKUP($A71,Osnova!$A:$D,4),0)</f>
        <v xml:space="preserve">Nákladový </v>
      </c>
      <c r="D71" s="544"/>
      <c r="E71" s="519"/>
      <c r="F71" s="138">
        <f t="shared" si="0"/>
        <v>0</v>
      </c>
      <c r="G71" s="544">
        <v>37229.910000000003</v>
      </c>
      <c r="H71" s="544"/>
      <c r="I71" s="138">
        <f t="shared" si="1"/>
        <v>37229.910000000003</v>
      </c>
      <c r="K71" s="141"/>
      <c r="L71" s="141"/>
      <c r="M71" s="141"/>
      <c r="N71" s="141"/>
      <c r="O71" s="141"/>
    </row>
    <row r="72" spans="1:15" s="83" customFormat="1" ht="11.25" x14ac:dyDescent="0.2">
      <c r="A72" s="518" t="s">
        <v>1311</v>
      </c>
      <c r="B72" s="137" t="str">
        <f>IFERROR(IF(VLOOKUP($A72,Osnova!$A:$C,1)=$A72,VLOOKUP($A72,Osnova!$A:$C,3)),"")</f>
        <v xml:space="preserve">Ostatné sociálne náklady </v>
      </c>
      <c r="C72" s="137" t="str">
        <f>IF(VLOOKUP($A72,Osnova!$A:$C,1)=$A72,VLOOKUP($A72,Osnova!$A:$D,4),0)</f>
        <v xml:space="preserve">Nákladový </v>
      </c>
      <c r="D72" s="544"/>
      <c r="E72" s="519"/>
      <c r="F72" s="138">
        <f t="shared" si="0"/>
        <v>0</v>
      </c>
      <c r="G72" s="544">
        <v>4974.88</v>
      </c>
      <c r="H72" s="544"/>
      <c r="I72" s="138">
        <f t="shared" si="1"/>
        <v>4974.88</v>
      </c>
      <c r="K72" s="141"/>
      <c r="L72" s="141"/>
      <c r="M72" s="141"/>
      <c r="N72" s="141"/>
      <c r="O72" s="141"/>
    </row>
    <row r="73" spans="1:15" s="83" customFormat="1" ht="11.25" x14ac:dyDescent="0.2">
      <c r="A73" s="518" t="s">
        <v>1314</v>
      </c>
      <c r="B73" s="137" t="str">
        <f>IFERROR(IF(VLOOKUP($A73,Osnova!$A:$C,1)=$A73,VLOOKUP($A73,Osnova!$A:$C,3)),"")</f>
        <v xml:space="preserve">Daň z motorových vozidiel </v>
      </c>
      <c r="C73" s="137" t="str">
        <f>IF(VLOOKUP($A73,Osnova!$A:$C,1)=$A73,VLOOKUP($A73,Osnova!$A:$D,4),0)</f>
        <v xml:space="preserve">Nákladový </v>
      </c>
      <c r="D73" s="544"/>
      <c r="E73" s="519"/>
      <c r="F73" s="138">
        <f t="shared" si="0"/>
        <v>0</v>
      </c>
      <c r="G73" s="544">
        <v>5940.63</v>
      </c>
      <c r="H73" s="544"/>
      <c r="I73" s="138">
        <f t="shared" si="1"/>
        <v>5940.63</v>
      </c>
      <c r="K73" s="141"/>
      <c r="L73" s="141"/>
      <c r="M73" s="141"/>
      <c r="N73" s="141"/>
      <c r="O73" s="141"/>
    </row>
    <row r="74" spans="1:15" s="83" customFormat="1" ht="11.25" x14ac:dyDescent="0.2">
      <c r="A74" s="518" t="s">
        <v>1472</v>
      </c>
      <c r="B74" s="137" t="str">
        <f>IFERROR(IF(VLOOKUP($A74,Osnova!$A:$C,1)=$A74,VLOOKUP($A74,Osnova!$A:$C,3)),"")</f>
        <v xml:space="preserve">Daň z nehnuteľností </v>
      </c>
      <c r="C74" s="137" t="str">
        <f>IF(VLOOKUP($A74,Osnova!$A:$C,1)=$A74,VLOOKUP($A74,Osnova!$A:$D,4),0)</f>
        <v xml:space="preserve">Nákladový </v>
      </c>
      <c r="D74" s="544"/>
      <c r="E74" s="519"/>
      <c r="F74" s="138">
        <f t="shared" si="0"/>
        <v>0</v>
      </c>
      <c r="G74" s="544">
        <v>35216.06</v>
      </c>
      <c r="H74" s="544">
        <v>1070.7</v>
      </c>
      <c r="I74" s="138">
        <f t="shared" si="1"/>
        <v>34145.360000000001</v>
      </c>
      <c r="K74" s="141"/>
      <c r="L74" s="141"/>
      <c r="M74" s="141"/>
      <c r="N74" s="141"/>
      <c r="O74" s="141"/>
    </row>
    <row r="75" spans="1:15" s="83" customFormat="1" ht="11.25" x14ac:dyDescent="0.2">
      <c r="A75" s="518" t="s">
        <v>1317</v>
      </c>
      <c r="B75" s="137" t="str">
        <f>IFERROR(IF(VLOOKUP($A75,Osnova!$A:$C,1)=$A75,VLOOKUP($A75,Osnova!$A:$C,3)),"")</f>
        <v xml:space="preserve">Ostatné dane a poplatky </v>
      </c>
      <c r="C75" s="137" t="str">
        <f>IF(VLOOKUP($A75,Osnova!$A:$C,1)=$A75,VLOOKUP($A75,Osnova!$A:$D,4),0)</f>
        <v xml:space="preserve">Nákladový </v>
      </c>
      <c r="D75" s="544"/>
      <c r="E75" s="519"/>
      <c r="F75" s="138">
        <f t="shared" si="0"/>
        <v>0</v>
      </c>
      <c r="G75" s="544">
        <v>15484.21</v>
      </c>
      <c r="H75" s="544">
        <v>189</v>
      </c>
      <c r="I75" s="138">
        <f t="shared" si="1"/>
        <v>15295.21</v>
      </c>
      <c r="K75" s="141"/>
      <c r="L75" s="141"/>
      <c r="M75" s="141"/>
      <c r="N75" s="141"/>
      <c r="O75" s="141"/>
    </row>
    <row r="76" spans="1:15" s="83" customFormat="1" ht="11.25" x14ac:dyDescent="0.2">
      <c r="A76" s="518" t="s">
        <v>1323</v>
      </c>
      <c r="B76" s="137" t="str">
        <f>IFERROR(IF(VLOOKUP($A76,Osnova!$A:$C,1)=$A76,VLOOKUP($A76,Osnova!$A:$C,3)),"")</f>
        <v xml:space="preserve">Dary </v>
      </c>
      <c r="C76" s="137" t="str">
        <f>IF(VLOOKUP($A76,Osnova!$A:$C,1)=$A76,VLOOKUP($A76,Osnova!$A:$D,4),0)</f>
        <v xml:space="preserve">Nákladový </v>
      </c>
      <c r="D76" s="544"/>
      <c r="E76" s="519"/>
      <c r="F76" s="138">
        <f t="shared" si="0"/>
        <v>0</v>
      </c>
      <c r="G76" s="544">
        <v>460.46</v>
      </c>
      <c r="H76" s="544"/>
      <c r="I76" s="138">
        <f t="shared" si="1"/>
        <v>460.46</v>
      </c>
      <c r="K76" s="141"/>
      <c r="L76" s="141"/>
      <c r="M76" s="141"/>
      <c r="N76" s="141"/>
      <c r="O76" s="141"/>
    </row>
    <row r="77" spans="1:15" s="83" customFormat="1" ht="11.25" x14ac:dyDescent="0.2">
      <c r="A77" s="518" t="s">
        <v>1327</v>
      </c>
      <c r="B77" s="137" t="str">
        <f>IFERROR(IF(VLOOKUP($A77,Osnova!$A:$C,1)=$A77,VLOOKUP($A77,Osnova!$A:$C,3)),"")</f>
        <v xml:space="preserve">Ostatné pokuty, penále a úroky z omeškania </v>
      </c>
      <c r="C77" s="137" t="str">
        <f>IF(VLOOKUP($A77,Osnova!$A:$C,1)=$A77,VLOOKUP($A77,Osnova!$A:$D,4),0)</f>
        <v xml:space="preserve">Nákladový </v>
      </c>
      <c r="D77" s="544"/>
      <c r="E77" s="519"/>
      <c r="F77" s="138">
        <f t="shared" si="0"/>
        <v>0</v>
      </c>
      <c r="G77" s="544">
        <v>646.66999999999996</v>
      </c>
      <c r="H77" s="544"/>
      <c r="I77" s="138">
        <f t="shared" si="1"/>
        <v>646.66999999999996</v>
      </c>
      <c r="K77" s="141"/>
      <c r="L77" s="141"/>
      <c r="M77" s="141"/>
      <c r="N77" s="141"/>
      <c r="O77" s="141"/>
    </row>
    <row r="78" spans="1:15" s="83" customFormat="1" ht="11.25" x14ac:dyDescent="0.2">
      <c r="A78" s="518" t="s">
        <v>465</v>
      </c>
      <c r="B78" s="137" t="str">
        <f>IFERROR(IF(VLOOKUP($A78,Osnova!$A:$C,1)=$A78,VLOOKUP($A78,Osnova!$A:$C,3)),"")</f>
        <v xml:space="preserve">Ostatné náklady na hospodársku činnosť </v>
      </c>
      <c r="C78" s="137" t="str">
        <f>IF(VLOOKUP($A78,Osnova!$A:$C,1)=$A78,VLOOKUP($A78,Osnova!$A:$D,4),0)</f>
        <v xml:space="preserve">Nákladový </v>
      </c>
      <c r="D78" s="544"/>
      <c r="E78" s="519"/>
      <c r="F78" s="138">
        <f t="shared" si="0"/>
        <v>0</v>
      </c>
      <c r="G78" s="544">
        <v>523310.22</v>
      </c>
      <c r="H78" s="544">
        <v>270629</v>
      </c>
      <c r="I78" s="138">
        <f t="shared" si="1"/>
        <v>252681.21999999997</v>
      </c>
      <c r="K78" s="141"/>
      <c r="L78" s="141"/>
      <c r="M78" s="141"/>
      <c r="N78" s="141"/>
      <c r="O78" s="141"/>
    </row>
    <row r="79" spans="1:15" s="83" customFormat="1" ht="11.25" x14ac:dyDescent="0.2">
      <c r="A79" s="518" t="s">
        <v>466</v>
      </c>
      <c r="B79" s="137" t="str">
        <f>IFERROR(IF(VLOOKUP($A79,Osnova!$A:$C,1)=$A79,VLOOKUP($A79,Osnova!$A:$C,3)),"")</f>
        <v xml:space="preserve">Manká a škody </v>
      </c>
      <c r="C79" s="137" t="str">
        <f>IF(VLOOKUP($A79,Osnova!$A:$C,1)=$A79,VLOOKUP($A79,Osnova!$A:$D,4),0)</f>
        <v xml:space="preserve">Nákladový </v>
      </c>
      <c r="D79" s="544"/>
      <c r="E79" s="519"/>
      <c r="F79" s="138">
        <f t="shared" ref="F79:F85" si="2">SUM(D79-E79)</f>
        <v>0</v>
      </c>
      <c r="G79" s="544">
        <v>3649.57</v>
      </c>
      <c r="H79" s="544"/>
      <c r="I79" s="138">
        <f t="shared" si="1"/>
        <v>3649.57</v>
      </c>
      <c r="K79" s="141"/>
      <c r="L79" s="141"/>
      <c r="M79" s="141"/>
      <c r="N79" s="141"/>
      <c r="O79" s="141"/>
    </row>
    <row r="80" spans="1:15" s="83" customFormat="1" ht="11.25" x14ac:dyDescent="0.2">
      <c r="A80" s="518" t="s">
        <v>1333</v>
      </c>
      <c r="B80" s="137" t="str">
        <f>IFERROR(IF(VLOOKUP($A80,Osnova!$A:$C,1)=$A80,VLOOKUP($A80,Osnova!$A:$C,3)),"")</f>
        <v xml:space="preserve">Odpisy dlhodobého mehmotného majetku a dlhodobého hmotného majetku </v>
      </c>
      <c r="C80" s="137" t="str">
        <f>IF(VLOOKUP($A80,Osnova!$A:$C,1)=$A80,VLOOKUP($A80,Osnova!$A:$D,4),0)</f>
        <v xml:space="preserve">Nákladový </v>
      </c>
      <c r="D80" s="544"/>
      <c r="E80" s="519"/>
      <c r="F80" s="138">
        <f t="shared" si="2"/>
        <v>0</v>
      </c>
      <c r="G80" s="544">
        <v>290640</v>
      </c>
      <c r="H80" s="544"/>
      <c r="I80" s="138">
        <f t="shared" ref="I80:I139" si="3">SUM(F80+G80-H80)</f>
        <v>290640</v>
      </c>
      <c r="K80" s="141"/>
      <c r="L80" s="141"/>
      <c r="M80" s="141"/>
      <c r="N80" s="141"/>
      <c r="O80" s="141"/>
    </row>
    <row r="81" spans="1:15" s="83" customFormat="1" ht="11.25" x14ac:dyDescent="0.2">
      <c r="A81" s="518" t="s">
        <v>1345</v>
      </c>
      <c r="B81" s="137" t="str">
        <f>IFERROR(IF(VLOOKUP($A81,Osnova!$A:$C,1)=$A81,VLOOKUP($A81,Osnova!$A:$C,3)),"")</f>
        <v xml:space="preserve">Kurzové straty </v>
      </c>
      <c r="C81" s="137" t="str">
        <f>IF(VLOOKUP($A81,Osnova!$A:$C,1)=$A81,VLOOKUP($A81,Osnova!$A:$D,4),0)</f>
        <v xml:space="preserve">Nákladový </v>
      </c>
      <c r="D81" s="544"/>
      <c r="E81" s="519"/>
      <c r="F81" s="138">
        <f t="shared" si="2"/>
        <v>0</v>
      </c>
      <c r="G81" s="544">
        <v>14990.99</v>
      </c>
      <c r="H81" s="544">
        <v>4818.5200000000004</v>
      </c>
      <c r="I81" s="138">
        <f t="shared" si="3"/>
        <v>10172.469999999999</v>
      </c>
      <c r="K81" s="141"/>
      <c r="L81" s="141"/>
      <c r="M81" s="141"/>
      <c r="N81" s="141"/>
      <c r="O81" s="141"/>
    </row>
    <row r="82" spans="1:15" s="83" customFormat="1" ht="11.25" x14ac:dyDescent="0.2">
      <c r="A82" s="518" t="s">
        <v>1354</v>
      </c>
      <c r="B82" s="137" t="str">
        <f>IFERROR(IF(VLOOKUP($A82,Osnova!$A:$C,1)=$A82,VLOOKUP($A82,Osnova!$A:$C,3)),"")</f>
        <v xml:space="preserve">Ostatné finančné náklady </v>
      </c>
      <c r="C82" s="137" t="str">
        <f>IF(VLOOKUP($A82,Osnova!$A:$C,1)=$A82,VLOOKUP($A82,Osnova!$A:$D,4),0)</f>
        <v xml:space="preserve">Nákladový </v>
      </c>
      <c r="D82" s="544"/>
      <c r="E82" s="519"/>
      <c r="F82" s="138">
        <f t="shared" si="2"/>
        <v>0</v>
      </c>
      <c r="G82" s="544">
        <v>32835.78</v>
      </c>
      <c r="H82" s="544">
        <v>1058.02</v>
      </c>
      <c r="I82" s="138">
        <f t="shared" si="3"/>
        <v>31777.759999999998</v>
      </c>
      <c r="K82" s="141"/>
      <c r="L82" s="141"/>
      <c r="M82" s="141"/>
      <c r="N82" s="141"/>
      <c r="O82" s="141"/>
    </row>
    <row r="83" spans="1:15" s="83" customFormat="1" ht="11.25" x14ac:dyDescent="0.2">
      <c r="A83" s="518" t="s">
        <v>1369</v>
      </c>
      <c r="B83" s="137" t="str">
        <f>IFERROR(IF(VLOOKUP($A83,Osnova!$A:$C,1)=$A83,VLOOKUP($A83,Osnova!$A:$C,3)),"")</f>
        <v xml:space="preserve">Splatná daň z príjmov bežnej činnosti </v>
      </c>
      <c r="C83" s="137" t="str">
        <f>IF(VLOOKUP($A83,Osnova!$A:$C,1)=$A83,VLOOKUP($A83,Osnova!$A:$D,4),0)</f>
        <v xml:space="preserve">Nákladový </v>
      </c>
      <c r="D83" s="544"/>
      <c r="E83" s="519"/>
      <c r="F83" s="138">
        <f t="shared" si="2"/>
        <v>0</v>
      </c>
      <c r="G83" s="544">
        <v>32155.86</v>
      </c>
      <c r="H83" s="544">
        <v>1.84</v>
      </c>
      <c r="I83" s="138">
        <f t="shared" si="3"/>
        <v>32154.02</v>
      </c>
      <c r="K83" s="141"/>
      <c r="L83" s="141"/>
      <c r="M83" s="141"/>
      <c r="N83" s="141"/>
      <c r="O83" s="141"/>
    </row>
    <row r="84" spans="1:15" s="83" customFormat="1" ht="11.25" x14ac:dyDescent="0.2">
      <c r="A84" s="518" t="s">
        <v>464</v>
      </c>
      <c r="B84" s="137" t="str">
        <f>IFERROR(IF(VLOOKUP($A84,Osnova!$A:$C,1)=$A84,VLOOKUP($A84,Osnova!$A:$C,3)),"")</f>
        <v xml:space="preserve">Tvorba a zúčtovanie opravných položiek k pohľadávkam </v>
      </c>
      <c r="C84" s="137" t="str">
        <f>IF(VLOOKUP($A84,Osnova!$A:$C,1)=$A84,VLOOKUP($A84,Osnova!$A:$D,4),0)</f>
        <v xml:space="preserve">Nákladový </v>
      </c>
      <c r="D84" s="544"/>
      <c r="E84" s="519"/>
      <c r="F84" s="138">
        <f t="shared" si="2"/>
        <v>0</v>
      </c>
      <c r="G84" s="544"/>
      <c r="H84" s="544"/>
      <c r="I84" s="138"/>
      <c r="K84" s="141"/>
      <c r="L84" s="141"/>
      <c r="M84" s="141"/>
      <c r="N84" s="141"/>
      <c r="O84" s="141"/>
    </row>
    <row r="85" spans="1:15" s="83" customFormat="1" ht="11.25" x14ac:dyDescent="0.2">
      <c r="A85" s="518" t="s">
        <v>1389</v>
      </c>
      <c r="B85" s="137" t="str">
        <f>IFERROR(IF(VLOOKUP($A85,Osnova!$A:$C,1)=$A85,VLOOKUP($A85,Osnova!$A:$C,3)),"")</f>
        <v xml:space="preserve">Tržby z predaja služieb </v>
      </c>
      <c r="C85" s="137" t="str">
        <f>IF(VLOOKUP($A85,Osnova!$A:$C,1)=$A85,VLOOKUP($A85,Osnova!$A:$D,4),0)</f>
        <v xml:space="preserve">Výnosový </v>
      </c>
      <c r="D85" s="544"/>
      <c r="E85" s="519"/>
      <c r="F85" s="138">
        <f t="shared" si="2"/>
        <v>0</v>
      </c>
      <c r="G85" s="544"/>
      <c r="H85" s="544">
        <v>77495.179999999993</v>
      </c>
      <c r="I85" s="138">
        <f t="shared" si="3"/>
        <v>-77495.179999999993</v>
      </c>
      <c r="K85" s="141"/>
      <c r="L85" s="141"/>
      <c r="M85" s="141"/>
      <c r="N85" s="141"/>
      <c r="O85" s="141"/>
    </row>
    <row r="86" spans="1:15" s="83" customFormat="1" ht="11.25" x14ac:dyDescent="0.2">
      <c r="A86" s="518" t="s">
        <v>1391</v>
      </c>
      <c r="B86" s="137" t="str">
        <f>IFERROR(IF(VLOOKUP($A86,Osnova!$A:$C,1)=$A86,VLOOKUP($A86,Osnova!$A:$C,3)),"")</f>
        <v xml:space="preserve">Tržby za tovar </v>
      </c>
      <c r="C86" s="137" t="str">
        <f>IF(VLOOKUP($A86,Osnova!$A:$C,1)=$A86,VLOOKUP($A86,Osnova!$A:$D,4),0)</f>
        <v xml:space="preserve">Výnosový </v>
      </c>
      <c r="D86" s="544"/>
      <c r="E86" s="519"/>
      <c r="F86" s="138">
        <f t="shared" ref="F86:F110" si="4">SUM(D86-E86)</f>
        <v>0</v>
      </c>
      <c r="G86" s="544"/>
      <c r="H86" s="544">
        <v>6644192.6100000003</v>
      </c>
      <c r="I86" s="138">
        <f t="shared" si="3"/>
        <v>-6644192.6100000003</v>
      </c>
      <c r="K86" s="141"/>
      <c r="L86" s="141"/>
      <c r="M86" s="141"/>
      <c r="N86" s="141"/>
      <c r="O86" s="141"/>
    </row>
    <row r="87" spans="1:15" s="83" customFormat="1" ht="11.25" x14ac:dyDescent="0.2">
      <c r="A87" s="518" t="s">
        <v>1414</v>
      </c>
      <c r="B87" s="137" t="str">
        <f>IFERROR(IF(VLOOKUP($A87,Osnova!$A:$C,1)=$A87,VLOOKUP($A87,Osnova!$A:$C,3)),"")</f>
        <v xml:space="preserve">Tržby z predaja dlhodobého nehmotného majetku a dlhodobého hmotného majetku </v>
      </c>
      <c r="C87" s="137" t="str">
        <f>IF(VLOOKUP($A87,Osnova!$A:$C,1)=$A87,VLOOKUP($A87,Osnova!$A:$D,4),0)</f>
        <v xml:space="preserve">Výnosový </v>
      </c>
      <c r="D87" s="544"/>
      <c r="E87" s="519"/>
      <c r="F87" s="138">
        <f t="shared" si="4"/>
        <v>0</v>
      </c>
      <c r="G87" s="544"/>
      <c r="H87" s="544">
        <v>10500.02</v>
      </c>
      <c r="I87" s="138">
        <f t="shared" si="3"/>
        <v>-10500.02</v>
      </c>
      <c r="K87" s="141"/>
      <c r="L87" s="141"/>
      <c r="M87" s="141"/>
      <c r="N87" s="141"/>
      <c r="O87" s="141"/>
    </row>
    <row r="88" spans="1:15" s="83" customFormat="1" ht="11.25" x14ac:dyDescent="0.2">
      <c r="A88" s="518" t="s">
        <v>1416</v>
      </c>
      <c r="B88" s="137" t="str">
        <f>IFERROR(IF(VLOOKUP($A88,Osnova!$A:$C,1)=$A88,VLOOKUP($A88,Osnova!$A:$C,3)),"")</f>
        <v xml:space="preserve">Tržby z predaja materiálu </v>
      </c>
      <c r="C88" s="137" t="str">
        <f>IF(VLOOKUP($A88,Osnova!$A:$C,1)=$A88,VLOOKUP($A88,Osnova!$A:$D,4),0)</f>
        <v xml:space="preserve">Výnosový </v>
      </c>
      <c r="D88" s="544"/>
      <c r="E88" s="519"/>
      <c r="F88" s="138">
        <f t="shared" si="4"/>
        <v>0</v>
      </c>
      <c r="G88" s="544"/>
      <c r="H88" s="544">
        <v>4239.8900000000003</v>
      </c>
      <c r="I88" s="138">
        <f t="shared" si="3"/>
        <v>-4239.8900000000003</v>
      </c>
      <c r="K88" s="141"/>
      <c r="L88" s="141"/>
      <c r="M88" s="141"/>
      <c r="N88" s="141"/>
      <c r="O88" s="141"/>
    </row>
    <row r="89" spans="1:15" s="83" customFormat="1" ht="11.25" x14ac:dyDescent="0.2">
      <c r="A89" s="518" t="s">
        <v>1419</v>
      </c>
      <c r="B89" s="137" t="str">
        <f>IFERROR(IF(VLOOKUP($A89,Osnova!$A:$C,1)=$A89,VLOOKUP($A89,Osnova!$A:$C,3)),"")</f>
        <v xml:space="preserve">Ostatné pokuty, penále a úroky z omeškania </v>
      </c>
      <c r="C89" s="137" t="str">
        <f>IF(VLOOKUP($A89,Osnova!$A:$C,1)=$A89,VLOOKUP($A89,Osnova!$A:$D,4),0)</f>
        <v xml:space="preserve">Výnosový </v>
      </c>
      <c r="D89" s="544"/>
      <c r="E89" s="519"/>
      <c r="F89" s="138">
        <f t="shared" si="4"/>
        <v>0</v>
      </c>
      <c r="G89" s="544"/>
      <c r="H89" s="544">
        <v>602.91</v>
      </c>
      <c r="I89" s="138">
        <f t="shared" si="3"/>
        <v>-602.91</v>
      </c>
      <c r="K89" s="141"/>
      <c r="L89" s="141"/>
      <c r="M89" s="141"/>
      <c r="N89" s="141"/>
      <c r="O89" s="141"/>
    </row>
    <row r="90" spans="1:15" s="83" customFormat="1" ht="11.25" x14ac:dyDescent="0.2">
      <c r="A90" s="518" t="s">
        <v>1420</v>
      </c>
      <c r="B90" s="137" t="str">
        <f>IFERROR(IF(VLOOKUP($A90,Osnova!$A:$C,1)=$A90,VLOOKUP($A90,Osnova!$A:$C,3)),"")</f>
        <v xml:space="preserve">Výnosy z odpísaných pohľadávok </v>
      </c>
      <c r="C90" s="137" t="str">
        <f>IF(VLOOKUP($A90,Osnova!$A:$C,1)=$A90,VLOOKUP($A90,Osnova!$A:$D,4),0)</f>
        <v xml:space="preserve">Výnosový </v>
      </c>
      <c r="D90" s="544"/>
      <c r="E90" s="519"/>
      <c r="F90" s="138">
        <f t="shared" si="4"/>
        <v>0</v>
      </c>
      <c r="G90" s="544"/>
      <c r="H90" s="544">
        <v>1528.86</v>
      </c>
      <c r="I90" s="138">
        <f t="shared" si="3"/>
        <v>-1528.86</v>
      </c>
      <c r="K90" s="141"/>
      <c r="L90" s="141"/>
      <c r="M90" s="141"/>
      <c r="N90" s="141"/>
      <c r="O90" s="141"/>
    </row>
    <row r="91" spans="1:15" s="83" customFormat="1" ht="11.25" x14ac:dyDescent="0.2">
      <c r="A91" s="518" t="s">
        <v>1422</v>
      </c>
      <c r="B91" s="137" t="str">
        <f>IFERROR(IF(VLOOKUP($A91,Osnova!$A:$C,1)=$A91,VLOOKUP($A91,Osnova!$A:$C,3)),"")</f>
        <v xml:space="preserve">Ostatné výnosy z hospodárskej činnosti </v>
      </c>
      <c r="C91" s="137" t="str">
        <f>IF(VLOOKUP($A91,Osnova!$A:$C,1)=$A91,VLOOKUP($A91,Osnova!$A:$D,4),0)</f>
        <v xml:space="preserve">Výnosový </v>
      </c>
      <c r="D91" s="544"/>
      <c r="E91" s="519"/>
      <c r="F91" s="138">
        <f t="shared" si="4"/>
        <v>0</v>
      </c>
      <c r="G91" s="544">
        <v>0.01</v>
      </c>
      <c r="H91" s="544">
        <v>35849.69</v>
      </c>
      <c r="I91" s="138">
        <f t="shared" si="3"/>
        <v>-35849.68</v>
      </c>
      <c r="K91" s="141"/>
      <c r="L91" s="141"/>
      <c r="M91" s="141"/>
      <c r="N91" s="141"/>
      <c r="O91" s="141"/>
    </row>
    <row r="92" spans="1:15" s="83" customFormat="1" ht="11.25" x14ac:dyDescent="0.2">
      <c r="A92" s="518" t="s">
        <v>1432</v>
      </c>
      <c r="B92" s="137" t="str">
        <f>IFERROR(IF(VLOOKUP($A92,Osnova!$A:$C,1)=$A92,VLOOKUP($A92,Osnova!$A:$C,3)),"")</f>
        <v xml:space="preserve">Úroky </v>
      </c>
      <c r="C92" s="137" t="str">
        <f>IF(VLOOKUP($A92,Osnova!$A:$C,1)=$A92,VLOOKUP($A92,Osnova!$A:$D,4),0)</f>
        <v xml:space="preserve">Výnosový </v>
      </c>
      <c r="D92" s="544"/>
      <c r="E92" s="519"/>
      <c r="F92" s="138">
        <f t="shared" si="4"/>
        <v>0</v>
      </c>
      <c r="G92" s="544">
        <v>1200.26</v>
      </c>
      <c r="H92" s="544">
        <v>41962.69</v>
      </c>
      <c r="I92" s="138">
        <f t="shared" si="3"/>
        <v>-40762.43</v>
      </c>
      <c r="K92" s="141"/>
      <c r="L92" s="141"/>
      <c r="M92" s="141"/>
      <c r="N92" s="141"/>
      <c r="O92" s="141"/>
    </row>
    <row r="93" spans="1:15" s="83" customFormat="1" ht="11.25" x14ac:dyDescent="0.2">
      <c r="A93" s="518" t="s">
        <v>1433</v>
      </c>
      <c r="B93" s="137" t="str">
        <f>IFERROR(IF(VLOOKUP($A93,Osnova!$A:$C,1)=$A93,VLOOKUP($A93,Osnova!$A:$C,3)),"")</f>
        <v xml:space="preserve">Kurzové zisky </v>
      </c>
      <c r="C93" s="137" t="str">
        <f>IF(VLOOKUP($A93,Osnova!$A:$C,1)=$A93,VLOOKUP($A93,Osnova!$A:$D,4),0)</f>
        <v xml:space="preserve">Výnosový </v>
      </c>
      <c r="D93" s="544"/>
      <c r="E93" s="519"/>
      <c r="F93" s="138">
        <f t="shared" si="4"/>
        <v>0</v>
      </c>
      <c r="G93" s="544">
        <v>1.96</v>
      </c>
      <c r="H93" s="544">
        <v>44836.88</v>
      </c>
      <c r="I93" s="138">
        <f t="shared" si="3"/>
        <v>-44834.92</v>
      </c>
      <c r="K93" s="141"/>
      <c r="L93" s="141"/>
      <c r="M93" s="141"/>
      <c r="N93" s="141"/>
      <c r="O93" s="141"/>
    </row>
    <row r="94" spans="1:15" s="83" customFormat="1" ht="11.25" x14ac:dyDescent="0.2">
      <c r="A94" s="518" t="s">
        <v>1437</v>
      </c>
      <c r="B94" s="137" t="str">
        <f>IFERROR(IF(VLOOKUP($A94,Osnova!$A:$C,1)=$A94,VLOOKUP($A94,Osnova!$A:$C,3)),"")</f>
        <v xml:space="preserve">Výnosy z dlhodobého finančného majetku </v>
      </c>
      <c r="C94" s="137" t="str">
        <f>IF(VLOOKUP($A94,Osnova!$A:$C,1)=$A94,VLOOKUP($A94,Osnova!$A:$D,4),0)</f>
        <v xml:space="preserve">Výnosový </v>
      </c>
      <c r="D94" s="544"/>
      <c r="E94" s="519"/>
      <c r="F94" s="138">
        <f t="shared" si="4"/>
        <v>0</v>
      </c>
      <c r="G94" s="544"/>
      <c r="H94" s="544">
        <v>45343.34</v>
      </c>
      <c r="I94" s="138">
        <f t="shared" si="3"/>
        <v>-45343.34</v>
      </c>
      <c r="K94" s="141"/>
      <c r="L94" s="141"/>
      <c r="M94" s="141"/>
      <c r="N94" s="141"/>
      <c r="O94" s="141"/>
    </row>
    <row r="95" spans="1:15" s="83" customFormat="1" ht="11.25" x14ac:dyDescent="0.2">
      <c r="A95" s="518" t="s">
        <v>1443</v>
      </c>
      <c r="B95" s="137" t="str">
        <f>IFERROR(IF(VLOOKUP($A95,Osnova!$A:$C,1)=$A95,VLOOKUP($A95,Osnova!$A:$C,3)),"")</f>
        <v xml:space="preserve">Ostatné finančné výnosy </v>
      </c>
      <c r="C95" s="137" t="str">
        <f>IF(VLOOKUP($A95,Osnova!$A:$C,1)=$A95,VLOOKUP($A95,Osnova!$A:$D,4),0)</f>
        <v xml:space="preserve">Výnosový </v>
      </c>
      <c r="D95" s="544"/>
      <c r="E95" s="519"/>
      <c r="F95" s="138">
        <f t="shared" si="4"/>
        <v>0</v>
      </c>
      <c r="G95" s="544">
        <v>10814.56</v>
      </c>
      <c r="H95" s="544">
        <v>98772.05</v>
      </c>
      <c r="I95" s="138">
        <f t="shared" si="3"/>
        <v>-87957.49</v>
      </c>
      <c r="K95" s="141"/>
      <c r="L95" s="141"/>
      <c r="M95" s="141"/>
      <c r="N95" s="141"/>
      <c r="O95" s="141"/>
    </row>
    <row r="96" spans="1:15" s="83" customFormat="1" ht="11.25" x14ac:dyDescent="0.2">
      <c r="A96" s="518"/>
      <c r="B96" s="137" t="str">
        <f>IFERROR(IF(VLOOKUP($A96,Osnova!$A:$C,1)=$A96,VLOOKUP($A96,Osnova!$A:$C,3)),"")</f>
        <v/>
      </c>
      <c r="C96" s="137" t="e">
        <f>IF(VLOOKUP($A96,Osnova!$A:$C,1)=$A96,VLOOKUP($A96,Osnova!$A:$D,4),0)</f>
        <v>#N/A</v>
      </c>
      <c r="D96" s="544"/>
      <c r="E96" s="519"/>
      <c r="F96" s="138">
        <f t="shared" si="4"/>
        <v>0</v>
      </c>
      <c r="G96" s="544"/>
      <c r="H96" s="544"/>
      <c r="I96" s="138">
        <f t="shared" si="3"/>
        <v>0</v>
      </c>
      <c r="K96" s="141"/>
      <c r="L96" s="141"/>
      <c r="M96" s="141"/>
      <c r="N96" s="141"/>
      <c r="O96" s="141"/>
    </row>
    <row r="97" spans="1:15" s="83" customFormat="1" ht="11.25" x14ac:dyDescent="0.2">
      <c r="A97" s="518"/>
      <c r="B97" s="137" t="str">
        <f>IFERROR(IF(VLOOKUP($A97,Osnova!$A:$C,1)=$A97,VLOOKUP($A97,Osnova!$A:$C,3)),"")</f>
        <v/>
      </c>
      <c r="C97" s="137" t="e">
        <f>IF(VLOOKUP($A97,Osnova!$A:$C,1)=$A97,VLOOKUP($A97,Osnova!$A:$D,4),0)</f>
        <v>#N/A</v>
      </c>
      <c r="D97" s="544"/>
      <c r="E97" s="519"/>
      <c r="F97" s="138">
        <f t="shared" si="4"/>
        <v>0</v>
      </c>
      <c r="G97" s="544"/>
      <c r="H97" s="544"/>
      <c r="I97" s="138">
        <f t="shared" si="3"/>
        <v>0</v>
      </c>
      <c r="K97" s="141"/>
      <c r="L97" s="141"/>
      <c r="M97" s="141"/>
      <c r="N97" s="141"/>
      <c r="O97" s="141"/>
    </row>
    <row r="98" spans="1:15" s="83" customFormat="1" ht="11.25" x14ac:dyDescent="0.2">
      <c r="A98" s="518"/>
      <c r="B98" s="137" t="str">
        <f>IFERROR(IF(VLOOKUP($A98,Osnova!$A:$C,1)=$A98,VLOOKUP($A98,Osnova!$A:$C,3)),"")</f>
        <v/>
      </c>
      <c r="C98" s="137" t="e">
        <f>IF(VLOOKUP($A98,Osnova!$A:$C,1)=$A98,VLOOKUP($A98,Osnova!$A:$D,4),0)</f>
        <v>#N/A</v>
      </c>
      <c r="D98" s="544"/>
      <c r="E98" s="519"/>
      <c r="F98" s="138">
        <f t="shared" si="4"/>
        <v>0</v>
      </c>
      <c r="G98" s="544"/>
      <c r="H98" s="544"/>
      <c r="I98" s="138">
        <f t="shared" si="3"/>
        <v>0</v>
      </c>
      <c r="K98" s="141"/>
      <c r="L98" s="141"/>
      <c r="M98" s="141"/>
      <c r="N98" s="141"/>
      <c r="O98" s="141"/>
    </row>
    <row r="99" spans="1:15" s="83" customFormat="1" ht="11.25" x14ac:dyDescent="0.2">
      <c r="A99" s="518"/>
      <c r="B99" s="137" t="str">
        <f>IFERROR(IF(VLOOKUP($A99,Osnova!$A:$C,1)=$A99,VLOOKUP($A99,Osnova!$A:$C,3)),"")</f>
        <v/>
      </c>
      <c r="C99" s="137" t="e">
        <f>IF(VLOOKUP($A99,Osnova!$A:$C,1)=$A99,VLOOKUP($A99,Osnova!$A:$D,4),0)</f>
        <v>#N/A</v>
      </c>
      <c r="D99" s="544"/>
      <c r="E99" s="519"/>
      <c r="F99" s="138">
        <f t="shared" si="4"/>
        <v>0</v>
      </c>
      <c r="G99" s="544"/>
      <c r="H99" s="544"/>
      <c r="I99" s="138">
        <f t="shared" si="3"/>
        <v>0</v>
      </c>
      <c r="K99" s="141"/>
      <c r="L99" s="141"/>
      <c r="M99" s="141"/>
      <c r="N99" s="141"/>
      <c r="O99" s="141"/>
    </row>
    <row r="100" spans="1:15" s="83" customFormat="1" ht="11.25" x14ac:dyDescent="0.2">
      <c r="A100" s="518"/>
      <c r="B100" s="137" t="str">
        <f>IFERROR(IF(VLOOKUP($A100,Osnova!$A:$C,1)=$A100,VLOOKUP($A100,Osnova!$A:$C,3)),"")</f>
        <v/>
      </c>
      <c r="C100" s="137" t="e">
        <f>IF(VLOOKUP($A100,Osnova!$A:$C,1)=$A100,VLOOKUP($A100,Osnova!$A:$D,4),0)</f>
        <v>#N/A</v>
      </c>
      <c r="D100" s="544"/>
      <c r="E100" s="519"/>
      <c r="F100" s="138">
        <f t="shared" si="4"/>
        <v>0</v>
      </c>
      <c r="G100" s="544"/>
      <c r="H100" s="544"/>
      <c r="I100" s="138">
        <f t="shared" si="3"/>
        <v>0</v>
      </c>
      <c r="K100" s="141"/>
      <c r="L100" s="141"/>
      <c r="M100" s="141"/>
      <c r="N100" s="141"/>
      <c r="O100" s="141"/>
    </row>
    <row r="101" spans="1:15" s="83" customFormat="1" ht="11.25" x14ac:dyDescent="0.2">
      <c r="A101" s="518"/>
      <c r="B101" s="137" t="str">
        <f>IFERROR(IF(VLOOKUP($A101,Osnova!$A:$C,1)=$A101,VLOOKUP($A101,Osnova!$A:$C,3)),"")</f>
        <v/>
      </c>
      <c r="C101" s="137" t="e">
        <f>IF(VLOOKUP($A101,Osnova!$A:$C,1)=$A101,VLOOKUP($A101,Osnova!$A:$D,4),0)</f>
        <v>#N/A</v>
      </c>
      <c r="D101" s="544"/>
      <c r="E101" s="519"/>
      <c r="F101" s="138">
        <f t="shared" si="4"/>
        <v>0</v>
      </c>
      <c r="G101" s="544"/>
      <c r="H101" s="544"/>
      <c r="I101" s="138">
        <f t="shared" si="3"/>
        <v>0</v>
      </c>
      <c r="K101" s="141"/>
      <c r="L101" s="141"/>
      <c r="M101" s="141"/>
      <c r="N101" s="141"/>
      <c r="O101" s="141"/>
    </row>
    <row r="102" spans="1:15" s="83" customFormat="1" ht="11.25" x14ac:dyDescent="0.2">
      <c r="A102" s="530"/>
      <c r="B102" s="137" t="str">
        <f>IFERROR(IF(VLOOKUP($A102,Osnova!$A:$C,1)=$A102,VLOOKUP($A102,Osnova!$A:$C,3)),"")</f>
        <v/>
      </c>
      <c r="C102" s="137" t="e">
        <f>IF(VLOOKUP($A102,Osnova!$A:$C,1)=$A102,VLOOKUP($A102,Osnova!$A:$D,4),0)</f>
        <v>#N/A</v>
      </c>
      <c r="D102" s="545"/>
      <c r="E102" s="519"/>
      <c r="F102" s="138">
        <f t="shared" si="4"/>
        <v>0</v>
      </c>
      <c r="G102" s="544"/>
      <c r="H102" s="544"/>
      <c r="I102" s="138">
        <f t="shared" si="3"/>
        <v>0</v>
      </c>
      <c r="K102" s="141"/>
      <c r="L102" s="141"/>
      <c r="M102" s="141"/>
      <c r="N102" s="141"/>
      <c r="O102" s="141"/>
    </row>
    <row r="103" spans="1:15" s="83" customFormat="1" ht="11.25" x14ac:dyDescent="0.2">
      <c r="A103" s="530"/>
      <c r="B103" s="137" t="str">
        <f>IFERROR(IF(VLOOKUP($A103,Osnova!$A:$C,1)=$A103,VLOOKUP($A103,Osnova!$A:$C,3)),"")</f>
        <v/>
      </c>
      <c r="C103" s="137" t="e">
        <f>IF(VLOOKUP($A103,Osnova!$A:$C,1)=$A103,VLOOKUP($A103,Osnova!$A:$D,4),0)</f>
        <v>#N/A</v>
      </c>
      <c r="D103" s="545"/>
      <c r="E103" s="519"/>
      <c r="F103" s="138">
        <f t="shared" si="4"/>
        <v>0</v>
      </c>
      <c r="G103" s="544"/>
      <c r="H103" s="544"/>
      <c r="I103" s="138">
        <f t="shared" si="3"/>
        <v>0</v>
      </c>
      <c r="K103" s="141"/>
      <c r="L103" s="141"/>
      <c r="M103" s="141"/>
      <c r="N103" s="141"/>
      <c r="O103" s="141"/>
    </row>
    <row r="104" spans="1:15" s="83" customFormat="1" ht="11.25" x14ac:dyDescent="0.2">
      <c r="A104" s="530"/>
      <c r="B104" s="137" t="str">
        <f>IFERROR(IF(VLOOKUP($A104,Osnova!$A:$C,1)=$A104,VLOOKUP($A104,Osnova!$A:$C,3)),"")</f>
        <v/>
      </c>
      <c r="C104" s="137" t="e">
        <f>IF(VLOOKUP($A104,Osnova!$A:$C,1)=$A104,VLOOKUP($A104,Osnova!$A:$D,4),0)</f>
        <v>#N/A</v>
      </c>
      <c r="D104" s="545"/>
      <c r="E104" s="519"/>
      <c r="F104" s="138">
        <f t="shared" si="4"/>
        <v>0</v>
      </c>
      <c r="G104" s="544"/>
      <c r="H104" s="544"/>
      <c r="I104" s="138">
        <f t="shared" si="3"/>
        <v>0</v>
      </c>
      <c r="K104" s="141"/>
      <c r="L104" s="141"/>
      <c r="M104" s="141"/>
      <c r="N104" s="141"/>
      <c r="O104" s="141"/>
    </row>
    <row r="105" spans="1:15" s="83" customFormat="1" ht="11.25" x14ac:dyDescent="0.2">
      <c r="A105" s="530"/>
      <c r="B105" s="137" t="str">
        <f>IFERROR(IF(VLOOKUP($A105,Osnova!$A:$C,1)=$A105,VLOOKUP($A105,Osnova!$A:$C,3)),"")</f>
        <v/>
      </c>
      <c r="C105" s="137" t="e">
        <f>IF(VLOOKUP($A105,Osnova!$A:$C,1)=$A105,VLOOKUP($A105,Osnova!$A:$D,4),0)</f>
        <v>#N/A</v>
      </c>
      <c r="D105" s="545"/>
      <c r="E105" s="519"/>
      <c r="F105" s="138">
        <f t="shared" si="4"/>
        <v>0</v>
      </c>
      <c r="G105" s="544"/>
      <c r="H105" s="544"/>
      <c r="I105" s="138">
        <f t="shared" si="3"/>
        <v>0</v>
      </c>
      <c r="K105" s="141"/>
      <c r="L105" s="141"/>
      <c r="M105" s="141"/>
      <c r="N105" s="141"/>
      <c r="O105" s="141"/>
    </row>
    <row r="106" spans="1:15" s="83" customFormat="1" ht="11.25" x14ac:dyDescent="0.2">
      <c r="A106" s="530"/>
      <c r="B106" s="137" t="str">
        <f>IFERROR(IF(VLOOKUP($A106,Osnova!$A:$C,1)=$A106,VLOOKUP($A106,Osnova!$A:$C,3)),"")</f>
        <v/>
      </c>
      <c r="C106" s="137" t="e">
        <f>IF(VLOOKUP($A106,Osnova!$A:$C,1)=$A106,VLOOKUP($A106,Osnova!$A:$D,4),0)</f>
        <v>#N/A</v>
      </c>
      <c r="D106" s="545"/>
      <c r="E106" s="519"/>
      <c r="F106" s="138">
        <f t="shared" si="4"/>
        <v>0</v>
      </c>
      <c r="G106" s="544"/>
      <c r="H106" s="544"/>
      <c r="I106" s="138">
        <f t="shared" si="3"/>
        <v>0</v>
      </c>
      <c r="K106" s="141"/>
      <c r="L106" s="141"/>
      <c r="M106" s="141"/>
      <c r="N106" s="141"/>
      <c r="O106" s="141"/>
    </row>
    <row r="107" spans="1:15" s="83" customFormat="1" ht="11.25" x14ac:dyDescent="0.2">
      <c r="A107" s="530"/>
      <c r="B107" s="137" t="str">
        <f>IFERROR(IF(VLOOKUP($A107,Osnova!$A:$C,1)=$A107,VLOOKUP($A107,Osnova!$A:$C,3)),"")</f>
        <v/>
      </c>
      <c r="C107" s="137" t="e">
        <f>IF(VLOOKUP($A107,Osnova!$A:$C,1)=$A107,VLOOKUP($A107,Osnova!$A:$D,4),0)</f>
        <v>#N/A</v>
      </c>
      <c r="D107" s="545"/>
      <c r="E107" s="519"/>
      <c r="F107" s="138">
        <f t="shared" si="4"/>
        <v>0</v>
      </c>
      <c r="G107" s="544"/>
      <c r="H107" s="544"/>
      <c r="I107" s="138">
        <f t="shared" si="3"/>
        <v>0</v>
      </c>
      <c r="K107" s="141"/>
      <c r="L107" s="141"/>
      <c r="M107" s="141"/>
      <c r="N107" s="141"/>
      <c r="O107" s="141"/>
    </row>
    <row r="108" spans="1:15" s="83" customFormat="1" ht="11.25" x14ac:dyDescent="0.2">
      <c r="A108" s="530"/>
      <c r="B108" s="137" t="str">
        <f>IFERROR(IF(VLOOKUP($A108,Osnova!$A:$C,1)=$A108,VLOOKUP($A108,Osnova!$A:$C,3)),"")</f>
        <v/>
      </c>
      <c r="C108" s="137" t="e">
        <f>IF(VLOOKUP($A108,Osnova!$A:$C,1)=$A108,VLOOKUP($A108,Osnova!$A:$D,4),0)</f>
        <v>#N/A</v>
      </c>
      <c r="D108" s="545"/>
      <c r="E108" s="519"/>
      <c r="F108" s="138">
        <f t="shared" si="4"/>
        <v>0</v>
      </c>
      <c r="G108" s="544"/>
      <c r="H108" s="544"/>
      <c r="I108" s="138">
        <f t="shared" si="3"/>
        <v>0</v>
      </c>
      <c r="K108" s="141"/>
      <c r="L108" s="141"/>
      <c r="M108" s="141"/>
      <c r="N108" s="141"/>
      <c r="O108" s="141"/>
    </row>
    <row r="109" spans="1:15" s="83" customFormat="1" ht="11.25" x14ac:dyDescent="0.2">
      <c r="A109" s="530"/>
      <c r="B109" s="137" t="str">
        <f>IFERROR(IF(VLOOKUP($A109,Osnova!$A:$C,1)=$A109,VLOOKUP($A109,Osnova!$A:$C,3)),"")</f>
        <v/>
      </c>
      <c r="C109" s="137" t="e">
        <f>IF(VLOOKUP($A109,Osnova!$A:$C,1)=$A109,VLOOKUP($A109,Osnova!$A:$D,4),0)</f>
        <v>#N/A</v>
      </c>
      <c r="D109" s="545"/>
      <c r="E109" s="519"/>
      <c r="F109" s="138">
        <f t="shared" si="4"/>
        <v>0</v>
      </c>
      <c r="G109" s="544"/>
      <c r="H109" s="544"/>
      <c r="I109" s="138">
        <f t="shared" si="3"/>
        <v>0</v>
      </c>
      <c r="K109" s="141"/>
      <c r="L109" s="141"/>
      <c r="M109" s="141"/>
      <c r="N109" s="141"/>
      <c r="O109" s="141"/>
    </row>
    <row r="110" spans="1:15" s="80" customFormat="1" ht="11.25" x14ac:dyDescent="0.2">
      <c r="A110" s="531"/>
      <c r="B110" s="137" t="str">
        <f>IFERROR(IF(VLOOKUP($A110,Osnova!$A:$C,1)=$A110,VLOOKUP($A110,Osnova!$A:$C,3)),"")</f>
        <v/>
      </c>
      <c r="C110" s="128" t="e">
        <f>IF(VLOOKUP($A110,Osnova!$A:$C,1)=$A110,VLOOKUP($A110,Osnova!$A:$D,4),0)</f>
        <v>#N/A</v>
      </c>
      <c r="D110" s="541"/>
      <c r="E110" s="532"/>
      <c r="F110" s="68">
        <f t="shared" si="4"/>
        <v>0</v>
      </c>
      <c r="G110" s="544"/>
      <c r="H110" s="544"/>
      <c r="I110" s="68">
        <f t="shared" si="3"/>
        <v>0</v>
      </c>
      <c r="K110" s="13"/>
      <c r="L110" s="13"/>
      <c r="M110" s="13"/>
      <c r="N110" s="13"/>
      <c r="O110" s="13"/>
    </row>
    <row r="111" spans="1:15" s="80" customFormat="1" ht="11.25" x14ac:dyDescent="0.2">
      <c r="A111" s="531"/>
      <c r="B111" s="137" t="str">
        <f>IFERROR(IF(VLOOKUP($A111,Osnova!$A:$C,1)=$A111,VLOOKUP($A111,Osnova!$A:$C,3)),"")</f>
        <v/>
      </c>
      <c r="C111" s="128" t="e">
        <f>IF(VLOOKUP($A111,Osnova!$A:$C,1)=$A111,VLOOKUP($A111,Osnova!$A:$D,4),0)</f>
        <v>#N/A</v>
      </c>
      <c r="D111" s="541"/>
      <c r="E111" s="532"/>
      <c r="F111" s="68">
        <f t="shared" ref="F111:F139" si="5">SUM(D111-E111)</f>
        <v>0</v>
      </c>
      <c r="G111" s="544"/>
      <c r="H111" s="544"/>
      <c r="I111" s="68">
        <f t="shared" si="3"/>
        <v>0</v>
      </c>
      <c r="K111" s="13"/>
      <c r="L111" s="13"/>
      <c r="M111" s="13"/>
      <c r="N111" s="13"/>
      <c r="O111" s="13"/>
    </row>
    <row r="112" spans="1:15" s="80" customFormat="1" ht="11.25" x14ac:dyDescent="0.2">
      <c r="A112" s="531"/>
      <c r="B112" s="137" t="str">
        <f>IFERROR(IF(VLOOKUP($A112,Osnova!$A:$C,1)=$A112,VLOOKUP($A112,Osnova!$A:$C,3)),"")</f>
        <v/>
      </c>
      <c r="C112" s="128" t="e">
        <f>IF(VLOOKUP($A112,Osnova!$A:$C,1)=$A112,VLOOKUP($A112,Osnova!$A:$D,4),0)</f>
        <v>#N/A</v>
      </c>
      <c r="D112" s="541"/>
      <c r="E112" s="532"/>
      <c r="F112" s="68">
        <f t="shared" si="5"/>
        <v>0</v>
      </c>
      <c r="G112" s="544"/>
      <c r="H112" s="544"/>
      <c r="I112" s="68">
        <f t="shared" si="3"/>
        <v>0</v>
      </c>
      <c r="K112" s="13"/>
      <c r="L112" s="13"/>
      <c r="M112" s="13"/>
      <c r="N112" s="13"/>
      <c r="O112" s="13"/>
    </row>
    <row r="113" spans="1:15" s="80" customFormat="1" ht="11.25" x14ac:dyDescent="0.2">
      <c r="A113" s="531"/>
      <c r="B113" s="137" t="str">
        <f>IFERROR(IF(VLOOKUP($A113,Osnova!$A:$C,1)=$A113,VLOOKUP($A113,Osnova!$A:$C,3)),"")</f>
        <v/>
      </c>
      <c r="C113" s="128" t="e">
        <f>IF(VLOOKUP($A113,Osnova!$A:$C,1)=$A113,VLOOKUP($A113,Osnova!$A:$D,4),0)</f>
        <v>#N/A</v>
      </c>
      <c r="D113" s="541"/>
      <c r="E113" s="532"/>
      <c r="F113" s="68">
        <f t="shared" si="5"/>
        <v>0</v>
      </c>
      <c r="G113" s="544"/>
      <c r="H113" s="544"/>
      <c r="I113" s="68">
        <f t="shared" si="3"/>
        <v>0</v>
      </c>
      <c r="K113" s="13"/>
      <c r="L113" s="13"/>
      <c r="M113" s="13"/>
      <c r="N113" s="13"/>
      <c r="O113" s="13"/>
    </row>
    <row r="114" spans="1:15" s="80" customFormat="1" ht="11.25" x14ac:dyDescent="0.2">
      <c r="A114" s="531"/>
      <c r="B114" s="137" t="str">
        <f>IFERROR(IF(VLOOKUP($A114,Osnova!$A:$C,1)=$A114,VLOOKUP($A114,Osnova!$A:$C,3)),"")</f>
        <v/>
      </c>
      <c r="C114" s="128" t="e">
        <f>IF(VLOOKUP($A114,Osnova!$A:$C,1)=$A114,VLOOKUP($A114,Osnova!$A:$D,4),0)</f>
        <v>#N/A</v>
      </c>
      <c r="D114" s="541"/>
      <c r="E114" s="532"/>
      <c r="F114" s="68">
        <f t="shared" si="5"/>
        <v>0</v>
      </c>
      <c r="G114" s="544"/>
      <c r="H114" s="544"/>
      <c r="I114" s="68">
        <f t="shared" si="3"/>
        <v>0</v>
      </c>
      <c r="K114" s="13"/>
      <c r="L114" s="13"/>
      <c r="M114" s="13"/>
      <c r="N114" s="13"/>
      <c r="O114" s="13"/>
    </row>
    <row r="115" spans="1:15" s="80" customFormat="1" ht="11.25" x14ac:dyDescent="0.2">
      <c r="A115" s="531"/>
      <c r="B115" s="137" t="str">
        <f>IFERROR(IF(VLOOKUP($A115,Osnova!$A:$C,1)=$A115,VLOOKUP($A115,Osnova!$A:$C,3)),"")</f>
        <v/>
      </c>
      <c r="C115" s="128" t="e">
        <f>IF(VLOOKUP($A115,Osnova!$A:$C,1)=$A115,VLOOKUP($A115,Osnova!$A:$D,4),0)</f>
        <v>#N/A</v>
      </c>
      <c r="D115" s="541"/>
      <c r="E115" s="532"/>
      <c r="F115" s="68">
        <f t="shared" si="5"/>
        <v>0</v>
      </c>
      <c r="G115" s="544"/>
      <c r="H115" s="544"/>
      <c r="I115" s="68">
        <f t="shared" si="3"/>
        <v>0</v>
      </c>
      <c r="K115" s="13"/>
      <c r="L115" s="13"/>
      <c r="M115" s="13"/>
      <c r="N115" s="13"/>
      <c r="O115" s="13"/>
    </row>
    <row r="116" spans="1:15" s="80" customFormat="1" ht="11.25" x14ac:dyDescent="0.2">
      <c r="A116" s="531"/>
      <c r="B116" s="137" t="str">
        <f>IFERROR(IF(VLOOKUP($A116,Osnova!$A:$C,1)=$A116,VLOOKUP($A116,Osnova!$A:$C,3)),"")</f>
        <v/>
      </c>
      <c r="C116" s="128" t="e">
        <f>IF(VLOOKUP($A116,Osnova!$A:$C,1)=$A116,VLOOKUP($A116,Osnova!$A:$D,4),0)</f>
        <v>#N/A</v>
      </c>
      <c r="D116" s="541"/>
      <c r="E116" s="532"/>
      <c r="F116" s="68">
        <f t="shared" si="5"/>
        <v>0</v>
      </c>
      <c r="G116" s="544"/>
      <c r="H116" s="544"/>
      <c r="I116" s="68">
        <f t="shared" si="3"/>
        <v>0</v>
      </c>
      <c r="K116" s="13"/>
      <c r="L116" s="13"/>
      <c r="M116" s="13"/>
      <c r="N116" s="13"/>
      <c r="O116" s="13"/>
    </row>
    <row r="117" spans="1:15" s="80" customFormat="1" ht="11.25" x14ac:dyDescent="0.2">
      <c r="A117" s="531"/>
      <c r="B117" s="137" t="str">
        <f>IFERROR(IF(VLOOKUP($A117,Osnova!$A:$C,1)=$A117,VLOOKUP($A117,Osnova!$A:$C,3)),"")</f>
        <v/>
      </c>
      <c r="C117" s="128" t="e">
        <f>IF(VLOOKUP($A117,Osnova!$A:$C,1)=$A117,VLOOKUP($A117,Osnova!$A:$D,4),0)</f>
        <v>#N/A</v>
      </c>
      <c r="D117" s="541"/>
      <c r="E117" s="532"/>
      <c r="F117" s="68">
        <f t="shared" si="5"/>
        <v>0</v>
      </c>
      <c r="G117" s="544"/>
      <c r="H117" s="544"/>
      <c r="I117" s="68">
        <f t="shared" si="3"/>
        <v>0</v>
      </c>
      <c r="K117" s="13"/>
      <c r="L117" s="13"/>
      <c r="M117" s="13"/>
      <c r="N117" s="13"/>
      <c r="O117" s="13"/>
    </row>
    <row r="118" spans="1:15" s="80" customFormat="1" ht="11.25" x14ac:dyDescent="0.2">
      <c r="A118" s="531"/>
      <c r="B118" s="137" t="str">
        <f>IFERROR(IF(VLOOKUP($A118,Osnova!$A:$C,1)=$A118,VLOOKUP($A118,Osnova!$A:$C,3)),"")</f>
        <v/>
      </c>
      <c r="C118" s="128" t="e">
        <f>IF(VLOOKUP($A118,Osnova!$A:$C,1)=$A118,VLOOKUP($A118,Osnova!$A:$D,4),0)</f>
        <v>#N/A</v>
      </c>
      <c r="D118" s="541"/>
      <c r="E118" s="532"/>
      <c r="F118" s="68">
        <f t="shared" si="5"/>
        <v>0</v>
      </c>
      <c r="G118" s="544"/>
      <c r="H118" s="544"/>
      <c r="I118" s="68">
        <f t="shared" si="3"/>
        <v>0</v>
      </c>
      <c r="K118" s="13"/>
      <c r="L118" s="13"/>
      <c r="M118" s="13"/>
      <c r="N118" s="13"/>
      <c r="O118" s="13"/>
    </row>
    <row r="119" spans="1:15" s="80" customFormat="1" ht="11.25" x14ac:dyDescent="0.2">
      <c r="A119" s="531"/>
      <c r="B119" s="137" t="str">
        <f>IFERROR(IF(VLOOKUP($A119,Osnova!$A:$C,1)=$A119,VLOOKUP($A119,Osnova!$A:$C,3)),"")</f>
        <v/>
      </c>
      <c r="C119" s="128" t="e">
        <f>IF(VLOOKUP($A119,Osnova!$A:$C,1)=$A119,VLOOKUP($A119,Osnova!$A:$D,4),0)</f>
        <v>#N/A</v>
      </c>
      <c r="D119" s="541"/>
      <c r="E119" s="532"/>
      <c r="F119" s="68">
        <f t="shared" si="5"/>
        <v>0</v>
      </c>
      <c r="G119" s="544"/>
      <c r="H119" s="544"/>
      <c r="I119" s="68">
        <f t="shared" si="3"/>
        <v>0</v>
      </c>
      <c r="K119" s="13"/>
      <c r="L119" s="13"/>
      <c r="M119" s="13"/>
      <c r="N119" s="13"/>
      <c r="O119" s="13"/>
    </row>
    <row r="120" spans="1:15" s="80" customFormat="1" ht="11.25" x14ac:dyDescent="0.2">
      <c r="A120" s="531"/>
      <c r="B120" s="137" t="str">
        <f>IFERROR(IF(VLOOKUP($A120,Osnova!$A:$C,1)=$A120,VLOOKUP($A120,Osnova!$A:$C,3)),"")</f>
        <v/>
      </c>
      <c r="C120" s="128" t="e">
        <f>IF(VLOOKUP($A120,Osnova!$A:$C,1)=$A120,VLOOKUP($A120,Osnova!$A:$D,4),0)</f>
        <v>#N/A</v>
      </c>
      <c r="D120" s="541"/>
      <c r="E120" s="532"/>
      <c r="F120" s="68">
        <f t="shared" si="5"/>
        <v>0</v>
      </c>
      <c r="G120" s="544"/>
      <c r="H120" s="544"/>
      <c r="I120" s="68">
        <f t="shared" si="3"/>
        <v>0</v>
      </c>
      <c r="K120" s="13"/>
      <c r="L120" s="13"/>
      <c r="M120" s="13"/>
      <c r="N120" s="13"/>
      <c r="O120" s="13"/>
    </row>
    <row r="121" spans="1:15" s="80" customFormat="1" ht="11.25" x14ac:dyDescent="0.2">
      <c r="A121" s="531"/>
      <c r="B121" s="137" t="str">
        <f>IFERROR(IF(VLOOKUP($A121,Osnova!$A:$C,1)=$A121,VLOOKUP($A121,Osnova!$A:$C,3)),"")</f>
        <v/>
      </c>
      <c r="C121" s="128" t="e">
        <f>IF(VLOOKUP($A121,Osnova!$A:$C,1)=$A121,VLOOKUP($A121,Osnova!$A:$D,4),0)</f>
        <v>#N/A</v>
      </c>
      <c r="D121" s="541"/>
      <c r="E121" s="532"/>
      <c r="F121" s="68">
        <f t="shared" si="5"/>
        <v>0</v>
      </c>
      <c r="G121" s="544"/>
      <c r="H121" s="544"/>
      <c r="I121" s="68">
        <f t="shared" si="3"/>
        <v>0</v>
      </c>
      <c r="K121" s="13"/>
      <c r="L121" s="13"/>
      <c r="M121" s="13"/>
      <c r="N121" s="13"/>
      <c r="O121" s="13"/>
    </row>
    <row r="122" spans="1:15" s="80" customFormat="1" ht="11.25" x14ac:dyDescent="0.2">
      <c r="A122" s="531"/>
      <c r="B122" s="137" t="str">
        <f>IFERROR(IF(VLOOKUP($A122,Osnova!$A:$C,1)=$A122,VLOOKUP($A122,Osnova!$A:$C,3)),"")</f>
        <v/>
      </c>
      <c r="C122" s="128" t="e">
        <f>IF(VLOOKUP($A122,Osnova!$A:$C,1)=$A122,VLOOKUP($A122,Osnova!$A:$D,4),0)</f>
        <v>#N/A</v>
      </c>
      <c r="D122" s="541"/>
      <c r="E122" s="532"/>
      <c r="F122" s="68">
        <f t="shared" si="5"/>
        <v>0</v>
      </c>
      <c r="G122" s="544"/>
      <c r="H122" s="544"/>
      <c r="I122" s="68">
        <f t="shared" si="3"/>
        <v>0</v>
      </c>
      <c r="K122" s="13"/>
      <c r="L122" s="13"/>
      <c r="M122" s="13"/>
      <c r="N122" s="13"/>
      <c r="O122" s="13"/>
    </row>
    <row r="123" spans="1:15" s="80" customFormat="1" ht="11.25" x14ac:dyDescent="0.2">
      <c r="A123" s="531"/>
      <c r="B123" s="137" t="str">
        <f>IFERROR(IF(VLOOKUP($A123,Osnova!$A:$C,1)=$A123,VLOOKUP($A123,Osnova!$A:$C,3)),"")</f>
        <v/>
      </c>
      <c r="C123" s="128" t="e">
        <f>IF(VLOOKUP($A123,Osnova!$A:$C,1)=$A123,VLOOKUP($A123,Osnova!$A:$D,4),0)</f>
        <v>#N/A</v>
      </c>
      <c r="D123" s="541"/>
      <c r="E123" s="532"/>
      <c r="F123" s="68">
        <f t="shared" si="5"/>
        <v>0</v>
      </c>
      <c r="G123" s="544"/>
      <c r="H123" s="544"/>
      <c r="I123" s="68">
        <f t="shared" si="3"/>
        <v>0</v>
      </c>
      <c r="K123" s="13"/>
      <c r="L123" s="13"/>
      <c r="M123" s="13"/>
      <c r="N123" s="13"/>
      <c r="O123" s="13"/>
    </row>
    <row r="124" spans="1:15" s="80" customFormat="1" ht="11.25" x14ac:dyDescent="0.2">
      <c r="A124" s="531"/>
      <c r="B124" s="137" t="str">
        <f>IFERROR(IF(VLOOKUP($A124,Osnova!$A:$C,1)=$A124,VLOOKUP($A124,Osnova!$A:$C,3)),"")</f>
        <v/>
      </c>
      <c r="C124" s="128" t="e">
        <f>IF(VLOOKUP($A124,Osnova!$A:$C,1)=$A124,VLOOKUP($A124,Osnova!$A:$D,4),0)</f>
        <v>#N/A</v>
      </c>
      <c r="D124" s="541"/>
      <c r="E124" s="532"/>
      <c r="F124" s="68">
        <f t="shared" si="5"/>
        <v>0</v>
      </c>
      <c r="G124" s="544"/>
      <c r="H124" s="544"/>
      <c r="I124" s="68">
        <f t="shared" si="3"/>
        <v>0</v>
      </c>
      <c r="K124" s="13"/>
      <c r="L124" s="13"/>
      <c r="M124" s="13"/>
      <c r="N124" s="13"/>
      <c r="O124" s="13"/>
    </row>
    <row r="125" spans="1:15" s="80" customFormat="1" ht="11.25" x14ac:dyDescent="0.2">
      <c r="A125" s="531"/>
      <c r="B125" s="137" t="str">
        <f>IFERROR(IF(VLOOKUP($A125,Osnova!$A:$C,1)=$A125,VLOOKUP($A125,Osnova!$A:$C,3)),"")</f>
        <v/>
      </c>
      <c r="C125" s="128" t="e">
        <f>IF(VLOOKUP($A125,Osnova!$A:$C,1)=$A125,VLOOKUP($A125,Osnova!$A:$D,4),0)</f>
        <v>#N/A</v>
      </c>
      <c r="D125" s="541"/>
      <c r="E125" s="532"/>
      <c r="F125" s="68">
        <f t="shared" si="5"/>
        <v>0</v>
      </c>
      <c r="G125" s="544"/>
      <c r="H125" s="544"/>
      <c r="I125" s="68">
        <f t="shared" si="3"/>
        <v>0</v>
      </c>
      <c r="K125" s="13"/>
      <c r="L125" s="13"/>
      <c r="M125" s="13"/>
      <c r="N125" s="13"/>
      <c r="O125" s="13"/>
    </row>
    <row r="126" spans="1:15" s="80" customFormat="1" ht="11.25" x14ac:dyDescent="0.2">
      <c r="A126" s="531"/>
      <c r="B126" s="137" t="str">
        <f>IFERROR(IF(VLOOKUP($A126,Osnova!$A:$C,1)=$A126,VLOOKUP($A126,Osnova!$A:$C,3)),"")</f>
        <v/>
      </c>
      <c r="C126" s="128" t="e">
        <f>IF(VLOOKUP($A126,Osnova!$A:$C,1)=$A126,VLOOKUP($A126,Osnova!$A:$D,4),0)</f>
        <v>#N/A</v>
      </c>
      <c r="D126" s="541"/>
      <c r="E126" s="532"/>
      <c r="F126" s="68">
        <f t="shared" si="5"/>
        <v>0</v>
      </c>
      <c r="G126" s="544"/>
      <c r="H126" s="544"/>
      <c r="I126" s="68">
        <f t="shared" si="3"/>
        <v>0</v>
      </c>
      <c r="K126" s="13"/>
      <c r="L126" s="13"/>
      <c r="M126" s="13"/>
      <c r="N126" s="13"/>
      <c r="O126" s="13"/>
    </row>
    <row r="127" spans="1:15" s="80" customFormat="1" ht="11.25" x14ac:dyDescent="0.2">
      <c r="A127" s="531"/>
      <c r="B127" s="137" t="str">
        <f>IFERROR(IF(VLOOKUP($A127,Osnova!$A:$C,1)=$A127,VLOOKUP($A127,Osnova!$A:$C,3)),"")</f>
        <v/>
      </c>
      <c r="C127" s="128" t="e">
        <f>IF(VLOOKUP($A127,Osnova!$A:$C,1)=$A127,VLOOKUP($A127,Osnova!$A:$D,4),0)</f>
        <v>#N/A</v>
      </c>
      <c r="D127" s="541"/>
      <c r="E127" s="532"/>
      <c r="F127" s="68">
        <f t="shared" si="5"/>
        <v>0</v>
      </c>
      <c r="G127" s="544"/>
      <c r="H127" s="544"/>
      <c r="I127" s="68">
        <f t="shared" si="3"/>
        <v>0</v>
      </c>
      <c r="K127" s="13"/>
      <c r="L127" s="13"/>
      <c r="M127" s="13"/>
      <c r="N127" s="13"/>
      <c r="O127" s="13"/>
    </row>
    <row r="128" spans="1:15" s="80" customFormat="1" ht="11.25" x14ac:dyDescent="0.2">
      <c r="A128" s="531"/>
      <c r="B128" s="137" t="str">
        <f>IFERROR(IF(VLOOKUP($A128,Osnova!$A:$C,1)=$A128,VLOOKUP($A128,Osnova!$A:$C,3)),"")</f>
        <v/>
      </c>
      <c r="C128" s="128" t="e">
        <f>IF(VLOOKUP($A128,Osnova!$A:$C,1)=$A128,VLOOKUP($A128,Osnova!$A:$D,4),0)</f>
        <v>#N/A</v>
      </c>
      <c r="D128" s="541"/>
      <c r="E128" s="532"/>
      <c r="F128" s="68">
        <f t="shared" si="5"/>
        <v>0</v>
      </c>
      <c r="G128" s="544"/>
      <c r="H128" s="544"/>
      <c r="I128" s="68">
        <f t="shared" si="3"/>
        <v>0</v>
      </c>
      <c r="K128" s="13"/>
      <c r="L128" s="13"/>
      <c r="M128" s="13"/>
      <c r="N128" s="13"/>
      <c r="O128" s="13"/>
    </row>
    <row r="129" spans="1:15" s="80" customFormat="1" ht="11.25" x14ac:dyDescent="0.2">
      <c r="A129" s="531"/>
      <c r="B129" s="137" t="str">
        <f>IFERROR(IF(VLOOKUP($A129,Osnova!$A:$C,1)=$A129,VLOOKUP($A129,Osnova!$A:$C,3)),"")</f>
        <v/>
      </c>
      <c r="C129" s="128" t="e">
        <f>IF(VLOOKUP($A129,Osnova!$A:$C,1)=$A129,VLOOKUP($A129,Osnova!$A:$D,4),0)</f>
        <v>#N/A</v>
      </c>
      <c r="D129" s="541"/>
      <c r="E129" s="532"/>
      <c r="F129" s="68">
        <f t="shared" si="5"/>
        <v>0</v>
      </c>
      <c r="G129" s="544"/>
      <c r="H129" s="544"/>
      <c r="I129" s="68">
        <f t="shared" si="3"/>
        <v>0</v>
      </c>
      <c r="K129" s="13"/>
      <c r="L129" s="13"/>
      <c r="M129" s="13"/>
      <c r="N129" s="13"/>
      <c r="O129" s="13"/>
    </row>
    <row r="130" spans="1:15" s="80" customFormat="1" ht="11.25" x14ac:dyDescent="0.2">
      <c r="A130" s="531"/>
      <c r="B130" s="137" t="str">
        <f>IFERROR(IF(VLOOKUP($A130,Osnova!$A:$C,1)=$A130,VLOOKUP($A130,Osnova!$A:$C,3)),"")</f>
        <v/>
      </c>
      <c r="C130" s="128" t="e">
        <f>IF(VLOOKUP($A130,Osnova!$A:$C,1)=$A130,VLOOKUP($A130,Osnova!$A:$D,4),0)</f>
        <v>#N/A</v>
      </c>
      <c r="D130" s="541"/>
      <c r="E130" s="532"/>
      <c r="F130" s="68">
        <f t="shared" si="5"/>
        <v>0</v>
      </c>
      <c r="G130" s="544"/>
      <c r="H130" s="544"/>
      <c r="I130" s="68">
        <f t="shared" si="3"/>
        <v>0</v>
      </c>
      <c r="K130" s="13"/>
      <c r="L130" s="13"/>
      <c r="M130" s="13"/>
      <c r="N130" s="13"/>
      <c r="O130" s="13"/>
    </row>
    <row r="131" spans="1:15" s="80" customFormat="1" ht="11.25" x14ac:dyDescent="0.2">
      <c r="A131" s="531"/>
      <c r="B131" s="137" t="str">
        <f>IFERROR(IF(VLOOKUP($A131,Osnova!$A:$C,1)=$A131,VLOOKUP($A131,Osnova!$A:$C,3)),"")</f>
        <v/>
      </c>
      <c r="C131" s="128" t="e">
        <f>IF(VLOOKUP($A131,Osnova!$A:$C,1)=$A131,VLOOKUP($A131,Osnova!$A:$D,4),0)</f>
        <v>#N/A</v>
      </c>
      <c r="D131" s="541"/>
      <c r="E131" s="532"/>
      <c r="F131" s="68">
        <f t="shared" si="5"/>
        <v>0</v>
      </c>
      <c r="G131" s="544"/>
      <c r="H131" s="544"/>
      <c r="I131" s="68">
        <f t="shared" si="3"/>
        <v>0</v>
      </c>
      <c r="K131" s="13"/>
      <c r="L131" s="13"/>
      <c r="M131" s="13"/>
      <c r="N131" s="13"/>
      <c r="O131" s="13"/>
    </row>
    <row r="132" spans="1:15" s="80" customFormat="1" ht="11.25" x14ac:dyDescent="0.2">
      <c r="A132" s="531"/>
      <c r="B132" s="137" t="str">
        <f>IFERROR(IF(VLOOKUP($A132,Osnova!$A:$C,1)=$A132,VLOOKUP($A132,Osnova!$A:$C,3)),"")</f>
        <v/>
      </c>
      <c r="C132" s="128" t="e">
        <f>IF(VLOOKUP($A132,Osnova!$A:$C,1)=$A132,VLOOKUP($A132,Osnova!$A:$D,4),0)</f>
        <v>#N/A</v>
      </c>
      <c r="D132" s="541"/>
      <c r="E132" s="532"/>
      <c r="F132" s="68">
        <f t="shared" si="5"/>
        <v>0</v>
      </c>
      <c r="G132" s="544"/>
      <c r="H132" s="544"/>
      <c r="I132" s="68">
        <f t="shared" si="3"/>
        <v>0</v>
      </c>
      <c r="K132" s="13"/>
      <c r="L132" s="13"/>
      <c r="M132" s="13"/>
      <c r="N132" s="13"/>
      <c r="O132" s="13"/>
    </row>
    <row r="133" spans="1:15" s="80" customFormat="1" ht="11.25" x14ac:dyDescent="0.2">
      <c r="A133" s="531"/>
      <c r="B133" s="137" t="str">
        <f>IFERROR(IF(VLOOKUP($A133,Osnova!$A:$C,1)=$A133,VLOOKUP($A133,Osnova!$A:$C,3)),"")</f>
        <v/>
      </c>
      <c r="C133" s="128" t="e">
        <f>IF(VLOOKUP($A133,Osnova!$A:$C,1)=$A133,VLOOKUP($A133,Osnova!$A:$D,4),0)</f>
        <v>#N/A</v>
      </c>
      <c r="D133" s="541"/>
      <c r="E133" s="532"/>
      <c r="F133" s="68">
        <f t="shared" si="5"/>
        <v>0</v>
      </c>
      <c r="G133" s="544"/>
      <c r="H133" s="544"/>
      <c r="I133" s="68">
        <f t="shared" si="3"/>
        <v>0</v>
      </c>
      <c r="K133" s="13"/>
      <c r="L133" s="13"/>
      <c r="M133" s="13"/>
      <c r="N133" s="13"/>
      <c r="O133" s="13"/>
    </row>
    <row r="134" spans="1:15" s="80" customFormat="1" ht="11.25" x14ac:dyDescent="0.2">
      <c r="A134" s="531"/>
      <c r="B134" s="137" t="str">
        <f>IFERROR(IF(VLOOKUP($A134,Osnova!$A:$C,1)=$A134,VLOOKUP($A134,Osnova!$A:$C,3)),"")</f>
        <v/>
      </c>
      <c r="C134" s="128" t="e">
        <f>IF(VLOOKUP($A134,Osnova!$A:$C,1)=$A134,VLOOKUP($A134,Osnova!$A:$D,4),0)</f>
        <v>#N/A</v>
      </c>
      <c r="D134" s="541"/>
      <c r="E134" s="532"/>
      <c r="F134" s="68">
        <f t="shared" si="5"/>
        <v>0</v>
      </c>
      <c r="G134" s="544"/>
      <c r="H134" s="544"/>
      <c r="I134" s="68">
        <f t="shared" si="3"/>
        <v>0</v>
      </c>
      <c r="K134" s="13"/>
      <c r="L134" s="13"/>
      <c r="M134" s="13"/>
      <c r="N134" s="13"/>
      <c r="O134" s="13"/>
    </row>
    <row r="135" spans="1:15" s="80" customFormat="1" ht="11.25" x14ac:dyDescent="0.2">
      <c r="A135" s="531"/>
      <c r="B135" s="137" t="str">
        <f>IFERROR(IF(VLOOKUP($A135,Osnova!$A:$C,1)=$A135,VLOOKUP($A135,Osnova!$A:$C,3)),"")</f>
        <v/>
      </c>
      <c r="C135" s="128" t="e">
        <f>IF(VLOOKUP($A135,Osnova!$A:$C,1)=$A135,VLOOKUP($A135,Osnova!$A:$D,4),0)</f>
        <v>#N/A</v>
      </c>
      <c r="D135" s="541"/>
      <c r="E135" s="532"/>
      <c r="F135" s="68">
        <f t="shared" si="5"/>
        <v>0</v>
      </c>
      <c r="G135" s="544"/>
      <c r="H135" s="544"/>
      <c r="I135" s="68">
        <f t="shared" si="3"/>
        <v>0</v>
      </c>
      <c r="K135" s="13"/>
      <c r="L135" s="13"/>
      <c r="M135" s="13"/>
      <c r="N135" s="13"/>
      <c r="O135" s="13"/>
    </row>
    <row r="136" spans="1:15" s="80" customFormat="1" ht="11.25" x14ac:dyDescent="0.2">
      <c r="A136" s="531"/>
      <c r="B136" s="137" t="str">
        <f>IFERROR(IF(VLOOKUP($A136,Osnova!$A:$C,1)=$A136,VLOOKUP($A136,Osnova!$A:$C,3)),"")</f>
        <v/>
      </c>
      <c r="C136" s="128" t="e">
        <f>IF(VLOOKUP($A136,Osnova!$A:$C,1)=$A136,VLOOKUP($A136,Osnova!$A:$D,4),0)</f>
        <v>#N/A</v>
      </c>
      <c r="D136" s="541"/>
      <c r="E136" s="532"/>
      <c r="F136" s="68">
        <f t="shared" si="5"/>
        <v>0</v>
      </c>
      <c r="G136" s="544"/>
      <c r="H136" s="544"/>
      <c r="I136" s="68">
        <f t="shared" si="3"/>
        <v>0</v>
      </c>
      <c r="K136" s="13"/>
      <c r="L136" s="13"/>
      <c r="M136" s="13"/>
      <c r="N136" s="13"/>
      <c r="O136" s="13"/>
    </row>
    <row r="137" spans="1:15" s="80" customFormat="1" ht="11.25" x14ac:dyDescent="0.2">
      <c r="A137" s="531"/>
      <c r="B137" s="137" t="str">
        <f>IFERROR(IF(VLOOKUP($A137,Osnova!$A:$C,1)=$A137,VLOOKUP($A137,Osnova!$A:$C,3)),"")</f>
        <v/>
      </c>
      <c r="C137" s="128" t="e">
        <f>IF(VLOOKUP($A137,Osnova!$A:$C,1)=$A137,VLOOKUP($A137,Osnova!$A:$D,4),0)</f>
        <v>#N/A</v>
      </c>
      <c r="D137" s="541"/>
      <c r="E137" s="532"/>
      <c r="F137" s="68">
        <f t="shared" si="5"/>
        <v>0</v>
      </c>
      <c r="G137" s="544"/>
      <c r="H137" s="544"/>
      <c r="I137" s="68">
        <f t="shared" si="3"/>
        <v>0</v>
      </c>
      <c r="K137" s="13"/>
      <c r="L137" s="13"/>
      <c r="M137" s="13"/>
      <c r="N137" s="13"/>
      <c r="O137" s="13"/>
    </row>
    <row r="138" spans="1:15" s="80" customFormat="1" ht="11.25" x14ac:dyDescent="0.2">
      <c r="A138" s="531"/>
      <c r="B138" s="137" t="str">
        <f>IFERROR(IF(VLOOKUP($A138,Osnova!$A:$C,1)=$A138,VLOOKUP($A138,Osnova!$A:$C,3)),"")</f>
        <v/>
      </c>
      <c r="C138" s="128" t="e">
        <f>IF(VLOOKUP($A138,Osnova!$A:$C,1)=$A138,VLOOKUP($A138,Osnova!$A:$D,4),0)</f>
        <v>#N/A</v>
      </c>
      <c r="D138" s="541"/>
      <c r="E138" s="532"/>
      <c r="F138" s="68">
        <f t="shared" si="5"/>
        <v>0</v>
      </c>
      <c r="G138" s="544"/>
      <c r="H138" s="544"/>
      <c r="I138" s="68">
        <f t="shared" si="3"/>
        <v>0</v>
      </c>
      <c r="K138" s="13"/>
      <c r="L138" s="13"/>
      <c r="M138" s="13"/>
      <c r="N138" s="13"/>
      <c r="O138" s="13"/>
    </row>
    <row r="139" spans="1:15" s="80" customFormat="1" ht="11.25" x14ac:dyDescent="0.2">
      <c r="A139" s="531"/>
      <c r="B139" s="137" t="str">
        <f>IFERROR(IF(VLOOKUP($A139,Osnova!$A:$C,1)=$A139,VLOOKUP($A139,Osnova!$A:$C,3)),"")</f>
        <v/>
      </c>
      <c r="C139" s="128" t="e">
        <f>IF(VLOOKUP($A139,Osnova!$A:$C,1)=$A139,VLOOKUP($A139,Osnova!$A:$D,4),0)</f>
        <v>#N/A</v>
      </c>
      <c r="D139" s="541"/>
      <c r="E139" s="532"/>
      <c r="F139" s="68">
        <f t="shared" si="5"/>
        <v>0</v>
      </c>
      <c r="G139" s="544"/>
      <c r="H139" s="544"/>
      <c r="I139" s="68">
        <f t="shared" si="3"/>
        <v>0</v>
      </c>
      <c r="K139" s="13"/>
      <c r="L139" s="13"/>
      <c r="M139" s="13"/>
      <c r="N139" s="13"/>
      <c r="O139" s="13"/>
    </row>
    <row r="140" spans="1:15" s="80" customFormat="1" ht="11.25" x14ac:dyDescent="0.2">
      <c r="A140" s="531"/>
      <c r="B140" s="137" t="str">
        <f>IFERROR(IF(VLOOKUP($A140,Osnova!$A:$C,1)=$A140,VLOOKUP($A140,Osnova!$A:$C,3)),"")</f>
        <v/>
      </c>
      <c r="C140" s="128" t="e">
        <f>IF(VLOOKUP($A140,Osnova!$A:$C,1)=$A140,VLOOKUP($A140,Osnova!$A:$D,4),0)</f>
        <v>#N/A</v>
      </c>
      <c r="D140" s="541"/>
      <c r="E140" s="532"/>
      <c r="F140" s="68">
        <f t="shared" ref="F140:F201" si="6">SUM(D140-E140)</f>
        <v>0</v>
      </c>
      <c r="G140" s="544"/>
      <c r="H140" s="544"/>
      <c r="I140" s="68">
        <f t="shared" ref="I140:I175" si="7">SUM(F140+G140-H140)</f>
        <v>0</v>
      </c>
      <c r="K140" s="13"/>
      <c r="L140" s="13"/>
      <c r="M140" s="13"/>
      <c r="N140" s="13"/>
      <c r="O140" s="13"/>
    </row>
    <row r="141" spans="1:15" s="80" customFormat="1" ht="11.25" x14ac:dyDescent="0.2">
      <c r="A141" s="531"/>
      <c r="B141" s="137" t="str">
        <f>IFERROR(IF(VLOOKUP($A141,Osnova!$A:$C,1)=$A141,VLOOKUP($A141,Osnova!$A:$C,3)),"")</f>
        <v/>
      </c>
      <c r="C141" s="128" t="e">
        <f>IF(VLOOKUP($A141,Osnova!$A:$C,1)=$A141,VLOOKUP($A141,Osnova!$A:$D,4),0)</f>
        <v>#N/A</v>
      </c>
      <c r="D141" s="541"/>
      <c r="E141" s="532"/>
      <c r="F141" s="68">
        <f t="shared" si="6"/>
        <v>0</v>
      </c>
      <c r="G141" s="544"/>
      <c r="H141" s="544"/>
      <c r="I141" s="68">
        <f t="shared" si="7"/>
        <v>0</v>
      </c>
      <c r="K141" s="13"/>
      <c r="L141" s="13"/>
      <c r="M141" s="13"/>
      <c r="N141" s="13"/>
      <c r="O141" s="13"/>
    </row>
    <row r="142" spans="1:15" s="80" customFormat="1" ht="11.25" x14ac:dyDescent="0.2">
      <c r="A142" s="531"/>
      <c r="B142" s="137" t="str">
        <f>IFERROR(IF(VLOOKUP($A142,Osnova!$A:$C,1)=$A142,VLOOKUP($A142,Osnova!$A:$C,3)),"")</f>
        <v/>
      </c>
      <c r="C142" s="128" t="e">
        <f>IF(VLOOKUP($A142,Osnova!$A:$C,1)=$A142,VLOOKUP($A142,Osnova!$A:$D,4),0)</f>
        <v>#N/A</v>
      </c>
      <c r="D142" s="541"/>
      <c r="E142" s="532"/>
      <c r="F142" s="68">
        <f t="shared" si="6"/>
        <v>0</v>
      </c>
      <c r="G142" s="544"/>
      <c r="H142" s="544"/>
      <c r="I142" s="68">
        <f t="shared" si="7"/>
        <v>0</v>
      </c>
      <c r="K142" s="13"/>
      <c r="L142" s="13"/>
      <c r="M142" s="13"/>
      <c r="N142" s="13"/>
      <c r="O142" s="13"/>
    </row>
    <row r="143" spans="1:15" s="80" customFormat="1" ht="11.25" x14ac:dyDescent="0.2">
      <c r="A143" s="531"/>
      <c r="B143" s="137" t="str">
        <f>IFERROR(IF(VLOOKUP($A143,Osnova!$A:$C,1)=$A143,VLOOKUP($A143,Osnova!$A:$C,3)),"")</f>
        <v/>
      </c>
      <c r="C143" s="128" t="e">
        <f>IF(VLOOKUP($A143,Osnova!$A:$C,1)=$A143,VLOOKUP($A143,Osnova!$A:$D,4),0)</f>
        <v>#N/A</v>
      </c>
      <c r="D143" s="541"/>
      <c r="E143" s="532"/>
      <c r="F143" s="68">
        <f t="shared" si="6"/>
        <v>0</v>
      </c>
      <c r="G143" s="544"/>
      <c r="H143" s="544"/>
      <c r="I143" s="68">
        <f t="shared" si="7"/>
        <v>0</v>
      </c>
      <c r="K143" s="13"/>
      <c r="L143" s="13"/>
      <c r="M143" s="13"/>
      <c r="N143" s="13"/>
      <c r="O143" s="13"/>
    </row>
    <row r="144" spans="1:15" s="80" customFormat="1" ht="11.25" x14ac:dyDescent="0.2">
      <c r="A144" s="531"/>
      <c r="B144" s="137" t="str">
        <f>IFERROR(IF(VLOOKUP($A144,Osnova!$A:$C,1)=$A144,VLOOKUP($A144,Osnova!$A:$C,3)),"")</f>
        <v/>
      </c>
      <c r="C144" s="128" t="e">
        <f>IF(VLOOKUP($A144,Osnova!$A:$C,1)=$A144,VLOOKUP($A144,Osnova!$A:$D,4),0)</f>
        <v>#N/A</v>
      </c>
      <c r="D144" s="541"/>
      <c r="E144" s="532"/>
      <c r="F144" s="68">
        <f t="shared" si="6"/>
        <v>0</v>
      </c>
      <c r="G144" s="544"/>
      <c r="H144" s="544"/>
      <c r="I144" s="68">
        <f t="shared" si="7"/>
        <v>0</v>
      </c>
      <c r="K144" s="13"/>
      <c r="L144" s="13"/>
      <c r="M144" s="13"/>
      <c r="N144" s="13"/>
      <c r="O144" s="13"/>
    </row>
    <row r="145" spans="1:15" s="80" customFormat="1" ht="11.25" x14ac:dyDescent="0.2">
      <c r="A145" s="531"/>
      <c r="B145" s="137" t="str">
        <f>IFERROR(IF(VLOOKUP($A145,Osnova!$A:$C,1)=$A145,VLOOKUP($A145,Osnova!$A:$C,3)),"")</f>
        <v/>
      </c>
      <c r="C145" s="128" t="e">
        <f>IF(VLOOKUP($A145,Osnova!$A:$C,1)=$A145,VLOOKUP($A145,Osnova!$A:$D,4),0)</f>
        <v>#N/A</v>
      </c>
      <c r="D145" s="541"/>
      <c r="E145" s="532"/>
      <c r="F145" s="68">
        <f t="shared" si="6"/>
        <v>0</v>
      </c>
      <c r="G145" s="544"/>
      <c r="H145" s="544"/>
      <c r="I145" s="68">
        <f t="shared" si="7"/>
        <v>0</v>
      </c>
      <c r="K145" s="13"/>
      <c r="L145" s="13"/>
      <c r="M145" s="13"/>
      <c r="N145" s="13"/>
      <c r="O145" s="13"/>
    </row>
    <row r="146" spans="1:15" s="80" customFormat="1" ht="11.25" x14ac:dyDescent="0.2">
      <c r="A146" s="531"/>
      <c r="B146" s="137" t="str">
        <f>IFERROR(IF(VLOOKUP($A146,Osnova!$A:$C,1)=$A146,VLOOKUP($A146,Osnova!$A:$C,3)),"")</f>
        <v/>
      </c>
      <c r="C146" s="128" t="e">
        <f>IF(VLOOKUP($A146,Osnova!$A:$C,1)=$A146,VLOOKUP($A146,Osnova!$A:$D,4),0)</f>
        <v>#N/A</v>
      </c>
      <c r="D146" s="541"/>
      <c r="E146" s="532"/>
      <c r="F146" s="68">
        <f t="shared" si="6"/>
        <v>0</v>
      </c>
      <c r="G146" s="544"/>
      <c r="H146" s="544"/>
      <c r="I146" s="68">
        <f t="shared" si="7"/>
        <v>0</v>
      </c>
      <c r="K146" s="13"/>
      <c r="L146" s="13"/>
      <c r="M146" s="13"/>
      <c r="N146" s="13"/>
      <c r="O146" s="13"/>
    </row>
    <row r="147" spans="1:15" s="80" customFormat="1" ht="11.25" x14ac:dyDescent="0.2">
      <c r="A147" s="531"/>
      <c r="B147" s="137" t="str">
        <f>IFERROR(IF(VLOOKUP($A147,Osnova!$A:$C,1)=$A147,VLOOKUP($A147,Osnova!$A:$C,3)),"")</f>
        <v/>
      </c>
      <c r="C147" s="128" t="e">
        <f>IF(VLOOKUP($A147,Osnova!$A:$C,1)=$A147,VLOOKUP($A147,Osnova!$A:$D,4),0)</f>
        <v>#N/A</v>
      </c>
      <c r="D147" s="541"/>
      <c r="E147" s="532"/>
      <c r="F147" s="68">
        <f t="shared" si="6"/>
        <v>0</v>
      </c>
      <c r="G147" s="544"/>
      <c r="H147" s="544"/>
      <c r="I147" s="68">
        <f t="shared" si="7"/>
        <v>0</v>
      </c>
      <c r="K147" s="13"/>
      <c r="L147" s="13"/>
      <c r="M147" s="13"/>
      <c r="N147" s="13"/>
      <c r="O147" s="13"/>
    </row>
    <row r="148" spans="1:15" s="80" customFormat="1" ht="11.25" x14ac:dyDescent="0.2">
      <c r="A148" s="531"/>
      <c r="B148" s="137" t="str">
        <f>IFERROR(IF(VLOOKUP($A148,Osnova!$A:$C,1)=$A148,VLOOKUP($A148,Osnova!$A:$C,3)),"")</f>
        <v/>
      </c>
      <c r="C148" s="128" t="e">
        <f>IF(VLOOKUP($A148,Osnova!$A:$C,1)=$A148,VLOOKUP($A148,Osnova!$A:$D,4),0)</f>
        <v>#N/A</v>
      </c>
      <c r="D148" s="541"/>
      <c r="E148" s="532"/>
      <c r="F148" s="68">
        <f t="shared" si="6"/>
        <v>0</v>
      </c>
      <c r="G148" s="544"/>
      <c r="H148" s="544"/>
      <c r="I148" s="68">
        <f t="shared" si="7"/>
        <v>0</v>
      </c>
      <c r="K148" s="13"/>
      <c r="L148" s="13"/>
      <c r="M148" s="13"/>
      <c r="N148" s="13"/>
      <c r="O148" s="13"/>
    </row>
    <row r="149" spans="1:15" s="80" customFormat="1" ht="11.25" x14ac:dyDescent="0.2">
      <c r="A149" s="531"/>
      <c r="B149" s="137" t="str">
        <f>IFERROR(IF(VLOOKUP($A149,Osnova!$A:$C,1)=$A149,VLOOKUP($A149,Osnova!$A:$C,3)),"")</f>
        <v/>
      </c>
      <c r="C149" s="128" t="e">
        <f>IF(VLOOKUP($A149,Osnova!$A:$C,1)=$A149,VLOOKUP($A149,Osnova!$A:$D,4),0)</f>
        <v>#N/A</v>
      </c>
      <c r="D149" s="541"/>
      <c r="E149" s="532"/>
      <c r="F149" s="68">
        <f t="shared" si="6"/>
        <v>0</v>
      </c>
      <c r="G149" s="544"/>
      <c r="H149" s="544"/>
      <c r="I149" s="68">
        <f t="shared" si="7"/>
        <v>0</v>
      </c>
      <c r="K149" s="13"/>
      <c r="L149" s="13"/>
      <c r="M149" s="13"/>
      <c r="N149" s="13"/>
      <c r="O149" s="13"/>
    </row>
    <row r="150" spans="1:15" s="80" customFormat="1" ht="11.25" x14ac:dyDescent="0.2">
      <c r="A150" s="531"/>
      <c r="B150" s="137" t="str">
        <f>IFERROR(IF(VLOOKUP($A150,Osnova!$A:$C,1)=$A150,VLOOKUP($A150,Osnova!$A:$C,3)),"")</f>
        <v/>
      </c>
      <c r="C150" s="128" t="e">
        <f>IF(VLOOKUP($A150,Osnova!$A:$C,1)=$A150,VLOOKUP($A150,Osnova!$A:$D,4),0)</f>
        <v>#N/A</v>
      </c>
      <c r="D150" s="541"/>
      <c r="E150" s="532"/>
      <c r="F150" s="68">
        <f t="shared" si="6"/>
        <v>0</v>
      </c>
      <c r="G150" s="544"/>
      <c r="H150" s="544"/>
      <c r="I150" s="68">
        <f t="shared" si="7"/>
        <v>0</v>
      </c>
      <c r="K150" s="13"/>
      <c r="L150" s="13"/>
      <c r="M150" s="13"/>
      <c r="N150" s="13"/>
      <c r="O150" s="13"/>
    </row>
    <row r="151" spans="1:15" s="80" customFormat="1" ht="11.25" x14ac:dyDescent="0.2">
      <c r="A151" s="531"/>
      <c r="B151" s="137" t="str">
        <f>IFERROR(IF(VLOOKUP($A151,Osnova!$A:$C,1)=$A151,VLOOKUP($A151,Osnova!$A:$C,3)),"")</f>
        <v/>
      </c>
      <c r="C151" s="128" t="e">
        <f>IF(VLOOKUP($A151,Osnova!$A:$C,1)=$A151,VLOOKUP($A151,Osnova!$A:$D,4),0)</f>
        <v>#N/A</v>
      </c>
      <c r="D151" s="541"/>
      <c r="E151" s="532"/>
      <c r="F151" s="68">
        <f t="shared" si="6"/>
        <v>0</v>
      </c>
      <c r="G151" s="544"/>
      <c r="H151" s="544"/>
      <c r="I151" s="68">
        <f t="shared" si="7"/>
        <v>0</v>
      </c>
      <c r="K151" s="13"/>
      <c r="L151" s="13"/>
      <c r="M151" s="13"/>
      <c r="N151" s="13"/>
      <c r="O151" s="13"/>
    </row>
    <row r="152" spans="1:15" s="80" customFormat="1" ht="11.25" x14ac:dyDescent="0.2">
      <c r="A152" s="531"/>
      <c r="B152" s="137" t="str">
        <f>IFERROR(IF(VLOOKUP($A152,Osnova!$A:$C,1)=$A152,VLOOKUP($A152,Osnova!$A:$C,3)),"")</f>
        <v/>
      </c>
      <c r="C152" s="128" t="e">
        <f>IF(VLOOKUP($A152,Osnova!$A:$C,1)=$A152,VLOOKUP($A152,Osnova!$A:$D,4),0)</f>
        <v>#N/A</v>
      </c>
      <c r="D152" s="541"/>
      <c r="E152" s="532"/>
      <c r="F152" s="68">
        <f t="shared" si="6"/>
        <v>0</v>
      </c>
      <c r="G152" s="544"/>
      <c r="H152" s="544"/>
      <c r="I152" s="68">
        <f t="shared" si="7"/>
        <v>0</v>
      </c>
      <c r="K152" s="13"/>
      <c r="L152" s="13"/>
      <c r="M152" s="13"/>
      <c r="N152" s="13"/>
      <c r="O152" s="13"/>
    </row>
    <row r="153" spans="1:15" s="80" customFormat="1" ht="11.25" x14ac:dyDescent="0.2">
      <c r="A153" s="531"/>
      <c r="B153" s="137" t="str">
        <f>IFERROR(IF(VLOOKUP($A153,Osnova!$A:$C,1)=$A153,VLOOKUP($A153,Osnova!$A:$C,3)),"")</f>
        <v/>
      </c>
      <c r="C153" s="128" t="e">
        <f>IF(VLOOKUP($A153,Osnova!$A:$C,1)=$A153,VLOOKUP($A153,Osnova!$A:$D,4),0)</f>
        <v>#N/A</v>
      </c>
      <c r="D153" s="541"/>
      <c r="E153" s="532"/>
      <c r="F153" s="68">
        <f t="shared" si="6"/>
        <v>0</v>
      </c>
      <c r="G153" s="544"/>
      <c r="H153" s="544"/>
      <c r="I153" s="68">
        <f t="shared" si="7"/>
        <v>0</v>
      </c>
      <c r="K153" s="13"/>
      <c r="L153" s="13"/>
      <c r="M153" s="13"/>
      <c r="N153" s="13"/>
      <c r="O153" s="13"/>
    </row>
    <row r="154" spans="1:15" s="80" customFormat="1" ht="11.25" x14ac:dyDescent="0.2">
      <c r="A154" s="531"/>
      <c r="B154" s="137" t="str">
        <f>IFERROR(IF(VLOOKUP($A154,Osnova!$A:$C,1)=$A154,VLOOKUP($A154,Osnova!$A:$C,3)),"")</f>
        <v/>
      </c>
      <c r="C154" s="128" t="e">
        <f>IF(VLOOKUP($A154,Osnova!$A:$C,1)=$A154,VLOOKUP($A154,Osnova!$A:$D,4),0)</f>
        <v>#N/A</v>
      </c>
      <c r="D154" s="541"/>
      <c r="E154" s="532"/>
      <c r="F154" s="68">
        <f t="shared" si="6"/>
        <v>0</v>
      </c>
      <c r="G154" s="544"/>
      <c r="H154" s="544"/>
      <c r="I154" s="68">
        <f t="shared" si="7"/>
        <v>0</v>
      </c>
      <c r="K154" s="13"/>
      <c r="L154" s="13"/>
      <c r="M154" s="13"/>
      <c r="N154" s="13"/>
      <c r="O154" s="13"/>
    </row>
    <row r="155" spans="1:15" s="80" customFormat="1" ht="11.25" x14ac:dyDescent="0.2">
      <c r="A155" s="531"/>
      <c r="B155" s="137" t="str">
        <f>IFERROR(IF(VLOOKUP($A155,Osnova!$A:$C,1)=$A155,VLOOKUP($A155,Osnova!$A:$C,3)),"")</f>
        <v/>
      </c>
      <c r="C155" s="128" t="e">
        <f>IF(VLOOKUP($A155,Osnova!$A:$C,1)=$A155,VLOOKUP($A155,Osnova!$A:$D,4),0)</f>
        <v>#N/A</v>
      </c>
      <c r="D155" s="541"/>
      <c r="E155" s="532"/>
      <c r="F155" s="68">
        <f t="shared" si="6"/>
        <v>0</v>
      </c>
      <c r="G155" s="544"/>
      <c r="H155" s="544"/>
      <c r="I155" s="68">
        <f t="shared" si="7"/>
        <v>0</v>
      </c>
      <c r="K155" s="13"/>
      <c r="L155" s="13"/>
      <c r="M155" s="13"/>
      <c r="N155" s="13"/>
      <c r="O155" s="13"/>
    </row>
    <row r="156" spans="1:15" s="80" customFormat="1" ht="11.25" x14ac:dyDescent="0.2">
      <c r="A156" s="531"/>
      <c r="B156" s="137" t="str">
        <f>IFERROR(IF(VLOOKUP($A156,Osnova!$A:$C,1)=$A156,VLOOKUP($A156,Osnova!$A:$C,3)),"")</f>
        <v/>
      </c>
      <c r="C156" s="128" t="e">
        <f>IF(VLOOKUP($A156,Osnova!$A:$C,1)=$A156,VLOOKUP($A156,Osnova!$A:$D,4),0)</f>
        <v>#N/A</v>
      </c>
      <c r="D156" s="541"/>
      <c r="E156" s="532"/>
      <c r="F156" s="68">
        <f t="shared" si="6"/>
        <v>0</v>
      </c>
      <c r="G156" s="544"/>
      <c r="H156" s="544"/>
      <c r="I156" s="68">
        <f t="shared" si="7"/>
        <v>0</v>
      </c>
      <c r="K156" s="13"/>
      <c r="L156" s="13"/>
      <c r="M156" s="13"/>
      <c r="N156" s="13"/>
      <c r="O156" s="13"/>
    </row>
    <row r="157" spans="1:15" s="80" customFormat="1" ht="11.25" x14ac:dyDescent="0.2">
      <c r="A157" s="531"/>
      <c r="B157" s="137" t="str">
        <f>IFERROR(IF(VLOOKUP($A157,Osnova!$A:$C,1)=$A157,VLOOKUP($A157,Osnova!$A:$C,3)),"")</f>
        <v/>
      </c>
      <c r="C157" s="128" t="e">
        <f>IF(VLOOKUP($A157,Osnova!$A:$C,1)=$A157,VLOOKUP($A157,Osnova!$A:$D,4),0)</f>
        <v>#N/A</v>
      </c>
      <c r="D157" s="541"/>
      <c r="E157" s="532"/>
      <c r="F157" s="68">
        <f t="shared" si="6"/>
        <v>0</v>
      </c>
      <c r="G157" s="544"/>
      <c r="H157" s="544"/>
      <c r="I157" s="68">
        <f t="shared" si="7"/>
        <v>0</v>
      </c>
      <c r="K157" s="13"/>
      <c r="L157" s="13"/>
      <c r="M157" s="13"/>
      <c r="N157" s="13"/>
      <c r="O157" s="13"/>
    </row>
    <row r="158" spans="1:15" s="80" customFormat="1" ht="11.25" x14ac:dyDescent="0.2">
      <c r="A158" s="531"/>
      <c r="B158" s="137" t="str">
        <f>IFERROR(IF(VLOOKUP($A158,Osnova!$A:$C,1)=$A158,VLOOKUP($A158,Osnova!$A:$C,3)),"")</f>
        <v/>
      </c>
      <c r="C158" s="128" t="e">
        <f>IF(VLOOKUP($A158,Osnova!$A:$C,1)=$A158,VLOOKUP($A158,Osnova!$A:$D,4),0)</f>
        <v>#N/A</v>
      </c>
      <c r="D158" s="541"/>
      <c r="E158" s="532"/>
      <c r="F158" s="68">
        <f t="shared" si="6"/>
        <v>0</v>
      </c>
      <c r="G158" s="544"/>
      <c r="H158" s="544"/>
      <c r="I158" s="68">
        <f t="shared" si="7"/>
        <v>0</v>
      </c>
      <c r="K158" s="13"/>
      <c r="L158" s="13"/>
      <c r="M158" s="13"/>
      <c r="N158" s="13"/>
      <c r="O158" s="13"/>
    </row>
    <row r="159" spans="1:15" s="80" customFormat="1" ht="11.25" x14ac:dyDescent="0.2">
      <c r="A159" s="531"/>
      <c r="B159" s="137" t="str">
        <f>IFERROR(IF(VLOOKUP($A159,Osnova!$A:$C,1)=$A159,VLOOKUP($A159,Osnova!$A:$C,3)),"")</f>
        <v/>
      </c>
      <c r="C159" s="128" t="e">
        <f>IF(VLOOKUP($A159,Osnova!$A:$C,1)=$A159,VLOOKUP($A159,Osnova!$A:$D,4),0)</f>
        <v>#N/A</v>
      </c>
      <c r="D159" s="541"/>
      <c r="E159" s="532"/>
      <c r="F159" s="68">
        <f t="shared" si="6"/>
        <v>0</v>
      </c>
      <c r="G159" s="544"/>
      <c r="H159" s="544"/>
      <c r="I159" s="68">
        <f t="shared" si="7"/>
        <v>0</v>
      </c>
      <c r="K159" s="13"/>
      <c r="L159" s="13"/>
      <c r="M159" s="13"/>
      <c r="N159" s="13"/>
      <c r="O159" s="13"/>
    </row>
    <row r="160" spans="1:15" s="80" customFormat="1" ht="11.25" x14ac:dyDescent="0.2">
      <c r="A160" s="531"/>
      <c r="B160" s="137" t="str">
        <f>IFERROR(IF(VLOOKUP($A160,Osnova!$A:$C,1)=$A160,VLOOKUP($A160,Osnova!$A:$C,3)),"")</f>
        <v/>
      </c>
      <c r="C160" s="128" t="e">
        <f>IF(VLOOKUP($A160,Osnova!$A:$C,1)=$A160,VLOOKUP($A160,Osnova!$A:$D,4),0)</f>
        <v>#N/A</v>
      </c>
      <c r="D160" s="541"/>
      <c r="E160" s="532"/>
      <c r="F160" s="68">
        <f t="shared" si="6"/>
        <v>0</v>
      </c>
      <c r="G160" s="544"/>
      <c r="H160" s="544"/>
      <c r="I160" s="68">
        <f t="shared" si="7"/>
        <v>0</v>
      </c>
      <c r="K160" s="13"/>
      <c r="L160" s="13"/>
      <c r="M160" s="13"/>
      <c r="N160" s="13"/>
      <c r="O160" s="13"/>
    </row>
    <row r="161" spans="1:15" s="80" customFormat="1" ht="11.25" x14ac:dyDescent="0.2">
      <c r="A161" s="531"/>
      <c r="B161" s="137" t="str">
        <f>IFERROR(IF(VLOOKUP($A161,Osnova!$A:$C,1)=$A161,VLOOKUP($A161,Osnova!$A:$C,3)),"")</f>
        <v/>
      </c>
      <c r="C161" s="128" t="e">
        <f>IF(VLOOKUP($A161,Osnova!$A:$C,1)=$A161,VLOOKUP($A161,Osnova!$A:$D,4),0)</f>
        <v>#N/A</v>
      </c>
      <c r="D161" s="541"/>
      <c r="E161" s="532"/>
      <c r="F161" s="68">
        <f t="shared" si="6"/>
        <v>0</v>
      </c>
      <c r="G161" s="544"/>
      <c r="H161" s="544"/>
      <c r="I161" s="68">
        <f t="shared" si="7"/>
        <v>0</v>
      </c>
      <c r="K161" s="13"/>
      <c r="L161" s="13"/>
      <c r="M161" s="13"/>
      <c r="N161" s="13"/>
      <c r="O161" s="13"/>
    </row>
    <row r="162" spans="1:15" s="80" customFormat="1" ht="11.25" x14ac:dyDescent="0.2">
      <c r="A162" s="531"/>
      <c r="B162" s="137" t="str">
        <f>IFERROR(IF(VLOOKUP($A162,Osnova!$A:$C,1)=$A162,VLOOKUP($A162,Osnova!$A:$C,3)),"")</f>
        <v/>
      </c>
      <c r="C162" s="128" t="e">
        <f>IF(VLOOKUP($A162,Osnova!$A:$C,1)=$A162,VLOOKUP($A162,Osnova!$A:$D,4),0)</f>
        <v>#N/A</v>
      </c>
      <c r="D162" s="541"/>
      <c r="E162" s="532"/>
      <c r="F162" s="68">
        <f t="shared" si="6"/>
        <v>0</v>
      </c>
      <c r="G162" s="544"/>
      <c r="H162" s="544"/>
      <c r="I162" s="68">
        <f t="shared" si="7"/>
        <v>0</v>
      </c>
      <c r="K162" s="13"/>
      <c r="L162" s="13"/>
      <c r="M162" s="13"/>
      <c r="N162" s="13"/>
      <c r="O162" s="13"/>
    </row>
    <row r="163" spans="1:15" s="80" customFormat="1" ht="11.25" x14ac:dyDescent="0.2">
      <c r="A163" s="531"/>
      <c r="B163" s="137" t="str">
        <f>IFERROR(IF(VLOOKUP($A163,Osnova!$A:$C,1)=$A163,VLOOKUP($A163,Osnova!$A:$C,3)),"")</f>
        <v/>
      </c>
      <c r="C163" s="128" t="e">
        <f>IF(VLOOKUP($A163,Osnova!$A:$C,1)=$A163,VLOOKUP($A163,Osnova!$A:$D,4),0)</f>
        <v>#N/A</v>
      </c>
      <c r="D163" s="541"/>
      <c r="E163" s="532"/>
      <c r="F163" s="68">
        <f t="shared" si="6"/>
        <v>0</v>
      </c>
      <c r="G163" s="544"/>
      <c r="H163" s="544"/>
      <c r="I163" s="68">
        <f t="shared" si="7"/>
        <v>0</v>
      </c>
      <c r="K163" s="13"/>
      <c r="L163" s="13"/>
      <c r="M163" s="13"/>
      <c r="N163" s="13"/>
      <c r="O163" s="13"/>
    </row>
    <row r="164" spans="1:15" s="80" customFormat="1" ht="11.25" x14ac:dyDescent="0.2">
      <c r="A164" s="531"/>
      <c r="B164" s="137" t="str">
        <f>IFERROR(IF(VLOOKUP($A164,Osnova!$A:$C,1)=$A164,VLOOKUP($A164,Osnova!$A:$C,3)),"")</f>
        <v/>
      </c>
      <c r="C164" s="128" t="e">
        <f>IF(VLOOKUP($A164,Osnova!$A:$C,1)=$A164,VLOOKUP($A164,Osnova!$A:$D,4),0)</f>
        <v>#N/A</v>
      </c>
      <c r="D164" s="541"/>
      <c r="E164" s="532"/>
      <c r="F164" s="68">
        <f t="shared" si="6"/>
        <v>0</v>
      </c>
      <c r="G164" s="544"/>
      <c r="H164" s="544"/>
      <c r="I164" s="68">
        <f t="shared" si="7"/>
        <v>0</v>
      </c>
      <c r="K164" s="13"/>
      <c r="L164" s="13"/>
      <c r="M164" s="13"/>
      <c r="N164" s="13"/>
      <c r="O164" s="13"/>
    </row>
    <row r="165" spans="1:15" s="80" customFormat="1" ht="11.25" x14ac:dyDescent="0.2">
      <c r="A165" s="531"/>
      <c r="B165" s="137" t="str">
        <f>IFERROR(IF(VLOOKUP($A165,Osnova!$A:$C,1)=$A165,VLOOKUP($A165,Osnova!$A:$C,3)),"")</f>
        <v/>
      </c>
      <c r="C165" s="128" t="e">
        <f>IF(VLOOKUP($A165,Osnova!$A:$C,1)=$A165,VLOOKUP($A165,Osnova!$A:$D,4),0)</f>
        <v>#N/A</v>
      </c>
      <c r="D165" s="541"/>
      <c r="E165" s="532"/>
      <c r="F165" s="68">
        <f t="shared" si="6"/>
        <v>0</v>
      </c>
      <c r="G165" s="544"/>
      <c r="H165" s="544"/>
      <c r="I165" s="68">
        <f t="shared" si="7"/>
        <v>0</v>
      </c>
      <c r="K165" s="13"/>
      <c r="L165" s="13"/>
      <c r="M165" s="13"/>
      <c r="N165" s="13"/>
      <c r="O165" s="13"/>
    </row>
    <row r="166" spans="1:15" s="80" customFormat="1" ht="11.25" x14ac:dyDescent="0.2">
      <c r="A166" s="531"/>
      <c r="B166" s="137" t="str">
        <f>IFERROR(IF(VLOOKUP($A166,Osnova!$A:$C,1)=$A166,VLOOKUP($A166,Osnova!$A:$C,3)),"")</f>
        <v/>
      </c>
      <c r="C166" s="128" t="e">
        <f>IF(VLOOKUP($A166,Osnova!$A:$C,1)=$A166,VLOOKUP($A166,Osnova!$A:$D,4),0)</f>
        <v>#N/A</v>
      </c>
      <c r="D166" s="541"/>
      <c r="E166" s="532"/>
      <c r="F166" s="68">
        <f t="shared" si="6"/>
        <v>0</v>
      </c>
      <c r="G166" s="544"/>
      <c r="H166" s="544"/>
      <c r="I166" s="68">
        <f t="shared" si="7"/>
        <v>0</v>
      </c>
      <c r="K166" s="13"/>
      <c r="L166" s="13"/>
      <c r="M166" s="13"/>
      <c r="N166" s="13"/>
      <c r="O166" s="13"/>
    </row>
    <row r="167" spans="1:15" s="80" customFormat="1" ht="11.25" x14ac:dyDescent="0.2">
      <c r="A167" s="531"/>
      <c r="B167" s="137" t="str">
        <f>IFERROR(IF(VLOOKUP($A167,Osnova!$A:$C,1)=$A167,VLOOKUP($A167,Osnova!$A:$C,3)),"")</f>
        <v/>
      </c>
      <c r="C167" s="128" t="e">
        <f>IF(VLOOKUP($A167,Osnova!$A:$C,1)=$A167,VLOOKUP($A167,Osnova!$A:$D,4),0)</f>
        <v>#N/A</v>
      </c>
      <c r="D167" s="541"/>
      <c r="E167" s="532"/>
      <c r="F167" s="68">
        <f t="shared" si="6"/>
        <v>0</v>
      </c>
      <c r="G167" s="544"/>
      <c r="H167" s="544"/>
      <c r="I167" s="68">
        <f t="shared" si="7"/>
        <v>0</v>
      </c>
      <c r="K167" s="13"/>
      <c r="L167" s="13"/>
      <c r="M167" s="13"/>
      <c r="N167" s="13"/>
      <c r="O167" s="13"/>
    </row>
    <row r="168" spans="1:15" s="80" customFormat="1" ht="11.25" x14ac:dyDescent="0.2">
      <c r="A168" s="531"/>
      <c r="B168" s="137" t="str">
        <f>IFERROR(IF(VLOOKUP($A168,Osnova!$A:$C,1)=$A168,VLOOKUP($A168,Osnova!$A:$C,3)),"")</f>
        <v/>
      </c>
      <c r="C168" s="128" t="e">
        <f>IF(VLOOKUP($A168,Osnova!$A:$C,1)=$A168,VLOOKUP($A168,Osnova!$A:$D,4),0)</f>
        <v>#N/A</v>
      </c>
      <c r="D168" s="541"/>
      <c r="E168" s="532"/>
      <c r="F168" s="68">
        <f t="shared" si="6"/>
        <v>0</v>
      </c>
      <c r="G168" s="544"/>
      <c r="H168" s="544"/>
      <c r="I168" s="68">
        <f t="shared" si="7"/>
        <v>0</v>
      </c>
      <c r="K168" s="13"/>
      <c r="L168" s="13"/>
      <c r="M168" s="13"/>
      <c r="N168" s="13"/>
      <c r="O168" s="13"/>
    </row>
    <row r="169" spans="1:15" s="80" customFormat="1" ht="11.25" x14ac:dyDescent="0.2">
      <c r="A169" s="531"/>
      <c r="B169" s="137" t="str">
        <f>IFERROR(IF(VLOOKUP($A169,Osnova!$A:$C,1)=$A169,VLOOKUP($A169,Osnova!$A:$C,3)),"")</f>
        <v/>
      </c>
      <c r="C169" s="128" t="e">
        <f>IF(VLOOKUP($A169,Osnova!$A:$C,1)=$A169,VLOOKUP($A169,Osnova!$A:$D,4),0)</f>
        <v>#N/A</v>
      </c>
      <c r="D169" s="541"/>
      <c r="E169" s="533"/>
      <c r="F169" s="68">
        <f t="shared" si="6"/>
        <v>0</v>
      </c>
      <c r="G169" s="544"/>
      <c r="H169" s="544"/>
      <c r="I169" s="68">
        <f t="shared" si="7"/>
        <v>0</v>
      </c>
      <c r="K169" s="13"/>
      <c r="L169" s="13"/>
      <c r="M169" s="13"/>
      <c r="N169" s="13"/>
      <c r="O169" s="13"/>
    </row>
    <row r="170" spans="1:15" s="80" customFormat="1" ht="11.25" x14ac:dyDescent="0.2">
      <c r="A170" s="531"/>
      <c r="B170" s="137" t="str">
        <f>IFERROR(IF(VLOOKUP($A170,Osnova!$A:$C,1)=$A170,VLOOKUP($A170,Osnova!$A:$C,3)),"")</f>
        <v/>
      </c>
      <c r="C170" s="128" t="e">
        <f>IF(VLOOKUP($A170,Osnova!$A:$C,1)=$A170,VLOOKUP($A170,Osnova!$A:$D,4),0)</f>
        <v>#N/A</v>
      </c>
      <c r="D170" s="541"/>
      <c r="E170" s="533"/>
      <c r="F170" s="68">
        <f t="shared" si="6"/>
        <v>0</v>
      </c>
      <c r="G170" s="544"/>
      <c r="H170" s="544"/>
      <c r="I170" s="68">
        <f t="shared" si="7"/>
        <v>0</v>
      </c>
      <c r="K170" s="13"/>
      <c r="L170" s="13"/>
      <c r="M170" s="13"/>
      <c r="N170" s="13"/>
      <c r="O170" s="13"/>
    </row>
    <row r="171" spans="1:15" s="80" customFormat="1" ht="11.25" x14ac:dyDescent="0.2">
      <c r="A171" s="531"/>
      <c r="B171" s="137" t="str">
        <f>IFERROR(IF(VLOOKUP($A171,Osnova!$A:$C,1)=$A171,VLOOKUP($A171,Osnova!$A:$C,3)),"")</f>
        <v/>
      </c>
      <c r="C171" s="128" t="e">
        <f>IF(VLOOKUP($A171,Osnova!$A:$C,1)=$A171,VLOOKUP($A171,Osnova!$A:$D,4),0)</f>
        <v>#N/A</v>
      </c>
      <c r="D171" s="541"/>
      <c r="E171" s="533"/>
      <c r="F171" s="68">
        <f t="shared" si="6"/>
        <v>0</v>
      </c>
      <c r="G171" s="544"/>
      <c r="H171" s="544"/>
      <c r="I171" s="68">
        <f t="shared" si="7"/>
        <v>0</v>
      </c>
      <c r="K171" s="13"/>
      <c r="L171" s="13"/>
      <c r="M171" s="13"/>
      <c r="N171" s="13"/>
      <c r="O171" s="13"/>
    </row>
    <row r="172" spans="1:15" s="80" customFormat="1" ht="11.25" x14ac:dyDescent="0.2">
      <c r="A172" s="531"/>
      <c r="B172" s="137" t="str">
        <f>IFERROR(IF(VLOOKUP($A172,Osnova!$A:$C,1)=$A172,VLOOKUP($A172,Osnova!$A:$C,3)),"")</f>
        <v/>
      </c>
      <c r="C172" s="128" t="e">
        <f>IF(VLOOKUP($A172,Osnova!$A:$C,1)=$A172,VLOOKUP($A172,Osnova!$A:$D,4),0)</f>
        <v>#N/A</v>
      </c>
      <c r="D172" s="541"/>
      <c r="E172" s="533"/>
      <c r="F172" s="68">
        <f t="shared" si="6"/>
        <v>0</v>
      </c>
      <c r="G172" s="544"/>
      <c r="H172" s="544"/>
      <c r="I172" s="68">
        <f t="shared" si="7"/>
        <v>0</v>
      </c>
      <c r="K172" s="13"/>
      <c r="L172" s="13"/>
      <c r="M172" s="13"/>
      <c r="N172" s="13"/>
      <c r="O172" s="13"/>
    </row>
    <row r="173" spans="1:15" s="80" customFormat="1" ht="11.25" x14ac:dyDescent="0.2">
      <c r="A173" s="531"/>
      <c r="B173" s="137" t="str">
        <f>IFERROR(IF(VLOOKUP($A173,Osnova!$A:$C,1)=$A173,VLOOKUP($A173,Osnova!$A:$C,3)),"")</f>
        <v/>
      </c>
      <c r="C173" s="128" t="e">
        <f>IF(VLOOKUP($A173,Osnova!$A:$C,1)=$A173,VLOOKUP($A173,Osnova!$A:$D,4),0)</f>
        <v>#N/A</v>
      </c>
      <c r="D173" s="541"/>
      <c r="E173" s="533"/>
      <c r="F173" s="68">
        <f t="shared" si="6"/>
        <v>0</v>
      </c>
      <c r="G173" s="544"/>
      <c r="H173" s="544"/>
      <c r="I173" s="68">
        <f t="shared" si="7"/>
        <v>0</v>
      </c>
      <c r="K173" s="13"/>
      <c r="L173" s="13"/>
      <c r="M173" s="13"/>
      <c r="N173" s="13"/>
      <c r="O173" s="13"/>
    </row>
    <row r="174" spans="1:15" s="80" customFormat="1" ht="11.25" x14ac:dyDescent="0.2">
      <c r="A174" s="531"/>
      <c r="B174" s="137" t="str">
        <f>IFERROR(IF(VLOOKUP($A174,Osnova!$A:$C,1)=$A174,VLOOKUP($A174,Osnova!$A:$C,3)),"")</f>
        <v/>
      </c>
      <c r="C174" s="128" t="e">
        <f>IF(VLOOKUP($A174,Osnova!$A:$C,1)=$A174,VLOOKUP($A174,Osnova!$A:$D,4),0)</f>
        <v>#N/A</v>
      </c>
      <c r="D174" s="541"/>
      <c r="E174" s="533"/>
      <c r="F174" s="68">
        <f t="shared" si="6"/>
        <v>0</v>
      </c>
      <c r="G174" s="544"/>
      <c r="H174" s="544"/>
      <c r="I174" s="68">
        <f t="shared" si="7"/>
        <v>0</v>
      </c>
      <c r="K174" s="13"/>
      <c r="L174" s="13"/>
      <c r="M174" s="13"/>
      <c r="N174" s="13"/>
      <c r="O174" s="13"/>
    </row>
    <row r="175" spans="1:15" s="80" customFormat="1" ht="11.25" x14ac:dyDescent="0.2">
      <c r="A175" s="531"/>
      <c r="B175" s="137" t="str">
        <f>IFERROR(IF(VLOOKUP($A175,Osnova!$A:$C,1)=$A175,VLOOKUP($A175,Osnova!$A:$C,3)),"")</f>
        <v/>
      </c>
      <c r="C175" s="128" t="e">
        <f>IF(VLOOKUP($A175,Osnova!$A:$C,1)=$A175,VLOOKUP($A175,Osnova!$A:$D,4),0)</f>
        <v>#N/A</v>
      </c>
      <c r="D175" s="541"/>
      <c r="E175" s="533"/>
      <c r="F175" s="68">
        <f t="shared" si="6"/>
        <v>0</v>
      </c>
      <c r="G175" s="544"/>
      <c r="H175" s="544"/>
      <c r="I175" s="68">
        <f t="shared" si="7"/>
        <v>0</v>
      </c>
      <c r="K175" s="13"/>
      <c r="L175" s="13"/>
      <c r="M175" s="13"/>
      <c r="N175" s="13"/>
      <c r="O175" s="13"/>
    </row>
    <row r="176" spans="1:15" s="80" customFormat="1" ht="11.25" x14ac:dyDescent="0.2">
      <c r="A176" s="531"/>
      <c r="B176" s="137" t="str">
        <f>IFERROR(IF(VLOOKUP($A176,Osnova!$A:$C,1)=$A176,VLOOKUP($A176,Osnova!$A:$C,3)),"")</f>
        <v/>
      </c>
      <c r="C176" s="128" t="e">
        <f>IF(VLOOKUP($A176,Osnova!$A:$C,1)=$A176,VLOOKUP($A176,Osnova!$A:$D,4),0)</f>
        <v>#N/A</v>
      </c>
      <c r="D176" s="541"/>
      <c r="E176" s="533"/>
      <c r="F176" s="68">
        <f t="shared" si="6"/>
        <v>0</v>
      </c>
      <c r="G176" s="544"/>
      <c r="H176" s="544"/>
      <c r="I176" s="68">
        <f>SUM(F176+G176-H176)</f>
        <v>0</v>
      </c>
      <c r="K176" s="13"/>
      <c r="L176" s="13"/>
      <c r="M176" s="13"/>
      <c r="N176" s="13"/>
      <c r="O176" s="13"/>
    </row>
    <row r="177" spans="1:15" s="80" customFormat="1" ht="11.25" x14ac:dyDescent="0.2">
      <c r="A177" s="531"/>
      <c r="B177" s="137" t="str">
        <f>IFERROR(IF(VLOOKUP($A177,Osnova!$A:$C,1)=$A177,VLOOKUP($A177,Osnova!$A:$C,3)),"")</f>
        <v/>
      </c>
      <c r="C177" s="128" t="e">
        <f>IF(VLOOKUP($A177,Osnova!$A:$C,1)=$A177,VLOOKUP($A177,Osnova!$A:$D,4),0)</f>
        <v>#N/A</v>
      </c>
      <c r="D177" s="541"/>
      <c r="E177" s="533"/>
      <c r="F177" s="68">
        <f t="shared" si="6"/>
        <v>0</v>
      </c>
      <c r="G177" s="544"/>
      <c r="H177" s="544"/>
      <c r="I177" s="68">
        <f t="shared" ref="I177:I238" si="8">SUM(F177+G177-H177)</f>
        <v>0</v>
      </c>
      <c r="K177" s="13"/>
      <c r="L177" s="13"/>
      <c r="M177" s="13"/>
      <c r="N177" s="13"/>
      <c r="O177" s="13"/>
    </row>
    <row r="178" spans="1:15" s="80" customFormat="1" ht="11.25" x14ac:dyDescent="0.2">
      <c r="A178" s="531"/>
      <c r="B178" s="137" t="str">
        <f>IFERROR(IF(VLOOKUP($A178,Osnova!$A:$C,1)=$A178,VLOOKUP($A178,Osnova!$A:$C,3)),"")</f>
        <v/>
      </c>
      <c r="C178" s="128" t="e">
        <f>IF(VLOOKUP($A178,Osnova!$A:$C,1)=$A178,VLOOKUP($A178,Osnova!$A:$D,4),0)</f>
        <v>#N/A</v>
      </c>
      <c r="D178" s="541"/>
      <c r="E178" s="533"/>
      <c r="F178" s="68">
        <f t="shared" si="6"/>
        <v>0</v>
      </c>
      <c r="G178" s="544"/>
      <c r="H178" s="544"/>
      <c r="I178" s="68">
        <f t="shared" si="8"/>
        <v>0</v>
      </c>
      <c r="K178" s="13"/>
      <c r="L178" s="13"/>
      <c r="M178" s="13"/>
      <c r="N178" s="13"/>
      <c r="O178" s="13"/>
    </row>
    <row r="179" spans="1:15" s="80" customFormat="1" ht="11.25" x14ac:dyDescent="0.2">
      <c r="A179" s="531"/>
      <c r="B179" s="137" t="str">
        <f>IFERROR(IF(VLOOKUP($A179,Osnova!$A:$C,1)=$A179,VLOOKUP($A179,Osnova!$A:$C,3)),"")</f>
        <v/>
      </c>
      <c r="C179" s="128" t="e">
        <f>IF(VLOOKUP($A179,Osnova!$A:$C,1)=$A179,VLOOKUP($A179,Osnova!$A:$D,4),0)</f>
        <v>#N/A</v>
      </c>
      <c r="D179" s="541"/>
      <c r="E179" s="533"/>
      <c r="F179" s="68">
        <f t="shared" si="6"/>
        <v>0</v>
      </c>
      <c r="G179" s="544"/>
      <c r="H179" s="544"/>
      <c r="I179" s="68">
        <f t="shared" si="8"/>
        <v>0</v>
      </c>
      <c r="K179" s="13"/>
      <c r="L179" s="13"/>
      <c r="M179" s="13"/>
      <c r="N179" s="13"/>
      <c r="O179" s="13"/>
    </row>
    <row r="180" spans="1:15" s="80" customFormat="1" ht="11.25" x14ac:dyDescent="0.2">
      <c r="A180" s="531"/>
      <c r="B180" s="137" t="str">
        <f>IFERROR(IF(VLOOKUP($A180,Osnova!$A:$C,1)=$A180,VLOOKUP($A180,Osnova!$A:$C,3)),"")</f>
        <v/>
      </c>
      <c r="C180" s="128" t="e">
        <f>IF(VLOOKUP($A180,Osnova!$A:$C,1)=$A180,VLOOKUP($A180,Osnova!$A:$D,4),0)</f>
        <v>#N/A</v>
      </c>
      <c r="D180" s="541"/>
      <c r="E180" s="533"/>
      <c r="F180" s="68">
        <f t="shared" si="6"/>
        <v>0</v>
      </c>
      <c r="G180" s="544"/>
      <c r="H180" s="544"/>
      <c r="I180" s="68">
        <f t="shared" si="8"/>
        <v>0</v>
      </c>
      <c r="K180" s="13"/>
      <c r="L180" s="13"/>
      <c r="M180" s="13"/>
      <c r="N180" s="13"/>
      <c r="O180" s="13"/>
    </row>
    <row r="181" spans="1:15" s="80" customFormat="1" ht="11.25" x14ac:dyDescent="0.2">
      <c r="A181" s="531"/>
      <c r="B181" s="137" t="str">
        <f>IFERROR(IF(VLOOKUP($A181,Osnova!$A:$C,1)=$A181,VLOOKUP($A181,Osnova!$A:$C,3)),"")</f>
        <v/>
      </c>
      <c r="C181" s="128" t="e">
        <f>IF(VLOOKUP($A181,Osnova!$A:$C,1)=$A181,VLOOKUP($A181,Osnova!$A:$D,4),0)</f>
        <v>#N/A</v>
      </c>
      <c r="D181" s="541"/>
      <c r="E181" s="533"/>
      <c r="F181" s="68">
        <f t="shared" si="6"/>
        <v>0</v>
      </c>
      <c r="G181" s="544"/>
      <c r="H181" s="544"/>
      <c r="I181" s="68">
        <f t="shared" si="8"/>
        <v>0</v>
      </c>
      <c r="K181" s="13"/>
      <c r="L181" s="13"/>
      <c r="M181" s="13"/>
      <c r="N181" s="13"/>
      <c r="O181" s="13"/>
    </row>
    <row r="182" spans="1:15" s="80" customFormat="1" ht="11.25" x14ac:dyDescent="0.2">
      <c r="A182" s="531"/>
      <c r="B182" s="137" t="str">
        <f>IFERROR(IF(VLOOKUP($A182,Osnova!$A:$C,1)=$A182,VLOOKUP($A182,Osnova!$A:$C,3)),"")</f>
        <v/>
      </c>
      <c r="C182" s="128" t="e">
        <f>IF(VLOOKUP($A182,Osnova!$A:$C,1)=$A182,VLOOKUP($A182,Osnova!$A:$D,4),0)</f>
        <v>#N/A</v>
      </c>
      <c r="D182" s="541"/>
      <c r="E182" s="533"/>
      <c r="F182" s="68">
        <f t="shared" si="6"/>
        <v>0</v>
      </c>
      <c r="G182" s="544"/>
      <c r="H182" s="544"/>
      <c r="I182" s="68">
        <f t="shared" si="8"/>
        <v>0</v>
      </c>
      <c r="K182" s="13"/>
      <c r="L182" s="13"/>
      <c r="M182" s="13"/>
      <c r="N182" s="13"/>
      <c r="O182" s="13"/>
    </row>
    <row r="183" spans="1:15" s="80" customFormat="1" ht="11.25" x14ac:dyDescent="0.2">
      <c r="A183" s="531"/>
      <c r="B183" s="137" t="str">
        <f>IFERROR(IF(VLOOKUP($A183,Osnova!$A:$C,1)=$A183,VLOOKUP($A183,Osnova!$A:$C,3)),"")</f>
        <v/>
      </c>
      <c r="C183" s="128" t="e">
        <f>IF(VLOOKUP($A183,Osnova!$A:$C,1)=$A183,VLOOKUP($A183,Osnova!$A:$D,4),0)</f>
        <v>#N/A</v>
      </c>
      <c r="D183" s="541"/>
      <c r="E183" s="533"/>
      <c r="F183" s="68">
        <f t="shared" si="6"/>
        <v>0</v>
      </c>
      <c r="G183" s="544"/>
      <c r="H183" s="544"/>
      <c r="I183" s="68">
        <f t="shared" si="8"/>
        <v>0</v>
      </c>
      <c r="K183" s="13"/>
      <c r="L183" s="13"/>
      <c r="M183" s="13"/>
      <c r="N183" s="13"/>
      <c r="O183" s="13"/>
    </row>
    <row r="184" spans="1:15" s="80" customFormat="1" ht="11.25" x14ac:dyDescent="0.2">
      <c r="A184" s="531"/>
      <c r="B184" s="137" t="str">
        <f>IFERROR(IF(VLOOKUP($A184,Osnova!$A:$C,1)=$A184,VLOOKUP($A184,Osnova!$A:$C,3)),"")</f>
        <v/>
      </c>
      <c r="C184" s="128" t="e">
        <f>IF(VLOOKUP($A184,Osnova!$A:$C,1)=$A184,VLOOKUP($A184,Osnova!$A:$D,4),0)</f>
        <v>#N/A</v>
      </c>
      <c r="D184" s="541"/>
      <c r="E184" s="533"/>
      <c r="F184" s="68">
        <f t="shared" si="6"/>
        <v>0</v>
      </c>
      <c r="G184" s="544"/>
      <c r="H184" s="544"/>
      <c r="I184" s="68">
        <f t="shared" si="8"/>
        <v>0</v>
      </c>
      <c r="K184" s="13"/>
      <c r="L184" s="13"/>
      <c r="M184" s="13"/>
      <c r="N184" s="13"/>
      <c r="O184" s="13"/>
    </row>
    <row r="185" spans="1:15" s="80" customFormat="1" ht="11.25" x14ac:dyDescent="0.2">
      <c r="A185" s="531"/>
      <c r="B185" s="137" t="str">
        <f>IFERROR(IF(VLOOKUP($A185,Osnova!$A:$C,1)=$A185,VLOOKUP($A185,Osnova!$A:$C,3)),"")</f>
        <v/>
      </c>
      <c r="C185" s="128" t="e">
        <f>IF(VLOOKUP($A185,Osnova!$A:$C,1)=$A185,VLOOKUP($A185,Osnova!$A:$D,4),0)</f>
        <v>#N/A</v>
      </c>
      <c r="D185" s="541"/>
      <c r="E185" s="533"/>
      <c r="F185" s="68">
        <f t="shared" si="6"/>
        <v>0</v>
      </c>
      <c r="G185" s="544"/>
      <c r="H185" s="544"/>
      <c r="I185" s="68">
        <f t="shared" si="8"/>
        <v>0</v>
      </c>
      <c r="K185" s="13"/>
      <c r="L185" s="13"/>
      <c r="M185" s="13"/>
      <c r="N185" s="13"/>
      <c r="O185" s="13"/>
    </row>
    <row r="186" spans="1:15" s="80" customFormat="1" ht="11.25" x14ac:dyDescent="0.2">
      <c r="A186" s="531"/>
      <c r="B186" s="137" t="str">
        <f>IFERROR(IF(VLOOKUP($A186,Osnova!$A:$C,1)=$A186,VLOOKUP($A186,Osnova!$A:$C,3)),"")</f>
        <v/>
      </c>
      <c r="C186" s="128" t="e">
        <f>IF(VLOOKUP($A186,Osnova!$A:$C,1)=$A186,VLOOKUP($A186,Osnova!$A:$D,4),0)</f>
        <v>#N/A</v>
      </c>
      <c r="D186" s="541"/>
      <c r="E186" s="533"/>
      <c r="F186" s="68">
        <f t="shared" si="6"/>
        <v>0</v>
      </c>
      <c r="G186" s="544"/>
      <c r="H186" s="544"/>
      <c r="I186" s="68">
        <f t="shared" si="8"/>
        <v>0</v>
      </c>
      <c r="K186" s="13"/>
      <c r="L186" s="13"/>
      <c r="M186" s="13"/>
      <c r="N186" s="13"/>
      <c r="O186" s="13"/>
    </row>
    <row r="187" spans="1:15" s="80" customFormat="1" ht="11.25" x14ac:dyDescent="0.2">
      <c r="A187" s="531"/>
      <c r="B187" s="137" t="str">
        <f>IFERROR(IF(VLOOKUP($A187,Osnova!$A:$C,1)=$A187,VLOOKUP($A187,Osnova!$A:$C,3)),"")</f>
        <v/>
      </c>
      <c r="C187" s="128" t="e">
        <f>IF(VLOOKUP($A187,Osnova!$A:$C,1)=$A187,VLOOKUP($A187,Osnova!$A:$D,4),0)</f>
        <v>#N/A</v>
      </c>
      <c r="D187" s="541"/>
      <c r="E187" s="533"/>
      <c r="F187" s="68">
        <f t="shared" si="6"/>
        <v>0</v>
      </c>
      <c r="G187" s="544"/>
      <c r="H187" s="544"/>
      <c r="I187" s="68">
        <f t="shared" si="8"/>
        <v>0</v>
      </c>
      <c r="K187" s="13"/>
      <c r="L187" s="13"/>
      <c r="M187" s="13"/>
      <c r="N187" s="13"/>
      <c r="O187" s="13"/>
    </row>
    <row r="188" spans="1:15" s="80" customFormat="1" ht="11.25" x14ac:dyDescent="0.2">
      <c r="A188" s="531"/>
      <c r="B188" s="137" t="str">
        <f>IFERROR(IF(VLOOKUP($A188,Osnova!$A:$C,1)=$A188,VLOOKUP($A188,Osnova!$A:$C,3)),"")</f>
        <v/>
      </c>
      <c r="C188" s="128" t="e">
        <f>IF(VLOOKUP($A188,Osnova!$A:$C,1)=$A188,VLOOKUP($A188,Osnova!$A:$D,4),0)</f>
        <v>#N/A</v>
      </c>
      <c r="D188" s="541"/>
      <c r="E188" s="533"/>
      <c r="F188" s="68">
        <f t="shared" si="6"/>
        <v>0</v>
      </c>
      <c r="G188" s="544"/>
      <c r="H188" s="544"/>
      <c r="I188" s="68">
        <f t="shared" si="8"/>
        <v>0</v>
      </c>
      <c r="K188" s="13"/>
      <c r="L188" s="13"/>
      <c r="M188" s="13"/>
      <c r="N188" s="13"/>
      <c r="O188" s="13"/>
    </row>
    <row r="189" spans="1:15" s="80" customFormat="1" ht="11.25" x14ac:dyDescent="0.2">
      <c r="A189" s="531"/>
      <c r="B189" s="137" t="str">
        <f>IFERROR(IF(VLOOKUP($A189,Osnova!$A:$C,1)=$A189,VLOOKUP($A189,Osnova!$A:$C,3)),"")</f>
        <v/>
      </c>
      <c r="C189" s="128" t="e">
        <f>IF(VLOOKUP($A189,Osnova!$A:$C,1)=$A189,VLOOKUP($A189,Osnova!$A:$D,4),0)</f>
        <v>#N/A</v>
      </c>
      <c r="D189" s="541"/>
      <c r="E189" s="533"/>
      <c r="F189" s="68">
        <f t="shared" si="6"/>
        <v>0</v>
      </c>
      <c r="G189" s="544"/>
      <c r="H189" s="544"/>
      <c r="I189" s="68">
        <f t="shared" si="8"/>
        <v>0</v>
      </c>
      <c r="K189" s="13"/>
      <c r="L189" s="13"/>
      <c r="M189" s="13"/>
      <c r="N189" s="13"/>
      <c r="O189" s="13"/>
    </row>
    <row r="190" spans="1:15" s="80" customFormat="1" ht="11.25" x14ac:dyDescent="0.2">
      <c r="A190" s="531"/>
      <c r="B190" s="137" t="str">
        <f>IFERROR(IF(VLOOKUP($A190,Osnova!$A:$C,1)=$A190,VLOOKUP($A190,Osnova!$A:$C,3)),"")</f>
        <v/>
      </c>
      <c r="C190" s="128" t="e">
        <f>IF(VLOOKUP($A190,Osnova!$A:$C,1)=$A190,VLOOKUP($A190,Osnova!$A:$D,4),0)</f>
        <v>#N/A</v>
      </c>
      <c r="D190" s="541"/>
      <c r="E190" s="533"/>
      <c r="F190" s="68">
        <f t="shared" si="6"/>
        <v>0</v>
      </c>
      <c r="G190" s="544"/>
      <c r="H190" s="544"/>
      <c r="I190" s="68">
        <f t="shared" si="8"/>
        <v>0</v>
      </c>
      <c r="K190" s="13"/>
      <c r="L190" s="13"/>
      <c r="M190" s="13"/>
      <c r="N190" s="13"/>
      <c r="O190" s="13"/>
    </row>
    <row r="191" spans="1:15" s="80" customFormat="1" ht="11.25" x14ac:dyDescent="0.2">
      <c r="A191" s="531"/>
      <c r="B191" s="137" t="str">
        <f>IFERROR(IF(VLOOKUP($A191,Osnova!$A:$C,1)=$A191,VLOOKUP($A191,Osnova!$A:$C,3)),"")</f>
        <v/>
      </c>
      <c r="C191" s="128" t="e">
        <f>IF(VLOOKUP($A191,Osnova!$A:$C,1)=$A191,VLOOKUP($A191,Osnova!$A:$D,4),0)</f>
        <v>#N/A</v>
      </c>
      <c r="D191" s="541"/>
      <c r="E191" s="533"/>
      <c r="F191" s="68">
        <f t="shared" si="6"/>
        <v>0</v>
      </c>
      <c r="G191" s="544"/>
      <c r="H191" s="544"/>
      <c r="I191" s="68">
        <f t="shared" si="8"/>
        <v>0</v>
      </c>
      <c r="K191" s="13"/>
      <c r="L191" s="13"/>
      <c r="M191" s="13"/>
      <c r="N191" s="13"/>
      <c r="O191" s="13"/>
    </row>
    <row r="192" spans="1:15" s="80" customFormat="1" ht="11.25" x14ac:dyDescent="0.2">
      <c r="A192" s="531"/>
      <c r="B192" s="137" t="str">
        <f>IFERROR(IF(VLOOKUP($A192,Osnova!$A:$C,1)=$A192,VLOOKUP($A192,Osnova!$A:$C,3)),"")</f>
        <v/>
      </c>
      <c r="C192" s="128" t="e">
        <f>IF(VLOOKUP($A192,Osnova!$A:$C,1)=$A192,VLOOKUP($A192,Osnova!$A:$D,4),0)</f>
        <v>#N/A</v>
      </c>
      <c r="D192" s="541"/>
      <c r="E192" s="533"/>
      <c r="F192" s="68">
        <f t="shared" si="6"/>
        <v>0</v>
      </c>
      <c r="G192" s="544"/>
      <c r="H192" s="544"/>
      <c r="I192" s="68">
        <f t="shared" si="8"/>
        <v>0</v>
      </c>
      <c r="K192" s="13"/>
      <c r="L192" s="13"/>
      <c r="M192" s="13"/>
      <c r="N192" s="13"/>
      <c r="O192" s="13"/>
    </row>
    <row r="193" spans="1:15" s="80" customFormat="1" ht="11.25" x14ac:dyDescent="0.2">
      <c r="A193" s="531"/>
      <c r="B193" s="137" t="str">
        <f>IFERROR(IF(VLOOKUP($A193,Osnova!$A:$C,1)=$A193,VLOOKUP($A193,Osnova!$A:$C,3)),"")</f>
        <v/>
      </c>
      <c r="C193" s="128" t="e">
        <f>IF(VLOOKUP($A193,Osnova!$A:$C,1)=$A193,VLOOKUP($A193,Osnova!$A:$D,4),0)</f>
        <v>#N/A</v>
      </c>
      <c r="D193" s="541"/>
      <c r="E193" s="533"/>
      <c r="F193" s="68">
        <f t="shared" si="6"/>
        <v>0</v>
      </c>
      <c r="G193" s="544"/>
      <c r="H193" s="544"/>
      <c r="I193" s="68">
        <f t="shared" si="8"/>
        <v>0</v>
      </c>
      <c r="K193" s="13"/>
      <c r="L193" s="13"/>
      <c r="M193" s="13"/>
      <c r="N193" s="13"/>
      <c r="O193" s="13"/>
    </row>
    <row r="194" spans="1:15" s="80" customFormat="1" ht="11.25" x14ac:dyDescent="0.2">
      <c r="A194" s="531"/>
      <c r="B194" s="137" t="str">
        <f>IFERROR(IF(VLOOKUP($A194,Osnova!$A:$C,1)=$A194,VLOOKUP($A194,Osnova!$A:$C,3)),"")</f>
        <v/>
      </c>
      <c r="C194" s="128" t="e">
        <f>IF(VLOOKUP($A194,Osnova!$A:$C,1)=$A194,VLOOKUP($A194,Osnova!$A:$D,4),0)</f>
        <v>#N/A</v>
      </c>
      <c r="D194" s="541"/>
      <c r="E194" s="533"/>
      <c r="F194" s="68">
        <f t="shared" si="6"/>
        <v>0</v>
      </c>
      <c r="G194" s="544"/>
      <c r="H194" s="544"/>
      <c r="I194" s="68">
        <f t="shared" si="8"/>
        <v>0</v>
      </c>
      <c r="K194" s="13"/>
      <c r="L194" s="13"/>
      <c r="M194" s="13"/>
      <c r="N194" s="13"/>
      <c r="O194" s="13"/>
    </row>
    <row r="195" spans="1:15" s="80" customFormat="1" ht="11.25" x14ac:dyDescent="0.2">
      <c r="A195" s="531"/>
      <c r="B195" s="137" t="str">
        <f>IFERROR(IF(VLOOKUP($A195,Osnova!$A:$C,1)=$A195,VLOOKUP($A195,Osnova!$A:$C,3)),"")</f>
        <v/>
      </c>
      <c r="C195" s="128" t="e">
        <f>IF(VLOOKUP($A195,Osnova!$A:$C,1)=$A195,VLOOKUP($A195,Osnova!$A:$D,4),0)</f>
        <v>#N/A</v>
      </c>
      <c r="D195" s="541"/>
      <c r="E195" s="533"/>
      <c r="F195" s="68">
        <f t="shared" si="6"/>
        <v>0</v>
      </c>
      <c r="G195" s="544"/>
      <c r="H195" s="544"/>
      <c r="I195" s="68">
        <f t="shared" si="8"/>
        <v>0</v>
      </c>
      <c r="K195" s="13"/>
      <c r="L195" s="13"/>
      <c r="M195" s="13"/>
      <c r="N195" s="13"/>
      <c r="O195" s="13"/>
    </row>
    <row r="196" spans="1:15" s="80" customFormat="1" ht="11.25" x14ac:dyDescent="0.2">
      <c r="A196" s="531"/>
      <c r="B196" s="137" t="str">
        <f>IFERROR(IF(VLOOKUP($A196,Osnova!$A:$C,1)=$A196,VLOOKUP($A196,Osnova!$A:$C,3)),"")</f>
        <v/>
      </c>
      <c r="C196" s="128" t="e">
        <f>IF(VLOOKUP($A196,Osnova!$A:$C,1)=$A196,VLOOKUP($A196,Osnova!$A:$D,4),0)</f>
        <v>#N/A</v>
      </c>
      <c r="D196" s="541"/>
      <c r="E196" s="533"/>
      <c r="F196" s="68">
        <f t="shared" si="6"/>
        <v>0</v>
      </c>
      <c r="G196" s="544"/>
      <c r="H196" s="544"/>
      <c r="I196" s="68">
        <f t="shared" si="8"/>
        <v>0</v>
      </c>
      <c r="K196" s="13"/>
      <c r="L196" s="13"/>
      <c r="M196" s="13"/>
      <c r="N196" s="13"/>
      <c r="O196" s="13"/>
    </row>
    <row r="197" spans="1:15" s="80" customFormat="1" ht="11.25" x14ac:dyDescent="0.2">
      <c r="A197" s="531"/>
      <c r="B197" s="137" t="str">
        <f>IFERROR(IF(VLOOKUP($A197,Osnova!$A:$C,1)=$A197,VLOOKUP($A197,Osnova!$A:$C,3)),"")</f>
        <v/>
      </c>
      <c r="C197" s="128" t="e">
        <f>IF(VLOOKUP($A197,Osnova!$A:$C,1)=$A197,VLOOKUP($A197,Osnova!$A:$D,4),0)</f>
        <v>#N/A</v>
      </c>
      <c r="D197" s="541"/>
      <c r="E197" s="533"/>
      <c r="F197" s="68">
        <f t="shared" si="6"/>
        <v>0</v>
      </c>
      <c r="G197" s="544"/>
      <c r="H197" s="544"/>
      <c r="I197" s="68">
        <f t="shared" si="8"/>
        <v>0</v>
      </c>
      <c r="K197" s="13"/>
      <c r="L197" s="13"/>
      <c r="M197" s="13"/>
      <c r="N197" s="13"/>
      <c r="O197" s="13"/>
    </row>
    <row r="198" spans="1:15" s="80" customFormat="1" ht="11.25" x14ac:dyDescent="0.2">
      <c r="A198" s="531"/>
      <c r="B198" s="137" t="str">
        <f>IFERROR(IF(VLOOKUP($A198,Osnova!$A:$C,1)=$A198,VLOOKUP($A198,Osnova!$A:$C,3)),"")</f>
        <v/>
      </c>
      <c r="C198" s="128" t="e">
        <f>IF(VLOOKUP($A198,Osnova!$A:$C,1)=$A198,VLOOKUP($A198,Osnova!$A:$D,4),0)</f>
        <v>#N/A</v>
      </c>
      <c r="D198" s="541"/>
      <c r="E198" s="533"/>
      <c r="F198" s="68">
        <f t="shared" si="6"/>
        <v>0</v>
      </c>
      <c r="G198" s="544"/>
      <c r="H198" s="544"/>
      <c r="I198" s="68">
        <f t="shared" si="8"/>
        <v>0</v>
      </c>
      <c r="K198" s="13"/>
      <c r="L198" s="13"/>
      <c r="M198" s="13"/>
      <c r="N198" s="13"/>
      <c r="O198" s="13"/>
    </row>
    <row r="199" spans="1:15" s="80" customFormat="1" ht="11.25" x14ac:dyDescent="0.2">
      <c r="A199" s="531"/>
      <c r="B199" s="137" t="str">
        <f>IFERROR(IF(VLOOKUP($A199,Osnova!$A:$C,1)=$A199,VLOOKUP($A199,Osnova!$A:$C,3)),"")</f>
        <v/>
      </c>
      <c r="C199" s="128" t="e">
        <f>IF(VLOOKUP($A199,Osnova!$A:$C,1)=$A199,VLOOKUP($A199,Osnova!$A:$D,4),0)</f>
        <v>#N/A</v>
      </c>
      <c r="D199" s="541"/>
      <c r="E199" s="533"/>
      <c r="F199" s="68">
        <f t="shared" si="6"/>
        <v>0</v>
      </c>
      <c r="G199" s="544"/>
      <c r="H199" s="544"/>
      <c r="I199" s="68">
        <f t="shared" si="8"/>
        <v>0</v>
      </c>
      <c r="K199" s="13"/>
      <c r="L199" s="13"/>
      <c r="M199" s="13"/>
      <c r="N199" s="13"/>
      <c r="O199" s="13"/>
    </row>
    <row r="200" spans="1:15" s="80" customFormat="1" ht="11.25" x14ac:dyDescent="0.2">
      <c r="A200" s="531"/>
      <c r="B200" s="137" t="str">
        <f>IFERROR(IF(VLOOKUP($A200,Osnova!$A:$C,1)=$A200,VLOOKUP($A200,Osnova!$A:$C,3)),"")</f>
        <v/>
      </c>
      <c r="C200" s="128" t="e">
        <f>IF(VLOOKUP($A200,Osnova!$A:$C,1)=$A200,VLOOKUP($A200,Osnova!$A:$D,4),0)</f>
        <v>#N/A</v>
      </c>
      <c r="D200" s="541"/>
      <c r="E200" s="533"/>
      <c r="F200" s="68">
        <f t="shared" si="6"/>
        <v>0</v>
      </c>
      <c r="G200" s="544"/>
      <c r="H200" s="544"/>
      <c r="I200" s="68">
        <f t="shared" si="8"/>
        <v>0</v>
      </c>
      <c r="K200" s="13"/>
      <c r="L200" s="13"/>
      <c r="M200" s="13"/>
      <c r="N200" s="13"/>
      <c r="O200" s="13"/>
    </row>
    <row r="201" spans="1:15" s="80" customFormat="1" ht="11.25" x14ac:dyDescent="0.2">
      <c r="A201" s="531"/>
      <c r="B201" s="137" t="str">
        <f>IFERROR(IF(VLOOKUP($A201,Osnova!$A:$C,1)=$A201,VLOOKUP($A201,Osnova!$A:$C,3)),"")</f>
        <v/>
      </c>
      <c r="C201" s="128" t="e">
        <f>IF(VLOOKUP($A201,Osnova!$A:$C,1)=$A201,VLOOKUP($A201,Osnova!$A:$D,4),0)</f>
        <v>#N/A</v>
      </c>
      <c r="D201" s="541"/>
      <c r="E201" s="533"/>
      <c r="F201" s="68">
        <f t="shared" si="6"/>
        <v>0</v>
      </c>
      <c r="G201" s="544"/>
      <c r="H201" s="544"/>
      <c r="I201" s="68">
        <f t="shared" si="8"/>
        <v>0</v>
      </c>
      <c r="K201" s="13"/>
      <c r="L201" s="13"/>
      <c r="M201" s="13"/>
      <c r="N201" s="13"/>
      <c r="O201" s="13"/>
    </row>
    <row r="202" spans="1:15" s="80" customFormat="1" ht="11.25" x14ac:dyDescent="0.2">
      <c r="A202" s="531"/>
      <c r="B202" s="137" t="str">
        <f>IFERROR(IF(VLOOKUP($A202,Osnova!$A:$C,1)=$A202,VLOOKUP($A202,Osnova!$A:$C,3)),"")</f>
        <v/>
      </c>
      <c r="C202" s="128" t="e">
        <f>IF(VLOOKUP($A202,Osnova!$A:$C,1)=$A202,VLOOKUP($A202,Osnova!$A:$D,4),0)</f>
        <v>#N/A</v>
      </c>
      <c r="D202" s="541"/>
      <c r="E202" s="533"/>
      <c r="F202" s="68">
        <f t="shared" ref="F202:F245" si="9">SUM(D202-E202)</f>
        <v>0</v>
      </c>
      <c r="G202" s="544"/>
      <c r="H202" s="544"/>
      <c r="I202" s="68">
        <f t="shared" si="8"/>
        <v>0</v>
      </c>
      <c r="K202" s="13"/>
      <c r="L202" s="13"/>
      <c r="M202" s="13"/>
      <c r="N202" s="13"/>
      <c r="O202" s="13"/>
    </row>
    <row r="203" spans="1:15" s="80" customFormat="1" ht="11.25" x14ac:dyDescent="0.2">
      <c r="A203" s="531"/>
      <c r="B203" s="137" t="str">
        <f>IFERROR(IF(VLOOKUP($A203,Osnova!$A:$C,1)=$A203,VLOOKUP($A203,Osnova!$A:$C,3)),"")</f>
        <v/>
      </c>
      <c r="C203" s="128" t="e">
        <f>IF(VLOOKUP($A203,Osnova!$A:$C,1)=$A203,VLOOKUP($A203,Osnova!$A:$D,4),0)</f>
        <v>#N/A</v>
      </c>
      <c r="D203" s="541"/>
      <c r="E203" s="533"/>
      <c r="F203" s="68">
        <f t="shared" si="9"/>
        <v>0</v>
      </c>
      <c r="G203" s="544"/>
      <c r="H203" s="544"/>
      <c r="I203" s="68">
        <f t="shared" si="8"/>
        <v>0</v>
      </c>
      <c r="K203" s="13"/>
      <c r="L203" s="13"/>
      <c r="M203" s="13"/>
      <c r="N203" s="13"/>
      <c r="O203" s="13"/>
    </row>
    <row r="204" spans="1:15" s="80" customFormat="1" ht="11.25" x14ac:dyDescent="0.2">
      <c r="A204" s="531"/>
      <c r="B204" s="137" t="str">
        <f>IFERROR(IF(VLOOKUP($A204,Osnova!$A:$C,1)=$A204,VLOOKUP($A204,Osnova!$A:$C,3)),"")</f>
        <v/>
      </c>
      <c r="C204" s="128" t="e">
        <f>IF(VLOOKUP($A204,Osnova!$A:$C,1)=$A204,VLOOKUP($A204,Osnova!$A:$D,4),0)</f>
        <v>#N/A</v>
      </c>
      <c r="D204" s="541"/>
      <c r="E204" s="533"/>
      <c r="F204" s="68">
        <f t="shared" si="9"/>
        <v>0</v>
      </c>
      <c r="G204" s="544"/>
      <c r="H204" s="544"/>
      <c r="I204" s="68">
        <f t="shared" si="8"/>
        <v>0</v>
      </c>
      <c r="K204" s="13"/>
      <c r="L204" s="13"/>
      <c r="M204" s="13"/>
      <c r="N204" s="13"/>
      <c r="O204" s="13"/>
    </row>
    <row r="205" spans="1:15" s="80" customFormat="1" ht="11.25" x14ac:dyDescent="0.2">
      <c r="A205" s="531"/>
      <c r="B205" s="137" t="str">
        <f>IFERROR(IF(VLOOKUP($A205,Osnova!$A:$C,1)=$A205,VLOOKUP($A205,Osnova!$A:$C,3)),"")</f>
        <v/>
      </c>
      <c r="C205" s="128" t="e">
        <f>IF(VLOOKUP($A205,Osnova!$A:$C,1)=$A205,VLOOKUP($A205,Osnova!$A:$D,4),0)</f>
        <v>#N/A</v>
      </c>
      <c r="D205" s="541"/>
      <c r="E205" s="533"/>
      <c r="F205" s="68">
        <f t="shared" si="9"/>
        <v>0</v>
      </c>
      <c r="G205" s="544"/>
      <c r="H205" s="544"/>
      <c r="I205" s="68">
        <f t="shared" si="8"/>
        <v>0</v>
      </c>
      <c r="K205" s="13"/>
      <c r="L205" s="13"/>
      <c r="M205" s="13"/>
      <c r="N205" s="13"/>
      <c r="O205" s="13"/>
    </row>
    <row r="206" spans="1:15" s="80" customFormat="1" ht="11.25" x14ac:dyDescent="0.2">
      <c r="A206" s="531"/>
      <c r="B206" s="137" t="str">
        <f>IFERROR(IF(VLOOKUP($A206,Osnova!$A:$C,1)=$A206,VLOOKUP($A206,Osnova!$A:$C,3)),"")</f>
        <v/>
      </c>
      <c r="C206" s="128" t="e">
        <f>IF(VLOOKUP($A206,Osnova!$A:$C,1)=$A206,VLOOKUP($A206,Osnova!$A:$D,4),0)</f>
        <v>#N/A</v>
      </c>
      <c r="D206" s="541"/>
      <c r="E206" s="533"/>
      <c r="F206" s="68">
        <f t="shared" si="9"/>
        <v>0</v>
      </c>
      <c r="G206" s="544"/>
      <c r="H206" s="544"/>
      <c r="I206" s="68">
        <f t="shared" si="8"/>
        <v>0</v>
      </c>
      <c r="K206" s="13"/>
      <c r="L206" s="13"/>
      <c r="M206" s="13"/>
      <c r="N206" s="13"/>
      <c r="O206" s="13"/>
    </row>
    <row r="207" spans="1:15" s="80" customFormat="1" ht="11.25" x14ac:dyDescent="0.2">
      <c r="A207" s="531"/>
      <c r="B207" s="137" t="str">
        <f>IFERROR(IF(VLOOKUP($A207,Osnova!$A:$C,1)=$A207,VLOOKUP($A207,Osnova!$A:$C,3)),"")</f>
        <v/>
      </c>
      <c r="C207" s="128" t="e">
        <f>IF(VLOOKUP($A207,Osnova!$A:$C,1)=$A207,VLOOKUP($A207,Osnova!$A:$D,4),0)</f>
        <v>#N/A</v>
      </c>
      <c r="D207" s="533"/>
      <c r="E207" s="533"/>
      <c r="F207" s="68">
        <f t="shared" si="9"/>
        <v>0</v>
      </c>
      <c r="G207" s="544"/>
      <c r="H207" s="544"/>
      <c r="I207" s="68">
        <f t="shared" si="8"/>
        <v>0</v>
      </c>
      <c r="K207" s="13"/>
      <c r="L207" s="13"/>
      <c r="M207" s="13"/>
      <c r="N207" s="13"/>
      <c r="O207" s="13"/>
    </row>
    <row r="208" spans="1:15" s="80" customFormat="1" ht="11.25" x14ac:dyDescent="0.2">
      <c r="A208" s="531"/>
      <c r="B208" s="137" t="str">
        <f>IFERROR(IF(VLOOKUP($A208,Osnova!$A:$C,1)=$A208,VLOOKUP($A208,Osnova!$A:$C,3)),"")</f>
        <v/>
      </c>
      <c r="C208" s="128" t="e">
        <f>IF(VLOOKUP($A208,Osnova!$A:$C,1)=$A208,VLOOKUP($A208,Osnova!$A:$D,4),0)</f>
        <v>#N/A</v>
      </c>
      <c r="D208" s="533"/>
      <c r="E208" s="533"/>
      <c r="F208" s="68">
        <f t="shared" si="9"/>
        <v>0</v>
      </c>
      <c r="G208" s="544"/>
      <c r="H208" s="544"/>
      <c r="I208" s="68">
        <f t="shared" si="8"/>
        <v>0</v>
      </c>
      <c r="K208" s="13"/>
      <c r="L208" s="13"/>
      <c r="M208" s="13"/>
      <c r="N208" s="13"/>
      <c r="O208" s="13"/>
    </row>
    <row r="209" spans="1:15" s="80" customFormat="1" ht="11.25" x14ac:dyDescent="0.2">
      <c r="A209" s="531"/>
      <c r="B209" s="137" t="str">
        <f>IFERROR(IF(VLOOKUP($A209,Osnova!$A:$C,1)=$A209,VLOOKUP($A209,Osnova!$A:$C,3)),"")</f>
        <v/>
      </c>
      <c r="C209" s="128" t="e">
        <f>IF(VLOOKUP($A209,Osnova!$A:$C,1)=$A209,VLOOKUP($A209,Osnova!$A:$D,4),0)</f>
        <v>#N/A</v>
      </c>
      <c r="D209" s="533"/>
      <c r="E209" s="533"/>
      <c r="F209" s="68">
        <f t="shared" si="9"/>
        <v>0</v>
      </c>
      <c r="G209" s="544"/>
      <c r="H209" s="544"/>
      <c r="I209" s="68">
        <f t="shared" si="8"/>
        <v>0</v>
      </c>
      <c r="K209" s="13"/>
      <c r="L209" s="13"/>
      <c r="M209" s="13"/>
      <c r="N209" s="13"/>
      <c r="O209" s="13"/>
    </row>
    <row r="210" spans="1:15" s="80" customFormat="1" ht="11.25" x14ac:dyDescent="0.2">
      <c r="A210" s="531"/>
      <c r="B210" s="137" t="str">
        <f>IFERROR(IF(VLOOKUP($A210,Osnova!$A:$C,1)=$A210,VLOOKUP($A210,Osnova!$A:$C,3)),"")</f>
        <v/>
      </c>
      <c r="C210" s="128" t="e">
        <f>IF(VLOOKUP($A210,Osnova!$A:$C,1)=$A210,VLOOKUP($A210,Osnova!$A:$D,4),0)</f>
        <v>#N/A</v>
      </c>
      <c r="D210" s="533"/>
      <c r="E210" s="533"/>
      <c r="F210" s="68">
        <f t="shared" si="9"/>
        <v>0</v>
      </c>
      <c r="G210" s="544"/>
      <c r="H210" s="544"/>
      <c r="I210" s="68">
        <f t="shared" si="8"/>
        <v>0</v>
      </c>
      <c r="K210" s="13"/>
      <c r="L210" s="13"/>
      <c r="M210" s="13"/>
      <c r="N210" s="13"/>
      <c r="O210" s="13"/>
    </row>
    <row r="211" spans="1:15" s="80" customFormat="1" ht="11.25" x14ac:dyDescent="0.2">
      <c r="A211" s="531"/>
      <c r="B211" s="137" t="str">
        <f>IFERROR(IF(VLOOKUP($A211,Osnova!$A:$C,1)=$A211,VLOOKUP($A211,Osnova!$A:$C,3)),"")</f>
        <v/>
      </c>
      <c r="C211" s="128" t="e">
        <f>IF(VLOOKUP($A211,Osnova!$A:$C,1)=$A211,VLOOKUP($A211,Osnova!$A:$D,4),0)</f>
        <v>#N/A</v>
      </c>
      <c r="D211" s="533"/>
      <c r="E211" s="533"/>
      <c r="F211" s="68">
        <f t="shared" si="9"/>
        <v>0</v>
      </c>
      <c r="G211" s="544"/>
      <c r="H211" s="544"/>
      <c r="I211" s="68">
        <f t="shared" si="8"/>
        <v>0</v>
      </c>
      <c r="K211" s="13"/>
      <c r="L211" s="13"/>
      <c r="M211" s="13"/>
      <c r="N211" s="13"/>
      <c r="O211" s="13"/>
    </row>
    <row r="212" spans="1:15" s="80" customFormat="1" ht="11.25" x14ac:dyDescent="0.2">
      <c r="A212" s="531"/>
      <c r="B212" s="137" t="str">
        <f>IFERROR(IF(VLOOKUP($A212,Osnova!$A:$C,1)=$A212,VLOOKUP($A212,Osnova!$A:$C,3)),"")</f>
        <v/>
      </c>
      <c r="C212" s="128" t="e">
        <f>IF(VLOOKUP($A212,Osnova!$A:$C,1)=$A212,VLOOKUP($A212,Osnova!$A:$D,4),0)</f>
        <v>#N/A</v>
      </c>
      <c r="D212" s="533"/>
      <c r="E212" s="533"/>
      <c r="F212" s="68">
        <f t="shared" si="9"/>
        <v>0</v>
      </c>
      <c r="G212" s="544"/>
      <c r="H212" s="544"/>
      <c r="I212" s="68">
        <f t="shared" si="8"/>
        <v>0</v>
      </c>
      <c r="K212" s="13"/>
      <c r="L212" s="13"/>
      <c r="M212" s="13"/>
      <c r="N212" s="13"/>
      <c r="O212" s="13"/>
    </row>
    <row r="213" spans="1:15" s="80" customFormat="1" ht="11.25" x14ac:dyDescent="0.2">
      <c r="A213" s="531"/>
      <c r="B213" s="137" t="str">
        <f>IFERROR(IF(VLOOKUP($A213,Osnova!$A:$C,1)=$A213,VLOOKUP($A213,Osnova!$A:$C,3)),"")</f>
        <v/>
      </c>
      <c r="C213" s="128" t="e">
        <f>IF(VLOOKUP($A213,Osnova!$A:$C,1)=$A213,VLOOKUP($A213,Osnova!$A:$D,4),0)</f>
        <v>#N/A</v>
      </c>
      <c r="D213" s="533"/>
      <c r="E213" s="533"/>
      <c r="F213" s="68">
        <f t="shared" si="9"/>
        <v>0</v>
      </c>
      <c r="G213" s="544"/>
      <c r="H213" s="544"/>
      <c r="I213" s="68">
        <f t="shared" si="8"/>
        <v>0</v>
      </c>
      <c r="K213" s="13"/>
      <c r="L213" s="13"/>
      <c r="M213" s="13"/>
      <c r="N213" s="13"/>
      <c r="O213" s="13"/>
    </row>
    <row r="214" spans="1:15" s="80" customFormat="1" ht="11.25" x14ac:dyDescent="0.2">
      <c r="A214" s="531"/>
      <c r="B214" s="137" t="str">
        <f>IFERROR(IF(VLOOKUP($A214,Osnova!$A:$C,1)=$A214,VLOOKUP($A214,Osnova!$A:$C,3)),"")</f>
        <v/>
      </c>
      <c r="C214" s="128" t="e">
        <f>IF(VLOOKUP($A214,Osnova!$A:$C,1)=$A214,VLOOKUP($A214,Osnova!$A:$D,4),0)</f>
        <v>#N/A</v>
      </c>
      <c r="D214" s="533"/>
      <c r="E214" s="533"/>
      <c r="F214" s="68">
        <f t="shared" si="9"/>
        <v>0</v>
      </c>
      <c r="G214" s="544"/>
      <c r="H214" s="544"/>
      <c r="I214" s="68">
        <f t="shared" si="8"/>
        <v>0</v>
      </c>
      <c r="K214" s="13"/>
      <c r="L214" s="13"/>
      <c r="M214" s="13"/>
      <c r="N214" s="13"/>
      <c r="O214" s="13"/>
    </row>
    <row r="215" spans="1:15" s="80" customFormat="1" ht="11.25" x14ac:dyDescent="0.2">
      <c r="A215" s="531"/>
      <c r="B215" s="137" t="str">
        <f>IFERROR(IF(VLOOKUP($A215,Osnova!$A:$C,1)=$A215,VLOOKUP($A215,Osnova!$A:$C,3)),"")</f>
        <v/>
      </c>
      <c r="C215" s="128" t="e">
        <f>IF(VLOOKUP($A215,Osnova!$A:$C,1)=$A215,VLOOKUP($A215,Osnova!$A:$D,4),0)</f>
        <v>#N/A</v>
      </c>
      <c r="D215" s="533"/>
      <c r="E215" s="533"/>
      <c r="F215" s="68">
        <f t="shared" si="9"/>
        <v>0</v>
      </c>
      <c r="G215" s="544"/>
      <c r="H215" s="544"/>
      <c r="I215" s="68">
        <f t="shared" si="8"/>
        <v>0</v>
      </c>
      <c r="K215" s="13"/>
      <c r="L215" s="13"/>
      <c r="M215" s="13"/>
      <c r="N215" s="13"/>
      <c r="O215" s="13"/>
    </row>
    <row r="216" spans="1:15" s="80" customFormat="1" ht="11.25" x14ac:dyDescent="0.2">
      <c r="A216" s="531"/>
      <c r="B216" s="137" t="str">
        <f>IFERROR(IF(VLOOKUP($A216,Osnova!$A:$C,1)=$A216,VLOOKUP($A216,Osnova!$A:$C,3)),"")</f>
        <v/>
      </c>
      <c r="C216" s="128" t="e">
        <f>IF(VLOOKUP($A216,Osnova!$A:$C,1)=$A216,VLOOKUP($A216,Osnova!$A:$D,4),0)</f>
        <v>#N/A</v>
      </c>
      <c r="D216" s="533"/>
      <c r="E216" s="533"/>
      <c r="F216" s="68">
        <f t="shared" si="9"/>
        <v>0</v>
      </c>
      <c r="G216" s="544"/>
      <c r="H216" s="544"/>
      <c r="I216" s="68">
        <f t="shared" si="8"/>
        <v>0</v>
      </c>
      <c r="K216" s="13"/>
      <c r="L216" s="13"/>
      <c r="M216" s="13"/>
      <c r="N216" s="13"/>
      <c r="O216" s="13"/>
    </row>
    <row r="217" spans="1:15" s="80" customFormat="1" ht="11.25" x14ac:dyDescent="0.2">
      <c r="A217" s="531"/>
      <c r="B217" s="137" t="str">
        <f>IFERROR(IF(VLOOKUP($A217,Osnova!$A:$C,1)=$A217,VLOOKUP($A217,Osnova!$A:$C,3)),"")</f>
        <v/>
      </c>
      <c r="C217" s="128" t="e">
        <f>IF(VLOOKUP($A217,Osnova!$A:$C,1)=$A217,VLOOKUP($A217,Osnova!$A:$D,4),0)</f>
        <v>#N/A</v>
      </c>
      <c r="D217" s="533"/>
      <c r="E217" s="533"/>
      <c r="F217" s="68">
        <f t="shared" si="9"/>
        <v>0</v>
      </c>
      <c r="G217" s="544"/>
      <c r="H217" s="544"/>
      <c r="I217" s="68">
        <f t="shared" si="8"/>
        <v>0</v>
      </c>
      <c r="K217" s="13"/>
      <c r="L217" s="13"/>
      <c r="M217" s="13"/>
      <c r="N217" s="13"/>
      <c r="O217" s="13"/>
    </row>
    <row r="218" spans="1:15" s="80" customFormat="1" ht="11.25" x14ac:dyDescent="0.2">
      <c r="A218" s="531"/>
      <c r="B218" s="137" t="str">
        <f>IFERROR(IF(VLOOKUP($A218,Osnova!$A:$C,1)=$A218,VLOOKUP($A218,Osnova!$A:$C,3)),"")</f>
        <v/>
      </c>
      <c r="C218" s="128" t="e">
        <f>IF(VLOOKUP($A218,Osnova!$A:$C,1)=$A218,VLOOKUP($A218,Osnova!$A:$D,4),0)</f>
        <v>#N/A</v>
      </c>
      <c r="D218" s="533"/>
      <c r="E218" s="533"/>
      <c r="F218" s="68">
        <f t="shared" si="9"/>
        <v>0</v>
      </c>
      <c r="G218" s="544"/>
      <c r="H218" s="544"/>
      <c r="I218" s="68">
        <f t="shared" si="8"/>
        <v>0</v>
      </c>
      <c r="K218" s="13"/>
      <c r="L218" s="13"/>
      <c r="M218" s="13"/>
      <c r="N218" s="13"/>
      <c r="O218" s="13"/>
    </row>
    <row r="219" spans="1:15" s="80" customFormat="1" ht="11.25" x14ac:dyDescent="0.2">
      <c r="A219" s="531"/>
      <c r="B219" s="137" t="str">
        <f>IFERROR(IF(VLOOKUP($A219,Osnova!$A:$C,1)=$A219,VLOOKUP($A219,Osnova!$A:$C,3)),"")</f>
        <v/>
      </c>
      <c r="C219" s="128" t="e">
        <f>IF(VLOOKUP($A219,Osnova!$A:$C,1)=$A219,VLOOKUP($A219,Osnova!$A:$D,4),0)</f>
        <v>#N/A</v>
      </c>
      <c r="D219" s="533"/>
      <c r="E219" s="533"/>
      <c r="F219" s="68">
        <f t="shared" si="9"/>
        <v>0</v>
      </c>
      <c r="G219" s="544"/>
      <c r="H219" s="544"/>
      <c r="I219" s="68">
        <f t="shared" si="8"/>
        <v>0</v>
      </c>
      <c r="K219" s="13"/>
      <c r="L219" s="13"/>
      <c r="M219" s="13"/>
      <c r="N219" s="13"/>
      <c r="O219" s="13"/>
    </row>
    <row r="220" spans="1:15" s="80" customFormat="1" ht="11.25" x14ac:dyDescent="0.2">
      <c r="A220" s="531"/>
      <c r="B220" s="137" t="str">
        <f>IFERROR(IF(VLOOKUP($A220,Osnova!$A:$C,1)=$A220,VLOOKUP($A220,Osnova!$A:$C,3)),"")</f>
        <v/>
      </c>
      <c r="C220" s="128" t="e">
        <f>IF(VLOOKUP($A220,Osnova!$A:$C,1)=$A220,VLOOKUP($A220,Osnova!$A:$D,4),0)</f>
        <v>#N/A</v>
      </c>
      <c r="D220" s="533"/>
      <c r="E220" s="533"/>
      <c r="F220" s="68">
        <f t="shared" si="9"/>
        <v>0</v>
      </c>
      <c r="G220" s="544"/>
      <c r="H220" s="544"/>
      <c r="I220" s="68">
        <f t="shared" si="8"/>
        <v>0</v>
      </c>
      <c r="K220" s="13"/>
      <c r="L220" s="13"/>
      <c r="M220" s="13"/>
      <c r="N220" s="13"/>
      <c r="O220" s="13"/>
    </row>
    <row r="221" spans="1:15" s="80" customFormat="1" ht="11.25" x14ac:dyDescent="0.2">
      <c r="A221" s="531"/>
      <c r="B221" s="137" t="str">
        <f>IFERROR(IF(VLOOKUP($A221,Osnova!$A:$C,1)=$A221,VLOOKUP($A221,Osnova!$A:$C,3)),"")</f>
        <v/>
      </c>
      <c r="C221" s="128" t="e">
        <f>IF(VLOOKUP($A221,Osnova!$A:$C,1)=$A221,VLOOKUP($A221,Osnova!$A:$D,4),0)</f>
        <v>#N/A</v>
      </c>
      <c r="D221" s="533"/>
      <c r="E221" s="533"/>
      <c r="F221" s="68">
        <f t="shared" si="9"/>
        <v>0</v>
      </c>
      <c r="G221" s="544"/>
      <c r="H221" s="544"/>
      <c r="I221" s="68">
        <f t="shared" si="8"/>
        <v>0</v>
      </c>
      <c r="K221" s="13"/>
      <c r="L221" s="13"/>
      <c r="M221" s="13"/>
      <c r="N221" s="13"/>
      <c r="O221" s="13"/>
    </row>
    <row r="222" spans="1:15" s="80" customFormat="1" ht="11.25" x14ac:dyDescent="0.2">
      <c r="A222" s="531"/>
      <c r="B222" s="137" t="str">
        <f>IFERROR(IF(VLOOKUP($A222,Osnova!$A:$C,1)=$A222,VLOOKUP($A222,Osnova!$A:$C,3)),"")</f>
        <v/>
      </c>
      <c r="C222" s="128" t="e">
        <f>IF(VLOOKUP($A222,Osnova!$A:$C,1)=$A222,VLOOKUP($A222,Osnova!$A:$D,4),0)</f>
        <v>#N/A</v>
      </c>
      <c r="D222" s="533"/>
      <c r="E222" s="533"/>
      <c r="F222" s="68">
        <f t="shared" si="9"/>
        <v>0</v>
      </c>
      <c r="G222" s="544"/>
      <c r="H222" s="544"/>
      <c r="I222" s="68">
        <f t="shared" si="8"/>
        <v>0</v>
      </c>
      <c r="K222" s="13"/>
      <c r="L222" s="13"/>
      <c r="M222" s="13"/>
      <c r="N222" s="13"/>
      <c r="O222" s="13"/>
    </row>
    <row r="223" spans="1:15" s="80" customFormat="1" ht="11.25" x14ac:dyDescent="0.2">
      <c r="A223" s="531"/>
      <c r="B223" s="137" t="str">
        <f>IFERROR(IF(VLOOKUP($A223,Osnova!$A:$C,1)=$A223,VLOOKUP($A223,Osnova!$A:$C,3)),"")</f>
        <v/>
      </c>
      <c r="C223" s="128" t="e">
        <f>IF(VLOOKUP($A223,Osnova!$A:$C,1)=$A223,VLOOKUP($A223,Osnova!$A:$D,4),0)</f>
        <v>#N/A</v>
      </c>
      <c r="D223" s="533"/>
      <c r="E223" s="533"/>
      <c r="F223" s="68">
        <f t="shared" si="9"/>
        <v>0</v>
      </c>
      <c r="G223" s="544"/>
      <c r="H223" s="544"/>
      <c r="I223" s="68">
        <f t="shared" si="8"/>
        <v>0</v>
      </c>
      <c r="K223" s="13"/>
      <c r="L223" s="13"/>
      <c r="M223" s="13"/>
      <c r="N223" s="13"/>
      <c r="O223" s="13"/>
    </row>
    <row r="224" spans="1:15" s="80" customFormat="1" ht="11.25" x14ac:dyDescent="0.2">
      <c r="A224" s="531"/>
      <c r="B224" s="137" t="str">
        <f>IFERROR(IF(VLOOKUP($A224,Osnova!$A:$C,1)=$A224,VLOOKUP($A224,Osnova!$A:$C,3)),"")</f>
        <v/>
      </c>
      <c r="C224" s="128" t="e">
        <f>IF(VLOOKUP($A224,Osnova!$A:$C,1)=$A224,VLOOKUP($A224,Osnova!$A:$D,4),0)</f>
        <v>#N/A</v>
      </c>
      <c r="D224" s="533"/>
      <c r="E224" s="533"/>
      <c r="F224" s="68">
        <f t="shared" si="9"/>
        <v>0</v>
      </c>
      <c r="G224" s="544"/>
      <c r="H224" s="544"/>
      <c r="I224" s="68">
        <f t="shared" si="8"/>
        <v>0</v>
      </c>
      <c r="K224" s="13"/>
      <c r="L224" s="13"/>
      <c r="M224" s="13"/>
      <c r="N224" s="13"/>
      <c r="O224" s="13"/>
    </row>
    <row r="225" spans="1:15" s="80" customFormat="1" ht="11.25" x14ac:dyDescent="0.2">
      <c r="A225" s="531"/>
      <c r="B225" s="137" t="str">
        <f>IFERROR(IF(VLOOKUP($A225,Osnova!$A:$C,1)=$A225,VLOOKUP($A225,Osnova!$A:$C,3)),"")</f>
        <v/>
      </c>
      <c r="C225" s="128" t="e">
        <f>IF(VLOOKUP($A225,Osnova!$A:$C,1)=$A225,VLOOKUP($A225,Osnova!$A:$D,4),0)</f>
        <v>#N/A</v>
      </c>
      <c r="D225" s="533"/>
      <c r="E225" s="533"/>
      <c r="F225" s="68">
        <f t="shared" si="9"/>
        <v>0</v>
      </c>
      <c r="G225" s="544"/>
      <c r="H225" s="544"/>
      <c r="I225" s="68">
        <f t="shared" si="8"/>
        <v>0</v>
      </c>
      <c r="K225" s="13"/>
      <c r="L225" s="13"/>
      <c r="M225" s="13"/>
      <c r="N225" s="13"/>
      <c r="O225" s="13"/>
    </row>
    <row r="226" spans="1:15" s="80" customFormat="1" ht="11.25" x14ac:dyDescent="0.2">
      <c r="A226" s="531"/>
      <c r="B226" s="137" t="str">
        <f>IFERROR(IF(VLOOKUP($A226,Osnova!$A:$C,1)=$A226,VLOOKUP($A226,Osnova!$A:$C,3)),"")</f>
        <v/>
      </c>
      <c r="C226" s="128" t="e">
        <f>IF(VLOOKUP($A226,Osnova!$A:$C,1)=$A226,VLOOKUP($A226,Osnova!$A:$D,4),0)</f>
        <v>#N/A</v>
      </c>
      <c r="D226" s="533"/>
      <c r="E226" s="533"/>
      <c r="F226" s="68">
        <f t="shared" si="9"/>
        <v>0</v>
      </c>
      <c r="G226" s="544"/>
      <c r="H226" s="544"/>
      <c r="I226" s="68">
        <f t="shared" si="8"/>
        <v>0</v>
      </c>
      <c r="K226" s="13"/>
      <c r="L226" s="13"/>
      <c r="M226" s="13"/>
      <c r="N226" s="13"/>
      <c r="O226" s="13"/>
    </row>
    <row r="227" spans="1:15" s="80" customFormat="1" ht="11.25" x14ac:dyDescent="0.2">
      <c r="A227" s="531"/>
      <c r="B227" s="137" t="str">
        <f>IFERROR(IF(VLOOKUP($A227,Osnova!$A:$C,1)=$A227,VLOOKUP($A227,Osnova!$A:$C,3)),"")</f>
        <v/>
      </c>
      <c r="C227" s="128" t="e">
        <f>IF(VLOOKUP($A227,Osnova!$A:$C,1)=$A227,VLOOKUP($A227,Osnova!$A:$D,4),0)</f>
        <v>#N/A</v>
      </c>
      <c r="D227" s="533"/>
      <c r="E227" s="533"/>
      <c r="F227" s="68">
        <f t="shared" si="9"/>
        <v>0</v>
      </c>
      <c r="G227" s="544"/>
      <c r="H227" s="544"/>
      <c r="I227" s="68">
        <f t="shared" si="8"/>
        <v>0</v>
      </c>
      <c r="K227" s="13"/>
      <c r="L227" s="13"/>
      <c r="M227" s="13"/>
      <c r="N227" s="13"/>
      <c r="O227" s="13"/>
    </row>
    <row r="228" spans="1:15" s="80" customFormat="1" ht="11.25" x14ac:dyDescent="0.2">
      <c r="A228" s="531"/>
      <c r="B228" s="137" t="str">
        <f>IFERROR(IF(VLOOKUP($A228,Osnova!$A:$C,1)=$A228,VLOOKUP($A228,Osnova!$A:$C,3)),"")</f>
        <v/>
      </c>
      <c r="C228" s="128" t="e">
        <f>IF(VLOOKUP($A228,Osnova!$A:$C,1)=$A228,VLOOKUP($A228,Osnova!$A:$D,4),0)</f>
        <v>#N/A</v>
      </c>
      <c r="D228" s="533"/>
      <c r="E228" s="533"/>
      <c r="F228" s="68">
        <f t="shared" si="9"/>
        <v>0</v>
      </c>
      <c r="G228" s="544"/>
      <c r="H228" s="544"/>
      <c r="I228" s="68">
        <f t="shared" si="8"/>
        <v>0</v>
      </c>
      <c r="K228" s="13"/>
      <c r="L228" s="13"/>
      <c r="M228" s="13"/>
      <c r="N228" s="13"/>
      <c r="O228" s="13"/>
    </row>
    <row r="229" spans="1:15" s="80" customFormat="1" ht="11.25" x14ac:dyDescent="0.2">
      <c r="A229" s="531"/>
      <c r="B229" s="137" t="str">
        <f>IFERROR(IF(VLOOKUP($A229,Osnova!$A:$C,1)=$A229,VLOOKUP($A229,Osnova!$A:$C,3)),"")</f>
        <v/>
      </c>
      <c r="C229" s="128" t="e">
        <f>IF(VLOOKUP($A229,Osnova!$A:$C,1)=$A229,VLOOKUP($A229,Osnova!$A:$D,4),0)</f>
        <v>#N/A</v>
      </c>
      <c r="D229" s="533"/>
      <c r="E229" s="533"/>
      <c r="F229" s="68">
        <f t="shared" si="9"/>
        <v>0</v>
      </c>
      <c r="G229" s="544"/>
      <c r="H229" s="544"/>
      <c r="I229" s="68">
        <f t="shared" si="8"/>
        <v>0</v>
      </c>
      <c r="K229" s="13"/>
      <c r="L229" s="13"/>
      <c r="M229" s="13"/>
      <c r="N229" s="13"/>
      <c r="O229" s="13"/>
    </row>
    <row r="230" spans="1:15" s="80" customFormat="1" ht="11.25" x14ac:dyDescent="0.2">
      <c r="A230" s="520"/>
      <c r="B230" s="137" t="str">
        <f>IFERROR(IF(VLOOKUP($A230,Osnova!$A:$C,1)=$A230,VLOOKUP($A230,Osnova!$A:$C,3)),"")</f>
        <v/>
      </c>
      <c r="C230" s="128" t="e">
        <f>IF(VLOOKUP($A230,Osnova!$A:$C,1)=$A230,VLOOKUP($A230,Osnova!$A:$D,4),0)</f>
        <v>#N/A</v>
      </c>
      <c r="D230" s="533"/>
      <c r="E230" s="533"/>
      <c r="F230" s="68">
        <f t="shared" si="9"/>
        <v>0</v>
      </c>
      <c r="G230" s="544"/>
      <c r="H230" s="544"/>
      <c r="I230" s="68">
        <f t="shared" si="8"/>
        <v>0</v>
      </c>
      <c r="K230" s="13"/>
      <c r="L230" s="13"/>
      <c r="M230" s="13"/>
      <c r="N230" s="13"/>
      <c r="O230" s="13"/>
    </row>
    <row r="231" spans="1:15" s="80" customFormat="1" ht="11.25" x14ac:dyDescent="0.2">
      <c r="A231" s="531"/>
      <c r="B231" s="137" t="str">
        <f>IFERROR(IF(VLOOKUP($A231,Osnova!$A:$C,1)=$A231,VLOOKUP($A231,Osnova!$A:$C,3)),"")</f>
        <v/>
      </c>
      <c r="C231" s="128" t="e">
        <f>IF(VLOOKUP($A231,Osnova!$A:$C,1)=$A231,VLOOKUP($A231,Osnova!$A:$D,4),0)</f>
        <v>#N/A</v>
      </c>
      <c r="D231" s="533"/>
      <c r="E231" s="533"/>
      <c r="F231" s="68">
        <f t="shared" si="9"/>
        <v>0</v>
      </c>
      <c r="G231" s="544"/>
      <c r="H231" s="544"/>
      <c r="I231" s="68">
        <f t="shared" si="8"/>
        <v>0</v>
      </c>
      <c r="K231" s="13"/>
      <c r="L231" s="13"/>
      <c r="M231" s="13"/>
      <c r="N231" s="13"/>
      <c r="O231" s="13"/>
    </row>
    <row r="232" spans="1:15" s="80" customFormat="1" ht="11.25" x14ac:dyDescent="0.2">
      <c r="A232" s="531"/>
      <c r="B232" s="137" t="str">
        <f>IFERROR(IF(VLOOKUP($A232,Osnova!$A:$C,1)=$A232,VLOOKUP($A232,Osnova!$A:$C,3)),"")</f>
        <v/>
      </c>
      <c r="C232" s="128" t="e">
        <f>IF(VLOOKUP($A232,Osnova!$A:$C,1)=$A232,VLOOKUP($A232,Osnova!$A:$D,4),0)</f>
        <v>#N/A</v>
      </c>
      <c r="D232" s="533"/>
      <c r="E232" s="533"/>
      <c r="F232" s="68">
        <f t="shared" si="9"/>
        <v>0</v>
      </c>
      <c r="G232" s="544"/>
      <c r="H232" s="544"/>
      <c r="I232" s="68">
        <f t="shared" si="8"/>
        <v>0</v>
      </c>
      <c r="K232" s="13"/>
      <c r="L232" s="13"/>
      <c r="M232" s="13"/>
      <c r="N232" s="13"/>
      <c r="O232" s="13"/>
    </row>
    <row r="233" spans="1:15" s="80" customFormat="1" ht="11.25" x14ac:dyDescent="0.2">
      <c r="A233" s="531"/>
      <c r="B233" s="137" t="str">
        <f>IFERROR(IF(VLOOKUP($A233,Osnova!$A:$C,1)=$A233,VLOOKUP($A233,Osnova!$A:$C,3)),"")</f>
        <v/>
      </c>
      <c r="C233" s="128" t="e">
        <f>IF(VLOOKUP($A233,Osnova!$A:$C,1)=$A233,VLOOKUP($A233,Osnova!$A:$D,4),0)</f>
        <v>#N/A</v>
      </c>
      <c r="D233" s="533"/>
      <c r="E233" s="533"/>
      <c r="F233" s="68">
        <f t="shared" si="9"/>
        <v>0</v>
      </c>
      <c r="G233" s="544"/>
      <c r="H233" s="544"/>
      <c r="I233" s="68">
        <f t="shared" si="8"/>
        <v>0</v>
      </c>
      <c r="K233" s="13"/>
      <c r="L233" s="13"/>
      <c r="M233" s="13"/>
      <c r="N233" s="13"/>
      <c r="O233" s="13"/>
    </row>
    <row r="234" spans="1:15" s="80" customFormat="1" ht="11.25" x14ac:dyDescent="0.2">
      <c r="A234" s="531"/>
      <c r="B234" s="137" t="str">
        <f>IFERROR(IF(VLOOKUP($A234,Osnova!$A:$C,1)=$A234,VLOOKUP($A234,Osnova!$A:$C,3)),"")</f>
        <v/>
      </c>
      <c r="C234" s="128" t="e">
        <f>IF(VLOOKUP($A234,Osnova!$A:$C,1)=$A234,VLOOKUP($A234,Osnova!$A:$D,4),0)</f>
        <v>#N/A</v>
      </c>
      <c r="D234" s="533"/>
      <c r="E234" s="533"/>
      <c r="F234" s="68">
        <f t="shared" si="9"/>
        <v>0</v>
      </c>
      <c r="G234" s="544"/>
      <c r="H234" s="544"/>
      <c r="I234" s="68">
        <f t="shared" si="8"/>
        <v>0</v>
      </c>
      <c r="K234" s="13"/>
      <c r="L234" s="13"/>
      <c r="M234" s="13"/>
      <c r="N234" s="13"/>
      <c r="O234" s="13"/>
    </row>
    <row r="235" spans="1:15" s="80" customFormat="1" ht="11.25" x14ac:dyDescent="0.2">
      <c r="A235" s="531"/>
      <c r="B235" s="137" t="str">
        <f>IFERROR(IF(VLOOKUP($A235,Osnova!$A:$C,1)=$A235,VLOOKUP($A235,Osnova!$A:$C,3)),"")</f>
        <v/>
      </c>
      <c r="C235" s="128" t="e">
        <f>IF(VLOOKUP($A235,Osnova!$A:$C,1)=$A235,VLOOKUP($A235,Osnova!$A:$D,4),0)</f>
        <v>#N/A</v>
      </c>
      <c r="D235" s="533"/>
      <c r="E235" s="533"/>
      <c r="F235" s="68">
        <f t="shared" si="9"/>
        <v>0</v>
      </c>
      <c r="G235" s="544"/>
      <c r="H235" s="544"/>
      <c r="I235" s="68">
        <f t="shared" si="8"/>
        <v>0</v>
      </c>
      <c r="K235" s="13"/>
      <c r="L235" s="13"/>
      <c r="M235" s="13"/>
      <c r="N235" s="13"/>
      <c r="O235" s="13"/>
    </row>
    <row r="236" spans="1:15" s="80" customFormat="1" ht="11.25" x14ac:dyDescent="0.2">
      <c r="A236" s="531"/>
      <c r="B236" s="137" t="str">
        <f>IFERROR(IF(VLOOKUP($A236,Osnova!$A:$C,1)=$A236,VLOOKUP($A236,Osnova!$A:$C,3)),"")</f>
        <v/>
      </c>
      <c r="C236" s="128" t="e">
        <f>IF(VLOOKUP($A236,Osnova!$A:$C,1)=$A236,VLOOKUP($A236,Osnova!$A:$D,4),0)</f>
        <v>#N/A</v>
      </c>
      <c r="D236" s="533"/>
      <c r="E236" s="533"/>
      <c r="F236" s="68">
        <f t="shared" si="9"/>
        <v>0</v>
      </c>
      <c r="G236" s="544"/>
      <c r="H236" s="544"/>
      <c r="I236" s="68">
        <f t="shared" si="8"/>
        <v>0</v>
      </c>
      <c r="K236" s="13"/>
      <c r="L236" s="13"/>
      <c r="M236" s="13"/>
      <c r="N236" s="13"/>
      <c r="O236" s="13"/>
    </row>
    <row r="237" spans="1:15" s="80" customFormat="1" ht="11.25" x14ac:dyDescent="0.2">
      <c r="A237" s="531"/>
      <c r="B237" s="137" t="str">
        <f>IFERROR(IF(VLOOKUP($A237,Osnova!$A:$C,1)=$A237,VLOOKUP($A237,Osnova!$A:$C,3)),"")</f>
        <v/>
      </c>
      <c r="C237" s="128" t="e">
        <f>IF(VLOOKUP($A237,Osnova!$A:$C,1)=$A237,VLOOKUP($A237,Osnova!$A:$D,4),0)</f>
        <v>#N/A</v>
      </c>
      <c r="D237" s="533"/>
      <c r="E237" s="533"/>
      <c r="F237" s="68">
        <f t="shared" si="9"/>
        <v>0</v>
      </c>
      <c r="G237" s="544"/>
      <c r="H237" s="544"/>
      <c r="I237" s="68">
        <f t="shared" si="8"/>
        <v>0</v>
      </c>
      <c r="K237" s="13"/>
      <c r="L237" s="13"/>
      <c r="M237" s="13"/>
      <c r="N237" s="13"/>
      <c r="O237" s="13"/>
    </row>
    <row r="238" spans="1:15" s="80" customFormat="1" ht="11.25" x14ac:dyDescent="0.2">
      <c r="A238" s="531"/>
      <c r="B238" s="137" t="str">
        <f>IFERROR(IF(VLOOKUP($A238,Osnova!$A:$C,1)=$A238,VLOOKUP($A238,Osnova!$A:$C,3)),"")</f>
        <v/>
      </c>
      <c r="C238" s="128" t="e">
        <f>IF(VLOOKUP($A238,Osnova!$A:$C,1)=$A238,VLOOKUP($A238,Osnova!$A:$D,4),0)</f>
        <v>#N/A</v>
      </c>
      <c r="D238" s="533"/>
      <c r="E238" s="533"/>
      <c r="F238" s="68">
        <f t="shared" si="9"/>
        <v>0</v>
      </c>
      <c r="G238" s="544"/>
      <c r="H238" s="544"/>
      <c r="I238" s="68">
        <f t="shared" si="8"/>
        <v>0</v>
      </c>
      <c r="K238" s="13"/>
      <c r="L238" s="13"/>
      <c r="M238" s="13"/>
      <c r="N238" s="13"/>
      <c r="O238" s="13"/>
    </row>
    <row r="239" spans="1:15" s="80" customFormat="1" ht="11.25" x14ac:dyDescent="0.2">
      <c r="A239" s="531"/>
      <c r="B239" s="137" t="str">
        <f>IFERROR(IF(VLOOKUP($A239,Osnova!$A:$C,1)=$A239,VLOOKUP($A239,Osnova!$A:$C,3)),"")</f>
        <v/>
      </c>
      <c r="C239" s="128" t="e">
        <f>IF(VLOOKUP($A239,Osnova!$A:$C,1)=$A239,VLOOKUP($A239,Osnova!$A:$D,4),0)</f>
        <v>#N/A</v>
      </c>
      <c r="D239" s="533"/>
      <c r="E239" s="533"/>
      <c r="F239" s="68">
        <f t="shared" si="9"/>
        <v>0</v>
      </c>
      <c r="G239" s="544"/>
      <c r="H239" s="544"/>
      <c r="I239" s="68">
        <f t="shared" ref="I239:I245" si="10">SUM(F239+G239-H239)</f>
        <v>0</v>
      </c>
      <c r="K239" s="13"/>
      <c r="L239" s="13"/>
      <c r="M239" s="13"/>
      <c r="N239" s="13"/>
      <c r="O239" s="13"/>
    </row>
    <row r="240" spans="1:15" s="80" customFormat="1" ht="11.25" x14ac:dyDescent="0.2">
      <c r="A240" s="531"/>
      <c r="B240" s="137" t="str">
        <f>IFERROR(IF(VLOOKUP($A240,Osnova!$A:$C,1)=$A240,VLOOKUP($A240,Osnova!$A:$C,3)),"")</f>
        <v/>
      </c>
      <c r="C240" s="128" t="e">
        <f>IF(VLOOKUP($A240,Osnova!$A:$C,1)=$A240,VLOOKUP($A240,Osnova!$A:$D,4),0)</f>
        <v>#N/A</v>
      </c>
      <c r="D240" s="533"/>
      <c r="E240" s="533"/>
      <c r="F240" s="68">
        <f t="shared" si="9"/>
        <v>0</v>
      </c>
      <c r="G240" s="544"/>
      <c r="H240" s="544"/>
      <c r="I240" s="68">
        <f t="shared" si="10"/>
        <v>0</v>
      </c>
      <c r="K240" s="13"/>
      <c r="L240" s="13"/>
      <c r="M240" s="13"/>
      <c r="N240" s="13"/>
      <c r="O240" s="13"/>
    </row>
    <row r="241" spans="1:15" s="80" customFormat="1" ht="11.25" x14ac:dyDescent="0.2">
      <c r="A241" s="531"/>
      <c r="B241" s="137" t="str">
        <f>IFERROR(IF(VLOOKUP($A241,Osnova!$A:$C,1)=$A241,VLOOKUP($A241,Osnova!$A:$C,3)),"")</f>
        <v/>
      </c>
      <c r="C241" s="128" t="e">
        <f>IF(VLOOKUP($A241,Osnova!$A:$C,1)=$A241,VLOOKUP($A241,Osnova!$A:$D,4),0)</f>
        <v>#N/A</v>
      </c>
      <c r="D241" s="533"/>
      <c r="E241" s="533"/>
      <c r="F241" s="68">
        <f t="shared" si="9"/>
        <v>0</v>
      </c>
      <c r="G241" s="544"/>
      <c r="H241" s="544"/>
      <c r="I241" s="68">
        <f t="shared" si="10"/>
        <v>0</v>
      </c>
      <c r="K241" s="13"/>
      <c r="L241" s="13"/>
      <c r="M241" s="13"/>
      <c r="N241" s="13"/>
      <c r="O241" s="13"/>
    </row>
    <row r="242" spans="1:15" s="80" customFormat="1" ht="11.25" x14ac:dyDescent="0.2">
      <c r="A242" s="531"/>
      <c r="B242" s="137" t="str">
        <f>IFERROR(IF(VLOOKUP($A242,Osnova!$A:$C,1)=$A242,VLOOKUP($A242,Osnova!$A:$C,3)),"")</f>
        <v/>
      </c>
      <c r="C242" s="128" t="e">
        <f>IF(VLOOKUP($A242,Osnova!$A:$C,1)=$A242,VLOOKUP($A242,Osnova!$A:$D,4),0)</f>
        <v>#N/A</v>
      </c>
      <c r="D242" s="533"/>
      <c r="E242" s="533"/>
      <c r="F242" s="68">
        <f t="shared" si="9"/>
        <v>0</v>
      </c>
      <c r="G242" s="544"/>
      <c r="H242" s="544"/>
      <c r="I242" s="68">
        <f t="shared" si="10"/>
        <v>0</v>
      </c>
      <c r="K242" s="13"/>
      <c r="L242" s="13"/>
      <c r="M242" s="13"/>
      <c r="N242" s="13"/>
      <c r="O242" s="13"/>
    </row>
    <row r="243" spans="1:15" s="80" customFormat="1" ht="11.25" x14ac:dyDescent="0.2">
      <c r="A243" s="531"/>
      <c r="B243" s="137" t="str">
        <f>IFERROR(IF(VLOOKUP($A243,Osnova!$A:$C,1)=$A243,VLOOKUP($A243,Osnova!$A:$C,3)),"")</f>
        <v/>
      </c>
      <c r="C243" s="128" t="e">
        <f>IF(VLOOKUP($A243,Osnova!$A:$C,1)=$A243,VLOOKUP($A243,Osnova!$A:$D,4),0)</f>
        <v>#N/A</v>
      </c>
      <c r="D243" s="533"/>
      <c r="E243" s="533"/>
      <c r="F243" s="68">
        <f t="shared" si="9"/>
        <v>0</v>
      </c>
      <c r="G243" s="544"/>
      <c r="H243" s="544"/>
      <c r="I243" s="68">
        <f t="shared" si="10"/>
        <v>0</v>
      </c>
      <c r="K243" s="13"/>
      <c r="L243" s="13"/>
      <c r="M243" s="13"/>
      <c r="N243" s="13"/>
      <c r="O243" s="13"/>
    </row>
    <row r="244" spans="1:15" s="80" customFormat="1" ht="11.25" x14ac:dyDescent="0.2">
      <c r="A244" s="531"/>
      <c r="B244" s="137" t="str">
        <f>IFERROR(IF(VLOOKUP($A244,Osnova!$A:$C,1)=$A244,VLOOKUP($A244,Osnova!$A:$C,3)),"")</f>
        <v/>
      </c>
      <c r="C244" s="128" t="e">
        <f>IF(VLOOKUP($A244,Osnova!$A:$C,1)=$A244,VLOOKUP($A244,Osnova!$A:$D,4),0)</f>
        <v>#N/A</v>
      </c>
      <c r="D244" s="533"/>
      <c r="E244" s="533"/>
      <c r="F244" s="68">
        <f t="shared" si="9"/>
        <v>0</v>
      </c>
      <c r="G244" s="544"/>
      <c r="H244" s="544"/>
      <c r="I244" s="68">
        <f t="shared" si="10"/>
        <v>0</v>
      </c>
      <c r="K244" s="13"/>
      <c r="L244" s="13"/>
      <c r="M244" s="13"/>
      <c r="N244" s="13"/>
      <c r="O244" s="13"/>
    </row>
    <row r="245" spans="1:15" s="80" customFormat="1" ht="11.25" x14ac:dyDescent="0.2">
      <c r="A245" s="531"/>
      <c r="B245" s="137" t="str">
        <f>IFERROR(IF(VLOOKUP($A245,Osnova!$A:$C,1)=$A245,VLOOKUP($A245,Osnova!$A:$C,3)),"")</f>
        <v/>
      </c>
      <c r="C245" s="128" t="e">
        <f>IF(VLOOKUP($A245,Osnova!$A:$C,1)=$A245,VLOOKUP($A245,Osnova!$A:$D,4),0)</f>
        <v>#N/A</v>
      </c>
      <c r="D245" s="533"/>
      <c r="E245" s="533"/>
      <c r="F245" s="68">
        <f t="shared" si="9"/>
        <v>0</v>
      </c>
      <c r="G245" s="544"/>
      <c r="H245" s="544"/>
      <c r="I245" s="68">
        <f t="shared" si="10"/>
        <v>0</v>
      </c>
      <c r="K245" s="13"/>
      <c r="L245" s="13"/>
      <c r="M245" s="13"/>
      <c r="N245" s="13"/>
      <c r="O245" s="13"/>
    </row>
    <row r="246" spans="1:15" s="80" customFormat="1" ht="11.25" x14ac:dyDescent="0.2">
      <c r="A246" s="531"/>
      <c r="B246" s="137" t="str">
        <f>IFERROR(IF(VLOOKUP($A246,Osnova!$A:$C,1)=$A246,VLOOKUP($A246,Osnova!$A:$C,3)),"")</f>
        <v/>
      </c>
      <c r="C246" s="128" t="e">
        <f>IF(VLOOKUP($A246,Osnova!$A:$C,1)=$A246,VLOOKUP($A246,Osnova!$A:$D,4),0)</f>
        <v>#N/A</v>
      </c>
      <c r="D246" s="533"/>
      <c r="E246" s="533"/>
      <c r="F246" s="68">
        <f t="shared" ref="F246:F307" si="11">SUM(D246-E246)</f>
        <v>0</v>
      </c>
      <c r="G246" s="544"/>
      <c r="H246" s="544"/>
      <c r="I246" s="68">
        <f t="shared" ref="I246:I307" si="12">SUM(F246+G246-H246)</f>
        <v>0</v>
      </c>
      <c r="K246" s="13"/>
      <c r="L246" s="13"/>
      <c r="M246" s="13"/>
      <c r="N246" s="13"/>
      <c r="O246" s="13"/>
    </row>
    <row r="247" spans="1:15" s="80" customFormat="1" ht="11.25" x14ac:dyDescent="0.2">
      <c r="A247" s="531"/>
      <c r="B247" s="137" t="str">
        <f>IFERROR(IF(VLOOKUP($A247,Osnova!$A:$C,1)=$A247,VLOOKUP($A247,Osnova!$A:$C,3)),"")</f>
        <v/>
      </c>
      <c r="C247" s="128" t="e">
        <f>IF(VLOOKUP($A247,Osnova!$A:$C,1)=$A247,VLOOKUP($A247,Osnova!$A:$D,4),0)</f>
        <v>#N/A</v>
      </c>
      <c r="D247" s="533"/>
      <c r="E247" s="533"/>
      <c r="F247" s="68">
        <f t="shared" si="11"/>
        <v>0</v>
      </c>
      <c r="G247" s="544"/>
      <c r="H247" s="544"/>
      <c r="I247" s="68">
        <f t="shared" si="12"/>
        <v>0</v>
      </c>
      <c r="K247" s="13"/>
      <c r="L247" s="13"/>
      <c r="M247" s="13"/>
      <c r="N247" s="13"/>
      <c r="O247" s="13"/>
    </row>
    <row r="248" spans="1:15" s="80" customFormat="1" ht="11.25" x14ac:dyDescent="0.2">
      <c r="A248" s="531"/>
      <c r="B248" s="137" t="str">
        <f>IFERROR(IF(VLOOKUP($A248,Osnova!$A:$C,1)=$A248,VLOOKUP($A248,Osnova!$A:$C,3)),"")</f>
        <v/>
      </c>
      <c r="C248" s="128" t="e">
        <f>IF(VLOOKUP($A248,Osnova!$A:$C,1)=$A248,VLOOKUP($A248,Osnova!$A:$D,4),0)</f>
        <v>#N/A</v>
      </c>
      <c r="D248" s="533"/>
      <c r="E248" s="533"/>
      <c r="F248" s="68">
        <f t="shared" si="11"/>
        <v>0</v>
      </c>
      <c r="G248" s="544"/>
      <c r="H248" s="544"/>
      <c r="I248" s="68">
        <f t="shared" si="12"/>
        <v>0</v>
      </c>
      <c r="K248" s="13"/>
      <c r="L248" s="13"/>
      <c r="M248" s="13"/>
      <c r="N248" s="13"/>
      <c r="O248" s="13"/>
    </row>
    <row r="249" spans="1:15" s="80" customFormat="1" ht="11.25" x14ac:dyDescent="0.2">
      <c r="A249" s="531"/>
      <c r="B249" s="137" t="str">
        <f>IFERROR(IF(VLOOKUP($A249,Osnova!$A:$C,1)=$A249,VLOOKUP($A249,Osnova!$A:$C,3)),"")</f>
        <v/>
      </c>
      <c r="C249" s="128" t="e">
        <f>IF(VLOOKUP($A249,Osnova!$A:$C,1)=$A249,VLOOKUP($A249,Osnova!$A:$D,4),0)</f>
        <v>#N/A</v>
      </c>
      <c r="D249" s="533"/>
      <c r="E249" s="533"/>
      <c r="F249" s="68">
        <f t="shared" si="11"/>
        <v>0</v>
      </c>
      <c r="G249" s="544"/>
      <c r="H249" s="544"/>
      <c r="I249" s="68">
        <f t="shared" si="12"/>
        <v>0</v>
      </c>
      <c r="K249" s="13"/>
      <c r="L249" s="13"/>
      <c r="M249" s="13"/>
      <c r="N249" s="13"/>
      <c r="O249" s="13"/>
    </row>
    <row r="250" spans="1:15" s="80" customFormat="1" ht="11.25" x14ac:dyDescent="0.2">
      <c r="A250" s="531"/>
      <c r="B250" s="137" t="str">
        <f>IFERROR(IF(VLOOKUP($A250,Osnova!$A:$C,1)=$A250,VLOOKUP($A250,Osnova!$A:$C,3)),"")</f>
        <v/>
      </c>
      <c r="C250" s="128" t="e">
        <f>IF(VLOOKUP($A250,Osnova!$A:$C,1)=$A250,VLOOKUP($A250,Osnova!$A:$D,4),0)</f>
        <v>#N/A</v>
      </c>
      <c r="D250" s="533"/>
      <c r="E250" s="533"/>
      <c r="F250" s="68">
        <f t="shared" si="11"/>
        <v>0</v>
      </c>
      <c r="G250" s="544"/>
      <c r="H250" s="544"/>
      <c r="I250" s="68">
        <f t="shared" si="12"/>
        <v>0</v>
      </c>
      <c r="K250" s="13"/>
      <c r="L250" s="13"/>
      <c r="M250" s="13"/>
      <c r="N250" s="13"/>
      <c r="O250" s="13"/>
    </row>
    <row r="251" spans="1:15" s="80" customFormat="1" ht="11.25" x14ac:dyDescent="0.2">
      <c r="A251" s="531"/>
      <c r="B251" s="137" t="str">
        <f>IFERROR(IF(VLOOKUP($A251,Osnova!$A:$C,1)=$A251,VLOOKUP($A251,Osnova!$A:$C,3)),"")</f>
        <v/>
      </c>
      <c r="C251" s="128" t="e">
        <f>IF(VLOOKUP($A251,Osnova!$A:$C,1)=$A251,VLOOKUP($A251,Osnova!$A:$D,4),0)</f>
        <v>#N/A</v>
      </c>
      <c r="D251" s="533"/>
      <c r="E251" s="533"/>
      <c r="F251" s="68">
        <f t="shared" si="11"/>
        <v>0</v>
      </c>
      <c r="G251" s="544"/>
      <c r="H251" s="544"/>
      <c r="I251" s="68">
        <f t="shared" si="12"/>
        <v>0</v>
      </c>
      <c r="K251" s="13"/>
      <c r="L251" s="13"/>
      <c r="M251" s="13"/>
      <c r="N251" s="13"/>
      <c r="O251" s="13"/>
    </row>
    <row r="252" spans="1:15" s="80" customFormat="1" ht="11.25" x14ac:dyDescent="0.2">
      <c r="A252" s="531"/>
      <c r="B252" s="137" t="str">
        <f>IFERROR(IF(VLOOKUP($A252,Osnova!$A:$C,1)=$A252,VLOOKUP($A252,Osnova!$A:$C,3)),"")</f>
        <v/>
      </c>
      <c r="C252" s="128" t="e">
        <f>IF(VLOOKUP($A252,Osnova!$A:$C,1)=$A252,VLOOKUP($A252,Osnova!$A:$D,4),0)</f>
        <v>#N/A</v>
      </c>
      <c r="D252" s="533"/>
      <c r="E252" s="533"/>
      <c r="F252" s="68">
        <f t="shared" si="11"/>
        <v>0</v>
      </c>
      <c r="G252" s="544"/>
      <c r="H252" s="544"/>
      <c r="I252" s="68">
        <f t="shared" si="12"/>
        <v>0</v>
      </c>
      <c r="K252" s="13"/>
      <c r="L252" s="13"/>
      <c r="M252" s="13"/>
      <c r="N252" s="13"/>
      <c r="O252" s="13"/>
    </row>
    <row r="253" spans="1:15" s="80" customFormat="1" ht="11.25" x14ac:dyDescent="0.2">
      <c r="A253" s="531"/>
      <c r="B253" s="137" t="str">
        <f>IFERROR(IF(VLOOKUP($A253,Osnova!$A:$C,1)=$A253,VLOOKUP($A253,Osnova!$A:$C,3)),"")</f>
        <v/>
      </c>
      <c r="C253" s="128" t="e">
        <f>IF(VLOOKUP($A253,Osnova!$A:$C,1)=$A253,VLOOKUP($A253,Osnova!$A:$D,4),0)</f>
        <v>#N/A</v>
      </c>
      <c r="D253" s="533"/>
      <c r="E253" s="533"/>
      <c r="F253" s="68">
        <f t="shared" si="11"/>
        <v>0</v>
      </c>
      <c r="G253" s="544"/>
      <c r="H253" s="544"/>
      <c r="I253" s="68">
        <f t="shared" si="12"/>
        <v>0</v>
      </c>
      <c r="K253" s="13"/>
      <c r="L253" s="13"/>
      <c r="M253" s="13"/>
      <c r="N253" s="13"/>
      <c r="O253" s="13"/>
    </row>
    <row r="254" spans="1:15" s="80" customFormat="1" ht="11.25" x14ac:dyDescent="0.2">
      <c r="A254" s="531"/>
      <c r="B254" s="137" t="str">
        <f>IFERROR(IF(VLOOKUP($A254,Osnova!$A:$C,1)=$A254,VLOOKUP($A254,Osnova!$A:$C,3)),"")</f>
        <v/>
      </c>
      <c r="C254" s="128" t="e">
        <f>IF(VLOOKUP($A254,Osnova!$A:$C,1)=$A254,VLOOKUP($A254,Osnova!$A:$D,4),0)</f>
        <v>#N/A</v>
      </c>
      <c r="D254" s="533"/>
      <c r="E254" s="533"/>
      <c r="F254" s="68">
        <f t="shared" si="11"/>
        <v>0</v>
      </c>
      <c r="G254" s="544"/>
      <c r="H254" s="544"/>
      <c r="I254" s="68">
        <f t="shared" si="12"/>
        <v>0</v>
      </c>
      <c r="K254" s="13"/>
      <c r="L254" s="13"/>
      <c r="M254" s="13"/>
      <c r="N254" s="13"/>
      <c r="O254" s="13"/>
    </row>
    <row r="255" spans="1:15" s="80" customFormat="1" ht="11.25" x14ac:dyDescent="0.2">
      <c r="A255" s="531"/>
      <c r="B255" s="137" t="str">
        <f>IFERROR(IF(VLOOKUP($A255,Osnova!$A:$C,1)=$A255,VLOOKUP($A255,Osnova!$A:$C,3)),"")</f>
        <v/>
      </c>
      <c r="C255" s="128" t="e">
        <f>IF(VLOOKUP($A255,Osnova!$A:$C,1)=$A255,VLOOKUP($A255,Osnova!$A:$D,4),0)</f>
        <v>#N/A</v>
      </c>
      <c r="D255" s="533"/>
      <c r="E255" s="533"/>
      <c r="F255" s="68">
        <f t="shared" si="11"/>
        <v>0</v>
      </c>
      <c r="G255" s="544"/>
      <c r="H255" s="544"/>
      <c r="I255" s="68">
        <f t="shared" si="12"/>
        <v>0</v>
      </c>
      <c r="K255" s="13"/>
      <c r="L255" s="13"/>
      <c r="M255" s="13"/>
      <c r="N255" s="13"/>
      <c r="O255" s="13"/>
    </row>
    <row r="256" spans="1:15" s="80" customFormat="1" ht="11.25" x14ac:dyDescent="0.2">
      <c r="A256" s="531"/>
      <c r="B256" s="137" t="str">
        <f>IFERROR(IF(VLOOKUP($A256,Osnova!$A:$C,1)=$A256,VLOOKUP($A256,Osnova!$A:$C,3)),"")</f>
        <v/>
      </c>
      <c r="C256" s="128" t="e">
        <f>IF(VLOOKUP($A256,Osnova!$A:$C,1)=$A256,VLOOKUP($A256,Osnova!$A:$D,4),0)</f>
        <v>#N/A</v>
      </c>
      <c r="D256" s="533"/>
      <c r="E256" s="533"/>
      <c r="F256" s="68">
        <f t="shared" si="11"/>
        <v>0</v>
      </c>
      <c r="G256" s="544"/>
      <c r="H256" s="544"/>
      <c r="I256" s="68">
        <f t="shared" si="12"/>
        <v>0</v>
      </c>
      <c r="K256" s="13"/>
      <c r="L256" s="13"/>
      <c r="M256" s="13"/>
      <c r="N256" s="13"/>
      <c r="O256" s="13"/>
    </row>
    <row r="257" spans="1:15" s="80" customFormat="1" ht="11.25" x14ac:dyDescent="0.2">
      <c r="A257" s="531"/>
      <c r="B257" s="137" t="str">
        <f>IFERROR(IF(VLOOKUP($A257,Osnova!$A:$C,1)=$A257,VLOOKUP($A257,Osnova!$A:$C,3)),"")</f>
        <v/>
      </c>
      <c r="C257" s="128" t="e">
        <f>IF(VLOOKUP($A257,Osnova!$A:$C,1)=$A257,VLOOKUP($A257,Osnova!$A:$D,4),0)</f>
        <v>#N/A</v>
      </c>
      <c r="D257" s="533"/>
      <c r="E257" s="533"/>
      <c r="F257" s="68">
        <f t="shared" si="11"/>
        <v>0</v>
      </c>
      <c r="G257" s="544"/>
      <c r="H257" s="544"/>
      <c r="I257" s="68">
        <f t="shared" si="12"/>
        <v>0</v>
      </c>
      <c r="K257" s="13"/>
      <c r="L257" s="13"/>
      <c r="M257" s="13"/>
      <c r="N257" s="13"/>
      <c r="O257" s="13"/>
    </row>
    <row r="258" spans="1:15" s="80" customFormat="1" ht="11.25" x14ac:dyDescent="0.2">
      <c r="A258" s="531"/>
      <c r="B258" s="137" t="str">
        <f>IFERROR(IF(VLOOKUP($A258,Osnova!$A:$C,1)=$A258,VLOOKUP($A258,Osnova!$A:$C,3)),"")</f>
        <v/>
      </c>
      <c r="C258" s="128" t="e">
        <f>IF(VLOOKUP($A258,Osnova!$A:$C,1)=$A258,VLOOKUP($A258,Osnova!$A:$D,4),0)</f>
        <v>#N/A</v>
      </c>
      <c r="D258" s="533"/>
      <c r="E258" s="533"/>
      <c r="F258" s="68">
        <f t="shared" si="11"/>
        <v>0</v>
      </c>
      <c r="G258" s="544"/>
      <c r="H258" s="544"/>
      <c r="I258" s="68">
        <f t="shared" si="12"/>
        <v>0</v>
      </c>
      <c r="K258" s="13"/>
      <c r="L258" s="13"/>
      <c r="M258" s="13"/>
      <c r="N258" s="13"/>
      <c r="O258" s="13"/>
    </row>
    <row r="259" spans="1:15" s="80" customFormat="1" ht="11.25" x14ac:dyDescent="0.2">
      <c r="A259" s="531"/>
      <c r="B259" s="137" t="str">
        <f>IFERROR(IF(VLOOKUP($A259,Osnova!$A:$C,1)=$A259,VLOOKUP($A259,Osnova!$A:$C,3)),"")</f>
        <v/>
      </c>
      <c r="C259" s="128" t="e">
        <f>IF(VLOOKUP($A259,Osnova!$A:$C,1)=$A259,VLOOKUP($A259,Osnova!$A:$D,4),0)</f>
        <v>#N/A</v>
      </c>
      <c r="D259" s="533"/>
      <c r="E259" s="533"/>
      <c r="F259" s="68">
        <f t="shared" si="11"/>
        <v>0</v>
      </c>
      <c r="G259" s="544"/>
      <c r="H259" s="544"/>
      <c r="I259" s="68">
        <f t="shared" si="12"/>
        <v>0</v>
      </c>
      <c r="K259" s="13"/>
      <c r="L259" s="13"/>
      <c r="M259" s="13"/>
      <c r="N259" s="13"/>
      <c r="O259" s="13"/>
    </row>
    <row r="260" spans="1:15" s="80" customFormat="1" ht="11.25" x14ac:dyDescent="0.2">
      <c r="A260" s="531"/>
      <c r="B260" s="137" t="str">
        <f>IFERROR(IF(VLOOKUP($A260,Osnova!$A:$C,1)=$A260,VLOOKUP($A260,Osnova!$A:$C,3)),"")</f>
        <v/>
      </c>
      <c r="C260" s="128" t="e">
        <f>IF(VLOOKUP($A260,Osnova!$A:$C,1)=$A260,VLOOKUP($A260,Osnova!$A:$D,4),0)</f>
        <v>#N/A</v>
      </c>
      <c r="D260" s="533"/>
      <c r="E260" s="533"/>
      <c r="F260" s="68">
        <f t="shared" si="11"/>
        <v>0</v>
      </c>
      <c r="G260" s="544"/>
      <c r="H260" s="544"/>
      <c r="I260" s="68">
        <f t="shared" si="12"/>
        <v>0</v>
      </c>
      <c r="K260" s="13"/>
      <c r="L260" s="13"/>
      <c r="M260" s="13"/>
      <c r="N260" s="13"/>
      <c r="O260" s="13"/>
    </row>
    <row r="261" spans="1:15" s="80" customFormat="1" ht="11.25" x14ac:dyDescent="0.2">
      <c r="A261" s="531"/>
      <c r="B261" s="137" t="str">
        <f>IFERROR(IF(VLOOKUP($A261,Osnova!$A:$C,1)=$A261,VLOOKUP($A261,Osnova!$A:$C,3)),"")</f>
        <v/>
      </c>
      <c r="C261" s="128" t="e">
        <f>IF(VLOOKUP($A261,Osnova!$A:$C,1)=$A261,VLOOKUP($A261,Osnova!$A:$D,4),0)</f>
        <v>#N/A</v>
      </c>
      <c r="D261" s="533"/>
      <c r="E261" s="533"/>
      <c r="F261" s="68">
        <f t="shared" si="11"/>
        <v>0</v>
      </c>
      <c r="G261" s="544"/>
      <c r="H261" s="544"/>
      <c r="I261" s="68">
        <f t="shared" si="12"/>
        <v>0</v>
      </c>
      <c r="K261" s="13"/>
      <c r="L261" s="13"/>
      <c r="M261" s="13"/>
      <c r="N261" s="13"/>
      <c r="O261" s="13"/>
    </row>
    <row r="262" spans="1:15" s="80" customFormat="1" ht="11.25" x14ac:dyDescent="0.2">
      <c r="A262" s="531"/>
      <c r="B262" s="137" t="str">
        <f>IFERROR(IF(VLOOKUP($A262,Osnova!$A:$C,1)=$A262,VLOOKUP($A262,Osnova!$A:$C,3)),"")</f>
        <v/>
      </c>
      <c r="C262" s="128" t="e">
        <f>IF(VLOOKUP($A262,Osnova!$A:$C,1)=$A262,VLOOKUP($A262,Osnova!$A:$D,4),0)</f>
        <v>#N/A</v>
      </c>
      <c r="D262" s="533"/>
      <c r="E262" s="533"/>
      <c r="F262" s="68">
        <f t="shared" si="11"/>
        <v>0</v>
      </c>
      <c r="G262" s="544"/>
      <c r="H262" s="544"/>
      <c r="I262" s="68">
        <f t="shared" si="12"/>
        <v>0</v>
      </c>
      <c r="K262" s="13"/>
      <c r="L262" s="13"/>
      <c r="M262" s="13"/>
      <c r="N262" s="13"/>
      <c r="O262" s="13"/>
    </row>
    <row r="263" spans="1:15" s="80" customFormat="1" ht="11.25" x14ac:dyDescent="0.2">
      <c r="A263" s="531"/>
      <c r="B263" s="137" t="str">
        <f>IFERROR(IF(VLOOKUP($A263,Osnova!$A:$C,1)=$A263,VLOOKUP($A263,Osnova!$A:$C,3)),"")</f>
        <v/>
      </c>
      <c r="C263" s="128" t="e">
        <f>IF(VLOOKUP($A263,Osnova!$A:$C,1)=$A263,VLOOKUP($A263,Osnova!$A:$D,4),0)</f>
        <v>#N/A</v>
      </c>
      <c r="D263" s="533"/>
      <c r="E263" s="533"/>
      <c r="F263" s="68">
        <f t="shared" si="11"/>
        <v>0</v>
      </c>
      <c r="G263" s="544"/>
      <c r="H263" s="544"/>
      <c r="I263" s="68">
        <f t="shared" si="12"/>
        <v>0</v>
      </c>
      <c r="K263" s="13"/>
      <c r="L263" s="13"/>
      <c r="M263" s="13"/>
      <c r="N263" s="13"/>
      <c r="O263" s="13"/>
    </row>
    <row r="264" spans="1:15" s="80" customFormat="1" ht="11.25" x14ac:dyDescent="0.2">
      <c r="A264" s="531"/>
      <c r="B264" s="137" t="str">
        <f>IFERROR(IF(VLOOKUP($A264,Osnova!$A:$C,1)=$A264,VLOOKUP($A264,Osnova!$A:$C,3)),"")</f>
        <v/>
      </c>
      <c r="C264" s="128" t="e">
        <f>IF(VLOOKUP($A264,Osnova!$A:$C,1)=$A264,VLOOKUP($A264,Osnova!$A:$D,4),0)</f>
        <v>#N/A</v>
      </c>
      <c r="D264" s="533"/>
      <c r="E264" s="533"/>
      <c r="F264" s="68">
        <f t="shared" si="11"/>
        <v>0</v>
      </c>
      <c r="G264" s="544"/>
      <c r="H264" s="544"/>
      <c r="I264" s="68">
        <f t="shared" si="12"/>
        <v>0</v>
      </c>
      <c r="K264" s="13"/>
      <c r="L264" s="13"/>
      <c r="M264" s="13"/>
      <c r="N264" s="13"/>
      <c r="O264" s="13"/>
    </row>
    <row r="265" spans="1:15" s="80" customFormat="1" ht="11.25" x14ac:dyDescent="0.2">
      <c r="A265" s="531"/>
      <c r="B265" s="137" t="str">
        <f>IFERROR(IF(VLOOKUP($A265,Osnova!$A:$C,1)=$A265,VLOOKUP($A265,Osnova!$A:$C,3)),"")</f>
        <v/>
      </c>
      <c r="C265" s="128" t="e">
        <f>IF(VLOOKUP($A265,Osnova!$A:$C,1)=$A265,VLOOKUP($A265,Osnova!$A:$D,4),0)</f>
        <v>#N/A</v>
      </c>
      <c r="D265" s="533"/>
      <c r="E265" s="533"/>
      <c r="F265" s="68">
        <f t="shared" si="11"/>
        <v>0</v>
      </c>
      <c r="G265" s="544"/>
      <c r="H265" s="544"/>
      <c r="I265" s="68">
        <f t="shared" si="12"/>
        <v>0</v>
      </c>
      <c r="K265" s="13"/>
      <c r="L265" s="13"/>
      <c r="M265" s="13"/>
      <c r="N265" s="13"/>
      <c r="O265" s="13"/>
    </row>
    <row r="266" spans="1:15" s="80" customFormat="1" ht="11.25" x14ac:dyDescent="0.2">
      <c r="A266" s="531"/>
      <c r="B266" s="137" t="str">
        <f>IFERROR(IF(VLOOKUP($A266,Osnova!$A:$C,1)=$A266,VLOOKUP($A266,Osnova!$A:$C,3)),"")</f>
        <v/>
      </c>
      <c r="C266" s="128" t="e">
        <f>IF(VLOOKUP($A266,Osnova!$A:$C,1)=$A266,VLOOKUP($A266,Osnova!$A:$D,4),0)</f>
        <v>#N/A</v>
      </c>
      <c r="D266" s="533"/>
      <c r="E266" s="533"/>
      <c r="F266" s="68">
        <f t="shared" si="11"/>
        <v>0</v>
      </c>
      <c r="G266" s="544"/>
      <c r="H266" s="544"/>
      <c r="I266" s="68">
        <f t="shared" si="12"/>
        <v>0</v>
      </c>
      <c r="K266" s="13"/>
      <c r="L266" s="13"/>
      <c r="M266" s="13"/>
      <c r="N266" s="13"/>
      <c r="O266" s="13"/>
    </row>
    <row r="267" spans="1:15" s="80" customFormat="1" ht="11.25" x14ac:dyDescent="0.2">
      <c r="A267" s="531"/>
      <c r="B267" s="137" t="str">
        <f>IFERROR(IF(VLOOKUP($A267,Osnova!$A:$C,1)=$A267,VLOOKUP($A267,Osnova!$A:$C,3)),"")</f>
        <v/>
      </c>
      <c r="C267" s="128" t="e">
        <f>IF(VLOOKUP($A267,Osnova!$A:$C,1)=$A267,VLOOKUP($A267,Osnova!$A:$D,4),0)</f>
        <v>#N/A</v>
      </c>
      <c r="D267" s="533"/>
      <c r="E267" s="533"/>
      <c r="F267" s="68">
        <f t="shared" si="11"/>
        <v>0</v>
      </c>
      <c r="G267" s="544"/>
      <c r="H267" s="544"/>
      <c r="I267" s="68">
        <f t="shared" si="12"/>
        <v>0</v>
      </c>
      <c r="K267" s="13"/>
      <c r="L267" s="13"/>
      <c r="M267" s="13"/>
      <c r="N267" s="13"/>
      <c r="O267" s="13"/>
    </row>
    <row r="268" spans="1:15" s="80" customFormat="1" ht="11.25" x14ac:dyDescent="0.2">
      <c r="A268" s="531"/>
      <c r="B268" s="137" t="str">
        <f>IFERROR(IF(VLOOKUP($A268,Osnova!$A:$C,1)=$A268,VLOOKUP($A268,Osnova!$A:$C,3)),"")</f>
        <v/>
      </c>
      <c r="C268" s="128" t="e">
        <f>IF(VLOOKUP($A268,Osnova!$A:$C,1)=$A268,VLOOKUP($A268,Osnova!$A:$D,4),0)</f>
        <v>#N/A</v>
      </c>
      <c r="D268" s="533"/>
      <c r="E268" s="533"/>
      <c r="F268" s="68">
        <f t="shared" si="11"/>
        <v>0</v>
      </c>
      <c r="G268" s="544"/>
      <c r="H268" s="544"/>
      <c r="I268" s="68">
        <f t="shared" si="12"/>
        <v>0</v>
      </c>
      <c r="K268" s="13"/>
      <c r="L268" s="13"/>
      <c r="M268" s="13"/>
      <c r="N268" s="13"/>
      <c r="O268" s="13"/>
    </row>
    <row r="269" spans="1:15" s="80" customFormat="1" ht="11.25" x14ac:dyDescent="0.2">
      <c r="A269" s="531"/>
      <c r="B269" s="137" t="str">
        <f>IFERROR(IF(VLOOKUP($A269,Osnova!$A:$C,1)=$A269,VLOOKUP($A269,Osnova!$A:$C,3)),"")</f>
        <v/>
      </c>
      <c r="C269" s="128" t="e">
        <f>IF(VLOOKUP($A269,Osnova!$A:$C,1)=$A269,VLOOKUP($A269,Osnova!$A:$D,4),0)</f>
        <v>#N/A</v>
      </c>
      <c r="D269" s="533"/>
      <c r="E269" s="533"/>
      <c r="F269" s="68">
        <f t="shared" si="11"/>
        <v>0</v>
      </c>
      <c r="G269" s="544"/>
      <c r="H269" s="544"/>
      <c r="I269" s="68">
        <f t="shared" si="12"/>
        <v>0</v>
      </c>
      <c r="K269" s="13"/>
      <c r="L269" s="13"/>
      <c r="M269" s="13"/>
      <c r="N269" s="13"/>
      <c r="O269" s="13"/>
    </row>
    <row r="270" spans="1:15" s="80" customFormat="1" ht="11.25" x14ac:dyDescent="0.2">
      <c r="A270" s="531"/>
      <c r="B270" s="137" t="str">
        <f>IFERROR(IF(VLOOKUP($A270,Osnova!$A:$C,1)=$A270,VLOOKUP($A270,Osnova!$A:$C,3)),"")</f>
        <v/>
      </c>
      <c r="C270" s="128" t="e">
        <f>IF(VLOOKUP($A270,Osnova!$A:$C,1)=$A270,VLOOKUP($A270,Osnova!$A:$D,4),0)</f>
        <v>#N/A</v>
      </c>
      <c r="D270" s="533"/>
      <c r="E270" s="533"/>
      <c r="F270" s="68">
        <f t="shared" si="11"/>
        <v>0</v>
      </c>
      <c r="G270" s="544"/>
      <c r="H270" s="544"/>
      <c r="I270" s="68">
        <f t="shared" si="12"/>
        <v>0</v>
      </c>
      <c r="K270" s="13"/>
      <c r="L270" s="13"/>
      <c r="M270" s="13"/>
      <c r="N270" s="13"/>
      <c r="O270" s="13"/>
    </row>
    <row r="271" spans="1:15" s="80" customFormat="1" ht="11.25" x14ac:dyDescent="0.2">
      <c r="A271" s="531"/>
      <c r="B271" s="137" t="str">
        <f>IFERROR(IF(VLOOKUP($A271,Osnova!$A:$C,1)=$A271,VLOOKUP($A271,Osnova!$A:$C,3)),"")</f>
        <v/>
      </c>
      <c r="C271" s="128" t="e">
        <f>IF(VLOOKUP($A271,Osnova!$A:$C,1)=$A271,VLOOKUP($A271,Osnova!$A:$D,4),0)</f>
        <v>#N/A</v>
      </c>
      <c r="D271" s="533"/>
      <c r="E271" s="533"/>
      <c r="F271" s="68">
        <f t="shared" si="11"/>
        <v>0</v>
      </c>
      <c r="G271" s="544"/>
      <c r="H271" s="544"/>
      <c r="I271" s="68">
        <f t="shared" si="12"/>
        <v>0</v>
      </c>
      <c r="K271" s="13"/>
      <c r="L271" s="13"/>
      <c r="M271" s="13"/>
      <c r="N271" s="13"/>
      <c r="O271" s="13"/>
    </row>
    <row r="272" spans="1:15" s="80" customFormat="1" ht="11.25" x14ac:dyDescent="0.2">
      <c r="A272" s="531"/>
      <c r="B272" s="137" t="str">
        <f>IFERROR(IF(VLOOKUP($A272,Osnova!$A:$C,1)=$A272,VLOOKUP($A272,Osnova!$A:$C,3)),"")</f>
        <v/>
      </c>
      <c r="C272" s="128" t="e">
        <f>IF(VLOOKUP($A272,Osnova!$A:$C,1)=$A272,VLOOKUP($A272,Osnova!$A:$D,4),0)</f>
        <v>#N/A</v>
      </c>
      <c r="D272" s="533"/>
      <c r="E272" s="533"/>
      <c r="F272" s="68">
        <f t="shared" si="11"/>
        <v>0</v>
      </c>
      <c r="G272" s="544"/>
      <c r="H272" s="544"/>
      <c r="I272" s="68">
        <f t="shared" si="12"/>
        <v>0</v>
      </c>
      <c r="K272" s="13"/>
      <c r="L272" s="13"/>
      <c r="M272" s="13"/>
      <c r="N272" s="13"/>
      <c r="O272" s="13"/>
    </row>
    <row r="273" spans="1:15" s="80" customFormat="1" ht="11.25" x14ac:dyDescent="0.2">
      <c r="A273" s="531"/>
      <c r="B273" s="137" t="str">
        <f>IFERROR(IF(VLOOKUP($A273,Osnova!$A:$C,1)=$A273,VLOOKUP($A273,Osnova!$A:$C,3)),"")</f>
        <v/>
      </c>
      <c r="C273" s="128" t="e">
        <f>IF(VLOOKUP($A273,Osnova!$A:$C,1)=$A273,VLOOKUP($A273,Osnova!$A:$D,4),0)</f>
        <v>#N/A</v>
      </c>
      <c r="D273" s="533"/>
      <c r="E273" s="533"/>
      <c r="F273" s="68">
        <f t="shared" si="11"/>
        <v>0</v>
      </c>
      <c r="G273" s="544"/>
      <c r="H273" s="544"/>
      <c r="I273" s="68">
        <f t="shared" si="12"/>
        <v>0</v>
      </c>
      <c r="K273" s="13"/>
      <c r="L273" s="13"/>
      <c r="M273" s="13"/>
      <c r="N273" s="13"/>
      <c r="O273" s="13"/>
    </row>
    <row r="274" spans="1:15" s="80" customFormat="1" ht="11.25" x14ac:dyDescent="0.2">
      <c r="A274" s="531"/>
      <c r="B274" s="137" t="str">
        <f>IFERROR(IF(VLOOKUP($A274,Osnova!$A:$C,1)=$A274,VLOOKUP($A274,Osnova!$A:$C,3)),"")</f>
        <v/>
      </c>
      <c r="C274" s="128" t="e">
        <f>IF(VLOOKUP($A274,Osnova!$A:$C,1)=$A274,VLOOKUP($A274,Osnova!$A:$D,4),0)</f>
        <v>#N/A</v>
      </c>
      <c r="D274" s="533"/>
      <c r="E274" s="533"/>
      <c r="F274" s="68">
        <f t="shared" si="11"/>
        <v>0</v>
      </c>
      <c r="G274" s="544"/>
      <c r="H274" s="544"/>
      <c r="I274" s="68">
        <f t="shared" si="12"/>
        <v>0</v>
      </c>
      <c r="K274" s="13"/>
      <c r="L274" s="13"/>
      <c r="M274" s="13"/>
      <c r="N274" s="13"/>
      <c r="O274" s="13"/>
    </row>
    <row r="275" spans="1:15" s="80" customFormat="1" ht="11.25" x14ac:dyDescent="0.2">
      <c r="A275" s="531"/>
      <c r="B275" s="137" t="str">
        <f>IFERROR(IF(VLOOKUP($A275,Osnova!$A:$C,1)=$A275,VLOOKUP($A275,Osnova!$A:$C,3)),"")</f>
        <v/>
      </c>
      <c r="C275" s="128" t="e">
        <f>IF(VLOOKUP($A275,Osnova!$A:$C,1)=$A275,VLOOKUP($A275,Osnova!$A:$D,4),0)</f>
        <v>#N/A</v>
      </c>
      <c r="D275" s="533"/>
      <c r="E275" s="533"/>
      <c r="F275" s="68">
        <f t="shared" si="11"/>
        <v>0</v>
      </c>
      <c r="G275" s="544"/>
      <c r="H275" s="544"/>
      <c r="I275" s="68">
        <f t="shared" si="12"/>
        <v>0</v>
      </c>
      <c r="K275" s="13"/>
      <c r="L275" s="13"/>
      <c r="M275" s="13"/>
      <c r="N275" s="13"/>
      <c r="O275" s="13"/>
    </row>
    <row r="276" spans="1:15" s="80" customFormat="1" ht="11.25" x14ac:dyDescent="0.2">
      <c r="A276" s="531"/>
      <c r="B276" s="137" t="str">
        <f>IFERROR(IF(VLOOKUP($A276,Osnova!$A:$C,1)=$A276,VLOOKUP($A276,Osnova!$A:$C,3)),"")</f>
        <v/>
      </c>
      <c r="C276" s="128" t="e">
        <f>IF(VLOOKUP($A276,Osnova!$A:$C,1)=$A276,VLOOKUP($A276,Osnova!$A:$D,4),0)</f>
        <v>#N/A</v>
      </c>
      <c r="D276" s="533"/>
      <c r="E276" s="533"/>
      <c r="F276" s="68">
        <f t="shared" si="11"/>
        <v>0</v>
      </c>
      <c r="G276" s="544"/>
      <c r="H276" s="544"/>
      <c r="I276" s="68">
        <f t="shared" si="12"/>
        <v>0</v>
      </c>
      <c r="K276" s="13"/>
      <c r="L276" s="13"/>
      <c r="M276" s="13"/>
      <c r="N276" s="13"/>
      <c r="O276" s="13"/>
    </row>
    <row r="277" spans="1:15" s="80" customFormat="1" ht="11.25" x14ac:dyDescent="0.2">
      <c r="A277" s="531"/>
      <c r="B277" s="137" t="str">
        <f>IFERROR(IF(VLOOKUP($A277,Osnova!$A:$C,1)=$A277,VLOOKUP($A277,Osnova!$A:$C,3)),"")</f>
        <v/>
      </c>
      <c r="C277" s="128" t="e">
        <f>IF(VLOOKUP($A277,Osnova!$A:$C,1)=$A277,VLOOKUP($A277,Osnova!$A:$D,4),0)</f>
        <v>#N/A</v>
      </c>
      <c r="D277" s="533"/>
      <c r="E277" s="533"/>
      <c r="F277" s="68">
        <f t="shared" si="11"/>
        <v>0</v>
      </c>
      <c r="G277" s="544"/>
      <c r="H277" s="544"/>
      <c r="I277" s="68">
        <f t="shared" si="12"/>
        <v>0</v>
      </c>
      <c r="K277" s="13"/>
      <c r="L277" s="13"/>
      <c r="M277" s="13"/>
      <c r="N277" s="13"/>
      <c r="O277" s="13"/>
    </row>
    <row r="278" spans="1:15" s="80" customFormat="1" ht="11.25" x14ac:dyDescent="0.2">
      <c r="A278" s="531"/>
      <c r="B278" s="137" t="str">
        <f>IFERROR(IF(VLOOKUP($A278,Osnova!$A:$C,1)=$A278,VLOOKUP($A278,Osnova!$A:$C,3)),"")</f>
        <v/>
      </c>
      <c r="C278" s="128" t="e">
        <f>IF(VLOOKUP($A278,Osnova!$A:$C,1)=$A278,VLOOKUP($A278,Osnova!$A:$D,4),0)</f>
        <v>#N/A</v>
      </c>
      <c r="D278" s="533"/>
      <c r="E278" s="533"/>
      <c r="F278" s="68">
        <f t="shared" si="11"/>
        <v>0</v>
      </c>
      <c r="G278" s="544"/>
      <c r="H278" s="544"/>
      <c r="I278" s="68">
        <f t="shared" si="12"/>
        <v>0</v>
      </c>
      <c r="K278" s="13"/>
      <c r="L278" s="13"/>
      <c r="M278" s="13"/>
      <c r="N278" s="13"/>
      <c r="O278" s="13"/>
    </row>
    <row r="279" spans="1:15" s="80" customFormat="1" ht="11.25" x14ac:dyDescent="0.2">
      <c r="A279" s="531"/>
      <c r="B279" s="137" t="str">
        <f>IFERROR(IF(VLOOKUP($A279,Osnova!$A:$C,1)=$A279,VLOOKUP($A279,Osnova!$A:$C,3)),"")</f>
        <v/>
      </c>
      <c r="C279" s="128" t="e">
        <f>IF(VLOOKUP($A279,Osnova!$A:$C,1)=$A279,VLOOKUP($A279,Osnova!$A:$D,4),0)</f>
        <v>#N/A</v>
      </c>
      <c r="D279" s="533"/>
      <c r="E279" s="533"/>
      <c r="F279" s="68">
        <f t="shared" si="11"/>
        <v>0</v>
      </c>
      <c r="G279" s="544"/>
      <c r="H279" s="544"/>
      <c r="I279" s="68">
        <f t="shared" si="12"/>
        <v>0</v>
      </c>
      <c r="K279" s="13"/>
      <c r="L279" s="13"/>
      <c r="M279" s="13"/>
      <c r="N279" s="13"/>
      <c r="O279" s="13"/>
    </row>
    <row r="280" spans="1:15" s="80" customFormat="1" ht="11.25" x14ac:dyDescent="0.2">
      <c r="A280" s="531"/>
      <c r="B280" s="137" t="str">
        <f>IFERROR(IF(VLOOKUP($A280,Osnova!$A:$C,1)=$A280,VLOOKUP($A280,Osnova!$A:$C,3)),"")</f>
        <v/>
      </c>
      <c r="C280" s="128" t="e">
        <f>IF(VLOOKUP($A280,Osnova!$A:$C,1)=$A280,VLOOKUP($A280,Osnova!$A:$D,4),0)</f>
        <v>#N/A</v>
      </c>
      <c r="D280" s="533"/>
      <c r="E280" s="533"/>
      <c r="F280" s="68">
        <f t="shared" si="11"/>
        <v>0</v>
      </c>
      <c r="G280" s="544"/>
      <c r="H280" s="544"/>
      <c r="I280" s="68">
        <f t="shared" si="12"/>
        <v>0</v>
      </c>
      <c r="K280" s="13"/>
      <c r="L280" s="13"/>
      <c r="M280" s="13"/>
      <c r="N280" s="13"/>
      <c r="O280" s="13"/>
    </row>
    <row r="281" spans="1:15" s="80" customFormat="1" ht="11.25" x14ac:dyDescent="0.2">
      <c r="A281" s="531"/>
      <c r="B281" s="137" t="str">
        <f>IFERROR(IF(VLOOKUP($A281,Osnova!$A:$C,1)=$A281,VLOOKUP($A281,Osnova!$A:$C,3)),"")</f>
        <v/>
      </c>
      <c r="C281" s="128" t="e">
        <f>IF(VLOOKUP($A281,Osnova!$A:$C,1)=$A281,VLOOKUP($A281,Osnova!$A:$D,4),0)</f>
        <v>#N/A</v>
      </c>
      <c r="D281" s="533"/>
      <c r="E281" s="533"/>
      <c r="F281" s="68">
        <f t="shared" si="11"/>
        <v>0</v>
      </c>
      <c r="G281" s="544"/>
      <c r="H281" s="544"/>
      <c r="I281" s="68">
        <f t="shared" si="12"/>
        <v>0</v>
      </c>
      <c r="K281" s="13"/>
      <c r="L281" s="13"/>
      <c r="M281" s="13"/>
      <c r="N281" s="13"/>
      <c r="O281" s="13"/>
    </row>
    <row r="282" spans="1:15" s="80" customFormat="1" ht="11.25" x14ac:dyDescent="0.2">
      <c r="A282" s="531"/>
      <c r="B282" s="137" t="str">
        <f>IFERROR(IF(VLOOKUP($A282,Osnova!$A:$C,1)=$A282,VLOOKUP($A282,Osnova!$A:$C,3)),"")</f>
        <v/>
      </c>
      <c r="C282" s="128" t="e">
        <f>IF(VLOOKUP($A282,Osnova!$A:$C,1)=$A282,VLOOKUP($A282,Osnova!$A:$D,4),0)</f>
        <v>#N/A</v>
      </c>
      <c r="D282" s="533"/>
      <c r="E282" s="533"/>
      <c r="F282" s="68">
        <f t="shared" si="11"/>
        <v>0</v>
      </c>
      <c r="G282" s="544"/>
      <c r="H282" s="544"/>
      <c r="I282" s="68">
        <f t="shared" si="12"/>
        <v>0</v>
      </c>
      <c r="K282" s="13"/>
      <c r="L282" s="13"/>
      <c r="M282" s="13"/>
      <c r="N282" s="13"/>
      <c r="O282" s="13"/>
    </row>
    <row r="283" spans="1:15" s="80" customFormat="1" ht="11.25" x14ac:dyDescent="0.2">
      <c r="A283" s="531"/>
      <c r="B283" s="137" t="str">
        <f>IFERROR(IF(VLOOKUP($A283,Osnova!$A:$C,1)=$A283,VLOOKUP($A283,Osnova!$A:$C,3)),"")</f>
        <v/>
      </c>
      <c r="C283" s="128" t="e">
        <f>IF(VLOOKUP($A283,Osnova!$A:$C,1)=$A283,VLOOKUP($A283,Osnova!$A:$D,4),0)</f>
        <v>#N/A</v>
      </c>
      <c r="D283" s="533"/>
      <c r="E283" s="533"/>
      <c r="F283" s="68">
        <f t="shared" si="11"/>
        <v>0</v>
      </c>
      <c r="G283" s="544"/>
      <c r="H283" s="544"/>
      <c r="I283" s="68">
        <f t="shared" si="12"/>
        <v>0</v>
      </c>
      <c r="K283" s="13"/>
      <c r="L283" s="13"/>
      <c r="M283" s="13"/>
      <c r="N283" s="13"/>
      <c r="O283" s="13"/>
    </row>
    <row r="284" spans="1:15" s="80" customFormat="1" ht="11.25" x14ac:dyDescent="0.2">
      <c r="A284" s="531"/>
      <c r="B284" s="137" t="str">
        <f>IFERROR(IF(VLOOKUP($A284,Osnova!$A:$C,1)=$A284,VLOOKUP($A284,Osnova!$A:$C,3)),"")</f>
        <v/>
      </c>
      <c r="C284" s="128" t="e">
        <f>IF(VLOOKUP($A284,Osnova!$A:$C,1)=$A284,VLOOKUP($A284,Osnova!$A:$D,4),0)</f>
        <v>#N/A</v>
      </c>
      <c r="D284" s="533"/>
      <c r="E284" s="533"/>
      <c r="F284" s="68">
        <f t="shared" si="11"/>
        <v>0</v>
      </c>
      <c r="G284" s="544"/>
      <c r="H284" s="544"/>
      <c r="I284" s="68">
        <f t="shared" si="12"/>
        <v>0</v>
      </c>
      <c r="K284" s="13"/>
      <c r="L284" s="13"/>
      <c r="M284" s="13"/>
      <c r="N284" s="13"/>
      <c r="O284" s="13"/>
    </row>
    <row r="285" spans="1:15" s="80" customFormat="1" ht="11.25" x14ac:dyDescent="0.2">
      <c r="A285" s="531"/>
      <c r="B285" s="137" t="str">
        <f>IFERROR(IF(VLOOKUP($A285,Osnova!$A:$C,1)=$A285,VLOOKUP($A285,Osnova!$A:$C,3)),"")</f>
        <v/>
      </c>
      <c r="C285" s="128" t="e">
        <f>IF(VLOOKUP($A285,Osnova!$A:$C,1)=$A285,VLOOKUP($A285,Osnova!$A:$D,4),0)</f>
        <v>#N/A</v>
      </c>
      <c r="D285" s="533"/>
      <c r="E285" s="533"/>
      <c r="F285" s="68">
        <f t="shared" si="11"/>
        <v>0</v>
      </c>
      <c r="G285" s="544"/>
      <c r="H285" s="544"/>
      <c r="I285" s="68">
        <f t="shared" si="12"/>
        <v>0</v>
      </c>
      <c r="K285" s="13"/>
      <c r="L285" s="13"/>
      <c r="M285" s="13"/>
      <c r="N285" s="13"/>
      <c r="O285" s="13"/>
    </row>
    <row r="286" spans="1:15" s="80" customFormat="1" ht="11.25" x14ac:dyDescent="0.2">
      <c r="A286" s="531"/>
      <c r="B286" s="137" t="str">
        <f>IFERROR(IF(VLOOKUP($A286,Osnova!$A:$C,1)=$A286,VLOOKUP($A286,Osnova!$A:$C,3)),"")</f>
        <v/>
      </c>
      <c r="C286" s="128" t="e">
        <f>IF(VLOOKUP($A286,Osnova!$A:$C,1)=$A286,VLOOKUP($A286,Osnova!$A:$D,4),0)</f>
        <v>#N/A</v>
      </c>
      <c r="D286" s="533"/>
      <c r="E286" s="533"/>
      <c r="F286" s="68">
        <f t="shared" si="11"/>
        <v>0</v>
      </c>
      <c r="G286" s="544"/>
      <c r="H286" s="544"/>
      <c r="I286" s="68">
        <f t="shared" si="12"/>
        <v>0</v>
      </c>
      <c r="K286" s="13"/>
      <c r="L286" s="13"/>
      <c r="M286" s="13"/>
      <c r="N286" s="13"/>
      <c r="O286" s="13"/>
    </row>
    <row r="287" spans="1:15" s="80" customFormat="1" ht="11.25" x14ac:dyDescent="0.2">
      <c r="A287" s="531"/>
      <c r="B287" s="137" t="str">
        <f>IFERROR(IF(VLOOKUP($A287,Osnova!$A:$C,1)=$A287,VLOOKUP($A287,Osnova!$A:$C,3)),"")</f>
        <v/>
      </c>
      <c r="C287" s="128" t="e">
        <f>IF(VLOOKUP($A287,Osnova!$A:$C,1)=$A287,VLOOKUP($A287,Osnova!$A:$D,4),0)</f>
        <v>#N/A</v>
      </c>
      <c r="D287" s="533"/>
      <c r="E287" s="533"/>
      <c r="F287" s="68">
        <f t="shared" si="11"/>
        <v>0</v>
      </c>
      <c r="G287" s="544"/>
      <c r="H287" s="544"/>
      <c r="I287" s="68">
        <f t="shared" si="12"/>
        <v>0</v>
      </c>
      <c r="K287" s="13"/>
      <c r="L287" s="13"/>
      <c r="M287" s="13"/>
      <c r="N287" s="13"/>
      <c r="O287" s="13"/>
    </row>
    <row r="288" spans="1:15" s="80" customFormat="1" ht="11.25" x14ac:dyDescent="0.2">
      <c r="A288" s="531"/>
      <c r="B288" s="137" t="str">
        <f>IFERROR(IF(VLOOKUP($A288,Osnova!$A:$C,1)=$A288,VLOOKUP($A288,Osnova!$A:$C,3)),"")</f>
        <v/>
      </c>
      <c r="C288" s="128" t="e">
        <f>IF(VLOOKUP($A288,Osnova!$A:$C,1)=$A288,VLOOKUP($A288,Osnova!$A:$D,4),0)</f>
        <v>#N/A</v>
      </c>
      <c r="D288" s="533"/>
      <c r="E288" s="533"/>
      <c r="F288" s="68">
        <f t="shared" si="11"/>
        <v>0</v>
      </c>
      <c r="G288" s="544"/>
      <c r="H288" s="544"/>
      <c r="I288" s="68">
        <f t="shared" si="12"/>
        <v>0</v>
      </c>
      <c r="K288" s="13"/>
      <c r="L288" s="13"/>
      <c r="M288" s="13"/>
      <c r="N288" s="13"/>
      <c r="O288" s="13"/>
    </row>
    <row r="289" spans="1:15" s="80" customFormat="1" ht="11.25" x14ac:dyDescent="0.2">
      <c r="A289" s="531"/>
      <c r="B289" s="137" t="str">
        <f>IFERROR(IF(VLOOKUP($A289,Osnova!$A:$C,1)=$A289,VLOOKUP($A289,Osnova!$A:$C,3)),"")</f>
        <v/>
      </c>
      <c r="C289" s="128" t="e">
        <f>IF(VLOOKUP($A289,Osnova!$A:$C,1)=$A289,VLOOKUP($A289,Osnova!$A:$D,4),0)</f>
        <v>#N/A</v>
      </c>
      <c r="D289" s="533"/>
      <c r="E289" s="533"/>
      <c r="F289" s="68">
        <f t="shared" si="11"/>
        <v>0</v>
      </c>
      <c r="G289" s="544"/>
      <c r="H289" s="544"/>
      <c r="I289" s="68">
        <f t="shared" si="12"/>
        <v>0</v>
      </c>
      <c r="K289" s="13"/>
      <c r="L289" s="13"/>
      <c r="M289" s="13"/>
      <c r="N289" s="13"/>
      <c r="O289" s="13"/>
    </row>
    <row r="290" spans="1:15" s="80" customFormat="1" ht="11.25" x14ac:dyDescent="0.2">
      <c r="A290" s="531"/>
      <c r="B290" s="137" t="str">
        <f>IFERROR(IF(VLOOKUP($A290,Osnova!$A:$C,1)=$A290,VLOOKUP($A290,Osnova!$A:$C,3)),"")</f>
        <v/>
      </c>
      <c r="C290" s="128" t="e">
        <f>IF(VLOOKUP($A290,Osnova!$A:$C,1)=$A290,VLOOKUP($A290,Osnova!$A:$D,4),0)</f>
        <v>#N/A</v>
      </c>
      <c r="D290" s="533"/>
      <c r="E290" s="533"/>
      <c r="F290" s="68">
        <f t="shared" si="11"/>
        <v>0</v>
      </c>
      <c r="G290" s="544"/>
      <c r="H290" s="544"/>
      <c r="I290" s="68">
        <f t="shared" si="12"/>
        <v>0</v>
      </c>
      <c r="K290" s="13"/>
      <c r="L290" s="13"/>
      <c r="M290" s="13"/>
      <c r="N290" s="13"/>
      <c r="O290" s="13"/>
    </row>
    <row r="291" spans="1:15" s="80" customFormat="1" ht="11.25" x14ac:dyDescent="0.2">
      <c r="A291" s="531"/>
      <c r="B291" s="137" t="str">
        <f>IFERROR(IF(VLOOKUP($A291,Osnova!$A:$C,1)=$A291,VLOOKUP($A291,Osnova!$A:$C,3)),"")</f>
        <v/>
      </c>
      <c r="C291" s="128" t="e">
        <f>IF(VLOOKUP($A291,Osnova!$A:$C,1)=$A291,VLOOKUP($A291,Osnova!$A:$D,4),0)</f>
        <v>#N/A</v>
      </c>
      <c r="D291" s="533"/>
      <c r="E291" s="533"/>
      <c r="F291" s="68">
        <f t="shared" si="11"/>
        <v>0</v>
      </c>
      <c r="G291" s="544"/>
      <c r="H291" s="544"/>
      <c r="I291" s="68">
        <f t="shared" si="12"/>
        <v>0</v>
      </c>
      <c r="K291" s="13"/>
      <c r="L291" s="13"/>
      <c r="M291" s="13"/>
      <c r="N291" s="13"/>
      <c r="O291" s="13"/>
    </row>
    <row r="292" spans="1:15" s="80" customFormat="1" ht="11.25" x14ac:dyDescent="0.2">
      <c r="A292" s="531"/>
      <c r="B292" s="137" t="str">
        <f>IFERROR(IF(VLOOKUP($A292,Osnova!$A:$C,1)=$A292,VLOOKUP($A292,Osnova!$A:$C,3)),"")</f>
        <v/>
      </c>
      <c r="C292" s="128" t="e">
        <f>IF(VLOOKUP($A292,Osnova!$A:$C,1)=$A292,VLOOKUP($A292,Osnova!$A:$D,4),0)</f>
        <v>#N/A</v>
      </c>
      <c r="D292" s="533"/>
      <c r="E292" s="533"/>
      <c r="F292" s="68">
        <f t="shared" si="11"/>
        <v>0</v>
      </c>
      <c r="G292" s="544"/>
      <c r="H292" s="544"/>
      <c r="I292" s="68">
        <f t="shared" si="12"/>
        <v>0</v>
      </c>
      <c r="K292" s="13"/>
      <c r="L292" s="13"/>
      <c r="M292" s="13"/>
      <c r="N292" s="13"/>
      <c r="O292" s="13"/>
    </row>
    <row r="293" spans="1:15" s="80" customFormat="1" ht="11.25" x14ac:dyDescent="0.2">
      <c r="A293" s="531"/>
      <c r="B293" s="137" t="str">
        <f>IFERROR(IF(VLOOKUP($A293,Osnova!$A:$C,1)=$A293,VLOOKUP($A293,Osnova!$A:$C,3)),"")</f>
        <v/>
      </c>
      <c r="C293" s="128" t="e">
        <f>IF(VLOOKUP($A293,Osnova!$A:$C,1)=$A293,VLOOKUP($A293,Osnova!$A:$D,4),0)</f>
        <v>#N/A</v>
      </c>
      <c r="D293" s="533"/>
      <c r="E293" s="533"/>
      <c r="F293" s="68">
        <f t="shared" si="11"/>
        <v>0</v>
      </c>
      <c r="G293" s="544"/>
      <c r="H293" s="544"/>
      <c r="I293" s="68">
        <f t="shared" si="12"/>
        <v>0</v>
      </c>
      <c r="K293" s="13"/>
      <c r="L293" s="13"/>
      <c r="M293" s="13"/>
      <c r="N293" s="13"/>
      <c r="O293" s="13"/>
    </row>
    <row r="294" spans="1:15" s="80" customFormat="1" ht="11.25" x14ac:dyDescent="0.2">
      <c r="A294" s="531"/>
      <c r="B294" s="137" t="str">
        <f>IFERROR(IF(VLOOKUP($A294,Osnova!$A:$C,1)=$A294,VLOOKUP($A294,Osnova!$A:$C,3)),"")</f>
        <v/>
      </c>
      <c r="C294" s="128" t="e">
        <f>IF(VLOOKUP($A294,Osnova!$A:$C,1)=$A294,VLOOKUP($A294,Osnova!$A:$D,4),0)</f>
        <v>#N/A</v>
      </c>
      <c r="D294" s="533"/>
      <c r="E294" s="533"/>
      <c r="F294" s="68">
        <f t="shared" si="11"/>
        <v>0</v>
      </c>
      <c r="G294" s="544"/>
      <c r="H294" s="544"/>
      <c r="I294" s="68">
        <f t="shared" si="12"/>
        <v>0</v>
      </c>
      <c r="K294" s="13"/>
      <c r="L294" s="13"/>
      <c r="M294" s="13"/>
      <c r="N294" s="13"/>
      <c r="O294" s="13"/>
    </row>
    <row r="295" spans="1:15" s="80" customFormat="1" ht="11.25" x14ac:dyDescent="0.2">
      <c r="A295" s="531"/>
      <c r="B295" s="137" t="str">
        <f>IFERROR(IF(VLOOKUP($A295,Osnova!$A:$C,1)=$A295,VLOOKUP($A295,Osnova!$A:$C,3)),"")</f>
        <v/>
      </c>
      <c r="C295" s="128" t="e">
        <f>IF(VLOOKUP($A295,Osnova!$A:$C,1)=$A295,VLOOKUP($A295,Osnova!$A:$D,4),0)</f>
        <v>#N/A</v>
      </c>
      <c r="D295" s="533"/>
      <c r="E295" s="533"/>
      <c r="F295" s="68">
        <f t="shared" si="11"/>
        <v>0</v>
      </c>
      <c r="G295" s="544"/>
      <c r="H295" s="544"/>
      <c r="I295" s="68">
        <f t="shared" si="12"/>
        <v>0</v>
      </c>
      <c r="K295" s="13"/>
      <c r="L295" s="13"/>
      <c r="M295" s="13"/>
      <c r="N295" s="13"/>
      <c r="O295" s="13"/>
    </row>
    <row r="296" spans="1:15" s="80" customFormat="1" ht="11.25" x14ac:dyDescent="0.2">
      <c r="A296" s="531"/>
      <c r="B296" s="137" t="str">
        <f>IFERROR(IF(VLOOKUP($A296,Osnova!$A:$C,1)=$A296,VLOOKUP($A296,Osnova!$A:$C,3)),"")</f>
        <v/>
      </c>
      <c r="C296" s="128" t="e">
        <f>IF(VLOOKUP($A296,Osnova!$A:$C,1)=$A296,VLOOKUP($A296,Osnova!$A:$D,4),0)</f>
        <v>#N/A</v>
      </c>
      <c r="D296" s="533"/>
      <c r="E296" s="533"/>
      <c r="F296" s="68">
        <f t="shared" si="11"/>
        <v>0</v>
      </c>
      <c r="G296" s="544"/>
      <c r="H296" s="544"/>
      <c r="I296" s="68">
        <f t="shared" si="12"/>
        <v>0</v>
      </c>
      <c r="K296" s="13"/>
      <c r="L296" s="13"/>
      <c r="M296" s="13"/>
      <c r="N296" s="13"/>
      <c r="O296" s="13"/>
    </row>
    <row r="297" spans="1:15" s="80" customFormat="1" ht="11.25" x14ac:dyDescent="0.2">
      <c r="A297" s="531"/>
      <c r="B297" s="137" t="str">
        <f>IFERROR(IF(VLOOKUP($A297,Osnova!$A:$C,1)=$A297,VLOOKUP($A297,Osnova!$A:$C,3)),"")</f>
        <v/>
      </c>
      <c r="C297" s="128" t="e">
        <f>IF(VLOOKUP($A297,Osnova!$A:$C,1)=$A297,VLOOKUP($A297,Osnova!$A:$D,4),0)</f>
        <v>#N/A</v>
      </c>
      <c r="D297" s="533"/>
      <c r="E297" s="533"/>
      <c r="F297" s="68">
        <f t="shared" si="11"/>
        <v>0</v>
      </c>
      <c r="G297" s="544"/>
      <c r="H297" s="544"/>
      <c r="I297" s="68">
        <f t="shared" si="12"/>
        <v>0</v>
      </c>
      <c r="K297" s="13"/>
      <c r="L297" s="13"/>
      <c r="M297" s="13"/>
      <c r="N297" s="13"/>
      <c r="O297" s="13"/>
    </row>
    <row r="298" spans="1:15" s="80" customFormat="1" ht="11.25" x14ac:dyDescent="0.2">
      <c r="A298" s="531"/>
      <c r="B298" s="137" t="str">
        <f>IFERROR(IF(VLOOKUP($A298,Osnova!$A:$C,1)=$A298,VLOOKUP($A298,Osnova!$A:$C,3)),"")</f>
        <v/>
      </c>
      <c r="C298" s="128" t="e">
        <f>IF(VLOOKUP($A298,Osnova!$A:$C,1)=$A298,VLOOKUP($A298,Osnova!$A:$D,4),0)</f>
        <v>#N/A</v>
      </c>
      <c r="D298" s="533"/>
      <c r="E298" s="533"/>
      <c r="F298" s="68">
        <f t="shared" si="11"/>
        <v>0</v>
      </c>
      <c r="G298" s="544"/>
      <c r="H298" s="544"/>
      <c r="I298" s="68">
        <f t="shared" si="12"/>
        <v>0</v>
      </c>
      <c r="K298" s="13"/>
      <c r="L298" s="13"/>
      <c r="M298" s="13"/>
      <c r="N298" s="13"/>
      <c r="O298" s="13"/>
    </row>
    <row r="299" spans="1:15" s="80" customFormat="1" ht="11.25" x14ac:dyDescent="0.2">
      <c r="A299" s="531"/>
      <c r="B299" s="137" t="str">
        <f>IFERROR(IF(VLOOKUP($A299,Osnova!$A:$C,1)=$A299,VLOOKUP($A299,Osnova!$A:$C,3)),"")</f>
        <v/>
      </c>
      <c r="C299" s="128" t="e">
        <f>IF(VLOOKUP($A299,Osnova!$A:$C,1)=$A299,VLOOKUP($A299,Osnova!$A:$D,4),0)</f>
        <v>#N/A</v>
      </c>
      <c r="D299" s="533"/>
      <c r="E299" s="533"/>
      <c r="F299" s="68">
        <f t="shared" si="11"/>
        <v>0</v>
      </c>
      <c r="G299" s="544"/>
      <c r="H299" s="544"/>
      <c r="I299" s="68">
        <f t="shared" si="12"/>
        <v>0</v>
      </c>
      <c r="K299" s="13"/>
      <c r="L299" s="13"/>
      <c r="M299" s="13"/>
      <c r="N299" s="13"/>
      <c r="O299" s="13"/>
    </row>
    <row r="300" spans="1:15" s="80" customFormat="1" ht="11.25" x14ac:dyDescent="0.2">
      <c r="A300" s="531"/>
      <c r="B300" s="137" t="str">
        <f>IFERROR(IF(VLOOKUP($A300,Osnova!$A:$C,1)=$A300,VLOOKUP($A300,Osnova!$A:$C,3)),"")</f>
        <v/>
      </c>
      <c r="C300" s="128" t="e">
        <f>IF(VLOOKUP($A300,Osnova!$A:$C,1)=$A300,VLOOKUP($A300,Osnova!$A:$D,4),0)</f>
        <v>#N/A</v>
      </c>
      <c r="D300" s="533"/>
      <c r="E300" s="533"/>
      <c r="F300" s="68">
        <f t="shared" si="11"/>
        <v>0</v>
      </c>
      <c r="G300" s="544"/>
      <c r="H300" s="544"/>
      <c r="I300" s="68">
        <f t="shared" si="12"/>
        <v>0</v>
      </c>
      <c r="K300" s="13"/>
      <c r="L300" s="13"/>
      <c r="M300" s="13"/>
      <c r="N300" s="13"/>
      <c r="O300" s="13"/>
    </row>
    <row r="301" spans="1:15" s="80" customFormat="1" ht="11.25" x14ac:dyDescent="0.2">
      <c r="A301" s="531"/>
      <c r="B301" s="137" t="str">
        <f>IFERROR(IF(VLOOKUP($A301,Osnova!$A:$C,1)=$A301,VLOOKUP($A301,Osnova!$A:$C,3)),"")</f>
        <v/>
      </c>
      <c r="C301" s="128" t="e">
        <f>IF(VLOOKUP($A301,Osnova!$A:$C,1)=$A301,VLOOKUP($A301,Osnova!$A:$D,4),0)</f>
        <v>#N/A</v>
      </c>
      <c r="D301" s="533"/>
      <c r="E301" s="533"/>
      <c r="F301" s="68">
        <f t="shared" si="11"/>
        <v>0</v>
      </c>
      <c r="G301" s="544"/>
      <c r="H301" s="544"/>
      <c r="I301" s="68">
        <f t="shared" si="12"/>
        <v>0</v>
      </c>
      <c r="K301" s="13"/>
      <c r="L301" s="13"/>
      <c r="M301" s="13"/>
      <c r="N301" s="13"/>
      <c r="O301" s="13"/>
    </row>
    <row r="302" spans="1:15" s="80" customFormat="1" ht="11.25" x14ac:dyDescent="0.2">
      <c r="A302" s="531"/>
      <c r="B302" s="137" t="str">
        <f>IFERROR(IF(VLOOKUP($A302,Osnova!$A:$C,1)=$A302,VLOOKUP($A302,Osnova!$A:$C,3)),"")</f>
        <v/>
      </c>
      <c r="C302" s="128" t="e">
        <f>IF(VLOOKUP($A302,Osnova!$A:$C,1)=$A302,VLOOKUP($A302,Osnova!$A:$D,4),0)</f>
        <v>#N/A</v>
      </c>
      <c r="D302" s="533"/>
      <c r="E302" s="533"/>
      <c r="F302" s="68">
        <f t="shared" si="11"/>
        <v>0</v>
      </c>
      <c r="G302" s="534"/>
      <c r="H302" s="534"/>
      <c r="I302" s="68">
        <f t="shared" si="12"/>
        <v>0</v>
      </c>
      <c r="K302" s="13"/>
      <c r="L302" s="13"/>
      <c r="M302" s="13"/>
      <c r="N302" s="13"/>
      <c r="O302" s="13"/>
    </row>
    <row r="303" spans="1:15" s="80" customFormat="1" ht="11.25" x14ac:dyDescent="0.2">
      <c r="A303" s="531"/>
      <c r="B303" s="137" t="str">
        <f>IFERROR(IF(VLOOKUP($A303,Osnova!$A:$C,1)=$A303,VLOOKUP($A303,Osnova!$A:$C,3)),"")</f>
        <v/>
      </c>
      <c r="C303" s="128" t="e">
        <f>IF(VLOOKUP($A303,Osnova!$A:$C,1)=$A303,VLOOKUP($A303,Osnova!$A:$D,4),0)</f>
        <v>#N/A</v>
      </c>
      <c r="D303" s="533"/>
      <c r="E303" s="533"/>
      <c r="F303" s="68">
        <f t="shared" si="11"/>
        <v>0</v>
      </c>
      <c r="G303" s="534"/>
      <c r="H303" s="534"/>
      <c r="I303" s="68">
        <f t="shared" si="12"/>
        <v>0</v>
      </c>
      <c r="K303" s="13"/>
      <c r="L303" s="13"/>
      <c r="M303" s="13"/>
      <c r="N303" s="13"/>
      <c r="O303" s="13"/>
    </row>
    <row r="304" spans="1:15" s="80" customFormat="1" ht="11.25" x14ac:dyDescent="0.2">
      <c r="A304" s="531"/>
      <c r="B304" s="137" t="str">
        <f>IFERROR(IF(VLOOKUP($A304,Osnova!$A:$C,1)=$A304,VLOOKUP($A304,Osnova!$A:$C,3)),"")</f>
        <v/>
      </c>
      <c r="C304" s="128" t="e">
        <f>IF(VLOOKUP($A304,Osnova!$A:$C,1)=$A304,VLOOKUP($A304,Osnova!$A:$D,4),0)</f>
        <v>#N/A</v>
      </c>
      <c r="D304" s="533"/>
      <c r="E304" s="533"/>
      <c r="F304" s="68">
        <f t="shared" si="11"/>
        <v>0</v>
      </c>
      <c r="G304" s="534"/>
      <c r="H304" s="534"/>
      <c r="I304" s="68">
        <f t="shared" si="12"/>
        <v>0</v>
      </c>
      <c r="K304" s="13"/>
      <c r="L304" s="13"/>
      <c r="M304" s="13"/>
      <c r="N304" s="13"/>
      <c r="O304" s="13"/>
    </row>
    <row r="305" spans="1:15" s="80" customFormat="1" ht="11.25" x14ac:dyDescent="0.2">
      <c r="A305" s="531"/>
      <c r="B305" s="137" t="str">
        <f>IFERROR(IF(VLOOKUP($A305,Osnova!$A:$C,1)=$A305,VLOOKUP($A305,Osnova!$A:$C,3)),"")</f>
        <v/>
      </c>
      <c r="C305" s="128" t="e">
        <f>IF(VLOOKUP($A305,Osnova!$A:$C,1)=$A305,VLOOKUP($A305,Osnova!$A:$D,4),0)</f>
        <v>#N/A</v>
      </c>
      <c r="D305" s="533"/>
      <c r="E305" s="533"/>
      <c r="F305" s="68">
        <f t="shared" si="11"/>
        <v>0</v>
      </c>
      <c r="G305" s="534"/>
      <c r="H305" s="534"/>
      <c r="I305" s="68">
        <f t="shared" si="12"/>
        <v>0</v>
      </c>
      <c r="K305" s="13"/>
      <c r="L305" s="13"/>
      <c r="M305" s="13"/>
      <c r="N305" s="13"/>
      <c r="O305" s="13"/>
    </row>
    <row r="306" spans="1:15" s="80" customFormat="1" ht="11.25" x14ac:dyDescent="0.2">
      <c r="A306" s="531"/>
      <c r="B306" s="137" t="str">
        <f>IFERROR(IF(VLOOKUP($A306,Osnova!$A:$C,1)=$A306,VLOOKUP($A306,Osnova!$A:$C,3)),"")</f>
        <v/>
      </c>
      <c r="C306" s="128" t="e">
        <f>IF(VLOOKUP($A306,Osnova!$A:$C,1)=$A306,VLOOKUP($A306,Osnova!$A:$D,4),0)</f>
        <v>#N/A</v>
      </c>
      <c r="D306" s="533"/>
      <c r="E306" s="533"/>
      <c r="F306" s="68">
        <f t="shared" si="11"/>
        <v>0</v>
      </c>
      <c r="G306" s="534"/>
      <c r="H306" s="534"/>
      <c r="I306" s="68">
        <f t="shared" si="12"/>
        <v>0</v>
      </c>
      <c r="K306" s="13"/>
      <c r="L306" s="13"/>
      <c r="M306" s="13"/>
      <c r="N306" s="13"/>
      <c r="O306" s="13"/>
    </row>
    <row r="307" spans="1:15" s="80" customFormat="1" ht="11.25" x14ac:dyDescent="0.2">
      <c r="A307" s="531"/>
      <c r="B307" s="137" t="str">
        <f>IFERROR(IF(VLOOKUP($A307,Osnova!$A:$C,1)=$A307,VLOOKUP($A307,Osnova!$A:$C,3)),"")</f>
        <v/>
      </c>
      <c r="C307" s="128" t="e">
        <f>IF(VLOOKUP($A307,Osnova!$A:$C,1)=$A307,VLOOKUP($A307,Osnova!$A:$D,4),0)</f>
        <v>#N/A</v>
      </c>
      <c r="D307" s="533"/>
      <c r="E307" s="533"/>
      <c r="F307" s="68">
        <f t="shared" si="11"/>
        <v>0</v>
      </c>
      <c r="G307" s="534"/>
      <c r="H307" s="534"/>
      <c r="I307" s="68">
        <f t="shared" si="12"/>
        <v>0</v>
      </c>
      <c r="K307" s="13"/>
      <c r="L307" s="13"/>
      <c r="M307" s="13"/>
      <c r="N307" s="13"/>
      <c r="O307" s="13"/>
    </row>
    <row r="308" spans="1:15" s="80" customFormat="1" ht="11.25" x14ac:dyDescent="0.2">
      <c r="A308" s="531"/>
      <c r="B308" s="137" t="str">
        <f>IFERROR(IF(VLOOKUP($A308,Osnova!$A:$C,1)=$A308,VLOOKUP($A308,Osnova!$A:$C,3)),"")</f>
        <v/>
      </c>
      <c r="C308" s="128" t="e">
        <f>IF(VLOOKUP($A308,Osnova!$A:$C,1)=$A308,VLOOKUP($A308,Osnova!$A:$D,4),0)</f>
        <v>#N/A</v>
      </c>
      <c r="D308" s="533"/>
      <c r="E308" s="533"/>
      <c r="F308" s="68">
        <f>SUM(D308-E308)</f>
        <v>0</v>
      </c>
      <c r="G308" s="534"/>
      <c r="H308" s="534"/>
      <c r="I308" s="68">
        <f>SUM(F308+G308-H308)</f>
        <v>0</v>
      </c>
      <c r="K308" s="13"/>
      <c r="L308" s="13"/>
      <c r="M308" s="13"/>
      <c r="N308" s="13"/>
      <c r="O308" s="13"/>
    </row>
    <row r="309" spans="1:15" s="80" customFormat="1" ht="11.25" x14ac:dyDescent="0.2">
      <c r="A309" s="531"/>
      <c r="B309" s="137" t="str">
        <f>IFERROR(IF(VLOOKUP($A309,Osnova!$A:$C,1)=$A309,VLOOKUP($A309,Osnova!$A:$C,3)),"")</f>
        <v/>
      </c>
      <c r="C309" s="128" t="e">
        <f>IF(VLOOKUP($A309,Osnova!$A:$C,1)=$A309,VLOOKUP($A309,Osnova!$A:$D,4),0)</f>
        <v>#N/A</v>
      </c>
      <c r="D309" s="533"/>
      <c r="E309" s="533"/>
      <c r="F309" s="68">
        <f>SUM(D309-E309)</f>
        <v>0</v>
      </c>
      <c r="G309" s="534"/>
      <c r="H309" s="534"/>
      <c r="I309" s="68">
        <f>SUM(F309+G309-H309)</f>
        <v>0</v>
      </c>
      <c r="K309" s="13"/>
      <c r="L309" s="13"/>
      <c r="M309" s="13"/>
      <c r="N309" s="13"/>
      <c r="O309" s="13"/>
    </row>
    <row r="310" spans="1:15" s="80" customFormat="1" ht="11.25" x14ac:dyDescent="0.2">
      <c r="A310" s="531"/>
      <c r="B310" s="137" t="str">
        <f>IFERROR(IF(VLOOKUP($A310,Osnova!$A:$C,1)=$A310,VLOOKUP($A310,Osnova!$A:$C,3)),"")</f>
        <v/>
      </c>
      <c r="C310" s="128" t="e">
        <f>IF(VLOOKUP($A310,Osnova!$A:$C,1)=$A310,VLOOKUP($A310,Osnova!$A:$D,4),0)</f>
        <v>#N/A</v>
      </c>
      <c r="D310" s="533"/>
      <c r="E310" s="533"/>
      <c r="F310" s="68">
        <f>SUM(D310-E310)</f>
        <v>0</v>
      </c>
      <c r="G310" s="534"/>
      <c r="H310" s="534"/>
      <c r="I310" s="68">
        <f>SUM(F310+G310-H310)</f>
        <v>0</v>
      </c>
      <c r="K310" s="13"/>
      <c r="L310" s="13"/>
      <c r="M310" s="13"/>
      <c r="N310" s="13"/>
      <c r="O310" s="13"/>
    </row>
    <row r="311" spans="1:15" s="80" customFormat="1" ht="11.25" x14ac:dyDescent="0.2">
      <c r="A311" s="531"/>
      <c r="B311" s="137" t="str">
        <f>IFERROR(IF(VLOOKUP($A311,Osnova!$A:$C,1)=$A311,VLOOKUP($A311,Osnova!$A:$C,3)),"")</f>
        <v/>
      </c>
      <c r="C311" s="128" t="e">
        <f>IF(VLOOKUP($A311,Osnova!$A:$C,1)=$A311,VLOOKUP($A311,Osnova!$A:$D,4),0)</f>
        <v>#N/A</v>
      </c>
      <c r="D311" s="533"/>
      <c r="E311" s="533"/>
      <c r="F311" s="68">
        <f>SUM(D311-E311)</f>
        <v>0</v>
      </c>
      <c r="G311" s="534"/>
      <c r="H311" s="534"/>
      <c r="I311" s="68">
        <f>SUM(F311+G311-H311)</f>
        <v>0</v>
      </c>
      <c r="K311" s="13"/>
      <c r="L311" s="13"/>
      <c r="M311" s="13"/>
      <c r="N311" s="13"/>
      <c r="O311" s="13"/>
    </row>
    <row r="312" spans="1:15" s="80" customFormat="1" ht="11.25" x14ac:dyDescent="0.2">
      <c r="A312" s="122"/>
      <c r="B312" s="13"/>
      <c r="C312" s="5"/>
      <c r="D312" s="15"/>
      <c r="E312" s="15"/>
      <c r="F312" s="15"/>
      <c r="G312" s="15"/>
      <c r="H312" s="15"/>
      <c r="I312" s="16"/>
      <c r="K312" s="13"/>
      <c r="L312" s="13"/>
      <c r="M312" s="13"/>
      <c r="N312" s="13"/>
      <c r="O312" s="13"/>
    </row>
    <row r="313" spans="1:15" s="80" customFormat="1" ht="11.25" x14ac:dyDescent="0.2">
      <c r="A313" s="122"/>
      <c r="B313" s="13"/>
      <c r="C313" s="5"/>
      <c r="D313" s="15"/>
      <c r="E313" s="15"/>
      <c r="F313" s="15"/>
      <c r="G313" s="15"/>
      <c r="H313" s="15"/>
      <c r="I313" s="16"/>
      <c r="K313" s="13"/>
      <c r="L313" s="13"/>
      <c r="M313" s="13"/>
      <c r="N313" s="13"/>
      <c r="O313" s="13"/>
    </row>
    <row r="314" spans="1:15" s="80" customFormat="1" ht="51.75" customHeight="1" x14ac:dyDescent="0.2">
      <c r="A314" s="763"/>
      <c r="B314" s="764"/>
      <c r="C314" s="764"/>
      <c r="D314" s="764"/>
      <c r="E314" s="764"/>
      <c r="F314" s="764"/>
      <c r="G314" s="764"/>
      <c r="H314" s="764"/>
      <c r="I314" s="764"/>
      <c r="K314" s="13"/>
      <c r="L314" s="13"/>
      <c r="M314" s="13"/>
      <c r="N314" s="13"/>
      <c r="O314" s="13"/>
    </row>
    <row r="315" spans="1:15" s="80" customFormat="1" ht="11.25" x14ac:dyDescent="0.2">
      <c r="A315" s="124"/>
      <c r="B315" s="124"/>
      <c r="C315" s="124"/>
      <c r="D315" s="124"/>
      <c r="E315" s="124"/>
      <c r="F315" s="124"/>
      <c r="G315" s="124"/>
      <c r="H315" s="124"/>
      <c r="I315" s="124"/>
      <c r="K315" s="13"/>
      <c r="L315" s="13"/>
      <c r="M315" s="13"/>
      <c r="N315" s="13"/>
      <c r="O315" s="13"/>
    </row>
    <row r="316" spans="1:15" s="80" customFormat="1" ht="43.5" customHeight="1" x14ac:dyDescent="0.2">
      <c r="A316" s="124"/>
      <c r="B316" s="124"/>
      <c r="C316" s="124"/>
      <c r="D316" s="124"/>
      <c r="E316" s="124"/>
      <c r="F316" s="124"/>
      <c r="G316" s="124"/>
      <c r="H316" s="124"/>
      <c r="I316" s="124"/>
      <c r="K316" s="13"/>
      <c r="L316" s="13"/>
      <c r="M316" s="13"/>
      <c r="N316" s="13"/>
      <c r="O316" s="13"/>
    </row>
    <row r="317" spans="1:15" s="80" customFormat="1" ht="11.25" x14ac:dyDescent="0.2">
      <c r="A317" s="122"/>
      <c r="B317" s="13"/>
      <c r="C317" s="5"/>
      <c r="D317" s="15"/>
      <c r="E317" s="15"/>
      <c r="F317" s="15"/>
      <c r="G317" s="15"/>
      <c r="H317" s="15"/>
      <c r="I317" s="16"/>
      <c r="K317" s="13"/>
      <c r="L317" s="13"/>
      <c r="M317" s="13"/>
      <c r="N317" s="13"/>
      <c r="O317" s="13"/>
    </row>
    <row r="318" spans="1:15" s="80" customFormat="1" ht="11.25" x14ac:dyDescent="0.2">
      <c r="A318" s="122"/>
      <c r="B318" s="13"/>
      <c r="C318" s="5"/>
      <c r="D318" s="15"/>
      <c r="E318" s="15"/>
      <c r="F318" s="15"/>
      <c r="G318" s="15"/>
      <c r="H318" s="15"/>
      <c r="I318" s="16"/>
      <c r="K318" s="13"/>
      <c r="L318" s="13"/>
      <c r="M318" s="13"/>
      <c r="N318" s="13"/>
      <c r="O318" s="13"/>
    </row>
    <row r="319" spans="1:15" s="80" customFormat="1" ht="11.25" x14ac:dyDescent="0.2">
      <c r="A319" s="122"/>
      <c r="B319" s="13"/>
      <c r="C319" s="5"/>
      <c r="D319" s="15"/>
      <c r="E319" s="15"/>
      <c r="F319" s="15"/>
      <c r="G319" s="15"/>
      <c r="H319" s="15"/>
      <c r="I319" s="16"/>
      <c r="K319" s="13"/>
      <c r="L319" s="13"/>
      <c r="M319" s="13"/>
      <c r="N319" s="13"/>
      <c r="O319" s="13"/>
    </row>
    <row r="320" spans="1:15" s="80" customFormat="1" ht="11.25" x14ac:dyDescent="0.2">
      <c r="A320" s="122"/>
      <c r="B320" s="13"/>
      <c r="C320" s="5"/>
      <c r="D320" s="15"/>
      <c r="E320" s="15"/>
      <c r="F320" s="15"/>
      <c r="G320" s="15"/>
      <c r="H320" s="15"/>
      <c r="I320" s="16"/>
      <c r="K320" s="13"/>
      <c r="L320" s="13"/>
      <c r="M320" s="13"/>
      <c r="N320" s="13"/>
      <c r="O320" s="13"/>
    </row>
    <row r="321" spans="1:15" s="80" customFormat="1" ht="11.25" x14ac:dyDescent="0.2">
      <c r="A321" s="122"/>
      <c r="B321" s="13"/>
      <c r="C321" s="5"/>
      <c r="D321" s="15"/>
      <c r="E321" s="15"/>
      <c r="F321" s="15"/>
      <c r="G321" s="15"/>
      <c r="H321" s="15"/>
      <c r="I321" s="16"/>
      <c r="K321" s="13"/>
      <c r="L321" s="13"/>
      <c r="M321" s="13"/>
      <c r="N321" s="13"/>
      <c r="O321" s="13"/>
    </row>
    <row r="322" spans="1:15" s="80" customFormat="1" ht="11.25" x14ac:dyDescent="0.2">
      <c r="A322" s="122"/>
      <c r="B322" s="13"/>
      <c r="C322" s="5"/>
      <c r="D322" s="15"/>
      <c r="E322" s="15"/>
      <c r="F322" s="15"/>
      <c r="G322" s="15"/>
      <c r="H322" s="15"/>
      <c r="I322" s="16"/>
      <c r="K322" s="13"/>
      <c r="L322" s="13"/>
      <c r="M322" s="13"/>
      <c r="N322" s="13"/>
      <c r="O322" s="13"/>
    </row>
    <row r="323" spans="1:15" s="80" customFormat="1" ht="11.25" x14ac:dyDescent="0.2">
      <c r="A323" s="122"/>
      <c r="B323" s="13"/>
      <c r="C323" s="5"/>
      <c r="D323" s="15"/>
      <c r="E323" s="15"/>
      <c r="F323" s="15"/>
      <c r="G323" s="15"/>
      <c r="H323" s="15"/>
      <c r="I323" s="16"/>
      <c r="K323" s="13"/>
      <c r="L323" s="13"/>
      <c r="M323" s="13"/>
      <c r="N323" s="13"/>
      <c r="O323" s="13"/>
    </row>
    <row r="324" spans="1:15" s="80" customFormat="1" ht="11.25" x14ac:dyDescent="0.2">
      <c r="A324" s="122"/>
      <c r="B324" s="13"/>
      <c r="C324" s="5"/>
      <c r="D324" s="15"/>
      <c r="E324" s="15"/>
      <c r="F324" s="15"/>
      <c r="G324" s="15"/>
      <c r="H324" s="15"/>
      <c r="I324" s="16"/>
      <c r="K324" s="13"/>
      <c r="L324" s="13"/>
      <c r="M324" s="13"/>
      <c r="N324" s="13"/>
      <c r="O324" s="13"/>
    </row>
    <row r="325" spans="1:15" s="80" customFormat="1" ht="11.25" x14ac:dyDescent="0.2">
      <c r="A325" s="122"/>
      <c r="B325" s="13"/>
      <c r="C325" s="5"/>
      <c r="D325" s="15"/>
      <c r="E325" s="15"/>
      <c r="F325" s="15"/>
      <c r="G325" s="15"/>
      <c r="H325" s="15"/>
      <c r="I325" s="16"/>
      <c r="K325" s="13"/>
      <c r="L325" s="13"/>
      <c r="M325" s="13"/>
      <c r="N325" s="13"/>
      <c r="O325" s="13"/>
    </row>
    <row r="326" spans="1:15" s="80" customFormat="1" ht="11.25" x14ac:dyDescent="0.2">
      <c r="A326" s="122"/>
      <c r="B326" s="13"/>
      <c r="C326" s="5"/>
      <c r="D326" s="15"/>
      <c r="E326" s="15"/>
      <c r="F326" s="15"/>
      <c r="G326" s="15"/>
      <c r="H326" s="15"/>
      <c r="I326" s="16"/>
      <c r="K326" s="13"/>
      <c r="L326" s="13"/>
      <c r="M326" s="13"/>
      <c r="N326" s="13"/>
      <c r="O326" s="13"/>
    </row>
    <row r="327" spans="1:15" s="80" customFormat="1" ht="11.25" x14ac:dyDescent="0.2">
      <c r="A327" s="122"/>
      <c r="B327" s="13"/>
      <c r="C327" s="5"/>
      <c r="D327" s="15"/>
      <c r="E327" s="15"/>
      <c r="F327" s="15"/>
      <c r="G327" s="15"/>
      <c r="H327" s="15"/>
      <c r="I327" s="16"/>
      <c r="K327" s="13"/>
      <c r="L327" s="13"/>
      <c r="M327" s="13"/>
      <c r="N327" s="13"/>
      <c r="O327" s="13"/>
    </row>
    <row r="328" spans="1:15" s="80" customFormat="1" ht="11.25" x14ac:dyDescent="0.2">
      <c r="A328" s="122"/>
      <c r="B328" s="13"/>
      <c r="C328" s="5"/>
      <c r="D328" s="15"/>
      <c r="E328" s="15"/>
      <c r="F328" s="15"/>
      <c r="G328" s="15"/>
      <c r="H328" s="15"/>
      <c r="I328" s="16"/>
      <c r="K328" s="13"/>
      <c r="L328" s="13"/>
      <c r="M328" s="13"/>
      <c r="N328" s="13"/>
      <c r="O328" s="13"/>
    </row>
    <row r="329" spans="1:15" s="80" customFormat="1" ht="11.25" x14ac:dyDescent="0.2">
      <c r="A329" s="122"/>
      <c r="B329" s="13"/>
      <c r="C329" s="5"/>
      <c r="D329" s="15"/>
      <c r="E329" s="15"/>
      <c r="F329" s="15"/>
      <c r="G329" s="15"/>
      <c r="H329" s="15"/>
      <c r="I329" s="16"/>
      <c r="K329" s="13"/>
      <c r="L329" s="13"/>
      <c r="M329" s="13"/>
      <c r="N329" s="13"/>
      <c r="O329" s="13"/>
    </row>
    <row r="330" spans="1:15" s="80" customFormat="1" ht="11.25" x14ac:dyDescent="0.2">
      <c r="A330" s="122"/>
      <c r="B330" s="13"/>
      <c r="C330" s="5"/>
      <c r="D330" s="15"/>
      <c r="E330" s="15"/>
      <c r="F330" s="15"/>
      <c r="G330" s="15"/>
      <c r="H330" s="15"/>
      <c r="I330" s="16"/>
      <c r="K330" s="13"/>
      <c r="L330" s="13"/>
      <c r="M330" s="13"/>
      <c r="N330" s="13"/>
      <c r="O330" s="13"/>
    </row>
    <row r="331" spans="1:15" s="80" customFormat="1" ht="11.25" x14ac:dyDescent="0.2">
      <c r="A331" s="122"/>
      <c r="B331" s="13"/>
      <c r="C331" s="5"/>
      <c r="D331" s="15"/>
      <c r="E331" s="15"/>
      <c r="F331" s="15"/>
      <c r="G331" s="15"/>
      <c r="H331" s="15"/>
      <c r="I331" s="16"/>
      <c r="K331" s="13"/>
      <c r="L331" s="13"/>
      <c r="M331" s="13"/>
      <c r="N331" s="13"/>
      <c r="O331" s="13"/>
    </row>
    <row r="332" spans="1:15" s="80" customFormat="1" ht="11.25" x14ac:dyDescent="0.2">
      <c r="A332" s="122"/>
      <c r="B332" s="13"/>
      <c r="C332" s="5"/>
      <c r="D332" s="15"/>
      <c r="E332" s="15"/>
      <c r="F332" s="15"/>
      <c r="G332" s="15"/>
      <c r="H332" s="15"/>
      <c r="I332" s="16"/>
      <c r="K332" s="13"/>
      <c r="L332" s="13"/>
      <c r="M332" s="13"/>
      <c r="N332" s="13"/>
      <c r="O332" s="13"/>
    </row>
    <row r="333" spans="1:15" s="80" customFormat="1" ht="11.25" x14ac:dyDescent="0.2">
      <c r="A333" s="122"/>
      <c r="B333" s="13"/>
      <c r="C333" s="5"/>
      <c r="D333" s="15"/>
      <c r="E333" s="15"/>
      <c r="F333" s="15"/>
      <c r="G333" s="15"/>
      <c r="H333" s="15"/>
      <c r="I333" s="16"/>
      <c r="K333" s="13"/>
      <c r="L333" s="13"/>
      <c r="M333" s="13"/>
      <c r="N333" s="13"/>
      <c r="O333" s="13"/>
    </row>
    <row r="334" spans="1:15" s="80" customFormat="1" ht="11.25" x14ac:dyDescent="0.2">
      <c r="A334" s="122"/>
      <c r="B334" s="13"/>
      <c r="C334" s="5"/>
      <c r="D334" s="15"/>
      <c r="E334" s="15"/>
      <c r="F334" s="15"/>
      <c r="G334" s="15"/>
      <c r="H334" s="15"/>
      <c r="I334" s="16"/>
      <c r="K334" s="13"/>
      <c r="L334" s="13"/>
      <c r="M334" s="13"/>
      <c r="N334" s="13"/>
      <c r="O334" s="13"/>
    </row>
    <row r="335" spans="1:15" s="80" customFormat="1" ht="11.25" x14ac:dyDescent="0.2">
      <c r="A335" s="122"/>
      <c r="B335" s="13"/>
      <c r="C335" s="5"/>
      <c r="D335" s="15"/>
      <c r="E335" s="15"/>
      <c r="F335" s="15"/>
      <c r="G335" s="15"/>
      <c r="H335" s="15"/>
      <c r="I335" s="16"/>
      <c r="K335" s="13"/>
      <c r="L335" s="13"/>
      <c r="M335" s="13"/>
      <c r="N335" s="13"/>
      <c r="O335" s="13"/>
    </row>
    <row r="336" spans="1:15" s="80" customFormat="1" ht="11.25" x14ac:dyDescent="0.2">
      <c r="A336" s="122"/>
      <c r="B336" s="13"/>
      <c r="C336" s="5"/>
      <c r="D336" s="15"/>
      <c r="E336" s="15"/>
      <c r="F336" s="15"/>
      <c r="G336" s="15"/>
      <c r="H336" s="15"/>
      <c r="I336" s="16"/>
      <c r="K336" s="13"/>
      <c r="L336" s="13"/>
      <c r="M336" s="13"/>
      <c r="N336" s="13"/>
      <c r="O336" s="13"/>
    </row>
    <row r="337" spans="1:15" s="80" customFormat="1" ht="11.25" x14ac:dyDescent="0.2">
      <c r="A337" s="122"/>
      <c r="B337" s="13"/>
      <c r="C337" s="5"/>
      <c r="D337" s="15"/>
      <c r="E337" s="15"/>
      <c r="F337" s="15"/>
      <c r="G337" s="15"/>
      <c r="H337" s="15"/>
      <c r="I337" s="16"/>
      <c r="K337" s="13"/>
      <c r="L337" s="13"/>
      <c r="M337" s="13"/>
      <c r="N337" s="13"/>
      <c r="O337" s="13"/>
    </row>
    <row r="338" spans="1:15" s="80" customFormat="1" ht="11.25" x14ac:dyDescent="0.2">
      <c r="A338" s="122"/>
      <c r="B338" s="13"/>
      <c r="C338" s="5"/>
      <c r="D338" s="15"/>
      <c r="E338" s="15"/>
      <c r="F338" s="15"/>
      <c r="G338" s="15"/>
      <c r="H338" s="15"/>
      <c r="I338" s="16"/>
      <c r="K338" s="13"/>
      <c r="L338" s="13"/>
      <c r="M338" s="13"/>
      <c r="N338" s="13"/>
      <c r="O338" s="13"/>
    </row>
    <row r="339" spans="1:15" s="80" customFormat="1" ht="11.25" x14ac:dyDescent="0.2">
      <c r="A339" s="122"/>
      <c r="B339" s="13"/>
      <c r="C339" s="5"/>
      <c r="D339" s="15"/>
      <c r="E339" s="15"/>
      <c r="F339" s="15"/>
      <c r="G339" s="15"/>
      <c r="H339" s="15"/>
      <c r="I339" s="16"/>
      <c r="K339" s="13"/>
      <c r="L339" s="13"/>
      <c r="M339" s="13"/>
      <c r="N339" s="13"/>
      <c r="O339" s="13"/>
    </row>
    <row r="340" spans="1:15" s="80" customFormat="1" ht="11.25" x14ac:dyDescent="0.2">
      <c r="A340" s="122"/>
      <c r="B340" s="13"/>
      <c r="C340" s="5"/>
      <c r="D340" s="15"/>
      <c r="E340" s="15"/>
      <c r="F340" s="15"/>
      <c r="G340" s="15"/>
      <c r="H340" s="15"/>
      <c r="I340" s="16"/>
      <c r="K340" s="13"/>
      <c r="L340" s="13"/>
      <c r="M340" s="13"/>
      <c r="N340" s="13"/>
      <c r="O340" s="13"/>
    </row>
    <row r="341" spans="1:15" s="80" customFormat="1" ht="11.25" x14ac:dyDescent="0.2">
      <c r="A341" s="122"/>
      <c r="B341" s="13"/>
      <c r="C341" s="5"/>
      <c r="D341" s="15"/>
      <c r="E341" s="15"/>
      <c r="F341" s="15"/>
      <c r="G341" s="15"/>
      <c r="H341" s="15"/>
      <c r="I341" s="16"/>
      <c r="K341" s="13"/>
      <c r="L341" s="13"/>
      <c r="M341" s="13"/>
      <c r="N341" s="13"/>
      <c r="O341" s="13"/>
    </row>
    <row r="342" spans="1:15" s="80" customFormat="1" ht="11.25" x14ac:dyDescent="0.2">
      <c r="A342" s="122"/>
      <c r="B342" s="13"/>
      <c r="C342" s="5"/>
      <c r="D342" s="15"/>
      <c r="E342" s="15"/>
      <c r="F342" s="15"/>
      <c r="G342" s="15"/>
      <c r="H342" s="15"/>
      <c r="I342" s="16"/>
      <c r="K342" s="13"/>
      <c r="L342" s="13"/>
      <c r="M342" s="13"/>
      <c r="N342" s="13"/>
      <c r="O342" s="13"/>
    </row>
    <row r="343" spans="1:15" s="80" customFormat="1" ht="11.25" x14ac:dyDescent="0.2">
      <c r="A343" s="122"/>
      <c r="B343" s="13"/>
      <c r="C343" s="5"/>
      <c r="D343" s="15"/>
      <c r="E343" s="15"/>
      <c r="F343" s="15"/>
      <c r="G343" s="15"/>
      <c r="H343" s="15"/>
      <c r="I343" s="16"/>
      <c r="K343" s="13"/>
      <c r="L343" s="13"/>
      <c r="M343" s="13"/>
      <c r="N343" s="13"/>
      <c r="O343" s="13"/>
    </row>
    <row r="344" spans="1:15" s="80" customFormat="1" ht="11.25" x14ac:dyDescent="0.2">
      <c r="A344" s="122"/>
      <c r="B344" s="13"/>
      <c r="C344" s="5"/>
      <c r="D344" s="15"/>
      <c r="E344" s="15"/>
      <c r="F344" s="15"/>
      <c r="G344" s="15"/>
      <c r="H344" s="15"/>
      <c r="I344" s="16"/>
      <c r="K344" s="13"/>
      <c r="L344" s="13"/>
      <c r="M344" s="13"/>
      <c r="N344" s="13"/>
      <c r="O344" s="13"/>
    </row>
    <row r="345" spans="1:15" s="80" customFormat="1" ht="11.25" x14ac:dyDescent="0.2">
      <c r="A345" s="122"/>
      <c r="B345" s="13"/>
      <c r="C345" s="5"/>
      <c r="D345" s="15"/>
      <c r="E345" s="15"/>
      <c r="F345" s="15"/>
      <c r="G345" s="15"/>
      <c r="H345" s="15"/>
      <c r="I345" s="16"/>
      <c r="K345" s="13"/>
      <c r="L345" s="13"/>
      <c r="M345" s="13"/>
      <c r="N345" s="13"/>
      <c r="O345" s="13"/>
    </row>
    <row r="346" spans="1:15" s="80" customFormat="1" ht="11.25" x14ac:dyDescent="0.2">
      <c r="A346" s="122"/>
      <c r="B346" s="13"/>
      <c r="C346" s="5"/>
      <c r="D346" s="15"/>
      <c r="E346" s="15"/>
      <c r="F346" s="15"/>
      <c r="G346" s="15"/>
      <c r="H346" s="15"/>
      <c r="I346" s="16"/>
      <c r="K346" s="13"/>
      <c r="L346" s="13"/>
      <c r="M346" s="13"/>
      <c r="N346" s="13"/>
      <c r="O346" s="13"/>
    </row>
    <row r="347" spans="1:15" s="80" customFormat="1" ht="11.25" x14ac:dyDescent="0.2">
      <c r="A347" s="122"/>
      <c r="B347" s="13"/>
      <c r="C347" s="5"/>
      <c r="D347" s="15"/>
      <c r="E347" s="15"/>
      <c r="F347" s="15"/>
      <c r="G347" s="15"/>
      <c r="H347" s="15"/>
      <c r="I347" s="16"/>
      <c r="K347" s="13"/>
      <c r="L347" s="13"/>
      <c r="M347" s="13"/>
      <c r="N347" s="13"/>
      <c r="O347" s="13"/>
    </row>
    <row r="348" spans="1:15" s="80" customFormat="1" ht="11.25" x14ac:dyDescent="0.2">
      <c r="A348" s="122"/>
      <c r="B348" s="13"/>
      <c r="C348" s="5"/>
      <c r="D348" s="15"/>
      <c r="E348" s="15"/>
      <c r="F348" s="15"/>
      <c r="G348" s="15"/>
      <c r="H348" s="15"/>
      <c r="I348" s="16"/>
      <c r="K348" s="13"/>
      <c r="L348" s="13"/>
      <c r="M348" s="13"/>
      <c r="N348" s="13"/>
      <c r="O348" s="13"/>
    </row>
    <row r="349" spans="1:15" s="80" customFormat="1" ht="11.25" x14ac:dyDescent="0.2">
      <c r="A349" s="122"/>
      <c r="B349" s="13"/>
      <c r="C349" s="5"/>
      <c r="D349" s="15"/>
      <c r="E349" s="15"/>
      <c r="F349" s="15"/>
      <c r="G349" s="15"/>
      <c r="H349" s="15"/>
      <c r="I349" s="16"/>
      <c r="K349" s="13"/>
      <c r="L349" s="13"/>
      <c r="M349" s="13"/>
      <c r="N349" s="13"/>
      <c r="O349" s="13"/>
    </row>
    <row r="350" spans="1:15" s="80" customFormat="1" ht="11.25" x14ac:dyDescent="0.2">
      <c r="A350" s="122"/>
      <c r="B350" s="13"/>
      <c r="C350" s="5"/>
      <c r="D350" s="15"/>
      <c r="E350" s="15"/>
      <c r="F350" s="15"/>
      <c r="G350" s="15"/>
      <c r="H350" s="15"/>
      <c r="I350" s="16"/>
      <c r="K350" s="13"/>
      <c r="L350" s="13"/>
      <c r="M350" s="13"/>
      <c r="N350" s="13"/>
      <c r="O350" s="13"/>
    </row>
    <row r="351" spans="1:15" s="80" customFormat="1" ht="11.25" x14ac:dyDescent="0.2">
      <c r="A351" s="122"/>
      <c r="B351" s="13"/>
      <c r="C351" s="5"/>
      <c r="D351" s="15"/>
      <c r="E351" s="15"/>
      <c r="F351" s="15"/>
      <c r="G351" s="15"/>
      <c r="H351" s="15"/>
      <c r="I351" s="16"/>
      <c r="K351" s="13"/>
      <c r="L351" s="13"/>
      <c r="M351" s="13"/>
      <c r="N351" s="13"/>
      <c r="O351" s="13"/>
    </row>
    <row r="352" spans="1:15" s="80" customFormat="1" ht="11.25" x14ac:dyDescent="0.2">
      <c r="A352" s="122"/>
      <c r="B352" s="13"/>
      <c r="C352" s="5"/>
      <c r="D352" s="15"/>
      <c r="E352" s="15"/>
      <c r="F352" s="15"/>
      <c r="G352" s="15"/>
      <c r="H352" s="15"/>
      <c r="I352" s="16"/>
      <c r="K352" s="13"/>
      <c r="L352" s="13"/>
      <c r="M352" s="13"/>
      <c r="N352" s="13"/>
      <c r="O352" s="13"/>
    </row>
    <row r="353" spans="1:15" s="80" customFormat="1" ht="11.25" x14ac:dyDescent="0.2">
      <c r="A353" s="122"/>
      <c r="B353" s="13"/>
      <c r="C353" s="5"/>
      <c r="D353" s="15"/>
      <c r="E353" s="15"/>
      <c r="F353" s="15"/>
      <c r="G353" s="15"/>
      <c r="H353" s="15"/>
      <c r="I353" s="16"/>
      <c r="K353" s="13"/>
      <c r="L353" s="13"/>
      <c r="M353" s="13"/>
      <c r="N353" s="13"/>
      <c r="O353" s="13"/>
    </row>
    <row r="354" spans="1:15" s="80" customFormat="1" ht="11.25" x14ac:dyDescent="0.2">
      <c r="A354" s="122"/>
      <c r="B354" s="13"/>
      <c r="C354" s="5"/>
      <c r="D354" s="15"/>
      <c r="E354" s="15"/>
      <c r="F354" s="15"/>
      <c r="G354" s="15"/>
      <c r="H354" s="15"/>
      <c r="I354" s="16"/>
      <c r="K354" s="13"/>
      <c r="L354" s="13"/>
      <c r="M354" s="13"/>
      <c r="N354" s="13"/>
      <c r="O354" s="13"/>
    </row>
    <row r="355" spans="1:15" s="80" customFormat="1" ht="11.25" x14ac:dyDescent="0.2">
      <c r="A355" s="122"/>
      <c r="B355" s="13"/>
      <c r="C355" s="5"/>
      <c r="D355" s="15"/>
      <c r="E355" s="15"/>
      <c r="F355" s="15"/>
      <c r="G355" s="15"/>
      <c r="H355" s="15"/>
      <c r="I355" s="16"/>
      <c r="K355" s="13"/>
      <c r="L355" s="13"/>
      <c r="M355" s="13"/>
      <c r="N355" s="13"/>
      <c r="O355" s="13"/>
    </row>
    <row r="356" spans="1:15" s="80" customFormat="1" ht="11.25" x14ac:dyDescent="0.2">
      <c r="A356" s="122"/>
      <c r="B356" s="13"/>
      <c r="C356" s="5"/>
      <c r="D356" s="15"/>
      <c r="E356" s="15"/>
      <c r="F356" s="15"/>
      <c r="G356" s="15"/>
      <c r="H356" s="15"/>
      <c r="I356" s="16"/>
      <c r="K356" s="13"/>
      <c r="L356" s="13"/>
      <c r="M356" s="13"/>
      <c r="N356" s="13"/>
      <c r="O356" s="13"/>
    </row>
    <row r="357" spans="1:15" s="80" customFormat="1" ht="11.25" x14ac:dyDescent="0.2">
      <c r="A357" s="122"/>
      <c r="B357" s="13"/>
      <c r="C357" s="5"/>
      <c r="D357" s="15"/>
      <c r="E357" s="15"/>
      <c r="F357" s="15"/>
      <c r="G357" s="15"/>
      <c r="H357" s="15"/>
      <c r="I357" s="16"/>
      <c r="K357" s="13"/>
      <c r="L357" s="13"/>
      <c r="M357" s="13"/>
      <c r="N357" s="13"/>
      <c r="O357" s="13"/>
    </row>
    <row r="358" spans="1:15" s="80" customFormat="1" ht="11.25" x14ac:dyDescent="0.2">
      <c r="A358" s="122"/>
      <c r="B358" s="13"/>
      <c r="C358" s="5"/>
      <c r="D358" s="15"/>
      <c r="E358" s="15"/>
      <c r="F358" s="15"/>
      <c r="G358" s="15"/>
      <c r="H358" s="15"/>
      <c r="I358" s="16"/>
      <c r="K358" s="13"/>
      <c r="L358" s="13"/>
      <c r="M358" s="13"/>
      <c r="N358" s="13"/>
      <c r="O358" s="13"/>
    </row>
    <row r="359" spans="1:15" s="80" customFormat="1" ht="11.25" x14ac:dyDescent="0.2">
      <c r="A359" s="122"/>
      <c r="B359" s="13"/>
      <c r="C359" s="5"/>
      <c r="D359" s="15"/>
      <c r="E359" s="15"/>
      <c r="F359" s="15"/>
      <c r="G359" s="15"/>
      <c r="H359" s="15"/>
      <c r="I359" s="16"/>
      <c r="K359" s="13"/>
      <c r="L359" s="13"/>
      <c r="M359" s="13"/>
      <c r="N359" s="13"/>
      <c r="O359" s="13"/>
    </row>
    <row r="360" spans="1:15" s="80" customFormat="1" ht="11.25" x14ac:dyDescent="0.2">
      <c r="A360" s="122"/>
      <c r="B360" s="13"/>
      <c r="C360" s="5"/>
      <c r="D360" s="15"/>
      <c r="E360" s="15"/>
      <c r="F360" s="15"/>
      <c r="G360" s="15"/>
      <c r="H360" s="15"/>
      <c r="I360" s="16"/>
      <c r="K360" s="13"/>
      <c r="L360" s="13"/>
      <c r="M360" s="13"/>
      <c r="N360" s="13"/>
      <c r="O360" s="13"/>
    </row>
    <row r="361" spans="1:15" s="80" customFormat="1" ht="11.25" x14ac:dyDescent="0.2">
      <c r="A361" s="122"/>
      <c r="B361" s="13"/>
      <c r="C361" s="5"/>
      <c r="D361" s="15"/>
      <c r="E361" s="15"/>
      <c r="F361" s="15"/>
      <c r="G361" s="15"/>
      <c r="H361" s="15"/>
      <c r="I361" s="16"/>
      <c r="K361" s="13"/>
      <c r="L361" s="13"/>
      <c r="M361" s="13"/>
      <c r="N361" s="13"/>
      <c r="O361" s="13"/>
    </row>
    <row r="362" spans="1:15" s="80" customFormat="1" ht="11.25" x14ac:dyDescent="0.2">
      <c r="A362" s="122"/>
      <c r="B362" s="13"/>
      <c r="C362" s="5"/>
      <c r="D362" s="15"/>
      <c r="E362" s="15"/>
      <c r="F362" s="15"/>
      <c r="G362" s="15"/>
      <c r="H362" s="15"/>
      <c r="I362" s="16"/>
      <c r="K362" s="13"/>
      <c r="L362" s="13"/>
      <c r="M362" s="13"/>
      <c r="N362" s="13"/>
      <c r="O362" s="13"/>
    </row>
    <row r="363" spans="1:15" s="80" customFormat="1" ht="11.25" x14ac:dyDescent="0.2">
      <c r="A363" s="122"/>
      <c r="B363" s="13"/>
      <c r="C363" s="5"/>
      <c r="D363" s="15"/>
      <c r="E363" s="15"/>
      <c r="F363" s="15"/>
      <c r="G363" s="15"/>
      <c r="H363" s="15"/>
      <c r="I363" s="16"/>
      <c r="K363" s="13"/>
      <c r="L363" s="13"/>
      <c r="M363" s="13"/>
      <c r="N363" s="13"/>
      <c r="O363" s="13"/>
    </row>
    <row r="364" spans="1:15" s="80" customFormat="1" ht="11.25" x14ac:dyDescent="0.2">
      <c r="A364" s="122"/>
      <c r="B364" s="13"/>
      <c r="C364" s="5"/>
      <c r="D364" s="15"/>
      <c r="E364" s="15"/>
      <c r="F364" s="15"/>
      <c r="G364" s="15"/>
      <c r="H364" s="15"/>
      <c r="I364" s="16"/>
      <c r="K364" s="13"/>
      <c r="L364" s="13"/>
      <c r="M364" s="13"/>
      <c r="N364" s="13"/>
      <c r="O364" s="13"/>
    </row>
    <row r="365" spans="1:15" s="80" customFormat="1" ht="11.25" x14ac:dyDescent="0.2">
      <c r="A365" s="122"/>
      <c r="B365" s="13"/>
      <c r="C365" s="5"/>
      <c r="D365" s="15"/>
      <c r="E365" s="15"/>
      <c r="F365" s="15"/>
      <c r="G365" s="15"/>
      <c r="H365" s="15"/>
      <c r="I365" s="16"/>
      <c r="K365" s="13"/>
      <c r="L365" s="13"/>
      <c r="M365" s="13"/>
      <c r="N365" s="13"/>
      <c r="O365" s="13"/>
    </row>
    <row r="366" spans="1:15" s="80" customFormat="1" ht="11.25" x14ac:dyDescent="0.2">
      <c r="A366" s="122"/>
      <c r="B366" s="13"/>
      <c r="C366" s="5"/>
      <c r="D366" s="15"/>
      <c r="E366" s="15"/>
      <c r="F366" s="15"/>
      <c r="G366" s="15"/>
      <c r="H366" s="15"/>
      <c r="I366" s="16"/>
      <c r="K366" s="13"/>
      <c r="L366" s="13"/>
      <c r="M366" s="13"/>
      <c r="N366" s="13"/>
      <c r="O366" s="13"/>
    </row>
    <row r="367" spans="1:15" s="80" customFormat="1" ht="11.25" x14ac:dyDescent="0.2">
      <c r="A367" s="122"/>
      <c r="B367" s="13"/>
      <c r="C367" s="5"/>
      <c r="D367" s="15"/>
      <c r="E367" s="15"/>
      <c r="F367" s="15"/>
      <c r="G367" s="15"/>
      <c r="H367" s="15"/>
      <c r="I367" s="16"/>
      <c r="K367" s="13"/>
      <c r="L367" s="13"/>
      <c r="M367" s="13"/>
      <c r="N367" s="13"/>
      <c r="O367" s="13"/>
    </row>
    <row r="368" spans="1:15" s="80" customFormat="1" ht="11.25" x14ac:dyDescent="0.2">
      <c r="A368" s="122"/>
      <c r="B368" s="13"/>
      <c r="C368" s="5"/>
      <c r="D368" s="15"/>
      <c r="E368" s="15"/>
      <c r="F368" s="15"/>
      <c r="G368" s="15"/>
      <c r="H368" s="15"/>
      <c r="I368" s="16"/>
      <c r="K368" s="13"/>
      <c r="L368" s="13"/>
      <c r="M368" s="13"/>
      <c r="N368" s="13"/>
      <c r="O368" s="13"/>
    </row>
    <row r="369" spans="1:15" s="80" customFormat="1" ht="11.25" x14ac:dyDescent="0.2">
      <c r="A369" s="122"/>
      <c r="B369" s="13"/>
      <c r="C369" s="5"/>
      <c r="D369" s="15"/>
      <c r="E369" s="15"/>
      <c r="F369" s="15"/>
      <c r="G369" s="15"/>
      <c r="H369" s="15"/>
      <c r="I369" s="16"/>
      <c r="K369" s="13"/>
      <c r="L369" s="13"/>
      <c r="M369" s="13"/>
      <c r="N369" s="13"/>
      <c r="O369" s="13"/>
    </row>
    <row r="370" spans="1:15" s="80" customFormat="1" ht="11.25" x14ac:dyDescent="0.2">
      <c r="A370" s="122"/>
      <c r="B370" s="13"/>
      <c r="C370" s="5"/>
      <c r="D370" s="15"/>
      <c r="E370" s="15"/>
      <c r="F370" s="15"/>
      <c r="G370" s="15"/>
      <c r="H370" s="15"/>
      <c r="I370" s="16"/>
      <c r="K370" s="13"/>
      <c r="L370" s="13"/>
      <c r="M370" s="13"/>
      <c r="N370" s="13"/>
      <c r="O370" s="13"/>
    </row>
    <row r="371" spans="1:15" s="80" customFormat="1" ht="11.25" x14ac:dyDescent="0.2">
      <c r="A371" s="122"/>
      <c r="B371" s="13"/>
      <c r="C371" s="5"/>
      <c r="D371" s="15"/>
      <c r="E371" s="15"/>
      <c r="F371" s="15"/>
      <c r="G371" s="15"/>
      <c r="H371" s="15"/>
      <c r="I371" s="16"/>
      <c r="K371" s="13"/>
      <c r="L371" s="13"/>
      <c r="M371" s="13"/>
      <c r="N371" s="13"/>
      <c r="O371" s="13"/>
    </row>
    <row r="372" spans="1:15" s="80" customFormat="1" ht="11.25" x14ac:dyDescent="0.2">
      <c r="A372" s="122"/>
      <c r="B372" s="13"/>
      <c r="C372" s="5"/>
      <c r="D372" s="15"/>
      <c r="E372" s="15"/>
      <c r="F372" s="15"/>
      <c r="G372" s="15"/>
      <c r="H372" s="15"/>
      <c r="I372" s="16"/>
      <c r="K372" s="13"/>
      <c r="L372" s="13"/>
      <c r="M372" s="13"/>
      <c r="N372" s="13"/>
      <c r="O372" s="13"/>
    </row>
    <row r="373" spans="1:15" s="80" customFormat="1" ht="11.25" x14ac:dyDescent="0.2">
      <c r="A373" s="122"/>
      <c r="B373" s="13"/>
      <c r="C373" s="5"/>
      <c r="D373" s="15"/>
      <c r="E373" s="15"/>
      <c r="F373" s="15"/>
      <c r="G373" s="15"/>
      <c r="H373" s="15"/>
      <c r="I373" s="16"/>
      <c r="K373" s="13"/>
      <c r="L373" s="13"/>
      <c r="M373" s="13"/>
      <c r="N373" s="13"/>
      <c r="O373" s="13"/>
    </row>
    <row r="374" spans="1:15" s="80" customFormat="1" ht="11.25" x14ac:dyDescent="0.2">
      <c r="A374" s="122"/>
      <c r="B374" s="13"/>
      <c r="C374" s="5"/>
      <c r="D374" s="15"/>
      <c r="E374" s="15"/>
      <c r="F374" s="15"/>
      <c r="G374" s="15"/>
      <c r="H374" s="15"/>
      <c r="I374" s="16"/>
      <c r="K374" s="13"/>
      <c r="L374" s="13"/>
      <c r="M374" s="13"/>
      <c r="N374" s="13"/>
      <c r="O374" s="13"/>
    </row>
    <row r="375" spans="1:15" s="80" customFormat="1" ht="11.25" x14ac:dyDescent="0.2">
      <c r="A375" s="122"/>
      <c r="B375" s="13"/>
      <c r="C375" s="5"/>
      <c r="D375" s="15"/>
      <c r="E375" s="15"/>
      <c r="F375" s="15"/>
      <c r="G375" s="15"/>
      <c r="H375" s="15"/>
      <c r="I375" s="16"/>
      <c r="K375" s="13"/>
      <c r="L375" s="13"/>
      <c r="M375" s="13"/>
      <c r="N375" s="13"/>
      <c r="O375" s="13"/>
    </row>
    <row r="376" spans="1:15" s="80" customFormat="1" ht="11.25" x14ac:dyDescent="0.2">
      <c r="A376" s="122"/>
      <c r="B376" s="13"/>
      <c r="C376" s="5"/>
      <c r="D376" s="15"/>
      <c r="E376" s="15"/>
      <c r="F376" s="15"/>
      <c r="G376" s="15"/>
      <c r="H376" s="15"/>
      <c r="I376" s="16"/>
      <c r="K376" s="13"/>
      <c r="L376" s="13"/>
      <c r="M376" s="13"/>
      <c r="N376" s="13"/>
      <c r="O376" s="13"/>
    </row>
    <row r="377" spans="1:15" s="80" customFormat="1" ht="11.25" x14ac:dyDescent="0.2">
      <c r="A377" s="122"/>
      <c r="B377" s="13"/>
      <c r="C377" s="5"/>
      <c r="D377" s="15"/>
      <c r="E377" s="15"/>
      <c r="F377" s="15"/>
      <c r="G377" s="15"/>
      <c r="H377" s="15"/>
      <c r="I377" s="16"/>
      <c r="K377" s="13"/>
      <c r="L377" s="13"/>
      <c r="M377" s="13"/>
      <c r="N377" s="13"/>
      <c r="O377" s="13"/>
    </row>
    <row r="378" spans="1:15" s="80" customFormat="1" ht="11.25" x14ac:dyDescent="0.2">
      <c r="A378" s="122"/>
      <c r="B378" s="13"/>
      <c r="C378" s="5"/>
      <c r="D378" s="15"/>
      <c r="E378" s="15"/>
      <c r="F378" s="15"/>
      <c r="G378" s="15"/>
      <c r="H378" s="15"/>
      <c r="I378" s="16"/>
      <c r="K378" s="13"/>
      <c r="L378" s="13"/>
      <c r="M378" s="13"/>
      <c r="N378" s="13"/>
      <c r="O378" s="13"/>
    </row>
    <row r="379" spans="1:15" s="80" customFormat="1" ht="11.25" x14ac:dyDescent="0.2">
      <c r="A379" s="122"/>
      <c r="B379" s="13"/>
      <c r="C379" s="5"/>
      <c r="D379" s="15"/>
      <c r="E379" s="15"/>
      <c r="F379" s="15"/>
      <c r="G379" s="15"/>
      <c r="H379" s="15"/>
      <c r="I379" s="16"/>
      <c r="K379" s="13"/>
      <c r="L379" s="13"/>
      <c r="M379" s="13"/>
      <c r="N379" s="13"/>
      <c r="O379" s="13"/>
    </row>
    <row r="380" spans="1:15" s="80" customFormat="1" ht="11.25" x14ac:dyDescent="0.2">
      <c r="A380" s="122"/>
      <c r="B380" s="13"/>
      <c r="C380" s="5"/>
      <c r="D380" s="15"/>
      <c r="E380" s="15"/>
      <c r="F380" s="15"/>
      <c r="G380" s="15"/>
      <c r="H380" s="15"/>
      <c r="I380" s="16"/>
      <c r="K380" s="13"/>
      <c r="L380" s="13"/>
      <c r="M380" s="13"/>
      <c r="N380" s="13"/>
      <c r="O380" s="13"/>
    </row>
    <row r="381" spans="1:15" s="80" customFormat="1" ht="11.25" x14ac:dyDescent="0.2">
      <c r="A381" s="122"/>
      <c r="B381" s="13"/>
      <c r="C381" s="5"/>
      <c r="D381" s="15"/>
      <c r="E381" s="15"/>
      <c r="F381" s="15"/>
      <c r="G381" s="15"/>
      <c r="H381" s="15"/>
      <c r="I381" s="16"/>
      <c r="K381" s="13"/>
      <c r="L381" s="13"/>
      <c r="M381" s="13"/>
      <c r="N381" s="13"/>
      <c r="O381" s="13"/>
    </row>
    <row r="382" spans="1:15" s="80" customFormat="1" ht="11.25" x14ac:dyDescent="0.2">
      <c r="A382" s="122"/>
      <c r="B382" s="13"/>
      <c r="C382" s="5"/>
      <c r="D382" s="15"/>
      <c r="E382" s="15"/>
      <c r="F382" s="15"/>
      <c r="G382" s="15"/>
      <c r="H382" s="15"/>
      <c r="I382" s="16"/>
      <c r="K382" s="13"/>
      <c r="L382" s="13"/>
      <c r="M382" s="13"/>
      <c r="N382" s="13"/>
      <c r="O382" s="13"/>
    </row>
    <row r="383" spans="1:15" s="80" customFormat="1" ht="11.25" x14ac:dyDescent="0.2">
      <c r="A383" s="122"/>
      <c r="B383" s="13"/>
      <c r="C383" s="5"/>
      <c r="D383" s="15"/>
      <c r="E383" s="15"/>
      <c r="F383" s="15"/>
      <c r="G383" s="15"/>
      <c r="H383" s="15"/>
      <c r="I383" s="16"/>
      <c r="K383" s="13"/>
      <c r="L383" s="13"/>
      <c r="M383" s="13"/>
      <c r="N383" s="13"/>
      <c r="O383" s="13"/>
    </row>
    <row r="384" spans="1:15" s="80" customFormat="1" ht="11.25" x14ac:dyDescent="0.2">
      <c r="A384" s="122"/>
      <c r="B384" s="13"/>
      <c r="C384" s="5"/>
      <c r="D384" s="15"/>
      <c r="E384" s="15"/>
      <c r="F384" s="15"/>
      <c r="G384" s="15"/>
      <c r="H384" s="15"/>
      <c r="I384" s="16"/>
      <c r="K384" s="13"/>
      <c r="L384" s="13"/>
      <c r="M384" s="13"/>
      <c r="N384" s="13"/>
      <c r="O384" s="13"/>
    </row>
    <row r="385" spans="1:15" s="80" customFormat="1" ht="11.25" x14ac:dyDescent="0.2">
      <c r="A385" s="122"/>
      <c r="B385" s="13"/>
      <c r="C385" s="5"/>
      <c r="D385" s="15"/>
      <c r="E385" s="15"/>
      <c r="F385" s="15"/>
      <c r="G385" s="15"/>
      <c r="H385" s="15"/>
      <c r="I385" s="16"/>
      <c r="K385" s="13"/>
      <c r="L385" s="13"/>
      <c r="M385" s="13"/>
      <c r="N385" s="13"/>
      <c r="O385" s="13"/>
    </row>
    <row r="386" spans="1:15" s="80" customFormat="1" ht="11.25" x14ac:dyDescent="0.2">
      <c r="A386" s="122"/>
      <c r="B386" s="13"/>
      <c r="C386" s="5"/>
      <c r="D386" s="15"/>
      <c r="E386" s="15"/>
      <c r="F386" s="15"/>
      <c r="G386" s="15"/>
      <c r="H386" s="15"/>
      <c r="I386" s="16"/>
      <c r="K386" s="13"/>
      <c r="L386" s="13"/>
      <c r="M386" s="13"/>
      <c r="N386" s="13"/>
      <c r="O386" s="13"/>
    </row>
    <row r="387" spans="1:15" s="80" customFormat="1" ht="11.25" x14ac:dyDescent="0.2">
      <c r="A387" s="122"/>
      <c r="B387" s="13"/>
      <c r="C387" s="5"/>
      <c r="D387" s="15"/>
      <c r="E387" s="15"/>
      <c r="F387" s="15"/>
      <c r="G387" s="15"/>
      <c r="H387" s="15"/>
      <c r="I387" s="16"/>
      <c r="K387" s="13"/>
      <c r="L387" s="13"/>
      <c r="M387" s="13"/>
      <c r="N387" s="13"/>
      <c r="O387" s="13"/>
    </row>
    <row r="388" spans="1:15" s="80" customFormat="1" ht="11.25" x14ac:dyDescent="0.2">
      <c r="A388" s="122"/>
      <c r="B388" s="13"/>
      <c r="C388" s="5"/>
      <c r="D388" s="15"/>
      <c r="E388" s="15"/>
      <c r="F388" s="15"/>
      <c r="G388" s="15"/>
      <c r="H388" s="15"/>
      <c r="I388" s="16"/>
      <c r="K388" s="13"/>
      <c r="L388" s="13"/>
      <c r="M388" s="13"/>
      <c r="N388" s="13"/>
      <c r="O388" s="13"/>
    </row>
    <row r="389" spans="1:15" s="80" customFormat="1" ht="11.25" x14ac:dyDescent="0.2">
      <c r="A389" s="122"/>
      <c r="B389" s="13"/>
      <c r="C389" s="5"/>
      <c r="D389" s="15"/>
      <c r="E389" s="15"/>
      <c r="F389" s="15"/>
      <c r="G389" s="15"/>
      <c r="H389" s="15"/>
      <c r="I389" s="16"/>
      <c r="K389" s="13"/>
      <c r="L389" s="13"/>
      <c r="M389" s="13"/>
      <c r="N389" s="13"/>
      <c r="O389" s="13"/>
    </row>
    <row r="390" spans="1:15" s="80" customFormat="1" ht="11.25" x14ac:dyDescent="0.2">
      <c r="A390" s="122"/>
      <c r="B390" s="13"/>
      <c r="C390" s="5"/>
      <c r="D390" s="15"/>
      <c r="E390" s="15"/>
      <c r="F390" s="15"/>
      <c r="G390" s="15"/>
      <c r="H390" s="15"/>
      <c r="I390" s="16"/>
      <c r="K390" s="13"/>
      <c r="L390" s="13"/>
      <c r="M390" s="13"/>
      <c r="N390" s="13"/>
      <c r="O390" s="13"/>
    </row>
    <row r="391" spans="1:15" s="80" customFormat="1" ht="11.25" x14ac:dyDescent="0.2">
      <c r="A391" s="122"/>
      <c r="B391" s="13"/>
      <c r="C391" s="5"/>
      <c r="D391" s="15"/>
      <c r="E391" s="15"/>
      <c r="F391" s="15"/>
      <c r="G391" s="15"/>
      <c r="H391" s="15"/>
      <c r="I391" s="16"/>
      <c r="K391" s="13"/>
      <c r="L391" s="13"/>
      <c r="M391" s="13"/>
      <c r="N391" s="13"/>
      <c r="O391" s="13"/>
    </row>
    <row r="392" spans="1:15" s="80" customFormat="1" ht="11.25" x14ac:dyDescent="0.2">
      <c r="A392" s="122"/>
      <c r="B392" s="13"/>
      <c r="C392" s="5"/>
      <c r="D392" s="15"/>
      <c r="E392" s="15"/>
      <c r="F392" s="15"/>
      <c r="G392" s="15"/>
      <c r="H392" s="15"/>
      <c r="I392" s="16"/>
      <c r="K392" s="13"/>
      <c r="L392" s="13"/>
      <c r="M392" s="13"/>
      <c r="N392" s="13"/>
      <c r="O392" s="13"/>
    </row>
    <row r="393" spans="1:15" s="80" customFormat="1" ht="11.25" x14ac:dyDescent="0.2">
      <c r="A393" s="122"/>
      <c r="B393" s="13"/>
      <c r="C393" s="5"/>
      <c r="D393" s="15"/>
      <c r="E393" s="15"/>
      <c r="F393" s="15"/>
      <c r="G393" s="15"/>
      <c r="H393" s="15"/>
      <c r="I393" s="16"/>
      <c r="K393" s="13"/>
      <c r="L393" s="13"/>
      <c r="M393" s="13"/>
      <c r="N393" s="13"/>
      <c r="O393" s="13"/>
    </row>
    <row r="394" spans="1:15" s="80" customFormat="1" ht="11.25" x14ac:dyDescent="0.2">
      <c r="A394" s="122"/>
      <c r="B394" s="13"/>
      <c r="C394" s="5"/>
      <c r="D394" s="15"/>
      <c r="E394" s="15"/>
      <c r="F394" s="15"/>
      <c r="G394" s="15"/>
      <c r="H394" s="15"/>
      <c r="I394" s="16"/>
      <c r="K394" s="13"/>
      <c r="L394" s="13"/>
      <c r="M394" s="13"/>
      <c r="N394" s="13"/>
      <c r="O394" s="13"/>
    </row>
    <row r="395" spans="1:15" s="80" customFormat="1" ht="11.25" x14ac:dyDescent="0.2">
      <c r="A395" s="122"/>
      <c r="B395" s="13"/>
      <c r="C395" s="5"/>
      <c r="D395" s="15"/>
      <c r="E395" s="15"/>
      <c r="F395" s="15"/>
      <c r="G395" s="15"/>
      <c r="H395" s="15"/>
      <c r="I395" s="16"/>
      <c r="K395" s="13"/>
      <c r="L395" s="13"/>
      <c r="M395" s="13"/>
      <c r="N395" s="13"/>
      <c r="O395" s="13"/>
    </row>
    <row r="396" spans="1:15" s="80" customFormat="1" ht="11.25" x14ac:dyDescent="0.2">
      <c r="A396" s="122"/>
      <c r="B396" s="13"/>
      <c r="C396" s="5"/>
      <c r="D396" s="15"/>
      <c r="E396" s="15"/>
      <c r="F396" s="15"/>
      <c r="G396" s="15"/>
      <c r="H396" s="15"/>
      <c r="I396" s="16"/>
      <c r="K396" s="13"/>
      <c r="L396" s="13"/>
      <c r="M396" s="13"/>
      <c r="N396" s="13"/>
      <c r="O396" s="13"/>
    </row>
    <row r="397" spans="1:15" s="80" customFormat="1" ht="11.25" x14ac:dyDescent="0.2">
      <c r="A397" s="122"/>
      <c r="B397" s="13"/>
      <c r="C397" s="5"/>
      <c r="D397" s="15"/>
      <c r="E397" s="15"/>
      <c r="F397" s="15"/>
      <c r="G397" s="15"/>
      <c r="H397" s="15"/>
      <c r="I397" s="16"/>
      <c r="K397" s="13"/>
      <c r="L397" s="13"/>
      <c r="M397" s="13"/>
      <c r="N397" s="13"/>
      <c r="O397" s="13"/>
    </row>
    <row r="398" spans="1:15" s="80" customFormat="1" ht="11.25" x14ac:dyDescent="0.2">
      <c r="A398" s="122"/>
      <c r="B398" s="13"/>
      <c r="C398" s="5"/>
      <c r="D398" s="15"/>
      <c r="E398" s="15"/>
      <c r="F398" s="15"/>
      <c r="G398" s="15"/>
      <c r="H398" s="15"/>
      <c r="I398" s="16"/>
      <c r="K398" s="13"/>
      <c r="L398" s="13"/>
      <c r="M398" s="13"/>
      <c r="N398" s="13"/>
      <c r="O398" s="13"/>
    </row>
    <row r="399" spans="1:15" s="80" customFormat="1" ht="11.25" x14ac:dyDescent="0.2">
      <c r="A399" s="122"/>
      <c r="B399" s="13"/>
      <c r="C399" s="5"/>
      <c r="D399" s="15"/>
      <c r="E399" s="15"/>
      <c r="F399" s="15"/>
      <c r="G399" s="15"/>
      <c r="H399" s="15"/>
      <c r="I399" s="16"/>
      <c r="K399" s="13"/>
      <c r="L399" s="13"/>
      <c r="M399" s="13"/>
      <c r="N399" s="13"/>
      <c r="O399" s="13"/>
    </row>
    <row r="400" spans="1:15" s="80" customFormat="1" ht="11.25" x14ac:dyDescent="0.2">
      <c r="A400" s="122"/>
      <c r="B400" s="13"/>
      <c r="C400" s="5"/>
      <c r="D400" s="15"/>
      <c r="E400" s="15"/>
      <c r="F400" s="15"/>
      <c r="G400" s="15"/>
      <c r="H400" s="15"/>
      <c r="I400" s="16"/>
      <c r="K400" s="13"/>
      <c r="L400" s="13"/>
      <c r="M400" s="13"/>
      <c r="N400" s="13"/>
      <c r="O400" s="13"/>
    </row>
    <row r="401" spans="1:15" s="80" customFormat="1" ht="11.25" x14ac:dyDescent="0.2">
      <c r="A401" s="122"/>
      <c r="B401" s="13"/>
      <c r="C401" s="5"/>
      <c r="D401" s="15"/>
      <c r="E401" s="15"/>
      <c r="F401" s="15"/>
      <c r="G401" s="15"/>
      <c r="H401" s="15"/>
      <c r="I401" s="16"/>
      <c r="K401" s="13"/>
      <c r="L401" s="13"/>
      <c r="M401" s="13"/>
      <c r="N401" s="13"/>
      <c r="O401" s="13"/>
    </row>
    <row r="402" spans="1:15" s="80" customFormat="1" ht="11.25" x14ac:dyDescent="0.2">
      <c r="A402" s="122"/>
      <c r="B402" s="13"/>
      <c r="C402" s="5"/>
      <c r="D402" s="15"/>
      <c r="E402" s="15"/>
      <c r="F402" s="15"/>
      <c r="G402" s="15"/>
      <c r="H402" s="15"/>
      <c r="I402" s="16"/>
      <c r="K402" s="13"/>
      <c r="L402" s="13"/>
      <c r="M402" s="13"/>
      <c r="N402" s="13"/>
      <c r="O402" s="13"/>
    </row>
    <row r="403" spans="1:15" s="80" customFormat="1" ht="11.25" x14ac:dyDescent="0.2">
      <c r="A403" s="122"/>
      <c r="B403" s="13"/>
      <c r="C403" s="5"/>
      <c r="D403" s="15"/>
      <c r="E403" s="15"/>
      <c r="F403" s="15"/>
      <c r="G403" s="15"/>
      <c r="H403" s="15"/>
      <c r="I403" s="16"/>
      <c r="K403" s="13"/>
      <c r="L403" s="13"/>
      <c r="M403" s="13"/>
      <c r="N403" s="13"/>
      <c r="O403" s="13"/>
    </row>
    <row r="404" spans="1:15" s="80" customFormat="1" ht="11.25" x14ac:dyDescent="0.2">
      <c r="A404" s="122"/>
      <c r="B404" s="13"/>
      <c r="C404" s="5"/>
      <c r="D404" s="15"/>
      <c r="E404" s="15"/>
      <c r="F404" s="15"/>
      <c r="G404" s="15"/>
      <c r="H404" s="15"/>
      <c r="I404" s="16"/>
      <c r="K404" s="13"/>
      <c r="L404" s="13"/>
      <c r="M404" s="13"/>
      <c r="N404" s="13"/>
      <c r="O404" s="13"/>
    </row>
    <row r="405" spans="1:15" s="80" customFormat="1" ht="11.25" x14ac:dyDescent="0.2">
      <c r="A405" s="122"/>
      <c r="B405" s="13"/>
      <c r="C405" s="5"/>
      <c r="D405" s="15"/>
      <c r="E405" s="15"/>
      <c r="F405" s="15"/>
      <c r="G405" s="15"/>
      <c r="H405" s="15"/>
      <c r="I405" s="16"/>
      <c r="K405" s="13"/>
      <c r="L405" s="13"/>
      <c r="M405" s="13"/>
      <c r="N405" s="13"/>
      <c r="O405" s="13"/>
    </row>
    <row r="406" spans="1:15" s="80" customFormat="1" ht="11.25" x14ac:dyDescent="0.2">
      <c r="A406" s="122"/>
      <c r="B406" s="13"/>
      <c r="C406" s="5"/>
      <c r="D406" s="15"/>
      <c r="E406" s="15"/>
      <c r="F406" s="15"/>
      <c r="G406" s="15"/>
      <c r="H406" s="15"/>
      <c r="I406" s="16"/>
      <c r="K406" s="13"/>
      <c r="L406" s="13"/>
      <c r="M406" s="13"/>
      <c r="N406" s="13"/>
      <c r="O406" s="13"/>
    </row>
    <row r="407" spans="1:15" s="80" customFormat="1" ht="11.25" x14ac:dyDescent="0.2">
      <c r="A407" s="122"/>
      <c r="B407" s="13"/>
      <c r="C407" s="5"/>
      <c r="D407" s="15"/>
      <c r="E407" s="15"/>
      <c r="F407" s="15"/>
      <c r="G407" s="15"/>
      <c r="H407" s="15"/>
      <c r="I407" s="16"/>
      <c r="K407" s="13"/>
      <c r="L407" s="13"/>
      <c r="M407" s="13"/>
      <c r="N407" s="13"/>
      <c r="O407" s="13"/>
    </row>
    <row r="408" spans="1:15" s="80" customFormat="1" ht="11.25" x14ac:dyDescent="0.2">
      <c r="A408" s="122"/>
      <c r="B408" s="13"/>
      <c r="C408" s="5"/>
      <c r="D408" s="15"/>
      <c r="E408" s="15"/>
      <c r="F408" s="15"/>
      <c r="G408" s="15"/>
      <c r="H408" s="15"/>
      <c r="I408" s="16"/>
      <c r="K408" s="13"/>
      <c r="L408" s="13"/>
      <c r="M408" s="13"/>
      <c r="N408" s="13"/>
      <c r="O408" s="13"/>
    </row>
    <row r="409" spans="1:15" s="80" customFormat="1" ht="11.25" x14ac:dyDescent="0.2">
      <c r="A409" s="122"/>
      <c r="B409" s="13"/>
      <c r="C409" s="5"/>
      <c r="D409" s="15"/>
      <c r="E409" s="15"/>
      <c r="F409" s="15"/>
      <c r="G409" s="15"/>
      <c r="H409" s="15"/>
      <c r="I409" s="16"/>
      <c r="K409" s="13"/>
      <c r="L409" s="13"/>
      <c r="M409" s="13"/>
      <c r="N409" s="13"/>
      <c r="O409" s="13"/>
    </row>
    <row r="410" spans="1:15" s="80" customFormat="1" ht="11.25" x14ac:dyDescent="0.2">
      <c r="A410" s="122"/>
      <c r="B410" s="13"/>
      <c r="C410" s="5"/>
      <c r="D410" s="15"/>
      <c r="E410" s="15"/>
      <c r="F410" s="15"/>
      <c r="G410" s="15"/>
      <c r="H410" s="15"/>
      <c r="I410" s="16"/>
      <c r="K410" s="13"/>
      <c r="L410" s="13"/>
      <c r="M410" s="13"/>
      <c r="N410" s="13"/>
      <c r="O410" s="13"/>
    </row>
    <row r="411" spans="1:15" s="80" customFormat="1" ht="11.25" x14ac:dyDescent="0.2">
      <c r="A411" s="122"/>
      <c r="B411" s="13"/>
      <c r="C411" s="5"/>
      <c r="D411" s="15"/>
      <c r="E411" s="15"/>
      <c r="F411" s="15"/>
      <c r="G411" s="15"/>
      <c r="H411" s="15"/>
      <c r="I411" s="16"/>
      <c r="K411" s="13"/>
      <c r="L411" s="13"/>
      <c r="M411" s="13"/>
      <c r="N411" s="13"/>
      <c r="O411" s="13"/>
    </row>
    <row r="412" spans="1:15" s="80" customFormat="1" ht="11.25" x14ac:dyDescent="0.2">
      <c r="A412" s="122"/>
      <c r="B412" s="13"/>
      <c r="C412" s="5"/>
      <c r="D412" s="15"/>
      <c r="E412" s="15"/>
      <c r="F412" s="15"/>
      <c r="G412" s="15"/>
      <c r="H412" s="15"/>
      <c r="I412" s="16"/>
      <c r="K412" s="13"/>
      <c r="L412" s="13"/>
      <c r="M412" s="13"/>
      <c r="N412" s="13"/>
      <c r="O412" s="13"/>
    </row>
    <row r="413" spans="1:15" s="80" customFormat="1" ht="11.25" x14ac:dyDescent="0.2">
      <c r="A413" s="122"/>
      <c r="B413" s="13"/>
      <c r="C413" s="5"/>
      <c r="D413" s="15"/>
      <c r="E413" s="15"/>
      <c r="F413" s="15"/>
      <c r="G413" s="15"/>
      <c r="H413" s="15"/>
      <c r="I413" s="16"/>
      <c r="K413" s="13"/>
      <c r="L413" s="13"/>
      <c r="M413" s="13"/>
      <c r="N413" s="13"/>
      <c r="O413" s="13"/>
    </row>
    <row r="414" spans="1:15" s="80" customFormat="1" ht="11.25" x14ac:dyDescent="0.2">
      <c r="A414" s="122"/>
      <c r="B414" s="13"/>
      <c r="C414" s="5"/>
      <c r="D414" s="15"/>
      <c r="E414" s="15"/>
      <c r="F414" s="15"/>
      <c r="G414" s="15"/>
      <c r="H414" s="15"/>
      <c r="I414" s="16"/>
      <c r="K414" s="13"/>
      <c r="L414" s="13"/>
      <c r="M414" s="13"/>
      <c r="N414" s="13"/>
      <c r="O414" s="13"/>
    </row>
    <row r="415" spans="1:15" s="80" customFormat="1" ht="11.25" x14ac:dyDescent="0.2">
      <c r="A415" s="122"/>
      <c r="B415" s="13"/>
      <c r="C415" s="5"/>
      <c r="D415" s="15"/>
      <c r="E415" s="15"/>
      <c r="F415" s="15"/>
      <c r="G415" s="15"/>
      <c r="H415" s="15"/>
      <c r="I415" s="16"/>
      <c r="K415" s="13"/>
      <c r="L415" s="13"/>
      <c r="M415" s="13"/>
      <c r="N415" s="13"/>
      <c r="O415" s="13"/>
    </row>
    <row r="416" spans="1:15" x14ac:dyDescent="0.2">
      <c r="A416" s="122"/>
      <c r="B416" s="18"/>
      <c r="C416" s="79"/>
      <c r="D416" s="19"/>
      <c r="E416" s="19"/>
      <c r="F416" s="19"/>
      <c r="G416" s="19"/>
      <c r="H416" s="19"/>
      <c r="I416" s="20"/>
    </row>
    <row r="417" spans="1:9" x14ac:dyDescent="0.2">
      <c r="A417" s="122"/>
      <c r="B417" s="18"/>
      <c r="C417" s="79"/>
      <c r="D417" s="19"/>
      <c r="E417" s="19"/>
      <c r="F417" s="19"/>
      <c r="G417" s="19"/>
      <c r="H417" s="19"/>
      <c r="I417" s="20"/>
    </row>
    <row r="418" spans="1:9" x14ac:dyDescent="0.2">
      <c r="A418" s="122"/>
      <c r="B418" s="18"/>
      <c r="C418" s="79"/>
      <c r="D418" s="19"/>
      <c r="E418" s="19"/>
      <c r="F418" s="19"/>
      <c r="G418" s="19"/>
      <c r="H418" s="19"/>
      <c r="I418" s="20"/>
    </row>
    <row r="419" spans="1:9" x14ac:dyDescent="0.2">
      <c r="A419" s="122"/>
      <c r="B419" s="18"/>
      <c r="C419" s="79"/>
      <c r="D419" s="19"/>
      <c r="E419" s="19"/>
      <c r="F419" s="19"/>
      <c r="G419" s="19"/>
      <c r="H419" s="19"/>
      <c r="I419" s="20"/>
    </row>
    <row r="420" spans="1:9" x14ac:dyDescent="0.2">
      <c r="A420" s="122"/>
      <c r="B420" s="18"/>
      <c r="C420" s="79"/>
      <c r="D420" s="19"/>
      <c r="E420" s="19"/>
      <c r="F420" s="19"/>
      <c r="G420" s="19"/>
      <c r="H420" s="19"/>
      <c r="I420" s="20"/>
    </row>
    <row r="421" spans="1:9" x14ac:dyDescent="0.2">
      <c r="A421" s="122"/>
      <c r="B421" s="18"/>
      <c r="C421" s="79"/>
      <c r="D421" s="19"/>
      <c r="E421" s="19"/>
      <c r="F421" s="19"/>
      <c r="G421" s="19"/>
      <c r="H421" s="19"/>
      <c r="I421" s="20"/>
    </row>
    <row r="422" spans="1:9" x14ac:dyDescent="0.2">
      <c r="A422" s="122"/>
      <c r="B422" s="18"/>
      <c r="C422" s="79"/>
      <c r="D422" s="19"/>
      <c r="E422" s="19"/>
      <c r="F422" s="19"/>
      <c r="G422" s="19"/>
      <c r="H422" s="19"/>
      <c r="I422" s="20"/>
    </row>
    <row r="423" spans="1:9" x14ac:dyDescent="0.2">
      <c r="A423" s="122"/>
      <c r="B423" s="18"/>
      <c r="C423" s="79"/>
      <c r="D423" s="19"/>
      <c r="E423" s="19"/>
      <c r="F423" s="19"/>
      <c r="G423" s="19"/>
      <c r="H423" s="19"/>
      <c r="I423" s="20"/>
    </row>
    <row r="424" spans="1:9" x14ac:dyDescent="0.2">
      <c r="A424" s="122"/>
      <c r="B424" s="18"/>
      <c r="C424" s="79"/>
      <c r="D424" s="19"/>
      <c r="E424" s="19"/>
      <c r="F424" s="19"/>
      <c r="G424" s="19"/>
      <c r="H424" s="19"/>
      <c r="I424" s="20"/>
    </row>
    <row r="425" spans="1:9" x14ac:dyDescent="0.2">
      <c r="A425" s="122"/>
      <c r="B425" s="18"/>
      <c r="C425" s="79"/>
      <c r="D425" s="19"/>
      <c r="E425" s="19"/>
      <c r="F425" s="19"/>
      <c r="G425" s="19"/>
      <c r="H425" s="19"/>
      <c r="I425" s="20"/>
    </row>
    <row r="426" spans="1:9" x14ac:dyDescent="0.2">
      <c r="A426" s="122"/>
      <c r="B426" s="18"/>
      <c r="C426" s="79"/>
      <c r="D426" s="19"/>
      <c r="E426" s="19"/>
      <c r="F426" s="19"/>
      <c r="G426" s="19"/>
      <c r="H426" s="19"/>
      <c r="I426" s="20"/>
    </row>
    <row r="427" spans="1:9" x14ac:dyDescent="0.2">
      <c r="A427" s="122"/>
      <c r="B427" s="18"/>
      <c r="C427" s="79"/>
      <c r="D427" s="19"/>
      <c r="E427" s="19"/>
      <c r="F427" s="19"/>
      <c r="G427" s="19"/>
      <c r="H427" s="19"/>
      <c r="I427" s="20"/>
    </row>
    <row r="428" spans="1:9" x14ac:dyDescent="0.2">
      <c r="A428" s="122"/>
      <c r="B428" s="18"/>
      <c r="C428" s="79"/>
      <c r="D428" s="19"/>
      <c r="E428" s="19"/>
      <c r="F428" s="19"/>
      <c r="G428" s="19"/>
      <c r="H428" s="19"/>
      <c r="I428" s="20"/>
    </row>
    <row r="429" spans="1:9" x14ac:dyDescent="0.2">
      <c r="A429" s="122"/>
      <c r="B429" s="18"/>
      <c r="C429" s="79"/>
      <c r="D429" s="19"/>
      <c r="E429" s="19"/>
      <c r="F429" s="19"/>
      <c r="G429" s="19"/>
      <c r="H429" s="19"/>
      <c r="I429" s="20"/>
    </row>
    <row r="430" spans="1:9" x14ac:dyDescent="0.2">
      <c r="A430" s="122"/>
      <c r="B430" s="18"/>
      <c r="C430" s="79"/>
      <c r="D430" s="19"/>
      <c r="E430" s="19"/>
      <c r="F430" s="19"/>
      <c r="G430" s="19"/>
      <c r="H430" s="19"/>
      <c r="I430" s="20"/>
    </row>
    <row r="431" spans="1:9" x14ac:dyDescent="0.2">
      <c r="A431" s="122"/>
      <c r="B431" s="18"/>
      <c r="C431" s="79"/>
      <c r="D431" s="19"/>
      <c r="E431" s="19"/>
      <c r="F431" s="19"/>
      <c r="G431" s="19"/>
      <c r="H431" s="19"/>
      <c r="I431" s="20"/>
    </row>
    <row r="432" spans="1:9" x14ac:dyDescent="0.2">
      <c r="A432" s="122"/>
      <c r="B432" s="18"/>
      <c r="C432" s="79"/>
      <c r="D432" s="19"/>
      <c r="E432" s="19"/>
      <c r="F432" s="19"/>
      <c r="G432" s="19"/>
      <c r="H432" s="19"/>
      <c r="I432" s="20"/>
    </row>
    <row r="433" spans="1:9" x14ac:dyDescent="0.2">
      <c r="A433" s="122"/>
      <c r="B433" s="18"/>
      <c r="C433" s="79"/>
      <c r="D433" s="19"/>
      <c r="E433" s="19"/>
      <c r="F433" s="19"/>
      <c r="G433" s="19"/>
      <c r="H433" s="19"/>
      <c r="I433" s="20"/>
    </row>
    <row r="434" spans="1:9" x14ac:dyDescent="0.2">
      <c r="A434" s="122"/>
      <c r="B434" s="18"/>
      <c r="C434" s="79"/>
      <c r="D434" s="19"/>
      <c r="E434" s="19"/>
      <c r="F434" s="19"/>
      <c r="G434" s="19"/>
      <c r="H434" s="19"/>
      <c r="I434" s="20"/>
    </row>
    <row r="435" spans="1:9" x14ac:dyDescent="0.2">
      <c r="A435" s="122"/>
      <c r="B435" s="18"/>
      <c r="C435" s="79"/>
      <c r="D435" s="19"/>
      <c r="E435" s="19"/>
      <c r="F435" s="19"/>
      <c r="G435" s="19"/>
      <c r="H435" s="19"/>
      <c r="I435" s="20"/>
    </row>
    <row r="436" spans="1:9" x14ac:dyDescent="0.2">
      <c r="A436" s="122"/>
      <c r="B436" s="18"/>
      <c r="C436" s="79"/>
      <c r="D436" s="19"/>
      <c r="E436" s="19"/>
      <c r="F436" s="19"/>
      <c r="G436" s="19"/>
      <c r="H436" s="19"/>
      <c r="I436" s="20"/>
    </row>
    <row r="437" spans="1:9" x14ac:dyDescent="0.2">
      <c r="A437" s="122"/>
      <c r="B437" s="18"/>
      <c r="C437" s="79"/>
      <c r="D437" s="19"/>
      <c r="E437" s="19"/>
      <c r="F437" s="19"/>
      <c r="G437" s="19"/>
      <c r="H437" s="19"/>
      <c r="I437" s="20"/>
    </row>
    <row r="438" spans="1:9" x14ac:dyDescent="0.2">
      <c r="A438" s="122"/>
      <c r="B438" s="18"/>
      <c r="C438" s="79"/>
      <c r="D438" s="19"/>
      <c r="E438" s="19"/>
      <c r="F438" s="19"/>
      <c r="G438" s="19"/>
      <c r="H438" s="19"/>
      <c r="I438" s="20"/>
    </row>
    <row r="439" spans="1:9" x14ac:dyDescent="0.2">
      <c r="A439" s="122"/>
      <c r="B439" s="18"/>
      <c r="C439" s="79"/>
      <c r="D439" s="19"/>
      <c r="E439" s="19"/>
      <c r="F439" s="19"/>
      <c r="G439" s="19"/>
      <c r="H439" s="19"/>
      <c r="I439" s="20"/>
    </row>
    <row r="440" spans="1:9" x14ac:dyDescent="0.2">
      <c r="A440" s="122"/>
      <c r="B440" s="18"/>
      <c r="C440" s="79"/>
      <c r="D440" s="19"/>
      <c r="E440" s="19"/>
      <c r="F440" s="19"/>
      <c r="G440" s="19"/>
      <c r="H440" s="19"/>
      <c r="I440" s="20"/>
    </row>
    <row r="441" spans="1:9" x14ac:dyDescent="0.2">
      <c r="A441" s="122"/>
      <c r="B441" s="18"/>
      <c r="C441" s="79"/>
      <c r="D441" s="19"/>
      <c r="E441" s="19"/>
      <c r="F441" s="19"/>
      <c r="G441" s="19"/>
      <c r="H441" s="19"/>
      <c r="I441" s="20"/>
    </row>
    <row r="442" spans="1:9" x14ac:dyDescent="0.2">
      <c r="A442" s="122"/>
      <c r="B442" s="18"/>
      <c r="C442" s="79"/>
      <c r="D442" s="19"/>
      <c r="E442" s="19"/>
      <c r="F442" s="19"/>
      <c r="G442" s="19"/>
      <c r="H442" s="19"/>
      <c r="I442" s="20"/>
    </row>
    <row r="443" spans="1:9" x14ac:dyDescent="0.2">
      <c r="A443" s="122"/>
      <c r="B443" s="18"/>
      <c r="C443" s="79"/>
      <c r="D443" s="19"/>
      <c r="E443" s="19"/>
      <c r="F443" s="19"/>
      <c r="G443" s="19"/>
      <c r="H443" s="19"/>
      <c r="I443" s="20"/>
    </row>
    <row r="444" spans="1:9" x14ac:dyDescent="0.2">
      <c r="A444" s="122"/>
      <c r="B444" s="18"/>
      <c r="C444" s="79"/>
      <c r="D444" s="19"/>
      <c r="E444" s="19"/>
      <c r="F444" s="19"/>
      <c r="G444" s="19"/>
      <c r="H444" s="19"/>
      <c r="I444" s="20"/>
    </row>
    <row r="445" spans="1:9" x14ac:dyDescent="0.2">
      <c r="A445" s="122"/>
      <c r="B445" s="18"/>
      <c r="C445" s="79"/>
      <c r="D445" s="19"/>
      <c r="E445" s="19"/>
      <c r="F445" s="19"/>
      <c r="G445" s="19"/>
      <c r="H445" s="19"/>
      <c r="I445" s="20"/>
    </row>
    <row r="446" spans="1:9" x14ac:dyDescent="0.2">
      <c r="A446" s="122"/>
      <c r="B446" s="18"/>
      <c r="C446" s="79"/>
      <c r="D446" s="19"/>
      <c r="E446" s="19"/>
      <c r="F446" s="19"/>
      <c r="G446" s="19"/>
      <c r="H446" s="19"/>
      <c r="I446" s="20"/>
    </row>
    <row r="447" spans="1:9" x14ac:dyDescent="0.2">
      <c r="A447" s="122"/>
      <c r="B447" s="18"/>
      <c r="C447" s="79"/>
      <c r="D447" s="19"/>
      <c r="E447" s="19"/>
      <c r="F447" s="19"/>
      <c r="G447" s="19"/>
      <c r="H447" s="19"/>
      <c r="I447" s="20"/>
    </row>
    <row r="448" spans="1:9" x14ac:dyDescent="0.2">
      <c r="A448" s="122"/>
      <c r="B448" s="18"/>
      <c r="C448" s="79"/>
      <c r="D448" s="19"/>
      <c r="E448" s="19"/>
      <c r="F448" s="19"/>
      <c r="G448" s="19"/>
      <c r="H448" s="19"/>
      <c r="I448" s="20"/>
    </row>
    <row r="449" spans="1:9" x14ac:dyDescent="0.2">
      <c r="A449" s="122"/>
      <c r="B449" s="18"/>
      <c r="C449" s="79"/>
      <c r="D449" s="19"/>
      <c r="E449" s="19"/>
      <c r="F449" s="19"/>
      <c r="G449" s="19"/>
      <c r="H449" s="19"/>
      <c r="I449" s="20"/>
    </row>
    <row r="450" spans="1:9" x14ac:dyDescent="0.2">
      <c r="A450" s="122"/>
      <c r="B450" s="18"/>
      <c r="C450" s="79"/>
      <c r="D450" s="19"/>
      <c r="E450" s="19"/>
      <c r="F450" s="19"/>
      <c r="G450" s="19"/>
      <c r="H450" s="19"/>
      <c r="I450" s="20"/>
    </row>
    <row r="451" spans="1:9" x14ac:dyDescent="0.2">
      <c r="A451" s="122"/>
      <c r="B451" s="18"/>
      <c r="C451" s="79"/>
      <c r="D451" s="19"/>
      <c r="E451" s="19"/>
      <c r="F451" s="19"/>
      <c r="G451" s="19"/>
      <c r="H451" s="19"/>
      <c r="I451" s="20"/>
    </row>
    <row r="452" spans="1:9" x14ac:dyDescent="0.2">
      <c r="A452" s="122"/>
      <c r="B452" s="18"/>
      <c r="C452" s="79"/>
      <c r="D452" s="19"/>
      <c r="E452" s="19"/>
      <c r="F452" s="19"/>
      <c r="G452" s="19"/>
      <c r="H452" s="19"/>
      <c r="I452" s="20"/>
    </row>
    <row r="453" spans="1:9" x14ac:dyDescent="0.2">
      <c r="A453" s="122"/>
      <c r="B453" s="18"/>
      <c r="C453" s="79"/>
      <c r="D453" s="19"/>
      <c r="E453" s="19"/>
      <c r="F453" s="19"/>
      <c r="G453" s="19"/>
      <c r="H453" s="19"/>
      <c r="I453" s="20"/>
    </row>
    <row r="454" spans="1:9" x14ac:dyDescent="0.2">
      <c r="A454" s="122"/>
      <c r="B454" s="18"/>
      <c r="C454" s="79"/>
      <c r="D454" s="19"/>
      <c r="E454" s="19"/>
      <c r="F454" s="19"/>
      <c r="G454" s="19"/>
      <c r="H454" s="19"/>
      <c r="I454" s="20"/>
    </row>
    <row r="455" spans="1:9" x14ac:dyDescent="0.2">
      <c r="A455" s="122"/>
      <c r="B455" s="18"/>
      <c r="C455" s="79"/>
      <c r="D455" s="19"/>
      <c r="E455" s="19"/>
      <c r="F455" s="19"/>
      <c r="G455" s="19"/>
      <c r="H455" s="19"/>
      <c r="I455" s="20"/>
    </row>
    <row r="456" spans="1:9" x14ac:dyDescent="0.2">
      <c r="A456" s="122"/>
      <c r="B456" s="18"/>
      <c r="C456" s="79"/>
      <c r="D456" s="19"/>
      <c r="E456" s="19"/>
      <c r="F456" s="19"/>
      <c r="G456" s="19"/>
      <c r="H456" s="19"/>
      <c r="I456" s="20"/>
    </row>
    <row r="457" spans="1:9" x14ac:dyDescent="0.2">
      <c r="A457" s="122"/>
      <c r="B457" s="18"/>
      <c r="C457" s="79"/>
      <c r="D457" s="19"/>
      <c r="E457" s="19"/>
      <c r="F457" s="19"/>
      <c r="G457" s="19"/>
      <c r="H457" s="19"/>
      <c r="I457" s="20"/>
    </row>
    <row r="458" spans="1:9" x14ac:dyDescent="0.2">
      <c r="A458" s="122"/>
      <c r="B458" s="18"/>
      <c r="C458" s="79"/>
      <c r="D458" s="19"/>
      <c r="E458" s="19"/>
      <c r="F458" s="19"/>
      <c r="G458" s="19"/>
      <c r="H458" s="19"/>
      <c r="I458" s="20"/>
    </row>
    <row r="459" spans="1:9" x14ac:dyDescent="0.2">
      <c r="A459" s="122"/>
      <c r="B459" s="18"/>
      <c r="C459" s="79"/>
      <c r="D459" s="19"/>
      <c r="E459" s="19"/>
      <c r="F459" s="19"/>
      <c r="G459" s="19"/>
      <c r="H459" s="19"/>
      <c r="I459" s="20"/>
    </row>
    <row r="460" spans="1:9" x14ac:dyDescent="0.2">
      <c r="A460" s="122"/>
      <c r="B460" s="18"/>
      <c r="C460" s="79"/>
      <c r="D460" s="19"/>
      <c r="E460" s="19"/>
      <c r="F460" s="19"/>
      <c r="G460" s="19"/>
      <c r="H460" s="19"/>
      <c r="I460" s="20"/>
    </row>
    <row r="461" spans="1:9" x14ac:dyDescent="0.2">
      <c r="A461" s="122"/>
      <c r="B461" s="18"/>
      <c r="C461" s="79"/>
      <c r="D461" s="19"/>
      <c r="E461" s="19"/>
      <c r="F461" s="19"/>
      <c r="G461" s="19"/>
      <c r="H461" s="19"/>
      <c r="I461" s="20"/>
    </row>
    <row r="462" spans="1:9" x14ac:dyDescent="0.2">
      <c r="A462" s="122"/>
      <c r="B462" s="18"/>
      <c r="C462" s="79"/>
      <c r="D462" s="19"/>
      <c r="E462" s="19"/>
      <c r="F462" s="19"/>
      <c r="G462" s="19"/>
      <c r="H462" s="19"/>
      <c r="I462" s="20"/>
    </row>
    <row r="463" spans="1:9" x14ac:dyDescent="0.2">
      <c r="A463" s="122"/>
      <c r="B463" s="18"/>
      <c r="C463" s="79"/>
      <c r="D463" s="19"/>
      <c r="E463" s="19"/>
      <c r="F463" s="19"/>
      <c r="G463" s="19"/>
      <c r="H463" s="19"/>
      <c r="I463" s="20"/>
    </row>
    <row r="464" spans="1:9" x14ac:dyDescent="0.2">
      <c r="A464" s="122"/>
      <c r="B464" s="18"/>
      <c r="C464" s="79"/>
      <c r="D464" s="19"/>
      <c r="E464" s="19"/>
      <c r="F464" s="19"/>
      <c r="G464" s="19"/>
      <c r="H464" s="19"/>
      <c r="I464" s="20"/>
    </row>
    <row r="465" spans="1:9" x14ac:dyDescent="0.2">
      <c r="A465" s="122"/>
      <c r="B465" s="18"/>
      <c r="C465" s="79"/>
      <c r="D465" s="19"/>
      <c r="E465" s="19"/>
      <c r="F465" s="19"/>
      <c r="G465" s="19"/>
      <c r="H465" s="19"/>
      <c r="I465" s="20"/>
    </row>
    <row r="466" spans="1:9" x14ac:dyDescent="0.2">
      <c r="A466" s="122"/>
      <c r="B466" s="18"/>
      <c r="C466" s="79"/>
      <c r="D466" s="19"/>
      <c r="E466" s="19"/>
      <c r="F466" s="19"/>
      <c r="G466" s="19"/>
      <c r="H466" s="19"/>
      <c r="I466" s="20"/>
    </row>
    <row r="467" spans="1:9" x14ac:dyDescent="0.2">
      <c r="A467" s="122"/>
      <c r="B467" s="18"/>
      <c r="C467" s="79"/>
      <c r="D467" s="19"/>
      <c r="E467" s="19"/>
      <c r="F467" s="19"/>
      <c r="G467" s="19"/>
      <c r="H467" s="19"/>
      <c r="I467" s="20"/>
    </row>
    <row r="468" spans="1:9" x14ac:dyDescent="0.2">
      <c r="B468" s="18"/>
      <c r="C468" s="79"/>
      <c r="D468" s="19"/>
      <c r="E468" s="19"/>
      <c r="F468" s="19"/>
      <c r="G468" s="19"/>
      <c r="H468" s="19"/>
      <c r="I468" s="20"/>
    </row>
    <row r="469" spans="1:9" x14ac:dyDescent="0.2">
      <c r="B469" s="18"/>
      <c r="C469" s="79"/>
      <c r="D469" s="19"/>
      <c r="E469" s="19"/>
      <c r="F469" s="19"/>
      <c r="G469" s="19"/>
      <c r="H469" s="19"/>
      <c r="I469" s="20"/>
    </row>
    <row r="470" spans="1:9" x14ac:dyDescent="0.2">
      <c r="B470" s="18"/>
      <c r="C470" s="79"/>
      <c r="D470" s="19"/>
      <c r="E470" s="19"/>
      <c r="F470" s="19"/>
      <c r="G470" s="19"/>
      <c r="H470" s="19"/>
      <c r="I470" s="20"/>
    </row>
    <row r="471" spans="1:9" x14ac:dyDescent="0.2">
      <c r="B471" s="18"/>
      <c r="C471" s="79"/>
      <c r="D471" s="19"/>
      <c r="E471" s="19"/>
      <c r="F471" s="19"/>
      <c r="G471" s="19"/>
      <c r="H471" s="19"/>
      <c r="I471" s="20"/>
    </row>
    <row r="472" spans="1:9" x14ac:dyDescent="0.2">
      <c r="B472" s="18"/>
      <c r="C472" s="79"/>
      <c r="D472" s="19"/>
      <c r="E472" s="19"/>
      <c r="F472" s="19"/>
      <c r="G472" s="19"/>
      <c r="H472" s="19"/>
      <c r="I472" s="20"/>
    </row>
    <row r="473" spans="1:9" x14ac:dyDescent="0.2">
      <c r="B473" s="18"/>
      <c r="C473" s="79"/>
      <c r="D473" s="19"/>
      <c r="E473" s="19"/>
      <c r="F473" s="19"/>
      <c r="G473" s="19"/>
      <c r="H473" s="19"/>
      <c r="I473" s="20"/>
    </row>
    <row r="474" spans="1:9" x14ac:dyDescent="0.2">
      <c r="B474" s="18"/>
      <c r="C474" s="79"/>
      <c r="D474" s="19"/>
      <c r="E474" s="19"/>
      <c r="F474" s="19"/>
      <c r="G474" s="19"/>
      <c r="H474" s="19"/>
      <c r="I474" s="20"/>
    </row>
    <row r="475" spans="1:9" x14ac:dyDescent="0.2">
      <c r="B475" s="18"/>
      <c r="C475" s="79"/>
      <c r="D475" s="19"/>
      <c r="E475" s="19"/>
      <c r="F475" s="19"/>
      <c r="G475" s="19"/>
      <c r="H475" s="19"/>
      <c r="I475" s="20"/>
    </row>
    <row r="476" spans="1:9" x14ac:dyDescent="0.2">
      <c r="B476" s="18"/>
      <c r="C476" s="79"/>
      <c r="D476" s="19"/>
      <c r="E476" s="19"/>
      <c r="F476" s="19"/>
      <c r="G476" s="19"/>
      <c r="H476" s="19"/>
      <c r="I476" s="20"/>
    </row>
    <row r="477" spans="1:9" x14ac:dyDescent="0.2">
      <c r="B477" s="18"/>
      <c r="C477" s="79"/>
      <c r="D477" s="19"/>
      <c r="E477" s="19"/>
      <c r="F477" s="19"/>
      <c r="G477" s="19"/>
      <c r="H477" s="19"/>
      <c r="I477" s="20"/>
    </row>
    <row r="478" spans="1:9" x14ac:dyDescent="0.2">
      <c r="B478" s="18"/>
      <c r="C478" s="79"/>
      <c r="D478" s="19"/>
      <c r="E478" s="19"/>
      <c r="F478" s="19"/>
      <c r="G478" s="19"/>
      <c r="H478" s="19"/>
      <c r="I478" s="20"/>
    </row>
    <row r="479" spans="1:9" x14ac:dyDescent="0.2">
      <c r="B479" s="18"/>
      <c r="C479" s="79"/>
      <c r="D479" s="19"/>
      <c r="E479" s="19"/>
      <c r="F479" s="19"/>
      <c r="G479" s="19"/>
      <c r="H479" s="19"/>
      <c r="I479" s="20"/>
    </row>
    <row r="480" spans="1:9" x14ac:dyDescent="0.2">
      <c r="B480" s="18"/>
      <c r="C480" s="79"/>
      <c r="D480" s="19"/>
      <c r="E480" s="19"/>
      <c r="F480" s="19"/>
      <c r="G480" s="19"/>
      <c r="H480" s="19"/>
      <c r="I480" s="20"/>
    </row>
    <row r="481" spans="2:9" x14ac:dyDescent="0.2">
      <c r="B481" s="18"/>
      <c r="C481" s="79"/>
      <c r="D481" s="19"/>
      <c r="E481" s="19"/>
      <c r="F481" s="19"/>
      <c r="G481" s="19"/>
      <c r="H481" s="19"/>
      <c r="I481" s="20"/>
    </row>
    <row r="482" spans="2:9" x14ac:dyDescent="0.2">
      <c r="B482" s="18"/>
      <c r="C482" s="79"/>
      <c r="D482" s="19"/>
      <c r="E482" s="19"/>
      <c r="F482" s="19"/>
      <c r="G482" s="19"/>
      <c r="H482" s="19"/>
      <c r="I482" s="20"/>
    </row>
    <row r="483" spans="2:9" x14ac:dyDescent="0.2">
      <c r="B483" s="18"/>
      <c r="C483" s="79"/>
      <c r="D483" s="19"/>
      <c r="E483" s="19"/>
      <c r="F483" s="19"/>
      <c r="G483" s="19"/>
      <c r="H483" s="19"/>
      <c r="I483" s="20"/>
    </row>
    <row r="484" spans="2:9" x14ac:dyDescent="0.2">
      <c r="B484" s="18"/>
      <c r="C484" s="79"/>
      <c r="D484" s="19"/>
      <c r="E484" s="19"/>
      <c r="F484" s="19"/>
      <c r="G484" s="19"/>
      <c r="H484" s="19"/>
      <c r="I484" s="20"/>
    </row>
    <row r="485" spans="2:9" x14ac:dyDescent="0.2">
      <c r="B485" s="18"/>
      <c r="C485" s="79"/>
      <c r="D485" s="19"/>
      <c r="E485" s="19"/>
      <c r="F485" s="19"/>
      <c r="G485" s="19"/>
      <c r="H485" s="19"/>
      <c r="I485" s="20"/>
    </row>
    <row r="486" spans="2:9" x14ac:dyDescent="0.2">
      <c r="B486" s="18"/>
      <c r="C486" s="79"/>
      <c r="D486" s="19"/>
      <c r="E486" s="19"/>
      <c r="F486" s="19"/>
      <c r="G486" s="19"/>
      <c r="H486" s="19"/>
      <c r="I486" s="20"/>
    </row>
    <row r="487" spans="2:9" x14ac:dyDescent="0.2">
      <c r="B487" s="18"/>
      <c r="C487" s="79"/>
      <c r="D487" s="19"/>
      <c r="E487" s="19"/>
      <c r="F487" s="19"/>
      <c r="G487" s="19"/>
      <c r="H487" s="19"/>
      <c r="I487" s="20"/>
    </row>
    <row r="488" spans="2:9" x14ac:dyDescent="0.2">
      <c r="B488" s="18"/>
      <c r="C488" s="79"/>
      <c r="D488" s="19"/>
      <c r="E488" s="19"/>
      <c r="F488" s="19"/>
      <c r="G488" s="19"/>
      <c r="H488" s="19"/>
      <c r="I488" s="20"/>
    </row>
    <row r="489" spans="2:9" x14ac:dyDescent="0.2">
      <c r="B489" s="18"/>
      <c r="C489" s="79"/>
      <c r="D489" s="19"/>
      <c r="E489" s="19"/>
      <c r="F489" s="19"/>
      <c r="G489" s="19"/>
      <c r="H489" s="19"/>
      <c r="I489" s="20"/>
    </row>
    <row r="490" spans="2:9" x14ac:dyDescent="0.2">
      <c r="B490" s="18"/>
      <c r="C490" s="79"/>
      <c r="D490" s="19"/>
      <c r="E490" s="19"/>
      <c r="F490" s="19"/>
      <c r="G490" s="19"/>
      <c r="H490" s="19"/>
      <c r="I490" s="20"/>
    </row>
    <row r="491" spans="2:9" x14ac:dyDescent="0.2">
      <c r="B491" s="18"/>
      <c r="C491" s="79"/>
      <c r="D491" s="19"/>
      <c r="E491" s="19"/>
      <c r="F491" s="19"/>
      <c r="G491" s="19"/>
      <c r="H491" s="19"/>
      <c r="I491" s="20"/>
    </row>
    <row r="492" spans="2:9" x14ac:dyDescent="0.2">
      <c r="B492" s="18"/>
      <c r="C492" s="79"/>
      <c r="D492" s="19"/>
      <c r="E492" s="19"/>
      <c r="F492" s="19"/>
      <c r="G492" s="19"/>
      <c r="H492" s="19"/>
      <c r="I492" s="20"/>
    </row>
    <row r="493" spans="2:9" x14ac:dyDescent="0.2">
      <c r="B493" s="18"/>
      <c r="C493" s="79"/>
      <c r="D493" s="19"/>
      <c r="E493" s="19"/>
      <c r="F493" s="19"/>
      <c r="G493" s="19"/>
      <c r="H493" s="19"/>
      <c r="I493" s="20"/>
    </row>
    <row r="494" spans="2:9" x14ac:dyDescent="0.2">
      <c r="B494" s="18"/>
      <c r="C494" s="79"/>
      <c r="D494" s="19"/>
      <c r="E494" s="19"/>
      <c r="F494" s="19"/>
      <c r="G494" s="19"/>
      <c r="H494" s="19"/>
      <c r="I494" s="20"/>
    </row>
    <row r="495" spans="2:9" x14ac:dyDescent="0.2">
      <c r="B495" s="18"/>
      <c r="C495" s="79"/>
      <c r="D495" s="19"/>
      <c r="E495" s="19"/>
      <c r="F495" s="19"/>
      <c r="G495" s="19"/>
      <c r="H495" s="19"/>
      <c r="I495" s="20"/>
    </row>
    <row r="496" spans="2:9" x14ac:dyDescent="0.2">
      <c r="B496" s="18"/>
      <c r="C496" s="79"/>
      <c r="D496" s="19"/>
      <c r="E496" s="19"/>
      <c r="F496" s="19"/>
      <c r="G496" s="19"/>
      <c r="H496" s="19"/>
      <c r="I496" s="20"/>
    </row>
    <row r="497" spans="2:9" x14ac:dyDescent="0.2">
      <c r="B497" s="18"/>
      <c r="C497" s="79"/>
      <c r="D497" s="19"/>
      <c r="E497" s="19"/>
      <c r="F497" s="19"/>
      <c r="G497" s="19"/>
      <c r="H497" s="19"/>
      <c r="I497" s="20"/>
    </row>
    <row r="498" spans="2:9" x14ac:dyDescent="0.2">
      <c r="B498" s="18"/>
      <c r="C498" s="79"/>
      <c r="D498" s="19"/>
      <c r="E498" s="19"/>
      <c r="F498" s="19"/>
      <c r="G498" s="19"/>
      <c r="H498" s="19"/>
      <c r="I498" s="20"/>
    </row>
    <row r="499" spans="2:9" x14ac:dyDescent="0.2">
      <c r="B499" s="18"/>
      <c r="C499" s="79"/>
      <c r="D499" s="19"/>
      <c r="E499" s="19"/>
      <c r="F499" s="19"/>
      <c r="G499" s="19"/>
      <c r="H499" s="19"/>
      <c r="I499" s="20"/>
    </row>
    <row r="500" spans="2:9" x14ac:dyDescent="0.2">
      <c r="B500" s="18"/>
      <c r="C500" s="79"/>
      <c r="D500" s="19"/>
      <c r="E500" s="19"/>
      <c r="F500" s="19"/>
      <c r="G500" s="19"/>
      <c r="H500" s="19"/>
      <c r="I500" s="20"/>
    </row>
    <row r="501" spans="2:9" x14ac:dyDescent="0.2">
      <c r="B501" s="18"/>
      <c r="C501" s="79"/>
      <c r="D501" s="19"/>
      <c r="E501" s="19"/>
      <c r="F501" s="19"/>
      <c r="G501" s="19"/>
      <c r="H501" s="19"/>
      <c r="I501" s="20"/>
    </row>
    <row r="502" spans="2:9" x14ac:dyDescent="0.2">
      <c r="B502" s="18"/>
      <c r="C502" s="79"/>
      <c r="D502" s="19"/>
      <c r="E502" s="19"/>
      <c r="F502" s="19"/>
      <c r="G502" s="19"/>
      <c r="H502" s="19"/>
      <c r="I502" s="20"/>
    </row>
    <row r="503" spans="2:9" x14ac:dyDescent="0.2">
      <c r="B503" s="18"/>
      <c r="C503" s="79"/>
      <c r="D503" s="19"/>
      <c r="E503" s="19"/>
      <c r="F503" s="19"/>
      <c r="G503" s="19"/>
      <c r="H503" s="19"/>
      <c r="I503" s="20"/>
    </row>
    <row r="504" spans="2:9" x14ac:dyDescent="0.2">
      <c r="B504" s="18"/>
      <c r="C504" s="79"/>
      <c r="D504" s="19"/>
      <c r="E504" s="19"/>
      <c r="F504" s="19"/>
      <c r="G504" s="19"/>
      <c r="H504" s="19"/>
      <c r="I504" s="20"/>
    </row>
    <row r="505" spans="2:9" x14ac:dyDescent="0.2">
      <c r="B505" s="18"/>
      <c r="C505" s="79"/>
      <c r="D505" s="19"/>
      <c r="E505" s="19"/>
      <c r="F505" s="19"/>
      <c r="G505" s="19"/>
      <c r="H505" s="19"/>
      <c r="I505" s="20"/>
    </row>
    <row r="506" spans="2:9" x14ac:dyDescent="0.2">
      <c r="B506" s="18"/>
      <c r="C506" s="79"/>
      <c r="D506" s="19"/>
      <c r="E506" s="19"/>
      <c r="F506" s="19"/>
      <c r="G506" s="19"/>
      <c r="H506" s="19"/>
      <c r="I506" s="20"/>
    </row>
    <row r="507" spans="2:9" x14ac:dyDescent="0.2">
      <c r="B507" s="18"/>
      <c r="C507" s="79"/>
      <c r="D507" s="19"/>
      <c r="E507" s="19"/>
      <c r="F507" s="19"/>
      <c r="G507" s="19"/>
      <c r="H507" s="19"/>
      <c r="I507" s="20"/>
    </row>
    <row r="508" spans="2:9" x14ac:dyDescent="0.2">
      <c r="B508" s="18"/>
      <c r="C508" s="79"/>
      <c r="D508" s="19"/>
      <c r="E508" s="19"/>
      <c r="F508" s="19"/>
      <c r="G508" s="19"/>
      <c r="H508" s="19"/>
      <c r="I508" s="20"/>
    </row>
    <row r="509" spans="2:9" x14ac:dyDescent="0.2">
      <c r="B509" s="18"/>
      <c r="C509" s="79"/>
      <c r="D509" s="19"/>
      <c r="E509" s="19"/>
      <c r="F509" s="19"/>
      <c r="G509" s="19"/>
      <c r="H509" s="19"/>
      <c r="I509" s="20"/>
    </row>
    <row r="510" spans="2:9" x14ac:dyDescent="0.2">
      <c r="B510" s="18"/>
      <c r="C510" s="79"/>
      <c r="D510" s="19"/>
      <c r="E510" s="19"/>
      <c r="F510" s="19"/>
      <c r="G510" s="19"/>
      <c r="H510" s="19"/>
      <c r="I510" s="20"/>
    </row>
    <row r="511" spans="2:9" x14ac:dyDescent="0.2">
      <c r="B511" s="18"/>
      <c r="C511" s="79"/>
      <c r="D511" s="19"/>
      <c r="E511" s="19"/>
      <c r="F511" s="19"/>
      <c r="G511" s="19"/>
      <c r="H511" s="19"/>
      <c r="I511" s="20"/>
    </row>
    <row r="512" spans="2:9" x14ac:dyDescent="0.2">
      <c r="B512" s="18"/>
      <c r="C512" s="79"/>
      <c r="D512" s="19"/>
      <c r="E512" s="19"/>
      <c r="F512" s="19"/>
      <c r="G512" s="19"/>
      <c r="H512" s="19"/>
      <c r="I512" s="20"/>
    </row>
    <row r="513" spans="2:9" x14ac:dyDescent="0.2">
      <c r="B513" s="18"/>
      <c r="C513" s="79"/>
      <c r="D513" s="19"/>
      <c r="E513" s="19"/>
      <c r="F513" s="19"/>
      <c r="G513" s="19"/>
      <c r="H513" s="19"/>
      <c r="I513" s="20"/>
    </row>
    <row r="514" spans="2:9" x14ac:dyDescent="0.2">
      <c r="B514" s="18"/>
      <c r="C514" s="79"/>
      <c r="D514" s="19"/>
      <c r="E514" s="19"/>
      <c r="F514" s="19"/>
      <c r="G514" s="19"/>
      <c r="H514" s="19"/>
      <c r="I514" s="20"/>
    </row>
    <row r="515" spans="2:9" x14ac:dyDescent="0.2">
      <c r="B515" s="18"/>
      <c r="C515" s="79"/>
      <c r="D515" s="19"/>
      <c r="E515" s="19"/>
      <c r="F515" s="19"/>
      <c r="G515" s="19"/>
      <c r="H515" s="19"/>
      <c r="I515" s="20"/>
    </row>
    <row r="516" spans="2:9" x14ac:dyDescent="0.2">
      <c r="B516" s="18"/>
      <c r="C516" s="79"/>
      <c r="D516" s="19"/>
      <c r="E516" s="19"/>
      <c r="F516" s="19"/>
      <c r="G516" s="19"/>
      <c r="H516" s="19"/>
      <c r="I516" s="20"/>
    </row>
    <row r="517" spans="2:9" x14ac:dyDescent="0.2">
      <c r="B517" s="18"/>
      <c r="C517" s="79"/>
      <c r="D517" s="19"/>
      <c r="E517" s="19"/>
      <c r="F517" s="19"/>
      <c r="G517" s="19"/>
      <c r="H517" s="19"/>
      <c r="I517" s="20"/>
    </row>
    <row r="518" spans="2:9" x14ac:dyDescent="0.2">
      <c r="B518" s="18"/>
      <c r="C518" s="79"/>
      <c r="D518" s="19"/>
      <c r="E518" s="19"/>
      <c r="F518" s="19"/>
      <c r="G518" s="19"/>
      <c r="H518" s="19"/>
      <c r="I518" s="20"/>
    </row>
    <row r="519" spans="2:9" x14ac:dyDescent="0.2">
      <c r="B519" s="18"/>
      <c r="C519" s="79"/>
      <c r="D519" s="19"/>
      <c r="E519" s="19"/>
      <c r="F519" s="19"/>
      <c r="G519" s="19"/>
      <c r="H519" s="19"/>
      <c r="I519" s="20"/>
    </row>
    <row r="520" spans="2:9" x14ac:dyDescent="0.2">
      <c r="B520" s="18"/>
      <c r="C520" s="79"/>
      <c r="D520" s="19"/>
      <c r="E520" s="19"/>
      <c r="F520" s="19"/>
      <c r="G520" s="19"/>
      <c r="H520" s="19"/>
      <c r="I520" s="20"/>
    </row>
    <row r="521" spans="2:9" x14ac:dyDescent="0.2">
      <c r="B521" s="18"/>
      <c r="C521" s="79"/>
      <c r="D521" s="19"/>
      <c r="E521" s="19"/>
      <c r="F521" s="19"/>
      <c r="G521" s="19"/>
      <c r="H521" s="19"/>
      <c r="I521" s="20"/>
    </row>
    <row r="522" spans="2:9" x14ac:dyDescent="0.2">
      <c r="B522" s="18"/>
      <c r="C522" s="79"/>
      <c r="D522" s="19"/>
      <c r="E522" s="19"/>
      <c r="F522" s="19"/>
      <c r="G522" s="19"/>
      <c r="H522" s="19"/>
      <c r="I522" s="20"/>
    </row>
    <row r="523" spans="2:9" x14ac:dyDescent="0.2">
      <c r="B523" s="18"/>
      <c r="C523" s="79"/>
      <c r="D523" s="19"/>
      <c r="E523" s="19"/>
      <c r="F523" s="19"/>
      <c r="G523" s="19"/>
      <c r="H523" s="19"/>
      <c r="I523" s="20"/>
    </row>
    <row r="524" spans="2:9" x14ac:dyDescent="0.2">
      <c r="B524" s="18"/>
      <c r="C524" s="79"/>
      <c r="D524" s="19"/>
      <c r="E524" s="19"/>
      <c r="F524" s="19"/>
      <c r="G524" s="19"/>
      <c r="H524" s="19"/>
      <c r="I524" s="20"/>
    </row>
    <row r="525" spans="2:9" x14ac:dyDescent="0.2">
      <c r="B525" s="18"/>
      <c r="C525" s="79"/>
      <c r="D525" s="19"/>
      <c r="E525" s="19"/>
      <c r="F525" s="19"/>
      <c r="G525" s="19"/>
      <c r="H525" s="19"/>
      <c r="I525" s="20"/>
    </row>
    <row r="526" spans="2:9" x14ac:dyDescent="0.2">
      <c r="B526" s="18"/>
      <c r="C526" s="79"/>
      <c r="D526" s="19"/>
      <c r="E526" s="19"/>
      <c r="F526" s="19"/>
      <c r="G526" s="19"/>
      <c r="H526" s="19"/>
      <c r="I526" s="20"/>
    </row>
    <row r="527" spans="2:9" x14ac:dyDescent="0.2">
      <c r="B527" s="18"/>
      <c r="C527" s="79"/>
      <c r="D527" s="19"/>
      <c r="E527" s="19"/>
      <c r="F527" s="19"/>
      <c r="G527" s="19"/>
      <c r="H527" s="19"/>
      <c r="I527" s="20"/>
    </row>
    <row r="528" spans="2:9" x14ac:dyDescent="0.2">
      <c r="B528" s="18"/>
      <c r="C528" s="79"/>
      <c r="D528" s="19"/>
      <c r="E528" s="19"/>
      <c r="F528" s="19"/>
      <c r="G528" s="19"/>
      <c r="H528" s="19"/>
      <c r="I528" s="20"/>
    </row>
    <row r="529" spans="2:9" x14ac:dyDescent="0.2">
      <c r="B529" s="18"/>
      <c r="C529" s="79"/>
      <c r="D529" s="19"/>
      <c r="E529" s="19"/>
      <c r="F529" s="19"/>
      <c r="G529" s="19"/>
      <c r="H529" s="19"/>
      <c r="I529" s="20"/>
    </row>
    <row r="530" spans="2:9" x14ac:dyDescent="0.2">
      <c r="B530" s="18"/>
      <c r="C530" s="79"/>
      <c r="D530" s="19"/>
      <c r="E530" s="19"/>
      <c r="F530" s="19"/>
      <c r="G530" s="19"/>
      <c r="H530" s="19"/>
      <c r="I530" s="20"/>
    </row>
    <row r="531" spans="2:9" x14ac:dyDescent="0.2">
      <c r="B531" s="18"/>
      <c r="C531" s="79"/>
      <c r="D531" s="19"/>
      <c r="E531" s="19"/>
      <c r="F531" s="19"/>
      <c r="G531" s="19"/>
      <c r="H531" s="19"/>
      <c r="I531" s="20"/>
    </row>
    <row r="532" spans="2:9" x14ac:dyDescent="0.2">
      <c r="B532" s="18"/>
      <c r="C532" s="79"/>
      <c r="D532" s="19"/>
      <c r="E532" s="19"/>
      <c r="F532" s="19"/>
      <c r="G532" s="19"/>
      <c r="H532" s="19"/>
      <c r="I532" s="20"/>
    </row>
    <row r="533" spans="2:9" x14ac:dyDescent="0.2">
      <c r="B533" s="18"/>
      <c r="C533" s="79"/>
      <c r="D533" s="19"/>
      <c r="E533" s="19"/>
      <c r="F533" s="19"/>
      <c r="G533" s="19"/>
      <c r="H533" s="19"/>
      <c r="I533" s="20"/>
    </row>
    <row r="534" spans="2:9" x14ac:dyDescent="0.2">
      <c r="B534" s="18"/>
      <c r="C534" s="79"/>
      <c r="D534" s="19"/>
      <c r="E534" s="19"/>
      <c r="F534" s="19"/>
      <c r="G534" s="19"/>
      <c r="H534" s="19"/>
      <c r="I534" s="20"/>
    </row>
    <row r="535" spans="2:9" x14ac:dyDescent="0.2">
      <c r="B535" s="18"/>
      <c r="C535" s="79"/>
      <c r="D535" s="19"/>
      <c r="E535" s="19"/>
      <c r="F535" s="19"/>
      <c r="G535" s="19"/>
      <c r="H535" s="19"/>
      <c r="I535" s="20"/>
    </row>
    <row r="536" spans="2:9" x14ac:dyDescent="0.2">
      <c r="B536" s="18"/>
      <c r="C536" s="79"/>
      <c r="D536" s="19"/>
      <c r="E536" s="19"/>
      <c r="F536" s="19"/>
      <c r="G536" s="19"/>
      <c r="H536" s="19"/>
      <c r="I536" s="20"/>
    </row>
    <row r="537" spans="2:9" x14ac:dyDescent="0.2">
      <c r="B537" s="18"/>
      <c r="C537" s="79"/>
      <c r="D537" s="19"/>
      <c r="E537" s="19"/>
      <c r="F537" s="19"/>
      <c r="G537" s="19"/>
      <c r="H537" s="19"/>
      <c r="I537" s="20"/>
    </row>
    <row r="538" spans="2:9" x14ac:dyDescent="0.2">
      <c r="B538" s="18"/>
      <c r="C538" s="79"/>
      <c r="D538" s="19"/>
      <c r="E538" s="19"/>
      <c r="F538" s="19"/>
      <c r="G538" s="19"/>
      <c r="H538" s="19"/>
      <c r="I538" s="20"/>
    </row>
    <row r="539" spans="2:9" x14ac:dyDescent="0.2">
      <c r="B539" s="18"/>
      <c r="C539" s="79"/>
      <c r="D539" s="19"/>
      <c r="E539" s="19"/>
      <c r="F539" s="19"/>
      <c r="G539" s="19"/>
      <c r="H539" s="19"/>
      <c r="I539" s="20"/>
    </row>
    <row r="540" spans="2:9" x14ac:dyDescent="0.2">
      <c r="B540" s="18"/>
      <c r="C540" s="79"/>
      <c r="D540" s="19"/>
      <c r="E540" s="19"/>
      <c r="F540" s="19"/>
      <c r="G540" s="19"/>
      <c r="H540" s="19"/>
      <c r="I540" s="20"/>
    </row>
    <row r="541" spans="2:9" x14ac:dyDescent="0.2">
      <c r="B541" s="18"/>
      <c r="C541" s="79"/>
      <c r="D541" s="19"/>
      <c r="E541" s="19"/>
      <c r="F541" s="19"/>
      <c r="G541" s="19"/>
      <c r="H541" s="19"/>
      <c r="I541" s="20"/>
    </row>
    <row r="542" spans="2:9" x14ac:dyDescent="0.2">
      <c r="B542" s="18"/>
      <c r="C542" s="79"/>
      <c r="D542" s="19"/>
      <c r="E542" s="19"/>
      <c r="F542" s="19"/>
      <c r="G542" s="19"/>
      <c r="H542" s="19"/>
      <c r="I542" s="20"/>
    </row>
    <row r="543" spans="2:9" x14ac:dyDescent="0.2">
      <c r="B543" s="18"/>
      <c r="C543" s="79"/>
      <c r="D543" s="19"/>
      <c r="E543" s="19"/>
      <c r="F543" s="19"/>
      <c r="G543" s="19"/>
      <c r="H543" s="19"/>
      <c r="I543" s="20"/>
    </row>
    <row r="544" spans="2:9" x14ac:dyDescent="0.2">
      <c r="B544" s="18"/>
      <c r="C544" s="79"/>
      <c r="D544" s="19"/>
      <c r="E544" s="19"/>
      <c r="F544" s="19"/>
      <c r="G544" s="19"/>
      <c r="H544" s="19"/>
      <c r="I544" s="20"/>
    </row>
    <row r="545" spans="2:9" x14ac:dyDescent="0.2">
      <c r="B545" s="18"/>
      <c r="C545" s="79"/>
      <c r="D545" s="19"/>
      <c r="E545" s="19"/>
      <c r="F545" s="19"/>
      <c r="G545" s="19"/>
      <c r="H545" s="19"/>
      <c r="I545" s="20"/>
    </row>
    <row r="546" spans="2:9" x14ac:dyDescent="0.2">
      <c r="B546" s="18"/>
      <c r="C546" s="79"/>
      <c r="D546" s="19"/>
      <c r="E546" s="19"/>
      <c r="F546" s="19"/>
      <c r="G546" s="19"/>
      <c r="H546" s="19"/>
      <c r="I546" s="20"/>
    </row>
    <row r="547" spans="2:9" x14ac:dyDescent="0.2">
      <c r="B547" s="18"/>
      <c r="C547" s="79"/>
      <c r="D547" s="19"/>
      <c r="E547" s="19"/>
      <c r="F547" s="19"/>
      <c r="G547" s="19"/>
      <c r="H547" s="19"/>
      <c r="I547" s="20"/>
    </row>
    <row r="548" spans="2:9" x14ac:dyDescent="0.2">
      <c r="B548" s="18"/>
      <c r="C548" s="79"/>
      <c r="D548" s="19"/>
      <c r="E548" s="19"/>
      <c r="F548" s="19"/>
      <c r="G548" s="19"/>
      <c r="H548" s="19"/>
      <c r="I548" s="20"/>
    </row>
    <row r="549" spans="2:9" x14ac:dyDescent="0.2">
      <c r="B549" s="18"/>
      <c r="C549" s="79"/>
      <c r="D549" s="19"/>
      <c r="E549" s="19"/>
      <c r="F549" s="19"/>
      <c r="G549" s="19"/>
      <c r="H549" s="19"/>
      <c r="I549" s="20"/>
    </row>
    <row r="550" spans="2:9" x14ac:dyDescent="0.2">
      <c r="B550" s="18"/>
      <c r="C550" s="79"/>
      <c r="D550" s="19"/>
      <c r="E550" s="19"/>
      <c r="F550" s="19"/>
      <c r="G550" s="19"/>
      <c r="H550" s="19"/>
      <c r="I550" s="20"/>
    </row>
    <row r="551" spans="2:9" x14ac:dyDescent="0.2">
      <c r="B551" s="18"/>
      <c r="C551" s="79"/>
      <c r="D551" s="19"/>
      <c r="E551" s="19"/>
      <c r="F551" s="19"/>
      <c r="G551" s="19"/>
      <c r="H551" s="19"/>
      <c r="I551" s="20"/>
    </row>
    <row r="552" spans="2:9" x14ac:dyDescent="0.2">
      <c r="B552" s="18"/>
      <c r="C552" s="79"/>
      <c r="D552" s="19"/>
      <c r="E552" s="19"/>
      <c r="F552" s="19"/>
      <c r="G552" s="19"/>
      <c r="H552" s="19"/>
      <c r="I552" s="20"/>
    </row>
    <row r="553" spans="2:9" x14ac:dyDescent="0.2">
      <c r="B553" s="18"/>
      <c r="C553" s="79"/>
      <c r="D553" s="19"/>
      <c r="E553" s="19"/>
      <c r="F553" s="19"/>
      <c r="G553" s="19"/>
      <c r="H553" s="19"/>
      <c r="I553" s="20"/>
    </row>
    <row r="554" spans="2:9" x14ac:dyDescent="0.2">
      <c r="B554" s="18"/>
      <c r="C554" s="79"/>
      <c r="D554" s="19"/>
      <c r="E554" s="19"/>
      <c r="F554" s="19"/>
      <c r="G554" s="19"/>
      <c r="H554" s="19"/>
      <c r="I554" s="20"/>
    </row>
    <row r="555" spans="2:9" x14ac:dyDescent="0.2">
      <c r="B555" s="18"/>
      <c r="C555" s="79"/>
      <c r="D555" s="19"/>
      <c r="E555" s="19"/>
      <c r="F555" s="19"/>
      <c r="G555" s="19"/>
      <c r="H555" s="19"/>
      <c r="I555" s="20"/>
    </row>
    <row r="556" spans="2:9" x14ac:dyDescent="0.2">
      <c r="B556" s="18"/>
      <c r="C556" s="79"/>
      <c r="D556" s="19"/>
      <c r="E556" s="19"/>
      <c r="F556" s="19"/>
      <c r="G556" s="19"/>
      <c r="H556" s="19"/>
      <c r="I556" s="20"/>
    </row>
    <row r="557" spans="2:9" x14ac:dyDescent="0.2">
      <c r="B557" s="18"/>
      <c r="C557" s="79"/>
      <c r="D557" s="19"/>
      <c r="E557" s="19"/>
      <c r="F557" s="19"/>
      <c r="G557" s="19"/>
      <c r="H557" s="19"/>
      <c r="I557" s="20"/>
    </row>
    <row r="558" spans="2:9" x14ac:dyDescent="0.2">
      <c r="B558" s="18"/>
      <c r="C558" s="79"/>
      <c r="D558" s="19"/>
      <c r="E558" s="19"/>
      <c r="F558" s="19"/>
      <c r="G558" s="19"/>
      <c r="H558" s="19"/>
      <c r="I558" s="20"/>
    </row>
    <row r="559" spans="2:9" x14ac:dyDescent="0.2">
      <c r="B559" s="18"/>
      <c r="C559" s="79"/>
      <c r="D559" s="19"/>
      <c r="E559" s="19"/>
      <c r="F559" s="19"/>
      <c r="G559" s="19"/>
      <c r="H559" s="19"/>
      <c r="I559" s="20"/>
    </row>
    <row r="560" spans="2:9" x14ac:dyDescent="0.2">
      <c r="B560" s="18"/>
      <c r="C560" s="79"/>
      <c r="D560" s="19"/>
      <c r="E560" s="19"/>
      <c r="F560" s="19"/>
      <c r="G560" s="19"/>
      <c r="H560" s="19"/>
      <c r="I560" s="20"/>
    </row>
    <row r="561" spans="2:9" x14ac:dyDescent="0.2">
      <c r="B561" s="18"/>
      <c r="C561" s="79"/>
      <c r="D561" s="19"/>
      <c r="E561" s="19"/>
      <c r="F561" s="19"/>
      <c r="G561" s="19"/>
      <c r="H561" s="19"/>
      <c r="I561" s="20"/>
    </row>
    <row r="562" spans="2:9" x14ac:dyDescent="0.2">
      <c r="B562" s="18"/>
      <c r="C562" s="79"/>
      <c r="D562" s="19"/>
      <c r="E562" s="19"/>
      <c r="F562" s="19"/>
      <c r="G562" s="19"/>
      <c r="H562" s="19"/>
      <c r="I562" s="20"/>
    </row>
    <row r="563" spans="2:9" x14ac:dyDescent="0.2">
      <c r="B563" s="18"/>
      <c r="C563" s="79"/>
      <c r="D563" s="19"/>
      <c r="E563" s="19"/>
      <c r="F563" s="19"/>
      <c r="G563" s="19"/>
      <c r="H563" s="19"/>
      <c r="I563" s="20"/>
    </row>
    <row r="564" spans="2:9" x14ac:dyDescent="0.2">
      <c r="B564" s="18"/>
      <c r="C564" s="79"/>
      <c r="D564" s="19"/>
      <c r="E564" s="19"/>
      <c r="F564" s="19"/>
      <c r="G564" s="19"/>
      <c r="H564" s="19"/>
      <c r="I564" s="20"/>
    </row>
    <row r="565" spans="2:9" x14ac:dyDescent="0.2">
      <c r="B565" s="18"/>
      <c r="C565" s="79"/>
      <c r="D565" s="19"/>
      <c r="E565" s="19"/>
      <c r="F565" s="19"/>
      <c r="G565" s="19"/>
      <c r="H565" s="19"/>
      <c r="I565" s="20"/>
    </row>
    <row r="566" spans="2:9" x14ac:dyDescent="0.2">
      <c r="B566" s="18"/>
      <c r="C566" s="79"/>
      <c r="D566" s="19"/>
      <c r="E566" s="19"/>
      <c r="F566" s="19"/>
      <c r="G566" s="19"/>
      <c r="H566" s="19"/>
      <c r="I566" s="20"/>
    </row>
    <row r="567" spans="2:9" x14ac:dyDescent="0.2">
      <c r="B567" s="18"/>
      <c r="C567" s="79"/>
      <c r="D567" s="19"/>
      <c r="E567" s="19"/>
      <c r="F567" s="19"/>
      <c r="G567" s="19"/>
      <c r="H567" s="19"/>
      <c r="I567" s="20"/>
    </row>
    <row r="568" spans="2:9" x14ac:dyDescent="0.2">
      <c r="B568" s="18"/>
      <c r="C568" s="79"/>
      <c r="D568" s="19"/>
      <c r="E568" s="19"/>
      <c r="F568" s="19"/>
      <c r="G568" s="19"/>
      <c r="H568" s="19"/>
      <c r="I568" s="20"/>
    </row>
    <row r="569" spans="2:9" x14ac:dyDescent="0.2">
      <c r="B569" s="18"/>
      <c r="C569" s="79"/>
      <c r="D569" s="19"/>
      <c r="E569" s="19"/>
      <c r="F569" s="19"/>
      <c r="G569" s="19"/>
      <c r="H569" s="19"/>
      <c r="I569" s="20"/>
    </row>
    <row r="570" spans="2:9" x14ac:dyDescent="0.2">
      <c r="B570" s="18"/>
      <c r="C570" s="79"/>
      <c r="D570" s="19"/>
      <c r="E570" s="19"/>
      <c r="F570" s="19"/>
      <c r="G570" s="19"/>
      <c r="H570" s="19"/>
      <c r="I570" s="20"/>
    </row>
    <row r="571" spans="2:9" x14ac:dyDescent="0.2">
      <c r="B571" s="18"/>
      <c r="C571" s="79"/>
      <c r="D571" s="19"/>
      <c r="E571" s="19"/>
      <c r="F571" s="19"/>
      <c r="G571" s="19"/>
      <c r="H571" s="19"/>
      <c r="I571" s="20"/>
    </row>
    <row r="572" spans="2:9" x14ac:dyDescent="0.2">
      <c r="B572" s="18"/>
      <c r="C572" s="79"/>
      <c r="D572" s="19"/>
      <c r="E572" s="19"/>
      <c r="F572" s="19"/>
      <c r="G572" s="19"/>
      <c r="H572" s="19"/>
      <c r="I572" s="20"/>
    </row>
    <row r="573" spans="2:9" x14ac:dyDescent="0.2">
      <c r="B573" s="18"/>
      <c r="C573" s="79"/>
      <c r="D573" s="19"/>
      <c r="E573" s="19"/>
      <c r="F573" s="19"/>
      <c r="G573" s="19"/>
      <c r="H573" s="19"/>
      <c r="I573" s="20"/>
    </row>
    <row r="574" spans="2:9" x14ac:dyDescent="0.2">
      <c r="B574" s="18"/>
      <c r="C574" s="79"/>
      <c r="D574" s="19"/>
      <c r="E574" s="19"/>
      <c r="F574" s="19"/>
      <c r="G574" s="19"/>
      <c r="H574" s="19"/>
      <c r="I574" s="20"/>
    </row>
    <row r="575" spans="2:9" x14ac:dyDescent="0.2">
      <c r="B575" s="18"/>
      <c r="C575" s="79"/>
      <c r="D575" s="19"/>
      <c r="E575" s="19"/>
      <c r="F575" s="19"/>
      <c r="G575" s="19"/>
      <c r="H575" s="19"/>
      <c r="I575" s="20"/>
    </row>
    <row r="576" spans="2:9" x14ac:dyDescent="0.2">
      <c r="B576" s="18"/>
      <c r="C576" s="79"/>
      <c r="D576" s="19"/>
      <c r="E576" s="19"/>
      <c r="F576" s="19"/>
      <c r="G576" s="19"/>
      <c r="H576" s="19"/>
      <c r="I576" s="20"/>
    </row>
    <row r="577" spans="2:9" x14ac:dyDescent="0.2">
      <c r="B577" s="18"/>
      <c r="C577" s="79"/>
      <c r="D577" s="19"/>
      <c r="E577" s="19"/>
      <c r="F577" s="19"/>
      <c r="G577" s="19"/>
      <c r="H577" s="19"/>
      <c r="I577" s="20"/>
    </row>
    <row r="578" spans="2:9" x14ac:dyDescent="0.2">
      <c r="B578" s="18"/>
      <c r="C578" s="79"/>
      <c r="D578" s="19"/>
      <c r="E578" s="19"/>
      <c r="F578" s="19"/>
      <c r="G578" s="19"/>
      <c r="H578" s="19"/>
      <c r="I578" s="20"/>
    </row>
    <row r="579" spans="2:9" x14ac:dyDescent="0.2">
      <c r="B579" s="18"/>
      <c r="C579" s="79"/>
      <c r="D579" s="19"/>
      <c r="E579" s="19"/>
      <c r="F579" s="19"/>
      <c r="G579" s="19"/>
      <c r="H579" s="19"/>
      <c r="I579" s="20"/>
    </row>
    <row r="580" spans="2:9" x14ac:dyDescent="0.2">
      <c r="B580" s="18"/>
      <c r="C580" s="79"/>
      <c r="D580" s="19"/>
      <c r="E580" s="19"/>
      <c r="F580" s="19"/>
      <c r="G580" s="19"/>
      <c r="H580" s="19"/>
      <c r="I580" s="20"/>
    </row>
    <row r="581" spans="2:9" x14ac:dyDescent="0.2">
      <c r="B581" s="18"/>
      <c r="C581" s="79"/>
      <c r="D581" s="19"/>
      <c r="E581" s="19"/>
      <c r="F581" s="19"/>
      <c r="G581" s="19"/>
      <c r="H581" s="19"/>
      <c r="I581" s="20"/>
    </row>
    <row r="582" spans="2:9" x14ac:dyDescent="0.2">
      <c r="B582" s="18"/>
      <c r="C582" s="79"/>
      <c r="D582" s="19"/>
      <c r="E582" s="19"/>
      <c r="F582" s="19"/>
      <c r="G582" s="19"/>
      <c r="H582" s="19"/>
      <c r="I582" s="20"/>
    </row>
    <row r="583" spans="2:9" x14ac:dyDescent="0.2">
      <c r="B583" s="18"/>
      <c r="C583" s="79"/>
      <c r="D583" s="19"/>
      <c r="E583" s="19"/>
      <c r="F583" s="19"/>
      <c r="G583" s="19"/>
      <c r="H583" s="19"/>
      <c r="I583" s="20"/>
    </row>
    <row r="584" spans="2:9" x14ac:dyDescent="0.2">
      <c r="B584" s="18"/>
      <c r="C584" s="79"/>
      <c r="D584" s="19"/>
      <c r="E584" s="19"/>
      <c r="F584" s="19"/>
      <c r="G584" s="19"/>
      <c r="H584" s="19"/>
      <c r="I584" s="20"/>
    </row>
    <row r="585" spans="2:9" x14ac:dyDescent="0.2">
      <c r="B585" s="18"/>
      <c r="C585" s="79"/>
      <c r="D585" s="19"/>
      <c r="E585" s="19"/>
      <c r="F585" s="19"/>
      <c r="G585" s="19"/>
      <c r="H585" s="19"/>
      <c r="I585" s="20"/>
    </row>
    <row r="586" spans="2:9" x14ac:dyDescent="0.2">
      <c r="B586" s="18"/>
      <c r="C586" s="79"/>
      <c r="D586" s="19"/>
      <c r="E586" s="19"/>
      <c r="F586" s="19"/>
      <c r="G586" s="19"/>
      <c r="H586" s="19"/>
      <c r="I586" s="20"/>
    </row>
    <row r="587" spans="2:9" x14ac:dyDescent="0.2">
      <c r="B587" s="18"/>
      <c r="C587" s="79"/>
      <c r="D587" s="19"/>
      <c r="E587" s="19"/>
      <c r="F587" s="19"/>
      <c r="G587" s="19"/>
      <c r="H587" s="19"/>
      <c r="I587" s="20"/>
    </row>
    <row r="588" spans="2:9" x14ac:dyDescent="0.2">
      <c r="B588" s="18"/>
      <c r="C588" s="79"/>
      <c r="D588" s="19"/>
      <c r="E588" s="19"/>
      <c r="F588" s="19"/>
      <c r="G588" s="19"/>
      <c r="H588" s="19"/>
      <c r="I588" s="20"/>
    </row>
    <row r="589" spans="2:9" x14ac:dyDescent="0.2">
      <c r="B589" s="18"/>
      <c r="C589" s="79"/>
      <c r="D589" s="19"/>
      <c r="E589" s="19"/>
      <c r="F589" s="19"/>
      <c r="G589" s="19"/>
      <c r="H589" s="19"/>
      <c r="I589" s="20"/>
    </row>
    <row r="590" spans="2:9" x14ac:dyDescent="0.2">
      <c r="B590" s="18"/>
      <c r="C590" s="79"/>
      <c r="D590" s="19"/>
      <c r="E590" s="19"/>
      <c r="F590" s="19"/>
      <c r="G590" s="19"/>
      <c r="H590" s="19"/>
      <c r="I590" s="20"/>
    </row>
    <row r="591" spans="2:9" x14ac:dyDescent="0.2">
      <c r="B591" s="18"/>
      <c r="C591" s="79"/>
      <c r="D591" s="19"/>
      <c r="E591" s="19"/>
      <c r="F591" s="19"/>
      <c r="G591" s="19"/>
      <c r="H591" s="19"/>
      <c r="I591" s="20"/>
    </row>
    <row r="592" spans="2:9" x14ac:dyDescent="0.2">
      <c r="B592" s="18"/>
      <c r="C592" s="79"/>
      <c r="D592" s="19"/>
      <c r="E592" s="19"/>
      <c r="F592" s="19"/>
      <c r="G592" s="19"/>
      <c r="H592" s="19"/>
      <c r="I592" s="20"/>
    </row>
    <row r="593" spans="2:9" x14ac:dyDescent="0.2">
      <c r="B593" s="18"/>
      <c r="C593" s="79"/>
      <c r="D593" s="19"/>
      <c r="E593" s="19"/>
      <c r="F593" s="19"/>
      <c r="G593" s="19"/>
      <c r="H593" s="19"/>
      <c r="I593" s="20"/>
    </row>
    <row r="594" spans="2:9" x14ac:dyDescent="0.2">
      <c r="B594" s="18"/>
      <c r="C594" s="79"/>
      <c r="D594" s="19"/>
      <c r="E594" s="19"/>
      <c r="F594" s="19"/>
      <c r="G594" s="19"/>
      <c r="H594" s="19"/>
      <c r="I594" s="20"/>
    </row>
    <row r="595" spans="2:9" x14ac:dyDescent="0.2">
      <c r="B595" s="18"/>
      <c r="C595" s="79"/>
      <c r="D595" s="19"/>
      <c r="E595" s="19"/>
      <c r="F595" s="19"/>
      <c r="G595" s="19"/>
      <c r="H595" s="19"/>
      <c r="I595" s="20"/>
    </row>
    <row r="596" spans="2:9" x14ac:dyDescent="0.2">
      <c r="B596" s="18"/>
      <c r="C596" s="79"/>
      <c r="D596" s="19"/>
      <c r="E596" s="19"/>
      <c r="F596" s="19"/>
      <c r="G596" s="19"/>
      <c r="H596" s="19"/>
      <c r="I596" s="20"/>
    </row>
    <row r="597" spans="2:9" x14ac:dyDescent="0.2">
      <c r="B597" s="18"/>
      <c r="C597" s="79"/>
      <c r="D597" s="19"/>
      <c r="E597" s="19"/>
      <c r="F597" s="19"/>
      <c r="G597" s="19"/>
      <c r="H597" s="19"/>
      <c r="I597" s="20"/>
    </row>
    <row r="598" spans="2:9" x14ac:dyDescent="0.2">
      <c r="B598" s="18"/>
      <c r="C598" s="79"/>
      <c r="D598" s="19"/>
      <c r="E598" s="19"/>
      <c r="F598" s="19"/>
      <c r="G598" s="19"/>
      <c r="H598" s="19"/>
      <c r="I598" s="20"/>
    </row>
    <row r="599" spans="2:9" x14ac:dyDescent="0.2">
      <c r="B599" s="18"/>
      <c r="C599" s="79"/>
      <c r="D599" s="19"/>
      <c r="E599" s="19"/>
      <c r="F599" s="19"/>
      <c r="G599" s="19"/>
      <c r="H599" s="19"/>
      <c r="I599" s="20"/>
    </row>
    <row r="600" spans="2:9" x14ac:dyDescent="0.2">
      <c r="B600" s="18"/>
      <c r="C600" s="79"/>
      <c r="D600" s="19"/>
      <c r="E600" s="19"/>
      <c r="F600" s="19"/>
      <c r="G600" s="19"/>
      <c r="H600" s="19"/>
      <c r="I600" s="20"/>
    </row>
    <row r="601" spans="2:9" x14ac:dyDescent="0.2">
      <c r="B601" s="18"/>
      <c r="C601" s="79"/>
      <c r="D601" s="19"/>
      <c r="E601" s="19"/>
      <c r="F601" s="19"/>
      <c r="G601" s="19"/>
      <c r="H601" s="19"/>
      <c r="I601" s="20"/>
    </row>
    <row r="602" spans="2:9" x14ac:dyDescent="0.2">
      <c r="B602" s="18"/>
      <c r="C602" s="79"/>
      <c r="D602" s="19"/>
      <c r="E602" s="19"/>
      <c r="F602" s="19"/>
      <c r="G602" s="19"/>
      <c r="H602" s="19"/>
      <c r="I602" s="20"/>
    </row>
    <row r="603" spans="2:9" x14ac:dyDescent="0.2">
      <c r="B603" s="18"/>
      <c r="C603" s="79"/>
      <c r="D603" s="19"/>
      <c r="E603" s="19"/>
      <c r="F603" s="19"/>
      <c r="G603" s="19"/>
      <c r="H603" s="19"/>
      <c r="I603" s="20"/>
    </row>
    <row r="604" spans="2:9" x14ac:dyDescent="0.2">
      <c r="B604" s="18"/>
      <c r="C604" s="79"/>
      <c r="D604" s="19"/>
      <c r="E604" s="19"/>
      <c r="F604" s="19"/>
      <c r="G604" s="19"/>
      <c r="H604" s="19"/>
      <c r="I604" s="20"/>
    </row>
    <row r="605" spans="2:9" x14ac:dyDescent="0.2">
      <c r="B605" s="18"/>
      <c r="C605" s="79"/>
      <c r="D605" s="19"/>
      <c r="E605" s="19"/>
      <c r="F605" s="19"/>
      <c r="G605" s="19"/>
      <c r="H605" s="19"/>
      <c r="I605" s="20"/>
    </row>
    <row r="606" spans="2:9" x14ac:dyDescent="0.2">
      <c r="B606" s="18"/>
      <c r="C606" s="79"/>
      <c r="D606" s="19"/>
      <c r="E606" s="19"/>
      <c r="F606" s="19"/>
      <c r="G606" s="19"/>
      <c r="H606" s="19"/>
      <c r="I606" s="20"/>
    </row>
    <row r="607" spans="2:9" x14ac:dyDescent="0.2">
      <c r="B607" s="18"/>
      <c r="C607" s="79"/>
      <c r="D607" s="19"/>
      <c r="E607" s="19"/>
      <c r="F607" s="19"/>
      <c r="G607" s="19"/>
      <c r="H607" s="19"/>
      <c r="I607" s="20"/>
    </row>
    <row r="608" spans="2:9" x14ac:dyDescent="0.2">
      <c r="B608" s="18"/>
      <c r="C608" s="79"/>
      <c r="D608" s="19"/>
      <c r="E608" s="19"/>
      <c r="F608" s="19"/>
      <c r="G608" s="19"/>
      <c r="H608" s="19"/>
      <c r="I608" s="20"/>
    </row>
    <row r="609" spans="2:9" x14ac:dyDescent="0.2">
      <c r="B609" s="18"/>
      <c r="C609" s="79"/>
      <c r="D609" s="19"/>
      <c r="E609" s="19"/>
      <c r="F609" s="19"/>
      <c r="G609" s="19"/>
      <c r="H609" s="19"/>
      <c r="I609" s="20"/>
    </row>
    <row r="610" spans="2:9" x14ac:dyDescent="0.2">
      <c r="B610" s="18"/>
      <c r="C610" s="79"/>
      <c r="D610" s="19"/>
      <c r="E610" s="19"/>
      <c r="F610" s="19"/>
      <c r="G610" s="19"/>
      <c r="H610" s="19"/>
      <c r="I610" s="20"/>
    </row>
    <row r="611" spans="2:9" x14ac:dyDescent="0.2">
      <c r="B611" s="18"/>
      <c r="C611" s="79"/>
      <c r="D611" s="19"/>
      <c r="E611" s="19"/>
      <c r="F611" s="19"/>
      <c r="G611" s="19"/>
      <c r="H611" s="19"/>
      <c r="I611" s="20"/>
    </row>
    <row r="612" spans="2:9" x14ac:dyDescent="0.2">
      <c r="B612" s="18"/>
      <c r="C612" s="79"/>
      <c r="D612" s="19"/>
      <c r="E612" s="19"/>
      <c r="F612" s="19"/>
      <c r="G612" s="19"/>
      <c r="H612" s="19"/>
      <c r="I612" s="20"/>
    </row>
    <row r="613" spans="2:9" x14ac:dyDescent="0.2">
      <c r="B613" s="18"/>
      <c r="C613" s="79"/>
      <c r="D613" s="19"/>
      <c r="E613" s="19"/>
      <c r="F613" s="19"/>
      <c r="G613" s="19"/>
      <c r="H613" s="19"/>
      <c r="I613" s="20"/>
    </row>
    <row r="614" spans="2:9" x14ac:dyDescent="0.2">
      <c r="B614" s="18"/>
      <c r="C614" s="79"/>
      <c r="D614" s="19"/>
      <c r="E614" s="19"/>
      <c r="F614" s="19"/>
      <c r="G614" s="19"/>
      <c r="H614" s="19"/>
      <c r="I614" s="20"/>
    </row>
    <row r="615" spans="2:9" x14ac:dyDescent="0.2">
      <c r="B615" s="18"/>
      <c r="C615" s="79"/>
      <c r="D615" s="19"/>
      <c r="E615" s="19"/>
      <c r="F615" s="19"/>
      <c r="G615" s="19"/>
      <c r="H615" s="19"/>
      <c r="I615" s="20"/>
    </row>
    <row r="616" spans="2:9" x14ac:dyDescent="0.2">
      <c r="B616" s="18"/>
      <c r="C616" s="79"/>
      <c r="D616" s="19"/>
      <c r="E616" s="19"/>
      <c r="F616" s="19"/>
      <c r="G616" s="19"/>
      <c r="H616" s="19"/>
      <c r="I616" s="20"/>
    </row>
    <row r="617" spans="2:9" x14ac:dyDescent="0.2">
      <c r="B617" s="18"/>
      <c r="C617" s="79"/>
      <c r="D617" s="19"/>
      <c r="E617" s="19"/>
      <c r="F617" s="19"/>
      <c r="G617" s="19"/>
      <c r="H617" s="19"/>
      <c r="I617" s="20"/>
    </row>
    <row r="618" spans="2:9" x14ac:dyDescent="0.2">
      <c r="B618" s="18"/>
      <c r="C618" s="79"/>
      <c r="D618" s="19"/>
      <c r="E618" s="19"/>
      <c r="F618" s="19"/>
      <c r="G618" s="19"/>
      <c r="H618" s="19"/>
      <c r="I618" s="20"/>
    </row>
    <row r="619" spans="2:9" x14ac:dyDescent="0.2">
      <c r="B619" s="18"/>
      <c r="C619" s="79"/>
      <c r="D619" s="19"/>
      <c r="E619" s="19"/>
      <c r="F619" s="19"/>
      <c r="G619" s="19"/>
      <c r="H619" s="19"/>
      <c r="I619" s="20"/>
    </row>
    <row r="620" spans="2:9" x14ac:dyDescent="0.2">
      <c r="B620" s="18"/>
      <c r="C620" s="79"/>
      <c r="D620" s="19"/>
      <c r="E620" s="19"/>
      <c r="F620" s="19"/>
      <c r="G620" s="19"/>
      <c r="H620" s="19"/>
      <c r="I620" s="20"/>
    </row>
    <row r="621" spans="2:9" x14ac:dyDescent="0.2">
      <c r="B621" s="18"/>
      <c r="C621" s="79"/>
      <c r="D621" s="19"/>
      <c r="E621" s="19"/>
      <c r="F621" s="19"/>
      <c r="G621" s="19"/>
      <c r="H621" s="19"/>
      <c r="I621" s="20"/>
    </row>
    <row r="622" spans="2:9" x14ac:dyDescent="0.2">
      <c r="B622" s="18"/>
      <c r="C622" s="79"/>
      <c r="D622" s="19"/>
      <c r="E622" s="19"/>
      <c r="F622" s="19"/>
      <c r="G622" s="19"/>
      <c r="H622" s="19"/>
      <c r="I622" s="20"/>
    </row>
    <row r="623" spans="2:9" x14ac:dyDescent="0.2">
      <c r="B623" s="18"/>
      <c r="C623" s="79"/>
      <c r="D623" s="19"/>
      <c r="E623" s="19"/>
      <c r="F623" s="19"/>
      <c r="G623" s="19"/>
      <c r="H623" s="19"/>
      <c r="I623" s="20"/>
    </row>
    <row r="624" spans="2:9" x14ac:dyDescent="0.2">
      <c r="B624" s="18"/>
      <c r="C624" s="79"/>
      <c r="D624" s="19"/>
      <c r="E624" s="19"/>
      <c r="F624" s="19"/>
      <c r="G624" s="19"/>
      <c r="H624" s="19"/>
      <c r="I624" s="20"/>
    </row>
    <row r="625" spans="2:9" x14ac:dyDescent="0.2">
      <c r="B625" s="18"/>
      <c r="C625" s="79"/>
      <c r="D625" s="19"/>
      <c r="E625" s="19"/>
      <c r="F625" s="19"/>
      <c r="G625" s="19"/>
      <c r="H625" s="19"/>
      <c r="I625" s="20"/>
    </row>
    <row r="626" spans="2:9" x14ac:dyDescent="0.2">
      <c r="B626" s="18"/>
      <c r="C626" s="79"/>
      <c r="D626" s="19"/>
      <c r="E626" s="19"/>
      <c r="F626" s="19"/>
      <c r="G626" s="19"/>
      <c r="H626" s="19"/>
      <c r="I626" s="20"/>
    </row>
    <row r="627" spans="2:9" x14ac:dyDescent="0.2">
      <c r="B627" s="18"/>
      <c r="C627" s="79"/>
      <c r="D627" s="19"/>
      <c r="E627" s="19"/>
      <c r="F627" s="19"/>
      <c r="G627" s="19"/>
      <c r="H627" s="19"/>
      <c r="I627" s="20"/>
    </row>
    <row r="628" spans="2:9" x14ac:dyDescent="0.2">
      <c r="B628" s="18"/>
      <c r="C628" s="79"/>
      <c r="D628" s="19"/>
      <c r="E628" s="19"/>
      <c r="F628" s="19"/>
      <c r="G628" s="19"/>
      <c r="H628" s="19"/>
      <c r="I628" s="20"/>
    </row>
    <row r="629" spans="2:9" x14ac:dyDescent="0.2">
      <c r="B629" s="18"/>
      <c r="C629" s="79"/>
      <c r="D629" s="19"/>
      <c r="E629" s="19"/>
      <c r="F629" s="19"/>
      <c r="G629" s="19"/>
      <c r="H629" s="19"/>
      <c r="I629" s="20"/>
    </row>
    <row r="630" spans="2:9" x14ac:dyDescent="0.2">
      <c r="B630" s="18"/>
      <c r="C630" s="79"/>
      <c r="D630" s="19"/>
      <c r="E630" s="19"/>
      <c r="F630" s="19"/>
      <c r="G630" s="19"/>
      <c r="H630" s="19"/>
      <c r="I630" s="20"/>
    </row>
    <row r="631" spans="2:9" x14ac:dyDescent="0.2">
      <c r="B631" s="18"/>
      <c r="C631" s="79"/>
      <c r="D631" s="19"/>
      <c r="E631" s="19"/>
      <c r="F631" s="19"/>
      <c r="G631" s="19"/>
      <c r="H631" s="19"/>
      <c r="I631" s="20"/>
    </row>
    <row r="632" spans="2:9" x14ac:dyDescent="0.2">
      <c r="B632" s="18"/>
      <c r="C632" s="79"/>
      <c r="D632" s="19"/>
      <c r="E632" s="19"/>
      <c r="F632" s="19"/>
      <c r="G632" s="19"/>
      <c r="H632" s="19"/>
      <c r="I632" s="20"/>
    </row>
    <row r="633" spans="2:9" x14ac:dyDescent="0.2">
      <c r="B633" s="18"/>
      <c r="C633" s="79"/>
      <c r="D633" s="19"/>
      <c r="E633" s="19"/>
      <c r="F633" s="19"/>
      <c r="G633" s="19"/>
      <c r="H633" s="19"/>
      <c r="I633" s="20"/>
    </row>
    <row r="634" spans="2:9" x14ac:dyDescent="0.2">
      <c r="B634" s="18"/>
      <c r="C634" s="79"/>
      <c r="D634" s="19"/>
      <c r="E634" s="19"/>
      <c r="F634" s="19"/>
      <c r="G634" s="19"/>
      <c r="H634" s="19"/>
      <c r="I634" s="20"/>
    </row>
    <row r="635" spans="2:9" x14ac:dyDescent="0.2">
      <c r="B635" s="18"/>
      <c r="C635" s="79"/>
      <c r="D635" s="19"/>
      <c r="E635" s="19"/>
      <c r="F635" s="19"/>
      <c r="G635" s="19"/>
      <c r="H635" s="19"/>
      <c r="I635" s="20"/>
    </row>
    <row r="636" spans="2:9" x14ac:dyDescent="0.2">
      <c r="B636" s="18"/>
      <c r="C636" s="79"/>
      <c r="D636" s="19"/>
      <c r="E636" s="19"/>
      <c r="F636" s="19"/>
      <c r="G636" s="19"/>
      <c r="H636" s="19"/>
      <c r="I636" s="20"/>
    </row>
    <row r="637" spans="2:9" x14ac:dyDescent="0.2">
      <c r="B637" s="18"/>
      <c r="C637" s="79"/>
      <c r="D637" s="19"/>
      <c r="E637" s="19"/>
      <c r="F637" s="19"/>
      <c r="G637" s="19"/>
      <c r="H637" s="19"/>
      <c r="I637" s="20"/>
    </row>
    <row r="638" spans="2:9" x14ac:dyDescent="0.2">
      <c r="B638" s="18"/>
      <c r="C638" s="79"/>
      <c r="D638" s="19"/>
      <c r="E638" s="19"/>
      <c r="F638" s="19"/>
      <c r="G638" s="19"/>
      <c r="H638" s="19"/>
      <c r="I638" s="20"/>
    </row>
    <row r="639" spans="2:9" x14ac:dyDescent="0.2">
      <c r="B639" s="18"/>
      <c r="C639" s="79"/>
      <c r="D639" s="19"/>
      <c r="E639" s="19"/>
      <c r="F639" s="19"/>
      <c r="G639" s="19"/>
      <c r="H639" s="19"/>
      <c r="I639" s="20"/>
    </row>
    <row r="640" spans="2:9" x14ac:dyDescent="0.2">
      <c r="B640" s="18"/>
      <c r="C640" s="79"/>
      <c r="D640" s="19"/>
      <c r="E640" s="19"/>
      <c r="F640" s="19"/>
      <c r="G640" s="19"/>
      <c r="H640" s="19"/>
      <c r="I640" s="20"/>
    </row>
    <row r="641" spans="2:9" x14ac:dyDescent="0.2">
      <c r="B641" s="18"/>
      <c r="C641" s="79"/>
      <c r="D641" s="19"/>
      <c r="E641" s="19"/>
      <c r="F641" s="19"/>
      <c r="G641" s="19"/>
      <c r="H641" s="19"/>
      <c r="I641" s="20"/>
    </row>
    <row r="642" spans="2:9" x14ac:dyDescent="0.2">
      <c r="B642" s="18"/>
      <c r="C642" s="79"/>
      <c r="D642" s="19"/>
      <c r="E642" s="19"/>
      <c r="F642" s="19"/>
      <c r="G642" s="19"/>
      <c r="H642" s="19"/>
      <c r="I642" s="20"/>
    </row>
    <row r="643" spans="2:9" x14ac:dyDescent="0.2">
      <c r="B643" s="18"/>
      <c r="C643" s="79"/>
      <c r="D643" s="19"/>
      <c r="E643" s="19"/>
      <c r="F643" s="19"/>
      <c r="G643" s="19"/>
      <c r="H643" s="19"/>
      <c r="I643" s="20"/>
    </row>
    <row r="644" spans="2:9" x14ac:dyDescent="0.2">
      <c r="B644" s="18"/>
      <c r="C644" s="79"/>
      <c r="D644" s="19"/>
      <c r="E644" s="19"/>
      <c r="F644" s="19"/>
      <c r="G644" s="19"/>
      <c r="H644" s="19"/>
      <c r="I644" s="20"/>
    </row>
    <row r="645" spans="2:9" x14ac:dyDescent="0.2">
      <c r="B645" s="18"/>
      <c r="C645" s="79"/>
      <c r="D645" s="19"/>
      <c r="E645" s="19"/>
      <c r="F645" s="19"/>
      <c r="G645" s="19"/>
      <c r="H645" s="19"/>
      <c r="I645" s="20"/>
    </row>
    <row r="646" spans="2:9" x14ac:dyDescent="0.2">
      <c r="B646" s="18"/>
      <c r="C646" s="79"/>
      <c r="D646" s="19"/>
      <c r="E646" s="19"/>
      <c r="F646" s="19"/>
      <c r="G646" s="19"/>
      <c r="H646" s="19"/>
      <c r="I646" s="20"/>
    </row>
    <row r="647" spans="2:9" x14ac:dyDescent="0.2">
      <c r="B647" s="18"/>
      <c r="C647" s="79"/>
      <c r="D647" s="19"/>
      <c r="E647" s="19"/>
      <c r="F647" s="19"/>
      <c r="G647" s="19"/>
      <c r="H647" s="19"/>
      <c r="I647" s="20"/>
    </row>
    <row r="648" spans="2:9" x14ac:dyDescent="0.2">
      <c r="B648" s="18"/>
      <c r="C648" s="79"/>
      <c r="D648" s="19"/>
      <c r="E648" s="19"/>
      <c r="F648" s="19"/>
      <c r="G648" s="19"/>
      <c r="H648" s="19"/>
      <c r="I648" s="20"/>
    </row>
    <row r="649" spans="2:9" x14ac:dyDescent="0.2">
      <c r="B649" s="18"/>
      <c r="C649" s="79"/>
      <c r="D649" s="19"/>
      <c r="E649" s="19"/>
      <c r="F649" s="19"/>
      <c r="G649" s="19"/>
      <c r="H649" s="19"/>
      <c r="I649" s="20"/>
    </row>
    <row r="650" spans="2:9" x14ac:dyDescent="0.2">
      <c r="B650" s="18"/>
      <c r="C650" s="79"/>
      <c r="D650" s="19"/>
      <c r="E650" s="19"/>
      <c r="F650" s="19"/>
      <c r="G650" s="19"/>
      <c r="H650" s="19"/>
      <c r="I650" s="20"/>
    </row>
    <row r="651" spans="2:9" x14ac:dyDescent="0.2">
      <c r="B651" s="18"/>
      <c r="C651" s="79"/>
      <c r="D651" s="19"/>
      <c r="E651" s="19"/>
      <c r="F651" s="19"/>
      <c r="G651" s="19"/>
      <c r="H651" s="19"/>
      <c r="I651" s="20"/>
    </row>
    <row r="652" spans="2:9" x14ac:dyDescent="0.2">
      <c r="B652" s="18"/>
      <c r="C652" s="79"/>
      <c r="D652" s="19"/>
      <c r="E652" s="19"/>
      <c r="F652" s="19"/>
      <c r="G652" s="19"/>
      <c r="H652" s="19"/>
      <c r="I652" s="20"/>
    </row>
    <row r="653" spans="2:9" x14ac:dyDescent="0.2">
      <c r="B653" s="18"/>
      <c r="C653" s="79"/>
      <c r="D653" s="19"/>
      <c r="E653" s="19"/>
      <c r="F653" s="19"/>
      <c r="G653" s="19"/>
      <c r="H653" s="19"/>
      <c r="I653" s="20"/>
    </row>
    <row r="654" spans="2:9" x14ac:dyDescent="0.2">
      <c r="B654" s="18"/>
      <c r="C654" s="79"/>
      <c r="D654" s="19"/>
      <c r="E654" s="19"/>
      <c r="F654" s="19"/>
      <c r="G654" s="19"/>
      <c r="H654" s="19"/>
      <c r="I654" s="20"/>
    </row>
    <row r="655" spans="2:9" x14ac:dyDescent="0.2">
      <c r="B655" s="18"/>
      <c r="C655" s="79"/>
      <c r="D655" s="19"/>
      <c r="E655" s="19"/>
      <c r="F655" s="19"/>
      <c r="G655" s="19"/>
      <c r="H655" s="19"/>
      <c r="I655" s="20"/>
    </row>
    <row r="656" spans="2:9" x14ac:dyDescent="0.2">
      <c r="B656" s="18"/>
      <c r="C656" s="79"/>
      <c r="D656" s="19"/>
      <c r="E656" s="19"/>
      <c r="F656" s="19"/>
      <c r="G656" s="19"/>
      <c r="H656" s="19"/>
      <c r="I656" s="20"/>
    </row>
    <row r="657" spans="2:9" x14ac:dyDescent="0.2">
      <c r="B657" s="18"/>
      <c r="C657" s="79"/>
      <c r="D657" s="19"/>
      <c r="E657" s="19"/>
      <c r="F657" s="19"/>
      <c r="G657" s="19"/>
      <c r="H657" s="19"/>
      <c r="I657" s="20"/>
    </row>
    <row r="658" spans="2:9" x14ac:dyDescent="0.2">
      <c r="B658" s="18"/>
      <c r="C658" s="79"/>
      <c r="D658" s="19"/>
      <c r="E658" s="19"/>
      <c r="F658" s="19"/>
      <c r="G658" s="19"/>
      <c r="H658" s="19"/>
      <c r="I658" s="20"/>
    </row>
    <row r="659" spans="2:9" x14ac:dyDescent="0.2">
      <c r="B659" s="18"/>
      <c r="C659" s="79"/>
      <c r="D659" s="19"/>
      <c r="E659" s="19"/>
      <c r="F659" s="19"/>
      <c r="G659" s="19"/>
      <c r="H659" s="19"/>
      <c r="I659" s="20"/>
    </row>
    <row r="660" spans="2:9" x14ac:dyDescent="0.2">
      <c r="B660" s="18"/>
      <c r="C660" s="79"/>
      <c r="D660" s="19"/>
      <c r="E660" s="19"/>
      <c r="F660" s="19"/>
      <c r="G660" s="19"/>
      <c r="H660" s="19"/>
      <c r="I660" s="20"/>
    </row>
    <row r="661" spans="2:9" x14ac:dyDescent="0.2">
      <c r="B661" s="18"/>
      <c r="C661" s="79"/>
      <c r="D661" s="19"/>
      <c r="E661" s="19"/>
      <c r="F661" s="19"/>
      <c r="G661" s="19"/>
      <c r="H661" s="19"/>
      <c r="I661" s="20"/>
    </row>
    <row r="662" spans="2:9" x14ac:dyDescent="0.2">
      <c r="B662" s="18"/>
      <c r="C662" s="79"/>
      <c r="D662" s="19"/>
      <c r="E662" s="19"/>
      <c r="F662" s="19"/>
      <c r="G662" s="19"/>
      <c r="H662" s="19"/>
      <c r="I662" s="20"/>
    </row>
    <row r="663" spans="2:9" x14ac:dyDescent="0.2">
      <c r="B663" s="18"/>
      <c r="C663" s="79"/>
      <c r="D663" s="19"/>
      <c r="E663" s="19"/>
      <c r="F663" s="19"/>
      <c r="G663" s="19"/>
      <c r="H663" s="19"/>
      <c r="I663" s="20"/>
    </row>
    <row r="664" spans="2:9" x14ac:dyDescent="0.2">
      <c r="B664" s="18"/>
      <c r="C664" s="79"/>
      <c r="D664" s="19"/>
      <c r="E664" s="19"/>
      <c r="F664" s="19"/>
      <c r="G664" s="19"/>
      <c r="H664" s="19"/>
      <c r="I664" s="20"/>
    </row>
    <row r="665" spans="2:9" x14ac:dyDescent="0.2">
      <c r="B665" s="18"/>
      <c r="C665" s="79"/>
      <c r="D665" s="19"/>
      <c r="E665" s="19"/>
      <c r="F665" s="19"/>
      <c r="G665" s="19"/>
      <c r="H665" s="19"/>
      <c r="I665" s="20"/>
    </row>
    <row r="666" spans="2:9" x14ac:dyDescent="0.2">
      <c r="B666" s="18"/>
      <c r="C666" s="79"/>
      <c r="D666" s="19"/>
      <c r="E666" s="19"/>
      <c r="F666" s="19"/>
      <c r="G666" s="19"/>
      <c r="H666" s="19"/>
      <c r="I666" s="20"/>
    </row>
    <row r="667" spans="2:9" x14ac:dyDescent="0.2">
      <c r="B667" s="18"/>
      <c r="C667" s="79"/>
      <c r="D667" s="19"/>
      <c r="E667" s="19"/>
      <c r="F667" s="19"/>
      <c r="G667" s="19"/>
      <c r="H667" s="19"/>
      <c r="I667" s="20"/>
    </row>
    <row r="668" spans="2:9" x14ac:dyDescent="0.2">
      <c r="B668" s="18"/>
      <c r="C668" s="79"/>
      <c r="D668" s="19"/>
      <c r="E668" s="19"/>
      <c r="F668" s="19"/>
      <c r="G668" s="19"/>
      <c r="H668" s="19"/>
      <c r="I668" s="20"/>
    </row>
    <row r="669" spans="2:9" x14ac:dyDescent="0.2">
      <c r="B669" s="18"/>
      <c r="C669" s="79"/>
      <c r="D669" s="19"/>
      <c r="E669" s="19"/>
      <c r="F669" s="19"/>
      <c r="G669" s="19"/>
      <c r="H669" s="19"/>
      <c r="I669" s="20"/>
    </row>
    <row r="670" spans="2:9" x14ac:dyDescent="0.2">
      <c r="B670" s="18"/>
      <c r="C670" s="79"/>
      <c r="D670" s="19"/>
      <c r="E670" s="19"/>
      <c r="F670" s="19"/>
      <c r="G670" s="19"/>
      <c r="H670" s="19"/>
      <c r="I670" s="20"/>
    </row>
    <row r="671" spans="2:9" x14ac:dyDescent="0.2">
      <c r="B671" s="18"/>
      <c r="C671" s="79"/>
      <c r="D671" s="19"/>
      <c r="E671" s="19"/>
      <c r="F671" s="19"/>
      <c r="G671" s="19"/>
      <c r="H671" s="19"/>
      <c r="I671" s="20"/>
    </row>
    <row r="672" spans="2:9" x14ac:dyDescent="0.2">
      <c r="B672" s="18"/>
      <c r="C672" s="79"/>
      <c r="D672" s="19"/>
      <c r="E672" s="19"/>
      <c r="F672" s="19"/>
      <c r="G672" s="19"/>
      <c r="H672" s="19"/>
      <c r="I672" s="20"/>
    </row>
    <row r="673" spans="2:9" x14ac:dyDescent="0.2">
      <c r="B673" s="18"/>
      <c r="C673" s="79"/>
      <c r="D673" s="19"/>
      <c r="E673" s="19"/>
      <c r="F673" s="19"/>
      <c r="G673" s="19"/>
      <c r="H673" s="19"/>
      <c r="I673" s="20"/>
    </row>
    <row r="674" spans="2:9" x14ac:dyDescent="0.2">
      <c r="B674" s="18"/>
      <c r="C674" s="79"/>
      <c r="D674" s="19"/>
      <c r="E674" s="19"/>
      <c r="F674" s="19"/>
      <c r="G674" s="19"/>
      <c r="H674" s="19"/>
      <c r="I674" s="20"/>
    </row>
    <row r="675" spans="2:9" x14ac:dyDescent="0.2">
      <c r="B675" s="18"/>
      <c r="C675" s="79"/>
      <c r="D675" s="19"/>
      <c r="E675" s="19"/>
      <c r="F675" s="19"/>
      <c r="G675" s="19"/>
      <c r="H675" s="19"/>
      <c r="I675" s="20"/>
    </row>
    <row r="676" spans="2:9" x14ac:dyDescent="0.2">
      <c r="B676" s="18"/>
      <c r="C676" s="79"/>
      <c r="D676" s="19"/>
      <c r="E676" s="19"/>
      <c r="F676" s="19"/>
      <c r="G676" s="19"/>
      <c r="H676" s="19"/>
      <c r="I676" s="20"/>
    </row>
    <row r="677" spans="2:9" x14ac:dyDescent="0.2">
      <c r="B677" s="18"/>
      <c r="C677" s="79"/>
      <c r="D677" s="19"/>
      <c r="E677" s="19"/>
      <c r="F677" s="19"/>
      <c r="G677" s="19"/>
      <c r="H677" s="19"/>
      <c r="I677" s="20"/>
    </row>
    <row r="678" spans="2:9" x14ac:dyDescent="0.2">
      <c r="B678" s="18"/>
      <c r="C678" s="79"/>
      <c r="D678" s="19"/>
      <c r="E678" s="19"/>
      <c r="F678" s="19"/>
      <c r="G678" s="19"/>
      <c r="H678" s="19"/>
      <c r="I678" s="20"/>
    </row>
    <row r="679" spans="2:9" x14ac:dyDescent="0.2">
      <c r="B679" s="18"/>
      <c r="C679" s="79"/>
      <c r="D679" s="19"/>
      <c r="E679" s="19"/>
      <c r="F679" s="19"/>
      <c r="G679" s="19"/>
      <c r="H679" s="19"/>
      <c r="I679" s="20"/>
    </row>
    <row r="680" spans="2:9" x14ac:dyDescent="0.2">
      <c r="B680" s="18"/>
      <c r="C680" s="79"/>
      <c r="D680" s="19"/>
      <c r="E680" s="19"/>
      <c r="F680" s="19"/>
      <c r="G680" s="19"/>
      <c r="H680" s="19"/>
      <c r="I680" s="20"/>
    </row>
    <row r="681" spans="2:9" x14ac:dyDescent="0.2">
      <c r="B681" s="18"/>
      <c r="C681" s="79"/>
      <c r="D681" s="19"/>
      <c r="E681" s="19"/>
      <c r="F681" s="19"/>
      <c r="G681" s="19"/>
      <c r="H681" s="19"/>
      <c r="I681" s="20"/>
    </row>
    <row r="682" spans="2:9" x14ac:dyDescent="0.2">
      <c r="B682" s="18"/>
      <c r="C682" s="79"/>
      <c r="D682" s="19"/>
      <c r="E682" s="19"/>
      <c r="F682" s="19"/>
      <c r="G682" s="19"/>
      <c r="H682" s="19"/>
      <c r="I682" s="20"/>
    </row>
    <row r="683" spans="2:9" x14ac:dyDescent="0.2">
      <c r="B683" s="18"/>
      <c r="C683" s="79"/>
      <c r="D683" s="19"/>
      <c r="E683" s="19"/>
      <c r="F683" s="19"/>
      <c r="G683" s="19"/>
      <c r="H683" s="19"/>
      <c r="I683" s="20"/>
    </row>
    <row r="684" spans="2:9" x14ac:dyDescent="0.2">
      <c r="B684" s="18"/>
      <c r="C684" s="79"/>
      <c r="D684" s="19"/>
      <c r="E684" s="19"/>
      <c r="F684" s="19"/>
      <c r="G684" s="19"/>
      <c r="H684" s="19"/>
      <c r="I684" s="20"/>
    </row>
    <row r="685" spans="2:9" x14ac:dyDescent="0.2">
      <c r="B685" s="18"/>
      <c r="C685" s="79"/>
      <c r="D685" s="19"/>
      <c r="E685" s="19"/>
      <c r="F685" s="19"/>
      <c r="G685" s="19"/>
      <c r="H685" s="19"/>
      <c r="I685" s="20"/>
    </row>
    <row r="686" spans="2:9" x14ac:dyDescent="0.2">
      <c r="B686" s="18"/>
      <c r="C686" s="79"/>
      <c r="D686" s="19"/>
      <c r="E686" s="19"/>
      <c r="F686" s="19"/>
      <c r="G686" s="19"/>
      <c r="H686" s="19"/>
      <c r="I686" s="20"/>
    </row>
    <row r="687" spans="2:9" x14ac:dyDescent="0.2">
      <c r="B687" s="18"/>
      <c r="C687" s="79"/>
      <c r="D687" s="19"/>
      <c r="E687" s="19"/>
      <c r="F687" s="19"/>
      <c r="G687" s="19"/>
      <c r="H687" s="19"/>
      <c r="I687" s="20"/>
    </row>
    <row r="688" spans="2:9" x14ac:dyDescent="0.2">
      <c r="B688" s="18"/>
      <c r="C688" s="79"/>
      <c r="D688" s="19"/>
      <c r="E688" s="19"/>
      <c r="F688" s="19"/>
      <c r="G688" s="19"/>
      <c r="H688" s="19"/>
      <c r="I688" s="20"/>
    </row>
    <row r="689" spans="2:9" x14ac:dyDescent="0.2">
      <c r="B689" s="18"/>
      <c r="C689" s="79"/>
      <c r="D689" s="19"/>
      <c r="E689" s="19"/>
      <c r="F689" s="19"/>
      <c r="G689" s="19"/>
      <c r="H689" s="19"/>
      <c r="I689" s="20"/>
    </row>
    <row r="690" spans="2:9" x14ac:dyDescent="0.2">
      <c r="B690" s="18"/>
      <c r="C690" s="79"/>
      <c r="D690" s="19"/>
      <c r="E690" s="19"/>
      <c r="F690" s="19"/>
      <c r="G690" s="19"/>
      <c r="H690" s="19"/>
      <c r="I690" s="20"/>
    </row>
    <row r="691" spans="2:9" x14ac:dyDescent="0.2">
      <c r="B691" s="18"/>
      <c r="C691" s="79"/>
      <c r="D691" s="19"/>
      <c r="E691" s="19"/>
      <c r="F691" s="19"/>
      <c r="G691" s="19"/>
      <c r="H691" s="19"/>
      <c r="I691" s="20"/>
    </row>
    <row r="692" spans="2:9" x14ac:dyDescent="0.2">
      <c r="B692" s="18"/>
      <c r="C692" s="79"/>
      <c r="D692" s="19"/>
      <c r="E692" s="19"/>
      <c r="F692" s="19"/>
      <c r="G692" s="19"/>
      <c r="H692" s="19"/>
      <c r="I692" s="20"/>
    </row>
    <row r="693" spans="2:9" x14ac:dyDescent="0.2">
      <c r="B693" s="18"/>
      <c r="C693" s="79"/>
      <c r="D693" s="19"/>
      <c r="E693" s="19"/>
      <c r="F693" s="19"/>
      <c r="G693" s="19"/>
      <c r="H693" s="19"/>
      <c r="I693" s="20"/>
    </row>
    <row r="694" spans="2:9" x14ac:dyDescent="0.2">
      <c r="B694" s="18"/>
      <c r="C694" s="79"/>
      <c r="D694" s="19"/>
      <c r="E694" s="19"/>
      <c r="F694" s="19"/>
      <c r="G694" s="19"/>
      <c r="H694" s="19"/>
      <c r="I694" s="20"/>
    </row>
    <row r="695" spans="2:9" x14ac:dyDescent="0.2">
      <c r="B695" s="18"/>
      <c r="C695" s="79"/>
      <c r="D695" s="19"/>
      <c r="E695" s="19"/>
      <c r="F695" s="19"/>
      <c r="G695" s="19"/>
      <c r="H695" s="19"/>
      <c r="I695" s="20"/>
    </row>
    <row r="696" spans="2:9" x14ac:dyDescent="0.2">
      <c r="B696" s="18"/>
      <c r="C696" s="79"/>
      <c r="D696" s="19"/>
      <c r="E696" s="19"/>
      <c r="F696" s="19"/>
      <c r="G696" s="19"/>
      <c r="H696" s="19"/>
      <c r="I696" s="20"/>
    </row>
    <row r="697" spans="2:9" x14ac:dyDescent="0.2">
      <c r="B697" s="18"/>
      <c r="C697" s="79"/>
      <c r="D697" s="19"/>
      <c r="E697" s="19"/>
      <c r="F697" s="19"/>
      <c r="G697" s="19"/>
      <c r="H697" s="19"/>
      <c r="I697" s="20"/>
    </row>
    <row r="698" spans="2:9" x14ac:dyDescent="0.2">
      <c r="B698" s="18"/>
      <c r="C698" s="79"/>
      <c r="D698" s="19"/>
      <c r="E698" s="19"/>
      <c r="F698" s="19"/>
      <c r="G698" s="19"/>
      <c r="H698" s="19"/>
      <c r="I698" s="20"/>
    </row>
    <row r="699" spans="2:9" x14ac:dyDescent="0.2">
      <c r="B699" s="18"/>
      <c r="C699" s="79"/>
      <c r="D699" s="19"/>
      <c r="E699" s="19"/>
      <c r="F699" s="19"/>
      <c r="G699" s="19"/>
      <c r="H699" s="19"/>
      <c r="I699" s="20"/>
    </row>
    <row r="700" spans="2:9" x14ac:dyDescent="0.2">
      <c r="B700" s="18"/>
      <c r="C700" s="79"/>
      <c r="D700" s="19"/>
      <c r="E700" s="19"/>
      <c r="F700" s="19"/>
      <c r="G700" s="19"/>
      <c r="H700" s="19"/>
      <c r="I700" s="20"/>
    </row>
    <row r="701" spans="2:9" x14ac:dyDescent="0.2">
      <c r="B701" s="18"/>
      <c r="C701" s="79"/>
      <c r="D701" s="19"/>
      <c r="E701" s="19"/>
      <c r="F701" s="19"/>
      <c r="G701" s="19"/>
      <c r="H701" s="19"/>
      <c r="I701" s="20"/>
    </row>
    <row r="702" spans="2:9" x14ac:dyDescent="0.2">
      <c r="B702" s="18"/>
      <c r="C702" s="79"/>
      <c r="D702" s="19"/>
      <c r="E702" s="19"/>
      <c r="F702" s="19"/>
      <c r="G702" s="19"/>
      <c r="H702" s="19"/>
      <c r="I702" s="20"/>
    </row>
    <row r="703" spans="2:9" x14ac:dyDescent="0.2">
      <c r="B703" s="18"/>
      <c r="C703" s="79"/>
      <c r="D703" s="19"/>
      <c r="E703" s="19"/>
      <c r="F703" s="19"/>
      <c r="G703" s="19"/>
      <c r="H703" s="19"/>
      <c r="I703" s="20"/>
    </row>
    <row r="704" spans="2:9" x14ac:dyDescent="0.2">
      <c r="B704" s="18"/>
      <c r="C704" s="79"/>
      <c r="D704" s="19"/>
      <c r="E704" s="19"/>
      <c r="F704" s="19"/>
      <c r="G704" s="19"/>
      <c r="H704" s="19"/>
      <c r="I704" s="20"/>
    </row>
    <row r="705" spans="2:9" x14ac:dyDescent="0.2">
      <c r="B705" s="18"/>
      <c r="C705" s="79"/>
      <c r="D705" s="19"/>
      <c r="E705" s="19"/>
      <c r="F705" s="19"/>
      <c r="G705" s="19"/>
      <c r="H705" s="19"/>
      <c r="I705" s="20"/>
    </row>
    <row r="706" spans="2:9" x14ac:dyDescent="0.2">
      <c r="B706" s="18"/>
      <c r="C706" s="79"/>
      <c r="D706" s="19"/>
      <c r="E706" s="19"/>
      <c r="F706" s="19"/>
      <c r="G706" s="19"/>
      <c r="H706" s="19"/>
      <c r="I706" s="20"/>
    </row>
    <row r="707" spans="2:9" x14ac:dyDescent="0.2">
      <c r="B707" s="18"/>
      <c r="C707" s="79"/>
      <c r="D707" s="19"/>
      <c r="E707" s="19"/>
      <c r="F707" s="19"/>
      <c r="G707" s="19"/>
      <c r="H707" s="19"/>
      <c r="I707" s="20"/>
    </row>
    <row r="708" spans="2:9" x14ac:dyDescent="0.2">
      <c r="B708" s="18"/>
      <c r="C708" s="79"/>
      <c r="D708" s="19"/>
      <c r="E708" s="19"/>
      <c r="F708" s="19"/>
      <c r="G708" s="19"/>
      <c r="H708" s="19"/>
      <c r="I708" s="20"/>
    </row>
    <row r="709" spans="2:9" x14ac:dyDescent="0.2">
      <c r="B709" s="18"/>
      <c r="C709" s="79"/>
      <c r="D709" s="19"/>
      <c r="E709" s="19"/>
      <c r="F709" s="19"/>
      <c r="G709" s="19"/>
      <c r="H709" s="19"/>
      <c r="I709" s="20"/>
    </row>
    <row r="710" spans="2:9" x14ac:dyDescent="0.2">
      <c r="B710" s="18"/>
      <c r="C710" s="79"/>
      <c r="D710" s="19"/>
      <c r="E710" s="19"/>
      <c r="F710" s="19"/>
      <c r="G710" s="19"/>
      <c r="H710" s="19"/>
      <c r="I710" s="20"/>
    </row>
    <row r="711" spans="2:9" x14ac:dyDescent="0.2">
      <c r="B711" s="18"/>
      <c r="C711" s="79"/>
      <c r="D711" s="19"/>
      <c r="E711" s="19"/>
      <c r="F711" s="19"/>
      <c r="G711" s="19"/>
      <c r="H711" s="19"/>
      <c r="I711" s="20"/>
    </row>
    <row r="712" spans="2:9" x14ac:dyDescent="0.2">
      <c r="B712" s="18"/>
      <c r="C712" s="79"/>
      <c r="D712" s="19"/>
      <c r="E712" s="19"/>
      <c r="F712" s="19"/>
      <c r="G712" s="19"/>
      <c r="H712" s="19"/>
      <c r="I712" s="20"/>
    </row>
    <row r="713" spans="2:9" x14ac:dyDescent="0.2">
      <c r="B713" s="18"/>
      <c r="C713" s="79"/>
      <c r="D713" s="19"/>
      <c r="E713" s="19"/>
      <c r="F713" s="19"/>
      <c r="G713" s="19"/>
      <c r="H713" s="19"/>
      <c r="I713" s="20"/>
    </row>
    <row r="714" spans="2:9" x14ac:dyDescent="0.2">
      <c r="B714" s="18"/>
      <c r="C714" s="79"/>
      <c r="D714" s="19"/>
      <c r="E714" s="19"/>
      <c r="F714" s="19"/>
      <c r="G714" s="19"/>
      <c r="H714" s="19"/>
      <c r="I714" s="20"/>
    </row>
    <row r="715" spans="2:9" x14ac:dyDescent="0.2">
      <c r="B715" s="18"/>
      <c r="C715" s="79"/>
      <c r="D715" s="19"/>
      <c r="E715" s="19"/>
      <c r="F715" s="19"/>
      <c r="G715" s="19"/>
      <c r="H715" s="19"/>
      <c r="I715" s="20"/>
    </row>
    <row r="716" spans="2:9" x14ac:dyDescent="0.2">
      <c r="B716" s="18"/>
      <c r="C716" s="79"/>
      <c r="D716" s="19"/>
      <c r="E716" s="19"/>
      <c r="F716" s="19"/>
      <c r="G716" s="19"/>
      <c r="H716" s="19"/>
      <c r="I716" s="20"/>
    </row>
    <row r="717" spans="2:9" x14ac:dyDescent="0.2">
      <c r="B717" s="18"/>
      <c r="C717" s="79"/>
      <c r="D717" s="19"/>
      <c r="E717" s="19"/>
      <c r="F717" s="19"/>
      <c r="G717" s="19"/>
      <c r="H717" s="19"/>
      <c r="I717" s="20"/>
    </row>
    <row r="718" spans="2:9" x14ac:dyDescent="0.2">
      <c r="B718" s="18"/>
      <c r="C718" s="79"/>
      <c r="D718" s="19"/>
      <c r="E718" s="19"/>
      <c r="F718" s="19"/>
      <c r="G718" s="19"/>
      <c r="H718" s="19"/>
      <c r="I718" s="20"/>
    </row>
    <row r="719" spans="2:9" x14ac:dyDescent="0.2">
      <c r="B719" s="18"/>
      <c r="C719" s="79"/>
      <c r="D719" s="19"/>
      <c r="E719" s="19"/>
      <c r="F719" s="19"/>
      <c r="G719" s="19"/>
      <c r="H719" s="19"/>
      <c r="I719" s="20"/>
    </row>
    <row r="720" spans="2:9" x14ac:dyDescent="0.2">
      <c r="B720" s="18"/>
      <c r="C720" s="79"/>
      <c r="D720" s="19"/>
      <c r="E720" s="19"/>
      <c r="F720" s="19"/>
      <c r="G720" s="19"/>
      <c r="H720" s="19"/>
      <c r="I720" s="20"/>
    </row>
    <row r="721" spans="2:9" x14ac:dyDescent="0.2">
      <c r="B721" s="18"/>
      <c r="C721" s="79"/>
      <c r="D721" s="19"/>
      <c r="E721" s="19"/>
      <c r="F721" s="19"/>
      <c r="G721" s="19"/>
      <c r="H721" s="19"/>
      <c r="I721" s="20"/>
    </row>
    <row r="722" spans="2:9" x14ac:dyDescent="0.2">
      <c r="B722" s="18"/>
      <c r="C722" s="79"/>
      <c r="D722" s="19"/>
      <c r="E722" s="19"/>
      <c r="F722" s="19"/>
      <c r="G722" s="19"/>
      <c r="H722" s="19"/>
      <c r="I722" s="20"/>
    </row>
    <row r="723" spans="2:9" x14ac:dyDescent="0.2">
      <c r="B723" s="18"/>
      <c r="C723" s="79"/>
      <c r="D723" s="19"/>
      <c r="E723" s="19"/>
      <c r="F723" s="19"/>
      <c r="G723" s="19"/>
      <c r="H723" s="19"/>
      <c r="I723" s="20"/>
    </row>
    <row r="724" spans="2:9" x14ac:dyDescent="0.2">
      <c r="B724" s="18"/>
      <c r="C724" s="79"/>
      <c r="D724" s="19"/>
      <c r="E724" s="19"/>
      <c r="F724" s="19"/>
      <c r="G724" s="19"/>
      <c r="H724" s="19"/>
      <c r="I724" s="20"/>
    </row>
    <row r="725" spans="2:9" x14ac:dyDescent="0.2">
      <c r="B725" s="18"/>
      <c r="C725" s="79"/>
      <c r="D725" s="19"/>
      <c r="E725" s="19"/>
      <c r="F725" s="19"/>
      <c r="G725" s="19"/>
      <c r="H725" s="19"/>
      <c r="I725" s="20"/>
    </row>
    <row r="726" spans="2:9" x14ac:dyDescent="0.2">
      <c r="B726" s="18"/>
      <c r="C726" s="79"/>
      <c r="D726" s="19"/>
      <c r="E726" s="19"/>
      <c r="F726" s="19"/>
      <c r="G726" s="19"/>
      <c r="H726" s="19"/>
      <c r="I726" s="20"/>
    </row>
    <row r="727" spans="2:9" x14ac:dyDescent="0.2">
      <c r="B727" s="18"/>
      <c r="C727" s="79"/>
      <c r="D727" s="19"/>
      <c r="E727" s="19"/>
      <c r="F727" s="19"/>
      <c r="G727" s="19"/>
      <c r="H727" s="19"/>
      <c r="I727" s="20"/>
    </row>
    <row r="728" spans="2:9" x14ac:dyDescent="0.2">
      <c r="B728" s="18"/>
      <c r="C728" s="79"/>
      <c r="D728" s="19"/>
      <c r="E728" s="19"/>
      <c r="F728" s="19"/>
      <c r="G728" s="19"/>
      <c r="H728" s="19"/>
      <c r="I728" s="20"/>
    </row>
    <row r="729" spans="2:9" x14ac:dyDescent="0.2">
      <c r="B729" s="18"/>
      <c r="C729" s="79"/>
      <c r="D729" s="19"/>
      <c r="E729" s="19"/>
      <c r="F729" s="19"/>
      <c r="G729" s="19"/>
      <c r="H729" s="19"/>
      <c r="I729" s="20"/>
    </row>
    <row r="730" spans="2:9" x14ac:dyDescent="0.2">
      <c r="B730" s="18"/>
      <c r="C730" s="79"/>
      <c r="D730" s="19"/>
      <c r="E730" s="19"/>
      <c r="F730" s="19"/>
      <c r="G730" s="19"/>
      <c r="H730" s="19"/>
      <c r="I730" s="20"/>
    </row>
    <row r="731" spans="2:9" x14ac:dyDescent="0.2">
      <c r="B731" s="18"/>
      <c r="C731" s="79"/>
      <c r="D731" s="19"/>
      <c r="E731" s="19"/>
      <c r="F731" s="19"/>
      <c r="G731" s="19"/>
      <c r="H731" s="19"/>
      <c r="I731" s="20"/>
    </row>
    <row r="732" spans="2:9" x14ac:dyDescent="0.2">
      <c r="B732" s="18"/>
      <c r="C732" s="79"/>
      <c r="D732" s="19"/>
      <c r="E732" s="19"/>
      <c r="F732" s="19"/>
      <c r="G732" s="19"/>
      <c r="H732" s="19"/>
      <c r="I732" s="20"/>
    </row>
    <row r="733" spans="2:9" x14ac:dyDescent="0.2">
      <c r="B733" s="18"/>
      <c r="C733" s="79"/>
      <c r="D733" s="19"/>
      <c r="E733" s="19"/>
      <c r="F733" s="19"/>
      <c r="G733" s="19"/>
      <c r="H733" s="19"/>
      <c r="I733" s="20"/>
    </row>
    <row r="734" spans="2:9" x14ac:dyDescent="0.2">
      <c r="B734" s="18"/>
      <c r="C734" s="79"/>
      <c r="D734" s="19"/>
      <c r="E734" s="19"/>
      <c r="F734" s="19"/>
      <c r="G734" s="19"/>
      <c r="H734" s="19"/>
      <c r="I734" s="20"/>
    </row>
    <row r="735" spans="2:9" x14ac:dyDescent="0.2">
      <c r="B735" s="18"/>
      <c r="C735" s="79"/>
      <c r="D735" s="19"/>
      <c r="E735" s="19"/>
      <c r="F735" s="19"/>
      <c r="G735" s="19"/>
      <c r="H735" s="19"/>
      <c r="I735" s="20"/>
    </row>
    <row r="736" spans="2:9" x14ac:dyDescent="0.2">
      <c r="B736" s="18"/>
      <c r="C736" s="79"/>
      <c r="D736" s="19"/>
      <c r="E736" s="19"/>
      <c r="F736" s="19"/>
      <c r="G736" s="19"/>
      <c r="H736" s="19"/>
      <c r="I736" s="20"/>
    </row>
    <row r="737" spans="2:9" x14ac:dyDescent="0.2">
      <c r="B737" s="18"/>
      <c r="C737" s="79"/>
      <c r="D737" s="19"/>
      <c r="E737" s="19"/>
      <c r="F737" s="19"/>
      <c r="G737" s="19"/>
      <c r="H737" s="19"/>
      <c r="I737" s="20"/>
    </row>
    <row r="738" spans="2:9" x14ac:dyDescent="0.2">
      <c r="B738" s="18"/>
      <c r="C738" s="79"/>
      <c r="D738" s="19"/>
      <c r="E738" s="19"/>
      <c r="F738" s="19"/>
      <c r="G738" s="19"/>
      <c r="H738" s="19"/>
      <c r="I738" s="20"/>
    </row>
    <row r="739" spans="2:9" x14ac:dyDescent="0.2">
      <c r="B739" s="18"/>
      <c r="C739" s="79"/>
      <c r="D739" s="19"/>
      <c r="E739" s="19"/>
      <c r="F739" s="19"/>
      <c r="G739" s="19"/>
      <c r="H739" s="19"/>
      <c r="I739" s="20"/>
    </row>
    <row r="740" spans="2:9" x14ac:dyDescent="0.2">
      <c r="B740" s="18"/>
      <c r="C740" s="79"/>
      <c r="D740" s="19"/>
      <c r="E740" s="19"/>
      <c r="F740" s="19"/>
      <c r="G740" s="19"/>
      <c r="H740" s="19"/>
      <c r="I740" s="20"/>
    </row>
    <row r="741" spans="2:9" x14ac:dyDescent="0.2">
      <c r="B741" s="18"/>
      <c r="C741" s="79"/>
      <c r="D741" s="19"/>
      <c r="E741" s="19"/>
      <c r="F741" s="19"/>
      <c r="G741" s="19"/>
      <c r="H741" s="19"/>
      <c r="I741" s="20"/>
    </row>
    <row r="742" spans="2:9" x14ac:dyDescent="0.2">
      <c r="B742" s="18"/>
      <c r="C742" s="79"/>
      <c r="D742" s="19"/>
      <c r="E742" s="19"/>
      <c r="F742" s="19"/>
      <c r="G742" s="19"/>
      <c r="H742" s="19"/>
      <c r="I742" s="20"/>
    </row>
    <row r="743" spans="2:9" x14ac:dyDescent="0.2">
      <c r="B743" s="18"/>
      <c r="C743" s="79"/>
      <c r="D743" s="19"/>
      <c r="E743" s="19"/>
      <c r="F743" s="19"/>
      <c r="G743" s="19"/>
      <c r="H743" s="19"/>
      <c r="I743" s="20"/>
    </row>
    <row r="744" spans="2:9" x14ac:dyDescent="0.2">
      <c r="B744" s="18"/>
      <c r="C744" s="79"/>
      <c r="D744" s="19"/>
      <c r="E744" s="19"/>
      <c r="F744" s="19"/>
      <c r="G744" s="19"/>
      <c r="H744" s="19"/>
      <c r="I744" s="20"/>
    </row>
    <row r="745" spans="2:9" x14ac:dyDescent="0.2">
      <c r="B745" s="18"/>
      <c r="C745" s="79"/>
      <c r="D745" s="19"/>
      <c r="E745" s="19"/>
      <c r="F745" s="19"/>
      <c r="G745" s="19"/>
      <c r="H745" s="19"/>
      <c r="I745" s="20"/>
    </row>
    <row r="746" spans="2:9" x14ac:dyDescent="0.2">
      <c r="B746" s="18"/>
      <c r="C746" s="79"/>
      <c r="D746" s="19"/>
      <c r="E746" s="19"/>
      <c r="F746" s="19"/>
      <c r="G746" s="19"/>
      <c r="H746" s="19"/>
      <c r="I746" s="20"/>
    </row>
    <row r="747" spans="2:9" x14ac:dyDescent="0.2">
      <c r="B747" s="18"/>
      <c r="C747" s="79"/>
      <c r="D747" s="19"/>
      <c r="E747" s="19"/>
      <c r="F747" s="19"/>
      <c r="G747" s="19"/>
      <c r="H747" s="19"/>
      <c r="I747" s="20"/>
    </row>
    <row r="748" spans="2:9" x14ac:dyDescent="0.2">
      <c r="B748" s="18"/>
      <c r="C748" s="79"/>
      <c r="D748" s="19"/>
      <c r="E748" s="19"/>
      <c r="F748" s="19"/>
      <c r="G748" s="19"/>
      <c r="H748" s="19"/>
      <c r="I748" s="20"/>
    </row>
    <row r="749" spans="2:9" x14ac:dyDescent="0.2">
      <c r="B749" s="18"/>
      <c r="C749" s="79"/>
      <c r="D749" s="19"/>
      <c r="E749" s="19"/>
      <c r="F749" s="19"/>
      <c r="G749" s="19"/>
      <c r="H749" s="19"/>
      <c r="I749" s="20"/>
    </row>
    <row r="750" spans="2:9" x14ac:dyDescent="0.2">
      <c r="B750" s="18"/>
      <c r="C750" s="79"/>
      <c r="D750" s="19"/>
      <c r="E750" s="19"/>
      <c r="F750" s="19"/>
      <c r="G750" s="19"/>
      <c r="H750" s="19"/>
      <c r="I750" s="20"/>
    </row>
    <row r="751" spans="2:9" x14ac:dyDescent="0.2">
      <c r="B751" s="18"/>
      <c r="C751" s="79"/>
      <c r="D751" s="19"/>
      <c r="E751" s="19"/>
      <c r="F751" s="19"/>
      <c r="G751" s="19"/>
      <c r="H751" s="19"/>
      <c r="I751" s="20"/>
    </row>
    <row r="752" spans="2:9" x14ac:dyDescent="0.2">
      <c r="B752" s="18"/>
      <c r="C752" s="79"/>
      <c r="D752" s="19"/>
      <c r="E752" s="19"/>
      <c r="F752" s="19"/>
      <c r="G752" s="19"/>
      <c r="H752" s="19"/>
      <c r="I752" s="20"/>
    </row>
    <row r="753" spans="2:9" x14ac:dyDescent="0.2">
      <c r="B753" s="18"/>
      <c r="C753" s="79"/>
      <c r="D753" s="19"/>
      <c r="E753" s="19"/>
      <c r="F753" s="19"/>
      <c r="G753" s="19"/>
      <c r="H753" s="19"/>
      <c r="I753" s="20"/>
    </row>
    <row r="754" spans="2:9" x14ac:dyDescent="0.2">
      <c r="B754" s="18"/>
      <c r="C754" s="79"/>
      <c r="D754" s="19"/>
      <c r="E754" s="19"/>
      <c r="F754" s="19"/>
      <c r="G754" s="19"/>
      <c r="H754" s="19"/>
      <c r="I754" s="20"/>
    </row>
    <row r="755" spans="2:9" x14ac:dyDescent="0.2">
      <c r="B755" s="18"/>
      <c r="C755" s="79"/>
      <c r="D755" s="19"/>
      <c r="E755" s="19"/>
      <c r="F755" s="19"/>
      <c r="G755" s="19"/>
      <c r="H755" s="19"/>
      <c r="I755" s="20"/>
    </row>
    <row r="756" spans="2:9" x14ac:dyDescent="0.2">
      <c r="B756" s="18"/>
      <c r="C756" s="79"/>
      <c r="D756" s="19"/>
      <c r="E756" s="19"/>
      <c r="F756" s="19"/>
      <c r="G756" s="19"/>
      <c r="H756" s="19"/>
      <c r="I756" s="20"/>
    </row>
    <row r="757" spans="2:9" x14ac:dyDescent="0.2">
      <c r="B757" s="18"/>
      <c r="C757" s="79"/>
      <c r="D757" s="19"/>
      <c r="E757" s="19"/>
      <c r="F757" s="19"/>
      <c r="G757" s="19"/>
      <c r="H757" s="19"/>
      <c r="I757" s="20"/>
    </row>
    <row r="758" spans="2:9" x14ac:dyDescent="0.2">
      <c r="B758" s="18"/>
      <c r="C758" s="79"/>
      <c r="D758" s="19"/>
      <c r="E758" s="19"/>
      <c r="F758" s="19"/>
      <c r="G758" s="19"/>
      <c r="H758" s="19"/>
      <c r="I758" s="20"/>
    </row>
    <row r="759" spans="2:9" x14ac:dyDescent="0.2">
      <c r="B759" s="18"/>
      <c r="C759" s="79"/>
      <c r="D759" s="19"/>
      <c r="E759" s="19"/>
      <c r="F759" s="19"/>
      <c r="G759" s="19"/>
      <c r="H759" s="19"/>
      <c r="I759" s="20"/>
    </row>
    <row r="760" spans="2:9" x14ac:dyDescent="0.2">
      <c r="B760" s="18"/>
      <c r="C760" s="79"/>
      <c r="D760" s="19"/>
      <c r="E760" s="19"/>
      <c r="F760" s="19"/>
      <c r="G760" s="19"/>
      <c r="H760" s="19"/>
      <c r="I760" s="20"/>
    </row>
    <row r="761" spans="2:9" x14ac:dyDescent="0.2">
      <c r="B761" s="18"/>
      <c r="C761" s="79"/>
      <c r="D761" s="19"/>
      <c r="E761" s="19"/>
      <c r="F761" s="19"/>
      <c r="G761" s="19"/>
      <c r="H761" s="19"/>
      <c r="I761" s="20"/>
    </row>
    <row r="762" spans="2:9" x14ac:dyDescent="0.2">
      <c r="B762" s="18"/>
      <c r="C762" s="79"/>
      <c r="D762" s="19"/>
      <c r="E762" s="19"/>
      <c r="F762" s="19"/>
      <c r="G762" s="19"/>
      <c r="H762" s="19"/>
      <c r="I762" s="20"/>
    </row>
    <row r="763" spans="2:9" x14ac:dyDescent="0.2">
      <c r="B763" s="18"/>
      <c r="C763" s="79"/>
      <c r="D763" s="19"/>
      <c r="E763" s="19"/>
      <c r="F763" s="19"/>
      <c r="G763" s="19"/>
      <c r="H763" s="19"/>
      <c r="I763" s="20"/>
    </row>
    <row r="764" spans="2:9" x14ac:dyDescent="0.2">
      <c r="B764" s="18"/>
      <c r="C764" s="79"/>
      <c r="D764" s="19"/>
      <c r="E764" s="19"/>
      <c r="F764" s="19"/>
      <c r="G764" s="19"/>
      <c r="H764" s="19"/>
      <c r="I764" s="20"/>
    </row>
    <row r="765" spans="2:9" x14ac:dyDescent="0.2">
      <c r="B765" s="18"/>
      <c r="C765" s="79"/>
      <c r="D765" s="19"/>
      <c r="E765" s="19"/>
      <c r="F765" s="19"/>
      <c r="G765" s="19"/>
      <c r="H765" s="19"/>
      <c r="I765" s="20"/>
    </row>
    <row r="766" spans="2:9" x14ac:dyDescent="0.2">
      <c r="B766" s="18"/>
      <c r="C766" s="79"/>
      <c r="D766" s="19"/>
      <c r="E766" s="19"/>
      <c r="F766" s="19"/>
      <c r="G766" s="19"/>
      <c r="H766" s="19"/>
      <c r="I766" s="20"/>
    </row>
    <row r="767" spans="2:9" x14ac:dyDescent="0.2">
      <c r="B767" s="18"/>
      <c r="C767" s="79"/>
      <c r="D767" s="19"/>
      <c r="E767" s="19"/>
      <c r="F767" s="19"/>
      <c r="G767" s="19"/>
      <c r="H767" s="19"/>
      <c r="I767" s="20"/>
    </row>
    <row r="768" spans="2:9" x14ac:dyDescent="0.2">
      <c r="B768" s="18"/>
      <c r="C768" s="79"/>
      <c r="D768" s="19"/>
      <c r="E768" s="19"/>
      <c r="F768" s="19"/>
      <c r="G768" s="19"/>
      <c r="H768" s="19"/>
      <c r="I768" s="20"/>
    </row>
    <row r="769" spans="2:9" x14ac:dyDescent="0.2">
      <c r="B769" s="18"/>
      <c r="C769" s="79"/>
      <c r="D769" s="19"/>
      <c r="E769" s="19"/>
      <c r="F769" s="19"/>
      <c r="G769" s="19"/>
      <c r="H769" s="19"/>
      <c r="I769" s="20"/>
    </row>
    <row r="770" spans="2:9" x14ac:dyDescent="0.2">
      <c r="B770" s="18"/>
      <c r="C770" s="79"/>
      <c r="D770" s="19"/>
      <c r="E770" s="19"/>
      <c r="F770" s="19"/>
      <c r="G770" s="19"/>
      <c r="H770" s="19"/>
      <c r="I770" s="20"/>
    </row>
    <row r="771" spans="2:9" x14ac:dyDescent="0.2">
      <c r="B771" s="18"/>
      <c r="C771" s="79"/>
      <c r="D771" s="19"/>
      <c r="E771" s="19"/>
      <c r="F771" s="19"/>
      <c r="G771" s="19"/>
      <c r="H771" s="19"/>
      <c r="I771" s="20"/>
    </row>
    <row r="772" spans="2:9" x14ac:dyDescent="0.2">
      <c r="B772" s="18"/>
      <c r="C772" s="79"/>
      <c r="D772" s="19"/>
      <c r="E772" s="19"/>
      <c r="F772" s="19"/>
      <c r="G772" s="19"/>
      <c r="H772" s="19"/>
      <c r="I772" s="20"/>
    </row>
    <row r="773" spans="2:9" x14ac:dyDescent="0.2">
      <c r="B773" s="18"/>
      <c r="C773" s="79"/>
      <c r="D773" s="19"/>
      <c r="E773" s="19"/>
      <c r="F773" s="19"/>
      <c r="G773" s="19"/>
      <c r="H773" s="19"/>
      <c r="I773" s="20"/>
    </row>
    <row r="774" spans="2:9" x14ac:dyDescent="0.2">
      <c r="B774" s="18"/>
      <c r="C774" s="79"/>
      <c r="D774" s="19"/>
      <c r="E774" s="19"/>
      <c r="F774" s="19"/>
      <c r="G774" s="19"/>
      <c r="H774" s="19"/>
      <c r="I774" s="20"/>
    </row>
    <row r="775" spans="2:9" x14ac:dyDescent="0.2">
      <c r="B775" s="18"/>
      <c r="C775" s="79"/>
      <c r="D775" s="19"/>
      <c r="E775" s="19"/>
      <c r="F775" s="19"/>
      <c r="G775" s="19"/>
      <c r="H775" s="19"/>
      <c r="I775" s="20"/>
    </row>
    <row r="776" spans="2:9" x14ac:dyDescent="0.2">
      <c r="B776" s="18"/>
      <c r="C776" s="79"/>
      <c r="D776" s="19"/>
      <c r="E776" s="19"/>
      <c r="F776" s="19"/>
      <c r="G776" s="19"/>
      <c r="H776" s="19"/>
      <c r="I776" s="20"/>
    </row>
    <row r="777" spans="2:9" x14ac:dyDescent="0.2">
      <c r="B777" s="18"/>
      <c r="C777" s="79"/>
      <c r="D777" s="19"/>
      <c r="E777" s="19"/>
      <c r="F777" s="19"/>
      <c r="G777" s="19"/>
      <c r="H777" s="19"/>
      <c r="I777" s="20"/>
    </row>
    <row r="778" spans="2:9" x14ac:dyDescent="0.2">
      <c r="B778" s="18"/>
      <c r="C778" s="79"/>
      <c r="D778" s="19"/>
      <c r="E778" s="19"/>
      <c r="F778" s="19"/>
      <c r="G778" s="19"/>
      <c r="H778" s="19"/>
      <c r="I778" s="20"/>
    </row>
    <row r="779" spans="2:9" x14ac:dyDescent="0.2">
      <c r="B779" s="18"/>
      <c r="C779" s="79"/>
      <c r="D779" s="19"/>
      <c r="E779" s="19"/>
      <c r="F779" s="19"/>
      <c r="G779" s="19"/>
      <c r="H779" s="19"/>
      <c r="I779" s="20"/>
    </row>
    <row r="780" spans="2:9" x14ac:dyDescent="0.2">
      <c r="B780" s="18"/>
      <c r="C780" s="79"/>
      <c r="D780" s="19"/>
      <c r="E780" s="19"/>
      <c r="F780" s="19"/>
      <c r="G780" s="19"/>
      <c r="H780" s="19"/>
      <c r="I780" s="20"/>
    </row>
    <row r="781" spans="2:9" x14ac:dyDescent="0.2">
      <c r="B781" s="18"/>
      <c r="C781" s="79"/>
      <c r="D781" s="19"/>
      <c r="E781" s="19"/>
      <c r="F781" s="19"/>
      <c r="G781" s="19"/>
      <c r="H781" s="19"/>
      <c r="I781" s="20"/>
    </row>
    <row r="782" spans="2:9" x14ac:dyDescent="0.2">
      <c r="B782" s="18"/>
      <c r="C782" s="79"/>
      <c r="D782" s="19"/>
      <c r="E782" s="19"/>
      <c r="F782" s="19"/>
      <c r="G782" s="19"/>
      <c r="H782" s="19"/>
      <c r="I782" s="20"/>
    </row>
    <row r="783" spans="2:9" x14ac:dyDescent="0.2">
      <c r="B783" s="18"/>
      <c r="C783" s="79"/>
      <c r="D783" s="19"/>
      <c r="E783" s="19"/>
      <c r="F783" s="19"/>
      <c r="G783" s="19"/>
      <c r="H783" s="19"/>
      <c r="I783" s="20"/>
    </row>
    <row r="784" spans="2:9" x14ac:dyDescent="0.2">
      <c r="B784" s="18"/>
      <c r="C784" s="79"/>
      <c r="D784" s="19"/>
      <c r="E784" s="19"/>
      <c r="F784" s="19"/>
      <c r="G784" s="19"/>
      <c r="H784" s="19"/>
      <c r="I784" s="20"/>
    </row>
    <row r="785" spans="2:9" x14ac:dyDescent="0.2">
      <c r="B785" s="18"/>
      <c r="C785" s="79"/>
      <c r="D785" s="19"/>
      <c r="E785" s="19"/>
      <c r="F785" s="19"/>
      <c r="G785" s="19"/>
      <c r="H785" s="19"/>
      <c r="I785" s="20"/>
    </row>
    <row r="786" spans="2:9" x14ac:dyDescent="0.2">
      <c r="B786" s="18"/>
      <c r="C786" s="79"/>
      <c r="D786" s="19"/>
      <c r="E786" s="19"/>
      <c r="F786" s="19"/>
      <c r="G786" s="19"/>
      <c r="H786" s="19"/>
      <c r="I786" s="20"/>
    </row>
    <row r="787" spans="2:9" x14ac:dyDescent="0.2">
      <c r="B787" s="18"/>
      <c r="C787" s="79"/>
      <c r="D787" s="19"/>
      <c r="E787" s="19"/>
      <c r="F787" s="19"/>
      <c r="G787" s="19"/>
      <c r="H787" s="19"/>
      <c r="I787" s="20"/>
    </row>
    <row r="788" spans="2:9" x14ac:dyDescent="0.2">
      <c r="B788" s="18"/>
      <c r="C788" s="79"/>
      <c r="D788" s="19"/>
      <c r="E788" s="19"/>
      <c r="F788" s="19"/>
      <c r="G788" s="19"/>
      <c r="H788" s="19"/>
      <c r="I788" s="20"/>
    </row>
    <row r="789" spans="2:9" x14ac:dyDescent="0.2">
      <c r="B789" s="18"/>
      <c r="C789" s="79"/>
      <c r="D789" s="19"/>
      <c r="E789" s="19"/>
      <c r="F789" s="19"/>
      <c r="G789" s="19"/>
      <c r="H789" s="19"/>
      <c r="I789" s="20"/>
    </row>
    <row r="790" spans="2:9" x14ac:dyDescent="0.2">
      <c r="B790" s="18"/>
      <c r="C790" s="79"/>
      <c r="D790" s="19"/>
      <c r="E790" s="19"/>
      <c r="F790" s="19"/>
      <c r="G790" s="19"/>
      <c r="H790" s="19"/>
      <c r="I790" s="20"/>
    </row>
    <row r="791" spans="2:9" x14ac:dyDescent="0.2">
      <c r="B791" s="18"/>
      <c r="C791" s="79"/>
      <c r="D791" s="19"/>
      <c r="E791" s="19"/>
      <c r="F791" s="19"/>
      <c r="G791" s="19"/>
      <c r="H791" s="19"/>
      <c r="I791" s="20"/>
    </row>
    <row r="792" spans="2:9" x14ac:dyDescent="0.2">
      <c r="B792" s="18"/>
      <c r="C792" s="79"/>
      <c r="D792" s="19"/>
      <c r="E792" s="19"/>
      <c r="F792" s="19"/>
      <c r="G792" s="19"/>
      <c r="H792" s="19"/>
      <c r="I792" s="20"/>
    </row>
    <row r="793" spans="2:9" x14ac:dyDescent="0.2">
      <c r="B793" s="18"/>
      <c r="C793" s="79"/>
      <c r="D793" s="19"/>
      <c r="E793" s="19"/>
      <c r="F793" s="19"/>
      <c r="G793" s="19"/>
      <c r="H793" s="19"/>
      <c r="I793" s="20"/>
    </row>
    <row r="794" spans="2:9" x14ac:dyDescent="0.2">
      <c r="B794" s="18"/>
      <c r="C794" s="79"/>
      <c r="D794" s="19"/>
      <c r="E794" s="19"/>
      <c r="F794" s="19"/>
      <c r="G794" s="19"/>
      <c r="H794" s="19"/>
      <c r="I794" s="20"/>
    </row>
    <row r="795" spans="2:9" x14ac:dyDescent="0.2">
      <c r="B795" s="18"/>
      <c r="C795" s="79"/>
      <c r="D795" s="19"/>
      <c r="E795" s="19"/>
      <c r="F795" s="19"/>
      <c r="G795" s="19"/>
      <c r="H795" s="19"/>
      <c r="I795" s="20"/>
    </row>
    <row r="796" spans="2:9" x14ac:dyDescent="0.2">
      <c r="B796" s="18"/>
      <c r="C796" s="79"/>
      <c r="D796" s="19"/>
      <c r="E796" s="19"/>
      <c r="F796" s="19"/>
      <c r="G796" s="19"/>
      <c r="H796" s="19"/>
      <c r="I796" s="20"/>
    </row>
    <row r="797" spans="2:9" x14ac:dyDescent="0.2">
      <c r="B797" s="18"/>
      <c r="C797" s="79"/>
      <c r="D797" s="19"/>
      <c r="E797" s="19"/>
      <c r="F797" s="19"/>
      <c r="G797" s="19"/>
      <c r="H797" s="19"/>
      <c r="I797" s="20"/>
    </row>
    <row r="798" spans="2:9" x14ac:dyDescent="0.2">
      <c r="B798" s="18"/>
      <c r="C798" s="79"/>
      <c r="D798" s="19"/>
      <c r="E798" s="19"/>
      <c r="F798" s="19"/>
      <c r="G798" s="19"/>
      <c r="H798" s="19"/>
      <c r="I798" s="20"/>
    </row>
    <row r="799" spans="2:9" x14ac:dyDescent="0.2">
      <c r="B799" s="18"/>
      <c r="C799" s="79"/>
      <c r="D799" s="19"/>
      <c r="E799" s="19"/>
      <c r="F799" s="19"/>
      <c r="G799" s="19"/>
      <c r="H799" s="19"/>
      <c r="I799" s="20"/>
    </row>
    <row r="800" spans="2:9" x14ac:dyDescent="0.2">
      <c r="B800" s="18"/>
      <c r="C800" s="79"/>
      <c r="D800" s="19"/>
      <c r="E800" s="19"/>
      <c r="F800" s="19"/>
      <c r="G800" s="19"/>
      <c r="H800" s="19"/>
      <c r="I800" s="20"/>
    </row>
    <row r="801" spans="2:9" x14ac:dyDescent="0.2">
      <c r="B801" s="18"/>
      <c r="C801" s="79"/>
      <c r="D801" s="19"/>
      <c r="E801" s="19"/>
      <c r="F801" s="19"/>
      <c r="G801" s="19"/>
      <c r="H801" s="19"/>
      <c r="I801" s="20"/>
    </row>
    <row r="802" spans="2:9" x14ac:dyDescent="0.2">
      <c r="B802" s="18"/>
      <c r="C802" s="79"/>
      <c r="D802" s="19"/>
      <c r="E802" s="19"/>
      <c r="F802" s="19"/>
      <c r="G802" s="19"/>
      <c r="H802" s="19"/>
      <c r="I802" s="20"/>
    </row>
    <row r="803" spans="2:9" x14ac:dyDescent="0.2">
      <c r="B803" s="18"/>
      <c r="C803" s="79"/>
      <c r="D803" s="19"/>
      <c r="E803" s="19"/>
      <c r="F803" s="19"/>
      <c r="G803" s="19"/>
      <c r="H803" s="19"/>
      <c r="I803" s="20"/>
    </row>
    <row r="804" spans="2:9" x14ac:dyDescent="0.2">
      <c r="B804" s="18"/>
      <c r="C804" s="79"/>
      <c r="D804" s="19"/>
      <c r="E804" s="19"/>
      <c r="F804" s="19"/>
      <c r="G804" s="19"/>
      <c r="H804" s="19"/>
      <c r="I804" s="20"/>
    </row>
    <row r="805" spans="2:9" x14ac:dyDescent="0.2">
      <c r="B805" s="18"/>
      <c r="C805" s="79"/>
      <c r="D805" s="19"/>
      <c r="E805" s="19"/>
      <c r="F805" s="19"/>
      <c r="G805" s="19"/>
      <c r="H805" s="19"/>
      <c r="I805" s="20"/>
    </row>
    <row r="806" spans="2:9" x14ac:dyDescent="0.2">
      <c r="B806" s="18"/>
      <c r="C806" s="79"/>
      <c r="D806" s="19"/>
      <c r="E806" s="19"/>
      <c r="F806" s="19"/>
      <c r="G806" s="19"/>
      <c r="H806" s="19"/>
      <c r="I806" s="20"/>
    </row>
    <row r="807" spans="2:9" x14ac:dyDescent="0.2">
      <c r="B807" s="18"/>
      <c r="C807" s="79"/>
      <c r="D807" s="19"/>
      <c r="E807" s="19"/>
      <c r="F807" s="19"/>
      <c r="G807" s="19"/>
      <c r="H807" s="19"/>
      <c r="I807" s="20"/>
    </row>
    <row r="808" spans="2:9" x14ac:dyDescent="0.2">
      <c r="B808" s="18"/>
      <c r="C808" s="79"/>
      <c r="D808" s="19"/>
      <c r="E808" s="19"/>
      <c r="F808" s="19"/>
      <c r="G808" s="19"/>
      <c r="H808" s="19"/>
      <c r="I808" s="20"/>
    </row>
    <row r="809" spans="2:9" x14ac:dyDescent="0.2">
      <c r="B809" s="18"/>
      <c r="C809" s="79"/>
      <c r="D809" s="19"/>
      <c r="E809" s="19"/>
      <c r="F809" s="19"/>
      <c r="G809" s="19"/>
      <c r="H809" s="19"/>
      <c r="I809" s="20"/>
    </row>
    <row r="810" spans="2:9" x14ac:dyDescent="0.2">
      <c r="B810" s="18"/>
      <c r="C810" s="79"/>
      <c r="D810" s="19"/>
      <c r="E810" s="19"/>
      <c r="F810" s="19"/>
      <c r="G810" s="19"/>
      <c r="H810" s="19"/>
      <c r="I810" s="20"/>
    </row>
    <row r="811" spans="2:9" x14ac:dyDescent="0.2">
      <c r="B811" s="18"/>
      <c r="C811" s="79"/>
      <c r="D811" s="19"/>
      <c r="E811" s="19"/>
      <c r="F811" s="19"/>
      <c r="G811" s="19"/>
      <c r="H811" s="19"/>
      <c r="I811" s="20"/>
    </row>
    <row r="812" spans="2:9" x14ac:dyDescent="0.2">
      <c r="B812" s="18"/>
      <c r="C812" s="79"/>
      <c r="D812" s="19"/>
      <c r="E812" s="19"/>
      <c r="F812" s="19"/>
      <c r="G812" s="19"/>
      <c r="H812" s="19"/>
      <c r="I812" s="20"/>
    </row>
    <row r="813" spans="2:9" x14ac:dyDescent="0.2">
      <c r="B813" s="18"/>
      <c r="C813" s="79"/>
      <c r="D813" s="19"/>
      <c r="E813" s="19"/>
      <c r="F813" s="19"/>
      <c r="G813" s="19"/>
      <c r="H813" s="19"/>
      <c r="I813" s="20"/>
    </row>
    <row r="814" spans="2:9" x14ac:dyDescent="0.2">
      <c r="B814" s="18"/>
      <c r="C814" s="79"/>
      <c r="D814" s="19"/>
      <c r="E814" s="19"/>
      <c r="F814" s="19"/>
      <c r="G814" s="19"/>
      <c r="H814" s="19"/>
      <c r="I814" s="20"/>
    </row>
    <row r="815" spans="2:9" x14ac:dyDescent="0.2">
      <c r="B815" s="18"/>
      <c r="C815" s="79"/>
      <c r="D815" s="19"/>
      <c r="E815" s="19"/>
      <c r="F815" s="19"/>
      <c r="G815" s="19"/>
      <c r="H815" s="19"/>
      <c r="I815" s="20"/>
    </row>
    <row r="816" spans="2:9" x14ac:dyDescent="0.2">
      <c r="B816" s="18"/>
      <c r="C816" s="79"/>
      <c r="D816" s="19"/>
      <c r="E816" s="19"/>
      <c r="F816" s="19"/>
      <c r="G816" s="19"/>
      <c r="H816" s="19"/>
      <c r="I816" s="20"/>
    </row>
    <row r="817" spans="2:9" x14ac:dyDescent="0.2">
      <c r="B817" s="18"/>
      <c r="C817" s="79"/>
      <c r="D817" s="19"/>
      <c r="E817" s="19"/>
      <c r="F817" s="19"/>
      <c r="G817" s="19"/>
      <c r="H817" s="19"/>
      <c r="I817" s="20"/>
    </row>
    <row r="818" spans="2:9" x14ac:dyDescent="0.2">
      <c r="B818" s="18"/>
      <c r="C818" s="79"/>
      <c r="D818" s="19"/>
      <c r="E818" s="19"/>
      <c r="F818" s="19"/>
      <c r="G818" s="19"/>
      <c r="H818" s="19"/>
      <c r="I818" s="20"/>
    </row>
    <row r="819" spans="2:9" x14ac:dyDescent="0.2">
      <c r="B819" s="18"/>
      <c r="C819" s="79"/>
      <c r="D819" s="19"/>
      <c r="E819" s="19"/>
      <c r="F819" s="19"/>
      <c r="G819" s="19"/>
      <c r="H819" s="19"/>
      <c r="I819" s="20"/>
    </row>
    <row r="820" spans="2:9" x14ac:dyDescent="0.2">
      <c r="B820" s="18"/>
      <c r="C820" s="79"/>
      <c r="D820" s="19"/>
      <c r="E820" s="19"/>
      <c r="F820" s="19"/>
      <c r="G820" s="19"/>
      <c r="H820" s="19"/>
      <c r="I820" s="20"/>
    </row>
    <row r="821" spans="2:9" x14ac:dyDescent="0.2">
      <c r="B821" s="18"/>
      <c r="C821" s="79"/>
      <c r="D821" s="19"/>
      <c r="E821" s="19"/>
      <c r="F821" s="19"/>
      <c r="G821" s="19"/>
      <c r="H821" s="19"/>
      <c r="I821" s="20"/>
    </row>
    <row r="822" spans="2:9" x14ac:dyDescent="0.2">
      <c r="B822" s="18"/>
      <c r="C822" s="79"/>
      <c r="D822" s="19"/>
      <c r="E822" s="19"/>
      <c r="F822" s="19"/>
      <c r="G822" s="19"/>
      <c r="H822" s="19"/>
      <c r="I822" s="20"/>
    </row>
    <row r="823" spans="2:9" x14ac:dyDescent="0.2">
      <c r="B823" s="18"/>
      <c r="C823" s="79"/>
      <c r="D823" s="19"/>
      <c r="E823" s="19"/>
      <c r="F823" s="19"/>
      <c r="G823" s="19"/>
      <c r="H823" s="19"/>
      <c r="I823" s="20"/>
    </row>
    <row r="824" spans="2:9" x14ac:dyDescent="0.2">
      <c r="B824" s="18"/>
      <c r="C824" s="79"/>
      <c r="D824" s="19"/>
      <c r="E824" s="19"/>
      <c r="F824" s="19"/>
      <c r="G824" s="19"/>
      <c r="H824" s="19"/>
      <c r="I824" s="20"/>
    </row>
    <row r="825" spans="2:9" x14ac:dyDescent="0.2">
      <c r="B825" s="18"/>
      <c r="C825" s="79"/>
      <c r="D825" s="19"/>
      <c r="E825" s="19"/>
      <c r="F825" s="19"/>
      <c r="G825" s="19"/>
      <c r="H825" s="19"/>
      <c r="I825" s="20"/>
    </row>
    <row r="826" spans="2:9" x14ac:dyDescent="0.2">
      <c r="B826" s="18"/>
      <c r="C826" s="79"/>
      <c r="D826" s="19"/>
      <c r="E826" s="19"/>
      <c r="F826" s="19"/>
      <c r="G826" s="19"/>
      <c r="H826" s="19"/>
      <c r="I826" s="20"/>
    </row>
    <row r="827" spans="2:9" x14ac:dyDescent="0.2">
      <c r="B827" s="18"/>
      <c r="C827" s="79"/>
      <c r="D827" s="19"/>
      <c r="E827" s="19"/>
      <c r="F827" s="19"/>
      <c r="G827" s="19"/>
      <c r="H827" s="19"/>
      <c r="I827" s="20"/>
    </row>
    <row r="828" spans="2:9" x14ac:dyDescent="0.2">
      <c r="B828" s="18"/>
      <c r="C828" s="79"/>
      <c r="D828" s="19"/>
      <c r="E828" s="19"/>
      <c r="F828" s="19"/>
      <c r="G828" s="19"/>
      <c r="H828" s="19"/>
      <c r="I828" s="20"/>
    </row>
    <row r="829" spans="2:9" x14ac:dyDescent="0.2">
      <c r="B829" s="18"/>
      <c r="C829" s="79"/>
      <c r="D829" s="19"/>
      <c r="E829" s="19"/>
      <c r="F829" s="19"/>
      <c r="G829" s="19"/>
      <c r="H829" s="19"/>
      <c r="I829" s="20"/>
    </row>
    <row r="830" spans="2:9" x14ac:dyDescent="0.2">
      <c r="B830" s="18"/>
      <c r="C830" s="79"/>
      <c r="D830" s="19"/>
      <c r="E830" s="19"/>
      <c r="F830" s="19"/>
      <c r="G830" s="19"/>
      <c r="H830" s="19"/>
      <c r="I830" s="20"/>
    </row>
    <row r="831" spans="2:9" x14ac:dyDescent="0.2">
      <c r="B831" s="18"/>
      <c r="C831" s="79"/>
      <c r="D831" s="19"/>
      <c r="E831" s="19"/>
      <c r="F831" s="19"/>
      <c r="G831" s="19"/>
      <c r="H831" s="19"/>
      <c r="I831" s="20"/>
    </row>
    <row r="832" spans="2:9" x14ac:dyDescent="0.2">
      <c r="B832" s="18"/>
      <c r="C832" s="79"/>
      <c r="D832" s="19"/>
      <c r="E832" s="19"/>
      <c r="F832" s="19"/>
      <c r="G832" s="19"/>
      <c r="H832" s="19"/>
      <c r="I832" s="20"/>
    </row>
    <row r="833" spans="2:9" x14ac:dyDescent="0.2">
      <c r="B833" s="18"/>
      <c r="C833" s="79"/>
      <c r="D833" s="19"/>
      <c r="E833" s="19"/>
      <c r="F833" s="19"/>
      <c r="G833" s="19"/>
      <c r="H833" s="19"/>
      <c r="I833" s="20"/>
    </row>
    <row r="834" spans="2:9" x14ac:dyDescent="0.2">
      <c r="B834" s="18"/>
      <c r="C834" s="79"/>
      <c r="D834" s="19"/>
      <c r="E834" s="19"/>
      <c r="F834" s="19"/>
      <c r="G834" s="19"/>
      <c r="H834" s="19"/>
      <c r="I834" s="20"/>
    </row>
    <row r="835" spans="2:9" x14ac:dyDescent="0.2">
      <c r="B835" s="18"/>
      <c r="C835" s="79"/>
      <c r="D835" s="19"/>
      <c r="E835" s="19"/>
      <c r="F835" s="19"/>
      <c r="G835" s="19"/>
      <c r="H835" s="19"/>
      <c r="I835" s="20"/>
    </row>
    <row r="836" spans="2:9" x14ac:dyDescent="0.2">
      <c r="B836" s="18"/>
      <c r="C836" s="79"/>
      <c r="D836" s="19"/>
      <c r="E836" s="19"/>
      <c r="F836" s="19"/>
      <c r="G836" s="19"/>
      <c r="H836" s="19"/>
      <c r="I836" s="20"/>
    </row>
    <row r="837" spans="2:9" x14ac:dyDescent="0.2">
      <c r="B837" s="18"/>
      <c r="C837" s="79"/>
      <c r="D837" s="19"/>
      <c r="E837" s="19"/>
      <c r="F837" s="19"/>
      <c r="G837" s="19"/>
      <c r="H837" s="19"/>
      <c r="I837" s="20"/>
    </row>
    <row r="838" spans="2:9" x14ac:dyDescent="0.2">
      <c r="B838" s="18"/>
      <c r="C838" s="79"/>
      <c r="D838" s="19"/>
      <c r="E838" s="19"/>
      <c r="F838" s="19"/>
      <c r="G838" s="19"/>
      <c r="H838" s="19"/>
      <c r="I838" s="20"/>
    </row>
    <row r="839" spans="2:9" x14ac:dyDescent="0.2">
      <c r="B839" s="18"/>
      <c r="C839" s="79"/>
      <c r="D839" s="19"/>
      <c r="E839" s="19"/>
      <c r="F839" s="19"/>
      <c r="G839" s="19"/>
      <c r="H839" s="19"/>
      <c r="I839" s="20"/>
    </row>
    <row r="840" spans="2:9" x14ac:dyDescent="0.2">
      <c r="B840" s="18"/>
      <c r="C840" s="79"/>
      <c r="D840" s="19"/>
      <c r="E840" s="19"/>
      <c r="F840" s="19"/>
      <c r="G840" s="19"/>
      <c r="H840" s="19"/>
      <c r="I840" s="20"/>
    </row>
    <row r="841" spans="2:9" x14ac:dyDescent="0.2">
      <c r="B841" s="18"/>
      <c r="C841" s="79"/>
      <c r="D841" s="19"/>
      <c r="E841" s="19"/>
      <c r="F841" s="19"/>
      <c r="G841" s="19"/>
      <c r="H841" s="19"/>
      <c r="I841" s="20"/>
    </row>
    <row r="842" spans="2:9" x14ac:dyDescent="0.2">
      <c r="B842" s="18"/>
      <c r="C842" s="79"/>
      <c r="D842" s="19"/>
      <c r="E842" s="19"/>
      <c r="F842" s="19"/>
      <c r="G842" s="19"/>
      <c r="H842" s="19"/>
      <c r="I842" s="20"/>
    </row>
    <row r="843" spans="2:9" x14ac:dyDescent="0.2">
      <c r="B843" s="18"/>
      <c r="C843" s="79"/>
      <c r="D843" s="19"/>
      <c r="E843" s="19"/>
      <c r="F843" s="19"/>
      <c r="G843" s="19"/>
      <c r="H843" s="19"/>
      <c r="I843" s="20"/>
    </row>
    <row r="844" spans="2:9" x14ac:dyDescent="0.2">
      <c r="B844" s="18"/>
      <c r="C844" s="79"/>
      <c r="D844" s="19"/>
      <c r="E844" s="19"/>
      <c r="F844" s="19"/>
      <c r="G844" s="19"/>
      <c r="H844" s="19"/>
      <c r="I844" s="20"/>
    </row>
    <row r="845" spans="2:9" x14ac:dyDescent="0.2">
      <c r="B845" s="18"/>
      <c r="C845" s="79"/>
      <c r="D845" s="19"/>
      <c r="E845" s="19"/>
      <c r="F845" s="19"/>
      <c r="G845" s="19"/>
      <c r="H845" s="19"/>
      <c r="I845" s="20"/>
    </row>
    <row r="846" spans="2:9" x14ac:dyDescent="0.2">
      <c r="B846" s="18"/>
      <c r="C846" s="79"/>
      <c r="D846" s="19"/>
      <c r="E846" s="19"/>
      <c r="F846" s="19"/>
      <c r="G846" s="19"/>
      <c r="H846" s="19"/>
      <c r="I846" s="20"/>
    </row>
    <row r="847" spans="2:9" x14ac:dyDescent="0.2">
      <c r="B847" s="18"/>
      <c r="C847" s="79"/>
      <c r="D847" s="19"/>
      <c r="E847" s="19"/>
      <c r="F847" s="19"/>
      <c r="G847" s="19"/>
      <c r="H847" s="19"/>
      <c r="I847" s="20"/>
    </row>
    <row r="848" spans="2:9" x14ac:dyDescent="0.2">
      <c r="B848" s="18"/>
      <c r="C848" s="79"/>
      <c r="D848" s="19"/>
      <c r="E848" s="19"/>
      <c r="F848" s="19"/>
      <c r="G848" s="19"/>
      <c r="H848" s="19"/>
      <c r="I848" s="20"/>
    </row>
    <row r="849" spans="2:9" x14ac:dyDescent="0.2">
      <c r="B849" s="18"/>
      <c r="C849" s="79"/>
      <c r="D849" s="19"/>
      <c r="E849" s="19"/>
      <c r="F849" s="19"/>
      <c r="G849" s="19"/>
      <c r="H849" s="19"/>
      <c r="I849" s="20"/>
    </row>
    <row r="850" spans="2:9" x14ac:dyDescent="0.2">
      <c r="B850" s="18"/>
      <c r="C850" s="79"/>
      <c r="D850" s="19"/>
      <c r="E850" s="19"/>
      <c r="F850" s="19"/>
      <c r="G850" s="19"/>
      <c r="H850" s="19"/>
      <c r="I850" s="20"/>
    </row>
    <row r="851" spans="2:9" x14ac:dyDescent="0.2">
      <c r="B851" s="18"/>
      <c r="C851" s="79"/>
      <c r="D851" s="19"/>
      <c r="E851" s="19"/>
      <c r="F851" s="19"/>
      <c r="G851" s="19"/>
      <c r="H851" s="19"/>
      <c r="I851" s="20"/>
    </row>
    <row r="852" spans="2:9" x14ac:dyDescent="0.2">
      <c r="B852" s="18"/>
      <c r="C852" s="79"/>
      <c r="D852" s="19"/>
      <c r="E852" s="19"/>
      <c r="F852" s="19"/>
      <c r="G852" s="19"/>
      <c r="H852" s="19"/>
      <c r="I852" s="20"/>
    </row>
    <row r="853" spans="2:9" x14ac:dyDescent="0.2">
      <c r="B853" s="18"/>
      <c r="C853" s="79"/>
      <c r="D853" s="19"/>
      <c r="E853" s="19"/>
      <c r="F853" s="19"/>
      <c r="G853" s="19"/>
      <c r="H853" s="19"/>
      <c r="I853" s="20"/>
    </row>
    <row r="854" spans="2:9" x14ac:dyDescent="0.2">
      <c r="B854" s="18"/>
      <c r="C854" s="79"/>
      <c r="D854" s="19"/>
      <c r="E854" s="19"/>
      <c r="F854" s="19"/>
      <c r="G854" s="19"/>
      <c r="H854" s="19"/>
      <c r="I854" s="20"/>
    </row>
    <row r="855" spans="2:9" x14ac:dyDescent="0.2">
      <c r="B855" s="18"/>
      <c r="C855" s="79"/>
      <c r="D855" s="19"/>
      <c r="E855" s="19"/>
      <c r="F855" s="19"/>
      <c r="G855" s="19"/>
      <c r="H855" s="19"/>
      <c r="I855" s="20"/>
    </row>
    <row r="856" spans="2:9" x14ac:dyDescent="0.2">
      <c r="B856" s="18"/>
      <c r="C856" s="79"/>
      <c r="D856" s="19"/>
      <c r="E856" s="19"/>
      <c r="F856" s="19"/>
      <c r="G856" s="19"/>
      <c r="H856" s="19"/>
      <c r="I856" s="20"/>
    </row>
    <row r="857" spans="2:9" x14ac:dyDescent="0.2">
      <c r="B857" s="18"/>
      <c r="C857" s="79"/>
      <c r="D857" s="19"/>
      <c r="E857" s="19"/>
      <c r="F857" s="19"/>
      <c r="G857" s="19"/>
      <c r="H857" s="19"/>
      <c r="I857" s="20"/>
    </row>
    <row r="858" spans="2:9" x14ac:dyDescent="0.2">
      <c r="B858" s="18"/>
      <c r="C858" s="79"/>
      <c r="D858" s="19"/>
      <c r="E858" s="19"/>
      <c r="F858" s="19"/>
      <c r="G858" s="19"/>
      <c r="H858" s="19"/>
      <c r="I858" s="20"/>
    </row>
    <row r="859" spans="2:9" x14ac:dyDescent="0.2">
      <c r="B859" s="18"/>
      <c r="C859" s="79"/>
      <c r="D859" s="19"/>
      <c r="E859" s="19"/>
      <c r="F859" s="19"/>
      <c r="G859" s="19"/>
      <c r="H859" s="19"/>
      <c r="I859" s="20"/>
    </row>
    <row r="860" spans="2:9" x14ac:dyDescent="0.2">
      <c r="B860" s="18"/>
      <c r="C860" s="79"/>
      <c r="D860" s="19"/>
      <c r="E860" s="19"/>
      <c r="F860" s="19"/>
      <c r="G860" s="19"/>
      <c r="H860" s="19"/>
      <c r="I860" s="20"/>
    </row>
    <row r="861" spans="2:9" x14ac:dyDescent="0.2">
      <c r="B861" s="18"/>
      <c r="C861" s="79"/>
      <c r="D861" s="19"/>
      <c r="E861" s="19"/>
      <c r="F861" s="19"/>
      <c r="G861" s="19"/>
      <c r="H861" s="19"/>
      <c r="I861" s="20"/>
    </row>
    <row r="862" spans="2:9" x14ac:dyDescent="0.2">
      <c r="B862" s="18"/>
      <c r="C862" s="79"/>
      <c r="D862" s="19"/>
      <c r="E862" s="19"/>
      <c r="F862" s="19"/>
      <c r="G862" s="19"/>
      <c r="H862" s="19"/>
      <c r="I862" s="20"/>
    </row>
    <row r="863" spans="2:9" x14ac:dyDescent="0.2">
      <c r="B863" s="18"/>
      <c r="C863" s="79"/>
      <c r="D863" s="19"/>
      <c r="E863" s="19"/>
      <c r="F863" s="19"/>
      <c r="G863" s="19"/>
      <c r="H863" s="19"/>
      <c r="I863" s="20"/>
    </row>
    <row r="864" spans="2:9" x14ac:dyDescent="0.2">
      <c r="B864" s="18"/>
      <c r="C864" s="79"/>
      <c r="D864" s="19"/>
      <c r="E864" s="19"/>
      <c r="F864" s="19"/>
      <c r="G864" s="19"/>
      <c r="H864" s="19"/>
      <c r="I864" s="20"/>
    </row>
    <row r="865" spans="2:9" x14ac:dyDescent="0.2">
      <c r="B865" s="18"/>
      <c r="C865" s="79"/>
      <c r="D865" s="19"/>
      <c r="E865" s="19"/>
      <c r="F865" s="19"/>
      <c r="G865" s="19"/>
      <c r="H865" s="19"/>
      <c r="I865" s="20"/>
    </row>
    <row r="866" spans="2:9" x14ac:dyDescent="0.2">
      <c r="B866" s="18"/>
      <c r="C866" s="79"/>
      <c r="D866" s="19"/>
      <c r="E866" s="19"/>
      <c r="F866" s="19"/>
      <c r="G866" s="19"/>
      <c r="H866" s="19"/>
      <c r="I866" s="20"/>
    </row>
    <row r="867" spans="2:9" x14ac:dyDescent="0.2">
      <c r="B867" s="18"/>
      <c r="C867" s="79"/>
      <c r="D867" s="19"/>
      <c r="E867" s="19"/>
      <c r="F867" s="19"/>
      <c r="G867" s="19"/>
      <c r="H867" s="19"/>
      <c r="I867" s="20"/>
    </row>
    <row r="868" spans="2:9" x14ac:dyDescent="0.2">
      <c r="B868" s="18"/>
      <c r="C868" s="79"/>
      <c r="D868" s="19"/>
      <c r="E868" s="19"/>
      <c r="F868" s="19"/>
      <c r="G868" s="19"/>
      <c r="H868" s="19"/>
      <c r="I868" s="20"/>
    </row>
    <row r="869" spans="2:9" x14ac:dyDescent="0.2">
      <c r="B869" s="18"/>
      <c r="C869" s="79"/>
      <c r="D869" s="19"/>
      <c r="E869" s="19"/>
      <c r="F869" s="19"/>
      <c r="G869" s="19"/>
      <c r="H869" s="19"/>
      <c r="I869" s="20"/>
    </row>
    <row r="870" spans="2:9" x14ac:dyDescent="0.2">
      <c r="B870" s="18"/>
      <c r="C870" s="79"/>
      <c r="D870" s="19"/>
      <c r="E870" s="19"/>
      <c r="F870" s="19"/>
      <c r="G870" s="19"/>
      <c r="H870" s="19"/>
      <c r="I870" s="20"/>
    </row>
    <row r="871" spans="2:9" x14ac:dyDescent="0.2">
      <c r="B871" s="18"/>
      <c r="C871" s="79"/>
      <c r="D871" s="19"/>
      <c r="E871" s="19"/>
      <c r="F871" s="19"/>
      <c r="G871" s="19"/>
      <c r="H871" s="19"/>
      <c r="I871" s="20"/>
    </row>
    <row r="872" spans="2:9" x14ac:dyDescent="0.2">
      <c r="B872" s="18"/>
      <c r="C872" s="79"/>
      <c r="D872" s="19"/>
      <c r="E872" s="19"/>
      <c r="F872" s="19"/>
      <c r="G872" s="19"/>
      <c r="H872" s="19"/>
      <c r="I872" s="20"/>
    </row>
    <row r="873" spans="2:9" x14ac:dyDescent="0.2">
      <c r="B873" s="18"/>
      <c r="C873" s="79"/>
      <c r="D873" s="19"/>
      <c r="E873" s="19"/>
      <c r="F873" s="19"/>
      <c r="G873" s="19"/>
      <c r="H873" s="19"/>
      <c r="I873" s="20"/>
    </row>
    <row r="874" spans="2:9" x14ac:dyDescent="0.2">
      <c r="B874" s="18"/>
      <c r="C874" s="79"/>
      <c r="D874" s="19"/>
      <c r="E874" s="19"/>
      <c r="F874" s="19"/>
      <c r="G874" s="19"/>
      <c r="H874" s="19"/>
      <c r="I874" s="20"/>
    </row>
    <row r="875" spans="2:9" x14ac:dyDescent="0.2">
      <c r="B875" s="18"/>
      <c r="C875" s="79"/>
      <c r="D875" s="19"/>
      <c r="E875" s="19"/>
      <c r="F875" s="19"/>
      <c r="G875" s="19"/>
      <c r="H875" s="19"/>
      <c r="I875" s="20"/>
    </row>
    <row r="876" spans="2:9" x14ac:dyDescent="0.2">
      <c r="B876" s="18"/>
      <c r="C876" s="79"/>
      <c r="D876" s="19"/>
      <c r="E876" s="19"/>
      <c r="F876" s="19"/>
      <c r="G876" s="19"/>
      <c r="H876" s="19"/>
      <c r="I876" s="20"/>
    </row>
    <row r="877" spans="2:9" x14ac:dyDescent="0.2">
      <c r="B877" s="18"/>
      <c r="C877" s="79"/>
      <c r="D877" s="19"/>
      <c r="E877" s="19"/>
      <c r="F877" s="19"/>
      <c r="G877" s="19"/>
      <c r="H877" s="19"/>
      <c r="I877" s="20"/>
    </row>
    <row r="878" spans="2:9" x14ac:dyDescent="0.2">
      <c r="B878" s="18"/>
      <c r="C878" s="79"/>
      <c r="D878" s="19"/>
      <c r="E878" s="19"/>
      <c r="F878" s="19"/>
      <c r="G878" s="19"/>
      <c r="H878" s="19"/>
      <c r="I878" s="20"/>
    </row>
    <row r="879" spans="2:9" x14ac:dyDescent="0.2">
      <c r="B879" s="18"/>
      <c r="C879" s="79"/>
      <c r="D879" s="19"/>
      <c r="E879" s="19"/>
      <c r="F879" s="19"/>
      <c r="G879" s="19"/>
      <c r="H879" s="19"/>
      <c r="I879" s="20"/>
    </row>
    <row r="880" spans="2:9" x14ac:dyDescent="0.2">
      <c r="B880" s="18"/>
      <c r="C880" s="79"/>
      <c r="D880" s="19"/>
      <c r="E880" s="19"/>
      <c r="F880" s="19"/>
      <c r="G880" s="19"/>
      <c r="H880" s="19"/>
      <c r="I880" s="20"/>
    </row>
    <row r="881" spans="2:9" x14ac:dyDescent="0.2">
      <c r="B881" s="18"/>
      <c r="C881" s="79"/>
      <c r="D881" s="19"/>
      <c r="E881" s="19"/>
      <c r="F881" s="19"/>
      <c r="G881" s="19"/>
      <c r="H881" s="19"/>
      <c r="I881" s="20"/>
    </row>
    <row r="882" spans="2:9" x14ac:dyDescent="0.2">
      <c r="B882" s="18"/>
      <c r="C882" s="79"/>
      <c r="D882" s="19"/>
      <c r="E882" s="19"/>
      <c r="F882" s="19"/>
      <c r="G882" s="19"/>
      <c r="H882" s="19"/>
      <c r="I882" s="20"/>
    </row>
    <row r="883" spans="2:9" x14ac:dyDescent="0.2">
      <c r="B883" s="18"/>
      <c r="C883" s="79"/>
      <c r="D883" s="19"/>
      <c r="E883" s="19"/>
      <c r="F883" s="19"/>
      <c r="G883" s="19"/>
      <c r="H883" s="19"/>
      <c r="I883" s="20"/>
    </row>
    <row r="884" spans="2:9" x14ac:dyDescent="0.2">
      <c r="B884" s="18"/>
      <c r="C884" s="79"/>
      <c r="D884" s="19"/>
      <c r="E884" s="19"/>
      <c r="F884" s="19"/>
      <c r="G884" s="19"/>
      <c r="H884" s="19"/>
      <c r="I884" s="20"/>
    </row>
    <row r="885" spans="2:9" x14ac:dyDescent="0.2">
      <c r="B885" s="18"/>
      <c r="C885" s="79"/>
      <c r="D885" s="19"/>
      <c r="E885" s="19"/>
      <c r="F885" s="19"/>
      <c r="G885" s="19"/>
      <c r="H885" s="19"/>
      <c r="I885" s="20"/>
    </row>
    <row r="886" spans="2:9" x14ac:dyDescent="0.2">
      <c r="B886" s="18"/>
      <c r="C886" s="79"/>
      <c r="D886" s="19"/>
      <c r="E886" s="19"/>
      <c r="F886" s="19"/>
      <c r="G886" s="19"/>
      <c r="H886" s="19"/>
      <c r="I886" s="20"/>
    </row>
    <row r="887" spans="2:9" x14ac:dyDescent="0.2">
      <c r="B887" s="18"/>
      <c r="C887" s="79"/>
      <c r="D887" s="19"/>
      <c r="E887" s="19"/>
      <c r="F887" s="19"/>
      <c r="G887" s="19"/>
      <c r="H887" s="19"/>
      <c r="I887" s="20"/>
    </row>
    <row r="888" spans="2:9" x14ac:dyDescent="0.2">
      <c r="B888" s="18"/>
      <c r="C888" s="79"/>
      <c r="D888" s="19"/>
      <c r="E888" s="19"/>
      <c r="F888" s="19"/>
      <c r="G888" s="19"/>
      <c r="H888" s="19"/>
      <c r="I888" s="20"/>
    </row>
    <row r="889" spans="2:9" x14ac:dyDescent="0.2">
      <c r="B889" s="18"/>
      <c r="C889" s="79"/>
      <c r="D889" s="19"/>
      <c r="E889" s="19"/>
      <c r="F889" s="19"/>
      <c r="G889" s="19"/>
      <c r="H889" s="19"/>
      <c r="I889" s="20"/>
    </row>
    <row r="890" spans="2:9" x14ac:dyDescent="0.2">
      <c r="B890" s="18"/>
      <c r="C890" s="79"/>
      <c r="D890" s="19"/>
      <c r="E890" s="19"/>
      <c r="F890" s="19"/>
      <c r="G890" s="19"/>
      <c r="H890" s="19"/>
      <c r="I890" s="20"/>
    </row>
    <row r="891" spans="2:9" x14ac:dyDescent="0.2">
      <c r="B891" s="18"/>
      <c r="C891" s="79"/>
      <c r="D891" s="19"/>
      <c r="E891" s="19"/>
      <c r="F891" s="19"/>
      <c r="G891" s="19"/>
      <c r="H891" s="19"/>
      <c r="I891" s="20"/>
    </row>
    <row r="892" spans="2:9" x14ac:dyDescent="0.2">
      <c r="B892" s="18"/>
      <c r="C892" s="79"/>
      <c r="D892" s="19"/>
      <c r="E892" s="19"/>
      <c r="F892" s="19"/>
      <c r="G892" s="19"/>
      <c r="H892" s="19"/>
      <c r="I892" s="20"/>
    </row>
    <row r="893" spans="2:9" x14ac:dyDescent="0.2">
      <c r="B893" s="18"/>
      <c r="C893" s="79"/>
      <c r="D893" s="19"/>
      <c r="E893" s="19"/>
      <c r="F893" s="19"/>
      <c r="G893" s="19"/>
      <c r="H893" s="19"/>
      <c r="I893" s="20"/>
    </row>
    <row r="894" spans="2:9" x14ac:dyDescent="0.2">
      <c r="B894" s="18"/>
      <c r="C894" s="79"/>
      <c r="D894" s="19"/>
      <c r="E894" s="19"/>
      <c r="F894" s="19"/>
      <c r="G894" s="19"/>
      <c r="H894" s="19"/>
      <c r="I894" s="20"/>
    </row>
    <row r="895" spans="2:9" x14ac:dyDescent="0.2">
      <c r="B895" s="18"/>
      <c r="C895" s="79"/>
      <c r="D895" s="19"/>
      <c r="E895" s="19"/>
      <c r="F895" s="19"/>
      <c r="G895" s="19"/>
      <c r="H895" s="19"/>
      <c r="I895" s="20"/>
    </row>
    <row r="896" spans="2:9" x14ac:dyDescent="0.2">
      <c r="B896" s="18"/>
      <c r="C896" s="79"/>
      <c r="D896" s="19"/>
      <c r="E896" s="19"/>
      <c r="F896" s="19"/>
      <c r="G896" s="19"/>
      <c r="H896" s="19"/>
      <c r="I896" s="20"/>
    </row>
    <row r="897" spans="2:9" x14ac:dyDescent="0.2">
      <c r="B897" s="18"/>
      <c r="C897" s="79"/>
      <c r="D897" s="19"/>
      <c r="E897" s="19"/>
      <c r="F897" s="19"/>
      <c r="G897" s="19"/>
      <c r="H897" s="19"/>
      <c r="I897" s="20"/>
    </row>
    <row r="898" spans="2:9" x14ac:dyDescent="0.2">
      <c r="B898" s="18"/>
      <c r="C898" s="79"/>
      <c r="D898" s="19"/>
      <c r="E898" s="19"/>
      <c r="F898" s="19"/>
      <c r="G898" s="19"/>
      <c r="H898" s="19"/>
      <c r="I898" s="20"/>
    </row>
    <row r="899" spans="2:9" x14ac:dyDescent="0.2">
      <c r="B899" s="18"/>
      <c r="C899" s="79"/>
      <c r="D899" s="19"/>
      <c r="E899" s="19"/>
      <c r="F899" s="19"/>
      <c r="G899" s="19"/>
      <c r="H899" s="19"/>
      <c r="I899" s="20"/>
    </row>
    <row r="900" spans="2:9" x14ac:dyDescent="0.2">
      <c r="B900" s="18"/>
      <c r="C900" s="79"/>
      <c r="D900" s="19"/>
      <c r="E900" s="19"/>
      <c r="F900" s="19"/>
      <c r="G900" s="19"/>
      <c r="H900" s="19"/>
      <c r="I900" s="20"/>
    </row>
    <row r="901" spans="2:9" x14ac:dyDescent="0.2">
      <c r="B901" s="18"/>
      <c r="C901" s="79"/>
      <c r="D901" s="19"/>
      <c r="E901" s="19"/>
      <c r="F901" s="19"/>
      <c r="G901" s="19"/>
      <c r="H901" s="19"/>
      <c r="I901" s="20"/>
    </row>
    <row r="902" spans="2:9" x14ac:dyDescent="0.2">
      <c r="B902" s="18"/>
      <c r="C902" s="79"/>
      <c r="D902" s="19"/>
      <c r="E902" s="19"/>
      <c r="F902" s="19"/>
      <c r="G902" s="19"/>
      <c r="H902" s="19"/>
      <c r="I902" s="20"/>
    </row>
    <row r="903" spans="2:9" x14ac:dyDescent="0.2">
      <c r="B903" s="18"/>
      <c r="C903" s="79"/>
      <c r="D903" s="19"/>
      <c r="E903" s="19"/>
      <c r="F903" s="19"/>
      <c r="G903" s="19"/>
      <c r="H903" s="19"/>
      <c r="I903" s="20"/>
    </row>
    <row r="904" spans="2:9" x14ac:dyDescent="0.2">
      <c r="B904" s="18"/>
      <c r="C904" s="79"/>
      <c r="D904" s="19"/>
      <c r="E904" s="19"/>
      <c r="F904" s="19"/>
      <c r="G904" s="19"/>
      <c r="H904" s="19"/>
      <c r="I904" s="20"/>
    </row>
    <row r="905" spans="2:9" x14ac:dyDescent="0.2">
      <c r="B905" s="18"/>
      <c r="C905" s="79"/>
      <c r="D905" s="19"/>
      <c r="E905" s="19"/>
      <c r="F905" s="19"/>
      <c r="G905" s="19"/>
      <c r="H905" s="19"/>
      <c r="I905" s="20"/>
    </row>
    <row r="906" spans="2:9" x14ac:dyDescent="0.2">
      <c r="B906" s="18"/>
      <c r="C906" s="79"/>
      <c r="D906" s="19"/>
      <c r="E906" s="19"/>
      <c r="F906" s="19"/>
      <c r="G906" s="19"/>
      <c r="H906" s="19"/>
      <c r="I906" s="20"/>
    </row>
    <row r="907" spans="2:9" x14ac:dyDescent="0.2">
      <c r="B907" s="18"/>
      <c r="C907" s="79"/>
      <c r="D907" s="19"/>
      <c r="E907" s="19"/>
      <c r="F907" s="19"/>
      <c r="G907" s="19"/>
      <c r="H907" s="19"/>
      <c r="I907" s="20"/>
    </row>
    <row r="908" spans="2:9" x14ac:dyDescent="0.2">
      <c r="B908" s="18"/>
      <c r="C908" s="79"/>
      <c r="D908" s="19"/>
      <c r="E908" s="19"/>
      <c r="F908" s="19"/>
      <c r="G908" s="19"/>
      <c r="H908" s="19"/>
      <c r="I908" s="20"/>
    </row>
    <row r="909" spans="2:9" x14ac:dyDescent="0.2">
      <c r="B909" s="18"/>
      <c r="C909" s="79"/>
      <c r="D909" s="19"/>
      <c r="E909" s="19"/>
      <c r="F909" s="19"/>
      <c r="G909" s="19"/>
      <c r="H909" s="19"/>
      <c r="I909" s="20"/>
    </row>
    <row r="910" spans="2:9" x14ac:dyDescent="0.2">
      <c r="B910" s="18"/>
      <c r="C910" s="79"/>
      <c r="D910" s="19"/>
      <c r="E910" s="19"/>
      <c r="F910" s="19"/>
      <c r="G910" s="19"/>
      <c r="H910" s="19"/>
      <c r="I910" s="20"/>
    </row>
    <row r="911" spans="2:9" x14ac:dyDescent="0.2">
      <c r="B911" s="18"/>
      <c r="C911" s="79"/>
      <c r="D911" s="19"/>
      <c r="E911" s="19"/>
      <c r="F911" s="19"/>
      <c r="G911" s="19"/>
      <c r="H911" s="19"/>
      <c r="I911" s="20"/>
    </row>
    <row r="912" spans="2:9" x14ac:dyDescent="0.2">
      <c r="B912" s="18"/>
      <c r="C912" s="79"/>
      <c r="D912" s="19"/>
      <c r="E912" s="19"/>
      <c r="F912" s="19"/>
      <c r="G912" s="19"/>
      <c r="H912" s="19"/>
      <c r="I912" s="20"/>
    </row>
    <row r="913" spans="2:9" x14ac:dyDescent="0.2">
      <c r="B913" s="18"/>
      <c r="C913" s="79"/>
      <c r="D913" s="19"/>
      <c r="E913" s="19"/>
      <c r="F913" s="19"/>
      <c r="G913" s="19"/>
      <c r="H913" s="19"/>
      <c r="I913" s="20"/>
    </row>
    <row r="914" spans="2:9" x14ac:dyDescent="0.2">
      <c r="B914" s="18"/>
      <c r="C914" s="79"/>
      <c r="D914" s="19"/>
      <c r="E914" s="19"/>
      <c r="F914" s="19"/>
      <c r="G914" s="19"/>
      <c r="H914" s="19"/>
      <c r="I914" s="20"/>
    </row>
    <row r="915" spans="2:9" x14ac:dyDescent="0.2">
      <c r="B915" s="18"/>
      <c r="C915" s="79"/>
      <c r="D915" s="19"/>
      <c r="E915" s="19"/>
      <c r="F915" s="19"/>
      <c r="G915" s="19"/>
      <c r="H915" s="19"/>
      <c r="I915" s="20"/>
    </row>
    <row r="916" spans="2:9" x14ac:dyDescent="0.2">
      <c r="B916" s="18"/>
      <c r="C916" s="79"/>
      <c r="D916" s="19"/>
      <c r="E916" s="19"/>
      <c r="F916" s="19"/>
      <c r="G916" s="19"/>
      <c r="H916" s="19"/>
      <c r="I916" s="20"/>
    </row>
    <row r="917" spans="2:9" x14ac:dyDescent="0.2">
      <c r="B917" s="18"/>
      <c r="C917" s="79"/>
      <c r="D917" s="19"/>
      <c r="E917" s="19"/>
      <c r="F917" s="19"/>
      <c r="G917" s="19"/>
      <c r="H917" s="19"/>
      <c r="I917" s="20"/>
    </row>
    <row r="918" spans="2:9" x14ac:dyDescent="0.2">
      <c r="B918" s="18"/>
      <c r="C918" s="79"/>
      <c r="D918" s="19"/>
      <c r="E918" s="19"/>
      <c r="F918" s="19"/>
      <c r="G918" s="19"/>
      <c r="H918" s="19"/>
      <c r="I918" s="20"/>
    </row>
    <row r="919" spans="2:9" x14ac:dyDescent="0.2">
      <c r="B919" s="18"/>
      <c r="C919" s="79"/>
      <c r="D919" s="19"/>
      <c r="E919" s="19"/>
      <c r="F919" s="19"/>
      <c r="G919" s="19"/>
      <c r="H919" s="19"/>
      <c r="I919" s="20"/>
    </row>
    <row r="920" spans="2:9" x14ac:dyDescent="0.2">
      <c r="B920" s="18"/>
      <c r="C920" s="79"/>
      <c r="D920" s="19"/>
      <c r="E920" s="19"/>
      <c r="F920" s="19"/>
      <c r="G920" s="19"/>
      <c r="H920" s="19"/>
      <c r="I920" s="20"/>
    </row>
    <row r="921" spans="2:9" x14ac:dyDescent="0.2">
      <c r="B921" s="18"/>
      <c r="C921" s="79"/>
      <c r="D921" s="19"/>
      <c r="E921" s="19"/>
      <c r="F921" s="19"/>
      <c r="G921" s="19"/>
      <c r="H921" s="19"/>
      <c r="I921" s="20"/>
    </row>
    <row r="922" spans="2:9" x14ac:dyDescent="0.2">
      <c r="B922" s="18"/>
      <c r="C922" s="79"/>
      <c r="D922" s="19"/>
      <c r="E922" s="19"/>
      <c r="F922" s="19"/>
      <c r="G922" s="19"/>
      <c r="H922" s="19"/>
      <c r="I922" s="20"/>
    </row>
    <row r="923" spans="2:9" x14ac:dyDescent="0.2">
      <c r="B923" s="18"/>
      <c r="C923" s="79"/>
      <c r="D923" s="19"/>
      <c r="E923" s="19"/>
      <c r="F923" s="19"/>
      <c r="G923" s="19"/>
      <c r="H923" s="19"/>
      <c r="I923" s="20"/>
    </row>
    <row r="924" spans="2:9" x14ac:dyDescent="0.2">
      <c r="B924" s="18"/>
      <c r="C924" s="79"/>
      <c r="D924" s="19"/>
      <c r="E924" s="19"/>
      <c r="F924" s="19"/>
      <c r="G924" s="19"/>
      <c r="H924" s="19"/>
      <c r="I924" s="20"/>
    </row>
    <row r="925" spans="2:9" x14ac:dyDescent="0.2">
      <c r="B925" s="18"/>
      <c r="C925" s="79"/>
      <c r="D925" s="19"/>
      <c r="E925" s="19"/>
      <c r="F925" s="19"/>
      <c r="G925" s="19"/>
      <c r="H925" s="19"/>
      <c r="I925" s="20"/>
    </row>
    <row r="926" spans="2:9" x14ac:dyDescent="0.2">
      <c r="B926" s="18"/>
      <c r="C926" s="79"/>
      <c r="D926" s="19"/>
      <c r="E926" s="19"/>
      <c r="F926" s="19"/>
      <c r="G926" s="19"/>
      <c r="H926" s="19"/>
      <c r="I926" s="20"/>
    </row>
    <row r="927" spans="2:9" x14ac:dyDescent="0.2">
      <c r="B927" s="18"/>
      <c r="C927" s="79"/>
      <c r="D927" s="19"/>
      <c r="E927" s="19"/>
      <c r="F927" s="19"/>
      <c r="G927" s="19"/>
      <c r="H927" s="19"/>
      <c r="I927" s="20"/>
    </row>
    <row r="928" spans="2:9" x14ac:dyDescent="0.2">
      <c r="B928" s="18"/>
      <c r="C928" s="79"/>
      <c r="D928" s="19"/>
      <c r="E928" s="19"/>
      <c r="F928" s="19"/>
      <c r="G928" s="19"/>
      <c r="H928" s="19"/>
      <c r="I928" s="20"/>
    </row>
    <row r="929" spans="2:9" x14ac:dyDescent="0.2">
      <c r="B929" s="18"/>
      <c r="C929" s="79"/>
      <c r="D929" s="19"/>
      <c r="E929" s="19"/>
      <c r="F929" s="19"/>
      <c r="G929" s="19"/>
      <c r="H929" s="19"/>
      <c r="I929" s="20"/>
    </row>
    <row r="930" spans="2:9" x14ac:dyDescent="0.2">
      <c r="B930" s="18"/>
      <c r="C930" s="79"/>
      <c r="D930" s="19"/>
      <c r="E930" s="19"/>
      <c r="F930" s="19"/>
      <c r="G930" s="19"/>
      <c r="H930" s="19"/>
      <c r="I930" s="20"/>
    </row>
    <row r="931" spans="2:9" x14ac:dyDescent="0.2">
      <c r="B931" s="18"/>
      <c r="C931" s="79"/>
      <c r="D931" s="19"/>
      <c r="E931" s="19"/>
      <c r="F931" s="19"/>
      <c r="G931" s="19"/>
      <c r="H931" s="19"/>
      <c r="I931" s="20"/>
    </row>
    <row r="932" spans="2:9" x14ac:dyDescent="0.2">
      <c r="B932" s="18"/>
      <c r="C932" s="79"/>
      <c r="D932" s="19"/>
      <c r="E932" s="19"/>
      <c r="F932" s="19"/>
      <c r="G932" s="19"/>
      <c r="H932" s="19"/>
      <c r="I932" s="20"/>
    </row>
    <row r="933" spans="2:9" x14ac:dyDescent="0.2">
      <c r="B933" s="18"/>
      <c r="C933" s="79"/>
      <c r="D933" s="19"/>
      <c r="E933" s="19"/>
      <c r="F933" s="19"/>
      <c r="G933" s="19"/>
      <c r="H933" s="19"/>
      <c r="I933" s="20"/>
    </row>
    <row r="934" spans="2:9" x14ac:dyDescent="0.2">
      <c r="B934" s="18"/>
      <c r="C934" s="79"/>
      <c r="D934" s="19"/>
      <c r="E934" s="19"/>
      <c r="F934" s="19"/>
      <c r="G934" s="19"/>
      <c r="H934" s="19"/>
      <c r="I934" s="20"/>
    </row>
    <row r="935" spans="2:9" x14ac:dyDescent="0.2">
      <c r="B935" s="18"/>
      <c r="C935" s="79"/>
      <c r="D935" s="19"/>
      <c r="E935" s="19"/>
      <c r="F935" s="19"/>
      <c r="G935" s="19"/>
      <c r="H935" s="19"/>
      <c r="I935" s="20"/>
    </row>
    <row r="936" spans="2:9" x14ac:dyDescent="0.2">
      <c r="B936" s="18"/>
      <c r="C936" s="79"/>
      <c r="D936" s="19"/>
      <c r="E936" s="19"/>
      <c r="F936" s="19"/>
      <c r="G936" s="19"/>
      <c r="H936" s="19"/>
      <c r="I936" s="20"/>
    </row>
    <row r="937" spans="2:9" x14ac:dyDescent="0.2">
      <c r="B937" s="18"/>
      <c r="C937" s="79"/>
      <c r="D937" s="19"/>
      <c r="E937" s="19"/>
      <c r="F937" s="19"/>
      <c r="G937" s="19"/>
      <c r="H937" s="19"/>
      <c r="I937" s="20"/>
    </row>
    <row r="938" spans="2:9" x14ac:dyDescent="0.2">
      <c r="B938" s="18"/>
      <c r="C938" s="79"/>
      <c r="D938" s="19"/>
      <c r="E938" s="19"/>
      <c r="F938" s="19"/>
      <c r="G938" s="19"/>
      <c r="H938" s="19"/>
      <c r="I938" s="20"/>
    </row>
    <row r="939" spans="2:9" x14ac:dyDescent="0.2">
      <c r="B939" s="18"/>
      <c r="C939" s="79"/>
      <c r="D939" s="19"/>
      <c r="E939" s="19"/>
      <c r="F939" s="19"/>
      <c r="G939" s="19"/>
      <c r="H939" s="19"/>
      <c r="I939" s="20"/>
    </row>
    <row r="940" spans="2:9" x14ac:dyDescent="0.2">
      <c r="B940" s="18"/>
      <c r="C940" s="79"/>
      <c r="D940" s="19"/>
      <c r="E940" s="19"/>
      <c r="F940" s="19"/>
      <c r="G940" s="19"/>
      <c r="H940" s="19"/>
      <c r="I940" s="20"/>
    </row>
    <row r="941" spans="2:9" x14ac:dyDescent="0.2">
      <c r="B941" s="18"/>
      <c r="C941" s="79"/>
      <c r="D941" s="19"/>
      <c r="E941" s="19"/>
      <c r="F941" s="19"/>
      <c r="G941" s="19"/>
      <c r="H941" s="19"/>
      <c r="I941" s="20"/>
    </row>
    <row r="942" spans="2:9" x14ac:dyDescent="0.2">
      <c r="B942" s="18"/>
      <c r="C942" s="79"/>
      <c r="D942" s="19"/>
      <c r="E942" s="19"/>
      <c r="F942" s="19"/>
      <c r="G942" s="19"/>
      <c r="H942" s="19"/>
      <c r="I942" s="20"/>
    </row>
    <row r="943" spans="2:9" x14ac:dyDescent="0.2">
      <c r="B943" s="18"/>
      <c r="C943" s="79"/>
      <c r="D943" s="19"/>
      <c r="E943" s="19"/>
      <c r="F943" s="19"/>
      <c r="G943" s="19"/>
      <c r="H943" s="19"/>
      <c r="I943" s="20"/>
    </row>
    <row r="944" spans="2:9" x14ac:dyDescent="0.2">
      <c r="B944" s="18"/>
      <c r="C944" s="79"/>
      <c r="D944" s="19"/>
      <c r="E944" s="19"/>
      <c r="F944" s="19"/>
      <c r="G944" s="19"/>
      <c r="H944" s="19"/>
      <c r="I944" s="20"/>
    </row>
    <row r="945" spans="2:9" x14ac:dyDescent="0.2">
      <c r="B945" s="18"/>
      <c r="C945" s="79"/>
      <c r="D945" s="19"/>
      <c r="E945" s="19"/>
      <c r="F945" s="19"/>
      <c r="G945" s="19"/>
      <c r="H945" s="19"/>
      <c r="I945" s="20"/>
    </row>
    <row r="946" spans="2:9" x14ac:dyDescent="0.2">
      <c r="B946" s="18"/>
      <c r="C946" s="79"/>
      <c r="D946" s="19"/>
      <c r="E946" s="19"/>
      <c r="F946" s="19"/>
      <c r="G946" s="19"/>
      <c r="H946" s="19"/>
      <c r="I946" s="20"/>
    </row>
    <row r="947" spans="2:9" x14ac:dyDescent="0.2">
      <c r="B947" s="18"/>
      <c r="C947" s="79"/>
      <c r="D947" s="19"/>
      <c r="E947" s="19"/>
      <c r="F947" s="19"/>
      <c r="G947" s="19"/>
      <c r="H947" s="19"/>
      <c r="I947" s="20"/>
    </row>
    <row r="948" spans="2:9" x14ac:dyDescent="0.2">
      <c r="B948" s="18"/>
      <c r="C948" s="79"/>
      <c r="D948" s="19"/>
      <c r="E948" s="19"/>
      <c r="F948" s="19"/>
      <c r="G948" s="19"/>
      <c r="H948" s="19"/>
      <c r="I948" s="20"/>
    </row>
    <row r="949" spans="2:9" x14ac:dyDescent="0.2">
      <c r="B949" s="18"/>
      <c r="C949" s="79"/>
      <c r="D949" s="19"/>
      <c r="E949" s="19"/>
      <c r="F949" s="19"/>
      <c r="G949" s="19"/>
      <c r="H949" s="19"/>
      <c r="I949" s="20"/>
    </row>
    <row r="950" spans="2:9" x14ac:dyDescent="0.2">
      <c r="B950" s="18"/>
      <c r="C950" s="79"/>
      <c r="D950" s="19"/>
      <c r="E950" s="19"/>
      <c r="F950" s="19"/>
      <c r="G950" s="19"/>
      <c r="H950" s="19"/>
      <c r="I950" s="20"/>
    </row>
    <row r="951" spans="2:9" x14ac:dyDescent="0.2">
      <c r="B951" s="18"/>
      <c r="C951" s="79"/>
      <c r="D951" s="19"/>
      <c r="E951" s="19"/>
      <c r="F951" s="19"/>
      <c r="G951" s="19"/>
      <c r="H951" s="19"/>
      <c r="I951" s="20"/>
    </row>
    <row r="952" spans="2:9" x14ac:dyDescent="0.2">
      <c r="B952" s="18"/>
      <c r="C952" s="79"/>
      <c r="D952" s="19"/>
      <c r="E952" s="19"/>
      <c r="F952" s="19"/>
      <c r="G952" s="19"/>
      <c r="H952" s="19"/>
      <c r="I952" s="20"/>
    </row>
    <row r="953" spans="2:9" x14ac:dyDescent="0.2">
      <c r="B953" s="18"/>
      <c r="C953" s="79"/>
      <c r="D953" s="19"/>
      <c r="E953" s="19"/>
      <c r="F953" s="19"/>
      <c r="G953" s="19"/>
      <c r="H953" s="19"/>
      <c r="I953" s="20"/>
    </row>
    <row r="954" spans="2:9" x14ac:dyDescent="0.2">
      <c r="B954" s="18"/>
      <c r="C954" s="79"/>
      <c r="D954" s="19"/>
      <c r="E954" s="19"/>
      <c r="F954" s="19"/>
      <c r="G954" s="19"/>
      <c r="H954" s="19"/>
      <c r="I954" s="20"/>
    </row>
    <row r="955" spans="2:9" x14ac:dyDescent="0.2">
      <c r="B955" s="18"/>
      <c r="C955" s="79"/>
      <c r="D955" s="19"/>
      <c r="E955" s="19"/>
      <c r="F955" s="19"/>
      <c r="G955" s="19"/>
      <c r="H955" s="19"/>
      <c r="I955" s="20"/>
    </row>
    <row r="956" spans="2:9" x14ac:dyDescent="0.2">
      <c r="B956" s="18"/>
      <c r="C956" s="79"/>
      <c r="D956" s="19"/>
      <c r="E956" s="19"/>
      <c r="F956" s="19"/>
      <c r="G956" s="19"/>
      <c r="H956" s="19"/>
      <c r="I956" s="20"/>
    </row>
    <row r="957" spans="2:9" x14ac:dyDescent="0.2">
      <c r="B957" s="18"/>
      <c r="C957" s="79"/>
      <c r="D957" s="19"/>
      <c r="E957" s="19"/>
      <c r="F957" s="19"/>
      <c r="G957" s="19"/>
      <c r="H957" s="19"/>
      <c r="I957" s="20"/>
    </row>
    <row r="958" spans="2:9" x14ac:dyDescent="0.2">
      <c r="B958" s="18"/>
      <c r="C958" s="79"/>
      <c r="D958" s="19"/>
      <c r="E958" s="19"/>
      <c r="F958" s="19"/>
      <c r="G958" s="19"/>
      <c r="H958" s="19"/>
      <c r="I958" s="20"/>
    </row>
    <row r="959" spans="2:9" x14ac:dyDescent="0.2">
      <c r="B959" s="18"/>
      <c r="C959" s="79"/>
      <c r="D959" s="19"/>
      <c r="E959" s="19"/>
      <c r="F959" s="19"/>
      <c r="G959" s="19"/>
      <c r="H959" s="19"/>
      <c r="I959" s="20"/>
    </row>
    <row r="960" spans="2:9" x14ac:dyDescent="0.2">
      <c r="B960" s="18"/>
      <c r="C960" s="79"/>
      <c r="D960" s="19"/>
      <c r="E960" s="19"/>
      <c r="F960" s="19"/>
      <c r="G960" s="19"/>
      <c r="H960" s="19"/>
      <c r="I960" s="20"/>
    </row>
    <row r="961" spans="2:9" x14ac:dyDescent="0.2">
      <c r="B961" s="18"/>
      <c r="C961" s="79"/>
      <c r="D961" s="19"/>
      <c r="E961" s="19"/>
      <c r="F961" s="19"/>
      <c r="G961" s="19"/>
      <c r="H961" s="19"/>
      <c r="I961" s="20"/>
    </row>
    <row r="962" spans="2:9" x14ac:dyDescent="0.2">
      <c r="B962" s="18"/>
      <c r="C962" s="79"/>
      <c r="D962" s="19"/>
      <c r="E962" s="19"/>
      <c r="F962" s="19"/>
      <c r="G962" s="19"/>
      <c r="H962" s="19"/>
      <c r="I962" s="20"/>
    </row>
    <row r="963" spans="2:9" x14ac:dyDescent="0.2">
      <c r="B963" s="18"/>
      <c r="C963" s="79"/>
      <c r="D963" s="19"/>
      <c r="E963" s="19"/>
      <c r="F963" s="19"/>
      <c r="G963" s="19"/>
      <c r="H963" s="19"/>
      <c r="I963" s="20"/>
    </row>
    <row r="964" spans="2:9" x14ac:dyDescent="0.2">
      <c r="B964" s="18"/>
      <c r="C964" s="79"/>
      <c r="D964" s="19"/>
      <c r="E964" s="19"/>
      <c r="F964" s="19"/>
      <c r="G964" s="19"/>
      <c r="H964" s="19"/>
      <c r="I964" s="20"/>
    </row>
    <row r="965" spans="2:9" x14ac:dyDescent="0.2">
      <c r="B965" s="18"/>
      <c r="C965" s="79"/>
      <c r="D965" s="19"/>
      <c r="E965" s="19"/>
      <c r="F965" s="19"/>
      <c r="G965" s="19"/>
      <c r="H965" s="19"/>
      <c r="I965" s="20"/>
    </row>
    <row r="966" spans="2:9" x14ac:dyDescent="0.2">
      <c r="B966" s="18"/>
      <c r="C966" s="79"/>
      <c r="D966" s="19"/>
      <c r="E966" s="19"/>
      <c r="F966" s="19"/>
      <c r="G966" s="19"/>
      <c r="H966" s="19"/>
      <c r="I966" s="20"/>
    </row>
    <row r="967" spans="2:9" x14ac:dyDescent="0.2">
      <c r="B967" s="18"/>
      <c r="C967" s="79"/>
      <c r="D967" s="19"/>
      <c r="E967" s="19"/>
      <c r="F967" s="19"/>
      <c r="G967" s="19"/>
      <c r="H967" s="19"/>
      <c r="I967" s="20"/>
    </row>
    <row r="968" spans="2:9" x14ac:dyDescent="0.2">
      <c r="B968" s="18"/>
      <c r="C968" s="79"/>
      <c r="D968" s="19"/>
      <c r="E968" s="19"/>
      <c r="F968" s="19"/>
      <c r="G968" s="19"/>
      <c r="H968" s="19"/>
      <c r="I968" s="20"/>
    </row>
    <row r="969" spans="2:9" x14ac:dyDescent="0.2">
      <c r="B969" s="18"/>
      <c r="C969" s="79"/>
      <c r="D969" s="19"/>
      <c r="E969" s="19"/>
      <c r="F969" s="19"/>
      <c r="G969" s="19"/>
      <c r="H969" s="19"/>
      <c r="I969" s="20"/>
    </row>
    <row r="970" spans="2:9" x14ac:dyDescent="0.2">
      <c r="B970" s="18"/>
      <c r="C970" s="79"/>
      <c r="D970" s="19"/>
      <c r="E970" s="19"/>
      <c r="F970" s="19"/>
      <c r="G970" s="19"/>
      <c r="H970" s="19"/>
      <c r="I970" s="20"/>
    </row>
    <row r="971" spans="2:9" x14ac:dyDescent="0.2">
      <c r="B971" s="18"/>
      <c r="C971" s="79"/>
      <c r="D971" s="19"/>
      <c r="E971" s="19"/>
      <c r="F971" s="19"/>
      <c r="G971" s="19"/>
      <c r="H971" s="19"/>
      <c r="I971" s="20"/>
    </row>
    <row r="972" spans="2:9" x14ac:dyDescent="0.2">
      <c r="B972" s="18"/>
      <c r="C972" s="79"/>
      <c r="D972" s="19"/>
      <c r="E972" s="19"/>
      <c r="F972" s="19"/>
      <c r="G972" s="19"/>
      <c r="H972" s="19"/>
      <c r="I972" s="20"/>
    </row>
    <row r="973" spans="2:9" x14ac:dyDescent="0.2">
      <c r="B973" s="18"/>
      <c r="C973" s="79"/>
      <c r="D973" s="19"/>
      <c r="E973" s="19"/>
      <c r="F973" s="19"/>
      <c r="G973" s="19"/>
      <c r="H973" s="19"/>
      <c r="I973" s="20"/>
    </row>
    <row r="974" spans="2:9" x14ac:dyDescent="0.2">
      <c r="B974" s="18"/>
      <c r="C974" s="79"/>
      <c r="D974" s="19"/>
      <c r="E974" s="19"/>
      <c r="F974" s="19"/>
      <c r="G974" s="19"/>
      <c r="H974" s="19"/>
      <c r="I974" s="20"/>
    </row>
    <row r="975" spans="2:9" x14ac:dyDescent="0.2">
      <c r="B975" s="18"/>
      <c r="C975" s="79"/>
      <c r="D975" s="19"/>
      <c r="E975" s="19"/>
      <c r="F975" s="19"/>
      <c r="G975" s="19"/>
      <c r="H975" s="19"/>
      <c r="I975" s="20"/>
    </row>
    <row r="976" spans="2:9" x14ac:dyDescent="0.2">
      <c r="B976" s="18"/>
      <c r="C976" s="79"/>
      <c r="D976" s="19"/>
      <c r="E976" s="19"/>
      <c r="F976" s="19"/>
      <c r="G976" s="19"/>
      <c r="H976" s="19"/>
      <c r="I976" s="20"/>
    </row>
    <row r="977" spans="2:9" x14ac:dyDescent="0.2">
      <c r="B977" s="18"/>
      <c r="C977" s="79"/>
      <c r="D977" s="19"/>
      <c r="E977" s="19"/>
      <c r="F977" s="19"/>
      <c r="G977" s="19"/>
      <c r="H977" s="19"/>
      <c r="I977" s="20"/>
    </row>
    <row r="978" spans="2:9" x14ac:dyDescent="0.2">
      <c r="B978" s="18"/>
      <c r="C978" s="79"/>
      <c r="D978" s="19"/>
      <c r="E978" s="19"/>
      <c r="F978" s="19"/>
      <c r="G978" s="19"/>
      <c r="H978" s="19"/>
      <c r="I978" s="20"/>
    </row>
    <row r="979" spans="2:9" x14ac:dyDescent="0.2">
      <c r="B979" s="18"/>
      <c r="C979" s="79"/>
      <c r="D979" s="19"/>
      <c r="E979" s="19"/>
      <c r="F979" s="19"/>
      <c r="G979" s="19"/>
      <c r="H979" s="19"/>
      <c r="I979" s="20"/>
    </row>
    <row r="980" spans="2:9" x14ac:dyDescent="0.2">
      <c r="B980" s="18"/>
      <c r="C980" s="79"/>
      <c r="D980" s="19"/>
      <c r="E980" s="19"/>
      <c r="F980" s="19"/>
      <c r="G980" s="19"/>
      <c r="H980" s="19"/>
      <c r="I980" s="20"/>
    </row>
    <row r="981" spans="2:9" x14ac:dyDescent="0.2">
      <c r="B981" s="18"/>
      <c r="C981" s="79"/>
      <c r="D981" s="19"/>
      <c r="E981" s="19"/>
      <c r="F981" s="19"/>
      <c r="G981" s="19"/>
      <c r="H981" s="19"/>
      <c r="I981" s="20"/>
    </row>
    <row r="982" spans="2:9" x14ac:dyDescent="0.2">
      <c r="B982" s="18"/>
      <c r="C982" s="79"/>
      <c r="D982" s="19"/>
      <c r="E982" s="19"/>
      <c r="F982" s="19"/>
      <c r="G982" s="19"/>
      <c r="H982" s="19"/>
      <c r="I982" s="20"/>
    </row>
    <row r="983" spans="2:9" x14ac:dyDescent="0.2">
      <c r="B983" s="18"/>
      <c r="C983" s="79"/>
      <c r="D983" s="19"/>
      <c r="E983" s="19"/>
      <c r="F983" s="19"/>
      <c r="G983" s="19"/>
      <c r="H983" s="19"/>
      <c r="I983" s="20"/>
    </row>
    <row r="984" spans="2:9" x14ac:dyDescent="0.2">
      <c r="B984" s="18"/>
      <c r="C984" s="79"/>
      <c r="D984" s="19"/>
      <c r="E984" s="19"/>
      <c r="F984" s="19"/>
      <c r="G984" s="19"/>
      <c r="H984" s="19"/>
      <c r="I984" s="20"/>
    </row>
    <row r="985" spans="2:9" x14ac:dyDescent="0.2">
      <c r="B985" s="18"/>
      <c r="C985" s="79"/>
      <c r="D985" s="19"/>
      <c r="E985" s="19"/>
      <c r="F985" s="19"/>
      <c r="G985" s="19"/>
      <c r="H985" s="19"/>
      <c r="I985" s="20"/>
    </row>
    <row r="986" spans="2:9" x14ac:dyDescent="0.2">
      <c r="B986" s="18"/>
      <c r="C986" s="79"/>
      <c r="D986" s="19"/>
      <c r="E986" s="19"/>
      <c r="F986" s="19"/>
      <c r="G986" s="19"/>
      <c r="H986" s="19"/>
      <c r="I986" s="20"/>
    </row>
    <row r="987" spans="2:9" x14ac:dyDescent="0.2">
      <c r="B987" s="18"/>
      <c r="C987" s="79"/>
      <c r="D987" s="19"/>
      <c r="E987" s="19"/>
      <c r="F987" s="19"/>
      <c r="G987" s="19"/>
      <c r="H987" s="19"/>
      <c r="I987" s="20"/>
    </row>
    <row r="988" spans="2:9" x14ac:dyDescent="0.2">
      <c r="B988" s="18"/>
      <c r="C988" s="79"/>
      <c r="D988" s="19"/>
      <c r="E988" s="19"/>
      <c r="F988" s="19"/>
      <c r="G988" s="19"/>
      <c r="H988" s="19"/>
      <c r="I988" s="20"/>
    </row>
    <row r="989" spans="2:9" x14ac:dyDescent="0.2">
      <c r="B989" s="18"/>
      <c r="C989" s="79"/>
      <c r="D989" s="19"/>
      <c r="E989" s="19"/>
      <c r="F989" s="19"/>
      <c r="G989" s="19"/>
      <c r="H989" s="19"/>
      <c r="I989" s="20"/>
    </row>
    <row r="990" spans="2:9" x14ac:dyDescent="0.2">
      <c r="B990" s="18"/>
      <c r="C990" s="79"/>
      <c r="D990" s="19"/>
      <c r="E990" s="19"/>
      <c r="F990" s="19"/>
      <c r="G990" s="19"/>
      <c r="H990" s="19"/>
      <c r="I990" s="20"/>
    </row>
    <row r="991" spans="2:9" x14ac:dyDescent="0.2">
      <c r="B991" s="18"/>
      <c r="C991" s="79"/>
      <c r="D991" s="19"/>
      <c r="E991" s="19"/>
      <c r="F991" s="19"/>
      <c r="G991" s="19"/>
      <c r="H991" s="19"/>
      <c r="I991" s="20"/>
    </row>
    <row r="992" spans="2:9" x14ac:dyDescent="0.2">
      <c r="B992" s="18"/>
      <c r="C992" s="79"/>
      <c r="D992" s="19"/>
      <c r="E992" s="19"/>
      <c r="F992" s="19"/>
      <c r="G992" s="19"/>
      <c r="H992" s="19"/>
      <c r="I992" s="20"/>
    </row>
    <row r="993" spans="2:9" x14ac:dyDescent="0.2">
      <c r="B993" s="18"/>
      <c r="C993" s="79"/>
      <c r="D993" s="19"/>
      <c r="E993" s="19"/>
      <c r="F993" s="19"/>
      <c r="G993" s="19"/>
      <c r="H993" s="19"/>
      <c r="I993" s="20"/>
    </row>
    <row r="994" spans="2:9" x14ac:dyDescent="0.2">
      <c r="B994" s="18"/>
      <c r="C994" s="79"/>
      <c r="D994" s="19"/>
      <c r="E994" s="19"/>
      <c r="F994" s="19"/>
      <c r="G994" s="19"/>
      <c r="H994" s="19"/>
      <c r="I994" s="20"/>
    </row>
    <row r="995" spans="2:9" x14ac:dyDescent="0.2">
      <c r="B995" s="18"/>
      <c r="C995" s="79"/>
      <c r="D995" s="19"/>
      <c r="E995" s="19"/>
      <c r="F995" s="19"/>
      <c r="G995" s="19"/>
      <c r="H995" s="19"/>
      <c r="I995" s="20"/>
    </row>
    <row r="996" spans="2:9" x14ac:dyDescent="0.2">
      <c r="B996" s="18"/>
      <c r="C996" s="79"/>
      <c r="D996" s="19"/>
      <c r="E996" s="19"/>
      <c r="F996" s="19"/>
      <c r="G996" s="19"/>
      <c r="H996" s="19"/>
      <c r="I996" s="20"/>
    </row>
    <row r="997" spans="2:9" x14ac:dyDescent="0.2">
      <c r="B997" s="18"/>
      <c r="C997" s="79"/>
      <c r="D997" s="19"/>
      <c r="E997" s="19"/>
      <c r="F997" s="19"/>
      <c r="G997" s="19"/>
      <c r="H997" s="19"/>
      <c r="I997" s="20"/>
    </row>
    <row r="998" spans="2:9" x14ac:dyDescent="0.2">
      <c r="B998" s="18"/>
      <c r="C998" s="79"/>
      <c r="D998" s="19"/>
      <c r="E998" s="19"/>
      <c r="F998" s="19"/>
      <c r="G998" s="19"/>
      <c r="H998" s="19"/>
      <c r="I998" s="20"/>
    </row>
    <row r="999" spans="2:9" x14ac:dyDescent="0.2">
      <c r="B999" s="18"/>
      <c r="C999" s="79"/>
      <c r="D999" s="19"/>
      <c r="E999" s="19"/>
      <c r="F999" s="19"/>
      <c r="G999" s="19"/>
      <c r="H999" s="19"/>
      <c r="I999" s="20"/>
    </row>
    <row r="1000" spans="2:9" x14ac:dyDescent="0.2">
      <c r="B1000" s="18"/>
      <c r="C1000" s="79"/>
      <c r="D1000" s="19"/>
      <c r="E1000" s="19"/>
      <c r="F1000" s="19"/>
      <c r="G1000" s="19"/>
      <c r="H1000" s="19"/>
      <c r="I1000" s="20"/>
    </row>
    <row r="1001" spans="2:9" x14ac:dyDescent="0.2">
      <c r="B1001" s="18"/>
      <c r="C1001" s="79"/>
      <c r="D1001" s="19"/>
      <c r="E1001" s="19"/>
      <c r="F1001" s="19"/>
      <c r="G1001" s="19"/>
      <c r="H1001" s="19"/>
      <c r="I1001" s="20"/>
    </row>
    <row r="1002" spans="2:9" x14ac:dyDescent="0.2">
      <c r="B1002" s="18"/>
      <c r="C1002" s="79"/>
      <c r="D1002" s="19"/>
      <c r="E1002" s="19"/>
      <c r="F1002" s="19"/>
      <c r="G1002" s="19"/>
      <c r="H1002" s="19"/>
      <c r="I1002" s="20"/>
    </row>
    <row r="1003" spans="2:9" x14ac:dyDescent="0.2">
      <c r="B1003" s="18"/>
      <c r="C1003" s="79"/>
      <c r="D1003" s="19"/>
      <c r="E1003" s="19"/>
      <c r="F1003" s="19"/>
      <c r="G1003" s="19"/>
      <c r="H1003" s="19"/>
      <c r="I1003" s="20"/>
    </row>
    <row r="1004" spans="2:9" x14ac:dyDescent="0.2">
      <c r="B1004" s="18"/>
      <c r="C1004" s="79"/>
      <c r="D1004" s="19"/>
      <c r="E1004" s="19"/>
      <c r="F1004" s="19"/>
      <c r="G1004" s="19"/>
      <c r="H1004" s="19"/>
      <c r="I1004" s="20"/>
    </row>
    <row r="1005" spans="2:9" x14ac:dyDescent="0.2">
      <c r="B1005" s="18"/>
      <c r="C1005" s="79"/>
      <c r="D1005" s="19"/>
      <c r="E1005" s="19"/>
      <c r="F1005" s="19"/>
      <c r="G1005" s="19"/>
      <c r="H1005" s="19"/>
      <c r="I1005" s="20"/>
    </row>
    <row r="1006" spans="2:9" x14ac:dyDescent="0.2">
      <c r="B1006" s="18"/>
      <c r="C1006" s="79"/>
      <c r="D1006" s="19"/>
      <c r="E1006" s="19"/>
      <c r="F1006" s="19"/>
      <c r="G1006" s="19"/>
      <c r="H1006" s="19"/>
      <c r="I1006" s="20"/>
    </row>
    <row r="1007" spans="2:9" x14ac:dyDescent="0.2">
      <c r="B1007" s="18"/>
      <c r="C1007" s="79"/>
      <c r="D1007" s="19"/>
      <c r="E1007" s="19"/>
      <c r="F1007" s="19"/>
      <c r="G1007" s="19"/>
      <c r="H1007" s="19"/>
      <c r="I1007" s="20"/>
    </row>
    <row r="1008" spans="2:9" x14ac:dyDescent="0.2">
      <c r="B1008" s="18"/>
      <c r="C1008" s="79"/>
      <c r="D1008" s="19"/>
      <c r="E1008" s="19"/>
      <c r="F1008" s="19"/>
      <c r="G1008" s="19"/>
      <c r="H1008" s="19"/>
      <c r="I1008" s="20"/>
    </row>
    <row r="1009" spans="2:9" x14ac:dyDescent="0.2">
      <c r="B1009" s="18"/>
      <c r="C1009" s="79"/>
      <c r="D1009" s="19"/>
      <c r="E1009" s="19"/>
      <c r="F1009" s="19"/>
      <c r="G1009" s="19"/>
      <c r="H1009" s="19"/>
      <c r="I1009" s="20"/>
    </row>
    <row r="1010" spans="2:9" x14ac:dyDescent="0.2">
      <c r="B1010" s="18"/>
      <c r="C1010" s="79"/>
      <c r="D1010" s="19"/>
      <c r="E1010" s="19"/>
      <c r="F1010" s="19"/>
      <c r="G1010" s="19"/>
      <c r="H1010" s="19"/>
      <c r="I1010" s="20"/>
    </row>
    <row r="1011" spans="2:9" x14ac:dyDescent="0.2">
      <c r="B1011" s="18"/>
      <c r="C1011" s="79"/>
      <c r="D1011" s="19"/>
      <c r="E1011" s="19"/>
      <c r="F1011" s="19"/>
      <c r="G1011" s="19"/>
      <c r="H1011" s="19"/>
      <c r="I1011" s="20"/>
    </row>
    <row r="1012" spans="2:9" x14ac:dyDescent="0.2">
      <c r="B1012" s="18"/>
      <c r="C1012" s="79"/>
      <c r="D1012" s="19"/>
      <c r="E1012" s="19"/>
      <c r="F1012" s="19"/>
      <c r="G1012" s="19"/>
      <c r="H1012" s="19"/>
      <c r="I1012" s="20"/>
    </row>
    <row r="1013" spans="2:9" x14ac:dyDescent="0.2">
      <c r="B1013" s="18"/>
      <c r="C1013" s="79"/>
      <c r="D1013" s="19"/>
      <c r="E1013" s="19"/>
      <c r="F1013" s="19"/>
      <c r="G1013" s="19"/>
      <c r="H1013" s="19"/>
      <c r="I1013" s="20"/>
    </row>
    <row r="1014" spans="2:9" x14ac:dyDescent="0.2">
      <c r="B1014" s="18"/>
      <c r="C1014" s="79"/>
      <c r="D1014" s="19"/>
      <c r="E1014" s="19"/>
      <c r="F1014" s="19"/>
      <c r="G1014" s="19"/>
      <c r="H1014" s="19"/>
      <c r="I1014" s="20"/>
    </row>
    <row r="1015" spans="2:9" x14ac:dyDescent="0.2">
      <c r="B1015" s="18"/>
      <c r="C1015" s="79"/>
      <c r="D1015" s="19"/>
      <c r="E1015" s="19"/>
      <c r="F1015" s="19"/>
      <c r="G1015" s="19"/>
      <c r="H1015" s="19"/>
      <c r="I1015" s="20"/>
    </row>
    <row r="1016" spans="2:9" x14ac:dyDescent="0.2">
      <c r="B1016" s="18"/>
      <c r="C1016" s="79"/>
      <c r="D1016" s="19"/>
      <c r="E1016" s="19"/>
      <c r="F1016" s="19"/>
      <c r="G1016" s="19"/>
      <c r="H1016" s="19"/>
      <c r="I1016" s="20"/>
    </row>
    <row r="1017" spans="2:9" x14ac:dyDescent="0.2">
      <c r="B1017" s="18"/>
      <c r="C1017" s="79"/>
      <c r="D1017" s="19"/>
      <c r="E1017" s="19"/>
      <c r="F1017" s="19"/>
      <c r="G1017" s="19"/>
      <c r="H1017" s="19"/>
      <c r="I1017" s="20"/>
    </row>
    <row r="1018" spans="2:9" x14ac:dyDescent="0.2">
      <c r="B1018" s="18"/>
      <c r="C1018" s="79"/>
      <c r="D1018" s="19"/>
      <c r="E1018" s="19"/>
      <c r="F1018" s="19"/>
      <c r="G1018" s="19"/>
      <c r="H1018" s="19"/>
      <c r="I1018" s="20"/>
    </row>
    <row r="1019" spans="2:9" x14ac:dyDescent="0.2">
      <c r="B1019" s="18"/>
      <c r="C1019" s="79"/>
      <c r="D1019" s="19"/>
      <c r="E1019" s="19"/>
      <c r="F1019" s="19"/>
      <c r="G1019" s="19"/>
      <c r="H1019" s="19"/>
      <c r="I1019" s="20"/>
    </row>
    <row r="1020" spans="2:9" x14ac:dyDescent="0.2">
      <c r="B1020" s="18"/>
      <c r="C1020" s="79"/>
      <c r="D1020" s="19"/>
      <c r="E1020" s="19"/>
      <c r="F1020" s="19"/>
      <c r="G1020" s="19"/>
      <c r="H1020" s="19"/>
      <c r="I1020" s="20"/>
    </row>
    <row r="1021" spans="2:9" x14ac:dyDescent="0.2">
      <c r="B1021" s="18"/>
      <c r="C1021" s="79"/>
      <c r="D1021" s="19"/>
      <c r="E1021" s="19"/>
      <c r="F1021" s="19"/>
      <c r="G1021" s="19"/>
      <c r="H1021" s="19"/>
      <c r="I1021" s="20"/>
    </row>
    <row r="1022" spans="2:9" x14ac:dyDescent="0.2">
      <c r="B1022" s="18"/>
      <c r="C1022" s="79"/>
      <c r="D1022" s="19"/>
      <c r="E1022" s="19"/>
      <c r="F1022" s="19"/>
      <c r="G1022" s="19"/>
      <c r="H1022" s="19"/>
      <c r="I1022" s="20"/>
    </row>
    <row r="1023" spans="2:9" x14ac:dyDescent="0.2">
      <c r="B1023" s="18"/>
      <c r="C1023" s="79"/>
      <c r="D1023" s="19"/>
      <c r="E1023" s="19"/>
      <c r="F1023" s="19"/>
      <c r="G1023" s="19"/>
      <c r="H1023" s="19"/>
      <c r="I1023" s="20"/>
    </row>
    <row r="1024" spans="2:9" x14ac:dyDescent="0.2">
      <c r="B1024" s="18"/>
      <c r="C1024" s="79"/>
      <c r="D1024" s="19"/>
      <c r="E1024" s="19"/>
      <c r="F1024" s="19"/>
      <c r="G1024" s="19"/>
      <c r="H1024" s="19"/>
      <c r="I1024" s="20"/>
    </row>
    <row r="1025" spans="2:9" x14ac:dyDescent="0.2">
      <c r="B1025" s="18"/>
      <c r="C1025" s="79"/>
      <c r="D1025" s="19"/>
      <c r="E1025" s="19"/>
      <c r="F1025" s="19"/>
      <c r="G1025" s="19"/>
      <c r="H1025" s="19"/>
      <c r="I1025" s="20"/>
    </row>
    <row r="1026" spans="2:9" x14ac:dyDescent="0.2">
      <c r="B1026" s="18"/>
      <c r="C1026" s="79"/>
      <c r="D1026" s="19"/>
      <c r="E1026" s="19"/>
      <c r="F1026" s="19"/>
      <c r="G1026" s="19"/>
      <c r="H1026" s="19"/>
      <c r="I1026" s="20"/>
    </row>
    <row r="1027" spans="2:9" x14ac:dyDescent="0.2">
      <c r="B1027" s="18"/>
      <c r="C1027" s="79"/>
      <c r="D1027" s="19"/>
      <c r="E1027" s="19"/>
      <c r="F1027" s="19"/>
      <c r="G1027" s="19"/>
      <c r="H1027" s="19"/>
      <c r="I1027" s="20"/>
    </row>
    <row r="1028" spans="2:9" x14ac:dyDescent="0.2">
      <c r="B1028" s="18"/>
      <c r="C1028" s="79"/>
      <c r="D1028" s="19"/>
      <c r="E1028" s="19"/>
      <c r="F1028" s="19"/>
      <c r="G1028" s="19"/>
      <c r="H1028" s="19"/>
      <c r="I1028" s="20"/>
    </row>
    <row r="1029" spans="2:9" x14ac:dyDescent="0.2">
      <c r="B1029" s="18"/>
      <c r="C1029" s="79"/>
      <c r="D1029" s="19"/>
      <c r="E1029" s="19"/>
      <c r="F1029" s="19"/>
      <c r="G1029" s="19"/>
      <c r="H1029" s="19"/>
      <c r="I1029" s="20"/>
    </row>
    <row r="1030" spans="2:9" x14ac:dyDescent="0.2">
      <c r="B1030" s="18"/>
      <c r="C1030" s="79"/>
      <c r="D1030" s="19"/>
      <c r="E1030" s="19"/>
      <c r="F1030" s="19"/>
      <c r="G1030" s="19"/>
      <c r="H1030" s="19"/>
      <c r="I1030" s="20"/>
    </row>
    <row r="1031" spans="2:9" x14ac:dyDescent="0.2">
      <c r="B1031" s="18"/>
      <c r="C1031" s="79"/>
      <c r="D1031" s="19"/>
      <c r="E1031" s="19"/>
      <c r="F1031" s="19"/>
      <c r="G1031" s="19"/>
      <c r="H1031" s="19"/>
      <c r="I1031" s="20"/>
    </row>
    <row r="1032" spans="2:9" x14ac:dyDescent="0.2">
      <c r="B1032" s="18"/>
      <c r="C1032" s="79"/>
      <c r="D1032" s="19"/>
      <c r="E1032" s="19"/>
      <c r="F1032" s="19"/>
      <c r="G1032" s="19"/>
      <c r="H1032" s="19"/>
      <c r="I1032" s="20"/>
    </row>
    <row r="1033" spans="2:9" x14ac:dyDescent="0.2">
      <c r="B1033" s="18"/>
      <c r="C1033" s="79"/>
      <c r="D1033" s="19"/>
      <c r="E1033" s="19"/>
      <c r="F1033" s="19"/>
      <c r="G1033" s="19"/>
      <c r="H1033" s="19"/>
      <c r="I1033" s="20"/>
    </row>
    <row r="1034" spans="2:9" x14ac:dyDescent="0.2">
      <c r="B1034" s="18"/>
      <c r="C1034" s="79"/>
      <c r="D1034" s="19"/>
      <c r="E1034" s="19"/>
      <c r="F1034" s="19"/>
      <c r="G1034" s="19"/>
      <c r="H1034" s="19"/>
      <c r="I1034" s="20"/>
    </row>
    <row r="1035" spans="2:9" x14ac:dyDescent="0.2">
      <c r="B1035" s="18"/>
      <c r="C1035" s="79"/>
      <c r="D1035" s="19"/>
      <c r="E1035" s="19"/>
      <c r="F1035" s="19"/>
      <c r="G1035" s="19"/>
      <c r="H1035" s="19"/>
      <c r="I1035" s="20"/>
    </row>
    <row r="1036" spans="2:9" x14ac:dyDescent="0.2">
      <c r="B1036" s="18"/>
      <c r="C1036" s="79"/>
      <c r="D1036" s="19"/>
      <c r="E1036" s="19"/>
      <c r="F1036" s="19"/>
      <c r="G1036" s="19"/>
      <c r="H1036" s="19"/>
      <c r="I1036" s="20"/>
    </row>
    <row r="1037" spans="2:9" x14ac:dyDescent="0.2">
      <c r="B1037" s="18"/>
      <c r="C1037" s="79"/>
      <c r="D1037" s="19"/>
      <c r="E1037" s="19"/>
      <c r="F1037" s="19"/>
      <c r="G1037" s="19"/>
      <c r="H1037" s="19"/>
      <c r="I1037" s="20"/>
    </row>
    <row r="1038" spans="2:9" x14ac:dyDescent="0.2">
      <c r="B1038" s="18"/>
      <c r="C1038" s="79"/>
      <c r="D1038" s="19"/>
      <c r="E1038" s="19"/>
      <c r="F1038" s="19"/>
      <c r="G1038" s="19"/>
      <c r="H1038" s="19"/>
      <c r="I1038" s="20"/>
    </row>
    <row r="1039" spans="2:9" x14ac:dyDescent="0.2">
      <c r="B1039" s="18"/>
      <c r="C1039" s="79"/>
      <c r="D1039" s="19"/>
      <c r="E1039" s="19"/>
      <c r="F1039" s="19"/>
      <c r="G1039" s="19"/>
      <c r="H1039" s="19"/>
      <c r="I1039" s="20"/>
    </row>
    <row r="1040" spans="2:9" x14ac:dyDescent="0.2">
      <c r="B1040" s="18"/>
      <c r="C1040" s="79"/>
      <c r="D1040" s="19"/>
      <c r="E1040" s="19"/>
      <c r="F1040" s="19"/>
      <c r="G1040" s="19"/>
      <c r="H1040" s="19"/>
      <c r="I1040" s="20"/>
    </row>
    <row r="1041" spans="2:9" x14ac:dyDescent="0.2">
      <c r="B1041" s="18"/>
      <c r="C1041" s="79"/>
      <c r="D1041" s="19"/>
      <c r="E1041" s="19"/>
      <c r="F1041" s="19"/>
      <c r="G1041" s="19"/>
      <c r="H1041" s="19"/>
      <c r="I1041" s="20"/>
    </row>
    <row r="1042" spans="2:9" x14ac:dyDescent="0.2">
      <c r="B1042" s="18"/>
      <c r="C1042" s="79"/>
      <c r="D1042" s="19"/>
      <c r="E1042" s="19"/>
      <c r="F1042" s="19"/>
      <c r="G1042" s="19"/>
      <c r="H1042" s="19"/>
      <c r="I1042" s="20"/>
    </row>
    <row r="1043" spans="2:9" x14ac:dyDescent="0.2">
      <c r="B1043" s="18"/>
      <c r="C1043" s="79"/>
      <c r="D1043" s="19"/>
      <c r="E1043" s="19"/>
      <c r="F1043" s="19"/>
      <c r="G1043" s="19"/>
      <c r="H1043" s="19"/>
      <c r="I1043" s="20"/>
    </row>
    <row r="1044" spans="2:9" x14ac:dyDescent="0.2">
      <c r="B1044" s="18"/>
      <c r="C1044" s="79"/>
      <c r="D1044" s="19"/>
      <c r="E1044" s="19"/>
      <c r="F1044" s="19"/>
      <c r="G1044" s="19"/>
      <c r="H1044" s="19"/>
      <c r="I1044" s="20"/>
    </row>
    <row r="1045" spans="2:9" x14ac:dyDescent="0.2">
      <c r="B1045" s="18"/>
      <c r="C1045" s="79"/>
      <c r="D1045" s="19"/>
      <c r="E1045" s="19"/>
      <c r="F1045" s="19"/>
      <c r="G1045" s="19"/>
      <c r="H1045" s="19"/>
      <c r="I1045" s="20"/>
    </row>
    <row r="1046" spans="2:9" x14ac:dyDescent="0.2">
      <c r="B1046" s="18"/>
      <c r="C1046" s="79"/>
      <c r="D1046" s="19"/>
      <c r="E1046" s="19"/>
      <c r="F1046" s="19"/>
      <c r="G1046" s="19"/>
      <c r="H1046" s="19"/>
      <c r="I1046" s="20"/>
    </row>
    <row r="1047" spans="2:9" x14ac:dyDescent="0.2">
      <c r="B1047" s="18"/>
      <c r="C1047" s="79"/>
      <c r="D1047" s="19"/>
      <c r="E1047" s="19"/>
      <c r="F1047" s="19"/>
      <c r="G1047" s="19"/>
      <c r="H1047" s="19"/>
      <c r="I1047" s="20"/>
    </row>
    <row r="1048" spans="2:9" x14ac:dyDescent="0.2">
      <c r="B1048" s="18"/>
      <c r="C1048" s="79"/>
      <c r="D1048" s="19"/>
      <c r="E1048" s="19"/>
      <c r="F1048" s="19"/>
      <c r="G1048" s="19"/>
      <c r="H1048" s="19"/>
      <c r="I1048" s="20"/>
    </row>
    <row r="1049" spans="2:9" x14ac:dyDescent="0.2">
      <c r="B1049" s="18"/>
      <c r="C1049" s="79"/>
      <c r="D1049" s="19"/>
      <c r="E1049" s="19"/>
      <c r="F1049" s="19"/>
      <c r="G1049" s="19"/>
      <c r="H1049" s="19"/>
      <c r="I1049" s="20"/>
    </row>
    <row r="1050" spans="2:9" x14ac:dyDescent="0.2">
      <c r="B1050" s="18"/>
      <c r="C1050" s="79"/>
      <c r="D1050" s="19"/>
      <c r="E1050" s="19"/>
      <c r="F1050" s="19"/>
      <c r="G1050" s="19"/>
      <c r="H1050" s="19"/>
      <c r="I1050" s="20"/>
    </row>
    <row r="1051" spans="2:9" x14ac:dyDescent="0.2">
      <c r="B1051" s="18"/>
      <c r="C1051" s="79"/>
      <c r="D1051" s="19"/>
      <c r="E1051" s="19"/>
      <c r="F1051" s="19"/>
      <c r="G1051" s="19"/>
      <c r="H1051" s="19"/>
      <c r="I1051" s="20"/>
    </row>
    <row r="1052" spans="2:9" x14ac:dyDescent="0.2">
      <c r="B1052" s="18"/>
      <c r="C1052" s="79"/>
      <c r="D1052" s="19"/>
      <c r="E1052" s="19"/>
      <c r="F1052" s="19"/>
      <c r="G1052" s="19"/>
      <c r="H1052" s="19"/>
      <c r="I1052" s="20"/>
    </row>
    <row r="1053" spans="2:9" x14ac:dyDescent="0.2">
      <c r="B1053" s="18"/>
      <c r="C1053" s="79"/>
      <c r="D1053" s="19"/>
      <c r="E1053" s="19"/>
      <c r="F1053" s="19"/>
      <c r="G1053" s="19"/>
      <c r="H1053" s="19"/>
      <c r="I1053" s="20"/>
    </row>
    <row r="1054" spans="2:9" x14ac:dyDescent="0.2">
      <c r="B1054" s="18"/>
      <c r="C1054" s="79"/>
      <c r="D1054" s="19"/>
      <c r="E1054" s="19"/>
      <c r="F1054" s="19"/>
      <c r="G1054" s="19"/>
      <c r="H1054" s="19"/>
      <c r="I1054" s="20"/>
    </row>
    <row r="1055" spans="2:9" x14ac:dyDescent="0.2">
      <c r="B1055" s="18"/>
      <c r="C1055" s="79"/>
      <c r="D1055" s="19"/>
      <c r="E1055" s="19"/>
      <c r="F1055" s="19"/>
      <c r="G1055" s="19"/>
      <c r="H1055" s="19"/>
      <c r="I1055" s="20"/>
    </row>
    <row r="1056" spans="2:9" x14ac:dyDescent="0.2">
      <c r="B1056" s="18"/>
      <c r="C1056" s="79"/>
      <c r="D1056" s="19"/>
      <c r="E1056" s="19"/>
      <c r="F1056" s="19"/>
      <c r="G1056" s="19"/>
      <c r="H1056" s="19"/>
      <c r="I1056" s="20"/>
    </row>
    <row r="1057" spans="2:9" x14ac:dyDescent="0.2">
      <c r="B1057" s="18"/>
      <c r="C1057" s="79"/>
      <c r="D1057" s="19"/>
      <c r="E1057" s="19"/>
      <c r="F1057" s="19"/>
      <c r="G1057" s="19"/>
      <c r="H1057" s="19"/>
      <c r="I1057" s="20"/>
    </row>
    <row r="1058" spans="2:9" x14ac:dyDescent="0.2">
      <c r="B1058" s="18"/>
      <c r="C1058" s="79"/>
      <c r="D1058" s="19"/>
      <c r="E1058" s="19"/>
      <c r="F1058" s="19"/>
      <c r="G1058" s="19"/>
      <c r="H1058" s="19"/>
      <c r="I1058" s="20"/>
    </row>
    <row r="1059" spans="2:9" x14ac:dyDescent="0.2">
      <c r="B1059" s="18"/>
      <c r="C1059" s="79"/>
      <c r="D1059" s="19"/>
      <c r="E1059" s="19"/>
      <c r="F1059" s="19"/>
      <c r="G1059" s="19"/>
      <c r="H1059" s="19"/>
      <c r="I1059" s="20"/>
    </row>
    <row r="1060" spans="2:9" x14ac:dyDescent="0.2">
      <c r="B1060" s="18"/>
      <c r="C1060" s="79"/>
      <c r="D1060" s="19"/>
      <c r="E1060" s="19"/>
      <c r="F1060" s="19"/>
      <c r="G1060" s="19"/>
      <c r="H1060" s="19"/>
      <c r="I1060" s="20"/>
    </row>
    <row r="1061" spans="2:9" x14ac:dyDescent="0.2">
      <c r="B1061" s="18"/>
      <c r="C1061" s="79"/>
      <c r="D1061" s="19"/>
      <c r="E1061" s="19"/>
      <c r="F1061" s="19"/>
      <c r="G1061" s="19"/>
      <c r="H1061" s="19"/>
      <c r="I1061" s="20"/>
    </row>
    <row r="1062" spans="2:9" x14ac:dyDescent="0.2">
      <c r="B1062" s="18"/>
      <c r="C1062" s="79"/>
      <c r="D1062" s="19"/>
      <c r="E1062" s="19"/>
      <c r="F1062" s="19"/>
      <c r="G1062" s="19"/>
      <c r="H1062" s="19"/>
      <c r="I1062" s="20"/>
    </row>
    <row r="1063" spans="2:9" x14ac:dyDescent="0.2">
      <c r="B1063" s="18"/>
      <c r="C1063" s="79"/>
      <c r="D1063" s="19"/>
      <c r="E1063" s="19"/>
      <c r="F1063" s="19"/>
      <c r="G1063" s="19"/>
      <c r="H1063" s="19"/>
      <c r="I1063" s="20"/>
    </row>
    <row r="1064" spans="2:9" x14ac:dyDescent="0.2">
      <c r="B1064" s="18"/>
      <c r="C1064" s="79"/>
      <c r="D1064" s="19"/>
      <c r="E1064" s="19"/>
      <c r="F1064" s="19"/>
      <c r="G1064" s="19"/>
      <c r="H1064" s="19"/>
      <c r="I1064" s="20"/>
    </row>
    <row r="1065" spans="2:9" x14ac:dyDescent="0.2">
      <c r="B1065" s="18"/>
      <c r="C1065" s="79"/>
      <c r="D1065" s="19"/>
      <c r="E1065" s="19"/>
      <c r="F1065" s="19"/>
      <c r="G1065" s="19"/>
      <c r="H1065" s="19"/>
      <c r="I1065" s="20"/>
    </row>
    <row r="1066" spans="2:9" x14ac:dyDescent="0.2">
      <c r="B1066" s="18"/>
      <c r="C1066" s="79"/>
      <c r="D1066" s="19"/>
      <c r="E1066" s="19"/>
      <c r="F1066" s="19"/>
      <c r="G1066" s="19"/>
      <c r="H1066" s="19"/>
      <c r="I1066" s="20"/>
    </row>
    <row r="1067" spans="2:9" x14ac:dyDescent="0.2">
      <c r="B1067" s="18"/>
      <c r="C1067" s="79"/>
      <c r="D1067" s="19"/>
      <c r="E1067" s="19"/>
      <c r="F1067" s="19"/>
      <c r="G1067" s="19"/>
      <c r="H1067" s="19"/>
      <c r="I1067" s="20"/>
    </row>
    <row r="1068" spans="2:9" x14ac:dyDescent="0.2">
      <c r="B1068" s="18"/>
      <c r="C1068" s="79"/>
      <c r="D1068" s="19"/>
      <c r="E1068" s="19"/>
      <c r="F1068" s="19"/>
      <c r="G1068" s="19"/>
      <c r="H1068" s="19"/>
      <c r="I1068" s="20"/>
    </row>
  </sheetData>
  <sheetProtection formatCells="0" formatColumns="0" formatRows="0" insertColumns="0" insertRows="0" deleteColumns="0" deleteRows="0"/>
  <mergeCells count="16">
    <mergeCell ref="B4:D4"/>
    <mergeCell ref="B5:D5"/>
    <mergeCell ref="J1:M1"/>
    <mergeCell ref="D1:F1"/>
    <mergeCell ref="B2:D2"/>
    <mergeCell ref="B3:D3"/>
    <mergeCell ref="B10:D10"/>
    <mergeCell ref="G11:H11"/>
    <mergeCell ref="B11:C11"/>
    <mergeCell ref="A314:I314"/>
    <mergeCell ref="B6:D6"/>
    <mergeCell ref="B7:D7"/>
    <mergeCell ref="D11:F11"/>
    <mergeCell ref="B12:C12"/>
    <mergeCell ref="B8:D8"/>
    <mergeCell ref="B9:D9"/>
  </mergeCells>
  <phoneticPr fontId="4" type="noConversion"/>
  <pageMargins left="0.75" right="0.75" top="1" bottom="1" header="0.4921259845" footer="0.4921259845"/>
  <pageSetup paperSize="9" orientation="landscape" horizont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workbookViewId="0"/>
  </sheetViews>
  <sheetFormatPr defaultRowHeight="12.75" x14ac:dyDescent="0.2"/>
  <cols>
    <col min="1" max="1" width="2.7109375" style="6" bestFit="1" customWidth="1"/>
    <col min="2" max="2" width="2.7109375" style="6" customWidth="1"/>
    <col min="3" max="3" width="31.42578125" style="6" customWidth="1"/>
    <col min="4" max="16384" width="9.140625" style="6"/>
  </cols>
  <sheetData>
    <row r="3" spans="1:5" x14ac:dyDescent="0.2">
      <c r="A3" s="422">
        <v>1</v>
      </c>
      <c r="B3" s="422"/>
      <c r="C3" s="422" t="s">
        <v>2167</v>
      </c>
      <c r="D3" s="422" t="s">
        <v>3173</v>
      </c>
      <c r="E3" s="422" t="s">
        <v>3143</v>
      </c>
    </row>
    <row r="4" spans="1:5" ht="13.5" x14ac:dyDescent="0.25">
      <c r="A4" s="422">
        <v>2</v>
      </c>
      <c r="B4" s="422"/>
      <c r="C4" s="158" t="s">
        <v>3108</v>
      </c>
      <c r="D4" s="422" t="s">
        <v>3174</v>
      </c>
      <c r="E4" s="422" t="s">
        <v>3141</v>
      </c>
    </row>
    <row r="5" spans="1:5" ht="13.5" x14ac:dyDescent="0.25">
      <c r="A5" s="422">
        <v>3</v>
      </c>
      <c r="B5" s="422"/>
      <c r="C5" s="158" t="s">
        <v>3106</v>
      </c>
      <c r="D5" s="422" t="s">
        <v>3110</v>
      </c>
      <c r="E5" s="422" t="s">
        <v>3142</v>
      </c>
    </row>
    <row r="6" spans="1:5" ht="13.5" x14ac:dyDescent="0.25">
      <c r="A6" s="422">
        <v>4</v>
      </c>
      <c r="B6" s="422"/>
      <c r="C6" s="158" t="s">
        <v>893</v>
      </c>
      <c r="D6" s="422" t="s">
        <v>3139</v>
      </c>
      <c r="E6" s="422" t="s">
        <v>893</v>
      </c>
    </row>
    <row r="7" spans="1:5" ht="13.5" x14ac:dyDescent="0.25">
      <c r="A7" s="422">
        <v>5</v>
      </c>
      <c r="B7" s="422"/>
      <c r="C7" s="158" t="s">
        <v>1498</v>
      </c>
      <c r="D7" s="422" t="s">
        <v>3140</v>
      </c>
      <c r="E7" s="422" t="s">
        <v>3144</v>
      </c>
    </row>
    <row r="8" spans="1:5" ht="13.5" x14ac:dyDescent="0.25">
      <c r="A8" s="422">
        <v>6</v>
      </c>
      <c r="B8" s="422"/>
      <c r="C8" s="158" t="s">
        <v>1499</v>
      </c>
      <c r="D8" s="422" t="s">
        <v>3109</v>
      </c>
      <c r="E8" s="422" t="s">
        <v>826</v>
      </c>
    </row>
    <row r="9" spans="1:5" ht="13.5" x14ac:dyDescent="0.25">
      <c r="A9" s="422">
        <v>7</v>
      </c>
      <c r="B9" s="422"/>
      <c r="C9" s="158" t="s">
        <v>892</v>
      </c>
      <c r="D9" s="422" t="s">
        <v>3111</v>
      </c>
      <c r="E9" s="422" t="s">
        <v>3145</v>
      </c>
    </row>
    <row r="10" spans="1:5" ht="13.5" x14ac:dyDescent="0.25">
      <c r="A10" s="422">
        <v>8</v>
      </c>
      <c r="B10" s="422"/>
      <c r="C10" s="158" t="s">
        <v>3087</v>
      </c>
      <c r="D10" s="422" t="s">
        <v>3112</v>
      </c>
      <c r="E10" s="422" t="s">
        <v>3146</v>
      </c>
    </row>
    <row r="11" spans="1:5" ht="13.5" x14ac:dyDescent="0.25">
      <c r="A11" s="422">
        <v>9</v>
      </c>
      <c r="B11" s="422"/>
      <c r="C11" s="158" t="s">
        <v>1500</v>
      </c>
      <c r="D11" s="422" t="s">
        <v>3113</v>
      </c>
      <c r="E11" s="422" t="s">
        <v>3147</v>
      </c>
    </row>
    <row r="12" spans="1:5" ht="13.5" x14ac:dyDescent="0.25">
      <c r="A12" s="422">
        <v>10</v>
      </c>
      <c r="B12" s="422"/>
      <c r="C12" s="158" t="s">
        <v>889</v>
      </c>
      <c r="D12" s="422" t="s">
        <v>3114</v>
      </c>
      <c r="E12" s="422" t="s">
        <v>3148</v>
      </c>
    </row>
    <row r="13" spans="1:5" ht="13.5" x14ac:dyDescent="0.25">
      <c r="A13" s="422">
        <v>11</v>
      </c>
      <c r="B13" s="422"/>
      <c r="C13" s="158" t="s">
        <v>890</v>
      </c>
      <c r="D13" s="422" t="s">
        <v>3115</v>
      </c>
      <c r="E13" s="422" t="s">
        <v>3149</v>
      </c>
    </row>
    <row r="14" spans="1:5" ht="13.5" x14ac:dyDescent="0.25">
      <c r="A14" s="422">
        <v>12</v>
      </c>
      <c r="B14" s="422"/>
      <c r="C14" s="158" t="s">
        <v>3088</v>
      </c>
      <c r="D14" s="422" t="s">
        <v>3116</v>
      </c>
      <c r="E14" s="422" t="s">
        <v>3150</v>
      </c>
    </row>
    <row r="15" spans="1:5" ht="13.5" x14ac:dyDescent="0.25">
      <c r="A15" s="422">
        <v>13</v>
      </c>
      <c r="B15" s="422"/>
      <c r="C15" s="158" t="s">
        <v>3090</v>
      </c>
      <c r="D15" s="422" t="s">
        <v>3117</v>
      </c>
      <c r="E15" s="422" t="s">
        <v>3151</v>
      </c>
    </row>
    <row r="16" spans="1:5" ht="13.5" x14ac:dyDescent="0.25">
      <c r="A16" s="422">
        <v>14</v>
      </c>
      <c r="B16" s="422"/>
      <c r="C16" s="158" t="s">
        <v>3092</v>
      </c>
      <c r="D16" s="422" t="s">
        <v>3118</v>
      </c>
      <c r="E16" s="422" t="s">
        <v>3152</v>
      </c>
    </row>
    <row r="17" spans="1:5" ht="13.5" x14ac:dyDescent="0.25">
      <c r="A17" s="422">
        <v>15</v>
      </c>
      <c r="B17" s="422"/>
      <c r="C17" s="158" t="s">
        <v>3089</v>
      </c>
      <c r="D17" s="422" t="s">
        <v>3119</v>
      </c>
      <c r="E17" s="422" t="s">
        <v>3153</v>
      </c>
    </row>
    <row r="18" spans="1:5" ht="13.5" x14ac:dyDescent="0.25">
      <c r="A18" s="422">
        <v>16</v>
      </c>
      <c r="B18" s="422"/>
      <c r="C18" s="158" t="s">
        <v>3091</v>
      </c>
      <c r="D18" s="422" t="s">
        <v>3120</v>
      </c>
      <c r="E18" s="422" t="s">
        <v>3154</v>
      </c>
    </row>
    <row r="19" spans="1:5" ht="13.5" x14ac:dyDescent="0.25">
      <c r="A19" s="422">
        <v>17</v>
      </c>
      <c r="B19" s="422"/>
      <c r="C19" s="158" t="s">
        <v>3093</v>
      </c>
      <c r="D19" s="422" t="s">
        <v>3121</v>
      </c>
      <c r="E19" s="422" t="s">
        <v>3155</v>
      </c>
    </row>
    <row r="20" spans="1:5" ht="13.5" x14ac:dyDescent="0.25">
      <c r="A20" s="422">
        <v>18</v>
      </c>
      <c r="B20" s="422"/>
      <c r="C20" s="158" t="s">
        <v>3095</v>
      </c>
      <c r="D20" s="422" t="s">
        <v>3122</v>
      </c>
      <c r="E20" s="422" t="s">
        <v>3156</v>
      </c>
    </row>
    <row r="21" spans="1:5" ht="13.5" x14ac:dyDescent="0.25">
      <c r="A21" s="422">
        <v>19</v>
      </c>
      <c r="B21" s="422"/>
      <c r="C21" s="158" t="s">
        <v>3096</v>
      </c>
      <c r="D21" s="422" t="s">
        <v>3123</v>
      </c>
      <c r="E21" s="422" t="s">
        <v>3157</v>
      </c>
    </row>
    <row r="22" spans="1:5" ht="13.5" x14ac:dyDescent="0.25">
      <c r="A22" s="422">
        <v>20</v>
      </c>
      <c r="B22" s="422"/>
      <c r="C22" s="158" t="s">
        <v>3097</v>
      </c>
      <c r="D22" s="422" t="s">
        <v>3124</v>
      </c>
      <c r="E22" s="422" t="s">
        <v>3158</v>
      </c>
    </row>
    <row r="23" spans="1:5" ht="13.5" x14ac:dyDescent="0.25">
      <c r="A23" s="422">
        <v>21</v>
      </c>
      <c r="B23" s="422"/>
      <c r="C23" s="158" t="s">
        <v>3098</v>
      </c>
      <c r="D23" s="422" t="s">
        <v>3125</v>
      </c>
      <c r="E23" s="422" t="s">
        <v>3159</v>
      </c>
    </row>
    <row r="24" spans="1:5" ht="14.25" x14ac:dyDescent="0.3">
      <c r="A24" s="422">
        <v>22</v>
      </c>
      <c r="B24" s="422"/>
      <c r="C24" s="423" t="s">
        <v>474</v>
      </c>
      <c r="D24" s="422" t="s">
        <v>3126</v>
      </c>
      <c r="E24" s="422" t="s">
        <v>3160</v>
      </c>
    </row>
    <row r="25" spans="1:5" ht="14.25" x14ac:dyDescent="0.3">
      <c r="A25" s="422">
        <v>23</v>
      </c>
      <c r="B25" s="422"/>
      <c r="C25" s="424" t="s">
        <v>891</v>
      </c>
      <c r="D25" s="422" t="s">
        <v>3127</v>
      </c>
      <c r="E25" s="422" t="s">
        <v>3161</v>
      </c>
    </row>
    <row r="26" spans="1:5" ht="14.25" x14ac:dyDescent="0.3">
      <c r="A26" s="422">
        <v>24</v>
      </c>
      <c r="B26" s="422"/>
      <c r="C26" s="423" t="s">
        <v>1496</v>
      </c>
      <c r="D26" s="422" t="s">
        <v>3128</v>
      </c>
      <c r="E26" s="422" t="s">
        <v>3162</v>
      </c>
    </row>
    <row r="27" spans="1:5" ht="14.25" x14ac:dyDescent="0.3">
      <c r="A27" s="422">
        <v>25</v>
      </c>
      <c r="B27" s="422"/>
      <c r="C27" s="423" t="s">
        <v>3099</v>
      </c>
      <c r="D27" s="422" t="s">
        <v>3129</v>
      </c>
      <c r="E27" s="422" t="s">
        <v>3163</v>
      </c>
    </row>
    <row r="28" spans="1:5" ht="14.25" x14ac:dyDescent="0.3">
      <c r="A28" s="422">
        <v>26</v>
      </c>
      <c r="B28" s="422"/>
      <c r="C28" s="424" t="s">
        <v>894</v>
      </c>
      <c r="D28" s="422" t="s">
        <v>3130</v>
      </c>
      <c r="E28" s="422" t="s">
        <v>3164</v>
      </c>
    </row>
    <row r="29" spans="1:5" ht="14.25" x14ac:dyDescent="0.3">
      <c r="A29" s="422">
        <v>27</v>
      </c>
      <c r="B29" s="422"/>
      <c r="C29" s="424" t="s">
        <v>1495</v>
      </c>
      <c r="D29" s="422" t="s">
        <v>3131</v>
      </c>
      <c r="E29" s="422" t="s">
        <v>3165</v>
      </c>
    </row>
    <row r="30" spans="1:5" ht="13.5" x14ac:dyDescent="0.2">
      <c r="A30" s="422">
        <v>28</v>
      </c>
      <c r="B30" s="422"/>
      <c r="C30" s="425" t="s">
        <v>3100</v>
      </c>
      <c r="D30" s="422" t="s">
        <v>3132</v>
      </c>
      <c r="E30" s="422" t="s">
        <v>3166</v>
      </c>
    </row>
    <row r="31" spans="1:5" ht="14.25" x14ac:dyDescent="0.3">
      <c r="A31" s="422">
        <v>29</v>
      </c>
      <c r="B31" s="422"/>
      <c r="C31" s="426" t="s">
        <v>3101</v>
      </c>
      <c r="D31" s="427" t="s">
        <v>3133</v>
      </c>
      <c r="E31" s="427" t="s">
        <v>3167</v>
      </c>
    </row>
    <row r="32" spans="1:5" ht="14.25" x14ac:dyDescent="0.3">
      <c r="A32" s="422">
        <v>30</v>
      </c>
      <c r="B32" s="422"/>
      <c r="C32" s="426" t="s">
        <v>3102</v>
      </c>
      <c r="D32" s="427" t="s">
        <v>3134</v>
      </c>
      <c r="E32" s="427" t="s">
        <v>3168</v>
      </c>
    </row>
    <row r="33" spans="1:5" ht="14.25" x14ac:dyDescent="0.3">
      <c r="A33" s="422">
        <v>31</v>
      </c>
      <c r="B33" s="422"/>
      <c r="C33" s="426" t="s">
        <v>1494</v>
      </c>
      <c r="D33" s="427" t="s">
        <v>3135</v>
      </c>
      <c r="E33" s="427" t="s">
        <v>3169</v>
      </c>
    </row>
    <row r="34" spans="1:5" ht="14.25" x14ac:dyDescent="0.3">
      <c r="A34" s="422">
        <v>32</v>
      </c>
      <c r="B34" s="422"/>
      <c r="C34" s="428" t="s">
        <v>3103</v>
      </c>
      <c r="D34" s="427" t="s">
        <v>3136</v>
      </c>
      <c r="E34" s="427" t="s">
        <v>3170</v>
      </c>
    </row>
    <row r="35" spans="1:5" ht="14.25" x14ac:dyDescent="0.3">
      <c r="A35" s="422">
        <v>33</v>
      </c>
      <c r="B35" s="422"/>
      <c r="C35" s="428" t="s">
        <v>3104</v>
      </c>
      <c r="D35" s="427" t="s">
        <v>3137</v>
      </c>
      <c r="E35" s="427" t="s">
        <v>3171</v>
      </c>
    </row>
    <row r="36" spans="1:5" x14ac:dyDescent="0.2">
      <c r="A36" s="422">
        <v>34</v>
      </c>
      <c r="B36" s="422"/>
      <c r="C36" s="427" t="s">
        <v>3105</v>
      </c>
      <c r="D36" s="427" t="s">
        <v>3138</v>
      </c>
      <c r="E36" s="427" t="s">
        <v>3172</v>
      </c>
    </row>
  </sheetData>
  <sheetProtection sheet="1" objects="1" scenarios="1"/>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A1:A36"/>
  <sheetViews>
    <sheetView workbookViewId="0"/>
  </sheetViews>
  <sheetFormatPr defaultRowHeight="12" x14ac:dyDescent="0.2"/>
  <cols>
    <col min="1" max="16384" width="9.140625" style="86"/>
  </cols>
  <sheetData>
    <row r="1" spans="1:1" ht="15" customHeight="1" x14ac:dyDescent="0.2">
      <c r="A1" s="86" t="s">
        <v>574</v>
      </c>
    </row>
    <row r="2" spans="1:1" ht="15" customHeight="1" x14ac:dyDescent="0.2">
      <c r="A2" s="86" t="s">
        <v>575</v>
      </c>
    </row>
    <row r="3" spans="1:1" ht="15" customHeight="1" x14ac:dyDescent="0.2">
      <c r="A3" s="86" t="s">
        <v>576</v>
      </c>
    </row>
    <row r="4" spans="1:1" ht="15" customHeight="1" x14ac:dyDescent="0.2">
      <c r="A4" s="86" t="s">
        <v>577</v>
      </c>
    </row>
    <row r="5" spans="1:1" ht="15" customHeight="1" x14ac:dyDescent="0.2">
      <c r="A5" s="86" t="s">
        <v>578</v>
      </c>
    </row>
    <row r="6" spans="1:1" ht="15" customHeight="1" x14ac:dyDescent="0.2">
      <c r="A6" s="86" t="s">
        <v>579</v>
      </c>
    </row>
    <row r="7" spans="1:1" ht="15" customHeight="1" x14ac:dyDescent="0.2">
      <c r="A7" s="86" t="s">
        <v>580</v>
      </c>
    </row>
    <row r="8" spans="1:1" ht="15" customHeight="1" x14ac:dyDescent="0.2">
      <c r="A8" s="86" t="s">
        <v>975</v>
      </c>
    </row>
    <row r="9" spans="1:1" ht="15" customHeight="1" x14ac:dyDescent="0.2">
      <c r="A9" s="86" t="s">
        <v>976</v>
      </c>
    </row>
    <row r="10" spans="1:1" ht="15" customHeight="1" x14ac:dyDescent="0.2">
      <c r="A10" s="86" t="s">
        <v>977</v>
      </c>
    </row>
    <row r="11" spans="1:1" ht="15" customHeight="1" x14ac:dyDescent="0.2">
      <c r="A11" s="86" t="s">
        <v>978</v>
      </c>
    </row>
    <row r="12" spans="1:1" ht="15" customHeight="1" x14ac:dyDescent="0.2">
      <c r="A12" s="86" t="s">
        <v>979</v>
      </c>
    </row>
    <row r="13" spans="1:1" ht="15" customHeight="1" x14ac:dyDescent="0.2">
      <c r="A13" s="86" t="s">
        <v>980</v>
      </c>
    </row>
    <row r="14" spans="1:1" ht="15" customHeight="1" x14ac:dyDescent="0.2">
      <c r="A14" s="86" t="s">
        <v>981</v>
      </c>
    </row>
    <row r="15" spans="1:1" ht="15" customHeight="1" x14ac:dyDescent="0.2">
      <c r="A15" s="86" t="s">
        <v>982</v>
      </c>
    </row>
    <row r="16" spans="1:1" ht="15" customHeight="1" x14ac:dyDescent="0.2">
      <c r="A16" s="86" t="s">
        <v>983</v>
      </c>
    </row>
    <row r="17" spans="1:1" ht="15" customHeight="1" x14ac:dyDescent="0.2">
      <c r="A17" s="86" t="s">
        <v>984</v>
      </c>
    </row>
    <row r="18" spans="1:1" ht="15" customHeight="1" x14ac:dyDescent="0.2">
      <c r="A18" s="86" t="s">
        <v>985</v>
      </c>
    </row>
    <row r="19" spans="1:1" ht="15" customHeight="1" x14ac:dyDescent="0.2">
      <c r="A19" s="86" t="s">
        <v>986</v>
      </c>
    </row>
    <row r="20" spans="1:1" ht="15" customHeight="1" x14ac:dyDescent="0.2">
      <c r="A20" s="86" t="s">
        <v>987</v>
      </c>
    </row>
    <row r="21" spans="1:1" ht="15" customHeight="1" x14ac:dyDescent="0.2">
      <c r="A21" s="86" t="s">
        <v>988</v>
      </c>
    </row>
    <row r="22" spans="1:1" ht="15" customHeight="1" x14ac:dyDescent="0.2">
      <c r="A22" s="86" t="s">
        <v>989</v>
      </c>
    </row>
    <row r="23" spans="1:1" ht="15" customHeight="1" x14ac:dyDescent="0.2">
      <c r="A23" s="86" t="s">
        <v>990</v>
      </c>
    </row>
    <row r="24" spans="1:1" ht="15" customHeight="1" x14ac:dyDescent="0.2">
      <c r="A24" s="86" t="s">
        <v>991</v>
      </c>
    </row>
    <row r="25" spans="1:1" ht="15" customHeight="1" x14ac:dyDescent="0.2">
      <c r="A25" s="86" t="s">
        <v>992</v>
      </c>
    </row>
    <row r="26" spans="1:1" ht="15" customHeight="1" x14ac:dyDescent="0.2">
      <c r="A26" s="86" t="s">
        <v>993</v>
      </c>
    </row>
    <row r="27" spans="1:1" ht="15" customHeight="1" x14ac:dyDescent="0.2">
      <c r="A27" s="86" t="s">
        <v>994</v>
      </c>
    </row>
    <row r="28" spans="1:1" ht="15" customHeight="1" x14ac:dyDescent="0.2">
      <c r="A28" s="86" t="s">
        <v>995</v>
      </c>
    </row>
    <row r="29" spans="1:1" ht="15" customHeight="1" x14ac:dyDescent="0.2">
      <c r="A29" s="86" t="s">
        <v>996</v>
      </c>
    </row>
    <row r="30" spans="1:1" ht="15" customHeight="1" x14ac:dyDescent="0.2">
      <c r="A30" s="86" t="s">
        <v>997</v>
      </c>
    </row>
    <row r="31" spans="1:1" ht="15" customHeight="1" x14ac:dyDescent="0.2">
      <c r="A31" s="86" t="s">
        <v>998</v>
      </c>
    </row>
    <row r="32" spans="1:1" ht="15" customHeight="1" x14ac:dyDescent="0.2">
      <c r="A32" s="86" t="s">
        <v>999</v>
      </c>
    </row>
    <row r="33" spans="1:1" ht="15" customHeight="1" x14ac:dyDescent="0.2">
      <c r="A33" s="86" t="s">
        <v>1000</v>
      </c>
    </row>
    <row r="34" spans="1:1" ht="15" customHeight="1" x14ac:dyDescent="0.2">
      <c r="A34" s="86" t="s">
        <v>1001</v>
      </c>
    </row>
    <row r="35" spans="1:1" ht="15" customHeight="1" x14ac:dyDescent="0.2">
      <c r="A35" s="86" t="s">
        <v>1002</v>
      </c>
    </row>
    <row r="36" spans="1:1" ht="15" customHeight="1" x14ac:dyDescent="0.2">
      <c r="A36" s="86" t="s">
        <v>1003</v>
      </c>
    </row>
  </sheetData>
  <phoneticPr fontId="4" type="noConversion"/>
  <pageMargins left="0.7" right="0.7" top="0.78740157499999996" bottom="0.78740157499999996" header="0.3" footer="0.3"/>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FF0000"/>
  </sheetPr>
  <dimension ref="A1:E318"/>
  <sheetViews>
    <sheetView workbookViewId="0"/>
  </sheetViews>
  <sheetFormatPr defaultRowHeight="11.25" x14ac:dyDescent="0.2"/>
  <cols>
    <col min="1" max="1" width="6.5703125" style="120" customWidth="1"/>
    <col min="2" max="2" width="6.85546875" style="120" hidden="1" customWidth="1"/>
    <col min="3" max="3" width="57.85546875" style="119" customWidth="1"/>
    <col min="4" max="4" width="7.85546875" style="121" customWidth="1"/>
    <col min="5" max="16384" width="9.140625" style="119"/>
  </cols>
  <sheetData>
    <row r="1" spans="1:5" x14ac:dyDescent="0.2">
      <c r="A1" s="116" t="s">
        <v>914</v>
      </c>
      <c r="B1" s="116"/>
      <c r="C1" s="117"/>
      <c r="D1" s="118" t="s">
        <v>915</v>
      </c>
      <c r="E1" s="117"/>
    </row>
    <row r="2" spans="1:5" x14ac:dyDescent="0.2">
      <c r="A2" s="120" t="s">
        <v>1008</v>
      </c>
      <c r="D2" s="119"/>
    </row>
    <row r="3" spans="1:5" x14ac:dyDescent="0.2">
      <c r="A3" s="120" t="s">
        <v>803</v>
      </c>
      <c r="C3" s="119" t="s">
        <v>483</v>
      </c>
      <c r="D3" s="119" t="s">
        <v>1009</v>
      </c>
      <c r="E3" s="119" t="s">
        <v>1010</v>
      </c>
    </row>
    <row r="4" spans="1:5" x14ac:dyDescent="0.2">
      <c r="A4" s="120" t="s">
        <v>804</v>
      </c>
      <c r="C4" s="119" t="s">
        <v>1477</v>
      </c>
      <c r="D4" s="119" t="s">
        <v>1009</v>
      </c>
      <c r="E4" s="119" t="s">
        <v>1010</v>
      </c>
    </row>
    <row r="5" spans="1:5" x14ac:dyDescent="0.2">
      <c r="A5" s="120" t="s">
        <v>805</v>
      </c>
      <c r="C5" s="119" t="s">
        <v>1011</v>
      </c>
      <c r="D5" s="119" t="s">
        <v>1009</v>
      </c>
      <c r="E5" s="119" t="s">
        <v>1010</v>
      </c>
    </row>
    <row r="6" spans="1:5" x14ac:dyDescent="0.2">
      <c r="A6" s="120" t="s">
        <v>806</v>
      </c>
      <c r="C6" s="119" t="s">
        <v>1012</v>
      </c>
      <c r="D6" s="119" t="s">
        <v>1009</v>
      </c>
      <c r="E6" s="119" t="s">
        <v>1010</v>
      </c>
    </row>
    <row r="7" spans="1:5" x14ac:dyDescent="0.2">
      <c r="A7" s="120" t="s">
        <v>807</v>
      </c>
      <c r="C7" s="119" t="s">
        <v>1013</v>
      </c>
      <c r="D7" s="119" t="s">
        <v>1009</v>
      </c>
      <c r="E7" s="119" t="s">
        <v>1010</v>
      </c>
    </row>
    <row r="8" spans="1:5" x14ac:dyDescent="0.2">
      <c r="A8" s="120" t="s">
        <v>808</v>
      </c>
      <c r="C8" s="119" t="s">
        <v>1014</v>
      </c>
      <c r="D8" s="119" t="s">
        <v>1009</v>
      </c>
      <c r="E8" s="119" t="s">
        <v>1010</v>
      </c>
    </row>
    <row r="9" spans="1:5" x14ac:dyDescent="0.2">
      <c r="A9" s="120" t="s">
        <v>809</v>
      </c>
      <c r="C9" s="119" t="s">
        <v>1015</v>
      </c>
      <c r="D9" s="119" t="s">
        <v>1009</v>
      </c>
      <c r="E9" s="119" t="s">
        <v>1010</v>
      </c>
    </row>
    <row r="10" spans="1:5" x14ac:dyDescent="0.2">
      <c r="A10" s="120" t="s">
        <v>810</v>
      </c>
      <c r="C10" s="119" t="s">
        <v>1016</v>
      </c>
      <c r="D10" s="119" t="s">
        <v>1009</v>
      </c>
      <c r="E10" s="119" t="s">
        <v>1010</v>
      </c>
    </row>
    <row r="11" spans="1:5" x14ac:dyDescent="0.2">
      <c r="A11" s="120" t="s">
        <v>811</v>
      </c>
      <c r="C11" s="119" t="s">
        <v>1017</v>
      </c>
      <c r="D11" s="119" t="s">
        <v>1009</v>
      </c>
      <c r="E11" s="119" t="s">
        <v>1010</v>
      </c>
    </row>
    <row r="12" spans="1:5" x14ac:dyDescent="0.2">
      <c r="A12" s="120" t="s">
        <v>812</v>
      </c>
      <c r="C12" s="119" t="s">
        <v>1018</v>
      </c>
      <c r="D12" s="119" t="s">
        <v>1009</v>
      </c>
      <c r="E12" s="119" t="s">
        <v>1010</v>
      </c>
    </row>
    <row r="13" spans="1:5" x14ac:dyDescent="0.2">
      <c r="A13" s="120" t="s">
        <v>813</v>
      </c>
      <c r="C13" s="119" t="s">
        <v>1019</v>
      </c>
      <c r="D13" s="119" t="s">
        <v>1009</v>
      </c>
      <c r="E13" s="119" t="s">
        <v>1010</v>
      </c>
    </row>
    <row r="14" spans="1:5" x14ac:dyDescent="0.2">
      <c r="A14" s="120" t="s">
        <v>814</v>
      </c>
      <c r="C14" s="119" t="s">
        <v>1020</v>
      </c>
      <c r="D14" s="119" t="s">
        <v>1009</v>
      </c>
      <c r="E14" s="119" t="s">
        <v>1010</v>
      </c>
    </row>
    <row r="15" spans="1:5" x14ac:dyDescent="0.2">
      <c r="A15" s="120" t="s">
        <v>815</v>
      </c>
      <c r="C15" s="119" t="s">
        <v>1021</v>
      </c>
      <c r="D15" s="119" t="s">
        <v>1009</v>
      </c>
      <c r="E15" s="119" t="s">
        <v>1010</v>
      </c>
    </row>
    <row r="16" spans="1:5" x14ac:dyDescent="0.2">
      <c r="A16" s="120" t="s">
        <v>816</v>
      </c>
      <c r="C16" s="119" t="s">
        <v>1022</v>
      </c>
      <c r="D16" s="119" t="s">
        <v>1009</v>
      </c>
      <c r="E16" s="119" t="s">
        <v>1010</v>
      </c>
    </row>
    <row r="17" spans="1:5" x14ac:dyDescent="0.2">
      <c r="A17" s="120" t="s">
        <v>817</v>
      </c>
      <c r="C17" s="119" t="s">
        <v>1023</v>
      </c>
      <c r="D17" s="119" t="s">
        <v>1009</v>
      </c>
      <c r="E17" s="119" t="s">
        <v>1010</v>
      </c>
    </row>
    <row r="18" spans="1:5" x14ac:dyDescent="0.2">
      <c r="A18" s="120" t="s">
        <v>962</v>
      </c>
      <c r="C18" s="119" t="s">
        <v>961</v>
      </c>
      <c r="D18" s="119" t="s">
        <v>1009</v>
      </c>
      <c r="E18" s="119" t="s">
        <v>1010</v>
      </c>
    </row>
    <row r="19" spans="1:5" x14ac:dyDescent="0.2">
      <c r="A19" s="120" t="s">
        <v>818</v>
      </c>
      <c r="C19" s="119" t="s">
        <v>1024</v>
      </c>
      <c r="D19" s="119" t="s">
        <v>1009</v>
      </c>
      <c r="E19" s="119" t="s">
        <v>1010</v>
      </c>
    </row>
    <row r="20" spans="1:5" x14ac:dyDescent="0.2">
      <c r="A20" s="120" t="s">
        <v>819</v>
      </c>
      <c r="C20" s="119" t="s">
        <v>1025</v>
      </c>
      <c r="D20" s="119" t="s">
        <v>1009</v>
      </c>
      <c r="E20" s="119" t="s">
        <v>1010</v>
      </c>
    </row>
    <row r="21" spans="1:5" x14ac:dyDescent="0.2">
      <c r="A21" s="120" t="s">
        <v>820</v>
      </c>
      <c r="C21" s="119" t="s">
        <v>1026</v>
      </c>
      <c r="D21" s="119" t="s">
        <v>1009</v>
      </c>
      <c r="E21" s="119" t="s">
        <v>1010</v>
      </c>
    </row>
    <row r="22" spans="1:5" x14ac:dyDescent="0.2">
      <c r="A22" s="120" t="s">
        <v>972</v>
      </c>
      <c r="C22" s="119" t="s">
        <v>1027</v>
      </c>
      <c r="D22" s="119" t="s">
        <v>1009</v>
      </c>
      <c r="E22" s="119" t="s">
        <v>1010</v>
      </c>
    </row>
    <row r="23" spans="1:5" x14ac:dyDescent="0.2">
      <c r="A23" s="120" t="s">
        <v>821</v>
      </c>
      <c r="C23" s="119" t="s">
        <v>1028</v>
      </c>
      <c r="D23" s="119" t="s">
        <v>1009</v>
      </c>
      <c r="E23" s="119" t="s">
        <v>1010</v>
      </c>
    </row>
    <row r="24" spans="1:5" x14ac:dyDescent="0.2">
      <c r="A24" s="120" t="s">
        <v>822</v>
      </c>
      <c r="C24" s="119" t="s">
        <v>1029</v>
      </c>
      <c r="D24" s="119" t="s">
        <v>1009</v>
      </c>
      <c r="E24" s="119" t="s">
        <v>1010</v>
      </c>
    </row>
    <row r="25" spans="1:5" x14ac:dyDescent="0.2">
      <c r="A25" s="120" t="s">
        <v>823</v>
      </c>
      <c r="C25" s="119" t="s">
        <v>1030</v>
      </c>
      <c r="D25" s="119" t="s">
        <v>1009</v>
      </c>
      <c r="E25" s="119" t="s">
        <v>1010</v>
      </c>
    </row>
    <row r="26" spans="1:5" x14ac:dyDescent="0.2">
      <c r="A26" s="120" t="s">
        <v>824</v>
      </c>
      <c r="C26" s="119" t="s">
        <v>6</v>
      </c>
      <c r="D26" s="119" t="s">
        <v>1009</v>
      </c>
      <c r="E26" s="119" t="s">
        <v>1010</v>
      </c>
    </row>
    <row r="27" spans="1:5" x14ac:dyDescent="0.2">
      <c r="A27" s="120" t="s">
        <v>825</v>
      </c>
      <c r="C27" s="119" t="s">
        <v>1031</v>
      </c>
      <c r="D27" s="119" t="s">
        <v>1009</v>
      </c>
      <c r="E27" s="119" t="s">
        <v>1010</v>
      </c>
    </row>
    <row r="28" spans="1:5" x14ac:dyDescent="0.2">
      <c r="A28" s="120" t="s">
        <v>827</v>
      </c>
      <c r="C28" s="119" t="s">
        <v>1032</v>
      </c>
      <c r="D28" s="119" t="s">
        <v>1009</v>
      </c>
      <c r="E28" s="119" t="s">
        <v>1010</v>
      </c>
    </row>
    <row r="29" spans="1:5" x14ac:dyDescent="0.2">
      <c r="A29" s="120" t="s">
        <v>828</v>
      </c>
      <c r="C29" s="119" t="s">
        <v>1033</v>
      </c>
      <c r="D29" s="119" t="s">
        <v>1009</v>
      </c>
      <c r="E29" s="119" t="s">
        <v>1010</v>
      </c>
    </row>
    <row r="30" spans="1:5" x14ac:dyDescent="0.2">
      <c r="A30" s="120" t="s">
        <v>829</v>
      </c>
      <c r="C30" s="119" t="s">
        <v>1034</v>
      </c>
      <c r="D30" s="119" t="s">
        <v>1009</v>
      </c>
      <c r="E30" s="119" t="s">
        <v>1010</v>
      </c>
    </row>
    <row r="31" spans="1:5" x14ac:dyDescent="0.2">
      <c r="A31" s="120" t="s">
        <v>830</v>
      </c>
      <c r="C31" s="119" t="s">
        <v>3567</v>
      </c>
      <c r="D31" s="119" t="s">
        <v>1009</v>
      </c>
      <c r="E31" s="119" t="s">
        <v>1010</v>
      </c>
    </row>
    <row r="32" spans="1:5" x14ac:dyDescent="0.2">
      <c r="A32" s="120" t="s">
        <v>831</v>
      </c>
      <c r="C32" s="119" t="s">
        <v>1035</v>
      </c>
      <c r="D32" s="119" t="s">
        <v>1009</v>
      </c>
      <c r="E32" s="119" t="s">
        <v>1010</v>
      </c>
    </row>
    <row r="33" spans="1:5" x14ac:dyDescent="0.2">
      <c r="A33" s="120" t="s">
        <v>832</v>
      </c>
      <c r="C33" s="119" t="s">
        <v>1036</v>
      </c>
      <c r="D33" s="119" t="s">
        <v>1009</v>
      </c>
      <c r="E33" s="119" t="s">
        <v>1010</v>
      </c>
    </row>
    <row r="34" spans="1:5" x14ac:dyDescent="0.2">
      <c r="A34" s="120" t="s">
        <v>23</v>
      </c>
      <c r="C34" s="119" t="s">
        <v>1037</v>
      </c>
      <c r="D34" s="119" t="s">
        <v>1038</v>
      </c>
      <c r="E34" s="119" t="s">
        <v>1010</v>
      </c>
    </row>
    <row r="35" spans="1:5" x14ac:dyDescent="0.2">
      <c r="A35" s="120" t="s">
        <v>834</v>
      </c>
      <c r="C35" s="119" t="s">
        <v>1039</v>
      </c>
      <c r="D35" s="119" t="s">
        <v>1038</v>
      </c>
      <c r="E35" s="119" t="s">
        <v>1010</v>
      </c>
    </row>
    <row r="36" spans="1:5" x14ac:dyDescent="0.2">
      <c r="A36" s="120" t="s">
        <v>836</v>
      </c>
      <c r="C36" s="119" t="s">
        <v>1040</v>
      </c>
      <c r="D36" s="119" t="s">
        <v>1038</v>
      </c>
      <c r="E36" s="119" t="s">
        <v>1010</v>
      </c>
    </row>
    <row r="37" spans="1:5" x14ac:dyDescent="0.2">
      <c r="A37" s="120" t="s">
        <v>837</v>
      </c>
      <c r="C37" s="119" t="s">
        <v>1041</v>
      </c>
      <c r="D37" s="119" t="s">
        <v>1038</v>
      </c>
      <c r="E37" s="119" t="s">
        <v>1010</v>
      </c>
    </row>
    <row r="38" spans="1:5" x14ac:dyDescent="0.2">
      <c r="A38" s="120" t="s">
        <v>838</v>
      </c>
      <c r="C38" s="119" t="s">
        <v>1042</v>
      </c>
      <c r="D38" s="119" t="s">
        <v>1038</v>
      </c>
      <c r="E38" s="119" t="s">
        <v>1010</v>
      </c>
    </row>
    <row r="39" spans="1:5" x14ac:dyDescent="0.2">
      <c r="A39" s="120" t="s">
        <v>839</v>
      </c>
      <c r="C39" s="119" t="s">
        <v>1043</v>
      </c>
      <c r="D39" s="119" t="s">
        <v>1038</v>
      </c>
      <c r="E39" s="119" t="s">
        <v>1010</v>
      </c>
    </row>
    <row r="40" spans="1:5" x14ac:dyDescent="0.2">
      <c r="A40" s="120" t="s">
        <v>840</v>
      </c>
      <c r="C40" s="119" t="s">
        <v>1044</v>
      </c>
      <c r="D40" s="119" t="s">
        <v>1038</v>
      </c>
      <c r="E40" s="119" t="s">
        <v>1010</v>
      </c>
    </row>
    <row r="41" spans="1:5" x14ac:dyDescent="0.2">
      <c r="A41" s="120" t="s">
        <v>841</v>
      </c>
      <c r="C41" s="119" t="s">
        <v>1045</v>
      </c>
      <c r="D41" s="119" t="s">
        <v>1038</v>
      </c>
      <c r="E41" s="119" t="s">
        <v>1010</v>
      </c>
    </row>
    <row r="42" spans="1:5" x14ac:dyDescent="0.2">
      <c r="A42" s="120" t="s">
        <v>842</v>
      </c>
      <c r="C42" s="119" t="s">
        <v>1046</v>
      </c>
      <c r="D42" s="119" t="s">
        <v>1038</v>
      </c>
      <c r="E42" s="119" t="s">
        <v>1010</v>
      </c>
    </row>
    <row r="43" spans="1:5" x14ac:dyDescent="0.2">
      <c r="A43" s="120" t="s">
        <v>843</v>
      </c>
      <c r="C43" s="119" t="s">
        <v>1047</v>
      </c>
      <c r="D43" s="119" t="s">
        <v>1038</v>
      </c>
      <c r="E43" s="119" t="s">
        <v>1010</v>
      </c>
    </row>
    <row r="44" spans="1:5" x14ac:dyDescent="0.2">
      <c r="A44" s="120" t="s">
        <v>844</v>
      </c>
      <c r="C44" s="119" t="s">
        <v>1048</v>
      </c>
      <c r="D44" s="119" t="s">
        <v>1038</v>
      </c>
      <c r="E44" s="119" t="s">
        <v>1010</v>
      </c>
    </row>
    <row r="45" spans="1:5" x14ac:dyDescent="0.2">
      <c r="A45" s="120" t="s">
        <v>845</v>
      </c>
      <c r="C45" s="119" t="s">
        <v>1049</v>
      </c>
      <c r="D45" s="119" t="s">
        <v>1038</v>
      </c>
      <c r="E45" s="119" t="s">
        <v>1010</v>
      </c>
    </row>
    <row r="46" spans="1:5" x14ac:dyDescent="0.2">
      <c r="A46" s="120" t="s">
        <v>846</v>
      </c>
      <c r="C46" s="119" t="s">
        <v>1050</v>
      </c>
      <c r="D46" s="119" t="s">
        <v>1038</v>
      </c>
      <c r="E46" s="119" t="s">
        <v>1010</v>
      </c>
    </row>
    <row r="47" spans="1:5" x14ac:dyDescent="0.2">
      <c r="A47" s="120" t="s">
        <v>847</v>
      </c>
      <c r="C47" s="119" t="s">
        <v>1051</v>
      </c>
      <c r="D47" s="119" t="s">
        <v>1038</v>
      </c>
      <c r="E47" s="119" t="s">
        <v>1010</v>
      </c>
    </row>
    <row r="48" spans="1:5" x14ac:dyDescent="0.2">
      <c r="A48" s="120" t="s">
        <v>848</v>
      </c>
      <c r="C48" s="119" t="s">
        <v>1052</v>
      </c>
      <c r="D48" s="119" t="s">
        <v>1038</v>
      </c>
      <c r="E48" s="119" t="s">
        <v>1010</v>
      </c>
    </row>
    <row r="49" spans="1:5" x14ac:dyDescent="0.2">
      <c r="A49" s="120" t="s">
        <v>849</v>
      </c>
      <c r="C49" s="119" t="s">
        <v>1053</v>
      </c>
      <c r="D49" s="119" t="s">
        <v>1038</v>
      </c>
      <c r="E49" s="119" t="s">
        <v>1010</v>
      </c>
    </row>
    <row r="50" spans="1:5" x14ac:dyDescent="0.2">
      <c r="A50" s="120" t="s">
        <v>850</v>
      </c>
      <c r="C50" s="119" t="s">
        <v>1054</v>
      </c>
      <c r="D50" s="119" t="s">
        <v>1038</v>
      </c>
      <c r="E50" s="119" t="s">
        <v>1010</v>
      </c>
    </row>
    <row r="51" spans="1:5" x14ac:dyDescent="0.2">
      <c r="A51" s="120" t="s">
        <v>851</v>
      </c>
      <c r="C51" s="119" t="s">
        <v>1055</v>
      </c>
      <c r="D51" s="119" t="s">
        <v>1038</v>
      </c>
      <c r="E51" s="119" t="s">
        <v>1010</v>
      </c>
    </row>
    <row r="52" spans="1:5" x14ac:dyDescent="0.2">
      <c r="A52" s="120" t="s">
        <v>852</v>
      </c>
      <c r="C52" s="119" t="s">
        <v>1056</v>
      </c>
      <c r="D52" s="119" t="s">
        <v>1038</v>
      </c>
      <c r="E52" s="119" t="s">
        <v>1010</v>
      </c>
    </row>
    <row r="53" spans="1:5" x14ac:dyDescent="0.2">
      <c r="A53" s="120" t="s">
        <v>853</v>
      </c>
      <c r="C53" s="119" t="s">
        <v>1057</v>
      </c>
      <c r="D53" s="119" t="s">
        <v>1038</v>
      </c>
      <c r="E53" s="119" t="s">
        <v>1010</v>
      </c>
    </row>
    <row r="54" spans="1:5" x14ac:dyDescent="0.2">
      <c r="A54" s="120" t="s">
        <v>854</v>
      </c>
      <c r="C54" s="119" t="s">
        <v>1058</v>
      </c>
      <c r="D54" s="119" t="s">
        <v>1038</v>
      </c>
      <c r="E54" s="119" t="s">
        <v>1010</v>
      </c>
    </row>
    <row r="55" spans="1:5" x14ac:dyDescent="0.2">
      <c r="B55" s="119"/>
      <c r="D55" s="119"/>
    </row>
    <row r="56" spans="1:5" x14ac:dyDescent="0.2">
      <c r="A56" s="120" t="s">
        <v>1059</v>
      </c>
      <c r="D56" s="119"/>
    </row>
    <row r="57" spans="1:5" x14ac:dyDescent="0.2">
      <c r="A57" s="120" t="s">
        <v>865</v>
      </c>
      <c r="C57" s="119" t="s">
        <v>1060</v>
      </c>
      <c r="D57" s="119" t="s">
        <v>1009</v>
      </c>
      <c r="E57" s="119" t="s">
        <v>1010</v>
      </c>
    </row>
    <row r="58" spans="1:5" x14ac:dyDescent="0.2">
      <c r="A58" s="120" t="s">
        <v>866</v>
      </c>
      <c r="C58" s="119" t="s">
        <v>1061</v>
      </c>
      <c r="D58" s="119" t="s">
        <v>1009</v>
      </c>
      <c r="E58" s="119" t="s">
        <v>1010</v>
      </c>
    </row>
    <row r="59" spans="1:5" x14ac:dyDescent="0.2">
      <c r="A59" s="120" t="s">
        <v>867</v>
      </c>
      <c r="C59" s="119" t="s">
        <v>1062</v>
      </c>
      <c r="D59" s="119" t="s">
        <v>1009</v>
      </c>
      <c r="E59" s="119" t="s">
        <v>1010</v>
      </c>
    </row>
    <row r="60" spans="1:5" x14ac:dyDescent="0.2">
      <c r="A60" s="120" t="s">
        <v>404</v>
      </c>
      <c r="C60" s="119" t="s">
        <v>1063</v>
      </c>
      <c r="D60" s="119" t="s">
        <v>1009</v>
      </c>
      <c r="E60" s="119" t="s">
        <v>1010</v>
      </c>
    </row>
    <row r="61" spans="1:5" x14ac:dyDescent="0.2">
      <c r="A61" s="120" t="s">
        <v>405</v>
      </c>
      <c r="C61" s="119" t="s">
        <v>1064</v>
      </c>
      <c r="D61" s="119" t="s">
        <v>1009</v>
      </c>
      <c r="E61" s="119" t="s">
        <v>1010</v>
      </c>
    </row>
    <row r="62" spans="1:5" x14ac:dyDescent="0.2">
      <c r="A62" s="120" t="s">
        <v>406</v>
      </c>
      <c r="C62" s="119" t="s">
        <v>1065</v>
      </c>
      <c r="D62" s="119" t="s">
        <v>1009</v>
      </c>
      <c r="E62" s="119" t="s">
        <v>1010</v>
      </c>
    </row>
    <row r="63" spans="1:5" x14ac:dyDescent="0.2">
      <c r="A63" s="120" t="s">
        <v>407</v>
      </c>
      <c r="C63" s="119" t="s">
        <v>1066</v>
      </c>
      <c r="D63" s="119" t="s">
        <v>1009</v>
      </c>
      <c r="E63" s="119" t="s">
        <v>1010</v>
      </c>
    </row>
    <row r="64" spans="1:5" x14ac:dyDescent="0.2">
      <c r="A64" s="120" t="s">
        <v>408</v>
      </c>
      <c r="C64" s="119" t="s">
        <v>1067</v>
      </c>
      <c r="D64" s="119" t="s">
        <v>1009</v>
      </c>
      <c r="E64" s="119" t="s">
        <v>1010</v>
      </c>
    </row>
    <row r="65" spans="1:5" x14ac:dyDescent="0.2">
      <c r="A65" s="120" t="s">
        <v>409</v>
      </c>
      <c r="C65" s="119" t="s">
        <v>1068</v>
      </c>
      <c r="D65" s="119" t="s">
        <v>1009</v>
      </c>
      <c r="E65" s="119" t="s">
        <v>1010</v>
      </c>
    </row>
    <row r="66" spans="1:5" x14ac:dyDescent="0.2">
      <c r="A66" s="120" t="s">
        <v>1069</v>
      </c>
      <c r="C66" s="119" t="s">
        <v>1070</v>
      </c>
      <c r="D66" s="119" t="s">
        <v>1009</v>
      </c>
      <c r="E66" s="119" t="s">
        <v>1010</v>
      </c>
    </row>
    <row r="67" spans="1:5" x14ac:dyDescent="0.2">
      <c r="A67" s="120" t="s">
        <v>1071</v>
      </c>
      <c r="C67" s="119" t="s">
        <v>1072</v>
      </c>
      <c r="D67" s="119" t="s">
        <v>1009</v>
      </c>
      <c r="E67" s="119" t="s">
        <v>1010</v>
      </c>
    </row>
    <row r="68" spans="1:5" x14ac:dyDescent="0.2">
      <c r="A68" s="120" t="s">
        <v>1073</v>
      </c>
      <c r="C68" s="119" t="s">
        <v>1074</v>
      </c>
      <c r="D68" s="119" t="s">
        <v>1009</v>
      </c>
      <c r="E68" s="119" t="s">
        <v>1010</v>
      </c>
    </row>
    <row r="69" spans="1:5" x14ac:dyDescent="0.2">
      <c r="A69" s="120" t="s">
        <v>410</v>
      </c>
      <c r="C69" s="119" t="s">
        <v>411</v>
      </c>
      <c r="D69" s="119" t="s">
        <v>1009</v>
      </c>
      <c r="E69" s="119" t="s">
        <v>1010</v>
      </c>
    </row>
    <row r="70" spans="1:5" x14ac:dyDescent="0.2">
      <c r="A70" s="120" t="s">
        <v>1075</v>
      </c>
      <c r="C70" s="119" t="s">
        <v>1076</v>
      </c>
      <c r="D70" s="119" t="s">
        <v>1009</v>
      </c>
      <c r="E70" s="119" t="s">
        <v>1010</v>
      </c>
    </row>
    <row r="71" spans="1:5" x14ac:dyDescent="0.2">
      <c r="A71" s="120" t="s">
        <v>1077</v>
      </c>
      <c r="C71" s="119" t="s">
        <v>1078</v>
      </c>
      <c r="D71" s="119" t="s">
        <v>1038</v>
      </c>
      <c r="E71" s="119" t="s">
        <v>1010</v>
      </c>
    </row>
    <row r="72" spans="1:5" x14ac:dyDescent="0.2">
      <c r="A72" s="120" t="s">
        <v>1079</v>
      </c>
      <c r="C72" s="119" t="s">
        <v>1080</v>
      </c>
      <c r="D72" s="119" t="s">
        <v>1038</v>
      </c>
      <c r="E72" s="119" t="s">
        <v>1010</v>
      </c>
    </row>
    <row r="73" spans="1:5" x14ac:dyDescent="0.2">
      <c r="A73" s="120" t="s">
        <v>1081</v>
      </c>
      <c r="C73" s="119" t="s">
        <v>1082</v>
      </c>
      <c r="D73" s="119" t="s">
        <v>1038</v>
      </c>
      <c r="E73" s="119" t="s">
        <v>1010</v>
      </c>
    </row>
    <row r="74" spans="1:5" x14ac:dyDescent="0.2">
      <c r="A74" s="120" t="s">
        <v>1083</v>
      </c>
      <c r="C74" s="119" t="s">
        <v>1084</v>
      </c>
      <c r="D74" s="119" t="s">
        <v>1038</v>
      </c>
      <c r="E74" s="119" t="s">
        <v>1010</v>
      </c>
    </row>
    <row r="75" spans="1:5" x14ac:dyDescent="0.2">
      <c r="A75" s="120" t="s">
        <v>1085</v>
      </c>
      <c r="C75" s="119" t="s">
        <v>1086</v>
      </c>
      <c r="D75" s="119" t="s">
        <v>1038</v>
      </c>
      <c r="E75" s="119" t="s">
        <v>1010</v>
      </c>
    </row>
    <row r="76" spans="1:5" x14ac:dyDescent="0.2">
      <c r="A76" s="120" t="s">
        <v>1087</v>
      </c>
      <c r="C76" s="119" t="s">
        <v>1088</v>
      </c>
      <c r="D76" s="119" t="s">
        <v>1038</v>
      </c>
      <c r="E76" s="119" t="s">
        <v>1010</v>
      </c>
    </row>
    <row r="77" spans="1:5" x14ac:dyDescent="0.2">
      <c r="A77" s="120" t="s">
        <v>1089</v>
      </c>
      <c r="C77" s="119" t="s">
        <v>1090</v>
      </c>
      <c r="D77" s="119" t="s">
        <v>1038</v>
      </c>
      <c r="E77" s="119" t="s">
        <v>1010</v>
      </c>
    </row>
    <row r="78" spans="1:5" x14ac:dyDescent="0.2">
      <c r="B78" s="119"/>
      <c r="D78" s="119"/>
    </row>
    <row r="79" spans="1:5" x14ac:dyDescent="0.2">
      <c r="A79" s="120" t="s">
        <v>1091</v>
      </c>
      <c r="D79" s="119"/>
    </row>
    <row r="80" spans="1:5" x14ac:dyDescent="0.2">
      <c r="A80" s="120" t="s">
        <v>119</v>
      </c>
      <c r="C80" s="119" t="s">
        <v>1092</v>
      </c>
      <c r="D80" s="119" t="s">
        <v>1009</v>
      </c>
      <c r="E80" s="119" t="s">
        <v>1010</v>
      </c>
    </row>
    <row r="81" spans="1:5" x14ac:dyDescent="0.2">
      <c r="A81" s="120" t="s">
        <v>1093</v>
      </c>
      <c r="C81" s="119" t="s">
        <v>1094</v>
      </c>
      <c r="D81" s="119" t="s">
        <v>1009</v>
      </c>
      <c r="E81" s="119" t="s">
        <v>1010</v>
      </c>
    </row>
    <row r="82" spans="1:5" x14ac:dyDescent="0.2">
      <c r="A82" s="120" t="s">
        <v>1095</v>
      </c>
      <c r="C82" s="119" t="s">
        <v>1096</v>
      </c>
      <c r="D82" s="119" t="s">
        <v>1009</v>
      </c>
      <c r="E82" s="119" t="s">
        <v>1010</v>
      </c>
    </row>
    <row r="83" spans="1:5" x14ac:dyDescent="0.2">
      <c r="A83" s="120" t="s">
        <v>1097</v>
      </c>
      <c r="C83" s="119" t="s">
        <v>1098</v>
      </c>
      <c r="D83" s="119" t="s">
        <v>1009</v>
      </c>
      <c r="E83" s="119" t="s">
        <v>1010</v>
      </c>
    </row>
    <row r="84" spans="1:5" x14ac:dyDescent="0.2">
      <c r="A84" s="120" t="s">
        <v>412</v>
      </c>
      <c r="C84" s="119" t="s">
        <v>1099</v>
      </c>
      <c r="D84" s="119" t="s">
        <v>1009</v>
      </c>
      <c r="E84" s="119" t="s">
        <v>1010</v>
      </c>
    </row>
    <row r="85" spans="1:5" x14ac:dyDescent="0.2">
      <c r="A85" s="120" t="s">
        <v>1100</v>
      </c>
      <c r="C85" s="119" t="s">
        <v>1101</v>
      </c>
      <c r="D85" s="119" t="s">
        <v>1038</v>
      </c>
      <c r="E85" s="119" t="s">
        <v>1010</v>
      </c>
    </row>
    <row r="86" spans="1:5" x14ac:dyDescent="0.2">
      <c r="A86" s="120" t="s">
        <v>1102</v>
      </c>
      <c r="C86" s="119" t="s">
        <v>1103</v>
      </c>
      <c r="D86" s="119" t="s">
        <v>1038</v>
      </c>
      <c r="E86" s="119" t="s">
        <v>1010</v>
      </c>
    </row>
    <row r="87" spans="1:5" x14ac:dyDescent="0.2">
      <c r="A87" s="120" t="s">
        <v>1104</v>
      </c>
      <c r="C87" s="119" t="s">
        <v>1105</v>
      </c>
      <c r="D87" s="119" t="s">
        <v>1038</v>
      </c>
      <c r="E87" s="119" t="s">
        <v>1010</v>
      </c>
    </row>
    <row r="88" spans="1:5" x14ac:dyDescent="0.2">
      <c r="A88" s="120" t="s">
        <v>1106</v>
      </c>
      <c r="C88" s="119" t="s">
        <v>1107</v>
      </c>
      <c r="D88" s="119" t="s">
        <v>1038</v>
      </c>
      <c r="E88" s="119" t="s">
        <v>1010</v>
      </c>
    </row>
    <row r="89" spans="1:5" x14ac:dyDescent="0.2">
      <c r="A89" s="120" t="s">
        <v>1108</v>
      </c>
      <c r="C89" s="119" t="s">
        <v>1109</v>
      </c>
      <c r="D89" s="119" t="s">
        <v>1038</v>
      </c>
      <c r="E89" s="119" t="s">
        <v>1010</v>
      </c>
    </row>
    <row r="90" spans="1:5" x14ac:dyDescent="0.2">
      <c r="A90" s="120" t="s">
        <v>1110</v>
      </c>
      <c r="C90" s="119" t="s">
        <v>1111</v>
      </c>
      <c r="D90" s="119" t="s">
        <v>1038</v>
      </c>
      <c r="E90" s="119" t="s">
        <v>1010</v>
      </c>
    </row>
    <row r="91" spans="1:5" x14ac:dyDescent="0.2">
      <c r="A91" s="120" t="s">
        <v>1112</v>
      </c>
      <c r="C91" s="119" t="s">
        <v>1113</v>
      </c>
      <c r="D91" s="119" t="s">
        <v>1009</v>
      </c>
      <c r="E91" s="119" t="s">
        <v>1010</v>
      </c>
    </row>
    <row r="92" spans="1:5" x14ac:dyDescent="0.2">
      <c r="A92" s="120" t="s">
        <v>1114</v>
      </c>
      <c r="C92" s="119" t="s">
        <v>1115</v>
      </c>
      <c r="D92" s="119" t="s">
        <v>1009</v>
      </c>
      <c r="E92" s="119" t="s">
        <v>1010</v>
      </c>
    </row>
    <row r="93" spans="1:5" x14ac:dyDescent="0.2">
      <c r="A93" s="120" t="s">
        <v>1116</v>
      </c>
      <c r="C93" s="119" t="s">
        <v>1117</v>
      </c>
      <c r="D93" s="119" t="s">
        <v>1009</v>
      </c>
      <c r="E93" s="119" t="s">
        <v>1010</v>
      </c>
    </row>
    <row r="94" spans="1:5" x14ac:dyDescent="0.2">
      <c r="A94" s="120" t="s">
        <v>1118</v>
      </c>
      <c r="C94" s="119" t="s">
        <v>1119</v>
      </c>
      <c r="D94" s="119" t="s">
        <v>1009</v>
      </c>
      <c r="E94" s="119" t="s">
        <v>1010</v>
      </c>
    </row>
    <row r="95" spans="1:5" x14ac:dyDescent="0.2">
      <c r="A95" s="120" t="s">
        <v>413</v>
      </c>
      <c r="C95" s="119" t="s">
        <v>1120</v>
      </c>
      <c r="D95" s="119" t="s">
        <v>1009</v>
      </c>
      <c r="E95" s="119" t="s">
        <v>1010</v>
      </c>
    </row>
    <row r="96" spans="1:5" x14ac:dyDescent="0.2">
      <c r="A96" s="120" t="s">
        <v>1121</v>
      </c>
      <c r="C96" s="119" t="s">
        <v>1122</v>
      </c>
      <c r="D96" s="119" t="s">
        <v>1009</v>
      </c>
      <c r="E96" s="119" t="s">
        <v>1010</v>
      </c>
    </row>
    <row r="97" spans="1:5" x14ac:dyDescent="0.2">
      <c r="A97" s="120" t="s">
        <v>1123</v>
      </c>
      <c r="C97" s="119" t="s">
        <v>1124</v>
      </c>
      <c r="D97" s="119" t="s">
        <v>1009</v>
      </c>
      <c r="E97" s="119" t="s">
        <v>1010</v>
      </c>
    </row>
    <row r="98" spans="1:5" x14ac:dyDescent="0.2">
      <c r="A98" s="120" t="s">
        <v>1125</v>
      </c>
      <c r="C98" s="119" t="s">
        <v>1126</v>
      </c>
      <c r="D98" s="119" t="s">
        <v>1009</v>
      </c>
      <c r="E98" s="119" t="s">
        <v>1010</v>
      </c>
    </row>
    <row r="99" spans="1:5" x14ac:dyDescent="0.2">
      <c r="A99" s="120" t="s">
        <v>1127</v>
      </c>
      <c r="C99" s="119" t="s">
        <v>1128</v>
      </c>
      <c r="D99" s="119" t="s">
        <v>1009</v>
      </c>
      <c r="E99" s="119" t="s">
        <v>1010</v>
      </c>
    </row>
    <row r="100" spans="1:5" x14ac:dyDescent="0.2">
      <c r="A100" s="120" t="s">
        <v>1129</v>
      </c>
      <c r="C100" s="119" t="s">
        <v>1130</v>
      </c>
      <c r="D100" s="119" t="s">
        <v>1009</v>
      </c>
      <c r="E100" s="119" t="s">
        <v>1010</v>
      </c>
    </row>
    <row r="101" spans="1:5" x14ac:dyDescent="0.2">
      <c r="A101" s="120" t="s">
        <v>1131</v>
      </c>
      <c r="C101" s="119" t="s">
        <v>1132</v>
      </c>
      <c r="D101" s="119" t="s">
        <v>1038</v>
      </c>
      <c r="E101" s="119" t="s">
        <v>1010</v>
      </c>
    </row>
    <row r="102" spans="1:5" x14ac:dyDescent="0.2">
      <c r="A102" s="120" t="s">
        <v>414</v>
      </c>
      <c r="C102" s="119" t="s">
        <v>1132</v>
      </c>
      <c r="D102" s="119" t="s">
        <v>1038</v>
      </c>
      <c r="E102" s="119" t="s">
        <v>1010</v>
      </c>
    </row>
    <row r="103" spans="1:5" x14ac:dyDescent="0.2">
      <c r="B103" s="119"/>
      <c r="D103" s="119"/>
    </row>
    <row r="104" spans="1:5" x14ac:dyDescent="0.2">
      <c r="A104" s="120" t="s">
        <v>1133</v>
      </c>
      <c r="D104" s="119"/>
    </row>
    <row r="105" spans="1:5" x14ac:dyDescent="0.2">
      <c r="A105" s="120" t="s">
        <v>1134</v>
      </c>
      <c r="C105" s="119" t="s">
        <v>1135</v>
      </c>
      <c r="D105" s="119" t="s">
        <v>1009</v>
      </c>
      <c r="E105" s="119" t="s">
        <v>1010</v>
      </c>
    </row>
    <row r="106" spans="1:5" x14ac:dyDescent="0.2">
      <c r="A106" s="120" t="s">
        <v>415</v>
      </c>
      <c r="C106" s="119" t="s">
        <v>1136</v>
      </c>
      <c r="D106" s="119" t="s">
        <v>1009</v>
      </c>
      <c r="E106" s="119" t="s">
        <v>1010</v>
      </c>
    </row>
    <row r="107" spans="1:5" x14ac:dyDescent="0.2">
      <c r="A107" s="120" t="s">
        <v>416</v>
      </c>
      <c r="C107" s="119" t="s">
        <v>1137</v>
      </c>
      <c r="D107" s="119" t="s">
        <v>1009</v>
      </c>
      <c r="E107" s="119" t="s">
        <v>1010</v>
      </c>
    </row>
    <row r="108" spans="1:5" x14ac:dyDescent="0.2">
      <c r="A108" s="120" t="s">
        <v>417</v>
      </c>
      <c r="C108" s="119" t="s">
        <v>1138</v>
      </c>
      <c r="D108" s="119" t="s">
        <v>1009</v>
      </c>
      <c r="E108" s="119" t="s">
        <v>1010</v>
      </c>
    </row>
    <row r="109" spans="1:5" x14ac:dyDescent="0.2">
      <c r="A109" s="120" t="s">
        <v>418</v>
      </c>
      <c r="C109" s="119" t="s">
        <v>1139</v>
      </c>
      <c r="D109" s="119" t="s">
        <v>1009</v>
      </c>
      <c r="E109" s="119" t="s">
        <v>1010</v>
      </c>
    </row>
    <row r="110" spans="1:5" x14ac:dyDescent="0.2">
      <c r="A110" s="120" t="s">
        <v>419</v>
      </c>
      <c r="C110" s="119" t="s">
        <v>1140</v>
      </c>
      <c r="D110" s="119" t="s">
        <v>1009</v>
      </c>
      <c r="E110" s="119" t="s">
        <v>1010</v>
      </c>
    </row>
    <row r="111" spans="1:5" x14ac:dyDescent="0.2">
      <c r="A111" s="120" t="s">
        <v>420</v>
      </c>
      <c r="C111" s="119" t="s">
        <v>1141</v>
      </c>
      <c r="D111" s="119" t="s">
        <v>1009</v>
      </c>
      <c r="E111" s="119" t="s">
        <v>1010</v>
      </c>
    </row>
    <row r="112" spans="1:5" x14ac:dyDescent="0.2">
      <c r="A112" s="120" t="s">
        <v>1142</v>
      </c>
      <c r="C112" s="119" t="s">
        <v>1143</v>
      </c>
      <c r="D112" s="119" t="s">
        <v>1038</v>
      </c>
      <c r="E112" s="119" t="s">
        <v>1010</v>
      </c>
    </row>
    <row r="113" spans="1:5" x14ac:dyDescent="0.2">
      <c r="A113" s="120" t="s">
        <v>421</v>
      </c>
      <c r="C113" s="119" t="s">
        <v>1144</v>
      </c>
      <c r="D113" s="119" t="s">
        <v>1038</v>
      </c>
      <c r="E113" s="119" t="s">
        <v>1010</v>
      </c>
    </row>
    <row r="114" spans="1:5" x14ac:dyDescent="0.2">
      <c r="A114" s="120" t="s">
        <v>1145</v>
      </c>
      <c r="C114" s="119" t="s">
        <v>1146</v>
      </c>
      <c r="D114" s="119" t="s">
        <v>1038</v>
      </c>
      <c r="E114" s="119" t="s">
        <v>1010</v>
      </c>
    </row>
    <row r="115" spans="1:5" x14ac:dyDescent="0.2">
      <c r="A115" s="120" t="s">
        <v>422</v>
      </c>
      <c r="C115" s="119" t="s">
        <v>1147</v>
      </c>
      <c r="D115" s="119" t="s">
        <v>1038</v>
      </c>
      <c r="E115" s="119" t="s">
        <v>1010</v>
      </c>
    </row>
    <row r="116" spans="1:5" x14ac:dyDescent="0.2">
      <c r="A116" s="120" t="s">
        <v>1148</v>
      </c>
      <c r="C116" s="119" t="s">
        <v>1149</v>
      </c>
      <c r="D116" s="119" t="s">
        <v>1038</v>
      </c>
      <c r="E116" s="119" t="s">
        <v>1010</v>
      </c>
    </row>
    <row r="117" spans="1:5" x14ac:dyDescent="0.2">
      <c r="A117" s="120" t="s">
        <v>1150</v>
      </c>
      <c r="C117" s="119" t="s">
        <v>1151</v>
      </c>
      <c r="D117" s="119" t="s">
        <v>1038</v>
      </c>
      <c r="E117" s="119" t="s">
        <v>1010</v>
      </c>
    </row>
    <row r="118" spans="1:5" x14ac:dyDescent="0.2">
      <c r="A118" s="120" t="s">
        <v>1152</v>
      </c>
      <c r="C118" s="119" t="s">
        <v>1153</v>
      </c>
      <c r="D118" s="119" t="s">
        <v>1038</v>
      </c>
      <c r="E118" s="119" t="s">
        <v>1010</v>
      </c>
    </row>
    <row r="119" spans="1:5" x14ac:dyDescent="0.2">
      <c r="A119" s="120" t="s">
        <v>1154</v>
      </c>
      <c r="C119" s="119" t="s">
        <v>1155</v>
      </c>
      <c r="D119" s="119" t="s">
        <v>1038</v>
      </c>
      <c r="E119" s="119" t="s">
        <v>1010</v>
      </c>
    </row>
    <row r="120" spans="1:5" x14ac:dyDescent="0.2">
      <c r="A120" s="120" t="s">
        <v>1156</v>
      </c>
      <c r="C120" s="119" t="s">
        <v>1157</v>
      </c>
      <c r="D120" s="119" t="s">
        <v>1038</v>
      </c>
      <c r="E120" s="119" t="s">
        <v>1010</v>
      </c>
    </row>
    <row r="121" spans="1:5" x14ac:dyDescent="0.2">
      <c r="A121" s="120" t="s">
        <v>1158</v>
      </c>
      <c r="C121" s="119" t="s">
        <v>1159</v>
      </c>
      <c r="D121" s="119" t="s">
        <v>1038</v>
      </c>
      <c r="E121" s="119" t="s">
        <v>1010</v>
      </c>
    </row>
    <row r="122" spans="1:5" x14ac:dyDescent="0.2">
      <c r="A122" s="120" t="s">
        <v>423</v>
      </c>
      <c r="C122" s="119" t="s">
        <v>1160</v>
      </c>
      <c r="D122" s="119" t="s">
        <v>1009</v>
      </c>
      <c r="E122" s="119" t="s">
        <v>1010</v>
      </c>
    </row>
    <row r="123" spans="1:5" x14ac:dyDescent="0.2">
      <c r="A123" s="120" t="s">
        <v>424</v>
      </c>
      <c r="C123" s="119" t="s">
        <v>1161</v>
      </c>
      <c r="D123" s="119" t="s">
        <v>1038</v>
      </c>
      <c r="E123" s="119" t="s">
        <v>1010</v>
      </c>
    </row>
    <row r="124" spans="1:5" x14ac:dyDescent="0.2">
      <c r="A124" s="120" t="s">
        <v>1162</v>
      </c>
      <c r="C124" s="119" t="s">
        <v>1163</v>
      </c>
      <c r="D124" s="119" t="s">
        <v>1038</v>
      </c>
      <c r="E124" s="119" t="s">
        <v>1010</v>
      </c>
    </row>
    <row r="125" spans="1:5" x14ac:dyDescent="0.2">
      <c r="A125" s="120" t="s">
        <v>425</v>
      </c>
      <c r="C125" s="119" t="s">
        <v>1164</v>
      </c>
      <c r="D125" s="119" t="s">
        <v>1038</v>
      </c>
      <c r="E125" s="119" t="s">
        <v>1010</v>
      </c>
    </row>
    <row r="126" spans="1:5" x14ac:dyDescent="0.2">
      <c r="A126" s="120" t="s">
        <v>426</v>
      </c>
      <c r="C126" s="119" t="s">
        <v>1165</v>
      </c>
      <c r="D126" s="119" t="s">
        <v>1038</v>
      </c>
      <c r="E126" s="119" t="s">
        <v>1010</v>
      </c>
    </row>
    <row r="127" spans="1:5" x14ac:dyDescent="0.2">
      <c r="A127" s="120" t="s">
        <v>427</v>
      </c>
      <c r="C127" s="119" t="s">
        <v>1166</v>
      </c>
      <c r="D127" s="119" t="s">
        <v>1038</v>
      </c>
      <c r="E127" s="119" t="s">
        <v>1010</v>
      </c>
    </row>
    <row r="128" spans="1:5" x14ac:dyDescent="0.2">
      <c r="A128" s="120" t="s">
        <v>428</v>
      </c>
      <c r="C128" s="119" t="s">
        <v>1167</v>
      </c>
      <c r="D128" s="119" t="s">
        <v>1038</v>
      </c>
      <c r="E128" s="119" t="s">
        <v>1010</v>
      </c>
    </row>
    <row r="129" spans="1:5" x14ac:dyDescent="0.2">
      <c r="A129" s="120" t="s">
        <v>429</v>
      </c>
      <c r="C129" s="119" t="s">
        <v>1168</v>
      </c>
      <c r="D129" s="119" t="s">
        <v>1038</v>
      </c>
      <c r="E129" s="119" t="s">
        <v>1010</v>
      </c>
    </row>
    <row r="130" spans="1:5" x14ac:dyDescent="0.2">
      <c r="A130" s="120" t="s">
        <v>430</v>
      </c>
      <c r="C130" s="119" t="s">
        <v>1169</v>
      </c>
      <c r="D130" s="119" t="s">
        <v>1038</v>
      </c>
      <c r="E130" s="119" t="s">
        <v>1010</v>
      </c>
    </row>
    <row r="131" spans="1:5" x14ac:dyDescent="0.2">
      <c r="A131" s="120" t="s">
        <v>1170</v>
      </c>
      <c r="C131" s="119" t="s">
        <v>1171</v>
      </c>
      <c r="D131" s="119" t="s">
        <v>1009</v>
      </c>
      <c r="E131" s="119" t="s">
        <v>1010</v>
      </c>
    </row>
    <row r="132" spans="1:5" x14ac:dyDescent="0.2">
      <c r="A132" s="120" t="s">
        <v>431</v>
      </c>
      <c r="C132" s="119" t="s">
        <v>3568</v>
      </c>
      <c r="D132" s="119" t="s">
        <v>1009</v>
      </c>
      <c r="E132" s="119" t="s">
        <v>1010</v>
      </c>
    </row>
    <row r="133" spans="1:5" x14ac:dyDescent="0.2">
      <c r="A133" s="120" t="s">
        <v>1172</v>
      </c>
      <c r="C133" s="119" t="s">
        <v>1173</v>
      </c>
      <c r="D133" s="119" t="s">
        <v>1009</v>
      </c>
      <c r="E133" s="119" t="s">
        <v>1010</v>
      </c>
    </row>
    <row r="134" spans="1:5" x14ac:dyDescent="0.2">
      <c r="A134" s="120" t="s">
        <v>432</v>
      </c>
      <c r="C134" s="119" t="s">
        <v>1174</v>
      </c>
      <c r="D134" s="119" t="s">
        <v>1009</v>
      </c>
      <c r="E134" s="119" t="s">
        <v>1010</v>
      </c>
    </row>
    <row r="135" spans="1:5" x14ac:dyDescent="0.2">
      <c r="A135" s="120" t="s">
        <v>433</v>
      </c>
      <c r="C135" s="119" t="s">
        <v>1175</v>
      </c>
      <c r="D135" s="119" t="s">
        <v>1009</v>
      </c>
      <c r="E135" s="119" t="s">
        <v>1010</v>
      </c>
    </row>
    <row r="136" spans="1:5" x14ac:dyDescent="0.2">
      <c r="A136" s="120" t="s">
        <v>434</v>
      </c>
      <c r="C136" s="119" t="s">
        <v>1176</v>
      </c>
      <c r="D136" s="119" t="s">
        <v>1009</v>
      </c>
      <c r="E136" s="119" t="s">
        <v>1010</v>
      </c>
    </row>
    <row r="137" spans="1:5" x14ac:dyDescent="0.2">
      <c r="A137" s="120" t="s">
        <v>1177</v>
      </c>
      <c r="C137" s="119" t="s">
        <v>1178</v>
      </c>
      <c r="D137" s="119" t="s">
        <v>1038</v>
      </c>
      <c r="E137" s="119" t="s">
        <v>1010</v>
      </c>
    </row>
    <row r="138" spans="1:5" x14ac:dyDescent="0.2">
      <c r="A138" s="120" t="s">
        <v>435</v>
      </c>
      <c r="C138" s="119" t="s">
        <v>3569</v>
      </c>
      <c r="D138" s="119" t="s">
        <v>1038</v>
      </c>
      <c r="E138" s="119" t="s">
        <v>1010</v>
      </c>
    </row>
    <row r="139" spans="1:5" x14ac:dyDescent="0.2">
      <c r="A139" s="120" t="s">
        <v>1179</v>
      </c>
      <c r="C139" s="119" t="s">
        <v>1180</v>
      </c>
      <c r="D139" s="119" t="s">
        <v>1038</v>
      </c>
      <c r="E139" s="119" t="s">
        <v>1010</v>
      </c>
    </row>
    <row r="140" spans="1:5" x14ac:dyDescent="0.2">
      <c r="A140" s="120" t="s">
        <v>1181</v>
      </c>
      <c r="C140" s="119" t="s">
        <v>3570</v>
      </c>
      <c r="D140" s="119" t="s">
        <v>1038</v>
      </c>
      <c r="E140" s="119" t="s">
        <v>1010</v>
      </c>
    </row>
    <row r="141" spans="1:5" x14ac:dyDescent="0.2">
      <c r="A141" s="120" t="s">
        <v>1182</v>
      </c>
      <c r="C141" s="119" t="s">
        <v>1183</v>
      </c>
      <c r="D141" s="119" t="s">
        <v>1038</v>
      </c>
      <c r="E141" s="119" t="s">
        <v>1010</v>
      </c>
    </row>
    <row r="142" spans="1:5" x14ac:dyDescent="0.2">
      <c r="A142" s="120" t="s">
        <v>1184</v>
      </c>
      <c r="C142" s="119" t="s">
        <v>1185</v>
      </c>
      <c r="D142" s="119" t="s">
        <v>1038</v>
      </c>
      <c r="E142" s="119" t="s">
        <v>1010</v>
      </c>
    </row>
    <row r="143" spans="1:5" x14ac:dyDescent="0.2">
      <c r="A143" s="120" t="s">
        <v>1186</v>
      </c>
      <c r="C143" s="119" t="s">
        <v>1187</v>
      </c>
      <c r="D143" s="119" t="s">
        <v>1038</v>
      </c>
      <c r="E143" s="119" t="s">
        <v>1010</v>
      </c>
    </row>
    <row r="144" spans="1:5" x14ac:dyDescent="0.2">
      <c r="A144" s="120" t="s">
        <v>1188</v>
      </c>
      <c r="C144" s="119" t="s">
        <v>1189</v>
      </c>
      <c r="D144" s="119" t="s">
        <v>1009</v>
      </c>
      <c r="E144" s="119" t="s">
        <v>1010</v>
      </c>
    </row>
    <row r="145" spans="1:5" x14ac:dyDescent="0.2">
      <c r="A145" s="120" t="s">
        <v>436</v>
      </c>
      <c r="C145" s="119" t="s">
        <v>1190</v>
      </c>
      <c r="D145" s="119" t="s">
        <v>1009</v>
      </c>
      <c r="E145" s="119" t="s">
        <v>1010</v>
      </c>
    </row>
    <row r="146" spans="1:5" x14ac:dyDescent="0.2">
      <c r="A146" s="120" t="s">
        <v>437</v>
      </c>
      <c r="C146" s="119" t="s">
        <v>1191</v>
      </c>
      <c r="D146" s="119" t="s">
        <v>1038</v>
      </c>
      <c r="E146" s="119" t="s">
        <v>1010</v>
      </c>
    </row>
    <row r="147" spans="1:5" x14ac:dyDescent="0.2">
      <c r="A147" s="120" t="s">
        <v>438</v>
      </c>
      <c r="C147" s="119" t="s">
        <v>1192</v>
      </c>
      <c r="D147" s="119" t="s">
        <v>1009</v>
      </c>
      <c r="E147" s="119" t="s">
        <v>1010</v>
      </c>
    </row>
    <row r="148" spans="1:5" x14ac:dyDescent="0.2">
      <c r="A148" s="120" t="s">
        <v>439</v>
      </c>
      <c r="C148" s="119" t="s">
        <v>1193</v>
      </c>
      <c r="D148" s="119" t="s">
        <v>1009</v>
      </c>
      <c r="E148" s="119" t="s">
        <v>1010</v>
      </c>
    </row>
    <row r="149" spans="1:5" x14ac:dyDescent="0.2">
      <c r="A149" s="120" t="s">
        <v>440</v>
      </c>
      <c r="C149" s="119" t="s">
        <v>1194</v>
      </c>
      <c r="D149" s="119" t="s">
        <v>1009</v>
      </c>
      <c r="E149" s="119" t="s">
        <v>1010</v>
      </c>
    </row>
    <row r="150" spans="1:5" x14ac:dyDescent="0.2">
      <c r="A150" s="120" t="s">
        <v>441</v>
      </c>
      <c r="C150" s="119" t="s">
        <v>1195</v>
      </c>
      <c r="D150" s="119" t="s">
        <v>1009</v>
      </c>
      <c r="E150" s="119" t="s">
        <v>1010</v>
      </c>
    </row>
    <row r="151" spans="1:5" x14ac:dyDescent="0.2">
      <c r="A151" s="120" t="s">
        <v>442</v>
      </c>
      <c r="C151" s="119" t="s">
        <v>1196</v>
      </c>
      <c r="D151" s="119" t="s">
        <v>1038</v>
      </c>
      <c r="E151" s="119" t="s">
        <v>1010</v>
      </c>
    </row>
    <row r="152" spans="1:5" x14ac:dyDescent="0.2">
      <c r="A152" s="120" t="s">
        <v>443</v>
      </c>
      <c r="C152" s="119" t="s">
        <v>1197</v>
      </c>
      <c r="D152" s="119" t="s">
        <v>1009</v>
      </c>
      <c r="E152" s="119" t="s">
        <v>1010</v>
      </c>
    </row>
    <row r="153" spans="1:5" x14ac:dyDescent="0.2">
      <c r="A153" s="120" t="s">
        <v>1198</v>
      </c>
      <c r="C153" s="119" t="s">
        <v>1199</v>
      </c>
      <c r="D153" s="119" t="s">
        <v>1038</v>
      </c>
      <c r="E153" s="119" t="s">
        <v>1010</v>
      </c>
    </row>
    <row r="154" spans="1:5" x14ac:dyDescent="0.2">
      <c r="A154" s="120" t="s">
        <v>1200</v>
      </c>
      <c r="C154" s="119" t="s">
        <v>1201</v>
      </c>
      <c r="D154" s="119" t="s">
        <v>1009</v>
      </c>
      <c r="E154" s="119" t="s">
        <v>1010</v>
      </c>
    </row>
    <row r="155" spans="1:5" x14ac:dyDescent="0.2">
      <c r="A155" s="120" t="s">
        <v>444</v>
      </c>
      <c r="C155" s="119" t="s">
        <v>1473</v>
      </c>
      <c r="D155" s="119" t="s">
        <v>1009</v>
      </c>
      <c r="E155" s="119" t="s">
        <v>1010</v>
      </c>
    </row>
    <row r="156" spans="1:5" x14ac:dyDescent="0.2">
      <c r="A156" s="120" t="s">
        <v>445</v>
      </c>
      <c r="C156" s="119" t="s">
        <v>1202</v>
      </c>
      <c r="D156" s="119" t="s">
        <v>1009</v>
      </c>
      <c r="E156" s="119" t="s">
        <v>1010</v>
      </c>
    </row>
    <row r="157" spans="1:5" x14ac:dyDescent="0.2">
      <c r="A157" s="120" t="s">
        <v>446</v>
      </c>
      <c r="C157" s="119" t="s">
        <v>1203</v>
      </c>
      <c r="D157" s="119" t="s">
        <v>1038</v>
      </c>
      <c r="E157" s="119" t="s">
        <v>1010</v>
      </c>
    </row>
    <row r="158" spans="1:5" x14ac:dyDescent="0.2">
      <c r="A158" s="120" t="s">
        <v>447</v>
      </c>
      <c r="C158" s="119" t="s">
        <v>1204</v>
      </c>
      <c r="D158" s="119" t="s">
        <v>1038</v>
      </c>
      <c r="E158" s="119" t="s">
        <v>1010</v>
      </c>
    </row>
    <row r="159" spans="1:5" x14ac:dyDescent="0.2">
      <c r="A159" s="120" t="s">
        <v>448</v>
      </c>
      <c r="C159" s="119" t="s">
        <v>1474</v>
      </c>
      <c r="D159" s="119" t="s">
        <v>1009</v>
      </c>
      <c r="E159" s="119" t="s">
        <v>1010</v>
      </c>
    </row>
    <row r="160" spans="1:5" x14ac:dyDescent="0.2">
      <c r="A160" s="120" t="s">
        <v>1205</v>
      </c>
      <c r="C160" s="119" t="s">
        <v>1206</v>
      </c>
      <c r="D160" s="119" t="s">
        <v>1038</v>
      </c>
      <c r="E160" s="119" t="s">
        <v>1010</v>
      </c>
    </row>
    <row r="161" spans="1:5" x14ac:dyDescent="0.2">
      <c r="A161" s="120" t="s">
        <v>449</v>
      </c>
      <c r="C161" s="119" t="s">
        <v>1207</v>
      </c>
      <c r="D161" s="119" t="s">
        <v>1038</v>
      </c>
      <c r="E161" s="119" t="s">
        <v>1010</v>
      </c>
    </row>
    <row r="162" spans="1:5" x14ac:dyDescent="0.2">
      <c r="A162" s="120" t="s">
        <v>1208</v>
      </c>
      <c r="C162" s="119" t="s">
        <v>1209</v>
      </c>
      <c r="D162" s="119" t="s">
        <v>1009</v>
      </c>
      <c r="E162" s="119" t="s">
        <v>1010</v>
      </c>
    </row>
    <row r="163" spans="1:5" x14ac:dyDescent="0.2">
      <c r="A163" s="120" t="s">
        <v>450</v>
      </c>
      <c r="C163" s="119" t="s">
        <v>1210</v>
      </c>
      <c r="D163" s="119" t="s">
        <v>1009</v>
      </c>
      <c r="E163" s="119" t="s">
        <v>1010</v>
      </c>
    </row>
    <row r="164" spans="1:5" x14ac:dyDescent="0.2">
      <c r="B164" s="119"/>
      <c r="D164" s="119"/>
    </row>
    <row r="165" spans="1:5" x14ac:dyDescent="0.2">
      <c r="A165" s="120" t="s">
        <v>1211</v>
      </c>
      <c r="D165" s="119"/>
    </row>
    <row r="166" spans="1:5" x14ac:dyDescent="0.2">
      <c r="A166" s="120" t="s">
        <v>1212</v>
      </c>
      <c r="C166" s="119" t="s">
        <v>1213</v>
      </c>
      <c r="D166" s="119" t="s">
        <v>1038</v>
      </c>
      <c r="E166" s="119" t="s">
        <v>1214</v>
      </c>
    </row>
    <row r="167" spans="1:5" x14ac:dyDescent="0.2">
      <c r="A167" s="120" t="s">
        <v>1215</v>
      </c>
      <c r="C167" s="119" t="s">
        <v>1216</v>
      </c>
      <c r="D167" s="119" t="s">
        <v>1038</v>
      </c>
      <c r="E167" s="119" t="s">
        <v>1010</v>
      </c>
    </row>
    <row r="168" spans="1:5" x14ac:dyDescent="0.2">
      <c r="A168" s="120" t="s">
        <v>1217</v>
      </c>
      <c r="C168" s="119" t="s">
        <v>1218</v>
      </c>
      <c r="D168" s="119" t="s">
        <v>1038</v>
      </c>
      <c r="E168" s="119" t="s">
        <v>1010</v>
      </c>
    </row>
    <row r="169" spans="1:5" x14ac:dyDescent="0.2">
      <c r="A169" s="120" t="s">
        <v>1219</v>
      </c>
      <c r="C169" s="119" t="s">
        <v>1220</v>
      </c>
      <c r="D169" s="119" t="s">
        <v>1038</v>
      </c>
      <c r="E169" s="119" t="s">
        <v>1010</v>
      </c>
    </row>
    <row r="170" spans="1:5" x14ac:dyDescent="0.2">
      <c r="A170" s="120" t="s">
        <v>1221</v>
      </c>
      <c r="C170" s="119" t="s">
        <v>1222</v>
      </c>
      <c r="D170" s="119" t="s">
        <v>1038</v>
      </c>
      <c r="E170" s="119" t="s">
        <v>1010</v>
      </c>
    </row>
    <row r="171" spans="1:5" x14ac:dyDescent="0.2">
      <c r="A171" s="120" t="s">
        <v>1223</v>
      </c>
      <c r="C171" s="119" t="s">
        <v>1224</v>
      </c>
      <c r="D171" s="119" t="s">
        <v>1038</v>
      </c>
      <c r="E171" s="119" t="s">
        <v>1010</v>
      </c>
    </row>
    <row r="172" spans="1:5" x14ac:dyDescent="0.2">
      <c r="A172" s="120" t="s">
        <v>1225</v>
      </c>
      <c r="C172" s="119" t="s">
        <v>1226</v>
      </c>
      <c r="D172" s="119" t="s">
        <v>1038</v>
      </c>
      <c r="E172" s="119" t="s">
        <v>1010</v>
      </c>
    </row>
    <row r="173" spans="1:5" x14ac:dyDescent="0.2">
      <c r="A173" s="120" t="s">
        <v>1227</v>
      </c>
      <c r="C173" s="119" t="s">
        <v>1228</v>
      </c>
      <c r="D173" s="119" t="s">
        <v>1038</v>
      </c>
      <c r="E173" s="119" t="s">
        <v>1010</v>
      </c>
    </row>
    <row r="174" spans="1:5" x14ac:dyDescent="0.2">
      <c r="A174" s="120" t="s">
        <v>1229</v>
      </c>
      <c r="C174" s="119" t="s">
        <v>1230</v>
      </c>
      <c r="D174" s="119" t="s">
        <v>1038</v>
      </c>
      <c r="E174" s="119" t="s">
        <v>1010</v>
      </c>
    </row>
    <row r="175" spans="1:5" x14ac:dyDescent="0.2">
      <c r="A175" s="120" t="s">
        <v>1231</v>
      </c>
      <c r="C175" s="119" t="s">
        <v>1232</v>
      </c>
      <c r="D175" s="119" t="s">
        <v>1038</v>
      </c>
      <c r="E175" s="119" t="s">
        <v>1010</v>
      </c>
    </row>
    <row r="176" spans="1:5" x14ac:dyDescent="0.2">
      <c r="A176" s="120" t="s">
        <v>1233</v>
      </c>
      <c r="C176" s="119" t="s">
        <v>1234</v>
      </c>
      <c r="D176" s="119" t="s">
        <v>1038</v>
      </c>
      <c r="E176" s="119" t="s">
        <v>1010</v>
      </c>
    </row>
    <row r="177" spans="1:5" x14ac:dyDescent="0.2">
      <c r="A177" s="120" t="s">
        <v>1235</v>
      </c>
      <c r="C177" s="119" t="s">
        <v>1236</v>
      </c>
      <c r="D177" s="119" t="s">
        <v>1038</v>
      </c>
      <c r="E177" s="119" t="s">
        <v>1010</v>
      </c>
    </row>
    <row r="178" spans="1:5" x14ac:dyDescent="0.2">
      <c r="A178" s="120" t="s">
        <v>1237</v>
      </c>
      <c r="C178" s="119" t="s">
        <v>1238</v>
      </c>
      <c r="D178" s="119" t="s">
        <v>1038</v>
      </c>
      <c r="E178" s="119" t="s">
        <v>1010</v>
      </c>
    </row>
    <row r="179" spans="1:5" x14ac:dyDescent="0.2">
      <c r="A179" s="120" t="s">
        <v>1239</v>
      </c>
      <c r="C179" s="119" t="s">
        <v>1240</v>
      </c>
      <c r="D179" s="119" t="s">
        <v>1038</v>
      </c>
      <c r="E179" s="119" t="s">
        <v>1010</v>
      </c>
    </row>
    <row r="180" spans="1:5" x14ac:dyDescent="0.2">
      <c r="A180" s="120" t="s">
        <v>1241</v>
      </c>
      <c r="C180" s="119" t="s">
        <v>1242</v>
      </c>
      <c r="D180" s="119" t="s">
        <v>1038</v>
      </c>
      <c r="E180" s="119" t="s">
        <v>1010</v>
      </c>
    </row>
    <row r="181" spans="1:5" x14ac:dyDescent="0.2">
      <c r="A181" s="120" t="s">
        <v>1243</v>
      </c>
      <c r="C181" s="119" t="s">
        <v>1244</v>
      </c>
      <c r="D181" s="119" t="s">
        <v>1038</v>
      </c>
      <c r="E181" s="119" t="s">
        <v>1010</v>
      </c>
    </row>
    <row r="182" spans="1:5" x14ac:dyDescent="0.2">
      <c r="A182" s="120" t="s">
        <v>1245</v>
      </c>
      <c r="C182" s="119" t="s">
        <v>1246</v>
      </c>
      <c r="D182" s="119" t="s">
        <v>1038</v>
      </c>
      <c r="E182" s="119" t="s">
        <v>1010</v>
      </c>
    </row>
    <row r="183" spans="1:5" x14ac:dyDescent="0.2">
      <c r="A183" s="120" t="s">
        <v>1247</v>
      </c>
      <c r="C183" s="119" t="s">
        <v>1248</v>
      </c>
      <c r="D183" s="119" t="s">
        <v>1038</v>
      </c>
      <c r="E183" s="119" t="s">
        <v>1010</v>
      </c>
    </row>
    <row r="184" spans="1:5" x14ac:dyDescent="0.2">
      <c r="A184" s="120" t="s">
        <v>1249</v>
      </c>
      <c r="C184" s="119" t="s">
        <v>1250</v>
      </c>
      <c r="D184" s="119" t="s">
        <v>1038</v>
      </c>
      <c r="E184" s="119" t="s">
        <v>1010</v>
      </c>
    </row>
    <row r="185" spans="1:5" x14ac:dyDescent="0.2">
      <c r="A185" s="120" t="s">
        <v>1251</v>
      </c>
      <c r="C185" s="119" t="s">
        <v>1252</v>
      </c>
      <c r="D185" s="119" t="s">
        <v>1038</v>
      </c>
      <c r="E185" s="119" t="s">
        <v>1010</v>
      </c>
    </row>
    <row r="186" spans="1:5" x14ac:dyDescent="0.2">
      <c r="A186" s="120" t="s">
        <v>451</v>
      </c>
      <c r="C186" s="119" t="s">
        <v>1253</v>
      </c>
      <c r="D186" s="119" t="s">
        <v>1038</v>
      </c>
      <c r="E186" s="119" t="s">
        <v>1010</v>
      </c>
    </row>
    <row r="187" spans="1:5" x14ac:dyDescent="0.2">
      <c r="A187" s="120" t="s">
        <v>452</v>
      </c>
      <c r="C187" s="119" t="s">
        <v>1254</v>
      </c>
      <c r="D187" s="119" t="s">
        <v>1038</v>
      </c>
      <c r="E187" s="119" t="s">
        <v>1010</v>
      </c>
    </row>
    <row r="188" spans="1:5" x14ac:dyDescent="0.2">
      <c r="A188" s="120" t="s">
        <v>1255</v>
      </c>
      <c r="C188" s="119" t="s">
        <v>1256</v>
      </c>
      <c r="D188" s="119" t="s">
        <v>1038</v>
      </c>
      <c r="E188" s="119" t="s">
        <v>1010</v>
      </c>
    </row>
    <row r="189" spans="1:5" x14ac:dyDescent="0.2">
      <c r="A189" s="120" t="s">
        <v>453</v>
      </c>
      <c r="C189" s="119" t="s">
        <v>1256</v>
      </c>
      <c r="D189" s="119" t="s">
        <v>1038</v>
      </c>
      <c r="E189" s="119" t="s">
        <v>1010</v>
      </c>
    </row>
    <row r="190" spans="1:5" x14ac:dyDescent="0.2">
      <c r="A190" s="120" t="s">
        <v>1257</v>
      </c>
      <c r="C190" s="119" t="s">
        <v>1258</v>
      </c>
      <c r="D190" s="119" t="s">
        <v>1038</v>
      </c>
      <c r="E190" s="119" t="s">
        <v>1010</v>
      </c>
    </row>
    <row r="191" spans="1:5" x14ac:dyDescent="0.2">
      <c r="A191" s="120" t="s">
        <v>454</v>
      </c>
      <c r="C191" s="119" t="s">
        <v>3571</v>
      </c>
      <c r="D191" s="119" t="s">
        <v>1038</v>
      </c>
      <c r="E191" s="119" t="s">
        <v>1010</v>
      </c>
    </row>
    <row r="192" spans="1:5" x14ac:dyDescent="0.2">
      <c r="A192" s="120" t="s">
        <v>1259</v>
      </c>
      <c r="C192" s="119" t="s">
        <v>1260</v>
      </c>
      <c r="D192" s="119" t="s">
        <v>1038</v>
      </c>
      <c r="E192" s="119" t="s">
        <v>1010</v>
      </c>
    </row>
    <row r="193" spans="1:5" x14ac:dyDescent="0.2">
      <c r="A193" s="120" t="s">
        <v>455</v>
      </c>
      <c r="C193" s="119" t="s">
        <v>1261</v>
      </c>
      <c r="D193" s="119" t="s">
        <v>1038</v>
      </c>
      <c r="E193" s="119" t="s">
        <v>1010</v>
      </c>
    </row>
    <row r="194" spans="1:5" x14ac:dyDescent="0.2">
      <c r="A194" s="120" t="s">
        <v>456</v>
      </c>
      <c r="C194" s="119" t="s">
        <v>1262</v>
      </c>
      <c r="D194" s="119" t="s">
        <v>1038</v>
      </c>
      <c r="E194" s="119" t="s">
        <v>1010</v>
      </c>
    </row>
    <row r="195" spans="1:5" x14ac:dyDescent="0.2">
      <c r="A195" s="120" t="s">
        <v>457</v>
      </c>
      <c r="C195" s="119" t="s">
        <v>1263</v>
      </c>
      <c r="D195" s="119" t="s">
        <v>1038</v>
      </c>
      <c r="E195" s="119" t="s">
        <v>1010</v>
      </c>
    </row>
    <row r="196" spans="1:5" x14ac:dyDescent="0.2">
      <c r="A196" s="120" t="s">
        <v>458</v>
      </c>
      <c r="C196" s="119" t="s">
        <v>1264</v>
      </c>
      <c r="D196" s="119" t="s">
        <v>1038</v>
      </c>
      <c r="E196" s="119" t="s">
        <v>1010</v>
      </c>
    </row>
    <row r="197" spans="1:5" x14ac:dyDescent="0.2">
      <c r="A197" s="120" t="s">
        <v>459</v>
      </c>
      <c r="C197" s="119" t="s">
        <v>1265</v>
      </c>
      <c r="D197" s="119" t="s">
        <v>1038</v>
      </c>
      <c r="E197" s="119" t="s">
        <v>1010</v>
      </c>
    </row>
    <row r="198" spans="1:5" x14ac:dyDescent="0.2">
      <c r="A198" s="120" t="s">
        <v>460</v>
      </c>
      <c r="C198" s="119" t="s">
        <v>1266</v>
      </c>
      <c r="D198" s="119" t="s">
        <v>1038</v>
      </c>
      <c r="E198" s="119" t="s">
        <v>1010</v>
      </c>
    </row>
    <row r="199" spans="1:5" x14ac:dyDescent="0.2">
      <c r="A199" s="120" t="s">
        <v>1267</v>
      </c>
      <c r="C199" s="119" t="s">
        <v>1268</v>
      </c>
      <c r="D199" s="119" t="s">
        <v>1038</v>
      </c>
      <c r="E199" s="119" t="s">
        <v>1010</v>
      </c>
    </row>
    <row r="200" spans="1:5" x14ac:dyDescent="0.2">
      <c r="A200" s="120" t="s">
        <v>461</v>
      </c>
      <c r="C200" s="119" t="s">
        <v>1268</v>
      </c>
      <c r="D200" s="119" t="s">
        <v>1038</v>
      </c>
      <c r="E200" s="119" t="s">
        <v>1010</v>
      </c>
    </row>
    <row r="201" spans="1:5" x14ac:dyDescent="0.2">
      <c r="A201" s="120" t="s">
        <v>1269</v>
      </c>
      <c r="C201" s="119" t="s">
        <v>1270</v>
      </c>
      <c r="D201" s="119" t="s">
        <v>1038</v>
      </c>
      <c r="E201" s="119" t="s">
        <v>1010</v>
      </c>
    </row>
    <row r="202" spans="1:5" x14ac:dyDescent="0.2">
      <c r="A202" s="120" t="s">
        <v>1271</v>
      </c>
      <c r="C202" s="119" t="s">
        <v>1272</v>
      </c>
      <c r="D202" s="119" t="s">
        <v>1038</v>
      </c>
      <c r="E202" s="119" t="s">
        <v>1010</v>
      </c>
    </row>
    <row r="203" spans="1:5" x14ac:dyDescent="0.2">
      <c r="B203" s="119"/>
      <c r="D203" s="119"/>
    </row>
    <row r="204" spans="1:5" x14ac:dyDescent="0.2">
      <c r="A204" s="120" t="s">
        <v>1273</v>
      </c>
      <c r="D204" s="119"/>
    </row>
    <row r="205" spans="1:5" x14ac:dyDescent="0.2">
      <c r="A205" s="120" t="s">
        <v>362</v>
      </c>
      <c r="C205" s="119" t="s">
        <v>1274</v>
      </c>
      <c r="D205" s="119" t="s">
        <v>1275</v>
      </c>
      <c r="E205" s="119" t="s">
        <v>1276</v>
      </c>
    </row>
    <row r="206" spans="1:5" x14ac:dyDescent="0.2">
      <c r="A206" s="120" t="s">
        <v>1277</v>
      </c>
      <c r="C206" s="119" t="s">
        <v>1278</v>
      </c>
      <c r="D206" s="119" t="s">
        <v>1275</v>
      </c>
      <c r="E206" s="119" t="s">
        <v>1276</v>
      </c>
    </row>
    <row r="207" spans="1:5" x14ac:dyDescent="0.2">
      <c r="A207" s="120" t="s">
        <v>1279</v>
      </c>
      <c r="C207" s="119" t="s">
        <v>1280</v>
      </c>
      <c r="D207" s="119" t="s">
        <v>1275</v>
      </c>
      <c r="E207" s="119" t="s">
        <v>1276</v>
      </c>
    </row>
    <row r="208" spans="1:5" x14ac:dyDescent="0.2">
      <c r="A208" s="120" t="s">
        <v>1281</v>
      </c>
      <c r="C208" s="119" t="s">
        <v>1282</v>
      </c>
      <c r="D208" s="119" t="s">
        <v>1275</v>
      </c>
      <c r="E208" s="119" t="s">
        <v>1276</v>
      </c>
    </row>
    <row r="209" spans="1:5" x14ac:dyDescent="0.2">
      <c r="A209" s="120" t="s">
        <v>1283</v>
      </c>
      <c r="C209" s="119" t="s">
        <v>1284</v>
      </c>
      <c r="D209" s="119" t="s">
        <v>1275</v>
      </c>
      <c r="E209" s="119" t="s">
        <v>1276</v>
      </c>
    </row>
    <row r="210" spans="1:5" x14ac:dyDescent="0.2">
      <c r="A210" s="120" t="s">
        <v>462</v>
      </c>
      <c r="C210" s="119" t="s">
        <v>1285</v>
      </c>
      <c r="D210" s="119" t="s">
        <v>1275</v>
      </c>
      <c r="E210" s="119" t="s">
        <v>1276</v>
      </c>
    </row>
    <row r="211" spans="1:5" x14ac:dyDescent="0.2">
      <c r="A211" s="120" t="s">
        <v>463</v>
      </c>
      <c r="C211" s="119" t="s">
        <v>1286</v>
      </c>
      <c r="D211" s="119" t="s">
        <v>1275</v>
      </c>
      <c r="E211" s="119" t="s">
        <v>1276</v>
      </c>
    </row>
    <row r="212" spans="1:5" x14ac:dyDescent="0.2">
      <c r="A212" s="120" t="s">
        <v>373</v>
      </c>
      <c r="C212" s="119" t="s">
        <v>1287</v>
      </c>
      <c r="D212" s="119" t="s">
        <v>1275</v>
      </c>
      <c r="E212" s="119" t="s">
        <v>1276</v>
      </c>
    </row>
    <row r="213" spans="1:5" x14ac:dyDescent="0.2">
      <c r="A213" s="120" t="s">
        <v>1288</v>
      </c>
      <c r="C213" s="119" t="s">
        <v>1289</v>
      </c>
      <c r="D213" s="119" t="s">
        <v>1275</v>
      </c>
      <c r="E213" s="119" t="s">
        <v>1276</v>
      </c>
    </row>
    <row r="214" spans="1:5" x14ac:dyDescent="0.2">
      <c r="A214" s="120" t="s">
        <v>1290</v>
      </c>
      <c r="C214" s="119" t="s">
        <v>1291</v>
      </c>
      <c r="D214" s="119" t="s">
        <v>1275</v>
      </c>
      <c r="E214" s="119" t="s">
        <v>1276</v>
      </c>
    </row>
    <row r="215" spans="1:5" x14ac:dyDescent="0.2">
      <c r="A215" s="120" t="s">
        <v>1292</v>
      </c>
      <c r="C215" s="119" t="s">
        <v>1293</v>
      </c>
      <c r="D215" s="119" t="s">
        <v>1275</v>
      </c>
      <c r="E215" s="119" t="s">
        <v>1276</v>
      </c>
    </row>
    <row r="216" spans="1:5" x14ac:dyDescent="0.2">
      <c r="A216" s="120" t="s">
        <v>1294</v>
      </c>
      <c r="C216" s="119" t="s">
        <v>1295</v>
      </c>
      <c r="D216" s="119" t="s">
        <v>1275</v>
      </c>
      <c r="E216" s="119" t="s">
        <v>1276</v>
      </c>
    </row>
    <row r="217" spans="1:5" x14ac:dyDescent="0.2">
      <c r="A217" s="120" t="s">
        <v>384</v>
      </c>
      <c r="C217" s="119" t="s">
        <v>1296</v>
      </c>
      <c r="D217" s="119" t="s">
        <v>1275</v>
      </c>
      <c r="E217" s="119" t="s">
        <v>1276</v>
      </c>
    </row>
    <row r="218" spans="1:5" x14ac:dyDescent="0.2">
      <c r="A218" s="120" t="s">
        <v>1297</v>
      </c>
      <c r="C218" s="119" t="s">
        <v>1298</v>
      </c>
      <c r="D218" s="119" t="s">
        <v>1275</v>
      </c>
      <c r="E218" s="119" t="s">
        <v>1276</v>
      </c>
    </row>
    <row r="219" spans="1:5" x14ac:dyDescent="0.2">
      <c r="A219" s="120" t="s">
        <v>1299</v>
      </c>
      <c r="C219" s="119" t="s">
        <v>1300</v>
      </c>
      <c r="D219" s="119" t="s">
        <v>1275</v>
      </c>
      <c r="E219" s="119" t="s">
        <v>1276</v>
      </c>
    </row>
    <row r="220" spans="1:5" x14ac:dyDescent="0.2">
      <c r="A220" s="120" t="s">
        <v>1301</v>
      </c>
      <c r="C220" s="119" t="s">
        <v>1302</v>
      </c>
      <c r="D220" s="119" t="s">
        <v>1275</v>
      </c>
      <c r="E220" s="119" t="s">
        <v>1276</v>
      </c>
    </row>
    <row r="221" spans="1:5" x14ac:dyDescent="0.2">
      <c r="A221" s="120" t="s">
        <v>1303</v>
      </c>
      <c r="C221" s="119" t="s">
        <v>1304</v>
      </c>
      <c r="D221" s="119" t="s">
        <v>1275</v>
      </c>
      <c r="E221" s="119" t="s">
        <v>1276</v>
      </c>
    </row>
    <row r="222" spans="1:5" x14ac:dyDescent="0.2">
      <c r="A222" s="120" t="s">
        <v>1305</v>
      </c>
      <c r="C222" s="119" t="s">
        <v>1306</v>
      </c>
      <c r="D222" s="119" t="s">
        <v>1275</v>
      </c>
      <c r="E222" s="119" t="s">
        <v>1276</v>
      </c>
    </row>
    <row r="223" spans="1:5" x14ac:dyDescent="0.2">
      <c r="A223" s="120" t="s">
        <v>1307</v>
      </c>
      <c r="C223" s="119" t="s">
        <v>1308</v>
      </c>
      <c r="D223" s="119" t="s">
        <v>1275</v>
      </c>
      <c r="E223" s="119" t="s">
        <v>1276</v>
      </c>
    </row>
    <row r="224" spans="1:5" x14ac:dyDescent="0.2">
      <c r="A224" s="120" t="s">
        <v>1309</v>
      </c>
      <c r="C224" s="119" t="s">
        <v>1310</v>
      </c>
      <c r="D224" s="119" t="s">
        <v>1275</v>
      </c>
      <c r="E224" s="119" t="s">
        <v>1276</v>
      </c>
    </row>
    <row r="225" spans="1:5" x14ac:dyDescent="0.2">
      <c r="A225" s="120" t="s">
        <v>1311</v>
      </c>
      <c r="C225" s="119" t="s">
        <v>1312</v>
      </c>
      <c r="D225" s="119" t="s">
        <v>1275</v>
      </c>
      <c r="E225" s="119" t="s">
        <v>1276</v>
      </c>
    </row>
    <row r="226" spans="1:5" x14ac:dyDescent="0.2">
      <c r="A226" s="120" t="s">
        <v>582</v>
      </c>
      <c r="C226" s="119" t="s">
        <v>1313</v>
      </c>
      <c r="D226" s="119" t="s">
        <v>1275</v>
      </c>
      <c r="E226" s="119" t="s">
        <v>1276</v>
      </c>
    </row>
    <row r="227" spans="1:5" x14ac:dyDescent="0.2">
      <c r="A227" s="120" t="s">
        <v>1314</v>
      </c>
      <c r="C227" s="119" t="s">
        <v>1315</v>
      </c>
      <c r="D227" s="119" t="s">
        <v>1275</v>
      </c>
      <c r="E227" s="119" t="s">
        <v>1276</v>
      </c>
    </row>
    <row r="228" spans="1:5" x14ac:dyDescent="0.2">
      <c r="A228" s="120" t="s">
        <v>1472</v>
      </c>
      <c r="C228" s="119" t="s">
        <v>1316</v>
      </c>
      <c r="D228" s="119" t="s">
        <v>1275</v>
      </c>
      <c r="E228" s="119" t="s">
        <v>1276</v>
      </c>
    </row>
    <row r="229" spans="1:5" x14ac:dyDescent="0.2">
      <c r="A229" s="120" t="s">
        <v>1317</v>
      </c>
      <c r="C229" s="119" t="s">
        <v>1167</v>
      </c>
      <c r="D229" s="119" t="s">
        <v>1275</v>
      </c>
      <c r="E229" s="119" t="s">
        <v>1276</v>
      </c>
    </row>
    <row r="230" spans="1:5" x14ac:dyDescent="0.2">
      <c r="A230" s="120" t="s">
        <v>590</v>
      </c>
      <c r="C230" s="119" t="s">
        <v>1318</v>
      </c>
      <c r="D230" s="119" t="s">
        <v>1275</v>
      </c>
      <c r="E230" s="119" t="s">
        <v>1276</v>
      </c>
    </row>
    <row r="231" spans="1:5" x14ac:dyDescent="0.2">
      <c r="A231" s="120" t="s">
        <v>1319</v>
      </c>
      <c r="C231" s="119" t="s">
        <v>1320</v>
      </c>
      <c r="D231" s="119" t="s">
        <v>1275</v>
      </c>
      <c r="E231" s="119" t="s">
        <v>1276</v>
      </c>
    </row>
    <row r="232" spans="1:5" x14ac:dyDescent="0.2">
      <c r="A232" s="120" t="s">
        <v>1321</v>
      </c>
      <c r="C232" s="119" t="s">
        <v>1322</v>
      </c>
      <c r="D232" s="119" t="s">
        <v>1275</v>
      </c>
      <c r="E232" s="119" t="s">
        <v>1276</v>
      </c>
    </row>
    <row r="233" spans="1:5" x14ac:dyDescent="0.2">
      <c r="A233" s="120" t="s">
        <v>1323</v>
      </c>
      <c r="C233" s="119" t="s">
        <v>1324</v>
      </c>
      <c r="D233" s="119" t="s">
        <v>1275</v>
      </c>
      <c r="E233" s="119" t="s">
        <v>1276</v>
      </c>
    </row>
    <row r="234" spans="1:5" x14ac:dyDescent="0.2">
      <c r="A234" s="120" t="s">
        <v>1325</v>
      </c>
      <c r="C234" s="119" t="s">
        <v>1326</v>
      </c>
      <c r="D234" s="119" t="s">
        <v>1275</v>
      </c>
      <c r="E234" s="119" t="s">
        <v>1276</v>
      </c>
    </row>
    <row r="235" spans="1:5" x14ac:dyDescent="0.2">
      <c r="A235" s="120" t="s">
        <v>1327</v>
      </c>
      <c r="C235" s="119" t="s">
        <v>1328</v>
      </c>
      <c r="D235" s="119" t="s">
        <v>1275</v>
      </c>
      <c r="E235" s="119" t="s">
        <v>1276</v>
      </c>
    </row>
    <row r="236" spans="1:5" x14ac:dyDescent="0.2">
      <c r="A236" s="120" t="s">
        <v>1329</v>
      </c>
      <c r="C236" s="119" t="s">
        <v>1330</v>
      </c>
      <c r="D236" s="119" t="s">
        <v>1275</v>
      </c>
      <c r="E236" s="119" t="s">
        <v>1276</v>
      </c>
    </row>
    <row r="237" spans="1:5" x14ac:dyDescent="0.2">
      <c r="A237" s="120" t="s">
        <v>464</v>
      </c>
      <c r="C237" s="119" t="s">
        <v>1004</v>
      </c>
      <c r="D237" s="119" t="s">
        <v>1275</v>
      </c>
      <c r="E237" s="119" t="s">
        <v>1276</v>
      </c>
    </row>
    <row r="238" spans="1:5" x14ac:dyDescent="0.2">
      <c r="A238" s="120" t="s">
        <v>465</v>
      </c>
      <c r="C238" s="119" t="s">
        <v>1005</v>
      </c>
      <c r="D238" s="119" t="s">
        <v>1275</v>
      </c>
      <c r="E238" s="119" t="s">
        <v>1276</v>
      </c>
    </row>
    <row r="239" spans="1:5" x14ac:dyDescent="0.2">
      <c r="A239" s="120" t="s">
        <v>466</v>
      </c>
      <c r="C239" s="119" t="s">
        <v>1006</v>
      </c>
      <c r="D239" s="119" t="s">
        <v>1275</v>
      </c>
      <c r="E239" s="119" t="s">
        <v>1276</v>
      </c>
    </row>
    <row r="240" spans="1:5" x14ac:dyDescent="0.2">
      <c r="A240" s="120" t="s">
        <v>1331</v>
      </c>
      <c r="C240" s="119" t="s">
        <v>1332</v>
      </c>
      <c r="D240" s="119" t="s">
        <v>1275</v>
      </c>
      <c r="E240" s="119" t="s">
        <v>1276</v>
      </c>
    </row>
    <row r="241" spans="1:5" x14ac:dyDescent="0.2">
      <c r="A241" s="120" t="s">
        <v>1333</v>
      </c>
      <c r="C241" s="119" t="s">
        <v>1334</v>
      </c>
      <c r="D241" s="119" t="s">
        <v>1275</v>
      </c>
      <c r="E241" s="119" t="s">
        <v>1276</v>
      </c>
    </row>
    <row r="242" spans="1:5" x14ac:dyDescent="0.2">
      <c r="A242" s="120" t="s">
        <v>467</v>
      </c>
      <c r="C242" s="119" t="s">
        <v>1335</v>
      </c>
      <c r="D242" s="119" t="s">
        <v>1275</v>
      </c>
      <c r="E242" s="119" t="s">
        <v>1276</v>
      </c>
    </row>
    <row r="243" spans="1:5" x14ac:dyDescent="0.2">
      <c r="A243" s="120" t="s">
        <v>1336</v>
      </c>
      <c r="C243" s="119" t="s">
        <v>1337</v>
      </c>
      <c r="D243" s="119" t="s">
        <v>1275</v>
      </c>
      <c r="E243" s="119" t="s">
        <v>1276</v>
      </c>
    </row>
    <row r="244" spans="1:5" x14ac:dyDescent="0.2">
      <c r="A244" s="120" t="s">
        <v>1338</v>
      </c>
      <c r="C244" s="119" t="s">
        <v>1339</v>
      </c>
      <c r="D244" s="119" t="s">
        <v>1275</v>
      </c>
      <c r="E244" s="119" t="s">
        <v>1276</v>
      </c>
    </row>
    <row r="245" spans="1:5" x14ac:dyDescent="0.2">
      <c r="A245" s="120" t="s">
        <v>625</v>
      </c>
      <c r="C245" s="119" t="s">
        <v>1340</v>
      </c>
      <c r="D245" s="119" t="s">
        <v>1275</v>
      </c>
      <c r="E245" s="119" t="s">
        <v>1276</v>
      </c>
    </row>
    <row r="246" spans="1:5" x14ac:dyDescent="0.2">
      <c r="A246" s="120" t="s">
        <v>1341</v>
      </c>
      <c r="C246" s="119" t="s">
        <v>1342</v>
      </c>
      <c r="D246" s="119" t="s">
        <v>1275</v>
      </c>
      <c r="E246" s="119" t="s">
        <v>1276</v>
      </c>
    </row>
    <row r="247" spans="1:5" x14ac:dyDescent="0.2">
      <c r="A247" s="120" t="s">
        <v>1343</v>
      </c>
      <c r="C247" s="119" t="s">
        <v>1344</v>
      </c>
      <c r="D247" s="119" t="s">
        <v>1275</v>
      </c>
      <c r="E247" s="119" t="s">
        <v>1276</v>
      </c>
    </row>
    <row r="248" spans="1:5" x14ac:dyDescent="0.2">
      <c r="A248" s="120" t="s">
        <v>1345</v>
      </c>
      <c r="C248" s="119" t="s">
        <v>1346</v>
      </c>
      <c r="D248" s="119" t="s">
        <v>1275</v>
      </c>
      <c r="E248" s="119" t="s">
        <v>1276</v>
      </c>
    </row>
    <row r="249" spans="1:5" x14ac:dyDescent="0.2">
      <c r="A249" s="120" t="s">
        <v>1347</v>
      </c>
      <c r="C249" s="119" t="s">
        <v>1348</v>
      </c>
      <c r="D249" s="119" t="s">
        <v>1275</v>
      </c>
      <c r="E249" s="119" t="s">
        <v>1276</v>
      </c>
    </row>
    <row r="250" spans="1:5" x14ac:dyDescent="0.2">
      <c r="A250" s="120" t="s">
        <v>58</v>
      </c>
      <c r="C250" s="119" t="s">
        <v>1349</v>
      </c>
      <c r="D250" s="119" t="s">
        <v>1275</v>
      </c>
      <c r="E250" s="119" t="s">
        <v>1276</v>
      </c>
    </row>
    <row r="251" spans="1:5" x14ac:dyDescent="0.2">
      <c r="A251" s="120" t="s">
        <v>1350</v>
      </c>
      <c r="C251" s="119" t="s">
        <v>1351</v>
      </c>
      <c r="D251" s="119" t="s">
        <v>1275</v>
      </c>
      <c r="E251" s="119" t="s">
        <v>1276</v>
      </c>
    </row>
    <row r="252" spans="1:5" x14ac:dyDescent="0.2">
      <c r="A252" s="120" t="s">
        <v>1352</v>
      </c>
      <c r="C252" s="119" t="s">
        <v>1353</v>
      </c>
      <c r="D252" s="119" t="s">
        <v>1275</v>
      </c>
      <c r="E252" s="119" t="s">
        <v>1276</v>
      </c>
    </row>
    <row r="253" spans="1:5" x14ac:dyDescent="0.2">
      <c r="A253" s="120" t="s">
        <v>1354</v>
      </c>
      <c r="C253" s="119" t="s">
        <v>1355</v>
      </c>
      <c r="D253" s="119" t="s">
        <v>1275</v>
      </c>
      <c r="E253" s="119" t="s">
        <v>1276</v>
      </c>
    </row>
    <row r="254" spans="1:5" x14ac:dyDescent="0.2">
      <c r="A254" s="120" t="s">
        <v>1356</v>
      </c>
      <c r="C254" s="119" t="s">
        <v>1357</v>
      </c>
      <c r="D254" s="119" t="s">
        <v>1275</v>
      </c>
      <c r="E254" s="119" t="s">
        <v>1276</v>
      </c>
    </row>
    <row r="255" spans="1:5" x14ac:dyDescent="0.2">
      <c r="A255" s="120" t="s">
        <v>1358</v>
      </c>
      <c r="C255" s="119" t="s">
        <v>1359</v>
      </c>
      <c r="D255" s="119" t="s">
        <v>1275</v>
      </c>
      <c r="E255" s="119" t="s">
        <v>1276</v>
      </c>
    </row>
    <row r="256" spans="1:5" x14ac:dyDescent="0.2">
      <c r="A256" s="120" t="s">
        <v>1360</v>
      </c>
      <c r="C256" s="119" t="s">
        <v>1361</v>
      </c>
      <c r="D256" s="119" t="s">
        <v>1275</v>
      </c>
      <c r="E256" s="119" t="s">
        <v>1276</v>
      </c>
    </row>
    <row r="257" spans="1:5" x14ac:dyDescent="0.2">
      <c r="A257" s="120" t="s">
        <v>650</v>
      </c>
      <c r="C257" s="119" t="s">
        <v>1362</v>
      </c>
      <c r="D257" s="119" t="s">
        <v>1275</v>
      </c>
      <c r="E257" s="119" t="s">
        <v>1276</v>
      </c>
    </row>
    <row r="258" spans="1:5" x14ac:dyDescent="0.2">
      <c r="A258" s="120" t="s">
        <v>1363</v>
      </c>
      <c r="C258" s="119" t="s">
        <v>1364</v>
      </c>
      <c r="D258" s="119" t="s">
        <v>1275</v>
      </c>
      <c r="E258" s="119" t="s">
        <v>1276</v>
      </c>
    </row>
    <row r="259" spans="1:5" x14ac:dyDescent="0.2">
      <c r="A259" s="120" t="s">
        <v>1365</v>
      </c>
      <c r="C259" s="119" t="s">
        <v>1366</v>
      </c>
      <c r="D259" s="119" t="s">
        <v>1275</v>
      </c>
      <c r="E259" s="119" t="s">
        <v>1276</v>
      </c>
    </row>
    <row r="260" spans="1:5" x14ac:dyDescent="0.2">
      <c r="A260" s="120" t="s">
        <v>1367</v>
      </c>
      <c r="C260" s="119" t="s">
        <v>1368</v>
      </c>
      <c r="D260" s="119" t="s">
        <v>1275</v>
      </c>
      <c r="E260" s="119" t="s">
        <v>1276</v>
      </c>
    </row>
    <row r="261" spans="1:5" x14ac:dyDescent="0.2">
      <c r="A261" s="120" t="s">
        <v>1369</v>
      </c>
      <c r="C261" s="119" t="s">
        <v>1370</v>
      </c>
      <c r="D261" s="119" t="s">
        <v>1275</v>
      </c>
      <c r="E261" s="119" t="s">
        <v>1276</v>
      </c>
    </row>
    <row r="262" spans="1:5" x14ac:dyDescent="0.2">
      <c r="A262" s="120" t="s">
        <v>1371</v>
      </c>
      <c r="C262" s="119" t="s">
        <v>570</v>
      </c>
      <c r="D262" s="119" t="s">
        <v>1275</v>
      </c>
      <c r="E262" s="119" t="s">
        <v>1276</v>
      </c>
    </row>
    <row r="263" spans="1:5" x14ac:dyDescent="0.2">
      <c r="A263" s="120" t="s">
        <v>1372</v>
      </c>
      <c r="C263" s="119" t="s">
        <v>1373</v>
      </c>
      <c r="D263" s="119" t="s">
        <v>1275</v>
      </c>
      <c r="E263" s="119" t="s">
        <v>1276</v>
      </c>
    </row>
    <row r="264" spans="1:5" x14ac:dyDescent="0.2">
      <c r="A264" s="120" t="s">
        <v>1374</v>
      </c>
      <c r="C264" s="119" t="s">
        <v>1375</v>
      </c>
      <c r="D264" s="119" t="s">
        <v>1275</v>
      </c>
      <c r="E264" s="119" t="s">
        <v>1276</v>
      </c>
    </row>
    <row r="265" spans="1:5" x14ac:dyDescent="0.2">
      <c r="A265" s="120" t="s">
        <v>1376</v>
      </c>
      <c r="C265" s="119" t="s">
        <v>1377</v>
      </c>
      <c r="D265" s="119" t="s">
        <v>1275</v>
      </c>
      <c r="E265" s="119" t="s">
        <v>1276</v>
      </c>
    </row>
    <row r="266" spans="1:5" x14ac:dyDescent="0.2">
      <c r="A266" s="120" t="s">
        <v>1378</v>
      </c>
      <c r="C266" s="119" t="s">
        <v>1379</v>
      </c>
      <c r="D266" s="119" t="s">
        <v>1275</v>
      </c>
      <c r="E266" s="119" t="s">
        <v>1276</v>
      </c>
    </row>
    <row r="267" spans="1:5" x14ac:dyDescent="0.2">
      <c r="A267" s="120" t="s">
        <v>1380</v>
      </c>
      <c r="C267" s="119" t="s">
        <v>1381</v>
      </c>
      <c r="D267" s="119" t="s">
        <v>1275</v>
      </c>
      <c r="E267" s="119" t="s">
        <v>1276</v>
      </c>
    </row>
    <row r="268" spans="1:5" x14ac:dyDescent="0.2">
      <c r="A268" s="120" t="s">
        <v>1382</v>
      </c>
      <c r="C268" s="119" t="s">
        <v>1383</v>
      </c>
      <c r="D268" s="119" t="s">
        <v>1275</v>
      </c>
      <c r="E268" s="119" t="s">
        <v>1276</v>
      </c>
    </row>
    <row r="269" spans="1:5" x14ac:dyDescent="0.2">
      <c r="B269" s="119"/>
      <c r="D269" s="119"/>
    </row>
    <row r="270" spans="1:5" x14ac:dyDescent="0.2">
      <c r="A270" s="120" t="s">
        <v>1384</v>
      </c>
      <c r="D270" s="119"/>
    </row>
    <row r="271" spans="1:5" x14ac:dyDescent="0.2">
      <c r="A271" s="120" t="s">
        <v>679</v>
      </c>
      <c r="C271" s="119" t="s">
        <v>1385</v>
      </c>
      <c r="D271" s="119" t="s">
        <v>1386</v>
      </c>
      <c r="E271" s="119" t="s">
        <v>1276</v>
      </c>
    </row>
    <row r="272" spans="1:5" x14ac:dyDescent="0.2">
      <c r="A272" s="120" t="s">
        <v>1387</v>
      </c>
      <c r="C272" s="119" t="s">
        <v>1388</v>
      </c>
      <c r="D272" s="119" t="s">
        <v>1386</v>
      </c>
      <c r="E272" s="119" t="s">
        <v>1276</v>
      </c>
    </row>
    <row r="273" spans="1:5" x14ac:dyDescent="0.2">
      <c r="A273" s="120" t="s">
        <v>1389</v>
      </c>
      <c r="C273" s="119" t="s">
        <v>1390</v>
      </c>
      <c r="D273" s="119" t="s">
        <v>1386</v>
      </c>
      <c r="E273" s="119" t="s">
        <v>1276</v>
      </c>
    </row>
    <row r="274" spans="1:5" x14ac:dyDescent="0.2">
      <c r="A274" s="120" t="s">
        <v>1391</v>
      </c>
      <c r="C274" s="119" t="s">
        <v>1392</v>
      </c>
      <c r="D274" s="119" t="s">
        <v>1386</v>
      </c>
      <c r="E274" s="119" t="s">
        <v>1276</v>
      </c>
    </row>
    <row r="275" spans="1:5" x14ac:dyDescent="0.2">
      <c r="A275" s="120" t="s">
        <v>402</v>
      </c>
      <c r="C275" s="119" t="s">
        <v>1393</v>
      </c>
      <c r="D275" s="119" t="s">
        <v>1386</v>
      </c>
      <c r="E275" s="119" t="s">
        <v>1276</v>
      </c>
    </row>
    <row r="276" spans="1:5" x14ac:dyDescent="0.2">
      <c r="A276" s="120" t="s">
        <v>403</v>
      </c>
      <c r="C276" s="119" t="s">
        <v>1394</v>
      </c>
      <c r="D276" s="119" t="s">
        <v>1386</v>
      </c>
      <c r="E276" s="119" t="s">
        <v>1276</v>
      </c>
    </row>
    <row r="277" spans="1:5" x14ac:dyDescent="0.2">
      <c r="A277" s="120" t="s">
        <v>689</v>
      </c>
      <c r="C277" s="119" t="s">
        <v>1395</v>
      </c>
      <c r="D277" s="119" t="s">
        <v>1386</v>
      </c>
      <c r="E277" s="119" t="s">
        <v>1276</v>
      </c>
    </row>
    <row r="278" spans="1:5" x14ac:dyDescent="0.2">
      <c r="A278" s="120" t="s">
        <v>1396</v>
      </c>
      <c r="C278" s="119" t="s">
        <v>1397</v>
      </c>
      <c r="D278" s="119" t="s">
        <v>1386</v>
      </c>
      <c r="E278" s="119" t="s">
        <v>1276</v>
      </c>
    </row>
    <row r="279" spans="1:5" x14ac:dyDescent="0.2">
      <c r="A279" s="120" t="s">
        <v>1398</v>
      </c>
      <c r="C279" s="119" t="s">
        <v>1399</v>
      </c>
      <c r="D279" s="119" t="s">
        <v>1386</v>
      </c>
      <c r="E279" s="119" t="s">
        <v>1276</v>
      </c>
    </row>
    <row r="280" spans="1:5" x14ac:dyDescent="0.2">
      <c r="A280" s="120" t="s">
        <v>1400</v>
      </c>
      <c r="C280" s="119" t="s">
        <v>1401</v>
      </c>
      <c r="D280" s="119" t="s">
        <v>1386</v>
      </c>
      <c r="E280" s="119" t="s">
        <v>1276</v>
      </c>
    </row>
    <row r="281" spans="1:5" x14ac:dyDescent="0.2">
      <c r="A281" s="120" t="s">
        <v>1402</v>
      </c>
      <c r="C281" s="119" t="s">
        <v>1403</v>
      </c>
      <c r="D281" s="119" t="s">
        <v>1386</v>
      </c>
      <c r="E281" s="119" t="s">
        <v>1276</v>
      </c>
    </row>
    <row r="282" spans="1:5" x14ac:dyDescent="0.2">
      <c r="A282" s="120" t="s">
        <v>701</v>
      </c>
      <c r="C282" s="119" t="s">
        <v>1404</v>
      </c>
      <c r="D282" s="119" t="s">
        <v>1386</v>
      </c>
      <c r="E282" s="119" t="s">
        <v>1276</v>
      </c>
    </row>
    <row r="283" spans="1:5" x14ac:dyDescent="0.2">
      <c r="A283" s="120" t="s">
        <v>1405</v>
      </c>
      <c r="C283" s="119" t="s">
        <v>1406</v>
      </c>
      <c r="D283" s="119" t="s">
        <v>1386</v>
      </c>
      <c r="E283" s="119" t="s">
        <v>1276</v>
      </c>
    </row>
    <row r="284" spans="1:5" x14ac:dyDescent="0.2">
      <c r="A284" s="120" t="s">
        <v>1407</v>
      </c>
      <c r="C284" s="119" t="s">
        <v>1408</v>
      </c>
      <c r="D284" s="119" t="s">
        <v>1386</v>
      </c>
      <c r="E284" s="119" t="s">
        <v>1276</v>
      </c>
    </row>
    <row r="285" spans="1:5" x14ac:dyDescent="0.2">
      <c r="A285" s="120" t="s">
        <v>1409</v>
      </c>
      <c r="C285" s="119" t="s">
        <v>1410</v>
      </c>
      <c r="D285" s="119" t="s">
        <v>1386</v>
      </c>
      <c r="E285" s="119" t="s">
        <v>1276</v>
      </c>
    </row>
    <row r="286" spans="1:5" x14ac:dyDescent="0.2">
      <c r="A286" s="120" t="s">
        <v>1411</v>
      </c>
      <c r="C286" s="119" t="s">
        <v>1412</v>
      </c>
      <c r="D286" s="119" t="s">
        <v>1386</v>
      </c>
      <c r="E286" s="119" t="s">
        <v>1276</v>
      </c>
    </row>
    <row r="287" spans="1:5" x14ac:dyDescent="0.2">
      <c r="A287" s="120" t="s">
        <v>712</v>
      </c>
      <c r="C287" s="119" t="s">
        <v>1413</v>
      </c>
      <c r="D287" s="119" t="s">
        <v>1386</v>
      </c>
      <c r="E287" s="119" t="s">
        <v>1276</v>
      </c>
    </row>
    <row r="288" spans="1:5" x14ac:dyDescent="0.2">
      <c r="A288" s="120" t="s">
        <v>1414</v>
      </c>
      <c r="C288" s="119" t="s">
        <v>1415</v>
      </c>
      <c r="D288" s="119" t="s">
        <v>1386</v>
      </c>
      <c r="E288" s="119" t="s">
        <v>1276</v>
      </c>
    </row>
    <row r="289" spans="1:5" x14ac:dyDescent="0.2">
      <c r="A289" s="120" t="s">
        <v>1416</v>
      </c>
      <c r="C289" s="119" t="s">
        <v>1417</v>
      </c>
      <c r="D289" s="119" t="s">
        <v>1386</v>
      </c>
      <c r="E289" s="119" t="s">
        <v>1276</v>
      </c>
    </row>
    <row r="290" spans="1:5" x14ac:dyDescent="0.2">
      <c r="A290" s="120" t="s">
        <v>1418</v>
      </c>
      <c r="C290" s="119" t="s">
        <v>1326</v>
      </c>
      <c r="D290" s="119" t="s">
        <v>1386</v>
      </c>
      <c r="E290" s="119" t="s">
        <v>1276</v>
      </c>
    </row>
    <row r="291" spans="1:5" x14ac:dyDescent="0.2">
      <c r="A291" s="120" t="s">
        <v>1419</v>
      </c>
      <c r="C291" s="119" t="s">
        <v>1328</v>
      </c>
      <c r="D291" s="119" t="s">
        <v>1386</v>
      </c>
      <c r="E291" s="119" t="s">
        <v>1276</v>
      </c>
    </row>
    <row r="292" spans="1:5" x14ac:dyDescent="0.2">
      <c r="A292" s="120" t="s">
        <v>1420</v>
      </c>
      <c r="C292" s="119" t="s">
        <v>1421</v>
      </c>
      <c r="D292" s="119" t="s">
        <v>1386</v>
      </c>
      <c r="E292" s="119" t="s">
        <v>1276</v>
      </c>
    </row>
    <row r="293" spans="1:5" x14ac:dyDescent="0.2">
      <c r="A293" s="120" t="s">
        <v>1422</v>
      </c>
      <c r="C293" s="119" t="s">
        <v>1423</v>
      </c>
      <c r="D293" s="119" t="s">
        <v>1386</v>
      </c>
      <c r="E293" s="119" t="s">
        <v>1276</v>
      </c>
    </row>
    <row r="294" spans="1:5" x14ac:dyDescent="0.2">
      <c r="A294" s="120" t="s">
        <v>1424</v>
      </c>
      <c r="C294" s="119" t="s">
        <v>1425</v>
      </c>
      <c r="D294" s="119" t="s">
        <v>1386</v>
      </c>
      <c r="E294" s="119" t="s">
        <v>1276</v>
      </c>
    </row>
    <row r="295" spans="1:5" x14ac:dyDescent="0.2">
      <c r="A295" s="120" t="s">
        <v>1426</v>
      </c>
      <c r="C295" s="119" t="s">
        <v>1337</v>
      </c>
      <c r="D295" s="119" t="s">
        <v>1386</v>
      </c>
      <c r="E295" s="119" t="s">
        <v>1276</v>
      </c>
    </row>
    <row r="296" spans="1:5" x14ac:dyDescent="0.2">
      <c r="A296" s="120" t="s">
        <v>1427</v>
      </c>
      <c r="C296" s="119" t="s">
        <v>1428</v>
      </c>
      <c r="D296" s="119" t="s">
        <v>1386</v>
      </c>
      <c r="E296" s="119" t="s">
        <v>1276</v>
      </c>
    </row>
    <row r="297" spans="1:5" x14ac:dyDescent="0.2">
      <c r="A297" s="120" t="s">
        <v>739</v>
      </c>
      <c r="C297" s="119" t="s">
        <v>1429</v>
      </c>
      <c r="D297" s="119" t="s">
        <v>1386</v>
      </c>
      <c r="E297" s="119" t="s">
        <v>1276</v>
      </c>
    </row>
    <row r="298" spans="1:5" x14ac:dyDescent="0.2">
      <c r="A298" s="120" t="s">
        <v>1430</v>
      </c>
      <c r="C298" s="119" t="s">
        <v>1431</v>
      </c>
      <c r="D298" s="119" t="s">
        <v>1386</v>
      </c>
      <c r="E298" s="119" t="s">
        <v>1276</v>
      </c>
    </row>
    <row r="299" spans="1:5" x14ac:dyDescent="0.2">
      <c r="A299" s="120" t="s">
        <v>1432</v>
      </c>
      <c r="C299" s="119" t="s">
        <v>1344</v>
      </c>
      <c r="D299" s="119" t="s">
        <v>1386</v>
      </c>
      <c r="E299" s="119" t="s">
        <v>1276</v>
      </c>
    </row>
    <row r="300" spans="1:5" x14ac:dyDescent="0.2">
      <c r="A300" s="120" t="s">
        <v>1433</v>
      </c>
      <c r="C300" s="119" t="s">
        <v>1434</v>
      </c>
      <c r="D300" s="119" t="s">
        <v>1386</v>
      </c>
      <c r="E300" s="119" t="s">
        <v>1276</v>
      </c>
    </row>
    <row r="301" spans="1:5" x14ac:dyDescent="0.2">
      <c r="A301" s="120" t="s">
        <v>1435</v>
      </c>
      <c r="C301" s="119" t="s">
        <v>1436</v>
      </c>
      <c r="D301" s="119" t="s">
        <v>1386</v>
      </c>
      <c r="E301" s="119" t="s">
        <v>1276</v>
      </c>
    </row>
    <row r="302" spans="1:5" x14ac:dyDescent="0.2">
      <c r="A302" s="120" t="s">
        <v>1437</v>
      </c>
      <c r="C302" s="119" t="s">
        <v>1438</v>
      </c>
      <c r="D302" s="119" t="s">
        <v>1386</v>
      </c>
      <c r="E302" s="119" t="s">
        <v>1276</v>
      </c>
    </row>
    <row r="303" spans="1:5" x14ac:dyDescent="0.2">
      <c r="A303" s="120" t="s">
        <v>1439</v>
      </c>
      <c r="C303" s="119" t="s">
        <v>1440</v>
      </c>
      <c r="D303" s="119" t="s">
        <v>1386</v>
      </c>
      <c r="E303" s="119" t="s">
        <v>1276</v>
      </c>
    </row>
    <row r="304" spans="1:5" x14ac:dyDescent="0.2">
      <c r="A304" s="120" t="s">
        <v>1441</v>
      </c>
      <c r="C304" s="119" t="s">
        <v>1442</v>
      </c>
      <c r="D304" s="119" t="s">
        <v>1386</v>
      </c>
      <c r="E304" s="119" t="s">
        <v>1276</v>
      </c>
    </row>
    <row r="305" spans="1:5" x14ac:dyDescent="0.2">
      <c r="A305" s="120" t="s">
        <v>1443</v>
      </c>
      <c r="C305" s="119" t="s">
        <v>1444</v>
      </c>
      <c r="D305" s="119" t="s">
        <v>1386</v>
      </c>
      <c r="E305" s="119" t="s">
        <v>1276</v>
      </c>
    </row>
    <row r="306" spans="1:5" x14ac:dyDescent="0.2">
      <c r="A306" s="120" t="s">
        <v>763</v>
      </c>
      <c r="C306" s="119" t="s">
        <v>1445</v>
      </c>
      <c r="D306" s="119" t="s">
        <v>1386</v>
      </c>
      <c r="E306" s="119" t="s">
        <v>1276</v>
      </c>
    </row>
    <row r="307" spans="1:5" x14ac:dyDescent="0.2">
      <c r="A307" s="120" t="s">
        <v>1446</v>
      </c>
      <c r="C307" s="119" t="s">
        <v>1447</v>
      </c>
      <c r="D307" s="119" t="s">
        <v>1386</v>
      </c>
      <c r="E307" s="119" t="s">
        <v>1276</v>
      </c>
    </row>
    <row r="308" spans="1:5" x14ac:dyDescent="0.2">
      <c r="A308" s="120" t="s">
        <v>1448</v>
      </c>
      <c r="C308" s="119" t="s">
        <v>1449</v>
      </c>
      <c r="D308" s="119" t="s">
        <v>1386</v>
      </c>
      <c r="E308" s="119" t="s">
        <v>1276</v>
      </c>
    </row>
    <row r="309" spans="1:5" x14ac:dyDescent="0.2">
      <c r="A309" s="120" t="s">
        <v>1450</v>
      </c>
      <c r="C309" s="119" t="s">
        <v>1451</v>
      </c>
      <c r="D309" s="119" t="s">
        <v>1386</v>
      </c>
      <c r="E309" s="119" t="s">
        <v>1276</v>
      </c>
    </row>
    <row r="310" spans="1:5" x14ac:dyDescent="0.2">
      <c r="A310" s="120" t="s">
        <v>1452</v>
      </c>
      <c r="C310" s="119" t="s">
        <v>1453</v>
      </c>
      <c r="D310" s="119" t="s">
        <v>1386</v>
      </c>
      <c r="E310" s="119" t="s">
        <v>1276</v>
      </c>
    </row>
    <row r="311" spans="1:5" x14ac:dyDescent="0.2">
      <c r="A311" s="120" t="s">
        <v>1454</v>
      </c>
      <c r="C311" s="119" t="s">
        <v>1455</v>
      </c>
      <c r="D311" s="119" t="s">
        <v>1386</v>
      </c>
      <c r="E311" s="119" t="s">
        <v>1276</v>
      </c>
    </row>
    <row r="312" spans="1:5" x14ac:dyDescent="0.2">
      <c r="B312" s="119"/>
      <c r="D312" s="119"/>
    </row>
    <row r="313" spans="1:5" x14ac:dyDescent="0.2">
      <c r="A313" s="120" t="s">
        <v>1456</v>
      </c>
      <c r="D313" s="119"/>
    </row>
    <row r="314" spans="1:5" x14ac:dyDescent="0.2">
      <c r="A314" s="120" t="s">
        <v>1457</v>
      </c>
      <c r="C314" s="119" t="s">
        <v>1458</v>
      </c>
      <c r="D314" s="119" t="s">
        <v>1459</v>
      </c>
      <c r="E314" s="119" t="s">
        <v>1460</v>
      </c>
    </row>
    <row r="315" spans="1:5" x14ac:dyDescent="0.2">
      <c r="A315" s="120" t="s">
        <v>1461</v>
      </c>
      <c r="C315" s="119" t="s">
        <v>1462</v>
      </c>
      <c r="D315" s="119" t="s">
        <v>1010</v>
      </c>
      <c r="E315" s="119" t="s">
        <v>1463</v>
      </c>
    </row>
    <row r="316" spans="1:5" x14ac:dyDescent="0.2">
      <c r="A316" s="120" t="s">
        <v>1464</v>
      </c>
      <c r="C316" s="119" t="s">
        <v>1465</v>
      </c>
      <c r="D316" s="119" t="s">
        <v>1010</v>
      </c>
      <c r="E316" s="119" t="s">
        <v>1463</v>
      </c>
    </row>
    <row r="317" spans="1:5" x14ac:dyDescent="0.2">
      <c r="A317" s="120" t="s">
        <v>1466</v>
      </c>
      <c r="C317" s="119" t="s">
        <v>1467</v>
      </c>
      <c r="D317" s="119" t="s">
        <v>1463</v>
      </c>
    </row>
    <row r="318" spans="1:5" x14ac:dyDescent="0.2">
      <c r="A318" s="120" t="s">
        <v>1468</v>
      </c>
      <c r="C318" s="119" t="s">
        <v>1469</v>
      </c>
      <c r="D318" s="119" t="s">
        <v>1463</v>
      </c>
    </row>
  </sheetData>
  <sheetProtection algorithmName="SHA-512" hashValue="Rz4C+BsJjSRIKXdsIKzT2iFEx7xN18zutLVRGoCmzvxo77ll1pVrl2uMUvX4cXGqFAedboKVVO0XQLG3NiNtUA==" saltValue="RYBr0Kf8Y4Rj2p8sp2tpVw==" spinCount="100000" sheet="1" formatRows="0" insertColumns="0" insertRows="0" selectLockedCells="1" selectUnlockedCells="1"/>
  <phoneticPr fontId="4" type="noConversion"/>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sheetViews>
  <sheetFormatPr defaultColWidth="1.7109375" defaultRowHeight="12.75" x14ac:dyDescent="0.25"/>
  <cols>
    <col min="1" max="16384" width="1.7109375" style="382"/>
  </cols>
  <sheetData>
    <row r="1" spans="1:5" x14ac:dyDescent="0.25">
      <c r="A1" s="381" t="s">
        <v>918</v>
      </c>
      <c r="C1" s="382" t="s">
        <v>2360</v>
      </c>
      <c r="D1" s="382" t="s">
        <v>3014</v>
      </c>
      <c r="E1" s="382" t="s">
        <v>2361</v>
      </c>
    </row>
    <row r="2" spans="1:5" x14ac:dyDescent="0.25">
      <c r="A2" s="381" t="s">
        <v>936</v>
      </c>
      <c r="B2" s="382" t="s">
        <v>1953</v>
      </c>
      <c r="C2" s="382" t="s">
        <v>2181</v>
      </c>
      <c r="D2" s="382" t="s">
        <v>3015</v>
      </c>
      <c r="E2" s="382" t="s">
        <v>2362</v>
      </c>
    </row>
    <row r="3" spans="1:5" x14ac:dyDescent="0.25">
      <c r="A3" s="381" t="s">
        <v>954</v>
      </c>
      <c r="B3" s="382" t="s">
        <v>2363</v>
      </c>
      <c r="C3" s="382" t="s">
        <v>2364</v>
      </c>
      <c r="D3" s="382" t="s">
        <v>3016</v>
      </c>
      <c r="E3" s="382" t="s">
        <v>2365</v>
      </c>
    </row>
    <row r="4" spans="1:5" x14ac:dyDescent="0.25">
      <c r="A4" s="381" t="s">
        <v>960</v>
      </c>
      <c r="B4" s="382" t="s">
        <v>2366</v>
      </c>
      <c r="C4" s="382" t="s">
        <v>2367</v>
      </c>
      <c r="D4" s="382" t="s">
        <v>3017</v>
      </c>
      <c r="E4" s="382" t="s">
        <v>2368</v>
      </c>
    </row>
    <row r="5" spans="1:5" x14ac:dyDescent="0.25">
      <c r="A5" s="381" t="s">
        <v>970</v>
      </c>
      <c r="B5" s="382" t="s">
        <v>2369</v>
      </c>
      <c r="C5" s="382" t="s">
        <v>2370</v>
      </c>
      <c r="D5" s="382" t="s">
        <v>2371</v>
      </c>
      <c r="E5" s="382" t="s">
        <v>2371</v>
      </c>
    </row>
    <row r="6" spans="1:5" x14ac:dyDescent="0.25">
      <c r="A6" s="381" t="s">
        <v>5</v>
      </c>
      <c r="B6" s="382" t="s">
        <v>2372</v>
      </c>
      <c r="C6" s="382" t="s">
        <v>2373</v>
      </c>
      <c r="D6" s="382" t="s">
        <v>3018</v>
      </c>
      <c r="E6" s="382" t="s">
        <v>2374</v>
      </c>
    </row>
    <row r="7" spans="1:5" x14ac:dyDescent="0.25">
      <c r="A7" s="381" t="s">
        <v>21</v>
      </c>
      <c r="B7" s="382" t="s">
        <v>2375</v>
      </c>
      <c r="C7" s="382" t="s">
        <v>2376</v>
      </c>
      <c r="D7" s="382" t="s">
        <v>2376</v>
      </c>
      <c r="E7" s="382" t="s">
        <v>2376</v>
      </c>
    </row>
    <row r="8" spans="1:5" x14ac:dyDescent="0.25">
      <c r="A8" s="381" t="s">
        <v>39</v>
      </c>
      <c r="B8" s="382" t="s">
        <v>2377</v>
      </c>
      <c r="C8" s="382" t="s">
        <v>2378</v>
      </c>
      <c r="D8" s="382" t="s">
        <v>2379</v>
      </c>
      <c r="E8" s="382" t="s">
        <v>2380</v>
      </c>
    </row>
    <row r="9" spans="1:5" x14ac:dyDescent="0.25">
      <c r="A9" s="381" t="s">
        <v>906</v>
      </c>
      <c r="B9" s="382" t="s">
        <v>2381</v>
      </c>
      <c r="C9" s="382" t="s">
        <v>2382</v>
      </c>
      <c r="D9" s="382" t="s">
        <v>2383</v>
      </c>
      <c r="E9" s="382" t="s">
        <v>2384</v>
      </c>
    </row>
    <row r="10" spans="1:5" x14ac:dyDescent="0.25">
      <c r="A10" s="381">
        <v>10</v>
      </c>
      <c r="B10" s="382" t="s">
        <v>2385</v>
      </c>
      <c r="C10" s="382" t="s">
        <v>2386</v>
      </c>
      <c r="D10" s="382" t="s">
        <v>2387</v>
      </c>
      <c r="E10" s="382" t="s">
        <v>2388</v>
      </c>
    </row>
    <row r="11" spans="1:5" x14ac:dyDescent="0.25">
      <c r="A11" s="381">
        <v>11</v>
      </c>
      <c r="B11" s="382" t="s">
        <v>2389</v>
      </c>
      <c r="C11" s="382" t="s">
        <v>2182</v>
      </c>
      <c r="D11" s="382" t="s">
        <v>2390</v>
      </c>
      <c r="E11" s="382" t="s">
        <v>2391</v>
      </c>
    </row>
    <row r="12" spans="1:5" x14ac:dyDescent="0.25">
      <c r="A12" s="381">
        <v>12</v>
      </c>
      <c r="B12" s="382" t="s">
        <v>2392</v>
      </c>
      <c r="C12" s="382" t="s">
        <v>2393</v>
      </c>
      <c r="D12" s="382" t="s">
        <v>2394</v>
      </c>
      <c r="E12" s="382" t="s">
        <v>2395</v>
      </c>
    </row>
    <row r="13" spans="1:5" x14ac:dyDescent="0.25">
      <c r="A13" s="381">
        <v>13</v>
      </c>
      <c r="B13" s="382" t="s">
        <v>2369</v>
      </c>
      <c r="C13" s="382" t="s">
        <v>2396</v>
      </c>
      <c r="D13" s="382" t="s">
        <v>2397</v>
      </c>
      <c r="E13" s="382" t="s">
        <v>2398</v>
      </c>
    </row>
    <row r="14" spans="1:5" x14ac:dyDescent="0.25">
      <c r="A14" s="381">
        <v>14</v>
      </c>
      <c r="B14" s="382" t="s">
        <v>2372</v>
      </c>
      <c r="C14" s="382" t="s">
        <v>2399</v>
      </c>
      <c r="D14" s="382" t="s">
        <v>2400</v>
      </c>
      <c r="E14" s="382" t="s">
        <v>2401</v>
      </c>
    </row>
    <row r="15" spans="1:5" x14ac:dyDescent="0.25">
      <c r="A15" s="381">
        <v>15</v>
      </c>
      <c r="B15" s="382" t="s">
        <v>2375</v>
      </c>
      <c r="C15" s="382" t="s">
        <v>2402</v>
      </c>
      <c r="D15" s="382" t="s">
        <v>2403</v>
      </c>
      <c r="E15" s="382" t="s">
        <v>2404</v>
      </c>
    </row>
    <row r="16" spans="1:5" x14ac:dyDescent="0.25">
      <c r="A16" s="381">
        <v>16</v>
      </c>
      <c r="B16" s="382" t="s">
        <v>2377</v>
      </c>
      <c r="C16" s="382" t="s">
        <v>2405</v>
      </c>
      <c r="D16" s="382" t="s">
        <v>2406</v>
      </c>
      <c r="E16" s="382" t="s">
        <v>2407</v>
      </c>
    </row>
    <row r="17" spans="1:5" x14ac:dyDescent="0.25">
      <c r="A17" s="381">
        <v>17</v>
      </c>
      <c r="B17" s="382" t="s">
        <v>2381</v>
      </c>
      <c r="C17" s="382" t="s">
        <v>2408</v>
      </c>
      <c r="D17" s="382" t="s">
        <v>2409</v>
      </c>
      <c r="E17" s="382" t="s">
        <v>2410</v>
      </c>
    </row>
    <row r="18" spans="1:5" x14ac:dyDescent="0.25">
      <c r="A18" s="381">
        <v>18</v>
      </c>
      <c r="B18" s="382" t="s">
        <v>2385</v>
      </c>
      <c r="C18" s="382" t="s">
        <v>2411</v>
      </c>
      <c r="D18" s="382" t="s">
        <v>2412</v>
      </c>
      <c r="E18" s="382" t="s">
        <v>2413</v>
      </c>
    </row>
    <row r="19" spans="1:5" x14ac:dyDescent="0.25">
      <c r="A19" s="381">
        <v>19</v>
      </c>
      <c r="B19" s="382" t="s">
        <v>2414</v>
      </c>
      <c r="C19" s="382" t="s">
        <v>2415</v>
      </c>
      <c r="D19" s="382" t="s">
        <v>2416</v>
      </c>
      <c r="E19" s="382" t="s">
        <v>2417</v>
      </c>
    </row>
    <row r="20" spans="1:5" x14ac:dyDescent="0.25">
      <c r="A20" s="381">
        <v>20</v>
      </c>
      <c r="B20" s="382" t="s">
        <v>2418</v>
      </c>
      <c r="C20" s="382" t="s">
        <v>2419</v>
      </c>
      <c r="D20" s="382" t="s">
        <v>2420</v>
      </c>
      <c r="E20" s="382" t="s">
        <v>2421</v>
      </c>
    </row>
    <row r="21" spans="1:5" x14ac:dyDescent="0.25">
      <c r="A21" s="381">
        <v>21</v>
      </c>
      <c r="B21" s="382" t="s">
        <v>2422</v>
      </c>
      <c r="C21" s="382" t="s">
        <v>2423</v>
      </c>
      <c r="D21" s="382" t="s">
        <v>2424</v>
      </c>
      <c r="E21" s="382" t="s">
        <v>2425</v>
      </c>
    </row>
    <row r="22" spans="1:5" x14ac:dyDescent="0.25">
      <c r="A22" s="381">
        <v>22</v>
      </c>
      <c r="B22" s="382" t="s">
        <v>2426</v>
      </c>
      <c r="C22" s="382" t="s">
        <v>2427</v>
      </c>
      <c r="D22" s="382" t="s">
        <v>2428</v>
      </c>
      <c r="E22" s="382" t="s">
        <v>2429</v>
      </c>
    </row>
    <row r="23" spans="1:5" x14ac:dyDescent="0.25">
      <c r="A23" s="381">
        <v>23</v>
      </c>
      <c r="B23" s="382" t="s">
        <v>2369</v>
      </c>
      <c r="C23" s="382" t="s">
        <v>2430</v>
      </c>
      <c r="D23" s="382" t="s">
        <v>2431</v>
      </c>
      <c r="E23" s="382" t="s">
        <v>2432</v>
      </c>
    </row>
    <row r="24" spans="1:5" x14ac:dyDescent="0.25">
      <c r="A24" s="381">
        <v>24</v>
      </c>
      <c r="B24" s="382" t="s">
        <v>2372</v>
      </c>
      <c r="C24" s="382" t="s">
        <v>2433</v>
      </c>
      <c r="D24" s="382" t="s">
        <v>2434</v>
      </c>
      <c r="E24" s="382" t="s">
        <v>2435</v>
      </c>
    </row>
    <row r="25" spans="1:5" x14ac:dyDescent="0.25">
      <c r="A25" s="381">
        <v>25</v>
      </c>
      <c r="B25" s="382" t="s">
        <v>2375</v>
      </c>
      <c r="C25" s="382" t="s">
        <v>2436</v>
      </c>
      <c r="D25" s="382" t="s">
        <v>2437</v>
      </c>
      <c r="E25" s="382" t="s">
        <v>2438</v>
      </c>
    </row>
    <row r="26" spans="1:5" x14ac:dyDescent="0.25">
      <c r="A26" s="381">
        <v>26</v>
      </c>
      <c r="B26" s="382" t="s">
        <v>2377</v>
      </c>
      <c r="C26" s="382" t="s">
        <v>2439</v>
      </c>
      <c r="D26" s="382" t="s">
        <v>2440</v>
      </c>
      <c r="E26" s="382" t="s">
        <v>2441</v>
      </c>
    </row>
    <row r="27" spans="1:5" x14ac:dyDescent="0.25">
      <c r="A27" s="381">
        <v>27</v>
      </c>
      <c r="B27" s="382" t="s">
        <v>2381</v>
      </c>
      <c r="C27" s="382" t="s">
        <v>2442</v>
      </c>
      <c r="D27" s="382" t="s">
        <v>2443</v>
      </c>
      <c r="E27" s="382" t="s">
        <v>2444</v>
      </c>
    </row>
    <row r="28" spans="1:5" x14ac:dyDescent="0.25">
      <c r="A28" s="381">
        <v>28</v>
      </c>
      <c r="B28" s="382" t="s">
        <v>2385</v>
      </c>
      <c r="C28" s="382" t="s">
        <v>2445</v>
      </c>
      <c r="D28" s="382" t="s">
        <v>2446</v>
      </c>
      <c r="E28" s="382" t="s">
        <v>2447</v>
      </c>
    </row>
    <row r="29" spans="1:5" x14ac:dyDescent="0.25">
      <c r="A29" s="381">
        <v>29</v>
      </c>
      <c r="B29" s="382" t="s">
        <v>2414</v>
      </c>
      <c r="C29" s="382" t="s">
        <v>2448</v>
      </c>
      <c r="D29" s="382" t="s">
        <v>2449</v>
      </c>
      <c r="E29" s="382" t="s">
        <v>2450</v>
      </c>
    </row>
    <row r="30" spans="1:5" x14ac:dyDescent="0.25">
      <c r="A30" s="381" t="s">
        <v>2180</v>
      </c>
      <c r="B30" s="382" t="s">
        <v>2418</v>
      </c>
      <c r="C30" s="382" t="s">
        <v>2294</v>
      </c>
      <c r="D30" s="382" t="s">
        <v>2451</v>
      </c>
      <c r="E30" s="382" t="s">
        <v>2452</v>
      </c>
    </row>
    <row r="31" spans="1:5" x14ac:dyDescent="0.25">
      <c r="A31" s="381" t="s">
        <v>912</v>
      </c>
      <c r="B31" s="382" t="s">
        <v>2453</v>
      </c>
      <c r="C31" s="382" t="s">
        <v>2454</v>
      </c>
      <c r="D31" s="382" t="s">
        <v>2455</v>
      </c>
      <c r="E31" s="382" t="s">
        <v>2456</v>
      </c>
    </row>
    <row r="32" spans="1:5" x14ac:dyDescent="0.25">
      <c r="A32" s="381" t="s">
        <v>901</v>
      </c>
      <c r="B32" s="382" t="s">
        <v>2457</v>
      </c>
      <c r="C32" s="382" t="s">
        <v>2458</v>
      </c>
      <c r="D32" s="382" t="s">
        <v>2459</v>
      </c>
      <c r="E32" s="382" t="s">
        <v>2460</v>
      </c>
    </row>
    <row r="33" spans="1:5" x14ac:dyDescent="0.25">
      <c r="A33" s="381" t="s">
        <v>902</v>
      </c>
      <c r="B33" s="382" t="s">
        <v>1912</v>
      </c>
      <c r="C33" s="382" t="s">
        <v>2183</v>
      </c>
      <c r="D33" s="382" t="s">
        <v>2461</v>
      </c>
      <c r="E33" s="382" t="s">
        <v>2462</v>
      </c>
    </row>
    <row r="34" spans="1:5" x14ac:dyDescent="0.25">
      <c r="A34" s="381" t="s">
        <v>911</v>
      </c>
      <c r="B34" s="382" t="s">
        <v>2463</v>
      </c>
      <c r="C34" s="382" t="s">
        <v>2184</v>
      </c>
      <c r="D34" s="382" t="s">
        <v>2464</v>
      </c>
      <c r="E34" s="382" t="s">
        <v>2465</v>
      </c>
    </row>
    <row r="35" spans="1:5" x14ac:dyDescent="0.25">
      <c r="A35" s="381" t="s">
        <v>910</v>
      </c>
      <c r="B35" s="382" t="s">
        <v>2466</v>
      </c>
      <c r="C35" s="382" t="s">
        <v>2467</v>
      </c>
      <c r="D35" s="382" t="s">
        <v>2468</v>
      </c>
      <c r="E35" s="382" t="s">
        <v>2469</v>
      </c>
    </row>
    <row r="36" spans="1:5" x14ac:dyDescent="0.25">
      <c r="A36" s="381" t="s">
        <v>908</v>
      </c>
      <c r="B36" s="382" t="s">
        <v>2369</v>
      </c>
      <c r="C36" s="382" t="s">
        <v>2470</v>
      </c>
      <c r="D36" s="382" t="s">
        <v>2471</v>
      </c>
      <c r="E36" s="382" t="s">
        <v>2472</v>
      </c>
    </row>
    <row r="37" spans="1:5" x14ac:dyDescent="0.25">
      <c r="A37" s="381" t="s">
        <v>896</v>
      </c>
      <c r="B37" s="382" t="s">
        <v>2372</v>
      </c>
      <c r="C37" s="382" t="s">
        <v>2473</v>
      </c>
      <c r="D37" s="382" t="s">
        <v>2474</v>
      </c>
      <c r="E37" s="382" t="s">
        <v>2475</v>
      </c>
    </row>
    <row r="38" spans="1:5" x14ac:dyDescent="0.25">
      <c r="A38" s="381" t="s">
        <v>897</v>
      </c>
      <c r="B38" s="382" t="s">
        <v>2375</v>
      </c>
      <c r="C38" s="382" t="s">
        <v>2476</v>
      </c>
      <c r="D38" s="382" t="s">
        <v>2477</v>
      </c>
      <c r="E38" s="382" t="s">
        <v>2478</v>
      </c>
    </row>
    <row r="39" spans="1:5" x14ac:dyDescent="0.25">
      <c r="A39" s="381" t="s">
        <v>276</v>
      </c>
      <c r="B39" s="382" t="s">
        <v>2377</v>
      </c>
      <c r="C39" s="382" t="s">
        <v>2479</v>
      </c>
      <c r="D39" s="382" t="s">
        <v>2480</v>
      </c>
      <c r="E39" s="382" t="s">
        <v>2481</v>
      </c>
    </row>
    <row r="40" spans="1:5" x14ac:dyDescent="0.25">
      <c r="A40" s="381" t="s">
        <v>2178</v>
      </c>
      <c r="B40" s="382" t="s">
        <v>2381</v>
      </c>
      <c r="C40" s="382" t="s">
        <v>2482</v>
      </c>
      <c r="D40" s="382" t="s">
        <v>2483</v>
      </c>
      <c r="E40" s="382" t="s">
        <v>2484</v>
      </c>
    </row>
    <row r="41" spans="1:5" x14ac:dyDescent="0.25">
      <c r="A41" s="381" t="s">
        <v>285</v>
      </c>
      <c r="B41" s="382" t="s">
        <v>2485</v>
      </c>
      <c r="C41" s="382" t="s">
        <v>2185</v>
      </c>
      <c r="D41" s="382" t="s">
        <v>2486</v>
      </c>
      <c r="E41" s="382" t="s">
        <v>2487</v>
      </c>
    </row>
    <row r="42" spans="1:5" x14ac:dyDescent="0.25">
      <c r="A42" s="381" t="s">
        <v>903</v>
      </c>
      <c r="B42" s="382" t="s">
        <v>2488</v>
      </c>
      <c r="C42" s="382" t="s">
        <v>2186</v>
      </c>
      <c r="D42" s="382" t="s">
        <v>2489</v>
      </c>
      <c r="E42" s="382" t="s">
        <v>2490</v>
      </c>
    </row>
    <row r="43" spans="1:5" x14ac:dyDescent="0.25">
      <c r="A43" s="381" t="s">
        <v>905</v>
      </c>
      <c r="B43" s="382" t="s">
        <v>2491</v>
      </c>
      <c r="C43" s="382" t="s">
        <v>2492</v>
      </c>
      <c r="D43" s="382" t="s">
        <v>2493</v>
      </c>
      <c r="E43" s="382" t="s">
        <v>2494</v>
      </c>
    </row>
    <row r="44" spans="1:5" x14ac:dyDescent="0.25">
      <c r="A44" s="381" t="s">
        <v>2177</v>
      </c>
      <c r="B44" s="382" t="s">
        <v>2495</v>
      </c>
      <c r="C44" s="382" t="s">
        <v>2496</v>
      </c>
      <c r="D44" s="382" t="s">
        <v>2497</v>
      </c>
      <c r="E44" s="382" t="s">
        <v>2498</v>
      </c>
    </row>
    <row r="45" spans="1:5" x14ac:dyDescent="0.25">
      <c r="A45" s="381" t="s">
        <v>900</v>
      </c>
      <c r="B45" s="382" t="s">
        <v>2499</v>
      </c>
      <c r="C45" s="382" t="s">
        <v>2500</v>
      </c>
      <c r="D45" s="382" t="s">
        <v>2501</v>
      </c>
      <c r="E45" s="382" t="s">
        <v>2502</v>
      </c>
    </row>
    <row r="46" spans="1:5" x14ac:dyDescent="0.25">
      <c r="A46" s="381" t="s">
        <v>330</v>
      </c>
      <c r="B46" s="382" t="s">
        <v>2369</v>
      </c>
      <c r="C46" s="382" t="s">
        <v>2503</v>
      </c>
      <c r="D46" s="382" t="s">
        <v>2504</v>
      </c>
      <c r="E46" s="382" t="s">
        <v>2505</v>
      </c>
    </row>
    <row r="47" spans="1:5" x14ac:dyDescent="0.25">
      <c r="A47" s="381" t="s">
        <v>333</v>
      </c>
      <c r="B47" s="382" t="s">
        <v>2372</v>
      </c>
      <c r="C47" s="382" t="s">
        <v>2506</v>
      </c>
      <c r="D47" s="382" t="s">
        <v>2507</v>
      </c>
      <c r="E47" s="382" t="s">
        <v>2508</v>
      </c>
    </row>
    <row r="48" spans="1:5" x14ac:dyDescent="0.25">
      <c r="A48" s="381" t="s">
        <v>351</v>
      </c>
      <c r="B48" s="382" t="s">
        <v>2375</v>
      </c>
      <c r="C48" s="382" t="s">
        <v>2509</v>
      </c>
      <c r="D48" s="382" t="s">
        <v>2510</v>
      </c>
      <c r="E48" s="382" t="s">
        <v>2511</v>
      </c>
    </row>
    <row r="49" spans="1:5" x14ac:dyDescent="0.25">
      <c r="A49" s="381" t="s">
        <v>355</v>
      </c>
      <c r="B49" s="382" t="s">
        <v>2377</v>
      </c>
      <c r="C49" s="382" t="s">
        <v>2512</v>
      </c>
      <c r="D49" s="382" t="s">
        <v>2513</v>
      </c>
      <c r="E49" s="382" t="s">
        <v>2514</v>
      </c>
    </row>
    <row r="50" spans="1:5" x14ac:dyDescent="0.25">
      <c r="A50" s="381" t="s">
        <v>360</v>
      </c>
      <c r="B50" s="382" t="s">
        <v>2381</v>
      </c>
      <c r="C50" s="382" t="s">
        <v>2515</v>
      </c>
      <c r="D50" s="382" t="s">
        <v>2516</v>
      </c>
      <c r="E50" s="382" t="s">
        <v>2517</v>
      </c>
    </row>
    <row r="51" spans="1:5" x14ac:dyDescent="0.25">
      <c r="A51" s="381" t="s">
        <v>371</v>
      </c>
      <c r="B51" s="382" t="s">
        <v>2385</v>
      </c>
      <c r="C51" s="382" t="s">
        <v>2518</v>
      </c>
      <c r="D51" s="382" t="s">
        <v>2519</v>
      </c>
      <c r="E51" s="382" t="s">
        <v>2520</v>
      </c>
    </row>
    <row r="52" spans="1:5" x14ac:dyDescent="0.25">
      <c r="A52" s="381" t="s">
        <v>382</v>
      </c>
      <c r="B52" s="382" t="s">
        <v>2414</v>
      </c>
      <c r="C52" s="382" t="s">
        <v>2521</v>
      </c>
      <c r="D52" s="382" t="s">
        <v>2522</v>
      </c>
      <c r="E52" s="382" t="s">
        <v>2523</v>
      </c>
    </row>
    <row r="53" spans="1:5" x14ac:dyDescent="0.25">
      <c r="A53" s="381" t="s">
        <v>401</v>
      </c>
      <c r="B53" s="382" t="s">
        <v>2524</v>
      </c>
      <c r="C53" s="382" t="s">
        <v>2187</v>
      </c>
      <c r="D53" s="382" t="s">
        <v>2525</v>
      </c>
      <c r="E53" s="382" t="s">
        <v>2526</v>
      </c>
    </row>
    <row r="54" spans="1:5" x14ac:dyDescent="0.25">
      <c r="A54" s="381" t="s">
        <v>588</v>
      </c>
      <c r="B54" s="382" t="s">
        <v>2527</v>
      </c>
      <c r="C54" s="382" t="s">
        <v>2188</v>
      </c>
      <c r="D54" s="382" t="s">
        <v>2528</v>
      </c>
      <c r="E54" s="382" t="s">
        <v>2529</v>
      </c>
    </row>
    <row r="55" spans="1:5" x14ac:dyDescent="0.25">
      <c r="A55" s="381" t="s">
        <v>607</v>
      </c>
      <c r="B55" s="382" t="s">
        <v>2491</v>
      </c>
      <c r="C55" s="382" t="s">
        <v>2492</v>
      </c>
      <c r="D55" s="382" t="s">
        <v>2493</v>
      </c>
      <c r="E55" s="382" t="s">
        <v>2530</v>
      </c>
    </row>
    <row r="56" spans="1:5" x14ac:dyDescent="0.25">
      <c r="A56" s="381" t="s">
        <v>623</v>
      </c>
      <c r="B56" s="382" t="s">
        <v>2495</v>
      </c>
      <c r="C56" s="382" t="s">
        <v>2496</v>
      </c>
      <c r="D56" s="382" t="s">
        <v>2531</v>
      </c>
      <c r="E56" s="382" t="s">
        <v>2498</v>
      </c>
    </row>
    <row r="57" spans="1:5" x14ac:dyDescent="0.25">
      <c r="A57" s="381" t="s">
        <v>642</v>
      </c>
      <c r="B57" s="382" t="s">
        <v>2499</v>
      </c>
      <c r="C57" s="382" t="s">
        <v>2500</v>
      </c>
      <c r="D57" s="382" t="s">
        <v>2532</v>
      </c>
      <c r="E57" s="382" t="s">
        <v>2502</v>
      </c>
    </row>
    <row r="58" spans="1:5" x14ac:dyDescent="0.25">
      <c r="A58" s="381" t="s">
        <v>648</v>
      </c>
      <c r="B58" s="382" t="s">
        <v>2369</v>
      </c>
      <c r="C58" s="382" t="s">
        <v>2503</v>
      </c>
      <c r="D58" s="382" t="s">
        <v>2504</v>
      </c>
      <c r="E58" s="382" t="s">
        <v>2505</v>
      </c>
    </row>
    <row r="59" spans="1:5" x14ac:dyDescent="0.25">
      <c r="A59" s="381" t="s">
        <v>659</v>
      </c>
      <c r="B59" s="382" t="s">
        <v>2372</v>
      </c>
      <c r="C59" s="382" t="s">
        <v>2533</v>
      </c>
      <c r="D59" s="382" t="s">
        <v>2534</v>
      </c>
      <c r="E59" s="382" t="s">
        <v>2508</v>
      </c>
    </row>
    <row r="60" spans="1:5" x14ac:dyDescent="0.25">
      <c r="A60" s="381" t="s">
        <v>677</v>
      </c>
      <c r="B60" s="382" t="s">
        <v>2375</v>
      </c>
      <c r="C60" s="382" t="s">
        <v>2535</v>
      </c>
      <c r="D60" s="382" t="s">
        <v>2510</v>
      </c>
      <c r="E60" s="382" t="s">
        <v>2536</v>
      </c>
    </row>
    <row r="61" spans="1:5" x14ac:dyDescent="0.25">
      <c r="A61" s="381" t="s">
        <v>687</v>
      </c>
      <c r="B61" s="382" t="s">
        <v>2377</v>
      </c>
      <c r="C61" s="382" t="s">
        <v>2537</v>
      </c>
      <c r="D61" s="382" t="s">
        <v>2538</v>
      </c>
      <c r="E61" s="382" t="s">
        <v>2539</v>
      </c>
    </row>
    <row r="62" spans="1:5" x14ac:dyDescent="0.25">
      <c r="A62" s="381" t="s">
        <v>699</v>
      </c>
      <c r="B62" s="382" t="s">
        <v>2381</v>
      </c>
      <c r="C62" s="382" t="s">
        <v>2540</v>
      </c>
      <c r="D62" s="382" t="s">
        <v>2541</v>
      </c>
      <c r="E62" s="382" t="s">
        <v>2542</v>
      </c>
    </row>
    <row r="63" spans="1:5" x14ac:dyDescent="0.25">
      <c r="A63" s="381" t="s">
        <v>2179</v>
      </c>
      <c r="B63" s="382" t="s">
        <v>2385</v>
      </c>
      <c r="C63" s="382" t="s">
        <v>2543</v>
      </c>
      <c r="D63" s="382" t="s">
        <v>2544</v>
      </c>
      <c r="E63" s="382" t="s">
        <v>2545</v>
      </c>
    </row>
    <row r="64" spans="1:5" x14ac:dyDescent="0.25">
      <c r="A64" s="381" t="s">
        <v>710</v>
      </c>
      <c r="B64" s="382" t="s">
        <v>2414</v>
      </c>
      <c r="C64" s="382" t="s">
        <v>2515</v>
      </c>
      <c r="D64" s="382" t="s">
        <v>2516</v>
      </c>
      <c r="E64" s="382" t="s">
        <v>2517</v>
      </c>
    </row>
    <row r="65" spans="1:5" x14ac:dyDescent="0.25">
      <c r="A65" s="381" t="s">
        <v>724</v>
      </c>
      <c r="B65" s="382" t="s">
        <v>2418</v>
      </c>
      <c r="C65" s="382" t="s">
        <v>2546</v>
      </c>
      <c r="D65" s="382" t="s">
        <v>2547</v>
      </c>
      <c r="E65" s="382" t="s">
        <v>2548</v>
      </c>
    </row>
    <row r="66" spans="1:5" x14ac:dyDescent="0.25">
      <c r="A66" s="381" t="s">
        <v>737</v>
      </c>
      <c r="B66" s="382" t="s">
        <v>2549</v>
      </c>
      <c r="C66" s="382" t="s">
        <v>2550</v>
      </c>
      <c r="D66" s="382" t="s">
        <v>2551</v>
      </c>
      <c r="E66" s="382" t="s">
        <v>2552</v>
      </c>
    </row>
    <row r="67" spans="1:5" x14ac:dyDescent="0.25">
      <c r="A67" s="381" t="s">
        <v>755</v>
      </c>
      <c r="B67" s="382" t="s">
        <v>2553</v>
      </c>
      <c r="C67" s="382" t="s">
        <v>2554</v>
      </c>
      <c r="D67" s="382" t="s">
        <v>2555</v>
      </c>
      <c r="E67" s="382" t="s">
        <v>2556</v>
      </c>
    </row>
    <row r="68" spans="1:5" x14ac:dyDescent="0.25">
      <c r="A68" s="381" t="s">
        <v>761</v>
      </c>
      <c r="B68" s="382" t="s">
        <v>2369</v>
      </c>
      <c r="C68" s="382" t="s">
        <v>2557</v>
      </c>
      <c r="D68" s="382" t="s">
        <v>2558</v>
      </c>
      <c r="E68" s="382" t="s">
        <v>2559</v>
      </c>
    </row>
    <row r="69" spans="1:5" x14ac:dyDescent="0.25">
      <c r="A69" s="381" t="s">
        <v>772</v>
      </c>
      <c r="B69" s="382" t="s">
        <v>2372</v>
      </c>
      <c r="C69" s="382" t="s">
        <v>2560</v>
      </c>
      <c r="D69" s="382" t="s">
        <v>2561</v>
      </c>
      <c r="E69" s="382" t="s">
        <v>2562</v>
      </c>
    </row>
    <row r="70" spans="1:5" x14ac:dyDescent="0.25">
      <c r="A70" s="381" t="s">
        <v>787</v>
      </c>
      <c r="B70" s="382" t="s">
        <v>2375</v>
      </c>
      <c r="C70" s="382" t="s">
        <v>2563</v>
      </c>
      <c r="D70" s="382" t="s">
        <v>2564</v>
      </c>
      <c r="E70" s="382" t="s">
        <v>2565</v>
      </c>
    </row>
    <row r="71" spans="1:5" x14ac:dyDescent="0.25">
      <c r="A71" s="381" t="s">
        <v>793</v>
      </c>
      <c r="B71" s="382" t="s">
        <v>2566</v>
      </c>
      <c r="C71" s="382" t="s">
        <v>2189</v>
      </c>
      <c r="D71" s="382" t="s">
        <v>2567</v>
      </c>
      <c r="E71" s="382" t="s">
        <v>2568</v>
      </c>
    </row>
    <row r="72" spans="1:5" x14ac:dyDescent="0.25">
      <c r="A72" s="381" t="s">
        <v>2190</v>
      </c>
      <c r="B72" s="382" t="s">
        <v>2569</v>
      </c>
      <c r="C72" s="382" t="s">
        <v>2570</v>
      </c>
      <c r="D72" s="382" t="s">
        <v>2571</v>
      </c>
      <c r="E72" s="382" t="s">
        <v>2572</v>
      </c>
    </row>
    <row r="73" spans="1:5" x14ac:dyDescent="0.25">
      <c r="A73" s="381" t="s">
        <v>2191</v>
      </c>
      <c r="B73" s="382" t="s">
        <v>2369</v>
      </c>
      <c r="C73" s="382" t="s">
        <v>2573</v>
      </c>
      <c r="D73" s="382" t="s">
        <v>2574</v>
      </c>
      <c r="E73" s="382" t="s">
        <v>2575</v>
      </c>
    </row>
    <row r="74" spans="1:5" x14ac:dyDescent="0.25">
      <c r="A74" s="381" t="s">
        <v>2193</v>
      </c>
      <c r="B74" s="382" t="s">
        <v>1855</v>
      </c>
      <c r="C74" s="382" t="s">
        <v>2192</v>
      </c>
      <c r="D74" s="382" t="s">
        <v>2576</v>
      </c>
      <c r="E74" s="382" t="s">
        <v>2577</v>
      </c>
    </row>
    <row r="75" spans="1:5" x14ac:dyDescent="0.25">
      <c r="A75" s="381" t="s">
        <v>2194</v>
      </c>
      <c r="B75" s="382" t="s">
        <v>2578</v>
      </c>
      <c r="C75" s="382" t="s">
        <v>2579</v>
      </c>
      <c r="D75" s="382" t="s">
        <v>2580</v>
      </c>
      <c r="E75" s="382" t="s">
        <v>2581</v>
      </c>
    </row>
    <row r="76" spans="1:5" x14ac:dyDescent="0.25">
      <c r="A76" s="381" t="s">
        <v>2195</v>
      </c>
      <c r="B76" s="382" t="s">
        <v>2369</v>
      </c>
      <c r="C76" s="382" t="s">
        <v>2582</v>
      </c>
      <c r="D76" s="382" t="s">
        <v>2583</v>
      </c>
      <c r="E76" s="382" t="s">
        <v>2584</v>
      </c>
    </row>
    <row r="77" spans="1:5" x14ac:dyDescent="0.25">
      <c r="A77" s="381" t="s">
        <v>2196</v>
      </c>
      <c r="B77" s="382" t="s">
        <v>2372</v>
      </c>
      <c r="C77" s="382" t="s">
        <v>2585</v>
      </c>
      <c r="D77" s="382" t="s">
        <v>2586</v>
      </c>
      <c r="E77" s="382" t="s">
        <v>2587</v>
      </c>
    </row>
    <row r="78" spans="1:5" x14ac:dyDescent="0.25">
      <c r="A78" s="381" t="s">
        <v>2197</v>
      </c>
      <c r="B78" s="382" t="s">
        <v>2375</v>
      </c>
      <c r="C78" s="382" t="s">
        <v>2588</v>
      </c>
      <c r="D78" s="382" t="s">
        <v>2589</v>
      </c>
      <c r="E78" s="382" t="s">
        <v>2590</v>
      </c>
    </row>
    <row r="79" spans="1:5" x14ac:dyDescent="0.25">
      <c r="A79" s="382">
        <v>79</v>
      </c>
      <c r="C79" s="382" t="s">
        <v>2591</v>
      </c>
      <c r="D79" s="382" t="s">
        <v>2592</v>
      </c>
      <c r="E79" s="382" t="s">
        <v>2593</v>
      </c>
    </row>
    <row r="80" spans="1:5" x14ac:dyDescent="0.25">
      <c r="A80" s="382">
        <v>80</v>
      </c>
      <c r="B80" s="382" t="s">
        <v>1953</v>
      </c>
      <c r="C80" s="382" t="s">
        <v>2594</v>
      </c>
      <c r="D80" s="382" t="s">
        <v>2595</v>
      </c>
      <c r="E80" s="382" t="s">
        <v>2596</v>
      </c>
    </row>
    <row r="81" spans="1:5" x14ac:dyDescent="0.25">
      <c r="A81" s="382">
        <v>81</v>
      </c>
      <c r="B81" s="382" t="s">
        <v>2363</v>
      </c>
      <c r="C81" s="382" t="s">
        <v>2200</v>
      </c>
      <c r="D81" s="382" t="s">
        <v>2597</v>
      </c>
      <c r="E81" s="382" t="s">
        <v>2598</v>
      </c>
    </row>
    <row r="82" spans="1:5" x14ac:dyDescent="0.25">
      <c r="A82" s="382">
        <v>82</v>
      </c>
      <c r="B82" s="382" t="s">
        <v>2366</v>
      </c>
      <c r="C82" s="382" t="s">
        <v>2599</v>
      </c>
      <c r="D82" s="382" t="s">
        <v>2600</v>
      </c>
      <c r="E82" s="382" t="s">
        <v>2601</v>
      </c>
    </row>
    <row r="83" spans="1:5" x14ac:dyDescent="0.25">
      <c r="A83" s="382">
        <v>83</v>
      </c>
      <c r="B83" s="382" t="s">
        <v>2369</v>
      </c>
      <c r="C83" s="382" t="s">
        <v>2602</v>
      </c>
      <c r="D83" s="382" t="s">
        <v>2603</v>
      </c>
      <c r="E83" s="382" t="s">
        <v>2604</v>
      </c>
    </row>
    <row r="84" spans="1:5" x14ac:dyDescent="0.25">
      <c r="A84" s="382">
        <v>84</v>
      </c>
      <c r="B84" s="382" t="s">
        <v>2372</v>
      </c>
      <c r="C84" s="382" t="s">
        <v>2300</v>
      </c>
      <c r="D84" s="382" t="s">
        <v>2605</v>
      </c>
      <c r="E84" s="382" t="s">
        <v>2606</v>
      </c>
    </row>
    <row r="85" spans="1:5" x14ac:dyDescent="0.25">
      <c r="A85" s="382">
        <v>85</v>
      </c>
      <c r="B85" s="382" t="s">
        <v>2389</v>
      </c>
      <c r="C85" s="382" t="s">
        <v>833</v>
      </c>
      <c r="D85" s="382" t="s">
        <v>2607</v>
      </c>
      <c r="E85" s="382" t="s">
        <v>2608</v>
      </c>
    </row>
    <row r="86" spans="1:5" x14ac:dyDescent="0.25">
      <c r="A86" s="382">
        <v>86</v>
      </c>
      <c r="B86" s="382" t="s">
        <v>2609</v>
      </c>
      <c r="C86" s="382" t="s">
        <v>835</v>
      </c>
      <c r="D86" s="382" t="s">
        <v>2610</v>
      </c>
      <c r="E86" s="382" t="s">
        <v>2611</v>
      </c>
    </row>
    <row r="87" spans="1:5" x14ac:dyDescent="0.25">
      <c r="A87" s="382">
        <v>87</v>
      </c>
      <c r="B87" s="382" t="s">
        <v>2612</v>
      </c>
      <c r="C87" s="382" t="s">
        <v>2207</v>
      </c>
      <c r="D87" s="382" t="s">
        <v>2613</v>
      </c>
      <c r="E87" s="382" t="s">
        <v>2614</v>
      </c>
    </row>
    <row r="88" spans="1:5" x14ac:dyDescent="0.25">
      <c r="A88" s="382">
        <v>88</v>
      </c>
      <c r="B88" s="382" t="s">
        <v>2615</v>
      </c>
      <c r="C88" s="382" t="s">
        <v>2616</v>
      </c>
      <c r="D88" s="382" t="s">
        <v>2617</v>
      </c>
      <c r="E88" s="382" t="s">
        <v>2618</v>
      </c>
    </row>
    <row r="89" spans="1:5" x14ac:dyDescent="0.25">
      <c r="A89" s="382">
        <v>89</v>
      </c>
      <c r="B89" s="382" t="s">
        <v>2369</v>
      </c>
      <c r="C89" s="382" t="s">
        <v>2619</v>
      </c>
      <c r="D89" s="382" t="s">
        <v>2620</v>
      </c>
      <c r="E89" s="382" t="s">
        <v>2621</v>
      </c>
    </row>
    <row r="90" spans="1:5" x14ac:dyDescent="0.25">
      <c r="A90" s="382">
        <v>90</v>
      </c>
      <c r="B90" s="382" t="s">
        <v>2622</v>
      </c>
      <c r="C90" s="382" t="s">
        <v>2211</v>
      </c>
      <c r="D90" s="382" t="s">
        <v>2623</v>
      </c>
      <c r="E90" s="382" t="s">
        <v>2624</v>
      </c>
    </row>
    <row r="91" spans="1:5" x14ac:dyDescent="0.25">
      <c r="A91" s="382">
        <v>91</v>
      </c>
      <c r="B91" s="382" t="s">
        <v>2625</v>
      </c>
      <c r="C91" s="382" t="s">
        <v>2626</v>
      </c>
      <c r="D91" s="382" t="s">
        <v>2627</v>
      </c>
      <c r="E91" s="382" t="s">
        <v>2628</v>
      </c>
    </row>
    <row r="92" spans="1:5" x14ac:dyDescent="0.25">
      <c r="A92" s="382">
        <v>92</v>
      </c>
      <c r="B92" s="382" t="s">
        <v>2369</v>
      </c>
      <c r="C92" s="382" t="s">
        <v>2629</v>
      </c>
      <c r="D92" s="382" t="s">
        <v>2630</v>
      </c>
      <c r="E92" s="382" t="s">
        <v>2631</v>
      </c>
    </row>
    <row r="93" spans="1:5" x14ac:dyDescent="0.25">
      <c r="A93" s="382">
        <v>93</v>
      </c>
      <c r="B93" s="382" t="s">
        <v>2632</v>
      </c>
      <c r="C93" s="382" t="s">
        <v>2215</v>
      </c>
      <c r="D93" s="382" t="s">
        <v>2633</v>
      </c>
      <c r="E93" s="382" t="s">
        <v>2634</v>
      </c>
    </row>
    <row r="94" spans="1:5" x14ac:dyDescent="0.25">
      <c r="A94" s="382">
        <v>94</v>
      </c>
      <c r="B94" s="382" t="s">
        <v>2635</v>
      </c>
      <c r="C94" s="382" t="s">
        <v>2636</v>
      </c>
      <c r="D94" s="382" t="s">
        <v>2637</v>
      </c>
      <c r="E94" s="382" t="s">
        <v>2638</v>
      </c>
    </row>
    <row r="95" spans="1:5" x14ac:dyDescent="0.25">
      <c r="A95" s="382">
        <v>95</v>
      </c>
      <c r="B95" s="382" t="s">
        <v>2369</v>
      </c>
      <c r="C95" s="382" t="s">
        <v>2639</v>
      </c>
      <c r="D95" s="382" t="s">
        <v>2640</v>
      </c>
      <c r="E95" s="382" t="s">
        <v>2641</v>
      </c>
    </row>
    <row r="96" spans="1:5" x14ac:dyDescent="0.25">
      <c r="A96" s="382">
        <v>96</v>
      </c>
      <c r="B96" s="382" t="s">
        <v>2372</v>
      </c>
      <c r="C96" s="382" t="s">
        <v>2642</v>
      </c>
      <c r="D96" s="382" t="s">
        <v>2643</v>
      </c>
      <c r="E96" s="382" t="s">
        <v>2644</v>
      </c>
    </row>
    <row r="97" spans="1:5" x14ac:dyDescent="0.25">
      <c r="A97" s="382">
        <v>97</v>
      </c>
      <c r="B97" s="382" t="s">
        <v>2645</v>
      </c>
      <c r="C97" s="382" t="s">
        <v>2220</v>
      </c>
      <c r="D97" s="382" t="s">
        <v>2646</v>
      </c>
      <c r="E97" s="382" t="s">
        <v>2647</v>
      </c>
    </row>
    <row r="98" spans="1:5" x14ac:dyDescent="0.25">
      <c r="A98" s="382">
        <v>98</v>
      </c>
      <c r="B98" s="382" t="s">
        <v>2648</v>
      </c>
      <c r="C98" s="382" t="s">
        <v>2649</v>
      </c>
      <c r="D98" s="382" t="s">
        <v>2650</v>
      </c>
      <c r="E98" s="382" t="s">
        <v>2651</v>
      </c>
    </row>
    <row r="99" spans="1:5" x14ac:dyDescent="0.25">
      <c r="A99" s="382">
        <v>99</v>
      </c>
      <c r="B99" s="382" t="s">
        <v>2369</v>
      </c>
      <c r="C99" s="382" t="s">
        <v>2652</v>
      </c>
      <c r="D99" s="382" t="s">
        <v>2653</v>
      </c>
      <c r="E99" s="382" t="s">
        <v>2654</v>
      </c>
    </row>
    <row r="100" spans="1:5" x14ac:dyDescent="0.25">
      <c r="A100" s="382">
        <v>100</v>
      </c>
      <c r="B100" s="382" t="s">
        <v>2655</v>
      </c>
      <c r="C100" s="382" t="s">
        <v>2656</v>
      </c>
      <c r="D100" s="382" t="s">
        <v>2657</v>
      </c>
      <c r="E100" s="382" t="s">
        <v>2658</v>
      </c>
    </row>
    <row r="101" spans="1:5" x14ac:dyDescent="0.25">
      <c r="A101" s="382">
        <v>101</v>
      </c>
      <c r="B101" s="382" t="s">
        <v>1912</v>
      </c>
      <c r="C101" s="382" t="s">
        <v>2659</v>
      </c>
      <c r="D101" s="382" t="s">
        <v>2660</v>
      </c>
      <c r="E101" s="382" t="s">
        <v>2661</v>
      </c>
    </row>
    <row r="102" spans="1:5" x14ac:dyDescent="0.25">
      <c r="A102" s="382">
        <v>102</v>
      </c>
      <c r="B102" s="382" t="s">
        <v>2463</v>
      </c>
      <c r="C102" s="382" t="s">
        <v>2224</v>
      </c>
      <c r="D102" s="382" t="s">
        <v>2662</v>
      </c>
      <c r="E102" s="382" t="s">
        <v>2663</v>
      </c>
    </row>
    <row r="103" spans="1:5" x14ac:dyDescent="0.25">
      <c r="A103" s="382">
        <v>103</v>
      </c>
      <c r="B103" s="382" t="s">
        <v>2466</v>
      </c>
      <c r="C103" s="382" t="s">
        <v>2664</v>
      </c>
      <c r="D103" s="382" t="s">
        <v>2665</v>
      </c>
      <c r="E103" s="382" t="s">
        <v>2666</v>
      </c>
    </row>
    <row r="104" spans="1:5" x14ac:dyDescent="0.25">
      <c r="A104" s="382">
        <v>104</v>
      </c>
      <c r="B104" s="382" t="s">
        <v>2491</v>
      </c>
      <c r="C104" s="382" t="s">
        <v>2667</v>
      </c>
      <c r="D104" s="382" t="s">
        <v>2668</v>
      </c>
      <c r="E104" s="382" t="s">
        <v>2669</v>
      </c>
    </row>
    <row r="105" spans="1:5" x14ac:dyDescent="0.25">
      <c r="A105" s="382">
        <v>105</v>
      </c>
      <c r="B105" s="382" t="s">
        <v>2495</v>
      </c>
      <c r="C105" s="382" t="s">
        <v>2670</v>
      </c>
      <c r="D105" s="382" t="s">
        <v>2671</v>
      </c>
      <c r="E105" s="382" t="s">
        <v>2672</v>
      </c>
    </row>
    <row r="106" spans="1:5" x14ac:dyDescent="0.25">
      <c r="A106" s="382">
        <v>106</v>
      </c>
      <c r="B106" s="382" t="s">
        <v>2499</v>
      </c>
      <c r="C106" s="382" t="s">
        <v>2673</v>
      </c>
      <c r="D106" s="382" t="s">
        <v>2674</v>
      </c>
      <c r="E106" s="382" t="s">
        <v>2675</v>
      </c>
    </row>
    <row r="107" spans="1:5" x14ac:dyDescent="0.25">
      <c r="A107" s="382">
        <v>107</v>
      </c>
      <c r="B107" s="382" t="s">
        <v>2369</v>
      </c>
      <c r="C107" s="382" t="s">
        <v>2503</v>
      </c>
      <c r="D107" s="382" t="s">
        <v>2504</v>
      </c>
      <c r="E107" s="382" t="s">
        <v>2505</v>
      </c>
    </row>
    <row r="108" spans="1:5" x14ac:dyDescent="0.25">
      <c r="A108" s="382">
        <v>108</v>
      </c>
      <c r="B108" s="382" t="s">
        <v>2372</v>
      </c>
      <c r="C108" s="382" t="s">
        <v>2676</v>
      </c>
      <c r="D108" s="382" t="s">
        <v>2677</v>
      </c>
      <c r="E108" s="382" t="s">
        <v>2678</v>
      </c>
    </row>
    <row r="109" spans="1:5" x14ac:dyDescent="0.25">
      <c r="A109" s="382">
        <v>109</v>
      </c>
      <c r="B109" s="382" t="s">
        <v>2375</v>
      </c>
      <c r="C109" s="382" t="s">
        <v>2679</v>
      </c>
      <c r="D109" s="382" t="s">
        <v>2680</v>
      </c>
      <c r="E109" s="382" t="s">
        <v>2681</v>
      </c>
    </row>
    <row r="110" spans="1:5" x14ac:dyDescent="0.25">
      <c r="A110" s="382">
        <v>110</v>
      </c>
      <c r="B110" s="382" t="s">
        <v>2377</v>
      </c>
      <c r="C110" s="382" t="s">
        <v>2682</v>
      </c>
      <c r="D110" s="382" t="s">
        <v>2683</v>
      </c>
      <c r="E110" s="382" t="s">
        <v>2684</v>
      </c>
    </row>
    <row r="111" spans="1:5" x14ac:dyDescent="0.25">
      <c r="A111" s="382">
        <v>111</v>
      </c>
      <c r="B111" s="382" t="s">
        <v>2381</v>
      </c>
      <c r="C111" s="382" t="s">
        <v>2685</v>
      </c>
      <c r="D111" s="382" t="s">
        <v>2686</v>
      </c>
      <c r="E111" s="382" t="s">
        <v>2687</v>
      </c>
    </row>
    <row r="112" spans="1:5" x14ac:dyDescent="0.25">
      <c r="A112" s="382">
        <v>112</v>
      </c>
      <c r="B112" s="382" t="s">
        <v>2385</v>
      </c>
      <c r="C112" s="382" t="s">
        <v>2688</v>
      </c>
      <c r="D112" s="382" t="s">
        <v>2689</v>
      </c>
      <c r="E112" s="382" t="s">
        <v>2690</v>
      </c>
    </row>
    <row r="113" spans="1:5" x14ac:dyDescent="0.25">
      <c r="A113" s="382">
        <v>113</v>
      </c>
      <c r="B113" s="382" t="s">
        <v>2414</v>
      </c>
      <c r="C113" s="382" t="s">
        <v>2691</v>
      </c>
      <c r="D113" s="382" t="s">
        <v>2692</v>
      </c>
      <c r="E113" s="382" t="s">
        <v>2693</v>
      </c>
    </row>
    <row r="114" spans="1:5" x14ac:dyDescent="0.25">
      <c r="A114" s="382">
        <v>114</v>
      </c>
      <c r="B114" s="382" t="s">
        <v>2418</v>
      </c>
      <c r="C114" s="382" t="s">
        <v>2694</v>
      </c>
      <c r="D114" s="382" t="s">
        <v>2695</v>
      </c>
      <c r="E114" s="382" t="s">
        <v>2696</v>
      </c>
    </row>
    <row r="115" spans="1:5" x14ac:dyDescent="0.25">
      <c r="A115" s="382">
        <v>115</v>
      </c>
      <c r="B115" s="382" t="s">
        <v>2453</v>
      </c>
      <c r="C115" s="382" t="s">
        <v>2697</v>
      </c>
      <c r="D115" s="382" t="s">
        <v>2698</v>
      </c>
      <c r="E115" s="382" t="s">
        <v>2699</v>
      </c>
    </row>
    <row r="116" spans="1:5" x14ac:dyDescent="0.25">
      <c r="A116" s="382">
        <v>116</v>
      </c>
      <c r="B116" s="382" t="s">
        <v>2457</v>
      </c>
      <c r="C116" s="382" t="s">
        <v>2700</v>
      </c>
      <c r="D116" s="382" t="s">
        <v>2701</v>
      </c>
      <c r="E116" s="382" t="s">
        <v>2702</v>
      </c>
    </row>
    <row r="117" spans="1:5" x14ac:dyDescent="0.25">
      <c r="A117" s="382">
        <v>117</v>
      </c>
      <c r="B117" s="382" t="s">
        <v>2703</v>
      </c>
      <c r="C117" s="382" t="s">
        <v>2704</v>
      </c>
      <c r="D117" s="382" t="s">
        <v>2705</v>
      </c>
      <c r="E117" s="382" t="s">
        <v>2706</v>
      </c>
    </row>
    <row r="118" spans="1:5" x14ac:dyDescent="0.25">
      <c r="A118" s="382">
        <v>118</v>
      </c>
      <c r="B118" s="382" t="s">
        <v>2485</v>
      </c>
      <c r="C118" s="382" t="s">
        <v>2225</v>
      </c>
      <c r="D118" s="382" t="s">
        <v>2707</v>
      </c>
      <c r="E118" s="382" t="s">
        <v>2708</v>
      </c>
    </row>
    <row r="119" spans="1:5" x14ac:dyDescent="0.25">
      <c r="A119" s="382">
        <v>119</v>
      </c>
      <c r="B119" s="382" t="s">
        <v>2488</v>
      </c>
      <c r="C119" s="382" t="s">
        <v>2709</v>
      </c>
      <c r="D119" s="382" t="s">
        <v>2710</v>
      </c>
      <c r="E119" s="382" t="s">
        <v>2711</v>
      </c>
    </row>
    <row r="120" spans="1:5" x14ac:dyDescent="0.25">
      <c r="A120" s="382">
        <v>120</v>
      </c>
      <c r="B120" s="382" t="s">
        <v>2369</v>
      </c>
      <c r="C120" s="382" t="s">
        <v>2712</v>
      </c>
      <c r="D120" s="382" t="s">
        <v>2713</v>
      </c>
      <c r="E120" s="382" t="s">
        <v>2714</v>
      </c>
    </row>
    <row r="121" spans="1:5" x14ac:dyDescent="0.25">
      <c r="A121" s="382">
        <v>121</v>
      </c>
      <c r="B121" s="382" t="s">
        <v>2524</v>
      </c>
      <c r="C121" s="382" t="s">
        <v>2226</v>
      </c>
      <c r="D121" s="382" t="s">
        <v>2715</v>
      </c>
      <c r="E121" s="382" t="s">
        <v>2716</v>
      </c>
    </row>
    <row r="122" spans="1:5" x14ac:dyDescent="0.25">
      <c r="A122" s="382">
        <v>122</v>
      </c>
      <c r="B122" s="382" t="s">
        <v>2549</v>
      </c>
      <c r="C122" s="382" t="s">
        <v>2227</v>
      </c>
      <c r="D122" s="382" t="s">
        <v>2717</v>
      </c>
      <c r="E122" s="382" t="s">
        <v>2718</v>
      </c>
    </row>
    <row r="123" spans="1:5" x14ac:dyDescent="0.25">
      <c r="A123" s="382">
        <v>123</v>
      </c>
      <c r="B123" s="382" t="s">
        <v>2553</v>
      </c>
      <c r="C123" s="382" t="s">
        <v>2719</v>
      </c>
      <c r="D123" s="382" t="s">
        <v>2720</v>
      </c>
      <c r="E123" s="382" t="s">
        <v>2721</v>
      </c>
    </row>
    <row r="124" spans="1:5" x14ac:dyDescent="0.25">
      <c r="A124" s="382">
        <v>124</v>
      </c>
      <c r="B124" s="382" t="s">
        <v>2491</v>
      </c>
      <c r="C124" s="382" t="s">
        <v>2722</v>
      </c>
      <c r="D124" s="382" t="s">
        <v>2723</v>
      </c>
      <c r="E124" s="382" t="s">
        <v>2724</v>
      </c>
    </row>
    <row r="125" spans="1:5" x14ac:dyDescent="0.25">
      <c r="A125" s="382">
        <v>125</v>
      </c>
      <c r="B125" s="382" t="s">
        <v>2495</v>
      </c>
      <c r="C125" s="382" t="s">
        <v>2725</v>
      </c>
      <c r="D125" s="382" t="s">
        <v>2726</v>
      </c>
      <c r="E125" s="382" t="s">
        <v>2727</v>
      </c>
    </row>
    <row r="126" spans="1:5" x14ac:dyDescent="0.25">
      <c r="A126" s="382">
        <v>126</v>
      </c>
      <c r="B126" s="382" t="s">
        <v>2499</v>
      </c>
      <c r="C126" s="382" t="s">
        <v>2728</v>
      </c>
      <c r="D126" s="382" t="s">
        <v>2729</v>
      </c>
      <c r="E126" s="382" t="s">
        <v>2730</v>
      </c>
    </row>
    <row r="127" spans="1:5" x14ac:dyDescent="0.25">
      <c r="A127" s="382">
        <v>127</v>
      </c>
      <c r="B127" s="382" t="s">
        <v>2369</v>
      </c>
      <c r="C127" s="382" t="s">
        <v>2503</v>
      </c>
      <c r="D127" s="382" t="s">
        <v>2504</v>
      </c>
      <c r="E127" s="382" t="s">
        <v>2505</v>
      </c>
    </row>
    <row r="128" spans="1:5" x14ac:dyDescent="0.25">
      <c r="A128" s="382">
        <v>128</v>
      </c>
      <c r="B128" s="382" t="s">
        <v>2372</v>
      </c>
      <c r="C128" s="382" t="s">
        <v>2731</v>
      </c>
      <c r="D128" s="382" t="s">
        <v>2732</v>
      </c>
      <c r="E128" s="382" t="s">
        <v>2733</v>
      </c>
    </row>
    <row r="129" spans="1:5" x14ac:dyDescent="0.25">
      <c r="A129" s="382">
        <v>129</v>
      </c>
      <c r="B129" s="382" t="s">
        <v>2375</v>
      </c>
      <c r="C129" s="382" t="s">
        <v>2734</v>
      </c>
      <c r="D129" s="382" t="s">
        <v>2735</v>
      </c>
      <c r="E129" s="382" t="s">
        <v>2736</v>
      </c>
    </row>
    <row r="130" spans="1:5" x14ac:dyDescent="0.25">
      <c r="A130" s="382">
        <v>130</v>
      </c>
      <c r="B130" s="382" t="s">
        <v>2377</v>
      </c>
      <c r="C130" s="382" t="s">
        <v>2737</v>
      </c>
      <c r="D130" s="382" t="s">
        <v>2738</v>
      </c>
      <c r="E130" s="382" t="s">
        <v>2739</v>
      </c>
    </row>
    <row r="131" spans="1:5" x14ac:dyDescent="0.25">
      <c r="A131" s="382">
        <v>131</v>
      </c>
      <c r="B131" s="382" t="s">
        <v>2381</v>
      </c>
      <c r="C131" s="382" t="s">
        <v>2740</v>
      </c>
      <c r="D131" s="382" t="s">
        <v>2741</v>
      </c>
      <c r="E131" s="382" t="s">
        <v>2742</v>
      </c>
    </row>
    <row r="132" spans="1:5" x14ac:dyDescent="0.25">
      <c r="A132" s="382">
        <v>132</v>
      </c>
      <c r="B132" s="382" t="s">
        <v>2385</v>
      </c>
      <c r="C132" s="382" t="s">
        <v>2743</v>
      </c>
      <c r="D132" s="382" t="s">
        <v>2744</v>
      </c>
      <c r="E132" s="382" t="s">
        <v>2745</v>
      </c>
    </row>
    <row r="133" spans="1:5" x14ac:dyDescent="0.25">
      <c r="A133" s="382">
        <v>133</v>
      </c>
      <c r="B133" s="382" t="s">
        <v>2414</v>
      </c>
      <c r="C133" s="382" t="s">
        <v>2746</v>
      </c>
      <c r="D133" s="382" t="s">
        <v>2747</v>
      </c>
      <c r="E133" s="382" t="s">
        <v>2748</v>
      </c>
    </row>
    <row r="134" spans="1:5" x14ac:dyDescent="0.25">
      <c r="A134" s="382">
        <v>134</v>
      </c>
      <c r="B134" s="382" t="s">
        <v>2418</v>
      </c>
      <c r="C134" s="382" t="s">
        <v>2749</v>
      </c>
      <c r="D134" s="382" t="s">
        <v>2750</v>
      </c>
      <c r="E134" s="382" t="s">
        <v>2751</v>
      </c>
    </row>
    <row r="135" spans="1:5" x14ac:dyDescent="0.25">
      <c r="A135" s="382">
        <v>135</v>
      </c>
      <c r="B135" s="382" t="s">
        <v>2453</v>
      </c>
      <c r="C135" s="382" t="s">
        <v>2752</v>
      </c>
      <c r="D135" s="382" t="s">
        <v>2753</v>
      </c>
      <c r="E135" s="382" t="s">
        <v>2754</v>
      </c>
    </row>
    <row r="136" spans="1:5" x14ac:dyDescent="0.25">
      <c r="A136" s="382">
        <v>136</v>
      </c>
      <c r="B136" s="382" t="s">
        <v>2566</v>
      </c>
      <c r="C136" s="382" t="s">
        <v>2234</v>
      </c>
      <c r="D136" s="382" t="s">
        <v>2755</v>
      </c>
      <c r="E136" s="382" t="s">
        <v>2756</v>
      </c>
    </row>
    <row r="137" spans="1:5" x14ac:dyDescent="0.25">
      <c r="A137" s="382">
        <v>137</v>
      </c>
      <c r="B137" s="382" t="s">
        <v>2569</v>
      </c>
      <c r="C137" s="382" t="s">
        <v>2757</v>
      </c>
      <c r="D137" s="382" t="s">
        <v>2758</v>
      </c>
      <c r="E137" s="382" t="s">
        <v>2759</v>
      </c>
    </row>
    <row r="138" spans="1:5" x14ac:dyDescent="0.25">
      <c r="A138" s="382">
        <v>138</v>
      </c>
      <c r="B138" s="382" t="s">
        <v>2369</v>
      </c>
      <c r="C138" s="382" t="s">
        <v>2760</v>
      </c>
      <c r="D138" s="382" t="s">
        <v>2761</v>
      </c>
      <c r="E138" s="382" t="s">
        <v>2762</v>
      </c>
    </row>
    <row r="139" spans="1:5" x14ac:dyDescent="0.25">
      <c r="A139" s="382">
        <v>139</v>
      </c>
      <c r="B139" s="382" t="s">
        <v>2763</v>
      </c>
      <c r="C139" s="382" t="s">
        <v>2238</v>
      </c>
      <c r="D139" s="382" t="s">
        <v>2764</v>
      </c>
      <c r="E139" s="382" t="s">
        <v>2765</v>
      </c>
    </row>
    <row r="140" spans="1:5" x14ac:dyDescent="0.25">
      <c r="A140" s="382">
        <v>140</v>
      </c>
      <c r="B140" s="382" t="s">
        <v>2766</v>
      </c>
      <c r="C140" s="382" t="s">
        <v>2767</v>
      </c>
      <c r="D140" s="382" t="s">
        <v>2768</v>
      </c>
      <c r="E140" s="382" t="s">
        <v>2769</v>
      </c>
    </row>
    <row r="141" spans="1:5" x14ac:dyDescent="0.25">
      <c r="A141" s="382">
        <v>141</v>
      </c>
      <c r="B141" s="382" t="s">
        <v>1855</v>
      </c>
      <c r="C141" s="382" t="s">
        <v>2240</v>
      </c>
      <c r="D141" s="382" t="s">
        <v>2770</v>
      </c>
      <c r="E141" s="382" t="s">
        <v>2771</v>
      </c>
    </row>
    <row r="142" spans="1:5" x14ac:dyDescent="0.25">
      <c r="A142" s="382">
        <v>142</v>
      </c>
      <c r="B142" s="382" t="s">
        <v>2578</v>
      </c>
      <c r="C142" s="382" t="s">
        <v>2772</v>
      </c>
      <c r="D142" s="382" t="s">
        <v>2773</v>
      </c>
      <c r="E142" s="382" t="s">
        <v>2774</v>
      </c>
    </row>
    <row r="143" spans="1:5" x14ac:dyDescent="0.25">
      <c r="A143" s="382">
        <v>143</v>
      </c>
      <c r="B143" s="382" t="s">
        <v>2369</v>
      </c>
      <c r="C143" s="382" t="s">
        <v>2775</v>
      </c>
      <c r="D143" s="382" t="s">
        <v>2776</v>
      </c>
      <c r="E143" s="382" t="s">
        <v>2777</v>
      </c>
    </row>
    <row r="144" spans="1:5" x14ac:dyDescent="0.25">
      <c r="A144" s="382">
        <v>144</v>
      </c>
      <c r="B144" s="382" t="s">
        <v>2372</v>
      </c>
      <c r="C144" s="382" t="s">
        <v>2778</v>
      </c>
      <c r="D144" s="382" t="s">
        <v>2779</v>
      </c>
      <c r="E144" s="382" t="s">
        <v>2780</v>
      </c>
    </row>
    <row r="145" spans="1:5" x14ac:dyDescent="0.25">
      <c r="A145" s="382">
        <v>145</v>
      </c>
      <c r="B145" s="382" t="s">
        <v>2375</v>
      </c>
      <c r="C145" s="382" t="s">
        <v>2781</v>
      </c>
      <c r="D145" s="382" t="s">
        <v>2782</v>
      </c>
      <c r="E145" s="382" t="s">
        <v>2783</v>
      </c>
    </row>
    <row r="147" spans="1:5" x14ac:dyDescent="0.25">
      <c r="A147" s="382">
        <v>146</v>
      </c>
      <c r="C147" s="383" t="s">
        <v>2986</v>
      </c>
      <c r="D147" s="383" t="s">
        <v>2987</v>
      </c>
      <c r="E147" s="383" t="s">
        <v>2988</v>
      </c>
    </row>
    <row r="148" spans="1:5" x14ac:dyDescent="0.25">
      <c r="A148" s="382">
        <v>147</v>
      </c>
      <c r="C148" s="383" t="s">
        <v>2989</v>
      </c>
      <c r="D148" s="383" t="s">
        <v>2990</v>
      </c>
      <c r="E148" s="383" t="s">
        <v>2991</v>
      </c>
    </row>
    <row r="149" spans="1:5" x14ac:dyDescent="0.25">
      <c r="A149" s="382">
        <v>148</v>
      </c>
      <c r="C149" s="383" t="s">
        <v>2992</v>
      </c>
      <c r="D149" s="383" t="s">
        <v>2993</v>
      </c>
      <c r="E149" s="383" t="s">
        <v>2994</v>
      </c>
    </row>
    <row r="150" spans="1:5" x14ac:dyDescent="0.25">
      <c r="A150" s="382">
        <v>149</v>
      </c>
      <c r="C150" s="383" t="s">
        <v>2995</v>
      </c>
      <c r="D150" s="383" t="s">
        <v>2996</v>
      </c>
      <c r="E150" s="383" t="s">
        <v>2997</v>
      </c>
    </row>
    <row r="151" spans="1:5" x14ac:dyDescent="0.25">
      <c r="A151" s="382">
        <v>150</v>
      </c>
      <c r="C151" s="383" t="s">
        <v>799</v>
      </c>
      <c r="D151" s="383" t="s">
        <v>2998</v>
      </c>
      <c r="E151" s="383" t="s">
        <v>2999</v>
      </c>
    </row>
    <row r="152" spans="1:5" x14ac:dyDescent="0.25">
      <c r="A152" s="382">
        <v>151</v>
      </c>
      <c r="C152" s="383" t="s">
        <v>470</v>
      </c>
      <c r="D152" s="383" t="s">
        <v>3000</v>
      </c>
      <c r="E152" s="383" t="s">
        <v>3001</v>
      </c>
    </row>
    <row r="153" spans="1:5" x14ac:dyDescent="0.25">
      <c r="A153" s="382">
        <v>152</v>
      </c>
      <c r="C153" s="383" t="s">
        <v>3002</v>
      </c>
      <c r="D153" s="383" t="s">
        <v>3003</v>
      </c>
      <c r="E153" s="383" t="s">
        <v>3004</v>
      </c>
    </row>
    <row r="154" spans="1:5" x14ac:dyDescent="0.25">
      <c r="A154" s="382">
        <v>153</v>
      </c>
      <c r="C154" s="383" t="s">
        <v>1794</v>
      </c>
      <c r="D154" s="383" t="s">
        <v>3012</v>
      </c>
      <c r="E154" s="383" t="s">
        <v>3013</v>
      </c>
    </row>
    <row r="155" spans="1:5" x14ac:dyDescent="0.25">
      <c r="A155" s="382">
        <v>154</v>
      </c>
      <c r="C155" s="383" t="s">
        <v>1777</v>
      </c>
      <c r="D155" s="383" t="s">
        <v>3005</v>
      </c>
      <c r="E155" s="383" t="s">
        <v>3006</v>
      </c>
    </row>
    <row r="156" spans="1:5" x14ac:dyDescent="0.25">
      <c r="A156" s="382">
        <v>155</v>
      </c>
      <c r="C156" s="383" t="s">
        <v>2359</v>
      </c>
      <c r="D156" s="383" t="s">
        <v>3007</v>
      </c>
      <c r="E156" s="383" t="s">
        <v>2359</v>
      </c>
    </row>
    <row r="157" spans="1:5" x14ac:dyDescent="0.25">
      <c r="A157" s="382">
        <v>156</v>
      </c>
      <c r="C157" s="383" t="s">
        <v>2359</v>
      </c>
      <c r="D157" s="383" t="s">
        <v>3007</v>
      </c>
      <c r="E157" s="383" t="s">
        <v>2359</v>
      </c>
    </row>
    <row r="158" spans="1:5" x14ac:dyDescent="0.25">
      <c r="A158" s="382">
        <v>157</v>
      </c>
      <c r="C158" s="383" t="s">
        <v>3008</v>
      </c>
      <c r="D158" s="383" t="s">
        <v>3008</v>
      </c>
      <c r="E158" s="383" t="s">
        <v>3008</v>
      </c>
    </row>
    <row r="159" spans="1:5" x14ac:dyDescent="0.25">
      <c r="A159" s="382">
        <v>158</v>
      </c>
      <c r="C159" s="383" t="s">
        <v>3009</v>
      </c>
      <c r="D159" s="383" t="s">
        <v>3010</v>
      </c>
      <c r="E159" s="383" t="s">
        <v>3011</v>
      </c>
    </row>
    <row r="160" spans="1:5" x14ac:dyDescent="0.25">
      <c r="A160" s="382">
        <v>159</v>
      </c>
    </row>
  </sheetData>
  <sheetProtection sheet="1" objects="1" scenarios="1"/>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heetViews>
  <sheetFormatPr defaultColWidth="1.7109375" defaultRowHeight="12.75" x14ac:dyDescent="0.25"/>
  <cols>
    <col min="1" max="16384" width="1.7109375" style="380"/>
  </cols>
  <sheetData>
    <row r="1" spans="1:5" x14ac:dyDescent="0.25">
      <c r="A1" s="380">
        <v>1</v>
      </c>
      <c r="B1" s="380" t="s">
        <v>1970</v>
      </c>
      <c r="C1" s="380" t="s">
        <v>2166</v>
      </c>
      <c r="D1" s="380" t="s">
        <v>2784</v>
      </c>
      <c r="E1" s="380" t="s">
        <v>2785</v>
      </c>
    </row>
    <row r="2" spans="1:5" x14ac:dyDescent="0.25">
      <c r="A2" s="380">
        <v>2</v>
      </c>
      <c r="B2" s="380" t="s">
        <v>2786</v>
      </c>
      <c r="C2" s="380" t="s">
        <v>2787</v>
      </c>
      <c r="D2" s="380" t="s">
        <v>2788</v>
      </c>
      <c r="E2" s="380" t="s">
        <v>2789</v>
      </c>
    </row>
    <row r="3" spans="1:5" x14ac:dyDescent="0.25">
      <c r="A3" s="380">
        <v>3</v>
      </c>
      <c r="B3" s="380" t="s">
        <v>2790</v>
      </c>
      <c r="C3" s="380" t="s">
        <v>2321</v>
      </c>
      <c r="D3" s="380" t="s">
        <v>2791</v>
      </c>
      <c r="E3" s="380" t="s">
        <v>2792</v>
      </c>
    </row>
    <row r="4" spans="1:5" x14ac:dyDescent="0.25">
      <c r="A4" s="380">
        <v>4</v>
      </c>
      <c r="B4" s="380" t="s">
        <v>2793</v>
      </c>
      <c r="C4" s="380" t="s">
        <v>2794</v>
      </c>
      <c r="D4" s="380" t="s">
        <v>2795</v>
      </c>
      <c r="E4" s="380" t="s">
        <v>2796</v>
      </c>
    </row>
    <row r="5" spans="1:5" x14ac:dyDescent="0.25">
      <c r="A5" s="380">
        <v>5</v>
      </c>
      <c r="B5" s="380" t="s">
        <v>2797</v>
      </c>
      <c r="C5" s="380" t="s">
        <v>2798</v>
      </c>
      <c r="D5" s="380" t="s">
        <v>2799</v>
      </c>
      <c r="E5" s="380" t="s">
        <v>2800</v>
      </c>
    </row>
    <row r="6" spans="1:5" x14ac:dyDescent="0.25">
      <c r="A6" s="380">
        <v>6</v>
      </c>
      <c r="B6" s="380" t="s">
        <v>2801</v>
      </c>
      <c r="C6" s="380" t="s">
        <v>2802</v>
      </c>
      <c r="D6" s="380" t="s">
        <v>2803</v>
      </c>
      <c r="E6" s="380" t="s">
        <v>2804</v>
      </c>
    </row>
    <row r="7" spans="1:5" x14ac:dyDescent="0.25">
      <c r="A7" s="380">
        <v>7</v>
      </c>
      <c r="B7" s="380" t="s">
        <v>2805</v>
      </c>
      <c r="C7" s="380" t="s">
        <v>2324</v>
      </c>
      <c r="D7" s="380" t="s">
        <v>2806</v>
      </c>
      <c r="E7" s="380" t="s">
        <v>2807</v>
      </c>
    </row>
    <row r="8" spans="1:5" x14ac:dyDescent="0.25">
      <c r="A8" s="380">
        <v>8</v>
      </c>
      <c r="B8" s="380" t="s">
        <v>2808</v>
      </c>
      <c r="C8" s="380" t="s">
        <v>2325</v>
      </c>
      <c r="D8" s="380" t="s">
        <v>2809</v>
      </c>
      <c r="E8" s="380" t="s">
        <v>2810</v>
      </c>
    </row>
    <row r="9" spans="1:5" x14ac:dyDescent="0.25">
      <c r="A9" s="380">
        <v>9</v>
      </c>
      <c r="B9" s="380" t="s">
        <v>2811</v>
      </c>
      <c r="C9" s="380" t="s">
        <v>2812</v>
      </c>
      <c r="D9" s="380" t="s">
        <v>2813</v>
      </c>
      <c r="E9" s="380" t="s">
        <v>2814</v>
      </c>
    </row>
    <row r="10" spans="1:5" x14ac:dyDescent="0.25">
      <c r="A10" s="380">
        <v>10</v>
      </c>
      <c r="B10" s="380" t="s">
        <v>2786</v>
      </c>
      <c r="C10" s="380" t="s">
        <v>2815</v>
      </c>
      <c r="D10" s="380" t="s">
        <v>2816</v>
      </c>
      <c r="E10" s="380" t="s">
        <v>2817</v>
      </c>
    </row>
    <row r="11" spans="1:5" x14ac:dyDescent="0.25">
      <c r="A11" s="380">
        <v>11</v>
      </c>
      <c r="B11" s="380" t="s">
        <v>1953</v>
      </c>
      <c r="C11" s="380" t="s">
        <v>2818</v>
      </c>
      <c r="D11" s="380" t="s">
        <v>2819</v>
      </c>
      <c r="E11" s="380" t="s">
        <v>2820</v>
      </c>
    </row>
    <row r="12" spans="1:5" x14ac:dyDescent="0.25">
      <c r="A12" s="380">
        <v>12</v>
      </c>
      <c r="B12" s="380" t="s">
        <v>1912</v>
      </c>
      <c r="C12" s="380" t="s">
        <v>2821</v>
      </c>
      <c r="D12" s="380" t="s">
        <v>2822</v>
      </c>
      <c r="E12" s="380" t="s">
        <v>2823</v>
      </c>
    </row>
    <row r="13" spans="1:5" x14ac:dyDescent="0.25">
      <c r="A13" s="380">
        <v>13</v>
      </c>
      <c r="B13" s="380" t="s">
        <v>1855</v>
      </c>
      <c r="C13" s="380" t="s">
        <v>2824</v>
      </c>
      <c r="D13" s="380" t="s">
        <v>2825</v>
      </c>
      <c r="E13" s="380" t="s">
        <v>2826</v>
      </c>
    </row>
    <row r="14" spans="1:5" x14ac:dyDescent="0.25">
      <c r="A14" s="380">
        <v>14</v>
      </c>
      <c r="B14" s="380" t="s">
        <v>1853</v>
      </c>
      <c r="C14" s="380" t="s">
        <v>2330</v>
      </c>
      <c r="D14" s="380" t="s">
        <v>2827</v>
      </c>
      <c r="E14" s="380" t="s">
        <v>2828</v>
      </c>
    </row>
    <row r="15" spans="1:5" x14ac:dyDescent="0.25">
      <c r="A15" s="380">
        <v>15</v>
      </c>
      <c r="B15" s="380" t="s">
        <v>1851</v>
      </c>
      <c r="C15" s="380" t="s">
        <v>2829</v>
      </c>
      <c r="D15" s="380" t="s">
        <v>2830</v>
      </c>
      <c r="E15" s="380" t="s">
        <v>2831</v>
      </c>
    </row>
    <row r="16" spans="1:5" x14ac:dyDescent="0.25">
      <c r="A16" s="380">
        <v>16</v>
      </c>
      <c r="B16" s="380" t="s">
        <v>2832</v>
      </c>
      <c r="C16" s="380" t="s">
        <v>2833</v>
      </c>
      <c r="D16" s="380" t="s">
        <v>2834</v>
      </c>
      <c r="E16" s="380" t="s">
        <v>2835</v>
      </c>
    </row>
    <row r="17" spans="1:5" x14ac:dyDescent="0.25">
      <c r="A17" s="380">
        <v>17</v>
      </c>
      <c r="B17" s="380" t="s">
        <v>2369</v>
      </c>
      <c r="C17" s="380" t="s">
        <v>2836</v>
      </c>
      <c r="D17" s="380" t="s">
        <v>2837</v>
      </c>
      <c r="E17" s="380" t="s">
        <v>2838</v>
      </c>
    </row>
    <row r="18" spans="1:5" x14ac:dyDescent="0.25">
      <c r="A18" s="380">
        <v>18</v>
      </c>
      <c r="B18" s="380" t="s">
        <v>2372</v>
      </c>
      <c r="C18" s="380" t="s">
        <v>2839</v>
      </c>
      <c r="D18" s="380" t="s">
        <v>2840</v>
      </c>
      <c r="E18" s="380" t="s">
        <v>2841</v>
      </c>
    </row>
    <row r="19" spans="1:5" x14ac:dyDescent="0.25">
      <c r="A19" s="380">
        <v>19</v>
      </c>
      <c r="B19" s="380" t="s">
        <v>2375</v>
      </c>
      <c r="C19" s="380" t="s">
        <v>2842</v>
      </c>
      <c r="D19" s="380" t="s">
        <v>2843</v>
      </c>
      <c r="E19" s="380" t="s">
        <v>2844</v>
      </c>
    </row>
    <row r="20" spans="1:5" x14ac:dyDescent="0.25">
      <c r="A20" s="380">
        <v>20</v>
      </c>
      <c r="B20" s="380" t="s">
        <v>1849</v>
      </c>
      <c r="C20" s="380" t="s">
        <v>2332</v>
      </c>
      <c r="D20" s="380" t="s">
        <v>2845</v>
      </c>
      <c r="E20" s="380" t="s">
        <v>2846</v>
      </c>
    </row>
    <row r="21" spans="1:5" x14ac:dyDescent="0.25">
      <c r="A21" s="380">
        <v>21</v>
      </c>
      <c r="B21" s="380" t="s">
        <v>1847</v>
      </c>
      <c r="C21" s="380" t="s">
        <v>2847</v>
      </c>
      <c r="D21" s="380" t="s">
        <v>2848</v>
      </c>
      <c r="E21" s="380" t="s">
        <v>2849</v>
      </c>
    </row>
    <row r="22" spans="1:5" x14ac:dyDescent="0.25">
      <c r="A22" s="380">
        <v>22</v>
      </c>
      <c r="B22" s="380" t="s">
        <v>2850</v>
      </c>
      <c r="C22" s="380" t="s">
        <v>2851</v>
      </c>
      <c r="D22" s="380" t="s">
        <v>2852</v>
      </c>
      <c r="E22" s="380" t="s">
        <v>2853</v>
      </c>
    </row>
    <row r="23" spans="1:5" x14ac:dyDescent="0.25">
      <c r="A23" s="380">
        <v>23</v>
      </c>
      <c r="B23" s="380" t="s">
        <v>2369</v>
      </c>
      <c r="C23" s="380" t="s">
        <v>2854</v>
      </c>
      <c r="D23" s="380" t="s">
        <v>2855</v>
      </c>
      <c r="E23" s="380" t="s">
        <v>2856</v>
      </c>
    </row>
    <row r="24" spans="1:5" x14ac:dyDescent="0.25">
      <c r="A24" s="380">
        <v>24</v>
      </c>
      <c r="B24" s="380" t="s">
        <v>1845</v>
      </c>
      <c r="C24" s="380" t="s">
        <v>2334</v>
      </c>
      <c r="D24" s="380" t="s">
        <v>2857</v>
      </c>
      <c r="E24" s="380" t="s">
        <v>2858</v>
      </c>
    </row>
    <row r="25" spans="1:5" x14ac:dyDescent="0.25">
      <c r="A25" s="380">
        <v>25</v>
      </c>
      <c r="B25" s="380" t="s">
        <v>2790</v>
      </c>
      <c r="C25" s="380" t="s">
        <v>2859</v>
      </c>
      <c r="D25" s="380" t="s">
        <v>2860</v>
      </c>
      <c r="E25" s="380" t="s">
        <v>2861</v>
      </c>
    </row>
    <row r="26" spans="1:5" x14ac:dyDescent="0.25">
      <c r="A26" s="380">
        <v>26</v>
      </c>
      <c r="B26" s="380" t="s">
        <v>2862</v>
      </c>
      <c r="C26" s="380" t="s">
        <v>2863</v>
      </c>
      <c r="D26" s="380" t="s">
        <v>2864</v>
      </c>
      <c r="E26" s="380" t="s">
        <v>2865</v>
      </c>
    </row>
    <row r="27" spans="1:5" x14ac:dyDescent="0.25">
      <c r="A27" s="380">
        <v>27</v>
      </c>
      <c r="B27" s="380" t="s">
        <v>2866</v>
      </c>
      <c r="C27" s="380" t="s">
        <v>2246</v>
      </c>
      <c r="D27" s="380" t="s">
        <v>2867</v>
      </c>
      <c r="E27" s="380" t="s">
        <v>2868</v>
      </c>
    </row>
    <row r="28" spans="1:5" x14ac:dyDescent="0.25">
      <c r="A28" s="380">
        <v>28</v>
      </c>
      <c r="B28" s="380" t="s">
        <v>1970</v>
      </c>
      <c r="C28" s="380" t="s">
        <v>2869</v>
      </c>
      <c r="D28" s="380" t="s">
        <v>2870</v>
      </c>
      <c r="E28" s="380" t="s">
        <v>2871</v>
      </c>
    </row>
    <row r="29" spans="1:5" x14ac:dyDescent="0.25">
      <c r="A29" s="380">
        <v>29</v>
      </c>
      <c r="B29" s="380" t="s">
        <v>2786</v>
      </c>
      <c r="C29" s="380" t="s">
        <v>2872</v>
      </c>
      <c r="D29" s="380" t="s">
        <v>2873</v>
      </c>
      <c r="E29" s="380" t="s">
        <v>2874</v>
      </c>
    </row>
    <row r="30" spans="1:5" x14ac:dyDescent="0.25">
      <c r="A30" s="380">
        <v>30</v>
      </c>
      <c r="B30" s="380" t="s">
        <v>2875</v>
      </c>
      <c r="C30" s="380" t="s">
        <v>2340</v>
      </c>
      <c r="D30" s="380" t="s">
        <v>2876</v>
      </c>
      <c r="E30" s="380" t="s">
        <v>2877</v>
      </c>
    </row>
    <row r="31" spans="1:5" x14ac:dyDescent="0.25">
      <c r="A31" s="380">
        <v>31</v>
      </c>
      <c r="B31" s="380" t="s">
        <v>2878</v>
      </c>
      <c r="C31" s="380" t="s">
        <v>2879</v>
      </c>
      <c r="D31" s="380" t="s">
        <v>2880</v>
      </c>
      <c r="E31" s="380" t="s">
        <v>2881</v>
      </c>
    </row>
    <row r="32" spans="1:5" x14ac:dyDescent="0.25">
      <c r="A32" s="380">
        <v>32</v>
      </c>
      <c r="B32" s="380" t="s">
        <v>2882</v>
      </c>
      <c r="C32" s="380" t="s">
        <v>2883</v>
      </c>
      <c r="D32" s="380" t="s">
        <v>2884</v>
      </c>
      <c r="E32" s="380" t="s">
        <v>2885</v>
      </c>
    </row>
    <row r="33" spans="1:5" x14ac:dyDescent="0.25">
      <c r="A33" s="380">
        <v>33</v>
      </c>
      <c r="B33" s="380" t="s">
        <v>2369</v>
      </c>
      <c r="C33" s="380" t="s">
        <v>2886</v>
      </c>
      <c r="D33" s="380" t="s">
        <v>2887</v>
      </c>
      <c r="E33" s="380" t="s">
        <v>2888</v>
      </c>
    </row>
    <row r="34" spans="1:5" x14ac:dyDescent="0.25">
      <c r="A34" s="380">
        <v>34</v>
      </c>
      <c r="B34" s="380" t="s">
        <v>2372</v>
      </c>
      <c r="C34" s="380" t="s">
        <v>2889</v>
      </c>
      <c r="D34" s="380" t="s">
        <v>2890</v>
      </c>
      <c r="E34" s="380" t="s">
        <v>2891</v>
      </c>
    </row>
    <row r="35" spans="1:5" x14ac:dyDescent="0.25">
      <c r="A35" s="380">
        <v>35</v>
      </c>
      <c r="B35" s="380" t="s">
        <v>2892</v>
      </c>
      <c r="C35" s="380" t="s">
        <v>2893</v>
      </c>
      <c r="D35" s="380" t="s">
        <v>2894</v>
      </c>
      <c r="E35" s="380" t="s">
        <v>2895</v>
      </c>
    </row>
    <row r="36" spans="1:5" x14ac:dyDescent="0.25">
      <c r="A36" s="380">
        <v>36</v>
      </c>
      <c r="B36" s="380" t="s">
        <v>2896</v>
      </c>
      <c r="C36" s="380" t="s">
        <v>2897</v>
      </c>
      <c r="D36" s="380" t="s">
        <v>2898</v>
      </c>
      <c r="E36" s="380" t="s">
        <v>2899</v>
      </c>
    </row>
    <row r="37" spans="1:5" x14ac:dyDescent="0.25">
      <c r="A37" s="380">
        <v>37</v>
      </c>
      <c r="B37" s="380" t="s">
        <v>2369</v>
      </c>
      <c r="C37" s="380" t="s">
        <v>2900</v>
      </c>
      <c r="D37" s="380" t="s">
        <v>2901</v>
      </c>
      <c r="E37" s="380" t="s">
        <v>2902</v>
      </c>
    </row>
    <row r="38" spans="1:5" x14ac:dyDescent="0.25">
      <c r="A38" s="380">
        <v>38</v>
      </c>
      <c r="B38" s="380" t="s">
        <v>2372</v>
      </c>
      <c r="C38" s="380" t="s">
        <v>2903</v>
      </c>
      <c r="D38" s="380" t="s">
        <v>2904</v>
      </c>
      <c r="E38" s="380" t="s">
        <v>2905</v>
      </c>
    </row>
    <row r="39" spans="1:5" x14ac:dyDescent="0.25">
      <c r="A39" s="380">
        <v>39</v>
      </c>
      <c r="B39" s="380" t="s">
        <v>2906</v>
      </c>
      <c r="C39" s="380" t="s">
        <v>2247</v>
      </c>
      <c r="D39" s="380" t="s">
        <v>2907</v>
      </c>
      <c r="E39" s="380" t="s">
        <v>2908</v>
      </c>
    </row>
    <row r="40" spans="1:5" x14ac:dyDescent="0.25">
      <c r="A40" s="380">
        <v>40</v>
      </c>
      <c r="B40" s="380" t="s">
        <v>2909</v>
      </c>
      <c r="C40" s="380" t="s">
        <v>2910</v>
      </c>
      <c r="D40" s="380" t="s">
        <v>2911</v>
      </c>
      <c r="E40" s="380" t="s">
        <v>2912</v>
      </c>
    </row>
    <row r="41" spans="1:5" x14ac:dyDescent="0.25">
      <c r="A41" s="380">
        <v>41</v>
      </c>
      <c r="B41" s="380" t="s">
        <v>2369</v>
      </c>
      <c r="C41" s="380" t="s">
        <v>2913</v>
      </c>
      <c r="D41" s="380" t="s">
        <v>2914</v>
      </c>
      <c r="E41" s="380" t="s">
        <v>2915</v>
      </c>
    </row>
    <row r="42" spans="1:5" x14ac:dyDescent="0.25">
      <c r="A42" s="380">
        <v>42</v>
      </c>
      <c r="B42" s="380" t="s">
        <v>2916</v>
      </c>
      <c r="C42" s="380" t="s">
        <v>2344</v>
      </c>
      <c r="D42" s="380" t="s">
        <v>2917</v>
      </c>
      <c r="E42" s="380" t="s">
        <v>2918</v>
      </c>
    </row>
    <row r="43" spans="1:5" x14ac:dyDescent="0.25">
      <c r="A43" s="380">
        <v>43</v>
      </c>
      <c r="B43" s="380" t="s">
        <v>2919</v>
      </c>
      <c r="C43" s="380" t="s">
        <v>2920</v>
      </c>
      <c r="D43" s="380" t="s">
        <v>2921</v>
      </c>
      <c r="E43" s="380" t="s">
        <v>2922</v>
      </c>
    </row>
    <row r="44" spans="1:5" x14ac:dyDescent="0.25">
      <c r="A44" s="380">
        <v>44</v>
      </c>
      <c r="B44" s="380" t="s">
        <v>2923</v>
      </c>
      <c r="C44" s="380" t="s">
        <v>2924</v>
      </c>
      <c r="D44" s="380" t="s">
        <v>2925</v>
      </c>
      <c r="E44" s="380" t="s">
        <v>2926</v>
      </c>
    </row>
    <row r="45" spans="1:5" x14ac:dyDescent="0.25">
      <c r="A45" s="380">
        <v>45</v>
      </c>
      <c r="B45" s="380" t="s">
        <v>2786</v>
      </c>
      <c r="C45" s="380" t="s">
        <v>2927</v>
      </c>
      <c r="D45" s="380" t="s">
        <v>2928</v>
      </c>
      <c r="E45" s="380" t="s">
        <v>2929</v>
      </c>
    </row>
    <row r="46" spans="1:5" x14ac:dyDescent="0.25">
      <c r="A46" s="380">
        <v>46</v>
      </c>
      <c r="B46" s="380" t="s">
        <v>2930</v>
      </c>
      <c r="C46" s="380" t="s">
        <v>2347</v>
      </c>
      <c r="D46" s="380" t="s">
        <v>2931</v>
      </c>
      <c r="E46" s="380" t="s">
        <v>2932</v>
      </c>
    </row>
    <row r="47" spans="1:5" x14ac:dyDescent="0.25">
      <c r="A47" s="380">
        <v>47</v>
      </c>
      <c r="B47" s="380" t="s">
        <v>2933</v>
      </c>
      <c r="C47" s="380" t="s">
        <v>2348</v>
      </c>
      <c r="D47" s="380" t="s">
        <v>2934</v>
      </c>
      <c r="E47" s="380" t="s">
        <v>2935</v>
      </c>
    </row>
    <row r="48" spans="1:5" x14ac:dyDescent="0.25">
      <c r="A48" s="380">
        <v>48</v>
      </c>
      <c r="B48" s="380" t="s">
        <v>2936</v>
      </c>
      <c r="C48" s="380" t="s">
        <v>2937</v>
      </c>
      <c r="D48" s="380" t="s">
        <v>2938</v>
      </c>
      <c r="E48" s="380" t="s">
        <v>2939</v>
      </c>
    </row>
    <row r="49" spans="1:5" x14ac:dyDescent="0.25">
      <c r="A49" s="380">
        <v>49</v>
      </c>
      <c r="B49" s="380" t="s">
        <v>2940</v>
      </c>
      <c r="C49" s="380" t="s">
        <v>2941</v>
      </c>
      <c r="D49" s="380" t="s">
        <v>2942</v>
      </c>
      <c r="E49" s="380" t="s">
        <v>2943</v>
      </c>
    </row>
    <row r="50" spans="1:5" x14ac:dyDescent="0.25">
      <c r="A50" s="380">
        <v>50</v>
      </c>
      <c r="B50" s="380" t="s">
        <v>2944</v>
      </c>
      <c r="C50" s="380" t="s">
        <v>2945</v>
      </c>
      <c r="D50" s="380" t="s">
        <v>2946</v>
      </c>
      <c r="E50" s="380" t="s">
        <v>2947</v>
      </c>
    </row>
    <row r="51" spans="1:5" x14ac:dyDescent="0.25">
      <c r="A51" s="380">
        <v>51</v>
      </c>
      <c r="B51" s="380" t="s">
        <v>2369</v>
      </c>
      <c r="C51" s="380" t="s">
        <v>2948</v>
      </c>
      <c r="D51" s="380" t="s">
        <v>2949</v>
      </c>
      <c r="E51" s="380" t="s">
        <v>2950</v>
      </c>
    </row>
    <row r="52" spans="1:5" x14ac:dyDescent="0.25">
      <c r="A52" s="380">
        <v>52</v>
      </c>
      <c r="B52" s="380" t="s">
        <v>2951</v>
      </c>
      <c r="C52" s="380" t="s">
        <v>2351</v>
      </c>
      <c r="D52" s="380" t="s">
        <v>2952</v>
      </c>
      <c r="E52" s="380" t="s">
        <v>2953</v>
      </c>
    </row>
    <row r="53" spans="1:5" x14ac:dyDescent="0.25">
      <c r="A53" s="380">
        <v>53</v>
      </c>
      <c r="B53" s="380" t="s">
        <v>2954</v>
      </c>
      <c r="C53" s="380" t="s">
        <v>2955</v>
      </c>
      <c r="D53" s="380" t="s">
        <v>2956</v>
      </c>
      <c r="E53" s="380" t="s">
        <v>2957</v>
      </c>
    </row>
    <row r="54" spans="1:5" x14ac:dyDescent="0.25">
      <c r="A54" s="380">
        <v>54</v>
      </c>
      <c r="B54" s="380" t="s">
        <v>2958</v>
      </c>
      <c r="C54" s="380" t="s">
        <v>2959</v>
      </c>
      <c r="D54" s="380" t="s">
        <v>2960</v>
      </c>
      <c r="E54" s="380" t="s">
        <v>2961</v>
      </c>
    </row>
    <row r="55" spans="1:5" x14ac:dyDescent="0.25">
      <c r="A55" s="380">
        <v>55</v>
      </c>
      <c r="B55" s="380" t="s">
        <v>2866</v>
      </c>
      <c r="C55" s="380" t="s">
        <v>2962</v>
      </c>
      <c r="D55" s="380" t="s">
        <v>2963</v>
      </c>
      <c r="E55" s="380" t="s">
        <v>2964</v>
      </c>
    </row>
    <row r="56" spans="1:5" x14ac:dyDescent="0.25">
      <c r="A56" s="380">
        <v>56</v>
      </c>
      <c r="B56" s="380" t="s">
        <v>2965</v>
      </c>
      <c r="C56" s="380" t="s">
        <v>2248</v>
      </c>
      <c r="D56" s="380" t="s">
        <v>2966</v>
      </c>
      <c r="E56" s="380" t="s">
        <v>2967</v>
      </c>
    </row>
    <row r="57" spans="1:5" x14ac:dyDescent="0.25">
      <c r="A57" s="380">
        <v>57</v>
      </c>
      <c r="B57" s="380" t="s">
        <v>2968</v>
      </c>
      <c r="C57" s="380" t="s">
        <v>2969</v>
      </c>
      <c r="D57" s="380" t="s">
        <v>2970</v>
      </c>
      <c r="E57" s="380" t="s">
        <v>2971</v>
      </c>
    </row>
    <row r="58" spans="1:5" x14ac:dyDescent="0.25">
      <c r="A58" s="380">
        <v>58</v>
      </c>
      <c r="B58" s="380" t="s">
        <v>2972</v>
      </c>
      <c r="C58" s="380" t="s">
        <v>2973</v>
      </c>
      <c r="D58" s="380" t="s">
        <v>2974</v>
      </c>
      <c r="E58" s="380" t="s">
        <v>2975</v>
      </c>
    </row>
    <row r="59" spans="1:5" x14ac:dyDescent="0.25">
      <c r="A59" s="380">
        <v>59</v>
      </c>
      <c r="B59" s="380" t="s">
        <v>2369</v>
      </c>
      <c r="C59" s="380" t="s">
        <v>2976</v>
      </c>
      <c r="D59" s="380" t="s">
        <v>2977</v>
      </c>
      <c r="E59" s="380" t="s">
        <v>2978</v>
      </c>
    </row>
    <row r="60" spans="1:5" x14ac:dyDescent="0.25">
      <c r="A60" s="380">
        <v>60</v>
      </c>
      <c r="B60" s="380" t="s">
        <v>2979</v>
      </c>
      <c r="C60" s="380" t="s">
        <v>2980</v>
      </c>
      <c r="D60" s="380" t="s">
        <v>2981</v>
      </c>
      <c r="E60" s="380" t="s">
        <v>2982</v>
      </c>
    </row>
    <row r="61" spans="1:5" x14ac:dyDescent="0.25">
      <c r="A61" s="380">
        <v>61</v>
      </c>
      <c r="B61" s="380" t="s">
        <v>2965</v>
      </c>
      <c r="C61" s="380" t="s">
        <v>2983</v>
      </c>
      <c r="D61" s="380" t="s">
        <v>2984</v>
      </c>
      <c r="E61" s="380" t="s">
        <v>2985</v>
      </c>
    </row>
  </sheetData>
  <sheetProtection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O1079"/>
  <sheetViews>
    <sheetView topLeftCell="F1" workbookViewId="0">
      <selection activeCell="I1" sqref="I1"/>
    </sheetView>
  </sheetViews>
  <sheetFormatPr defaultRowHeight="12.75" x14ac:dyDescent="0.2"/>
  <cols>
    <col min="1" max="1" width="6.42578125" style="14" customWidth="1"/>
    <col min="2" max="2" width="45.85546875" style="13" customWidth="1"/>
    <col min="3" max="3" width="8.5703125" style="5" hidden="1" customWidth="1"/>
    <col min="4" max="4" width="15" style="15" customWidth="1"/>
    <col min="5" max="5" width="14.85546875" style="15" customWidth="1"/>
    <col min="6" max="6" width="17.28515625" style="15" customWidth="1"/>
    <col min="7" max="8" width="15.7109375" style="15" customWidth="1"/>
    <col min="9" max="9" width="15.7109375" style="16" customWidth="1"/>
    <col min="10" max="10" width="1.5703125" style="6" hidden="1" customWidth="1"/>
    <col min="11" max="11" width="3.28515625" style="13" bestFit="1" customWidth="1"/>
    <col min="12" max="12" width="15.140625" style="13" customWidth="1"/>
    <col min="13" max="15" width="13.42578125" style="13" customWidth="1"/>
    <col min="16" max="16384" width="9.140625" style="6"/>
  </cols>
  <sheetData>
    <row r="1" spans="1:15" x14ac:dyDescent="0.2">
      <c r="A1" s="1" t="s">
        <v>874</v>
      </c>
      <c r="B1" s="2" t="s">
        <v>875</v>
      </c>
      <c r="C1" s="77"/>
      <c r="D1" s="771" t="s">
        <v>876</v>
      </c>
      <c r="E1" s="772"/>
      <c r="F1" s="773"/>
      <c r="G1" s="3" t="s">
        <v>877</v>
      </c>
      <c r="H1" s="3" t="s">
        <v>878</v>
      </c>
      <c r="I1" s="4" t="s">
        <v>879</v>
      </c>
      <c r="J1" s="770"/>
      <c r="K1" s="770"/>
      <c r="L1" s="770"/>
      <c r="M1" s="770"/>
      <c r="N1" s="5"/>
      <c r="O1" s="5"/>
    </row>
    <row r="2" spans="1:15" x14ac:dyDescent="0.2">
      <c r="A2" s="10"/>
      <c r="B2" s="765" t="s">
        <v>917</v>
      </c>
      <c r="C2" s="765"/>
      <c r="D2" s="765"/>
      <c r="E2" s="6"/>
      <c r="F2" s="8">
        <f>'HL KNIHA VYPOC'!H4</f>
        <v>3937422.21</v>
      </c>
      <c r="G2" s="8">
        <f>'HL KNIHA VYPOC'!I4</f>
        <v>3907200.3699999996</v>
      </c>
      <c r="H2" s="8">
        <f>'HL KNIHA VYPOC'!J4</f>
        <v>1858555.53</v>
      </c>
      <c r="I2" s="8">
        <f>'HL KNIHA VYPOC'!K4</f>
        <v>5986067.0500000007</v>
      </c>
      <c r="J2" s="522"/>
      <c r="K2" s="522"/>
      <c r="L2" s="522"/>
      <c r="M2" s="522"/>
      <c r="N2" s="5"/>
      <c r="O2" s="5"/>
    </row>
    <row r="3" spans="1:15" x14ac:dyDescent="0.2">
      <c r="A3" s="10"/>
      <c r="B3" s="765" t="s">
        <v>76</v>
      </c>
      <c r="C3" s="765"/>
      <c r="D3" s="765"/>
      <c r="E3" s="6"/>
      <c r="F3" s="9">
        <f>'HL KNIHA VYPOC'!H80</f>
        <v>2324317.5100000002</v>
      </c>
      <c r="G3" s="9">
        <f>'HL KNIHA VYPOC'!I80</f>
        <v>7440681.3899999997</v>
      </c>
      <c r="H3" s="9">
        <f>'HL KNIHA VYPOC'!J80</f>
        <v>7424218.3100000005</v>
      </c>
      <c r="I3" s="9">
        <f>'HL KNIHA VYPOC'!K80</f>
        <v>2340780.5899999989</v>
      </c>
      <c r="J3" s="522"/>
      <c r="K3" s="522"/>
      <c r="L3" s="522"/>
      <c r="M3" s="522"/>
      <c r="N3" s="5"/>
      <c r="O3" s="5"/>
    </row>
    <row r="4" spans="1:15" x14ac:dyDescent="0.2">
      <c r="A4" s="10"/>
      <c r="B4" s="765" t="s">
        <v>116</v>
      </c>
      <c r="C4" s="765"/>
      <c r="D4" s="765"/>
      <c r="E4" s="6"/>
      <c r="F4" s="8">
        <f>'HL KNIHA VYPOC'!H107</f>
        <v>8870512.8300000001</v>
      </c>
      <c r="G4" s="8">
        <f>'HL KNIHA VYPOC'!I107</f>
        <v>23898784</v>
      </c>
      <c r="H4" s="8">
        <f>'HL KNIHA VYPOC'!J107</f>
        <v>26006794.73</v>
      </c>
      <c r="I4" s="8">
        <f>'HL KNIHA VYPOC'!K107</f>
        <v>6762502.0999999996</v>
      </c>
      <c r="J4" s="522"/>
      <c r="K4" s="522"/>
      <c r="L4" s="522"/>
      <c r="M4" s="522"/>
      <c r="N4" s="5"/>
      <c r="O4" s="5"/>
    </row>
    <row r="5" spans="1:15" x14ac:dyDescent="0.2">
      <c r="A5" s="10"/>
      <c r="B5" s="765" t="s">
        <v>165</v>
      </c>
      <c r="C5" s="765"/>
      <c r="D5" s="765"/>
      <c r="E5" s="6"/>
      <c r="F5" s="9">
        <f>'HL KNIHA VYPOC'!H140</f>
        <v>1489043.9200000002</v>
      </c>
      <c r="G5" s="9">
        <f>'HL KNIHA VYPOC'!I140</f>
        <v>24061171.419999998</v>
      </c>
      <c r="H5" s="9">
        <f>'HL KNIHA VYPOC'!J140</f>
        <v>23985509.210000001</v>
      </c>
      <c r="I5" s="9">
        <f>'HL KNIHA VYPOC'!K140</f>
        <v>1564706.1299999997</v>
      </c>
      <c r="J5" s="522"/>
      <c r="K5" s="522"/>
      <c r="L5" s="522"/>
      <c r="M5" s="522"/>
      <c r="N5" s="5"/>
      <c r="O5" s="5"/>
    </row>
    <row r="6" spans="1:15" x14ac:dyDescent="0.2">
      <c r="A6" s="10"/>
      <c r="B6" s="765" t="s">
        <v>284</v>
      </c>
      <c r="C6" s="765"/>
      <c r="D6" s="765"/>
      <c r="E6" s="6"/>
      <c r="F6" s="8">
        <f>'HL KNIHA VYPOC'!H213</f>
        <v>-16617006</v>
      </c>
      <c r="G6" s="8">
        <f>'HL KNIHA VYPOC'!I213</f>
        <v>1630.86</v>
      </c>
      <c r="H6" s="8">
        <f>'HL KNIHA VYPOC'!J213</f>
        <v>4487.54</v>
      </c>
      <c r="I6" s="8">
        <f>'HL KNIHA VYPOC'!K213</f>
        <v>-16619862.68</v>
      </c>
      <c r="J6" s="522"/>
      <c r="K6" s="522"/>
      <c r="L6" s="70"/>
      <c r="M6" s="522"/>
      <c r="N6" s="5"/>
      <c r="O6" s="5"/>
    </row>
    <row r="7" spans="1:15" x14ac:dyDescent="0.2">
      <c r="A7" s="10"/>
      <c r="B7" s="765" t="s">
        <v>359</v>
      </c>
      <c r="C7" s="765"/>
      <c r="D7" s="765"/>
      <c r="E7" s="6"/>
      <c r="F7" s="9">
        <f>'HL KNIHA VYPOC'!H262</f>
        <v>0</v>
      </c>
      <c r="G7" s="9">
        <f>'HL KNIHA VYPOC'!I262</f>
        <v>0</v>
      </c>
      <c r="H7" s="9">
        <f>'HL KNIHA VYPOC'!J262</f>
        <v>0</v>
      </c>
      <c r="I7" s="9">
        <f>'HL KNIHA VYPOC'!K262</f>
        <v>0</v>
      </c>
      <c r="J7" s="522"/>
      <c r="K7" s="522"/>
      <c r="L7" s="522"/>
      <c r="M7" s="522"/>
      <c r="N7" s="5"/>
      <c r="O7" s="5"/>
    </row>
    <row r="8" spans="1:15" x14ac:dyDescent="0.2">
      <c r="A8" s="10"/>
      <c r="B8" s="765" t="s">
        <v>676</v>
      </c>
      <c r="C8" s="765"/>
      <c r="D8" s="765"/>
      <c r="E8" s="6"/>
      <c r="F8" s="8">
        <f>'HL KNIHA VYPOC'!H349</f>
        <v>0</v>
      </c>
      <c r="G8" s="8">
        <f>'HL KNIHA VYPOC'!I349</f>
        <v>0</v>
      </c>
      <c r="H8" s="8">
        <f>'HL KNIHA VYPOC'!J349</f>
        <v>0</v>
      </c>
      <c r="I8" s="8">
        <f>'HL KNIHA VYPOC'!K349</f>
        <v>0</v>
      </c>
      <c r="J8" s="522"/>
      <c r="K8" s="522"/>
      <c r="L8" s="522"/>
      <c r="M8" s="522"/>
      <c r="N8" s="5"/>
      <c r="O8" s="5"/>
    </row>
    <row r="9" spans="1:15" x14ac:dyDescent="0.2">
      <c r="A9" s="10"/>
      <c r="B9" s="769" t="s">
        <v>888</v>
      </c>
      <c r="C9" s="769"/>
      <c r="D9" s="769"/>
      <c r="E9" s="6"/>
      <c r="F9" s="11">
        <f>SUM(F2:F8)</f>
        <v>4290.4700000006706</v>
      </c>
      <c r="G9" s="11">
        <f>SUM(G2:G8)</f>
        <v>59309468.039999992</v>
      </c>
      <c r="H9" s="11">
        <f>SUM(H2:H8)</f>
        <v>59279565.32</v>
      </c>
      <c r="I9" s="11">
        <f>SUM(I2:I8)</f>
        <v>34193.189999997616</v>
      </c>
      <c r="J9" s="522"/>
      <c r="K9" s="522"/>
      <c r="L9" s="522"/>
      <c r="M9" s="522"/>
      <c r="N9" s="5"/>
      <c r="O9" s="5"/>
    </row>
    <row r="10" spans="1:15" x14ac:dyDescent="0.2">
      <c r="A10" s="10"/>
      <c r="B10" s="775"/>
      <c r="C10" s="776"/>
      <c r="D10" s="776"/>
      <c r="E10" s="6"/>
      <c r="F10" s="11"/>
      <c r="G10" s="11"/>
      <c r="H10" s="11"/>
      <c r="I10" s="12">
        <f>SUM(I8*-1-I7)</f>
        <v>0</v>
      </c>
      <c r="J10" s="522"/>
      <c r="K10" s="522"/>
      <c r="L10" s="522"/>
      <c r="M10" s="522"/>
      <c r="N10" s="5"/>
      <c r="O10" s="5"/>
    </row>
    <row r="11" spans="1:15" s="7" customFormat="1" x14ac:dyDescent="0.2">
      <c r="A11" s="125"/>
      <c r="B11" s="85"/>
      <c r="C11" s="85"/>
      <c r="D11" s="759" t="s">
        <v>876</v>
      </c>
      <c r="E11" s="760"/>
      <c r="F11" s="766"/>
      <c r="G11" s="759" t="s">
        <v>1470</v>
      </c>
      <c r="H11" s="760"/>
      <c r="I11" s="123" t="s">
        <v>1471</v>
      </c>
      <c r="J11" s="522"/>
      <c r="K11" s="522"/>
      <c r="L11" s="522"/>
      <c r="M11" s="522"/>
      <c r="N11" s="5"/>
      <c r="O11" s="5"/>
    </row>
    <row r="12" spans="1:15" ht="95.25" customHeight="1" x14ac:dyDescent="0.2">
      <c r="A12" s="1" t="s">
        <v>880</v>
      </c>
      <c r="B12" s="730" t="s">
        <v>3588</v>
      </c>
      <c r="C12" s="78"/>
      <c r="D12" s="126" t="s">
        <v>877</v>
      </c>
      <c r="E12" s="126" t="s">
        <v>878</v>
      </c>
      <c r="F12" s="126" t="s">
        <v>881</v>
      </c>
      <c r="G12" s="127" t="s">
        <v>877</v>
      </c>
      <c r="H12" s="127" t="s">
        <v>878</v>
      </c>
      <c r="I12" s="127" t="s">
        <v>881</v>
      </c>
      <c r="J12" s="7"/>
      <c r="K12" s="6"/>
      <c r="L12" s="6"/>
      <c r="M12" s="6"/>
      <c r="N12" s="6"/>
      <c r="O12" s="6"/>
    </row>
    <row r="13" spans="1:15" s="16" customFormat="1" ht="11.25" x14ac:dyDescent="0.2">
      <c r="A13" s="720" t="s">
        <v>805</v>
      </c>
      <c r="B13" s="536" t="str">
        <f>IFERROR(IF(VLOOKUP($A13,Osnova!$A:$C,1)=$A13,VLOOKUP($A13,Osnova!$A:$C,3)),"")</f>
        <v xml:space="preserve">Software </v>
      </c>
      <c r="C13" s="537" t="str">
        <f>IF(VLOOKUP($A13,Osnova!$A:$C,1)=$A13,VLOOKUP($A13,Osnova!$A:$D,4),0)</f>
        <v xml:space="preserve">Aktíva </v>
      </c>
      <c r="D13" s="534">
        <v>73889.990000000005</v>
      </c>
      <c r="E13" s="519"/>
      <c r="F13" s="67">
        <f t="shared" ref="F13:F80" si="0">SUM(D13-E13)</f>
        <v>73889.990000000005</v>
      </c>
      <c r="G13" s="534"/>
      <c r="H13" s="534"/>
      <c r="I13" s="68">
        <f t="shared" ref="I13:I80" si="1">SUM(F13+G13-H13)</f>
        <v>73889.990000000005</v>
      </c>
      <c r="J13" s="292"/>
    </row>
    <row r="14" spans="1:15" s="16" customFormat="1" ht="11.25" x14ac:dyDescent="0.2">
      <c r="A14" s="520" t="s">
        <v>810</v>
      </c>
      <c r="B14" s="536" t="str">
        <f>IFERROR(IF(VLOOKUP($A14,Osnova!$A:$C,1)=$A14,VLOOKUP($A14,Osnova!$A:$C,3)),"")</f>
        <v xml:space="preserve">Stavby </v>
      </c>
      <c r="C14" s="537" t="str">
        <f>IF(VLOOKUP($A14,Osnova!$A:$C,1)=$A14,VLOOKUP($A14,Osnova!$A:$D,4),0)</f>
        <v xml:space="preserve">Aktíva </v>
      </c>
      <c r="D14" s="534">
        <v>3342319.06</v>
      </c>
      <c r="E14" s="519"/>
      <c r="F14" s="67">
        <f t="shared" si="0"/>
        <v>3342319.06</v>
      </c>
      <c r="G14" s="534"/>
      <c r="H14" s="534"/>
      <c r="I14" s="68">
        <f t="shared" si="1"/>
        <v>3342319.06</v>
      </c>
      <c r="J14" s="538"/>
    </row>
    <row r="15" spans="1:15" s="16" customFormat="1" ht="11.25" x14ac:dyDescent="0.2">
      <c r="A15" s="520" t="s">
        <v>811</v>
      </c>
      <c r="B15" s="536" t="str">
        <f>IFERROR(IF(VLOOKUP($A15,Osnova!$A:$C,1)=$A15,VLOOKUP($A15,Osnova!$A:$C,3)),"")</f>
        <v xml:space="preserve">Samostatné hnuteľné veci a súbory hnuteľných vecí </v>
      </c>
      <c r="C15" s="537" t="str">
        <f>IF(VLOOKUP($A15,Osnova!$A:$C,1)=$A15,VLOOKUP($A15,Osnova!$A:$D,4),0)</f>
        <v xml:space="preserve">Aktíva </v>
      </c>
      <c r="D15" s="534">
        <v>2479362.6800000002</v>
      </c>
      <c r="E15" s="519"/>
      <c r="F15" s="67">
        <f t="shared" si="0"/>
        <v>2479362.6800000002</v>
      </c>
      <c r="G15" s="534">
        <v>232598.74</v>
      </c>
      <c r="H15" s="534">
        <v>161166.07</v>
      </c>
      <c r="I15" s="68">
        <f t="shared" si="1"/>
        <v>2550795.35</v>
      </c>
      <c r="J15" s="292"/>
    </row>
    <row r="16" spans="1:15" s="16" customFormat="1" ht="11.25" x14ac:dyDescent="0.2">
      <c r="A16" s="520" t="s">
        <v>816</v>
      </c>
      <c r="B16" s="536" t="str">
        <f>IFERROR(IF(VLOOKUP($A16,Osnova!$A:$C,1)=$A16,VLOOKUP($A16,Osnova!$A:$C,3)),"")</f>
        <v xml:space="preserve">Pozemky </v>
      </c>
      <c r="C16" s="537" t="str">
        <f>IF(VLOOKUP($A16,Osnova!$A:$C,1)=$A16,VLOOKUP($A16,Osnova!$A:$D,4),0)</f>
        <v xml:space="preserve">Aktíva </v>
      </c>
      <c r="D16" s="534">
        <v>1621425.93</v>
      </c>
      <c r="E16" s="519"/>
      <c r="F16" s="67">
        <f t="shared" si="0"/>
        <v>1621425.93</v>
      </c>
      <c r="G16" s="534">
        <v>1145941</v>
      </c>
      <c r="H16" s="534"/>
      <c r="I16" s="68">
        <f t="shared" si="1"/>
        <v>2767366.9299999997</v>
      </c>
      <c r="J16" s="538"/>
    </row>
    <row r="17" spans="1:15" s="16" customFormat="1" ht="11.25" x14ac:dyDescent="0.2">
      <c r="A17" s="520" t="s">
        <v>819</v>
      </c>
      <c r="B17" s="536" t="str">
        <f>IFERROR(IF(VLOOKUP($A17,Osnova!$A:$C,1)=$A17,VLOOKUP($A17,Osnova!$A:$C,3)),"")</f>
        <v xml:space="preserve">Obstaranie dlhodobého hmotného majetku </v>
      </c>
      <c r="C17" s="537" t="str">
        <f>IF(VLOOKUP($A17,Osnova!$A:$C,1)=$A17,VLOOKUP($A17,Osnova!$A:$D,4),0)</f>
        <v xml:space="preserve">Aktíva </v>
      </c>
      <c r="D17" s="534">
        <v>31215.4</v>
      </c>
      <c r="E17" s="519"/>
      <c r="F17" s="67">
        <f t="shared" si="0"/>
        <v>31215.4</v>
      </c>
      <c r="G17" s="534">
        <v>1346907.6</v>
      </c>
      <c r="H17" s="534">
        <v>1378123</v>
      </c>
      <c r="I17" s="68">
        <f t="shared" si="1"/>
        <v>0</v>
      </c>
      <c r="J17" s="539"/>
    </row>
    <row r="18" spans="1:15" s="16" customFormat="1" ht="11.25" x14ac:dyDescent="0.2">
      <c r="A18" s="520" t="s">
        <v>825</v>
      </c>
      <c r="B18" s="536" t="str">
        <f>IFERROR(IF(VLOOKUP($A18,Osnova!$A:$C,1)=$A18,VLOOKUP($A18,Osnova!$A:$C,3)),"")</f>
        <v xml:space="preserve">Podielové cenné papiere a podiely v dcérskej účtovnej jednotke </v>
      </c>
      <c r="C18" s="537" t="str">
        <f>IF(VLOOKUP($A18,Osnova!$A:$C,1)=$A18,VLOOKUP($A18,Osnova!$A:$D,4),0)</f>
        <v xml:space="preserve">Aktíva </v>
      </c>
      <c r="D18" s="534">
        <v>8066.12</v>
      </c>
      <c r="E18" s="519"/>
      <c r="F18" s="67">
        <f t="shared" si="0"/>
        <v>8066.12</v>
      </c>
      <c r="G18" s="534"/>
      <c r="H18" s="534"/>
      <c r="I18" s="68">
        <f t="shared" si="1"/>
        <v>8066.12</v>
      </c>
      <c r="J18" s="538"/>
    </row>
    <row r="19" spans="1:15" s="16" customFormat="1" ht="11.25" x14ac:dyDescent="0.2">
      <c r="A19" s="520" t="s">
        <v>829</v>
      </c>
      <c r="B19" s="536" t="str">
        <f>IFERROR(IF(VLOOKUP($A19,Osnova!$A:$C,1)=$A19,VLOOKUP($A19,Osnova!$A:$C,3)),"")</f>
        <v xml:space="preserve">Dlhové cenné papiere držané do splatnosti </v>
      </c>
      <c r="C19" s="537" t="str">
        <f>IF(VLOOKUP($A19,Osnova!$A:$C,1)=$A19,VLOOKUP($A19,Osnova!$A:$D,4),0)</f>
        <v xml:space="preserve">Aktíva </v>
      </c>
      <c r="D19" s="534"/>
      <c r="E19" s="519"/>
      <c r="F19" s="67">
        <f t="shared" si="0"/>
        <v>0</v>
      </c>
      <c r="G19" s="534">
        <v>1020586.96</v>
      </c>
      <c r="H19" s="534"/>
      <c r="I19" s="68">
        <f t="shared" si="1"/>
        <v>1020586.96</v>
      </c>
    </row>
    <row r="20" spans="1:15" s="16" customFormat="1" ht="11.25" x14ac:dyDescent="0.2">
      <c r="A20" s="520" t="s">
        <v>830</v>
      </c>
      <c r="B20" s="536" t="str">
        <f>IFERROR(IF(VLOOKUP($A20,Osnova!$A:$C,1)=$A20,VLOOKUP($A20,Osnova!$A:$C,3)),"")</f>
        <v xml:space="preserve"> Pôžičky účtovnej jednotke v rámci podielovej účasti</v>
      </c>
      <c r="C20" s="537" t="str">
        <f>IF(VLOOKUP($A20,Osnova!$A:$C,1)=$A20,VLOOKUP($A20,Osnova!$A:$D,4),0)</f>
        <v xml:space="preserve">Aktíva </v>
      </c>
      <c r="D20" s="534">
        <v>-2177.52</v>
      </c>
      <c r="E20" s="519"/>
      <c r="F20" s="67">
        <f t="shared" si="0"/>
        <v>-2177.52</v>
      </c>
      <c r="G20" s="534"/>
      <c r="H20" s="534"/>
      <c r="I20" s="68">
        <f t="shared" si="1"/>
        <v>-2177.52</v>
      </c>
    </row>
    <row r="21" spans="1:15" s="16" customFormat="1" ht="11.25" x14ac:dyDescent="0.2">
      <c r="A21" s="520" t="s">
        <v>836</v>
      </c>
      <c r="B21" s="536" t="str">
        <f>IFERROR(IF(VLOOKUP($A21,Osnova!$A:$C,1)=$A21,VLOOKUP($A21,Osnova!$A:$C,3)),"")</f>
        <v xml:space="preserve">Oprávky k softwaru </v>
      </c>
      <c r="C21" s="537" t="str">
        <f>IF(VLOOKUP($A21,Osnova!$A:$C,1)=$A21,VLOOKUP($A21,Osnova!$A:$D,4),0)</f>
        <v xml:space="preserve">Pasíva </v>
      </c>
      <c r="D21" s="534"/>
      <c r="E21" s="519">
        <v>72544.990000000005</v>
      </c>
      <c r="F21" s="67">
        <f t="shared" si="0"/>
        <v>-72544.990000000005</v>
      </c>
      <c r="G21" s="534"/>
      <c r="H21" s="534">
        <v>1345</v>
      </c>
      <c r="I21" s="68">
        <f t="shared" si="1"/>
        <v>-73889.990000000005</v>
      </c>
      <c r="K21" s="15"/>
      <c r="L21" s="15"/>
      <c r="M21" s="15"/>
      <c r="N21" s="15"/>
      <c r="O21" s="15"/>
    </row>
    <row r="22" spans="1:15" s="16" customFormat="1" ht="11.25" x14ac:dyDescent="0.2">
      <c r="A22" s="520" t="s">
        <v>841</v>
      </c>
      <c r="B22" s="536" t="str">
        <f>IFERROR(IF(VLOOKUP($A22,Osnova!$A:$C,1)=$A22,VLOOKUP($A22,Osnova!$A:$C,3)),"")</f>
        <v xml:space="preserve">Oprávky k stavbám </v>
      </c>
      <c r="C22" s="537" t="str">
        <f>IF(VLOOKUP($A22,Osnova!$A:$C,1)=$A22,VLOOKUP($A22,Osnova!$A:$D,4),0)</f>
        <v xml:space="preserve">Pasíva </v>
      </c>
      <c r="D22" s="534"/>
      <c r="E22" s="519">
        <v>1376434.35</v>
      </c>
      <c r="F22" s="67">
        <f t="shared" si="0"/>
        <v>-1376434.35</v>
      </c>
      <c r="G22" s="534"/>
      <c r="H22" s="534">
        <v>167148</v>
      </c>
      <c r="I22" s="68">
        <f t="shared" si="1"/>
        <v>-1543582.35</v>
      </c>
      <c r="K22" s="15"/>
      <c r="L22" s="15"/>
      <c r="M22" s="15"/>
      <c r="N22" s="15"/>
      <c r="O22" s="15"/>
    </row>
    <row r="23" spans="1:15" s="16" customFormat="1" ht="11.25" x14ac:dyDescent="0.2">
      <c r="A23" s="520" t="s">
        <v>842</v>
      </c>
      <c r="B23" s="536" t="str">
        <f>IFERROR(IF(VLOOKUP($A23,Osnova!$A:$C,1)=$A23,VLOOKUP($A23,Osnova!$A:$C,3)),"")</f>
        <v xml:space="preserve">Oprávky k samostatným hnuteľným veciam a k súboru hnuteľných vecí </v>
      </c>
      <c r="C23" s="537" t="str">
        <f>IF(VLOOKUP($A23,Osnova!$A:$C,1)=$A23,VLOOKUP($A23,Osnova!$A:$D,4),0)</f>
        <v xml:space="preserve">Pasíva </v>
      </c>
      <c r="D23" s="540"/>
      <c r="E23" s="519">
        <v>2167700.11</v>
      </c>
      <c r="F23" s="67">
        <f t="shared" si="0"/>
        <v>-2167700.11</v>
      </c>
      <c r="G23" s="540">
        <v>161166.07</v>
      </c>
      <c r="H23" s="540">
        <v>150773.46</v>
      </c>
      <c r="I23" s="68">
        <f t="shared" si="1"/>
        <v>-2157307.5</v>
      </c>
      <c r="K23" s="15"/>
      <c r="L23" s="15"/>
      <c r="M23" s="15"/>
      <c r="N23" s="15"/>
      <c r="O23" s="15"/>
    </row>
    <row r="24" spans="1:15" s="16" customFormat="1" ht="11.25" x14ac:dyDescent="0.2">
      <c r="A24" s="520" t="s">
        <v>867</v>
      </c>
      <c r="B24" s="536" t="str">
        <f>IFERROR(IF(VLOOKUP($A24,Osnova!$A:$C,1)=$A24,VLOOKUP($A24,Osnova!$A:$C,3)),"")</f>
        <v xml:space="preserve">Materiál na sklade </v>
      </c>
      <c r="C24" s="537" t="str">
        <f>IF(VLOOKUP($A24,Osnova!$A:$C,1)=$A24,VLOOKUP($A24,Osnova!$A:$D,4),0)</f>
        <v xml:space="preserve">Aktíva </v>
      </c>
      <c r="D24" s="540">
        <v>183362.35</v>
      </c>
      <c r="E24" s="519"/>
      <c r="F24" s="67">
        <f t="shared" si="0"/>
        <v>183362.35</v>
      </c>
      <c r="G24" s="540"/>
      <c r="H24" s="540">
        <v>16971.55</v>
      </c>
      <c r="I24" s="68">
        <f t="shared" si="1"/>
        <v>166390.80000000002</v>
      </c>
      <c r="K24" s="15"/>
      <c r="L24" s="15"/>
      <c r="M24" s="15"/>
      <c r="N24" s="15"/>
      <c r="O24" s="15"/>
    </row>
    <row r="25" spans="1:15" s="16" customFormat="1" ht="11.25" x14ac:dyDescent="0.2">
      <c r="A25" s="520" t="s">
        <v>1073</v>
      </c>
      <c r="B25" s="536" t="str">
        <f>IFERROR(IF(VLOOKUP($A25,Osnova!$A:$C,1)=$A25,VLOOKUP($A25,Osnova!$A:$C,3)),"")</f>
        <v xml:space="preserve">Tovar na sklade a v predajniach </v>
      </c>
      <c r="C25" s="537" t="str">
        <f>IF(VLOOKUP($A25,Osnova!$A:$C,1)=$A25,VLOOKUP($A25,Osnova!$A:$D,4),0)</f>
        <v xml:space="preserve">Aktíva </v>
      </c>
      <c r="D25" s="540">
        <v>2047857.22</v>
      </c>
      <c r="E25" s="519"/>
      <c r="F25" s="67">
        <f t="shared" si="0"/>
        <v>2047857.22</v>
      </c>
      <c r="G25" s="540">
        <v>5599972.5199999996</v>
      </c>
      <c r="H25" s="540">
        <v>5530577.1900000004</v>
      </c>
      <c r="I25" s="68">
        <f t="shared" si="1"/>
        <v>2117252.5499999989</v>
      </c>
      <c r="K25" s="774"/>
      <c r="L25" s="774"/>
      <c r="M25" s="15"/>
      <c r="N25" s="15"/>
      <c r="O25" s="15"/>
    </row>
    <row r="26" spans="1:15" s="16" customFormat="1" ht="11.25" x14ac:dyDescent="0.2">
      <c r="A26" s="520" t="s">
        <v>1075</v>
      </c>
      <c r="B26" s="536" t="str">
        <f>IFERROR(IF(VLOOKUP($A26,Osnova!$A:$C,1)=$A26,VLOOKUP($A26,Osnova!$A:$C,3)),"")</f>
        <v xml:space="preserve">Tovar na ceste </v>
      </c>
      <c r="C26" s="537" t="str">
        <f>IF(VLOOKUP($A26,Osnova!$A:$C,1)=$A26,VLOOKUP($A26,Osnova!$A:$D,4),0)</f>
        <v xml:space="preserve">Aktíva </v>
      </c>
      <c r="D26" s="540">
        <v>93097.94</v>
      </c>
      <c r="E26" s="519"/>
      <c r="F26" s="67">
        <f t="shared" si="0"/>
        <v>93097.94</v>
      </c>
      <c r="G26" s="540">
        <v>1840708.87</v>
      </c>
      <c r="H26" s="540">
        <v>1876669.57</v>
      </c>
      <c r="I26" s="68">
        <f t="shared" si="1"/>
        <v>57137.239999999991</v>
      </c>
      <c r="K26" s="15"/>
      <c r="L26" s="15"/>
      <c r="M26" s="15"/>
      <c r="N26" s="15"/>
      <c r="O26" s="15"/>
    </row>
    <row r="27" spans="1:15" s="16" customFormat="1" ht="11.25" x14ac:dyDescent="0.2">
      <c r="A27" s="520" t="s">
        <v>1093</v>
      </c>
      <c r="B27" s="536" t="str">
        <f>IFERROR(IF(VLOOKUP($A27,Osnova!$A:$C,1)=$A27,VLOOKUP($A27,Osnova!$A:$C,3)),"")</f>
        <v xml:space="preserve">Pokladnica </v>
      </c>
      <c r="C27" s="537" t="str">
        <f>IF(VLOOKUP($A27,Osnova!$A:$C,1)=$A27,VLOOKUP($A27,Osnova!$A:$D,4),0)</f>
        <v xml:space="preserve">Aktíva </v>
      </c>
      <c r="D27" s="540">
        <v>13311.26</v>
      </c>
      <c r="E27" s="519"/>
      <c r="F27" s="67">
        <f t="shared" si="0"/>
        <v>13311.26</v>
      </c>
      <c r="G27" s="540">
        <v>2347367.4300000002</v>
      </c>
      <c r="H27" s="540">
        <v>2349987.35</v>
      </c>
      <c r="I27" s="68">
        <f t="shared" si="1"/>
        <v>10691.339999999851</v>
      </c>
      <c r="K27" s="15"/>
      <c r="L27" s="15"/>
      <c r="M27" s="15"/>
      <c r="N27" s="15"/>
      <c r="O27" s="15"/>
    </row>
    <row r="28" spans="1:15" s="16" customFormat="1" ht="11.25" x14ac:dyDescent="0.2">
      <c r="A28" s="520" t="s">
        <v>1095</v>
      </c>
      <c r="B28" s="536" t="str">
        <f>IFERROR(IF(VLOOKUP($A28,Osnova!$A:$C,1)=$A28,VLOOKUP($A28,Osnova!$A:$C,3)),"")</f>
        <v xml:space="preserve">Ceniny </v>
      </c>
      <c r="C28" s="537" t="str">
        <f>IF(VLOOKUP($A28,Osnova!$A:$C,1)=$A28,VLOOKUP($A28,Osnova!$A:$D,4),0)</f>
        <v xml:space="preserve">Aktíva </v>
      </c>
      <c r="D28" s="540">
        <v>4106.75</v>
      </c>
      <c r="E28" s="532"/>
      <c r="F28" s="67">
        <f t="shared" si="0"/>
        <v>4106.75</v>
      </c>
      <c r="G28" s="540">
        <v>45371.25</v>
      </c>
      <c r="H28" s="540">
        <v>45492.9</v>
      </c>
      <c r="I28" s="68">
        <f t="shared" si="1"/>
        <v>3985.0999999999985</v>
      </c>
      <c r="K28" s="15"/>
      <c r="L28" s="15"/>
      <c r="M28" s="15"/>
      <c r="N28" s="15"/>
      <c r="O28" s="15"/>
    </row>
    <row r="29" spans="1:15" s="16" customFormat="1" ht="11.25" x14ac:dyDescent="0.2">
      <c r="A29" s="520" t="s">
        <v>412</v>
      </c>
      <c r="B29" s="536" t="str">
        <f>IFERROR(IF(VLOOKUP($A29,Osnova!$A:$C,1)=$A29,VLOOKUP($A29,Osnova!$A:$C,3)),"")</f>
        <v xml:space="preserve">Bankové účty </v>
      </c>
      <c r="C29" s="537" t="str">
        <f>IF(VLOOKUP($A29,Osnova!$A:$C,1)=$A29,VLOOKUP($A29,Osnova!$A:$D,4),0)</f>
        <v xml:space="preserve">Aktíva </v>
      </c>
      <c r="D29" s="540">
        <v>8853094.8200000003</v>
      </c>
      <c r="E29" s="532"/>
      <c r="F29" s="67">
        <f t="shared" si="0"/>
        <v>8853094.8200000003</v>
      </c>
      <c r="G29" s="540">
        <v>21506045.32</v>
      </c>
      <c r="H29" s="540">
        <v>23611314.48</v>
      </c>
      <c r="I29" s="68">
        <f t="shared" si="1"/>
        <v>6747825.6600000001</v>
      </c>
      <c r="K29" s="15"/>
      <c r="L29" s="15"/>
      <c r="M29" s="15"/>
      <c r="N29" s="15"/>
      <c r="O29" s="15"/>
    </row>
    <row r="30" spans="1:15" s="16" customFormat="1" ht="11.25" x14ac:dyDescent="0.2">
      <c r="A30" s="520" t="s">
        <v>415</v>
      </c>
      <c r="B30" s="536" t="str">
        <f>IFERROR(IF(VLOOKUP($A30,Osnova!$A:$C,1)=$A30,VLOOKUP($A30,Osnova!$A:$C,3)),"")</f>
        <v xml:space="preserve">Odberatelia </v>
      </c>
      <c r="C30" s="537" t="str">
        <f>IF(VLOOKUP($A30,Osnova!$A:$C,1)=$A30,VLOOKUP($A30,Osnova!$A:$D,4),0)</f>
        <v xml:space="preserve">Aktíva </v>
      </c>
      <c r="D30" s="540">
        <v>2626518.35</v>
      </c>
      <c r="E30" s="532"/>
      <c r="F30" s="67">
        <f t="shared" si="0"/>
        <v>2626518.35</v>
      </c>
      <c r="G30" s="540">
        <v>6624131.5800000001</v>
      </c>
      <c r="H30" s="540">
        <v>7289581.5300000003</v>
      </c>
      <c r="I30" s="68">
        <f t="shared" si="1"/>
        <v>1961068.3999999994</v>
      </c>
      <c r="K30" s="15"/>
      <c r="L30" s="15"/>
      <c r="M30" s="15"/>
      <c r="N30" s="15"/>
      <c r="O30" s="15"/>
    </row>
    <row r="31" spans="1:15" s="16" customFormat="1" ht="11.25" x14ac:dyDescent="0.2">
      <c r="A31" s="520" t="s">
        <v>418</v>
      </c>
      <c r="B31" s="536" t="str">
        <f>IFERROR(IF(VLOOKUP($A31,Osnova!$A:$C,1)=$A31,VLOOKUP($A31,Osnova!$A:$C,3)),"")</f>
        <v xml:space="preserve">Poskytnuté preddavky </v>
      </c>
      <c r="C31" s="537" t="str">
        <f>IF(VLOOKUP($A31,Osnova!$A:$C,1)=$A31,VLOOKUP($A31,Osnova!$A:$D,4),0)</f>
        <v xml:space="preserve">Aktíva </v>
      </c>
      <c r="D31" s="540">
        <v>36659.03</v>
      </c>
      <c r="E31" s="532"/>
      <c r="F31" s="67">
        <f t="shared" si="0"/>
        <v>36659.03</v>
      </c>
      <c r="G31" s="540">
        <v>1118575.96</v>
      </c>
      <c r="H31" s="540">
        <v>1047329.99</v>
      </c>
      <c r="I31" s="68">
        <f t="shared" si="1"/>
        <v>107905</v>
      </c>
      <c r="K31" s="15"/>
      <c r="L31" s="15"/>
      <c r="M31" s="15"/>
      <c r="N31" s="15"/>
      <c r="O31" s="15"/>
    </row>
    <row r="32" spans="1:15" s="16" customFormat="1" ht="11.25" x14ac:dyDescent="0.2">
      <c r="A32" s="520" t="s">
        <v>419</v>
      </c>
      <c r="B32" s="536" t="str">
        <f>IFERROR(IF(VLOOKUP($A32,Osnova!$A:$C,1)=$A32,VLOOKUP($A32,Osnova!$A:$C,3)),"")</f>
        <v xml:space="preserve">Ostatné pohľadávky </v>
      </c>
      <c r="C32" s="537" t="str">
        <f>IF(VLOOKUP($A32,Osnova!$A:$C,1)=$A32,VLOOKUP($A32,Osnova!$A:$D,4),0)</f>
        <v xml:space="preserve">Aktíva </v>
      </c>
      <c r="D32" s="540"/>
      <c r="E32" s="532"/>
      <c r="F32" s="67">
        <f t="shared" si="0"/>
        <v>0</v>
      </c>
      <c r="G32" s="540">
        <v>118088.48</v>
      </c>
      <c r="H32" s="540">
        <v>118088.48</v>
      </c>
      <c r="I32" s="68">
        <f t="shared" si="1"/>
        <v>0</v>
      </c>
      <c r="K32" s="15"/>
      <c r="L32" s="15"/>
      <c r="M32" s="15"/>
      <c r="N32" s="15"/>
      <c r="O32" s="15"/>
    </row>
    <row r="33" spans="1:15" s="16" customFormat="1" ht="11.25" x14ac:dyDescent="0.2">
      <c r="A33" s="520" t="s">
        <v>421</v>
      </c>
      <c r="B33" s="536" t="str">
        <f>IFERROR(IF(VLOOKUP($A33,Osnova!$A:$C,1)=$A33,VLOOKUP($A33,Osnova!$A:$C,3)),"")</f>
        <v xml:space="preserve">Dodávatelia </v>
      </c>
      <c r="C33" s="537" t="str">
        <f>IF(VLOOKUP($A33,Osnova!$A:$C,1)=$A33,VLOOKUP($A33,Osnova!$A:$D,4),0)</f>
        <v xml:space="preserve">Pasíva </v>
      </c>
      <c r="D33" s="540"/>
      <c r="E33" s="532">
        <v>130315.21</v>
      </c>
      <c r="F33" s="67">
        <f t="shared" si="0"/>
        <v>-130315.21</v>
      </c>
      <c r="G33" s="540">
        <v>6751595.7400000002</v>
      </c>
      <c r="H33" s="540">
        <v>6769770.8499999996</v>
      </c>
      <c r="I33" s="68">
        <f t="shared" si="1"/>
        <v>-148490.31999999937</v>
      </c>
      <c r="K33" s="15"/>
      <c r="L33" s="15"/>
      <c r="M33" s="15"/>
      <c r="N33" s="15"/>
      <c r="O33" s="15"/>
    </row>
    <row r="34" spans="1:15" s="16" customFormat="1" ht="11.25" x14ac:dyDescent="0.2">
      <c r="A34" s="520" t="s">
        <v>422</v>
      </c>
      <c r="B34" s="536" t="str">
        <f>IFERROR(IF(VLOOKUP($A34,Osnova!$A:$C,1)=$A34,VLOOKUP($A34,Osnova!$A:$C,3)),"")</f>
        <v xml:space="preserve">Krátkodobé rezervy </v>
      </c>
      <c r="C34" s="537" t="str">
        <f>IF(VLOOKUP($A34,Osnova!$A:$C,1)=$A34,VLOOKUP($A34,Osnova!$A:$D,4),0)</f>
        <v xml:space="preserve">Pasíva </v>
      </c>
      <c r="D34" s="540"/>
      <c r="E34" s="532">
        <v>92952.44</v>
      </c>
      <c r="F34" s="67">
        <f t="shared" si="0"/>
        <v>-92952.44</v>
      </c>
      <c r="G34" s="540">
        <v>35349.550000000003</v>
      </c>
      <c r="H34" s="540">
        <v>34164</v>
      </c>
      <c r="I34" s="68">
        <f t="shared" si="1"/>
        <v>-91766.89</v>
      </c>
      <c r="K34" s="15"/>
      <c r="L34" s="15"/>
      <c r="M34" s="15"/>
      <c r="N34" s="15"/>
      <c r="O34" s="15"/>
    </row>
    <row r="35" spans="1:15" s="16" customFormat="1" ht="11.25" x14ac:dyDescent="0.2">
      <c r="A35" s="520" t="s">
        <v>1148</v>
      </c>
      <c r="B35" s="536" t="str">
        <f>IFERROR(IF(VLOOKUP($A35,Osnova!$A:$C,1)=$A35,VLOOKUP($A35,Osnova!$A:$C,3)),"")</f>
        <v xml:space="preserve">Prijaté preddavky </v>
      </c>
      <c r="C35" s="537" t="str">
        <f>IF(VLOOKUP($A35,Osnova!$A:$C,1)=$A35,VLOOKUP($A35,Osnova!$A:$D,4),0)</f>
        <v xml:space="preserve">Pasíva </v>
      </c>
      <c r="D35" s="540"/>
      <c r="E35" s="532">
        <v>2243.4</v>
      </c>
      <c r="F35" s="67">
        <f t="shared" si="0"/>
        <v>-2243.4</v>
      </c>
      <c r="G35" s="540">
        <v>371799.09</v>
      </c>
      <c r="H35" s="540">
        <v>371811.1</v>
      </c>
      <c r="I35" s="68">
        <f t="shared" si="1"/>
        <v>-2255.4099999999744</v>
      </c>
      <c r="K35" s="15"/>
      <c r="L35" s="15"/>
      <c r="M35" s="15"/>
      <c r="N35" s="15"/>
      <c r="O35" s="15"/>
    </row>
    <row r="36" spans="1:15" s="16" customFormat="1" ht="11.25" x14ac:dyDescent="0.2">
      <c r="A36" s="520" t="s">
        <v>1150</v>
      </c>
      <c r="B36" s="536" t="str">
        <f>IFERROR(IF(VLOOKUP($A36,Osnova!$A:$C,1)=$A36,VLOOKUP($A36,Osnova!$A:$C,3)),"")</f>
        <v xml:space="preserve">Ostatné záväzky </v>
      </c>
      <c r="C36" s="537" t="str">
        <f>IF(VLOOKUP($A36,Osnova!$A:$C,1)=$A36,VLOOKUP($A36,Osnova!$A:$D,4),0)</f>
        <v xml:space="preserve">Pasíva </v>
      </c>
      <c r="D36" s="540"/>
      <c r="E36" s="532"/>
      <c r="F36" s="67">
        <f t="shared" si="0"/>
        <v>0</v>
      </c>
      <c r="G36" s="540">
        <v>1002244.57</v>
      </c>
      <c r="H36" s="540">
        <v>1002244.57</v>
      </c>
      <c r="I36" s="68">
        <f t="shared" si="1"/>
        <v>0</v>
      </c>
      <c r="K36" s="15"/>
      <c r="L36" s="15"/>
      <c r="M36" s="15"/>
      <c r="N36" s="15"/>
      <c r="O36" s="15"/>
    </row>
    <row r="37" spans="1:15" s="16" customFormat="1" ht="11.25" x14ac:dyDescent="0.2">
      <c r="A37" s="520" t="s">
        <v>1152</v>
      </c>
      <c r="B37" s="536" t="str">
        <f>IFERROR(IF(VLOOKUP($A37,Osnova!$A:$C,1)=$A37,VLOOKUP($A37,Osnova!$A:$C,3)),"")</f>
        <v xml:space="preserve">Nevyfaktúrované dodávky </v>
      </c>
      <c r="C37" s="537" t="str">
        <f>IF(VLOOKUP($A37,Osnova!$A:$C,1)=$A37,VLOOKUP($A37,Osnova!$A:$D,4),0)</f>
        <v xml:space="preserve">Pasíva </v>
      </c>
      <c r="D37" s="540"/>
      <c r="E37" s="532">
        <v>12350.87</v>
      </c>
      <c r="F37" s="67">
        <f t="shared" si="0"/>
        <v>-12350.87</v>
      </c>
      <c r="G37" s="540">
        <v>13507.43</v>
      </c>
      <c r="H37" s="540">
        <v>1528.79</v>
      </c>
      <c r="I37" s="68">
        <f t="shared" si="1"/>
        <v>-372.23000000000047</v>
      </c>
      <c r="K37" s="15"/>
      <c r="L37" s="15"/>
      <c r="M37" s="15"/>
      <c r="N37" s="15"/>
      <c r="O37" s="15"/>
    </row>
    <row r="38" spans="1:15" s="16" customFormat="1" ht="11.25" x14ac:dyDescent="0.2">
      <c r="A38" s="520" t="s">
        <v>1156</v>
      </c>
      <c r="B38" s="536" t="str">
        <f>IFERROR(IF(VLOOKUP($A38,Osnova!$A:$C,1)=$A38,VLOOKUP($A38,Osnova!$A:$C,3)),"")</f>
        <v xml:space="preserve">Zamestnanci </v>
      </c>
      <c r="C38" s="537" t="str">
        <f>IF(VLOOKUP($A38,Osnova!$A:$C,1)=$A38,VLOOKUP($A38,Osnova!$A:$D,4),0)</f>
        <v xml:space="preserve">Pasíva </v>
      </c>
      <c r="D38" s="540"/>
      <c r="E38" s="532">
        <v>50611.99</v>
      </c>
      <c r="F38" s="67">
        <f t="shared" si="0"/>
        <v>-50611.99</v>
      </c>
      <c r="G38" s="540">
        <v>844933.55</v>
      </c>
      <c r="H38" s="540">
        <v>845250.7</v>
      </c>
      <c r="I38" s="68">
        <f t="shared" si="1"/>
        <v>-50929.139999999898</v>
      </c>
      <c r="K38" s="15"/>
      <c r="L38" s="15"/>
      <c r="M38" s="15"/>
      <c r="N38" s="15"/>
      <c r="O38" s="15"/>
    </row>
    <row r="39" spans="1:15" s="16" customFormat="1" ht="11.25" x14ac:dyDescent="0.2">
      <c r="A39" s="520" t="s">
        <v>423</v>
      </c>
      <c r="B39" s="536" t="str">
        <f>IFERROR(IF(VLOOKUP($A39,Osnova!$A:$C,1)=$A39,VLOOKUP($A39,Osnova!$A:$C,3)),"")</f>
        <v xml:space="preserve">Pohľadávky voči zamestnancom </v>
      </c>
      <c r="C39" s="537" t="str">
        <f>IF(VLOOKUP($A39,Osnova!$A:$C,1)=$A39,VLOOKUP($A39,Osnova!$A:$D,4),0)</f>
        <v xml:space="preserve">Aktíva </v>
      </c>
      <c r="D39" s="540">
        <v>3916.47</v>
      </c>
      <c r="E39" s="532"/>
      <c r="F39" s="67">
        <f t="shared" si="0"/>
        <v>3916.47</v>
      </c>
      <c r="G39" s="540">
        <v>6173.94</v>
      </c>
      <c r="H39" s="540">
        <v>6006.74</v>
      </c>
      <c r="I39" s="68">
        <f t="shared" si="1"/>
        <v>4083.67</v>
      </c>
      <c r="K39" s="15"/>
      <c r="L39" s="15"/>
      <c r="M39" s="15"/>
      <c r="N39" s="15"/>
      <c r="O39" s="15"/>
    </row>
    <row r="40" spans="1:15" s="16" customFormat="1" ht="11.25" x14ac:dyDescent="0.2">
      <c r="A40" s="520" t="s">
        <v>424</v>
      </c>
      <c r="B40" s="536" t="str">
        <f>IFERROR(IF(VLOOKUP($A40,Osnova!$A:$C,1)=$A40,VLOOKUP($A40,Osnova!$A:$C,3)),"")</f>
        <v xml:space="preserve">Zúčtovanie s orgánmi sociálneho zabezpečenia a zdravotného poistenia </v>
      </c>
      <c r="C40" s="537" t="str">
        <f>IF(VLOOKUP($A40,Osnova!$A:$C,1)=$A40,VLOOKUP($A40,Osnova!$A:$D,4),0)</f>
        <v xml:space="preserve">Pasíva </v>
      </c>
      <c r="D40" s="540"/>
      <c r="E40" s="532">
        <v>32813.22</v>
      </c>
      <c r="F40" s="67">
        <f t="shared" si="0"/>
        <v>-32813.22</v>
      </c>
      <c r="G40" s="540">
        <v>398953.06</v>
      </c>
      <c r="H40" s="540">
        <v>399157.68</v>
      </c>
      <c r="I40" s="68">
        <f t="shared" si="1"/>
        <v>-33017.840000000026</v>
      </c>
      <c r="K40" s="15"/>
      <c r="L40" s="15"/>
      <c r="M40" s="15"/>
      <c r="N40" s="15"/>
      <c r="O40" s="15"/>
    </row>
    <row r="41" spans="1:15" s="16" customFormat="1" ht="11.25" x14ac:dyDescent="0.2">
      <c r="A41" s="520" t="s">
        <v>425</v>
      </c>
      <c r="B41" s="536" t="str">
        <f>IFERROR(IF(VLOOKUP($A41,Osnova!$A:$C,1)=$A41,VLOOKUP($A41,Osnova!$A:$C,3)),"")</f>
        <v xml:space="preserve">Daň z príjmov </v>
      </c>
      <c r="C41" s="537" t="str">
        <f>IF(VLOOKUP($A41,Osnova!$A:$C,1)=$A41,VLOOKUP($A41,Osnova!$A:$D,4),0)</f>
        <v xml:space="preserve">Pasíva </v>
      </c>
      <c r="D41" s="540">
        <v>27484.92</v>
      </c>
      <c r="E41" s="532"/>
      <c r="F41" s="67">
        <f t="shared" si="0"/>
        <v>27484.92</v>
      </c>
      <c r="G41" s="540">
        <v>10350.36</v>
      </c>
      <c r="H41" s="540">
        <v>22736.45</v>
      </c>
      <c r="I41" s="68">
        <f t="shared" si="1"/>
        <v>15098.829999999998</v>
      </c>
      <c r="K41" s="15"/>
      <c r="L41" s="15"/>
      <c r="M41" s="15"/>
      <c r="N41" s="15"/>
      <c r="O41" s="15"/>
    </row>
    <row r="42" spans="1:15" s="16" customFormat="1" ht="11.25" x14ac:dyDescent="0.2">
      <c r="A42" s="520" t="s">
        <v>426</v>
      </c>
      <c r="B42" s="536" t="str">
        <f>IFERROR(IF(VLOOKUP($A42,Osnova!$A:$C,1)=$A42,VLOOKUP($A42,Osnova!$A:$C,3)),"")</f>
        <v xml:space="preserve">Ostatné priame dane </v>
      </c>
      <c r="C42" s="537" t="str">
        <f>IF(VLOOKUP($A42,Osnova!$A:$C,1)=$A42,VLOOKUP($A42,Osnova!$A:$D,4),0)</f>
        <v xml:space="preserve">Pasíva </v>
      </c>
      <c r="D42" s="540">
        <v>19574.02</v>
      </c>
      <c r="E42" s="532">
        <v>0</v>
      </c>
      <c r="F42" s="67">
        <f t="shared" si="0"/>
        <v>19574.02</v>
      </c>
      <c r="G42" s="540">
        <v>92021.52</v>
      </c>
      <c r="H42" s="540">
        <v>106290.57</v>
      </c>
      <c r="I42" s="68">
        <f t="shared" si="1"/>
        <v>5304.9700000000012</v>
      </c>
      <c r="K42" s="15"/>
      <c r="L42" s="15"/>
      <c r="M42" s="15"/>
      <c r="N42" s="15"/>
      <c r="O42" s="15"/>
    </row>
    <row r="43" spans="1:15" s="16" customFormat="1" ht="11.25" x14ac:dyDescent="0.2">
      <c r="A43" s="520" t="s">
        <v>427</v>
      </c>
      <c r="B43" s="536" t="str">
        <f>IFERROR(IF(VLOOKUP($A43,Osnova!$A:$C,1)=$A43,VLOOKUP($A43,Osnova!$A:$C,3)),"")</f>
        <v xml:space="preserve">Daň z pridanej hodnoty </v>
      </c>
      <c r="C43" s="537" t="str">
        <f>IF(VLOOKUP($A43,Osnova!$A:$C,1)=$A43,VLOOKUP($A43,Osnova!$A:$D,4),0)</f>
        <v xml:space="preserve">Pasíva </v>
      </c>
      <c r="D43" s="540"/>
      <c r="E43" s="532">
        <v>45962.58</v>
      </c>
      <c r="F43" s="67">
        <f t="shared" si="0"/>
        <v>-45962.58</v>
      </c>
      <c r="G43" s="540">
        <v>5263310.47</v>
      </c>
      <c r="H43" s="540">
        <v>5040882.6500000004</v>
      </c>
      <c r="I43" s="68">
        <f t="shared" si="1"/>
        <v>176465.23999999929</v>
      </c>
      <c r="K43" s="15"/>
      <c r="L43" s="15"/>
      <c r="M43" s="15"/>
      <c r="N43" s="15"/>
      <c r="O43" s="15"/>
    </row>
    <row r="44" spans="1:15" s="16" customFormat="1" ht="11.25" x14ac:dyDescent="0.2">
      <c r="A44" s="520" t="s">
        <v>428</v>
      </c>
      <c r="B44" s="536" t="str">
        <f>IFERROR(IF(VLOOKUP($A44,Osnova!$A:$C,1)=$A44,VLOOKUP($A44,Osnova!$A:$C,3)),"")</f>
        <v xml:space="preserve">Ostatné dane a poplatky </v>
      </c>
      <c r="C44" s="537" t="str">
        <f>IF(VLOOKUP($A44,Osnova!$A:$C,1)=$A44,VLOOKUP($A44,Osnova!$A:$D,4),0)</f>
        <v xml:space="preserve">Pasíva </v>
      </c>
      <c r="D44" s="540"/>
      <c r="E44" s="532">
        <v>1900.89</v>
      </c>
      <c r="F44" s="67">
        <f t="shared" si="0"/>
        <v>-1900.89</v>
      </c>
      <c r="G44" s="540">
        <v>42002.21</v>
      </c>
      <c r="H44" s="540">
        <v>40601.31</v>
      </c>
      <c r="I44" s="68">
        <f t="shared" si="1"/>
        <v>-499.98999999999796</v>
      </c>
      <c r="K44" s="15"/>
      <c r="L44" s="15"/>
      <c r="M44" s="15"/>
      <c r="N44" s="15"/>
      <c r="O44" s="15"/>
    </row>
    <row r="45" spans="1:15" s="16" customFormat="1" ht="11.25" x14ac:dyDescent="0.2">
      <c r="A45" s="520" t="s">
        <v>1181</v>
      </c>
      <c r="B45" s="536" t="str">
        <f>IFERROR(IF(VLOOKUP($A45,Osnova!$A:$C,1)=$A45,VLOOKUP($A45,Osnova!$A:$C,3)),"")</f>
        <v xml:space="preserve"> Ostatné záväzky voči spoločníkom a členom</v>
      </c>
      <c r="C45" s="537" t="str">
        <f>IF(VLOOKUP($A45,Osnova!$A:$C,1)=$A45,VLOOKUP($A45,Osnova!$A:$D,4),0)</f>
        <v xml:space="preserve">Pasíva </v>
      </c>
      <c r="D45" s="540"/>
      <c r="E45" s="532">
        <v>51330</v>
      </c>
      <c r="F45" s="67">
        <f t="shared" si="0"/>
        <v>-51330</v>
      </c>
      <c r="G45" s="540"/>
      <c r="H45" s="540"/>
      <c r="I45" s="68">
        <f t="shared" si="1"/>
        <v>-51330</v>
      </c>
      <c r="K45" s="15"/>
      <c r="L45" s="15"/>
      <c r="M45" s="15"/>
      <c r="N45" s="15"/>
      <c r="O45" s="15"/>
    </row>
    <row r="46" spans="1:15" s="16" customFormat="1" ht="11.25" x14ac:dyDescent="0.2">
      <c r="A46" s="520" t="s">
        <v>1182</v>
      </c>
      <c r="B46" s="536" t="str">
        <f>IFERROR(IF(VLOOKUP($A46,Osnova!$A:$C,1)=$A46,VLOOKUP($A46,Osnova!$A:$C,3)),"")</f>
        <v xml:space="preserve">Záväzky voči spoločníkom a členom zo závislej činnosti </v>
      </c>
      <c r="C46" s="537" t="str">
        <f>IF(VLOOKUP($A46,Osnova!$A:$C,1)=$A46,VLOOKUP($A46,Osnova!$A:$D,4),0)</f>
        <v xml:space="preserve">Pasíva </v>
      </c>
      <c r="D46" s="540"/>
      <c r="E46" s="532">
        <v>946.98</v>
      </c>
      <c r="F46" s="67">
        <f t="shared" si="0"/>
        <v>-946.98</v>
      </c>
      <c r="G46" s="540">
        <v>16200</v>
      </c>
      <c r="H46" s="540">
        <v>16200</v>
      </c>
      <c r="I46" s="68">
        <f t="shared" si="1"/>
        <v>-946.97999999999956</v>
      </c>
      <c r="K46" s="15"/>
      <c r="L46" s="15"/>
      <c r="M46" s="15"/>
      <c r="N46" s="15"/>
      <c r="O46" s="15"/>
    </row>
    <row r="47" spans="1:15" s="16" customFormat="1" ht="11.25" x14ac:dyDescent="0.2">
      <c r="A47" s="520" t="s">
        <v>443</v>
      </c>
      <c r="B47" s="536" t="str">
        <f>IFERROR(IF(VLOOKUP($A47,Osnova!$A:$C,1)=$A47,VLOOKUP($A47,Osnova!$A:$C,3)),"")</f>
        <v xml:space="preserve">Iné pohľadávky </v>
      </c>
      <c r="C47" s="537" t="str">
        <f>IF(VLOOKUP($A47,Osnova!$A:$C,1)=$A47,VLOOKUP($A47,Osnova!$A:$D,4),0)</f>
        <v xml:space="preserve">Aktíva </v>
      </c>
      <c r="D47" s="540">
        <v>552921.59999999998</v>
      </c>
      <c r="E47" s="532"/>
      <c r="F47" s="67">
        <f t="shared" si="0"/>
        <v>552921.59999999998</v>
      </c>
      <c r="G47" s="540">
        <v>133835.87</v>
      </c>
      <c r="H47" s="540">
        <v>88027.01</v>
      </c>
      <c r="I47" s="68">
        <f t="shared" si="1"/>
        <v>598730.46</v>
      </c>
      <c r="K47" s="15"/>
      <c r="L47" s="15"/>
      <c r="M47" s="15"/>
      <c r="N47" s="15"/>
      <c r="O47" s="15"/>
    </row>
    <row r="48" spans="1:15" s="16" customFormat="1" ht="11.25" x14ac:dyDescent="0.2">
      <c r="A48" s="520" t="s">
        <v>1198</v>
      </c>
      <c r="B48" s="536" t="str">
        <f>IFERROR(IF(VLOOKUP($A48,Osnova!$A:$C,1)=$A48,VLOOKUP($A48,Osnova!$A:$C,3)),"")</f>
        <v xml:space="preserve">Iné záväzky </v>
      </c>
      <c r="C48" s="537" t="str">
        <f>IF(VLOOKUP($A48,Osnova!$A:$C,1)=$A48,VLOOKUP($A48,Osnova!$A:$D,4),0)</f>
        <v xml:space="preserve">Pasíva </v>
      </c>
      <c r="D48" s="540">
        <v>4729.5600000000004</v>
      </c>
      <c r="E48" s="532">
        <v>0</v>
      </c>
      <c r="F48" s="67">
        <f t="shared" si="0"/>
        <v>4729.5600000000004</v>
      </c>
      <c r="G48" s="540">
        <v>285256.89</v>
      </c>
      <c r="H48" s="540">
        <v>289726.09000000003</v>
      </c>
      <c r="I48" s="68">
        <f t="shared" si="1"/>
        <v>260.35999999998603</v>
      </c>
      <c r="K48" s="15"/>
      <c r="L48" s="15"/>
      <c r="M48" s="15"/>
      <c r="N48" s="15"/>
      <c r="O48" s="15"/>
    </row>
    <row r="49" spans="1:15" s="16" customFormat="1" ht="11.25" x14ac:dyDescent="0.2">
      <c r="A49" s="520" t="s">
        <v>444</v>
      </c>
      <c r="B49" s="536" t="str">
        <f>IFERROR(IF(VLOOKUP($A49,Osnova!$A:$C,1)=$A49,VLOOKUP($A49,Osnova!$A:$C,3)),"")</f>
        <v xml:space="preserve">Náklady budúcich období </v>
      </c>
      <c r="C49" s="537" t="str">
        <f>IF(VLOOKUP($A49,Osnova!$A:$C,1)=$A49,VLOOKUP($A49,Osnova!$A:$D,4),0)</f>
        <v xml:space="preserve">Aktíva </v>
      </c>
      <c r="D49" s="540">
        <v>7679.25</v>
      </c>
      <c r="E49" s="532"/>
      <c r="F49" s="67">
        <f t="shared" si="0"/>
        <v>7679.25</v>
      </c>
      <c r="G49" s="540">
        <v>108.54</v>
      </c>
      <c r="H49" s="540">
        <v>4249.57</v>
      </c>
      <c r="I49" s="68">
        <f t="shared" si="1"/>
        <v>3538.2200000000003</v>
      </c>
      <c r="K49" s="15"/>
      <c r="L49" s="15"/>
      <c r="M49" s="15"/>
      <c r="N49" s="15"/>
      <c r="O49" s="15"/>
    </row>
    <row r="50" spans="1:15" s="16" customFormat="1" ht="11.25" x14ac:dyDescent="0.2">
      <c r="A50" s="520" t="s">
        <v>446</v>
      </c>
      <c r="B50" s="536" t="str">
        <f>IFERROR(IF(VLOOKUP($A50,Osnova!$A:$C,1)=$A50,VLOOKUP($A50,Osnova!$A:$C,3)),"")</f>
        <v xml:space="preserve">Výdavky budúcich období </v>
      </c>
      <c r="C50" s="537" t="str">
        <f>IF(VLOOKUP($A50,Osnova!$A:$C,1)=$A50,VLOOKUP($A50,Osnova!$A:$D,4),0)</f>
        <v xml:space="preserve">Pasíva </v>
      </c>
      <c r="D50" s="540"/>
      <c r="E50" s="532">
        <v>151.62</v>
      </c>
      <c r="F50" s="67">
        <f t="shared" si="0"/>
        <v>-151.62</v>
      </c>
      <c r="G50" s="540">
        <v>-563.77</v>
      </c>
      <c r="H50" s="540">
        <v>-151.62</v>
      </c>
      <c r="I50" s="68">
        <f t="shared" si="1"/>
        <v>-563.77</v>
      </c>
      <c r="K50" s="15"/>
      <c r="L50" s="15"/>
      <c r="M50" s="15"/>
      <c r="N50" s="15"/>
      <c r="O50" s="15"/>
    </row>
    <row r="51" spans="1:15" s="16" customFormat="1" ht="11.25" x14ac:dyDescent="0.2">
      <c r="A51" s="520" t="s">
        <v>448</v>
      </c>
      <c r="B51" s="536" t="str">
        <f>IFERROR(IF(VLOOKUP($A51,Osnova!$A:$C,1)=$A51,VLOOKUP($A51,Osnova!$A:$C,3)),"")</f>
        <v xml:space="preserve">Príjmy budúcich období </v>
      </c>
      <c r="C51" s="537" t="str">
        <f>IF(VLOOKUP($A51,Osnova!$A:$C,1)=$A51,VLOOKUP($A51,Osnova!$A:$D,4),0)</f>
        <v xml:space="preserve">Aktíva </v>
      </c>
      <c r="D51" s="540">
        <v>27587.87</v>
      </c>
      <c r="E51" s="532"/>
      <c r="F51" s="67">
        <f t="shared" si="0"/>
        <v>27587.87</v>
      </c>
      <c r="G51" s="540">
        <v>21236.36</v>
      </c>
      <c r="H51" s="540">
        <v>9454.75</v>
      </c>
      <c r="I51" s="68">
        <f t="shared" si="1"/>
        <v>39369.479999999996</v>
      </c>
      <c r="K51" s="15"/>
      <c r="L51" s="15"/>
      <c r="M51" s="15"/>
      <c r="N51" s="15"/>
      <c r="O51" s="15"/>
    </row>
    <row r="52" spans="1:15" s="16" customFormat="1" ht="11.25" x14ac:dyDescent="0.2">
      <c r="A52" s="520" t="s">
        <v>449</v>
      </c>
      <c r="B52" s="536" t="str">
        <f>IFERROR(IF(VLOOKUP($A52,Osnova!$A:$C,1)=$A52,VLOOKUP($A52,Osnova!$A:$C,3)),"")</f>
        <v xml:space="preserve">Opravné položky k pohľadávkam </v>
      </c>
      <c r="C52" s="537" t="str">
        <f>IF(VLOOKUP($A52,Osnova!$A:$C,1)=$A52,VLOOKUP($A52,Osnova!$A:$D,4),0)</f>
        <v xml:space="preserve">Pasíva </v>
      </c>
      <c r="D52" s="540"/>
      <c r="E52" s="532">
        <v>1396447.95</v>
      </c>
      <c r="F52" s="67">
        <f t="shared" si="0"/>
        <v>-1396447.95</v>
      </c>
      <c r="G52" s="540">
        <v>912060.02</v>
      </c>
      <c r="H52" s="540">
        <v>482558</v>
      </c>
      <c r="I52" s="68">
        <f t="shared" si="1"/>
        <v>-966945.92999999993</v>
      </c>
      <c r="K52" s="15"/>
      <c r="L52" s="15"/>
      <c r="M52" s="15"/>
      <c r="N52" s="15"/>
      <c r="O52" s="15"/>
    </row>
    <row r="53" spans="1:15" s="16" customFormat="1" ht="11.25" x14ac:dyDescent="0.2">
      <c r="A53" s="520" t="s">
        <v>1215</v>
      </c>
      <c r="B53" s="536" t="str">
        <f>IFERROR(IF(VLOOKUP($A53,Osnova!$A:$C,1)=$A53,VLOOKUP($A53,Osnova!$A:$C,3)),"")</f>
        <v xml:space="preserve">Základné imanie </v>
      </c>
      <c r="C53" s="537" t="str">
        <f>IF(VLOOKUP($A53,Osnova!$A:$C,1)=$A53,VLOOKUP($A53,Osnova!$A:$D,4),0)</f>
        <v xml:space="preserve">Pasíva </v>
      </c>
      <c r="D53" s="540"/>
      <c r="E53" s="532">
        <v>5100</v>
      </c>
      <c r="F53" s="67">
        <f t="shared" si="0"/>
        <v>-5100</v>
      </c>
      <c r="G53" s="540"/>
      <c r="H53" s="540"/>
      <c r="I53" s="68">
        <f t="shared" si="1"/>
        <v>-5100</v>
      </c>
      <c r="K53" s="15"/>
      <c r="L53" s="15"/>
      <c r="M53" s="15"/>
      <c r="N53" s="15"/>
      <c r="O53" s="15"/>
    </row>
    <row r="54" spans="1:15" s="16" customFormat="1" ht="11.25" x14ac:dyDescent="0.2">
      <c r="A54" s="520" t="s">
        <v>1219</v>
      </c>
      <c r="B54" s="536" t="str">
        <f>IFERROR(IF(VLOOKUP($A54,Osnova!$A:$C,1)=$A54,VLOOKUP($A54,Osnova!$A:$C,3)),"")</f>
        <v xml:space="preserve">Ostatné kapitálové fondy </v>
      </c>
      <c r="C54" s="537" t="str">
        <f>IF(VLOOKUP($A54,Osnova!$A:$C,1)=$A54,VLOOKUP($A54,Osnova!$A:$D,4),0)</f>
        <v xml:space="preserve">Pasíva </v>
      </c>
      <c r="D54" s="540"/>
      <c r="E54" s="532">
        <v>2122.92</v>
      </c>
      <c r="F54" s="67">
        <f t="shared" si="0"/>
        <v>-2122.92</v>
      </c>
      <c r="G54" s="540"/>
      <c r="H54" s="540"/>
      <c r="I54" s="68">
        <f t="shared" si="1"/>
        <v>-2122.92</v>
      </c>
      <c r="K54" s="15"/>
      <c r="L54" s="15"/>
      <c r="M54" s="15"/>
      <c r="N54" s="15"/>
      <c r="O54" s="15"/>
    </row>
    <row r="55" spans="1:15" s="16" customFormat="1" ht="11.25" x14ac:dyDescent="0.2">
      <c r="A55" s="520" t="s">
        <v>1235</v>
      </c>
      <c r="B55" s="536" t="str">
        <f>IFERROR(IF(VLOOKUP($A55,Osnova!$A:$C,1)=$A55,VLOOKUP($A55,Osnova!$A:$C,3)),"")</f>
        <v xml:space="preserve">Zákonný rezervný fond </v>
      </c>
      <c r="C55" s="537" t="str">
        <f>IF(VLOOKUP($A55,Osnova!$A:$C,1)=$A55,VLOOKUP($A55,Osnova!$A:$D,4),0)</f>
        <v xml:space="preserve">Pasíva </v>
      </c>
      <c r="D55" s="540"/>
      <c r="E55" s="532">
        <v>5642.97</v>
      </c>
      <c r="F55" s="67">
        <f t="shared" si="0"/>
        <v>-5642.97</v>
      </c>
      <c r="G55" s="540"/>
      <c r="H55" s="540"/>
      <c r="I55" s="68">
        <f t="shared" si="1"/>
        <v>-5642.97</v>
      </c>
      <c r="K55" s="15"/>
      <c r="L55" s="15"/>
      <c r="M55" s="15"/>
      <c r="N55" s="15"/>
      <c r="O55" s="15"/>
    </row>
    <row r="56" spans="1:15" s="16" customFormat="1" ht="11.25" x14ac:dyDescent="0.2">
      <c r="A56" s="520" t="s">
        <v>1241</v>
      </c>
      <c r="B56" s="536" t="str">
        <f>IFERROR(IF(VLOOKUP($A56,Osnova!$A:$C,1)=$A56,VLOOKUP($A56,Osnova!$A:$C,3)),"")</f>
        <v xml:space="preserve">Ostatné fondy </v>
      </c>
      <c r="C56" s="537" t="str">
        <f>IF(VLOOKUP($A56,Osnova!$A:$C,1)=$A56,VLOOKUP($A56,Osnova!$A:$D,4),0)</f>
        <v xml:space="preserve">Pasíva </v>
      </c>
      <c r="D56" s="540"/>
      <c r="E56" s="532">
        <v>1257368.3600000001</v>
      </c>
      <c r="F56" s="67">
        <f t="shared" si="0"/>
        <v>-1257368.3600000001</v>
      </c>
      <c r="G56" s="540"/>
      <c r="H56" s="540"/>
      <c r="I56" s="68">
        <f t="shared" si="1"/>
        <v>-1257368.3600000001</v>
      </c>
      <c r="K56" s="15"/>
      <c r="L56" s="15"/>
      <c r="M56" s="15"/>
      <c r="N56" s="15"/>
      <c r="O56" s="15"/>
    </row>
    <row r="57" spans="1:15" s="16" customFormat="1" ht="11.25" x14ac:dyDescent="0.2">
      <c r="A57" s="520" t="s">
        <v>1243</v>
      </c>
      <c r="B57" s="536" t="str">
        <f>IFERROR(IF(VLOOKUP($A57,Osnova!$A:$C,1)=$A57,VLOOKUP($A57,Osnova!$A:$C,3)),"")</f>
        <v xml:space="preserve">Nerozdelený zisk minulých rokov </v>
      </c>
      <c r="C57" s="537" t="str">
        <f>IF(VLOOKUP($A57,Osnova!$A:$C,1)=$A57,VLOOKUP($A57,Osnova!$A:$D,4),0)</f>
        <v xml:space="preserve">Pasíva </v>
      </c>
      <c r="D57" s="540"/>
      <c r="E57" s="532">
        <v>15344375.33</v>
      </c>
      <c r="F57" s="67">
        <f t="shared" si="0"/>
        <v>-15344375.33</v>
      </c>
      <c r="G57" s="540"/>
      <c r="H57" s="540"/>
      <c r="I57" s="68">
        <f t="shared" si="1"/>
        <v>-15344375.33</v>
      </c>
      <c r="K57" s="15"/>
      <c r="L57" s="15"/>
      <c r="M57" s="15"/>
      <c r="N57" s="15"/>
      <c r="O57" s="15"/>
    </row>
    <row r="58" spans="1:15" s="16" customFormat="1" ht="11.25" x14ac:dyDescent="0.2">
      <c r="A58" s="520" t="s">
        <v>1259</v>
      </c>
      <c r="B58" s="536" t="str">
        <f>IFERROR(IF(VLOOKUP($A58,Osnova!$A:$C,1)=$A58,VLOOKUP($A58,Osnova!$A:$C,3)),"")</f>
        <v xml:space="preserve">Záväzky zo sociálneho fondu </v>
      </c>
      <c r="C58" s="537" t="str">
        <f>IF(VLOOKUP($A58,Osnova!$A:$C,1)=$A58,VLOOKUP($A58,Osnova!$A:$D,4),0)</f>
        <v xml:space="preserve">Pasíva </v>
      </c>
      <c r="D58" s="540"/>
      <c r="E58" s="532">
        <v>2396.42</v>
      </c>
      <c r="F58" s="67">
        <f t="shared" si="0"/>
        <v>-2396.42</v>
      </c>
      <c r="G58" s="540">
        <v>1630.86</v>
      </c>
      <c r="H58" s="540">
        <v>4487.54</v>
      </c>
      <c r="I58" s="68">
        <f t="shared" si="1"/>
        <v>-5253.1</v>
      </c>
      <c r="K58" s="15"/>
      <c r="L58" s="15"/>
      <c r="M58" s="15"/>
      <c r="N58" s="15"/>
      <c r="O58" s="15"/>
    </row>
    <row r="59" spans="1:15" s="16" customFormat="1" ht="11.25" x14ac:dyDescent="0.2">
      <c r="A59" s="520"/>
      <c r="B59" s="536" t="str">
        <f>IFERROR(IF(VLOOKUP($A59,Osnova!$A:$C,1)=$A59,VLOOKUP($A59,Osnova!$A:$C,3)),"")</f>
        <v/>
      </c>
      <c r="C59" s="537" t="e">
        <f>IF(VLOOKUP($A59,Osnova!$A:$C,1)=$A59,VLOOKUP($A59,Osnova!$A:$D,4),0)</f>
        <v>#N/A</v>
      </c>
      <c r="D59" s="540"/>
      <c r="E59" s="532"/>
      <c r="F59" s="67">
        <f t="shared" si="0"/>
        <v>0</v>
      </c>
      <c r="G59" s="540"/>
      <c r="H59" s="540"/>
      <c r="I59" s="68">
        <f t="shared" si="1"/>
        <v>0</v>
      </c>
      <c r="K59" s="15"/>
      <c r="L59" s="15"/>
      <c r="M59" s="15"/>
      <c r="N59" s="15"/>
      <c r="O59" s="15"/>
    </row>
    <row r="60" spans="1:15" s="16" customFormat="1" ht="11.25" x14ac:dyDescent="0.2">
      <c r="A60" s="520"/>
      <c r="B60" s="536" t="str">
        <f>IFERROR(IF(VLOOKUP($A60,Osnova!$A:$C,1)=$A60,VLOOKUP($A60,Osnova!$A:$C,3)),"")</f>
        <v/>
      </c>
      <c r="C60" s="537" t="e">
        <f>IF(VLOOKUP($A60,Osnova!$A:$C,1)=$A60,VLOOKUP($A60,Osnova!$A:$D,4),0)</f>
        <v>#N/A</v>
      </c>
      <c r="D60" s="540"/>
      <c r="E60" s="532"/>
      <c r="F60" s="67">
        <f t="shared" si="0"/>
        <v>0</v>
      </c>
      <c r="G60" s="540"/>
      <c r="H60" s="540"/>
      <c r="I60" s="68">
        <f t="shared" si="1"/>
        <v>0</v>
      </c>
      <c r="K60" s="15"/>
      <c r="L60" s="15"/>
      <c r="M60" s="15"/>
      <c r="N60" s="15"/>
      <c r="O60" s="15"/>
    </row>
    <row r="61" spans="1:15" s="16" customFormat="1" ht="11.25" x14ac:dyDescent="0.2">
      <c r="A61" s="520"/>
      <c r="B61" s="536" t="str">
        <f>IFERROR(IF(VLOOKUP($A61,Osnova!$A:$C,1)=$A61,VLOOKUP($A61,Osnova!$A:$C,3)),"")</f>
        <v/>
      </c>
      <c r="C61" s="537" t="e">
        <f>IF(VLOOKUP($A61,Osnova!$A:$C,1)=$A61,VLOOKUP($A61,Osnova!$A:$D,4),0)</f>
        <v>#N/A</v>
      </c>
      <c r="D61" s="540"/>
      <c r="E61" s="532"/>
      <c r="F61" s="67">
        <f t="shared" si="0"/>
        <v>0</v>
      </c>
      <c r="G61" s="540"/>
      <c r="H61" s="540"/>
      <c r="I61" s="68">
        <f t="shared" si="1"/>
        <v>0</v>
      </c>
      <c r="K61" s="15"/>
      <c r="L61" s="15"/>
      <c r="M61" s="15"/>
      <c r="N61" s="15"/>
      <c r="O61" s="15"/>
    </row>
    <row r="62" spans="1:15" s="16" customFormat="1" ht="11.25" x14ac:dyDescent="0.2">
      <c r="A62" s="520"/>
      <c r="B62" s="536" t="str">
        <f>IFERROR(IF(VLOOKUP($A62,Osnova!$A:$C,1)=$A62,VLOOKUP($A62,Osnova!$A:$C,3)),"")</f>
        <v/>
      </c>
      <c r="C62" s="537" t="e">
        <f>IF(VLOOKUP($A62,Osnova!$A:$C,1)=$A62,VLOOKUP($A62,Osnova!$A:$D,4),0)</f>
        <v>#N/A</v>
      </c>
      <c r="D62" s="540"/>
      <c r="E62" s="532"/>
      <c r="F62" s="67">
        <f t="shared" si="0"/>
        <v>0</v>
      </c>
      <c r="G62" s="540"/>
      <c r="H62" s="540"/>
      <c r="I62" s="68">
        <f t="shared" si="1"/>
        <v>0</v>
      </c>
      <c r="K62" s="15"/>
      <c r="L62" s="15"/>
      <c r="M62" s="15"/>
      <c r="N62" s="15"/>
      <c r="O62" s="15"/>
    </row>
    <row r="63" spans="1:15" s="16" customFormat="1" ht="11.25" x14ac:dyDescent="0.2">
      <c r="A63" s="520"/>
      <c r="B63" s="536" t="str">
        <f>IFERROR(IF(VLOOKUP($A63,Osnova!$A:$C,1)=$A63,VLOOKUP($A63,Osnova!$A:$C,3)),"")</f>
        <v/>
      </c>
      <c r="C63" s="537" t="e">
        <f>IF(VLOOKUP($A63,Osnova!$A:$C,1)=$A63,VLOOKUP($A63,Osnova!$A:$D,4),0)</f>
        <v>#N/A</v>
      </c>
      <c r="D63" s="540"/>
      <c r="E63" s="532"/>
      <c r="F63" s="67">
        <f t="shared" si="0"/>
        <v>0</v>
      </c>
      <c r="G63" s="540"/>
      <c r="H63" s="540"/>
      <c r="I63" s="68">
        <f t="shared" si="1"/>
        <v>0</v>
      </c>
      <c r="K63" s="15"/>
      <c r="L63" s="15"/>
      <c r="M63" s="15"/>
      <c r="N63" s="15"/>
      <c r="O63" s="15"/>
    </row>
    <row r="64" spans="1:15" s="16" customFormat="1" ht="11.25" x14ac:dyDescent="0.2">
      <c r="A64" s="520"/>
      <c r="B64" s="536" t="str">
        <f>IFERROR(IF(VLOOKUP($A64,Osnova!$A:$C,1)=$A64,VLOOKUP($A64,Osnova!$A:$C,3)),"")</f>
        <v/>
      </c>
      <c r="C64" s="537" t="e">
        <f>IF(VLOOKUP($A64,Osnova!$A:$C,1)=$A64,VLOOKUP($A64,Osnova!$A:$D,4),0)</f>
        <v>#N/A</v>
      </c>
      <c r="D64" s="540"/>
      <c r="E64" s="532"/>
      <c r="F64" s="67">
        <f t="shared" si="0"/>
        <v>0</v>
      </c>
      <c r="G64" s="540"/>
      <c r="H64" s="540"/>
      <c r="I64" s="68">
        <f t="shared" si="1"/>
        <v>0</v>
      </c>
      <c r="K64" s="15"/>
      <c r="L64" s="15"/>
      <c r="M64" s="15"/>
      <c r="N64" s="15"/>
      <c r="O64" s="15"/>
    </row>
    <row r="65" spans="1:15" s="16" customFormat="1" ht="11.25" x14ac:dyDescent="0.2">
      <c r="A65" s="520"/>
      <c r="B65" s="536" t="str">
        <f>IFERROR(IF(VLOOKUP($A65,Osnova!$A:$C,1)=$A65,VLOOKUP($A65,Osnova!$A:$C,3)),"")</f>
        <v/>
      </c>
      <c r="C65" s="537" t="e">
        <f>IF(VLOOKUP($A65,Osnova!$A:$C,1)=$A65,VLOOKUP($A65,Osnova!$A:$D,4),0)</f>
        <v>#N/A</v>
      </c>
      <c r="D65" s="540"/>
      <c r="E65" s="532"/>
      <c r="F65" s="67">
        <f t="shared" si="0"/>
        <v>0</v>
      </c>
      <c r="G65" s="540"/>
      <c r="H65" s="540"/>
      <c r="I65" s="68">
        <f t="shared" si="1"/>
        <v>0</v>
      </c>
      <c r="K65" s="15"/>
      <c r="L65" s="15"/>
      <c r="M65" s="15"/>
      <c r="N65" s="15"/>
      <c r="O65" s="15"/>
    </row>
    <row r="66" spans="1:15" s="16" customFormat="1" ht="11.25" x14ac:dyDescent="0.2">
      <c r="A66" s="520"/>
      <c r="B66" s="536" t="str">
        <f>IFERROR(IF(VLOOKUP($A66,Osnova!$A:$C,1)=$A66,VLOOKUP($A66,Osnova!$A:$C,3)),"")</f>
        <v/>
      </c>
      <c r="C66" s="537" t="e">
        <f>IF(VLOOKUP($A66,Osnova!$A:$C,1)=$A66,VLOOKUP($A66,Osnova!$A:$D,4),0)</f>
        <v>#N/A</v>
      </c>
      <c r="D66" s="540"/>
      <c r="E66" s="532"/>
      <c r="F66" s="67">
        <f t="shared" si="0"/>
        <v>0</v>
      </c>
      <c r="G66" s="540"/>
      <c r="H66" s="540"/>
      <c r="I66" s="68">
        <f t="shared" si="1"/>
        <v>0</v>
      </c>
      <c r="K66" s="15"/>
      <c r="L66" s="15"/>
      <c r="M66" s="15"/>
      <c r="N66" s="15"/>
      <c r="O66" s="15"/>
    </row>
    <row r="67" spans="1:15" s="16" customFormat="1" ht="11.25" x14ac:dyDescent="0.2">
      <c r="A67" s="520"/>
      <c r="B67" s="536" t="str">
        <f>IFERROR(IF(VLOOKUP($A67,Osnova!$A:$C,1)=$A67,VLOOKUP($A67,Osnova!$A:$C,3)),"")</f>
        <v/>
      </c>
      <c r="C67" s="537" t="e">
        <f>IF(VLOOKUP($A67,Osnova!$A:$C,1)=$A67,VLOOKUP($A67,Osnova!$A:$D,4),0)</f>
        <v>#N/A</v>
      </c>
      <c r="D67" s="540"/>
      <c r="E67" s="532"/>
      <c r="F67" s="67">
        <f t="shared" si="0"/>
        <v>0</v>
      </c>
      <c r="G67" s="540"/>
      <c r="H67" s="540"/>
      <c r="I67" s="68">
        <f t="shared" si="1"/>
        <v>0</v>
      </c>
      <c r="K67" s="15"/>
      <c r="L67" s="15"/>
      <c r="M67" s="15"/>
      <c r="N67" s="15"/>
      <c r="O67" s="15"/>
    </row>
    <row r="68" spans="1:15" s="16" customFormat="1" ht="11.25" x14ac:dyDescent="0.2">
      <c r="A68" s="520"/>
      <c r="B68" s="536" t="str">
        <f>IFERROR(IF(VLOOKUP($A68,Osnova!$A:$C,1)=$A68,VLOOKUP($A68,Osnova!$A:$C,3)),"")</f>
        <v/>
      </c>
      <c r="C68" s="537" t="e">
        <f>IF(VLOOKUP($A68,Osnova!$A:$C,1)=$A68,VLOOKUP($A68,Osnova!$A:$D,4),0)</f>
        <v>#N/A</v>
      </c>
      <c r="D68" s="540"/>
      <c r="E68" s="532"/>
      <c r="F68" s="67">
        <f t="shared" si="0"/>
        <v>0</v>
      </c>
      <c r="G68" s="540"/>
      <c r="H68" s="540"/>
      <c r="I68" s="68">
        <f t="shared" si="1"/>
        <v>0</v>
      </c>
      <c r="K68" s="15"/>
      <c r="L68" s="15"/>
      <c r="M68" s="15"/>
      <c r="N68" s="15"/>
      <c r="O68" s="15"/>
    </row>
    <row r="69" spans="1:15" s="16" customFormat="1" ht="11.25" x14ac:dyDescent="0.2">
      <c r="A69" s="520"/>
      <c r="B69" s="536" t="str">
        <f>IFERROR(IF(VLOOKUP($A69,Osnova!$A:$C,1)=$A69,VLOOKUP($A69,Osnova!$A:$C,3)),"")</f>
        <v/>
      </c>
      <c r="C69" s="537" t="e">
        <f>IF(VLOOKUP($A69,Osnova!$A:$C,1)=$A69,VLOOKUP($A69,Osnova!$A:$D,4),0)</f>
        <v>#N/A</v>
      </c>
      <c r="D69" s="540"/>
      <c r="E69" s="532"/>
      <c r="F69" s="67">
        <f t="shared" si="0"/>
        <v>0</v>
      </c>
      <c r="G69" s="540"/>
      <c r="H69" s="540"/>
      <c r="I69" s="68">
        <f t="shared" si="1"/>
        <v>0</v>
      </c>
      <c r="K69" s="15"/>
      <c r="L69" s="15"/>
      <c r="M69" s="15"/>
      <c r="N69" s="15"/>
      <c r="O69" s="15"/>
    </row>
    <row r="70" spans="1:15" s="16" customFormat="1" ht="11.25" x14ac:dyDescent="0.2">
      <c r="A70" s="520"/>
      <c r="B70" s="536" t="str">
        <f>IFERROR(IF(VLOOKUP($A70,Osnova!$A:$C,1)=$A70,VLOOKUP($A70,Osnova!$A:$C,3)),"")</f>
        <v/>
      </c>
      <c r="C70" s="537" t="e">
        <f>IF(VLOOKUP($A70,Osnova!$A:$C,1)=$A70,VLOOKUP($A70,Osnova!$A:$D,4),0)</f>
        <v>#N/A</v>
      </c>
      <c r="D70" s="540"/>
      <c r="E70" s="532"/>
      <c r="F70" s="67">
        <f t="shared" si="0"/>
        <v>0</v>
      </c>
      <c r="G70" s="540"/>
      <c r="H70" s="540"/>
      <c r="I70" s="68">
        <f t="shared" si="1"/>
        <v>0</v>
      </c>
      <c r="K70" s="15"/>
      <c r="L70" s="15"/>
      <c r="M70" s="15"/>
      <c r="N70" s="15"/>
      <c r="O70" s="15"/>
    </row>
    <row r="71" spans="1:15" s="16" customFormat="1" ht="11.25" x14ac:dyDescent="0.2">
      <c r="A71" s="520"/>
      <c r="B71" s="536" t="str">
        <f>IFERROR(IF(VLOOKUP($A71,Osnova!$A:$C,1)=$A71,VLOOKUP($A71,Osnova!$A:$C,3)),"")</f>
        <v/>
      </c>
      <c r="C71" s="537" t="e">
        <f>IF(VLOOKUP($A71,Osnova!$A:$C,1)=$A71,VLOOKUP($A71,Osnova!$A:$D,4),0)</f>
        <v>#N/A</v>
      </c>
      <c r="D71" s="540"/>
      <c r="E71" s="532"/>
      <c r="F71" s="67">
        <f t="shared" si="0"/>
        <v>0</v>
      </c>
      <c r="G71" s="540"/>
      <c r="H71" s="540"/>
      <c r="I71" s="68">
        <f t="shared" si="1"/>
        <v>0</v>
      </c>
      <c r="K71" s="15"/>
      <c r="L71" s="15"/>
      <c r="M71" s="15"/>
      <c r="N71" s="15"/>
      <c r="O71" s="15"/>
    </row>
    <row r="72" spans="1:15" s="16" customFormat="1" ht="11.25" x14ac:dyDescent="0.2">
      <c r="A72" s="520"/>
      <c r="B72" s="536" t="str">
        <f>IFERROR(IF(VLOOKUP($A72,Osnova!$A:$C,1)=$A72,VLOOKUP($A72,Osnova!$A:$C,3)),"")</f>
        <v/>
      </c>
      <c r="C72" s="537" t="e">
        <f>IF(VLOOKUP($A72,Osnova!$A:$C,1)=$A72,VLOOKUP($A72,Osnova!$A:$D,4),0)</f>
        <v>#N/A</v>
      </c>
      <c r="D72" s="540"/>
      <c r="E72" s="532"/>
      <c r="F72" s="67">
        <f t="shared" si="0"/>
        <v>0</v>
      </c>
      <c r="G72" s="540"/>
      <c r="H72" s="540"/>
      <c r="I72" s="68">
        <f t="shared" si="1"/>
        <v>0</v>
      </c>
      <c r="K72" s="15"/>
      <c r="L72" s="15"/>
      <c r="M72" s="15"/>
      <c r="N72" s="15"/>
      <c r="O72" s="15"/>
    </row>
    <row r="73" spans="1:15" s="16" customFormat="1" ht="11.25" x14ac:dyDescent="0.2">
      <c r="A73" s="520"/>
      <c r="B73" s="536" t="str">
        <f>IFERROR(IF(VLOOKUP($A73,Osnova!$A:$C,1)=$A73,VLOOKUP($A73,Osnova!$A:$C,3)),"")</f>
        <v/>
      </c>
      <c r="C73" s="537" t="e">
        <f>IF(VLOOKUP($A73,Osnova!$A:$C,1)=$A73,VLOOKUP($A73,Osnova!$A:$D,4),0)</f>
        <v>#N/A</v>
      </c>
      <c r="D73" s="540"/>
      <c r="E73" s="532"/>
      <c r="F73" s="67">
        <f t="shared" si="0"/>
        <v>0</v>
      </c>
      <c r="G73" s="540"/>
      <c r="H73" s="540"/>
      <c r="I73" s="68">
        <f t="shared" si="1"/>
        <v>0</v>
      </c>
      <c r="K73" s="15"/>
      <c r="L73" s="15"/>
      <c r="M73" s="15"/>
      <c r="N73" s="15"/>
      <c r="O73" s="15"/>
    </row>
    <row r="74" spans="1:15" s="16" customFormat="1" ht="11.25" x14ac:dyDescent="0.2">
      <c r="A74" s="520"/>
      <c r="B74" s="536" t="str">
        <f>IFERROR(IF(VLOOKUP($A74,Osnova!$A:$C,1)=$A74,VLOOKUP($A74,Osnova!$A:$C,3)),"")</f>
        <v/>
      </c>
      <c r="C74" s="537" t="e">
        <f>IF(VLOOKUP($A74,Osnova!$A:$C,1)=$A74,VLOOKUP($A74,Osnova!$A:$D,4),0)</f>
        <v>#N/A</v>
      </c>
      <c r="D74" s="540"/>
      <c r="E74" s="532"/>
      <c r="F74" s="67">
        <f t="shared" si="0"/>
        <v>0</v>
      </c>
      <c r="G74" s="540"/>
      <c r="H74" s="540"/>
      <c r="I74" s="68">
        <f t="shared" si="1"/>
        <v>0</v>
      </c>
      <c r="K74" s="15"/>
      <c r="L74" s="15"/>
      <c r="M74" s="15"/>
      <c r="N74" s="15"/>
      <c r="O74" s="15"/>
    </row>
    <row r="75" spans="1:15" s="16" customFormat="1" ht="11.25" x14ac:dyDescent="0.2">
      <c r="A75" s="520"/>
      <c r="B75" s="536" t="str">
        <f>IFERROR(IF(VLOOKUP($A75,Osnova!$A:$C,1)=$A75,VLOOKUP($A75,Osnova!$A:$C,3)),"")</f>
        <v/>
      </c>
      <c r="C75" s="537" t="e">
        <f>IF(VLOOKUP($A75,Osnova!$A:$C,1)=$A75,VLOOKUP($A75,Osnova!$A:$D,4),0)</f>
        <v>#N/A</v>
      </c>
      <c r="D75" s="540"/>
      <c r="E75" s="532"/>
      <c r="F75" s="67">
        <f t="shared" si="0"/>
        <v>0</v>
      </c>
      <c r="G75" s="540"/>
      <c r="H75" s="540"/>
      <c r="I75" s="68">
        <f t="shared" si="1"/>
        <v>0</v>
      </c>
      <c r="K75" s="15"/>
      <c r="L75" s="15"/>
      <c r="M75" s="15"/>
      <c r="N75" s="15"/>
      <c r="O75" s="15"/>
    </row>
    <row r="76" spans="1:15" s="16" customFormat="1" ht="11.25" x14ac:dyDescent="0.2">
      <c r="A76" s="520"/>
      <c r="B76" s="536" t="str">
        <f>IFERROR(IF(VLOOKUP($A76,Osnova!$A:$C,1)=$A76,VLOOKUP($A76,Osnova!$A:$C,3)),"")</f>
        <v/>
      </c>
      <c r="C76" s="537" t="e">
        <f>IF(VLOOKUP($A76,Osnova!$A:$C,1)=$A76,VLOOKUP($A76,Osnova!$A:$D,4),0)</f>
        <v>#N/A</v>
      </c>
      <c r="D76" s="540"/>
      <c r="E76" s="532"/>
      <c r="F76" s="67">
        <f t="shared" si="0"/>
        <v>0</v>
      </c>
      <c r="G76" s="540"/>
      <c r="H76" s="540"/>
      <c r="I76" s="68">
        <f t="shared" si="1"/>
        <v>0</v>
      </c>
      <c r="K76" s="15"/>
      <c r="L76" s="15"/>
      <c r="M76" s="15"/>
      <c r="N76" s="15"/>
      <c r="O76" s="15"/>
    </row>
    <row r="77" spans="1:15" s="16" customFormat="1" ht="11.25" x14ac:dyDescent="0.2">
      <c r="A77" s="520"/>
      <c r="B77" s="536" t="str">
        <f>IFERROR(IF(VLOOKUP($A77,Osnova!$A:$C,1)=$A77,VLOOKUP($A77,Osnova!$A:$C,3)),"")</f>
        <v/>
      </c>
      <c r="C77" s="537" t="e">
        <f>IF(VLOOKUP($A77,Osnova!$A:$C,1)=$A77,VLOOKUP($A77,Osnova!$A:$D,4),0)</f>
        <v>#N/A</v>
      </c>
      <c r="D77" s="540"/>
      <c r="E77" s="532"/>
      <c r="F77" s="67">
        <f t="shared" si="0"/>
        <v>0</v>
      </c>
      <c r="G77" s="540"/>
      <c r="H77" s="540"/>
      <c r="I77" s="68">
        <f t="shared" si="1"/>
        <v>0</v>
      </c>
      <c r="K77" s="15"/>
      <c r="L77" s="15"/>
      <c r="M77" s="15"/>
      <c r="N77" s="15"/>
      <c r="O77" s="15"/>
    </row>
    <row r="78" spans="1:15" s="16" customFormat="1" ht="11.25" x14ac:dyDescent="0.2">
      <c r="A78" s="520"/>
      <c r="B78" s="536" t="str">
        <f>IFERROR(IF(VLOOKUP($A78,Osnova!$A:$C,1)=$A78,VLOOKUP($A78,Osnova!$A:$C,3)),"")</f>
        <v/>
      </c>
      <c r="C78" s="537" t="e">
        <f>IF(VLOOKUP($A78,Osnova!$A:$C,1)=$A78,VLOOKUP($A78,Osnova!$A:$D,4),0)</f>
        <v>#N/A</v>
      </c>
      <c r="D78" s="540"/>
      <c r="E78" s="532"/>
      <c r="F78" s="67">
        <f t="shared" si="0"/>
        <v>0</v>
      </c>
      <c r="G78" s="540"/>
      <c r="H78" s="540"/>
      <c r="I78" s="68">
        <f t="shared" si="1"/>
        <v>0</v>
      </c>
      <c r="K78" s="15"/>
      <c r="L78" s="15"/>
      <c r="M78" s="15"/>
      <c r="N78" s="15"/>
      <c r="O78" s="15"/>
    </row>
    <row r="79" spans="1:15" s="16" customFormat="1" ht="11.25" x14ac:dyDescent="0.2">
      <c r="A79" s="520"/>
      <c r="B79" s="536" t="str">
        <f>IFERROR(IF(VLOOKUP($A79,Osnova!$A:$C,1)=$A79,VLOOKUP($A79,Osnova!$A:$C,3)),"")</f>
        <v/>
      </c>
      <c r="C79" s="537" t="e">
        <f>IF(VLOOKUP($A79,Osnova!$A:$C,1)=$A79,VLOOKUP($A79,Osnova!$A:$D,4),0)</f>
        <v>#N/A</v>
      </c>
      <c r="D79" s="540"/>
      <c r="E79" s="532"/>
      <c r="F79" s="67">
        <f t="shared" si="0"/>
        <v>0</v>
      </c>
      <c r="G79" s="540"/>
      <c r="H79" s="540"/>
      <c r="I79" s="68">
        <f t="shared" si="1"/>
        <v>0</v>
      </c>
      <c r="K79" s="15"/>
      <c r="L79" s="15"/>
      <c r="M79" s="15"/>
      <c r="N79" s="15"/>
      <c r="O79" s="15"/>
    </row>
    <row r="80" spans="1:15" s="16" customFormat="1" ht="11.25" x14ac:dyDescent="0.2">
      <c r="A80" s="520"/>
      <c r="B80" s="536" t="str">
        <f>IFERROR(IF(VLOOKUP($A80,Osnova!$A:$C,1)=$A80,VLOOKUP($A80,Osnova!$A:$C,3)),"")</f>
        <v/>
      </c>
      <c r="C80" s="537" t="e">
        <f>IF(VLOOKUP($A80,Osnova!$A:$C,1)=$A80,VLOOKUP($A80,Osnova!$A:$D,4),0)</f>
        <v>#N/A</v>
      </c>
      <c r="D80" s="540"/>
      <c r="E80" s="532"/>
      <c r="F80" s="67">
        <f t="shared" si="0"/>
        <v>0</v>
      </c>
      <c r="G80" s="540"/>
      <c r="H80" s="540"/>
      <c r="I80" s="68">
        <f t="shared" si="1"/>
        <v>0</v>
      </c>
      <c r="K80" s="15"/>
      <c r="L80" s="15"/>
      <c r="M80" s="15"/>
      <c r="N80" s="15"/>
      <c r="O80" s="15"/>
    </row>
    <row r="81" spans="1:15" s="16" customFormat="1" ht="11.25" x14ac:dyDescent="0.2">
      <c r="A81" s="520"/>
      <c r="B81" s="536" t="str">
        <f>IFERROR(IF(VLOOKUP($A81,Osnova!$A:$C,1)=$A81,VLOOKUP($A81,Osnova!$A:$C,3)),"")</f>
        <v/>
      </c>
      <c r="C81" s="537" t="e">
        <f>IF(VLOOKUP($A81,Osnova!$A:$C,1)=$A81,VLOOKUP($A81,Osnova!$A:$D,4),0)</f>
        <v>#N/A</v>
      </c>
      <c r="D81" s="540"/>
      <c r="E81" s="532"/>
      <c r="F81" s="67">
        <f t="shared" ref="F81:F144" si="2">SUM(D81-E81)</f>
        <v>0</v>
      </c>
      <c r="G81" s="540"/>
      <c r="H81" s="540"/>
      <c r="I81" s="68">
        <f t="shared" ref="I81:I144" si="3">SUM(F81+G81-H81)</f>
        <v>0</v>
      </c>
      <c r="K81" s="15"/>
      <c r="L81" s="15"/>
      <c r="M81" s="15"/>
      <c r="N81" s="15"/>
      <c r="O81" s="15"/>
    </row>
    <row r="82" spans="1:15" s="16" customFormat="1" ht="11.25" x14ac:dyDescent="0.2">
      <c r="A82" s="520"/>
      <c r="B82" s="536" t="str">
        <f>IFERROR(IF(VLOOKUP($A82,Osnova!$A:$C,1)=$A82,VLOOKUP($A82,Osnova!$A:$C,3)),"")</f>
        <v/>
      </c>
      <c r="C82" s="537" t="e">
        <f>IF(VLOOKUP($A82,Osnova!$A:$C,1)=$A82,VLOOKUP($A82,Osnova!$A:$D,4),0)</f>
        <v>#N/A</v>
      </c>
      <c r="D82" s="540"/>
      <c r="E82" s="532"/>
      <c r="F82" s="67">
        <f t="shared" si="2"/>
        <v>0</v>
      </c>
      <c r="G82" s="540"/>
      <c r="H82" s="540"/>
      <c r="I82" s="68">
        <f t="shared" si="3"/>
        <v>0</v>
      </c>
      <c r="K82" s="15"/>
      <c r="L82" s="15"/>
      <c r="M82" s="15"/>
      <c r="N82" s="15"/>
      <c r="O82" s="15"/>
    </row>
    <row r="83" spans="1:15" s="16" customFormat="1" ht="11.25" x14ac:dyDescent="0.2">
      <c r="A83" s="520"/>
      <c r="B83" s="536" t="str">
        <f>IFERROR(IF(VLOOKUP($A83,Osnova!$A:$C,1)=$A83,VLOOKUP($A83,Osnova!$A:$C,3)),"")</f>
        <v/>
      </c>
      <c r="C83" s="537" t="e">
        <f>IF(VLOOKUP($A83,Osnova!$A:$C,1)=$A83,VLOOKUP($A83,Osnova!$A:$D,4),0)</f>
        <v>#N/A</v>
      </c>
      <c r="D83" s="540"/>
      <c r="E83" s="532"/>
      <c r="F83" s="67">
        <f t="shared" si="2"/>
        <v>0</v>
      </c>
      <c r="G83" s="540"/>
      <c r="H83" s="540"/>
      <c r="I83" s="68">
        <f t="shared" si="3"/>
        <v>0</v>
      </c>
      <c r="K83" s="15"/>
      <c r="L83" s="15"/>
      <c r="M83" s="15"/>
      <c r="N83" s="15"/>
      <c r="O83" s="15"/>
    </row>
    <row r="84" spans="1:15" s="16" customFormat="1" ht="11.25" x14ac:dyDescent="0.2">
      <c r="A84" s="520"/>
      <c r="B84" s="536" t="str">
        <f>IFERROR(IF(VLOOKUP($A84,Osnova!$A:$C,1)=$A84,VLOOKUP($A84,Osnova!$A:$C,3)),"")</f>
        <v/>
      </c>
      <c r="C84" s="537" t="e">
        <f>IF(VLOOKUP($A84,Osnova!$A:$C,1)=$A84,VLOOKUP($A84,Osnova!$A:$D,4),0)</f>
        <v>#N/A</v>
      </c>
      <c r="D84" s="540"/>
      <c r="E84" s="532"/>
      <c r="F84" s="67">
        <f t="shared" si="2"/>
        <v>0</v>
      </c>
      <c r="G84" s="540"/>
      <c r="H84" s="540"/>
      <c r="I84" s="68">
        <f t="shared" si="3"/>
        <v>0</v>
      </c>
      <c r="K84" s="15"/>
      <c r="L84" s="15"/>
      <c r="M84" s="15"/>
      <c r="N84" s="15"/>
      <c r="O84" s="15"/>
    </row>
    <row r="85" spans="1:15" s="16" customFormat="1" ht="11.25" x14ac:dyDescent="0.2">
      <c r="A85" s="520"/>
      <c r="B85" s="536" t="str">
        <f>IFERROR(IF(VLOOKUP($A85,Osnova!$A:$C,1)=$A85,VLOOKUP($A85,Osnova!$A:$C,3)),"")</f>
        <v/>
      </c>
      <c r="C85" s="537" t="e">
        <f>IF(VLOOKUP($A85,Osnova!$A:$C,1)=$A85,VLOOKUP($A85,Osnova!$A:$D,4),0)</f>
        <v>#N/A</v>
      </c>
      <c r="D85" s="540"/>
      <c r="E85" s="532"/>
      <c r="F85" s="67">
        <f t="shared" si="2"/>
        <v>0</v>
      </c>
      <c r="G85" s="540"/>
      <c r="H85" s="540"/>
      <c r="I85" s="68">
        <f t="shared" si="3"/>
        <v>0</v>
      </c>
      <c r="K85" s="15"/>
      <c r="L85" s="15"/>
      <c r="M85" s="15"/>
      <c r="N85" s="15"/>
      <c r="O85" s="15"/>
    </row>
    <row r="86" spans="1:15" s="16" customFormat="1" ht="11.25" x14ac:dyDescent="0.2">
      <c r="A86" s="520"/>
      <c r="B86" s="536" t="str">
        <f>IFERROR(IF(VLOOKUP($A86,Osnova!$A:$C,1)=$A86,VLOOKUP($A86,Osnova!$A:$C,3)),"")</f>
        <v/>
      </c>
      <c r="C86" s="537" t="e">
        <f>IF(VLOOKUP($A86,Osnova!$A:$C,1)=$A86,VLOOKUP($A86,Osnova!$A:$D,4),0)</f>
        <v>#N/A</v>
      </c>
      <c r="D86" s="540"/>
      <c r="E86" s="532"/>
      <c r="F86" s="67">
        <f t="shared" si="2"/>
        <v>0</v>
      </c>
      <c r="G86" s="540"/>
      <c r="H86" s="540"/>
      <c r="I86" s="68">
        <f t="shared" si="3"/>
        <v>0</v>
      </c>
      <c r="K86" s="15"/>
      <c r="L86" s="15"/>
      <c r="M86" s="15"/>
      <c r="N86" s="15"/>
      <c r="O86" s="15"/>
    </row>
    <row r="87" spans="1:15" s="16" customFormat="1" ht="11.25" x14ac:dyDescent="0.2">
      <c r="A87" s="520"/>
      <c r="B87" s="536" t="str">
        <f>IFERROR(IF(VLOOKUP($A87,Osnova!$A:$C,1)=$A87,VLOOKUP($A87,Osnova!$A:$C,3)),"")</f>
        <v/>
      </c>
      <c r="C87" s="537" t="e">
        <f>IF(VLOOKUP($A87,Osnova!$A:$C,1)=$A87,VLOOKUP($A87,Osnova!$A:$D,4),0)</f>
        <v>#N/A</v>
      </c>
      <c r="D87" s="540"/>
      <c r="E87" s="532"/>
      <c r="F87" s="67">
        <f t="shared" si="2"/>
        <v>0</v>
      </c>
      <c r="G87" s="540"/>
      <c r="H87" s="540"/>
      <c r="I87" s="68">
        <f t="shared" si="3"/>
        <v>0</v>
      </c>
      <c r="K87" s="15"/>
      <c r="L87" s="15"/>
      <c r="M87" s="15"/>
      <c r="N87" s="15"/>
      <c r="O87" s="15"/>
    </row>
    <row r="88" spans="1:15" s="16" customFormat="1" ht="11.25" x14ac:dyDescent="0.2">
      <c r="A88" s="520"/>
      <c r="B88" s="536" t="str">
        <f>IFERROR(IF(VLOOKUP($A88,Osnova!$A:$C,1)=$A88,VLOOKUP($A88,Osnova!$A:$C,3)),"")</f>
        <v/>
      </c>
      <c r="C88" s="537" t="e">
        <f>IF(VLOOKUP($A88,Osnova!$A:$C,1)=$A88,VLOOKUP($A88,Osnova!$A:$D,4),0)</f>
        <v>#N/A</v>
      </c>
      <c r="D88" s="540"/>
      <c r="E88" s="532"/>
      <c r="F88" s="67">
        <f t="shared" si="2"/>
        <v>0</v>
      </c>
      <c r="G88" s="540"/>
      <c r="H88" s="540"/>
      <c r="I88" s="68">
        <f t="shared" si="3"/>
        <v>0</v>
      </c>
      <c r="K88" s="15"/>
      <c r="L88" s="15"/>
      <c r="M88" s="15"/>
      <c r="N88" s="15"/>
      <c r="O88" s="15"/>
    </row>
    <row r="89" spans="1:15" s="16" customFormat="1" ht="11.25" x14ac:dyDescent="0.2">
      <c r="A89" s="520"/>
      <c r="B89" s="536" t="str">
        <f>IFERROR(IF(VLOOKUP($A89,Osnova!$A:$C,1)=$A89,VLOOKUP($A89,Osnova!$A:$C,3)),"")</f>
        <v/>
      </c>
      <c r="C89" s="537" t="e">
        <f>IF(VLOOKUP($A89,Osnova!$A:$C,1)=$A89,VLOOKUP($A89,Osnova!$A:$D,4),0)</f>
        <v>#N/A</v>
      </c>
      <c r="D89" s="540"/>
      <c r="E89" s="532"/>
      <c r="F89" s="67">
        <f t="shared" si="2"/>
        <v>0</v>
      </c>
      <c r="G89" s="540"/>
      <c r="H89" s="540"/>
      <c r="I89" s="68">
        <f t="shared" si="3"/>
        <v>0</v>
      </c>
      <c r="K89" s="15"/>
      <c r="L89" s="15"/>
      <c r="M89" s="15"/>
      <c r="N89" s="15"/>
      <c r="O89" s="15"/>
    </row>
    <row r="90" spans="1:15" s="16" customFormat="1" ht="11.25" x14ac:dyDescent="0.2">
      <c r="A90" s="520"/>
      <c r="B90" s="536" t="str">
        <f>IFERROR(IF(VLOOKUP($A90,Osnova!$A:$C,1)=$A90,VLOOKUP($A90,Osnova!$A:$C,3)),"")</f>
        <v/>
      </c>
      <c r="C90" s="537" t="e">
        <f>IF(VLOOKUP($A90,Osnova!$A:$C,1)=$A90,VLOOKUP($A90,Osnova!$A:$D,4),0)</f>
        <v>#N/A</v>
      </c>
      <c r="D90" s="540"/>
      <c r="E90" s="532"/>
      <c r="F90" s="67">
        <f t="shared" si="2"/>
        <v>0</v>
      </c>
      <c r="G90" s="540"/>
      <c r="H90" s="540"/>
      <c r="I90" s="68">
        <f t="shared" si="3"/>
        <v>0</v>
      </c>
      <c r="K90" s="15"/>
      <c r="L90" s="15"/>
      <c r="M90" s="15"/>
      <c r="N90" s="15"/>
      <c r="O90" s="15"/>
    </row>
    <row r="91" spans="1:15" s="16" customFormat="1" ht="11.25" x14ac:dyDescent="0.2">
      <c r="A91" s="520"/>
      <c r="B91" s="536" t="str">
        <f>IFERROR(IF(VLOOKUP($A91,Osnova!$A:$C,1)=$A91,VLOOKUP($A91,Osnova!$A:$C,3)),"")</f>
        <v/>
      </c>
      <c r="C91" s="537" t="e">
        <f>IF(VLOOKUP($A91,Osnova!$A:$C,1)=$A91,VLOOKUP($A91,Osnova!$A:$D,4),0)</f>
        <v>#N/A</v>
      </c>
      <c r="D91" s="540"/>
      <c r="E91" s="532"/>
      <c r="F91" s="67">
        <f t="shared" si="2"/>
        <v>0</v>
      </c>
      <c r="G91" s="540"/>
      <c r="H91" s="540"/>
      <c r="I91" s="68">
        <f t="shared" si="3"/>
        <v>0</v>
      </c>
      <c r="K91" s="15"/>
      <c r="L91" s="15"/>
      <c r="M91" s="15"/>
      <c r="N91" s="15"/>
      <c r="O91" s="15"/>
    </row>
    <row r="92" spans="1:15" s="16" customFormat="1" ht="11.25" x14ac:dyDescent="0.2">
      <c r="A92" s="520"/>
      <c r="B92" s="536" t="str">
        <f>IFERROR(IF(VLOOKUP($A92,Osnova!$A:$C,1)=$A92,VLOOKUP($A92,Osnova!$A:$C,3)),"")</f>
        <v/>
      </c>
      <c r="C92" s="537" t="e">
        <f>IF(VLOOKUP($A92,Osnova!$A:$C,1)=$A92,VLOOKUP($A92,Osnova!$A:$D,4),0)</f>
        <v>#N/A</v>
      </c>
      <c r="D92" s="540"/>
      <c r="E92" s="532"/>
      <c r="F92" s="67">
        <f t="shared" si="2"/>
        <v>0</v>
      </c>
      <c r="G92" s="540"/>
      <c r="H92" s="540"/>
      <c r="I92" s="68">
        <f t="shared" si="3"/>
        <v>0</v>
      </c>
      <c r="K92" s="15"/>
      <c r="L92" s="15"/>
      <c r="M92" s="15"/>
      <c r="N92" s="15"/>
      <c r="O92" s="15"/>
    </row>
    <row r="93" spans="1:15" s="16" customFormat="1" ht="11.25" x14ac:dyDescent="0.2">
      <c r="A93" s="520"/>
      <c r="B93" s="536" t="str">
        <f>IFERROR(IF(VLOOKUP($A93,Osnova!$A:$C,1)=$A93,VLOOKUP($A93,Osnova!$A:$C,3)),"")</f>
        <v/>
      </c>
      <c r="C93" s="537" t="e">
        <f>IF(VLOOKUP($A93,Osnova!$A:$C,1)=$A93,VLOOKUP($A93,Osnova!$A:$D,4),0)</f>
        <v>#N/A</v>
      </c>
      <c r="D93" s="540"/>
      <c r="E93" s="532"/>
      <c r="F93" s="67">
        <f t="shared" si="2"/>
        <v>0</v>
      </c>
      <c r="G93" s="540"/>
      <c r="H93" s="540"/>
      <c r="I93" s="68">
        <f t="shared" si="3"/>
        <v>0</v>
      </c>
      <c r="K93" s="15"/>
      <c r="L93" s="15"/>
      <c r="M93" s="15"/>
      <c r="N93" s="15"/>
      <c r="O93" s="15"/>
    </row>
    <row r="94" spans="1:15" s="16" customFormat="1" ht="11.25" x14ac:dyDescent="0.2">
      <c r="A94" s="520"/>
      <c r="B94" s="536" t="str">
        <f>IFERROR(IF(VLOOKUP($A94,Osnova!$A:$C,1)=$A94,VLOOKUP($A94,Osnova!$A:$C,3)),"")</f>
        <v/>
      </c>
      <c r="C94" s="537" t="e">
        <f>IF(VLOOKUP($A94,Osnova!$A:$C,1)=$A94,VLOOKUP($A94,Osnova!$A:$D,4),0)</f>
        <v>#N/A</v>
      </c>
      <c r="D94" s="540"/>
      <c r="E94" s="532"/>
      <c r="F94" s="67">
        <f t="shared" si="2"/>
        <v>0</v>
      </c>
      <c r="G94" s="540"/>
      <c r="H94" s="540"/>
      <c r="I94" s="68">
        <f t="shared" si="3"/>
        <v>0</v>
      </c>
      <c r="K94" s="15"/>
      <c r="L94" s="15"/>
      <c r="M94" s="15"/>
      <c r="N94" s="15"/>
      <c r="O94" s="15"/>
    </row>
    <row r="95" spans="1:15" s="16" customFormat="1" ht="11.25" x14ac:dyDescent="0.2">
      <c r="A95" s="520"/>
      <c r="B95" s="536" t="str">
        <f>IFERROR(IF(VLOOKUP($A95,Osnova!$A:$C,1)=$A95,VLOOKUP($A95,Osnova!$A:$C,3)),"")</f>
        <v/>
      </c>
      <c r="C95" s="537" t="e">
        <f>IF(VLOOKUP($A95,Osnova!$A:$C,1)=$A95,VLOOKUP($A95,Osnova!$A:$D,4),0)</f>
        <v>#N/A</v>
      </c>
      <c r="D95" s="540"/>
      <c r="E95" s="532"/>
      <c r="F95" s="67">
        <f t="shared" si="2"/>
        <v>0</v>
      </c>
      <c r="G95" s="540"/>
      <c r="H95" s="540"/>
      <c r="I95" s="68">
        <f t="shared" si="3"/>
        <v>0</v>
      </c>
      <c r="K95" s="15"/>
      <c r="L95" s="15"/>
      <c r="M95" s="15"/>
      <c r="N95" s="15"/>
      <c r="O95" s="15"/>
    </row>
    <row r="96" spans="1:15" s="16" customFormat="1" ht="11.25" x14ac:dyDescent="0.2">
      <c r="A96" s="520"/>
      <c r="B96" s="536" t="str">
        <f>IFERROR(IF(VLOOKUP($A96,Osnova!$A:$C,1)=$A96,VLOOKUP($A96,Osnova!$A:$C,3)),"")</f>
        <v/>
      </c>
      <c r="C96" s="537" t="e">
        <f>IF(VLOOKUP($A96,Osnova!$A:$C,1)=$A96,VLOOKUP($A96,Osnova!$A:$D,4),0)</f>
        <v>#N/A</v>
      </c>
      <c r="D96" s="540"/>
      <c r="E96" s="532"/>
      <c r="F96" s="67">
        <f t="shared" si="2"/>
        <v>0</v>
      </c>
      <c r="G96" s="540"/>
      <c r="H96" s="540"/>
      <c r="I96" s="68">
        <f t="shared" si="3"/>
        <v>0</v>
      </c>
      <c r="K96" s="15"/>
      <c r="L96" s="15"/>
      <c r="M96" s="15"/>
      <c r="N96" s="15"/>
      <c r="O96" s="15"/>
    </row>
    <row r="97" spans="1:15" s="16" customFormat="1" ht="11.25" x14ac:dyDescent="0.2">
      <c r="A97" s="520"/>
      <c r="B97" s="536" t="str">
        <f>IFERROR(IF(VLOOKUP($A97,Osnova!$A:$C,1)=$A97,VLOOKUP($A97,Osnova!$A:$C,3)),"")</f>
        <v/>
      </c>
      <c r="C97" s="537" t="e">
        <f>IF(VLOOKUP($A97,Osnova!$A:$C,1)=$A97,VLOOKUP($A97,Osnova!$A:$D,4),0)</f>
        <v>#N/A</v>
      </c>
      <c r="D97" s="540"/>
      <c r="E97" s="532"/>
      <c r="F97" s="67">
        <f t="shared" si="2"/>
        <v>0</v>
      </c>
      <c r="G97" s="540"/>
      <c r="H97" s="540"/>
      <c r="I97" s="68">
        <f t="shared" si="3"/>
        <v>0</v>
      </c>
      <c r="K97" s="15"/>
      <c r="L97" s="15"/>
      <c r="M97" s="15"/>
      <c r="N97" s="15"/>
      <c r="O97" s="15"/>
    </row>
    <row r="98" spans="1:15" s="16" customFormat="1" ht="11.25" x14ac:dyDescent="0.2">
      <c r="A98" s="520"/>
      <c r="B98" s="536" t="str">
        <f>IFERROR(IF(VLOOKUP($A98,Osnova!$A:$C,1)=$A98,VLOOKUP($A98,Osnova!$A:$C,3)),"")</f>
        <v/>
      </c>
      <c r="C98" s="537" t="e">
        <f>IF(VLOOKUP($A98,Osnova!$A:$C,1)=$A98,VLOOKUP($A98,Osnova!$A:$D,4),0)</f>
        <v>#N/A</v>
      </c>
      <c r="D98" s="540"/>
      <c r="E98" s="532"/>
      <c r="F98" s="67">
        <f t="shared" si="2"/>
        <v>0</v>
      </c>
      <c r="G98" s="540"/>
      <c r="H98" s="540"/>
      <c r="I98" s="68">
        <f t="shared" si="3"/>
        <v>0</v>
      </c>
      <c r="K98" s="15"/>
      <c r="L98" s="15"/>
      <c r="M98" s="15"/>
      <c r="N98" s="15"/>
      <c r="O98" s="15"/>
    </row>
    <row r="99" spans="1:15" s="16" customFormat="1" ht="11.25" x14ac:dyDescent="0.2">
      <c r="A99" s="520"/>
      <c r="B99" s="536" t="str">
        <f>IFERROR(IF(VLOOKUP($A99,Osnova!$A:$C,1)=$A99,VLOOKUP($A99,Osnova!$A:$C,3)),"")</f>
        <v/>
      </c>
      <c r="C99" s="537" t="e">
        <f>IF(VLOOKUP($A99,Osnova!$A:$C,1)=$A99,VLOOKUP($A99,Osnova!$A:$D,4),0)</f>
        <v>#N/A</v>
      </c>
      <c r="D99" s="540"/>
      <c r="E99" s="532"/>
      <c r="F99" s="67">
        <f t="shared" si="2"/>
        <v>0</v>
      </c>
      <c r="G99" s="540"/>
      <c r="H99" s="540"/>
      <c r="I99" s="68">
        <f t="shared" si="3"/>
        <v>0</v>
      </c>
      <c r="K99" s="15"/>
      <c r="L99" s="15"/>
      <c r="M99" s="15"/>
      <c r="N99" s="15"/>
      <c r="O99" s="15"/>
    </row>
    <row r="100" spans="1:15" s="16" customFormat="1" ht="11.25" x14ac:dyDescent="0.2">
      <c r="A100" s="531"/>
      <c r="B100" s="536" t="str">
        <f>IFERROR(IF(VLOOKUP($A100,Osnova!$A:$C,1)=$A100,VLOOKUP($A100,Osnova!$A:$C,3)),"")</f>
        <v/>
      </c>
      <c r="C100" s="537" t="e">
        <f>IF(VLOOKUP($A100,Osnova!$A:$C,1)=$A100,VLOOKUP($A100,Osnova!$A:$D,4),0)</f>
        <v>#N/A</v>
      </c>
      <c r="D100" s="541"/>
      <c r="E100" s="532"/>
      <c r="F100" s="67">
        <f t="shared" si="2"/>
        <v>0</v>
      </c>
      <c r="G100" s="535"/>
      <c r="H100" s="535"/>
      <c r="I100" s="68">
        <f t="shared" si="3"/>
        <v>0</v>
      </c>
      <c r="K100" s="15"/>
      <c r="L100" s="15"/>
      <c r="M100" s="15"/>
      <c r="N100" s="15"/>
      <c r="O100" s="15"/>
    </row>
    <row r="101" spans="1:15" s="16" customFormat="1" ht="11.25" x14ac:dyDescent="0.2">
      <c r="A101" s="531"/>
      <c r="B101" s="536" t="str">
        <f>IFERROR(IF(VLOOKUP($A101,Osnova!$A:$C,1)=$A101,VLOOKUP($A101,Osnova!$A:$C,3)),"")</f>
        <v/>
      </c>
      <c r="C101" s="537" t="e">
        <f>IF(VLOOKUP($A101,Osnova!$A:$C,1)=$A101,VLOOKUP($A101,Osnova!$A:$D,4),0)</f>
        <v>#N/A</v>
      </c>
      <c r="D101" s="541"/>
      <c r="E101" s="532"/>
      <c r="F101" s="67">
        <f t="shared" si="2"/>
        <v>0</v>
      </c>
      <c r="G101" s="535"/>
      <c r="H101" s="535"/>
      <c r="I101" s="68">
        <f t="shared" si="3"/>
        <v>0</v>
      </c>
      <c r="K101" s="15"/>
      <c r="L101" s="15"/>
      <c r="M101" s="15"/>
      <c r="N101" s="15"/>
      <c r="O101" s="15"/>
    </row>
    <row r="102" spans="1:15" s="16" customFormat="1" ht="11.25" x14ac:dyDescent="0.2">
      <c r="A102" s="531"/>
      <c r="B102" s="536" t="str">
        <f>IFERROR(IF(VLOOKUP($A102,Osnova!$A:$C,1)=$A102,VLOOKUP($A102,Osnova!$A:$C,3)),"")</f>
        <v/>
      </c>
      <c r="C102" s="537" t="e">
        <f>IF(VLOOKUP($A102,Osnova!$A:$C,1)=$A102,VLOOKUP($A102,Osnova!$A:$D,4),0)</f>
        <v>#N/A</v>
      </c>
      <c r="D102" s="541"/>
      <c r="E102" s="532"/>
      <c r="F102" s="67">
        <f t="shared" si="2"/>
        <v>0</v>
      </c>
      <c r="G102" s="535"/>
      <c r="H102" s="535"/>
      <c r="I102" s="68">
        <f t="shared" si="3"/>
        <v>0</v>
      </c>
      <c r="K102" s="15"/>
      <c r="L102" s="15"/>
      <c r="M102" s="15"/>
      <c r="N102" s="15"/>
      <c r="O102" s="15"/>
    </row>
    <row r="103" spans="1:15" s="16" customFormat="1" ht="11.25" x14ac:dyDescent="0.2">
      <c r="A103" s="531"/>
      <c r="B103" s="536" t="str">
        <f>IFERROR(IF(VLOOKUP($A103,Osnova!$A:$C,1)=$A103,VLOOKUP($A103,Osnova!$A:$C,3)),"")</f>
        <v/>
      </c>
      <c r="C103" s="537" t="e">
        <f>IF(VLOOKUP($A103,Osnova!$A:$C,1)=$A103,VLOOKUP($A103,Osnova!$A:$D,4),0)</f>
        <v>#N/A</v>
      </c>
      <c r="D103" s="541"/>
      <c r="E103" s="532"/>
      <c r="F103" s="67">
        <f t="shared" si="2"/>
        <v>0</v>
      </c>
      <c r="G103" s="535"/>
      <c r="H103" s="535"/>
      <c r="I103" s="68">
        <f t="shared" si="3"/>
        <v>0</v>
      </c>
      <c r="K103" s="15"/>
      <c r="L103" s="15"/>
      <c r="M103" s="15"/>
      <c r="N103" s="15"/>
      <c r="O103" s="15"/>
    </row>
    <row r="104" spans="1:15" s="16" customFormat="1" ht="11.25" x14ac:dyDescent="0.2">
      <c r="A104" s="531"/>
      <c r="B104" s="536" t="str">
        <f>IFERROR(IF(VLOOKUP($A104,Osnova!$A:$C,1)=$A104,VLOOKUP($A104,Osnova!$A:$C,3)),"")</f>
        <v/>
      </c>
      <c r="C104" s="537" t="e">
        <f>IF(VLOOKUP($A104,Osnova!$A:$C,1)=$A104,VLOOKUP($A104,Osnova!$A:$D,4),0)</f>
        <v>#N/A</v>
      </c>
      <c r="D104" s="541"/>
      <c r="E104" s="532"/>
      <c r="F104" s="67">
        <f t="shared" si="2"/>
        <v>0</v>
      </c>
      <c r="G104" s="535"/>
      <c r="H104" s="535"/>
      <c r="I104" s="68">
        <f t="shared" si="3"/>
        <v>0</v>
      </c>
      <c r="K104" s="15"/>
      <c r="L104" s="15"/>
      <c r="M104" s="15"/>
      <c r="N104" s="15"/>
      <c r="O104" s="15"/>
    </row>
    <row r="105" spans="1:15" s="16" customFormat="1" ht="11.25" x14ac:dyDescent="0.2">
      <c r="A105" s="531"/>
      <c r="B105" s="536" t="str">
        <f>IFERROR(IF(VLOOKUP($A105,Osnova!$A:$C,1)=$A105,VLOOKUP($A105,Osnova!$A:$C,3)),"")</f>
        <v/>
      </c>
      <c r="C105" s="537" t="e">
        <f>IF(VLOOKUP($A105,Osnova!$A:$C,1)=$A105,VLOOKUP($A105,Osnova!$A:$D,4),0)</f>
        <v>#N/A</v>
      </c>
      <c r="D105" s="541"/>
      <c r="E105" s="532"/>
      <c r="F105" s="67">
        <f t="shared" si="2"/>
        <v>0</v>
      </c>
      <c r="G105" s="535"/>
      <c r="H105" s="535"/>
      <c r="I105" s="68">
        <f t="shared" si="3"/>
        <v>0</v>
      </c>
      <c r="K105" s="15"/>
      <c r="L105" s="15"/>
      <c r="M105" s="15"/>
      <c r="N105" s="15"/>
      <c r="O105" s="15"/>
    </row>
    <row r="106" spans="1:15" s="16" customFormat="1" ht="11.25" x14ac:dyDescent="0.2">
      <c r="A106" s="531"/>
      <c r="B106" s="536" t="str">
        <f>IFERROR(IF(VLOOKUP($A106,Osnova!$A:$C,1)=$A106,VLOOKUP($A106,Osnova!$A:$C,3)),"")</f>
        <v/>
      </c>
      <c r="C106" s="537" t="e">
        <f>IF(VLOOKUP($A106,Osnova!$A:$C,1)=$A106,VLOOKUP($A106,Osnova!$A:$D,4),0)</f>
        <v>#N/A</v>
      </c>
      <c r="D106" s="541"/>
      <c r="E106" s="532"/>
      <c r="F106" s="67">
        <f t="shared" si="2"/>
        <v>0</v>
      </c>
      <c r="G106" s="535"/>
      <c r="H106" s="535"/>
      <c r="I106" s="68">
        <f t="shared" si="3"/>
        <v>0</v>
      </c>
      <c r="K106" s="15"/>
      <c r="L106" s="15"/>
      <c r="M106" s="15"/>
      <c r="N106" s="15"/>
      <c r="O106" s="15"/>
    </row>
    <row r="107" spans="1:15" s="16" customFormat="1" ht="11.25" x14ac:dyDescent="0.2">
      <c r="A107" s="531"/>
      <c r="B107" s="536" t="str">
        <f>IFERROR(IF(VLOOKUP($A107,Osnova!$A:$C,1)=$A107,VLOOKUP($A107,Osnova!$A:$C,3)),"")</f>
        <v/>
      </c>
      <c r="C107" s="537" t="e">
        <f>IF(VLOOKUP($A107,Osnova!$A:$C,1)=$A107,VLOOKUP($A107,Osnova!$A:$D,4),0)</f>
        <v>#N/A</v>
      </c>
      <c r="D107" s="541"/>
      <c r="E107" s="532"/>
      <c r="F107" s="67">
        <f t="shared" si="2"/>
        <v>0</v>
      </c>
      <c r="G107" s="535"/>
      <c r="H107" s="535"/>
      <c r="I107" s="68">
        <f t="shared" si="3"/>
        <v>0</v>
      </c>
      <c r="K107" s="15"/>
      <c r="L107" s="15"/>
      <c r="M107" s="15"/>
      <c r="N107" s="15"/>
      <c r="O107" s="15"/>
    </row>
    <row r="108" spans="1:15" s="16" customFormat="1" ht="11.25" x14ac:dyDescent="0.2">
      <c r="A108" s="531"/>
      <c r="B108" s="536" t="str">
        <f>IFERROR(IF(VLOOKUP($A108,Osnova!$A:$C,1)=$A108,VLOOKUP($A108,Osnova!$A:$C,3)),"")</f>
        <v/>
      </c>
      <c r="C108" s="537" t="e">
        <f>IF(VLOOKUP($A108,Osnova!$A:$C,1)=$A108,VLOOKUP($A108,Osnova!$A:$D,4),0)</f>
        <v>#N/A</v>
      </c>
      <c r="D108" s="541"/>
      <c r="E108" s="532"/>
      <c r="F108" s="67">
        <f t="shared" si="2"/>
        <v>0</v>
      </c>
      <c r="G108" s="535"/>
      <c r="H108" s="535"/>
      <c r="I108" s="68">
        <f t="shared" si="3"/>
        <v>0</v>
      </c>
      <c r="K108" s="15"/>
      <c r="L108" s="15"/>
      <c r="M108" s="15"/>
      <c r="N108" s="15"/>
      <c r="O108" s="15"/>
    </row>
    <row r="109" spans="1:15" s="16" customFormat="1" ht="11.25" x14ac:dyDescent="0.2">
      <c r="A109" s="531"/>
      <c r="B109" s="536" t="str">
        <f>IFERROR(IF(VLOOKUP($A109,Osnova!$A:$C,1)=$A109,VLOOKUP($A109,Osnova!$A:$C,3)),"")</f>
        <v/>
      </c>
      <c r="C109" s="537" t="e">
        <f>IF(VLOOKUP($A109,Osnova!$A:$C,1)=$A109,VLOOKUP($A109,Osnova!$A:$D,4),0)</f>
        <v>#N/A</v>
      </c>
      <c r="D109" s="541"/>
      <c r="E109" s="532"/>
      <c r="F109" s="67">
        <f t="shared" si="2"/>
        <v>0</v>
      </c>
      <c r="G109" s="535"/>
      <c r="H109" s="535"/>
      <c r="I109" s="68">
        <f t="shared" si="3"/>
        <v>0</v>
      </c>
      <c r="K109" s="15"/>
      <c r="L109" s="15"/>
      <c r="M109" s="15"/>
      <c r="N109" s="15"/>
      <c r="O109" s="15"/>
    </row>
    <row r="110" spans="1:15" s="16" customFormat="1" ht="11.25" x14ac:dyDescent="0.2">
      <c r="A110" s="531"/>
      <c r="B110" s="536" t="str">
        <f>IFERROR(IF(VLOOKUP($A110,Osnova!$A:$C,1)=$A110,VLOOKUP($A110,Osnova!$A:$C,3)),"")</f>
        <v/>
      </c>
      <c r="C110" s="537" t="e">
        <f>IF(VLOOKUP($A110,Osnova!$A:$C,1)=$A110,VLOOKUP($A110,Osnova!$A:$D,4),0)</f>
        <v>#N/A</v>
      </c>
      <c r="D110" s="541"/>
      <c r="E110" s="532"/>
      <c r="F110" s="67">
        <f t="shared" si="2"/>
        <v>0</v>
      </c>
      <c r="G110" s="535"/>
      <c r="H110" s="535"/>
      <c r="I110" s="68">
        <f t="shared" si="3"/>
        <v>0</v>
      </c>
      <c r="K110" s="15"/>
      <c r="L110" s="15"/>
      <c r="M110" s="15"/>
      <c r="N110" s="15"/>
      <c r="O110" s="15"/>
    </row>
    <row r="111" spans="1:15" s="16" customFormat="1" ht="11.25" x14ac:dyDescent="0.2">
      <c r="A111" s="531"/>
      <c r="B111" s="536" t="str">
        <f>IFERROR(IF(VLOOKUP($A111,Osnova!$A:$C,1)=$A111,VLOOKUP($A111,Osnova!$A:$C,3)),"")</f>
        <v/>
      </c>
      <c r="C111" s="537" t="e">
        <f>IF(VLOOKUP($A111,Osnova!$A:$C,1)=$A111,VLOOKUP($A111,Osnova!$A:$D,4),0)</f>
        <v>#N/A</v>
      </c>
      <c r="D111" s="541"/>
      <c r="E111" s="532"/>
      <c r="F111" s="67">
        <f t="shared" si="2"/>
        <v>0</v>
      </c>
      <c r="G111" s="535"/>
      <c r="H111" s="535"/>
      <c r="I111" s="68">
        <f t="shared" si="3"/>
        <v>0</v>
      </c>
      <c r="K111" s="15"/>
      <c r="L111" s="15"/>
      <c r="M111" s="15"/>
      <c r="N111" s="15"/>
      <c r="O111" s="15"/>
    </row>
    <row r="112" spans="1:15" s="16" customFormat="1" ht="11.25" x14ac:dyDescent="0.2">
      <c r="A112" s="531"/>
      <c r="B112" s="536" t="str">
        <f>IFERROR(IF(VLOOKUP($A112,Osnova!$A:$C,1)=$A112,VLOOKUP($A112,Osnova!$A:$C,3)),"")</f>
        <v/>
      </c>
      <c r="C112" s="537" t="e">
        <f>IF(VLOOKUP($A112,Osnova!$A:$C,1)=$A112,VLOOKUP($A112,Osnova!$A:$D,4),0)</f>
        <v>#N/A</v>
      </c>
      <c r="D112" s="541"/>
      <c r="E112" s="532"/>
      <c r="F112" s="67">
        <f t="shared" si="2"/>
        <v>0</v>
      </c>
      <c r="G112" s="535"/>
      <c r="H112" s="535"/>
      <c r="I112" s="68">
        <f t="shared" si="3"/>
        <v>0</v>
      </c>
      <c r="K112" s="15"/>
      <c r="L112" s="15"/>
      <c r="M112" s="15"/>
      <c r="N112" s="15"/>
      <c r="O112" s="15"/>
    </row>
    <row r="113" spans="1:15" s="16" customFormat="1" ht="11.25" x14ac:dyDescent="0.2">
      <c r="A113" s="531"/>
      <c r="B113" s="536" t="str">
        <f>IFERROR(IF(VLOOKUP($A113,Osnova!$A:$C,1)=$A113,VLOOKUP($A113,Osnova!$A:$C,3)),"")</f>
        <v/>
      </c>
      <c r="C113" s="537" t="e">
        <f>IF(VLOOKUP($A113,Osnova!$A:$C,1)=$A113,VLOOKUP($A113,Osnova!$A:$D,4),0)</f>
        <v>#N/A</v>
      </c>
      <c r="D113" s="541"/>
      <c r="E113" s="532"/>
      <c r="F113" s="67">
        <f t="shared" si="2"/>
        <v>0</v>
      </c>
      <c r="G113" s="535"/>
      <c r="H113" s="535"/>
      <c r="I113" s="68">
        <f t="shared" si="3"/>
        <v>0</v>
      </c>
      <c r="K113" s="15"/>
      <c r="L113" s="15"/>
      <c r="M113" s="15"/>
      <c r="N113" s="15"/>
      <c r="O113" s="15"/>
    </row>
    <row r="114" spans="1:15" s="16" customFormat="1" ht="11.25" x14ac:dyDescent="0.2">
      <c r="A114" s="531"/>
      <c r="B114" s="536" t="str">
        <f>IFERROR(IF(VLOOKUP($A114,Osnova!$A:$C,1)=$A114,VLOOKUP($A114,Osnova!$A:$C,3)),"")</f>
        <v/>
      </c>
      <c r="C114" s="537" t="e">
        <f>IF(VLOOKUP($A114,Osnova!$A:$C,1)=$A114,VLOOKUP($A114,Osnova!$A:$D,4),0)</f>
        <v>#N/A</v>
      </c>
      <c r="D114" s="541"/>
      <c r="E114" s="532"/>
      <c r="F114" s="67">
        <f t="shared" si="2"/>
        <v>0</v>
      </c>
      <c r="G114" s="535"/>
      <c r="H114" s="535"/>
      <c r="I114" s="68">
        <f t="shared" si="3"/>
        <v>0</v>
      </c>
      <c r="K114" s="15"/>
      <c r="L114" s="15"/>
      <c r="M114" s="15"/>
      <c r="N114" s="15"/>
      <c r="O114" s="15"/>
    </row>
    <row r="115" spans="1:15" s="16" customFormat="1" ht="11.25" x14ac:dyDescent="0.2">
      <c r="A115" s="531"/>
      <c r="B115" s="536" t="str">
        <f>IFERROR(IF(VLOOKUP($A115,Osnova!$A:$C,1)=$A115,VLOOKUP($A115,Osnova!$A:$C,3)),"")</f>
        <v/>
      </c>
      <c r="C115" s="537" t="e">
        <f>IF(VLOOKUP($A115,Osnova!$A:$C,1)=$A115,VLOOKUP($A115,Osnova!$A:$D,4),0)</f>
        <v>#N/A</v>
      </c>
      <c r="D115" s="541"/>
      <c r="E115" s="532"/>
      <c r="F115" s="67">
        <f t="shared" si="2"/>
        <v>0</v>
      </c>
      <c r="G115" s="535"/>
      <c r="H115" s="535"/>
      <c r="I115" s="68">
        <f t="shared" si="3"/>
        <v>0</v>
      </c>
      <c r="K115" s="15"/>
      <c r="L115" s="15"/>
      <c r="M115" s="15"/>
      <c r="N115" s="15"/>
      <c r="O115" s="15"/>
    </row>
    <row r="116" spans="1:15" s="16" customFormat="1" ht="11.25" x14ac:dyDescent="0.2">
      <c r="A116" s="531"/>
      <c r="B116" s="536" t="str">
        <f>IFERROR(IF(VLOOKUP($A116,Osnova!$A:$C,1)=$A116,VLOOKUP($A116,Osnova!$A:$C,3)),"")</f>
        <v/>
      </c>
      <c r="C116" s="537" t="e">
        <f>IF(VLOOKUP($A116,Osnova!$A:$C,1)=$A116,VLOOKUP($A116,Osnova!$A:$D,4),0)</f>
        <v>#N/A</v>
      </c>
      <c r="D116" s="541"/>
      <c r="E116" s="532"/>
      <c r="F116" s="67">
        <f t="shared" si="2"/>
        <v>0</v>
      </c>
      <c r="G116" s="535"/>
      <c r="H116" s="535"/>
      <c r="I116" s="68">
        <f t="shared" si="3"/>
        <v>0</v>
      </c>
      <c r="K116" s="15"/>
      <c r="L116" s="15"/>
      <c r="M116" s="15"/>
      <c r="N116" s="15"/>
      <c r="O116" s="15"/>
    </row>
    <row r="117" spans="1:15" s="16" customFormat="1" ht="11.25" x14ac:dyDescent="0.2">
      <c r="A117" s="531"/>
      <c r="B117" s="536" t="str">
        <f>IFERROR(IF(VLOOKUP($A117,Osnova!$A:$C,1)=$A117,VLOOKUP($A117,Osnova!$A:$C,3)),"")</f>
        <v/>
      </c>
      <c r="C117" s="537" t="e">
        <f>IF(VLOOKUP($A117,Osnova!$A:$C,1)=$A117,VLOOKUP($A117,Osnova!$A:$D,4),0)</f>
        <v>#N/A</v>
      </c>
      <c r="D117" s="541"/>
      <c r="E117" s="532"/>
      <c r="F117" s="67">
        <f t="shared" si="2"/>
        <v>0</v>
      </c>
      <c r="G117" s="535"/>
      <c r="H117" s="535"/>
      <c r="I117" s="68">
        <f t="shared" si="3"/>
        <v>0</v>
      </c>
      <c r="K117" s="15"/>
      <c r="L117" s="15"/>
      <c r="M117" s="15"/>
      <c r="N117" s="15"/>
      <c r="O117" s="15"/>
    </row>
    <row r="118" spans="1:15" s="16" customFormat="1" ht="11.25" x14ac:dyDescent="0.2">
      <c r="A118" s="531"/>
      <c r="B118" s="536" t="str">
        <f>IFERROR(IF(VLOOKUP($A118,Osnova!$A:$C,1)=$A118,VLOOKUP($A118,Osnova!$A:$C,3)),"")</f>
        <v/>
      </c>
      <c r="C118" s="537" t="e">
        <f>IF(VLOOKUP($A118,Osnova!$A:$C,1)=$A118,VLOOKUP($A118,Osnova!$A:$D,4),0)</f>
        <v>#N/A</v>
      </c>
      <c r="D118" s="541"/>
      <c r="E118" s="532"/>
      <c r="F118" s="67">
        <f t="shared" si="2"/>
        <v>0</v>
      </c>
      <c r="G118" s="535"/>
      <c r="H118" s="535"/>
      <c r="I118" s="68">
        <f t="shared" si="3"/>
        <v>0</v>
      </c>
      <c r="K118" s="15"/>
      <c r="L118" s="15"/>
      <c r="M118" s="15"/>
      <c r="N118" s="15"/>
      <c r="O118" s="15"/>
    </row>
    <row r="119" spans="1:15" s="16" customFormat="1" ht="11.25" x14ac:dyDescent="0.2">
      <c r="A119" s="531"/>
      <c r="B119" s="536" t="str">
        <f>IFERROR(IF(VLOOKUP($A119,Osnova!$A:$C,1)=$A119,VLOOKUP($A119,Osnova!$A:$C,3)),"")</f>
        <v/>
      </c>
      <c r="C119" s="537" t="e">
        <f>IF(VLOOKUP($A119,Osnova!$A:$C,1)=$A119,VLOOKUP($A119,Osnova!$A:$D,4),0)</f>
        <v>#N/A</v>
      </c>
      <c r="D119" s="541"/>
      <c r="E119" s="532"/>
      <c r="F119" s="67">
        <f t="shared" si="2"/>
        <v>0</v>
      </c>
      <c r="G119" s="535"/>
      <c r="H119" s="535"/>
      <c r="I119" s="68">
        <f t="shared" si="3"/>
        <v>0</v>
      </c>
      <c r="K119" s="15"/>
      <c r="L119" s="15"/>
      <c r="M119" s="15"/>
      <c r="N119" s="15"/>
      <c r="O119" s="15"/>
    </row>
    <row r="120" spans="1:15" s="16" customFormat="1" ht="11.25" x14ac:dyDescent="0.2">
      <c r="A120" s="531"/>
      <c r="B120" s="536" t="str">
        <f>IFERROR(IF(VLOOKUP($A120,Osnova!$A:$C,1)=$A120,VLOOKUP($A120,Osnova!$A:$C,3)),"")</f>
        <v/>
      </c>
      <c r="C120" s="537" t="e">
        <f>IF(VLOOKUP($A120,Osnova!$A:$C,1)=$A120,VLOOKUP($A120,Osnova!$A:$D,4),0)</f>
        <v>#N/A</v>
      </c>
      <c r="D120" s="541"/>
      <c r="E120" s="532"/>
      <c r="F120" s="67">
        <f t="shared" si="2"/>
        <v>0</v>
      </c>
      <c r="G120" s="535"/>
      <c r="H120" s="535"/>
      <c r="I120" s="68">
        <f t="shared" si="3"/>
        <v>0</v>
      </c>
      <c r="K120" s="15"/>
      <c r="L120" s="15"/>
      <c r="M120" s="15"/>
      <c r="N120" s="15"/>
      <c r="O120" s="15"/>
    </row>
    <row r="121" spans="1:15" s="16" customFormat="1" ht="11.25" x14ac:dyDescent="0.2">
      <c r="A121" s="531"/>
      <c r="B121" s="536" t="str">
        <f>IFERROR(IF(VLOOKUP($A121,Osnova!$A:$C,1)=$A121,VLOOKUP($A121,Osnova!$A:$C,3)),"")</f>
        <v/>
      </c>
      <c r="C121" s="537" t="e">
        <f>IF(VLOOKUP($A121,Osnova!$A:$C,1)=$A121,VLOOKUP($A121,Osnova!$A:$D,4),0)</f>
        <v>#N/A</v>
      </c>
      <c r="D121" s="541"/>
      <c r="E121" s="532"/>
      <c r="F121" s="67">
        <f t="shared" si="2"/>
        <v>0</v>
      </c>
      <c r="G121" s="535"/>
      <c r="H121" s="535"/>
      <c r="I121" s="68">
        <f t="shared" si="3"/>
        <v>0</v>
      </c>
      <c r="K121" s="15"/>
      <c r="L121" s="15"/>
      <c r="M121" s="15"/>
      <c r="N121" s="15"/>
      <c r="O121" s="15"/>
    </row>
    <row r="122" spans="1:15" s="16" customFormat="1" ht="11.25" x14ac:dyDescent="0.2">
      <c r="A122" s="531"/>
      <c r="B122" s="536" t="str">
        <f>IFERROR(IF(VLOOKUP($A122,Osnova!$A:$C,1)=$A122,VLOOKUP($A122,Osnova!$A:$C,3)),"")</f>
        <v/>
      </c>
      <c r="C122" s="537" t="e">
        <f>IF(VLOOKUP($A122,Osnova!$A:$C,1)=$A122,VLOOKUP($A122,Osnova!$A:$D,4),0)</f>
        <v>#N/A</v>
      </c>
      <c r="D122" s="541"/>
      <c r="E122" s="532"/>
      <c r="F122" s="67">
        <f t="shared" si="2"/>
        <v>0</v>
      </c>
      <c r="G122" s="535"/>
      <c r="H122" s="535"/>
      <c r="I122" s="68">
        <f t="shared" si="3"/>
        <v>0</v>
      </c>
      <c r="K122" s="15"/>
      <c r="L122" s="15"/>
      <c r="M122" s="15"/>
      <c r="N122" s="15"/>
      <c r="O122" s="15"/>
    </row>
    <row r="123" spans="1:15" s="16" customFormat="1" ht="11.25" x14ac:dyDescent="0.2">
      <c r="A123" s="531"/>
      <c r="B123" s="536" t="str">
        <f>IFERROR(IF(VLOOKUP($A123,Osnova!$A:$C,1)=$A123,VLOOKUP($A123,Osnova!$A:$C,3)),"")</f>
        <v/>
      </c>
      <c r="C123" s="537" t="e">
        <f>IF(VLOOKUP($A123,Osnova!$A:$C,1)=$A123,VLOOKUP($A123,Osnova!$A:$D,4),0)</f>
        <v>#N/A</v>
      </c>
      <c r="D123" s="541"/>
      <c r="E123" s="532"/>
      <c r="F123" s="67">
        <f t="shared" si="2"/>
        <v>0</v>
      </c>
      <c r="G123" s="535"/>
      <c r="H123" s="535"/>
      <c r="I123" s="68">
        <f t="shared" si="3"/>
        <v>0</v>
      </c>
      <c r="K123" s="15"/>
      <c r="L123" s="15"/>
      <c r="M123" s="15"/>
      <c r="N123" s="15"/>
      <c r="O123" s="15"/>
    </row>
    <row r="124" spans="1:15" s="16" customFormat="1" ht="11.25" x14ac:dyDescent="0.2">
      <c r="A124" s="531"/>
      <c r="B124" s="536" t="str">
        <f>IFERROR(IF(VLOOKUP($A124,Osnova!$A:$C,1)=$A124,VLOOKUP($A124,Osnova!$A:$C,3)),"")</f>
        <v/>
      </c>
      <c r="C124" s="537" t="e">
        <f>IF(VLOOKUP($A124,Osnova!$A:$C,1)=$A124,VLOOKUP($A124,Osnova!$A:$D,4),0)</f>
        <v>#N/A</v>
      </c>
      <c r="D124" s="541"/>
      <c r="E124" s="532"/>
      <c r="F124" s="67">
        <f t="shared" si="2"/>
        <v>0</v>
      </c>
      <c r="G124" s="535"/>
      <c r="H124" s="535"/>
      <c r="I124" s="68">
        <f t="shared" si="3"/>
        <v>0</v>
      </c>
      <c r="K124" s="15"/>
      <c r="L124" s="15"/>
      <c r="M124" s="15"/>
      <c r="N124" s="15"/>
      <c r="O124" s="15"/>
    </row>
    <row r="125" spans="1:15" s="16" customFormat="1" ht="11.25" x14ac:dyDescent="0.2">
      <c r="A125" s="531"/>
      <c r="B125" s="536" t="str">
        <f>IFERROR(IF(VLOOKUP($A125,Osnova!$A:$C,1)=$A125,VLOOKUP($A125,Osnova!$A:$C,3)),"")</f>
        <v/>
      </c>
      <c r="C125" s="537" t="e">
        <f>IF(VLOOKUP($A125,Osnova!$A:$C,1)=$A125,VLOOKUP($A125,Osnova!$A:$D,4),0)</f>
        <v>#N/A</v>
      </c>
      <c r="D125" s="541"/>
      <c r="E125" s="532"/>
      <c r="F125" s="67">
        <f t="shared" si="2"/>
        <v>0</v>
      </c>
      <c r="G125" s="535"/>
      <c r="H125" s="535"/>
      <c r="I125" s="68">
        <f t="shared" si="3"/>
        <v>0</v>
      </c>
      <c r="K125" s="15"/>
      <c r="L125" s="15"/>
      <c r="M125" s="15"/>
      <c r="N125" s="15"/>
      <c r="O125" s="15"/>
    </row>
    <row r="126" spans="1:15" s="16" customFormat="1" ht="11.25" x14ac:dyDescent="0.2">
      <c r="A126" s="531"/>
      <c r="B126" s="536" t="str">
        <f>IFERROR(IF(VLOOKUP($A126,Osnova!$A:$C,1)=$A126,VLOOKUP($A126,Osnova!$A:$C,3)),"")</f>
        <v/>
      </c>
      <c r="C126" s="537" t="e">
        <f>IF(VLOOKUP($A126,Osnova!$A:$C,1)=$A126,VLOOKUP($A126,Osnova!$A:$D,4),0)</f>
        <v>#N/A</v>
      </c>
      <c r="D126" s="541"/>
      <c r="E126" s="532"/>
      <c r="F126" s="67">
        <f t="shared" si="2"/>
        <v>0</v>
      </c>
      <c r="G126" s="535"/>
      <c r="H126" s="535"/>
      <c r="I126" s="68">
        <f t="shared" si="3"/>
        <v>0</v>
      </c>
      <c r="K126" s="15"/>
      <c r="L126" s="15"/>
      <c r="M126" s="15"/>
      <c r="N126" s="15"/>
      <c r="O126" s="15"/>
    </row>
    <row r="127" spans="1:15" s="16" customFormat="1" ht="11.25" x14ac:dyDescent="0.2">
      <c r="A127" s="531"/>
      <c r="B127" s="536" t="str">
        <f>IFERROR(IF(VLOOKUP($A127,Osnova!$A:$C,1)=$A127,VLOOKUP($A127,Osnova!$A:$C,3)),"")</f>
        <v/>
      </c>
      <c r="C127" s="537" t="e">
        <f>IF(VLOOKUP($A127,Osnova!$A:$C,1)=$A127,VLOOKUP($A127,Osnova!$A:$D,4),0)</f>
        <v>#N/A</v>
      </c>
      <c r="D127" s="541"/>
      <c r="E127" s="532"/>
      <c r="F127" s="67">
        <f t="shared" si="2"/>
        <v>0</v>
      </c>
      <c r="G127" s="535"/>
      <c r="H127" s="535"/>
      <c r="I127" s="68">
        <f t="shared" si="3"/>
        <v>0</v>
      </c>
      <c r="K127" s="15"/>
      <c r="L127" s="15"/>
      <c r="M127" s="15"/>
      <c r="N127" s="15"/>
      <c r="O127" s="15"/>
    </row>
    <row r="128" spans="1:15" s="16" customFormat="1" ht="11.25" x14ac:dyDescent="0.2">
      <c r="A128" s="531"/>
      <c r="B128" s="536" t="str">
        <f>IFERROR(IF(VLOOKUP($A128,Osnova!$A:$C,1)=$A128,VLOOKUP($A128,Osnova!$A:$C,3)),"")</f>
        <v/>
      </c>
      <c r="C128" s="537" t="e">
        <f>IF(VLOOKUP($A128,Osnova!$A:$C,1)=$A128,VLOOKUP($A128,Osnova!$A:$D,4),0)</f>
        <v>#N/A</v>
      </c>
      <c r="D128" s="541"/>
      <c r="E128" s="532"/>
      <c r="F128" s="67">
        <f t="shared" si="2"/>
        <v>0</v>
      </c>
      <c r="G128" s="535"/>
      <c r="H128" s="535"/>
      <c r="I128" s="68">
        <f t="shared" si="3"/>
        <v>0</v>
      </c>
      <c r="K128" s="15"/>
      <c r="L128" s="15"/>
      <c r="M128" s="15"/>
      <c r="N128" s="15"/>
      <c r="O128" s="15"/>
    </row>
    <row r="129" spans="1:15" s="16" customFormat="1" ht="11.25" x14ac:dyDescent="0.2">
      <c r="A129" s="531"/>
      <c r="B129" s="536" t="str">
        <f>IFERROR(IF(VLOOKUP($A129,Osnova!$A:$C,1)=$A129,VLOOKUP($A129,Osnova!$A:$C,3)),"")</f>
        <v/>
      </c>
      <c r="C129" s="537" t="e">
        <f>IF(VLOOKUP($A129,Osnova!$A:$C,1)=$A129,VLOOKUP($A129,Osnova!$A:$D,4),0)</f>
        <v>#N/A</v>
      </c>
      <c r="D129" s="541"/>
      <c r="E129" s="532"/>
      <c r="F129" s="67">
        <f t="shared" si="2"/>
        <v>0</v>
      </c>
      <c r="G129" s="535"/>
      <c r="H129" s="535"/>
      <c r="I129" s="68">
        <f t="shared" si="3"/>
        <v>0</v>
      </c>
      <c r="K129" s="15"/>
      <c r="L129" s="15"/>
      <c r="M129" s="15"/>
      <c r="N129" s="15"/>
      <c r="O129" s="15"/>
    </row>
    <row r="130" spans="1:15" s="16" customFormat="1" ht="11.25" x14ac:dyDescent="0.2">
      <c r="A130" s="531"/>
      <c r="B130" s="536" t="str">
        <f>IFERROR(IF(VLOOKUP($A130,Osnova!$A:$C,1)=$A130,VLOOKUP($A130,Osnova!$A:$C,3)),"")</f>
        <v/>
      </c>
      <c r="C130" s="537" t="e">
        <f>IF(VLOOKUP($A130,Osnova!$A:$C,1)=$A130,VLOOKUP($A130,Osnova!$A:$D,4),0)</f>
        <v>#N/A</v>
      </c>
      <c r="D130" s="541"/>
      <c r="E130" s="532"/>
      <c r="F130" s="67">
        <f t="shared" si="2"/>
        <v>0</v>
      </c>
      <c r="G130" s="535"/>
      <c r="H130" s="535"/>
      <c r="I130" s="68">
        <f t="shared" si="3"/>
        <v>0</v>
      </c>
      <c r="K130" s="15"/>
      <c r="L130" s="15"/>
      <c r="M130" s="15"/>
      <c r="N130" s="15"/>
      <c r="O130" s="15"/>
    </row>
    <row r="131" spans="1:15" s="16" customFormat="1" ht="11.25" x14ac:dyDescent="0.2">
      <c r="A131" s="531"/>
      <c r="B131" s="536" t="str">
        <f>IFERROR(IF(VLOOKUP($A131,Osnova!$A:$C,1)=$A131,VLOOKUP($A131,Osnova!$A:$C,3)),"")</f>
        <v/>
      </c>
      <c r="C131" s="537" t="e">
        <f>IF(VLOOKUP($A131,Osnova!$A:$C,1)=$A131,VLOOKUP($A131,Osnova!$A:$D,4),0)</f>
        <v>#N/A</v>
      </c>
      <c r="D131" s="541"/>
      <c r="E131" s="532"/>
      <c r="F131" s="67">
        <f t="shared" si="2"/>
        <v>0</v>
      </c>
      <c r="G131" s="535"/>
      <c r="H131" s="535"/>
      <c r="I131" s="68">
        <f t="shared" si="3"/>
        <v>0</v>
      </c>
      <c r="K131" s="15"/>
      <c r="L131" s="15"/>
      <c r="M131" s="15"/>
      <c r="N131" s="15"/>
      <c r="O131" s="15"/>
    </row>
    <row r="132" spans="1:15" s="16" customFormat="1" ht="11.25" x14ac:dyDescent="0.2">
      <c r="A132" s="531"/>
      <c r="B132" s="536" t="str">
        <f>IFERROR(IF(VLOOKUP($A132,Osnova!$A:$C,1)=$A132,VLOOKUP($A132,Osnova!$A:$C,3)),"")</f>
        <v/>
      </c>
      <c r="C132" s="537" t="e">
        <f>IF(VLOOKUP($A132,Osnova!$A:$C,1)=$A132,VLOOKUP($A132,Osnova!$A:$D,4),0)</f>
        <v>#N/A</v>
      </c>
      <c r="D132" s="541"/>
      <c r="E132" s="532"/>
      <c r="F132" s="67">
        <f t="shared" si="2"/>
        <v>0</v>
      </c>
      <c r="G132" s="535"/>
      <c r="H132" s="535"/>
      <c r="I132" s="68">
        <f t="shared" si="3"/>
        <v>0</v>
      </c>
      <c r="K132" s="15"/>
      <c r="L132" s="15"/>
      <c r="M132" s="15"/>
      <c r="N132" s="15"/>
      <c r="O132" s="15"/>
    </row>
    <row r="133" spans="1:15" s="16" customFormat="1" ht="11.25" x14ac:dyDescent="0.2">
      <c r="A133" s="531"/>
      <c r="B133" s="536" t="str">
        <f>IFERROR(IF(VLOOKUP($A133,Osnova!$A:$C,1)=$A133,VLOOKUP($A133,Osnova!$A:$C,3)),"")</f>
        <v/>
      </c>
      <c r="C133" s="537" t="e">
        <f>IF(VLOOKUP($A133,Osnova!$A:$C,1)=$A133,VLOOKUP($A133,Osnova!$A:$D,4),0)</f>
        <v>#N/A</v>
      </c>
      <c r="D133" s="541"/>
      <c r="E133" s="532"/>
      <c r="F133" s="67">
        <f t="shared" si="2"/>
        <v>0</v>
      </c>
      <c r="G133" s="535"/>
      <c r="H133" s="535"/>
      <c r="I133" s="68">
        <f t="shared" si="3"/>
        <v>0</v>
      </c>
      <c r="K133" s="15"/>
      <c r="L133" s="15"/>
      <c r="M133" s="15"/>
      <c r="N133" s="15"/>
      <c r="O133" s="15"/>
    </row>
    <row r="134" spans="1:15" s="16" customFormat="1" ht="11.25" x14ac:dyDescent="0.2">
      <c r="A134" s="531"/>
      <c r="B134" s="536" t="str">
        <f>IFERROR(IF(VLOOKUP($A134,Osnova!$A:$C,1)=$A134,VLOOKUP($A134,Osnova!$A:$C,3)),"")</f>
        <v/>
      </c>
      <c r="C134" s="537" t="e">
        <f>IF(VLOOKUP($A134,Osnova!$A:$C,1)=$A134,VLOOKUP($A134,Osnova!$A:$D,4),0)</f>
        <v>#N/A</v>
      </c>
      <c r="D134" s="541"/>
      <c r="E134" s="532"/>
      <c r="F134" s="67">
        <f t="shared" si="2"/>
        <v>0</v>
      </c>
      <c r="G134" s="535"/>
      <c r="H134" s="535"/>
      <c r="I134" s="68">
        <f t="shared" si="3"/>
        <v>0</v>
      </c>
      <c r="K134" s="15"/>
      <c r="L134" s="15"/>
      <c r="M134" s="15"/>
      <c r="N134" s="15"/>
      <c r="O134" s="15"/>
    </row>
    <row r="135" spans="1:15" s="16" customFormat="1" ht="11.25" x14ac:dyDescent="0.2">
      <c r="A135" s="531"/>
      <c r="B135" s="536" t="str">
        <f>IFERROR(IF(VLOOKUP($A135,Osnova!$A:$C,1)=$A135,VLOOKUP($A135,Osnova!$A:$C,3)),"")</f>
        <v/>
      </c>
      <c r="C135" s="537" t="e">
        <f>IF(VLOOKUP($A135,Osnova!$A:$C,1)=$A135,VLOOKUP($A135,Osnova!$A:$D,4),0)</f>
        <v>#N/A</v>
      </c>
      <c r="D135" s="541"/>
      <c r="E135" s="532"/>
      <c r="F135" s="67">
        <f t="shared" si="2"/>
        <v>0</v>
      </c>
      <c r="G135" s="535"/>
      <c r="H135" s="535"/>
      <c r="I135" s="68">
        <f t="shared" si="3"/>
        <v>0</v>
      </c>
      <c r="K135" s="15"/>
      <c r="L135" s="15"/>
      <c r="M135" s="15"/>
      <c r="N135" s="15"/>
      <c r="O135" s="15"/>
    </row>
    <row r="136" spans="1:15" s="16" customFormat="1" ht="11.25" x14ac:dyDescent="0.2">
      <c r="A136" s="531"/>
      <c r="B136" s="536" t="str">
        <f>IFERROR(IF(VLOOKUP($A136,Osnova!$A:$C,1)=$A136,VLOOKUP($A136,Osnova!$A:$C,3)),"")</f>
        <v/>
      </c>
      <c r="C136" s="537" t="e">
        <f>IF(VLOOKUP($A136,Osnova!$A:$C,1)=$A136,VLOOKUP($A136,Osnova!$A:$D,4),0)</f>
        <v>#N/A</v>
      </c>
      <c r="D136" s="541"/>
      <c r="E136" s="532"/>
      <c r="F136" s="67">
        <f t="shared" si="2"/>
        <v>0</v>
      </c>
      <c r="G136" s="535"/>
      <c r="H136" s="535"/>
      <c r="I136" s="68">
        <f t="shared" si="3"/>
        <v>0</v>
      </c>
      <c r="K136" s="15"/>
      <c r="L136" s="15"/>
      <c r="M136" s="15"/>
      <c r="N136" s="15"/>
      <c r="O136" s="15"/>
    </row>
    <row r="137" spans="1:15" s="16" customFormat="1" ht="11.25" x14ac:dyDescent="0.2">
      <c r="A137" s="531"/>
      <c r="B137" s="536" t="str">
        <f>IFERROR(IF(VLOOKUP($A137,Osnova!$A:$C,1)=$A137,VLOOKUP($A137,Osnova!$A:$C,3)),"")</f>
        <v/>
      </c>
      <c r="C137" s="537" t="e">
        <f>IF(VLOOKUP($A137,Osnova!$A:$C,1)=$A137,VLOOKUP($A137,Osnova!$A:$D,4),0)</f>
        <v>#N/A</v>
      </c>
      <c r="D137" s="541"/>
      <c r="E137" s="532"/>
      <c r="F137" s="67">
        <f t="shared" si="2"/>
        <v>0</v>
      </c>
      <c r="G137" s="535"/>
      <c r="H137" s="535"/>
      <c r="I137" s="68">
        <f t="shared" si="3"/>
        <v>0</v>
      </c>
      <c r="K137" s="15"/>
      <c r="L137" s="15"/>
      <c r="M137" s="15"/>
      <c r="N137" s="15"/>
      <c r="O137" s="15"/>
    </row>
    <row r="138" spans="1:15" s="16" customFormat="1" ht="11.25" x14ac:dyDescent="0.2">
      <c r="A138" s="531"/>
      <c r="B138" s="536" t="str">
        <f>IFERROR(IF(VLOOKUP($A138,Osnova!$A:$C,1)=$A138,VLOOKUP($A138,Osnova!$A:$C,3)),"")</f>
        <v/>
      </c>
      <c r="C138" s="537" t="e">
        <f>IF(VLOOKUP($A138,Osnova!$A:$C,1)=$A138,VLOOKUP($A138,Osnova!$A:$D,4),0)</f>
        <v>#N/A</v>
      </c>
      <c r="D138" s="541"/>
      <c r="E138" s="532"/>
      <c r="F138" s="67">
        <f t="shared" si="2"/>
        <v>0</v>
      </c>
      <c r="G138" s="535"/>
      <c r="H138" s="535"/>
      <c r="I138" s="68">
        <f t="shared" si="3"/>
        <v>0</v>
      </c>
      <c r="K138" s="15"/>
      <c r="L138" s="15"/>
      <c r="M138" s="15"/>
      <c r="N138" s="15"/>
      <c r="O138" s="15"/>
    </row>
    <row r="139" spans="1:15" s="16" customFormat="1" ht="11.25" x14ac:dyDescent="0.2">
      <c r="A139" s="531"/>
      <c r="B139" s="536" t="str">
        <f>IFERROR(IF(VLOOKUP($A139,Osnova!$A:$C,1)=$A139,VLOOKUP($A139,Osnova!$A:$C,3)),"")</f>
        <v/>
      </c>
      <c r="C139" s="537" t="e">
        <f>IF(VLOOKUP($A139,Osnova!$A:$C,1)=$A139,VLOOKUP($A139,Osnova!$A:$D,4),0)</f>
        <v>#N/A</v>
      </c>
      <c r="D139" s="541"/>
      <c r="E139" s="532"/>
      <c r="F139" s="67">
        <f t="shared" si="2"/>
        <v>0</v>
      </c>
      <c r="G139" s="535"/>
      <c r="H139" s="535"/>
      <c r="I139" s="68">
        <f t="shared" si="3"/>
        <v>0</v>
      </c>
      <c r="K139" s="15"/>
      <c r="L139" s="15"/>
      <c r="M139" s="15"/>
      <c r="N139" s="15"/>
      <c r="O139" s="15"/>
    </row>
    <row r="140" spans="1:15" s="16" customFormat="1" ht="11.25" x14ac:dyDescent="0.2">
      <c r="A140" s="531"/>
      <c r="B140" s="536" t="str">
        <f>IFERROR(IF(VLOOKUP($A140,Osnova!$A:$C,1)=$A140,VLOOKUP($A140,Osnova!$A:$C,3)),"")</f>
        <v/>
      </c>
      <c r="C140" s="537" t="e">
        <f>IF(VLOOKUP($A140,Osnova!$A:$C,1)=$A140,VLOOKUP($A140,Osnova!$A:$D,4),0)</f>
        <v>#N/A</v>
      </c>
      <c r="D140" s="541"/>
      <c r="E140" s="532"/>
      <c r="F140" s="67">
        <f t="shared" si="2"/>
        <v>0</v>
      </c>
      <c r="G140" s="535"/>
      <c r="H140" s="535"/>
      <c r="I140" s="68">
        <f t="shared" si="3"/>
        <v>0</v>
      </c>
      <c r="K140" s="15"/>
      <c r="L140" s="15"/>
      <c r="M140" s="15"/>
      <c r="N140" s="15"/>
      <c r="O140" s="15"/>
    </row>
    <row r="141" spans="1:15" s="16" customFormat="1" ht="11.25" x14ac:dyDescent="0.2">
      <c r="A141" s="531"/>
      <c r="B141" s="536" t="str">
        <f>IFERROR(IF(VLOOKUP($A141,Osnova!$A:$C,1)=$A141,VLOOKUP($A141,Osnova!$A:$C,3)),"")</f>
        <v/>
      </c>
      <c r="C141" s="537" t="e">
        <f>IF(VLOOKUP($A141,Osnova!$A:$C,1)=$A141,VLOOKUP($A141,Osnova!$A:$D,4),0)</f>
        <v>#N/A</v>
      </c>
      <c r="D141" s="541"/>
      <c r="E141" s="532"/>
      <c r="F141" s="67">
        <f t="shared" si="2"/>
        <v>0</v>
      </c>
      <c r="G141" s="535"/>
      <c r="H141" s="535"/>
      <c r="I141" s="68">
        <f t="shared" si="3"/>
        <v>0</v>
      </c>
      <c r="K141" s="15"/>
      <c r="L141" s="15"/>
      <c r="M141" s="15"/>
      <c r="N141" s="15"/>
      <c r="O141" s="15"/>
    </row>
    <row r="142" spans="1:15" s="16" customFormat="1" ht="11.25" x14ac:dyDescent="0.2">
      <c r="A142" s="531"/>
      <c r="B142" s="536" t="str">
        <f>IFERROR(IF(VLOOKUP($A142,Osnova!$A:$C,1)=$A142,VLOOKUP($A142,Osnova!$A:$C,3)),"")</f>
        <v/>
      </c>
      <c r="C142" s="537" t="e">
        <f>IF(VLOOKUP($A142,Osnova!$A:$C,1)=$A142,VLOOKUP($A142,Osnova!$A:$D,4),0)</f>
        <v>#N/A</v>
      </c>
      <c r="D142" s="541"/>
      <c r="E142" s="532"/>
      <c r="F142" s="67">
        <f t="shared" si="2"/>
        <v>0</v>
      </c>
      <c r="G142" s="535"/>
      <c r="H142" s="535"/>
      <c r="I142" s="68">
        <f t="shared" si="3"/>
        <v>0</v>
      </c>
      <c r="K142" s="15"/>
      <c r="L142" s="15"/>
      <c r="M142" s="15"/>
      <c r="N142" s="15"/>
      <c r="O142" s="15"/>
    </row>
    <row r="143" spans="1:15" s="16" customFormat="1" ht="11.25" x14ac:dyDescent="0.2">
      <c r="A143" s="531"/>
      <c r="B143" s="536" t="str">
        <f>IFERROR(IF(VLOOKUP($A143,Osnova!$A:$C,1)=$A143,VLOOKUP($A143,Osnova!$A:$C,3)),"")</f>
        <v/>
      </c>
      <c r="C143" s="537" t="e">
        <f>IF(VLOOKUP($A143,Osnova!$A:$C,1)=$A143,VLOOKUP($A143,Osnova!$A:$D,4),0)</f>
        <v>#N/A</v>
      </c>
      <c r="D143" s="541"/>
      <c r="E143" s="532"/>
      <c r="F143" s="67">
        <f t="shared" si="2"/>
        <v>0</v>
      </c>
      <c r="G143" s="535"/>
      <c r="H143" s="535"/>
      <c r="I143" s="68">
        <f t="shared" si="3"/>
        <v>0</v>
      </c>
      <c r="K143" s="15"/>
      <c r="L143" s="15"/>
      <c r="M143" s="15"/>
      <c r="N143" s="15"/>
      <c r="O143" s="15"/>
    </row>
    <row r="144" spans="1:15" s="16" customFormat="1" ht="11.25" x14ac:dyDescent="0.2">
      <c r="A144" s="531"/>
      <c r="B144" s="536" t="str">
        <f>IFERROR(IF(VLOOKUP($A144,Osnova!$A:$C,1)=$A144,VLOOKUP($A144,Osnova!$A:$C,3)),"")</f>
        <v/>
      </c>
      <c r="C144" s="537" t="e">
        <f>IF(VLOOKUP($A144,Osnova!$A:$C,1)=$A144,VLOOKUP($A144,Osnova!$A:$D,4),0)</f>
        <v>#N/A</v>
      </c>
      <c r="D144" s="541"/>
      <c r="E144" s="532"/>
      <c r="F144" s="67">
        <f t="shared" si="2"/>
        <v>0</v>
      </c>
      <c r="G144" s="535"/>
      <c r="H144" s="535"/>
      <c r="I144" s="68">
        <f t="shared" si="3"/>
        <v>0</v>
      </c>
      <c r="K144" s="15"/>
      <c r="L144" s="15"/>
      <c r="M144" s="15"/>
      <c r="N144" s="15"/>
      <c r="O144" s="15"/>
    </row>
    <row r="145" spans="1:15" s="16" customFormat="1" ht="11.25" x14ac:dyDescent="0.2">
      <c r="A145" s="531"/>
      <c r="B145" s="536" t="str">
        <f>IFERROR(IF(VLOOKUP($A145,Osnova!$A:$C,1)=$A145,VLOOKUP($A145,Osnova!$A:$C,3)),"")</f>
        <v/>
      </c>
      <c r="C145" s="537" t="e">
        <f>IF(VLOOKUP($A145,Osnova!$A:$C,1)=$A145,VLOOKUP($A145,Osnova!$A:$D,4),0)</f>
        <v>#N/A</v>
      </c>
      <c r="D145" s="541"/>
      <c r="E145" s="532"/>
      <c r="F145" s="67">
        <f t="shared" ref="F145:F208" si="4">SUM(D145-E145)</f>
        <v>0</v>
      </c>
      <c r="G145" s="535"/>
      <c r="H145" s="535"/>
      <c r="I145" s="68">
        <f t="shared" ref="I145:I182" si="5">SUM(F145+G145-H145)</f>
        <v>0</v>
      </c>
      <c r="K145" s="15"/>
      <c r="L145" s="15"/>
      <c r="M145" s="15"/>
      <c r="N145" s="15"/>
      <c r="O145" s="15"/>
    </row>
    <row r="146" spans="1:15" s="16" customFormat="1" ht="11.25" x14ac:dyDescent="0.2">
      <c r="A146" s="531"/>
      <c r="B146" s="536" t="str">
        <f>IFERROR(IF(VLOOKUP($A146,Osnova!$A:$C,1)=$A146,VLOOKUP($A146,Osnova!$A:$C,3)),"")</f>
        <v/>
      </c>
      <c r="C146" s="537" t="e">
        <f>IF(VLOOKUP($A146,Osnova!$A:$C,1)=$A146,VLOOKUP($A146,Osnova!$A:$D,4),0)</f>
        <v>#N/A</v>
      </c>
      <c r="D146" s="541"/>
      <c r="E146" s="532"/>
      <c r="F146" s="67">
        <f t="shared" si="4"/>
        <v>0</v>
      </c>
      <c r="G146" s="535"/>
      <c r="H146" s="535"/>
      <c r="I146" s="68">
        <f t="shared" si="5"/>
        <v>0</v>
      </c>
      <c r="K146" s="15"/>
      <c r="L146" s="15"/>
      <c r="M146" s="15"/>
      <c r="N146" s="15"/>
      <c r="O146" s="15"/>
    </row>
    <row r="147" spans="1:15" s="16" customFormat="1" ht="11.25" x14ac:dyDescent="0.2">
      <c r="A147" s="531"/>
      <c r="B147" s="536" t="str">
        <f>IFERROR(IF(VLOOKUP($A147,Osnova!$A:$C,1)=$A147,VLOOKUP($A147,Osnova!$A:$C,3)),"")</f>
        <v/>
      </c>
      <c r="C147" s="537" t="e">
        <f>IF(VLOOKUP($A147,Osnova!$A:$C,1)=$A147,VLOOKUP($A147,Osnova!$A:$D,4),0)</f>
        <v>#N/A</v>
      </c>
      <c r="D147" s="541"/>
      <c r="E147" s="532"/>
      <c r="F147" s="67">
        <f t="shared" si="4"/>
        <v>0</v>
      </c>
      <c r="G147" s="535"/>
      <c r="H147" s="535"/>
      <c r="I147" s="68">
        <f t="shared" si="5"/>
        <v>0</v>
      </c>
      <c r="K147" s="15"/>
      <c r="L147" s="15"/>
      <c r="M147" s="15"/>
      <c r="N147" s="15"/>
      <c r="O147" s="15"/>
    </row>
    <row r="148" spans="1:15" s="16" customFormat="1" ht="11.25" x14ac:dyDescent="0.2">
      <c r="A148" s="531"/>
      <c r="B148" s="536" t="str">
        <f>IFERROR(IF(VLOOKUP($A148,Osnova!$A:$C,1)=$A148,VLOOKUP($A148,Osnova!$A:$C,3)),"")</f>
        <v/>
      </c>
      <c r="C148" s="537" t="e">
        <f>IF(VLOOKUP($A148,Osnova!$A:$C,1)=$A148,VLOOKUP($A148,Osnova!$A:$D,4),0)</f>
        <v>#N/A</v>
      </c>
      <c r="D148" s="541"/>
      <c r="E148" s="532"/>
      <c r="F148" s="67">
        <f t="shared" si="4"/>
        <v>0</v>
      </c>
      <c r="G148" s="535"/>
      <c r="H148" s="535"/>
      <c r="I148" s="68">
        <f t="shared" si="5"/>
        <v>0</v>
      </c>
      <c r="K148" s="15"/>
      <c r="L148" s="15"/>
      <c r="M148" s="15"/>
      <c r="N148" s="15"/>
      <c r="O148" s="15"/>
    </row>
    <row r="149" spans="1:15" s="16" customFormat="1" ht="11.25" x14ac:dyDescent="0.2">
      <c r="A149" s="531"/>
      <c r="B149" s="536" t="str">
        <f>IFERROR(IF(VLOOKUP($A149,Osnova!$A:$C,1)=$A149,VLOOKUP($A149,Osnova!$A:$C,3)),"")</f>
        <v/>
      </c>
      <c r="C149" s="537" t="e">
        <f>IF(VLOOKUP($A149,Osnova!$A:$C,1)=$A149,VLOOKUP($A149,Osnova!$A:$D,4),0)</f>
        <v>#N/A</v>
      </c>
      <c r="D149" s="541"/>
      <c r="E149" s="532"/>
      <c r="F149" s="67">
        <f t="shared" si="4"/>
        <v>0</v>
      </c>
      <c r="G149" s="535"/>
      <c r="H149" s="535"/>
      <c r="I149" s="68">
        <f t="shared" si="5"/>
        <v>0</v>
      </c>
      <c r="K149" s="15"/>
      <c r="L149" s="15"/>
      <c r="M149" s="15"/>
      <c r="N149" s="15"/>
      <c r="O149" s="15"/>
    </row>
    <row r="150" spans="1:15" s="16" customFormat="1" ht="11.25" x14ac:dyDescent="0.2">
      <c r="A150" s="531"/>
      <c r="B150" s="536" t="str">
        <f>IFERROR(IF(VLOOKUP($A150,Osnova!$A:$C,1)=$A150,VLOOKUP($A150,Osnova!$A:$C,3)),"")</f>
        <v/>
      </c>
      <c r="C150" s="537" t="e">
        <f>IF(VLOOKUP($A150,Osnova!$A:$C,1)=$A150,VLOOKUP($A150,Osnova!$A:$D,4),0)</f>
        <v>#N/A</v>
      </c>
      <c r="D150" s="541"/>
      <c r="E150" s="532"/>
      <c r="F150" s="67">
        <f t="shared" si="4"/>
        <v>0</v>
      </c>
      <c r="G150" s="535"/>
      <c r="H150" s="535"/>
      <c r="I150" s="68">
        <f t="shared" si="5"/>
        <v>0</v>
      </c>
      <c r="K150" s="15"/>
      <c r="L150" s="15"/>
      <c r="M150" s="15"/>
      <c r="N150" s="15"/>
      <c r="O150" s="15"/>
    </row>
    <row r="151" spans="1:15" s="16" customFormat="1" ht="11.25" x14ac:dyDescent="0.2">
      <c r="A151" s="531"/>
      <c r="B151" s="536" t="str">
        <f>IFERROR(IF(VLOOKUP($A151,Osnova!$A:$C,1)=$A151,VLOOKUP($A151,Osnova!$A:$C,3)),"")</f>
        <v/>
      </c>
      <c r="C151" s="537" t="e">
        <f>IF(VLOOKUP($A151,Osnova!$A:$C,1)=$A151,VLOOKUP($A151,Osnova!$A:$D,4),0)</f>
        <v>#N/A</v>
      </c>
      <c r="D151" s="541"/>
      <c r="E151" s="532"/>
      <c r="F151" s="67">
        <f t="shared" si="4"/>
        <v>0</v>
      </c>
      <c r="G151" s="535"/>
      <c r="H151" s="535"/>
      <c r="I151" s="68">
        <f t="shared" si="5"/>
        <v>0</v>
      </c>
      <c r="K151" s="15"/>
      <c r="L151" s="15"/>
      <c r="M151" s="15"/>
      <c r="N151" s="15"/>
      <c r="O151" s="15"/>
    </row>
    <row r="152" spans="1:15" s="16" customFormat="1" ht="11.25" x14ac:dyDescent="0.2">
      <c r="A152" s="531"/>
      <c r="B152" s="536" t="str">
        <f>IFERROR(IF(VLOOKUP($A152,Osnova!$A:$C,1)=$A152,VLOOKUP($A152,Osnova!$A:$C,3)),"")</f>
        <v/>
      </c>
      <c r="C152" s="537" t="e">
        <f>IF(VLOOKUP($A152,Osnova!$A:$C,1)=$A152,VLOOKUP($A152,Osnova!$A:$D,4),0)</f>
        <v>#N/A</v>
      </c>
      <c r="D152" s="541"/>
      <c r="E152" s="532"/>
      <c r="F152" s="67">
        <f t="shared" si="4"/>
        <v>0</v>
      </c>
      <c r="G152" s="535"/>
      <c r="H152" s="535"/>
      <c r="I152" s="68">
        <f t="shared" si="5"/>
        <v>0</v>
      </c>
      <c r="K152" s="15"/>
      <c r="L152" s="15"/>
      <c r="M152" s="15"/>
      <c r="N152" s="15"/>
      <c r="O152" s="15"/>
    </row>
    <row r="153" spans="1:15" s="16" customFormat="1" ht="11.25" x14ac:dyDescent="0.2">
      <c r="A153" s="531"/>
      <c r="B153" s="536" t="str">
        <f>IFERROR(IF(VLOOKUP($A153,Osnova!$A:$C,1)=$A153,VLOOKUP($A153,Osnova!$A:$C,3)),"")</f>
        <v/>
      </c>
      <c r="C153" s="537" t="e">
        <f>IF(VLOOKUP($A153,Osnova!$A:$C,1)=$A153,VLOOKUP($A153,Osnova!$A:$D,4),0)</f>
        <v>#N/A</v>
      </c>
      <c r="D153" s="541"/>
      <c r="E153" s="532"/>
      <c r="F153" s="67">
        <f t="shared" si="4"/>
        <v>0</v>
      </c>
      <c r="G153" s="535"/>
      <c r="H153" s="535"/>
      <c r="I153" s="68">
        <f t="shared" si="5"/>
        <v>0</v>
      </c>
      <c r="K153" s="15"/>
      <c r="L153" s="15"/>
      <c r="M153" s="15"/>
      <c r="N153" s="15"/>
      <c r="O153" s="15"/>
    </row>
    <row r="154" spans="1:15" s="16" customFormat="1" ht="11.25" x14ac:dyDescent="0.2">
      <c r="A154" s="531"/>
      <c r="B154" s="536" t="str">
        <f>IFERROR(IF(VLOOKUP($A154,Osnova!$A:$C,1)=$A154,VLOOKUP($A154,Osnova!$A:$C,3)),"")</f>
        <v/>
      </c>
      <c r="C154" s="537" t="e">
        <f>IF(VLOOKUP($A154,Osnova!$A:$C,1)=$A154,VLOOKUP($A154,Osnova!$A:$D,4),0)</f>
        <v>#N/A</v>
      </c>
      <c r="D154" s="541"/>
      <c r="E154" s="532"/>
      <c r="F154" s="67">
        <f t="shared" si="4"/>
        <v>0</v>
      </c>
      <c r="G154" s="535"/>
      <c r="H154" s="535"/>
      <c r="I154" s="68">
        <f t="shared" si="5"/>
        <v>0</v>
      </c>
      <c r="K154" s="15"/>
      <c r="L154" s="15"/>
      <c r="M154" s="15"/>
      <c r="N154" s="15"/>
      <c r="O154" s="15"/>
    </row>
    <row r="155" spans="1:15" s="16" customFormat="1" ht="11.25" x14ac:dyDescent="0.2">
      <c r="A155" s="531"/>
      <c r="B155" s="536" t="str">
        <f>IFERROR(IF(VLOOKUP($A155,Osnova!$A:$C,1)=$A155,VLOOKUP($A155,Osnova!$A:$C,3)),"")</f>
        <v/>
      </c>
      <c r="C155" s="537" t="e">
        <f>IF(VLOOKUP($A155,Osnova!$A:$C,1)=$A155,VLOOKUP($A155,Osnova!$A:$D,4),0)</f>
        <v>#N/A</v>
      </c>
      <c r="D155" s="541"/>
      <c r="E155" s="532"/>
      <c r="F155" s="67">
        <f t="shared" si="4"/>
        <v>0</v>
      </c>
      <c r="G155" s="535"/>
      <c r="H155" s="535"/>
      <c r="I155" s="68">
        <f t="shared" si="5"/>
        <v>0</v>
      </c>
      <c r="K155" s="15"/>
      <c r="L155" s="15"/>
      <c r="M155" s="15"/>
      <c r="N155" s="15"/>
      <c r="O155" s="15"/>
    </row>
    <row r="156" spans="1:15" s="16" customFormat="1" ht="11.25" x14ac:dyDescent="0.2">
      <c r="A156" s="531"/>
      <c r="B156" s="536" t="str">
        <f>IFERROR(IF(VLOOKUP($A156,Osnova!$A:$C,1)=$A156,VLOOKUP($A156,Osnova!$A:$C,3)),"")</f>
        <v/>
      </c>
      <c r="C156" s="537" t="e">
        <f>IF(VLOOKUP($A156,Osnova!$A:$C,1)=$A156,VLOOKUP($A156,Osnova!$A:$D,4),0)</f>
        <v>#N/A</v>
      </c>
      <c r="D156" s="541"/>
      <c r="E156" s="532"/>
      <c r="F156" s="67">
        <f t="shared" si="4"/>
        <v>0</v>
      </c>
      <c r="G156" s="535"/>
      <c r="H156" s="535"/>
      <c r="I156" s="68">
        <f t="shared" si="5"/>
        <v>0</v>
      </c>
      <c r="K156" s="15"/>
      <c r="L156" s="15"/>
      <c r="M156" s="15"/>
      <c r="N156" s="15"/>
      <c r="O156" s="15"/>
    </row>
    <row r="157" spans="1:15" s="16" customFormat="1" ht="11.25" x14ac:dyDescent="0.2">
      <c r="A157" s="531"/>
      <c r="B157" s="536" t="str">
        <f>IFERROR(IF(VLOOKUP($A157,Osnova!$A:$C,1)=$A157,VLOOKUP($A157,Osnova!$A:$C,3)),"")</f>
        <v/>
      </c>
      <c r="C157" s="537" t="e">
        <f>IF(VLOOKUP($A157,Osnova!$A:$C,1)=$A157,VLOOKUP($A157,Osnova!$A:$D,4),0)</f>
        <v>#N/A</v>
      </c>
      <c r="D157" s="541"/>
      <c r="E157" s="532"/>
      <c r="F157" s="67">
        <f t="shared" si="4"/>
        <v>0</v>
      </c>
      <c r="G157" s="535"/>
      <c r="H157" s="535"/>
      <c r="I157" s="68">
        <f t="shared" si="5"/>
        <v>0</v>
      </c>
      <c r="K157" s="15"/>
      <c r="L157" s="15"/>
      <c r="M157" s="15"/>
      <c r="N157" s="15"/>
      <c r="O157" s="15"/>
    </row>
    <row r="158" spans="1:15" s="16" customFormat="1" ht="11.25" x14ac:dyDescent="0.2">
      <c r="A158" s="531"/>
      <c r="B158" s="536" t="str">
        <f>IFERROR(IF(VLOOKUP($A158,Osnova!$A:$C,1)=$A158,VLOOKUP($A158,Osnova!$A:$C,3)),"")</f>
        <v/>
      </c>
      <c r="C158" s="537" t="e">
        <f>IF(VLOOKUP($A158,Osnova!$A:$C,1)=$A158,VLOOKUP($A158,Osnova!$A:$D,4),0)</f>
        <v>#N/A</v>
      </c>
      <c r="D158" s="541"/>
      <c r="E158" s="532"/>
      <c r="F158" s="67">
        <f t="shared" si="4"/>
        <v>0</v>
      </c>
      <c r="G158" s="535"/>
      <c r="H158" s="535"/>
      <c r="I158" s="68">
        <f t="shared" si="5"/>
        <v>0</v>
      </c>
      <c r="K158" s="15"/>
      <c r="L158" s="15"/>
      <c r="M158" s="15"/>
      <c r="N158" s="15"/>
      <c r="O158" s="15"/>
    </row>
    <row r="159" spans="1:15" s="16" customFormat="1" ht="11.25" x14ac:dyDescent="0.2">
      <c r="A159" s="531"/>
      <c r="B159" s="536" t="str">
        <f>IFERROR(IF(VLOOKUP($A159,Osnova!$A:$C,1)=$A159,VLOOKUP($A159,Osnova!$A:$C,3)),"")</f>
        <v/>
      </c>
      <c r="C159" s="537" t="e">
        <f>IF(VLOOKUP($A159,Osnova!$A:$C,1)=$A159,VLOOKUP($A159,Osnova!$A:$D,4),0)</f>
        <v>#N/A</v>
      </c>
      <c r="D159" s="541"/>
      <c r="E159" s="532"/>
      <c r="F159" s="67">
        <f t="shared" si="4"/>
        <v>0</v>
      </c>
      <c r="G159" s="535"/>
      <c r="H159" s="535"/>
      <c r="I159" s="68">
        <f t="shared" si="5"/>
        <v>0</v>
      </c>
      <c r="K159" s="15"/>
      <c r="L159" s="15"/>
      <c r="M159" s="15"/>
      <c r="N159" s="15"/>
      <c r="O159" s="15"/>
    </row>
    <row r="160" spans="1:15" s="16" customFormat="1" ht="11.25" x14ac:dyDescent="0.2">
      <c r="A160" s="531"/>
      <c r="B160" s="536" t="str">
        <f>IFERROR(IF(VLOOKUP($A160,Osnova!$A:$C,1)=$A160,VLOOKUP($A160,Osnova!$A:$C,3)),"")</f>
        <v/>
      </c>
      <c r="C160" s="537" t="e">
        <f>IF(VLOOKUP($A160,Osnova!$A:$C,1)=$A160,VLOOKUP($A160,Osnova!$A:$D,4),0)</f>
        <v>#N/A</v>
      </c>
      <c r="D160" s="541"/>
      <c r="E160" s="532"/>
      <c r="F160" s="67">
        <f t="shared" si="4"/>
        <v>0</v>
      </c>
      <c r="G160" s="535"/>
      <c r="H160" s="535"/>
      <c r="I160" s="68">
        <f t="shared" si="5"/>
        <v>0</v>
      </c>
      <c r="K160" s="15"/>
      <c r="L160" s="15"/>
      <c r="M160" s="15"/>
      <c r="N160" s="15"/>
      <c r="O160" s="15"/>
    </row>
    <row r="161" spans="1:15" s="16" customFormat="1" ht="11.25" x14ac:dyDescent="0.2">
      <c r="A161" s="531"/>
      <c r="B161" s="536" t="str">
        <f>IFERROR(IF(VLOOKUP($A161,Osnova!$A:$C,1)=$A161,VLOOKUP($A161,Osnova!$A:$C,3)),"")</f>
        <v/>
      </c>
      <c r="C161" s="537" t="e">
        <f>IF(VLOOKUP($A161,Osnova!$A:$C,1)=$A161,VLOOKUP($A161,Osnova!$A:$D,4),0)</f>
        <v>#N/A</v>
      </c>
      <c r="D161" s="541"/>
      <c r="E161" s="532"/>
      <c r="F161" s="67">
        <f t="shared" si="4"/>
        <v>0</v>
      </c>
      <c r="G161" s="535"/>
      <c r="H161" s="535"/>
      <c r="I161" s="68">
        <f t="shared" si="5"/>
        <v>0</v>
      </c>
      <c r="K161" s="15"/>
      <c r="L161" s="15"/>
      <c r="M161" s="15"/>
      <c r="N161" s="15"/>
      <c r="O161" s="15"/>
    </row>
    <row r="162" spans="1:15" s="16" customFormat="1" ht="11.25" x14ac:dyDescent="0.2">
      <c r="A162" s="531"/>
      <c r="B162" s="536" t="str">
        <f>IFERROR(IF(VLOOKUP($A162,Osnova!$A:$C,1)=$A162,VLOOKUP($A162,Osnova!$A:$C,3)),"")</f>
        <v/>
      </c>
      <c r="C162" s="537" t="e">
        <f>IF(VLOOKUP($A162,Osnova!$A:$C,1)=$A162,VLOOKUP($A162,Osnova!$A:$D,4),0)</f>
        <v>#N/A</v>
      </c>
      <c r="D162" s="541"/>
      <c r="E162" s="532"/>
      <c r="F162" s="67">
        <f t="shared" si="4"/>
        <v>0</v>
      </c>
      <c r="G162" s="535"/>
      <c r="H162" s="535"/>
      <c r="I162" s="68">
        <f t="shared" si="5"/>
        <v>0</v>
      </c>
      <c r="K162" s="15"/>
      <c r="L162" s="15"/>
      <c r="M162" s="15"/>
      <c r="N162" s="15"/>
      <c r="O162" s="15"/>
    </row>
    <row r="163" spans="1:15" s="16" customFormat="1" ht="11.25" x14ac:dyDescent="0.2">
      <c r="A163" s="531"/>
      <c r="B163" s="536" t="str">
        <f>IFERROR(IF(VLOOKUP($A163,Osnova!$A:$C,1)=$A163,VLOOKUP($A163,Osnova!$A:$C,3)),"")</f>
        <v/>
      </c>
      <c r="C163" s="537" t="e">
        <f>IF(VLOOKUP($A163,Osnova!$A:$C,1)=$A163,VLOOKUP($A163,Osnova!$A:$D,4),0)</f>
        <v>#N/A</v>
      </c>
      <c r="D163" s="541"/>
      <c r="E163" s="532"/>
      <c r="F163" s="67">
        <f t="shared" si="4"/>
        <v>0</v>
      </c>
      <c r="G163" s="535"/>
      <c r="H163" s="535"/>
      <c r="I163" s="68">
        <f t="shared" si="5"/>
        <v>0</v>
      </c>
      <c r="K163" s="15"/>
      <c r="L163" s="15"/>
      <c r="M163" s="15"/>
      <c r="N163" s="15"/>
      <c r="O163" s="15"/>
    </row>
    <row r="164" spans="1:15" s="16" customFormat="1" ht="11.25" x14ac:dyDescent="0.2">
      <c r="A164" s="531"/>
      <c r="B164" s="536" t="str">
        <f>IFERROR(IF(VLOOKUP($A164,Osnova!$A:$C,1)=$A164,VLOOKUP($A164,Osnova!$A:$C,3)),"")</f>
        <v/>
      </c>
      <c r="C164" s="537" t="e">
        <f>IF(VLOOKUP($A164,Osnova!$A:$C,1)=$A164,VLOOKUP($A164,Osnova!$A:$D,4),0)</f>
        <v>#N/A</v>
      </c>
      <c r="D164" s="541"/>
      <c r="E164" s="532"/>
      <c r="F164" s="67">
        <f t="shared" si="4"/>
        <v>0</v>
      </c>
      <c r="G164" s="535"/>
      <c r="H164" s="535"/>
      <c r="I164" s="68">
        <f t="shared" si="5"/>
        <v>0</v>
      </c>
      <c r="K164" s="15"/>
      <c r="L164" s="15"/>
      <c r="M164" s="15"/>
      <c r="N164" s="15"/>
      <c r="O164" s="15"/>
    </row>
    <row r="165" spans="1:15" s="16" customFormat="1" ht="11.25" x14ac:dyDescent="0.2">
      <c r="A165" s="531"/>
      <c r="B165" s="536" t="str">
        <f>IFERROR(IF(VLOOKUP($A165,Osnova!$A:$C,1)=$A165,VLOOKUP($A165,Osnova!$A:$C,3)),"")</f>
        <v/>
      </c>
      <c r="C165" s="537" t="e">
        <f>IF(VLOOKUP($A165,Osnova!$A:$C,1)=$A165,VLOOKUP($A165,Osnova!$A:$D,4),0)</f>
        <v>#N/A</v>
      </c>
      <c r="D165" s="541"/>
      <c r="E165" s="532"/>
      <c r="F165" s="67">
        <f t="shared" si="4"/>
        <v>0</v>
      </c>
      <c r="G165" s="535"/>
      <c r="H165" s="535"/>
      <c r="I165" s="68">
        <f t="shared" si="5"/>
        <v>0</v>
      </c>
      <c r="K165" s="15"/>
      <c r="L165" s="15"/>
      <c r="M165" s="15"/>
      <c r="N165" s="15"/>
      <c r="O165" s="15"/>
    </row>
    <row r="166" spans="1:15" s="16" customFormat="1" ht="11.25" x14ac:dyDescent="0.2">
      <c r="A166" s="531"/>
      <c r="B166" s="536" t="str">
        <f>IFERROR(IF(VLOOKUP($A166,Osnova!$A:$C,1)=$A166,VLOOKUP($A166,Osnova!$A:$C,3)),"")</f>
        <v/>
      </c>
      <c r="C166" s="537" t="e">
        <f>IF(VLOOKUP($A166,Osnova!$A:$C,1)=$A166,VLOOKUP($A166,Osnova!$A:$D,4),0)</f>
        <v>#N/A</v>
      </c>
      <c r="D166" s="541"/>
      <c r="E166" s="532"/>
      <c r="F166" s="67">
        <f t="shared" si="4"/>
        <v>0</v>
      </c>
      <c r="G166" s="535"/>
      <c r="H166" s="535"/>
      <c r="I166" s="68">
        <f t="shared" si="5"/>
        <v>0</v>
      </c>
      <c r="K166" s="15"/>
      <c r="L166" s="15"/>
      <c r="M166" s="15"/>
      <c r="N166" s="15"/>
      <c r="O166" s="15"/>
    </row>
    <row r="167" spans="1:15" s="16" customFormat="1" ht="11.25" x14ac:dyDescent="0.2">
      <c r="A167" s="531"/>
      <c r="B167" s="536" t="str">
        <f>IFERROR(IF(VLOOKUP($A167,Osnova!$A:$C,1)=$A167,VLOOKUP($A167,Osnova!$A:$C,3)),"")</f>
        <v/>
      </c>
      <c r="C167" s="537" t="e">
        <f>IF(VLOOKUP($A167,Osnova!$A:$C,1)=$A167,VLOOKUP($A167,Osnova!$A:$D,4),0)</f>
        <v>#N/A</v>
      </c>
      <c r="D167" s="541"/>
      <c r="E167" s="532"/>
      <c r="F167" s="67">
        <f t="shared" si="4"/>
        <v>0</v>
      </c>
      <c r="G167" s="535"/>
      <c r="H167" s="535"/>
      <c r="I167" s="68">
        <f t="shared" si="5"/>
        <v>0</v>
      </c>
      <c r="K167" s="15"/>
      <c r="L167" s="15"/>
      <c r="M167" s="15"/>
      <c r="N167" s="15"/>
      <c r="O167" s="15"/>
    </row>
    <row r="168" spans="1:15" s="16" customFormat="1" ht="11.25" x14ac:dyDescent="0.2">
      <c r="A168" s="531"/>
      <c r="B168" s="536" t="str">
        <f>IFERROR(IF(VLOOKUP($A168,Osnova!$A:$C,1)=$A168,VLOOKUP($A168,Osnova!$A:$C,3)),"")</f>
        <v/>
      </c>
      <c r="C168" s="537" t="e">
        <f>IF(VLOOKUP($A168,Osnova!$A:$C,1)=$A168,VLOOKUP($A168,Osnova!$A:$D,4),0)</f>
        <v>#N/A</v>
      </c>
      <c r="D168" s="541"/>
      <c r="E168" s="532"/>
      <c r="F168" s="67">
        <f t="shared" si="4"/>
        <v>0</v>
      </c>
      <c r="G168" s="535"/>
      <c r="H168" s="535"/>
      <c r="I168" s="68">
        <f t="shared" si="5"/>
        <v>0</v>
      </c>
      <c r="K168" s="15"/>
      <c r="L168" s="15"/>
      <c r="M168" s="15"/>
      <c r="N168" s="15"/>
      <c r="O168" s="15"/>
    </row>
    <row r="169" spans="1:15" s="16" customFormat="1" ht="11.25" x14ac:dyDescent="0.2">
      <c r="A169" s="531"/>
      <c r="B169" s="536" t="str">
        <f>IFERROR(IF(VLOOKUP($A169,Osnova!$A:$C,1)=$A169,VLOOKUP($A169,Osnova!$A:$C,3)),"")</f>
        <v/>
      </c>
      <c r="C169" s="537" t="e">
        <f>IF(VLOOKUP($A169,Osnova!$A:$C,1)=$A169,VLOOKUP($A169,Osnova!$A:$D,4),0)</f>
        <v>#N/A</v>
      </c>
      <c r="D169" s="541"/>
      <c r="E169" s="532"/>
      <c r="F169" s="67">
        <f t="shared" si="4"/>
        <v>0</v>
      </c>
      <c r="G169" s="535"/>
      <c r="H169" s="535"/>
      <c r="I169" s="68">
        <f t="shared" si="5"/>
        <v>0</v>
      </c>
      <c r="K169" s="15"/>
      <c r="L169" s="15"/>
      <c r="M169" s="15"/>
      <c r="N169" s="15"/>
      <c r="O169" s="15"/>
    </row>
    <row r="170" spans="1:15" s="16" customFormat="1" ht="11.25" x14ac:dyDescent="0.2">
      <c r="A170" s="531"/>
      <c r="B170" s="536" t="str">
        <f>IFERROR(IF(VLOOKUP($A170,Osnova!$A:$C,1)=$A170,VLOOKUP($A170,Osnova!$A:$C,3)),"")</f>
        <v/>
      </c>
      <c r="C170" s="537" t="e">
        <f>IF(VLOOKUP($A170,Osnova!$A:$C,1)=$A170,VLOOKUP($A170,Osnova!$A:$D,4),0)</f>
        <v>#N/A</v>
      </c>
      <c r="D170" s="541"/>
      <c r="E170" s="532"/>
      <c r="F170" s="67">
        <f t="shared" si="4"/>
        <v>0</v>
      </c>
      <c r="G170" s="535"/>
      <c r="H170" s="535"/>
      <c r="I170" s="68">
        <f t="shared" si="5"/>
        <v>0</v>
      </c>
      <c r="K170" s="15"/>
      <c r="L170" s="15"/>
      <c r="M170" s="15"/>
      <c r="N170" s="15"/>
      <c r="O170" s="15"/>
    </row>
    <row r="171" spans="1:15" s="16" customFormat="1" ht="11.25" x14ac:dyDescent="0.2">
      <c r="A171" s="531"/>
      <c r="B171" s="536" t="str">
        <f>IFERROR(IF(VLOOKUP($A171,Osnova!$A:$C,1)=$A171,VLOOKUP($A171,Osnova!$A:$C,3)),"")</f>
        <v/>
      </c>
      <c r="C171" s="537" t="e">
        <f>IF(VLOOKUP($A171,Osnova!$A:$C,1)=$A171,VLOOKUP($A171,Osnova!$A:$D,4),0)</f>
        <v>#N/A</v>
      </c>
      <c r="D171" s="541"/>
      <c r="E171" s="532"/>
      <c r="F171" s="67">
        <f t="shared" si="4"/>
        <v>0</v>
      </c>
      <c r="G171" s="535"/>
      <c r="H171" s="535"/>
      <c r="I171" s="68">
        <f t="shared" si="5"/>
        <v>0</v>
      </c>
      <c r="K171" s="15"/>
      <c r="L171" s="15"/>
      <c r="M171" s="15"/>
      <c r="N171" s="15"/>
      <c r="O171" s="15"/>
    </row>
    <row r="172" spans="1:15" s="16" customFormat="1" ht="11.25" x14ac:dyDescent="0.2">
      <c r="A172" s="531"/>
      <c r="B172" s="536" t="str">
        <f>IFERROR(IF(VLOOKUP($A172,Osnova!$A:$C,1)=$A172,VLOOKUP($A172,Osnova!$A:$C,3)),"")</f>
        <v/>
      </c>
      <c r="C172" s="537" t="e">
        <f>IF(VLOOKUP($A172,Osnova!$A:$C,1)=$A172,VLOOKUP($A172,Osnova!$A:$D,4),0)</f>
        <v>#N/A</v>
      </c>
      <c r="D172" s="541"/>
      <c r="E172" s="532"/>
      <c r="F172" s="67">
        <f t="shared" si="4"/>
        <v>0</v>
      </c>
      <c r="G172" s="535"/>
      <c r="H172" s="535"/>
      <c r="I172" s="68">
        <f t="shared" si="5"/>
        <v>0</v>
      </c>
      <c r="K172" s="15"/>
      <c r="L172" s="15"/>
      <c r="M172" s="15"/>
      <c r="N172" s="15"/>
      <c r="O172" s="15"/>
    </row>
    <row r="173" spans="1:15" s="16" customFormat="1" ht="11.25" x14ac:dyDescent="0.2">
      <c r="A173" s="531"/>
      <c r="B173" s="536" t="str">
        <f>IFERROR(IF(VLOOKUP($A173,Osnova!$A:$C,1)=$A173,VLOOKUP($A173,Osnova!$A:$C,3)),"")</f>
        <v/>
      </c>
      <c r="C173" s="537" t="e">
        <f>IF(VLOOKUP($A173,Osnova!$A:$C,1)=$A173,VLOOKUP($A173,Osnova!$A:$D,4),0)</f>
        <v>#N/A</v>
      </c>
      <c r="D173" s="541"/>
      <c r="E173" s="532"/>
      <c r="F173" s="67">
        <f t="shared" si="4"/>
        <v>0</v>
      </c>
      <c r="G173" s="535"/>
      <c r="H173" s="535"/>
      <c r="I173" s="68">
        <f t="shared" si="5"/>
        <v>0</v>
      </c>
      <c r="K173" s="15"/>
      <c r="L173" s="15"/>
      <c r="M173" s="15"/>
      <c r="N173" s="15"/>
      <c r="O173" s="15"/>
    </row>
    <row r="174" spans="1:15" s="16" customFormat="1" ht="11.25" x14ac:dyDescent="0.2">
      <c r="A174" s="531"/>
      <c r="B174" s="536" t="str">
        <f>IFERROR(IF(VLOOKUP($A174,Osnova!$A:$C,1)=$A174,VLOOKUP($A174,Osnova!$A:$C,3)),"")</f>
        <v/>
      </c>
      <c r="C174" s="537" t="e">
        <f>IF(VLOOKUP($A174,Osnova!$A:$C,1)=$A174,VLOOKUP($A174,Osnova!$A:$D,4),0)</f>
        <v>#N/A</v>
      </c>
      <c r="D174" s="541"/>
      <c r="E174" s="533"/>
      <c r="F174" s="67">
        <f t="shared" si="4"/>
        <v>0</v>
      </c>
      <c r="G174" s="535"/>
      <c r="H174" s="535"/>
      <c r="I174" s="68">
        <f t="shared" si="5"/>
        <v>0</v>
      </c>
      <c r="K174" s="15"/>
      <c r="L174" s="15"/>
      <c r="M174" s="15"/>
      <c r="N174" s="15"/>
      <c r="O174" s="15"/>
    </row>
    <row r="175" spans="1:15" s="16" customFormat="1" ht="11.25" x14ac:dyDescent="0.2">
      <c r="A175" s="531"/>
      <c r="B175" s="536" t="str">
        <f>IFERROR(IF(VLOOKUP($A175,Osnova!$A:$C,1)=$A175,VLOOKUP($A175,Osnova!$A:$C,3)),"")</f>
        <v/>
      </c>
      <c r="C175" s="537" t="e">
        <f>IF(VLOOKUP($A175,Osnova!$A:$C,1)=$A175,VLOOKUP($A175,Osnova!$A:$D,4),0)</f>
        <v>#N/A</v>
      </c>
      <c r="D175" s="541"/>
      <c r="E175" s="533"/>
      <c r="F175" s="67">
        <f t="shared" si="4"/>
        <v>0</v>
      </c>
      <c r="G175" s="535"/>
      <c r="H175" s="535"/>
      <c r="I175" s="68">
        <f t="shared" si="5"/>
        <v>0</v>
      </c>
      <c r="K175" s="15"/>
      <c r="L175" s="15"/>
      <c r="M175" s="15"/>
      <c r="N175" s="15"/>
      <c r="O175" s="15"/>
    </row>
    <row r="176" spans="1:15" s="16" customFormat="1" ht="11.25" x14ac:dyDescent="0.2">
      <c r="A176" s="531"/>
      <c r="B176" s="536" t="str">
        <f>IFERROR(IF(VLOOKUP($A176,Osnova!$A:$C,1)=$A176,VLOOKUP($A176,Osnova!$A:$C,3)),"")</f>
        <v/>
      </c>
      <c r="C176" s="537" t="e">
        <f>IF(VLOOKUP($A176,Osnova!$A:$C,1)=$A176,VLOOKUP($A176,Osnova!$A:$D,4),0)</f>
        <v>#N/A</v>
      </c>
      <c r="D176" s="541"/>
      <c r="E176" s="533"/>
      <c r="F176" s="67">
        <f t="shared" si="4"/>
        <v>0</v>
      </c>
      <c r="G176" s="535"/>
      <c r="H176" s="535"/>
      <c r="I176" s="68">
        <f t="shared" si="5"/>
        <v>0</v>
      </c>
      <c r="K176" s="15"/>
      <c r="L176" s="15"/>
      <c r="M176" s="15"/>
      <c r="N176" s="15"/>
      <c r="O176" s="15"/>
    </row>
    <row r="177" spans="1:15" s="16" customFormat="1" ht="11.25" x14ac:dyDescent="0.2">
      <c r="A177" s="531"/>
      <c r="B177" s="536" t="str">
        <f>IFERROR(IF(VLOOKUP($A177,Osnova!$A:$C,1)=$A177,VLOOKUP($A177,Osnova!$A:$C,3)),"")</f>
        <v/>
      </c>
      <c r="C177" s="537" t="e">
        <f>IF(VLOOKUP($A177,Osnova!$A:$C,1)=$A177,VLOOKUP($A177,Osnova!$A:$D,4),0)</f>
        <v>#N/A</v>
      </c>
      <c r="D177" s="541"/>
      <c r="E177" s="533"/>
      <c r="F177" s="67">
        <f t="shared" si="4"/>
        <v>0</v>
      </c>
      <c r="G177" s="535"/>
      <c r="H177" s="535"/>
      <c r="I177" s="68">
        <f t="shared" si="5"/>
        <v>0</v>
      </c>
      <c r="K177" s="15"/>
      <c r="L177" s="15"/>
      <c r="M177" s="15"/>
      <c r="N177" s="15"/>
      <c r="O177" s="15"/>
    </row>
    <row r="178" spans="1:15" s="16" customFormat="1" ht="11.25" x14ac:dyDescent="0.2">
      <c r="A178" s="531"/>
      <c r="B178" s="536" t="str">
        <f>IFERROR(IF(VLOOKUP($A178,Osnova!$A:$C,1)=$A178,VLOOKUP($A178,Osnova!$A:$C,3)),"")</f>
        <v/>
      </c>
      <c r="C178" s="537" t="e">
        <f>IF(VLOOKUP($A178,Osnova!$A:$C,1)=$A178,VLOOKUP($A178,Osnova!$A:$D,4),0)</f>
        <v>#N/A</v>
      </c>
      <c r="D178" s="541"/>
      <c r="E178" s="533"/>
      <c r="F178" s="67">
        <f t="shared" si="4"/>
        <v>0</v>
      </c>
      <c r="G178" s="535"/>
      <c r="H178" s="535"/>
      <c r="I178" s="68">
        <f t="shared" si="5"/>
        <v>0</v>
      </c>
      <c r="K178" s="15"/>
      <c r="L178" s="15"/>
      <c r="M178" s="15"/>
      <c r="N178" s="15"/>
      <c r="O178" s="15"/>
    </row>
    <row r="179" spans="1:15" s="16" customFormat="1" ht="11.25" x14ac:dyDescent="0.2">
      <c r="A179" s="531"/>
      <c r="B179" s="536" t="str">
        <f>IFERROR(IF(VLOOKUP($A179,Osnova!$A:$C,1)=$A179,VLOOKUP($A179,Osnova!$A:$C,3)),"")</f>
        <v/>
      </c>
      <c r="C179" s="537" t="e">
        <f>IF(VLOOKUP($A179,Osnova!$A:$C,1)=$A179,VLOOKUP($A179,Osnova!$A:$D,4),0)</f>
        <v>#N/A</v>
      </c>
      <c r="D179" s="541"/>
      <c r="E179" s="533"/>
      <c r="F179" s="67">
        <f t="shared" si="4"/>
        <v>0</v>
      </c>
      <c r="G179" s="535"/>
      <c r="H179" s="535"/>
      <c r="I179" s="68">
        <f t="shared" si="5"/>
        <v>0</v>
      </c>
      <c r="K179" s="15"/>
      <c r="L179" s="15"/>
      <c r="M179" s="15"/>
      <c r="N179" s="15"/>
      <c r="O179" s="15"/>
    </row>
    <row r="180" spans="1:15" s="16" customFormat="1" ht="11.25" x14ac:dyDescent="0.2">
      <c r="A180" s="531"/>
      <c r="B180" s="536" t="str">
        <f>IFERROR(IF(VLOOKUP($A180,Osnova!$A:$C,1)=$A180,VLOOKUP($A180,Osnova!$A:$C,3)),"")</f>
        <v/>
      </c>
      <c r="C180" s="537" t="e">
        <f>IF(VLOOKUP($A180,Osnova!$A:$C,1)=$A180,VLOOKUP($A180,Osnova!$A:$D,4),0)</f>
        <v>#N/A</v>
      </c>
      <c r="D180" s="541"/>
      <c r="E180" s="533"/>
      <c r="F180" s="67">
        <f t="shared" si="4"/>
        <v>0</v>
      </c>
      <c r="G180" s="535"/>
      <c r="H180" s="535"/>
      <c r="I180" s="68">
        <f t="shared" si="5"/>
        <v>0</v>
      </c>
      <c r="K180" s="15"/>
      <c r="L180" s="15"/>
      <c r="M180" s="15"/>
      <c r="N180" s="15"/>
      <c r="O180" s="15"/>
    </row>
    <row r="181" spans="1:15" s="16" customFormat="1" ht="11.25" x14ac:dyDescent="0.2">
      <c r="A181" s="531"/>
      <c r="B181" s="536" t="str">
        <f>IFERROR(IF(VLOOKUP($A181,Osnova!$A:$C,1)=$A181,VLOOKUP($A181,Osnova!$A:$C,3)),"")</f>
        <v/>
      </c>
      <c r="C181" s="537" t="e">
        <f>IF(VLOOKUP($A181,Osnova!$A:$C,1)=$A181,VLOOKUP($A181,Osnova!$A:$D,4),0)</f>
        <v>#N/A</v>
      </c>
      <c r="D181" s="541"/>
      <c r="E181" s="533"/>
      <c r="F181" s="67">
        <f t="shared" si="4"/>
        <v>0</v>
      </c>
      <c r="G181" s="535"/>
      <c r="H181" s="535"/>
      <c r="I181" s="68">
        <f t="shared" si="5"/>
        <v>0</v>
      </c>
      <c r="K181" s="15"/>
      <c r="L181" s="15"/>
      <c r="M181" s="15"/>
      <c r="N181" s="15"/>
      <c r="O181" s="15"/>
    </row>
    <row r="182" spans="1:15" s="16" customFormat="1" ht="11.25" x14ac:dyDescent="0.2">
      <c r="A182" s="531"/>
      <c r="B182" s="536" t="str">
        <f>IFERROR(IF(VLOOKUP($A182,Osnova!$A:$C,1)=$A182,VLOOKUP($A182,Osnova!$A:$C,3)),"")</f>
        <v/>
      </c>
      <c r="C182" s="537" t="e">
        <f>IF(VLOOKUP($A182,Osnova!$A:$C,1)=$A182,VLOOKUP($A182,Osnova!$A:$D,4),0)</f>
        <v>#N/A</v>
      </c>
      <c r="D182" s="541"/>
      <c r="E182" s="533"/>
      <c r="F182" s="67">
        <f t="shared" si="4"/>
        <v>0</v>
      </c>
      <c r="G182" s="535"/>
      <c r="H182" s="535"/>
      <c r="I182" s="68">
        <f t="shared" si="5"/>
        <v>0</v>
      </c>
      <c r="K182" s="15"/>
      <c r="L182" s="15"/>
      <c r="M182" s="15"/>
      <c r="N182" s="15"/>
      <c r="O182" s="15"/>
    </row>
    <row r="183" spans="1:15" s="16" customFormat="1" ht="11.25" x14ac:dyDescent="0.2">
      <c r="A183" s="531"/>
      <c r="B183" s="536" t="str">
        <f>IFERROR(IF(VLOOKUP($A183,Osnova!$A:$C,1)=$A183,VLOOKUP($A183,Osnova!$A:$C,3)),"")</f>
        <v/>
      </c>
      <c r="C183" s="537" t="e">
        <f>IF(VLOOKUP($A183,Osnova!$A:$C,1)=$A183,VLOOKUP($A183,Osnova!$A:$D,4),0)</f>
        <v>#N/A</v>
      </c>
      <c r="D183" s="541"/>
      <c r="E183" s="533"/>
      <c r="F183" s="67">
        <f t="shared" si="4"/>
        <v>0</v>
      </c>
      <c r="G183" s="535"/>
      <c r="H183" s="535"/>
      <c r="I183" s="68">
        <f>SUM(F183+G183-H183)</f>
        <v>0</v>
      </c>
      <c r="K183" s="15"/>
      <c r="L183" s="15"/>
      <c r="M183" s="15"/>
      <c r="N183" s="15"/>
      <c r="O183" s="15"/>
    </row>
    <row r="184" spans="1:15" s="16" customFormat="1" ht="11.25" x14ac:dyDescent="0.2">
      <c r="A184" s="531"/>
      <c r="B184" s="536" t="str">
        <f>IFERROR(IF(VLOOKUP($A184,Osnova!$A:$C,1)=$A184,VLOOKUP($A184,Osnova!$A:$C,3)),"")</f>
        <v/>
      </c>
      <c r="C184" s="537" t="e">
        <f>IF(VLOOKUP($A184,Osnova!$A:$C,1)=$A184,VLOOKUP($A184,Osnova!$A:$D,4),0)</f>
        <v>#N/A</v>
      </c>
      <c r="D184" s="541"/>
      <c r="E184" s="533"/>
      <c r="F184" s="67">
        <f t="shared" si="4"/>
        <v>0</v>
      </c>
      <c r="G184" s="535"/>
      <c r="H184" s="535"/>
      <c r="I184" s="68">
        <f t="shared" ref="I184:I247" si="6">SUM(F184+G184-H184)</f>
        <v>0</v>
      </c>
      <c r="K184" s="15"/>
      <c r="L184" s="15"/>
      <c r="M184" s="15"/>
      <c r="N184" s="15"/>
      <c r="O184" s="15"/>
    </row>
    <row r="185" spans="1:15" s="16" customFormat="1" ht="11.25" x14ac:dyDescent="0.2">
      <c r="A185" s="531"/>
      <c r="B185" s="536" t="str">
        <f>IFERROR(IF(VLOOKUP($A185,Osnova!$A:$C,1)=$A185,VLOOKUP($A185,Osnova!$A:$C,3)),"")</f>
        <v/>
      </c>
      <c r="C185" s="537" t="e">
        <f>IF(VLOOKUP($A185,Osnova!$A:$C,1)=$A185,VLOOKUP($A185,Osnova!$A:$D,4),0)</f>
        <v>#N/A</v>
      </c>
      <c r="D185" s="541"/>
      <c r="E185" s="533"/>
      <c r="F185" s="67">
        <f t="shared" si="4"/>
        <v>0</v>
      </c>
      <c r="G185" s="535"/>
      <c r="H185" s="535"/>
      <c r="I185" s="68">
        <f t="shared" si="6"/>
        <v>0</v>
      </c>
      <c r="K185" s="15"/>
      <c r="L185" s="15"/>
      <c r="M185" s="15"/>
      <c r="N185" s="15"/>
      <c r="O185" s="15"/>
    </row>
    <row r="186" spans="1:15" s="16" customFormat="1" ht="11.25" x14ac:dyDescent="0.2">
      <c r="A186" s="531"/>
      <c r="B186" s="536" t="str">
        <f>IFERROR(IF(VLOOKUP($A186,Osnova!$A:$C,1)=$A186,VLOOKUP($A186,Osnova!$A:$C,3)),"")</f>
        <v/>
      </c>
      <c r="C186" s="537" t="e">
        <f>IF(VLOOKUP($A186,Osnova!$A:$C,1)=$A186,VLOOKUP($A186,Osnova!$A:$D,4),0)</f>
        <v>#N/A</v>
      </c>
      <c r="D186" s="541"/>
      <c r="E186" s="533"/>
      <c r="F186" s="67">
        <f t="shared" si="4"/>
        <v>0</v>
      </c>
      <c r="G186" s="535"/>
      <c r="H186" s="535"/>
      <c r="I186" s="68">
        <f t="shared" si="6"/>
        <v>0</v>
      </c>
      <c r="K186" s="15"/>
      <c r="L186" s="15"/>
      <c r="M186" s="15"/>
      <c r="N186" s="15"/>
      <c r="O186" s="15"/>
    </row>
    <row r="187" spans="1:15" s="16" customFormat="1" ht="11.25" x14ac:dyDescent="0.2">
      <c r="A187" s="531"/>
      <c r="B187" s="536" t="str">
        <f>IFERROR(IF(VLOOKUP($A187,Osnova!$A:$C,1)=$A187,VLOOKUP($A187,Osnova!$A:$C,3)),"")</f>
        <v/>
      </c>
      <c r="C187" s="537" t="e">
        <f>IF(VLOOKUP($A187,Osnova!$A:$C,1)=$A187,VLOOKUP($A187,Osnova!$A:$D,4),0)</f>
        <v>#N/A</v>
      </c>
      <c r="D187" s="541"/>
      <c r="E187" s="533"/>
      <c r="F187" s="67">
        <f t="shared" si="4"/>
        <v>0</v>
      </c>
      <c r="G187" s="535"/>
      <c r="H187" s="535"/>
      <c r="I187" s="68">
        <f t="shared" si="6"/>
        <v>0</v>
      </c>
      <c r="K187" s="15"/>
      <c r="L187" s="15"/>
      <c r="M187" s="15"/>
      <c r="N187" s="15"/>
      <c r="O187" s="15"/>
    </row>
    <row r="188" spans="1:15" s="16" customFormat="1" ht="11.25" x14ac:dyDescent="0.2">
      <c r="A188" s="531"/>
      <c r="B188" s="536" t="str">
        <f>IFERROR(IF(VLOOKUP($A188,Osnova!$A:$C,1)=$A188,VLOOKUP($A188,Osnova!$A:$C,3)),"")</f>
        <v/>
      </c>
      <c r="C188" s="537" t="e">
        <f>IF(VLOOKUP($A188,Osnova!$A:$C,1)=$A188,VLOOKUP($A188,Osnova!$A:$D,4),0)</f>
        <v>#N/A</v>
      </c>
      <c r="D188" s="541"/>
      <c r="E188" s="533"/>
      <c r="F188" s="67">
        <f t="shared" si="4"/>
        <v>0</v>
      </c>
      <c r="G188" s="535"/>
      <c r="H188" s="535"/>
      <c r="I188" s="68">
        <f t="shared" si="6"/>
        <v>0</v>
      </c>
      <c r="K188" s="15"/>
      <c r="L188" s="15"/>
      <c r="M188" s="15"/>
      <c r="N188" s="15"/>
      <c r="O188" s="15"/>
    </row>
    <row r="189" spans="1:15" s="16" customFormat="1" ht="11.25" x14ac:dyDescent="0.2">
      <c r="A189" s="531"/>
      <c r="B189" s="536" t="str">
        <f>IFERROR(IF(VLOOKUP($A189,Osnova!$A:$C,1)=$A189,VLOOKUP($A189,Osnova!$A:$C,3)),"")</f>
        <v/>
      </c>
      <c r="C189" s="537" t="e">
        <f>IF(VLOOKUP($A189,Osnova!$A:$C,1)=$A189,VLOOKUP($A189,Osnova!$A:$D,4),0)</f>
        <v>#N/A</v>
      </c>
      <c r="D189" s="541"/>
      <c r="E189" s="533"/>
      <c r="F189" s="67">
        <f t="shared" si="4"/>
        <v>0</v>
      </c>
      <c r="G189" s="535"/>
      <c r="H189" s="535"/>
      <c r="I189" s="68">
        <f t="shared" si="6"/>
        <v>0</v>
      </c>
      <c r="K189" s="15"/>
      <c r="L189" s="15"/>
      <c r="M189" s="15"/>
      <c r="N189" s="15"/>
      <c r="O189" s="15"/>
    </row>
    <row r="190" spans="1:15" s="16" customFormat="1" ht="11.25" x14ac:dyDescent="0.2">
      <c r="A190" s="531"/>
      <c r="B190" s="536" t="str">
        <f>IFERROR(IF(VLOOKUP($A190,Osnova!$A:$C,1)=$A190,VLOOKUP($A190,Osnova!$A:$C,3)),"")</f>
        <v/>
      </c>
      <c r="C190" s="537" t="e">
        <f>IF(VLOOKUP($A190,Osnova!$A:$C,1)=$A190,VLOOKUP($A190,Osnova!$A:$D,4),0)</f>
        <v>#N/A</v>
      </c>
      <c r="D190" s="541"/>
      <c r="E190" s="533"/>
      <c r="F190" s="67">
        <f t="shared" si="4"/>
        <v>0</v>
      </c>
      <c r="G190" s="535"/>
      <c r="H190" s="535"/>
      <c r="I190" s="68">
        <f t="shared" si="6"/>
        <v>0</v>
      </c>
      <c r="K190" s="15"/>
      <c r="L190" s="15"/>
      <c r="M190" s="15"/>
      <c r="N190" s="15"/>
      <c r="O190" s="15"/>
    </row>
    <row r="191" spans="1:15" s="16" customFormat="1" ht="11.25" x14ac:dyDescent="0.2">
      <c r="A191" s="531"/>
      <c r="B191" s="536" t="str">
        <f>IFERROR(IF(VLOOKUP($A191,Osnova!$A:$C,1)=$A191,VLOOKUP($A191,Osnova!$A:$C,3)),"")</f>
        <v/>
      </c>
      <c r="C191" s="537" t="e">
        <f>IF(VLOOKUP($A191,Osnova!$A:$C,1)=$A191,VLOOKUP($A191,Osnova!$A:$D,4),0)</f>
        <v>#N/A</v>
      </c>
      <c r="D191" s="541"/>
      <c r="E191" s="533"/>
      <c r="F191" s="67">
        <f t="shared" si="4"/>
        <v>0</v>
      </c>
      <c r="G191" s="535"/>
      <c r="H191" s="535"/>
      <c r="I191" s="68">
        <f t="shared" si="6"/>
        <v>0</v>
      </c>
      <c r="K191" s="15"/>
      <c r="L191" s="15"/>
      <c r="M191" s="15"/>
      <c r="N191" s="15"/>
      <c r="O191" s="15"/>
    </row>
    <row r="192" spans="1:15" s="16" customFormat="1" ht="11.25" x14ac:dyDescent="0.2">
      <c r="A192" s="531"/>
      <c r="B192" s="536" t="str">
        <f>IFERROR(IF(VLOOKUP($A192,Osnova!$A:$C,1)=$A192,VLOOKUP($A192,Osnova!$A:$C,3)),"")</f>
        <v/>
      </c>
      <c r="C192" s="537" t="e">
        <f>IF(VLOOKUP($A192,Osnova!$A:$C,1)=$A192,VLOOKUP($A192,Osnova!$A:$D,4),0)</f>
        <v>#N/A</v>
      </c>
      <c r="D192" s="541"/>
      <c r="E192" s="533"/>
      <c r="F192" s="67">
        <f t="shared" si="4"/>
        <v>0</v>
      </c>
      <c r="G192" s="535"/>
      <c r="H192" s="535"/>
      <c r="I192" s="68">
        <f t="shared" si="6"/>
        <v>0</v>
      </c>
      <c r="K192" s="15"/>
      <c r="L192" s="15"/>
      <c r="M192" s="15"/>
      <c r="N192" s="15"/>
      <c r="O192" s="15"/>
    </row>
    <row r="193" spans="1:15" s="16" customFormat="1" ht="11.25" x14ac:dyDescent="0.2">
      <c r="A193" s="531"/>
      <c r="B193" s="536" t="str">
        <f>IFERROR(IF(VLOOKUP($A193,Osnova!$A:$C,1)=$A193,VLOOKUP($A193,Osnova!$A:$C,3)),"")</f>
        <v/>
      </c>
      <c r="C193" s="537" t="e">
        <f>IF(VLOOKUP($A193,Osnova!$A:$C,1)=$A193,VLOOKUP($A193,Osnova!$A:$D,4),0)</f>
        <v>#N/A</v>
      </c>
      <c r="D193" s="541"/>
      <c r="E193" s="533"/>
      <c r="F193" s="67">
        <f t="shared" si="4"/>
        <v>0</v>
      </c>
      <c r="G193" s="535"/>
      <c r="H193" s="535"/>
      <c r="I193" s="68">
        <f t="shared" si="6"/>
        <v>0</v>
      </c>
      <c r="K193" s="15"/>
      <c r="L193" s="15"/>
      <c r="M193" s="15"/>
      <c r="N193" s="15"/>
      <c r="O193" s="15"/>
    </row>
    <row r="194" spans="1:15" s="16" customFormat="1" ht="11.25" x14ac:dyDescent="0.2">
      <c r="A194" s="531"/>
      <c r="B194" s="536" t="str">
        <f>IFERROR(IF(VLOOKUP($A194,Osnova!$A:$C,1)=$A194,VLOOKUP($A194,Osnova!$A:$C,3)),"")</f>
        <v/>
      </c>
      <c r="C194" s="542" t="e">
        <f>IF(VLOOKUP($A194,Osnova!$A:$C,1)=$A194,VLOOKUP($A194,Osnova!$A:$D,4),0)</f>
        <v>#N/A</v>
      </c>
      <c r="D194" s="541"/>
      <c r="E194" s="533"/>
      <c r="F194" s="67">
        <f t="shared" si="4"/>
        <v>0</v>
      </c>
      <c r="G194" s="535"/>
      <c r="H194" s="535"/>
      <c r="I194" s="68">
        <f t="shared" si="6"/>
        <v>0</v>
      </c>
      <c r="K194" s="15"/>
      <c r="L194" s="15"/>
      <c r="M194" s="15"/>
      <c r="N194" s="15"/>
      <c r="O194" s="15"/>
    </row>
    <row r="195" spans="1:15" s="16" customFormat="1" ht="11.25" x14ac:dyDescent="0.2">
      <c r="A195" s="531"/>
      <c r="B195" s="536" t="str">
        <f>IFERROR(IF(VLOOKUP($A195,Osnova!$A:$C,1)=$A195,VLOOKUP($A195,Osnova!$A:$C,3)),"")</f>
        <v/>
      </c>
      <c r="C195" s="542" t="e">
        <f>IF(VLOOKUP($A195,Osnova!$A:$C,1)=$A195,VLOOKUP($A195,Osnova!$A:$D,4),0)</f>
        <v>#N/A</v>
      </c>
      <c r="D195" s="541"/>
      <c r="E195" s="533"/>
      <c r="F195" s="67">
        <f t="shared" si="4"/>
        <v>0</v>
      </c>
      <c r="G195" s="535"/>
      <c r="H195" s="535"/>
      <c r="I195" s="68">
        <f t="shared" si="6"/>
        <v>0</v>
      </c>
      <c r="K195" s="15"/>
      <c r="L195" s="15"/>
      <c r="M195" s="15"/>
      <c r="N195" s="15"/>
      <c r="O195" s="15"/>
    </row>
    <row r="196" spans="1:15" s="16" customFormat="1" ht="11.25" x14ac:dyDescent="0.2">
      <c r="A196" s="531"/>
      <c r="B196" s="536" t="str">
        <f>IFERROR(IF(VLOOKUP($A196,Osnova!$A:$C,1)=$A196,VLOOKUP($A196,Osnova!$A:$C,3)),"")</f>
        <v/>
      </c>
      <c r="C196" s="542" t="e">
        <f>IF(VLOOKUP($A196,Osnova!$A:$C,1)=$A196,VLOOKUP($A196,Osnova!$A:$D,4),0)</f>
        <v>#N/A</v>
      </c>
      <c r="D196" s="541"/>
      <c r="E196" s="533"/>
      <c r="F196" s="67">
        <f t="shared" si="4"/>
        <v>0</v>
      </c>
      <c r="G196" s="535"/>
      <c r="H196" s="535"/>
      <c r="I196" s="68">
        <f t="shared" si="6"/>
        <v>0</v>
      </c>
      <c r="K196" s="15"/>
      <c r="L196" s="15"/>
      <c r="M196" s="15"/>
      <c r="N196" s="15"/>
      <c r="O196" s="15"/>
    </row>
    <row r="197" spans="1:15" s="16" customFormat="1" ht="11.25" x14ac:dyDescent="0.2">
      <c r="A197" s="531"/>
      <c r="B197" s="536" t="str">
        <f>IFERROR(IF(VLOOKUP($A197,Osnova!$A:$C,1)=$A197,VLOOKUP($A197,Osnova!$A:$C,3)),"")</f>
        <v/>
      </c>
      <c r="C197" s="542" t="e">
        <f>IF(VLOOKUP($A197,Osnova!$A:$C,1)=$A197,VLOOKUP($A197,Osnova!$A:$D,4),0)</f>
        <v>#N/A</v>
      </c>
      <c r="D197" s="541"/>
      <c r="E197" s="533"/>
      <c r="F197" s="67">
        <f t="shared" si="4"/>
        <v>0</v>
      </c>
      <c r="G197" s="535"/>
      <c r="H197" s="535"/>
      <c r="I197" s="68">
        <f t="shared" si="6"/>
        <v>0</v>
      </c>
      <c r="K197" s="15"/>
      <c r="L197" s="15"/>
      <c r="M197" s="15"/>
      <c r="N197" s="15"/>
      <c r="O197" s="15"/>
    </row>
    <row r="198" spans="1:15" s="16" customFormat="1" ht="11.25" x14ac:dyDescent="0.2">
      <c r="A198" s="531"/>
      <c r="B198" s="536" t="str">
        <f>IFERROR(IF(VLOOKUP($A198,Osnova!$A:$C,1)=$A198,VLOOKUP($A198,Osnova!$A:$C,3)),"")</f>
        <v/>
      </c>
      <c r="C198" s="542" t="e">
        <f>IF(VLOOKUP($A198,Osnova!$A:$C,1)=$A198,VLOOKUP($A198,Osnova!$A:$D,4),0)</f>
        <v>#N/A</v>
      </c>
      <c r="D198" s="541"/>
      <c r="E198" s="533"/>
      <c r="F198" s="67">
        <f t="shared" si="4"/>
        <v>0</v>
      </c>
      <c r="G198" s="535"/>
      <c r="H198" s="535"/>
      <c r="I198" s="68">
        <f t="shared" si="6"/>
        <v>0</v>
      </c>
      <c r="K198" s="15"/>
      <c r="L198" s="15"/>
      <c r="M198" s="15"/>
      <c r="N198" s="15"/>
      <c r="O198" s="15"/>
    </row>
    <row r="199" spans="1:15" s="16" customFormat="1" ht="11.25" x14ac:dyDescent="0.2">
      <c r="A199" s="531"/>
      <c r="B199" s="536" t="str">
        <f>IFERROR(IF(VLOOKUP($A199,Osnova!$A:$C,1)=$A199,VLOOKUP($A199,Osnova!$A:$C,3)),"")</f>
        <v/>
      </c>
      <c r="C199" s="542" t="e">
        <f>IF(VLOOKUP($A199,Osnova!$A:$C,1)=$A199,VLOOKUP($A199,Osnova!$A:$D,4),0)</f>
        <v>#N/A</v>
      </c>
      <c r="D199" s="541"/>
      <c r="E199" s="533"/>
      <c r="F199" s="67">
        <f t="shared" si="4"/>
        <v>0</v>
      </c>
      <c r="G199" s="535"/>
      <c r="H199" s="535"/>
      <c r="I199" s="68">
        <f t="shared" si="6"/>
        <v>0</v>
      </c>
      <c r="K199" s="15"/>
      <c r="L199" s="15"/>
      <c r="M199" s="15"/>
      <c r="N199" s="15"/>
      <c r="O199" s="15"/>
    </row>
    <row r="200" spans="1:15" s="16" customFormat="1" ht="11.25" x14ac:dyDescent="0.2">
      <c r="A200" s="531"/>
      <c r="B200" s="536" t="str">
        <f>IFERROR(IF(VLOOKUP($A200,Osnova!$A:$C,1)=$A200,VLOOKUP($A200,Osnova!$A:$C,3)),"")</f>
        <v/>
      </c>
      <c r="C200" s="542" t="e">
        <f>IF(VLOOKUP($A200,Osnova!$A:$C,1)=$A200,VLOOKUP($A200,Osnova!$A:$D,4),0)</f>
        <v>#N/A</v>
      </c>
      <c r="D200" s="541"/>
      <c r="E200" s="533"/>
      <c r="F200" s="67">
        <f t="shared" si="4"/>
        <v>0</v>
      </c>
      <c r="G200" s="535"/>
      <c r="H200" s="535"/>
      <c r="I200" s="68">
        <f t="shared" si="6"/>
        <v>0</v>
      </c>
      <c r="K200" s="15"/>
      <c r="L200" s="15"/>
      <c r="M200" s="15"/>
      <c r="N200" s="15"/>
      <c r="O200" s="15"/>
    </row>
    <row r="201" spans="1:15" s="16" customFormat="1" ht="11.25" x14ac:dyDescent="0.2">
      <c r="A201" s="531"/>
      <c r="B201" s="536" t="str">
        <f>IFERROR(IF(VLOOKUP($A201,Osnova!$A:$C,1)=$A201,VLOOKUP($A201,Osnova!$A:$C,3)),"")</f>
        <v/>
      </c>
      <c r="C201" s="542" t="e">
        <f>IF(VLOOKUP($A201,Osnova!$A:$C,1)=$A201,VLOOKUP($A201,Osnova!$A:$D,4),0)</f>
        <v>#N/A</v>
      </c>
      <c r="D201" s="541"/>
      <c r="E201" s="533"/>
      <c r="F201" s="67">
        <f t="shared" si="4"/>
        <v>0</v>
      </c>
      <c r="G201" s="535"/>
      <c r="H201" s="535"/>
      <c r="I201" s="68">
        <f t="shared" si="6"/>
        <v>0</v>
      </c>
      <c r="K201" s="15"/>
      <c r="L201" s="15"/>
      <c r="M201" s="15"/>
      <c r="N201" s="15"/>
      <c r="O201" s="15"/>
    </row>
    <row r="202" spans="1:15" s="16" customFormat="1" ht="11.25" x14ac:dyDescent="0.2">
      <c r="A202" s="531"/>
      <c r="B202" s="536" t="str">
        <f>IFERROR(IF(VLOOKUP($A202,Osnova!$A:$C,1)=$A202,VLOOKUP($A202,Osnova!$A:$C,3)),"")</f>
        <v/>
      </c>
      <c r="C202" s="542" t="e">
        <f>IF(VLOOKUP($A202,Osnova!$A:$C,1)=$A202,VLOOKUP($A202,Osnova!$A:$D,4),0)</f>
        <v>#N/A</v>
      </c>
      <c r="D202" s="541"/>
      <c r="E202" s="533"/>
      <c r="F202" s="67">
        <f t="shared" si="4"/>
        <v>0</v>
      </c>
      <c r="G202" s="535"/>
      <c r="H202" s="535"/>
      <c r="I202" s="68">
        <f t="shared" si="6"/>
        <v>0</v>
      </c>
      <c r="K202" s="15"/>
      <c r="L202" s="15"/>
      <c r="M202" s="15"/>
      <c r="N202" s="15"/>
      <c r="O202" s="15"/>
    </row>
    <row r="203" spans="1:15" s="16" customFormat="1" ht="11.25" x14ac:dyDescent="0.2">
      <c r="A203" s="531"/>
      <c r="B203" s="536" t="str">
        <f>IFERROR(IF(VLOOKUP($A203,Osnova!$A:$C,1)=$A203,VLOOKUP($A203,Osnova!$A:$C,3)),"")</f>
        <v/>
      </c>
      <c r="C203" s="542" t="e">
        <f>IF(VLOOKUP($A203,Osnova!$A:$C,1)=$A203,VLOOKUP($A203,Osnova!$A:$D,4),0)</f>
        <v>#N/A</v>
      </c>
      <c r="D203" s="541"/>
      <c r="E203" s="533"/>
      <c r="F203" s="67">
        <f t="shared" si="4"/>
        <v>0</v>
      </c>
      <c r="G203" s="535"/>
      <c r="H203" s="535"/>
      <c r="I203" s="68">
        <f t="shared" si="6"/>
        <v>0</v>
      </c>
      <c r="K203" s="15"/>
      <c r="L203" s="15"/>
      <c r="M203" s="15"/>
      <c r="N203" s="15"/>
      <c r="O203" s="15"/>
    </row>
    <row r="204" spans="1:15" s="16" customFormat="1" ht="11.25" x14ac:dyDescent="0.2">
      <c r="A204" s="531"/>
      <c r="B204" s="536" t="str">
        <f>IFERROR(IF(VLOOKUP($A204,Osnova!$A:$C,1)=$A204,VLOOKUP($A204,Osnova!$A:$C,3)),"")</f>
        <v/>
      </c>
      <c r="C204" s="542" t="e">
        <f>IF(VLOOKUP($A204,Osnova!$A:$C,1)=$A204,VLOOKUP($A204,Osnova!$A:$D,4),0)</f>
        <v>#N/A</v>
      </c>
      <c r="D204" s="541"/>
      <c r="E204" s="533"/>
      <c r="F204" s="67">
        <f t="shared" si="4"/>
        <v>0</v>
      </c>
      <c r="G204" s="535"/>
      <c r="H204" s="535"/>
      <c r="I204" s="68">
        <f t="shared" si="6"/>
        <v>0</v>
      </c>
      <c r="K204" s="15"/>
      <c r="L204" s="15"/>
      <c r="M204" s="15"/>
      <c r="N204" s="15"/>
      <c r="O204" s="15"/>
    </row>
    <row r="205" spans="1:15" s="16" customFormat="1" ht="11.25" x14ac:dyDescent="0.2">
      <c r="A205" s="531"/>
      <c r="B205" s="536" t="str">
        <f>IFERROR(IF(VLOOKUP($A205,Osnova!$A:$C,1)=$A205,VLOOKUP($A205,Osnova!$A:$C,3)),"")</f>
        <v/>
      </c>
      <c r="C205" s="542" t="e">
        <f>IF(VLOOKUP($A205,Osnova!$A:$C,1)=$A205,VLOOKUP($A205,Osnova!$A:$D,4),0)</f>
        <v>#N/A</v>
      </c>
      <c r="D205" s="541"/>
      <c r="E205" s="533"/>
      <c r="F205" s="67">
        <f t="shared" si="4"/>
        <v>0</v>
      </c>
      <c r="G205" s="535"/>
      <c r="H205" s="535"/>
      <c r="I205" s="68">
        <f t="shared" si="6"/>
        <v>0</v>
      </c>
      <c r="K205" s="15"/>
      <c r="L205" s="15"/>
      <c r="M205" s="15"/>
      <c r="N205" s="15"/>
      <c r="O205" s="15"/>
    </row>
    <row r="206" spans="1:15" s="16" customFormat="1" ht="11.25" x14ac:dyDescent="0.2">
      <c r="A206" s="531"/>
      <c r="B206" s="536" t="str">
        <f>IFERROR(IF(VLOOKUP($A206,Osnova!$A:$C,1)=$A206,VLOOKUP($A206,Osnova!$A:$C,3)),"")</f>
        <v/>
      </c>
      <c r="C206" s="542" t="e">
        <f>IF(VLOOKUP($A206,Osnova!$A:$C,1)=$A206,VLOOKUP($A206,Osnova!$A:$D,4),0)</f>
        <v>#N/A</v>
      </c>
      <c r="D206" s="533"/>
      <c r="E206" s="533"/>
      <c r="F206" s="67">
        <f t="shared" si="4"/>
        <v>0</v>
      </c>
      <c r="G206" s="533"/>
      <c r="H206" s="533"/>
      <c r="I206" s="68">
        <f t="shared" si="6"/>
        <v>0</v>
      </c>
      <c r="K206" s="15"/>
      <c r="L206" s="15"/>
      <c r="M206" s="15"/>
      <c r="N206" s="15"/>
      <c r="O206" s="15"/>
    </row>
    <row r="207" spans="1:15" s="16" customFormat="1" ht="11.25" x14ac:dyDescent="0.2">
      <c r="A207" s="531"/>
      <c r="B207" s="536" t="str">
        <f>IFERROR(IF(VLOOKUP($A207,Osnova!$A:$C,1)=$A207,VLOOKUP($A207,Osnova!$A:$C,3)),"")</f>
        <v/>
      </c>
      <c r="C207" s="542" t="e">
        <f>IF(VLOOKUP($A207,Osnova!$A:$C,1)=$A207,VLOOKUP($A207,Osnova!$A:$D,4),0)</f>
        <v>#N/A</v>
      </c>
      <c r="D207" s="533"/>
      <c r="E207" s="533"/>
      <c r="F207" s="67">
        <f t="shared" si="4"/>
        <v>0</v>
      </c>
      <c r="G207" s="533"/>
      <c r="H207" s="533"/>
      <c r="I207" s="68">
        <f t="shared" si="6"/>
        <v>0</v>
      </c>
      <c r="K207" s="15"/>
      <c r="L207" s="15"/>
      <c r="M207" s="15"/>
      <c r="N207" s="15"/>
      <c r="O207" s="15"/>
    </row>
    <row r="208" spans="1:15" s="16" customFormat="1" ht="11.25" x14ac:dyDescent="0.2">
      <c r="A208" s="531"/>
      <c r="B208" s="536" t="str">
        <f>IFERROR(IF(VLOOKUP($A208,Osnova!$A:$C,1)=$A208,VLOOKUP($A208,Osnova!$A:$C,3)),"")</f>
        <v/>
      </c>
      <c r="C208" s="542" t="e">
        <f>IF(VLOOKUP($A208,Osnova!$A:$C,1)=$A208,VLOOKUP($A208,Osnova!$A:$D,4),0)</f>
        <v>#N/A</v>
      </c>
      <c r="D208" s="533"/>
      <c r="E208" s="533"/>
      <c r="F208" s="67">
        <f t="shared" si="4"/>
        <v>0</v>
      </c>
      <c r="G208" s="533"/>
      <c r="H208" s="533"/>
      <c r="I208" s="68">
        <f t="shared" si="6"/>
        <v>0</v>
      </c>
      <c r="K208" s="15"/>
      <c r="L208" s="15"/>
      <c r="M208" s="15"/>
      <c r="N208" s="15"/>
      <c r="O208" s="15"/>
    </row>
    <row r="209" spans="1:15" s="16" customFormat="1" ht="11.25" x14ac:dyDescent="0.2">
      <c r="A209" s="531"/>
      <c r="B209" s="536" t="str">
        <f>IFERROR(IF(VLOOKUP($A209,Osnova!$A:$C,1)=$A209,VLOOKUP($A209,Osnova!$A:$C,3)),"")</f>
        <v/>
      </c>
      <c r="C209" s="542" t="e">
        <f>IF(VLOOKUP($A209,Osnova!$A:$C,1)=$A209,VLOOKUP($A209,Osnova!$A:$D,4),0)</f>
        <v>#N/A</v>
      </c>
      <c r="D209" s="533"/>
      <c r="E209" s="533"/>
      <c r="F209" s="67">
        <f t="shared" ref="F209:F254" si="7">SUM(D209-E209)</f>
        <v>0</v>
      </c>
      <c r="G209" s="533"/>
      <c r="H209" s="533"/>
      <c r="I209" s="68">
        <f t="shared" si="6"/>
        <v>0</v>
      </c>
      <c r="K209" s="15"/>
      <c r="L209" s="15"/>
      <c r="M209" s="15"/>
      <c r="N209" s="15"/>
      <c r="O209" s="15"/>
    </row>
    <row r="210" spans="1:15" s="16" customFormat="1" ht="11.25" x14ac:dyDescent="0.2">
      <c r="A210" s="531"/>
      <c r="B210" s="536" t="str">
        <f>IFERROR(IF(VLOOKUP($A210,Osnova!$A:$C,1)=$A210,VLOOKUP($A210,Osnova!$A:$C,3)),"")</f>
        <v/>
      </c>
      <c r="C210" s="542" t="e">
        <f>IF(VLOOKUP($A210,Osnova!$A:$C,1)=$A210,VLOOKUP($A210,Osnova!$A:$D,4),0)</f>
        <v>#N/A</v>
      </c>
      <c r="D210" s="533"/>
      <c r="E210" s="533"/>
      <c r="F210" s="67">
        <f t="shared" si="7"/>
        <v>0</v>
      </c>
      <c r="G210" s="533"/>
      <c r="H210" s="533"/>
      <c r="I210" s="68">
        <f t="shared" si="6"/>
        <v>0</v>
      </c>
      <c r="K210" s="15"/>
      <c r="L210" s="15"/>
      <c r="M210" s="15"/>
      <c r="N210" s="15"/>
      <c r="O210" s="15"/>
    </row>
    <row r="211" spans="1:15" s="16" customFormat="1" ht="11.25" x14ac:dyDescent="0.2">
      <c r="A211" s="531"/>
      <c r="B211" s="536" t="str">
        <f>IFERROR(IF(VLOOKUP($A211,Osnova!$A:$C,1)=$A211,VLOOKUP($A211,Osnova!$A:$C,3)),"")</f>
        <v/>
      </c>
      <c r="C211" s="542" t="e">
        <f>IF(VLOOKUP($A211,Osnova!$A:$C,1)=$A211,VLOOKUP($A211,Osnova!$A:$D,4),0)</f>
        <v>#N/A</v>
      </c>
      <c r="D211" s="533"/>
      <c r="E211" s="533"/>
      <c r="F211" s="67">
        <f t="shared" si="7"/>
        <v>0</v>
      </c>
      <c r="G211" s="533"/>
      <c r="H211" s="533"/>
      <c r="I211" s="68">
        <f t="shared" si="6"/>
        <v>0</v>
      </c>
      <c r="K211" s="15"/>
      <c r="L211" s="15"/>
      <c r="M211" s="15"/>
      <c r="N211" s="15"/>
      <c r="O211" s="15"/>
    </row>
    <row r="212" spans="1:15" s="16" customFormat="1" ht="11.25" x14ac:dyDescent="0.2">
      <c r="A212" s="531"/>
      <c r="B212" s="536" t="str">
        <f>IFERROR(IF(VLOOKUP($A212,Osnova!$A:$C,1)=$A212,VLOOKUP($A212,Osnova!$A:$C,3)),"")</f>
        <v/>
      </c>
      <c r="C212" s="542" t="e">
        <f>IF(VLOOKUP($A212,Osnova!$A:$C,1)=$A212,VLOOKUP($A212,Osnova!$A:$D,4),0)</f>
        <v>#N/A</v>
      </c>
      <c r="D212" s="533"/>
      <c r="E212" s="533"/>
      <c r="F212" s="67">
        <f t="shared" si="7"/>
        <v>0</v>
      </c>
      <c r="G212" s="533"/>
      <c r="H212" s="533"/>
      <c r="I212" s="68">
        <f t="shared" si="6"/>
        <v>0</v>
      </c>
      <c r="K212" s="15"/>
      <c r="L212" s="15"/>
      <c r="M212" s="15"/>
      <c r="N212" s="15"/>
      <c r="O212" s="15"/>
    </row>
    <row r="213" spans="1:15" s="16" customFormat="1" ht="11.25" x14ac:dyDescent="0.2">
      <c r="A213" s="531"/>
      <c r="B213" s="536" t="str">
        <f>IFERROR(IF(VLOOKUP($A213,Osnova!$A:$C,1)=$A213,VLOOKUP($A213,Osnova!$A:$C,3)),"")</f>
        <v/>
      </c>
      <c r="C213" s="542" t="e">
        <f>IF(VLOOKUP($A213,Osnova!$A:$C,1)=$A213,VLOOKUP($A213,Osnova!$A:$D,4),0)</f>
        <v>#N/A</v>
      </c>
      <c r="D213" s="533"/>
      <c r="E213" s="533"/>
      <c r="F213" s="67">
        <f t="shared" si="7"/>
        <v>0</v>
      </c>
      <c r="G213" s="533"/>
      <c r="H213" s="533"/>
      <c r="I213" s="68">
        <f t="shared" si="6"/>
        <v>0</v>
      </c>
      <c r="K213" s="15"/>
      <c r="L213" s="15"/>
      <c r="M213" s="15"/>
      <c r="N213" s="15"/>
      <c r="O213" s="15"/>
    </row>
    <row r="214" spans="1:15" s="16" customFormat="1" ht="11.25" x14ac:dyDescent="0.2">
      <c r="A214" s="531"/>
      <c r="B214" s="536" t="str">
        <f>IFERROR(IF(VLOOKUP($A214,Osnova!$A:$C,1)=$A214,VLOOKUP($A214,Osnova!$A:$C,3)),"")</f>
        <v/>
      </c>
      <c r="C214" s="542" t="e">
        <f>IF(VLOOKUP($A214,Osnova!$A:$C,1)=$A214,VLOOKUP($A214,Osnova!$A:$D,4),0)</f>
        <v>#N/A</v>
      </c>
      <c r="D214" s="533"/>
      <c r="E214" s="533"/>
      <c r="F214" s="67">
        <f t="shared" si="7"/>
        <v>0</v>
      </c>
      <c r="G214" s="533"/>
      <c r="H214" s="533"/>
      <c r="I214" s="68">
        <f t="shared" si="6"/>
        <v>0</v>
      </c>
      <c r="K214" s="15"/>
      <c r="L214" s="15"/>
      <c r="M214" s="15"/>
      <c r="N214" s="15"/>
      <c r="O214" s="15"/>
    </row>
    <row r="215" spans="1:15" s="16" customFormat="1" ht="11.25" x14ac:dyDescent="0.2">
      <c r="A215" s="531"/>
      <c r="B215" s="536" t="str">
        <f>IFERROR(IF(VLOOKUP($A215,Osnova!$A:$C,1)=$A215,VLOOKUP($A215,Osnova!$A:$C,3)),"")</f>
        <v/>
      </c>
      <c r="C215" s="542" t="e">
        <f>IF(VLOOKUP($A215,Osnova!$A:$C,1)=$A215,VLOOKUP($A215,Osnova!$A:$D,4),0)</f>
        <v>#N/A</v>
      </c>
      <c r="D215" s="533"/>
      <c r="E215" s="533"/>
      <c r="F215" s="67">
        <f t="shared" si="7"/>
        <v>0</v>
      </c>
      <c r="G215" s="533"/>
      <c r="H215" s="533"/>
      <c r="I215" s="68">
        <f t="shared" si="6"/>
        <v>0</v>
      </c>
      <c r="K215" s="15"/>
      <c r="L215" s="15"/>
      <c r="M215" s="15"/>
      <c r="N215" s="15"/>
      <c r="O215" s="15"/>
    </row>
    <row r="216" spans="1:15" s="16" customFormat="1" ht="11.25" x14ac:dyDescent="0.2">
      <c r="A216" s="531"/>
      <c r="B216" s="536" t="str">
        <f>IFERROR(IF(VLOOKUP($A216,Osnova!$A:$C,1)=$A216,VLOOKUP($A216,Osnova!$A:$C,3)),"")</f>
        <v/>
      </c>
      <c r="C216" s="542" t="e">
        <f>IF(VLOOKUP($A216,Osnova!$A:$C,1)=$A216,VLOOKUP($A216,Osnova!$A:$D,4),0)</f>
        <v>#N/A</v>
      </c>
      <c r="D216" s="533"/>
      <c r="E216" s="533"/>
      <c r="F216" s="67">
        <f t="shared" si="7"/>
        <v>0</v>
      </c>
      <c r="G216" s="533"/>
      <c r="H216" s="533"/>
      <c r="I216" s="68">
        <f t="shared" si="6"/>
        <v>0</v>
      </c>
      <c r="K216" s="15"/>
      <c r="L216" s="15"/>
      <c r="M216" s="15"/>
      <c r="N216" s="15"/>
      <c r="O216" s="15"/>
    </row>
    <row r="217" spans="1:15" s="16" customFormat="1" ht="11.25" x14ac:dyDescent="0.2">
      <c r="A217" s="531"/>
      <c r="B217" s="536" t="str">
        <f>IFERROR(IF(VLOOKUP($A217,Osnova!$A:$C,1)=$A217,VLOOKUP($A217,Osnova!$A:$C,3)),"")</f>
        <v/>
      </c>
      <c r="C217" s="542" t="e">
        <f>IF(VLOOKUP($A217,Osnova!$A:$C,1)=$A217,VLOOKUP($A217,Osnova!$A:$D,4),0)</f>
        <v>#N/A</v>
      </c>
      <c r="D217" s="533"/>
      <c r="E217" s="533"/>
      <c r="F217" s="67">
        <f t="shared" si="7"/>
        <v>0</v>
      </c>
      <c r="G217" s="533"/>
      <c r="H217" s="533"/>
      <c r="I217" s="68">
        <f t="shared" si="6"/>
        <v>0</v>
      </c>
      <c r="K217" s="15"/>
      <c r="L217" s="15"/>
      <c r="M217" s="15"/>
      <c r="N217" s="15"/>
      <c r="O217" s="15"/>
    </row>
    <row r="218" spans="1:15" s="16" customFormat="1" ht="11.25" x14ac:dyDescent="0.2">
      <c r="A218" s="531"/>
      <c r="B218" s="536" t="str">
        <f>IFERROR(IF(VLOOKUP($A218,Osnova!$A:$C,1)=$A218,VLOOKUP($A218,Osnova!$A:$C,3)),"")</f>
        <v/>
      </c>
      <c r="C218" s="542" t="e">
        <f>IF(VLOOKUP($A218,Osnova!$A:$C,1)=$A218,VLOOKUP($A218,Osnova!$A:$D,4),0)</f>
        <v>#N/A</v>
      </c>
      <c r="D218" s="533"/>
      <c r="E218" s="533"/>
      <c r="F218" s="67">
        <f t="shared" si="7"/>
        <v>0</v>
      </c>
      <c r="G218" s="533"/>
      <c r="H218" s="533"/>
      <c r="I218" s="68">
        <f t="shared" si="6"/>
        <v>0</v>
      </c>
      <c r="K218" s="15"/>
      <c r="L218" s="15"/>
      <c r="M218" s="15"/>
      <c r="N218" s="15"/>
      <c r="O218" s="15"/>
    </row>
    <row r="219" spans="1:15" s="16" customFormat="1" ht="11.25" x14ac:dyDescent="0.2">
      <c r="A219" s="531"/>
      <c r="B219" s="536" t="str">
        <f>IFERROR(IF(VLOOKUP($A219,Osnova!$A:$C,1)=$A219,VLOOKUP($A219,Osnova!$A:$C,3)),"")</f>
        <v/>
      </c>
      <c r="C219" s="542" t="e">
        <f>IF(VLOOKUP($A219,Osnova!$A:$C,1)=$A219,VLOOKUP($A219,Osnova!$A:$D,4),0)</f>
        <v>#N/A</v>
      </c>
      <c r="D219" s="533"/>
      <c r="E219" s="533"/>
      <c r="F219" s="67">
        <f t="shared" si="7"/>
        <v>0</v>
      </c>
      <c r="G219" s="533"/>
      <c r="H219" s="533"/>
      <c r="I219" s="68">
        <f t="shared" si="6"/>
        <v>0</v>
      </c>
      <c r="K219" s="15"/>
      <c r="L219" s="15"/>
      <c r="M219" s="15"/>
      <c r="N219" s="15"/>
      <c r="O219" s="15"/>
    </row>
    <row r="220" spans="1:15" s="16" customFormat="1" ht="11.25" x14ac:dyDescent="0.2">
      <c r="A220" s="531"/>
      <c r="B220" s="536" t="str">
        <f>IFERROR(IF(VLOOKUP($A220,Osnova!$A:$C,1)=$A220,VLOOKUP($A220,Osnova!$A:$C,3)),"")</f>
        <v/>
      </c>
      <c r="C220" s="542" t="e">
        <f>IF(VLOOKUP($A220,Osnova!$A:$C,1)=$A220,VLOOKUP($A220,Osnova!$A:$D,4),0)</f>
        <v>#N/A</v>
      </c>
      <c r="D220" s="533"/>
      <c r="E220" s="533"/>
      <c r="F220" s="67">
        <f t="shared" si="7"/>
        <v>0</v>
      </c>
      <c r="G220" s="533"/>
      <c r="H220" s="533"/>
      <c r="I220" s="68">
        <f t="shared" si="6"/>
        <v>0</v>
      </c>
      <c r="K220" s="15"/>
      <c r="L220" s="15"/>
      <c r="M220" s="15"/>
      <c r="N220" s="15"/>
      <c r="O220" s="15"/>
    </row>
    <row r="221" spans="1:15" s="16" customFormat="1" ht="11.25" x14ac:dyDescent="0.2">
      <c r="A221" s="531"/>
      <c r="B221" s="536" t="str">
        <f>IFERROR(IF(VLOOKUP($A221,Osnova!$A:$C,1)=$A221,VLOOKUP($A221,Osnova!$A:$C,3)),"")</f>
        <v/>
      </c>
      <c r="C221" s="542" t="e">
        <f>IF(VLOOKUP($A221,Osnova!$A:$C,1)=$A221,VLOOKUP($A221,Osnova!$A:$D,4),0)</f>
        <v>#N/A</v>
      </c>
      <c r="D221" s="533"/>
      <c r="E221" s="533"/>
      <c r="F221" s="67">
        <f t="shared" si="7"/>
        <v>0</v>
      </c>
      <c r="G221" s="533"/>
      <c r="H221" s="533"/>
      <c r="I221" s="68">
        <f t="shared" si="6"/>
        <v>0</v>
      </c>
      <c r="K221" s="15"/>
      <c r="L221" s="15"/>
      <c r="M221" s="15"/>
      <c r="N221" s="15"/>
      <c r="O221" s="15"/>
    </row>
    <row r="222" spans="1:15" s="16" customFormat="1" ht="11.25" x14ac:dyDescent="0.2">
      <c r="A222" s="531"/>
      <c r="B222" s="536" t="str">
        <f>IFERROR(IF(VLOOKUP($A222,Osnova!$A:$C,1)=$A222,VLOOKUP($A222,Osnova!$A:$C,3)),"")</f>
        <v/>
      </c>
      <c r="C222" s="542" t="e">
        <f>IF(VLOOKUP($A222,Osnova!$A:$C,1)=$A222,VLOOKUP($A222,Osnova!$A:$D,4),0)</f>
        <v>#N/A</v>
      </c>
      <c r="D222" s="533"/>
      <c r="E222" s="533"/>
      <c r="F222" s="67">
        <f t="shared" si="7"/>
        <v>0</v>
      </c>
      <c r="G222" s="533"/>
      <c r="H222" s="533"/>
      <c r="I222" s="68">
        <f t="shared" si="6"/>
        <v>0</v>
      </c>
      <c r="K222" s="15"/>
      <c r="L222" s="15"/>
      <c r="M222" s="15"/>
      <c r="N222" s="15"/>
      <c r="O222" s="15"/>
    </row>
    <row r="223" spans="1:15" s="16" customFormat="1" ht="11.25" x14ac:dyDescent="0.2">
      <c r="A223" s="531"/>
      <c r="B223" s="536" t="str">
        <f>IFERROR(IF(VLOOKUP($A223,Osnova!$A:$C,1)=$A223,VLOOKUP($A223,Osnova!$A:$C,3)),"")</f>
        <v/>
      </c>
      <c r="C223" s="542" t="e">
        <f>IF(VLOOKUP($A223,Osnova!$A:$C,1)=$A223,VLOOKUP($A223,Osnova!$A:$D,4),0)</f>
        <v>#N/A</v>
      </c>
      <c r="D223" s="533"/>
      <c r="E223" s="533"/>
      <c r="F223" s="67">
        <f t="shared" si="7"/>
        <v>0</v>
      </c>
      <c r="G223" s="533"/>
      <c r="H223" s="533"/>
      <c r="I223" s="68">
        <f t="shared" si="6"/>
        <v>0</v>
      </c>
      <c r="K223" s="15"/>
      <c r="L223" s="15"/>
      <c r="M223" s="15"/>
      <c r="N223" s="15"/>
      <c r="O223" s="15"/>
    </row>
    <row r="224" spans="1:15" s="16" customFormat="1" ht="11.25" x14ac:dyDescent="0.2">
      <c r="A224" s="531"/>
      <c r="B224" s="536" t="str">
        <f>IFERROR(IF(VLOOKUP($A224,Osnova!$A:$C,1)=$A224,VLOOKUP($A224,Osnova!$A:$C,3)),"")</f>
        <v/>
      </c>
      <c r="C224" s="542" t="e">
        <f>IF(VLOOKUP($A224,Osnova!$A:$C,1)=$A224,VLOOKUP($A224,Osnova!$A:$D,4),0)</f>
        <v>#N/A</v>
      </c>
      <c r="D224" s="533"/>
      <c r="E224" s="533"/>
      <c r="F224" s="67">
        <f t="shared" si="7"/>
        <v>0</v>
      </c>
      <c r="G224" s="533"/>
      <c r="H224" s="533"/>
      <c r="I224" s="68">
        <f t="shared" si="6"/>
        <v>0</v>
      </c>
      <c r="K224" s="15"/>
      <c r="L224" s="15"/>
      <c r="M224" s="15"/>
      <c r="N224" s="15"/>
      <c r="O224" s="15"/>
    </row>
    <row r="225" spans="1:15" s="16" customFormat="1" ht="11.25" x14ac:dyDescent="0.2">
      <c r="A225" s="531"/>
      <c r="B225" s="536" t="str">
        <f>IFERROR(IF(VLOOKUP($A225,Osnova!$A:$C,1)=$A225,VLOOKUP($A225,Osnova!$A:$C,3)),"")</f>
        <v/>
      </c>
      <c r="C225" s="542" t="e">
        <f>IF(VLOOKUP($A225,Osnova!$A:$C,1)=$A225,VLOOKUP($A225,Osnova!$A:$D,4),0)</f>
        <v>#N/A</v>
      </c>
      <c r="D225" s="533"/>
      <c r="E225" s="533"/>
      <c r="F225" s="67">
        <f t="shared" si="7"/>
        <v>0</v>
      </c>
      <c r="G225" s="533"/>
      <c r="H225" s="533"/>
      <c r="I225" s="68">
        <f t="shared" si="6"/>
        <v>0</v>
      </c>
      <c r="K225" s="15"/>
      <c r="L225" s="15"/>
      <c r="M225" s="15"/>
      <c r="N225" s="15"/>
      <c r="O225" s="15"/>
    </row>
    <row r="226" spans="1:15" s="16" customFormat="1" ht="11.25" x14ac:dyDescent="0.2">
      <c r="A226" s="531"/>
      <c r="B226" s="536" t="str">
        <f>IFERROR(IF(VLOOKUP($A226,Osnova!$A:$C,1)=$A226,VLOOKUP($A226,Osnova!$A:$C,3)),"")</f>
        <v/>
      </c>
      <c r="C226" s="542" t="e">
        <f>IF(VLOOKUP($A226,Osnova!$A:$C,1)=$A226,VLOOKUP($A226,Osnova!$A:$D,4),0)</f>
        <v>#N/A</v>
      </c>
      <c r="D226" s="533"/>
      <c r="E226" s="533"/>
      <c r="F226" s="67">
        <f t="shared" si="7"/>
        <v>0</v>
      </c>
      <c r="G226" s="533"/>
      <c r="H226" s="533"/>
      <c r="I226" s="68">
        <f t="shared" si="6"/>
        <v>0</v>
      </c>
      <c r="K226" s="15"/>
      <c r="L226" s="15"/>
      <c r="M226" s="15"/>
      <c r="N226" s="15"/>
      <c r="O226" s="15"/>
    </row>
    <row r="227" spans="1:15" s="16" customFormat="1" ht="11.25" x14ac:dyDescent="0.2">
      <c r="A227" s="531"/>
      <c r="B227" s="536" t="str">
        <f>IFERROR(IF(VLOOKUP($A227,Osnova!$A:$C,1)=$A227,VLOOKUP($A227,Osnova!$A:$C,3)),"")</f>
        <v/>
      </c>
      <c r="C227" s="542" t="e">
        <f>IF(VLOOKUP($A227,Osnova!$A:$C,1)=$A227,VLOOKUP($A227,Osnova!$A:$D,4),0)</f>
        <v>#N/A</v>
      </c>
      <c r="D227" s="533"/>
      <c r="E227" s="533"/>
      <c r="F227" s="67">
        <f t="shared" si="7"/>
        <v>0</v>
      </c>
      <c r="G227" s="533"/>
      <c r="H227" s="533"/>
      <c r="I227" s="68">
        <f t="shared" si="6"/>
        <v>0</v>
      </c>
      <c r="K227" s="15"/>
      <c r="L227" s="15"/>
      <c r="M227" s="15"/>
      <c r="N227" s="15"/>
      <c r="O227" s="15"/>
    </row>
    <row r="228" spans="1:15" s="16" customFormat="1" ht="11.25" x14ac:dyDescent="0.2">
      <c r="A228" s="520"/>
      <c r="B228" s="536" t="str">
        <f>IFERROR(IF(VLOOKUP($A228,Osnova!$A:$C,1)=$A228,VLOOKUP($A228,Osnova!$A:$C,3)),"")</f>
        <v/>
      </c>
      <c r="C228" s="542" t="e">
        <f>IF(VLOOKUP($A228,Osnova!$A:$C,1)=$A228,VLOOKUP($A228,Osnova!$A:$D,4),0)</f>
        <v>#N/A</v>
      </c>
      <c r="D228" s="533"/>
      <c r="E228" s="533"/>
      <c r="F228" s="67">
        <f t="shared" si="7"/>
        <v>0</v>
      </c>
      <c r="G228" s="533"/>
      <c r="H228" s="533"/>
      <c r="I228" s="68">
        <f t="shared" si="6"/>
        <v>0</v>
      </c>
      <c r="K228" s="15"/>
      <c r="L228" s="15"/>
      <c r="M228" s="15"/>
      <c r="N228" s="15"/>
      <c r="O228" s="15"/>
    </row>
    <row r="229" spans="1:15" s="16" customFormat="1" ht="11.25" x14ac:dyDescent="0.2">
      <c r="A229" s="531"/>
      <c r="B229" s="536" t="str">
        <f>IFERROR(IF(VLOOKUP($A229,Osnova!$A:$C,1)=$A229,VLOOKUP($A229,Osnova!$A:$C,3)),"")</f>
        <v/>
      </c>
      <c r="C229" s="542" t="e">
        <f>IF(VLOOKUP($A229,Osnova!$A:$C,1)=$A229,VLOOKUP($A229,Osnova!$A:$D,4),0)</f>
        <v>#N/A</v>
      </c>
      <c r="D229" s="533"/>
      <c r="E229" s="533"/>
      <c r="F229" s="67">
        <f t="shared" si="7"/>
        <v>0</v>
      </c>
      <c r="G229" s="533"/>
      <c r="H229" s="533"/>
      <c r="I229" s="68">
        <f t="shared" si="6"/>
        <v>0</v>
      </c>
      <c r="K229" s="15"/>
      <c r="L229" s="15"/>
      <c r="M229" s="15"/>
      <c r="N229" s="15"/>
      <c r="O229" s="15"/>
    </row>
    <row r="230" spans="1:15" s="16" customFormat="1" ht="11.25" x14ac:dyDescent="0.2">
      <c r="A230" s="719"/>
      <c r="B230" s="536" t="str">
        <f>IFERROR(IF(VLOOKUP($A230,Osnova!$A:$C,1)=$A230,VLOOKUP($A230,Osnova!$A:$C,3)),"")</f>
        <v/>
      </c>
      <c r="C230" s="542" t="e">
        <f>IF(VLOOKUP($A230,Osnova!$A:$C,1)=$A230,VLOOKUP($A230,Osnova!$A:$D,4),0)</f>
        <v>#N/A</v>
      </c>
      <c r="D230" s="533"/>
      <c r="E230" s="533"/>
      <c r="F230" s="67">
        <f t="shared" si="7"/>
        <v>0</v>
      </c>
      <c r="G230" s="533"/>
      <c r="H230" s="533"/>
      <c r="I230" s="68">
        <f t="shared" si="6"/>
        <v>0</v>
      </c>
      <c r="K230" s="15"/>
      <c r="L230" s="15"/>
      <c r="M230" s="15"/>
      <c r="N230" s="15"/>
      <c r="O230" s="15"/>
    </row>
    <row r="231" spans="1:15" s="16" customFormat="1" ht="11.25" x14ac:dyDescent="0.2">
      <c r="A231" s="719"/>
      <c r="B231" s="536" t="str">
        <f>IFERROR(IF(VLOOKUP($A231,Osnova!$A:$C,1)=$A231,VLOOKUP($A231,Osnova!$A:$C,3)),"")</f>
        <v/>
      </c>
      <c r="C231" s="542" t="e">
        <f>IF(VLOOKUP($A231,Osnova!$A:$C,1)=$A231,VLOOKUP($A231,Osnova!$A:$D,4),0)</f>
        <v>#N/A</v>
      </c>
      <c r="D231" s="533"/>
      <c r="E231" s="533"/>
      <c r="F231" s="67">
        <f t="shared" si="7"/>
        <v>0</v>
      </c>
      <c r="G231" s="533"/>
      <c r="H231" s="533"/>
      <c r="I231" s="68">
        <f t="shared" si="6"/>
        <v>0</v>
      </c>
      <c r="K231" s="15"/>
      <c r="L231" s="15"/>
      <c r="M231" s="15"/>
      <c r="N231" s="15"/>
      <c r="O231" s="15"/>
    </row>
    <row r="232" spans="1:15" s="16" customFormat="1" ht="11.25" x14ac:dyDescent="0.2">
      <c r="A232" s="719"/>
      <c r="B232" s="536" t="str">
        <f>IFERROR(IF(VLOOKUP($A232,Osnova!$A:$C,1)=$A232,VLOOKUP($A232,Osnova!$A:$C,3)),"")</f>
        <v/>
      </c>
      <c r="C232" s="542" t="e">
        <f>IF(VLOOKUP($A232,Osnova!$A:$C,1)=$A232,VLOOKUP($A232,Osnova!$A:$D,4),0)</f>
        <v>#N/A</v>
      </c>
      <c r="D232" s="533"/>
      <c r="E232" s="533"/>
      <c r="F232" s="67">
        <f t="shared" si="7"/>
        <v>0</v>
      </c>
      <c r="G232" s="533"/>
      <c r="H232" s="533"/>
      <c r="I232" s="68">
        <f t="shared" si="6"/>
        <v>0</v>
      </c>
      <c r="K232" s="15"/>
      <c r="L232" s="15"/>
      <c r="M232" s="15"/>
      <c r="N232" s="15"/>
      <c r="O232" s="15"/>
    </row>
    <row r="233" spans="1:15" s="16" customFormat="1" ht="11.25" x14ac:dyDescent="0.2">
      <c r="A233" s="719"/>
      <c r="B233" s="536" t="str">
        <f>IFERROR(IF(VLOOKUP($A233,Osnova!$A:$C,1)=$A233,VLOOKUP($A233,Osnova!$A:$C,3)),"")</f>
        <v/>
      </c>
      <c r="C233" s="542" t="e">
        <f>IF(VLOOKUP($A233,Osnova!$A:$C,1)=$A233,VLOOKUP($A233,Osnova!$A:$D,4),0)</f>
        <v>#N/A</v>
      </c>
      <c r="D233" s="533"/>
      <c r="E233" s="533"/>
      <c r="F233" s="67">
        <f t="shared" si="7"/>
        <v>0</v>
      </c>
      <c r="G233" s="533"/>
      <c r="H233" s="533"/>
      <c r="I233" s="68">
        <f t="shared" si="6"/>
        <v>0</v>
      </c>
      <c r="K233" s="15"/>
      <c r="L233" s="15"/>
      <c r="M233" s="15"/>
      <c r="N233" s="15"/>
      <c r="O233" s="15"/>
    </row>
    <row r="234" spans="1:15" s="16" customFormat="1" ht="11.25" x14ac:dyDescent="0.2">
      <c r="A234" s="719"/>
      <c r="B234" s="536" t="str">
        <f>IFERROR(IF(VLOOKUP($A234,Osnova!$A:$C,1)=$A234,VLOOKUP($A234,Osnova!$A:$C,3)),"")</f>
        <v/>
      </c>
      <c r="C234" s="542" t="e">
        <f>IF(VLOOKUP($A234,Osnova!$A:$C,1)=$A234,VLOOKUP($A234,Osnova!$A:$D,4),0)</f>
        <v>#N/A</v>
      </c>
      <c r="D234" s="533"/>
      <c r="E234" s="533"/>
      <c r="F234" s="67">
        <f t="shared" si="7"/>
        <v>0</v>
      </c>
      <c r="G234" s="533"/>
      <c r="H234" s="533"/>
      <c r="I234" s="68">
        <f t="shared" si="6"/>
        <v>0</v>
      </c>
      <c r="K234" s="15"/>
      <c r="L234" s="15"/>
      <c r="M234" s="15"/>
      <c r="N234" s="15"/>
      <c r="O234" s="15"/>
    </row>
    <row r="235" spans="1:15" s="16" customFormat="1" ht="11.25" x14ac:dyDescent="0.2">
      <c r="A235" s="719"/>
      <c r="B235" s="536" t="str">
        <f>IFERROR(IF(VLOOKUP($A235,Osnova!$A:$C,1)=$A235,VLOOKUP($A235,Osnova!$A:$C,3)),"")</f>
        <v/>
      </c>
      <c r="C235" s="542" t="e">
        <f>IF(VLOOKUP($A235,Osnova!$A:$C,1)=$A235,VLOOKUP($A235,Osnova!$A:$D,4),0)</f>
        <v>#N/A</v>
      </c>
      <c r="D235" s="533"/>
      <c r="E235" s="533"/>
      <c r="F235" s="67">
        <f t="shared" si="7"/>
        <v>0</v>
      </c>
      <c r="G235" s="533"/>
      <c r="H235" s="533"/>
      <c r="I235" s="68">
        <f t="shared" si="6"/>
        <v>0</v>
      </c>
      <c r="K235" s="15"/>
      <c r="L235" s="15"/>
      <c r="M235" s="15"/>
      <c r="N235" s="15"/>
      <c r="O235" s="15"/>
    </row>
    <row r="236" spans="1:15" s="16" customFormat="1" ht="11.25" x14ac:dyDescent="0.2">
      <c r="A236" s="719"/>
      <c r="B236" s="536" t="str">
        <f>IFERROR(IF(VLOOKUP($A236,Osnova!$A:$C,1)=$A236,VLOOKUP($A236,Osnova!$A:$C,3)),"")</f>
        <v/>
      </c>
      <c r="C236" s="542" t="e">
        <f>IF(VLOOKUP($A236,Osnova!$A:$C,1)=$A236,VLOOKUP($A236,Osnova!$A:$D,4),0)</f>
        <v>#N/A</v>
      </c>
      <c r="D236" s="533"/>
      <c r="E236" s="533"/>
      <c r="F236" s="67">
        <f t="shared" si="7"/>
        <v>0</v>
      </c>
      <c r="G236" s="533"/>
      <c r="H236" s="533"/>
      <c r="I236" s="68">
        <f t="shared" si="6"/>
        <v>0</v>
      </c>
      <c r="K236" s="15"/>
      <c r="L236" s="15"/>
      <c r="M236" s="15"/>
      <c r="N236" s="15"/>
      <c r="O236" s="15"/>
    </row>
    <row r="237" spans="1:15" s="16" customFormat="1" ht="11.25" x14ac:dyDescent="0.2">
      <c r="A237" s="719"/>
      <c r="B237" s="536" t="str">
        <f>IFERROR(IF(VLOOKUP($A237,Osnova!$A:$C,1)=$A237,VLOOKUP($A237,Osnova!$A:$C,3)),"")</f>
        <v/>
      </c>
      <c r="C237" s="542" t="e">
        <f>IF(VLOOKUP($A237,Osnova!$A:$C,1)=$A237,VLOOKUP($A237,Osnova!$A:$D,4),0)</f>
        <v>#N/A</v>
      </c>
      <c r="D237" s="533"/>
      <c r="E237" s="533"/>
      <c r="F237" s="67">
        <f t="shared" si="7"/>
        <v>0</v>
      </c>
      <c r="G237" s="533"/>
      <c r="H237" s="533"/>
      <c r="I237" s="68">
        <f t="shared" si="6"/>
        <v>0</v>
      </c>
      <c r="K237" s="15"/>
      <c r="L237" s="15"/>
      <c r="M237" s="15"/>
      <c r="N237" s="15"/>
      <c r="O237" s="15"/>
    </row>
    <row r="238" spans="1:15" s="16" customFormat="1" ht="11.25" x14ac:dyDescent="0.2">
      <c r="A238" s="719"/>
      <c r="B238" s="536" t="str">
        <f>IFERROR(IF(VLOOKUP($A238,Osnova!$A:$C,1)=$A238,VLOOKUP($A238,Osnova!$A:$C,3)),"")</f>
        <v/>
      </c>
      <c r="C238" s="542" t="e">
        <f>IF(VLOOKUP($A238,Osnova!$A:$C,1)=$A238,VLOOKUP($A238,Osnova!$A:$D,4),0)</f>
        <v>#N/A</v>
      </c>
      <c r="D238" s="533"/>
      <c r="E238" s="533"/>
      <c r="F238" s="67">
        <f t="shared" si="7"/>
        <v>0</v>
      </c>
      <c r="G238" s="533"/>
      <c r="H238" s="533"/>
      <c r="I238" s="68">
        <f t="shared" si="6"/>
        <v>0</v>
      </c>
      <c r="K238" s="15"/>
      <c r="L238" s="15"/>
      <c r="M238" s="15"/>
      <c r="N238" s="15"/>
      <c r="O238" s="15"/>
    </row>
    <row r="239" spans="1:15" s="16" customFormat="1" ht="11.25" x14ac:dyDescent="0.2">
      <c r="A239" s="719"/>
      <c r="B239" s="536" t="str">
        <f>IFERROR(IF(VLOOKUP($A239,Osnova!$A:$C,1)=$A239,VLOOKUP($A239,Osnova!$A:$C,3)),"")</f>
        <v/>
      </c>
      <c r="C239" s="542" t="e">
        <f>IF(VLOOKUP($A239,Osnova!$A:$C,1)=$A239,VLOOKUP($A239,Osnova!$A:$D,4),0)</f>
        <v>#N/A</v>
      </c>
      <c r="D239" s="533"/>
      <c r="E239" s="533"/>
      <c r="F239" s="67">
        <f t="shared" si="7"/>
        <v>0</v>
      </c>
      <c r="G239" s="533"/>
      <c r="H239" s="533"/>
      <c r="I239" s="68">
        <f t="shared" si="6"/>
        <v>0</v>
      </c>
      <c r="K239" s="15"/>
      <c r="L239" s="15"/>
      <c r="M239" s="15"/>
      <c r="N239" s="15"/>
      <c r="O239" s="15"/>
    </row>
    <row r="240" spans="1:15" s="16" customFormat="1" ht="11.25" x14ac:dyDescent="0.2">
      <c r="A240" s="719"/>
      <c r="B240" s="536" t="str">
        <f>IFERROR(IF(VLOOKUP($A240,Osnova!$A:$C,1)=$A240,VLOOKUP($A240,Osnova!$A:$C,3)),"")</f>
        <v/>
      </c>
      <c r="C240" s="542" t="e">
        <f>IF(VLOOKUP($A240,Osnova!$A:$C,1)=$A240,VLOOKUP($A240,Osnova!$A:$D,4),0)</f>
        <v>#N/A</v>
      </c>
      <c r="D240" s="533"/>
      <c r="E240" s="533"/>
      <c r="F240" s="67">
        <f t="shared" si="7"/>
        <v>0</v>
      </c>
      <c r="G240" s="533"/>
      <c r="H240" s="533"/>
      <c r="I240" s="68">
        <f t="shared" si="6"/>
        <v>0</v>
      </c>
      <c r="K240" s="15"/>
      <c r="L240" s="15"/>
      <c r="M240" s="15"/>
      <c r="N240" s="15"/>
      <c r="O240" s="15"/>
    </row>
    <row r="241" spans="1:15" s="16" customFormat="1" ht="11.25" x14ac:dyDescent="0.2">
      <c r="A241" s="719"/>
      <c r="B241" s="536" t="str">
        <f>IFERROR(IF(VLOOKUP($A241,Osnova!$A:$C,1)=$A241,VLOOKUP($A241,Osnova!$A:$C,3)),"")</f>
        <v/>
      </c>
      <c r="C241" s="542" t="e">
        <f>IF(VLOOKUP($A241,Osnova!$A:$C,1)=$A241,VLOOKUP($A241,Osnova!$A:$D,4),0)</f>
        <v>#N/A</v>
      </c>
      <c r="D241" s="533"/>
      <c r="E241" s="533"/>
      <c r="F241" s="67">
        <f t="shared" si="7"/>
        <v>0</v>
      </c>
      <c r="G241" s="533"/>
      <c r="H241" s="533"/>
      <c r="I241" s="68">
        <f t="shared" si="6"/>
        <v>0</v>
      </c>
      <c r="K241" s="15"/>
      <c r="L241" s="15"/>
      <c r="M241" s="15"/>
      <c r="N241" s="15"/>
      <c r="O241" s="15"/>
    </row>
    <row r="242" spans="1:15" s="16" customFormat="1" ht="11.25" x14ac:dyDescent="0.2">
      <c r="A242" s="719"/>
      <c r="B242" s="536" t="str">
        <f>IFERROR(IF(VLOOKUP($A242,Osnova!$A:$C,1)=$A242,VLOOKUP($A242,Osnova!$A:$C,3)),"")</f>
        <v/>
      </c>
      <c r="C242" s="542" t="e">
        <f>IF(VLOOKUP($A242,Osnova!$A:$C,1)=$A242,VLOOKUP($A242,Osnova!$A:$D,4),0)</f>
        <v>#N/A</v>
      </c>
      <c r="D242" s="533"/>
      <c r="E242" s="533"/>
      <c r="F242" s="67">
        <f t="shared" si="7"/>
        <v>0</v>
      </c>
      <c r="G242" s="533"/>
      <c r="H242" s="533"/>
      <c r="I242" s="68">
        <f t="shared" si="6"/>
        <v>0</v>
      </c>
      <c r="K242" s="15"/>
      <c r="L242" s="15"/>
      <c r="M242" s="15"/>
      <c r="N242" s="15"/>
      <c r="O242" s="15"/>
    </row>
    <row r="243" spans="1:15" s="16" customFormat="1" ht="11.25" x14ac:dyDescent="0.2">
      <c r="A243" s="719"/>
      <c r="B243" s="536" t="str">
        <f>IFERROR(IF(VLOOKUP($A243,Osnova!$A:$C,1)=$A243,VLOOKUP($A243,Osnova!$A:$C,3)),"")</f>
        <v/>
      </c>
      <c r="C243" s="542" t="e">
        <f>IF(VLOOKUP($A243,Osnova!$A:$C,1)=$A243,VLOOKUP($A243,Osnova!$A:$D,4),0)</f>
        <v>#N/A</v>
      </c>
      <c r="D243" s="533"/>
      <c r="E243" s="533"/>
      <c r="F243" s="67">
        <f t="shared" si="7"/>
        <v>0</v>
      </c>
      <c r="G243" s="533"/>
      <c r="H243" s="533"/>
      <c r="I243" s="68">
        <f t="shared" si="6"/>
        <v>0</v>
      </c>
      <c r="K243" s="15"/>
      <c r="L243" s="15"/>
      <c r="M243" s="15"/>
      <c r="N243" s="15"/>
      <c r="O243" s="15"/>
    </row>
    <row r="244" spans="1:15" s="16" customFormat="1" ht="11.25" x14ac:dyDescent="0.2">
      <c r="A244" s="719"/>
      <c r="B244" s="536" t="str">
        <f>IFERROR(IF(VLOOKUP($A244,Osnova!$A:$C,1)=$A244,VLOOKUP($A244,Osnova!$A:$C,3)),"")</f>
        <v/>
      </c>
      <c r="C244" s="542" t="e">
        <f>IF(VLOOKUP($A244,Osnova!$A:$C,1)=$A244,VLOOKUP($A244,Osnova!$A:$D,4),0)</f>
        <v>#N/A</v>
      </c>
      <c r="D244" s="533"/>
      <c r="E244" s="533"/>
      <c r="F244" s="67">
        <f t="shared" si="7"/>
        <v>0</v>
      </c>
      <c r="G244" s="533"/>
      <c r="H244" s="533"/>
      <c r="I244" s="68">
        <f t="shared" si="6"/>
        <v>0</v>
      </c>
      <c r="K244" s="15"/>
      <c r="L244" s="15"/>
      <c r="M244" s="15"/>
      <c r="N244" s="15"/>
      <c r="O244" s="15"/>
    </row>
    <row r="245" spans="1:15" s="16" customFormat="1" ht="11.25" x14ac:dyDescent="0.2">
      <c r="A245" s="719"/>
      <c r="B245" s="536" t="str">
        <f>IFERROR(IF(VLOOKUP($A245,Osnova!$A:$C,1)=$A245,VLOOKUP($A245,Osnova!$A:$C,3)),"")</f>
        <v/>
      </c>
      <c r="C245" s="542" t="e">
        <f>IF(VLOOKUP($A245,Osnova!$A:$C,1)=$A245,VLOOKUP($A245,Osnova!$A:$D,4),0)</f>
        <v>#N/A</v>
      </c>
      <c r="D245" s="533"/>
      <c r="E245" s="533"/>
      <c r="F245" s="67">
        <f t="shared" si="7"/>
        <v>0</v>
      </c>
      <c r="G245" s="533"/>
      <c r="H245" s="533"/>
      <c r="I245" s="68">
        <f t="shared" si="6"/>
        <v>0</v>
      </c>
      <c r="K245" s="15"/>
      <c r="L245" s="15"/>
      <c r="M245" s="15"/>
      <c r="N245" s="15"/>
      <c r="O245" s="15"/>
    </row>
    <row r="246" spans="1:15" s="16" customFormat="1" ht="11.25" x14ac:dyDescent="0.2">
      <c r="A246" s="719"/>
      <c r="B246" s="536" t="str">
        <f>IFERROR(IF(VLOOKUP($A246,Osnova!$A:$C,1)=$A246,VLOOKUP($A246,Osnova!$A:$C,3)),"")</f>
        <v/>
      </c>
      <c r="C246" s="542" t="e">
        <f>IF(VLOOKUP($A246,Osnova!$A:$C,1)=$A246,VLOOKUP($A246,Osnova!$A:$D,4),0)</f>
        <v>#N/A</v>
      </c>
      <c r="D246" s="533"/>
      <c r="E246" s="533"/>
      <c r="F246" s="67">
        <f t="shared" si="7"/>
        <v>0</v>
      </c>
      <c r="G246" s="533"/>
      <c r="H246" s="533"/>
      <c r="I246" s="68">
        <f t="shared" si="6"/>
        <v>0</v>
      </c>
      <c r="K246" s="15"/>
      <c r="L246" s="15"/>
      <c r="M246" s="15"/>
      <c r="N246" s="15"/>
      <c r="O246" s="15"/>
    </row>
    <row r="247" spans="1:15" s="16" customFormat="1" ht="11.25" x14ac:dyDescent="0.2">
      <c r="A247" s="719"/>
      <c r="B247" s="536" t="str">
        <f>IFERROR(IF(VLOOKUP($A247,Osnova!$A:$C,1)=$A247,VLOOKUP($A247,Osnova!$A:$C,3)),"")</f>
        <v/>
      </c>
      <c r="C247" s="542" t="e">
        <f>IF(VLOOKUP($A247,Osnova!$A:$C,1)=$A247,VLOOKUP($A247,Osnova!$A:$D,4),0)</f>
        <v>#N/A</v>
      </c>
      <c r="D247" s="533"/>
      <c r="E247" s="533"/>
      <c r="F247" s="67">
        <f t="shared" si="7"/>
        <v>0</v>
      </c>
      <c r="G247" s="533"/>
      <c r="H247" s="533"/>
      <c r="I247" s="68">
        <f t="shared" si="6"/>
        <v>0</v>
      </c>
      <c r="K247" s="15"/>
      <c r="L247" s="15"/>
      <c r="M247" s="15"/>
      <c r="N247" s="15"/>
      <c r="O247" s="15"/>
    </row>
    <row r="248" spans="1:15" s="16" customFormat="1" ht="11.25" x14ac:dyDescent="0.2">
      <c r="A248" s="719"/>
      <c r="B248" s="536" t="str">
        <f>IFERROR(IF(VLOOKUP($A248,Osnova!$A:$C,1)=$A248,VLOOKUP($A248,Osnova!$A:$C,3)),"")</f>
        <v/>
      </c>
      <c r="C248" s="542" t="e">
        <f>IF(VLOOKUP($A248,Osnova!$A:$C,1)=$A248,VLOOKUP($A248,Osnova!$A:$D,4),0)</f>
        <v>#N/A</v>
      </c>
      <c r="D248" s="533"/>
      <c r="E248" s="533"/>
      <c r="F248" s="67">
        <f t="shared" si="7"/>
        <v>0</v>
      </c>
      <c r="G248" s="533"/>
      <c r="H248" s="533"/>
      <c r="I248" s="68">
        <f t="shared" ref="I248:I254" si="8">SUM(F248+G248-H248)</f>
        <v>0</v>
      </c>
      <c r="K248" s="15"/>
      <c r="L248" s="15"/>
      <c r="M248" s="15"/>
      <c r="N248" s="15"/>
      <c r="O248" s="15"/>
    </row>
    <row r="249" spans="1:15" s="16" customFormat="1" ht="11.25" x14ac:dyDescent="0.2">
      <c r="A249" s="719"/>
      <c r="B249" s="536" t="str">
        <f>IFERROR(IF(VLOOKUP($A249,Osnova!$A:$C,1)=$A249,VLOOKUP($A249,Osnova!$A:$C,3)),"")</f>
        <v/>
      </c>
      <c r="C249" s="542" t="e">
        <f>IF(VLOOKUP($A249,Osnova!$A:$C,1)=$A249,VLOOKUP($A249,Osnova!$A:$D,4),0)</f>
        <v>#N/A</v>
      </c>
      <c r="D249" s="533"/>
      <c r="E249" s="533"/>
      <c r="F249" s="67">
        <f t="shared" si="7"/>
        <v>0</v>
      </c>
      <c r="G249" s="533"/>
      <c r="H249" s="533"/>
      <c r="I249" s="68">
        <f t="shared" si="8"/>
        <v>0</v>
      </c>
      <c r="K249" s="15"/>
      <c r="L249" s="15"/>
      <c r="M249" s="15"/>
      <c r="N249" s="15"/>
      <c r="O249" s="15"/>
    </row>
    <row r="250" spans="1:15" s="16" customFormat="1" ht="11.25" x14ac:dyDescent="0.2">
      <c r="A250" s="719"/>
      <c r="B250" s="536" t="str">
        <f>IFERROR(IF(VLOOKUP($A250,Osnova!$A:$C,1)=$A250,VLOOKUP($A250,Osnova!$A:$C,3)),"")</f>
        <v/>
      </c>
      <c r="C250" s="542" t="e">
        <f>IF(VLOOKUP($A250,Osnova!$A:$C,1)=$A250,VLOOKUP($A250,Osnova!$A:$D,4),0)</f>
        <v>#N/A</v>
      </c>
      <c r="D250" s="533"/>
      <c r="E250" s="533"/>
      <c r="F250" s="67">
        <f t="shared" si="7"/>
        <v>0</v>
      </c>
      <c r="G250" s="533"/>
      <c r="H250" s="533"/>
      <c r="I250" s="68">
        <f t="shared" si="8"/>
        <v>0</v>
      </c>
      <c r="K250" s="15"/>
      <c r="L250" s="15"/>
      <c r="M250" s="15"/>
      <c r="N250" s="15"/>
      <c r="O250" s="15"/>
    </row>
    <row r="251" spans="1:15" s="16" customFormat="1" ht="11.25" x14ac:dyDescent="0.2">
      <c r="A251" s="719"/>
      <c r="B251" s="536" t="str">
        <f>IFERROR(IF(VLOOKUP($A251,Osnova!$A:$C,1)=$A251,VLOOKUP($A251,Osnova!$A:$C,3)),"")</f>
        <v/>
      </c>
      <c r="C251" s="542" t="e">
        <f>IF(VLOOKUP($A251,Osnova!$A:$C,1)=$A251,VLOOKUP($A251,Osnova!$A:$D,4),0)</f>
        <v>#N/A</v>
      </c>
      <c r="D251" s="533"/>
      <c r="E251" s="533"/>
      <c r="F251" s="67">
        <f t="shared" si="7"/>
        <v>0</v>
      </c>
      <c r="G251" s="533"/>
      <c r="H251" s="533"/>
      <c r="I251" s="68">
        <f t="shared" si="8"/>
        <v>0</v>
      </c>
      <c r="K251" s="15"/>
      <c r="L251" s="15"/>
      <c r="M251" s="15"/>
      <c r="N251" s="15"/>
      <c r="O251" s="15"/>
    </row>
    <row r="252" spans="1:15" s="16" customFormat="1" ht="11.25" x14ac:dyDescent="0.2">
      <c r="A252" s="719"/>
      <c r="B252" s="536" t="str">
        <f>IFERROR(IF(VLOOKUP($A252,Osnova!$A:$C,1)=$A252,VLOOKUP($A252,Osnova!$A:$C,3)),"")</f>
        <v/>
      </c>
      <c r="C252" s="542" t="e">
        <f>IF(VLOOKUP($A252,Osnova!$A:$C,1)=$A252,VLOOKUP($A252,Osnova!$A:$D,4),0)</f>
        <v>#N/A</v>
      </c>
      <c r="D252" s="533"/>
      <c r="E252" s="533"/>
      <c r="F252" s="67">
        <f t="shared" si="7"/>
        <v>0</v>
      </c>
      <c r="G252" s="533"/>
      <c r="H252" s="533"/>
      <c r="I252" s="68">
        <f t="shared" si="8"/>
        <v>0</v>
      </c>
      <c r="K252" s="15"/>
      <c r="L252" s="15"/>
      <c r="M252" s="15"/>
      <c r="N252" s="15"/>
      <c r="O252" s="15"/>
    </row>
    <row r="253" spans="1:15" s="16" customFormat="1" ht="11.25" x14ac:dyDescent="0.2">
      <c r="A253" s="719"/>
      <c r="B253" s="536" t="str">
        <f>IFERROR(IF(VLOOKUP($A253,Osnova!$A:$C,1)=$A253,VLOOKUP($A253,Osnova!$A:$C,3)),"")</f>
        <v/>
      </c>
      <c r="C253" s="542" t="e">
        <f>IF(VLOOKUP($A253,Osnova!$A:$C,1)=$A253,VLOOKUP($A253,Osnova!$A:$D,4),0)</f>
        <v>#N/A</v>
      </c>
      <c r="D253" s="533"/>
      <c r="E253" s="533"/>
      <c r="F253" s="67">
        <f t="shared" si="7"/>
        <v>0</v>
      </c>
      <c r="G253" s="533"/>
      <c r="H253" s="533"/>
      <c r="I253" s="68">
        <f t="shared" si="8"/>
        <v>0</v>
      </c>
      <c r="K253" s="15"/>
      <c r="L253" s="15"/>
      <c r="M253" s="15"/>
      <c r="N253" s="15"/>
      <c r="O253" s="15"/>
    </row>
    <row r="254" spans="1:15" s="16" customFormat="1" ht="11.25" x14ac:dyDescent="0.2">
      <c r="A254" s="719"/>
      <c r="B254" s="536" t="str">
        <f>IFERROR(IF(VLOOKUP($A254,Osnova!$A:$C,1)=$A254,VLOOKUP($A254,Osnova!$A:$C,3)),"")</f>
        <v/>
      </c>
      <c r="C254" s="542" t="e">
        <f>IF(VLOOKUP($A254,Osnova!$A:$C,1)=$A254,VLOOKUP($A254,Osnova!$A:$D,4),0)</f>
        <v>#N/A</v>
      </c>
      <c r="D254" s="533"/>
      <c r="E254" s="533"/>
      <c r="F254" s="67">
        <f t="shared" si="7"/>
        <v>0</v>
      </c>
      <c r="G254" s="533"/>
      <c r="H254" s="533"/>
      <c r="I254" s="68">
        <f t="shared" si="8"/>
        <v>0</v>
      </c>
      <c r="K254" s="15"/>
      <c r="L254" s="15"/>
      <c r="M254" s="15"/>
      <c r="N254" s="15"/>
      <c r="O254" s="15"/>
    </row>
    <row r="255" spans="1:15" s="16" customFormat="1" ht="11.25" x14ac:dyDescent="0.2">
      <c r="A255" s="719"/>
      <c r="B255" s="536" t="str">
        <f>IFERROR(IF(VLOOKUP($A255,Osnova!$A:$C,1)=$A255,VLOOKUP($A255,Osnova!$A:$C,3)),"")</f>
        <v/>
      </c>
      <c r="C255" s="542" t="e">
        <f>IF(VLOOKUP($A255,Osnova!$A:$C,1)=$A255,VLOOKUP($A255,Osnova!$A:$D,4),0)</f>
        <v>#N/A</v>
      </c>
      <c r="D255" s="533"/>
      <c r="E255" s="533"/>
      <c r="F255" s="67">
        <f t="shared" ref="F255:F309" si="9">SUM(D255-E255)</f>
        <v>0</v>
      </c>
      <c r="G255" s="533"/>
      <c r="H255" s="533"/>
      <c r="I255" s="68">
        <f t="shared" ref="I255:I309" si="10">SUM(F255+G255-H255)</f>
        <v>0</v>
      </c>
      <c r="K255" s="15"/>
      <c r="L255" s="15"/>
      <c r="M255" s="15"/>
      <c r="N255" s="15"/>
      <c r="O255" s="15"/>
    </row>
    <row r="256" spans="1:15" s="16" customFormat="1" ht="11.25" x14ac:dyDescent="0.2">
      <c r="A256" s="719"/>
      <c r="B256" s="536" t="str">
        <f>IFERROR(IF(VLOOKUP($A256,Osnova!$A:$C,1)=$A256,VLOOKUP($A256,Osnova!$A:$C,3)),"")</f>
        <v/>
      </c>
      <c r="C256" s="542" t="e">
        <f>IF(VLOOKUP($A256,Osnova!$A:$C,1)=$A256,VLOOKUP($A256,Osnova!$A:$D,4),0)</f>
        <v>#N/A</v>
      </c>
      <c r="D256" s="533"/>
      <c r="E256" s="533"/>
      <c r="F256" s="67">
        <f t="shared" si="9"/>
        <v>0</v>
      </c>
      <c r="G256" s="533"/>
      <c r="H256" s="533"/>
      <c r="I256" s="68">
        <f t="shared" si="10"/>
        <v>0</v>
      </c>
      <c r="K256" s="15"/>
      <c r="L256" s="15"/>
      <c r="M256" s="15"/>
      <c r="N256" s="15"/>
      <c r="O256" s="15"/>
    </row>
    <row r="257" spans="1:15" s="16" customFormat="1" ht="11.25" x14ac:dyDescent="0.2">
      <c r="A257" s="719"/>
      <c r="B257" s="536" t="str">
        <f>IFERROR(IF(VLOOKUP($A257,Osnova!$A:$C,1)=$A257,VLOOKUP($A257,Osnova!$A:$C,3)),"")</f>
        <v/>
      </c>
      <c r="C257" s="542" t="e">
        <f>IF(VLOOKUP($A257,Osnova!$A:$C,1)=$A257,VLOOKUP($A257,Osnova!$A:$D,4),0)</f>
        <v>#N/A</v>
      </c>
      <c r="D257" s="533"/>
      <c r="E257" s="533"/>
      <c r="F257" s="67">
        <f t="shared" si="9"/>
        <v>0</v>
      </c>
      <c r="G257" s="533"/>
      <c r="H257" s="533"/>
      <c r="I257" s="68">
        <f t="shared" si="10"/>
        <v>0</v>
      </c>
      <c r="K257" s="15"/>
      <c r="L257" s="15"/>
      <c r="M257" s="15"/>
      <c r="N257" s="15"/>
      <c r="O257" s="15"/>
    </row>
    <row r="258" spans="1:15" s="16" customFormat="1" ht="11.25" x14ac:dyDescent="0.2">
      <c r="A258" s="719"/>
      <c r="B258" s="536" t="str">
        <f>IFERROR(IF(VLOOKUP($A258,Osnova!$A:$C,1)=$A258,VLOOKUP($A258,Osnova!$A:$C,3)),"")</f>
        <v/>
      </c>
      <c r="C258" s="542" t="e">
        <f>IF(VLOOKUP($A258,Osnova!$A:$C,1)=$A258,VLOOKUP($A258,Osnova!$A:$D,4),0)</f>
        <v>#N/A</v>
      </c>
      <c r="D258" s="533"/>
      <c r="E258" s="533"/>
      <c r="F258" s="67">
        <f t="shared" si="9"/>
        <v>0</v>
      </c>
      <c r="G258" s="533"/>
      <c r="H258" s="533"/>
      <c r="I258" s="68">
        <f t="shared" si="10"/>
        <v>0</v>
      </c>
      <c r="K258" s="15"/>
      <c r="L258" s="15"/>
      <c r="M258" s="15"/>
      <c r="N258" s="15"/>
      <c r="O258" s="15"/>
    </row>
    <row r="259" spans="1:15" s="16" customFormat="1" ht="11.25" x14ac:dyDescent="0.2">
      <c r="A259" s="719"/>
      <c r="B259" s="536" t="str">
        <f>IFERROR(IF(VLOOKUP($A259,Osnova!$A:$C,1)=$A259,VLOOKUP($A259,Osnova!$A:$C,3)),"")</f>
        <v/>
      </c>
      <c r="C259" s="542" t="e">
        <f>IF(VLOOKUP($A259,Osnova!$A:$C,1)=$A259,VLOOKUP($A259,Osnova!$A:$D,4),0)</f>
        <v>#N/A</v>
      </c>
      <c r="D259" s="533"/>
      <c r="E259" s="533"/>
      <c r="F259" s="67">
        <f t="shared" si="9"/>
        <v>0</v>
      </c>
      <c r="G259" s="533"/>
      <c r="H259" s="533"/>
      <c r="I259" s="68">
        <f t="shared" si="10"/>
        <v>0</v>
      </c>
      <c r="K259" s="15"/>
      <c r="L259" s="15"/>
      <c r="M259" s="15"/>
      <c r="N259" s="15"/>
      <c r="O259" s="15"/>
    </row>
    <row r="260" spans="1:15" s="16" customFormat="1" ht="11.25" x14ac:dyDescent="0.2">
      <c r="A260" s="719"/>
      <c r="B260" s="536" t="str">
        <f>IFERROR(IF(VLOOKUP($A260,Osnova!$A:$C,1)=$A260,VLOOKUP($A260,Osnova!$A:$C,3)),"")</f>
        <v/>
      </c>
      <c r="C260" s="542" t="e">
        <f>IF(VLOOKUP($A260,Osnova!$A:$C,1)=$A260,VLOOKUP($A260,Osnova!$A:$D,4),0)</f>
        <v>#N/A</v>
      </c>
      <c r="D260" s="533"/>
      <c r="E260" s="533"/>
      <c r="F260" s="67">
        <f t="shared" si="9"/>
        <v>0</v>
      </c>
      <c r="G260" s="533"/>
      <c r="H260" s="533"/>
      <c r="I260" s="68">
        <f t="shared" si="10"/>
        <v>0</v>
      </c>
      <c r="K260" s="15"/>
      <c r="L260" s="15"/>
      <c r="M260" s="15"/>
      <c r="N260" s="15"/>
      <c r="O260" s="15"/>
    </row>
    <row r="261" spans="1:15" s="16" customFormat="1" ht="11.25" x14ac:dyDescent="0.2">
      <c r="A261" s="719"/>
      <c r="B261" s="536" t="str">
        <f>IFERROR(IF(VLOOKUP($A261,Osnova!$A:$C,1)=$A261,VLOOKUP($A261,Osnova!$A:$C,3)),"")</f>
        <v/>
      </c>
      <c r="C261" s="542" t="e">
        <f>IF(VLOOKUP($A261,Osnova!$A:$C,1)=$A261,VLOOKUP($A261,Osnova!$A:$D,4),0)</f>
        <v>#N/A</v>
      </c>
      <c r="D261" s="533"/>
      <c r="E261" s="533"/>
      <c r="F261" s="67">
        <f t="shared" si="9"/>
        <v>0</v>
      </c>
      <c r="G261" s="533"/>
      <c r="H261" s="533"/>
      <c r="I261" s="68">
        <f t="shared" si="10"/>
        <v>0</v>
      </c>
      <c r="K261" s="15"/>
      <c r="L261" s="15"/>
      <c r="M261" s="15"/>
      <c r="N261" s="15"/>
      <c r="O261" s="15"/>
    </row>
    <row r="262" spans="1:15" s="16" customFormat="1" ht="11.25" x14ac:dyDescent="0.2">
      <c r="A262" s="719"/>
      <c r="B262" s="536" t="str">
        <f>IFERROR(IF(VLOOKUP($A262,Osnova!$A:$C,1)=$A262,VLOOKUP($A262,Osnova!$A:$C,3)),"")</f>
        <v/>
      </c>
      <c r="C262" s="542" t="e">
        <f>IF(VLOOKUP($A262,Osnova!$A:$C,1)=$A262,VLOOKUP($A262,Osnova!$A:$D,4),0)</f>
        <v>#N/A</v>
      </c>
      <c r="D262" s="533"/>
      <c r="E262" s="533"/>
      <c r="F262" s="67">
        <f t="shared" si="9"/>
        <v>0</v>
      </c>
      <c r="G262" s="533"/>
      <c r="H262" s="533"/>
      <c r="I262" s="68">
        <f t="shared" si="10"/>
        <v>0</v>
      </c>
      <c r="K262" s="15"/>
      <c r="L262" s="15"/>
      <c r="M262" s="15"/>
      <c r="N262" s="15"/>
      <c r="O262" s="15"/>
    </row>
    <row r="263" spans="1:15" s="16" customFormat="1" ht="11.25" x14ac:dyDescent="0.2">
      <c r="A263" s="719"/>
      <c r="B263" s="536" t="str">
        <f>IFERROR(IF(VLOOKUP($A263,Osnova!$A:$C,1)=$A263,VLOOKUP($A263,Osnova!$A:$C,3)),"")</f>
        <v/>
      </c>
      <c r="C263" s="542" t="e">
        <f>IF(VLOOKUP($A263,Osnova!$A:$C,1)=$A263,VLOOKUP($A263,Osnova!$A:$D,4),0)</f>
        <v>#N/A</v>
      </c>
      <c r="D263" s="533"/>
      <c r="E263" s="533"/>
      <c r="F263" s="67">
        <f t="shared" si="9"/>
        <v>0</v>
      </c>
      <c r="G263" s="533"/>
      <c r="H263" s="533"/>
      <c r="I263" s="68">
        <f t="shared" si="10"/>
        <v>0</v>
      </c>
      <c r="K263" s="15"/>
      <c r="L263" s="15"/>
      <c r="M263" s="15"/>
      <c r="N263" s="15"/>
      <c r="O263" s="15"/>
    </row>
    <row r="264" spans="1:15" s="16" customFormat="1" ht="11.25" x14ac:dyDescent="0.2">
      <c r="A264" s="719"/>
      <c r="B264" s="536" t="str">
        <f>IFERROR(IF(VLOOKUP($A264,Osnova!$A:$C,1)=$A264,VLOOKUP($A264,Osnova!$A:$C,3)),"")</f>
        <v/>
      </c>
      <c r="C264" s="542" t="e">
        <f>IF(VLOOKUP($A264,Osnova!$A:$C,1)=$A264,VLOOKUP($A264,Osnova!$A:$D,4),0)</f>
        <v>#N/A</v>
      </c>
      <c r="D264" s="533"/>
      <c r="E264" s="533"/>
      <c r="F264" s="67">
        <f t="shared" si="9"/>
        <v>0</v>
      </c>
      <c r="G264" s="533"/>
      <c r="H264" s="533"/>
      <c r="I264" s="68">
        <f t="shared" si="10"/>
        <v>0</v>
      </c>
      <c r="K264" s="15"/>
      <c r="L264" s="15"/>
      <c r="M264" s="15"/>
      <c r="N264" s="15"/>
      <c r="O264" s="15"/>
    </row>
    <row r="265" spans="1:15" s="16" customFormat="1" ht="11.25" x14ac:dyDescent="0.2">
      <c r="A265" s="719"/>
      <c r="B265" s="536" t="str">
        <f>IFERROR(IF(VLOOKUP($A265,Osnova!$A:$C,1)=$A265,VLOOKUP($A265,Osnova!$A:$C,3)),"")</f>
        <v/>
      </c>
      <c r="C265" s="542" t="e">
        <f>IF(VLOOKUP($A265,Osnova!$A:$C,1)=$A265,VLOOKUP($A265,Osnova!$A:$D,4),0)</f>
        <v>#N/A</v>
      </c>
      <c r="D265" s="533"/>
      <c r="E265" s="533"/>
      <c r="F265" s="67">
        <f t="shared" si="9"/>
        <v>0</v>
      </c>
      <c r="G265" s="533"/>
      <c r="H265" s="533"/>
      <c r="I265" s="68">
        <f t="shared" si="10"/>
        <v>0</v>
      </c>
      <c r="K265" s="15"/>
      <c r="L265" s="15"/>
      <c r="M265" s="15"/>
      <c r="N265" s="15"/>
      <c r="O265" s="15"/>
    </row>
    <row r="266" spans="1:15" s="16" customFormat="1" ht="11.25" x14ac:dyDescent="0.2">
      <c r="A266" s="719"/>
      <c r="B266" s="536" t="str">
        <f>IFERROR(IF(VLOOKUP($A266,Osnova!$A:$C,1)=$A266,VLOOKUP($A266,Osnova!$A:$C,3)),"")</f>
        <v/>
      </c>
      <c r="C266" s="542" t="e">
        <f>IF(VLOOKUP($A266,Osnova!$A:$C,1)=$A266,VLOOKUP($A266,Osnova!$A:$D,4),0)</f>
        <v>#N/A</v>
      </c>
      <c r="D266" s="533"/>
      <c r="E266" s="533"/>
      <c r="F266" s="67">
        <f t="shared" si="9"/>
        <v>0</v>
      </c>
      <c r="G266" s="533"/>
      <c r="H266" s="533"/>
      <c r="I266" s="68">
        <f t="shared" si="10"/>
        <v>0</v>
      </c>
      <c r="K266" s="15"/>
      <c r="L266" s="15"/>
      <c r="M266" s="15"/>
      <c r="N266" s="15"/>
      <c r="O266" s="15"/>
    </row>
    <row r="267" spans="1:15" s="16" customFormat="1" ht="11.25" x14ac:dyDescent="0.2">
      <c r="A267" s="719"/>
      <c r="B267" s="536" t="str">
        <f>IFERROR(IF(VLOOKUP($A267,Osnova!$A:$C,1)=$A267,VLOOKUP($A267,Osnova!$A:$C,3)),"")</f>
        <v/>
      </c>
      <c r="C267" s="542" t="e">
        <f>IF(VLOOKUP($A267,Osnova!$A:$C,1)=$A267,VLOOKUP($A267,Osnova!$A:$D,4),0)</f>
        <v>#N/A</v>
      </c>
      <c r="D267" s="533"/>
      <c r="E267" s="533"/>
      <c r="F267" s="67">
        <f t="shared" si="9"/>
        <v>0</v>
      </c>
      <c r="G267" s="533"/>
      <c r="H267" s="533"/>
      <c r="I267" s="68">
        <f t="shared" si="10"/>
        <v>0</v>
      </c>
      <c r="K267" s="15"/>
      <c r="L267" s="15"/>
      <c r="M267" s="15"/>
      <c r="N267" s="15"/>
      <c r="O267" s="15"/>
    </row>
    <row r="268" spans="1:15" s="16" customFormat="1" ht="11.25" x14ac:dyDescent="0.2">
      <c r="A268" s="719"/>
      <c r="B268" s="536" t="str">
        <f>IFERROR(IF(VLOOKUP($A268,Osnova!$A:$C,1)=$A268,VLOOKUP($A268,Osnova!$A:$C,3)),"")</f>
        <v/>
      </c>
      <c r="C268" s="542" t="e">
        <f>IF(VLOOKUP($A268,Osnova!$A:$C,1)=$A268,VLOOKUP($A268,Osnova!$A:$D,4),0)</f>
        <v>#N/A</v>
      </c>
      <c r="D268" s="533"/>
      <c r="E268" s="533"/>
      <c r="F268" s="67">
        <f t="shared" si="9"/>
        <v>0</v>
      </c>
      <c r="G268" s="533"/>
      <c r="H268" s="533"/>
      <c r="I268" s="68">
        <f t="shared" si="10"/>
        <v>0</v>
      </c>
      <c r="K268" s="15"/>
      <c r="L268" s="15"/>
      <c r="M268" s="15"/>
      <c r="N268" s="15"/>
      <c r="O268" s="15"/>
    </row>
    <row r="269" spans="1:15" s="16" customFormat="1" ht="11.25" x14ac:dyDescent="0.2">
      <c r="A269" s="719"/>
      <c r="B269" s="536" t="str">
        <f>IFERROR(IF(VLOOKUP($A269,Osnova!$A:$C,1)=$A269,VLOOKUP($A269,Osnova!$A:$C,3)),"")</f>
        <v/>
      </c>
      <c r="C269" s="542" t="e">
        <f>IF(VLOOKUP($A269,Osnova!$A:$C,1)=$A269,VLOOKUP($A269,Osnova!$A:$D,4),0)</f>
        <v>#N/A</v>
      </c>
      <c r="D269" s="533"/>
      <c r="E269" s="533"/>
      <c r="F269" s="67">
        <f t="shared" si="9"/>
        <v>0</v>
      </c>
      <c r="G269" s="533"/>
      <c r="H269" s="533"/>
      <c r="I269" s="68">
        <f t="shared" si="10"/>
        <v>0</v>
      </c>
      <c r="K269" s="15"/>
      <c r="L269" s="15"/>
      <c r="M269" s="15"/>
      <c r="N269" s="15"/>
      <c r="O269" s="15"/>
    </row>
    <row r="270" spans="1:15" s="16" customFormat="1" ht="11.25" x14ac:dyDescent="0.2">
      <c r="A270" s="719"/>
      <c r="B270" s="536" t="str">
        <f>IFERROR(IF(VLOOKUP($A270,Osnova!$A:$C,1)=$A270,VLOOKUP($A270,Osnova!$A:$C,3)),"")</f>
        <v/>
      </c>
      <c r="C270" s="542" t="e">
        <f>IF(VLOOKUP($A270,Osnova!$A:$C,1)=$A270,VLOOKUP($A270,Osnova!$A:$D,4),0)</f>
        <v>#N/A</v>
      </c>
      <c r="D270" s="533"/>
      <c r="E270" s="533"/>
      <c r="F270" s="67">
        <f t="shared" si="9"/>
        <v>0</v>
      </c>
      <c r="G270" s="533"/>
      <c r="H270" s="533"/>
      <c r="I270" s="68">
        <f t="shared" si="10"/>
        <v>0</v>
      </c>
      <c r="K270" s="15"/>
      <c r="L270" s="15"/>
      <c r="M270" s="15"/>
      <c r="N270" s="15"/>
      <c r="O270" s="15"/>
    </row>
    <row r="271" spans="1:15" s="16" customFormat="1" ht="11.25" x14ac:dyDescent="0.2">
      <c r="A271" s="719"/>
      <c r="B271" s="536" t="str">
        <f>IFERROR(IF(VLOOKUP($A271,Osnova!$A:$C,1)=$A271,VLOOKUP($A271,Osnova!$A:$C,3)),"")</f>
        <v/>
      </c>
      <c r="C271" s="542" t="e">
        <f>IF(VLOOKUP($A271,Osnova!$A:$C,1)=$A271,VLOOKUP($A271,Osnova!$A:$D,4),0)</f>
        <v>#N/A</v>
      </c>
      <c r="D271" s="533"/>
      <c r="E271" s="533"/>
      <c r="F271" s="67">
        <f t="shared" si="9"/>
        <v>0</v>
      </c>
      <c r="G271" s="533"/>
      <c r="H271" s="533"/>
      <c r="I271" s="68">
        <f t="shared" si="10"/>
        <v>0</v>
      </c>
      <c r="K271" s="15"/>
      <c r="L271" s="15"/>
      <c r="M271" s="15"/>
      <c r="N271" s="15"/>
      <c r="O271" s="15"/>
    </row>
    <row r="272" spans="1:15" s="16" customFormat="1" ht="11.25" x14ac:dyDescent="0.2">
      <c r="A272" s="719"/>
      <c r="B272" s="536" t="str">
        <f>IFERROR(IF(VLOOKUP($A272,Osnova!$A:$C,1)=$A272,VLOOKUP($A272,Osnova!$A:$C,3)),"")</f>
        <v/>
      </c>
      <c r="C272" s="542" t="e">
        <f>IF(VLOOKUP($A272,Osnova!$A:$C,1)=$A272,VLOOKUP($A272,Osnova!$A:$D,4),0)</f>
        <v>#N/A</v>
      </c>
      <c r="D272" s="533"/>
      <c r="E272" s="533"/>
      <c r="F272" s="67">
        <f t="shared" si="9"/>
        <v>0</v>
      </c>
      <c r="G272" s="533"/>
      <c r="H272" s="533"/>
      <c r="I272" s="68">
        <f t="shared" si="10"/>
        <v>0</v>
      </c>
      <c r="K272" s="15"/>
      <c r="L272" s="15"/>
      <c r="M272" s="15"/>
      <c r="N272" s="15"/>
      <c r="O272" s="15"/>
    </row>
    <row r="273" spans="1:15" s="16" customFormat="1" ht="11.25" x14ac:dyDescent="0.2">
      <c r="A273" s="719"/>
      <c r="B273" s="536" t="str">
        <f>IFERROR(IF(VLOOKUP($A273,Osnova!$A:$C,1)=$A273,VLOOKUP($A273,Osnova!$A:$C,3)),"")</f>
        <v/>
      </c>
      <c r="C273" s="542" t="e">
        <f>IF(VLOOKUP($A273,Osnova!$A:$C,1)=$A273,VLOOKUP($A273,Osnova!$A:$D,4),0)</f>
        <v>#N/A</v>
      </c>
      <c r="D273" s="533"/>
      <c r="E273" s="533"/>
      <c r="F273" s="67">
        <f t="shared" si="9"/>
        <v>0</v>
      </c>
      <c r="G273" s="533"/>
      <c r="H273" s="533"/>
      <c r="I273" s="68">
        <f t="shared" si="10"/>
        <v>0</v>
      </c>
      <c r="K273" s="15"/>
      <c r="L273" s="15"/>
      <c r="M273" s="15"/>
      <c r="N273" s="15"/>
      <c r="O273" s="15"/>
    </row>
    <row r="274" spans="1:15" s="16" customFormat="1" ht="11.25" x14ac:dyDescent="0.2">
      <c r="A274" s="719"/>
      <c r="B274" s="536" t="str">
        <f>IFERROR(IF(VLOOKUP($A274,Osnova!$A:$C,1)=$A274,VLOOKUP($A274,Osnova!$A:$C,3)),"")</f>
        <v/>
      </c>
      <c r="C274" s="542" t="e">
        <f>IF(VLOOKUP($A274,Osnova!$A:$C,1)=$A274,VLOOKUP($A274,Osnova!$A:$D,4),0)</f>
        <v>#N/A</v>
      </c>
      <c r="D274" s="533"/>
      <c r="E274" s="533"/>
      <c r="F274" s="67">
        <f t="shared" si="9"/>
        <v>0</v>
      </c>
      <c r="G274" s="533"/>
      <c r="H274" s="533"/>
      <c r="I274" s="68">
        <f t="shared" si="10"/>
        <v>0</v>
      </c>
      <c r="K274" s="15"/>
      <c r="L274" s="15"/>
      <c r="M274" s="15"/>
      <c r="N274" s="15"/>
      <c r="O274" s="15"/>
    </row>
    <row r="275" spans="1:15" s="16" customFormat="1" ht="11.25" x14ac:dyDescent="0.2">
      <c r="A275" s="719"/>
      <c r="B275" s="536" t="str">
        <f>IFERROR(IF(VLOOKUP($A275,Osnova!$A:$C,1)=$A275,VLOOKUP($A275,Osnova!$A:$C,3)),"")</f>
        <v/>
      </c>
      <c r="C275" s="542" t="e">
        <f>IF(VLOOKUP($A275,Osnova!$A:$C,1)=$A275,VLOOKUP($A275,Osnova!$A:$D,4),0)</f>
        <v>#N/A</v>
      </c>
      <c r="D275" s="533"/>
      <c r="E275" s="533"/>
      <c r="F275" s="67">
        <f t="shared" si="9"/>
        <v>0</v>
      </c>
      <c r="G275" s="533"/>
      <c r="H275" s="533"/>
      <c r="I275" s="68">
        <f t="shared" si="10"/>
        <v>0</v>
      </c>
      <c r="K275" s="15"/>
      <c r="L275" s="15"/>
      <c r="M275" s="15"/>
      <c r="N275" s="15"/>
      <c r="O275" s="15"/>
    </row>
    <row r="276" spans="1:15" s="16" customFormat="1" ht="11.25" x14ac:dyDescent="0.2">
      <c r="A276" s="719"/>
      <c r="B276" s="536" t="str">
        <f>IFERROR(IF(VLOOKUP($A276,Osnova!$A:$C,1)=$A276,VLOOKUP($A276,Osnova!$A:$C,3)),"")</f>
        <v/>
      </c>
      <c r="C276" s="542" t="e">
        <f>IF(VLOOKUP($A276,Osnova!$A:$C,1)=$A276,VLOOKUP($A276,Osnova!$A:$D,4),0)</f>
        <v>#N/A</v>
      </c>
      <c r="D276" s="533"/>
      <c r="E276" s="533"/>
      <c r="F276" s="67">
        <f t="shared" si="9"/>
        <v>0</v>
      </c>
      <c r="G276" s="533"/>
      <c r="H276" s="533"/>
      <c r="I276" s="68">
        <f t="shared" si="10"/>
        <v>0</v>
      </c>
      <c r="K276" s="15"/>
      <c r="L276" s="15"/>
      <c r="M276" s="15"/>
      <c r="N276" s="15"/>
      <c r="O276" s="15"/>
    </row>
    <row r="277" spans="1:15" s="16" customFormat="1" ht="11.25" x14ac:dyDescent="0.2">
      <c r="A277" s="719"/>
      <c r="B277" s="536" t="str">
        <f>IFERROR(IF(VLOOKUP($A277,Osnova!$A:$C,1)=$A277,VLOOKUP($A277,Osnova!$A:$C,3)),"")</f>
        <v/>
      </c>
      <c r="C277" s="542" t="e">
        <f>IF(VLOOKUP($A277,Osnova!$A:$C,1)=$A277,VLOOKUP($A277,Osnova!$A:$D,4),0)</f>
        <v>#N/A</v>
      </c>
      <c r="D277" s="533"/>
      <c r="E277" s="533"/>
      <c r="F277" s="67">
        <f t="shared" si="9"/>
        <v>0</v>
      </c>
      <c r="G277" s="533"/>
      <c r="H277" s="533"/>
      <c r="I277" s="68">
        <f t="shared" si="10"/>
        <v>0</v>
      </c>
      <c r="K277" s="15"/>
      <c r="L277" s="15"/>
      <c r="M277" s="15"/>
      <c r="N277" s="15"/>
      <c r="O277" s="15"/>
    </row>
    <row r="278" spans="1:15" s="16" customFormat="1" ht="11.25" x14ac:dyDescent="0.2">
      <c r="A278" s="719"/>
      <c r="B278" s="536" t="str">
        <f>IFERROR(IF(VLOOKUP($A278,Osnova!$A:$C,1)=$A278,VLOOKUP($A278,Osnova!$A:$C,3)),"")</f>
        <v/>
      </c>
      <c r="C278" s="542" t="e">
        <f>IF(VLOOKUP($A278,Osnova!$A:$C,1)=$A278,VLOOKUP($A278,Osnova!$A:$D,4),0)</f>
        <v>#N/A</v>
      </c>
      <c r="D278" s="533"/>
      <c r="E278" s="533"/>
      <c r="F278" s="67">
        <f t="shared" si="9"/>
        <v>0</v>
      </c>
      <c r="G278" s="533"/>
      <c r="H278" s="533"/>
      <c r="I278" s="68">
        <f t="shared" si="10"/>
        <v>0</v>
      </c>
      <c r="K278" s="15"/>
      <c r="L278" s="15"/>
      <c r="M278" s="15"/>
      <c r="N278" s="15"/>
      <c r="O278" s="15"/>
    </row>
    <row r="279" spans="1:15" s="16" customFormat="1" ht="11.25" x14ac:dyDescent="0.2">
      <c r="A279" s="719"/>
      <c r="B279" s="536" t="str">
        <f>IFERROR(IF(VLOOKUP($A279,Osnova!$A:$C,1)=$A279,VLOOKUP($A279,Osnova!$A:$C,3)),"")</f>
        <v/>
      </c>
      <c r="C279" s="542" t="e">
        <f>IF(VLOOKUP($A279,Osnova!$A:$C,1)=$A279,VLOOKUP($A279,Osnova!$A:$D,4),0)</f>
        <v>#N/A</v>
      </c>
      <c r="D279" s="533"/>
      <c r="E279" s="533"/>
      <c r="F279" s="67">
        <f t="shared" si="9"/>
        <v>0</v>
      </c>
      <c r="G279" s="533"/>
      <c r="H279" s="533"/>
      <c r="I279" s="68">
        <f t="shared" si="10"/>
        <v>0</v>
      </c>
      <c r="K279" s="15"/>
      <c r="L279" s="15"/>
      <c r="M279" s="15"/>
      <c r="N279" s="15"/>
      <c r="O279" s="15"/>
    </row>
    <row r="280" spans="1:15" s="16" customFormat="1" ht="11.25" x14ac:dyDescent="0.2">
      <c r="A280" s="719"/>
      <c r="B280" s="536" t="str">
        <f>IFERROR(IF(VLOOKUP($A280,Osnova!$A:$C,1)=$A280,VLOOKUP($A280,Osnova!$A:$C,3)),"")</f>
        <v/>
      </c>
      <c r="C280" s="542" t="e">
        <f>IF(VLOOKUP($A280,Osnova!$A:$C,1)=$A280,VLOOKUP($A280,Osnova!$A:$D,4),0)</f>
        <v>#N/A</v>
      </c>
      <c r="D280" s="533"/>
      <c r="E280" s="533"/>
      <c r="F280" s="67">
        <f t="shared" si="9"/>
        <v>0</v>
      </c>
      <c r="G280" s="533"/>
      <c r="H280" s="533"/>
      <c r="I280" s="68">
        <f t="shared" si="10"/>
        <v>0</v>
      </c>
      <c r="K280" s="15"/>
      <c r="L280" s="15"/>
      <c r="M280" s="15"/>
      <c r="N280" s="15"/>
      <c r="O280" s="15"/>
    </row>
    <row r="281" spans="1:15" s="16" customFormat="1" ht="11.25" x14ac:dyDescent="0.2">
      <c r="A281" s="719"/>
      <c r="B281" s="536" t="str">
        <f>IFERROR(IF(VLOOKUP($A281,Osnova!$A:$C,1)=$A281,VLOOKUP($A281,Osnova!$A:$C,3)),"")</f>
        <v/>
      </c>
      <c r="C281" s="542" t="e">
        <f>IF(VLOOKUP($A281,Osnova!$A:$C,1)=$A281,VLOOKUP($A281,Osnova!$A:$D,4),0)</f>
        <v>#N/A</v>
      </c>
      <c r="D281" s="533"/>
      <c r="E281" s="533"/>
      <c r="F281" s="67">
        <f t="shared" si="9"/>
        <v>0</v>
      </c>
      <c r="G281" s="533"/>
      <c r="H281" s="533"/>
      <c r="I281" s="68">
        <f t="shared" si="10"/>
        <v>0</v>
      </c>
      <c r="K281" s="15"/>
      <c r="L281" s="15"/>
      <c r="M281" s="15"/>
      <c r="N281" s="15"/>
      <c r="O281" s="15"/>
    </row>
    <row r="282" spans="1:15" s="16" customFormat="1" ht="11.25" x14ac:dyDescent="0.2">
      <c r="A282" s="719"/>
      <c r="B282" s="536" t="str">
        <f>IFERROR(IF(VLOOKUP($A282,Osnova!$A:$C,1)=$A282,VLOOKUP($A282,Osnova!$A:$C,3)),"")</f>
        <v/>
      </c>
      <c r="C282" s="542" t="e">
        <f>IF(VLOOKUP($A282,Osnova!$A:$C,1)=$A282,VLOOKUP($A282,Osnova!$A:$D,4),0)</f>
        <v>#N/A</v>
      </c>
      <c r="D282" s="533"/>
      <c r="E282" s="533"/>
      <c r="F282" s="67">
        <f t="shared" si="9"/>
        <v>0</v>
      </c>
      <c r="G282" s="533"/>
      <c r="H282" s="533"/>
      <c r="I282" s="68">
        <f t="shared" si="10"/>
        <v>0</v>
      </c>
      <c r="K282" s="15"/>
      <c r="L282" s="15"/>
      <c r="M282" s="15"/>
      <c r="N282" s="15"/>
      <c r="O282" s="15"/>
    </row>
    <row r="283" spans="1:15" s="16" customFormat="1" ht="11.25" x14ac:dyDescent="0.2">
      <c r="A283" s="719"/>
      <c r="B283" s="536" t="str">
        <f>IFERROR(IF(VLOOKUP($A283,Osnova!$A:$C,1)=$A283,VLOOKUP($A283,Osnova!$A:$C,3)),"")</f>
        <v/>
      </c>
      <c r="C283" s="542" t="e">
        <f>IF(VLOOKUP($A283,Osnova!$A:$C,1)=$A283,VLOOKUP($A283,Osnova!$A:$D,4),0)</f>
        <v>#N/A</v>
      </c>
      <c r="D283" s="533"/>
      <c r="E283" s="533"/>
      <c r="F283" s="67">
        <f t="shared" si="9"/>
        <v>0</v>
      </c>
      <c r="G283" s="533"/>
      <c r="H283" s="533"/>
      <c r="I283" s="68">
        <f t="shared" si="10"/>
        <v>0</v>
      </c>
      <c r="K283" s="15"/>
      <c r="L283" s="15"/>
      <c r="M283" s="15"/>
      <c r="N283" s="15"/>
      <c r="O283" s="15"/>
    </row>
    <row r="284" spans="1:15" s="16" customFormat="1" ht="11.25" x14ac:dyDescent="0.2">
      <c r="A284" s="719"/>
      <c r="B284" s="536" t="str">
        <f>IFERROR(IF(VLOOKUP($A284,Osnova!$A:$C,1)=$A284,VLOOKUP($A284,Osnova!$A:$C,3)),"")</f>
        <v/>
      </c>
      <c r="C284" s="542" t="e">
        <f>IF(VLOOKUP($A284,Osnova!$A:$C,1)=$A284,VLOOKUP($A284,Osnova!$A:$D,4),0)</f>
        <v>#N/A</v>
      </c>
      <c r="D284" s="533"/>
      <c r="E284" s="533"/>
      <c r="F284" s="67">
        <f t="shared" si="9"/>
        <v>0</v>
      </c>
      <c r="G284" s="533"/>
      <c r="H284" s="533"/>
      <c r="I284" s="68">
        <f t="shared" si="10"/>
        <v>0</v>
      </c>
      <c r="K284" s="15"/>
      <c r="L284" s="15"/>
      <c r="M284" s="15"/>
      <c r="N284" s="15"/>
      <c r="O284" s="15"/>
    </row>
    <row r="285" spans="1:15" s="16" customFormat="1" ht="11.25" x14ac:dyDescent="0.2">
      <c r="A285" s="719"/>
      <c r="B285" s="536" t="str">
        <f>IFERROR(IF(VLOOKUP($A285,Osnova!$A:$C,1)=$A285,VLOOKUP($A285,Osnova!$A:$C,3)),"")</f>
        <v/>
      </c>
      <c r="C285" s="542" t="e">
        <f>IF(VLOOKUP($A285,Osnova!$A:$C,1)=$A285,VLOOKUP($A285,Osnova!$A:$D,4),0)</f>
        <v>#N/A</v>
      </c>
      <c r="D285" s="533"/>
      <c r="E285" s="533"/>
      <c r="F285" s="67">
        <f t="shared" si="9"/>
        <v>0</v>
      </c>
      <c r="G285" s="533"/>
      <c r="H285" s="533"/>
      <c r="I285" s="68">
        <f t="shared" si="10"/>
        <v>0</v>
      </c>
      <c r="K285" s="15"/>
      <c r="L285" s="15"/>
      <c r="M285" s="15"/>
      <c r="N285" s="15"/>
      <c r="O285" s="15"/>
    </row>
    <row r="286" spans="1:15" s="16" customFormat="1" ht="11.25" x14ac:dyDescent="0.2">
      <c r="A286" s="719"/>
      <c r="B286" s="536" t="str">
        <f>IFERROR(IF(VLOOKUP($A286,Osnova!$A:$C,1)=$A286,VLOOKUP($A286,Osnova!$A:$C,3)),"")</f>
        <v/>
      </c>
      <c r="C286" s="542" t="e">
        <f>IF(VLOOKUP($A286,Osnova!$A:$C,1)=$A286,VLOOKUP($A286,Osnova!$A:$D,4),0)</f>
        <v>#N/A</v>
      </c>
      <c r="D286" s="533"/>
      <c r="E286" s="533"/>
      <c r="F286" s="67">
        <f t="shared" si="9"/>
        <v>0</v>
      </c>
      <c r="G286" s="533"/>
      <c r="H286" s="533"/>
      <c r="I286" s="68">
        <f t="shared" si="10"/>
        <v>0</v>
      </c>
      <c r="K286" s="15"/>
      <c r="L286" s="15"/>
      <c r="M286" s="15"/>
      <c r="N286" s="15"/>
      <c r="O286" s="15"/>
    </row>
    <row r="287" spans="1:15" s="16" customFormat="1" ht="11.25" x14ac:dyDescent="0.2">
      <c r="A287" s="719"/>
      <c r="B287" s="536" t="str">
        <f>IFERROR(IF(VLOOKUP($A287,Osnova!$A:$C,1)=$A287,VLOOKUP($A287,Osnova!$A:$C,3)),"")</f>
        <v/>
      </c>
      <c r="C287" s="542" t="e">
        <f>IF(VLOOKUP($A287,Osnova!$A:$C,1)=$A287,VLOOKUP($A287,Osnova!$A:$D,4),0)</f>
        <v>#N/A</v>
      </c>
      <c r="D287" s="533"/>
      <c r="E287" s="533"/>
      <c r="F287" s="67">
        <f t="shared" si="9"/>
        <v>0</v>
      </c>
      <c r="G287" s="533"/>
      <c r="H287" s="533"/>
      <c r="I287" s="68">
        <f t="shared" si="10"/>
        <v>0</v>
      </c>
      <c r="K287" s="15"/>
      <c r="L287" s="15"/>
      <c r="M287" s="15"/>
      <c r="N287" s="15"/>
      <c r="O287" s="15"/>
    </row>
    <row r="288" spans="1:15" s="16" customFormat="1" ht="11.25" x14ac:dyDescent="0.2">
      <c r="A288" s="719"/>
      <c r="B288" s="536" t="str">
        <f>IFERROR(IF(VLOOKUP($A288,Osnova!$A:$C,1)=$A288,VLOOKUP($A288,Osnova!$A:$C,3)),"")</f>
        <v/>
      </c>
      <c r="C288" s="542" t="e">
        <f>IF(VLOOKUP($A288,Osnova!$A:$C,1)=$A288,VLOOKUP($A288,Osnova!$A:$D,4),0)</f>
        <v>#N/A</v>
      </c>
      <c r="D288" s="533"/>
      <c r="E288" s="533"/>
      <c r="F288" s="67">
        <f t="shared" si="9"/>
        <v>0</v>
      </c>
      <c r="G288" s="533"/>
      <c r="H288" s="533"/>
      <c r="I288" s="68">
        <f t="shared" si="10"/>
        <v>0</v>
      </c>
      <c r="K288" s="15"/>
      <c r="L288" s="15"/>
      <c r="M288" s="15"/>
      <c r="N288" s="15"/>
      <c r="O288" s="15"/>
    </row>
    <row r="289" spans="1:15" s="16" customFormat="1" ht="11.25" x14ac:dyDescent="0.2">
      <c r="A289" s="719"/>
      <c r="B289" s="536" t="str">
        <f>IFERROR(IF(VLOOKUP($A289,Osnova!$A:$C,1)=$A289,VLOOKUP($A289,Osnova!$A:$C,3)),"")</f>
        <v/>
      </c>
      <c r="C289" s="542" t="e">
        <f>IF(VLOOKUP($A289,Osnova!$A:$C,1)=$A289,VLOOKUP($A289,Osnova!$A:$D,4),0)</f>
        <v>#N/A</v>
      </c>
      <c r="D289" s="533"/>
      <c r="E289" s="533"/>
      <c r="F289" s="67">
        <f t="shared" si="9"/>
        <v>0</v>
      </c>
      <c r="G289" s="533"/>
      <c r="H289" s="533"/>
      <c r="I289" s="68">
        <f t="shared" si="10"/>
        <v>0</v>
      </c>
      <c r="K289" s="15"/>
      <c r="L289" s="15"/>
      <c r="M289" s="15"/>
      <c r="N289" s="15"/>
      <c r="O289" s="15"/>
    </row>
    <row r="290" spans="1:15" s="16" customFormat="1" ht="11.25" x14ac:dyDescent="0.2">
      <c r="A290" s="719"/>
      <c r="B290" s="536" t="str">
        <f>IFERROR(IF(VLOOKUP($A290,Osnova!$A:$C,1)=$A290,VLOOKUP($A290,Osnova!$A:$C,3)),"")</f>
        <v/>
      </c>
      <c r="C290" s="542" t="e">
        <f>IF(VLOOKUP($A290,Osnova!$A:$C,1)=$A290,VLOOKUP($A290,Osnova!$A:$D,4),0)</f>
        <v>#N/A</v>
      </c>
      <c r="D290" s="533"/>
      <c r="E290" s="533"/>
      <c r="F290" s="67">
        <f t="shared" si="9"/>
        <v>0</v>
      </c>
      <c r="G290" s="533"/>
      <c r="H290" s="533"/>
      <c r="I290" s="68">
        <f t="shared" si="10"/>
        <v>0</v>
      </c>
      <c r="K290" s="15"/>
      <c r="L290" s="15"/>
      <c r="M290" s="15"/>
      <c r="N290" s="15"/>
      <c r="O290" s="15"/>
    </row>
    <row r="291" spans="1:15" s="16" customFormat="1" ht="11.25" x14ac:dyDescent="0.2">
      <c r="A291" s="719"/>
      <c r="B291" s="536" t="str">
        <f>IFERROR(IF(VLOOKUP($A291,Osnova!$A:$C,1)=$A291,VLOOKUP($A291,Osnova!$A:$C,3)),"")</f>
        <v/>
      </c>
      <c r="C291" s="542" t="e">
        <f>IF(VLOOKUP($A291,Osnova!$A:$C,1)=$A291,VLOOKUP($A291,Osnova!$A:$D,4),0)</f>
        <v>#N/A</v>
      </c>
      <c r="D291" s="533"/>
      <c r="E291" s="533"/>
      <c r="F291" s="67">
        <f t="shared" si="9"/>
        <v>0</v>
      </c>
      <c r="G291" s="533"/>
      <c r="H291" s="533"/>
      <c r="I291" s="68">
        <f t="shared" si="10"/>
        <v>0</v>
      </c>
      <c r="K291" s="15"/>
      <c r="L291" s="15"/>
      <c r="M291" s="15"/>
      <c r="N291" s="15"/>
      <c r="O291" s="15"/>
    </row>
    <row r="292" spans="1:15" s="16" customFormat="1" ht="11.25" x14ac:dyDescent="0.2">
      <c r="A292" s="719"/>
      <c r="B292" s="536" t="str">
        <f>IFERROR(IF(VLOOKUP($A292,Osnova!$A:$C,1)=$A292,VLOOKUP($A292,Osnova!$A:$C,3)),"")</f>
        <v/>
      </c>
      <c r="C292" s="542" t="e">
        <f>IF(VLOOKUP($A292,Osnova!$A:$C,1)=$A292,VLOOKUP($A292,Osnova!$A:$D,4),0)</f>
        <v>#N/A</v>
      </c>
      <c r="D292" s="533"/>
      <c r="E292" s="533"/>
      <c r="F292" s="67">
        <f t="shared" si="9"/>
        <v>0</v>
      </c>
      <c r="G292" s="533"/>
      <c r="H292" s="533"/>
      <c r="I292" s="68">
        <f t="shared" si="10"/>
        <v>0</v>
      </c>
      <c r="K292" s="15"/>
      <c r="L292" s="15"/>
      <c r="M292" s="15"/>
      <c r="N292" s="15"/>
      <c r="O292" s="15"/>
    </row>
    <row r="293" spans="1:15" s="16" customFormat="1" ht="11.25" x14ac:dyDescent="0.2">
      <c r="A293" s="719"/>
      <c r="B293" s="536" t="str">
        <f>IFERROR(IF(VLOOKUP($A293,Osnova!$A:$C,1)=$A293,VLOOKUP($A293,Osnova!$A:$C,3)),"")</f>
        <v/>
      </c>
      <c r="C293" s="542" t="e">
        <f>IF(VLOOKUP($A293,Osnova!$A:$C,1)=$A293,VLOOKUP($A293,Osnova!$A:$D,4),0)</f>
        <v>#N/A</v>
      </c>
      <c r="D293" s="533"/>
      <c r="E293" s="533"/>
      <c r="F293" s="67">
        <f t="shared" si="9"/>
        <v>0</v>
      </c>
      <c r="G293" s="533"/>
      <c r="H293" s="533"/>
      <c r="I293" s="68">
        <f t="shared" si="10"/>
        <v>0</v>
      </c>
      <c r="K293" s="15"/>
      <c r="L293" s="15"/>
      <c r="M293" s="15"/>
      <c r="N293" s="15"/>
      <c r="O293" s="15"/>
    </row>
    <row r="294" spans="1:15" s="16" customFormat="1" ht="11.25" x14ac:dyDescent="0.2">
      <c r="A294" s="719"/>
      <c r="B294" s="536" t="str">
        <f>IFERROR(IF(VLOOKUP($A294,Osnova!$A:$C,1)=$A294,VLOOKUP($A294,Osnova!$A:$C,3)),"")</f>
        <v/>
      </c>
      <c r="C294" s="542" t="e">
        <f>IF(VLOOKUP($A294,Osnova!$A:$C,1)=$A294,VLOOKUP($A294,Osnova!$A:$D,4),0)</f>
        <v>#N/A</v>
      </c>
      <c r="D294" s="533"/>
      <c r="E294" s="533"/>
      <c r="F294" s="67">
        <f t="shared" si="9"/>
        <v>0</v>
      </c>
      <c r="G294" s="533"/>
      <c r="H294" s="533"/>
      <c r="I294" s="68">
        <f t="shared" si="10"/>
        <v>0</v>
      </c>
      <c r="K294" s="15"/>
      <c r="L294" s="15"/>
      <c r="M294" s="15"/>
      <c r="N294" s="15"/>
      <c r="O294" s="15"/>
    </row>
    <row r="295" spans="1:15" s="16" customFormat="1" ht="11.25" x14ac:dyDescent="0.2">
      <c r="A295" s="719"/>
      <c r="B295" s="536" t="str">
        <f>IFERROR(IF(VLOOKUP($A295,Osnova!$A:$C,1)=$A295,VLOOKUP($A295,Osnova!$A:$C,3)),"")</f>
        <v/>
      </c>
      <c r="C295" s="542" t="e">
        <f>IF(VLOOKUP($A295,Osnova!$A:$C,1)=$A295,VLOOKUP($A295,Osnova!$A:$D,4),0)</f>
        <v>#N/A</v>
      </c>
      <c r="D295" s="533"/>
      <c r="E295" s="533"/>
      <c r="F295" s="67">
        <f t="shared" si="9"/>
        <v>0</v>
      </c>
      <c r="G295" s="533"/>
      <c r="H295" s="533"/>
      <c r="I295" s="68">
        <f t="shared" si="10"/>
        <v>0</v>
      </c>
      <c r="K295" s="15"/>
      <c r="L295" s="15"/>
      <c r="M295" s="15"/>
      <c r="N295" s="15"/>
      <c r="O295" s="15"/>
    </row>
    <row r="296" spans="1:15" s="16" customFormat="1" ht="11.25" x14ac:dyDescent="0.2">
      <c r="A296" s="719"/>
      <c r="B296" s="536" t="str">
        <f>IFERROR(IF(VLOOKUP($A296,Osnova!$A:$C,1)=$A296,VLOOKUP($A296,Osnova!$A:$C,3)),"")</f>
        <v/>
      </c>
      <c r="C296" s="542" t="e">
        <f>IF(VLOOKUP($A296,Osnova!$A:$C,1)=$A296,VLOOKUP($A296,Osnova!$A:$D,4),0)</f>
        <v>#N/A</v>
      </c>
      <c r="D296" s="533"/>
      <c r="E296" s="533"/>
      <c r="F296" s="67">
        <f t="shared" si="9"/>
        <v>0</v>
      </c>
      <c r="G296" s="533"/>
      <c r="H296" s="533"/>
      <c r="I296" s="68">
        <f t="shared" si="10"/>
        <v>0</v>
      </c>
      <c r="K296" s="15"/>
      <c r="L296" s="15"/>
      <c r="M296" s="15"/>
      <c r="N296" s="15"/>
      <c r="O296" s="15"/>
    </row>
    <row r="297" spans="1:15" s="16" customFormat="1" ht="11.25" x14ac:dyDescent="0.2">
      <c r="A297" s="719"/>
      <c r="B297" s="536" t="str">
        <f>IFERROR(IF(VLOOKUP($A297,Osnova!$A:$C,1)=$A297,VLOOKUP($A297,Osnova!$A:$C,3)),"")</f>
        <v/>
      </c>
      <c r="C297" s="542" t="e">
        <f>IF(VLOOKUP($A297,Osnova!$A:$C,1)=$A297,VLOOKUP($A297,Osnova!$A:$D,4),0)</f>
        <v>#N/A</v>
      </c>
      <c r="D297" s="533"/>
      <c r="E297" s="533"/>
      <c r="F297" s="67">
        <f t="shared" si="9"/>
        <v>0</v>
      </c>
      <c r="G297" s="533"/>
      <c r="H297" s="533"/>
      <c r="I297" s="68">
        <f t="shared" si="10"/>
        <v>0</v>
      </c>
      <c r="K297" s="15"/>
      <c r="L297" s="15"/>
      <c r="M297" s="15"/>
      <c r="N297" s="15"/>
      <c r="O297" s="15"/>
    </row>
    <row r="298" spans="1:15" s="16" customFormat="1" ht="11.25" x14ac:dyDescent="0.2">
      <c r="A298" s="719"/>
      <c r="B298" s="536" t="str">
        <f>IFERROR(IF(VLOOKUP($A298,Osnova!$A:$C,1)=$A298,VLOOKUP($A298,Osnova!$A:$C,3)),"")</f>
        <v/>
      </c>
      <c r="C298" s="542" t="e">
        <f>IF(VLOOKUP($A298,Osnova!$A:$C,1)=$A298,VLOOKUP($A298,Osnova!$A:$D,4),0)</f>
        <v>#N/A</v>
      </c>
      <c r="D298" s="533"/>
      <c r="E298" s="533"/>
      <c r="F298" s="67">
        <f t="shared" si="9"/>
        <v>0</v>
      </c>
      <c r="G298" s="533"/>
      <c r="H298" s="533"/>
      <c r="I298" s="68">
        <f t="shared" si="10"/>
        <v>0</v>
      </c>
      <c r="K298" s="15"/>
      <c r="L298" s="15"/>
      <c r="M298" s="15"/>
      <c r="N298" s="15"/>
      <c r="O298" s="15"/>
    </row>
    <row r="299" spans="1:15" s="16" customFormat="1" ht="11.25" x14ac:dyDescent="0.2">
      <c r="A299" s="719"/>
      <c r="B299" s="536" t="str">
        <f>IFERROR(IF(VLOOKUP($A299,Osnova!$A:$C,1)=$A299,VLOOKUP($A299,Osnova!$A:$C,3)),"")</f>
        <v/>
      </c>
      <c r="C299" s="542" t="e">
        <f>IF(VLOOKUP($A299,Osnova!$A:$C,1)=$A299,VLOOKUP($A299,Osnova!$A:$D,4),0)</f>
        <v>#N/A</v>
      </c>
      <c r="D299" s="533"/>
      <c r="E299" s="533"/>
      <c r="F299" s="67">
        <f t="shared" si="9"/>
        <v>0</v>
      </c>
      <c r="G299" s="533"/>
      <c r="H299" s="533"/>
      <c r="I299" s="68">
        <f t="shared" si="10"/>
        <v>0</v>
      </c>
      <c r="K299" s="15"/>
      <c r="L299" s="15"/>
      <c r="M299" s="15"/>
      <c r="N299" s="15"/>
      <c r="O299" s="15"/>
    </row>
    <row r="300" spans="1:15" s="16" customFormat="1" ht="11.25" x14ac:dyDescent="0.2">
      <c r="A300" s="719"/>
      <c r="B300" s="536" t="str">
        <f>IFERROR(IF(VLOOKUP($A300,Osnova!$A:$C,1)=$A300,VLOOKUP($A300,Osnova!$A:$C,3)),"")</f>
        <v/>
      </c>
      <c r="C300" s="542" t="e">
        <f>IF(VLOOKUP($A300,Osnova!$A:$C,1)=$A300,VLOOKUP($A300,Osnova!$A:$D,4),0)</f>
        <v>#N/A</v>
      </c>
      <c r="D300" s="533"/>
      <c r="E300" s="533"/>
      <c r="F300" s="67">
        <f t="shared" si="9"/>
        <v>0</v>
      </c>
      <c r="G300" s="533"/>
      <c r="H300" s="533"/>
      <c r="I300" s="68">
        <f t="shared" si="10"/>
        <v>0</v>
      </c>
      <c r="K300" s="15"/>
      <c r="L300" s="15"/>
      <c r="M300" s="15"/>
      <c r="N300" s="15"/>
      <c r="O300" s="15"/>
    </row>
    <row r="301" spans="1:15" s="16" customFormat="1" ht="11.25" x14ac:dyDescent="0.2">
      <c r="A301" s="719"/>
      <c r="B301" s="536" t="str">
        <f>IFERROR(IF(VLOOKUP($A301,Osnova!$A:$C,1)=$A301,VLOOKUP($A301,Osnova!$A:$C,3)),"")</f>
        <v/>
      </c>
      <c r="C301" s="542" t="e">
        <f>IF(VLOOKUP($A301,Osnova!$A:$C,1)=$A301,VLOOKUP($A301,Osnova!$A:$D,4),0)</f>
        <v>#N/A</v>
      </c>
      <c r="D301" s="533"/>
      <c r="E301" s="533"/>
      <c r="F301" s="67">
        <f t="shared" si="9"/>
        <v>0</v>
      </c>
      <c r="G301" s="533"/>
      <c r="H301" s="533"/>
      <c r="I301" s="68">
        <f t="shared" si="10"/>
        <v>0</v>
      </c>
      <c r="K301" s="15"/>
      <c r="L301" s="15"/>
      <c r="M301" s="15"/>
      <c r="N301" s="15"/>
      <c r="O301" s="15"/>
    </row>
    <row r="302" spans="1:15" s="16" customFormat="1" ht="11.25" x14ac:dyDescent="0.2">
      <c r="A302" s="719"/>
      <c r="B302" s="536" t="str">
        <f>IFERROR(IF(VLOOKUP($A302,Osnova!$A:$C,1)=$A302,VLOOKUP($A302,Osnova!$A:$C,3)),"")</f>
        <v/>
      </c>
      <c r="C302" s="542" t="e">
        <f>IF(VLOOKUP($A302,Osnova!$A:$C,1)=$A302,VLOOKUP($A302,Osnova!$A:$D,4),0)</f>
        <v>#N/A</v>
      </c>
      <c r="D302" s="533"/>
      <c r="E302" s="533"/>
      <c r="F302" s="67">
        <f t="shared" si="9"/>
        <v>0</v>
      </c>
      <c r="G302" s="533"/>
      <c r="H302" s="533"/>
      <c r="I302" s="68">
        <f t="shared" si="10"/>
        <v>0</v>
      </c>
      <c r="K302" s="15"/>
      <c r="L302" s="15"/>
      <c r="M302" s="15"/>
      <c r="N302" s="15"/>
      <c r="O302" s="15"/>
    </row>
    <row r="303" spans="1:15" s="16" customFormat="1" ht="11.25" x14ac:dyDescent="0.2">
      <c r="A303" s="719"/>
      <c r="B303" s="536" t="str">
        <f>IFERROR(IF(VLOOKUP($A303,Osnova!$A:$C,1)=$A303,VLOOKUP($A303,Osnova!$A:$C,3)),"")</f>
        <v/>
      </c>
      <c r="C303" s="542" t="e">
        <f>IF(VLOOKUP($A303,Osnova!$A:$C,1)=$A303,VLOOKUP($A303,Osnova!$A:$D,4),0)</f>
        <v>#N/A</v>
      </c>
      <c r="D303" s="533"/>
      <c r="E303" s="533"/>
      <c r="F303" s="67">
        <f t="shared" si="9"/>
        <v>0</v>
      </c>
      <c r="G303" s="533"/>
      <c r="H303" s="533"/>
      <c r="I303" s="68">
        <f t="shared" si="10"/>
        <v>0</v>
      </c>
      <c r="K303" s="15"/>
      <c r="L303" s="15"/>
      <c r="M303" s="15"/>
      <c r="N303" s="15"/>
      <c r="O303" s="15"/>
    </row>
    <row r="304" spans="1:15" s="16" customFormat="1" ht="11.25" x14ac:dyDescent="0.2">
      <c r="A304" s="719"/>
      <c r="B304" s="536" t="str">
        <f>IFERROR(IF(VLOOKUP($A304,Osnova!$A:$C,1)=$A304,VLOOKUP($A304,Osnova!$A:$C,3)),"")</f>
        <v/>
      </c>
      <c r="C304" s="542" t="e">
        <f>IF(VLOOKUP($A304,Osnova!$A:$C,1)=$A304,VLOOKUP($A304,Osnova!$A:$D,4),0)</f>
        <v>#N/A</v>
      </c>
      <c r="D304" s="533"/>
      <c r="E304" s="533"/>
      <c r="F304" s="67">
        <f t="shared" si="9"/>
        <v>0</v>
      </c>
      <c r="G304" s="533"/>
      <c r="H304" s="533"/>
      <c r="I304" s="68">
        <f t="shared" si="10"/>
        <v>0</v>
      </c>
      <c r="K304" s="15"/>
      <c r="L304" s="15"/>
      <c r="M304" s="15"/>
      <c r="N304" s="15"/>
      <c r="O304" s="15"/>
    </row>
    <row r="305" spans="1:15" s="16" customFormat="1" ht="11.25" x14ac:dyDescent="0.2">
      <c r="A305" s="719"/>
      <c r="B305" s="536" t="str">
        <f>IFERROR(IF(VLOOKUP($A305,Osnova!$A:$C,1)=$A305,VLOOKUP($A305,Osnova!$A:$C,3)),"")</f>
        <v/>
      </c>
      <c r="C305" s="542" t="e">
        <f>IF(VLOOKUP($A305,Osnova!$A:$C,1)=$A305,VLOOKUP($A305,Osnova!$A:$D,4),0)</f>
        <v>#N/A</v>
      </c>
      <c r="D305" s="533"/>
      <c r="E305" s="533"/>
      <c r="F305" s="67">
        <f t="shared" si="9"/>
        <v>0</v>
      </c>
      <c r="G305" s="533"/>
      <c r="H305" s="533"/>
      <c r="I305" s="68">
        <f t="shared" si="10"/>
        <v>0</v>
      </c>
      <c r="K305" s="15"/>
      <c r="L305" s="15"/>
      <c r="M305" s="15"/>
      <c r="N305" s="15"/>
      <c r="O305" s="15"/>
    </row>
    <row r="306" spans="1:15" s="16" customFormat="1" ht="11.25" x14ac:dyDescent="0.2">
      <c r="A306" s="719"/>
      <c r="B306" s="536" t="str">
        <f>IFERROR(IF(VLOOKUP($A306,Osnova!$A:$C,1)=$A306,VLOOKUP($A306,Osnova!$A:$C,3)),"")</f>
        <v/>
      </c>
      <c r="C306" s="542" t="e">
        <f>IF(VLOOKUP($A306,Osnova!$A:$C,1)=$A306,VLOOKUP($A306,Osnova!$A:$D,4),0)</f>
        <v>#N/A</v>
      </c>
      <c r="D306" s="533"/>
      <c r="E306" s="533"/>
      <c r="F306" s="67">
        <f t="shared" si="9"/>
        <v>0</v>
      </c>
      <c r="G306" s="533"/>
      <c r="H306" s="533"/>
      <c r="I306" s="68">
        <f t="shared" si="10"/>
        <v>0</v>
      </c>
      <c r="K306" s="15"/>
      <c r="L306" s="15"/>
      <c r="M306" s="15"/>
      <c r="N306" s="15"/>
      <c r="O306" s="15"/>
    </row>
    <row r="307" spans="1:15" s="16" customFormat="1" ht="11.25" x14ac:dyDescent="0.2">
      <c r="A307" s="719"/>
      <c r="B307" s="536" t="str">
        <f>IFERROR(IF(VLOOKUP($A307,Osnova!$A:$C,1)=$A307,VLOOKUP($A307,Osnova!$A:$C,3)),"")</f>
        <v/>
      </c>
      <c r="C307" s="542" t="e">
        <f>IF(VLOOKUP($A307,Osnova!$A:$C,1)=$A307,VLOOKUP($A307,Osnova!$A:$D,4),0)</f>
        <v>#N/A</v>
      </c>
      <c r="D307" s="533"/>
      <c r="E307" s="533"/>
      <c r="F307" s="67">
        <f t="shared" si="9"/>
        <v>0</v>
      </c>
      <c r="G307" s="533"/>
      <c r="H307" s="533"/>
      <c r="I307" s="68">
        <f t="shared" si="10"/>
        <v>0</v>
      </c>
      <c r="K307" s="15"/>
      <c r="L307" s="15"/>
      <c r="M307" s="15"/>
      <c r="N307" s="15"/>
      <c r="O307" s="15"/>
    </row>
    <row r="308" spans="1:15" s="16" customFormat="1" ht="11.25" x14ac:dyDescent="0.2">
      <c r="A308" s="719"/>
      <c r="B308" s="536" t="str">
        <f>IFERROR(IF(VLOOKUP($A308,Osnova!$A:$C,1)=$A308,VLOOKUP($A308,Osnova!$A:$C,3)),"")</f>
        <v/>
      </c>
      <c r="C308" s="542" t="e">
        <f>IF(VLOOKUP($A308,Osnova!$A:$C,1)=$A308,VLOOKUP($A308,Osnova!$A:$D,4),0)</f>
        <v>#N/A</v>
      </c>
      <c r="D308" s="533"/>
      <c r="E308" s="533"/>
      <c r="F308" s="67">
        <f t="shared" si="9"/>
        <v>0</v>
      </c>
      <c r="G308" s="533"/>
      <c r="H308" s="533"/>
      <c r="I308" s="68">
        <f t="shared" si="10"/>
        <v>0</v>
      </c>
      <c r="K308" s="15"/>
      <c r="L308" s="15"/>
      <c r="M308" s="15"/>
      <c r="N308" s="15"/>
      <c r="O308" s="15"/>
    </row>
    <row r="309" spans="1:15" s="16" customFormat="1" ht="11.25" x14ac:dyDescent="0.2">
      <c r="A309" s="719"/>
      <c r="B309" s="536" t="str">
        <f>IFERROR(IF(VLOOKUP($A309,Osnova!$A:$C,1)=$A309,VLOOKUP($A309,Osnova!$A:$C,3)),"")</f>
        <v/>
      </c>
      <c r="C309" s="542" t="e">
        <f>IF(VLOOKUP($A309,Osnova!$A:$C,1)=$A309,VLOOKUP($A309,Osnova!$A:$D,4),0)</f>
        <v>#N/A</v>
      </c>
      <c r="D309" s="533"/>
      <c r="E309" s="533"/>
      <c r="F309" s="67">
        <f t="shared" si="9"/>
        <v>0</v>
      </c>
      <c r="G309" s="533"/>
      <c r="H309" s="533"/>
      <c r="I309" s="68">
        <f t="shared" si="10"/>
        <v>0</v>
      </c>
      <c r="K309" s="15"/>
      <c r="L309" s="15"/>
      <c r="M309" s="15"/>
      <c r="N309" s="15"/>
      <c r="O309" s="15"/>
    </row>
    <row r="310" spans="1:15" s="80" customFormat="1" ht="11.25" x14ac:dyDescent="0.2">
      <c r="A310" s="122"/>
      <c r="B310" s="13"/>
      <c r="C310" s="5"/>
      <c r="D310" s="15"/>
      <c r="E310" s="15"/>
      <c r="F310" s="15"/>
      <c r="G310" s="15"/>
      <c r="H310" s="15"/>
      <c r="I310" s="16"/>
      <c r="K310" s="13"/>
      <c r="L310" s="13"/>
      <c r="M310" s="13"/>
      <c r="N310" s="13"/>
      <c r="O310" s="13"/>
    </row>
    <row r="311" spans="1:15" s="80" customFormat="1" ht="11.25" x14ac:dyDescent="0.2">
      <c r="A311" s="122"/>
      <c r="B311" s="13"/>
      <c r="C311" s="5"/>
      <c r="D311" s="15"/>
      <c r="E311" s="15"/>
      <c r="F311" s="15"/>
      <c r="G311" s="15"/>
      <c r="H311" s="15"/>
      <c r="I311" s="16"/>
      <c r="K311" s="13"/>
      <c r="L311" s="13"/>
      <c r="M311" s="13"/>
      <c r="N311" s="13"/>
      <c r="O311" s="13"/>
    </row>
    <row r="312" spans="1:15" s="80" customFormat="1" ht="11.25" x14ac:dyDescent="0.2">
      <c r="A312" s="122"/>
      <c r="B312" s="13"/>
      <c r="C312" s="5"/>
      <c r="D312" s="15"/>
      <c r="E312" s="15"/>
      <c r="F312" s="15"/>
      <c r="G312" s="15"/>
      <c r="H312" s="15"/>
      <c r="I312" s="16"/>
      <c r="K312" s="13"/>
      <c r="L312" s="13"/>
      <c r="M312" s="13"/>
      <c r="N312" s="13"/>
      <c r="O312" s="13"/>
    </row>
    <row r="313" spans="1:15" s="80" customFormat="1" ht="11.25" x14ac:dyDescent="0.2">
      <c r="A313" s="731"/>
      <c r="B313" s="732"/>
      <c r="C313" s="732"/>
      <c r="D313" s="732"/>
      <c r="E313" s="732"/>
      <c r="F313" s="732"/>
      <c r="G313" s="732"/>
      <c r="H313" s="732"/>
      <c r="I313" s="732"/>
      <c r="K313" s="13"/>
      <c r="L313" s="13"/>
      <c r="M313" s="13"/>
      <c r="N313" s="13"/>
      <c r="O313" s="13"/>
    </row>
    <row r="314" spans="1:15" s="80" customFormat="1" ht="11.25" x14ac:dyDescent="0.2">
      <c r="A314" s="122"/>
      <c r="B314" s="13"/>
      <c r="C314" s="5"/>
      <c r="D314" s="15"/>
      <c r="E314" s="15"/>
      <c r="F314" s="15"/>
      <c r="G314" s="15"/>
      <c r="H314" s="15"/>
      <c r="I314" s="16"/>
      <c r="K314" s="13"/>
      <c r="L314" s="13"/>
      <c r="M314" s="13"/>
      <c r="N314" s="13"/>
      <c r="O314" s="13"/>
    </row>
    <row r="315" spans="1:15" s="80" customFormat="1" ht="11.25" x14ac:dyDescent="0.2">
      <c r="A315" s="122"/>
      <c r="B315" s="13"/>
      <c r="C315" s="5"/>
      <c r="D315" s="15"/>
      <c r="E315" s="15"/>
      <c r="F315" s="15"/>
      <c r="G315" s="15"/>
      <c r="H315" s="15"/>
      <c r="I315" s="16"/>
      <c r="K315" s="13"/>
      <c r="L315" s="13"/>
      <c r="M315" s="13"/>
      <c r="N315" s="13"/>
      <c r="O315" s="13"/>
    </row>
    <row r="316" spans="1:15" s="80" customFormat="1" ht="11.25" x14ac:dyDescent="0.2">
      <c r="A316" s="122"/>
      <c r="B316" s="13"/>
      <c r="C316" s="5"/>
      <c r="D316" s="15"/>
      <c r="E316" s="15"/>
      <c r="F316" s="15"/>
      <c r="G316" s="15"/>
      <c r="H316" s="15"/>
      <c r="I316" s="16"/>
      <c r="K316" s="13"/>
      <c r="L316" s="13"/>
      <c r="M316" s="13"/>
      <c r="N316" s="13"/>
      <c r="O316" s="13"/>
    </row>
    <row r="317" spans="1:15" s="80" customFormat="1" ht="11.25" x14ac:dyDescent="0.2">
      <c r="A317" s="122"/>
      <c r="B317" s="13"/>
      <c r="C317" s="5"/>
      <c r="D317" s="15"/>
      <c r="E317" s="15"/>
      <c r="F317" s="15"/>
      <c r="G317" s="15"/>
      <c r="H317" s="15"/>
      <c r="I317" s="16"/>
      <c r="K317" s="13"/>
      <c r="L317" s="13"/>
      <c r="M317" s="13"/>
      <c r="N317" s="13"/>
      <c r="O317" s="13"/>
    </row>
    <row r="318" spans="1:15" s="80" customFormat="1" ht="11.25" x14ac:dyDescent="0.2">
      <c r="A318" s="122"/>
      <c r="B318" s="13"/>
      <c r="C318" s="5"/>
      <c r="D318" s="15"/>
      <c r="E318" s="15"/>
      <c r="F318" s="15"/>
      <c r="G318" s="15"/>
      <c r="H318" s="15"/>
      <c r="I318" s="16"/>
      <c r="K318" s="13"/>
      <c r="L318" s="13"/>
      <c r="M318" s="13"/>
      <c r="N318" s="13"/>
      <c r="O318" s="13"/>
    </row>
    <row r="319" spans="1:15" s="80" customFormat="1" ht="11.25" x14ac:dyDescent="0.2">
      <c r="A319" s="122"/>
      <c r="B319" s="13"/>
      <c r="C319" s="5"/>
      <c r="D319" s="15"/>
      <c r="E319" s="15"/>
      <c r="F319" s="15"/>
      <c r="G319" s="15"/>
      <c r="H319" s="15"/>
      <c r="I319" s="16"/>
      <c r="K319" s="13"/>
      <c r="L319" s="13"/>
      <c r="M319" s="13"/>
      <c r="N319" s="13"/>
      <c r="O319" s="13"/>
    </row>
    <row r="320" spans="1:15" s="80" customFormat="1" ht="11.25" x14ac:dyDescent="0.2">
      <c r="A320" s="122"/>
      <c r="B320" s="13"/>
      <c r="C320" s="5"/>
      <c r="D320" s="15"/>
      <c r="E320" s="15"/>
      <c r="F320" s="15"/>
      <c r="G320" s="15"/>
      <c r="H320" s="15"/>
      <c r="I320" s="16"/>
      <c r="K320" s="13"/>
      <c r="L320" s="13"/>
      <c r="M320" s="13"/>
      <c r="N320" s="13"/>
      <c r="O320" s="13"/>
    </row>
    <row r="321" spans="1:15" s="80" customFormat="1" ht="11.25" x14ac:dyDescent="0.2">
      <c r="A321" s="122"/>
      <c r="B321" s="13"/>
      <c r="C321" s="5"/>
      <c r="D321" s="15"/>
      <c r="E321" s="15"/>
      <c r="F321" s="15"/>
      <c r="G321" s="15"/>
      <c r="H321" s="15"/>
      <c r="I321" s="16"/>
      <c r="K321" s="13"/>
      <c r="L321" s="13"/>
      <c r="M321" s="13"/>
      <c r="N321" s="13"/>
      <c r="O321" s="13"/>
    </row>
    <row r="322" spans="1:15" s="80" customFormat="1" ht="11.25" x14ac:dyDescent="0.2">
      <c r="A322" s="122"/>
      <c r="B322" s="13"/>
      <c r="C322" s="5"/>
      <c r="D322" s="15"/>
      <c r="E322" s="15"/>
      <c r="F322" s="15"/>
      <c r="G322" s="15"/>
      <c r="H322" s="15"/>
      <c r="I322" s="16"/>
      <c r="K322" s="13"/>
      <c r="L322" s="13"/>
      <c r="M322" s="13"/>
      <c r="N322" s="13"/>
      <c r="O322" s="13"/>
    </row>
    <row r="323" spans="1:15" s="80" customFormat="1" ht="11.25" x14ac:dyDescent="0.2">
      <c r="A323" s="122"/>
      <c r="B323" s="13"/>
      <c r="C323" s="5"/>
      <c r="D323" s="15"/>
      <c r="E323" s="15"/>
      <c r="F323" s="15"/>
      <c r="G323" s="15"/>
      <c r="H323" s="15"/>
      <c r="I323" s="16"/>
      <c r="K323" s="13"/>
      <c r="L323" s="13"/>
      <c r="M323" s="13"/>
      <c r="N323" s="13"/>
      <c r="O323" s="13"/>
    </row>
    <row r="324" spans="1:15" s="80" customFormat="1" ht="11.25" x14ac:dyDescent="0.2">
      <c r="A324" s="122"/>
      <c r="B324" s="13"/>
      <c r="C324" s="5"/>
      <c r="D324" s="15"/>
      <c r="E324" s="15"/>
      <c r="F324" s="15"/>
      <c r="G324" s="15"/>
      <c r="H324" s="15"/>
      <c r="I324" s="16"/>
      <c r="K324" s="13"/>
      <c r="L324" s="13"/>
      <c r="M324" s="13"/>
      <c r="N324" s="13"/>
      <c r="O324" s="13"/>
    </row>
    <row r="325" spans="1:15" s="80" customFormat="1" ht="11.25" x14ac:dyDescent="0.2">
      <c r="A325" s="122"/>
      <c r="B325" s="13"/>
      <c r="C325" s="5"/>
      <c r="D325" s="15"/>
      <c r="E325" s="15"/>
      <c r="F325" s="15"/>
      <c r="G325" s="15"/>
      <c r="H325" s="15"/>
      <c r="I325" s="16"/>
      <c r="K325" s="13"/>
      <c r="L325" s="13"/>
      <c r="M325" s="13"/>
      <c r="N325" s="13"/>
      <c r="O325" s="13"/>
    </row>
    <row r="326" spans="1:15" s="80" customFormat="1" ht="11.25" x14ac:dyDescent="0.2">
      <c r="A326" s="122"/>
      <c r="B326" s="13"/>
      <c r="C326" s="5"/>
      <c r="D326" s="15"/>
      <c r="E326" s="15"/>
      <c r="F326" s="15"/>
      <c r="G326" s="15"/>
      <c r="H326" s="15"/>
      <c r="I326" s="16"/>
      <c r="K326" s="13"/>
      <c r="L326" s="13"/>
      <c r="M326" s="13"/>
      <c r="N326" s="13"/>
      <c r="O326" s="13"/>
    </row>
    <row r="327" spans="1:15" s="80" customFormat="1" ht="11.25" x14ac:dyDescent="0.2">
      <c r="A327" s="122"/>
      <c r="B327" s="13"/>
      <c r="C327" s="5"/>
      <c r="D327" s="15"/>
      <c r="E327" s="15"/>
      <c r="F327" s="15"/>
      <c r="G327" s="15"/>
      <c r="H327" s="15"/>
      <c r="I327" s="16"/>
      <c r="K327" s="13"/>
      <c r="L327" s="13"/>
      <c r="M327" s="13"/>
      <c r="N327" s="13"/>
      <c r="O327" s="13"/>
    </row>
    <row r="328" spans="1:15" s="80" customFormat="1" ht="11.25" x14ac:dyDescent="0.2">
      <c r="A328" s="122"/>
      <c r="B328" s="13"/>
      <c r="C328" s="5"/>
      <c r="D328" s="15"/>
      <c r="E328" s="15"/>
      <c r="F328" s="15"/>
      <c r="G328" s="15"/>
      <c r="H328" s="15"/>
      <c r="I328" s="16"/>
      <c r="K328" s="13"/>
      <c r="L328" s="13"/>
      <c r="M328" s="13"/>
      <c r="N328" s="13"/>
      <c r="O328" s="13"/>
    </row>
    <row r="329" spans="1:15" s="80" customFormat="1" ht="11.25" x14ac:dyDescent="0.2">
      <c r="A329" s="122"/>
      <c r="B329" s="13"/>
      <c r="C329" s="5"/>
      <c r="D329" s="15"/>
      <c r="E329" s="15"/>
      <c r="F329" s="15"/>
      <c r="G329" s="15"/>
      <c r="H329" s="15"/>
      <c r="I329" s="16"/>
      <c r="K329" s="13"/>
      <c r="L329" s="13"/>
      <c r="M329" s="13"/>
      <c r="N329" s="13"/>
      <c r="O329" s="13"/>
    </row>
    <row r="330" spans="1:15" s="80" customFormat="1" ht="11.25" x14ac:dyDescent="0.2">
      <c r="A330" s="122"/>
      <c r="B330" s="13"/>
      <c r="C330" s="5"/>
      <c r="D330" s="15"/>
      <c r="E330" s="15"/>
      <c r="F330" s="15"/>
      <c r="G330" s="15"/>
      <c r="H330" s="15"/>
      <c r="I330" s="16"/>
      <c r="K330" s="13"/>
      <c r="L330" s="13"/>
      <c r="M330" s="13"/>
      <c r="N330" s="13"/>
      <c r="O330" s="13"/>
    </row>
    <row r="331" spans="1:15" s="80" customFormat="1" ht="11.25" x14ac:dyDescent="0.2">
      <c r="A331" s="122"/>
      <c r="B331" s="13"/>
      <c r="C331" s="5"/>
      <c r="D331" s="15"/>
      <c r="E331" s="15"/>
      <c r="F331" s="15"/>
      <c r="G331" s="15"/>
      <c r="H331" s="15"/>
      <c r="I331" s="16"/>
      <c r="K331" s="13"/>
      <c r="L331" s="13"/>
      <c r="M331" s="13"/>
      <c r="N331" s="13"/>
      <c r="O331" s="13"/>
    </row>
    <row r="332" spans="1:15" s="80" customFormat="1" ht="11.25" x14ac:dyDescent="0.2">
      <c r="A332" s="122"/>
      <c r="B332" s="13"/>
      <c r="C332" s="5"/>
      <c r="D332" s="15"/>
      <c r="E332" s="15"/>
      <c r="F332" s="15"/>
      <c r="G332" s="15"/>
      <c r="H332" s="15"/>
      <c r="I332" s="16"/>
      <c r="K332" s="13"/>
      <c r="L332" s="13"/>
      <c r="M332" s="13"/>
      <c r="N332" s="13"/>
      <c r="O332" s="13"/>
    </row>
    <row r="333" spans="1:15" s="80" customFormat="1" ht="11.25" x14ac:dyDescent="0.2">
      <c r="A333" s="122"/>
      <c r="B333" s="13"/>
      <c r="C333" s="5"/>
      <c r="D333" s="15"/>
      <c r="E333" s="15"/>
      <c r="F333" s="15"/>
      <c r="G333" s="15"/>
      <c r="H333" s="15"/>
      <c r="I333" s="16"/>
      <c r="K333" s="13"/>
      <c r="L333" s="13"/>
      <c r="M333" s="13"/>
      <c r="N333" s="13"/>
      <c r="O333" s="13"/>
    </row>
    <row r="334" spans="1:15" s="80" customFormat="1" ht="11.25" x14ac:dyDescent="0.2">
      <c r="A334" s="122"/>
      <c r="B334" s="13"/>
      <c r="C334" s="5"/>
      <c r="D334" s="15"/>
      <c r="E334" s="15"/>
      <c r="F334" s="15"/>
      <c r="G334" s="15"/>
      <c r="H334" s="15"/>
      <c r="I334" s="16"/>
      <c r="K334" s="13"/>
      <c r="L334" s="13"/>
      <c r="M334" s="13"/>
      <c r="N334" s="13"/>
      <c r="O334" s="13"/>
    </row>
    <row r="335" spans="1:15" s="80" customFormat="1" ht="11.25" x14ac:dyDescent="0.2">
      <c r="A335" s="122"/>
      <c r="B335" s="13"/>
      <c r="C335" s="5"/>
      <c r="D335" s="15"/>
      <c r="E335" s="15"/>
      <c r="F335" s="15"/>
      <c r="G335" s="15"/>
      <c r="H335" s="15"/>
      <c r="I335" s="16"/>
      <c r="K335" s="13"/>
      <c r="L335" s="13"/>
      <c r="M335" s="13"/>
      <c r="N335" s="13"/>
      <c r="O335" s="13"/>
    </row>
    <row r="336" spans="1:15" s="80" customFormat="1" ht="11.25" x14ac:dyDescent="0.2">
      <c r="A336" s="122"/>
      <c r="B336" s="13"/>
      <c r="C336" s="5"/>
      <c r="D336" s="15"/>
      <c r="E336" s="15"/>
      <c r="F336" s="15"/>
      <c r="G336" s="15"/>
      <c r="H336" s="15"/>
      <c r="I336" s="16"/>
      <c r="K336" s="13"/>
      <c r="L336" s="13"/>
      <c r="M336" s="13"/>
      <c r="N336" s="13"/>
      <c r="O336" s="13"/>
    </row>
    <row r="337" spans="1:15" s="80" customFormat="1" ht="11.25" x14ac:dyDescent="0.2">
      <c r="A337" s="122"/>
      <c r="B337" s="13"/>
      <c r="C337" s="5"/>
      <c r="D337" s="15"/>
      <c r="E337" s="15"/>
      <c r="F337" s="15"/>
      <c r="G337" s="15"/>
      <c r="H337" s="15"/>
      <c r="I337" s="16"/>
      <c r="K337" s="13"/>
      <c r="L337" s="13"/>
      <c r="M337" s="13"/>
      <c r="N337" s="13"/>
      <c r="O337" s="13"/>
    </row>
    <row r="338" spans="1:15" s="80" customFormat="1" ht="11.25" x14ac:dyDescent="0.2">
      <c r="A338" s="122"/>
      <c r="B338" s="13"/>
      <c r="C338" s="5"/>
      <c r="D338" s="15"/>
      <c r="E338" s="15"/>
      <c r="F338" s="15"/>
      <c r="G338" s="15"/>
      <c r="H338" s="15"/>
      <c r="I338" s="16"/>
      <c r="K338" s="13"/>
      <c r="L338" s="13"/>
      <c r="M338" s="13"/>
      <c r="N338" s="13"/>
      <c r="O338" s="13"/>
    </row>
    <row r="339" spans="1:15" s="80" customFormat="1" ht="11.25" x14ac:dyDescent="0.2">
      <c r="A339" s="122"/>
      <c r="B339" s="13"/>
      <c r="C339" s="5"/>
      <c r="D339" s="15"/>
      <c r="E339" s="15"/>
      <c r="F339" s="15"/>
      <c r="G339" s="15"/>
      <c r="H339" s="15"/>
      <c r="I339" s="16"/>
      <c r="K339" s="13"/>
      <c r="L339" s="13"/>
      <c r="M339" s="13"/>
      <c r="N339" s="13"/>
      <c r="O339" s="13"/>
    </row>
    <row r="340" spans="1:15" s="80" customFormat="1" ht="11.25" x14ac:dyDescent="0.2">
      <c r="A340" s="122"/>
      <c r="B340" s="13"/>
      <c r="C340" s="5"/>
      <c r="D340" s="15"/>
      <c r="E340" s="15"/>
      <c r="F340" s="15"/>
      <c r="G340" s="15"/>
      <c r="H340" s="15"/>
      <c r="I340" s="16"/>
      <c r="K340" s="13"/>
      <c r="L340" s="13"/>
      <c r="M340" s="13"/>
      <c r="N340" s="13"/>
      <c r="O340" s="13"/>
    </row>
    <row r="341" spans="1:15" s="80" customFormat="1" ht="11.25" x14ac:dyDescent="0.2">
      <c r="A341" s="122"/>
      <c r="B341" s="13"/>
      <c r="C341" s="5"/>
      <c r="D341" s="15"/>
      <c r="E341" s="15"/>
      <c r="F341" s="15"/>
      <c r="G341" s="15"/>
      <c r="H341" s="15"/>
      <c r="I341" s="16"/>
      <c r="K341" s="13"/>
      <c r="L341" s="13"/>
      <c r="M341" s="13"/>
      <c r="N341" s="13"/>
      <c r="O341" s="13"/>
    </row>
    <row r="342" spans="1:15" s="80" customFormat="1" ht="11.25" x14ac:dyDescent="0.2">
      <c r="A342" s="122"/>
      <c r="B342" s="13"/>
      <c r="C342" s="5"/>
      <c r="D342" s="15"/>
      <c r="E342" s="15"/>
      <c r="F342" s="15"/>
      <c r="G342" s="15"/>
      <c r="H342" s="15"/>
      <c r="I342" s="16"/>
      <c r="K342" s="13"/>
      <c r="L342" s="13"/>
      <c r="M342" s="13"/>
      <c r="N342" s="13"/>
      <c r="O342" s="13"/>
    </row>
    <row r="343" spans="1:15" s="80" customFormat="1" ht="11.25" x14ac:dyDescent="0.2">
      <c r="A343" s="122"/>
      <c r="B343" s="13"/>
      <c r="C343" s="5"/>
      <c r="D343" s="15"/>
      <c r="E343" s="15"/>
      <c r="F343" s="15"/>
      <c r="G343" s="15"/>
      <c r="H343" s="15"/>
      <c r="I343" s="16"/>
      <c r="K343" s="13"/>
      <c r="L343" s="13"/>
      <c r="M343" s="13"/>
      <c r="N343" s="13"/>
      <c r="O343" s="13"/>
    </row>
    <row r="344" spans="1:15" s="80" customFormat="1" ht="11.25" x14ac:dyDescent="0.2">
      <c r="A344" s="122"/>
      <c r="B344" s="13"/>
      <c r="C344" s="5"/>
      <c r="D344" s="15"/>
      <c r="E344" s="15"/>
      <c r="F344" s="15"/>
      <c r="G344" s="15"/>
      <c r="H344" s="15"/>
      <c r="I344" s="16"/>
      <c r="K344" s="13"/>
      <c r="L344" s="13"/>
      <c r="M344" s="13"/>
      <c r="N344" s="13"/>
      <c r="O344" s="13"/>
    </row>
    <row r="345" spans="1:15" s="80" customFormat="1" ht="11.25" x14ac:dyDescent="0.2">
      <c r="A345" s="122"/>
      <c r="B345" s="13"/>
      <c r="C345" s="5"/>
      <c r="D345" s="15"/>
      <c r="E345" s="15"/>
      <c r="F345" s="15"/>
      <c r="G345" s="15"/>
      <c r="H345" s="15"/>
      <c r="I345" s="16"/>
      <c r="K345" s="13"/>
      <c r="L345" s="13"/>
      <c r="M345" s="13"/>
      <c r="N345" s="13"/>
      <c r="O345" s="13"/>
    </row>
    <row r="346" spans="1:15" s="80" customFormat="1" ht="11.25" x14ac:dyDescent="0.2">
      <c r="A346" s="122"/>
      <c r="B346" s="13"/>
      <c r="C346" s="5"/>
      <c r="D346" s="15"/>
      <c r="E346" s="15"/>
      <c r="F346" s="15"/>
      <c r="G346" s="15"/>
      <c r="H346" s="15"/>
      <c r="I346" s="16"/>
      <c r="K346" s="13"/>
      <c r="L346" s="13"/>
      <c r="M346" s="13"/>
      <c r="N346" s="13"/>
      <c r="O346" s="13"/>
    </row>
    <row r="347" spans="1:15" s="80" customFormat="1" ht="11.25" x14ac:dyDescent="0.2">
      <c r="A347" s="122"/>
      <c r="B347" s="13"/>
      <c r="C347" s="5"/>
      <c r="D347" s="15"/>
      <c r="E347" s="15"/>
      <c r="F347" s="15"/>
      <c r="G347" s="15"/>
      <c r="H347" s="15"/>
      <c r="I347" s="16"/>
      <c r="K347" s="13"/>
      <c r="L347" s="13"/>
      <c r="M347" s="13"/>
      <c r="N347" s="13"/>
      <c r="O347" s="13"/>
    </row>
    <row r="348" spans="1:15" s="80" customFormat="1" ht="11.25" x14ac:dyDescent="0.2">
      <c r="A348" s="122"/>
      <c r="B348" s="13"/>
      <c r="C348" s="5"/>
      <c r="D348" s="15"/>
      <c r="E348" s="15"/>
      <c r="F348" s="15"/>
      <c r="G348" s="15"/>
      <c r="H348" s="15"/>
      <c r="I348" s="16"/>
      <c r="K348" s="13"/>
      <c r="L348" s="13"/>
      <c r="M348" s="13"/>
      <c r="N348" s="13"/>
      <c r="O348" s="13"/>
    </row>
    <row r="349" spans="1:15" s="80" customFormat="1" ht="11.25" x14ac:dyDescent="0.2">
      <c r="A349" s="122"/>
      <c r="B349" s="13"/>
      <c r="C349" s="5"/>
      <c r="D349" s="15"/>
      <c r="E349" s="15"/>
      <c r="F349" s="15"/>
      <c r="G349" s="15"/>
      <c r="H349" s="15"/>
      <c r="I349" s="16"/>
      <c r="K349" s="13"/>
      <c r="L349" s="13"/>
      <c r="M349" s="13"/>
      <c r="N349" s="13"/>
      <c r="O349" s="13"/>
    </row>
    <row r="350" spans="1:15" s="80" customFormat="1" ht="11.25" x14ac:dyDescent="0.2">
      <c r="A350" s="122"/>
      <c r="B350" s="13"/>
      <c r="C350" s="5"/>
      <c r="D350" s="15"/>
      <c r="E350" s="15"/>
      <c r="F350" s="15"/>
      <c r="G350" s="15"/>
      <c r="H350" s="15"/>
      <c r="I350" s="16"/>
      <c r="K350" s="13"/>
      <c r="L350" s="13"/>
      <c r="M350" s="13"/>
      <c r="N350" s="13"/>
      <c r="O350" s="13"/>
    </row>
    <row r="351" spans="1:15" s="80" customFormat="1" ht="11.25" x14ac:dyDescent="0.2">
      <c r="A351" s="122"/>
      <c r="B351" s="13"/>
      <c r="C351" s="5"/>
      <c r="D351" s="15"/>
      <c r="E351" s="15"/>
      <c r="F351" s="15"/>
      <c r="G351" s="15"/>
      <c r="H351" s="15"/>
      <c r="I351" s="16"/>
      <c r="K351" s="13"/>
      <c r="L351" s="13"/>
      <c r="M351" s="13"/>
      <c r="N351" s="13"/>
      <c r="O351" s="13"/>
    </row>
    <row r="352" spans="1:15" s="80" customFormat="1" ht="11.25" x14ac:dyDescent="0.2">
      <c r="A352" s="122"/>
      <c r="B352" s="13"/>
      <c r="C352" s="5"/>
      <c r="D352" s="15"/>
      <c r="E352" s="15"/>
      <c r="F352" s="15"/>
      <c r="G352" s="15"/>
      <c r="H352" s="15"/>
      <c r="I352" s="16"/>
      <c r="K352" s="13"/>
      <c r="L352" s="13"/>
      <c r="M352" s="13"/>
      <c r="N352" s="13"/>
      <c r="O352" s="13"/>
    </row>
    <row r="353" spans="1:15" s="80" customFormat="1" ht="11.25" x14ac:dyDescent="0.2">
      <c r="A353" s="122"/>
      <c r="B353" s="13"/>
      <c r="C353" s="5"/>
      <c r="D353" s="15"/>
      <c r="E353" s="15"/>
      <c r="F353" s="15"/>
      <c r="G353" s="15"/>
      <c r="H353" s="15"/>
      <c r="I353" s="16"/>
      <c r="K353" s="13"/>
      <c r="L353" s="13"/>
      <c r="M353" s="13"/>
      <c r="N353" s="13"/>
      <c r="O353" s="13"/>
    </row>
    <row r="354" spans="1:15" s="80" customFormat="1" ht="11.25" x14ac:dyDescent="0.2">
      <c r="A354" s="122"/>
      <c r="B354" s="13"/>
      <c r="C354" s="5"/>
      <c r="D354" s="15"/>
      <c r="E354" s="15"/>
      <c r="F354" s="15"/>
      <c r="G354" s="15"/>
      <c r="H354" s="15"/>
      <c r="I354" s="16"/>
      <c r="K354" s="13"/>
      <c r="L354" s="13"/>
      <c r="M354" s="13"/>
      <c r="N354" s="13"/>
      <c r="O354" s="13"/>
    </row>
    <row r="355" spans="1:15" s="80" customFormat="1" ht="11.25" x14ac:dyDescent="0.2">
      <c r="A355" s="122"/>
      <c r="B355" s="13"/>
      <c r="C355" s="5"/>
      <c r="D355" s="15"/>
      <c r="E355" s="15"/>
      <c r="F355" s="15"/>
      <c r="G355" s="15"/>
      <c r="H355" s="15"/>
      <c r="I355" s="16"/>
      <c r="K355" s="13"/>
      <c r="L355" s="13"/>
      <c r="M355" s="13"/>
      <c r="N355" s="13"/>
      <c r="O355" s="13"/>
    </row>
    <row r="356" spans="1:15" s="80" customFormat="1" ht="11.25" x14ac:dyDescent="0.2">
      <c r="A356" s="122"/>
      <c r="B356" s="13"/>
      <c r="C356" s="5"/>
      <c r="D356" s="15"/>
      <c r="E356" s="15"/>
      <c r="F356" s="15"/>
      <c r="G356" s="15"/>
      <c r="H356" s="15"/>
      <c r="I356" s="16"/>
      <c r="K356" s="13"/>
      <c r="L356" s="13"/>
      <c r="M356" s="13"/>
      <c r="N356" s="13"/>
      <c r="O356" s="13"/>
    </row>
    <row r="357" spans="1:15" s="80" customFormat="1" ht="11.25" x14ac:dyDescent="0.2">
      <c r="A357" s="122"/>
      <c r="B357" s="13"/>
      <c r="C357" s="5"/>
      <c r="D357" s="15"/>
      <c r="E357" s="15"/>
      <c r="F357" s="15"/>
      <c r="G357" s="15"/>
      <c r="H357" s="15"/>
      <c r="I357" s="16"/>
      <c r="K357" s="13"/>
      <c r="L357" s="13"/>
      <c r="M357" s="13"/>
      <c r="N357" s="13"/>
      <c r="O357" s="13"/>
    </row>
    <row r="358" spans="1:15" s="80" customFormat="1" ht="11.25" x14ac:dyDescent="0.2">
      <c r="A358" s="122"/>
      <c r="B358" s="13"/>
      <c r="C358" s="5"/>
      <c r="D358" s="15"/>
      <c r="E358" s="15"/>
      <c r="F358" s="15"/>
      <c r="G358" s="15"/>
      <c r="H358" s="15"/>
      <c r="I358" s="16"/>
      <c r="K358" s="13"/>
      <c r="L358" s="13"/>
      <c r="M358" s="13"/>
      <c r="N358" s="13"/>
      <c r="O358" s="13"/>
    </row>
    <row r="359" spans="1:15" s="80" customFormat="1" ht="11.25" x14ac:dyDescent="0.2">
      <c r="A359" s="122"/>
      <c r="B359" s="13"/>
      <c r="C359" s="5"/>
      <c r="D359" s="15"/>
      <c r="E359" s="15"/>
      <c r="F359" s="15"/>
      <c r="G359" s="15"/>
      <c r="H359" s="15"/>
      <c r="I359" s="16"/>
      <c r="K359" s="13"/>
      <c r="L359" s="13"/>
      <c r="M359" s="13"/>
      <c r="N359" s="13"/>
      <c r="O359" s="13"/>
    </row>
    <row r="360" spans="1:15" s="80" customFormat="1" ht="11.25" x14ac:dyDescent="0.2">
      <c r="A360" s="122"/>
      <c r="B360" s="13"/>
      <c r="C360" s="5"/>
      <c r="D360" s="15"/>
      <c r="E360" s="15"/>
      <c r="F360" s="15"/>
      <c r="G360" s="15"/>
      <c r="H360" s="15"/>
      <c r="I360" s="16"/>
      <c r="K360" s="13"/>
      <c r="L360" s="13"/>
      <c r="M360" s="13"/>
      <c r="N360" s="13"/>
      <c r="O360" s="13"/>
    </row>
    <row r="361" spans="1:15" s="80" customFormat="1" ht="11.25" x14ac:dyDescent="0.2">
      <c r="A361" s="122"/>
      <c r="B361" s="13"/>
      <c r="C361" s="5"/>
      <c r="D361" s="15"/>
      <c r="E361" s="15"/>
      <c r="F361" s="15"/>
      <c r="G361" s="15"/>
      <c r="H361" s="15"/>
      <c r="I361" s="16"/>
      <c r="K361" s="13"/>
      <c r="L361" s="13"/>
      <c r="M361" s="13"/>
      <c r="N361" s="13"/>
      <c r="O361" s="13"/>
    </row>
    <row r="362" spans="1:15" s="80" customFormat="1" ht="11.25" x14ac:dyDescent="0.2">
      <c r="A362" s="122"/>
      <c r="B362" s="13"/>
      <c r="C362" s="5"/>
      <c r="D362" s="15"/>
      <c r="E362" s="15"/>
      <c r="F362" s="15"/>
      <c r="G362" s="15"/>
      <c r="H362" s="15"/>
      <c r="I362" s="16"/>
      <c r="K362" s="13"/>
      <c r="L362" s="13"/>
      <c r="M362" s="13"/>
      <c r="N362" s="13"/>
      <c r="O362" s="13"/>
    </row>
    <row r="363" spans="1:15" s="80" customFormat="1" ht="11.25" x14ac:dyDescent="0.2">
      <c r="A363" s="122"/>
      <c r="B363" s="13"/>
      <c r="C363" s="5"/>
      <c r="D363" s="15"/>
      <c r="E363" s="15"/>
      <c r="F363" s="15"/>
      <c r="G363" s="15"/>
      <c r="H363" s="15"/>
      <c r="I363" s="16"/>
      <c r="K363" s="13"/>
      <c r="L363" s="13"/>
      <c r="M363" s="13"/>
      <c r="N363" s="13"/>
      <c r="O363" s="13"/>
    </row>
    <row r="364" spans="1:15" s="80" customFormat="1" ht="11.25" x14ac:dyDescent="0.2">
      <c r="A364" s="122"/>
      <c r="B364" s="13"/>
      <c r="C364" s="5"/>
      <c r="D364" s="15"/>
      <c r="E364" s="15"/>
      <c r="F364" s="15"/>
      <c r="G364" s="15"/>
      <c r="H364" s="15"/>
      <c r="I364" s="16"/>
      <c r="K364" s="13"/>
      <c r="L364" s="13"/>
      <c r="M364" s="13"/>
      <c r="N364" s="13"/>
      <c r="O364" s="13"/>
    </row>
    <row r="365" spans="1:15" s="80" customFormat="1" ht="11.25" x14ac:dyDescent="0.2">
      <c r="A365" s="122"/>
      <c r="B365" s="13"/>
      <c r="C365" s="5"/>
      <c r="D365" s="15"/>
      <c r="E365" s="15"/>
      <c r="F365" s="15"/>
      <c r="G365" s="15"/>
      <c r="H365" s="15"/>
      <c r="I365" s="16"/>
      <c r="K365" s="13"/>
      <c r="L365" s="13"/>
      <c r="M365" s="13"/>
      <c r="N365" s="13"/>
      <c r="O365" s="13"/>
    </row>
    <row r="366" spans="1:15" s="80" customFormat="1" ht="11.25" x14ac:dyDescent="0.2">
      <c r="A366" s="122"/>
      <c r="B366" s="13"/>
      <c r="C366" s="5"/>
      <c r="D366" s="15"/>
      <c r="E366" s="15"/>
      <c r="F366" s="15"/>
      <c r="G366" s="15"/>
      <c r="H366" s="15"/>
      <c r="I366" s="16"/>
      <c r="K366" s="13"/>
      <c r="L366" s="13"/>
      <c r="M366" s="13"/>
      <c r="N366" s="13"/>
      <c r="O366" s="13"/>
    </row>
    <row r="367" spans="1:15" s="80" customFormat="1" ht="11.25" x14ac:dyDescent="0.2">
      <c r="A367" s="122"/>
      <c r="B367" s="13"/>
      <c r="C367" s="5"/>
      <c r="D367" s="15"/>
      <c r="E367" s="15"/>
      <c r="F367" s="15"/>
      <c r="G367" s="15"/>
      <c r="H367" s="15"/>
      <c r="I367" s="16"/>
      <c r="K367" s="13"/>
      <c r="L367" s="13"/>
      <c r="M367" s="13"/>
      <c r="N367" s="13"/>
      <c r="O367" s="13"/>
    </row>
    <row r="368" spans="1:15" s="80" customFormat="1" ht="11.25" x14ac:dyDescent="0.2">
      <c r="A368" s="122"/>
      <c r="B368" s="13"/>
      <c r="C368" s="5"/>
      <c r="D368" s="15"/>
      <c r="E368" s="15"/>
      <c r="F368" s="15"/>
      <c r="G368" s="15"/>
      <c r="H368" s="15"/>
      <c r="I368" s="16"/>
      <c r="K368" s="13"/>
      <c r="L368" s="13"/>
      <c r="M368" s="13"/>
      <c r="N368" s="13"/>
      <c r="O368" s="13"/>
    </row>
    <row r="369" spans="1:15" s="80" customFormat="1" ht="11.25" x14ac:dyDescent="0.2">
      <c r="A369" s="122"/>
      <c r="B369" s="13"/>
      <c r="C369" s="5"/>
      <c r="D369" s="15"/>
      <c r="E369" s="15"/>
      <c r="F369" s="15"/>
      <c r="G369" s="15"/>
      <c r="H369" s="15"/>
      <c r="I369" s="16"/>
      <c r="K369" s="13"/>
      <c r="L369" s="13"/>
      <c r="M369" s="13"/>
      <c r="N369" s="13"/>
      <c r="O369" s="13"/>
    </row>
    <row r="370" spans="1:15" s="80" customFormat="1" ht="11.25" x14ac:dyDescent="0.2">
      <c r="A370" s="122"/>
      <c r="B370" s="13"/>
      <c r="C370" s="5"/>
      <c r="D370" s="15"/>
      <c r="E370" s="15"/>
      <c r="F370" s="15"/>
      <c r="G370" s="15"/>
      <c r="H370" s="15"/>
      <c r="I370" s="16"/>
      <c r="K370" s="13"/>
      <c r="L370" s="13"/>
      <c r="M370" s="13"/>
      <c r="N370" s="13"/>
      <c r="O370" s="13"/>
    </row>
    <row r="371" spans="1:15" s="80" customFormat="1" ht="11.25" x14ac:dyDescent="0.2">
      <c r="A371" s="122"/>
      <c r="B371" s="13"/>
      <c r="C371" s="5"/>
      <c r="D371" s="15"/>
      <c r="E371" s="15"/>
      <c r="F371" s="15"/>
      <c r="G371" s="15"/>
      <c r="H371" s="15"/>
      <c r="I371" s="16"/>
      <c r="K371" s="13"/>
      <c r="L371" s="13"/>
      <c r="M371" s="13"/>
      <c r="N371" s="13"/>
      <c r="O371" s="13"/>
    </row>
    <row r="372" spans="1:15" s="80" customFormat="1" ht="11.25" x14ac:dyDescent="0.2">
      <c r="A372" s="122"/>
      <c r="B372" s="13"/>
      <c r="C372" s="5"/>
      <c r="D372" s="15"/>
      <c r="E372" s="15"/>
      <c r="F372" s="15"/>
      <c r="G372" s="15"/>
      <c r="H372" s="15"/>
      <c r="I372" s="16"/>
      <c r="K372" s="13"/>
      <c r="L372" s="13"/>
      <c r="M372" s="13"/>
      <c r="N372" s="13"/>
      <c r="O372" s="13"/>
    </row>
    <row r="373" spans="1:15" s="80" customFormat="1" ht="11.25" x14ac:dyDescent="0.2">
      <c r="A373" s="122"/>
      <c r="B373" s="13"/>
      <c r="C373" s="5"/>
      <c r="D373" s="15"/>
      <c r="E373" s="15"/>
      <c r="F373" s="15"/>
      <c r="G373" s="15"/>
      <c r="H373" s="15"/>
      <c r="I373" s="16"/>
      <c r="K373" s="13"/>
      <c r="L373" s="13"/>
      <c r="M373" s="13"/>
      <c r="N373" s="13"/>
      <c r="O373" s="13"/>
    </row>
    <row r="374" spans="1:15" s="80" customFormat="1" ht="11.25" x14ac:dyDescent="0.2">
      <c r="A374" s="122"/>
      <c r="B374" s="13"/>
      <c r="C374" s="5"/>
      <c r="D374" s="15"/>
      <c r="E374" s="15"/>
      <c r="F374" s="15"/>
      <c r="G374" s="15"/>
      <c r="H374" s="15"/>
      <c r="I374" s="16"/>
      <c r="K374" s="13"/>
      <c r="L374" s="13"/>
      <c r="M374" s="13"/>
      <c r="N374" s="13"/>
      <c r="O374" s="13"/>
    </row>
    <row r="375" spans="1:15" s="80" customFormat="1" ht="11.25" x14ac:dyDescent="0.2">
      <c r="A375" s="122"/>
      <c r="B375" s="13"/>
      <c r="C375" s="5"/>
      <c r="D375" s="15"/>
      <c r="E375" s="15"/>
      <c r="F375" s="15"/>
      <c r="G375" s="15"/>
      <c r="H375" s="15"/>
      <c r="I375" s="16"/>
      <c r="K375" s="13"/>
      <c r="L375" s="13"/>
      <c r="M375" s="13"/>
      <c r="N375" s="13"/>
      <c r="O375" s="13"/>
    </row>
    <row r="376" spans="1:15" s="80" customFormat="1" ht="11.25" x14ac:dyDescent="0.2">
      <c r="A376" s="122"/>
      <c r="B376" s="13"/>
      <c r="C376" s="5"/>
      <c r="D376" s="15"/>
      <c r="E376" s="15"/>
      <c r="F376" s="15"/>
      <c r="G376" s="15"/>
      <c r="H376" s="15"/>
      <c r="I376" s="16"/>
      <c r="K376" s="13"/>
      <c r="L376" s="13"/>
      <c r="M376" s="13"/>
      <c r="N376" s="13"/>
      <c r="O376" s="13"/>
    </row>
    <row r="377" spans="1:15" s="80" customFormat="1" ht="11.25" x14ac:dyDescent="0.2">
      <c r="A377" s="122"/>
      <c r="B377" s="13"/>
      <c r="C377" s="5"/>
      <c r="D377" s="15"/>
      <c r="E377" s="15"/>
      <c r="F377" s="15"/>
      <c r="G377" s="15"/>
      <c r="H377" s="15"/>
      <c r="I377" s="16"/>
      <c r="K377" s="13"/>
      <c r="L377" s="13"/>
      <c r="M377" s="13"/>
      <c r="N377" s="13"/>
      <c r="O377" s="13"/>
    </row>
    <row r="378" spans="1:15" s="80" customFormat="1" ht="11.25" x14ac:dyDescent="0.2">
      <c r="A378" s="122"/>
      <c r="B378" s="13"/>
      <c r="C378" s="5"/>
      <c r="D378" s="15"/>
      <c r="E378" s="15"/>
      <c r="F378" s="15"/>
      <c r="G378" s="15"/>
      <c r="H378" s="15"/>
      <c r="I378" s="16"/>
      <c r="K378" s="13"/>
      <c r="L378" s="13"/>
      <c r="M378" s="13"/>
      <c r="N378" s="13"/>
      <c r="O378" s="13"/>
    </row>
    <row r="379" spans="1:15" s="80" customFormat="1" ht="11.25" x14ac:dyDescent="0.2">
      <c r="A379" s="122"/>
      <c r="B379" s="13"/>
      <c r="C379" s="5"/>
      <c r="D379" s="15"/>
      <c r="E379" s="15"/>
      <c r="F379" s="15"/>
      <c r="G379" s="15"/>
      <c r="H379" s="15"/>
      <c r="I379" s="16"/>
      <c r="K379" s="13"/>
      <c r="L379" s="13"/>
      <c r="M379" s="13"/>
      <c r="N379" s="13"/>
      <c r="O379" s="13"/>
    </row>
    <row r="380" spans="1:15" s="80" customFormat="1" ht="11.25" x14ac:dyDescent="0.2">
      <c r="A380" s="122"/>
      <c r="B380" s="13"/>
      <c r="C380" s="5"/>
      <c r="D380" s="15"/>
      <c r="E380" s="15"/>
      <c r="F380" s="15"/>
      <c r="G380" s="15"/>
      <c r="H380" s="15"/>
      <c r="I380" s="16"/>
      <c r="K380" s="13"/>
      <c r="L380" s="13"/>
      <c r="M380" s="13"/>
      <c r="N380" s="13"/>
      <c r="O380" s="13"/>
    </row>
    <row r="381" spans="1:15" s="80" customFormat="1" ht="11.25" x14ac:dyDescent="0.2">
      <c r="A381" s="122"/>
      <c r="B381" s="13"/>
      <c r="C381" s="5"/>
      <c r="D381" s="15"/>
      <c r="E381" s="15"/>
      <c r="F381" s="15"/>
      <c r="G381" s="15"/>
      <c r="H381" s="15"/>
      <c r="I381" s="16"/>
      <c r="K381" s="13"/>
      <c r="L381" s="13"/>
      <c r="M381" s="13"/>
      <c r="N381" s="13"/>
      <c r="O381" s="13"/>
    </row>
    <row r="382" spans="1:15" s="80" customFormat="1" ht="11.25" x14ac:dyDescent="0.2">
      <c r="A382" s="122"/>
      <c r="B382" s="13"/>
      <c r="C382" s="5"/>
      <c r="D382" s="15"/>
      <c r="E382" s="15"/>
      <c r="F382" s="15"/>
      <c r="G382" s="15"/>
      <c r="H382" s="15"/>
      <c r="I382" s="16"/>
      <c r="K382" s="13"/>
      <c r="L382" s="13"/>
      <c r="M382" s="13"/>
      <c r="N382" s="13"/>
      <c r="O382" s="13"/>
    </row>
    <row r="383" spans="1:15" s="80" customFormat="1" ht="11.25" x14ac:dyDescent="0.2">
      <c r="A383" s="122"/>
      <c r="B383" s="13"/>
      <c r="C383" s="5"/>
      <c r="D383" s="15"/>
      <c r="E383" s="15"/>
      <c r="F383" s="15"/>
      <c r="G383" s="15"/>
      <c r="H383" s="15"/>
      <c r="I383" s="16"/>
      <c r="K383" s="13"/>
      <c r="L383" s="13"/>
      <c r="M383" s="13"/>
      <c r="N383" s="13"/>
      <c r="O383" s="13"/>
    </row>
    <row r="384" spans="1:15" s="80" customFormat="1" ht="11.25" x14ac:dyDescent="0.2">
      <c r="A384" s="122"/>
      <c r="B384" s="13"/>
      <c r="C384" s="5"/>
      <c r="D384" s="15"/>
      <c r="E384" s="15"/>
      <c r="F384" s="15"/>
      <c r="G384" s="15"/>
      <c r="H384" s="15"/>
      <c r="I384" s="16"/>
      <c r="K384" s="13"/>
      <c r="L384" s="13"/>
      <c r="M384" s="13"/>
      <c r="N384" s="13"/>
      <c r="O384" s="13"/>
    </row>
    <row r="385" spans="1:9" x14ac:dyDescent="0.2">
      <c r="A385" s="21"/>
      <c r="B385" s="18"/>
      <c r="C385" s="79"/>
      <c r="D385" s="19"/>
      <c r="E385" s="19"/>
      <c r="F385" s="19"/>
      <c r="G385" s="19"/>
      <c r="H385" s="19"/>
      <c r="I385" s="20"/>
    </row>
    <row r="386" spans="1:9" x14ac:dyDescent="0.2">
      <c r="A386" s="21"/>
      <c r="B386" s="18"/>
      <c r="C386" s="79"/>
      <c r="D386" s="19"/>
      <c r="E386" s="19"/>
      <c r="F386" s="19"/>
      <c r="G386" s="19"/>
      <c r="H386" s="19"/>
      <c r="I386" s="20"/>
    </row>
    <row r="387" spans="1:9" x14ac:dyDescent="0.2">
      <c r="A387" s="21"/>
      <c r="B387" s="18"/>
      <c r="C387" s="79"/>
      <c r="D387" s="19"/>
      <c r="E387" s="19"/>
      <c r="F387" s="19"/>
      <c r="G387" s="19"/>
      <c r="H387" s="19"/>
      <c r="I387" s="20"/>
    </row>
    <row r="388" spans="1:9" x14ac:dyDescent="0.2">
      <c r="A388" s="21"/>
      <c r="B388" s="18"/>
      <c r="C388" s="79"/>
      <c r="D388" s="19"/>
      <c r="E388" s="19"/>
      <c r="F388" s="19"/>
      <c r="G388" s="19"/>
      <c r="H388" s="19"/>
      <c r="I388" s="20"/>
    </row>
    <row r="389" spans="1:9" x14ac:dyDescent="0.2">
      <c r="A389" s="21"/>
      <c r="B389" s="18"/>
      <c r="C389" s="79"/>
      <c r="D389" s="19"/>
      <c r="E389" s="19"/>
      <c r="F389" s="19"/>
      <c r="G389" s="19"/>
      <c r="H389" s="19"/>
      <c r="I389" s="20"/>
    </row>
    <row r="390" spans="1:9" x14ac:dyDescent="0.2">
      <c r="A390" s="21"/>
      <c r="B390" s="18"/>
      <c r="C390" s="79"/>
      <c r="D390" s="19"/>
      <c r="E390" s="19"/>
      <c r="F390" s="19"/>
      <c r="G390" s="19"/>
      <c r="H390" s="19"/>
      <c r="I390" s="20"/>
    </row>
    <row r="391" spans="1:9" x14ac:dyDescent="0.2">
      <c r="A391" s="21"/>
      <c r="B391" s="18"/>
      <c r="C391" s="79"/>
      <c r="D391" s="19"/>
      <c r="E391" s="19"/>
      <c r="F391" s="19"/>
      <c r="G391" s="19"/>
      <c r="H391" s="19"/>
      <c r="I391" s="20"/>
    </row>
    <row r="392" spans="1:9" x14ac:dyDescent="0.2">
      <c r="A392" s="21"/>
      <c r="B392" s="18"/>
      <c r="C392" s="79"/>
      <c r="D392" s="19"/>
      <c r="E392" s="19"/>
      <c r="F392" s="19"/>
      <c r="G392" s="19"/>
      <c r="H392" s="19"/>
      <c r="I392" s="20"/>
    </row>
    <row r="393" spans="1:9" x14ac:dyDescent="0.2">
      <c r="A393" s="21"/>
      <c r="B393" s="18"/>
      <c r="C393" s="79"/>
      <c r="D393" s="19"/>
      <c r="E393" s="19"/>
      <c r="F393" s="19"/>
      <c r="G393" s="19"/>
      <c r="H393" s="19"/>
      <c r="I393" s="20"/>
    </row>
    <row r="394" spans="1:9" x14ac:dyDescent="0.2">
      <c r="A394" s="21"/>
      <c r="B394" s="18"/>
      <c r="C394" s="79"/>
      <c r="D394" s="19"/>
      <c r="E394" s="19"/>
      <c r="F394" s="19"/>
      <c r="G394" s="19"/>
      <c r="H394" s="19"/>
      <c r="I394" s="20"/>
    </row>
    <row r="395" spans="1:9" x14ac:dyDescent="0.2">
      <c r="A395" s="21"/>
      <c r="B395" s="18"/>
      <c r="C395" s="79"/>
      <c r="D395" s="19"/>
      <c r="E395" s="19"/>
      <c r="F395" s="19"/>
      <c r="G395" s="19"/>
      <c r="H395" s="19"/>
      <c r="I395" s="20"/>
    </row>
    <row r="396" spans="1:9" x14ac:dyDescent="0.2">
      <c r="A396" s="21"/>
      <c r="B396" s="18"/>
      <c r="C396" s="79"/>
      <c r="D396" s="19"/>
      <c r="E396" s="19"/>
      <c r="F396" s="19"/>
      <c r="G396" s="19"/>
      <c r="H396" s="19"/>
      <c r="I396" s="20"/>
    </row>
    <row r="397" spans="1:9" x14ac:dyDescent="0.2">
      <c r="A397" s="21"/>
      <c r="B397" s="18"/>
      <c r="C397" s="79"/>
      <c r="D397" s="19"/>
      <c r="E397" s="19"/>
      <c r="F397" s="19"/>
      <c r="G397" s="19"/>
      <c r="H397" s="19"/>
      <c r="I397" s="20"/>
    </row>
    <row r="398" spans="1:9" x14ac:dyDescent="0.2">
      <c r="A398" s="21"/>
      <c r="B398" s="18"/>
      <c r="C398" s="79"/>
      <c r="D398" s="19"/>
      <c r="E398" s="19"/>
      <c r="F398" s="19"/>
      <c r="G398" s="19"/>
      <c r="H398" s="19"/>
      <c r="I398" s="20"/>
    </row>
    <row r="399" spans="1:9" x14ac:dyDescent="0.2">
      <c r="A399" s="21"/>
      <c r="B399" s="18"/>
      <c r="C399" s="79"/>
      <c r="D399" s="19"/>
      <c r="E399" s="19"/>
      <c r="F399" s="19"/>
      <c r="G399" s="19"/>
      <c r="H399" s="19"/>
      <c r="I399" s="20"/>
    </row>
    <row r="400" spans="1:9" x14ac:dyDescent="0.2">
      <c r="A400" s="21"/>
      <c r="B400" s="18"/>
      <c r="C400" s="79"/>
      <c r="D400" s="19"/>
      <c r="E400" s="19"/>
      <c r="F400" s="19"/>
      <c r="G400" s="19"/>
      <c r="H400" s="19"/>
      <c r="I400" s="20"/>
    </row>
    <row r="401" spans="1:9" x14ac:dyDescent="0.2">
      <c r="A401" s="21"/>
      <c r="B401" s="18"/>
      <c r="C401" s="79"/>
      <c r="D401" s="19"/>
      <c r="E401" s="19"/>
      <c r="F401" s="19"/>
      <c r="G401" s="19"/>
      <c r="H401" s="19"/>
      <c r="I401" s="20"/>
    </row>
    <row r="402" spans="1:9" x14ac:dyDescent="0.2">
      <c r="A402" s="21"/>
      <c r="B402" s="18"/>
      <c r="C402" s="79"/>
      <c r="D402" s="19"/>
      <c r="E402" s="19"/>
      <c r="F402" s="19"/>
      <c r="G402" s="19"/>
      <c r="H402" s="19"/>
      <c r="I402" s="20"/>
    </row>
    <row r="403" spans="1:9" x14ac:dyDescent="0.2">
      <c r="A403" s="21"/>
      <c r="B403" s="18"/>
      <c r="C403" s="79"/>
      <c r="D403" s="19"/>
      <c r="E403" s="19"/>
      <c r="F403" s="19"/>
      <c r="G403" s="19"/>
      <c r="H403" s="19"/>
      <c r="I403" s="20"/>
    </row>
    <row r="404" spans="1:9" x14ac:dyDescent="0.2">
      <c r="A404" s="21"/>
      <c r="B404" s="18"/>
      <c r="C404" s="79"/>
      <c r="D404" s="19"/>
      <c r="E404" s="19"/>
      <c r="F404" s="19"/>
      <c r="G404" s="19"/>
      <c r="H404" s="19"/>
      <c r="I404" s="20"/>
    </row>
    <row r="405" spans="1:9" x14ac:dyDescent="0.2">
      <c r="A405" s="21"/>
      <c r="B405" s="18"/>
      <c r="C405" s="79"/>
      <c r="D405" s="19"/>
      <c r="E405" s="19"/>
      <c r="F405" s="19"/>
      <c r="G405" s="19"/>
      <c r="H405" s="19"/>
      <c r="I405" s="20"/>
    </row>
    <row r="406" spans="1:9" x14ac:dyDescent="0.2">
      <c r="A406" s="21"/>
      <c r="B406" s="18"/>
      <c r="C406" s="79"/>
      <c r="D406" s="19"/>
      <c r="E406" s="19"/>
      <c r="F406" s="19"/>
      <c r="G406" s="19"/>
      <c r="H406" s="19"/>
      <c r="I406" s="20"/>
    </row>
    <row r="407" spans="1:9" x14ac:dyDescent="0.2">
      <c r="A407" s="21"/>
      <c r="B407" s="18"/>
      <c r="C407" s="79"/>
      <c r="D407" s="19"/>
      <c r="E407" s="19"/>
      <c r="F407" s="19"/>
      <c r="G407" s="19"/>
      <c r="H407" s="19"/>
      <c r="I407" s="20"/>
    </row>
    <row r="408" spans="1:9" x14ac:dyDescent="0.2">
      <c r="A408" s="21"/>
      <c r="B408" s="18"/>
      <c r="C408" s="79"/>
      <c r="D408" s="19"/>
      <c r="E408" s="19"/>
      <c r="F408" s="19"/>
      <c r="G408" s="19"/>
      <c r="H408" s="19"/>
      <c r="I408" s="20"/>
    </row>
    <row r="409" spans="1:9" x14ac:dyDescent="0.2">
      <c r="A409" s="21"/>
      <c r="B409" s="18"/>
      <c r="C409" s="79"/>
      <c r="D409" s="19"/>
      <c r="E409" s="19"/>
      <c r="F409" s="19"/>
      <c r="G409" s="19"/>
      <c r="H409" s="19"/>
      <c r="I409" s="20"/>
    </row>
    <row r="410" spans="1:9" x14ac:dyDescent="0.2">
      <c r="A410" s="21"/>
      <c r="B410" s="18"/>
      <c r="C410" s="79"/>
      <c r="D410" s="19"/>
      <c r="E410" s="19"/>
      <c r="F410" s="19"/>
      <c r="G410" s="19"/>
      <c r="H410" s="19"/>
      <c r="I410" s="20"/>
    </row>
    <row r="411" spans="1:9" x14ac:dyDescent="0.2">
      <c r="A411" s="21"/>
      <c r="B411" s="18"/>
      <c r="C411" s="79"/>
      <c r="D411" s="19"/>
      <c r="E411" s="19"/>
      <c r="F411" s="19"/>
      <c r="G411" s="19"/>
      <c r="H411" s="19"/>
      <c r="I411" s="20"/>
    </row>
    <row r="412" spans="1:9" x14ac:dyDescent="0.2">
      <c r="A412" s="21"/>
      <c r="B412" s="18"/>
      <c r="C412" s="79"/>
      <c r="D412" s="19"/>
      <c r="E412" s="19"/>
      <c r="F412" s="19"/>
      <c r="G412" s="19"/>
      <c r="H412" s="19"/>
      <c r="I412" s="20"/>
    </row>
    <row r="413" spans="1:9" x14ac:dyDescent="0.2">
      <c r="A413" s="21"/>
      <c r="B413" s="18"/>
      <c r="C413" s="79"/>
      <c r="D413" s="19"/>
      <c r="E413" s="19"/>
      <c r="F413" s="19"/>
      <c r="G413" s="19"/>
      <c r="H413" s="19"/>
      <c r="I413" s="20"/>
    </row>
    <row r="414" spans="1:9" x14ac:dyDescent="0.2">
      <c r="A414" s="21"/>
      <c r="B414" s="18"/>
      <c r="C414" s="79"/>
      <c r="D414" s="19"/>
      <c r="E414" s="19"/>
      <c r="F414" s="19"/>
      <c r="G414" s="19"/>
      <c r="H414" s="19"/>
      <c r="I414" s="20"/>
    </row>
    <row r="415" spans="1:9" x14ac:dyDescent="0.2">
      <c r="A415" s="21"/>
      <c r="B415" s="18"/>
      <c r="C415" s="79"/>
      <c r="D415" s="19"/>
      <c r="E415" s="19"/>
      <c r="F415" s="19"/>
      <c r="G415" s="19"/>
      <c r="H415" s="19"/>
      <c r="I415" s="20"/>
    </row>
    <row r="416" spans="1:9" x14ac:dyDescent="0.2">
      <c r="A416" s="21"/>
      <c r="B416" s="18"/>
      <c r="C416" s="79"/>
      <c r="D416" s="19"/>
      <c r="E416" s="19"/>
      <c r="F416" s="19"/>
      <c r="G416" s="19"/>
      <c r="H416" s="19"/>
      <c r="I416" s="20"/>
    </row>
    <row r="417" spans="1:9" x14ac:dyDescent="0.2">
      <c r="A417" s="21"/>
      <c r="B417" s="18"/>
      <c r="C417" s="79"/>
      <c r="D417" s="19"/>
      <c r="E417" s="19"/>
      <c r="F417" s="19"/>
      <c r="G417" s="19"/>
      <c r="H417" s="19"/>
      <c r="I417" s="20"/>
    </row>
    <row r="418" spans="1:9" x14ac:dyDescent="0.2">
      <c r="A418" s="21"/>
      <c r="B418" s="18"/>
      <c r="C418" s="79"/>
      <c r="D418" s="19"/>
      <c r="E418" s="19"/>
      <c r="F418" s="19"/>
      <c r="G418" s="19"/>
      <c r="H418" s="19"/>
      <c r="I418" s="20"/>
    </row>
    <row r="419" spans="1:9" x14ac:dyDescent="0.2">
      <c r="A419" s="21"/>
      <c r="B419" s="18"/>
      <c r="C419" s="79"/>
      <c r="D419" s="19"/>
      <c r="E419" s="19"/>
      <c r="F419" s="19"/>
      <c r="G419" s="19"/>
      <c r="H419" s="19"/>
      <c r="I419" s="20"/>
    </row>
    <row r="420" spans="1:9" x14ac:dyDescent="0.2">
      <c r="A420" s="21"/>
      <c r="B420" s="18"/>
      <c r="C420" s="79"/>
      <c r="D420" s="19"/>
      <c r="E420" s="19"/>
      <c r="F420" s="19"/>
      <c r="G420" s="19"/>
      <c r="H420" s="19"/>
      <c r="I420" s="20"/>
    </row>
    <row r="421" spans="1:9" x14ac:dyDescent="0.2">
      <c r="A421" s="21"/>
      <c r="B421" s="18"/>
      <c r="C421" s="79"/>
      <c r="D421" s="19"/>
      <c r="E421" s="19"/>
      <c r="F421" s="19"/>
      <c r="G421" s="19"/>
      <c r="H421" s="19"/>
      <c r="I421" s="20"/>
    </row>
    <row r="422" spans="1:9" x14ac:dyDescent="0.2">
      <c r="A422" s="21"/>
      <c r="B422" s="18"/>
      <c r="C422" s="79"/>
      <c r="D422" s="19"/>
      <c r="E422" s="19"/>
      <c r="F422" s="19"/>
      <c r="G422" s="19"/>
      <c r="H422" s="19"/>
      <c r="I422" s="20"/>
    </row>
    <row r="423" spans="1:9" x14ac:dyDescent="0.2">
      <c r="A423" s="21"/>
      <c r="B423" s="18"/>
      <c r="C423" s="79"/>
      <c r="D423" s="19"/>
      <c r="E423" s="19"/>
      <c r="F423" s="19"/>
      <c r="G423" s="19"/>
      <c r="H423" s="19"/>
      <c r="I423" s="20"/>
    </row>
    <row r="424" spans="1:9" x14ac:dyDescent="0.2">
      <c r="A424" s="21"/>
      <c r="B424" s="18"/>
      <c r="C424" s="79"/>
      <c r="D424" s="19"/>
      <c r="E424" s="19"/>
      <c r="F424" s="19"/>
      <c r="G424" s="19"/>
      <c r="H424" s="19"/>
      <c r="I424" s="20"/>
    </row>
    <row r="425" spans="1:9" x14ac:dyDescent="0.2">
      <c r="A425" s="21"/>
      <c r="B425" s="18"/>
      <c r="C425" s="79"/>
      <c r="D425" s="19"/>
      <c r="E425" s="19"/>
      <c r="F425" s="19"/>
      <c r="G425" s="19"/>
      <c r="H425" s="19"/>
      <c r="I425" s="20"/>
    </row>
    <row r="426" spans="1:9" x14ac:dyDescent="0.2">
      <c r="A426" s="21"/>
      <c r="B426" s="18"/>
      <c r="C426" s="79"/>
      <c r="D426" s="19"/>
      <c r="E426" s="19"/>
      <c r="F426" s="19"/>
      <c r="G426" s="19"/>
      <c r="H426" s="19"/>
      <c r="I426" s="20"/>
    </row>
    <row r="427" spans="1:9" x14ac:dyDescent="0.2">
      <c r="A427" s="21"/>
      <c r="B427" s="18"/>
      <c r="C427" s="79"/>
      <c r="D427" s="19"/>
      <c r="E427" s="19"/>
      <c r="F427" s="19"/>
      <c r="G427" s="19"/>
      <c r="H427" s="19"/>
      <c r="I427" s="20"/>
    </row>
    <row r="428" spans="1:9" x14ac:dyDescent="0.2">
      <c r="A428" s="21"/>
      <c r="B428" s="18"/>
      <c r="C428" s="79"/>
      <c r="D428" s="19"/>
      <c r="E428" s="19"/>
      <c r="F428" s="19"/>
      <c r="G428" s="19"/>
      <c r="H428" s="19"/>
      <c r="I428" s="20"/>
    </row>
    <row r="429" spans="1:9" x14ac:dyDescent="0.2">
      <c r="A429" s="21"/>
      <c r="B429" s="18"/>
      <c r="C429" s="79"/>
      <c r="D429" s="19"/>
      <c r="E429" s="19"/>
      <c r="F429" s="19"/>
      <c r="G429" s="19"/>
      <c r="H429" s="19"/>
      <c r="I429" s="20"/>
    </row>
    <row r="430" spans="1:9" x14ac:dyDescent="0.2">
      <c r="A430" s="21"/>
      <c r="B430" s="18"/>
      <c r="C430" s="79"/>
      <c r="D430" s="19"/>
      <c r="E430" s="19"/>
      <c r="F430" s="19"/>
      <c r="G430" s="19"/>
      <c r="H430" s="19"/>
      <c r="I430" s="20"/>
    </row>
    <row r="431" spans="1:9" x14ac:dyDescent="0.2">
      <c r="A431" s="21"/>
      <c r="B431" s="18"/>
      <c r="C431" s="79"/>
      <c r="D431" s="19"/>
      <c r="E431" s="19"/>
      <c r="F431" s="19"/>
      <c r="G431" s="19"/>
      <c r="H431" s="19"/>
      <c r="I431" s="20"/>
    </row>
    <row r="432" spans="1:9" x14ac:dyDescent="0.2">
      <c r="A432" s="21"/>
      <c r="B432" s="18"/>
      <c r="C432" s="79"/>
      <c r="D432" s="19"/>
      <c r="E432" s="19"/>
      <c r="F432" s="19"/>
      <c r="G432" s="19"/>
      <c r="H432" s="19"/>
      <c r="I432" s="20"/>
    </row>
    <row r="433" spans="1:9" x14ac:dyDescent="0.2">
      <c r="A433" s="21"/>
      <c r="B433" s="18"/>
      <c r="C433" s="79"/>
      <c r="D433" s="19"/>
      <c r="E433" s="19"/>
      <c r="F433" s="19"/>
      <c r="G433" s="19"/>
      <c r="H433" s="19"/>
      <c r="I433" s="20"/>
    </row>
    <row r="434" spans="1:9" x14ac:dyDescent="0.2">
      <c r="A434" s="21"/>
      <c r="B434" s="18"/>
      <c r="C434" s="79"/>
      <c r="D434" s="19"/>
      <c r="E434" s="19"/>
      <c r="F434" s="19"/>
      <c r="G434" s="19"/>
      <c r="H434" s="19"/>
      <c r="I434" s="20"/>
    </row>
    <row r="435" spans="1:9" x14ac:dyDescent="0.2">
      <c r="A435" s="21"/>
      <c r="B435" s="18"/>
      <c r="C435" s="79"/>
      <c r="D435" s="19"/>
      <c r="E435" s="19"/>
      <c r="F435" s="19"/>
      <c r="G435" s="19"/>
      <c r="H435" s="19"/>
      <c r="I435" s="20"/>
    </row>
    <row r="436" spans="1:9" x14ac:dyDescent="0.2">
      <c r="A436" s="21"/>
      <c r="B436" s="18"/>
      <c r="C436" s="79"/>
      <c r="D436" s="19"/>
      <c r="E436" s="19"/>
      <c r="F436" s="19"/>
      <c r="G436" s="19"/>
      <c r="H436" s="19"/>
      <c r="I436" s="20"/>
    </row>
    <row r="437" spans="1:9" x14ac:dyDescent="0.2">
      <c r="A437" s="21"/>
      <c r="B437" s="18"/>
      <c r="C437" s="79"/>
      <c r="D437" s="19"/>
      <c r="E437" s="19"/>
      <c r="F437" s="19"/>
      <c r="G437" s="19"/>
      <c r="H437" s="19"/>
      <c r="I437" s="20"/>
    </row>
    <row r="438" spans="1:9" x14ac:dyDescent="0.2">
      <c r="A438" s="21"/>
      <c r="B438" s="18"/>
      <c r="C438" s="79"/>
      <c r="D438" s="19"/>
      <c r="E438" s="19"/>
      <c r="F438" s="19"/>
      <c r="G438" s="19"/>
      <c r="H438" s="19"/>
      <c r="I438" s="20"/>
    </row>
    <row r="439" spans="1:9" x14ac:dyDescent="0.2">
      <c r="A439" s="21"/>
      <c r="B439" s="18"/>
      <c r="C439" s="79"/>
      <c r="D439" s="19"/>
      <c r="E439" s="19"/>
      <c r="F439" s="19"/>
      <c r="G439" s="19"/>
      <c r="H439" s="19"/>
      <c r="I439" s="20"/>
    </row>
    <row r="440" spans="1:9" x14ac:dyDescent="0.2">
      <c r="A440" s="21"/>
      <c r="B440" s="18"/>
      <c r="C440" s="79"/>
      <c r="D440" s="19"/>
      <c r="E440" s="19"/>
      <c r="F440" s="19"/>
      <c r="G440" s="19"/>
      <c r="H440" s="19"/>
      <c r="I440" s="20"/>
    </row>
    <row r="441" spans="1:9" x14ac:dyDescent="0.2">
      <c r="A441" s="21"/>
      <c r="B441" s="18"/>
      <c r="C441" s="79"/>
      <c r="D441" s="19"/>
      <c r="E441" s="19"/>
      <c r="F441" s="19"/>
      <c r="G441" s="19"/>
      <c r="H441" s="19"/>
      <c r="I441" s="20"/>
    </row>
    <row r="442" spans="1:9" x14ac:dyDescent="0.2">
      <c r="A442" s="21"/>
      <c r="B442" s="18"/>
      <c r="C442" s="79"/>
      <c r="D442" s="19"/>
      <c r="E442" s="19"/>
      <c r="F442" s="19"/>
      <c r="G442" s="19"/>
      <c r="H442" s="19"/>
      <c r="I442" s="20"/>
    </row>
    <row r="443" spans="1:9" x14ac:dyDescent="0.2">
      <c r="A443" s="21"/>
      <c r="B443" s="18"/>
      <c r="C443" s="79"/>
      <c r="D443" s="19"/>
      <c r="E443" s="19"/>
      <c r="F443" s="19"/>
      <c r="G443" s="19"/>
      <c r="H443" s="19"/>
      <c r="I443" s="20"/>
    </row>
    <row r="444" spans="1:9" x14ac:dyDescent="0.2">
      <c r="A444" s="21"/>
      <c r="B444" s="18"/>
      <c r="C444" s="79"/>
      <c r="D444" s="19"/>
      <c r="E444" s="19"/>
      <c r="F444" s="19"/>
      <c r="G444" s="19"/>
      <c r="H444" s="19"/>
      <c r="I444" s="20"/>
    </row>
    <row r="445" spans="1:9" x14ac:dyDescent="0.2">
      <c r="A445" s="21"/>
      <c r="B445" s="18"/>
      <c r="C445" s="79"/>
      <c r="D445" s="19"/>
      <c r="E445" s="19"/>
      <c r="F445" s="19"/>
      <c r="G445" s="19"/>
      <c r="H445" s="19"/>
      <c r="I445" s="20"/>
    </row>
    <row r="446" spans="1:9" x14ac:dyDescent="0.2">
      <c r="A446" s="21"/>
      <c r="B446" s="18"/>
      <c r="C446" s="79"/>
      <c r="D446" s="19"/>
      <c r="E446" s="19"/>
      <c r="F446" s="19"/>
      <c r="G446" s="19"/>
      <c r="H446" s="19"/>
      <c r="I446" s="20"/>
    </row>
    <row r="447" spans="1:9" x14ac:dyDescent="0.2">
      <c r="A447" s="21"/>
      <c r="B447" s="18"/>
      <c r="C447" s="79"/>
      <c r="D447" s="19"/>
      <c r="E447" s="19"/>
      <c r="F447" s="19"/>
      <c r="G447" s="19"/>
      <c r="H447" s="19"/>
      <c r="I447" s="20"/>
    </row>
    <row r="448" spans="1:9" x14ac:dyDescent="0.2">
      <c r="A448" s="21"/>
      <c r="B448" s="18"/>
      <c r="C448" s="79"/>
      <c r="D448" s="19"/>
      <c r="E448" s="19"/>
      <c r="F448" s="19"/>
      <c r="G448" s="19"/>
      <c r="H448" s="19"/>
      <c r="I448" s="20"/>
    </row>
    <row r="449" spans="1:9" x14ac:dyDescent="0.2">
      <c r="A449" s="21"/>
      <c r="B449" s="18"/>
      <c r="C449" s="79"/>
      <c r="D449" s="19"/>
      <c r="E449" s="19"/>
      <c r="F449" s="19"/>
      <c r="G449" s="19"/>
      <c r="H449" s="19"/>
      <c r="I449" s="20"/>
    </row>
    <row r="450" spans="1:9" x14ac:dyDescent="0.2">
      <c r="A450" s="21"/>
      <c r="B450" s="18"/>
      <c r="C450" s="79"/>
      <c r="D450" s="19"/>
      <c r="E450" s="19"/>
      <c r="F450" s="19"/>
      <c r="G450" s="19"/>
      <c r="H450" s="19"/>
      <c r="I450" s="20"/>
    </row>
    <row r="451" spans="1:9" x14ac:dyDescent="0.2">
      <c r="A451" s="21"/>
      <c r="B451" s="18"/>
      <c r="C451" s="79"/>
      <c r="D451" s="19"/>
      <c r="E451" s="19"/>
      <c r="F451" s="19"/>
      <c r="G451" s="19"/>
      <c r="H451" s="19"/>
      <c r="I451" s="20"/>
    </row>
    <row r="452" spans="1:9" x14ac:dyDescent="0.2">
      <c r="A452" s="21"/>
      <c r="B452" s="18"/>
      <c r="C452" s="79"/>
      <c r="D452" s="19"/>
      <c r="E452" s="19"/>
      <c r="F452" s="19"/>
      <c r="G452" s="19"/>
      <c r="H452" s="19"/>
      <c r="I452" s="20"/>
    </row>
    <row r="453" spans="1:9" x14ac:dyDescent="0.2">
      <c r="A453" s="21"/>
      <c r="B453" s="18"/>
      <c r="C453" s="79"/>
      <c r="D453" s="19"/>
      <c r="E453" s="19"/>
      <c r="F453" s="19"/>
      <c r="G453" s="19"/>
      <c r="H453" s="19"/>
      <c r="I453" s="20"/>
    </row>
    <row r="454" spans="1:9" x14ac:dyDescent="0.2">
      <c r="A454" s="21"/>
      <c r="B454" s="18"/>
      <c r="C454" s="79"/>
      <c r="D454" s="19"/>
      <c r="E454" s="19"/>
      <c r="F454" s="19"/>
      <c r="G454" s="19"/>
      <c r="H454" s="19"/>
      <c r="I454" s="20"/>
    </row>
    <row r="455" spans="1:9" x14ac:dyDescent="0.2">
      <c r="A455" s="21"/>
      <c r="B455" s="18"/>
      <c r="C455" s="79"/>
      <c r="D455" s="19"/>
      <c r="E455" s="19"/>
      <c r="F455" s="19"/>
      <c r="G455" s="19"/>
      <c r="H455" s="19"/>
      <c r="I455" s="20"/>
    </row>
    <row r="456" spans="1:9" x14ac:dyDescent="0.2">
      <c r="A456" s="21"/>
      <c r="B456" s="18"/>
      <c r="C456" s="79"/>
      <c r="D456" s="19"/>
      <c r="E456" s="19"/>
      <c r="F456" s="19"/>
      <c r="G456" s="19"/>
      <c r="H456" s="19"/>
      <c r="I456" s="20"/>
    </row>
    <row r="457" spans="1:9" x14ac:dyDescent="0.2">
      <c r="A457" s="21"/>
      <c r="B457" s="18"/>
      <c r="C457" s="79"/>
      <c r="D457" s="19"/>
      <c r="E457" s="19"/>
      <c r="F457" s="19"/>
      <c r="G457" s="19"/>
      <c r="H457" s="19"/>
      <c r="I457" s="20"/>
    </row>
    <row r="458" spans="1:9" x14ac:dyDescent="0.2">
      <c r="A458" s="21"/>
      <c r="B458" s="18"/>
      <c r="C458" s="79"/>
      <c r="D458" s="19"/>
      <c r="E458" s="19"/>
      <c r="F458" s="19"/>
      <c r="G458" s="19"/>
      <c r="H458" s="19"/>
      <c r="I458" s="20"/>
    </row>
    <row r="459" spans="1:9" x14ac:dyDescent="0.2">
      <c r="A459" s="21"/>
      <c r="B459" s="18"/>
      <c r="C459" s="79"/>
      <c r="D459" s="19"/>
      <c r="E459" s="19"/>
      <c r="F459" s="19"/>
      <c r="G459" s="19"/>
      <c r="H459" s="19"/>
      <c r="I459" s="20"/>
    </row>
    <row r="460" spans="1:9" x14ac:dyDescent="0.2">
      <c r="A460" s="21"/>
      <c r="B460" s="18"/>
      <c r="C460" s="79"/>
      <c r="D460" s="19"/>
      <c r="E460" s="19"/>
      <c r="F460" s="19"/>
      <c r="G460" s="19"/>
      <c r="H460" s="19"/>
      <c r="I460" s="20"/>
    </row>
    <row r="461" spans="1:9" x14ac:dyDescent="0.2">
      <c r="A461" s="21"/>
      <c r="B461" s="18"/>
      <c r="C461" s="79"/>
      <c r="D461" s="19"/>
      <c r="E461" s="19"/>
      <c r="F461" s="19"/>
      <c r="G461" s="19"/>
      <c r="H461" s="19"/>
      <c r="I461" s="20"/>
    </row>
    <row r="462" spans="1:9" x14ac:dyDescent="0.2">
      <c r="A462" s="21"/>
      <c r="B462" s="18"/>
      <c r="C462" s="79"/>
      <c r="D462" s="19"/>
      <c r="E462" s="19"/>
      <c r="F462" s="19"/>
      <c r="G462" s="19"/>
      <c r="H462" s="19"/>
      <c r="I462" s="20"/>
    </row>
    <row r="463" spans="1:9" x14ac:dyDescent="0.2">
      <c r="A463" s="21"/>
      <c r="B463" s="18"/>
      <c r="C463" s="79"/>
      <c r="D463" s="19"/>
      <c r="E463" s="19"/>
      <c r="F463" s="19"/>
      <c r="G463" s="19"/>
      <c r="H463" s="19"/>
      <c r="I463" s="20"/>
    </row>
    <row r="464" spans="1:9" x14ac:dyDescent="0.2">
      <c r="A464" s="21"/>
      <c r="B464" s="18"/>
      <c r="C464" s="79"/>
      <c r="D464" s="19"/>
      <c r="E464" s="19"/>
      <c r="F464" s="19"/>
      <c r="G464" s="19"/>
      <c r="H464" s="19"/>
      <c r="I464" s="20"/>
    </row>
    <row r="465" spans="1:9" x14ac:dyDescent="0.2">
      <c r="A465" s="21"/>
      <c r="B465" s="18"/>
      <c r="C465" s="79"/>
      <c r="D465" s="19"/>
      <c r="E465" s="19"/>
      <c r="F465" s="19"/>
      <c r="G465" s="19"/>
      <c r="H465" s="19"/>
      <c r="I465" s="20"/>
    </row>
    <row r="466" spans="1:9" x14ac:dyDescent="0.2">
      <c r="A466" s="21"/>
      <c r="B466" s="18"/>
      <c r="C466" s="79"/>
      <c r="D466" s="19"/>
      <c r="E466" s="19"/>
      <c r="F466" s="19"/>
      <c r="G466" s="19"/>
      <c r="H466" s="19"/>
      <c r="I466" s="20"/>
    </row>
    <row r="467" spans="1:9" x14ac:dyDescent="0.2">
      <c r="A467" s="21"/>
      <c r="B467" s="18"/>
      <c r="C467" s="79"/>
      <c r="D467" s="19"/>
      <c r="E467" s="19"/>
      <c r="F467" s="19"/>
      <c r="G467" s="19"/>
      <c r="H467" s="19"/>
      <c r="I467" s="20"/>
    </row>
    <row r="468" spans="1:9" x14ac:dyDescent="0.2">
      <c r="A468" s="21"/>
      <c r="B468" s="18"/>
      <c r="C468" s="79"/>
      <c r="D468" s="19"/>
      <c r="E468" s="19"/>
      <c r="F468" s="19"/>
      <c r="G468" s="19"/>
      <c r="H468" s="19"/>
      <c r="I468" s="20"/>
    </row>
    <row r="469" spans="1:9" x14ac:dyDescent="0.2">
      <c r="A469" s="21"/>
      <c r="B469" s="18"/>
      <c r="C469" s="79"/>
      <c r="D469" s="19"/>
      <c r="E469" s="19"/>
      <c r="F469" s="19"/>
      <c r="G469" s="19"/>
      <c r="H469" s="19"/>
      <c r="I469" s="20"/>
    </row>
    <row r="470" spans="1:9" x14ac:dyDescent="0.2">
      <c r="A470" s="21"/>
      <c r="B470" s="18"/>
      <c r="C470" s="79"/>
      <c r="D470" s="19"/>
      <c r="E470" s="19"/>
      <c r="F470" s="19"/>
      <c r="G470" s="19"/>
      <c r="H470" s="19"/>
      <c r="I470" s="20"/>
    </row>
    <row r="471" spans="1:9" x14ac:dyDescent="0.2">
      <c r="A471" s="21"/>
      <c r="B471" s="18"/>
      <c r="C471" s="79"/>
      <c r="D471" s="19"/>
      <c r="E471" s="19"/>
      <c r="F471" s="19"/>
      <c r="G471" s="19"/>
      <c r="H471" s="19"/>
      <c r="I471" s="20"/>
    </row>
    <row r="472" spans="1:9" x14ac:dyDescent="0.2">
      <c r="A472" s="21"/>
      <c r="B472" s="18"/>
      <c r="C472" s="79"/>
      <c r="D472" s="19"/>
      <c r="E472" s="19"/>
      <c r="F472" s="19"/>
      <c r="G472" s="19"/>
      <c r="H472" s="19"/>
      <c r="I472" s="20"/>
    </row>
    <row r="473" spans="1:9" x14ac:dyDescent="0.2">
      <c r="A473" s="21"/>
      <c r="B473" s="18"/>
      <c r="C473" s="79"/>
      <c r="D473" s="19"/>
      <c r="E473" s="19"/>
      <c r="F473" s="19"/>
      <c r="G473" s="19"/>
      <c r="H473" s="19"/>
      <c r="I473" s="20"/>
    </row>
    <row r="474" spans="1:9" x14ac:dyDescent="0.2">
      <c r="A474" s="21"/>
      <c r="B474" s="18"/>
      <c r="C474" s="79"/>
      <c r="D474" s="19"/>
      <c r="E474" s="19"/>
      <c r="F474" s="19"/>
      <c r="G474" s="19"/>
      <c r="H474" s="19"/>
      <c r="I474" s="20"/>
    </row>
    <row r="475" spans="1:9" x14ac:dyDescent="0.2">
      <c r="A475" s="21"/>
      <c r="B475" s="18"/>
      <c r="C475" s="79"/>
      <c r="D475" s="19"/>
      <c r="E475" s="19"/>
      <c r="F475" s="19"/>
      <c r="G475" s="19"/>
      <c r="H475" s="19"/>
      <c r="I475" s="20"/>
    </row>
    <row r="476" spans="1:9" x14ac:dyDescent="0.2">
      <c r="A476" s="21"/>
      <c r="B476" s="18"/>
      <c r="C476" s="79"/>
      <c r="D476" s="19"/>
      <c r="E476" s="19"/>
      <c r="F476" s="19"/>
      <c r="G476" s="19"/>
      <c r="H476" s="19"/>
      <c r="I476" s="20"/>
    </row>
    <row r="477" spans="1:9" x14ac:dyDescent="0.2">
      <c r="A477" s="21"/>
      <c r="B477" s="18"/>
      <c r="C477" s="79"/>
      <c r="D477" s="19"/>
      <c r="E477" s="19"/>
      <c r="F477" s="19"/>
      <c r="G477" s="19"/>
      <c r="H477" s="19"/>
      <c r="I477" s="20"/>
    </row>
    <row r="478" spans="1:9" x14ac:dyDescent="0.2">
      <c r="A478" s="21"/>
      <c r="B478" s="18"/>
      <c r="C478" s="79"/>
      <c r="D478" s="19"/>
      <c r="E478" s="19"/>
      <c r="F478" s="19"/>
      <c r="G478" s="19"/>
      <c r="H478" s="19"/>
      <c r="I478" s="20"/>
    </row>
    <row r="479" spans="1:9" x14ac:dyDescent="0.2">
      <c r="A479" s="22"/>
      <c r="B479" s="18"/>
      <c r="C479" s="79"/>
      <c r="D479" s="19"/>
      <c r="E479" s="19"/>
      <c r="F479" s="19"/>
      <c r="G479" s="19"/>
      <c r="H479" s="19"/>
      <c r="I479" s="20"/>
    </row>
    <row r="480" spans="1:9" x14ac:dyDescent="0.2">
      <c r="A480" s="22"/>
      <c r="B480" s="18"/>
      <c r="C480" s="79"/>
      <c r="D480" s="19"/>
      <c r="E480" s="19"/>
      <c r="F480" s="19"/>
      <c r="G480" s="19"/>
      <c r="H480" s="19"/>
      <c r="I480" s="20"/>
    </row>
    <row r="481" spans="1:9" x14ac:dyDescent="0.2">
      <c r="A481" s="22"/>
      <c r="B481" s="18"/>
      <c r="C481" s="79"/>
      <c r="D481" s="19"/>
      <c r="E481" s="19"/>
      <c r="F481" s="19"/>
      <c r="G481" s="19"/>
      <c r="H481" s="19"/>
      <c r="I481" s="20"/>
    </row>
    <row r="482" spans="1:9" x14ac:dyDescent="0.2">
      <c r="A482" s="22"/>
      <c r="B482" s="18"/>
      <c r="C482" s="79"/>
      <c r="D482" s="19"/>
      <c r="E482" s="19"/>
      <c r="F482" s="19"/>
      <c r="G482" s="19"/>
      <c r="H482" s="19"/>
      <c r="I482" s="20"/>
    </row>
    <row r="483" spans="1:9" x14ac:dyDescent="0.2">
      <c r="A483" s="22"/>
      <c r="B483" s="18"/>
      <c r="C483" s="79"/>
      <c r="D483" s="19"/>
      <c r="E483" s="19"/>
      <c r="F483" s="19"/>
      <c r="G483" s="19"/>
      <c r="H483" s="19"/>
      <c r="I483" s="20"/>
    </row>
    <row r="484" spans="1:9" x14ac:dyDescent="0.2">
      <c r="A484" s="22"/>
      <c r="B484" s="18"/>
      <c r="C484" s="79"/>
      <c r="D484" s="19"/>
      <c r="E484" s="19"/>
      <c r="F484" s="19"/>
      <c r="G484" s="19"/>
      <c r="H484" s="19"/>
      <c r="I484" s="20"/>
    </row>
    <row r="485" spans="1:9" x14ac:dyDescent="0.2">
      <c r="A485" s="22"/>
      <c r="B485" s="18"/>
      <c r="C485" s="79"/>
      <c r="D485" s="19"/>
      <c r="E485" s="19"/>
      <c r="F485" s="19"/>
      <c r="G485" s="19"/>
      <c r="H485" s="19"/>
      <c r="I485" s="20"/>
    </row>
    <row r="486" spans="1:9" x14ac:dyDescent="0.2">
      <c r="A486" s="22"/>
      <c r="B486" s="18"/>
      <c r="C486" s="79"/>
      <c r="D486" s="19"/>
      <c r="E486" s="19"/>
      <c r="F486" s="19"/>
      <c r="G486" s="19"/>
      <c r="H486" s="19"/>
      <c r="I486" s="20"/>
    </row>
    <row r="487" spans="1:9" x14ac:dyDescent="0.2">
      <c r="A487" s="22"/>
      <c r="B487" s="18"/>
      <c r="C487" s="79"/>
      <c r="D487" s="19"/>
      <c r="E487" s="19"/>
      <c r="F487" s="19"/>
      <c r="G487" s="19"/>
      <c r="H487" s="19"/>
      <c r="I487" s="20"/>
    </row>
    <row r="488" spans="1:9" x14ac:dyDescent="0.2">
      <c r="A488" s="22"/>
      <c r="B488" s="18"/>
      <c r="C488" s="79"/>
      <c r="D488" s="19"/>
      <c r="E488" s="19"/>
      <c r="F488" s="19"/>
      <c r="G488" s="19"/>
      <c r="H488" s="19"/>
      <c r="I488" s="20"/>
    </row>
    <row r="489" spans="1:9" x14ac:dyDescent="0.2">
      <c r="A489" s="22"/>
      <c r="B489" s="18"/>
      <c r="C489" s="79"/>
      <c r="D489" s="19"/>
      <c r="E489" s="19"/>
      <c r="F489" s="19"/>
      <c r="G489" s="19"/>
      <c r="H489" s="19"/>
      <c r="I489" s="20"/>
    </row>
    <row r="490" spans="1:9" x14ac:dyDescent="0.2">
      <c r="A490" s="22"/>
      <c r="B490" s="18"/>
      <c r="C490" s="79"/>
      <c r="D490" s="19"/>
      <c r="E490" s="19"/>
      <c r="F490" s="19"/>
      <c r="G490" s="19"/>
      <c r="H490" s="19"/>
      <c r="I490" s="20"/>
    </row>
    <row r="491" spans="1:9" x14ac:dyDescent="0.2">
      <c r="A491" s="22"/>
      <c r="B491" s="18"/>
      <c r="C491" s="79"/>
      <c r="D491" s="19"/>
      <c r="E491" s="19"/>
      <c r="F491" s="19"/>
      <c r="G491" s="19"/>
      <c r="H491" s="19"/>
      <c r="I491" s="20"/>
    </row>
    <row r="492" spans="1:9" x14ac:dyDescent="0.2">
      <c r="A492" s="22"/>
      <c r="B492" s="18"/>
      <c r="C492" s="79"/>
      <c r="D492" s="19"/>
      <c r="E492" s="19"/>
      <c r="F492" s="19"/>
      <c r="G492" s="19"/>
      <c r="H492" s="19"/>
      <c r="I492" s="20"/>
    </row>
    <row r="493" spans="1:9" x14ac:dyDescent="0.2">
      <c r="A493" s="22"/>
      <c r="B493" s="18"/>
      <c r="C493" s="79"/>
      <c r="D493" s="19"/>
      <c r="E493" s="19"/>
      <c r="F493" s="19"/>
      <c r="G493" s="19"/>
      <c r="H493" s="19"/>
      <c r="I493" s="20"/>
    </row>
    <row r="494" spans="1:9" x14ac:dyDescent="0.2">
      <c r="A494" s="22"/>
      <c r="B494" s="18"/>
      <c r="C494" s="79"/>
      <c r="D494" s="19"/>
      <c r="E494" s="19"/>
      <c r="F494" s="19"/>
      <c r="G494" s="19"/>
      <c r="H494" s="19"/>
      <c r="I494" s="20"/>
    </row>
    <row r="495" spans="1:9" x14ac:dyDescent="0.2">
      <c r="A495" s="22"/>
      <c r="B495" s="18"/>
      <c r="C495" s="79"/>
      <c r="D495" s="19"/>
      <c r="E495" s="19"/>
      <c r="F495" s="19"/>
      <c r="G495" s="19"/>
      <c r="H495" s="19"/>
      <c r="I495" s="20"/>
    </row>
    <row r="496" spans="1:9" x14ac:dyDescent="0.2">
      <c r="A496" s="22"/>
      <c r="B496" s="18"/>
      <c r="C496" s="79"/>
      <c r="D496" s="19"/>
      <c r="E496" s="19"/>
      <c r="F496" s="19"/>
      <c r="G496" s="19"/>
      <c r="H496" s="19"/>
      <c r="I496" s="20"/>
    </row>
    <row r="497" spans="1:9" x14ac:dyDescent="0.2">
      <c r="A497" s="22"/>
      <c r="B497" s="18"/>
      <c r="C497" s="79"/>
      <c r="D497" s="19"/>
      <c r="E497" s="19"/>
      <c r="F497" s="19"/>
      <c r="G497" s="19"/>
      <c r="H497" s="19"/>
      <c r="I497" s="20"/>
    </row>
    <row r="498" spans="1:9" x14ac:dyDescent="0.2">
      <c r="A498" s="22"/>
      <c r="B498" s="18"/>
      <c r="C498" s="79"/>
      <c r="D498" s="19"/>
      <c r="E498" s="19"/>
      <c r="F498" s="19"/>
      <c r="G498" s="19"/>
      <c r="H498" s="19"/>
      <c r="I498" s="20"/>
    </row>
    <row r="499" spans="1:9" x14ac:dyDescent="0.2">
      <c r="A499" s="22"/>
      <c r="B499" s="18"/>
      <c r="C499" s="79"/>
      <c r="D499" s="19"/>
      <c r="E499" s="19"/>
      <c r="F499" s="19"/>
      <c r="G499" s="19"/>
      <c r="H499" s="19"/>
      <c r="I499" s="20"/>
    </row>
    <row r="500" spans="1:9" x14ac:dyDescent="0.2">
      <c r="A500" s="22"/>
      <c r="B500" s="18"/>
      <c r="C500" s="79"/>
      <c r="D500" s="19"/>
      <c r="E500" s="19"/>
      <c r="F500" s="19"/>
      <c r="G500" s="19"/>
      <c r="H500" s="19"/>
      <c r="I500" s="20"/>
    </row>
    <row r="501" spans="1:9" x14ac:dyDescent="0.2">
      <c r="A501" s="22"/>
      <c r="B501" s="18"/>
      <c r="C501" s="79"/>
      <c r="D501" s="19"/>
      <c r="E501" s="19"/>
      <c r="F501" s="19"/>
      <c r="G501" s="19"/>
      <c r="H501" s="19"/>
      <c r="I501" s="20"/>
    </row>
    <row r="502" spans="1:9" x14ac:dyDescent="0.2">
      <c r="A502" s="22"/>
      <c r="B502" s="18"/>
      <c r="C502" s="79"/>
      <c r="D502" s="19"/>
      <c r="E502" s="19"/>
      <c r="F502" s="19"/>
      <c r="G502" s="19"/>
      <c r="H502" s="19"/>
      <c r="I502" s="20"/>
    </row>
    <row r="503" spans="1:9" x14ac:dyDescent="0.2">
      <c r="A503" s="22"/>
      <c r="B503" s="18"/>
      <c r="C503" s="79"/>
      <c r="D503" s="19"/>
      <c r="E503" s="19"/>
      <c r="F503" s="19"/>
      <c r="G503" s="19"/>
      <c r="H503" s="19"/>
      <c r="I503" s="20"/>
    </row>
    <row r="504" spans="1:9" x14ac:dyDescent="0.2">
      <c r="A504" s="22"/>
      <c r="B504" s="18"/>
      <c r="C504" s="79"/>
      <c r="D504" s="19"/>
      <c r="E504" s="19"/>
      <c r="F504" s="19"/>
      <c r="G504" s="19"/>
      <c r="H504" s="19"/>
      <c r="I504" s="20"/>
    </row>
    <row r="505" spans="1:9" x14ac:dyDescent="0.2">
      <c r="A505" s="22"/>
      <c r="B505" s="18"/>
      <c r="C505" s="79"/>
      <c r="D505" s="19"/>
      <c r="E505" s="19"/>
      <c r="F505" s="19"/>
      <c r="G505" s="19"/>
      <c r="H505" s="19"/>
      <c r="I505" s="20"/>
    </row>
    <row r="506" spans="1:9" x14ac:dyDescent="0.2">
      <c r="A506" s="22"/>
      <c r="B506" s="18"/>
      <c r="C506" s="79"/>
      <c r="D506" s="19"/>
      <c r="E506" s="19"/>
      <c r="F506" s="19"/>
      <c r="G506" s="19"/>
      <c r="H506" s="19"/>
      <c r="I506" s="20"/>
    </row>
    <row r="507" spans="1:9" x14ac:dyDescent="0.2">
      <c r="A507" s="22"/>
      <c r="B507" s="18"/>
      <c r="C507" s="79"/>
      <c r="D507" s="19"/>
      <c r="E507" s="19"/>
      <c r="F507" s="19"/>
      <c r="G507" s="19"/>
      <c r="H507" s="19"/>
      <c r="I507" s="20"/>
    </row>
    <row r="508" spans="1:9" x14ac:dyDescent="0.2">
      <c r="A508" s="22"/>
      <c r="B508" s="18"/>
      <c r="C508" s="79"/>
      <c r="D508" s="19"/>
      <c r="E508" s="19"/>
      <c r="F508" s="19"/>
      <c r="G508" s="19"/>
      <c r="H508" s="19"/>
      <c r="I508" s="20"/>
    </row>
    <row r="509" spans="1:9" x14ac:dyDescent="0.2">
      <c r="A509" s="22"/>
      <c r="B509" s="18"/>
      <c r="C509" s="79"/>
      <c r="D509" s="19"/>
      <c r="E509" s="19"/>
      <c r="F509" s="19"/>
      <c r="G509" s="19"/>
      <c r="H509" s="19"/>
      <c r="I509" s="20"/>
    </row>
    <row r="510" spans="1:9" x14ac:dyDescent="0.2">
      <c r="A510" s="22"/>
      <c r="B510" s="18"/>
      <c r="C510" s="79"/>
      <c r="D510" s="19"/>
      <c r="E510" s="19"/>
      <c r="F510" s="19"/>
      <c r="G510" s="19"/>
      <c r="H510" s="19"/>
      <c r="I510" s="20"/>
    </row>
    <row r="511" spans="1:9" x14ac:dyDescent="0.2">
      <c r="A511" s="22"/>
      <c r="B511" s="18"/>
      <c r="C511" s="79"/>
      <c r="D511" s="19"/>
      <c r="E511" s="19"/>
      <c r="F511" s="19"/>
      <c r="G511" s="19"/>
      <c r="H511" s="19"/>
      <c r="I511" s="20"/>
    </row>
    <row r="512" spans="1:9" x14ac:dyDescent="0.2">
      <c r="A512" s="22"/>
      <c r="B512" s="18"/>
      <c r="C512" s="79"/>
      <c r="D512" s="19"/>
      <c r="E512" s="19"/>
      <c r="F512" s="19"/>
      <c r="G512" s="19"/>
      <c r="H512" s="19"/>
      <c r="I512" s="20"/>
    </row>
    <row r="513" spans="1:9" x14ac:dyDescent="0.2">
      <c r="A513" s="22"/>
      <c r="B513" s="18"/>
      <c r="C513" s="79"/>
      <c r="D513" s="19"/>
      <c r="E513" s="19"/>
      <c r="F513" s="19"/>
      <c r="G513" s="19"/>
      <c r="H513" s="19"/>
      <c r="I513" s="20"/>
    </row>
    <row r="514" spans="1:9" x14ac:dyDescent="0.2">
      <c r="A514" s="22"/>
      <c r="B514" s="18"/>
      <c r="C514" s="79"/>
      <c r="D514" s="19"/>
      <c r="E514" s="19"/>
      <c r="F514" s="19"/>
      <c r="G514" s="19"/>
      <c r="H514" s="19"/>
      <c r="I514" s="20"/>
    </row>
    <row r="515" spans="1:9" x14ac:dyDescent="0.2">
      <c r="A515" s="22"/>
      <c r="B515" s="18"/>
      <c r="C515" s="79"/>
      <c r="D515" s="19"/>
      <c r="E515" s="19"/>
      <c r="F515" s="19"/>
      <c r="G515" s="19"/>
      <c r="H515" s="19"/>
      <c r="I515" s="20"/>
    </row>
    <row r="516" spans="1:9" x14ac:dyDescent="0.2">
      <c r="A516" s="22"/>
      <c r="B516" s="18"/>
      <c r="C516" s="79"/>
      <c r="D516" s="19"/>
      <c r="E516" s="19"/>
      <c r="F516" s="19"/>
      <c r="G516" s="19"/>
      <c r="H516" s="19"/>
      <c r="I516" s="20"/>
    </row>
    <row r="517" spans="1:9" x14ac:dyDescent="0.2">
      <c r="A517" s="22"/>
      <c r="B517" s="18"/>
      <c r="C517" s="79"/>
      <c r="D517" s="19"/>
      <c r="E517" s="19"/>
      <c r="F517" s="19"/>
      <c r="G517" s="19"/>
      <c r="H517" s="19"/>
      <c r="I517" s="20"/>
    </row>
    <row r="518" spans="1:9" x14ac:dyDescent="0.2">
      <c r="A518" s="22"/>
      <c r="B518" s="18"/>
      <c r="C518" s="79"/>
      <c r="D518" s="19"/>
      <c r="E518" s="19"/>
      <c r="F518" s="19"/>
      <c r="G518" s="19"/>
      <c r="H518" s="19"/>
      <c r="I518" s="20"/>
    </row>
    <row r="519" spans="1:9" x14ac:dyDescent="0.2">
      <c r="A519" s="22"/>
      <c r="B519" s="18"/>
      <c r="C519" s="79"/>
      <c r="D519" s="19"/>
      <c r="E519" s="19"/>
      <c r="F519" s="19"/>
      <c r="G519" s="19"/>
      <c r="H519" s="19"/>
      <c r="I519" s="20"/>
    </row>
    <row r="520" spans="1:9" x14ac:dyDescent="0.2">
      <c r="A520" s="22"/>
      <c r="B520" s="18"/>
      <c r="C520" s="79"/>
      <c r="D520" s="19"/>
      <c r="E520" s="19"/>
      <c r="F520" s="19"/>
      <c r="G520" s="19"/>
      <c r="H520" s="19"/>
      <c r="I520" s="20"/>
    </row>
    <row r="521" spans="1:9" x14ac:dyDescent="0.2">
      <c r="A521" s="22"/>
      <c r="B521" s="18"/>
      <c r="C521" s="79"/>
      <c r="D521" s="19"/>
      <c r="E521" s="19"/>
      <c r="F521" s="19"/>
      <c r="G521" s="19"/>
      <c r="H521" s="19"/>
      <c r="I521" s="20"/>
    </row>
    <row r="522" spans="1:9" x14ac:dyDescent="0.2">
      <c r="A522" s="22"/>
      <c r="B522" s="18"/>
      <c r="C522" s="79"/>
      <c r="D522" s="19"/>
      <c r="E522" s="19"/>
      <c r="F522" s="19"/>
      <c r="G522" s="19"/>
      <c r="H522" s="19"/>
      <c r="I522" s="20"/>
    </row>
    <row r="523" spans="1:9" x14ac:dyDescent="0.2">
      <c r="A523" s="22"/>
      <c r="B523" s="18"/>
      <c r="C523" s="79"/>
      <c r="D523" s="19"/>
      <c r="E523" s="19"/>
      <c r="F523" s="19"/>
      <c r="G523" s="19"/>
      <c r="H523" s="19"/>
      <c r="I523" s="20"/>
    </row>
    <row r="524" spans="1:9" x14ac:dyDescent="0.2">
      <c r="A524" s="22"/>
      <c r="B524" s="18"/>
      <c r="C524" s="79"/>
      <c r="D524" s="19"/>
      <c r="E524" s="19"/>
      <c r="F524" s="19"/>
      <c r="G524" s="19"/>
      <c r="H524" s="19"/>
      <c r="I524" s="20"/>
    </row>
    <row r="525" spans="1:9" x14ac:dyDescent="0.2">
      <c r="A525" s="22"/>
      <c r="B525" s="18"/>
      <c r="C525" s="79"/>
      <c r="D525" s="19"/>
      <c r="E525" s="19"/>
      <c r="F525" s="19"/>
      <c r="G525" s="19"/>
      <c r="H525" s="19"/>
      <c r="I525" s="20"/>
    </row>
    <row r="526" spans="1:9" x14ac:dyDescent="0.2">
      <c r="A526" s="22"/>
      <c r="B526" s="18"/>
      <c r="C526" s="79"/>
      <c r="D526" s="19"/>
      <c r="E526" s="19"/>
      <c r="F526" s="19"/>
      <c r="G526" s="19"/>
      <c r="H526" s="19"/>
      <c r="I526" s="20"/>
    </row>
    <row r="527" spans="1:9" x14ac:dyDescent="0.2">
      <c r="A527" s="22"/>
      <c r="B527" s="18"/>
      <c r="C527" s="79"/>
      <c r="D527" s="19"/>
      <c r="E527" s="19"/>
      <c r="F527" s="19"/>
      <c r="G527" s="19"/>
      <c r="H527" s="19"/>
      <c r="I527" s="20"/>
    </row>
    <row r="528" spans="1:9" x14ac:dyDescent="0.2">
      <c r="A528" s="22"/>
      <c r="B528" s="18"/>
      <c r="C528" s="79"/>
      <c r="D528" s="19"/>
      <c r="E528" s="19"/>
      <c r="F528" s="19"/>
      <c r="G528" s="19"/>
      <c r="H528" s="19"/>
      <c r="I528" s="20"/>
    </row>
    <row r="529" spans="1:9" x14ac:dyDescent="0.2">
      <c r="A529" s="22"/>
      <c r="B529" s="18"/>
      <c r="C529" s="79"/>
      <c r="D529" s="19"/>
      <c r="E529" s="19"/>
      <c r="F529" s="19"/>
      <c r="G529" s="19"/>
      <c r="H529" s="19"/>
      <c r="I529" s="20"/>
    </row>
    <row r="530" spans="1:9" x14ac:dyDescent="0.2">
      <c r="A530" s="22"/>
      <c r="B530" s="18"/>
      <c r="C530" s="79"/>
      <c r="D530" s="19"/>
      <c r="E530" s="19"/>
      <c r="F530" s="19"/>
      <c r="G530" s="19"/>
      <c r="H530" s="19"/>
      <c r="I530" s="20"/>
    </row>
    <row r="531" spans="1:9" x14ac:dyDescent="0.2">
      <c r="A531" s="22"/>
      <c r="B531" s="18"/>
      <c r="C531" s="79"/>
      <c r="D531" s="19"/>
      <c r="E531" s="19"/>
      <c r="F531" s="19"/>
      <c r="G531" s="19"/>
      <c r="H531" s="19"/>
      <c r="I531" s="20"/>
    </row>
    <row r="532" spans="1:9" x14ac:dyDescent="0.2">
      <c r="A532" s="22"/>
      <c r="B532" s="18"/>
      <c r="C532" s="79"/>
      <c r="D532" s="19"/>
      <c r="E532" s="19"/>
      <c r="F532" s="19"/>
      <c r="G532" s="19"/>
      <c r="H532" s="19"/>
      <c r="I532" s="20"/>
    </row>
    <row r="533" spans="1:9" x14ac:dyDescent="0.2">
      <c r="A533" s="22"/>
      <c r="B533" s="18"/>
      <c r="C533" s="79"/>
      <c r="D533" s="19"/>
      <c r="E533" s="19"/>
      <c r="F533" s="19"/>
      <c r="G533" s="19"/>
      <c r="H533" s="19"/>
      <c r="I533" s="20"/>
    </row>
    <row r="534" spans="1:9" x14ac:dyDescent="0.2">
      <c r="A534" s="22"/>
      <c r="B534" s="18"/>
      <c r="C534" s="79"/>
      <c r="D534" s="19"/>
      <c r="E534" s="19"/>
      <c r="F534" s="19"/>
      <c r="G534" s="19"/>
      <c r="H534" s="19"/>
      <c r="I534" s="20"/>
    </row>
    <row r="535" spans="1:9" x14ac:dyDescent="0.2">
      <c r="A535" s="22"/>
      <c r="B535" s="18"/>
      <c r="C535" s="79"/>
      <c r="D535" s="19"/>
      <c r="E535" s="19"/>
      <c r="F535" s="19"/>
      <c r="G535" s="19"/>
      <c r="H535" s="19"/>
      <c r="I535" s="20"/>
    </row>
    <row r="536" spans="1:9" x14ac:dyDescent="0.2">
      <c r="A536" s="22"/>
      <c r="B536" s="18"/>
      <c r="C536" s="79"/>
      <c r="D536" s="19"/>
      <c r="E536" s="19"/>
      <c r="F536" s="19"/>
      <c r="G536" s="19"/>
      <c r="H536" s="19"/>
      <c r="I536" s="20"/>
    </row>
    <row r="537" spans="1:9" x14ac:dyDescent="0.2">
      <c r="A537" s="22"/>
      <c r="B537" s="18"/>
      <c r="C537" s="79"/>
      <c r="D537" s="19"/>
      <c r="E537" s="19"/>
      <c r="F537" s="19"/>
      <c r="G537" s="19"/>
      <c r="H537" s="19"/>
      <c r="I537" s="20"/>
    </row>
    <row r="538" spans="1:9" x14ac:dyDescent="0.2">
      <c r="A538" s="22"/>
      <c r="B538" s="18"/>
      <c r="C538" s="79"/>
      <c r="D538" s="19"/>
      <c r="E538" s="19"/>
      <c r="F538" s="19"/>
      <c r="G538" s="19"/>
      <c r="H538" s="19"/>
      <c r="I538" s="20"/>
    </row>
    <row r="539" spans="1:9" x14ac:dyDescent="0.2">
      <c r="A539" s="22"/>
      <c r="B539" s="18"/>
      <c r="C539" s="79"/>
      <c r="D539" s="19"/>
      <c r="E539" s="19"/>
      <c r="F539" s="19"/>
      <c r="G539" s="19"/>
      <c r="H539" s="19"/>
      <c r="I539" s="20"/>
    </row>
    <row r="540" spans="1:9" x14ac:dyDescent="0.2">
      <c r="A540" s="22"/>
      <c r="B540" s="18"/>
      <c r="C540" s="79"/>
      <c r="D540" s="19"/>
      <c r="E540" s="19"/>
      <c r="F540" s="19"/>
      <c r="G540" s="19"/>
      <c r="H540" s="19"/>
      <c r="I540" s="20"/>
    </row>
    <row r="541" spans="1:9" x14ac:dyDescent="0.2">
      <c r="A541" s="22"/>
      <c r="B541" s="18"/>
      <c r="C541" s="79"/>
      <c r="D541" s="19"/>
      <c r="E541" s="19"/>
      <c r="F541" s="19"/>
      <c r="G541" s="19"/>
      <c r="H541" s="19"/>
      <c r="I541" s="20"/>
    </row>
    <row r="542" spans="1:9" x14ac:dyDescent="0.2">
      <c r="A542" s="22"/>
      <c r="B542" s="18"/>
      <c r="C542" s="79"/>
      <c r="D542" s="19"/>
      <c r="E542" s="19"/>
      <c r="F542" s="19"/>
      <c r="G542" s="19"/>
      <c r="H542" s="19"/>
      <c r="I542" s="20"/>
    </row>
    <row r="543" spans="1:9" x14ac:dyDescent="0.2">
      <c r="A543" s="22"/>
      <c r="B543" s="18"/>
      <c r="C543" s="79"/>
      <c r="D543" s="19"/>
      <c r="E543" s="19"/>
      <c r="F543" s="19"/>
      <c r="G543" s="19"/>
      <c r="H543" s="19"/>
      <c r="I543" s="20"/>
    </row>
    <row r="544" spans="1:9" x14ac:dyDescent="0.2">
      <c r="A544" s="22"/>
      <c r="B544" s="18"/>
      <c r="C544" s="79"/>
      <c r="D544" s="19"/>
      <c r="E544" s="19"/>
      <c r="F544" s="19"/>
      <c r="G544" s="19"/>
      <c r="H544" s="19"/>
      <c r="I544" s="20"/>
    </row>
    <row r="545" spans="1:9" x14ac:dyDescent="0.2">
      <c r="A545" s="22"/>
      <c r="B545" s="18"/>
      <c r="C545" s="79"/>
      <c r="D545" s="19"/>
      <c r="E545" s="19"/>
      <c r="F545" s="19"/>
      <c r="G545" s="19"/>
      <c r="H545" s="19"/>
      <c r="I545" s="20"/>
    </row>
    <row r="546" spans="1:9" x14ac:dyDescent="0.2">
      <c r="A546" s="22"/>
      <c r="B546" s="18"/>
      <c r="C546" s="79"/>
      <c r="D546" s="19"/>
      <c r="E546" s="19"/>
      <c r="F546" s="19"/>
      <c r="G546" s="19"/>
      <c r="H546" s="19"/>
      <c r="I546" s="20"/>
    </row>
    <row r="547" spans="1:9" x14ac:dyDescent="0.2">
      <c r="A547" s="22"/>
      <c r="B547" s="18"/>
      <c r="C547" s="79"/>
      <c r="D547" s="19"/>
      <c r="E547" s="19"/>
      <c r="F547" s="19"/>
      <c r="G547" s="19"/>
      <c r="H547" s="19"/>
      <c r="I547" s="20"/>
    </row>
    <row r="548" spans="1:9" x14ac:dyDescent="0.2">
      <c r="A548" s="22"/>
      <c r="B548" s="18"/>
      <c r="C548" s="79"/>
      <c r="D548" s="19"/>
      <c r="E548" s="19"/>
      <c r="F548" s="19"/>
      <c r="G548" s="19"/>
      <c r="H548" s="19"/>
      <c r="I548" s="20"/>
    </row>
    <row r="549" spans="1:9" x14ac:dyDescent="0.2">
      <c r="A549" s="22"/>
      <c r="B549" s="18"/>
      <c r="C549" s="79"/>
      <c r="D549" s="19"/>
      <c r="E549" s="19"/>
      <c r="F549" s="19"/>
      <c r="G549" s="19"/>
      <c r="H549" s="19"/>
      <c r="I549" s="20"/>
    </row>
    <row r="550" spans="1:9" x14ac:dyDescent="0.2">
      <c r="A550" s="22"/>
      <c r="B550" s="18"/>
      <c r="C550" s="79"/>
      <c r="D550" s="19"/>
      <c r="E550" s="19"/>
      <c r="F550" s="19"/>
      <c r="G550" s="19"/>
      <c r="H550" s="19"/>
      <c r="I550" s="20"/>
    </row>
    <row r="551" spans="1:9" x14ac:dyDescent="0.2">
      <c r="A551" s="22"/>
      <c r="B551" s="18"/>
      <c r="C551" s="79"/>
      <c r="D551" s="19"/>
      <c r="E551" s="19"/>
      <c r="F551" s="19"/>
      <c r="G551" s="19"/>
      <c r="H551" s="19"/>
      <c r="I551" s="20"/>
    </row>
    <row r="552" spans="1:9" x14ac:dyDescent="0.2">
      <c r="A552" s="22"/>
      <c r="B552" s="18"/>
      <c r="C552" s="79"/>
      <c r="D552" s="19"/>
      <c r="E552" s="19"/>
      <c r="F552" s="19"/>
      <c r="G552" s="19"/>
      <c r="H552" s="19"/>
      <c r="I552" s="20"/>
    </row>
    <row r="553" spans="1:9" x14ac:dyDescent="0.2">
      <c r="A553" s="22"/>
      <c r="B553" s="18"/>
      <c r="C553" s="79"/>
      <c r="D553" s="19"/>
      <c r="E553" s="19"/>
      <c r="F553" s="19"/>
      <c r="G553" s="19"/>
      <c r="H553" s="19"/>
      <c r="I553" s="20"/>
    </row>
    <row r="554" spans="1:9" x14ac:dyDescent="0.2">
      <c r="A554" s="22"/>
      <c r="B554" s="18"/>
      <c r="C554" s="79"/>
      <c r="D554" s="19"/>
      <c r="E554" s="19"/>
      <c r="F554" s="19"/>
      <c r="G554" s="19"/>
      <c r="H554" s="19"/>
      <c r="I554" s="20"/>
    </row>
    <row r="555" spans="1:9" x14ac:dyDescent="0.2">
      <c r="A555" s="22"/>
      <c r="B555" s="18"/>
      <c r="C555" s="79"/>
      <c r="D555" s="19"/>
      <c r="E555" s="19"/>
      <c r="F555" s="19"/>
      <c r="G555" s="19"/>
      <c r="H555" s="19"/>
      <c r="I555" s="20"/>
    </row>
    <row r="556" spans="1:9" x14ac:dyDescent="0.2">
      <c r="A556" s="22"/>
      <c r="B556" s="18"/>
      <c r="C556" s="79"/>
      <c r="D556" s="19"/>
      <c r="E556" s="19"/>
      <c r="F556" s="19"/>
      <c r="G556" s="19"/>
      <c r="H556" s="19"/>
      <c r="I556" s="20"/>
    </row>
    <row r="557" spans="1:9" x14ac:dyDescent="0.2">
      <c r="A557" s="22"/>
      <c r="B557" s="18"/>
      <c r="C557" s="79"/>
      <c r="D557" s="19"/>
      <c r="E557" s="19"/>
      <c r="F557" s="19"/>
      <c r="G557" s="19"/>
      <c r="H557" s="19"/>
      <c r="I557" s="20"/>
    </row>
    <row r="558" spans="1:9" x14ac:dyDescent="0.2">
      <c r="A558" s="22"/>
      <c r="B558" s="18"/>
      <c r="C558" s="79"/>
      <c r="D558" s="19"/>
      <c r="E558" s="19"/>
      <c r="F558" s="19"/>
      <c r="G558" s="19"/>
      <c r="H558" s="19"/>
      <c r="I558" s="20"/>
    </row>
    <row r="559" spans="1:9" x14ac:dyDescent="0.2">
      <c r="A559" s="22"/>
      <c r="B559" s="18"/>
      <c r="C559" s="79"/>
      <c r="D559" s="19"/>
      <c r="E559" s="19"/>
      <c r="F559" s="19"/>
      <c r="G559" s="19"/>
      <c r="H559" s="19"/>
      <c r="I559" s="20"/>
    </row>
    <row r="560" spans="1:9" x14ac:dyDescent="0.2">
      <c r="A560" s="22"/>
      <c r="B560" s="18"/>
      <c r="C560" s="79"/>
      <c r="D560" s="19"/>
      <c r="E560" s="19"/>
      <c r="F560" s="19"/>
      <c r="G560" s="19"/>
      <c r="H560" s="19"/>
      <c r="I560" s="20"/>
    </row>
    <row r="561" spans="1:9" x14ac:dyDescent="0.2">
      <c r="A561" s="22"/>
      <c r="B561" s="18"/>
      <c r="C561" s="79"/>
      <c r="D561" s="19"/>
      <c r="E561" s="19"/>
      <c r="F561" s="19"/>
      <c r="G561" s="19"/>
      <c r="H561" s="19"/>
      <c r="I561" s="20"/>
    </row>
    <row r="562" spans="1:9" x14ac:dyDescent="0.2">
      <c r="A562" s="22"/>
      <c r="B562" s="18"/>
      <c r="C562" s="79"/>
      <c r="D562" s="19"/>
      <c r="E562" s="19"/>
      <c r="F562" s="19"/>
      <c r="G562" s="19"/>
      <c r="H562" s="19"/>
      <c r="I562" s="20"/>
    </row>
    <row r="563" spans="1:9" x14ac:dyDescent="0.2">
      <c r="A563" s="22"/>
      <c r="B563" s="18"/>
      <c r="C563" s="79"/>
      <c r="D563" s="19"/>
      <c r="E563" s="19"/>
      <c r="F563" s="19"/>
      <c r="G563" s="19"/>
      <c r="H563" s="19"/>
      <c r="I563" s="20"/>
    </row>
    <row r="564" spans="1:9" x14ac:dyDescent="0.2">
      <c r="A564" s="22"/>
      <c r="B564" s="18"/>
      <c r="C564" s="79"/>
      <c r="D564" s="19"/>
      <c r="E564" s="19"/>
      <c r="F564" s="19"/>
      <c r="G564" s="19"/>
      <c r="H564" s="19"/>
      <c r="I564" s="20"/>
    </row>
    <row r="565" spans="1:9" x14ac:dyDescent="0.2">
      <c r="A565" s="22"/>
      <c r="B565" s="18"/>
      <c r="C565" s="79"/>
      <c r="D565" s="19"/>
      <c r="E565" s="19"/>
      <c r="F565" s="19"/>
      <c r="G565" s="19"/>
      <c r="H565" s="19"/>
      <c r="I565" s="20"/>
    </row>
    <row r="566" spans="1:9" x14ac:dyDescent="0.2">
      <c r="A566" s="22"/>
      <c r="B566" s="18"/>
      <c r="C566" s="79"/>
      <c r="D566" s="19"/>
      <c r="E566" s="19"/>
      <c r="F566" s="19"/>
      <c r="G566" s="19"/>
      <c r="H566" s="19"/>
      <c r="I566" s="20"/>
    </row>
    <row r="567" spans="1:9" x14ac:dyDescent="0.2">
      <c r="A567" s="22"/>
      <c r="B567" s="18"/>
      <c r="C567" s="79"/>
      <c r="D567" s="19"/>
      <c r="E567" s="19"/>
      <c r="F567" s="19"/>
      <c r="G567" s="19"/>
      <c r="H567" s="19"/>
      <c r="I567" s="20"/>
    </row>
    <row r="568" spans="1:9" x14ac:dyDescent="0.2">
      <c r="A568" s="22"/>
      <c r="B568" s="18"/>
      <c r="C568" s="79"/>
      <c r="D568" s="19"/>
      <c r="E568" s="19"/>
      <c r="F568" s="19"/>
      <c r="G568" s="19"/>
      <c r="H568" s="19"/>
      <c r="I568" s="20"/>
    </row>
    <row r="569" spans="1:9" x14ac:dyDescent="0.2">
      <c r="A569" s="22"/>
      <c r="B569" s="18"/>
      <c r="C569" s="79"/>
      <c r="D569" s="19"/>
      <c r="E569" s="19"/>
      <c r="F569" s="19"/>
      <c r="G569" s="19"/>
      <c r="H569" s="19"/>
      <c r="I569" s="20"/>
    </row>
    <row r="570" spans="1:9" x14ac:dyDescent="0.2">
      <c r="A570" s="22"/>
      <c r="B570" s="18"/>
      <c r="C570" s="79"/>
      <c r="D570" s="19"/>
      <c r="E570" s="19"/>
      <c r="F570" s="19"/>
      <c r="G570" s="19"/>
      <c r="H570" s="19"/>
      <c r="I570" s="20"/>
    </row>
    <row r="571" spans="1:9" x14ac:dyDescent="0.2">
      <c r="A571" s="22"/>
      <c r="B571" s="18"/>
      <c r="C571" s="79"/>
      <c r="D571" s="19"/>
      <c r="E571" s="19"/>
      <c r="F571" s="19"/>
      <c r="G571" s="19"/>
      <c r="H571" s="19"/>
      <c r="I571" s="20"/>
    </row>
    <row r="572" spans="1:9" x14ac:dyDescent="0.2">
      <c r="A572" s="22"/>
      <c r="B572" s="18"/>
      <c r="C572" s="79"/>
      <c r="D572" s="19"/>
      <c r="E572" s="19"/>
      <c r="F572" s="19"/>
      <c r="G572" s="19"/>
      <c r="H572" s="19"/>
      <c r="I572" s="20"/>
    </row>
    <row r="573" spans="1:9" x14ac:dyDescent="0.2">
      <c r="A573" s="22"/>
      <c r="B573" s="18"/>
      <c r="C573" s="79"/>
      <c r="D573" s="19"/>
      <c r="E573" s="19"/>
      <c r="F573" s="19"/>
      <c r="G573" s="19"/>
      <c r="H573" s="19"/>
      <c r="I573" s="20"/>
    </row>
    <row r="574" spans="1:9" x14ac:dyDescent="0.2">
      <c r="A574" s="22"/>
      <c r="B574" s="18"/>
      <c r="C574" s="79"/>
      <c r="D574" s="19"/>
      <c r="E574" s="19"/>
      <c r="F574" s="19"/>
      <c r="G574" s="19"/>
      <c r="H574" s="19"/>
      <c r="I574" s="20"/>
    </row>
    <row r="575" spans="1:9" x14ac:dyDescent="0.2">
      <c r="A575" s="22"/>
      <c r="B575" s="18"/>
      <c r="C575" s="79"/>
      <c r="D575" s="19"/>
      <c r="E575" s="19"/>
      <c r="F575" s="19"/>
      <c r="G575" s="19"/>
      <c r="H575" s="19"/>
      <c r="I575" s="20"/>
    </row>
    <row r="576" spans="1:9" x14ac:dyDescent="0.2">
      <c r="A576" s="22"/>
      <c r="B576" s="18"/>
      <c r="C576" s="79"/>
      <c r="D576" s="19"/>
      <c r="E576" s="19"/>
      <c r="F576" s="19"/>
      <c r="G576" s="19"/>
      <c r="H576" s="19"/>
      <c r="I576" s="20"/>
    </row>
    <row r="577" spans="1:9" x14ac:dyDescent="0.2">
      <c r="A577" s="22"/>
      <c r="B577" s="18"/>
      <c r="C577" s="79"/>
      <c r="D577" s="19"/>
      <c r="E577" s="19"/>
      <c r="F577" s="19"/>
      <c r="G577" s="19"/>
      <c r="H577" s="19"/>
      <c r="I577" s="20"/>
    </row>
    <row r="578" spans="1:9" x14ac:dyDescent="0.2">
      <c r="A578" s="22"/>
      <c r="B578" s="18"/>
      <c r="C578" s="79"/>
      <c r="D578" s="19"/>
      <c r="E578" s="19"/>
      <c r="F578" s="19"/>
      <c r="G578" s="19"/>
      <c r="H578" s="19"/>
      <c r="I578" s="20"/>
    </row>
    <row r="579" spans="1:9" x14ac:dyDescent="0.2">
      <c r="A579" s="22"/>
      <c r="B579" s="18"/>
      <c r="C579" s="79"/>
      <c r="D579" s="19"/>
      <c r="E579" s="19"/>
      <c r="F579" s="19"/>
      <c r="G579" s="19"/>
      <c r="H579" s="19"/>
      <c r="I579" s="20"/>
    </row>
    <row r="580" spans="1:9" x14ac:dyDescent="0.2">
      <c r="A580" s="22"/>
      <c r="B580" s="18"/>
      <c r="C580" s="79"/>
      <c r="D580" s="19"/>
      <c r="E580" s="19"/>
      <c r="F580" s="19"/>
      <c r="G580" s="19"/>
      <c r="H580" s="19"/>
      <c r="I580" s="20"/>
    </row>
    <row r="581" spans="1:9" x14ac:dyDescent="0.2">
      <c r="A581" s="22"/>
      <c r="B581" s="18"/>
      <c r="C581" s="79"/>
      <c r="D581" s="19"/>
      <c r="E581" s="19"/>
      <c r="F581" s="19"/>
      <c r="G581" s="19"/>
      <c r="H581" s="19"/>
      <c r="I581" s="20"/>
    </row>
    <row r="582" spans="1:9" x14ac:dyDescent="0.2">
      <c r="A582" s="22"/>
      <c r="B582" s="18"/>
      <c r="C582" s="79"/>
      <c r="D582" s="19"/>
      <c r="E582" s="19"/>
      <c r="F582" s="19"/>
      <c r="G582" s="19"/>
      <c r="H582" s="19"/>
      <c r="I582" s="20"/>
    </row>
    <row r="583" spans="1:9" x14ac:dyDescent="0.2">
      <c r="A583" s="22"/>
      <c r="B583" s="18"/>
      <c r="C583" s="79"/>
      <c r="D583" s="19"/>
      <c r="E583" s="19"/>
      <c r="F583" s="19"/>
      <c r="G583" s="19"/>
      <c r="H583" s="19"/>
      <c r="I583" s="20"/>
    </row>
    <row r="584" spans="1:9" x14ac:dyDescent="0.2">
      <c r="A584" s="22"/>
      <c r="B584" s="18"/>
      <c r="C584" s="79"/>
      <c r="D584" s="19"/>
      <c r="E584" s="19"/>
      <c r="F584" s="19"/>
      <c r="G584" s="19"/>
      <c r="H584" s="19"/>
      <c r="I584" s="20"/>
    </row>
    <row r="585" spans="1:9" x14ac:dyDescent="0.2">
      <c r="A585" s="22"/>
      <c r="B585" s="18"/>
      <c r="C585" s="79"/>
      <c r="D585" s="19"/>
      <c r="E585" s="19"/>
      <c r="F585" s="19"/>
      <c r="G585" s="19"/>
      <c r="H585" s="19"/>
      <c r="I585" s="20"/>
    </row>
    <row r="586" spans="1:9" x14ac:dyDescent="0.2">
      <c r="A586" s="22"/>
      <c r="B586" s="18"/>
      <c r="C586" s="79"/>
      <c r="D586" s="19"/>
      <c r="E586" s="19"/>
      <c r="F586" s="19"/>
      <c r="G586" s="19"/>
      <c r="H586" s="19"/>
      <c r="I586" s="20"/>
    </row>
    <row r="587" spans="1:9" x14ac:dyDescent="0.2">
      <c r="A587" s="22"/>
      <c r="B587" s="18"/>
      <c r="C587" s="79"/>
      <c r="D587" s="19"/>
      <c r="E587" s="19"/>
      <c r="F587" s="19"/>
      <c r="G587" s="19"/>
      <c r="H587" s="19"/>
      <c r="I587" s="20"/>
    </row>
    <row r="588" spans="1:9" x14ac:dyDescent="0.2">
      <c r="A588" s="22"/>
      <c r="B588" s="18"/>
      <c r="C588" s="79"/>
      <c r="D588" s="19"/>
      <c r="E588" s="19"/>
      <c r="F588" s="19"/>
      <c r="G588" s="19"/>
      <c r="H588" s="19"/>
      <c r="I588" s="20"/>
    </row>
    <row r="589" spans="1:9" x14ac:dyDescent="0.2">
      <c r="A589" s="22"/>
      <c r="B589" s="18"/>
      <c r="C589" s="79"/>
      <c r="D589" s="19"/>
      <c r="E589" s="19"/>
      <c r="F589" s="19"/>
      <c r="G589" s="19"/>
      <c r="H589" s="19"/>
      <c r="I589" s="20"/>
    </row>
    <row r="590" spans="1:9" x14ac:dyDescent="0.2">
      <c r="A590" s="22"/>
      <c r="B590" s="18"/>
      <c r="C590" s="79"/>
      <c r="D590" s="19"/>
      <c r="E590" s="19"/>
      <c r="F590" s="19"/>
      <c r="G590" s="19"/>
      <c r="H590" s="19"/>
      <c r="I590" s="20"/>
    </row>
    <row r="591" spans="1:9" x14ac:dyDescent="0.2">
      <c r="A591" s="22"/>
      <c r="B591" s="18"/>
      <c r="C591" s="79"/>
      <c r="D591" s="19"/>
      <c r="E591" s="19"/>
      <c r="F591" s="19"/>
      <c r="G591" s="19"/>
      <c r="H591" s="19"/>
      <c r="I591" s="20"/>
    </row>
    <row r="592" spans="1:9" x14ac:dyDescent="0.2">
      <c r="A592" s="22"/>
      <c r="B592" s="18"/>
      <c r="C592" s="79"/>
      <c r="D592" s="19"/>
      <c r="E592" s="19"/>
      <c r="F592" s="19"/>
      <c r="G592" s="19"/>
      <c r="H592" s="19"/>
      <c r="I592" s="20"/>
    </row>
    <row r="593" spans="1:9" x14ac:dyDescent="0.2">
      <c r="A593" s="22"/>
      <c r="B593" s="18"/>
      <c r="C593" s="79"/>
      <c r="D593" s="19"/>
      <c r="E593" s="19"/>
      <c r="F593" s="19"/>
      <c r="G593" s="19"/>
      <c r="H593" s="19"/>
      <c r="I593" s="20"/>
    </row>
    <row r="594" spans="1:9" x14ac:dyDescent="0.2">
      <c r="A594" s="22"/>
      <c r="B594" s="18"/>
      <c r="C594" s="79"/>
      <c r="D594" s="19"/>
      <c r="E594" s="19"/>
      <c r="F594" s="19"/>
      <c r="G594" s="19"/>
      <c r="H594" s="19"/>
      <c r="I594" s="20"/>
    </row>
    <row r="595" spans="1:9" x14ac:dyDescent="0.2">
      <c r="A595" s="22"/>
      <c r="B595" s="18"/>
      <c r="C595" s="79"/>
      <c r="D595" s="19"/>
      <c r="E595" s="19"/>
      <c r="F595" s="19"/>
      <c r="G595" s="19"/>
      <c r="H595" s="19"/>
      <c r="I595" s="20"/>
    </row>
    <row r="596" spans="1:9" x14ac:dyDescent="0.2">
      <c r="A596" s="22"/>
      <c r="B596" s="18"/>
      <c r="C596" s="79"/>
      <c r="D596" s="19"/>
      <c r="E596" s="19"/>
      <c r="F596" s="19"/>
      <c r="G596" s="19"/>
      <c r="H596" s="19"/>
      <c r="I596" s="20"/>
    </row>
    <row r="597" spans="1:9" x14ac:dyDescent="0.2">
      <c r="A597" s="22"/>
      <c r="B597" s="18"/>
      <c r="C597" s="79"/>
      <c r="D597" s="19"/>
      <c r="E597" s="19"/>
      <c r="F597" s="19"/>
      <c r="G597" s="19"/>
      <c r="H597" s="19"/>
      <c r="I597" s="20"/>
    </row>
    <row r="598" spans="1:9" x14ac:dyDescent="0.2">
      <c r="A598" s="22"/>
      <c r="B598" s="18"/>
      <c r="C598" s="79"/>
      <c r="D598" s="19"/>
      <c r="E598" s="19"/>
      <c r="F598" s="19"/>
      <c r="G598" s="19"/>
      <c r="H598" s="19"/>
      <c r="I598" s="20"/>
    </row>
    <row r="599" spans="1:9" x14ac:dyDescent="0.2">
      <c r="A599" s="22"/>
      <c r="B599" s="18"/>
      <c r="C599" s="79"/>
      <c r="D599" s="19"/>
      <c r="E599" s="19"/>
      <c r="F599" s="19"/>
      <c r="G599" s="19"/>
      <c r="H599" s="19"/>
      <c r="I599" s="20"/>
    </row>
    <row r="600" spans="1:9" x14ac:dyDescent="0.2">
      <c r="A600" s="22"/>
      <c r="B600" s="18"/>
      <c r="C600" s="79"/>
      <c r="D600" s="19"/>
      <c r="E600" s="19"/>
      <c r="F600" s="19"/>
      <c r="G600" s="19"/>
      <c r="H600" s="19"/>
      <c r="I600" s="20"/>
    </row>
    <row r="601" spans="1:9" x14ac:dyDescent="0.2">
      <c r="A601" s="22"/>
      <c r="B601" s="18"/>
      <c r="C601" s="79"/>
      <c r="D601" s="19"/>
      <c r="E601" s="19"/>
      <c r="F601" s="19"/>
      <c r="G601" s="19"/>
      <c r="H601" s="19"/>
      <c r="I601" s="20"/>
    </row>
    <row r="602" spans="1:9" x14ac:dyDescent="0.2">
      <c r="A602" s="22"/>
      <c r="B602" s="18"/>
      <c r="C602" s="79"/>
      <c r="D602" s="19"/>
      <c r="E602" s="19"/>
      <c r="F602" s="19"/>
      <c r="G602" s="19"/>
      <c r="H602" s="19"/>
      <c r="I602" s="20"/>
    </row>
    <row r="603" spans="1:9" x14ac:dyDescent="0.2">
      <c r="A603" s="22"/>
      <c r="B603" s="18"/>
      <c r="C603" s="79"/>
      <c r="D603" s="19"/>
      <c r="E603" s="19"/>
      <c r="F603" s="19"/>
      <c r="G603" s="19"/>
      <c r="H603" s="19"/>
      <c r="I603" s="20"/>
    </row>
    <row r="604" spans="1:9" x14ac:dyDescent="0.2">
      <c r="A604" s="22"/>
      <c r="B604" s="18"/>
      <c r="C604" s="79"/>
      <c r="D604" s="19"/>
      <c r="E604" s="19"/>
      <c r="F604" s="19"/>
      <c r="G604" s="19"/>
      <c r="H604" s="19"/>
      <c r="I604" s="20"/>
    </row>
    <row r="605" spans="1:9" x14ac:dyDescent="0.2">
      <c r="A605" s="22"/>
      <c r="B605" s="18"/>
      <c r="C605" s="79"/>
      <c r="D605" s="19"/>
      <c r="E605" s="19"/>
      <c r="F605" s="19"/>
      <c r="G605" s="19"/>
      <c r="H605" s="19"/>
      <c r="I605" s="20"/>
    </row>
    <row r="606" spans="1:9" x14ac:dyDescent="0.2">
      <c r="A606" s="22"/>
      <c r="B606" s="18"/>
      <c r="C606" s="79"/>
      <c r="D606" s="19"/>
      <c r="E606" s="19"/>
      <c r="F606" s="19"/>
      <c r="G606" s="19"/>
      <c r="H606" s="19"/>
      <c r="I606" s="20"/>
    </row>
    <row r="607" spans="1:9" x14ac:dyDescent="0.2">
      <c r="A607" s="22"/>
      <c r="B607" s="18"/>
      <c r="C607" s="79"/>
      <c r="D607" s="19"/>
      <c r="E607" s="19"/>
      <c r="F607" s="19"/>
      <c r="G607" s="19"/>
      <c r="H607" s="19"/>
      <c r="I607" s="20"/>
    </row>
    <row r="608" spans="1:9" x14ac:dyDescent="0.2">
      <c r="A608" s="22"/>
      <c r="B608" s="18"/>
      <c r="C608" s="79"/>
      <c r="D608" s="19"/>
      <c r="E608" s="19"/>
      <c r="F608" s="19"/>
      <c r="G608" s="19"/>
      <c r="H608" s="19"/>
      <c r="I608" s="20"/>
    </row>
    <row r="609" spans="1:9" x14ac:dyDescent="0.2">
      <c r="A609" s="22"/>
      <c r="B609" s="18"/>
      <c r="C609" s="79"/>
      <c r="D609" s="19"/>
      <c r="E609" s="19"/>
      <c r="F609" s="19"/>
      <c r="G609" s="19"/>
      <c r="H609" s="19"/>
      <c r="I609" s="20"/>
    </row>
    <row r="610" spans="1:9" x14ac:dyDescent="0.2">
      <c r="A610" s="22"/>
      <c r="B610" s="18"/>
      <c r="C610" s="79"/>
      <c r="D610" s="19"/>
      <c r="E610" s="19"/>
      <c r="F610" s="19"/>
      <c r="G610" s="19"/>
      <c r="H610" s="19"/>
      <c r="I610" s="20"/>
    </row>
    <row r="611" spans="1:9" x14ac:dyDescent="0.2">
      <c r="A611" s="22"/>
      <c r="B611" s="18"/>
      <c r="C611" s="79"/>
      <c r="D611" s="19"/>
      <c r="E611" s="19"/>
      <c r="F611" s="19"/>
      <c r="G611" s="19"/>
      <c r="H611" s="19"/>
      <c r="I611" s="20"/>
    </row>
    <row r="612" spans="1:9" x14ac:dyDescent="0.2">
      <c r="A612" s="22"/>
      <c r="B612" s="18"/>
      <c r="C612" s="79"/>
      <c r="D612" s="19"/>
      <c r="E612" s="19"/>
      <c r="F612" s="19"/>
      <c r="G612" s="19"/>
      <c r="H612" s="19"/>
      <c r="I612" s="20"/>
    </row>
    <row r="613" spans="1:9" x14ac:dyDescent="0.2">
      <c r="A613" s="22"/>
      <c r="B613" s="18"/>
      <c r="C613" s="79"/>
      <c r="D613" s="19"/>
      <c r="E613" s="19"/>
      <c r="F613" s="19"/>
      <c r="G613" s="19"/>
      <c r="H613" s="19"/>
      <c r="I613" s="20"/>
    </row>
    <row r="614" spans="1:9" x14ac:dyDescent="0.2">
      <c r="A614" s="22"/>
      <c r="B614" s="18"/>
      <c r="C614" s="79"/>
      <c r="D614" s="19"/>
      <c r="E614" s="19"/>
      <c r="F614" s="19"/>
      <c r="G614" s="19"/>
      <c r="H614" s="19"/>
      <c r="I614" s="20"/>
    </row>
    <row r="615" spans="1:9" x14ac:dyDescent="0.2">
      <c r="A615" s="22"/>
      <c r="B615" s="18"/>
      <c r="C615" s="79"/>
      <c r="D615" s="19"/>
      <c r="E615" s="19"/>
      <c r="F615" s="19"/>
      <c r="G615" s="19"/>
      <c r="H615" s="19"/>
      <c r="I615" s="20"/>
    </row>
    <row r="616" spans="1:9" x14ac:dyDescent="0.2">
      <c r="A616" s="22"/>
      <c r="B616" s="18"/>
      <c r="C616" s="79"/>
      <c r="D616" s="19"/>
      <c r="E616" s="19"/>
      <c r="F616" s="19"/>
      <c r="G616" s="19"/>
      <c r="H616" s="19"/>
      <c r="I616" s="20"/>
    </row>
    <row r="617" spans="1:9" x14ac:dyDescent="0.2">
      <c r="A617" s="22"/>
      <c r="B617" s="18"/>
      <c r="C617" s="79"/>
      <c r="D617" s="19"/>
      <c r="E617" s="19"/>
      <c r="F617" s="19"/>
      <c r="G617" s="19"/>
      <c r="H617" s="19"/>
      <c r="I617" s="20"/>
    </row>
    <row r="618" spans="1:9" x14ac:dyDescent="0.2">
      <c r="A618" s="22"/>
      <c r="B618" s="18"/>
      <c r="C618" s="79"/>
      <c r="D618" s="19"/>
      <c r="E618" s="19"/>
      <c r="F618" s="19"/>
      <c r="G618" s="19"/>
      <c r="H618" s="19"/>
      <c r="I618" s="20"/>
    </row>
    <row r="619" spans="1:9" x14ac:dyDescent="0.2">
      <c r="A619" s="22"/>
      <c r="B619" s="18"/>
      <c r="C619" s="79"/>
      <c r="D619" s="19"/>
      <c r="E619" s="19"/>
      <c r="F619" s="19"/>
      <c r="G619" s="19"/>
      <c r="H619" s="19"/>
      <c r="I619" s="20"/>
    </row>
    <row r="620" spans="1:9" x14ac:dyDescent="0.2">
      <c r="A620" s="22"/>
      <c r="B620" s="18"/>
      <c r="C620" s="79"/>
      <c r="D620" s="19"/>
      <c r="E620" s="19"/>
      <c r="F620" s="19"/>
      <c r="G620" s="19"/>
      <c r="H620" s="19"/>
      <c r="I620" s="20"/>
    </row>
    <row r="621" spans="1:9" x14ac:dyDescent="0.2">
      <c r="A621" s="22"/>
      <c r="B621" s="18"/>
      <c r="C621" s="79"/>
      <c r="D621" s="19"/>
      <c r="E621" s="19"/>
      <c r="F621" s="19"/>
      <c r="G621" s="19"/>
      <c r="H621" s="19"/>
      <c r="I621" s="20"/>
    </row>
    <row r="622" spans="1:9" x14ac:dyDescent="0.2">
      <c r="A622" s="22"/>
      <c r="B622" s="18"/>
      <c r="C622" s="79"/>
      <c r="D622" s="19"/>
      <c r="E622" s="19"/>
      <c r="F622" s="19"/>
      <c r="G622" s="19"/>
      <c r="H622" s="19"/>
      <c r="I622" s="20"/>
    </row>
    <row r="623" spans="1:9" x14ac:dyDescent="0.2">
      <c r="A623" s="22"/>
      <c r="B623" s="18"/>
      <c r="C623" s="79"/>
      <c r="D623" s="19"/>
      <c r="E623" s="19"/>
      <c r="F623" s="19"/>
      <c r="G623" s="19"/>
      <c r="H623" s="19"/>
      <c r="I623" s="20"/>
    </row>
    <row r="624" spans="1:9" x14ac:dyDescent="0.2">
      <c r="A624" s="22"/>
      <c r="B624" s="18"/>
      <c r="C624" s="79"/>
      <c r="D624" s="19"/>
      <c r="E624" s="19"/>
      <c r="F624" s="19"/>
      <c r="G624" s="19"/>
      <c r="H624" s="19"/>
      <c r="I624" s="20"/>
    </row>
    <row r="625" spans="1:9" x14ac:dyDescent="0.2">
      <c r="A625" s="22"/>
      <c r="B625" s="18"/>
      <c r="C625" s="79"/>
      <c r="D625" s="19"/>
      <c r="E625" s="19"/>
      <c r="F625" s="19"/>
      <c r="G625" s="19"/>
      <c r="H625" s="19"/>
      <c r="I625" s="20"/>
    </row>
    <row r="626" spans="1:9" x14ac:dyDescent="0.2">
      <c r="A626" s="22"/>
      <c r="B626" s="18"/>
      <c r="C626" s="79"/>
      <c r="D626" s="19"/>
      <c r="E626" s="19"/>
      <c r="F626" s="19"/>
      <c r="G626" s="19"/>
      <c r="H626" s="19"/>
      <c r="I626" s="20"/>
    </row>
    <row r="627" spans="1:9" x14ac:dyDescent="0.2">
      <c r="A627" s="22"/>
      <c r="B627" s="18"/>
      <c r="C627" s="79"/>
      <c r="D627" s="19"/>
      <c r="E627" s="19"/>
      <c r="F627" s="19"/>
      <c r="G627" s="19"/>
      <c r="H627" s="19"/>
      <c r="I627" s="20"/>
    </row>
    <row r="628" spans="1:9" x14ac:dyDescent="0.2">
      <c r="A628" s="22"/>
      <c r="B628" s="18"/>
      <c r="C628" s="79"/>
      <c r="D628" s="19"/>
      <c r="E628" s="19"/>
      <c r="F628" s="19"/>
      <c r="G628" s="19"/>
      <c r="H628" s="19"/>
      <c r="I628" s="20"/>
    </row>
    <row r="629" spans="1:9" x14ac:dyDescent="0.2">
      <c r="A629" s="22"/>
      <c r="B629" s="18"/>
      <c r="C629" s="79"/>
      <c r="D629" s="19"/>
      <c r="E629" s="19"/>
      <c r="F629" s="19"/>
      <c r="G629" s="19"/>
      <c r="H629" s="19"/>
      <c r="I629" s="20"/>
    </row>
    <row r="630" spans="1:9" x14ac:dyDescent="0.2">
      <c r="A630" s="22"/>
      <c r="B630" s="18"/>
      <c r="C630" s="79"/>
      <c r="D630" s="19"/>
      <c r="E630" s="19"/>
      <c r="F630" s="19"/>
      <c r="G630" s="19"/>
      <c r="H630" s="19"/>
      <c r="I630" s="20"/>
    </row>
    <row r="631" spans="1:9" x14ac:dyDescent="0.2">
      <c r="A631" s="22"/>
      <c r="B631" s="18"/>
      <c r="C631" s="79"/>
      <c r="D631" s="19"/>
      <c r="E631" s="19"/>
      <c r="F631" s="19"/>
      <c r="G631" s="19"/>
      <c r="H631" s="19"/>
      <c r="I631" s="20"/>
    </row>
    <row r="632" spans="1:9" x14ac:dyDescent="0.2">
      <c r="A632" s="22"/>
      <c r="B632" s="18"/>
      <c r="C632" s="79"/>
      <c r="D632" s="19"/>
      <c r="E632" s="19"/>
      <c r="F632" s="19"/>
      <c r="G632" s="19"/>
      <c r="H632" s="19"/>
      <c r="I632" s="20"/>
    </row>
    <row r="633" spans="1:9" x14ac:dyDescent="0.2">
      <c r="A633" s="22"/>
      <c r="B633" s="18"/>
      <c r="C633" s="79"/>
      <c r="D633" s="19"/>
      <c r="E633" s="19"/>
      <c r="F633" s="19"/>
      <c r="G633" s="19"/>
      <c r="H633" s="19"/>
      <c r="I633" s="20"/>
    </row>
    <row r="634" spans="1:9" x14ac:dyDescent="0.2">
      <c r="A634" s="22"/>
      <c r="B634" s="18"/>
      <c r="C634" s="79"/>
      <c r="D634" s="19"/>
      <c r="E634" s="19"/>
      <c r="F634" s="19"/>
      <c r="G634" s="19"/>
      <c r="H634" s="19"/>
      <c r="I634" s="20"/>
    </row>
    <row r="635" spans="1:9" x14ac:dyDescent="0.2">
      <c r="A635" s="22"/>
      <c r="B635" s="18"/>
      <c r="C635" s="79"/>
      <c r="D635" s="19"/>
      <c r="E635" s="19"/>
      <c r="F635" s="19"/>
      <c r="G635" s="19"/>
      <c r="H635" s="19"/>
      <c r="I635" s="20"/>
    </row>
    <row r="636" spans="1:9" x14ac:dyDescent="0.2">
      <c r="A636" s="22"/>
      <c r="B636" s="18"/>
      <c r="C636" s="79"/>
      <c r="D636" s="19"/>
      <c r="E636" s="19"/>
      <c r="F636" s="19"/>
      <c r="G636" s="19"/>
      <c r="H636" s="19"/>
      <c r="I636" s="20"/>
    </row>
    <row r="637" spans="1:9" x14ac:dyDescent="0.2">
      <c r="A637" s="22"/>
      <c r="B637" s="18"/>
      <c r="C637" s="79"/>
      <c r="D637" s="19"/>
      <c r="E637" s="19"/>
      <c r="F637" s="19"/>
      <c r="G637" s="19"/>
      <c r="H637" s="19"/>
      <c r="I637" s="20"/>
    </row>
    <row r="638" spans="1:9" x14ac:dyDescent="0.2">
      <c r="A638" s="22"/>
      <c r="B638" s="18"/>
      <c r="C638" s="79"/>
      <c r="D638" s="19"/>
      <c r="E638" s="19"/>
      <c r="F638" s="19"/>
      <c r="G638" s="19"/>
      <c r="H638" s="19"/>
      <c r="I638" s="20"/>
    </row>
    <row r="639" spans="1:9" x14ac:dyDescent="0.2">
      <c r="A639" s="22"/>
      <c r="B639" s="18"/>
      <c r="C639" s="79"/>
      <c r="D639" s="19"/>
      <c r="E639" s="19"/>
      <c r="F639" s="19"/>
      <c r="G639" s="19"/>
      <c r="H639" s="19"/>
      <c r="I639" s="20"/>
    </row>
    <row r="640" spans="1:9" x14ac:dyDescent="0.2">
      <c r="A640" s="22"/>
      <c r="B640" s="18"/>
      <c r="C640" s="79"/>
      <c r="D640" s="19"/>
      <c r="E640" s="19"/>
      <c r="F640" s="19"/>
      <c r="G640" s="19"/>
      <c r="H640" s="19"/>
      <c r="I640" s="20"/>
    </row>
    <row r="641" spans="1:9" x14ac:dyDescent="0.2">
      <c r="A641" s="22"/>
      <c r="B641" s="18"/>
      <c r="C641" s="79"/>
      <c r="D641" s="19"/>
      <c r="E641" s="19"/>
      <c r="F641" s="19"/>
      <c r="G641" s="19"/>
      <c r="H641" s="19"/>
      <c r="I641" s="20"/>
    </row>
    <row r="642" spans="1:9" x14ac:dyDescent="0.2">
      <c r="A642" s="22"/>
      <c r="B642" s="18"/>
      <c r="C642" s="79"/>
      <c r="D642" s="19"/>
      <c r="E642" s="19"/>
      <c r="F642" s="19"/>
      <c r="G642" s="19"/>
      <c r="H642" s="19"/>
      <c r="I642" s="20"/>
    </row>
    <row r="643" spans="1:9" x14ac:dyDescent="0.2">
      <c r="A643" s="22"/>
      <c r="B643" s="18"/>
      <c r="C643" s="79"/>
      <c r="D643" s="19"/>
      <c r="E643" s="19"/>
      <c r="F643" s="19"/>
      <c r="G643" s="19"/>
      <c r="H643" s="19"/>
      <c r="I643" s="20"/>
    </row>
    <row r="644" spans="1:9" x14ac:dyDescent="0.2">
      <c r="A644" s="22"/>
      <c r="B644" s="18"/>
      <c r="C644" s="79"/>
      <c r="D644" s="19"/>
      <c r="E644" s="19"/>
      <c r="F644" s="19"/>
      <c r="G644" s="19"/>
      <c r="H644" s="19"/>
      <c r="I644" s="20"/>
    </row>
    <row r="645" spans="1:9" x14ac:dyDescent="0.2">
      <c r="A645" s="22"/>
      <c r="B645" s="18"/>
      <c r="C645" s="79"/>
      <c r="D645" s="19"/>
      <c r="E645" s="19"/>
      <c r="F645" s="19"/>
      <c r="G645" s="19"/>
      <c r="H645" s="19"/>
      <c r="I645" s="20"/>
    </row>
    <row r="646" spans="1:9" x14ac:dyDescent="0.2">
      <c r="A646" s="22"/>
      <c r="B646" s="18"/>
      <c r="C646" s="79"/>
      <c r="D646" s="19"/>
      <c r="E646" s="19"/>
      <c r="F646" s="19"/>
      <c r="G646" s="19"/>
      <c r="H646" s="19"/>
      <c r="I646" s="20"/>
    </row>
    <row r="647" spans="1:9" x14ac:dyDescent="0.2">
      <c r="A647" s="22"/>
      <c r="B647" s="18"/>
      <c r="C647" s="79"/>
      <c r="D647" s="19"/>
      <c r="E647" s="19"/>
      <c r="F647" s="19"/>
      <c r="G647" s="19"/>
      <c r="H647" s="19"/>
      <c r="I647" s="20"/>
    </row>
    <row r="648" spans="1:9" x14ac:dyDescent="0.2">
      <c r="A648" s="22"/>
      <c r="B648" s="18"/>
      <c r="C648" s="79"/>
      <c r="D648" s="19"/>
      <c r="E648" s="19"/>
      <c r="F648" s="19"/>
      <c r="G648" s="19"/>
      <c r="H648" s="19"/>
      <c r="I648" s="20"/>
    </row>
    <row r="649" spans="1:9" x14ac:dyDescent="0.2">
      <c r="A649" s="22"/>
      <c r="B649" s="18"/>
      <c r="C649" s="79"/>
      <c r="D649" s="19"/>
      <c r="E649" s="19"/>
      <c r="F649" s="19"/>
      <c r="G649" s="19"/>
      <c r="H649" s="19"/>
      <c r="I649" s="20"/>
    </row>
    <row r="650" spans="1:9" x14ac:dyDescent="0.2">
      <c r="A650" s="22"/>
      <c r="B650" s="18"/>
      <c r="C650" s="79"/>
      <c r="D650" s="19"/>
      <c r="E650" s="19"/>
      <c r="F650" s="19"/>
      <c r="G650" s="19"/>
      <c r="H650" s="19"/>
      <c r="I650" s="20"/>
    </row>
    <row r="651" spans="1:9" x14ac:dyDescent="0.2">
      <c r="A651" s="22"/>
      <c r="B651" s="18"/>
      <c r="C651" s="79"/>
      <c r="D651" s="19"/>
      <c r="E651" s="19"/>
      <c r="F651" s="19"/>
      <c r="G651" s="19"/>
      <c r="H651" s="19"/>
      <c r="I651" s="20"/>
    </row>
    <row r="652" spans="1:9" x14ac:dyDescent="0.2">
      <c r="A652" s="22"/>
      <c r="B652" s="18"/>
      <c r="C652" s="79"/>
      <c r="D652" s="19"/>
      <c r="E652" s="19"/>
      <c r="F652" s="19"/>
      <c r="G652" s="19"/>
      <c r="H652" s="19"/>
      <c r="I652" s="20"/>
    </row>
    <row r="653" spans="1:9" x14ac:dyDescent="0.2">
      <c r="A653" s="22"/>
      <c r="B653" s="18"/>
      <c r="C653" s="79"/>
      <c r="D653" s="19"/>
      <c r="E653" s="19"/>
      <c r="F653" s="19"/>
      <c r="G653" s="19"/>
      <c r="H653" s="19"/>
      <c r="I653" s="20"/>
    </row>
    <row r="654" spans="1:9" x14ac:dyDescent="0.2">
      <c r="A654" s="22"/>
      <c r="B654" s="18"/>
      <c r="C654" s="79"/>
      <c r="D654" s="19"/>
      <c r="E654" s="19"/>
      <c r="F654" s="19"/>
      <c r="G654" s="19"/>
      <c r="H654" s="19"/>
      <c r="I654" s="20"/>
    </row>
    <row r="655" spans="1:9" x14ac:dyDescent="0.2">
      <c r="A655" s="22"/>
      <c r="B655" s="18"/>
      <c r="C655" s="79"/>
      <c r="D655" s="19"/>
      <c r="E655" s="19"/>
      <c r="F655" s="19"/>
      <c r="G655" s="19"/>
      <c r="H655" s="19"/>
      <c r="I655" s="20"/>
    </row>
    <row r="656" spans="1:9" x14ac:dyDescent="0.2">
      <c r="A656" s="22"/>
      <c r="B656" s="18"/>
      <c r="C656" s="79"/>
      <c r="D656" s="19"/>
      <c r="E656" s="19"/>
      <c r="F656" s="19"/>
      <c r="G656" s="19"/>
      <c r="H656" s="19"/>
      <c r="I656" s="20"/>
    </row>
    <row r="657" spans="1:9" x14ac:dyDescent="0.2">
      <c r="A657" s="22"/>
      <c r="B657" s="18"/>
      <c r="C657" s="79"/>
      <c r="D657" s="19"/>
      <c r="E657" s="19"/>
      <c r="F657" s="19"/>
      <c r="G657" s="19"/>
      <c r="H657" s="19"/>
      <c r="I657" s="20"/>
    </row>
    <row r="658" spans="1:9" x14ac:dyDescent="0.2">
      <c r="A658" s="22"/>
      <c r="B658" s="18"/>
      <c r="C658" s="79"/>
      <c r="D658" s="19"/>
      <c r="E658" s="19"/>
      <c r="F658" s="19"/>
      <c r="G658" s="19"/>
      <c r="H658" s="19"/>
      <c r="I658" s="20"/>
    </row>
    <row r="659" spans="1:9" x14ac:dyDescent="0.2">
      <c r="A659" s="22"/>
      <c r="B659" s="18"/>
      <c r="C659" s="79"/>
      <c r="D659" s="19"/>
      <c r="E659" s="19"/>
      <c r="F659" s="19"/>
      <c r="G659" s="19"/>
      <c r="H659" s="19"/>
      <c r="I659" s="20"/>
    </row>
    <row r="660" spans="1:9" x14ac:dyDescent="0.2">
      <c r="A660" s="22"/>
      <c r="B660" s="18"/>
      <c r="C660" s="79"/>
      <c r="D660" s="19"/>
      <c r="E660" s="19"/>
      <c r="F660" s="19"/>
      <c r="G660" s="19"/>
      <c r="H660" s="19"/>
      <c r="I660" s="20"/>
    </row>
    <row r="661" spans="1:9" x14ac:dyDescent="0.2">
      <c r="A661" s="22"/>
      <c r="B661" s="18"/>
      <c r="C661" s="79"/>
      <c r="D661" s="19"/>
      <c r="E661" s="19"/>
      <c r="F661" s="19"/>
      <c r="G661" s="19"/>
      <c r="H661" s="19"/>
      <c r="I661" s="20"/>
    </row>
    <row r="662" spans="1:9" x14ac:dyDescent="0.2">
      <c r="A662" s="22"/>
      <c r="B662" s="18"/>
      <c r="C662" s="79"/>
      <c r="D662" s="19"/>
      <c r="E662" s="19"/>
      <c r="F662" s="19"/>
      <c r="G662" s="19"/>
      <c r="H662" s="19"/>
      <c r="I662" s="20"/>
    </row>
    <row r="663" spans="1:9" x14ac:dyDescent="0.2">
      <c r="A663" s="22"/>
      <c r="B663" s="18"/>
      <c r="C663" s="79"/>
      <c r="D663" s="19"/>
      <c r="E663" s="19"/>
      <c r="F663" s="19"/>
      <c r="G663" s="19"/>
      <c r="H663" s="19"/>
      <c r="I663" s="20"/>
    </row>
    <row r="664" spans="1:9" x14ac:dyDescent="0.2">
      <c r="A664" s="22"/>
      <c r="B664" s="18"/>
      <c r="C664" s="79"/>
      <c r="D664" s="19"/>
      <c r="E664" s="19"/>
      <c r="F664" s="19"/>
      <c r="G664" s="19"/>
      <c r="H664" s="19"/>
      <c r="I664" s="20"/>
    </row>
    <row r="665" spans="1:9" x14ac:dyDescent="0.2">
      <c r="A665" s="22"/>
      <c r="B665" s="18"/>
      <c r="C665" s="79"/>
      <c r="D665" s="19"/>
      <c r="E665" s="19"/>
      <c r="F665" s="19"/>
      <c r="G665" s="19"/>
      <c r="H665" s="19"/>
      <c r="I665" s="20"/>
    </row>
    <row r="666" spans="1:9" x14ac:dyDescent="0.2">
      <c r="A666" s="22"/>
      <c r="B666" s="18"/>
      <c r="C666" s="79"/>
      <c r="D666" s="19"/>
      <c r="E666" s="19"/>
      <c r="F666" s="19"/>
      <c r="G666" s="19"/>
      <c r="H666" s="19"/>
      <c r="I666" s="20"/>
    </row>
    <row r="667" spans="1:9" x14ac:dyDescent="0.2">
      <c r="A667" s="22"/>
      <c r="B667" s="18"/>
      <c r="C667" s="79"/>
      <c r="D667" s="19"/>
      <c r="E667" s="19"/>
      <c r="F667" s="19"/>
      <c r="G667" s="19"/>
      <c r="H667" s="19"/>
      <c r="I667" s="20"/>
    </row>
    <row r="668" spans="1:9" x14ac:dyDescent="0.2">
      <c r="A668" s="22"/>
      <c r="B668" s="18"/>
      <c r="C668" s="79"/>
      <c r="D668" s="19"/>
      <c r="E668" s="19"/>
      <c r="F668" s="19"/>
      <c r="G668" s="19"/>
      <c r="H668" s="19"/>
      <c r="I668" s="20"/>
    </row>
    <row r="669" spans="1:9" x14ac:dyDescent="0.2">
      <c r="A669" s="22"/>
      <c r="B669" s="18"/>
      <c r="C669" s="79"/>
      <c r="D669" s="19"/>
      <c r="E669" s="19"/>
      <c r="F669" s="19"/>
      <c r="G669" s="19"/>
      <c r="H669" s="19"/>
      <c r="I669" s="20"/>
    </row>
    <row r="670" spans="1:9" x14ac:dyDescent="0.2">
      <c r="A670" s="22"/>
      <c r="B670" s="18"/>
      <c r="C670" s="79"/>
      <c r="D670" s="19"/>
      <c r="E670" s="19"/>
      <c r="F670" s="19"/>
      <c r="G670" s="19"/>
      <c r="H670" s="19"/>
      <c r="I670" s="20"/>
    </row>
    <row r="671" spans="1:9" x14ac:dyDescent="0.2">
      <c r="A671" s="22"/>
      <c r="B671" s="18"/>
      <c r="C671" s="79"/>
      <c r="D671" s="19"/>
      <c r="E671" s="19"/>
      <c r="F671" s="19"/>
      <c r="G671" s="19"/>
      <c r="H671" s="19"/>
      <c r="I671" s="20"/>
    </row>
    <row r="672" spans="1:9" x14ac:dyDescent="0.2">
      <c r="A672" s="22"/>
      <c r="B672" s="18"/>
      <c r="C672" s="79"/>
      <c r="D672" s="19"/>
      <c r="E672" s="19"/>
      <c r="F672" s="19"/>
      <c r="G672" s="19"/>
      <c r="H672" s="19"/>
      <c r="I672" s="20"/>
    </row>
    <row r="673" spans="1:9" x14ac:dyDescent="0.2">
      <c r="A673" s="22"/>
      <c r="B673" s="18"/>
      <c r="C673" s="79"/>
      <c r="D673" s="19"/>
      <c r="E673" s="19"/>
      <c r="F673" s="19"/>
      <c r="G673" s="19"/>
      <c r="H673" s="19"/>
      <c r="I673" s="20"/>
    </row>
    <row r="674" spans="1:9" x14ac:dyDescent="0.2">
      <c r="A674" s="22"/>
      <c r="B674" s="18"/>
      <c r="C674" s="79"/>
      <c r="D674" s="19"/>
      <c r="E674" s="19"/>
      <c r="F674" s="19"/>
      <c r="G674" s="19"/>
      <c r="H674" s="19"/>
      <c r="I674" s="20"/>
    </row>
    <row r="675" spans="1:9" x14ac:dyDescent="0.2">
      <c r="A675" s="22"/>
      <c r="B675" s="18"/>
      <c r="C675" s="79"/>
      <c r="D675" s="19"/>
      <c r="E675" s="19"/>
      <c r="F675" s="19"/>
      <c r="G675" s="19"/>
      <c r="H675" s="19"/>
      <c r="I675" s="20"/>
    </row>
    <row r="676" spans="1:9" x14ac:dyDescent="0.2">
      <c r="A676" s="22"/>
      <c r="B676" s="18"/>
      <c r="C676" s="79"/>
      <c r="D676" s="19"/>
      <c r="E676" s="19"/>
      <c r="F676" s="19"/>
      <c r="G676" s="19"/>
      <c r="H676" s="19"/>
      <c r="I676" s="20"/>
    </row>
    <row r="677" spans="1:9" x14ac:dyDescent="0.2">
      <c r="A677" s="22"/>
      <c r="B677" s="18"/>
      <c r="C677" s="79"/>
      <c r="D677" s="19"/>
      <c r="E677" s="19"/>
      <c r="F677" s="19"/>
      <c r="G677" s="19"/>
      <c r="H677" s="19"/>
      <c r="I677" s="20"/>
    </row>
    <row r="678" spans="1:9" x14ac:dyDescent="0.2">
      <c r="A678" s="22"/>
      <c r="B678" s="18"/>
      <c r="C678" s="79"/>
      <c r="D678" s="19"/>
      <c r="E678" s="19"/>
      <c r="F678" s="19"/>
      <c r="G678" s="19"/>
      <c r="H678" s="19"/>
      <c r="I678" s="20"/>
    </row>
    <row r="679" spans="1:9" x14ac:dyDescent="0.2">
      <c r="A679" s="22"/>
      <c r="B679" s="18"/>
      <c r="C679" s="79"/>
      <c r="D679" s="19"/>
      <c r="E679" s="19"/>
      <c r="F679" s="19"/>
      <c r="G679" s="19"/>
      <c r="H679" s="19"/>
      <c r="I679" s="20"/>
    </row>
    <row r="680" spans="1:9" x14ac:dyDescent="0.2">
      <c r="A680" s="22"/>
      <c r="B680" s="18"/>
      <c r="C680" s="79"/>
      <c r="D680" s="19"/>
      <c r="E680" s="19"/>
      <c r="F680" s="19"/>
      <c r="G680" s="19"/>
      <c r="H680" s="19"/>
      <c r="I680" s="20"/>
    </row>
    <row r="681" spans="1:9" x14ac:dyDescent="0.2">
      <c r="A681" s="22"/>
      <c r="B681" s="18"/>
      <c r="C681" s="79"/>
      <c r="D681" s="19"/>
      <c r="E681" s="19"/>
      <c r="F681" s="19"/>
      <c r="G681" s="19"/>
      <c r="H681" s="19"/>
      <c r="I681" s="20"/>
    </row>
    <row r="682" spans="1:9" x14ac:dyDescent="0.2">
      <c r="A682" s="22"/>
      <c r="B682" s="18"/>
      <c r="C682" s="79"/>
      <c r="D682" s="19"/>
      <c r="E682" s="19"/>
      <c r="F682" s="19"/>
      <c r="G682" s="19"/>
      <c r="H682" s="19"/>
      <c r="I682" s="20"/>
    </row>
    <row r="683" spans="1:9" x14ac:dyDescent="0.2">
      <c r="A683" s="22"/>
      <c r="B683" s="18"/>
      <c r="C683" s="79"/>
      <c r="D683" s="19"/>
      <c r="E683" s="19"/>
      <c r="F683" s="19"/>
      <c r="G683" s="19"/>
      <c r="H683" s="19"/>
      <c r="I683" s="20"/>
    </row>
    <row r="684" spans="1:9" x14ac:dyDescent="0.2">
      <c r="A684" s="22"/>
      <c r="B684" s="18"/>
      <c r="C684" s="79"/>
      <c r="D684" s="19"/>
      <c r="E684" s="19"/>
      <c r="F684" s="19"/>
      <c r="G684" s="19"/>
      <c r="H684" s="19"/>
      <c r="I684" s="20"/>
    </row>
    <row r="685" spans="1:9" x14ac:dyDescent="0.2">
      <c r="A685" s="22"/>
      <c r="B685" s="18"/>
      <c r="C685" s="79"/>
      <c r="D685" s="19"/>
      <c r="E685" s="19"/>
      <c r="F685" s="19"/>
      <c r="G685" s="19"/>
      <c r="H685" s="19"/>
      <c r="I685" s="20"/>
    </row>
    <row r="686" spans="1:9" x14ac:dyDescent="0.2">
      <c r="A686" s="22"/>
      <c r="B686" s="18"/>
      <c r="C686" s="79"/>
      <c r="D686" s="19"/>
      <c r="E686" s="19"/>
      <c r="F686" s="19"/>
      <c r="G686" s="19"/>
      <c r="H686" s="19"/>
      <c r="I686" s="20"/>
    </row>
    <row r="687" spans="1:9" x14ac:dyDescent="0.2">
      <c r="A687" s="22"/>
      <c r="B687" s="18"/>
      <c r="C687" s="79"/>
      <c r="D687" s="19"/>
      <c r="E687" s="19"/>
      <c r="F687" s="19"/>
      <c r="G687" s="19"/>
      <c r="H687" s="19"/>
      <c r="I687" s="20"/>
    </row>
    <row r="688" spans="1:9" x14ac:dyDescent="0.2">
      <c r="A688" s="22"/>
      <c r="B688" s="18"/>
      <c r="C688" s="79"/>
      <c r="D688" s="19"/>
      <c r="E688" s="19"/>
      <c r="F688" s="19"/>
      <c r="G688" s="19"/>
      <c r="H688" s="19"/>
      <c r="I688" s="20"/>
    </row>
    <row r="689" spans="1:9" x14ac:dyDescent="0.2">
      <c r="A689" s="22"/>
      <c r="B689" s="18"/>
      <c r="C689" s="79"/>
      <c r="D689" s="19"/>
      <c r="E689" s="19"/>
      <c r="F689" s="19"/>
      <c r="G689" s="19"/>
      <c r="H689" s="19"/>
      <c r="I689" s="20"/>
    </row>
    <row r="690" spans="1:9" x14ac:dyDescent="0.2">
      <c r="A690" s="22"/>
      <c r="B690" s="18"/>
      <c r="C690" s="79"/>
      <c r="D690" s="19"/>
      <c r="E690" s="19"/>
      <c r="F690" s="19"/>
      <c r="G690" s="19"/>
      <c r="H690" s="19"/>
      <c r="I690" s="20"/>
    </row>
    <row r="691" spans="1:9" x14ac:dyDescent="0.2">
      <c r="A691" s="22"/>
      <c r="B691" s="18"/>
      <c r="C691" s="79"/>
      <c r="D691" s="19"/>
      <c r="E691" s="19"/>
      <c r="F691" s="19"/>
      <c r="G691" s="19"/>
      <c r="H691" s="19"/>
      <c r="I691" s="20"/>
    </row>
    <row r="692" spans="1:9" x14ac:dyDescent="0.2">
      <c r="A692" s="22"/>
      <c r="B692" s="18"/>
      <c r="C692" s="79"/>
      <c r="D692" s="19"/>
      <c r="E692" s="19"/>
      <c r="F692" s="19"/>
      <c r="G692" s="19"/>
      <c r="H692" s="19"/>
      <c r="I692" s="20"/>
    </row>
    <row r="693" spans="1:9" x14ac:dyDescent="0.2">
      <c r="A693" s="22"/>
      <c r="B693" s="18"/>
      <c r="C693" s="79"/>
      <c r="D693" s="19"/>
      <c r="E693" s="19"/>
      <c r="F693" s="19"/>
      <c r="G693" s="19"/>
      <c r="H693" s="19"/>
      <c r="I693" s="20"/>
    </row>
    <row r="694" spans="1:9" x14ac:dyDescent="0.2">
      <c r="A694" s="22"/>
      <c r="B694" s="18"/>
      <c r="C694" s="79"/>
      <c r="D694" s="19"/>
      <c r="E694" s="19"/>
      <c r="F694" s="19"/>
      <c r="G694" s="19"/>
      <c r="H694" s="19"/>
      <c r="I694" s="20"/>
    </row>
    <row r="695" spans="1:9" x14ac:dyDescent="0.2">
      <c r="A695" s="22"/>
      <c r="B695" s="18"/>
      <c r="C695" s="79"/>
      <c r="D695" s="19"/>
      <c r="E695" s="19"/>
      <c r="F695" s="19"/>
      <c r="G695" s="19"/>
      <c r="H695" s="19"/>
      <c r="I695" s="20"/>
    </row>
    <row r="696" spans="1:9" x14ac:dyDescent="0.2">
      <c r="A696" s="22"/>
      <c r="B696" s="18"/>
      <c r="C696" s="79"/>
      <c r="D696" s="19"/>
      <c r="E696" s="19"/>
      <c r="F696" s="19"/>
      <c r="G696" s="19"/>
      <c r="H696" s="19"/>
      <c r="I696" s="20"/>
    </row>
    <row r="697" spans="1:9" x14ac:dyDescent="0.2">
      <c r="A697" s="22"/>
      <c r="B697" s="18"/>
      <c r="C697" s="79"/>
      <c r="D697" s="19"/>
      <c r="E697" s="19"/>
      <c r="F697" s="19"/>
      <c r="G697" s="19"/>
      <c r="H697" s="19"/>
      <c r="I697" s="20"/>
    </row>
    <row r="698" spans="1:9" x14ac:dyDescent="0.2">
      <c r="A698" s="22"/>
      <c r="B698" s="18"/>
      <c r="C698" s="79"/>
      <c r="D698" s="19"/>
      <c r="E698" s="19"/>
      <c r="F698" s="19"/>
      <c r="G698" s="19"/>
      <c r="H698" s="19"/>
      <c r="I698" s="20"/>
    </row>
    <row r="699" spans="1:9" x14ac:dyDescent="0.2">
      <c r="A699" s="22"/>
      <c r="B699" s="18"/>
      <c r="C699" s="79"/>
      <c r="D699" s="19"/>
      <c r="E699" s="19"/>
      <c r="F699" s="19"/>
      <c r="G699" s="19"/>
      <c r="H699" s="19"/>
      <c r="I699" s="20"/>
    </row>
    <row r="700" spans="1:9" x14ac:dyDescent="0.2">
      <c r="A700" s="22"/>
      <c r="B700" s="18"/>
      <c r="C700" s="79"/>
      <c r="D700" s="19"/>
      <c r="E700" s="19"/>
      <c r="F700" s="19"/>
      <c r="G700" s="19"/>
      <c r="H700" s="19"/>
      <c r="I700" s="20"/>
    </row>
    <row r="701" spans="1:9" x14ac:dyDescent="0.2">
      <c r="A701" s="22"/>
      <c r="B701" s="18"/>
      <c r="C701" s="79"/>
      <c r="D701" s="19"/>
      <c r="E701" s="19"/>
      <c r="F701" s="19"/>
      <c r="G701" s="19"/>
      <c r="H701" s="19"/>
      <c r="I701" s="20"/>
    </row>
    <row r="702" spans="1:9" x14ac:dyDescent="0.2">
      <c r="A702" s="22"/>
      <c r="B702" s="18"/>
      <c r="C702" s="79"/>
      <c r="D702" s="19"/>
      <c r="E702" s="19"/>
      <c r="F702" s="19"/>
      <c r="G702" s="19"/>
      <c r="H702" s="19"/>
      <c r="I702" s="20"/>
    </row>
    <row r="703" spans="1:9" x14ac:dyDescent="0.2">
      <c r="A703" s="22"/>
      <c r="B703" s="18"/>
      <c r="C703" s="79"/>
      <c r="D703" s="19"/>
      <c r="E703" s="19"/>
      <c r="F703" s="19"/>
      <c r="G703" s="19"/>
      <c r="H703" s="19"/>
      <c r="I703" s="20"/>
    </row>
    <row r="704" spans="1:9" x14ac:dyDescent="0.2">
      <c r="A704" s="22"/>
      <c r="B704" s="18"/>
      <c r="C704" s="79"/>
      <c r="D704" s="19"/>
      <c r="E704" s="19"/>
      <c r="F704" s="19"/>
      <c r="G704" s="19"/>
      <c r="H704" s="19"/>
      <c r="I704" s="20"/>
    </row>
    <row r="705" spans="1:9" x14ac:dyDescent="0.2">
      <c r="A705" s="22"/>
      <c r="B705" s="18"/>
      <c r="C705" s="79"/>
      <c r="D705" s="19"/>
      <c r="E705" s="19"/>
      <c r="F705" s="19"/>
      <c r="G705" s="19"/>
      <c r="H705" s="19"/>
      <c r="I705" s="20"/>
    </row>
    <row r="706" spans="1:9" x14ac:dyDescent="0.2">
      <c r="A706" s="22"/>
      <c r="B706" s="18"/>
      <c r="C706" s="79"/>
      <c r="D706" s="19"/>
      <c r="E706" s="19"/>
      <c r="F706" s="19"/>
      <c r="G706" s="19"/>
      <c r="H706" s="19"/>
      <c r="I706" s="20"/>
    </row>
    <row r="707" spans="1:9" x14ac:dyDescent="0.2">
      <c r="A707" s="22"/>
      <c r="B707" s="18"/>
      <c r="C707" s="79"/>
      <c r="D707" s="19"/>
      <c r="E707" s="19"/>
      <c r="F707" s="19"/>
      <c r="G707" s="19"/>
      <c r="H707" s="19"/>
      <c r="I707" s="20"/>
    </row>
    <row r="708" spans="1:9" x14ac:dyDescent="0.2">
      <c r="A708" s="22"/>
      <c r="B708" s="18"/>
      <c r="C708" s="79"/>
      <c r="D708" s="19"/>
      <c r="E708" s="19"/>
      <c r="F708" s="19"/>
      <c r="G708" s="19"/>
      <c r="H708" s="19"/>
      <c r="I708" s="20"/>
    </row>
    <row r="709" spans="1:9" x14ac:dyDescent="0.2">
      <c r="A709" s="22"/>
      <c r="B709" s="18"/>
      <c r="C709" s="79"/>
      <c r="D709" s="19"/>
      <c r="E709" s="19"/>
      <c r="F709" s="19"/>
      <c r="G709" s="19"/>
      <c r="H709" s="19"/>
      <c r="I709" s="20"/>
    </row>
    <row r="710" spans="1:9" x14ac:dyDescent="0.2">
      <c r="A710" s="22"/>
      <c r="B710" s="18"/>
      <c r="C710" s="79"/>
      <c r="D710" s="19"/>
      <c r="E710" s="19"/>
      <c r="F710" s="19"/>
      <c r="G710" s="19"/>
      <c r="H710" s="19"/>
      <c r="I710" s="20"/>
    </row>
    <row r="711" spans="1:9" x14ac:dyDescent="0.2">
      <c r="A711" s="22"/>
      <c r="B711" s="18"/>
      <c r="C711" s="79"/>
      <c r="D711" s="19"/>
      <c r="E711" s="19"/>
      <c r="F711" s="19"/>
      <c r="G711" s="19"/>
      <c r="H711" s="19"/>
      <c r="I711" s="20"/>
    </row>
    <row r="712" spans="1:9" x14ac:dyDescent="0.2">
      <c r="A712" s="22"/>
      <c r="B712" s="18"/>
      <c r="C712" s="79"/>
      <c r="D712" s="19"/>
      <c r="E712" s="19"/>
      <c r="F712" s="19"/>
      <c r="G712" s="19"/>
      <c r="H712" s="19"/>
      <c r="I712" s="20"/>
    </row>
    <row r="713" spans="1:9" x14ac:dyDescent="0.2">
      <c r="A713" s="22"/>
      <c r="B713" s="18"/>
      <c r="C713" s="79"/>
      <c r="D713" s="19"/>
      <c r="E713" s="19"/>
      <c r="F713" s="19"/>
      <c r="G713" s="19"/>
      <c r="H713" s="19"/>
      <c r="I713" s="20"/>
    </row>
    <row r="714" spans="1:9" x14ac:dyDescent="0.2">
      <c r="A714" s="22"/>
      <c r="B714" s="18"/>
      <c r="C714" s="79"/>
      <c r="D714" s="19"/>
      <c r="E714" s="19"/>
      <c r="F714" s="19"/>
      <c r="G714" s="19"/>
      <c r="H714" s="19"/>
      <c r="I714" s="20"/>
    </row>
    <row r="715" spans="1:9" x14ac:dyDescent="0.2">
      <c r="A715" s="22"/>
      <c r="B715" s="18"/>
      <c r="C715" s="79"/>
      <c r="D715" s="19"/>
      <c r="E715" s="19"/>
      <c r="F715" s="19"/>
      <c r="G715" s="19"/>
      <c r="H715" s="19"/>
      <c r="I715" s="20"/>
    </row>
    <row r="716" spans="1:9" x14ac:dyDescent="0.2">
      <c r="A716" s="22"/>
      <c r="B716" s="18"/>
      <c r="C716" s="79"/>
      <c r="D716" s="19"/>
      <c r="E716" s="19"/>
      <c r="F716" s="19"/>
      <c r="G716" s="19"/>
      <c r="H716" s="19"/>
      <c r="I716" s="20"/>
    </row>
    <row r="717" spans="1:9" x14ac:dyDescent="0.2">
      <c r="A717" s="22"/>
      <c r="B717" s="18"/>
      <c r="C717" s="79"/>
      <c r="D717" s="19"/>
      <c r="E717" s="19"/>
      <c r="F717" s="19"/>
      <c r="G717" s="19"/>
      <c r="H717" s="19"/>
      <c r="I717" s="20"/>
    </row>
    <row r="718" spans="1:9" x14ac:dyDescent="0.2">
      <c r="A718" s="22"/>
      <c r="B718" s="18"/>
      <c r="C718" s="79"/>
      <c r="D718" s="19"/>
      <c r="E718" s="19"/>
      <c r="F718" s="19"/>
      <c r="G718" s="19"/>
      <c r="H718" s="19"/>
      <c r="I718" s="20"/>
    </row>
    <row r="719" spans="1:9" x14ac:dyDescent="0.2">
      <c r="A719" s="22"/>
      <c r="B719" s="18"/>
      <c r="C719" s="79"/>
      <c r="D719" s="19"/>
      <c r="E719" s="19"/>
      <c r="F719" s="19"/>
      <c r="G719" s="19"/>
      <c r="H719" s="19"/>
      <c r="I719" s="20"/>
    </row>
    <row r="720" spans="1:9" x14ac:dyDescent="0.2">
      <c r="A720" s="22"/>
      <c r="B720" s="18"/>
      <c r="C720" s="79"/>
      <c r="D720" s="19"/>
      <c r="E720" s="19"/>
      <c r="F720" s="19"/>
      <c r="G720" s="19"/>
      <c r="H720" s="19"/>
      <c r="I720" s="20"/>
    </row>
    <row r="721" spans="1:9" x14ac:dyDescent="0.2">
      <c r="A721" s="22"/>
      <c r="B721" s="18"/>
      <c r="C721" s="79"/>
      <c r="D721" s="19"/>
      <c r="E721" s="19"/>
      <c r="F721" s="19"/>
      <c r="G721" s="19"/>
      <c r="H721" s="19"/>
      <c r="I721" s="20"/>
    </row>
    <row r="722" spans="1:9" x14ac:dyDescent="0.2">
      <c r="A722" s="22"/>
      <c r="B722" s="18"/>
      <c r="C722" s="79"/>
      <c r="D722" s="19"/>
      <c r="E722" s="19"/>
      <c r="F722" s="19"/>
      <c r="G722" s="19"/>
      <c r="H722" s="19"/>
      <c r="I722" s="20"/>
    </row>
    <row r="723" spans="1:9" x14ac:dyDescent="0.2">
      <c r="A723" s="22"/>
      <c r="B723" s="18"/>
      <c r="C723" s="79"/>
      <c r="D723" s="19"/>
      <c r="E723" s="19"/>
      <c r="F723" s="19"/>
      <c r="G723" s="19"/>
      <c r="H723" s="19"/>
      <c r="I723" s="20"/>
    </row>
    <row r="724" spans="1:9" x14ac:dyDescent="0.2">
      <c r="A724" s="22"/>
      <c r="B724" s="18"/>
      <c r="C724" s="79"/>
      <c r="D724" s="19"/>
      <c r="E724" s="19"/>
      <c r="F724" s="19"/>
      <c r="G724" s="19"/>
      <c r="H724" s="19"/>
      <c r="I724" s="20"/>
    </row>
    <row r="725" spans="1:9" x14ac:dyDescent="0.2">
      <c r="A725" s="22"/>
      <c r="B725" s="18"/>
      <c r="C725" s="79"/>
      <c r="D725" s="19"/>
      <c r="E725" s="19"/>
      <c r="F725" s="19"/>
      <c r="G725" s="19"/>
      <c r="H725" s="19"/>
      <c r="I725" s="20"/>
    </row>
    <row r="726" spans="1:9" x14ac:dyDescent="0.2">
      <c r="A726" s="22"/>
      <c r="B726" s="18"/>
      <c r="C726" s="79"/>
      <c r="D726" s="19"/>
      <c r="E726" s="19"/>
      <c r="F726" s="19"/>
      <c r="G726" s="19"/>
      <c r="H726" s="19"/>
      <c r="I726" s="20"/>
    </row>
    <row r="727" spans="1:9" x14ac:dyDescent="0.2">
      <c r="A727" s="22"/>
      <c r="B727" s="18"/>
      <c r="C727" s="79"/>
      <c r="D727" s="19"/>
      <c r="E727" s="19"/>
      <c r="F727" s="19"/>
      <c r="G727" s="19"/>
      <c r="H727" s="19"/>
      <c r="I727" s="20"/>
    </row>
    <row r="728" spans="1:9" x14ac:dyDescent="0.2">
      <c r="A728" s="22"/>
      <c r="B728" s="18"/>
      <c r="C728" s="79"/>
      <c r="D728" s="19"/>
      <c r="E728" s="19"/>
      <c r="F728" s="19"/>
      <c r="G728" s="19"/>
      <c r="H728" s="19"/>
      <c r="I728" s="20"/>
    </row>
    <row r="729" spans="1:9" x14ac:dyDescent="0.2">
      <c r="A729" s="22"/>
      <c r="B729" s="18"/>
      <c r="C729" s="79"/>
      <c r="D729" s="19"/>
      <c r="E729" s="19"/>
      <c r="F729" s="19"/>
      <c r="G729" s="19"/>
      <c r="H729" s="19"/>
      <c r="I729" s="20"/>
    </row>
    <row r="730" spans="1:9" x14ac:dyDescent="0.2">
      <c r="A730" s="22"/>
      <c r="B730" s="18"/>
      <c r="C730" s="79"/>
      <c r="D730" s="19"/>
      <c r="E730" s="19"/>
      <c r="F730" s="19"/>
      <c r="G730" s="19"/>
      <c r="H730" s="19"/>
      <c r="I730" s="20"/>
    </row>
    <row r="731" spans="1:9" x14ac:dyDescent="0.2">
      <c r="A731" s="22"/>
      <c r="B731" s="18"/>
      <c r="C731" s="79"/>
      <c r="D731" s="19"/>
      <c r="E731" s="19"/>
      <c r="F731" s="19"/>
      <c r="G731" s="19"/>
      <c r="H731" s="19"/>
      <c r="I731" s="20"/>
    </row>
    <row r="732" spans="1:9" x14ac:dyDescent="0.2">
      <c r="A732" s="22"/>
      <c r="B732" s="18"/>
      <c r="C732" s="79"/>
      <c r="D732" s="19"/>
      <c r="E732" s="19"/>
      <c r="F732" s="19"/>
      <c r="G732" s="19"/>
      <c r="H732" s="19"/>
      <c r="I732" s="20"/>
    </row>
    <row r="733" spans="1:9" x14ac:dyDescent="0.2">
      <c r="A733" s="22"/>
      <c r="B733" s="18"/>
      <c r="C733" s="79"/>
      <c r="D733" s="19"/>
      <c r="E733" s="19"/>
      <c r="F733" s="19"/>
      <c r="G733" s="19"/>
      <c r="H733" s="19"/>
      <c r="I733" s="20"/>
    </row>
    <row r="734" spans="1:9" x14ac:dyDescent="0.2">
      <c r="A734" s="22"/>
      <c r="B734" s="18"/>
      <c r="C734" s="79"/>
      <c r="D734" s="19"/>
      <c r="E734" s="19"/>
      <c r="F734" s="19"/>
      <c r="G734" s="19"/>
      <c r="H734" s="19"/>
      <c r="I734" s="20"/>
    </row>
    <row r="735" spans="1:9" x14ac:dyDescent="0.2">
      <c r="A735" s="22"/>
      <c r="B735" s="18"/>
      <c r="C735" s="79"/>
      <c r="D735" s="19"/>
      <c r="E735" s="19"/>
      <c r="F735" s="19"/>
      <c r="G735" s="19"/>
      <c r="H735" s="19"/>
      <c r="I735" s="20"/>
    </row>
    <row r="736" spans="1:9" x14ac:dyDescent="0.2">
      <c r="A736" s="22"/>
      <c r="B736" s="18"/>
      <c r="C736" s="79"/>
      <c r="D736" s="19"/>
      <c r="E736" s="19"/>
      <c r="F736" s="19"/>
      <c r="G736" s="19"/>
      <c r="H736" s="19"/>
      <c r="I736" s="20"/>
    </row>
    <row r="737" spans="1:9" x14ac:dyDescent="0.2">
      <c r="A737" s="22"/>
      <c r="B737" s="18"/>
      <c r="C737" s="79"/>
      <c r="D737" s="19"/>
      <c r="E737" s="19"/>
      <c r="F737" s="19"/>
      <c r="G737" s="19"/>
      <c r="H737" s="19"/>
      <c r="I737" s="20"/>
    </row>
    <row r="738" spans="1:9" x14ac:dyDescent="0.2">
      <c r="A738" s="22"/>
      <c r="B738" s="18"/>
      <c r="C738" s="79"/>
      <c r="D738" s="19"/>
      <c r="E738" s="19"/>
      <c r="F738" s="19"/>
      <c r="G738" s="19"/>
      <c r="H738" s="19"/>
      <c r="I738" s="20"/>
    </row>
    <row r="739" spans="1:9" x14ac:dyDescent="0.2">
      <c r="A739" s="22"/>
      <c r="B739" s="18"/>
      <c r="C739" s="79"/>
      <c r="D739" s="19"/>
      <c r="E739" s="19"/>
      <c r="F739" s="19"/>
      <c r="G739" s="19"/>
      <c r="H739" s="19"/>
      <c r="I739" s="20"/>
    </row>
    <row r="740" spans="1:9" x14ac:dyDescent="0.2">
      <c r="A740" s="22"/>
      <c r="B740" s="18"/>
      <c r="C740" s="79"/>
      <c r="D740" s="19"/>
      <c r="E740" s="19"/>
      <c r="F740" s="19"/>
      <c r="G740" s="19"/>
      <c r="H740" s="19"/>
      <c r="I740" s="20"/>
    </row>
    <row r="741" spans="1:9" x14ac:dyDescent="0.2">
      <c r="A741" s="22"/>
      <c r="B741" s="18"/>
      <c r="C741" s="79"/>
      <c r="D741" s="19"/>
      <c r="E741" s="19"/>
      <c r="F741" s="19"/>
      <c r="G741" s="19"/>
      <c r="H741" s="19"/>
      <c r="I741" s="20"/>
    </row>
    <row r="742" spans="1:9" x14ac:dyDescent="0.2">
      <c r="A742" s="22"/>
      <c r="B742" s="18"/>
      <c r="C742" s="79"/>
      <c r="D742" s="19"/>
      <c r="E742" s="19"/>
      <c r="F742" s="19"/>
      <c r="G742" s="19"/>
      <c r="H742" s="19"/>
      <c r="I742" s="20"/>
    </row>
    <row r="743" spans="1:9" x14ac:dyDescent="0.2">
      <c r="A743" s="22"/>
      <c r="B743" s="18"/>
      <c r="C743" s="79"/>
      <c r="D743" s="19"/>
      <c r="E743" s="19"/>
      <c r="F743" s="19"/>
      <c r="G743" s="19"/>
      <c r="H743" s="19"/>
      <c r="I743" s="20"/>
    </row>
    <row r="744" spans="1:9" x14ac:dyDescent="0.2">
      <c r="A744" s="22"/>
      <c r="B744" s="18"/>
      <c r="C744" s="79"/>
      <c r="D744" s="19"/>
      <c r="E744" s="19"/>
      <c r="F744" s="19"/>
      <c r="G744" s="19"/>
      <c r="H744" s="19"/>
      <c r="I744" s="20"/>
    </row>
    <row r="745" spans="1:9" x14ac:dyDescent="0.2">
      <c r="A745" s="22"/>
      <c r="B745" s="18"/>
      <c r="C745" s="79"/>
      <c r="D745" s="19"/>
      <c r="E745" s="19"/>
      <c r="F745" s="19"/>
      <c r="G745" s="19"/>
      <c r="H745" s="19"/>
      <c r="I745" s="20"/>
    </row>
    <row r="746" spans="1:9" x14ac:dyDescent="0.2">
      <c r="A746" s="22"/>
      <c r="B746" s="18"/>
      <c r="C746" s="79"/>
      <c r="D746" s="19"/>
      <c r="E746" s="19"/>
      <c r="F746" s="19"/>
      <c r="G746" s="19"/>
      <c r="H746" s="19"/>
      <c r="I746" s="20"/>
    </row>
    <row r="747" spans="1:9" x14ac:dyDescent="0.2">
      <c r="A747" s="22"/>
      <c r="B747" s="18"/>
      <c r="C747" s="79"/>
      <c r="D747" s="19"/>
      <c r="E747" s="19"/>
      <c r="F747" s="19"/>
      <c r="G747" s="19"/>
      <c r="H747" s="19"/>
      <c r="I747" s="20"/>
    </row>
    <row r="748" spans="1:9" x14ac:dyDescent="0.2">
      <c r="A748" s="22"/>
      <c r="B748" s="18"/>
      <c r="C748" s="79"/>
      <c r="D748" s="19"/>
      <c r="E748" s="19"/>
      <c r="F748" s="19"/>
      <c r="G748" s="19"/>
      <c r="H748" s="19"/>
      <c r="I748" s="20"/>
    </row>
    <row r="749" spans="1:9" x14ac:dyDescent="0.2">
      <c r="A749" s="22"/>
      <c r="B749" s="18"/>
      <c r="C749" s="79"/>
      <c r="D749" s="19"/>
      <c r="E749" s="19"/>
      <c r="F749" s="19"/>
      <c r="G749" s="19"/>
      <c r="H749" s="19"/>
      <c r="I749" s="20"/>
    </row>
    <row r="750" spans="1:9" x14ac:dyDescent="0.2">
      <c r="A750" s="22"/>
      <c r="B750" s="18"/>
      <c r="C750" s="79"/>
      <c r="D750" s="19"/>
      <c r="E750" s="19"/>
      <c r="F750" s="19"/>
      <c r="G750" s="19"/>
      <c r="H750" s="19"/>
      <c r="I750" s="20"/>
    </row>
    <row r="751" spans="1:9" x14ac:dyDescent="0.2">
      <c r="A751" s="22"/>
      <c r="B751" s="18"/>
      <c r="C751" s="79"/>
      <c r="D751" s="19"/>
      <c r="E751" s="19"/>
      <c r="F751" s="19"/>
      <c r="G751" s="19"/>
      <c r="H751" s="19"/>
      <c r="I751" s="20"/>
    </row>
    <row r="752" spans="1:9" x14ac:dyDescent="0.2">
      <c r="A752" s="22"/>
      <c r="B752" s="18"/>
      <c r="C752" s="79"/>
      <c r="D752" s="19"/>
      <c r="E752" s="19"/>
      <c r="F752" s="19"/>
      <c r="G752" s="19"/>
      <c r="H752" s="19"/>
      <c r="I752" s="20"/>
    </row>
    <row r="753" spans="1:9" x14ac:dyDescent="0.2">
      <c r="A753" s="22"/>
      <c r="B753" s="18"/>
      <c r="C753" s="79"/>
      <c r="D753" s="19"/>
      <c r="E753" s="19"/>
      <c r="F753" s="19"/>
      <c r="G753" s="19"/>
      <c r="H753" s="19"/>
      <c r="I753" s="20"/>
    </row>
    <row r="754" spans="1:9" x14ac:dyDescent="0.2">
      <c r="A754" s="22"/>
      <c r="B754" s="18"/>
      <c r="C754" s="79"/>
      <c r="D754" s="19"/>
      <c r="E754" s="19"/>
      <c r="F754" s="19"/>
      <c r="G754" s="19"/>
      <c r="H754" s="19"/>
      <c r="I754" s="20"/>
    </row>
    <row r="755" spans="1:9" x14ac:dyDescent="0.2">
      <c r="A755" s="22"/>
      <c r="B755" s="18"/>
      <c r="C755" s="79"/>
      <c r="D755" s="19"/>
      <c r="E755" s="19"/>
      <c r="F755" s="19"/>
      <c r="G755" s="19"/>
      <c r="H755" s="19"/>
      <c r="I755" s="20"/>
    </row>
    <row r="756" spans="1:9" x14ac:dyDescent="0.2">
      <c r="A756" s="22"/>
      <c r="B756" s="18"/>
      <c r="C756" s="79"/>
      <c r="D756" s="19"/>
      <c r="E756" s="19"/>
      <c r="F756" s="19"/>
      <c r="G756" s="19"/>
      <c r="H756" s="19"/>
      <c r="I756" s="20"/>
    </row>
    <row r="757" spans="1:9" x14ac:dyDescent="0.2">
      <c r="A757" s="22"/>
      <c r="B757" s="18"/>
      <c r="C757" s="79"/>
      <c r="D757" s="19"/>
      <c r="E757" s="19"/>
      <c r="F757" s="19"/>
      <c r="G757" s="19"/>
      <c r="H757" s="19"/>
      <c r="I757" s="20"/>
    </row>
    <row r="758" spans="1:9" x14ac:dyDescent="0.2">
      <c r="A758" s="22"/>
      <c r="B758" s="18"/>
      <c r="C758" s="79"/>
      <c r="D758" s="19"/>
      <c r="E758" s="19"/>
      <c r="F758" s="19"/>
      <c r="G758" s="19"/>
      <c r="H758" s="19"/>
      <c r="I758" s="20"/>
    </row>
    <row r="759" spans="1:9" x14ac:dyDescent="0.2">
      <c r="A759" s="22"/>
      <c r="B759" s="18"/>
      <c r="C759" s="79"/>
      <c r="D759" s="19"/>
      <c r="E759" s="19"/>
      <c r="F759" s="19"/>
      <c r="G759" s="19"/>
      <c r="H759" s="19"/>
      <c r="I759" s="20"/>
    </row>
    <row r="760" spans="1:9" x14ac:dyDescent="0.2">
      <c r="A760" s="22"/>
      <c r="B760" s="18"/>
      <c r="C760" s="79"/>
      <c r="D760" s="19"/>
      <c r="E760" s="19"/>
      <c r="F760" s="19"/>
      <c r="G760" s="19"/>
      <c r="H760" s="19"/>
      <c r="I760" s="20"/>
    </row>
    <row r="761" spans="1:9" x14ac:dyDescent="0.2">
      <c r="A761" s="22"/>
      <c r="B761" s="18"/>
      <c r="C761" s="79"/>
      <c r="D761" s="19"/>
      <c r="E761" s="19"/>
      <c r="F761" s="19"/>
      <c r="G761" s="19"/>
      <c r="H761" s="19"/>
      <c r="I761" s="20"/>
    </row>
    <row r="762" spans="1:9" x14ac:dyDescent="0.2">
      <c r="A762" s="22"/>
      <c r="B762" s="18"/>
      <c r="C762" s="79"/>
      <c r="D762" s="19"/>
      <c r="E762" s="19"/>
      <c r="F762" s="19"/>
      <c r="G762" s="19"/>
      <c r="H762" s="19"/>
      <c r="I762" s="20"/>
    </row>
    <row r="763" spans="1:9" x14ac:dyDescent="0.2">
      <c r="A763" s="22"/>
      <c r="B763" s="18"/>
      <c r="C763" s="79"/>
      <c r="D763" s="19"/>
      <c r="E763" s="19"/>
      <c r="F763" s="19"/>
      <c r="G763" s="19"/>
      <c r="H763" s="19"/>
      <c r="I763" s="20"/>
    </row>
    <row r="764" spans="1:9" x14ac:dyDescent="0.2">
      <c r="A764" s="22"/>
      <c r="B764" s="18"/>
      <c r="C764" s="79"/>
      <c r="D764" s="19"/>
      <c r="E764" s="19"/>
      <c r="F764" s="19"/>
      <c r="G764" s="19"/>
      <c r="H764" s="19"/>
      <c r="I764" s="20"/>
    </row>
    <row r="765" spans="1:9" x14ac:dyDescent="0.2">
      <c r="A765" s="22"/>
      <c r="B765" s="18"/>
      <c r="C765" s="79"/>
      <c r="D765" s="19"/>
      <c r="E765" s="19"/>
      <c r="F765" s="19"/>
      <c r="G765" s="19"/>
      <c r="H765" s="19"/>
      <c r="I765" s="20"/>
    </row>
    <row r="766" spans="1:9" x14ac:dyDescent="0.2">
      <c r="A766" s="22"/>
      <c r="B766" s="18"/>
      <c r="C766" s="79"/>
      <c r="D766" s="19"/>
      <c r="E766" s="19"/>
      <c r="F766" s="19"/>
      <c r="G766" s="19"/>
      <c r="H766" s="19"/>
      <c r="I766" s="20"/>
    </row>
    <row r="767" spans="1:9" x14ac:dyDescent="0.2">
      <c r="A767" s="22"/>
      <c r="B767" s="18"/>
      <c r="C767" s="79"/>
      <c r="D767" s="19"/>
      <c r="E767" s="19"/>
      <c r="F767" s="19"/>
      <c r="G767" s="19"/>
      <c r="H767" s="19"/>
      <c r="I767" s="20"/>
    </row>
    <row r="768" spans="1:9" x14ac:dyDescent="0.2">
      <c r="A768" s="22"/>
      <c r="B768" s="18"/>
      <c r="C768" s="79"/>
      <c r="D768" s="19"/>
      <c r="E768" s="19"/>
      <c r="F768" s="19"/>
      <c r="G768" s="19"/>
      <c r="H768" s="19"/>
      <c r="I768" s="20"/>
    </row>
    <row r="769" spans="1:9" x14ac:dyDescent="0.2">
      <c r="A769" s="22"/>
      <c r="B769" s="18"/>
      <c r="C769" s="79"/>
      <c r="D769" s="19"/>
      <c r="E769" s="19"/>
      <c r="F769" s="19"/>
      <c r="G769" s="19"/>
      <c r="H769" s="19"/>
      <c r="I769" s="20"/>
    </row>
    <row r="770" spans="1:9" x14ac:dyDescent="0.2">
      <c r="A770" s="22"/>
      <c r="B770" s="18"/>
      <c r="C770" s="79"/>
      <c r="D770" s="19"/>
      <c r="E770" s="19"/>
      <c r="F770" s="19"/>
      <c r="G770" s="19"/>
      <c r="H770" s="19"/>
      <c r="I770" s="20"/>
    </row>
    <row r="771" spans="1:9" x14ac:dyDescent="0.2">
      <c r="A771" s="22"/>
      <c r="B771" s="18"/>
      <c r="C771" s="79"/>
      <c r="D771" s="19"/>
      <c r="E771" s="19"/>
      <c r="F771" s="19"/>
      <c r="G771" s="19"/>
      <c r="H771" s="19"/>
      <c r="I771" s="20"/>
    </row>
    <row r="772" spans="1:9" x14ac:dyDescent="0.2">
      <c r="A772" s="22"/>
      <c r="B772" s="18"/>
      <c r="C772" s="79"/>
      <c r="D772" s="19"/>
      <c r="E772" s="19"/>
      <c r="F772" s="19"/>
      <c r="G772" s="19"/>
      <c r="H772" s="19"/>
      <c r="I772" s="20"/>
    </row>
    <row r="773" spans="1:9" x14ac:dyDescent="0.2">
      <c r="A773" s="22"/>
      <c r="B773" s="18"/>
      <c r="C773" s="79"/>
      <c r="D773" s="19"/>
      <c r="E773" s="19"/>
      <c r="F773" s="19"/>
      <c r="G773" s="19"/>
      <c r="H773" s="19"/>
      <c r="I773" s="20"/>
    </row>
    <row r="774" spans="1:9" x14ac:dyDescent="0.2">
      <c r="A774" s="22"/>
      <c r="B774" s="18"/>
      <c r="C774" s="79"/>
      <c r="D774" s="19"/>
      <c r="E774" s="19"/>
      <c r="F774" s="19"/>
      <c r="G774" s="19"/>
      <c r="H774" s="19"/>
      <c r="I774" s="20"/>
    </row>
    <row r="775" spans="1:9" x14ac:dyDescent="0.2">
      <c r="A775" s="22"/>
      <c r="B775" s="18"/>
      <c r="C775" s="79"/>
      <c r="D775" s="19"/>
      <c r="E775" s="19"/>
      <c r="F775" s="19"/>
      <c r="G775" s="19"/>
      <c r="H775" s="19"/>
      <c r="I775" s="20"/>
    </row>
    <row r="776" spans="1:9" x14ac:dyDescent="0.2">
      <c r="A776" s="22"/>
      <c r="B776" s="18"/>
      <c r="C776" s="79"/>
      <c r="D776" s="19"/>
      <c r="E776" s="19"/>
      <c r="F776" s="19"/>
      <c r="G776" s="19"/>
      <c r="H776" s="19"/>
      <c r="I776" s="20"/>
    </row>
    <row r="777" spans="1:9" x14ac:dyDescent="0.2">
      <c r="A777" s="22"/>
      <c r="B777" s="18"/>
      <c r="C777" s="79"/>
      <c r="D777" s="19"/>
      <c r="E777" s="19"/>
      <c r="F777" s="19"/>
      <c r="G777" s="19"/>
      <c r="H777" s="19"/>
      <c r="I777" s="20"/>
    </row>
    <row r="778" spans="1:9" x14ac:dyDescent="0.2">
      <c r="A778" s="22"/>
      <c r="B778" s="18"/>
      <c r="C778" s="79"/>
      <c r="D778" s="19"/>
      <c r="E778" s="19"/>
      <c r="F778" s="19"/>
      <c r="G778" s="19"/>
      <c r="H778" s="19"/>
      <c r="I778" s="20"/>
    </row>
    <row r="779" spans="1:9" x14ac:dyDescent="0.2">
      <c r="A779" s="22"/>
      <c r="B779" s="18"/>
      <c r="C779" s="79"/>
      <c r="D779" s="19"/>
      <c r="E779" s="19"/>
      <c r="F779" s="19"/>
      <c r="G779" s="19"/>
      <c r="H779" s="19"/>
      <c r="I779" s="20"/>
    </row>
    <row r="780" spans="1:9" x14ac:dyDescent="0.2">
      <c r="A780" s="22"/>
      <c r="B780" s="18"/>
      <c r="C780" s="79"/>
      <c r="D780" s="19"/>
      <c r="E780" s="19"/>
      <c r="F780" s="19"/>
      <c r="G780" s="19"/>
      <c r="H780" s="19"/>
      <c r="I780" s="20"/>
    </row>
    <row r="781" spans="1:9" x14ac:dyDescent="0.2">
      <c r="A781" s="22"/>
      <c r="B781" s="18"/>
      <c r="C781" s="79"/>
      <c r="D781" s="19"/>
      <c r="E781" s="19"/>
      <c r="F781" s="19"/>
      <c r="G781" s="19"/>
      <c r="H781" s="19"/>
      <c r="I781" s="20"/>
    </row>
    <row r="782" spans="1:9" x14ac:dyDescent="0.2">
      <c r="A782" s="22"/>
      <c r="B782" s="18"/>
      <c r="C782" s="79"/>
      <c r="D782" s="19"/>
      <c r="E782" s="19"/>
      <c r="F782" s="19"/>
      <c r="G782" s="19"/>
      <c r="H782" s="19"/>
      <c r="I782" s="20"/>
    </row>
    <row r="783" spans="1:9" x14ac:dyDescent="0.2">
      <c r="A783" s="22"/>
      <c r="B783" s="18"/>
      <c r="C783" s="79"/>
      <c r="D783" s="19"/>
      <c r="E783" s="19"/>
      <c r="F783" s="19"/>
      <c r="G783" s="19"/>
      <c r="H783" s="19"/>
      <c r="I783" s="20"/>
    </row>
    <row r="784" spans="1:9" x14ac:dyDescent="0.2">
      <c r="A784" s="22"/>
      <c r="B784" s="18"/>
      <c r="C784" s="79"/>
      <c r="D784" s="19"/>
      <c r="E784" s="19"/>
      <c r="F784" s="19"/>
      <c r="G784" s="19"/>
      <c r="H784" s="19"/>
      <c r="I784" s="20"/>
    </row>
    <row r="785" spans="1:9" x14ac:dyDescent="0.2">
      <c r="A785" s="22"/>
      <c r="B785" s="18"/>
      <c r="C785" s="79"/>
      <c r="D785" s="19"/>
      <c r="E785" s="19"/>
      <c r="F785" s="19"/>
      <c r="G785" s="19"/>
      <c r="H785" s="19"/>
      <c r="I785" s="20"/>
    </row>
    <row r="786" spans="1:9" x14ac:dyDescent="0.2">
      <c r="A786" s="22"/>
      <c r="B786" s="18"/>
      <c r="C786" s="79"/>
      <c r="D786" s="19"/>
      <c r="E786" s="19"/>
      <c r="F786" s="19"/>
      <c r="G786" s="19"/>
      <c r="H786" s="19"/>
      <c r="I786" s="20"/>
    </row>
    <row r="787" spans="1:9" x14ac:dyDescent="0.2">
      <c r="A787" s="22"/>
      <c r="B787" s="18"/>
      <c r="C787" s="79"/>
      <c r="D787" s="19"/>
      <c r="E787" s="19"/>
      <c r="F787" s="19"/>
      <c r="G787" s="19"/>
      <c r="H787" s="19"/>
      <c r="I787" s="20"/>
    </row>
    <row r="788" spans="1:9" x14ac:dyDescent="0.2">
      <c r="A788" s="22"/>
      <c r="B788" s="18"/>
      <c r="C788" s="79"/>
      <c r="D788" s="19"/>
      <c r="E788" s="19"/>
      <c r="F788" s="19"/>
      <c r="G788" s="19"/>
      <c r="H788" s="19"/>
      <c r="I788" s="20"/>
    </row>
    <row r="789" spans="1:9" x14ac:dyDescent="0.2">
      <c r="A789" s="22"/>
      <c r="B789" s="18"/>
      <c r="C789" s="79"/>
      <c r="D789" s="19"/>
      <c r="E789" s="19"/>
      <c r="F789" s="19"/>
      <c r="G789" s="19"/>
      <c r="H789" s="19"/>
      <c r="I789" s="20"/>
    </row>
    <row r="790" spans="1:9" x14ac:dyDescent="0.2">
      <c r="A790" s="22"/>
      <c r="B790" s="18"/>
      <c r="C790" s="79"/>
      <c r="D790" s="19"/>
      <c r="E790" s="19"/>
      <c r="F790" s="19"/>
      <c r="G790" s="19"/>
      <c r="H790" s="19"/>
      <c r="I790" s="20"/>
    </row>
    <row r="791" spans="1:9" x14ac:dyDescent="0.2">
      <c r="A791" s="22"/>
      <c r="B791" s="18"/>
      <c r="C791" s="79"/>
      <c r="D791" s="19"/>
      <c r="E791" s="19"/>
      <c r="F791" s="19"/>
      <c r="G791" s="19"/>
      <c r="H791" s="19"/>
      <c r="I791" s="20"/>
    </row>
    <row r="792" spans="1:9" x14ac:dyDescent="0.2">
      <c r="A792" s="22"/>
      <c r="B792" s="18"/>
      <c r="C792" s="79"/>
      <c r="D792" s="19"/>
      <c r="E792" s="19"/>
      <c r="F792" s="19"/>
      <c r="G792" s="19"/>
      <c r="H792" s="19"/>
      <c r="I792" s="20"/>
    </row>
    <row r="793" spans="1:9" x14ac:dyDescent="0.2">
      <c r="A793" s="22"/>
      <c r="B793" s="18"/>
      <c r="C793" s="79"/>
      <c r="D793" s="19"/>
      <c r="E793" s="19"/>
      <c r="F793" s="19"/>
      <c r="G793" s="19"/>
      <c r="H793" s="19"/>
      <c r="I793" s="20"/>
    </row>
    <row r="794" spans="1:9" x14ac:dyDescent="0.2">
      <c r="A794" s="22"/>
      <c r="B794" s="18"/>
      <c r="C794" s="79"/>
      <c r="D794" s="19"/>
      <c r="E794" s="19"/>
      <c r="F794" s="19"/>
      <c r="G794" s="19"/>
      <c r="H794" s="19"/>
      <c r="I794" s="20"/>
    </row>
    <row r="795" spans="1:9" x14ac:dyDescent="0.2">
      <c r="A795" s="22"/>
      <c r="B795" s="18"/>
      <c r="C795" s="79"/>
      <c r="D795" s="19"/>
      <c r="E795" s="19"/>
      <c r="F795" s="19"/>
      <c r="G795" s="19"/>
      <c r="H795" s="19"/>
      <c r="I795" s="20"/>
    </row>
    <row r="796" spans="1:9" x14ac:dyDescent="0.2">
      <c r="A796" s="22"/>
      <c r="B796" s="18"/>
      <c r="C796" s="79"/>
      <c r="D796" s="19"/>
      <c r="E796" s="19"/>
      <c r="F796" s="19"/>
      <c r="G796" s="19"/>
      <c r="H796" s="19"/>
      <c r="I796" s="20"/>
    </row>
    <row r="797" spans="1:9" x14ac:dyDescent="0.2">
      <c r="A797" s="22"/>
      <c r="B797" s="18"/>
      <c r="C797" s="79"/>
      <c r="D797" s="19"/>
      <c r="E797" s="19"/>
      <c r="F797" s="19"/>
      <c r="G797" s="19"/>
      <c r="H797" s="19"/>
      <c r="I797" s="20"/>
    </row>
    <row r="798" spans="1:9" x14ac:dyDescent="0.2">
      <c r="A798" s="22"/>
      <c r="B798" s="18"/>
      <c r="C798" s="79"/>
      <c r="D798" s="19"/>
      <c r="E798" s="19"/>
      <c r="F798" s="19"/>
      <c r="G798" s="19"/>
      <c r="H798" s="19"/>
      <c r="I798" s="20"/>
    </row>
    <row r="799" spans="1:9" x14ac:dyDescent="0.2">
      <c r="A799" s="22"/>
      <c r="B799" s="18"/>
      <c r="C799" s="79"/>
      <c r="D799" s="19"/>
      <c r="E799" s="19"/>
      <c r="F799" s="19"/>
      <c r="G799" s="19"/>
      <c r="H799" s="19"/>
      <c r="I799" s="20"/>
    </row>
    <row r="800" spans="1:9" x14ac:dyDescent="0.2">
      <c r="A800" s="22"/>
      <c r="B800" s="18"/>
      <c r="C800" s="79"/>
      <c r="D800" s="19"/>
      <c r="E800" s="19"/>
      <c r="F800" s="19"/>
      <c r="G800" s="19"/>
      <c r="H800" s="19"/>
      <c r="I800" s="20"/>
    </row>
    <row r="801" spans="1:9" x14ac:dyDescent="0.2">
      <c r="A801" s="22"/>
      <c r="B801" s="18"/>
      <c r="C801" s="79"/>
      <c r="D801" s="19"/>
      <c r="E801" s="19"/>
      <c r="F801" s="19"/>
      <c r="G801" s="19"/>
      <c r="H801" s="19"/>
      <c r="I801" s="20"/>
    </row>
    <row r="802" spans="1:9" x14ac:dyDescent="0.2">
      <c r="A802" s="22"/>
      <c r="B802" s="18"/>
      <c r="C802" s="79"/>
      <c r="D802" s="19"/>
      <c r="E802" s="19"/>
      <c r="F802" s="19"/>
      <c r="G802" s="19"/>
      <c r="H802" s="19"/>
      <c r="I802" s="20"/>
    </row>
    <row r="803" spans="1:9" x14ac:dyDescent="0.2">
      <c r="A803" s="22"/>
      <c r="B803" s="18"/>
      <c r="C803" s="79"/>
      <c r="D803" s="19"/>
      <c r="E803" s="19"/>
      <c r="F803" s="19"/>
      <c r="G803" s="19"/>
      <c r="H803" s="19"/>
      <c r="I803" s="20"/>
    </row>
    <row r="804" spans="1:9" x14ac:dyDescent="0.2">
      <c r="A804" s="22"/>
      <c r="B804" s="18"/>
      <c r="C804" s="79"/>
      <c r="D804" s="19"/>
      <c r="E804" s="19"/>
      <c r="F804" s="19"/>
      <c r="G804" s="19"/>
      <c r="H804" s="19"/>
      <c r="I804" s="20"/>
    </row>
    <row r="805" spans="1:9" x14ac:dyDescent="0.2">
      <c r="A805" s="22"/>
      <c r="B805" s="18"/>
      <c r="C805" s="79"/>
      <c r="D805" s="19"/>
      <c r="E805" s="19"/>
      <c r="F805" s="19"/>
      <c r="G805" s="19"/>
      <c r="H805" s="19"/>
      <c r="I805" s="20"/>
    </row>
    <row r="806" spans="1:9" x14ac:dyDescent="0.2">
      <c r="A806" s="22"/>
      <c r="B806" s="18"/>
      <c r="C806" s="79"/>
      <c r="D806" s="19"/>
      <c r="E806" s="19"/>
      <c r="F806" s="19"/>
      <c r="G806" s="19"/>
      <c r="H806" s="19"/>
      <c r="I806" s="20"/>
    </row>
    <row r="807" spans="1:9" x14ac:dyDescent="0.2">
      <c r="A807" s="22"/>
      <c r="B807" s="18"/>
      <c r="C807" s="79"/>
      <c r="D807" s="19"/>
      <c r="E807" s="19"/>
      <c r="F807" s="19"/>
      <c r="G807" s="19"/>
      <c r="H807" s="19"/>
      <c r="I807" s="20"/>
    </row>
    <row r="808" spans="1:9" x14ac:dyDescent="0.2">
      <c r="A808" s="22"/>
      <c r="B808" s="18"/>
      <c r="C808" s="79"/>
      <c r="D808" s="19"/>
      <c r="E808" s="19"/>
      <c r="F808" s="19"/>
      <c r="G808" s="19"/>
      <c r="H808" s="19"/>
      <c r="I808" s="20"/>
    </row>
    <row r="809" spans="1:9" x14ac:dyDescent="0.2">
      <c r="A809" s="22"/>
      <c r="B809" s="18"/>
      <c r="C809" s="79"/>
      <c r="D809" s="19"/>
      <c r="E809" s="19"/>
      <c r="F809" s="19"/>
      <c r="G809" s="19"/>
      <c r="H809" s="19"/>
      <c r="I809" s="20"/>
    </row>
    <row r="810" spans="1:9" x14ac:dyDescent="0.2">
      <c r="A810" s="22"/>
      <c r="B810" s="18"/>
      <c r="C810" s="79"/>
      <c r="D810" s="19"/>
      <c r="E810" s="19"/>
      <c r="F810" s="19"/>
      <c r="G810" s="19"/>
      <c r="H810" s="19"/>
      <c r="I810" s="20"/>
    </row>
    <row r="811" spans="1:9" x14ac:dyDescent="0.2">
      <c r="A811" s="22"/>
      <c r="B811" s="18"/>
      <c r="C811" s="79"/>
      <c r="D811" s="19"/>
      <c r="E811" s="19"/>
      <c r="F811" s="19"/>
      <c r="G811" s="19"/>
      <c r="H811" s="19"/>
      <c r="I811" s="20"/>
    </row>
    <row r="812" spans="1:9" x14ac:dyDescent="0.2">
      <c r="A812" s="22"/>
      <c r="B812" s="18"/>
      <c r="C812" s="79"/>
      <c r="D812" s="19"/>
      <c r="E812" s="19"/>
      <c r="F812" s="19"/>
      <c r="G812" s="19"/>
      <c r="H812" s="19"/>
      <c r="I812" s="20"/>
    </row>
    <row r="813" spans="1:9" x14ac:dyDescent="0.2">
      <c r="A813" s="22"/>
      <c r="B813" s="18"/>
      <c r="C813" s="79"/>
      <c r="D813" s="19"/>
      <c r="E813" s="19"/>
      <c r="F813" s="19"/>
      <c r="G813" s="19"/>
      <c r="H813" s="19"/>
      <c r="I813" s="20"/>
    </row>
    <row r="814" spans="1:9" x14ac:dyDescent="0.2">
      <c r="A814" s="22"/>
      <c r="B814" s="18"/>
      <c r="C814" s="79"/>
      <c r="D814" s="19"/>
      <c r="E814" s="19"/>
      <c r="F814" s="19"/>
      <c r="G814" s="19"/>
      <c r="H814" s="19"/>
      <c r="I814" s="20"/>
    </row>
    <row r="815" spans="1:9" x14ac:dyDescent="0.2">
      <c r="A815" s="22"/>
      <c r="B815" s="18"/>
      <c r="C815" s="79"/>
      <c r="D815" s="19"/>
      <c r="E815" s="19"/>
      <c r="F815" s="19"/>
      <c r="G815" s="19"/>
      <c r="H815" s="19"/>
      <c r="I815" s="20"/>
    </row>
    <row r="816" spans="1:9" x14ac:dyDescent="0.2">
      <c r="A816" s="22"/>
      <c r="B816" s="18"/>
      <c r="C816" s="79"/>
      <c r="D816" s="19"/>
      <c r="E816" s="19"/>
      <c r="F816" s="19"/>
      <c r="G816" s="19"/>
      <c r="H816" s="19"/>
      <c r="I816" s="20"/>
    </row>
    <row r="817" spans="1:9" x14ac:dyDescent="0.2">
      <c r="A817" s="22"/>
      <c r="B817" s="18"/>
      <c r="C817" s="79"/>
      <c r="D817" s="19"/>
      <c r="E817" s="19"/>
      <c r="F817" s="19"/>
      <c r="G817" s="19"/>
      <c r="H817" s="19"/>
      <c r="I817" s="20"/>
    </row>
    <row r="818" spans="1:9" x14ac:dyDescent="0.2">
      <c r="A818" s="22"/>
      <c r="B818" s="18"/>
      <c r="C818" s="79"/>
      <c r="D818" s="19"/>
      <c r="E818" s="19"/>
      <c r="F818" s="19"/>
      <c r="G818" s="19"/>
      <c r="H818" s="19"/>
      <c r="I818" s="20"/>
    </row>
    <row r="819" spans="1:9" x14ac:dyDescent="0.2">
      <c r="A819" s="22"/>
      <c r="B819" s="18"/>
      <c r="C819" s="79"/>
      <c r="D819" s="19"/>
      <c r="E819" s="19"/>
      <c r="F819" s="19"/>
      <c r="G819" s="19"/>
      <c r="H819" s="19"/>
      <c r="I819" s="20"/>
    </row>
    <row r="820" spans="1:9" x14ac:dyDescent="0.2">
      <c r="A820" s="22"/>
      <c r="B820" s="18"/>
      <c r="C820" s="79"/>
      <c r="D820" s="19"/>
      <c r="E820" s="19"/>
      <c r="F820" s="19"/>
      <c r="G820" s="19"/>
      <c r="H820" s="19"/>
      <c r="I820" s="20"/>
    </row>
    <row r="821" spans="1:9" x14ac:dyDescent="0.2">
      <c r="A821" s="22"/>
      <c r="B821" s="18"/>
      <c r="C821" s="79"/>
      <c r="D821" s="19"/>
      <c r="E821" s="19"/>
      <c r="F821" s="19"/>
      <c r="G821" s="19"/>
      <c r="H821" s="19"/>
      <c r="I821" s="20"/>
    </row>
    <row r="822" spans="1:9" x14ac:dyDescent="0.2">
      <c r="A822" s="22"/>
      <c r="B822" s="18"/>
      <c r="C822" s="79"/>
      <c r="D822" s="19"/>
      <c r="E822" s="19"/>
      <c r="F822" s="19"/>
      <c r="G822" s="19"/>
      <c r="H822" s="19"/>
      <c r="I822" s="20"/>
    </row>
    <row r="823" spans="1:9" x14ac:dyDescent="0.2">
      <c r="A823" s="22"/>
      <c r="B823" s="18"/>
      <c r="C823" s="79"/>
      <c r="D823" s="19"/>
      <c r="E823" s="19"/>
      <c r="F823" s="19"/>
      <c r="G823" s="19"/>
      <c r="H823" s="19"/>
      <c r="I823" s="20"/>
    </row>
    <row r="824" spans="1:9" x14ac:dyDescent="0.2">
      <c r="A824" s="22"/>
      <c r="B824" s="18"/>
      <c r="C824" s="79"/>
      <c r="D824" s="19"/>
      <c r="E824" s="19"/>
      <c r="F824" s="19"/>
      <c r="G824" s="19"/>
      <c r="H824" s="19"/>
      <c r="I824" s="20"/>
    </row>
    <row r="825" spans="1:9" x14ac:dyDescent="0.2">
      <c r="A825" s="22"/>
      <c r="B825" s="18"/>
      <c r="C825" s="79"/>
      <c r="D825" s="19"/>
      <c r="E825" s="19"/>
      <c r="F825" s="19"/>
      <c r="G825" s="19"/>
      <c r="H825" s="19"/>
      <c r="I825" s="20"/>
    </row>
    <row r="826" spans="1:9" x14ac:dyDescent="0.2">
      <c r="A826" s="22"/>
      <c r="B826" s="18"/>
      <c r="C826" s="79"/>
      <c r="D826" s="19"/>
      <c r="E826" s="19"/>
      <c r="F826" s="19"/>
      <c r="G826" s="19"/>
      <c r="H826" s="19"/>
      <c r="I826" s="20"/>
    </row>
    <row r="827" spans="1:9" x14ac:dyDescent="0.2">
      <c r="A827" s="22"/>
      <c r="B827" s="18"/>
      <c r="C827" s="79"/>
      <c r="D827" s="19"/>
      <c r="E827" s="19"/>
      <c r="F827" s="19"/>
      <c r="G827" s="19"/>
      <c r="H827" s="19"/>
      <c r="I827" s="20"/>
    </row>
    <row r="828" spans="1:9" x14ac:dyDescent="0.2">
      <c r="A828" s="22"/>
      <c r="B828" s="18"/>
      <c r="C828" s="79"/>
      <c r="D828" s="19"/>
      <c r="E828" s="19"/>
      <c r="F828" s="19"/>
      <c r="G828" s="19"/>
      <c r="H828" s="19"/>
      <c r="I828" s="20"/>
    </row>
    <row r="829" spans="1:9" x14ac:dyDescent="0.2">
      <c r="A829" s="22"/>
      <c r="B829" s="18"/>
      <c r="C829" s="79"/>
      <c r="D829" s="19"/>
      <c r="E829" s="19"/>
      <c r="F829" s="19"/>
      <c r="G829" s="19"/>
      <c r="H829" s="19"/>
      <c r="I829" s="20"/>
    </row>
    <row r="830" spans="1:9" x14ac:dyDescent="0.2">
      <c r="A830" s="22"/>
      <c r="B830" s="18"/>
      <c r="C830" s="79"/>
      <c r="D830" s="19"/>
      <c r="E830" s="19"/>
      <c r="F830" s="19"/>
      <c r="G830" s="19"/>
      <c r="H830" s="19"/>
      <c r="I830" s="20"/>
    </row>
    <row r="831" spans="1:9" x14ac:dyDescent="0.2">
      <c r="A831" s="22"/>
      <c r="B831" s="18"/>
      <c r="C831" s="79"/>
      <c r="D831" s="19"/>
      <c r="E831" s="19"/>
      <c r="F831" s="19"/>
      <c r="G831" s="19"/>
      <c r="H831" s="19"/>
      <c r="I831" s="20"/>
    </row>
    <row r="832" spans="1:9" x14ac:dyDescent="0.2">
      <c r="A832" s="22"/>
      <c r="B832" s="18"/>
      <c r="C832" s="79"/>
      <c r="D832" s="19"/>
      <c r="E832" s="19"/>
      <c r="F832" s="19"/>
      <c r="G832" s="19"/>
      <c r="H832" s="19"/>
      <c r="I832" s="20"/>
    </row>
    <row r="833" spans="1:9" x14ac:dyDescent="0.2">
      <c r="A833" s="22"/>
      <c r="B833" s="18"/>
      <c r="C833" s="79"/>
      <c r="D833" s="19"/>
      <c r="E833" s="19"/>
      <c r="F833" s="19"/>
      <c r="G833" s="19"/>
      <c r="H833" s="19"/>
      <c r="I833" s="20"/>
    </row>
    <row r="834" spans="1:9" x14ac:dyDescent="0.2">
      <c r="A834" s="22"/>
      <c r="B834" s="18"/>
      <c r="C834" s="79"/>
      <c r="D834" s="19"/>
      <c r="E834" s="19"/>
      <c r="F834" s="19"/>
      <c r="G834" s="19"/>
      <c r="H834" s="19"/>
      <c r="I834" s="20"/>
    </row>
    <row r="835" spans="1:9" x14ac:dyDescent="0.2">
      <c r="A835" s="22"/>
      <c r="B835" s="18"/>
      <c r="C835" s="79"/>
      <c r="D835" s="19"/>
      <c r="E835" s="19"/>
      <c r="F835" s="19"/>
      <c r="G835" s="19"/>
      <c r="H835" s="19"/>
      <c r="I835" s="20"/>
    </row>
    <row r="836" spans="1:9" x14ac:dyDescent="0.2">
      <c r="A836" s="22"/>
      <c r="B836" s="18"/>
      <c r="C836" s="79"/>
      <c r="D836" s="19"/>
      <c r="E836" s="19"/>
      <c r="F836" s="19"/>
      <c r="G836" s="19"/>
      <c r="H836" s="19"/>
      <c r="I836" s="20"/>
    </row>
    <row r="837" spans="1:9" x14ac:dyDescent="0.2">
      <c r="A837" s="22"/>
      <c r="B837" s="18"/>
      <c r="C837" s="79"/>
      <c r="D837" s="19"/>
      <c r="E837" s="19"/>
      <c r="F837" s="19"/>
      <c r="G837" s="19"/>
      <c r="H837" s="19"/>
      <c r="I837" s="20"/>
    </row>
    <row r="838" spans="1:9" x14ac:dyDescent="0.2">
      <c r="A838" s="22"/>
      <c r="B838" s="18"/>
      <c r="C838" s="79"/>
      <c r="D838" s="19"/>
      <c r="E838" s="19"/>
      <c r="F838" s="19"/>
      <c r="G838" s="19"/>
      <c r="H838" s="19"/>
      <c r="I838" s="20"/>
    </row>
    <row r="839" spans="1:9" x14ac:dyDescent="0.2">
      <c r="A839" s="22"/>
      <c r="B839" s="18"/>
      <c r="C839" s="79"/>
      <c r="D839" s="19"/>
      <c r="E839" s="19"/>
      <c r="F839" s="19"/>
      <c r="G839" s="19"/>
      <c r="H839" s="19"/>
      <c r="I839" s="20"/>
    </row>
    <row r="840" spans="1:9" x14ac:dyDescent="0.2">
      <c r="A840" s="22"/>
      <c r="B840" s="18"/>
      <c r="C840" s="79"/>
      <c r="D840" s="19"/>
      <c r="E840" s="19"/>
      <c r="F840" s="19"/>
      <c r="G840" s="19"/>
      <c r="H840" s="19"/>
      <c r="I840" s="20"/>
    </row>
    <row r="841" spans="1:9" x14ac:dyDescent="0.2">
      <c r="A841" s="22"/>
      <c r="B841" s="18"/>
      <c r="C841" s="79"/>
      <c r="D841" s="19"/>
      <c r="E841" s="19"/>
      <c r="F841" s="19"/>
      <c r="G841" s="19"/>
      <c r="H841" s="19"/>
      <c r="I841" s="20"/>
    </row>
    <row r="842" spans="1:9" x14ac:dyDescent="0.2">
      <c r="A842" s="22"/>
      <c r="B842" s="18"/>
      <c r="C842" s="79"/>
      <c r="D842" s="19"/>
      <c r="E842" s="19"/>
      <c r="F842" s="19"/>
      <c r="G842" s="19"/>
      <c r="H842" s="19"/>
      <c r="I842" s="20"/>
    </row>
    <row r="843" spans="1:9" x14ac:dyDescent="0.2">
      <c r="A843" s="22"/>
      <c r="B843" s="18"/>
      <c r="C843" s="79"/>
      <c r="D843" s="19"/>
      <c r="E843" s="19"/>
      <c r="F843" s="19"/>
      <c r="G843" s="19"/>
      <c r="H843" s="19"/>
      <c r="I843" s="20"/>
    </row>
    <row r="844" spans="1:9" x14ac:dyDescent="0.2">
      <c r="A844" s="22"/>
      <c r="B844" s="18"/>
      <c r="C844" s="79"/>
      <c r="D844" s="19"/>
      <c r="E844" s="19"/>
      <c r="F844" s="19"/>
      <c r="G844" s="19"/>
      <c r="H844" s="19"/>
      <c r="I844" s="20"/>
    </row>
    <row r="845" spans="1:9" x14ac:dyDescent="0.2">
      <c r="A845" s="22"/>
      <c r="B845" s="18"/>
      <c r="C845" s="79"/>
      <c r="D845" s="19"/>
      <c r="E845" s="19"/>
      <c r="F845" s="19"/>
      <c r="G845" s="19"/>
      <c r="H845" s="19"/>
      <c r="I845" s="20"/>
    </row>
    <row r="846" spans="1:9" x14ac:dyDescent="0.2">
      <c r="A846" s="22"/>
      <c r="B846" s="18"/>
      <c r="C846" s="79"/>
      <c r="D846" s="19"/>
      <c r="E846" s="19"/>
      <c r="F846" s="19"/>
      <c r="G846" s="19"/>
      <c r="H846" s="19"/>
      <c r="I846" s="20"/>
    </row>
    <row r="847" spans="1:9" x14ac:dyDescent="0.2">
      <c r="A847" s="22"/>
      <c r="B847" s="18"/>
      <c r="C847" s="79"/>
      <c r="D847" s="19"/>
      <c r="E847" s="19"/>
      <c r="F847" s="19"/>
      <c r="G847" s="19"/>
      <c r="H847" s="19"/>
      <c r="I847" s="20"/>
    </row>
    <row r="848" spans="1:9" x14ac:dyDescent="0.2">
      <c r="A848" s="22"/>
      <c r="B848" s="18"/>
      <c r="C848" s="79"/>
      <c r="D848" s="19"/>
      <c r="E848" s="19"/>
      <c r="F848" s="19"/>
      <c r="G848" s="19"/>
      <c r="H848" s="19"/>
      <c r="I848" s="20"/>
    </row>
    <row r="849" spans="1:9" x14ac:dyDescent="0.2">
      <c r="A849" s="22"/>
      <c r="B849" s="18"/>
      <c r="C849" s="79"/>
      <c r="D849" s="19"/>
      <c r="E849" s="19"/>
      <c r="F849" s="19"/>
      <c r="G849" s="19"/>
      <c r="H849" s="19"/>
      <c r="I849" s="20"/>
    </row>
    <row r="850" spans="1:9" x14ac:dyDescent="0.2">
      <c r="A850" s="22"/>
      <c r="B850" s="18"/>
      <c r="C850" s="79"/>
      <c r="D850" s="19"/>
      <c r="E850" s="19"/>
      <c r="F850" s="19"/>
      <c r="G850" s="19"/>
      <c r="H850" s="19"/>
      <c r="I850" s="20"/>
    </row>
    <row r="851" spans="1:9" x14ac:dyDescent="0.2">
      <c r="A851" s="22"/>
      <c r="B851" s="18"/>
      <c r="C851" s="79"/>
      <c r="D851" s="19"/>
      <c r="E851" s="19"/>
      <c r="F851" s="19"/>
      <c r="G851" s="19"/>
      <c r="H851" s="19"/>
      <c r="I851" s="20"/>
    </row>
    <row r="852" spans="1:9" x14ac:dyDescent="0.2">
      <c r="A852" s="22"/>
      <c r="B852" s="18"/>
      <c r="C852" s="79"/>
      <c r="D852" s="19"/>
      <c r="E852" s="19"/>
      <c r="F852" s="19"/>
      <c r="G852" s="19"/>
      <c r="H852" s="19"/>
      <c r="I852" s="20"/>
    </row>
    <row r="853" spans="1:9" x14ac:dyDescent="0.2">
      <c r="A853" s="22"/>
      <c r="B853" s="18"/>
      <c r="C853" s="79"/>
      <c r="D853" s="19"/>
      <c r="E853" s="19"/>
      <c r="F853" s="19"/>
      <c r="G853" s="19"/>
      <c r="H853" s="19"/>
      <c r="I853" s="20"/>
    </row>
    <row r="854" spans="1:9" x14ac:dyDescent="0.2">
      <c r="A854" s="22"/>
      <c r="B854" s="18"/>
      <c r="C854" s="79"/>
      <c r="D854" s="19"/>
      <c r="E854" s="19"/>
      <c r="F854" s="19"/>
      <c r="G854" s="19"/>
      <c r="H854" s="19"/>
      <c r="I854" s="20"/>
    </row>
    <row r="855" spans="1:9" x14ac:dyDescent="0.2">
      <c r="A855" s="22"/>
      <c r="B855" s="18"/>
      <c r="C855" s="79"/>
      <c r="D855" s="19"/>
      <c r="E855" s="19"/>
      <c r="F855" s="19"/>
      <c r="G855" s="19"/>
      <c r="H855" s="19"/>
      <c r="I855" s="20"/>
    </row>
    <row r="856" spans="1:9" x14ac:dyDescent="0.2">
      <c r="A856" s="22"/>
      <c r="B856" s="18"/>
      <c r="C856" s="79"/>
      <c r="D856" s="19"/>
      <c r="E856" s="19"/>
      <c r="F856" s="19"/>
      <c r="G856" s="19"/>
      <c r="H856" s="19"/>
      <c r="I856" s="20"/>
    </row>
    <row r="857" spans="1:9" x14ac:dyDescent="0.2">
      <c r="A857" s="22"/>
      <c r="B857" s="18"/>
      <c r="C857" s="79"/>
      <c r="D857" s="19"/>
      <c r="E857" s="19"/>
      <c r="F857" s="19"/>
      <c r="G857" s="19"/>
      <c r="H857" s="19"/>
      <c r="I857" s="20"/>
    </row>
    <row r="858" spans="1:9" x14ac:dyDescent="0.2">
      <c r="A858" s="22"/>
      <c r="B858" s="18"/>
      <c r="C858" s="79"/>
      <c r="D858" s="19"/>
      <c r="E858" s="19"/>
      <c r="F858" s="19"/>
      <c r="G858" s="19"/>
      <c r="H858" s="19"/>
      <c r="I858" s="20"/>
    </row>
    <row r="859" spans="1:9" x14ac:dyDescent="0.2">
      <c r="A859" s="22"/>
      <c r="B859" s="18"/>
      <c r="C859" s="79"/>
      <c r="D859" s="19"/>
      <c r="E859" s="19"/>
      <c r="F859" s="19"/>
      <c r="G859" s="19"/>
      <c r="H859" s="19"/>
      <c r="I859" s="20"/>
    </row>
    <row r="860" spans="1:9" x14ac:dyDescent="0.2">
      <c r="A860" s="22"/>
      <c r="B860" s="18"/>
      <c r="C860" s="79"/>
      <c r="D860" s="19"/>
      <c r="E860" s="19"/>
      <c r="F860" s="19"/>
      <c r="G860" s="19"/>
      <c r="H860" s="19"/>
      <c r="I860" s="20"/>
    </row>
    <row r="861" spans="1:9" x14ac:dyDescent="0.2">
      <c r="A861" s="22"/>
      <c r="B861" s="18"/>
      <c r="C861" s="79"/>
      <c r="D861" s="19"/>
      <c r="E861" s="19"/>
      <c r="F861" s="19"/>
      <c r="G861" s="19"/>
      <c r="H861" s="19"/>
      <c r="I861" s="20"/>
    </row>
    <row r="862" spans="1:9" x14ac:dyDescent="0.2">
      <c r="A862" s="22"/>
      <c r="B862" s="18"/>
      <c r="C862" s="79"/>
      <c r="D862" s="19"/>
      <c r="E862" s="19"/>
      <c r="F862" s="19"/>
      <c r="G862" s="19"/>
      <c r="H862" s="19"/>
      <c r="I862" s="20"/>
    </row>
    <row r="863" spans="1:9" x14ac:dyDescent="0.2">
      <c r="A863" s="22"/>
      <c r="B863" s="18"/>
      <c r="C863" s="79"/>
      <c r="D863" s="19"/>
      <c r="E863" s="19"/>
      <c r="F863" s="19"/>
      <c r="G863" s="19"/>
      <c r="H863" s="19"/>
      <c r="I863" s="20"/>
    </row>
    <row r="864" spans="1:9" x14ac:dyDescent="0.2">
      <c r="A864" s="22"/>
      <c r="B864" s="18"/>
      <c r="C864" s="79"/>
      <c r="D864" s="19"/>
      <c r="E864" s="19"/>
      <c r="F864" s="19"/>
      <c r="G864" s="19"/>
      <c r="H864" s="19"/>
      <c r="I864" s="20"/>
    </row>
    <row r="865" spans="1:9" x14ac:dyDescent="0.2">
      <c r="A865" s="22"/>
      <c r="B865" s="18"/>
      <c r="C865" s="79"/>
      <c r="D865" s="19"/>
      <c r="E865" s="19"/>
      <c r="F865" s="19"/>
      <c r="G865" s="19"/>
      <c r="H865" s="19"/>
      <c r="I865" s="20"/>
    </row>
    <row r="866" spans="1:9" x14ac:dyDescent="0.2">
      <c r="A866" s="22"/>
      <c r="B866" s="18"/>
      <c r="C866" s="79"/>
      <c r="D866" s="19"/>
      <c r="E866" s="19"/>
      <c r="F866" s="19"/>
      <c r="G866" s="19"/>
      <c r="H866" s="19"/>
      <c r="I866" s="20"/>
    </row>
    <row r="867" spans="1:9" x14ac:dyDescent="0.2">
      <c r="A867" s="22"/>
      <c r="B867" s="18"/>
      <c r="C867" s="79"/>
      <c r="D867" s="19"/>
      <c r="E867" s="19"/>
      <c r="F867" s="19"/>
      <c r="G867" s="19"/>
      <c r="H867" s="19"/>
      <c r="I867" s="20"/>
    </row>
    <row r="868" spans="1:9" x14ac:dyDescent="0.2">
      <c r="A868" s="22"/>
      <c r="B868" s="18"/>
      <c r="C868" s="79"/>
      <c r="D868" s="19"/>
      <c r="E868" s="19"/>
      <c r="F868" s="19"/>
      <c r="G868" s="19"/>
      <c r="H868" s="19"/>
      <c r="I868" s="20"/>
    </row>
    <row r="869" spans="1:9" x14ac:dyDescent="0.2">
      <c r="A869" s="22"/>
      <c r="B869" s="18"/>
      <c r="C869" s="79"/>
      <c r="D869" s="19"/>
      <c r="E869" s="19"/>
      <c r="F869" s="19"/>
      <c r="G869" s="19"/>
      <c r="H869" s="19"/>
      <c r="I869" s="20"/>
    </row>
    <row r="870" spans="1:9" x14ac:dyDescent="0.2">
      <c r="A870" s="22"/>
      <c r="B870" s="18"/>
      <c r="C870" s="79"/>
      <c r="D870" s="19"/>
      <c r="E870" s="19"/>
      <c r="F870" s="19"/>
      <c r="G870" s="19"/>
      <c r="H870" s="19"/>
      <c r="I870" s="20"/>
    </row>
    <row r="871" spans="1:9" x14ac:dyDescent="0.2">
      <c r="A871" s="22"/>
      <c r="B871" s="18"/>
      <c r="C871" s="79"/>
      <c r="D871" s="19"/>
      <c r="E871" s="19"/>
      <c r="F871" s="19"/>
      <c r="G871" s="19"/>
      <c r="H871" s="19"/>
      <c r="I871" s="20"/>
    </row>
    <row r="872" spans="1:9" x14ac:dyDescent="0.2">
      <c r="A872" s="22"/>
      <c r="B872" s="18"/>
      <c r="C872" s="79"/>
      <c r="D872" s="19"/>
      <c r="E872" s="19"/>
      <c r="F872" s="19"/>
      <c r="G872" s="19"/>
      <c r="H872" s="19"/>
      <c r="I872" s="20"/>
    </row>
    <row r="873" spans="1:9" x14ac:dyDescent="0.2">
      <c r="A873" s="22"/>
      <c r="B873" s="18"/>
      <c r="C873" s="79"/>
      <c r="D873" s="19"/>
      <c r="E873" s="19"/>
      <c r="F873" s="19"/>
      <c r="G873" s="19"/>
      <c r="H873" s="19"/>
      <c r="I873" s="20"/>
    </row>
    <row r="874" spans="1:9" x14ac:dyDescent="0.2">
      <c r="A874" s="22"/>
      <c r="B874" s="18"/>
      <c r="C874" s="79"/>
      <c r="D874" s="19"/>
      <c r="E874" s="19"/>
      <c r="F874" s="19"/>
      <c r="G874" s="19"/>
      <c r="H874" s="19"/>
      <c r="I874" s="20"/>
    </row>
    <row r="875" spans="1:9" x14ac:dyDescent="0.2">
      <c r="A875" s="22"/>
      <c r="B875" s="18"/>
      <c r="C875" s="79"/>
      <c r="D875" s="19"/>
      <c r="E875" s="19"/>
      <c r="F875" s="19"/>
      <c r="G875" s="19"/>
      <c r="H875" s="19"/>
      <c r="I875" s="20"/>
    </row>
    <row r="876" spans="1:9" x14ac:dyDescent="0.2">
      <c r="A876" s="22"/>
      <c r="B876" s="18"/>
      <c r="C876" s="79"/>
      <c r="D876" s="19"/>
      <c r="E876" s="19"/>
      <c r="F876" s="19"/>
      <c r="G876" s="19"/>
      <c r="H876" s="19"/>
      <c r="I876" s="20"/>
    </row>
    <row r="877" spans="1:9" x14ac:dyDescent="0.2">
      <c r="A877" s="22"/>
      <c r="B877" s="18"/>
      <c r="C877" s="79"/>
      <c r="D877" s="19"/>
      <c r="E877" s="19"/>
      <c r="F877" s="19"/>
      <c r="G877" s="19"/>
      <c r="H877" s="19"/>
      <c r="I877" s="20"/>
    </row>
    <row r="878" spans="1:9" x14ac:dyDescent="0.2">
      <c r="A878" s="22"/>
      <c r="B878" s="18"/>
      <c r="C878" s="79"/>
      <c r="D878" s="19"/>
      <c r="E878" s="19"/>
      <c r="F878" s="19"/>
      <c r="G878" s="19"/>
      <c r="H878" s="19"/>
      <c r="I878" s="20"/>
    </row>
    <row r="879" spans="1:9" x14ac:dyDescent="0.2">
      <c r="A879" s="22"/>
      <c r="B879" s="18"/>
      <c r="C879" s="79"/>
      <c r="D879" s="19"/>
      <c r="E879" s="19"/>
      <c r="F879" s="19"/>
      <c r="G879" s="19"/>
      <c r="H879" s="19"/>
      <c r="I879" s="20"/>
    </row>
    <row r="880" spans="1:9" x14ac:dyDescent="0.2">
      <c r="A880" s="22"/>
      <c r="B880" s="18"/>
      <c r="C880" s="79"/>
      <c r="D880" s="19"/>
      <c r="E880" s="19"/>
      <c r="F880" s="19"/>
      <c r="G880" s="19"/>
      <c r="H880" s="19"/>
      <c r="I880" s="20"/>
    </row>
    <row r="881" spans="1:9" x14ac:dyDescent="0.2">
      <c r="A881" s="22"/>
      <c r="B881" s="18"/>
      <c r="C881" s="79"/>
      <c r="D881" s="19"/>
      <c r="E881" s="19"/>
      <c r="F881" s="19"/>
      <c r="G881" s="19"/>
      <c r="H881" s="19"/>
      <c r="I881" s="20"/>
    </row>
    <row r="882" spans="1:9" x14ac:dyDescent="0.2">
      <c r="A882" s="22"/>
      <c r="B882" s="18"/>
      <c r="C882" s="79"/>
      <c r="D882" s="19"/>
      <c r="E882" s="19"/>
      <c r="F882" s="19"/>
      <c r="G882" s="19"/>
      <c r="H882" s="19"/>
      <c r="I882" s="20"/>
    </row>
    <row r="883" spans="1:9" x14ac:dyDescent="0.2">
      <c r="A883" s="22"/>
      <c r="B883" s="18"/>
      <c r="C883" s="79"/>
      <c r="D883" s="19"/>
      <c r="E883" s="19"/>
      <c r="F883" s="19"/>
      <c r="G883" s="19"/>
      <c r="H883" s="19"/>
      <c r="I883" s="20"/>
    </row>
    <row r="884" spans="1:9" x14ac:dyDescent="0.2">
      <c r="A884" s="22"/>
      <c r="B884" s="18"/>
      <c r="C884" s="79"/>
      <c r="D884" s="19"/>
      <c r="E884" s="19"/>
      <c r="F884" s="19"/>
      <c r="G884" s="19"/>
      <c r="H884" s="19"/>
      <c r="I884" s="20"/>
    </row>
    <row r="885" spans="1:9" x14ac:dyDescent="0.2">
      <c r="A885" s="22"/>
      <c r="B885" s="18"/>
      <c r="C885" s="79"/>
      <c r="D885" s="19"/>
      <c r="E885" s="19"/>
      <c r="F885" s="19"/>
      <c r="G885" s="19"/>
      <c r="H885" s="19"/>
      <c r="I885" s="20"/>
    </row>
    <row r="886" spans="1:9" x14ac:dyDescent="0.2">
      <c r="A886" s="22"/>
      <c r="B886" s="18"/>
      <c r="C886" s="79"/>
      <c r="D886" s="19"/>
      <c r="E886" s="19"/>
      <c r="F886" s="19"/>
      <c r="G886" s="19"/>
      <c r="H886" s="19"/>
      <c r="I886" s="20"/>
    </row>
    <row r="887" spans="1:9" x14ac:dyDescent="0.2">
      <c r="A887" s="22"/>
      <c r="B887" s="18"/>
      <c r="C887" s="79"/>
      <c r="D887" s="19"/>
      <c r="E887" s="19"/>
      <c r="F887" s="19"/>
      <c r="G887" s="19"/>
      <c r="H887" s="19"/>
      <c r="I887" s="20"/>
    </row>
    <row r="888" spans="1:9" x14ac:dyDescent="0.2">
      <c r="A888" s="22"/>
      <c r="B888" s="18"/>
      <c r="C888" s="79"/>
      <c r="D888" s="19"/>
      <c r="E888" s="19"/>
      <c r="F888" s="19"/>
      <c r="G888" s="19"/>
      <c r="H888" s="19"/>
      <c r="I888" s="20"/>
    </row>
    <row r="889" spans="1:9" x14ac:dyDescent="0.2">
      <c r="A889" s="22"/>
      <c r="B889" s="18"/>
      <c r="C889" s="79"/>
      <c r="D889" s="19"/>
      <c r="E889" s="19"/>
      <c r="F889" s="19"/>
      <c r="G889" s="19"/>
      <c r="H889" s="19"/>
      <c r="I889" s="20"/>
    </row>
    <row r="890" spans="1:9" x14ac:dyDescent="0.2">
      <c r="A890" s="22"/>
      <c r="B890" s="18"/>
      <c r="C890" s="79"/>
      <c r="D890" s="19"/>
      <c r="E890" s="19"/>
      <c r="F890" s="19"/>
      <c r="G890" s="19"/>
      <c r="H890" s="19"/>
      <c r="I890" s="20"/>
    </row>
    <row r="891" spans="1:9" x14ac:dyDescent="0.2">
      <c r="A891" s="22"/>
      <c r="B891" s="18"/>
      <c r="C891" s="79"/>
      <c r="D891" s="19"/>
      <c r="E891" s="19"/>
      <c r="F891" s="19"/>
      <c r="G891" s="19"/>
      <c r="H891" s="19"/>
      <c r="I891" s="20"/>
    </row>
    <row r="892" spans="1:9" x14ac:dyDescent="0.2">
      <c r="A892" s="22"/>
      <c r="B892" s="18"/>
      <c r="C892" s="79"/>
      <c r="D892" s="19"/>
      <c r="E892" s="19"/>
      <c r="F892" s="19"/>
      <c r="G892" s="19"/>
      <c r="H892" s="19"/>
      <c r="I892" s="20"/>
    </row>
    <row r="893" spans="1:9" x14ac:dyDescent="0.2">
      <c r="A893" s="22"/>
      <c r="B893" s="18"/>
      <c r="C893" s="79"/>
      <c r="D893" s="19"/>
      <c r="E893" s="19"/>
      <c r="F893" s="19"/>
      <c r="G893" s="19"/>
      <c r="H893" s="19"/>
      <c r="I893" s="20"/>
    </row>
    <row r="894" spans="1:9" x14ac:dyDescent="0.2">
      <c r="A894" s="22"/>
      <c r="B894" s="18"/>
      <c r="C894" s="79"/>
      <c r="D894" s="19"/>
      <c r="E894" s="19"/>
      <c r="F894" s="19"/>
      <c r="G894" s="19"/>
      <c r="H894" s="19"/>
      <c r="I894" s="20"/>
    </row>
    <row r="895" spans="1:9" x14ac:dyDescent="0.2">
      <c r="A895" s="22"/>
      <c r="B895" s="18"/>
      <c r="C895" s="79"/>
      <c r="D895" s="19"/>
      <c r="E895" s="19"/>
      <c r="F895" s="19"/>
      <c r="G895" s="19"/>
      <c r="H895" s="19"/>
      <c r="I895" s="20"/>
    </row>
    <row r="896" spans="1:9" x14ac:dyDescent="0.2">
      <c r="A896" s="22"/>
      <c r="B896" s="18"/>
      <c r="C896" s="79"/>
      <c r="D896" s="19"/>
      <c r="E896" s="19"/>
      <c r="F896" s="19"/>
      <c r="G896" s="19"/>
      <c r="H896" s="19"/>
      <c r="I896" s="20"/>
    </row>
    <row r="897" spans="1:9" x14ac:dyDescent="0.2">
      <c r="A897" s="22"/>
      <c r="B897" s="18"/>
      <c r="C897" s="79"/>
      <c r="D897" s="19"/>
      <c r="E897" s="19"/>
      <c r="F897" s="19"/>
      <c r="G897" s="19"/>
      <c r="H897" s="19"/>
      <c r="I897" s="20"/>
    </row>
    <row r="898" spans="1:9" x14ac:dyDescent="0.2">
      <c r="A898" s="22"/>
      <c r="B898" s="18"/>
      <c r="C898" s="79"/>
      <c r="D898" s="19"/>
      <c r="E898" s="19"/>
      <c r="F898" s="19"/>
      <c r="G898" s="19"/>
      <c r="H898" s="19"/>
      <c r="I898" s="20"/>
    </row>
    <row r="899" spans="1:9" x14ac:dyDescent="0.2">
      <c r="A899" s="22"/>
      <c r="B899" s="18"/>
      <c r="C899" s="79"/>
      <c r="D899" s="19"/>
      <c r="E899" s="19"/>
      <c r="F899" s="19"/>
      <c r="G899" s="19"/>
      <c r="H899" s="19"/>
      <c r="I899" s="20"/>
    </row>
    <row r="900" spans="1:9" x14ac:dyDescent="0.2">
      <c r="A900" s="22"/>
      <c r="B900" s="18"/>
      <c r="C900" s="79"/>
      <c r="D900" s="19"/>
      <c r="E900" s="19"/>
      <c r="F900" s="19"/>
      <c r="G900" s="19"/>
      <c r="H900" s="19"/>
      <c r="I900" s="20"/>
    </row>
    <row r="901" spans="1:9" x14ac:dyDescent="0.2">
      <c r="A901" s="22"/>
      <c r="B901" s="18"/>
      <c r="C901" s="79"/>
      <c r="D901" s="19"/>
      <c r="E901" s="19"/>
      <c r="F901" s="19"/>
      <c r="G901" s="19"/>
      <c r="H901" s="19"/>
      <c r="I901" s="20"/>
    </row>
    <row r="902" spans="1:9" x14ac:dyDescent="0.2">
      <c r="A902" s="22"/>
      <c r="B902" s="18"/>
      <c r="C902" s="79"/>
      <c r="D902" s="19"/>
      <c r="E902" s="19"/>
      <c r="F902" s="19"/>
      <c r="G902" s="19"/>
      <c r="H902" s="19"/>
      <c r="I902" s="20"/>
    </row>
    <row r="903" spans="1:9" x14ac:dyDescent="0.2">
      <c r="A903" s="22"/>
      <c r="B903" s="18"/>
      <c r="C903" s="79"/>
      <c r="D903" s="19"/>
      <c r="E903" s="19"/>
      <c r="F903" s="19"/>
      <c r="G903" s="19"/>
      <c r="H903" s="19"/>
      <c r="I903" s="20"/>
    </row>
    <row r="904" spans="1:9" x14ac:dyDescent="0.2">
      <c r="A904" s="22"/>
      <c r="B904" s="18"/>
      <c r="C904" s="79"/>
      <c r="D904" s="19"/>
      <c r="E904" s="19"/>
      <c r="F904" s="19"/>
      <c r="G904" s="19"/>
      <c r="H904" s="19"/>
      <c r="I904" s="20"/>
    </row>
    <row r="905" spans="1:9" x14ac:dyDescent="0.2">
      <c r="A905" s="22"/>
      <c r="B905" s="18"/>
      <c r="C905" s="79"/>
      <c r="D905" s="19"/>
      <c r="E905" s="19"/>
      <c r="F905" s="19"/>
      <c r="G905" s="19"/>
      <c r="H905" s="19"/>
      <c r="I905" s="20"/>
    </row>
    <row r="906" spans="1:9" x14ac:dyDescent="0.2">
      <c r="A906" s="22"/>
      <c r="B906" s="18"/>
      <c r="C906" s="79"/>
      <c r="D906" s="19"/>
      <c r="E906" s="19"/>
      <c r="F906" s="19"/>
      <c r="G906" s="19"/>
      <c r="H906" s="19"/>
      <c r="I906" s="20"/>
    </row>
    <row r="907" spans="1:9" x14ac:dyDescent="0.2">
      <c r="A907" s="22"/>
      <c r="B907" s="18"/>
      <c r="C907" s="79"/>
      <c r="D907" s="19"/>
      <c r="E907" s="19"/>
      <c r="F907" s="19"/>
      <c r="G907" s="19"/>
      <c r="H907" s="19"/>
      <c r="I907" s="20"/>
    </row>
    <row r="908" spans="1:9" x14ac:dyDescent="0.2">
      <c r="A908" s="22"/>
      <c r="B908" s="18"/>
      <c r="C908" s="79"/>
      <c r="D908" s="19"/>
      <c r="E908" s="19"/>
      <c r="F908" s="19"/>
      <c r="G908" s="19"/>
      <c r="H908" s="19"/>
      <c r="I908" s="20"/>
    </row>
    <row r="909" spans="1:9" x14ac:dyDescent="0.2">
      <c r="A909" s="22"/>
      <c r="B909" s="18"/>
      <c r="C909" s="79"/>
      <c r="D909" s="19"/>
      <c r="E909" s="19"/>
      <c r="F909" s="19"/>
      <c r="G909" s="19"/>
      <c r="H909" s="19"/>
      <c r="I909" s="20"/>
    </row>
    <row r="910" spans="1:9" x14ac:dyDescent="0.2">
      <c r="A910" s="22"/>
      <c r="B910" s="18"/>
      <c r="C910" s="79"/>
      <c r="D910" s="19"/>
      <c r="E910" s="19"/>
      <c r="F910" s="19"/>
      <c r="G910" s="19"/>
      <c r="H910" s="19"/>
      <c r="I910" s="20"/>
    </row>
    <row r="911" spans="1:9" x14ac:dyDescent="0.2">
      <c r="A911" s="22"/>
      <c r="B911" s="18"/>
      <c r="C911" s="79"/>
      <c r="D911" s="19"/>
      <c r="E911" s="19"/>
      <c r="F911" s="19"/>
      <c r="G911" s="19"/>
      <c r="H911" s="19"/>
      <c r="I911" s="20"/>
    </row>
    <row r="912" spans="1:9" x14ac:dyDescent="0.2">
      <c r="A912" s="22"/>
      <c r="B912" s="18"/>
      <c r="C912" s="79"/>
      <c r="D912" s="19"/>
      <c r="E912" s="19"/>
      <c r="F912" s="19"/>
      <c r="G912" s="19"/>
      <c r="H912" s="19"/>
      <c r="I912" s="20"/>
    </row>
    <row r="913" spans="1:9" x14ac:dyDescent="0.2">
      <c r="A913" s="22"/>
      <c r="B913" s="18"/>
      <c r="C913" s="79"/>
      <c r="D913" s="19"/>
      <c r="E913" s="19"/>
      <c r="F913" s="19"/>
      <c r="G913" s="19"/>
      <c r="H913" s="19"/>
      <c r="I913" s="20"/>
    </row>
    <row r="914" spans="1:9" x14ac:dyDescent="0.2">
      <c r="A914" s="22"/>
      <c r="B914" s="18"/>
      <c r="C914" s="79"/>
      <c r="D914" s="19"/>
      <c r="E914" s="19"/>
      <c r="F914" s="19"/>
      <c r="G914" s="19"/>
      <c r="H914" s="19"/>
      <c r="I914" s="20"/>
    </row>
    <row r="915" spans="1:9" x14ac:dyDescent="0.2">
      <c r="A915" s="22"/>
      <c r="B915" s="18"/>
      <c r="C915" s="79"/>
      <c r="D915" s="19"/>
      <c r="E915" s="19"/>
      <c r="F915" s="19"/>
      <c r="G915" s="19"/>
      <c r="H915" s="19"/>
      <c r="I915" s="20"/>
    </row>
    <row r="916" spans="1:9" x14ac:dyDescent="0.2">
      <c r="A916" s="22"/>
      <c r="B916" s="18"/>
      <c r="C916" s="79"/>
      <c r="D916" s="19"/>
      <c r="E916" s="19"/>
      <c r="F916" s="19"/>
      <c r="G916" s="19"/>
      <c r="H916" s="19"/>
      <c r="I916" s="20"/>
    </row>
    <row r="917" spans="1:9" x14ac:dyDescent="0.2">
      <c r="A917" s="22"/>
      <c r="B917" s="18"/>
      <c r="C917" s="79"/>
      <c r="D917" s="19"/>
      <c r="E917" s="19"/>
      <c r="F917" s="19"/>
      <c r="G917" s="19"/>
      <c r="H917" s="19"/>
      <c r="I917" s="20"/>
    </row>
    <row r="918" spans="1:9" x14ac:dyDescent="0.2">
      <c r="A918" s="22"/>
      <c r="B918" s="18"/>
      <c r="C918" s="79"/>
      <c r="D918" s="19"/>
      <c r="E918" s="19"/>
      <c r="F918" s="19"/>
      <c r="G918" s="19"/>
      <c r="H918" s="19"/>
      <c r="I918" s="20"/>
    </row>
    <row r="919" spans="1:9" x14ac:dyDescent="0.2">
      <c r="A919" s="22"/>
      <c r="B919" s="18"/>
      <c r="C919" s="79"/>
      <c r="D919" s="19"/>
      <c r="E919" s="19"/>
      <c r="F919" s="19"/>
      <c r="G919" s="19"/>
      <c r="H919" s="19"/>
      <c r="I919" s="20"/>
    </row>
    <row r="920" spans="1:9" x14ac:dyDescent="0.2">
      <c r="A920" s="22"/>
      <c r="B920" s="18"/>
      <c r="C920" s="79"/>
      <c r="D920" s="19"/>
      <c r="E920" s="19"/>
      <c r="F920" s="19"/>
      <c r="G920" s="19"/>
      <c r="H920" s="19"/>
      <c r="I920" s="20"/>
    </row>
    <row r="921" spans="1:9" x14ac:dyDescent="0.2">
      <c r="A921" s="22"/>
      <c r="B921" s="18"/>
      <c r="C921" s="79"/>
      <c r="D921" s="19"/>
      <c r="E921" s="19"/>
      <c r="F921" s="19"/>
      <c r="G921" s="19"/>
      <c r="H921" s="19"/>
      <c r="I921" s="20"/>
    </row>
    <row r="922" spans="1:9" x14ac:dyDescent="0.2">
      <c r="A922" s="22"/>
      <c r="B922" s="18"/>
      <c r="C922" s="79"/>
      <c r="D922" s="19"/>
      <c r="E922" s="19"/>
      <c r="F922" s="19"/>
      <c r="G922" s="19"/>
      <c r="H922" s="19"/>
      <c r="I922" s="20"/>
    </row>
    <row r="923" spans="1:9" x14ac:dyDescent="0.2">
      <c r="A923" s="22"/>
      <c r="B923" s="18"/>
      <c r="C923" s="79"/>
      <c r="D923" s="19"/>
      <c r="E923" s="19"/>
      <c r="F923" s="19"/>
      <c r="G923" s="19"/>
      <c r="H923" s="19"/>
      <c r="I923" s="20"/>
    </row>
    <row r="924" spans="1:9" x14ac:dyDescent="0.2">
      <c r="A924" s="22"/>
      <c r="B924" s="18"/>
      <c r="C924" s="79"/>
      <c r="D924" s="19"/>
      <c r="E924" s="19"/>
      <c r="F924" s="19"/>
      <c r="G924" s="19"/>
      <c r="H924" s="19"/>
      <c r="I924" s="20"/>
    </row>
    <row r="925" spans="1:9" x14ac:dyDescent="0.2">
      <c r="A925" s="22"/>
      <c r="B925" s="18"/>
      <c r="C925" s="79"/>
      <c r="D925" s="19"/>
      <c r="E925" s="19"/>
      <c r="F925" s="19"/>
      <c r="G925" s="19"/>
      <c r="H925" s="19"/>
      <c r="I925" s="20"/>
    </row>
    <row r="926" spans="1:9" x14ac:dyDescent="0.2">
      <c r="A926" s="22"/>
      <c r="B926" s="18"/>
      <c r="C926" s="79"/>
      <c r="D926" s="19"/>
      <c r="E926" s="19"/>
      <c r="F926" s="19"/>
      <c r="G926" s="19"/>
      <c r="H926" s="19"/>
      <c r="I926" s="20"/>
    </row>
    <row r="927" spans="1:9" x14ac:dyDescent="0.2">
      <c r="A927" s="22"/>
      <c r="B927" s="18"/>
      <c r="C927" s="79"/>
      <c r="D927" s="19"/>
      <c r="E927" s="19"/>
      <c r="F927" s="19"/>
      <c r="G927" s="19"/>
      <c r="H927" s="19"/>
      <c r="I927" s="20"/>
    </row>
    <row r="928" spans="1:9" x14ac:dyDescent="0.2">
      <c r="A928" s="22"/>
      <c r="B928" s="18"/>
      <c r="C928" s="79"/>
      <c r="D928" s="19"/>
      <c r="E928" s="19"/>
      <c r="F928" s="19"/>
      <c r="G928" s="19"/>
      <c r="H928" s="19"/>
      <c r="I928" s="20"/>
    </row>
    <row r="929" spans="1:9" x14ac:dyDescent="0.2">
      <c r="A929" s="22"/>
      <c r="B929" s="18"/>
      <c r="C929" s="79"/>
      <c r="D929" s="19"/>
      <c r="E929" s="19"/>
      <c r="F929" s="19"/>
      <c r="G929" s="19"/>
      <c r="H929" s="19"/>
      <c r="I929" s="20"/>
    </row>
    <row r="930" spans="1:9" x14ac:dyDescent="0.2">
      <c r="A930" s="22"/>
      <c r="B930" s="18"/>
      <c r="C930" s="79"/>
      <c r="D930" s="19"/>
      <c r="E930" s="19"/>
      <c r="F930" s="19"/>
      <c r="G930" s="19"/>
      <c r="H930" s="19"/>
      <c r="I930" s="20"/>
    </row>
    <row r="931" spans="1:9" x14ac:dyDescent="0.2">
      <c r="A931" s="22"/>
      <c r="B931" s="18"/>
      <c r="C931" s="79"/>
      <c r="D931" s="19"/>
      <c r="E931" s="19"/>
      <c r="F931" s="19"/>
      <c r="G931" s="19"/>
      <c r="H931" s="19"/>
      <c r="I931" s="20"/>
    </row>
    <row r="932" spans="1:9" x14ac:dyDescent="0.2">
      <c r="A932" s="22"/>
      <c r="B932" s="18"/>
      <c r="C932" s="79"/>
      <c r="D932" s="19"/>
      <c r="E932" s="19"/>
      <c r="F932" s="19"/>
      <c r="G932" s="19"/>
      <c r="H932" s="19"/>
      <c r="I932" s="20"/>
    </row>
    <row r="933" spans="1:9" x14ac:dyDescent="0.2">
      <c r="A933" s="22"/>
      <c r="B933" s="18"/>
      <c r="C933" s="79"/>
      <c r="D933" s="19"/>
      <c r="E933" s="19"/>
      <c r="F933" s="19"/>
      <c r="G933" s="19"/>
      <c r="H933" s="19"/>
      <c r="I933" s="20"/>
    </row>
    <row r="934" spans="1:9" x14ac:dyDescent="0.2">
      <c r="A934" s="22"/>
      <c r="B934" s="18"/>
      <c r="C934" s="79"/>
      <c r="D934" s="19"/>
      <c r="E934" s="19"/>
      <c r="F934" s="19"/>
      <c r="G934" s="19"/>
      <c r="H934" s="19"/>
      <c r="I934" s="20"/>
    </row>
    <row r="935" spans="1:9" x14ac:dyDescent="0.2">
      <c r="A935" s="22"/>
      <c r="B935" s="18"/>
      <c r="C935" s="79"/>
      <c r="D935" s="19"/>
      <c r="E935" s="19"/>
      <c r="F935" s="19"/>
      <c r="G935" s="19"/>
      <c r="H935" s="19"/>
      <c r="I935" s="20"/>
    </row>
    <row r="936" spans="1:9" x14ac:dyDescent="0.2">
      <c r="A936" s="22"/>
      <c r="B936" s="18"/>
      <c r="C936" s="79"/>
      <c r="D936" s="19"/>
      <c r="E936" s="19"/>
      <c r="F936" s="19"/>
      <c r="G936" s="19"/>
      <c r="H936" s="19"/>
      <c r="I936" s="20"/>
    </row>
    <row r="937" spans="1:9" x14ac:dyDescent="0.2">
      <c r="A937" s="22"/>
      <c r="B937" s="18"/>
      <c r="C937" s="79"/>
      <c r="D937" s="19"/>
      <c r="E937" s="19"/>
      <c r="F937" s="19"/>
      <c r="G937" s="19"/>
      <c r="H937" s="19"/>
      <c r="I937" s="20"/>
    </row>
    <row r="938" spans="1:9" x14ac:dyDescent="0.2">
      <c r="A938" s="22"/>
      <c r="B938" s="18"/>
      <c r="C938" s="79"/>
      <c r="D938" s="19"/>
      <c r="E938" s="19"/>
      <c r="F938" s="19"/>
      <c r="G938" s="19"/>
      <c r="H938" s="19"/>
      <c r="I938" s="20"/>
    </row>
    <row r="939" spans="1:9" x14ac:dyDescent="0.2">
      <c r="A939" s="22"/>
      <c r="B939" s="18"/>
      <c r="C939" s="79"/>
      <c r="D939" s="19"/>
      <c r="E939" s="19"/>
      <c r="F939" s="19"/>
      <c r="G939" s="19"/>
      <c r="H939" s="19"/>
      <c r="I939" s="20"/>
    </row>
    <row r="940" spans="1:9" x14ac:dyDescent="0.2">
      <c r="A940" s="22"/>
      <c r="B940" s="18"/>
      <c r="C940" s="79"/>
      <c r="D940" s="19"/>
      <c r="E940" s="19"/>
      <c r="F940" s="19"/>
      <c r="G940" s="19"/>
      <c r="H940" s="19"/>
      <c r="I940" s="20"/>
    </row>
    <row r="941" spans="1:9" x14ac:dyDescent="0.2">
      <c r="A941" s="22"/>
      <c r="B941" s="18"/>
      <c r="C941" s="79"/>
      <c r="D941" s="19"/>
      <c r="E941" s="19"/>
      <c r="F941" s="19"/>
      <c r="G941" s="19"/>
      <c r="H941" s="19"/>
      <c r="I941" s="20"/>
    </row>
    <row r="942" spans="1:9" x14ac:dyDescent="0.2">
      <c r="A942" s="22"/>
      <c r="B942" s="18"/>
      <c r="C942" s="79"/>
      <c r="D942" s="19"/>
      <c r="E942" s="19"/>
      <c r="F942" s="19"/>
      <c r="G942" s="19"/>
      <c r="H942" s="19"/>
      <c r="I942" s="20"/>
    </row>
    <row r="943" spans="1:9" x14ac:dyDescent="0.2">
      <c r="A943" s="22"/>
      <c r="B943" s="18"/>
      <c r="C943" s="79"/>
      <c r="D943" s="19"/>
      <c r="E943" s="19"/>
      <c r="F943" s="19"/>
      <c r="G943" s="19"/>
      <c r="H943" s="19"/>
      <c r="I943" s="20"/>
    </row>
    <row r="944" spans="1:9" x14ac:dyDescent="0.2">
      <c r="A944" s="22"/>
      <c r="B944" s="18"/>
      <c r="C944" s="79"/>
      <c r="D944" s="19"/>
      <c r="E944" s="19"/>
      <c r="F944" s="19"/>
      <c r="G944" s="19"/>
      <c r="H944" s="19"/>
      <c r="I944" s="20"/>
    </row>
    <row r="945" spans="1:9" x14ac:dyDescent="0.2">
      <c r="A945" s="22"/>
      <c r="B945" s="18"/>
      <c r="C945" s="79"/>
      <c r="D945" s="19"/>
      <c r="E945" s="19"/>
      <c r="F945" s="19"/>
      <c r="G945" s="19"/>
      <c r="H945" s="19"/>
      <c r="I945" s="20"/>
    </row>
    <row r="946" spans="1:9" x14ac:dyDescent="0.2">
      <c r="A946" s="22"/>
      <c r="B946" s="18"/>
      <c r="C946" s="79"/>
      <c r="D946" s="19"/>
      <c r="E946" s="19"/>
      <c r="F946" s="19"/>
      <c r="G946" s="19"/>
      <c r="H946" s="19"/>
      <c r="I946" s="20"/>
    </row>
    <row r="947" spans="1:9" x14ac:dyDescent="0.2">
      <c r="A947" s="22"/>
      <c r="B947" s="18"/>
      <c r="C947" s="79"/>
      <c r="D947" s="19"/>
      <c r="E947" s="19"/>
      <c r="F947" s="19"/>
      <c r="G947" s="19"/>
      <c r="H947" s="19"/>
      <c r="I947" s="20"/>
    </row>
    <row r="948" spans="1:9" x14ac:dyDescent="0.2">
      <c r="A948" s="22"/>
      <c r="B948" s="18"/>
      <c r="C948" s="79"/>
      <c r="D948" s="19"/>
      <c r="E948" s="19"/>
      <c r="F948" s="19"/>
      <c r="G948" s="19"/>
      <c r="H948" s="19"/>
      <c r="I948" s="20"/>
    </row>
    <row r="949" spans="1:9" x14ac:dyDescent="0.2">
      <c r="A949" s="22"/>
      <c r="B949" s="18"/>
      <c r="C949" s="79"/>
      <c r="D949" s="19"/>
      <c r="E949" s="19"/>
      <c r="F949" s="19"/>
      <c r="G949" s="19"/>
      <c r="H949" s="19"/>
      <c r="I949" s="20"/>
    </row>
    <row r="950" spans="1:9" x14ac:dyDescent="0.2">
      <c r="A950" s="22"/>
      <c r="B950" s="18"/>
      <c r="C950" s="79"/>
      <c r="D950" s="19"/>
      <c r="E950" s="19"/>
      <c r="F950" s="19"/>
      <c r="G950" s="19"/>
      <c r="H950" s="19"/>
      <c r="I950" s="20"/>
    </row>
    <row r="951" spans="1:9" x14ac:dyDescent="0.2">
      <c r="A951" s="22"/>
      <c r="B951" s="18"/>
      <c r="C951" s="79"/>
      <c r="D951" s="19"/>
      <c r="E951" s="19"/>
      <c r="F951" s="19"/>
      <c r="G951" s="19"/>
      <c r="H951" s="19"/>
      <c r="I951" s="20"/>
    </row>
    <row r="952" spans="1:9" x14ac:dyDescent="0.2">
      <c r="A952" s="22"/>
      <c r="B952" s="18"/>
      <c r="C952" s="79"/>
      <c r="D952" s="19"/>
      <c r="E952" s="19"/>
      <c r="F952" s="19"/>
      <c r="G952" s="19"/>
      <c r="H952" s="19"/>
      <c r="I952" s="20"/>
    </row>
    <row r="953" spans="1:9" x14ac:dyDescent="0.2">
      <c r="A953" s="22"/>
      <c r="B953" s="18"/>
      <c r="C953" s="79"/>
      <c r="D953" s="19"/>
      <c r="E953" s="19"/>
      <c r="F953" s="19"/>
      <c r="G953" s="19"/>
      <c r="H953" s="19"/>
      <c r="I953" s="20"/>
    </row>
    <row r="954" spans="1:9" x14ac:dyDescent="0.2">
      <c r="A954" s="22"/>
      <c r="B954" s="18"/>
      <c r="C954" s="79"/>
      <c r="D954" s="19"/>
      <c r="E954" s="19"/>
      <c r="F954" s="19"/>
      <c r="G954" s="19"/>
      <c r="H954" s="19"/>
      <c r="I954" s="20"/>
    </row>
    <row r="955" spans="1:9" x14ac:dyDescent="0.2">
      <c r="A955" s="22"/>
      <c r="B955" s="18"/>
      <c r="C955" s="79"/>
      <c r="D955" s="19"/>
      <c r="E955" s="19"/>
      <c r="F955" s="19"/>
      <c r="G955" s="19"/>
      <c r="H955" s="19"/>
      <c r="I955" s="20"/>
    </row>
    <row r="956" spans="1:9" x14ac:dyDescent="0.2">
      <c r="A956" s="22"/>
      <c r="B956" s="18"/>
      <c r="C956" s="79"/>
      <c r="D956" s="19"/>
      <c r="E956" s="19"/>
      <c r="F956" s="19"/>
      <c r="G956" s="19"/>
      <c r="H956" s="19"/>
      <c r="I956" s="20"/>
    </row>
    <row r="957" spans="1:9" x14ac:dyDescent="0.2">
      <c r="A957" s="22"/>
      <c r="B957" s="18"/>
      <c r="C957" s="79"/>
      <c r="D957" s="19"/>
      <c r="E957" s="19"/>
      <c r="F957" s="19"/>
      <c r="G957" s="19"/>
      <c r="H957" s="19"/>
      <c r="I957" s="20"/>
    </row>
    <row r="958" spans="1:9" x14ac:dyDescent="0.2">
      <c r="A958" s="22"/>
      <c r="B958" s="18"/>
      <c r="C958" s="79"/>
      <c r="D958" s="19"/>
      <c r="E958" s="19"/>
      <c r="F958" s="19"/>
      <c r="G958" s="19"/>
      <c r="H958" s="19"/>
      <c r="I958" s="20"/>
    </row>
    <row r="959" spans="1:9" x14ac:dyDescent="0.2">
      <c r="A959" s="22"/>
      <c r="B959" s="18"/>
      <c r="C959" s="79"/>
      <c r="D959" s="19"/>
      <c r="E959" s="19"/>
      <c r="F959" s="19"/>
      <c r="G959" s="19"/>
      <c r="H959" s="19"/>
      <c r="I959" s="20"/>
    </row>
    <row r="960" spans="1:9" x14ac:dyDescent="0.2">
      <c r="A960" s="22"/>
      <c r="B960" s="18"/>
      <c r="C960" s="79"/>
      <c r="D960" s="19"/>
      <c r="E960" s="19"/>
      <c r="F960" s="19"/>
      <c r="G960" s="19"/>
      <c r="H960" s="19"/>
      <c r="I960" s="20"/>
    </row>
    <row r="961" spans="1:9" x14ac:dyDescent="0.2">
      <c r="A961" s="22"/>
      <c r="B961" s="18"/>
      <c r="C961" s="79"/>
      <c r="D961" s="19"/>
      <c r="E961" s="19"/>
      <c r="F961" s="19"/>
      <c r="G961" s="19"/>
      <c r="H961" s="19"/>
      <c r="I961" s="20"/>
    </row>
    <row r="962" spans="1:9" x14ac:dyDescent="0.2">
      <c r="A962" s="22"/>
      <c r="B962" s="18"/>
      <c r="C962" s="79"/>
      <c r="D962" s="19"/>
      <c r="E962" s="19"/>
      <c r="F962" s="19"/>
      <c r="G962" s="19"/>
      <c r="H962" s="19"/>
      <c r="I962" s="20"/>
    </row>
    <row r="963" spans="1:9" x14ac:dyDescent="0.2">
      <c r="A963" s="22"/>
      <c r="B963" s="18"/>
      <c r="C963" s="79"/>
      <c r="D963" s="19"/>
      <c r="E963" s="19"/>
      <c r="F963" s="19"/>
      <c r="G963" s="19"/>
      <c r="H963" s="19"/>
      <c r="I963" s="20"/>
    </row>
    <row r="964" spans="1:9" x14ac:dyDescent="0.2">
      <c r="A964" s="22"/>
      <c r="B964" s="18"/>
      <c r="C964" s="79"/>
      <c r="D964" s="19"/>
      <c r="E964" s="19"/>
      <c r="F964" s="19"/>
      <c r="G964" s="19"/>
      <c r="H964" s="19"/>
      <c r="I964" s="20"/>
    </row>
    <row r="965" spans="1:9" x14ac:dyDescent="0.2">
      <c r="A965" s="22"/>
      <c r="B965" s="18"/>
      <c r="C965" s="79"/>
      <c r="D965" s="19"/>
      <c r="E965" s="19"/>
      <c r="F965" s="19"/>
      <c r="G965" s="19"/>
      <c r="H965" s="19"/>
      <c r="I965" s="20"/>
    </row>
    <row r="966" spans="1:9" x14ac:dyDescent="0.2">
      <c r="A966" s="22"/>
      <c r="B966" s="18"/>
      <c r="C966" s="79"/>
      <c r="D966" s="19"/>
      <c r="E966" s="19"/>
      <c r="F966" s="19"/>
      <c r="G966" s="19"/>
      <c r="H966" s="19"/>
      <c r="I966" s="20"/>
    </row>
    <row r="967" spans="1:9" x14ac:dyDescent="0.2">
      <c r="A967" s="22"/>
      <c r="B967" s="18"/>
      <c r="C967" s="79"/>
      <c r="D967" s="19"/>
      <c r="E967" s="19"/>
      <c r="F967" s="19"/>
      <c r="G967" s="19"/>
      <c r="H967" s="19"/>
      <c r="I967" s="20"/>
    </row>
    <row r="968" spans="1:9" x14ac:dyDescent="0.2">
      <c r="A968" s="22"/>
      <c r="B968" s="18"/>
      <c r="C968" s="79"/>
      <c r="D968" s="19"/>
      <c r="E968" s="19"/>
      <c r="F968" s="19"/>
      <c r="G968" s="19"/>
      <c r="H968" s="19"/>
      <c r="I968" s="20"/>
    </row>
    <row r="969" spans="1:9" x14ac:dyDescent="0.2">
      <c r="A969" s="22"/>
      <c r="B969" s="18"/>
      <c r="C969" s="79"/>
      <c r="D969" s="19"/>
      <c r="E969" s="19"/>
      <c r="F969" s="19"/>
      <c r="G969" s="19"/>
      <c r="H969" s="19"/>
      <c r="I969" s="20"/>
    </row>
    <row r="970" spans="1:9" x14ac:dyDescent="0.2">
      <c r="A970" s="22"/>
      <c r="B970" s="18"/>
      <c r="C970" s="79"/>
      <c r="D970" s="19"/>
      <c r="E970" s="19"/>
      <c r="F970" s="19"/>
      <c r="G970" s="19"/>
      <c r="H970" s="19"/>
      <c r="I970" s="20"/>
    </row>
    <row r="971" spans="1:9" x14ac:dyDescent="0.2">
      <c r="A971" s="22"/>
      <c r="B971" s="18"/>
      <c r="C971" s="79"/>
      <c r="D971" s="19"/>
      <c r="E971" s="19"/>
      <c r="F971" s="19"/>
      <c r="G971" s="19"/>
      <c r="H971" s="19"/>
      <c r="I971" s="20"/>
    </row>
    <row r="972" spans="1:9" x14ac:dyDescent="0.2">
      <c r="A972" s="22"/>
      <c r="B972" s="18"/>
      <c r="C972" s="79"/>
      <c r="D972" s="19"/>
      <c r="E972" s="19"/>
      <c r="F972" s="19"/>
      <c r="G972" s="19"/>
      <c r="H972" s="19"/>
      <c r="I972" s="20"/>
    </row>
    <row r="973" spans="1:9" x14ac:dyDescent="0.2">
      <c r="A973" s="22"/>
      <c r="B973" s="18"/>
      <c r="C973" s="79"/>
      <c r="D973" s="19"/>
      <c r="E973" s="19"/>
      <c r="F973" s="19"/>
      <c r="G973" s="19"/>
      <c r="H973" s="19"/>
      <c r="I973" s="20"/>
    </row>
    <row r="974" spans="1:9" x14ac:dyDescent="0.2">
      <c r="A974" s="22"/>
      <c r="B974" s="18"/>
      <c r="C974" s="79"/>
      <c r="D974" s="19"/>
      <c r="E974" s="19"/>
      <c r="F974" s="19"/>
      <c r="G974" s="19"/>
      <c r="H974" s="19"/>
      <c r="I974" s="20"/>
    </row>
    <row r="975" spans="1:9" x14ac:dyDescent="0.2">
      <c r="A975" s="22"/>
      <c r="B975" s="18"/>
      <c r="C975" s="79"/>
      <c r="D975" s="19"/>
      <c r="E975" s="19"/>
      <c r="F975" s="19"/>
      <c r="G975" s="19"/>
      <c r="H975" s="19"/>
      <c r="I975" s="20"/>
    </row>
    <row r="976" spans="1:9" x14ac:dyDescent="0.2">
      <c r="A976" s="22"/>
      <c r="B976" s="18"/>
      <c r="C976" s="79"/>
      <c r="D976" s="19"/>
      <c r="E976" s="19"/>
      <c r="F976" s="19"/>
      <c r="G976" s="19"/>
      <c r="H976" s="19"/>
      <c r="I976" s="20"/>
    </row>
    <row r="977" spans="1:9" x14ac:dyDescent="0.2">
      <c r="A977" s="22"/>
      <c r="B977" s="18"/>
      <c r="C977" s="79"/>
      <c r="D977" s="19"/>
      <c r="E977" s="19"/>
      <c r="F977" s="19"/>
      <c r="G977" s="19"/>
      <c r="H977" s="19"/>
      <c r="I977" s="20"/>
    </row>
    <row r="978" spans="1:9" x14ac:dyDescent="0.2">
      <c r="A978" s="22"/>
      <c r="B978" s="18"/>
      <c r="C978" s="79"/>
      <c r="D978" s="19"/>
      <c r="E978" s="19"/>
      <c r="F978" s="19"/>
      <c r="G978" s="19"/>
      <c r="H978" s="19"/>
      <c r="I978" s="20"/>
    </row>
    <row r="979" spans="1:9" x14ac:dyDescent="0.2">
      <c r="A979" s="22"/>
      <c r="B979" s="18"/>
      <c r="C979" s="79"/>
      <c r="D979" s="19"/>
      <c r="E979" s="19"/>
      <c r="F979" s="19"/>
      <c r="G979" s="19"/>
      <c r="H979" s="19"/>
      <c r="I979" s="20"/>
    </row>
    <row r="980" spans="1:9" x14ac:dyDescent="0.2">
      <c r="A980" s="22"/>
      <c r="B980" s="18"/>
      <c r="C980" s="79"/>
      <c r="D980" s="19"/>
      <c r="E980" s="19"/>
      <c r="F980" s="19"/>
      <c r="G980" s="19"/>
      <c r="H980" s="19"/>
      <c r="I980" s="20"/>
    </row>
    <row r="981" spans="1:9" x14ac:dyDescent="0.2">
      <c r="A981" s="22"/>
      <c r="B981" s="18"/>
      <c r="C981" s="79"/>
      <c r="D981" s="19"/>
      <c r="E981" s="19"/>
      <c r="F981" s="19"/>
      <c r="G981" s="19"/>
      <c r="H981" s="19"/>
      <c r="I981" s="20"/>
    </row>
    <row r="982" spans="1:9" x14ac:dyDescent="0.2">
      <c r="A982" s="22"/>
      <c r="B982" s="18"/>
      <c r="C982" s="79"/>
      <c r="D982" s="19"/>
      <c r="E982" s="19"/>
      <c r="F982" s="19"/>
      <c r="G982" s="19"/>
      <c r="H982" s="19"/>
      <c r="I982" s="20"/>
    </row>
    <row r="983" spans="1:9" x14ac:dyDescent="0.2">
      <c r="A983" s="22"/>
      <c r="B983" s="18"/>
      <c r="C983" s="79"/>
      <c r="D983" s="19"/>
      <c r="E983" s="19"/>
      <c r="F983" s="19"/>
      <c r="G983" s="19"/>
      <c r="H983" s="19"/>
      <c r="I983" s="20"/>
    </row>
    <row r="984" spans="1:9" x14ac:dyDescent="0.2">
      <c r="A984" s="22"/>
      <c r="B984" s="18"/>
      <c r="C984" s="79"/>
      <c r="D984" s="19"/>
      <c r="E984" s="19"/>
      <c r="F984" s="19"/>
      <c r="G984" s="19"/>
      <c r="H984" s="19"/>
      <c r="I984" s="20"/>
    </row>
    <row r="985" spans="1:9" x14ac:dyDescent="0.2">
      <c r="A985" s="22"/>
      <c r="B985" s="18"/>
      <c r="C985" s="79"/>
      <c r="D985" s="19"/>
      <c r="E985" s="19"/>
      <c r="F985" s="19"/>
      <c r="G985" s="19"/>
      <c r="H985" s="19"/>
      <c r="I985" s="20"/>
    </row>
    <row r="986" spans="1:9" x14ac:dyDescent="0.2">
      <c r="A986" s="22"/>
      <c r="B986" s="18"/>
      <c r="C986" s="79"/>
      <c r="D986" s="19"/>
      <c r="E986" s="19"/>
      <c r="F986" s="19"/>
      <c r="G986" s="19"/>
      <c r="H986" s="19"/>
      <c r="I986" s="20"/>
    </row>
    <row r="987" spans="1:9" x14ac:dyDescent="0.2">
      <c r="A987" s="22"/>
      <c r="B987" s="18"/>
      <c r="C987" s="79"/>
      <c r="D987" s="19"/>
      <c r="E987" s="19"/>
      <c r="F987" s="19"/>
      <c r="G987" s="19"/>
      <c r="H987" s="19"/>
      <c r="I987" s="20"/>
    </row>
    <row r="988" spans="1:9" x14ac:dyDescent="0.2">
      <c r="A988" s="22"/>
      <c r="B988" s="18"/>
      <c r="C988" s="79"/>
      <c r="D988" s="19"/>
      <c r="E988" s="19"/>
      <c r="F988" s="19"/>
      <c r="G988" s="19"/>
      <c r="H988" s="19"/>
      <c r="I988" s="20"/>
    </row>
    <row r="989" spans="1:9" x14ac:dyDescent="0.2">
      <c r="A989" s="22"/>
      <c r="B989" s="18"/>
      <c r="C989" s="79"/>
      <c r="D989" s="19"/>
      <c r="E989" s="19"/>
      <c r="F989" s="19"/>
      <c r="G989" s="19"/>
      <c r="H989" s="19"/>
      <c r="I989" s="20"/>
    </row>
    <row r="990" spans="1:9" x14ac:dyDescent="0.2">
      <c r="A990" s="22"/>
      <c r="B990" s="18"/>
      <c r="C990" s="79"/>
      <c r="D990" s="19"/>
      <c r="E990" s="19"/>
      <c r="F990" s="19"/>
      <c r="G990" s="19"/>
      <c r="H990" s="19"/>
      <c r="I990" s="20"/>
    </row>
    <row r="991" spans="1:9" x14ac:dyDescent="0.2">
      <c r="A991" s="22"/>
      <c r="B991" s="18"/>
      <c r="C991" s="79"/>
      <c r="D991" s="19"/>
      <c r="E991" s="19"/>
      <c r="F991" s="19"/>
      <c r="G991" s="19"/>
      <c r="H991" s="19"/>
      <c r="I991" s="20"/>
    </row>
    <row r="992" spans="1:9" x14ac:dyDescent="0.2">
      <c r="A992" s="22"/>
      <c r="B992" s="18"/>
      <c r="C992" s="79"/>
      <c r="D992" s="19"/>
      <c r="E992" s="19"/>
      <c r="F992" s="19"/>
      <c r="G992" s="19"/>
      <c r="H992" s="19"/>
      <c r="I992" s="20"/>
    </row>
    <row r="993" spans="1:9" x14ac:dyDescent="0.2">
      <c r="A993" s="22"/>
      <c r="B993" s="18"/>
      <c r="C993" s="79"/>
      <c r="D993" s="19"/>
      <c r="E993" s="19"/>
      <c r="F993" s="19"/>
      <c r="G993" s="19"/>
      <c r="H993" s="19"/>
      <c r="I993" s="20"/>
    </row>
    <row r="994" spans="1:9" x14ac:dyDescent="0.2">
      <c r="A994" s="22"/>
      <c r="B994" s="18"/>
      <c r="C994" s="79"/>
      <c r="D994" s="19"/>
      <c r="E994" s="19"/>
      <c r="F994" s="19"/>
      <c r="G994" s="19"/>
      <c r="H994" s="19"/>
      <c r="I994" s="20"/>
    </row>
    <row r="995" spans="1:9" x14ac:dyDescent="0.2">
      <c r="A995" s="22"/>
      <c r="B995" s="18"/>
      <c r="C995" s="79"/>
      <c r="D995" s="19"/>
      <c r="E995" s="19"/>
      <c r="F995" s="19"/>
      <c r="G995" s="19"/>
      <c r="H995" s="19"/>
      <c r="I995" s="20"/>
    </row>
    <row r="996" spans="1:9" x14ac:dyDescent="0.2">
      <c r="A996" s="22"/>
      <c r="B996" s="18"/>
      <c r="C996" s="79"/>
      <c r="D996" s="19"/>
      <c r="E996" s="19"/>
      <c r="F996" s="19"/>
      <c r="G996" s="19"/>
      <c r="H996" s="19"/>
      <c r="I996" s="20"/>
    </row>
    <row r="997" spans="1:9" x14ac:dyDescent="0.2">
      <c r="A997" s="22"/>
      <c r="B997" s="18"/>
      <c r="C997" s="79"/>
      <c r="D997" s="19"/>
      <c r="E997" s="19"/>
      <c r="F997" s="19"/>
      <c r="G997" s="19"/>
      <c r="H997" s="19"/>
      <c r="I997" s="20"/>
    </row>
    <row r="998" spans="1:9" x14ac:dyDescent="0.2">
      <c r="A998" s="22"/>
      <c r="B998" s="18"/>
      <c r="C998" s="79"/>
      <c r="D998" s="19"/>
      <c r="E998" s="19"/>
      <c r="F998" s="19"/>
      <c r="G998" s="19"/>
      <c r="H998" s="19"/>
      <c r="I998" s="20"/>
    </row>
    <row r="999" spans="1:9" x14ac:dyDescent="0.2">
      <c r="A999" s="22"/>
      <c r="B999" s="18"/>
      <c r="C999" s="79"/>
      <c r="D999" s="19"/>
      <c r="E999" s="19"/>
      <c r="F999" s="19"/>
      <c r="G999" s="19"/>
      <c r="H999" s="19"/>
      <c r="I999" s="20"/>
    </row>
    <row r="1000" spans="1:9" x14ac:dyDescent="0.2">
      <c r="A1000" s="22"/>
      <c r="B1000" s="18"/>
      <c r="C1000" s="79"/>
      <c r="D1000" s="19"/>
      <c r="E1000" s="19"/>
      <c r="F1000" s="19"/>
      <c r="G1000" s="19"/>
      <c r="H1000" s="19"/>
      <c r="I1000" s="20"/>
    </row>
    <row r="1001" spans="1:9" x14ac:dyDescent="0.2">
      <c r="A1001" s="22"/>
      <c r="B1001" s="18"/>
      <c r="C1001" s="79"/>
      <c r="D1001" s="19"/>
      <c r="E1001" s="19"/>
      <c r="F1001" s="19"/>
      <c r="G1001" s="19"/>
      <c r="H1001" s="19"/>
      <c r="I1001" s="20"/>
    </row>
    <row r="1002" spans="1:9" x14ac:dyDescent="0.2">
      <c r="A1002" s="22"/>
      <c r="B1002" s="18"/>
      <c r="C1002" s="79"/>
      <c r="D1002" s="19"/>
      <c r="E1002" s="19"/>
      <c r="F1002" s="19"/>
      <c r="G1002" s="19"/>
      <c r="H1002" s="19"/>
      <c r="I1002" s="20"/>
    </row>
    <row r="1003" spans="1:9" x14ac:dyDescent="0.2">
      <c r="A1003" s="22"/>
      <c r="B1003" s="18"/>
      <c r="C1003" s="79"/>
      <c r="D1003" s="19"/>
      <c r="E1003" s="19"/>
      <c r="F1003" s="19"/>
      <c r="G1003" s="19"/>
      <c r="H1003" s="19"/>
      <c r="I1003" s="20"/>
    </row>
    <row r="1004" spans="1:9" x14ac:dyDescent="0.2">
      <c r="A1004" s="22"/>
      <c r="B1004" s="18"/>
      <c r="C1004" s="79"/>
      <c r="D1004" s="19"/>
      <c r="E1004" s="19"/>
      <c r="F1004" s="19"/>
      <c r="G1004" s="19"/>
      <c r="H1004" s="19"/>
      <c r="I1004" s="20"/>
    </row>
    <row r="1005" spans="1:9" x14ac:dyDescent="0.2">
      <c r="A1005" s="22"/>
      <c r="B1005" s="18"/>
      <c r="C1005" s="79"/>
      <c r="D1005" s="19"/>
      <c r="E1005" s="19"/>
      <c r="F1005" s="19"/>
      <c r="G1005" s="19"/>
      <c r="H1005" s="19"/>
      <c r="I1005" s="20"/>
    </row>
    <row r="1006" spans="1:9" x14ac:dyDescent="0.2">
      <c r="A1006" s="22"/>
      <c r="B1006" s="18"/>
      <c r="C1006" s="79"/>
      <c r="D1006" s="19"/>
      <c r="E1006" s="19"/>
      <c r="F1006" s="19"/>
      <c r="G1006" s="19"/>
      <c r="H1006" s="19"/>
      <c r="I1006" s="20"/>
    </row>
    <row r="1007" spans="1:9" x14ac:dyDescent="0.2">
      <c r="A1007" s="22"/>
      <c r="B1007" s="18"/>
      <c r="C1007" s="79"/>
      <c r="D1007" s="19"/>
      <c r="E1007" s="19"/>
      <c r="F1007" s="19"/>
      <c r="G1007" s="19"/>
      <c r="H1007" s="19"/>
      <c r="I1007" s="20"/>
    </row>
    <row r="1008" spans="1:9" x14ac:dyDescent="0.2">
      <c r="A1008" s="22"/>
      <c r="B1008" s="18"/>
      <c r="C1008" s="79"/>
      <c r="D1008" s="19"/>
      <c r="E1008" s="19"/>
      <c r="F1008" s="19"/>
      <c r="G1008" s="19"/>
      <c r="H1008" s="19"/>
      <c r="I1008" s="20"/>
    </row>
    <row r="1009" spans="1:9" x14ac:dyDescent="0.2">
      <c r="A1009" s="22"/>
      <c r="B1009" s="18"/>
      <c r="C1009" s="79"/>
      <c r="D1009" s="19"/>
      <c r="E1009" s="19"/>
      <c r="F1009" s="19"/>
      <c r="G1009" s="19"/>
      <c r="H1009" s="19"/>
      <c r="I1009" s="20"/>
    </row>
    <row r="1010" spans="1:9" x14ac:dyDescent="0.2">
      <c r="A1010" s="22"/>
      <c r="B1010" s="18"/>
      <c r="C1010" s="79"/>
      <c r="D1010" s="19"/>
      <c r="E1010" s="19"/>
      <c r="F1010" s="19"/>
      <c r="G1010" s="19"/>
      <c r="H1010" s="19"/>
      <c r="I1010" s="20"/>
    </row>
    <row r="1011" spans="1:9" x14ac:dyDescent="0.2">
      <c r="A1011" s="22"/>
      <c r="B1011" s="18"/>
      <c r="C1011" s="79"/>
      <c r="D1011" s="19"/>
      <c r="E1011" s="19"/>
      <c r="F1011" s="19"/>
      <c r="G1011" s="19"/>
      <c r="H1011" s="19"/>
      <c r="I1011" s="20"/>
    </row>
    <row r="1012" spans="1:9" x14ac:dyDescent="0.2">
      <c r="A1012" s="22"/>
      <c r="B1012" s="18"/>
      <c r="C1012" s="79"/>
      <c r="D1012" s="19"/>
      <c r="E1012" s="19"/>
      <c r="F1012" s="19"/>
      <c r="G1012" s="19"/>
      <c r="H1012" s="19"/>
      <c r="I1012" s="20"/>
    </row>
    <row r="1013" spans="1:9" x14ac:dyDescent="0.2">
      <c r="A1013" s="22"/>
      <c r="B1013" s="18"/>
      <c r="C1013" s="79"/>
      <c r="D1013" s="19"/>
      <c r="E1013" s="19"/>
      <c r="F1013" s="19"/>
      <c r="G1013" s="19"/>
      <c r="H1013" s="19"/>
      <c r="I1013" s="20"/>
    </row>
    <row r="1014" spans="1:9" x14ac:dyDescent="0.2">
      <c r="A1014" s="22"/>
      <c r="B1014" s="18"/>
      <c r="C1014" s="79"/>
      <c r="D1014" s="19"/>
      <c r="E1014" s="19"/>
      <c r="F1014" s="19"/>
      <c r="G1014" s="19"/>
      <c r="H1014" s="19"/>
      <c r="I1014" s="20"/>
    </row>
    <row r="1015" spans="1:9" x14ac:dyDescent="0.2">
      <c r="A1015" s="22"/>
      <c r="B1015" s="18"/>
      <c r="C1015" s="79"/>
      <c r="D1015" s="19"/>
      <c r="E1015" s="19"/>
      <c r="F1015" s="19"/>
      <c r="G1015" s="19"/>
      <c r="H1015" s="19"/>
      <c r="I1015" s="20"/>
    </row>
    <row r="1016" spans="1:9" x14ac:dyDescent="0.2">
      <c r="A1016" s="22"/>
      <c r="B1016" s="18"/>
      <c r="C1016" s="79"/>
      <c r="D1016" s="19"/>
      <c r="E1016" s="19"/>
      <c r="F1016" s="19"/>
      <c r="G1016" s="19"/>
      <c r="H1016" s="19"/>
      <c r="I1016" s="20"/>
    </row>
    <row r="1017" spans="1:9" x14ac:dyDescent="0.2">
      <c r="A1017" s="22"/>
      <c r="B1017" s="18"/>
      <c r="C1017" s="79"/>
      <c r="D1017" s="19"/>
      <c r="E1017" s="19"/>
      <c r="F1017" s="19"/>
      <c r="G1017" s="19"/>
      <c r="H1017" s="19"/>
      <c r="I1017" s="20"/>
    </row>
    <row r="1018" spans="1:9" x14ac:dyDescent="0.2">
      <c r="A1018" s="22"/>
      <c r="B1018" s="18"/>
      <c r="C1018" s="79"/>
      <c r="D1018" s="19"/>
      <c r="E1018" s="19"/>
      <c r="F1018" s="19"/>
      <c r="G1018" s="19"/>
      <c r="H1018" s="19"/>
      <c r="I1018" s="20"/>
    </row>
    <row r="1019" spans="1:9" x14ac:dyDescent="0.2">
      <c r="A1019" s="22"/>
      <c r="B1019" s="18"/>
      <c r="C1019" s="79"/>
      <c r="D1019" s="19"/>
      <c r="E1019" s="19"/>
      <c r="F1019" s="19"/>
      <c r="G1019" s="19"/>
      <c r="H1019" s="19"/>
      <c r="I1019" s="20"/>
    </row>
    <row r="1020" spans="1:9" x14ac:dyDescent="0.2">
      <c r="A1020" s="22"/>
      <c r="B1020" s="18"/>
      <c r="C1020" s="79"/>
      <c r="D1020" s="19"/>
      <c r="E1020" s="19"/>
      <c r="F1020" s="19"/>
      <c r="G1020" s="19"/>
      <c r="H1020" s="19"/>
      <c r="I1020" s="20"/>
    </row>
    <row r="1021" spans="1:9" x14ac:dyDescent="0.2">
      <c r="A1021" s="22"/>
      <c r="B1021" s="18"/>
      <c r="C1021" s="79"/>
      <c r="D1021" s="19"/>
      <c r="E1021" s="19"/>
      <c r="F1021" s="19"/>
      <c r="G1021" s="19"/>
      <c r="H1021" s="19"/>
      <c r="I1021" s="20"/>
    </row>
    <row r="1022" spans="1:9" x14ac:dyDescent="0.2">
      <c r="A1022" s="22"/>
      <c r="B1022" s="18"/>
      <c r="C1022" s="79"/>
      <c r="D1022" s="19"/>
      <c r="E1022" s="19"/>
      <c r="F1022" s="19"/>
      <c r="G1022" s="19"/>
      <c r="H1022" s="19"/>
      <c r="I1022" s="20"/>
    </row>
    <row r="1023" spans="1:9" x14ac:dyDescent="0.2">
      <c r="A1023" s="22"/>
      <c r="B1023" s="18"/>
      <c r="C1023" s="79"/>
      <c r="D1023" s="19"/>
      <c r="E1023" s="19"/>
      <c r="F1023" s="19"/>
      <c r="G1023" s="19"/>
      <c r="H1023" s="19"/>
      <c r="I1023" s="20"/>
    </row>
    <row r="1024" spans="1:9" x14ac:dyDescent="0.2">
      <c r="A1024" s="22"/>
      <c r="B1024" s="18"/>
      <c r="C1024" s="79"/>
      <c r="D1024" s="19"/>
      <c r="E1024" s="19"/>
      <c r="F1024" s="19"/>
      <c r="G1024" s="19"/>
      <c r="H1024" s="19"/>
      <c r="I1024" s="20"/>
    </row>
    <row r="1025" spans="1:9" x14ac:dyDescent="0.2">
      <c r="A1025" s="22"/>
      <c r="B1025" s="18"/>
      <c r="C1025" s="79"/>
      <c r="D1025" s="19"/>
      <c r="E1025" s="19"/>
      <c r="F1025" s="19"/>
      <c r="G1025" s="19"/>
      <c r="H1025" s="19"/>
      <c r="I1025" s="20"/>
    </row>
    <row r="1026" spans="1:9" x14ac:dyDescent="0.2">
      <c r="A1026" s="22"/>
      <c r="B1026" s="18"/>
      <c r="C1026" s="79"/>
      <c r="D1026" s="19"/>
      <c r="E1026" s="19"/>
      <c r="F1026" s="19"/>
      <c r="G1026" s="19"/>
      <c r="H1026" s="19"/>
      <c r="I1026" s="20"/>
    </row>
    <row r="1027" spans="1:9" x14ac:dyDescent="0.2">
      <c r="A1027" s="22"/>
      <c r="B1027" s="18"/>
      <c r="C1027" s="79"/>
      <c r="D1027" s="19"/>
      <c r="E1027" s="19"/>
      <c r="F1027" s="19"/>
      <c r="G1027" s="19"/>
      <c r="H1027" s="19"/>
      <c r="I1027" s="20"/>
    </row>
    <row r="1028" spans="1:9" x14ac:dyDescent="0.2">
      <c r="A1028" s="22"/>
      <c r="B1028" s="18"/>
      <c r="C1028" s="79"/>
      <c r="D1028" s="19"/>
      <c r="E1028" s="19"/>
      <c r="F1028" s="19"/>
      <c r="G1028" s="19"/>
      <c r="H1028" s="19"/>
      <c r="I1028" s="20"/>
    </row>
    <row r="1029" spans="1:9" x14ac:dyDescent="0.2">
      <c r="A1029" s="22"/>
      <c r="B1029" s="18"/>
      <c r="C1029" s="79"/>
      <c r="D1029" s="19"/>
      <c r="E1029" s="19"/>
      <c r="F1029" s="19"/>
      <c r="G1029" s="19"/>
      <c r="H1029" s="19"/>
      <c r="I1029" s="20"/>
    </row>
    <row r="1030" spans="1:9" x14ac:dyDescent="0.2">
      <c r="A1030" s="22"/>
      <c r="B1030" s="18"/>
      <c r="C1030" s="79"/>
      <c r="D1030" s="19"/>
      <c r="E1030" s="19"/>
      <c r="F1030" s="19"/>
      <c r="G1030" s="19"/>
      <c r="H1030" s="19"/>
      <c r="I1030" s="20"/>
    </row>
    <row r="1031" spans="1:9" x14ac:dyDescent="0.2">
      <c r="A1031" s="22"/>
      <c r="B1031" s="18"/>
      <c r="C1031" s="79"/>
      <c r="D1031" s="19"/>
      <c r="E1031" s="19"/>
      <c r="F1031" s="19"/>
      <c r="G1031" s="19"/>
      <c r="H1031" s="19"/>
      <c r="I1031" s="20"/>
    </row>
    <row r="1032" spans="1:9" x14ac:dyDescent="0.2">
      <c r="A1032" s="22"/>
      <c r="B1032" s="18"/>
      <c r="C1032" s="79"/>
      <c r="D1032" s="19"/>
      <c r="E1032" s="19"/>
      <c r="F1032" s="19"/>
      <c r="G1032" s="19"/>
      <c r="H1032" s="19"/>
      <c r="I1032" s="20"/>
    </row>
    <row r="1033" spans="1:9" x14ac:dyDescent="0.2">
      <c r="A1033" s="22"/>
      <c r="B1033" s="18"/>
      <c r="C1033" s="79"/>
      <c r="D1033" s="19"/>
      <c r="E1033" s="19"/>
      <c r="F1033" s="19"/>
      <c r="G1033" s="19"/>
      <c r="H1033" s="19"/>
      <c r="I1033" s="20"/>
    </row>
    <row r="1034" spans="1:9" x14ac:dyDescent="0.2">
      <c r="A1034" s="22"/>
      <c r="B1034" s="18"/>
      <c r="C1034" s="79"/>
      <c r="D1034" s="19"/>
      <c r="E1034" s="19"/>
      <c r="F1034" s="19"/>
      <c r="G1034" s="19"/>
      <c r="H1034" s="19"/>
      <c r="I1034" s="20"/>
    </row>
    <row r="1035" spans="1:9" x14ac:dyDescent="0.2">
      <c r="A1035" s="22"/>
      <c r="B1035" s="18"/>
      <c r="C1035" s="79"/>
      <c r="D1035" s="19"/>
      <c r="E1035" s="19"/>
      <c r="F1035" s="19"/>
      <c r="G1035" s="19"/>
      <c r="H1035" s="19"/>
      <c r="I1035" s="20"/>
    </row>
    <row r="1036" spans="1:9" x14ac:dyDescent="0.2">
      <c r="A1036" s="22"/>
      <c r="B1036" s="18"/>
      <c r="C1036" s="79"/>
      <c r="D1036" s="19"/>
      <c r="E1036" s="19"/>
      <c r="F1036" s="19"/>
      <c r="G1036" s="19"/>
      <c r="H1036" s="19"/>
      <c r="I1036" s="20"/>
    </row>
    <row r="1037" spans="1:9" x14ac:dyDescent="0.2">
      <c r="A1037" s="22"/>
      <c r="B1037" s="18"/>
      <c r="C1037" s="79"/>
      <c r="D1037" s="19"/>
      <c r="E1037" s="19"/>
      <c r="F1037" s="19"/>
      <c r="G1037" s="19"/>
      <c r="H1037" s="19"/>
      <c r="I1037" s="20"/>
    </row>
    <row r="1038" spans="1:9" x14ac:dyDescent="0.2">
      <c r="A1038" s="22"/>
      <c r="B1038" s="18"/>
      <c r="C1038" s="79"/>
      <c r="D1038" s="19"/>
      <c r="E1038" s="19"/>
      <c r="F1038" s="19"/>
      <c r="G1038" s="19"/>
      <c r="H1038" s="19"/>
      <c r="I1038" s="20"/>
    </row>
    <row r="1039" spans="1:9" x14ac:dyDescent="0.2">
      <c r="A1039" s="22"/>
      <c r="B1039" s="18"/>
      <c r="C1039" s="79"/>
      <c r="D1039" s="19"/>
      <c r="E1039" s="19"/>
      <c r="F1039" s="19"/>
      <c r="G1039" s="19"/>
      <c r="H1039" s="19"/>
      <c r="I1039" s="20"/>
    </row>
    <row r="1040" spans="1:9" x14ac:dyDescent="0.2">
      <c r="A1040" s="22"/>
      <c r="B1040" s="18"/>
      <c r="C1040" s="79"/>
      <c r="D1040" s="19"/>
      <c r="E1040" s="19"/>
      <c r="F1040" s="19"/>
      <c r="G1040" s="19"/>
      <c r="H1040" s="19"/>
      <c r="I1040" s="20"/>
    </row>
    <row r="1041" spans="1:9" x14ac:dyDescent="0.2">
      <c r="A1041" s="22"/>
      <c r="B1041" s="18"/>
      <c r="C1041" s="79"/>
      <c r="D1041" s="19"/>
      <c r="E1041" s="19"/>
      <c r="F1041" s="19"/>
      <c r="G1041" s="19"/>
      <c r="H1041" s="19"/>
      <c r="I1041" s="20"/>
    </row>
    <row r="1042" spans="1:9" x14ac:dyDescent="0.2">
      <c r="A1042" s="22"/>
      <c r="B1042" s="18"/>
      <c r="C1042" s="79"/>
      <c r="D1042" s="19"/>
      <c r="E1042" s="19"/>
      <c r="F1042" s="19"/>
      <c r="G1042" s="19"/>
      <c r="H1042" s="19"/>
      <c r="I1042" s="20"/>
    </row>
    <row r="1043" spans="1:9" x14ac:dyDescent="0.2">
      <c r="A1043" s="22"/>
      <c r="B1043" s="18"/>
      <c r="C1043" s="79"/>
      <c r="D1043" s="19"/>
      <c r="E1043" s="19"/>
      <c r="F1043" s="19"/>
      <c r="G1043" s="19"/>
      <c r="H1043" s="19"/>
      <c r="I1043" s="20"/>
    </row>
    <row r="1044" spans="1:9" x14ac:dyDescent="0.2">
      <c r="A1044" s="22"/>
      <c r="B1044" s="18"/>
      <c r="C1044" s="79"/>
      <c r="D1044" s="19"/>
      <c r="E1044" s="19"/>
      <c r="F1044" s="19"/>
      <c r="G1044" s="19"/>
      <c r="H1044" s="19"/>
      <c r="I1044" s="20"/>
    </row>
    <row r="1045" spans="1:9" x14ac:dyDescent="0.2">
      <c r="A1045" s="22"/>
      <c r="B1045" s="18"/>
      <c r="C1045" s="79"/>
      <c r="D1045" s="19"/>
      <c r="E1045" s="19"/>
      <c r="F1045" s="19"/>
      <c r="G1045" s="19"/>
      <c r="H1045" s="19"/>
      <c r="I1045" s="20"/>
    </row>
    <row r="1046" spans="1:9" x14ac:dyDescent="0.2">
      <c r="A1046" s="22"/>
      <c r="B1046" s="18"/>
      <c r="C1046" s="79"/>
      <c r="D1046" s="19"/>
      <c r="E1046" s="19"/>
      <c r="F1046" s="19"/>
      <c r="G1046" s="19"/>
      <c r="H1046" s="19"/>
      <c r="I1046" s="20"/>
    </row>
    <row r="1047" spans="1:9" x14ac:dyDescent="0.2">
      <c r="A1047" s="22"/>
      <c r="B1047" s="18"/>
      <c r="C1047" s="79"/>
      <c r="D1047" s="19"/>
      <c r="E1047" s="19"/>
      <c r="F1047" s="19"/>
      <c r="G1047" s="19"/>
      <c r="H1047" s="19"/>
      <c r="I1047" s="20"/>
    </row>
    <row r="1048" spans="1:9" x14ac:dyDescent="0.2">
      <c r="A1048" s="22"/>
      <c r="B1048" s="18"/>
      <c r="C1048" s="79"/>
      <c r="D1048" s="19"/>
      <c r="E1048" s="19"/>
      <c r="F1048" s="19"/>
      <c r="G1048" s="19"/>
      <c r="H1048" s="19"/>
      <c r="I1048" s="20"/>
    </row>
    <row r="1049" spans="1:9" x14ac:dyDescent="0.2">
      <c r="A1049" s="22"/>
      <c r="B1049" s="18"/>
      <c r="C1049" s="79"/>
      <c r="D1049" s="19"/>
      <c r="E1049" s="19"/>
      <c r="F1049" s="19"/>
      <c r="G1049" s="19"/>
      <c r="H1049" s="19"/>
      <c r="I1049" s="20"/>
    </row>
    <row r="1050" spans="1:9" x14ac:dyDescent="0.2">
      <c r="A1050" s="22"/>
      <c r="B1050" s="18"/>
      <c r="C1050" s="79"/>
      <c r="D1050" s="19"/>
      <c r="E1050" s="19"/>
      <c r="F1050" s="19"/>
      <c r="G1050" s="19"/>
      <c r="H1050" s="19"/>
      <c r="I1050" s="20"/>
    </row>
    <row r="1051" spans="1:9" x14ac:dyDescent="0.2">
      <c r="A1051" s="22"/>
      <c r="B1051" s="18"/>
      <c r="C1051" s="79"/>
      <c r="D1051" s="19"/>
      <c r="E1051" s="19"/>
      <c r="F1051" s="19"/>
      <c r="G1051" s="19"/>
      <c r="H1051" s="19"/>
      <c r="I1051" s="20"/>
    </row>
    <row r="1052" spans="1:9" x14ac:dyDescent="0.2">
      <c r="A1052" s="22"/>
      <c r="B1052" s="18"/>
      <c r="C1052" s="79"/>
      <c r="D1052" s="19"/>
      <c r="E1052" s="19"/>
      <c r="F1052" s="19"/>
      <c r="G1052" s="19"/>
      <c r="H1052" s="19"/>
      <c r="I1052" s="20"/>
    </row>
    <row r="1053" spans="1:9" x14ac:dyDescent="0.2">
      <c r="A1053" s="22"/>
      <c r="B1053" s="18"/>
      <c r="C1053" s="79"/>
      <c r="D1053" s="19"/>
      <c r="E1053" s="19"/>
      <c r="F1053" s="19"/>
      <c r="G1053" s="19"/>
      <c r="H1053" s="19"/>
      <c r="I1053" s="20"/>
    </row>
    <row r="1054" spans="1:9" x14ac:dyDescent="0.2">
      <c r="A1054" s="22"/>
      <c r="B1054" s="18"/>
      <c r="C1054" s="79"/>
      <c r="D1054" s="19"/>
      <c r="E1054" s="19"/>
      <c r="F1054" s="19"/>
      <c r="G1054" s="19"/>
      <c r="H1054" s="19"/>
      <c r="I1054" s="20"/>
    </row>
    <row r="1055" spans="1:9" x14ac:dyDescent="0.2">
      <c r="A1055" s="22"/>
      <c r="B1055" s="18"/>
      <c r="C1055" s="79"/>
      <c r="D1055" s="19"/>
      <c r="E1055" s="19"/>
      <c r="F1055" s="19"/>
      <c r="G1055" s="19"/>
      <c r="H1055" s="19"/>
      <c r="I1055" s="20"/>
    </row>
    <row r="1056" spans="1:9" x14ac:dyDescent="0.2">
      <c r="A1056" s="22"/>
      <c r="B1056" s="18"/>
      <c r="C1056" s="79"/>
      <c r="D1056" s="19"/>
      <c r="E1056" s="19"/>
      <c r="F1056" s="19"/>
      <c r="G1056" s="19"/>
      <c r="H1056" s="19"/>
      <c r="I1056" s="20"/>
    </row>
    <row r="1057" spans="1:9" x14ac:dyDescent="0.2">
      <c r="A1057" s="22"/>
      <c r="B1057" s="18"/>
      <c r="C1057" s="79"/>
      <c r="D1057" s="19"/>
      <c r="E1057" s="19"/>
      <c r="F1057" s="19"/>
      <c r="G1057" s="19"/>
      <c r="H1057" s="19"/>
      <c r="I1057" s="20"/>
    </row>
    <row r="1058" spans="1:9" x14ac:dyDescent="0.2">
      <c r="A1058" s="22"/>
      <c r="B1058" s="18"/>
      <c r="C1058" s="79"/>
      <c r="D1058" s="19"/>
      <c r="E1058" s="19"/>
      <c r="F1058" s="19"/>
      <c r="G1058" s="19"/>
      <c r="H1058" s="19"/>
      <c r="I1058" s="20"/>
    </row>
    <row r="1059" spans="1:9" x14ac:dyDescent="0.2">
      <c r="A1059" s="22"/>
      <c r="B1059" s="18"/>
      <c r="C1059" s="79"/>
      <c r="D1059" s="19"/>
      <c r="E1059" s="19"/>
      <c r="F1059" s="19"/>
      <c r="G1059" s="19"/>
      <c r="H1059" s="19"/>
      <c r="I1059" s="20"/>
    </row>
    <row r="1060" spans="1:9" x14ac:dyDescent="0.2">
      <c r="A1060" s="22"/>
      <c r="B1060" s="18"/>
      <c r="C1060" s="79"/>
      <c r="D1060" s="19"/>
      <c r="E1060" s="19"/>
      <c r="F1060" s="19"/>
      <c r="G1060" s="19"/>
      <c r="H1060" s="19"/>
      <c r="I1060" s="20"/>
    </row>
    <row r="1061" spans="1:9" x14ac:dyDescent="0.2">
      <c r="A1061" s="22"/>
      <c r="B1061" s="18"/>
      <c r="C1061" s="79"/>
      <c r="D1061" s="19"/>
      <c r="E1061" s="19"/>
      <c r="F1061" s="19"/>
      <c r="G1061" s="19"/>
      <c r="H1061" s="19"/>
      <c r="I1061" s="20"/>
    </row>
    <row r="1062" spans="1:9" x14ac:dyDescent="0.2">
      <c r="A1062" s="22"/>
      <c r="B1062" s="18"/>
      <c r="C1062" s="79"/>
      <c r="D1062" s="19"/>
      <c r="E1062" s="19"/>
      <c r="F1062" s="19"/>
      <c r="G1062" s="19"/>
      <c r="H1062" s="19"/>
      <c r="I1062" s="20"/>
    </row>
    <row r="1063" spans="1:9" x14ac:dyDescent="0.2">
      <c r="A1063" s="22"/>
      <c r="B1063" s="18"/>
      <c r="C1063" s="79"/>
      <c r="D1063" s="19"/>
      <c r="E1063" s="19"/>
      <c r="F1063" s="19"/>
      <c r="G1063" s="19"/>
      <c r="H1063" s="19"/>
      <c r="I1063" s="20"/>
    </row>
    <row r="1064" spans="1:9" x14ac:dyDescent="0.2">
      <c r="A1064" s="22"/>
      <c r="B1064" s="18"/>
      <c r="C1064" s="79"/>
      <c r="D1064" s="19"/>
      <c r="E1064" s="19"/>
      <c r="F1064" s="19"/>
      <c r="G1064" s="19"/>
      <c r="H1064" s="19"/>
      <c r="I1064" s="20"/>
    </row>
    <row r="1065" spans="1:9" x14ac:dyDescent="0.2">
      <c r="A1065" s="22"/>
      <c r="B1065" s="18"/>
      <c r="C1065" s="79"/>
      <c r="D1065" s="19"/>
      <c r="E1065" s="19"/>
      <c r="F1065" s="19"/>
      <c r="G1065" s="19"/>
      <c r="H1065" s="19"/>
      <c r="I1065" s="20"/>
    </row>
    <row r="1066" spans="1:9" x14ac:dyDescent="0.2">
      <c r="A1066" s="22"/>
      <c r="B1066" s="18"/>
      <c r="C1066" s="79"/>
      <c r="D1066" s="19"/>
      <c r="E1066" s="19"/>
      <c r="F1066" s="19"/>
      <c r="G1066" s="19"/>
      <c r="H1066" s="19"/>
      <c r="I1066" s="20"/>
    </row>
    <row r="1067" spans="1:9" x14ac:dyDescent="0.2">
      <c r="A1067" s="22"/>
      <c r="B1067" s="18"/>
      <c r="C1067" s="79"/>
      <c r="D1067" s="19"/>
      <c r="E1067" s="19"/>
      <c r="F1067" s="19"/>
      <c r="G1067" s="19"/>
      <c r="H1067" s="19"/>
      <c r="I1067" s="20"/>
    </row>
    <row r="1068" spans="1:9" x14ac:dyDescent="0.2">
      <c r="A1068" s="22"/>
      <c r="B1068" s="18"/>
      <c r="C1068" s="79"/>
      <c r="D1068" s="19"/>
      <c r="E1068" s="19"/>
      <c r="F1068" s="19"/>
      <c r="G1068" s="19"/>
      <c r="H1068" s="19"/>
      <c r="I1068" s="20"/>
    </row>
    <row r="1069" spans="1:9" x14ac:dyDescent="0.2">
      <c r="A1069" s="22"/>
      <c r="B1069" s="18"/>
      <c r="C1069" s="79"/>
      <c r="D1069" s="19"/>
      <c r="E1069" s="19"/>
      <c r="F1069" s="19"/>
      <c r="G1069" s="19"/>
      <c r="H1069" s="19"/>
      <c r="I1069" s="20"/>
    </row>
    <row r="1070" spans="1:9" x14ac:dyDescent="0.2">
      <c r="A1070" s="22"/>
      <c r="B1070" s="18"/>
      <c r="C1070" s="79"/>
      <c r="D1070" s="19"/>
      <c r="E1070" s="19"/>
      <c r="F1070" s="19"/>
      <c r="G1070" s="19"/>
      <c r="H1070" s="19"/>
      <c r="I1070" s="20"/>
    </row>
    <row r="1071" spans="1:9" x14ac:dyDescent="0.2">
      <c r="A1071" s="22"/>
      <c r="B1071" s="18"/>
      <c r="C1071" s="79"/>
      <c r="D1071" s="19"/>
      <c r="E1071" s="19"/>
      <c r="F1071" s="19"/>
      <c r="G1071" s="19"/>
      <c r="H1071" s="19"/>
      <c r="I1071" s="20"/>
    </row>
    <row r="1072" spans="1:9" x14ac:dyDescent="0.2">
      <c r="A1072" s="22"/>
      <c r="B1072" s="18"/>
      <c r="C1072" s="79"/>
      <c r="D1072" s="19"/>
      <c r="E1072" s="19"/>
      <c r="F1072" s="19"/>
      <c r="G1072" s="19"/>
      <c r="H1072" s="19"/>
      <c r="I1072" s="20"/>
    </row>
    <row r="1073" spans="1:9" x14ac:dyDescent="0.2">
      <c r="A1073" s="22"/>
      <c r="B1073" s="18"/>
      <c r="C1073" s="79"/>
      <c r="D1073" s="19"/>
      <c r="E1073" s="19"/>
      <c r="F1073" s="19"/>
      <c r="G1073" s="19"/>
      <c r="H1073" s="19"/>
      <c r="I1073" s="20"/>
    </row>
    <row r="1074" spans="1:9" x14ac:dyDescent="0.2">
      <c r="A1074" s="22"/>
      <c r="B1074" s="18"/>
      <c r="C1074" s="79"/>
      <c r="D1074" s="19"/>
      <c r="E1074" s="19"/>
      <c r="F1074" s="19"/>
      <c r="G1074" s="19"/>
      <c r="H1074" s="19"/>
      <c r="I1074" s="20"/>
    </row>
    <row r="1075" spans="1:9" x14ac:dyDescent="0.2">
      <c r="A1075" s="22"/>
      <c r="B1075" s="18"/>
      <c r="C1075" s="79"/>
      <c r="D1075" s="19"/>
      <c r="E1075" s="19"/>
      <c r="F1075" s="19"/>
      <c r="G1075" s="19"/>
      <c r="H1075" s="19"/>
      <c r="I1075" s="20"/>
    </row>
    <row r="1076" spans="1:9" x14ac:dyDescent="0.2">
      <c r="A1076" s="22"/>
      <c r="B1076" s="18"/>
      <c r="C1076" s="79"/>
      <c r="D1076" s="19"/>
      <c r="E1076" s="19"/>
      <c r="F1076" s="19"/>
      <c r="G1076" s="19"/>
      <c r="H1076" s="19"/>
      <c r="I1076" s="20"/>
    </row>
    <row r="1077" spans="1:9" x14ac:dyDescent="0.2">
      <c r="A1077" s="22"/>
      <c r="B1077" s="18"/>
      <c r="C1077" s="79"/>
      <c r="D1077" s="19"/>
      <c r="E1077" s="19"/>
      <c r="F1077" s="19"/>
      <c r="G1077" s="19"/>
      <c r="H1077" s="19"/>
      <c r="I1077" s="20"/>
    </row>
    <row r="1078" spans="1:9" x14ac:dyDescent="0.2">
      <c r="A1078" s="22"/>
      <c r="B1078" s="18"/>
      <c r="C1078" s="79"/>
      <c r="D1078" s="19"/>
      <c r="E1078" s="19"/>
      <c r="F1078" s="19"/>
      <c r="G1078" s="19"/>
      <c r="H1078" s="19"/>
      <c r="I1078" s="20"/>
    </row>
    <row r="1079" spans="1:9" x14ac:dyDescent="0.2">
      <c r="A1079" s="22"/>
      <c r="B1079" s="18"/>
      <c r="C1079" s="79"/>
      <c r="D1079" s="19"/>
      <c r="E1079" s="19"/>
      <c r="F1079" s="19"/>
      <c r="G1079" s="19"/>
      <c r="H1079" s="19"/>
      <c r="I1079" s="20"/>
    </row>
  </sheetData>
  <sheetProtection formatCells="0" formatColumns="0" formatRows="0" insertColumns="0" insertRows="0" deleteColumns="0" deleteRows="0"/>
  <mergeCells count="14">
    <mergeCell ref="K25:L25"/>
    <mergeCell ref="D1:F1"/>
    <mergeCell ref="J1:M1"/>
    <mergeCell ref="B2:D2"/>
    <mergeCell ref="B3:D3"/>
    <mergeCell ref="B4:D4"/>
    <mergeCell ref="B5:D5"/>
    <mergeCell ref="D11:F11"/>
    <mergeCell ref="G11:H11"/>
    <mergeCell ref="B6:D6"/>
    <mergeCell ref="B7:D7"/>
    <mergeCell ref="B8:D8"/>
    <mergeCell ref="B9:D9"/>
    <mergeCell ref="B10:D10"/>
  </mergeCells>
  <phoneticPr fontId="4" type="noConversion"/>
  <pageMargins left="0.75" right="0.75" top="1" bottom="1" header="0.4921259845" footer="0.4921259845"/>
  <pageSetup paperSize="9" orientation="landscape" horizont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Q346"/>
  <sheetViews>
    <sheetView workbookViewId="0">
      <selection sqref="A1:L1"/>
    </sheetView>
  </sheetViews>
  <sheetFormatPr defaultRowHeight="14.1" customHeight="1" x14ac:dyDescent="0.2"/>
  <cols>
    <col min="1" max="1" width="9.140625" style="10"/>
    <col min="2" max="2" width="9.140625" style="191"/>
    <col min="3" max="3" width="15.7109375" style="192" customWidth="1"/>
    <col min="4" max="4" width="10" style="192" customWidth="1"/>
    <col min="5" max="5" width="0.140625" style="192" hidden="1" customWidth="1"/>
    <col min="6" max="7" width="4.5703125" style="6" hidden="1" customWidth="1"/>
    <col min="8" max="8" width="0.85546875" style="6" customWidth="1"/>
    <col min="9" max="9" width="9.140625" style="6"/>
    <col min="10" max="10" width="10.140625" style="6" bestFit="1" customWidth="1"/>
    <col min="11" max="11" width="15.7109375" style="6" customWidth="1"/>
    <col min="12" max="12" width="10.140625" style="6" bestFit="1" customWidth="1"/>
    <col min="13" max="13" width="9.140625" style="6" hidden="1" customWidth="1"/>
    <col min="14" max="15" width="4.5703125" style="6" hidden="1" customWidth="1"/>
    <col min="16" max="16" width="9.140625" style="6" hidden="1" customWidth="1"/>
    <col min="17" max="16384" width="9.140625" style="6"/>
  </cols>
  <sheetData>
    <row r="1" spans="1:17" ht="14.1" customHeight="1" x14ac:dyDescent="0.2">
      <c r="A1" s="777" t="s">
        <v>2249</v>
      </c>
      <c r="B1" s="777"/>
      <c r="C1" s="777"/>
      <c r="D1" s="777"/>
      <c r="E1" s="777"/>
      <c r="F1" s="777"/>
      <c r="G1" s="777"/>
      <c r="H1" s="777"/>
      <c r="I1" s="777"/>
      <c r="J1" s="777"/>
      <c r="K1" s="777"/>
      <c r="L1" s="777"/>
      <c r="M1" s="453"/>
    </row>
    <row r="2" spans="1:17" ht="14.1" customHeight="1" x14ac:dyDescent="0.25">
      <c r="A2" s="453"/>
      <c r="B2" s="453"/>
      <c r="C2" s="453"/>
      <c r="D2" s="453"/>
      <c r="E2" s="453"/>
      <c r="F2" s="453"/>
      <c r="G2" s="453"/>
      <c r="H2" s="453"/>
      <c r="I2" s="453"/>
      <c r="J2" s="453"/>
      <c r="K2" s="256">
        <v>2015</v>
      </c>
      <c r="L2" s="256">
        <v>2014</v>
      </c>
      <c r="M2" s="256">
        <v>2013</v>
      </c>
    </row>
    <row r="3" spans="1:17" ht="14.1" customHeight="1" x14ac:dyDescent="0.25">
      <c r="C3" s="256">
        <v>2015</v>
      </c>
      <c r="D3" s="256">
        <v>2014</v>
      </c>
      <c r="E3" s="256">
        <v>2013</v>
      </c>
      <c r="I3" s="193" t="s">
        <v>423</v>
      </c>
      <c r="J3" s="194" t="s">
        <v>2272</v>
      </c>
      <c r="K3" s="195">
        <f>SUM('HL KNIHA VYPOC'!G159)</f>
        <v>4083.670000000001</v>
      </c>
      <c r="L3" s="195">
        <f>SUM('HL KNIHA VYPOC'!K159)</f>
        <v>4083.67</v>
      </c>
      <c r="M3" s="195">
        <f>SUM('HL KNIHA VYPOC'!H159)</f>
        <v>3916.47</v>
      </c>
    </row>
    <row r="4" spans="1:17" ht="14.1" customHeight="1" x14ac:dyDescent="0.2">
      <c r="A4" s="193" t="s">
        <v>827</v>
      </c>
      <c r="B4" s="194" t="s">
        <v>2272</v>
      </c>
      <c r="C4" s="195">
        <f>SUM('HL KNIHA VYPOC'!G43)</f>
        <v>0</v>
      </c>
      <c r="D4" s="195">
        <f>SUM('HL KNIHA VYPOC'!K43)</f>
        <v>0</v>
      </c>
      <c r="E4" s="195">
        <f>SUM('HL KNIHA VYPOC'!H43)</f>
        <v>0</v>
      </c>
      <c r="I4" s="196" t="s">
        <v>423</v>
      </c>
      <c r="J4" s="197" t="s">
        <v>371</v>
      </c>
      <c r="K4" s="463"/>
      <c r="L4" s="464"/>
      <c r="M4" s="465"/>
    </row>
    <row r="5" spans="1:17" ht="14.1" customHeight="1" x14ac:dyDescent="0.2">
      <c r="A5" s="198" t="s">
        <v>827</v>
      </c>
      <c r="B5" s="199" t="s">
        <v>898</v>
      </c>
      <c r="C5" s="200">
        <f>SUM(C4-C6)</f>
        <v>0</v>
      </c>
      <c r="D5" s="201">
        <f>SUM(D4-D6)</f>
        <v>0</v>
      </c>
      <c r="E5" s="201">
        <f>SUM(E4-E6)</f>
        <v>0</v>
      </c>
      <c r="I5" s="202" t="s">
        <v>423</v>
      </c>
      <c r="J5" s="203" t="s">
        <v>724</v>
      </c>
      <c r="K5" s="204">
        <f>SUM(K3-K4)</f>
        <v>4083.670000000001</v>
      </c>
      <c r="L5" s="205">
        <f>SUM(L3-L4)</f>
        <v>4083.67</v>
      </c>
      <c r="M5" s="205">
        <f>SUM(M3-M4)</f>
        <v>3916.47</v>
      </c>
    </row>
    <row r="6" spans="1:17" ht="14.1" customHeight="1" x14ac:dyDescent="0.2">
      <c r="A6" s="206" t="s">
        <v>827</v>
      </c>
      <c r="B6" s="207" t="s">
        <v>899</v>
      </c>
      <c r="C6" s="467"/>
      <c r="D6" s="468"/>
      <c r="E6" s="465"/>
      <c r="I6" s="208"/>
      <c r="J6" s="209"/>
      <c r="K6" s="192"/>
      <c r="L6" s="192"/>
      <c r="M6" s="192"/>
    </row>
    <row r="7" spans="1:17" ht="14.1" customHeight="1" x14ac:dyDescent="0.2">
      <c r="A7" s="208"/>
      <c r="B7" s="209"/>
      <c r="I7" s="193" t="s">
        <v>431</v>
      </c>
      <c r="J7" s="194" t="s">
        <v>2272</v>
      </c>
      <c r="K7" s="195">
        <f>SUM('HL KNIHA VYPOC'!G171)</f>
        <v>0</v>
      </c>
      <c r="L7" s="195">
        <f>SUM('HL KNIHA VYPOC'!K171)</f>
        <v>0</v>
      </c>
      <c r="M7" s="195">
        <f>SUM('HL KNIHA VYPOC'!H171)</f>
        <v>0</v>
      </c>
    </row>
    <row r="8" spans="1:17" ht="14.1" customHeight="1" x14ac:dyDescent="0.2">
      <c r="A8" s="193" t="s">
        <v>828</v>
      </c>
      <c r="B8" s="194" t="s">
        <v>2272</v>
      </c>
      <c r="C8" s="195">
        <f>SUM('HL KNIHA VYPOC'!G44)</f>
        <v>0</v>
      </c>
      <c r="D8" s="195">
        <f>SUM('HL KNIHA VYPOC'!K44)</f>
        <v>0</v>
      </c>
      <c r="E8" s="195">
        <f>SUM('HL KNIHA VYPOC'!H44)</f>
        <v>0</v>
      </c>
      <c r="I8" s="196" t="s">
        <v>431</v>
      </c>
      <c r="J8" s="197" t="s">
        <v>333</v>
      </c>
      <c r="K8" s="463"/>
      <c r="L8" s="464"/>
      <c r="M8" s="465"/>
    </row>
    <row r="9" spans="1:17" ht="14.1" customHeight="1" x14ac:dyDescent="0.2">
      <c r="A9" s="198" t="s">
        <v>828</v>
      </c>
      <c r="B9" s="199" t="s">
        <v>898</v>
      </c>
      <c r="C9" s="200">
        <f>SUM(C8-C10)</f>
        <v>0</v>
      </c>
      <c r="D9" s="201">
        <f>SUM(D8-D10)</f>
        <v>0</v>
      </c>
      <c r="E9" s="201">
        <f>SUM(E8-E10)</f>
        <v>0</v>
      </c>
      <c r="I9" s="210" t="s">
        <v>431</v>
      </c>
      <c r="J9" s="211" t="s">
        <v>351</v>
      </c>
      <c r="K9" s="465"/>
      <c r="L9" s="466"/>
      <c r="M9" s="465"/>
    </row>
    <row r="10" spans="1:17" ht="14.1" customHeight="1" x14ac:dyDescent="0.2">
      <c r="A10" s="206" t="s">
        <v>828</v>
      </c>
      <c r="B10" s="207" t="s">
        <v>134</v>
      </c>
      <c r="C10" s="467"/>
      <c r="D10" s="468"/>
      <c r="E10" s="468"/>
      <c r="I10" s="213" t="s">
        <v>431</v>
      </c>
      <c r="J10" s="214" t="s">
        <v>659</v>
      </c>
      <c r="K10" s="215">
        <f>SUM(K7-K8-K9-K11)</f>
        <v>0</v>
      </c>
      <c r="L10" s="216">
        <f>SUM(L7-L8-L9-L11)</f>
        <v>0</v>
      </c>
      <c r="M10" s="216">
        <f>SUM(M7-M8-M9-M11)</f>
        <v>0</v>
      </c>
    </row>
    <row r="11" spans="1:17" ht="14.1" customHeight="1" x14ac:dyDescent="0.2">
      <c r="A11" s="208"/>
      <c r="B11" s="209"/>
      <c r="I11" s="206" t="s">
        <v>431</v>
      </c>
      <c r="J11" s="207" t="s">
        <v>677</v>
      </c>
      <c r="K11" s="467"/>
      <c r="L11" s="468"/>
      <c r="M11" s="465"/>
    </row>
    <row r="12" spans="1:17" ht="14.1" customHeight="1" x14ac:dyDescent="0.2">
      <c r="A12" s="193" t="s">
        <v>830</v>
      </c>
      <c r="B12" s="194" t="s">
        <v>2272</v>
      </c>
      <c r="C12" s="195">
        <f>SUM('HL KNIHA VYPOC'!G46)</f>
        <v>-2177.52</v>
      </c>
      <c r="D12" s="195">
        <f>SUM('HL KNIHA VYPOC'!K46)</f>
        <v>-2177.52</v>
      </c>
      <c r="E12" s="195">
        <f>SUM('HL KNIHA VYPOC'!H46)</f>
        <v>-2177.52</v>
      </c>
      <c r="I12" s="208"/>
      <c r="J12" s="209"/>
      <c r="K12" s="192"/>
      <c r="L12" s="192"/>
      <c r="M12" s="192"/>
    </row>
    <row r="13" spans="1:17" ht="14.1" customHeight="1" x14ac:dyDescent="0.2">
      <c r="A13" s="198" t="s">
        <v>830</v>
      </c>
      <c r="B13" s="199" t="s">
        <v>140</v>
      </c>
      <c r="C13" s="200">
        <f>SUM(C12-C14-C15)</f>
        <v>-2177.52</v>
      </c>
      <c r="D13" s="201">
        <f>SUM(D12-D14-D15)</f>
        <v>-2177.52</v>
      </c>
      <c r="E13" s="201">
        <f>SUM(E12-E14-E15)</f>
        <v>-2177.52</v>
      </c>
      <c r="I13" s="208"/>
      <c r="J13" s="209"/>
      <c r="K13" s="192"/>
      <c r="L13" s="192"/>
      <c r="M13" s="192"/>
    </row>
    <row r="14" spans="1:17" ht="14.1" customHeight="1" x14ac:dyDescent="0.2">
      <c r="A14" s="210" t="s">
        <v>830</v>
      </c>
      <c r="B14" s="211" t="s">
        <v>904</v>
      </c>
      <c r="C14" s="465"/>
      <c r="D14" s="466"/>
      <c r="E14" s="465"/>
      <c r="I14" s="193" t="s">
        <v>432</v>
      </c>
      <c r="J14" s="194" t="s">
        <v>2272</v>
      </c>
      <c r="K14" s="195">
        <f>SUM('HL KNIHA VYPOC'!G173)</f>
        <v>0</v>
      </c>
      <c r="L14" s="195">
        <f>SUM('HL KNIHA VYPOC'!K173)</f>
        <v>0</v>
      </c>
      <c r="M14" s="195">
        <f>SUM('HL KNIHA VYPOC'!H173)</f>
        <v>0</v>
      </c>
    </row>
    <row r="15" spans="1:17" ht="14.1" customHeight="1" x14ac:dyDescent="0.2">
      <c r="A15" s="206" t="s">
        <v>830</v>
      </c>
      <c r="B15" s="207" t="s">
        <v>159</v>
      </c>
      <c r="C15" s="467"/>
      <c r="D15" s="468"/>
      <c r="E15" s="465"/>
      <c r="I15" s="196" t="s">
        <v>432</v>
      </c>
      <c r="J15" s="197" t="s">
        <v>355</v>
      </c>
      <c r="K15" s="463"/>
      <c r="L15" s="464"/>
      <c r="M15" s="465"/>
    </row>
    <row r="16" spans="1:17" ht="14.1" customHeight="1" x14ac:dyDescent="0.2">
      <c r="A16" s="208"/>
      <c r="B16" s="209"/>
      <c r="I16" s="202" t="s">
        <v>432</v>
      </c>
      <c r="J16" s="203" t="s">
        <v>687</v>
      </c>
      <c r="K16" s="204">
        <f>SUM(K14-K15)</f>
        <v>0</v>
      </c>
      <c r="L16" s="205">
        <f>SUM(L14-L15)</f>
        <v>0</v>
      </c>
      <c r="M16" s="205">
        <f>SUM(M14-M15)</f>
        <v>0</v>
      </c>
    </row>
    <row r="17" spans="1:13" ht="14.1" customHeight="1" x14ac:dyDescent="0.2">
      <c r="A17" s="193" t="s">
        <v>831</v>
      </c>
      <c r="B17" s="194" t="s">
        <v>2272</v>
      </c>
      <c r="C17" s="195">
        <f>SUM('HL KNIHA VYPOC'!G47)</f>
        <v>0</v>
      </c>
      <c r="D17" s="195">
        <f>SUM('HL KNIHA VYPOC'!K47)</f>
        <v>0</v>
      </c>
      <c r="E17" s="195">
        <f>SUM('HL KNIHA VYPOC'!H47)</f>
        <v>0</v>
      </c>
      <c r="I17" s="208"/>
      <c r="J17" s="209"/>
      <c r="K17" s="192"/>
      <c r="L17" s="192"/>
      <c r="M17" s="192"/>
    </row>
    <row r="18" spans="1:13" ht="14.1" customHeight="1" x14ac:dyDescent="0.2">
      <c r="A18" s="198" t="s">
        <v>831</v>
      </c>
      <c r="B18" s="199" t="s">
        <v>909</v>
      </c>
      <c r="C18" s="200">
        <f>SUM(C17-C19)</f>
        <v>0</v>
      </c>
      <c r="D18" s="201">
        <f>SUM(D17-D19)</f>
        <v>0</v>
      </c>
      <c r="E18" s="201">
        <f>SUM(E17-E19)</f>
        <v>0</v>
      </c>
      <c r="I18" s="193" t="s">
        <v>433</v>
      </c>
      <c r="J18" s="194" t="s">
        <v>2272</v>
      </c>
      <c r="K18" s="195">
        <f>SUM('HL KNIHA VYPOC'!G174)</f>
        <v>0</v>
      </c>
      <c r="L18" s="195">
        <f>SUM('HL KNIHA VYPOC'!K174)</f>
        <v>0</v>
      </c>
      <c r="M18" s="195">
        <f>SUM('HL KNIHA VYPOC'!H174)</f>
        <v>0</v>
      </c>
    </row>
    <row r="19" spans="1:13" ht="14.1" customHeight="1" x14ac:dyDescent="0.2">
      <c r="A19" s="206" t="s">
        <v>831</v>
      </c>
      <c r="B19" s="207" t="s">
        <v>159</v>
      </c>
      <c r="C19" s="467"/>
      <c r="D19" s="468"/>
      <c r="E19" s="465"/>
      <c r="I19" s="196" t="s">
        <v>433</v>
      </c>
      <c r="J19" s="197" t="s">
        <v>355</v>
      </c>
      <c r="K19" s="463"/>
      <c r="L19" s="464"/>
      <c r="M19" s="465"/>
    </row>
    <row r="20" spans="1:13" ht="14.1" customHeight="1" x14ac:dyDescent="0.2">
      <c r="A20" s="208"/>
      <c r="B20" s="209"/>
      <c r="I20" s="202" t="s">
        <v>433</v>
      </c>
      <c r="J20" s="203" t="s">
        <v>687</v>
      </c>
      <c r="K20" s="204">
        <f>SUM(K18-K19)</f>
        <v>0</v>
      </c>
      <c r="L20" s="205">
        <f>SUM(L18-L19)</f>
        <v>0</v>
      </c>
      <c r="M20" s="205">
        <f>SUM(M18-M19)</f>
        <v>0</v>
      </c>
    </row>
    <row r="21" spans="1:13" ht="14.1" customHeight="1" x14ac:dyDescent="0.2">
      <c r="A21" s="193" t="s">
        <v>832</v>
      </c>
      <c r="B21" s="194" t="s">
        <v>2272</v>
      </c>
      <c r="C21" s="195">
        <f>SUM('HL KNIHA VYPOC'!G48)</f>
        <v>0</v>
      </c>
      <c r="D21" s="195">
        <f>SUM('HL KNIHA VYPOC'!K48)</f>
        <v>0</v>
      </c>
      <c r="E21" s="195">
        <f>SUM('HL KNIHA VYPOC'!H48)</f>
        <v>0</v>
      </c>
      <c r="I21" s="208"/>
      <c r="J21" s="209"/>
      <c r="K21" s="192"/>
      <c r="L21" s="192"/>
      <c r="M21" s="192"/>
    </row>
    <row r="22" spans="1:13" ht="14.1" customHeight="1" x14ac:dyDescent="0.2">
      <c r="A22" s="198" t="s">
        <v>832</v>
      </c>
      <c r="B22" s="199" t="s">
        <v>785</v>
      </c>
      <c r="C22" s="200">
        <f>SUM(C21-C23)</f>
        <v>0</v>
      </c>
      <c r="D22" s="201">
        <f>SUM(D21-D23)</f>
        <v>0</v>
      </c>
      <c r="E22" s="201">
        <f>SUM(E21-E23)</f>
        <v>0</v>
      </c>
      <c r="I22" s="193" t="s">
        <v>434</v>
      </c>
      <c r="J22" s="194" t="s">
        <v>2272</v>
      </c>
      <c r="K22" s="195">
        <f>SUM('HL KNIHA VYPOC'!G175)</f>
        <v>0</v>
      </c>
      <c r="L22" s="195">
        <f>SUM('HL KNIHA VYPOC'!K175)</f>
        <v>0</v>
      </c>
      <c r="M22" s="195">
        <f>SUM('HL KNIHA VYPOC'!H175)</f>
        <v>0</v>
      </c>
    </row>
    <row r="23" spans="1:13" ht="14.1" customHeight="1" x14ac:dyDescent="0.2">
      <c r="A23" s="206" t="s">
        <v>832</v>
      </c>
      <c r="B23" s="207" t="s">
        <v>159</v>
      </c>
      <c r="C23" s="467"/>
      <c r="D23" s="468"/>
      <c r="E23" s="465"/>
      <c r="I23" s="196" t="s">
        <v>434</v>
      </c>
      <c r="J23" s="197" t="s">
        <v>355</v>
      </c>
      <c r="K23" s="463"/>
      <c r="L23" s="464"/>
      <c r="M23" s="465"/>
    </row>
    <row r="24" spans="1:13" ht="14.1" customHeight="1" x14ac:dyDescent="0.2">
      <c r="A24" s="208"/>
      <c r="B24" s="209"/>
      <c r="I24" s="202" t="s">
        <v>434</v>
      </c>
      <c r="J24" s="203" t="s">
        <v>687</v>
      </c>
      <c r="K24" s="204">
        <f>SUM(K22-K23)</f>
        <v>0</v>
      </c>
      <c r="L24" s="205">
        <f>SUM(L22-L23)</f>
        <v>0</v>
      </c>
      <c r="M24" s="205">
        <f>SUM(M22-M23)</f>
        <v>0</v>
      </c>
    </row>
    <row r="25" spans="1:13" ht="14.1" customHeight="1" x14ac:dyDescent="0.2">
      <c r="A25" s="193" t="s">
        <v>847</v>
      </c>
      <c r="B25" s="194" t="s">
        <v>2272</v>
      </c>
      <c r="C25" s="195">
        <f>SUM('HL KNIHA VYPOC'!G71)</f>
        <v>0</v>
      </c>
      <c r="D25" s="195">
        <f>SUM('HL KNIHA VYPOC'!K71)</f>
        <v>0</v>
      </c>
      <c r="E25" s="195">
        <f>SUM('HL KNIHA VYPOC'!H71)</f>
        <v>0</v>
      </c>
      <c r="I25" s="208"/>
      <c r="J25" s="209"/>
      <c r="K25" s="192"/>
      <c r="L25" s="192"/>
      <c r="M25" s="192"/>
    </row>
    <row r="26" spans="1:13" ht="14.1" customHeight="1" x14ac:dyDescent="0.2">
      <c r="A26" s="196" t="s">
        <v>847</v>
      </c>
      <c r="B26" s="197" t="s">
        <v>960</v>
      </c>
      <c r="C26" s="463"/>
      <c r="D26" s="464"/>
      <c r="E26" s="465"/>
      <c r="I26" s="193" t="s">
        <v>436</v>
      </c>
      <c r="J26" s="194" t="s">
        <v>2272</v>
      </c>
      <c r="K26" s="195">
        <f>SUM('HL KNIHA VYPOC'!G186)</f>
        <v>0</v>
      </c>
      <c r="L26" s="195">
        <f>SUM('HL KNIHA VYPOC'!K186)</f>
        <v>0</v>
      </c>
      <c r="M26" s="195">
        <f>SUM('HL KNIHA VYPOC'!H186)</f>
        <v>0</v>
      </c>
    </row>
    <row r="27" spans="1:13" ht="14.1" customHeight="1" x14ac:dyDescent="0.2">
      <c r="A27" s="213" t="s">
        <v>847</v>
      </c>
      <c r="B27" s="214" t="s">
        <v>970</v>
      </c>
      <c r="C27" s="215">
        <f>SUM(C25-C26-C28-C29-C30)</f>
        <v>0</v>
      </c>
      <c r="D27" s="216">
        <f>SUM(D25-D26-D28-D29-D30)</f>
        <v>0</v>
      </c>
      <c r="E27" s="216">
        <f>SUM(E25-E26-E28-E29-E30)</f>
        <v>0</v>
      </c>
      <c r="I27" s="196" t="s">
        <v>436</v>
      </c>
      <c r="J27" s="197" t="s">
        <v>371</v>
      </c>
      <c r="K27" s="463"/>
      <c r="L27" s="464"/>
      <c r="M27" s="465"/>
    </row>
    <row r="28" spans="1:13" ht="14.1" customHeight="1" x14ac:dyDescent="0.2">
      <c r="A28" s="210" t="s">
        <v>847</v>
      </c>
      <c r="B28" s="211" t="s">
        <v>5</v>
      </c>
      <c r="C28" s="465"/>
      <c r="D28" s="466"/>
      <c r="E28" s="465"/>
      <c r="I28" s="202" t="s">
        <v>436</v>
      </c>
      <c r="J28" s="203" t="s">
        <v>724</v>
      </c>
      <c r="K28" s="204">
        <f>SUM(K26-K27)</f>
        <v>0</v>
      </c>
      <c r="L28" s="204">
        <f>SUM(L26-L27)</f>
        <v>0</v>
      </c>
      <c r="M28" s="204">
        <f>SUM(M26-M27)</f>
        <v>0</v>
      </c>
    </row>
    <row r="29" spans="1:13" ht="14.1" customHeight="1" x14ac:dyDescent="0.2">
      <c r="A29" s="210" t="s">
        <v>847</v>
      </c>
      <c r="B29" s="211" t="s">
        <v>21</v>
      </c>
      <c r="C29" s="465"/>
      <c r="D29" s="466"/>
      <c r="E29" s="465"/>
      <c r="I29" s="208"/>
      <c r="J29" s="209"/>
      <c r="K29" s="192"/>
      <c r="L29" s="192"/>
      <c r="M29" s="192"/>
    </row>
    <row r="30" spans="1:13" ht="14.1" customHeight="1" x14ac:dyDescent="0.2">
      <c r="A30" s="206" t="s">
        <v>847</v>
      </c>
      <c r="B30" s="207" t="s">
        <v>39</v>
      </c>
      <c r="C30" s="467"/>
      <c r="D30" s="468"/>
      <c r="E30" s="465"/>
      <c r="I30" s="193" t="s">
        <v>439</v>
      </c>
      <c r="J30" s="194" t="s">
        <v>2272</v>
      </c>
      <c r="K30" s="195">
        <f>SUM('HL KNIHA VYPOC'!G189)</f>
        <v>0</v>
      </c>
      <c r="L30" s="195">
        <f>SUM('HL KNIHA VYPOC'!K189)</f>
        <v>0</v>
      </c>
      <c r="M30" s="195">
        <f>SUM('HL KNIHA VYPOC'!H189)</f>
        <v>0</v>
      </c>
    </row>
    <row r="31" spans="1:13" ht="14.1" customHeight="1" x14ac:dyDescent="0.2">
      <c r="A31" s="208"/>
      <c r="B31" s="209"/>
      <c r="I31" s="196" t="s">
        <v>439</v>
      </c>
      <c r="J31" s="197" t="s">
        <v>371</v>
      </c>
      <c r="K31" s="463"/>
      <c r="L31" s="464"/>
      <c r="M31" s="465"/>
    </row>
    <row r="32" spans="1:13" ht="14.1" customHeight="1" x14ac:dyDescent="0.2">
      <c r="A32" s="193" t="s">
        <v>848</v>
      </c>
      <c r="B32" s="194" t="s">
        <v>2272</v>
      </c>
      <c r="C32" s="195">
        <f>SUM('HL KNIHA VYPOC'!G72)</f>
        <v>0</v>
      </c>
      <c r="D32" s="195">
        <f>SUM('HL KNIHA VYPOC'!K72)</f>
        <v>0</v>
      </c>
      <c r="E32" s="195">
        <f>SUM('HL KNIHA VYPOC'!H72)</f>
        <v>0</v>
      </c>
      <c r="I32" s="202" t="s">
        <v>439</v>
      </c>
      <c r="J32" s="203" t="s">
        <v>724</v>
      </c>
      <c r="K32" s="204">
        <f>SUM(K30-K31)</f>
        <v>0</v>
      </c>
      <c r="L32" s="205">
        <f>SUM(L30-L31)</f>
        <v>0</v>
      </c>
      <c r="M32" s="205">
        <f>SUM(M30-M31)</f>
        <v>0</v>
      </c>
    </row>
    <row r="33" spans="1:13" ht="14.1" customHeight="1" x14ac:dyDescent="0.2">
      <c r="A33" s="196" t="s">
        <v>848</v>
      </c>
      <c r="B33" s="197" t="s">
        <v>84</v>
      </c>
      <c r="C33" s="463"/>
      <c r="D33" s="464"/>
      <c r="E33" s="465"/>
      <c r="I33" s="208"/>
      <c r="J33" s="209"/>
      <c r="K33" s="192"/>
      <c r="L33" s="192"/>
      <c r="M33" s="192"/>
    </row>
    <row r="34" spans="1:13" ht="14.1" customHeight="1" x14ac:dyDescent="0.2">
      <c r="A34" s="210" t="s">
        <v>848</v>
      </c>
      <c r="B34" s="211" t="s">
        <v>94</v>
      </c>
      <c r="C34" s="465"/>
      <c r="D34" s="466"/>
      <c r="E34" s="465"/>
      <c r="I34" s="193" t="s">
        <v>440</v>
      </c>
      <c r="J34" s="194" t="s">
        <v>2272</v>
      </c>
      <c r="K34" s="195">
        <f>SUM('HL KNIHA VYPOC'!G190)</f>
        <v>0</v>
      </c>
      <c r="L34" s="195">
        <f>SUM('HL KNIHA VYPOC'!K190)</f>
        <v>0</v>
      </c>
      <c r="M34" s="195">
        <f>SUM('HL KNIHA VYPOC'!H190)</f>
        <v>0</v>
      </c>
    </row>
    <row r="35" spans="1:13" ht="14.1" customHeight="1" x14ac:dyDescent="0.2">
      <c r="A35" s="213" t="s">
        <v>848</v>
      </c>
      <c r="B35" s="214" t="s">
        <v>780</v>
      </c>
      <c r="C35" s="215">
        <f>SUM(C32-C33-C34-C36-C37-C38)</f>
        <v>0</v>
      </c>
      <c r="D35" s="215">
        <f>SUM(D32-D33-D34-D36-D37-D38)</f>
        <v>0</v>
      </c>
      <c r="E35" s="215">
        <f>SUM(E32-E33-E34-E36-E37-E38)</f>
        <v>0</v>
      </c>
      <c r="I35" s="196" t="s">
        <v>440</v>
      </c>
      <c r="J35" s="197" t="s">
        <v>371</v>
      </c>
      <c r="K35" s="463"/>
      <c r="L35" s="464"/>
      <c r="M35" s="465"/>
    </row>
    <row r="36" spans="1:13" ht="14.1" customHeight="1" x14ac:dyDescent="0.2">
      <c r="A36" s="210" t="s">
        <v>848</v>
      </c>
      <c r="B36" s="211" t="s">
        <v>907</v>
      </c>
      <c r="C36" s="465"/>
      <c r="D36" s="466"/>
      <c r="E36" s="465"/>
      <c r="I36" s="202" t="s">
        <v>440</v>
      </c>
      <c r="J36" s="203" t="s">
        <v>724</v>
      </c>
      <c r="K36" s="204">
        <f>SUM(K34-K35)</f>
        <v>0</v>
      </c>
      <c r="L36" s="205">
        <f>SUM(L34-L35)</f>
        <v>0</v>
      </c>
      <c r="M36" s="205">
        <f>SUM(M34-M35)</f>
        <v>0</v>
      </c>
    </row>
    <row r="37" spans="1:13" ht="14.1" customHeight="1" x14ac:dyDescent="0.2">
      <c r="A37" s="210" t="s">
        <v>848</v>
      </c>
      <c r="B37" s="211" t="s">
        <v>781</v>
      </c>
      <c r="C37" s="465"/>
      <c r="D37" s="466"/>
      <c r="E37" s="465"/>
      <c r="I37" s="208"/>
      <c r="J37" s="209"/>
      <c r="K37" s="192"/>
      <c r="L37" s="192"/>
      <c r="M37" s="192"/>
    </row>
    <row r="38" spans="1:13" ht="14.1" customHeight="1" x14ac:dyDescent="0.2">
      <c r="A38" s="206" t="s">
        <v>848</v>
      </c>
      <c r="B38" s="207" t="s">
        <v>782</v>
      </c>
      <c r="C38" s="467"/>
      <c r="D38" s="468"/>
      <c r="E38" s="465"/>
      <c r="I38" s="193" t="s">
        <v>441</v>
      </c>
      <c r="J38" s="194" t="s">
        <v>2272</v>
      </c>
      <c r="K38" s="195">
        <f>SUM('HL KNIHA VYPOC'!G191)</f>
        <v>0</v>
      </c>
      <c r="L38" s="195">
        <f>SUM('HL KNIHA VYPOC'!K191)</f>
        <v>0</v>
      </c>
      <c r="M38" s="195">
        <f>SUM('HL KNIHA VYPOC'!H191)</f>
        <v>0</v>
      </c>
    </row>
    <row r="39" spans="1:13" ht="14.1" customHeight="1" x14ac:dyDescent="0.2">
      <c r="A39" s="217"/>
      <c r="B39" s="211"/>
      <c r="C39" s="212"/>
      <c r="D39" s="212"/>
      <c r="E39" s="212"/>
      <c r="I39" s="196" t="s">
        <v>441</v>
      </c>
      <c r="J39" s="197" t="s">
        <v>360</v>
      </c>
      <c r="K39" s="463"/>
      <c r="L39" s="464"/>
      <c r="M39" s="465"/>
    </row>
    <row r="40" spans="1:13" ht="14.1" customHeight="1" x14ac:dyDescent="0.2">
      <c r="A40" s="193" t="s">
        <v>851</v>
      </c>
      <c r="B40" s="194" t="s">
        <v>2272</v>
      </c>
      <c r="C40" s="195">
        <f>SUM('HL KNIHA VYPOC'!G75)</f>
        <v>0</v>
      </c>
      <c r="D40" s="195">
        <f>SUM('HL KNIHA VYPOC'!K75)</f>
        <v>0</v>
      </c>
      <c r="E40" s="195">
        <f>SUM('HL KNIHA VYPOC'!H75)</f>
        <v>0</v>
      </c>
      <c r="I40" s="213" t="s">
        <v>441</v>
      </c>
      <c r="J40" s="214" t="s">
        <v>710</v>
      </c>
      <c r="K40" s="215">
        <f>SUM(K38-K39-K41)</f>
        <v>0</v>
      </c>
      <c r="L40" s="216">
        <f>SUM(L38-L39-L41)</f>
        <v>0</v>
      </c>
      <c r="M40" s="216">
        <f>SUM(M38-M39-M41)</f>
        <v>0</v>
      </c>
    </row>
    <row r="41" spans="1:13" ht="14.1" customHeight="1" x14ac:dyDescent="0.2">
      <c r="A41" s="196" t="s">
        <v>851</v>
      </c>
      <c r="B41" s="197" t="s">
        <v>779</v>
      </c>
      <c r="C41" s="463"/>
      <c r="D41" s="464"/>
      <c r="E41" s="465"/>
      <c r="I41" s="206" t="s">
        <v>441</v>
      </c>
      <c r="J41" s="207" t="s">
        <v>724</v>
      </c>
      <c r="K41" s="429"/>
      <c r="L41" s="430"/>
      <c r="M41" s="212"/>
    </row>
    <row r="42" spans="1:13" ht="14.1" customHeight="1" x14ac:dyDescent="0.2">
      <c r="A42" s="210" t="s">
        <v>851</v>
      </c>
      <c r="B42" s="211" t="s">
        <v>102</v>
      </c>
      <c r="C42" s="215">
        <f>SUM(C40-C41-C43)</f>
        <v>0</v>
      </c>
      <c r="D42" s="216">
        <f>SUM(D40-D41-D43)</f>
        <v>0</v>
      </c>
      <c r="E42" s="216">
        <f>SUM(E40-E41-E43)</f>
        <v>0</v>
      </c>
      <c r="I42" s="208"/>
      <c r="J42" s="209"/>
      <c r="K42" s="192"/>
      <c r="L42" s="192"/>
      <c r="M42" s="192"/>
    </row>
    <row r="43" spans="1:13" ht="14.1" customHeight="1" x14ac:dyDescent="0.2">
      <c r="A43" s="206" t="s">
        <v>851</v>
      </c>
      <c r="B43" s="207" t="s">
        <v>901</v>
      </c>
      <c r="C43" s="467"/>
      <c r="D43" s="468"/>
      <c r="E43" s="465"/>
      <c r="I43" s="193" t="s">
        <v>443</v>
      </c>
      <c r="J43" s="194" t="s">
        <v>2272</v>
      </c>
      <c r="K43" s="195">
        <f>SUM('HL KNIHA VYPOC'!G193)</f>
        <v>613008.65999999992</v>
      </c>
      <c r="L43" s="195">
        <f>SUM('HL KNIHA VYPOC'!K193)</f>
        <v>598730.46</v>
      </c>
      <c r="M43" s="195">
        <f>SUM('HL KNIHA VYPOC'!H193)</f>
        <v>552921.59999999998</v>
      </c>
    </row>
    <row r="44" spans="1:13" ht="14.1" customHeight="1" x14ac:dyDescent="0.2">
      <c r="A44" s="208"/>
      <c r="B44" s="209"/>
      <c r="I44" s="196" t="s">
        <v>443</v>
      </c>
      <c r="J44" s="197" t="s">
        <v>371</v>
      </c>
      <c r="K44" s="463"/>
      <c r="L44" s="464"/>
      <c r="M44" s="465"/>
    </row>
    <row r="45" spans="1:13" ht="14.1" customHeight="1" x14ac:dyDescent="0.2">
      <c r="A45" s="193" t="s">
        <v>852</v>
      </c>
      <c r="B45" s="194" t="s">
        <v>2272</v>
      </c>
      <c r="C45" s="195">
        <f>SUM('HL KNIHA VYPOC'!G76)</f>
        <v>0</v>
      </c>
      <c r="D45" s="195">
        <f>SUM('HL KNIHA VYPOC'!K76)</f>
        <v>0</v>
      </c>
      <c r="E45" s="195">
        <f>SUM('HL KNIHA VYPOC'!H76)</f>
        <v>0</v>
      </c>
      <c r="I45" s="202" t="s">
        <v>443</v>
      </c>
      <c r="J45" s="203" t="s">
        <v>724</v>
      </c>
      <c r="K45" s="204">
        <f>SUM(K43-K44)</f>
        <v>613008.65999999992</v>
      </c>
      <c r="L45" s="205">
        <f>SUM(L43-L44)</f>
        <v>598730.46</v>
      </c>
      <c r="M45" s="205">
        <f>SUM(M43-M44)</f>
        <v>552921.59999999998</v>
      </c>
    </row>
    <row r="46" spans="1:13" ht="14.1" customHeight="1" x14ac:dyDescent="0.2">
      <c r="A46" s="198" t="s">
        <v>852</v>
      </c>
      <c r="B46" s="199" t="s">
        <v>898</v>
      </c>
      <c r="C46" s="200">
        <f>SUM(C45-C47-C48-C49-C50-C51-C52-C53-C54)</f>
        <v>0</v>
      </c>
      <c r="D46" s="201">
        <f>SUM(D45-D47-D48-D49-D50-D51-D52-D53-D54)</f>
        <v>0</v>
      </c>
      <c r="E46" s="201">
        <f>SUM(E45-E47-E48-E49-E50-E51-E52-E53-E54)</f>
        <v>0</v>
      </c>
      <c r="I46" s="208"/>
      <c r="J46" s="209"/>
      <c r="K46" s="192"/>
      <c r="L46" s="192"/>
      <c r="M46" s="192"/>
    </row>
    <row r="47" spans="1:13" ht="14.1" customHeight="1" x14ac:dyDescent="0.2">
      <c r="A47" s="210" t="s">
        <v>852</v>
      </c>
      <c r="B47" s="211" t="s">
        <v>899</v>
      </c>
      <c r="C47" s="465"/>
      <c r="D47" s="466"/>
      <c r="E47" s="465"/>
      <c r="I47" s="193" t="s">
        <v>444</v>
      </c>
      <c r="J47" s="194" t="s">
        <v>2272</v>
      </c>
      <c r="K47" s="195">
        <f>SUM('HL KNIHA VYPOC'!G197)</f>
        <v>10835.22</v>
      </c>
      <c r="L47" s="195">
        <f>SUM('HL KNIHA VYPOC'!K197)</f>
        <v>3538.2200000000003</v>
      </c>
      <c r="M47" s="195">
        <f>SUM('HL KNIHA VYPOC'!H197)</f>
        <v>7679.25</v>
      </c>
    </row>
    <row r="48" spans="1:13" ht="14.1" customHeight="1" x14ac:dyDescent="0.2">
      <c r="A48" s="210" t="s">
        <v>852</v>
      </c>
      <c r="B48" s="211" t="s">
        <v>134</v>
      </c>
      <c r="C48" s="465"/>
      <c r="D48" s="466"/>
      <c r="E48" s="465"/>
      <c r="I48" s="196" t="s">
        <v>444</v>
      </c>
      <c r="J48" s="197">
        <v>75</v>
      </c>
      <c r="K48" s="463"/>
      <c r="L48" s="464"/>
      <c r="M48" s="465"/>
    </row>
    <row r="49" spans="1:13" ht="14.1" customHeight="1" x14ac:dyDescent="0.2">
      <c r="A49" s="210" t="s">
        <v>852</v>
      </c>
      <c r="B49" s="211" t="s">
        <v>140</v>
      </c>
      <c r="C49" s="465"/>
      <c r="D49" s="466"/>
      <c r="E49" s="465"/>
      <c r="I49" s="202" t="s">
        <v>444</v>
      </c>
      <c r="J49" s="203">
        <v>76</v>
      </c>
      <c r="K49" s="204">
        <f>SUM(K47-K48)</f>
        <v>10835.22</v>
      </c>
      <c r="L49" s="205">
        <f>SUM(L47-L48)</f>
        <v>3538.2200000000003</v>
      </c>
      <c r="M49" s="205">
        <f>SUM(M47-M48)</f>
        <v>7679.25</v>
      </c>
    </row>
    <row r="50" spans="1:13" ht="14.1" customHeight="1" x14ac:dyDescent="0.2">
      <c r="A50" s="210" t="s">
        <v>852</v>
      </c>
      <c r="B50" s="211" t="s">
        <v>904</v>
      </c>
      <c r="C50" s="465"/>
      <c r="D50" s="466"/>
      <c r="E50" s="465"/>
      <c r="I50" s="208"/>
      <c r="J50" s="209"/>
      <c r="K50" s="192"/>
      <c r="L50" s="192"/>
      <c r="M50" s="192"/>
    </row>
    <row r="51" spans="1:13" ht="14.1" customHeight="1" x14ac:dyDescent="0.2">
      <c r="A51" s="210" t="s">
        <v>852</v>
      </c>
      <c r="B51" s="211" t="s">
        <v>909</v>
      </c>
      <c r="C51" s="465"/>
      <c r="D51" s="466"/>
      <c r="E51" s="465"/>
      <c r="I51" s="193" t="s">
        <v>445</v>
      </c>
      <c r="J51" s="194" t="s">
        <v>2272</v>
      </c>
      <c r="K51" s="195">
        <f>SUM('HL KNIHA VYPOC'!G198)</f>
        <v>0</v>
      </c>
      <c r="L51" s="195">
        <f>SUM('HL KNIHA VYPOC'!K198)</f>
        <v>0</v>
      </c>
      <c r="M51" s="195">
        <f>SUM('HL KNIHA VYPOC'!H198)</f>
        <v>0</v>
      </c>
    </row>
    <row r="52" spans="1:13" ht="14.1" customHeight="1" x14ac:dyDescent="0.2">
      <c r="A52" s="210" t="s">
        <v>852</v>
      </c>
      <c r="B52" s="211" t="s">
        <v>785</v>
      </c>
      <c r="C52" s="465"/>
      <c r="D52" s="466"/>
      <c r="E52" s="465"/>
      <c r="I52" s="196" t="s">
        <v>445</v>
      </c>
      <c r="J52" s="197">
        <v>75</v>
      </c>
      <c r="K52" s="463"/>
      <c r="L52" s="464"/>
      <c r="M52" s="465"/>
    </row>
    <row r="53" spans="1:13" ht="14.1" customHeight="1" x14ac:dyDescent="0.2">
      <c r="A53" s="210" t="s">
        <v>852</v>
      </c>
      <c r="B53" s="211" t="s">
        <v>159</v>
      </c>
      <c r="C53" s="465"/>
      <c r="D53" s="466"/>
      <c r="E53" s="465"/>
      <c r="I53" s="202" t="s">
        <v>445</v>
      </c>
      <c r="J53" s="203">
        <v>76</v>
      </c>
      <c r="K53" s="204">
        <f>SUM(K51-K52)</f>
        <v>0</v>
      </c>
      <c r="L53" s="205">
        <f>SUM(L51-L52)</f>
        <v>0</v>
      </c>
      <c r="M53" s="205">
        <f>SUM(M51-M52)</f>
        <v>0</v>
      </c>
    </row>
    <row r="54" spans="1:13" ht="14.1" customHeight="1" x14ac:dyDescent="0.2">
      <c r="A54" s="206" t="s">
        <v>852</v>
      </c>
      <c r="B54" s="207" t="s">
        <v>912</v>
      </c>
      <c r="C54" s="467"/>
      <c r="D54" s="468"/>
      <c r="E54" s="465"/>
      <c r="I54" s="208"/>
      <c r="J54" s="209"/>
      <c r="K54" s="192"/>
      <c r="L54" s="192"/>
      <c r="M54" s="192"/>
    </row>
    <row r="55" spans="1:13" ht="14.1" customHeight="1" x14ac:dyDescent="0.2">
      <c r="A55" s="208"/>
      <c r="B55" s="209"/>
      <c r="I55" s="193" t="s">
        <v>448</v>
      </c>
      <c r="J55" s="194" t="s">
        <v>2272</v>
      </c>
      <c r="K55" s="195">
        <f>SUM('HL KNIHA VYPOC'!G201)</f>
        <v>25935.86</v>
      </c>
      <c r="L55" s="195">
        <f>SUM('HL KNIHA VYPOC'!K201)</f>
        <v>39369.479999999996</v>
      </c>
      <c r="M55" s="195">
        <f>SUM('HL KNIHA VYPOC'!H201)</f>
        <v>27587.87</v>
      </c>
    </row>
    <row r="56" spans="1:13" ht="14.1" customHeight="1" x14ac:dyDescent="0.2">
      <c r="A56" s="193" t="s">
        <v>1114</v>
      </c>
      <c r="B56" s="194" t="s">
        <v>2272</v>
      </c>
      <c r="C56" s="195">
        <f>SUM('HL KNIHA VYPOC'!G125)</f>
        <v>0</v>
      </c>
      <c r="D56" s="195">
        <f>SUM('HL KNIHA VYPOC'!K125)</f>
        <v>0</v>
      </c>
      <c r="E56" s="195">
        <f>SUM('HL KNIHA VYPOC'!H125)</f>
        <v>0</v>
      </c>
      <c r="I56" s="196" t="s">
        <v>448</v>
      </c>
      <c r="J56" s="197">
        <v>77</v>
      </c>
      <c r="K56" s="463"/>
      <c r="L56" s="464"/>
      <c r="M56" s="465"/>
    </row>
    <row r="57" spans="1:13" ht="14.1" customHeight="1" x14ac:dyDescent="0.2">
      <c r="A57" s="198" t="s">
        <v>1114</v>
      </c>
      <c r="B57" s="199">
        <v>67</v>
      </c>
      <c r="C57" s="200">
        <f>SUM(C56-C58)</f>
        <v>0</v>
      </c>
      <c r="D57" s="201">
        <f>SUM(D56-D58)</f>
        <v>0</v>
      </c>
      <c r="E57" s="201">
        <f>SUM(E56-E58)</f>
        <v>0</v>
      </c>
      <c r="I57" s="202" t="s">
        <v>448</v>
      </c>
      <c r="J57" s="203">
        <v>78</v>
      </c>
      <c r="K57" s="219">
        <f>SUM(K55-K56)</f>
        <v>25935.86</v>
      </c>
      <c r="L57" s="220">
        <f>SUM(L55-L56)</f>
        <v>39369.479999999996</v>
      </c>
      <c r="M57" s="220">
        <f>SUM(M55-M56)</f>
        <v>27587.87</v>
      </c>
    </row>
    <row r="58" spans="1:13" ht="14.1" customHeight="1" x14ac:dyDescent="0.2">
      <c r="A58" s="206" t="s">
        <v>1114</v>
      </c>
      <c r="B58" s="207">
        <v>68</v>
      </c>
      <c r="C58" s="467"/>
      <c r="D58" s="468"/>
      <c r="E58" s="465"/>
      <c r="I58" s="208"/>
      <c r="J58" s="209"/>
      <c r="K58" s="192"/>
      <c r="L58" s="192"/>
      <c r="M58" s="192"/>
    </row>
    <row r="59" spans="1:13" ht="14.1" customHeight="1" x14ac:dyDescent="0.2">
      <c r="A59" s="208"/>
      <c r="B59" s="209"/>
      <c r="C59" s="255"/>
      <c r="D59" s="255"/>
      <c r="E59" s="255"/>
      <c r="I59" s="193" t="s">
        <v>449</v>
      </c>
      <c r="J59" s="194" t="s">
        <v>2272</v>
      </c>
      <c r="K59" s="195">
        <f>SUM('HL KNIHA VYPOC'!G208)</f>
        <v>-1217209.98</v>
      </c>
      <c r="L59" s="195">
        <f>SUM('HL KNIHA VYPOC'!K208)</f>
        <v>-966945.92999999993</v>
      </c>
      <c r="M59" s="195">
        <f>SUM('HL KNIHA VYPOC'!H208)</f>
        <v>-1396447.95</v>
      </c>
    </row>
    <row r="60" spans="1:13" ht="14.1" customHeight="1" x14ac:dyDescent="0.2">
      <c r="A60" s="193" t="s">
        <v>1118</v>
      </c>
      <c r="B60" s="194" t="s">
        <v>2272</v>
      </c>
      <c r="C60" s="195">
        <f>SUM('HL KNIHA VYPOC'!G127)</f>
        <v>0</v>
      </c>
      <c r="D60" s="195">
        <f>SUM('HL KNIHA VYPOC'!K127)</f>
        <v>0</v>
      </c>
      <c r="E60" s="195">
        <f>SUM('HL KNIHA VYPOC'!H127)</f>
        <v>0</v>
      </c>
      <c r="I60" s="196" t="s">
        <v>449</v>
      </c>
      <c r="J60" s="197" t="s">
        <v>2178</v>
      </c>
      <c r="K60" s="463"/>
      <c r="L60" s="464"/>
      <c r="M60" s="465"/>
    </row>
    <row r="61" spans="1:13" ht="14.1" customHeight="1" x14ac:dyDescent="0.2">
      <c r="A61" s="198" t="s">
        <v>1118</v>
      </c>
      <c r="B61" s="199">
        <v>67</v>
      </c>
      <c r="C61" s="200">
        <f>SUM(-C62)</f>
        <v>0</v>
      </c>
      <c r="D61" s="201">
        <f>SUM(-D62)</f>
        <v>0</v>
      </c>
      <c r="E61" s="201">
        <f>SUM(-E62)</f>
        <v>0</v>
      </c>
      <c r="I61" s="210" t="s">
        <v>449</v>
      </c>
      <c r="J61" s="211" t="s">
        <v>905</v>
      </c>
      <c r="K61" s="465"/>
      <c r="L61" s="466"/>
      <c r="M61" s="465"/>
    </row>
    <row r="62" spans="1:13" ht="14.1" customHeight="1" x14ac:dyDescent="0.2">
      <c r="A62" s="206" t="s">
        <v>1118</v>
      </c>
      <c r="B62" s="207">
        <v>68</v>
      </c>
      <c r="C62" s="467"/>
      <c r="D62" s="468"/>
      <c r="E62" s="465"/>
      <c r="I62" s="210" t="s">
        <v>449</v>
      </c>
      <c r="J62" s="211" t="s">
        <v>2177</v>
      </c>
      <c r="K62" s="465"/>
      <c r="L62" s="466"/>
      <c r="M62" s="465"/>
    </row>
    <row r="63" spans="1:13" ht="14.1" customHeight="1" x14ac:dyDescent="0.2">
      <c r="A63" s="208"/>
      <c r="B63" s="209"/>
      <c r="I63" s="210" t="s">
        <v>449</v>
      </c>
      <c r="J63" s="211" t="s">
        <v>900</v>
      </c>
      <c r="K63" s="465"/>
      <c r="L63" s="466"/>
      <c r="M63" s="465"/>
    </row>
    <row r="64" spans="1:13" ht="14.1" customHeight="1" x14ac:dyDescent="0.2">
      <c r="A64" s="193" t="s">
        <v>1121</v>
      </c>
      <c r="B64" s="194" t="s">
        <v>2272</v>
      </c>
      <c r="C64" s="195">
        <f>SUM('HL KNIHA VYPOC'!G129)</f>
        <v>0</v>
      </c>
      <c r="D64" s="195">
        <f>SUM('HL KNIHA VYPOC'!K129)</f>
        <v>0</v>
      </c>
      <c r="E64" s="195">
        <f>SUM('HL KNIHA VYPOC'!H129)</f>
        <v>0</v>
      </c>
      <c r="I64" s="210" t="s">
        <v>449</v>
      </c>
      <c r="J64" s="211" t="s">
        <v>333</v>
      </c>
      <c r="K64" s="465"/>
      <c r="L64" s="466"/>
      <c r="M64" s="465"/>
    </row>
    <row r="65" spans="1:13" ht="14.1" customHeight="1" x14ac:dyDescent="0.2">
      <c r="A65" s="198" t="s">
        <v>1121</v>
      </c>
      <c r="B65" s="199">
        <v>67</v>
      </c>
      <c r="C65" s="200">
        <f>SUM(C64-C66)</f>
        <v>0</v>
      </c>
      <c r="D65" s="201">
        <f>SUM(D64-D66)</f>
        <v>0</v>
      </c>
      <c r="E65" s="201">
        <f>SUM(E64-E66)</f>
        <v>0</v>
      </c>
      <c r="I65" s="210" t="s">
        <v>449</v>
      </c>
      <c r="J65" s="211" t="s">
        <v>351</v>
      </c>
      <c r="K65" s="465"/>
      <c r="L65" s="466"/>
      <c r="M65" s="465"/>
    </row>
    <row r="66" spans="1:13" ht="14.1" customHeight="1" x14ac:dyDescent="0.2">
      <c r="A66" s="206" t="s">
        <v>1121</v>
      </c>
      <c r="B66" s="207">
        <v>68</v>
      </c>
      <c r="C66" s="467"/>
      <c r="D66" s="468"/>
      <c r="E66" s="465"/>
      <c r="I66" s="210" t="s">
        <v>449</v>
      </c>
      <c r="J66" s="211" t="s">
        <v>355</v>
      </c>
      <c r="K66" s="465"/>
      <c r="L66" s="466"/>
      <c r="M66" s="465"/>
    </row>
    <row r="67" spans="1:13" ht="14.1" customHeight="1" x14ac:dyDescent="0.2">
      <c r="A67" s="208"/>
      <c r="B67" s="209"/>
      <c r="I67" s="210" t="s">
        <v>449</v>
      </c>
      <c r="J67" s="211" t="s">
        <v>371</v>
      </c>
      <c r="K67" s="465"/>
      <c r="L67" s="466"/>
      <c r="M67" s="465"/>
    </row>
    <row r="68" spans="1:13" ht="14.1" customHeight="1" x14ac:dyDescent="0.2">
      <c r="A68" s="193" t="s">
        <v>1123</v>
      </c>
      <c r="B68" s="194" t="s">
        <v>2272</v>
      </c>
      <c r="C68" s="195">
        <f>SUM('HL KNIHA VYPOC'!G130)</f>
        <v>0</v>
      </c>
      <c r="D68" s="195">
        <f>SUM('HL KNIHA VYPOC'!K130)</f>
        <v>0</v>
      </c>
      <c r="E68" s="195">
        <f>SUM('HL KNIHA VYPOC'!H130)</f>
        <v>0</v>
      </c>
      <c r="I68" s="213" t="s">
        <v>449</v>
      </c>
      <c r="J68" s="214" t="s">
        <v>607</v>
      </c>
      <c r="K68" s="215">
        <f>SUM(K59-K60-K61-K62-K63-K64-K65-K66-K67-K69-K70-K71-K72-K73-K74-K75-K76)</f>
        <v>-1217209.98</v>
      </c>
      <c r="L68" s="216">
        <f>SUM(L59-L60-L61-L62-L63-L64-L65-L66-L67-L69-L70-L71-L72-L73-L74-L75-L76)</f>
        <v>-966945.92999999993</v>
      </c>
      <c r="M68" s="216">
        <f>SUM(M59-M60-M61-M62-M63-M64-M65-M66-M67-M69-M70-M71-M72-M73-M74-M75-M76)</f>
        <v>-1396447.95</v>
      </c>
    </row>
    <row r="69" spans="1:13" ht="14.1" customHeight="1" x14ac:dyDescent="0.2">
      <c r="A69" s="198" t="s">
        <v>1123</v>
      </c>
      <c r="B69" s="199">
        <v>67</v>
      </c>
      <c r="C69" s="200">
        <f>SUM(C68-C70)</f>
        <v>0</v>
      </c>
      <c r="D69" s="201">
        <f>SUM(D68-D70)</f>
        <v>0</v>
      </c>
      <c r="E69" s="201">
        <f>SUM(E68-E70)</f>
        <v>0</v>
      </c>
      <c r="I69" s="210" t="s">
        <v>449</v>
      </c>
      <c r="J69" s="211" t="s">
        <v>623</v>
      </c>
      <c r="K69" s="465"/>
      <c r="L69" s="466"/>
      <c r="M69" s="465"/>
    </row>
    <row r="70" spans="1:13" ht="14.1" customHeight="1" x14ac:dyDescent="0.2">
      <c r="A70" s="206" t="s">
        <v>1123</v>
      </c>
      <c r="B70" s="207">
        <v>68</v>
      </c>
      <c r="C70" s="467"/>
      <c r="D70" s="468"/>
      <c r="E70" s="465"/>
      <c r="I70" s="210" t="s">
        <v>449</v>
      </c>
      <c r="J70" s="211" t="s">
        <v>642</v>
      </c>
      <c r="K70" s="465"/>
      <c r="L70" s="466"/>
      <c r="M70" s="465"/>
    </row>
    <row r="71" spans="1:13" ht="14.1" customHeight="1" x14ac:dyDescent="0.2">
      <c r="A71" s="208"/>
      <c r="B71" s="209"/>
      <c r="I71" s="210" t="s">
        <v>449</v>
      </c>
      <c r="J71" s="211" t="s">
        <v>659</v>
      </c>
      <c r="K71" s="465"/>
      <c r="L71" s="466"/>
      <c r="M71" s="465"/>
    </row>
    <row r="72" spans="1:13" ht="14.1" customHeight="1" x14ac:dyDescent="0.2">
      <c r="A72" s="193" t="s">
        <v>414</v>
      </c>
      <c r="B72" s="194" t="s">
        <v>2272</v>
      </c>
      <c r="C72" s="195">
        <f>SUM('HL KNIHA VYPOC'!G137)</f>
        <v>0</v>
      </c>
      <c r="D72" s="195">
        <f>SUM('HL KNIHA VYPOC'!K137)</f>
        <v>0</v>
      </c>
      <c r="E72" s="195">
        <f>SUM('HL KNIHA VYPOC'!H137)</f>
        <v>0</v>
      </c>
      <c r="I72" s="210" t="s">
        <v>449</v>
      </c>
      <c r="J72" s="211" t="s">
        <v>677</v>
      </c>
      <c r="K72" s="465"/>
      <c r="L72" s="466"/>
      <c r="M72" s="465"/>
    </row>
    <row r="73" spans="1:13" ht="14.1" customHeight="1" x14ac:dyDescent="0.2">
      <c r="A73" s="198" t="s">
        <v>414</v>
      </c>
      <c r="B73" s="199">
        <v>67</v>
      </c>
      <c r="C73" s="200">
        <f>SUM(C72-C74)</f>
        <v>0</v>
      </c>
      <c r="D73" s="201">
        <f>SUM(D72-D74)</f>
        <v>0</v>
      </c>
      <c r="E73" s="201">
        <f>SUM(E72-E74)</f>
        <v>0</v>
      </c>
      <c r="I73" s="210" t="s">
        <v>449</v>
      </c>
      <c r="J73" s="211" t="s">
        <v>687</v>
      </c>
      <c r="K73" s="465"/>
      <c r="L73" s="466"/>
      <c r="M73" s="465"/>
    </row>
    <row r="74" spans="1:13" ht="14.1" customHeight="1" x14ac:dyDescent="0.2">
      <c r="A74" s="210" t="s">
        <v>414</v>
      </c>
      <c r="B74" s="211">
        <v>68</v>
      </c>
      <c r="C74" s="465"/>
      <c r="D74" s="466"/>
      <c r="E74" s="465"/>
      <c r="I74" s="210" t="s">
        <v>449</v>
      </c>
      <c r="J74" s="211" t="s">
        <v>699</v>
      </c>
      <c r="K74" s="465"/>
      <c r="L74" s="466"/>
      <c r="M74" s="465"/>
    </row>
    <row r="75" spans="1:13" ht="14.1" customHeight="1" x14ac:dyDescent="0.2">
      <c r="A75" s="206" t="s">
        <v>414</v>
      </c>
      <c r="B75" s="207" t="s">
        <v>787</v>
      </c>
      <c r="C75" s="467"/>
      <c r="D75" s="468"/>
      <c r="E75" s="465"/>
      <c r="I75" s="210" t="s">
        <v>449</v>
      </c>
      <c r="J75" s="211" t="s">
        <v>2179</v>
      </c>
      <c r="K75" s="465"/>
      <c r="L75" s="466"/>
      <c r="M75" s="465"/>
    </row>
    <row r="76" spans="1:13" ht="14.1" customHeight="1" x14ac:dyDescent="0.2">
      <c r="I76" s="206" t="s">
        <v>449</v>
      </c>
      <c r="J76" s="207" t="s">
        <v>724</v>
      </c>
      <c r="K76" s="467"/>
      <c r="L76" s="468"/>
      <c r="M76" s="465"/>
    </row>
    <row r="78" spans="1:13" ht="14.1" customHeight="1" x14ac:dyDescent="0.2">
      <c r="A78" s="193" t="s">
        <v>415</v>
      </c>
      <c r="B78" s="194" t="s">
        <v>2272</v>
      </c>
      <c r="C78" s="195">
        <f>SUM('HL KNIHA VYPOC'!G142)</f>
        <v>1925096.6499999994</v>
      </c>
      <c r="D78" s="195">
        <f>SUM('HL KNIHA VYPOC'!K142)</f>
        <v>1961068.3999999994</v>
      </c>
      <c r="E78" s="195">
        <f>SUM('HL KNIHA VYPOC'!H142)</f>
        <v>2626518.35</v>
      </c>
      <c r="I78" s="193" t="s">
        <v>417</v>
      </c>
      <c r="J78" s="194" t="s">
        <v>2272</v>
      </c>
      <c r="K78" s="195">
        <f>SUM('HL KNIHA VYPOC'!G144)</f>
        <v>0</v>
      </c>
      <c r="L78" s="195">
        <f>SUM('HL KNIHA VYPOC'!K144)</f>
        <v>0</v>
      </c>
      <c r="M78" s="195">
        <f>SUM('HL KNIHA VYPOC'!H144)</f>
        <v>0</v>
      </c>
    </row>
    <row r="79" spans="1:13" ht="14.1" customHeight="1" x14ac:dyDescent="0.2">
      <c r="A79" s="196" t="s">
        <v>415</v>
      </c>
      <c r="B79" s="197" t="s">
        <v>905</v>
      </c>
      <c r="C79" s="463"/>
      <c r="D79" s="464"/>
      <c r="E79" s="465"/>
      <c r="I79" s="196" t="s">
        <v>417</v>
      </c>
      <c r="J79" s="197" t="s">
        <v>905</v>
      </c>
      <c r="K79" s="463"/>
      <c r="L79" s="464"/>
      <c r="M79" s="465"/>
    </row>
    <row r="80" spans="1:13" ht="14.1" customHeight="1" x14ac:dyDescent="0.2">
      <c r="A80" s="210" t="s">
        <v>415</v>
      </c>
      <c r="B80" s="211" t="s">
        <v>2177</v>
      </c>
      <c r="C80" s="465"/>
      <c r="D80" s="466"/>
      <c r="E80" s="465"/>
      <c r="I80" s="210" t="s">
        <v>417</v>
      </c>
      <c r="J80" s="211" t="s">
        <v>2177</v>
      </c>
      <c r="K80" s="465"/>
      <c r="L80" s="466"/>
      <c r="M80" s="465"/>
    </row>
    <row r="81" spans="1:13" ht="14.1" customHeight="1" x14ac:dyDescent="0.2">
      <c r="A81" s="210" t="s">
        <v>415</v>
      </c>
      <c r="B81" s="211" t="s">
        <v>900</v>
      </c>
      <c r="C81" s="465"/>
      <c r="D81" s="466"/>
      <c r="E81" s="465"/>
      <c r="I81" s="210" t="s">
        <v>417</v>
      </c>
      <c r="J81" s="211" t="s">
        <v>900</v>
      </c>
      <c r="K81" s="465"/>
      <c r="L81" s="466"/>
      <c r="M81" s="465"/>
    </row>
    <row r="82" spans="1:13" ht="14.1" customHeight="1" x14ac:dyDescent="0.2">
      <c r="A82" s="213" t="s">
        <v>415</v>
      </c>
      <c r="B82" s="214" t="s">
        <v>607</v>
      </c>
      <c r="C82" s="215">
        <f>SUM(C78-C79-C80-C81-C83-C84)</f>
        <v>1925096.6499999994</v>
      </c>
      <c r="D82" s="216">
        <f>SUM(D78-D79-D80-D81-D83-D84)</f>
        <v>1961068.3999999994</v>
      </c>
      <c r="E82" s="216">
        <f>SUM(E78-E79-E80-E81-E83-E84)</f>
        <v>2626518.35</v>
      </c>
      <c r="I82" s="213" t="s">
        <v>417</v>
      </c>
      <c r="J82" s="214" t="s">
        <v>607</v>
      </c>
      <c r="K82" s="215">
        <f>SUM(K78-K79-K80-K81-K83-K84)</f>
        <v>0</v>
      </c>
      <c r="L82" s="216">
        <f>SUM(L78-L79-L80-L81-L83-L84)</f>
        <v>0</v>
      </c>
      <c r="M82" s="216">
        <f>SUM(M78-M79-M80-M81-M83-M84)</f>
        <v>0</v>
      </c>
    </row>
    <row r="83" spans="1:13" ht="14.1" customHeight="1" x14ac:dyDescent="0.2">
      <c r="A83" s="210" t="s">
        <v>415</v>
      </c>
      <c r="B83" s="211" t="s">
        <v>623</v>
      </c>
      <c r="C83" s="465"/>
      <c r="D83" s="466"/>
      <c r="E83" s="465"/>
      <c r="I83" s="210" t="s">
        <v>417</v>
      </c>
      <c r="J83" s="211" t="s">
        <v>623</v>
      </c>
      <c r="K83" s="465"/>
      <c r="L83" s="466"/>
      <c r="M83" s="465"/>
    </row>
    <row r="84" spans="1:13" ht="14.1" customHeight="1" x14ac:dyDescent="0.2">
      <c r="A84" s="206" t="s">
        <v>415</v>
      </c>
      <c r="B84" s="207" t="s">
        <v>642</v>
      </c>
      <c r="C84" s="467"/>
      <c r="D84" s="468"/>
      <c r="E84" s="465"/>
      <c r="I84" s="206" t="s">
        <v>417</v>
      </c>
      <c r="J84" s="207" t="s">
        <v>642</v>
      </c>
      <c r="K84" s="467"/>
      <c r="L84" s="468"/>
      <c r="M84" s="465"/>
    </row>
    <row r="85" spans="1:13" ht="14.1" customHeight="1" x14ac:dyDescent="0.2">
      <c r="A85" s="208"/>
      <c r="B85" s="209"/>
      <c r="I85" s="208"/>
      <c r="J85" s="209"/>
      <c r="K85" s="192"/>
      <c r="L85" s="192"/>
      <c r="M85" s="192"/>
    </row>
    <row r="86" spans="1:13" ht="14.1" customHeight="1" x14ac:dyDescent="0.2">
      <c r="A86" s="193" t="s">
        <v>416</v>
      </c>
      <c r="B86" s="194" t="s">
        <v>2272</v>
      </c>
      <c r="C86" s="195">
        <f>SUM('HL KNIHA VYPOC'!G143)</f>
        <v>0</v>
      </c>
      <c r="D86" s="195">
        <f>SUM('HL KNIHA VYPOC'!K143)</f>
        <v>0</v>
      </c>
      <c r="E86" s="195">
        <f>SUM('HL KNIHA VYPOC'!H143)</f>
        <v>0</v>
      </c>
      <c r="I86" s="193" t="s">
        <v>418</v>
      </c>
      <c r="J86" s="194" t="s">
        <v>2272</v>
      </c>
      <c r="K86" s="195">
        <f>SUM('HL KNIHA VYPOC'!G145)</f>
        <v>69549.679999999935</v>
      </c>
      <c r="L86" s="195">
        <f>SUM('HL KNIHA VYPOC'!K145)</f>
        <v>107905</v>
      </c>
      <c r="M86" s="195">
        <f>SUM('HL KNIHA VYPOC'!H145)</f>
        <v>36659.03</v>
      </c>
    </row>
    <row r="87" spans="1:13" ht="14.1" customHeight="1" x14ac:dyDescent="0.2">
      <c r="A87" s="196" t="s">
        <v>416</v>
      </c>
      <c r="B87" s="197" t="s">
        <v>905</v>
      </c>
      <c r="C87" s="463"/>
      <c r="D87" s="464"/>
      <c r="E87" s="465"/>
      <c r="I87" s="196" t="s">
        <v>418</v>
      </c>
      <c r="J87" s="197" t="s">
        <v>2178</v>
      </c>
      <c r="K87" s="463"/>
      <c r="L87" s="464"/>
      <c r="M87" s="465"/>
    </row>
    <row r="88" spans="1:13" ht="14.1" customHeight="1" x14ac:dyDescent="0.2">
      <c r="A88" s="210" t="s">
        <v>416</v>
      </c>
      <c r="B88" s="211" t="s">
        <v>2177</v>
      </c>
      <c r="C88" s="465"/>
      <c r="D88" s="466"/>
      <c r="E88" s="465"/>
      <c r="I88" s="210" t="s">
        <v>418</v>
      </c>
      <c r="J88" s="211" t="s">
        <v>905</v>
      </c>
      <c r="K88" s="465"/>
      <c r="L88" s="466"/>
      <c r="M88" s="465"/>
    </row>
    <row r="89" spans="1:13" ht="14.1" customHeight="1" x14ac:dyDescent="0.2">
      <c r="A89" s="210" t="s">
        <v>416</v>
      </c>
      <c r="B89" s="211" t="s">
        <v>900</v>
      </c>
      <c r="C89" s="465"/>
      <c r="D89" s="466"/>
      <c r="E89" s="465"/>
      <c r="I89" s="210" t="s">
        <v>418</v>
      </c>
      <c r="J89" s="211" t="s">
        <v>2177</v>
      </c>
      <c r="K89" s="465"/>
      <c r="L89" s="466"/>
      <c r="M89" s="465"/>
    </row>
    <row r="90" spans="1:13" ht="14.1" customHeight="1" x14ac:dyDescent="0.2">
      <c r="A90" s="213" t="s">
        <v>416</v>
      </c>
      <c r="B90" s="214" t="s">
        <v>607</v>
      </c>
      <c r="C90" s="215">
        <f>SUM(C86-C87-C88-C89-C91-C92)</f>
        <v>0</v>
      </c>
      <c r="D90" s="216">
        <f>SUM(D86-D87-D88-D89-D91-D92)</f>
        <v>0</v>
      </c>
      <c r="E90" s="216">
        <f>SUM(E86-E87-E88-E89-E91-E92)</f>
        <v>0</v>
      </c>
      <c r="I90" s="210" t="s">
        <v>418</v>
      </c>
      <c r="J90" s="211" t="s">
        <v>900</v>
      </c>
      <c r="K90" s="465"/>
      <c r="L90" s="466"/>
      <c r="M90" s="465"/>
    </row>
    <row r="91" spans="1:13" ht="14.1" customHeight="1" x14ac:dyDescent="0.2">
      <c r="A91" s="210" t="s">
        <v>416</v>
      </c>
      <c r="B91" s="211" t="s">
        <v>623</v>
      </c>
      <c r="C91" s="465"/>
      <c r="D91" s="466"/>
      <c r="E91" s="465"/>
      <c r="I91" s="213" t="s">
        <v>418</v>
      </c>
      <c r="J91" s="214" t="s">
        <v>607</v>
      </c>
      <c r="K91" s="215">
        <f>SUM(K86-K87-K88-K89-K90-K92-K93-K94)</f>
        <v>69549.679999999935</v>
      </c>
      <c r="L91" s="216">
        <f>SUM(L86-L87-L88-L89-L90-L92-L93-L94)</f>
        <v>107905</v>
      </c>
      <c r="M91" s="216">
        <f>SUM(M86-M87-M88-M89-M90-M92-M93-M94)</f>
        <v>36659.03</v>
      </c>
    </row>
    <row r="92" spans="1:13" ht="14.1" customHeight="1" x14ac:dyDescent="0.2">
      <c r="A92" s="206" t="s">
        <v>416</v>
      </c>
      <c r="B92" s="207" t="s">
        <v>642</v>
      </c>
      <c r="C92" s="467"/>
      <c r="D92" s="468"/>
      <c r="E92" s="465"/>
      <c r="I92" s="210" t="s">
        <v>418</v>
      </c>
      <c r="J92" s="211" t="s">
        <v>623</v>
      </c>
      <c r="K92" s="465"/>
      <c r="L92" s="466"/>
      <c r="M92" s="465"/>
    </row>
    <row r="93" spans="1:13" ht="14.1" customHeight="1" x14ac:dyDescent="0.2">
      <c r="I93" s="210" t="s">
        <v>418</v>
      </c>
      <c r="J93" s="211" t="s">
        <v>642</v>
      </c>
      <c r="K93" s="465"/>
      <c r="L93" s="466"/>
      <c r="M93" s="465"/>
    </row>
    <row r="94" spans="1:13" ht="14.1" customHeight="1" x14ac:dyDescent="0.2">
      <c r="I94" s="206" t="s">
        <v>418</v>
      </c>
      <c r="J94" s="207" t="s">
        <v>787</v>
      </c>
      <c r="K94" s="467"/>
      <c r="L94" s="468"/>
      <c r="M94" s="465"/>
    </row>
    <row r="95" spans="1:13" ht="14.1" customHeight="1" x14ac:dyDescent="0.2">
      <c r="I95" s="208"/>
      <c r="J95" s="209"/>
      <c r="K95" s="192"/>
      <c r="L95" s="192"/>
      <c r="M95" s="192"/>
    </row>
    <row r="96" spans="1:13" ht="14.1" customHeight="1" x14ac:dyDescent="0.2">
      <c r="I96" s="193" t="s">
        <v>419</v>
      </c>
      <c r="J96" s="194" t="s">
        <v>2272</v>
      </c>
      <c r="K96" s="195">
        <f>SUM('HL KNIHA VYPOC'!G146)</f>
        <v>227.38999999998487</v>
      </c>
      <c r="L96" s="195">
        <f>SUM('HL KNIHA VYPOC'!K146)</f>
        <v>0</v>
      </c>
      <c r="M96" s="195">
        <f>SUM('HL KNIHA VYPOC'!H146)</f>
        <v>0</v>
      </c>
    </row>
    <row r="97" spans="1:16" ht="14.1" customHeight="1" x14ac:dyDescent="0.2">
      <c r="I97" s="196" t="s">
        <v>419</v>
      </c>
      <c r="J97" s="197" t="s">
        <v>905</v>
      </c>
      <c r="K97" s="463"/>
      <c r="L97" s="464"/>
      <c r="M97" s="465"/>
    </row>
    <row r="98" spans="1:16" ht="14.1" customHeight="1" x14ac:dyDescent="0.2">
      <c r="I98" s="210" t="s">
        <v>419</v>
      </c>
      <c r="J98" s="211" t="s">
        <v>2177</v>
      </c>
      <c r="K98" s="465"/>
      <c r="L98" s="466"/>
      <c r="M98" s="465"/>
    </row>
    <row r="99" spans="1:16" ht="14.1" customHeight="1" x14ac:dyDescent="0.2">
      <c r="I99" s="210" t="s">
        <v>419</v>
      </c>
      <c r="J99" s="211" t="s">
        <v>900</v>
      </c>
      <c r="K99" s="465"/>
      <c r="L99" s="466"/>
      <c r="M99" s="465"/>
    </row>
    <row r="100" spans="1:16" ht="14.1" customHeight="1" x14ac:dyDescent="0.2">
      <c r="I100" s="213" t="s">
        <v>419</v>
      </c>
      <c r="J100" s="214" t="s">
        <v>607</v>
      </c>
      <c r="K100" s="215">
        <f>SUM(K96-K97-K98-K99-K101-K102)</f>
        <v>227.38999999998487</v>
      </c>
      <c r="L100" s="216">
        <f>SUM(L96-L97-L98-L99-L101-L102)</f>
        <v>0</v>
      </c>
      <c r="M100" s="216">
        <f>SUM(M96-M97-M98-M99-M101-M102)</f>
        <v>0</v>
      </c>
    </row>
    <row r="101" spans="1:16" ht="14.1" customHeight="1" x14ac:dyDescent="0.2">
      <c r="I101" s="210" t="s">
        <v>419</v>
      </c>
      <c r="J101" s="211" t="s">
        <v>623</v>
      </c>
      <c r="K101" s="465"/>
      <c r="L101" s="466"/>
      <c r="M101" s="465"/>
    </row>
    <row r="102" spans="1:16" ht="14.1" customHeight="1" x14ac:dyDescent="0.2">
      <c r="I102" s="206" t="s">
        <v>419</v>
      </c>
      <c r="J102" s="207" t="s">
        <v>642</v>
      </c>
      <c r="K102" s="467"/>
      <c r="L102" s="468"/>
      <c r="M102" s="465"/>
    </row>
    <row r="104" spans="1:16" ht="14.1" customHeight="1" x14ac:dyDescent="0.2">
      <c r="A104" s="777" t="s">
        <v>2250</v>
      </c>
      <c r="B104" s="777"/>
      <c r="C104" s="777"/>
      <c r="D104" s="777"/>
      <c r="E104" s="777"/>
      <c r="F104" s="777"/>
      <c r="G104" s="777"/>
      <c r="H104" s="777"/>
      <c r="I104" s="777"/>
      <c r="J104" s="777"/>
      <c r="K104" s="777"/>
      <c r="L104" s="777"/>
      <c r="M104" s="453"/>
    </row>
    <row r="105" spans="1:16" ht="14.1" customHeight="1" x14ac:dyDescent="0.25">
      <c r="A105" s="453"/>
      <c r="B105" s="453"/>
      <c r="C105" s="256">
        <v>2015</v>
      </c>
      <c r="D105" s="256">
        <v>2014</v>
      </c>
      <c r="E105" s="256">
        <v>2013</v>
      </c>
      <c r="F105" s="453"/>
      <c r="G105" s="453"/>
      <c r="H105" s="453"/>
      <c r="I105" s="453"/>
      <c r="J105" s="453"/>
      <c r="K105" s="256">
        <v>2015</v>
      </c>
      <c r="L105" s="256">
        <v>2014</v>
      </c>
      <c r="M105" s="256">
        <v>2013</v>
      </c>
    </row>
    <row r="106" spans="1:16" ht="14.1" customHeight="1" x14ac:dyDescent="0.2">
      <c r="A106" s="221" t="s">
        <v>412</v>
      </c>
      <c r="B106" s="257" t="s">
        <v>2272</v>
      </c>
      <c r="C106" s="195">
        <f>SUM('HL KNIHA VYPOC'!G114)</f>
        <v>5673628.4199999981</v>
      </c>
      <c r="D106" s="195">
        <f>SUM('HL KNIHA VYPOC'!K114)</f>
        <v>6747825.6600000001</v>
      </c>
      <c r="E106" s="195">
        <f>SUM('HL KNIHA VYPOC'!H114)</f>
        <v>8853094.8200000003</v>
      </c>
      <c r="F106" s="192">
        <f>SUM(C106)</f>
        <v>5673628.4199999981</v>
      </c>
      <c r="G106" s="192">
        <f>SUM(D106)</f>
        <v>6747825.6600000001</v>
      </c>
      <c r="H106" s="192">
        <f>SUM(E106)</f>
        <v>8853094.8200000003</v>
      </c>
      <c r="I106" s="221" t="s">
        <v>425</v>
      </c>
      <c r="J106" s="257" t="s">
        <v>2272</v>
      </c>
      <c r="K106" s="195">
        <f>SUM('HL KNIHA VYPOC'!G163)</f>
        <v>-21843.879999999997</v>
      </c>
      <c r="L106" s="195">
        <f>SUM('HL KNIHA VYPOC'!K163)</f>
        <v>15098.829999999998</v>
      </c>
      <c r="M106" s="195">
        <f>SUM('HL KNIHA VYPOC'!H163)</f>
        <v>27484.92</v>
      </c>
      <c r="N106" s="192">
        <f>SUM(K106)</f>
        <v>-21843.879999999997</v>
      </c>
      <c r="O106" s="192">
        <f>SUM(L106)</f>
        <v>15098.829999999998</v>
      </c>
      <c r="P106" s="192">
        <f>SUM(M106)</f>
        <v>27484.92</v>
      </c>
    </row>
    <row r="107" spans="1:16" ht="14.1" customHeight="1" x14ac:dyDescent="0.2">
      <c r="A107" s="222"/>
      <c r="B107" s="223"/>
      <c r="C107" s="224">
        <f>SUM(IF(C106&gt;=0,F106,0))</f>
        <v>5673628.4199999981</v>
      </c>
      <c r="D107" s="225">
        <f>SUM(IF(D106&gt;=0,G106,0))</f>
        <v>6747825.6600000001</v>
      </c>
      <c r="E107" s="225">
        <f>SUM(IF(E106&gt;=0,H106,0))</f>
        <v>8853094.8200000003</v>
      </c>
      <c r="I107" s="222" t="s">
        <v>425</v>
      </c>
      <c r="J107" s="226" t="s">
        <v>2179</v>
      </c>
      <c r="K107" s="224">
        <f>SUM(IF(K106&gt;=0,N106,0))</f>
        <v>0</v>
      </c>
      <c r="L107" s="225">
        <f>SUM(IF(L106&gt;=0,O106,0))</f>
        <v>15098.829999999998</v>
      </c>
      <c r="M107" s="225">
        <f>SUM(IF(M106&gt;=0,P106,0))</f>
        <v>27484.92</v>
      </c>
    </row>
    <row r="108" spans="1:16" ht="14.1" customHeight="1" x14ac:dyDescent="0.2">
      <c r="A108" s="227" t="s">
        <v>412</v>
      </c>
      <c r="B108" s="228" t="s">
        <v>2180</v>
      </c>
      <c r="C108" s="465"/>
      <c r="D108" s="466"/>
      <c r="E108" s="465"/>
      <c r="I108" s="229" t="s">
        <v>425</v>
      </c>
      <c r="J108" s="230">
        <v>133</v>
      </c>
      <c r="K108" s="231">
        <f>SUM(IF(K106&lt;=0,N106,0))</f>
        <v>-21843.879999999997</v>
      </c>
      <c r="L108" s="232">
        <f>SUM(IF(L106&lt;=0,O106,0))</f>
        <v>0</v>
      </c>
      <c r="M108" s="232">
        <f>SUM(IF(M106&lt;=0,P106,0))</f>
        <v>0</v>
      </c>
    </row>
    <row r="109" spans="1:16" ht="14.1" customHeight="1" x14ac:dyDescent="0.2">
      <c r="A109" s="227" t="s">
        <v>412</v>
      </c>
      <c r="B109" s="228">
        <v>73</v>
      </c>
      <c r="C109" s="233">
        <f>SUM(C107-C108)</f>
        <v>5673628.4199999981</v>
      </c>
      <c r="D109" s="234">
        <f>SUM(D107-D108)</f>
        <v>6747825.6600000001</v>
      </c>
      <c r="E109" s="233"/>
      <c r="I109" s="235"/>
      <c r="J109" s="236"/>
      <c r="K109" s="192"/>
      <c r="L109" s="192"/>
      <c r="M109" s="192"/>
    </row>
    <row r="110" spans="1:16" ht="14.1" customHeight="1" x14ac:dyDescent="0.2">
      <c r="A110" s="229">
        <v>221</v>
      </c>
      <c r="B110" s="230">
        <v>139</v>
      </c>
      <c r="C110" s="231">
        <f>SUM(IF(C106&lt;=0,F106,0))</f>
        <v>0</v>
      </c>
      <c r="D110" s="232">
        <f>SUM(IF(D106&lt;=0,G106,0))</f>
        <v>0</v>
      </c>
      <c r="E110" s="232">
        <f>SUM(IF(E106&lt;=0,H106,0))</f>
        <v>0</v>
      </c>
      <c r="I110" s="221" t="s">
        <v>426</v>
      </c>
      <c r="J110" s="257" t="s">
        <v>2272</v>
      </c>
      <c r="K110" s="195">
        <f>SUM('HL KNIHA VYPOC'!G164)</f>
        <v>-21946.949999999997</v>
      </c>
      <c r="L110" s="195">
        <f>SUM('HL KNIHA VYPOC'!K164)</f>
        <v>5304.9700000000012</v>
      </c>
      <c r="M110" s="195">
        <f>SUM('HL KNIHA VYPOC'!H164)</f>
        <v>19574.02</v>
      </c>
      <c r="N110" s="192">
        <f>SUM(K110)</f>
        <v>-21946.949999999997</v>
      </c>
      <c r="O110" s="192">
        <f>SUM(L110)</f>
        <v>5304.9700000000012</v>
      </c>
      <c r="P110" s="192">
        <f>SUM(M110)</f>
        <v>19574.02</v>
      </c>
    </row>
    <row r="111" spans="1:16" ht="14.1" customHeight="1" x14ac:dyDescent="0.2">
      <c r="A111" s="235"/>
      <c r="B111" s="236"/>
      <c r="I111" s="222" t="s">
        <v>426</v>
      </c>
      <c r="J111" s="226" t="s">
        <v>2179</v>
      </c>
      <c r="K111" s="224">
        <f>SUM(IF(K110&gt;=0,N110,0))</f>
        <v>0</v>
      </c>
      <c r="L111" s="225">
        <f>SUM(IF(L110&gt;=0,O110,0))</f>
        <v>5304.9700000000012</v>
      </c>
      <c r="M111" s="225">
        <f>SUM(IF(M110&gt;=0,P110,0))</f>
        <v>19574.02</v>
      </c>
    </row>
    <row r="112" spans="1:16" ht="14.1" customHeight="1" x14ac:dyDescent="0.2">
      <c r="A112" s="221" t="s">
        <v>420</v>
      </c>
      <c r="B112" s="257" t="s">
        <v>2272</v>
      </c>
      <c r="C112" s="195">
        <f>SUM('HL KNIHA VYPOC'!G147)</f>
        <v>0</v>
      </c>
      <c r="D112" s="195">
        <f>SUM('HL KNIHA VYPOC'!K147)</f>
        <v>0</v>
      </c>
      <c r="E112" s="195">
        <f>SUM('HL KNIHA VYPOC'!H147)</f>
        <v>0</v>
      </c>
      <c r="F112" s="192">
        <f>SUM(C112)</f>
        <v>0</v>
      </c>
      <c r="G112" s="192">
        <f>SUM(D112)</f>
        <v>0</v>
      </c>
      <c r="H112" s="192">
        <f>SUM(E112)</f>
        <v>0</v>
      </c>
      <c r="I112" s="229" t="s">
        <v>426</v>
      </c>
      <c r="J112" s="230">
        <v>133</v>
      </c>
      <c r="K112" s="231">
        <f>SUM(IF(K110&lt;=0,N110,0))</f>
        <v>-21946.949999999997</v>
      </c>
      <c r="L112" s="232">
        <f>SUM(IF(L110&lt;=0,O110,0))</f>
        <v>0</v>
      </c>
      <c r="M112" s="232">
        <f>SUM(IF(M110&lt;=0,P110,0))</f>
        <v>0</v>
      </c>
    </row>
    <row r="113" spans="1:16" ht="14.1" customHeight="1" x14ac:dyDescent="0.2">
      <c r="A113" s="222"/>
      <c r="B113" s="226"/>
      <c r="C113" s="224">
        <f>SUM(IF(C112&gt;=0,F112,0))</f>
        <v>0</v>
      </c>
      <c r="D113" s="225">
        <f>SUM(IF(D112&gt;=0,G112,0))</f>
        <v>0</v>
      </c>
      <c r="E113" s="225">
        <f>SUM(IF(E112&gt;=0,H112,0))</f>
        <v>0</v>
      </c>
      <c r="F113" s="192"/>
      <c r="G113" s="192"/>
      <c r="I113" s="235"/>
      <c r="J113" s="236"/>
      <c r="K113" s="192"/>
      <c r="L113" s="192"/>
      <c r="M113" s="192"/>
    </row>
    <row r="114" spans="1:16" ht="14.1" customHeight="1" x14ac:dyDescent="0.2">
      <c r="A114" s="227" t="s">
        <v>420</v>
      </c>
      <c r="B114" s="228" t="s">
        <v>330</v>
      </c>
      <c r="C114" s="465"/>
      <c r="D114" s="466"/>
      <c r="E114" s="465"/>
      <c r="I114" s="221" t="s">
        <v>427</v>
      </c>
      <c r="J114" s="257" t="s">
        <v>2272</v>
      </c>
      <c r="K114" s="195">
        <f>SUM('HL KNIHA VYPOC'!G165)</f>
        <v>-42898.549999999814</v>
      </c>
      <c r="L114" s="195">
        <f>SUM('HL KNIHA VYPOC'!K165)</f>
        <v>176465.23999999929</v>
      </c>
      <c r="M114" s="195">
        <f>SUM('HL KNIHA VYPOC'!H165)</f>
        <v>-45962.58</v>
      </c>
      <c r="N114" s="192">
        <f>SUM(K114)</f>
        <v>-42898.549999999814</v>
      </c>
      <c r="O114" s="192">
        <f>SUM(L114)</f>
        <v>176465.23999999929</v>
      </c>
      <c r="P114" s="192">
        <f>SUM(M114)</f>
        <v>-45962.58</v>
      </c>
    </row>
    <row r="115" spans="1:16" ht="14.1" customHeight="1" x14ac:dyDescent="0.2">
      <c r="A115" s="227" t="s">
        <v>420</v>
      </c>
      <c r="B115" s="228" t="s">
        <v>648</v>
      </c>
      <c r="C115" s="237">
        <f>SUM(C113-C114)</f>
        <v>0</v>
      </c>
      <c r="D115" s="238">
        <f>SUM(D113-D114)</f>
        <v>0</v>
      </c>
      <c r="E115" s="238">
        <f>SUM(E113-E114)</f>
        <v>0</v>
      </c>
      <c r="I115" s="222" t="s">
        <v>427</v>
      </c>
      <c r="J115" s="226" t="s">
        <v>2179</v>
      </c>
      <c r="K115" s="224">
        <f>SUM(IF(K114&gt;=0,N114,0))</f>
        <v>0</v>
      </c>
      <c r="L115" s="225">
        <f>SUM(IF(L114&gt;=0,O114,0))</f>
        <v>176465.23999999929</v>
      </c>
      <c r="M115" s="225">
        <f>SUM(IF(M114&gt;=0,P114,0))</f>
        <v>0</v>
      </c>
    </row>
    <row r="116" spans="1:16" ht="14.1" customHeight="1" x14ac:dyDescent="0.2">
      <c r="A116" s="227"/>
      <c r="B116" s="228"/>
      <c r="C116" s="239">
        <f>SUM(IF(C112&lt;=0,F112,0))</f>
        <v>0</v>
      </c>
      <c r="D116" s="240">
        <f>SUM(IF(D112&lt;=0,G112,0))</f>
        <v>0</v>
      </c>
      <c r="E116" s="240">
        <f>SUM(IF(E112&lt;=0,H112,0))</f>
        <v>0</v>
      </c>
      <c r="I116" s="229" t="s">
        <v>427</v>
      </c>
      <c r="J116" s="230">
        <v>133</v>
      </c>
      <c r="K116" s="231">
        <f>SUM(IF(K114&lt;=0,N114,0))</f>
        <v>-42898.549999999814</v>
      </c>
      <c r="L116" s="232">
        <f>SUM(IF(L114&lt;=0,O114,0))</f>
        <v>0</v>
      </c>
      <c r="M116" s="232">
        <f>SUM(IF(M114&lt;=0,P114,0))</f>
        <v>-45962.58</v>
      </c>
    </row>
    <row r="117" spans="1:16" ht="14.1" customHeight="1" x14ac:dyDescent="0.2">
      <c r="A117" s="227" t="s">
        <v>420</v>
      </c>
      <c r="B117" s="228" t="s">
        <v>862</v>
      </c>
      <c r="C117" s="465"/>
      <c r="D117" s="466"/>
      <c r="E117" s="465"/>
      <c r="I117" s="235"/>
      <c r="J117" s="236"/>
      <c r="K117" s="192"/>
      <c r="L117" s="192"/>
      <c r="M117" s="192"/>
    </row>
    <row r="118" spans="1:16" ht="14.1" customHeight="1" x14ac:dyDescent="0.2">
      <c r="A118" s="229">
        <v>316</v>
      </c>
      <c r="B118" s="230">
        <v>127</v>
      </c>
      <c r="C118" s="241">
        <f>SUM(C116-C117)</f>
        <v>0</v>
      </c>
      <c r="D118" s="242">
        <f>SUM(D116-D117)</f>
        <v>0</v>
      </c>
      <c r="E118" s="242">
        <f>SUM(E116-E117)</f>
        <v>0</v>
      </c>
      <c r="I118" s="221" t="s">
        <v>428</v>
      </c>
      <c r="J118" s="257" t="s">
        <v>2272</v>
      </c>
      <c r="K118" s="195">
        <f>SUM('HL KNIHA VYPOC'!G166)</f>
        <v>1477.3700000000026</v>
      </c>
      <c r="L118" s="195">
        <f>SUM('HL KNIHA VYPOC'!K166)</f>
        <v>-499.98999999999796</v>
      </c>
      <c r="M118" s="195">
        <f>SUM('HL KNIHA VYPOC'!H166)</f>
        <v>-1900.89</v>
      </c>
      <c r="N118" s="192">
        <f>SUM(K118)</f>
        <v>1477.3700000000026</v>
      </c>
      <c r="O118" s="192">
        <f>SUM(L118)</f>
        <v>-499.98999999999796</v>
      </c>
      <c r="P118" s="192">
        <f>SUM(M118)</f>
        <v>-1900.89</v>
      </c>
    </row>
    <row r="119" spans="1:16" ht="14.1" customHeight="1" x14ac:dyDescent="0.2">
      <c r="A119" s="235"/>
      <c r="B119" s="236"/>
      <c r="I119" s="222" t="s">
        <v>428</v>
      </c>
      <c r="J119" s="226" t="s">
        <v>2179</v>
      </c>
      <c r="K119" s="224">
        <f>SUM(IF(K118&gt;=0,N118,0))</f>
        <v>1477.3700000000026</v>
      </c>
      <c r="L119" s="225">
        <f>SUM(IF(L118&gt;=0,O118,0))</f>
        <v>0</v>
      </c>
      <c r="M119" s="225">
        <f>SUM(IF(M118&gt;=0,P118,0))</f>
        <v>0</v>
      </c>
    </row>
    <row r="120" spans="1:16" ht="14.1" customHeight="1" x14ac:dyDescent="0.2">
      <c r="A120" s="221" t="s">
        <v>424</v>
      </c>
      <c r="B120" s="257" t="s">
        <v>2272</v>
      </c>
      <c r="C120" s="195">
        <f>SUM('HL KNIHA VYPOC'!G160)</f>
        <v>-32948.929999999993</v>
      </c>
      <c r="D120" s="195">
        <f>SUM('HL KNIHA VYPOC'!K160)</f>
        <v>-33017.840000000026</v>
      </c>
      <c r="E120" s="195">
        <f>SUM('HL KNIHA VYPOC'!H160)</f>
        <v>-32813.22</v>
      </c>
      <c r="F120" s="192">
        <f>SUM(C120)</f>
        <v>-32948.929999999993</v>
      </c>
      <c r="G120" s="192">
        <f>SUM(D120)</f>
        <v>-33017.840000000026</v>
      </c>
      <c r="H120" s="192">
        <f>SUM(E120)</f>
        <v>-32813.22</v>
      </c>
      <c r="I120" s="229" t="s">
        <v>428</v>
      </c>
      <c r="J120" s="230">
        <v>133</v>
      </c>
      <c r="K120" s="231">
        <f>SUM(IF(K118&lt;=0,N118,0))</f>
        <v>0</v>
      </c>
      <c r="L120" s="232">
        <f>SUM(IF(L118&lt;=0,O118,0))</f>
        <v>-499.98999999999796</v>
      </c>
      <c r="M120" s="232">
        <f>SUM(IF(M118&lt;=0,P118,0))</f>
        <v>-1900.89</v>
      </c>
    </row>
    <row r="121" spans="1:16" ht="14.1" customHeight="1" x14ac:dyDescent="0.2">
      <c r="A121" s="222"/>
      <c r="B121" s="226"/>
      <c r="C121" s="224">
        <f>SUM(IF(C120&gt;=0,F120,0))</f>
        <v>0</v>
      </c>
      <c r="D121" s="225">
        <f>SUM(IF(D120&gt;=0,G120,0))</f>
        <v>0</v>
      </c>
      <c r="E121" s="225">
        <f>SUM(IF(E120&gt;=0,H120,0))</f>
        <v>0</v>
      </c>
      <c r="F121" s="192"/>
      <c r="G121" s="192"/>
      <c r="I121" s="235"/>
      <c r="J121" s="236"/>
      <c r="K121" s="192"/>
      <c r="L121" s="192"/>
      <c r="M121" s="192"/>
    </row>
    <row r="122" spans="1:16" ht="14.1" customHeight="1" x14ac:dyDescent="0.2">
      <c r="A122" s="227" t="s">
        <v>424</v>
      </c>
      <c r="B122" s="228" t="s">
        <v>371</v>
      </c>
      <c r="C122" s="465"/>
      <c r="D122" s="466"/>
      <c r="E122" s="465"/>
      <c r="I122" s="221" t="s">
        <v>429</v>
      </c>
      <c r="J122" s="257" t="s">
        <v>2272</v>
      </c>
      <c r="K122" s="195">
        <f>SUM('HL KNIHA VYPOC'!G167)</f>
        <v>0</v>
      </c>
      <c r="L122" s="195">
        <f>SUM('HL KNIHA VYPOC'!K167)</f>
        <v>0</v>
      </c>
      <c r="M122" s="195">
        <f>SUM('HL KNIHA VYPOC'!H167)</f>
        <v>0</v>
      </c>
      <c r="N122" s="192">
        <f>SUM(K122)</f>
        <v>0</v>
      </c>
      <c r="O122" s="192">
        <f>SUM(L122)</f>
        <v>0</v>
      </c>
      <c r="P122" s="192">
        <f>SUM(M122)</f>
        <v>0</v>
      </c>
    </row>
    <row r="123" spans="1:16" ht="14.1" customHeight="1" x14ac:dyDescent="0.2">
      <c r="A123" s="227" t="s">
        <v>424</v>
      </c>
      <c r="B123" s="228" t="s">
        <v>699</v>
      </c>
      <c r="C123" s="237">
        <f>SUM(C121-C122)</f>
        <v>0</v>
      </c>
      <c r="D123" s="238">
        <f>SUM(D121-D122)</f>
        <v>0</v>
      </c>
      <c r="E123" s="238">
        <f>SUM(E121-E122)</f>
        <v>0</v>
      </c>
      <c r="I123" s="222" t="s">
        <v>429</v>
      </c>
      <c r="J123" s="226" t="s">
        <v>2179</v>
      </c>
      <c r="K123" s="224">
        <f>SUM(IF(K122&gt;=0,N122,0))</f>
        <v>0</v>
      </c>
      <c r="L123" s="225">
        <f>SUM(IF(L122&gt;=0,O122,0))</f>
        <v>0</v>
      </c>
      <c r="M123" s="225">
        <f>SUM(IF(M122&gt;=0,P122,0))</f>
        <v>0</v>
      </c>
    </row>
    <row r="124" spans="1:16" ht="14.1" customHeight="1" x14ac:dyDescent="0.2">
      <c r="A124" s="227"/>
      <c r="B124" s="228"/>
      <c r="C124" s="239">
        <f>SUM(IF(C120&lt;=0,F120,0))</f>
        <v>-32948.929999999993</v>
      </c>
      <c r="D124" s="240">
        <f>SUM(IF(D120&lt;=0,G120,0))</f>
        <v>-33017.840000000026</v>
      </c>
      <c r="E124" s="240">
        <f>SUM(IF(E120&lt;=0,H120,0))</f>
        <v>-32813.22</v>
      </c>
      <c r="I124" s="229" t="s">
        <v>429</v>
      </c>
      <c r="J124" s="230">
        <v>133</v>
      </c>
      <c r="K124" s="231">
        <f>SUM(IF(K122&lt;=0,N122,0))</f>
        <v>0</v>
      </c>
      <c r="L124" s="232">
        <f>SUM(IF(L122&lt;=0,O122,0))</f>
        <v>0</v>
      </c>
      <c r="M124" s="232">
        <f>SUM(IF(M122&lt;=0,P122,0))</f>
        <v>0</v>
      </c>
    </row>
    <row r="125" spans="1:16" ht="14.1" customHeight="1" x14ac:dyDescent="0.2">
      <c r="A125" s="227" t="s">
        <v>424</v>
      </c>
      <c r="B125" s="228" t="s">
        <v>870</v>
      </c>
      <c r="C125" s="465"/>
      <c r="D125" s="466"/>
      <c r="E125" s="465"/>
      <c r="I125" s="235"/>
      <c r="J125" s="236"/>
      <c r="K125" s="192"/>
      <c r="L125" s="192"/>
      <c r="M125" s="192"/>
    </row>
    <row r="126" spans="1:16" ht="14.1" customHeight="1" x14ac:dyDescent="0.2">
      <c r="A126" s="229">
        <v>336</v>
      </c>
      <c r="B126" s="230">
        <v>132</v>
      </c>
      <c r="C126" s="241">
        <f>SUM(C124-C125)</f>
        <v>-32948.929999999993</v>
      </c>
      <c r="D126" s="242">
        <f>SUM(D124-D125)</f>
        <v>-33017.840000000026</v>
      </c>
      <c r="E126" s="242">
        <f>SUM(E124-E125)</f>
        <v>-32813.22</v>
      </c>
      <c r="I126" s="221" t="s">
        <v>430</v>
      </c>
      <c r="J126" s="257" t="s">
        <v>2272</v>
      </c>
      <c r="K126" s="195">
        <f>SUM('HL KNIHA VYPOC'!G168)</f>
        <v>0</v>
      </c>
      <c r="L126" s="195">
        <f>SUM('HL KNIHA VYPOC'!K168)</f>
        <v>0</v>
      </c>
      <c r="M126" s="195">
        <f>SUM('HL KNIHA VYPOC'!H168)</f>
        <v>0</v>
      </c>
      <c r="N126" s="192">
        <f>SUM(K126)</f>
        <v>0</v>
      </c>
      <c r="O126" s="192">
        <f>SUM(L126)</f>
        <v>0</v>
      </c>
      <c r="P126" s="192">
        <f>SUM(M126)</f>
        <v>0</v>
      </c>
    </row>
    <row r="127" spans="1:16" ht="14.1" customHeight="1" x14ac:dyDescent="0.2">
      <c r="A127" s="235"/>
      <c r="B127" s="236"/>
      <c r="I127" s="222" t="s">
        <v>430</v>
      </c>
      <c r="J127" s="226" t="s">
        <v>2179</v>
      </c>
      <c r="K127" s="224">
        <f>SUM(IF(K126&gt;=0,N126,0))</f>
        <v>0</v>
      </c>
      <c r="L127" s="225">
        <f>SUM(IF(L126&gt;=0,O126,0))</f>
        <v>0</v>
      </c>
      <c r="M127" s="225">
        <f>SUM(IF(M126&gt;=0,P126,0))</f>
        <v>0</v>
      </c>
    </row>
    <row r="128" spans="1:16" ht="14.1" customHeight="1" x14ac:dyDescent="0.2">
      <c r="I128" s="229" t="s">
        <v>430</v>
      </c>
      <c r="J128" s="230">
        <v>133</v>
      </c>
      <c r="K128" s="231">
        <f>SUM(IF(K126&lt;=0,N126,0))</f>
        <v>0</v>
      </c>
      <c r="L128" s="232">
        <f>SUM(IF(L126&lt;=0,O126,0))</f>
        <v>0</v>
      </c>
      <c r="M128" s="232">
        <f>SUM(IF(M126&lt;=0,P126,0))</f>
        <v>0</v>
      </c>
    </row>
    <row r="129" spans="1:16" ht="14.1" customHeight="1" x14ac:dyDescent="0.2">
      <c r="I129" s="235"/>
      <c r="J129" s="236"/>
      <c r="K129" s="192"/>
      <c r="L129" s="192"/>
      <c r="M129" s="192"/>
    </row>
    <row r="130" spans="1:16" ht="14.1" customHeight="1" x14ac:dyDescent="0.2">
      <c r="I130" s="221" t="s">
        <v>438</v>
      </c>
      <c r="J130" s="257" t="s">
        <v>2272</v>
      </c>
      <c r="K130" s="195">
        <f>SUM('HL KNIHA VYPOC'!G188)</f>
        <v>0</v>
      </c>
      <c r="L130" s="195">
        <f>SUM('HL KNIHA VYPOC'!K188)</f>
        <v>0</v>
      </c>
      <c r="M130" s="195">
        <f>SUM('HL KNIHA VYPOC'!H188)</f>
        <v>0</v>
      </c>
      <c r="N130" s="192">
        <f>SUM(K130)</f>
        <v>0</v>
      </c>
      <c r="O130" s="192">
        <f>SUM(L130)</f>
        <v>0</v>
      </c>
      <c r="P130" s="192">
        <f>SUM(M130)</f>
        <v>0</v>
      </c>
    </row>
    <row r="131" spans="1:16" ht="14.1" customHeight="1" x14ac:dyDescent="0.2">
      <c r="I131" s="222"/>
      <c r="J131" s="226"/>
      <c r="K131" s="224">
        <f>SUM(IF(K130&gt;=0,N130,0))</f>
        <v>0</v>
      </c>
      <c r="L131" s="225">
        <f>SUM(IF(L130&gt;=0,O130,0))</f>
        <v>0</v>
      </c>
      <c r="M131" s="225">
        <f>SUM(IF(M130&gt;=0,P130,0))</f>
        <v>0</v>
      </c>
      <c r="N131" s="192"/>
      <c r="O131" s="192"/>
    </row>
    <row r="132" spans="1:16" ht="14.1" customHeight="1" x14ac:dyDescent="0.2">
      <c r="I132" s="227" t="s">
        <v>438</v>
      </c>
      <c r="J132" s="228" t="s">
        <v>360</v>
      </c>
      <c r="K132" s="465"/>
      <c r="L132" s="466"/>
      <c r="M132" s="465"/>
    </row>
    <row r="133" spans="1:16" ht="14.1" customHeight="1" x14ac:dyDescent="0.2">
      <c r="I133" s="227" t="s">
        <v>438</v>
      </c>
      <c r="J133" s="228" t="s">
        <v>710</v>
      </c>
      <c r="K133" s="465"/>
      <c r="L133" s="466"/>
      <c r="M133" s="465"/>
    </row>
    <row r="134" spans="1:16" ht="14.1" customHeight="1" x14ac:dyDescent="0.2">
      <c r="I134" s="227" t="s">
        <v>438</v>
      </c>
      <c r="J134" s="228" t="s">
        <v>724</v>
      </c>
      <c r="K134" s="465"/>
      <c r="L134" s="466"/>
      <c r="M134" s="465"/>
    </row>
    <row r="135" spans="1:16" ht="14.1" customHeight="1" x14ac:dyDescent="0.2">
      <c r="I135" s="227"/>
      <c r="J135" s="228"/>
      <c r="K135" s="239">
        <f>SUM(IF(K130&lt;=0,N130,0))</f>
        <v>0</v>
      </c>
      <c r="L135" s="240">
        <f>SUM(IF(L130&lt;=0,O130,0))</f>
        <v>0</v>
      </c>
      <c r="M135" s="240">
        <f>SUM(IF(M130&lt;=0,P130,0))</f>
        <v>0</v>
      </c>
    </row>
    <row r="136" spans="1:16" ht="14.1" customHeight="1" x14ac:dyDescent="0.2">
      <c r="I136" s="227" t="s">
        <v>438</v>
      </c>
      <c r="J136" s="228" t="s">
        <v>871</v>
      </c>
      <c r="K136" s="465"/>
      <c r="L136" s="466"/>
      <c r="M136" s="465"/>
    </row>
    <row r="137" spans="1:16" ht="14.1" customHeight="1" x14ac:dyDescent="0.2">
      <c r="I137" s="229">
        <v>373</v>
      </c>
      <c r="J137" s="230">
        <v>134</v>
      </c>
      <c r="K137" s="467"/>
      <c r="L137" s="468"/>
      <c r="M137" s="465"/>
    </row>
    <row r="138" spans="1:16" ht="14.1" customHeight="1" x14ac:dyDescent="0.2">
      <c r="I138" s="10"/>
      <c r="J138" s="191"/>
      <c r="K138" s="192"/>
      <c r="L138" s="192"/>
      <c r="M138" s="192"/>
    </row>
    <row r="139" spans="1:16" ht="14.1" customHeight="1" x14ac:dyDescent="0.2">
      <c r="I139" s="221" t="s">
        <v>461</v>
      </c>
      <c r="J139" s="257" t="s">
        <v>2272</v>
      </c>
      <c r="K139" s="195">
        <f>SUM('HL KNIHA VYPOC'!G257)</f>
        <v>0</v>
      </c>
      <c r="L139" s="195">
        <f>SUM('HL KNIHA VYPOC'!K257)</f>
        <v>0</v>
      </c>
      <c r="M139" s="195">
        <f>SUM('HL KNIHA VYPOC'!H257)</f>
        <v>0</v>
      </c>
      <c r="N139" s="192">
        <f>SUM(K139)</f>
        <v>0</v>
      </c>
      <c r="O139" s="192">
        <f>SUM(L139)</f>
        <v>0</v>
      </c>
      <c r="P139" s="192">
        <f>SUM(M139)</f>
        <v>0</v>
      </c>
    </row>
    <row r="140" spans="1:16" ht="14.1" customHeight="1" x14ac:dyDescent="0.2">
      <c r="I140" s="222" t="s">
        <v>461</v>
      </c>
      <c r="J140" s="226" t="s">
        <v>382</v>
      </c>
      <c r="K140" s="224">
        <f>SUM(IF(K139&gt;=0,N139,0))</f>
        <v>0</v>
      </c>
      <c r="L140" s="225">
        <f>SUM(IF(L139&gt;=0,O139,0))</f>
        <v>0</v>
      </c>
      <c r="M140" s="225">
        <f>SUM(IF(M139&gt;=0,P139,0))</f>
        <v>0</v>
      </c>
    </row>
    <row r="141" spans="1:16" ht="14.1" customHeight="1" x14ac:dyDescent="0.2">
      <c r="I141" s="229" t="s">
        <v>461</v>
      </c>
      <c r="J141" s="230" t="s">
        <v>872</v>
      </c>
      <c r="K141" s="231">
        <f>SUM(IF(K139&lt;=0,N139,0))</f>
        <v>0</v>
      </c>
      <c r="L141" s="232">
        <f>SUM(IF(L139&lt;=0,O139,0))</f>
        <v>0</v>
      </c>
      <c r="M141" s="232">
        <f>SUM(IF(M139&lt;=0,P139,0))</f>
        <v>0</v>
      </c>
    </row>
    <row r="143" spans="1:16" ht="14.1" customHeight="1" x14ac:dyDescent="0.2">
      <c r="A143" s="777" t="s">
        <v>2251</v>
      </c>
      <c r="B143" s="777"/>
      <c r="C143" s="777"/>
      <c r="D143" s="777"/>
      <c r="E143" s="777"/>
      <c r="F143" s="777"/>
      <c r="G143" s="777"/>
      <c r="H143" s="777"/>
      <c r="I143" s="777"/>
      <c r="J143" s="777"/>
      <c r="K143" s="777"/>
      <c r="L143" s="777"/>
      <c r="M143" s="453"/>
    </row>
    <row r="144" spans="1:16" ht="14.1" customHeight="1" x14ac:dyDescent="0.25">
      <c r="A144" s="453"/>
      <c r="B144" s="453"/>
      <c r="C144" s="256">
        <v>2015</v>
      </c>
      <c r="D144" s="256">
        <v>2014</v>
      </c>
      <c r="E144" s="256">
        <v>2013</v>
      </c>
      <c r="F144" s="453"/>
      <c r="G144" s="453"/>
      <c r="H144" s="453"/>
      <c r="I144" s="453"/>
      <c r="J144" s="453"/>
      <c r="K144" s="256">
        <v>2015</v>
      </c>
      <c r="L144" s="256">
        <v>2014</v>
      </c>
      <c r="M144" s="256">
        <v>2013</v>
      </c>
    </row>
    <row r="145" spans="1:13" ht="14.1" customHeight="1" x14ac:dyDescent="0.2">
      <c r="A145" s="243" t="s">
        <v>413</v>
      </c>
      <c r="B145" s="258" t="s">
        <v>2272</v>
      </c>
      <c r="C145" s="195">
        <f>SUM('HL KNIHA VYPOC'!G128)</f>
        <v>0</v>
      </c>
      <c r="D145" s="195">
        <f>SUM('HL KNIHA VYPOC'!K128)</f>
        <v>0</v>
      </c>
      <c r="E145" s="195">
        <f>SUM('HL KNIHA VYPOC'!H128)</f>
        <v>0</v>
      </c>
      <c r="I145" s="243" t="s">
        <v>1227</v>
      </c>
      <c r="J145" s="258" t="s">
        <v>2272</v>
      </c>
      <c r="K145" s="195">
        <f>SUM('HL KNIHA VYPOC'!G221)</f>
        <v>0</v>
      </c>
      <c r="L145" s="195">
        <f>SUM('HL KNIHA VYPOC'!K221)</f>
        <v>0</v>
      </c>
      <c r="M145" s="195">
        <f>SUM('HL KNIHA VYPOC'!H221)</f>
        <v>0</v>
      </c>
    </row>
    <row r="146" spans="1:13" ht="14.1" customHeight="1" x14ac:dyDescent="0.2">
      <c r="A146" s="244" t="s">
        <v>413</v>
      </c>
      <c r="B146" s="245">
        <v>113</v>
      </c>
      <c r="C146" s="463"/>
      <c r="D146" s="464"/>
      <c r="E146" s="465"/>
      <c r="I146" s="244" t="s">
        <v>1227</v>
      </c>
      <c r="J146" s="245">
        <v>88</v>
      </c>
      <c r="K146" s="200">
        <f>SUM(K145-K147)</f>
        <v>0</v>
      </c>
      <c r="L146" s="201">
        <f>SUM(L145-L147)</f>
        <v>0</v>
      </c>
      <c r="M146" s="201">
        <f>SUM(M145-M147)</f>
        <v>0</v>
      </c>
    </row>
    <row r="147" spans="1:13" ht="14.1" customHeight="1" x14ac:dyDescent="0.2">
      <c r="A147" s="246">
        <v>255</v>
      </c>
      <c r="B147" s="247">
        <v>140</v>
      </c>
      <c r="C147" s="204">
        <f>SUM(C145-C146)</f>
        <v>0</v>
      </c>
      <c r="D147" s="205">
        <f>SUM(D145-D146)</f>
        <v>0</v>
      </c>
      <c r="E147" s="205">
        <f>SUM(E145-E146)</f>
        <v>0</v>
      </c>
      <c r="I147" s="246" t="s">
        <v>1227</v>
      </c>
      <c r="J147" s="247">
        <v>89</v>
      </c>
      <c r="K147" s="467"/>
      <c r="L147" s="468"/>
      <c r="M147" s="465"/>
    </row>
    <row r="148" spans="1:13" ht="14.1" customHeight="1" x14ac:dyDescent="0.2">
      <c r="A148" s="248"/>
      <c r="B148" s="249"/>
      <c r="I148" s="248"/>
      <c r="J148" s="249"/>
      <c r="K148" s="192"/>
      <c r="L148" s="192"/>
      <c r="M148" s="192"/>
    </row>
    <row r="149" spans="1:13" ht="14.1" customHeight="1" x14ac:dyDescent="0.2">
      <c r="A149" s="243" t="s">
        <v>421</v>
      </c>
      <c r="B149" s="258" t="s">
        <v>2272</v>
      </c>
      <c r="C149" s="195">
        <f>SUM('HL KNIHA VYPOC'!G149)</f>
        <v>-42388.110000000335</v>
      </c>
      <c r="D149" s="195">
        <f>SUM('HL KNIHA VYPOC'!K149)</f>
        <v>-148490.31999999937</v>
      </c>
      <c r="E149" s="195">
        <f>SUM('HL KNIHA VYPOC'!H149)</f>
        <v>-130315.21</v>
      </c>
      <c r="I149" s="243" t="s">
        <v>1235</v>
      </c>
      <c r="J149" s="258" t="s">
        <v>2272</v>
      </c>
      <c r="K149" s="195">
        <f>SUM('HL KNIHA VYPOC'!G226)</f>
        <v>-5642.97</v>
      </c>
      <c r="L149" s="195">
        <f>SUM('HL KNIHA VYPOC'!K226)</f>
        <v>-5642.97</v>
      </c>
      <c r="M149" s="195">
        <f>SUM('HL KNIHA VYPOC'!H226)</f>
        <v>-5642.97</v>
      </c>
    </row>
    <row r="150" spans="1:13" ht="14.1" customHeight="1" x14ac:dyDescent="0.2">
      <c r="A150" s="244" t="s">
        <v>421</v>
      </c>
      <c r="B150" s="245">
        <v>104</v>
      </c>
      <c r="C150" s="463"/>
      <c r="D150" s="464"/>
      <c r="E150" s="465"/>
      <c r="I150" s="244" t="s">
        <v>1235</v>
      </c>
      <c r="J150" s="245">
        <v>88</v>
      </c>
      <c r="K150" s="200">
        <f>SUM(K149-K151)</f>
        <v>-5642.97</v>
      </c>
      <c r="L150" s="201">
        <f>SUM(L149-L151)</f>
        <v>-5642.97</v>
      </c>
      <c r="M150" s="201">
        <f>SUM(M149-M151)</f>
        <v>-5642.97</v>
      </c>
    </row>
    <row r="151" spans="1:13" ht="14.1" customHeight="1" x14ac:dyDescent="0.2">
      <c r="A151" s="250" t="s">
        <v>421</v>
      </c>
      <c r="B151" s="251">
        <v>105</v>
      </c>
      <c r="C151" s="465"/>
      <c r="D151" s="466"/>
      <c r="E151" s="465"/>
      <c r="I151" s="246" t="s">
        <v>1235</v>
      </c>
      <c r="J151" s="247">
        <v>89</v>
      </c>
      <c r="K151" s="467"/>
      <c r="L151" s="468"/>
      <c r="M151" s="465"/>
    </row>
    <row r="152" spans="1:13" ht="14.1" customHeight="1" x14ac:dyDescent="0.2">
      <c r="A152" s="250" t="s">
        <v>421</v>
      </c>
      <c r="B152" s="251">
        <v>106</v>
      </c>
      <c r="C152" s="465"/>
      <c r="D152" s="466"/>
      <c r="E152" s="465"/>
      <c r="I152" s="248"/>
      <c r="J152" s="249"/>
      <c r="K152" s="192"/>
      <c r="L152" s="192"/>
      <c r="M152" s="192"/>
    </row>
    <row r="153" spans="1:13" ht="14.1" customHeight="1" x14ac:dyDescent="0.2">
      <c r="A153" s="250">
        <v>321</v>
      </c>
      <c r="B153" s="251">
        <v>124</v>
      </c>
      <c r="C153" s="215">
        <f>SUM(C149-C150-C151-C152-C154-C155)</f>
        <v>-42388.110000000335</v>
      </c>
      <c r="D153" s="216">
        <f>SUM(D149-D150-D151-D152-D154-D155)</f>
        <v>-148490.31999999937</v>
      </c>
      <c r="E153" s="216">
        <f>SUM(E149-E150-E151-E152-E154-E155)</f>
        <v>-130315.21</v>
      </c>
      <c r="I153" s="243" t="s">
        <v>451</v>
      </c>
      <c r="J153" s="258" t="s">
        <v>2272</v>
      </c>
      <c r="K153" s="195">
        <f>SUM('HL KNIHA VYPOC'!G239)</f>
        <v>0</v>
      </c>
      <c r="L153" s="195">
        <f>SUM('HL KNIHA VYPOC'!K239)</f>
        <v>0</v>
      </c>
      <c r="M153" s="195">
        <f>SUM('HL KNIHA VYPOC'!H239)</f>
        <v>0</v>
      </c>
    </row>
    <row r="154" spans="1:13" ht="14.1" customHeight="1" x14ac:dyDescent="0.2">
      <c r="A154" s="250">
        <v>321</v>
      </c>
      <c r="B154" s="251">
        <v>125</v>
      </c>
      <c r="C154" s="465"/>
      <c r="D154" s="466"/>
      <c r="E154" s="465"/>
      <c r="I154" s="244" t="s">
        <v>451</v>
      </c>
      <c r="J154" s="245">
        <v>119</v>
      </c>
      <c r="K154" s="463"/>
      <c r="L154" s="464"/>
      <c r="M154" s="465"/>
    </row>
    <row r="155" spans="1:13" ht="14.1" customHeight="1" x14ac:dyDescent="0.2">
      <c r="A155" s="246">
        <v>321</v>
      </c>
      <c r="B155" s="247">
        <v>126</v>
      </c>
      <c r="C155" s="467"/>
      <c r="D155" s="468"/>
      <c r="E155" s="465"/>
      <c r="I155" s="246">
        <v>451</v>
      </c>
      <c r="J155" s="247">
        <v>137</v>
      </c>
      <c r="K155" s="204">
        <f>SUM(K153-K154)</f>
        <v>0</v>
      </c>
      <c r="L155" s="205">
        <f>SUM(L153-L154)</f>
        <v>0</v>
      </c>
      <c r="M155" s="205">
        <f>SUM(M153-M154)</f>
        <v>0</v>
      </c>
    </row>
    <row r="156" spans="1:13" ht="14.1" customHeight="1" x14ac:dyDescent="0.2">
      <c r="A156" s="248"/>
      <c r="B156" s="249"/>
      <c r="I156" s="248"/>
      <c r="J156" s="249"/>
      <c r="K156" s="192"/>
      <c r="L156" s="192"/>
      <c r="M156" s="192"/>
    </row>
    <row r="157" spans="1:13" ht="14.1" customHeight="1" x14ac:dyDescent="0.2">
      <c r="A157" s="243" t="s">
        <v>1145</v>
      </c>
      <c r="B157" s="258" t="s">
        <v>2272</v>
      </c>
      <c r="C157" s="252">
        <f>SUM('HL KNIHA VYPOC'!G150)</f>
        <v>0</v>
      </c>
      <c r="D157" s="252">
        <f>SUM('HL KNIHA VYPOC'!K150)</f>
        <v>0</v>
      </c>
      <c r="E157" s="252">
        <f>SUM('HL KNIHA VYPOC'!H150)</f>
        <v>0</v>
      </c>
      <c r="I157" s="243" t="s">
        <v>452</v>
      </c>
      <c r="J157" s="258" t="s">
        <v>2272</v>
      </c>
      <c r="K157" s="195">
        <f>SUM('HL KNIHA VYPOC'!G241)</f>
        <v>0</v>
      </c>
      <c r="L157" s="195">
        <f>SUM('HL KNIHA VYPOC'!K241)</f>
        <v>0</v>
      </c>
      <c r="M157" s="195">
        <f>SUM('HL KNIHA VYPOC'!H241)</f>
        <v>0</v>
      </c>
    </row>
    <row r="158" spans="1:13" ht="14.1" customHeight="1" x14ac:dyDescent="0.2">
      <c r="A158" s="244" t="s">
        <v>1145</v>
      </c>
      <c r="B158" s="245">
        <v>124</v>
      </c>
      <c r="C158" s="200">
        <f>SUM(C157-C159-C160)</f>
        <v>0</v>
      </c>
      <c r="D158" s="200">
        <f>SUM(D157-D159-D160)</f>
        <v>0</v>
      </c>
      <c r="E158" s="200">
        <f>SUM(E157-E159-E160)</f>
        <v>0</v>
      </c>
      <c r="I158" s="244" t="s">
        <v>452</v>
      </c>
      <c r="J158" s="245">
        <v>120</v>
      </c>
      <c r="K158" s="463"/>
      <c r="L158" s="464"/>
      <c r="M158" s="465"/>
    </row>
    <row r="159" spans="1:13" ht="14.1" customHeight="1" x14ac:dyDescent="0.2">
      <c r="A159" s="250" t="s">
        <v>1145</v>
      </c>
      <c r="B159" s="251">
        <v>125</v>
      </c>
      <c r="C159" s="465"/>
      <c r="D159" s="466"/>
      <c r="E159" s="465"/>
      <c r="I159" s="246">
        <v>459</v>
      </c>
      <c r="J159" s="247">
        <v>138</v>
      </c>
      <c r="K159" s="204">
        <f>SUM(K157-K158)</f>
        <v>0</v>
      </c>
      <c r="L159" s="205">
        <f>SUM(L157-L158)</f>
        <v>0</v>
      </c>
      <c r="M159" s="205">
        <f>SUM(M157-M158)</f>
        <v>0</v>
      </c>
    </row>
    <row r="160" spans="1:13" ht="14.1" customHeight="1" x14ac:dyDescent="0.2">
      <c r="A160" s="246" t="s">
        <v>1145</v>
      </c>
      <c r="B160" s="247">
        <v>126</v>
      </c>
      <c r="C160" s="467"/>
      <c r="D160" s="468"/>
      <c r="E160" s="465"/>
      <c r="I160" s="248"/>
      <c r="J160" s="249"/>
      <c r="K160" s="192"/>
      <c r="L160" s="192"/>
      <c r="M160" s="192"/>
    </row>
    <row r="161" spans="1:13" ht="14.1" customHeight="1" x14ac:dyDescent="0.2">
      <c r="A161" s="248"/>
      <c r="B161" s="249"/>
      <c r="I161" s="243" t="s">
        <v>453</v>
      </c>
      <c r="J161" s="258" t="s">
        <v>2272</v>
      </c>
      <c r="K161" s="195">
        <f>SUM('HL KNIHA VYPOC'!G244)</f>
        <v>0</v>
      </c>
      <c r="L161" s="195">
        <f>SUM('HL KNIHA VYPOC'!K244)</f>
        <v>0</v>
      </c>
      <c r="M161" s="195">
        <f>SUM('HL KNIHA VYPOC'!H244)</f>
        <v>0</v>
      </c>
    </row>
    <row r="162" spans="1:13" ht="14.1" customHeight="1" x14ac:dyDescent="0.2">
      <c r="A162" s="243" t="s">
        <v>422</v>
      </c>
      <c r="B162" s="258" t="s">
        <v>2272</v>
      </c>
      <c r="C162" s="252">
        <f>SUM('HL KNIHA VYPOC'!G151)</f>
        <v>-87159.91</v>
      </c>
      <c r="D162" s="252">
        <f>SUM('HL KNIHA VYPOC'!K151)</f>
        <v>-91766.89</v>
      </c>
      <c r="E162" s="252">
        <f>SUM('HL KNIHA VYPOC'!H151)</f>
        <v>-92952.44</v>
      </c>
      <c r="I162" s="244" t="s">
        <v>453</v>
      </c>
      <c r="J162" s="245">
        <v>121</v>
      </c>
      <c r="K162" s="463"/>
      <c r="L162" s="464"/>
      <c r="M162" s="465"/>
    </row>
    <row r="163" spans="1:13" ht="14.1" customHeight="1" x14ac:dyDescent="0.2">
      <c r="A163" s="244">
        <v>323</v>
      </c>
      <c r="B163" s="245">
        <v>137</v>
      </c>
      <c r="C163" s="200">
        <f>SUM(C162-C164)</f>
        <v>-87159.91</v>
      </c>
      <c r="D163" s="201">
        <f>SUM(D162-D164)</f>
        <v>-91766.89</v>
      </c>
      <c r="E163" s="201">
        <f>SUM(E162-E164)</f>
        <v>-92952.44</v>
      </c>
      <c r="I163" s="246">
        <v>461</v>
      </c>
      <c r="J163" s="247">
        <v>139</v>
      </c>
      <c r="K163" s="204">
        <f>SUM(K161-K162)</f>
        <v>0</v>
      </c>
      <c r="L163" s="205">
        <f>SUM(L161-L162)</f>
        <v>0</v>
      </c>
      <c r="M163" s="205">
        <f>SUM(M161-M162)</f>
        <v>0</v>
      </c>
    </row>
    <row r="164" spans="1:13" ht="14.1" customHeight="1" x14ac:dyDescent="0.2">
      <c r="A164" s="250">
        <v>323</v>
      </c>
      <c r="B164" s="251">
        <v>138</v>
      </c>
      <c r="C164" s="465"/>
      <c r="D164" s="466"/>
      <c r="E164" s="465"/>
      <c r="I164" s="248"/>
      <c r="J164" s="249"/>
      <c r="K164" s="192"/>
      <c r="L164" s="192"/>
      <c r="M164" s="192"/>
    </row>
    <row r="165" spans="1:13" ht="14.1" customHeight="1" x14ac:dyDescent="0.2">
      <c r="A165" s="248"/>
      <c r="B165" s="249"/>
      <c r="I165" s="243" t="s">
        <v>454</v>
      </c>
      <c r="J165" s="258" t="s">
        <v>2272</v>
      </c>
      <c r="K165" s="195">
        <f>SUM('HL KNIHA VYPOC'!G247)</f>
        <v>0</v>
      </c>
      <c r="L165" s="195">
        <f>SUM('HL KNIHA VYPOC'!K247)</f>
        <v>0</v>
      </c>
      <c r="M165" s="195">
        <f>SUM('HL KNIHA VYPOC'!H247)</f>
        <v>0</v>
      </c>
    </row>
    <row r="166" spans="1:13" ht="14.1" customHeight="1" x14ac:dyDescent="0.2">
      <c r="A166" s="243" t="s">
        <v>1148</v>
      </c>
      <c r="B166" s="258" t="s">
        <v>2272</v>
      </c>
      <c r="C166" s="252">
        <f>SUM('HL KNIHA VYPOC'!G152)</f>
        <v>-4167.75</v>
      </c>
      <c r="D166" s="252">
        <f>SUM('HL KNIHA VYPOC'!K152)</f>
        <v>-2255.4099999999744</v>
      </c>
      <c r="E166" s="252">
        <f>SUM('HL KNIHA VYPOC'!H152)</f>
        <v>-2243.4</v>
      </c>
      <c r="I166" s="244" t="s">
        <v>454</v>
      </c>
      <c r="J166" s="245">
        <v>108</v>
      </c>
      <c r="K166" s="463"/>
      <c r="L166" s="464"/>
      <c r="M166" s="465"/>
    </row>
    <row r="167" spans="1:13" ht="14.1" customHeight="1" x14ac:dyDescent="0.2">
      <c r="A167" s="244" t="s">
        <v>1148</v>
      </c>
      <c r="B167" s="245">
        <v>124</v>
      </c>
      <c r="C167" s="200">
        <f>SUM(C166-C168-C169)</f>
        <v>-4167.75</v>
      </c>
      <c r="D167" s="200">
        <f>SUM(D166-D168-D169)</f>
        <v>-2255.4099999999744</v>
      </c>
      <c r="E167" s="200">
        <f>SUM(E166-E168-E169)</f>
        <v>-2243.4</v>
      </c>
      <c r="I167" s="250" t="s">
        <v>454</v>
      </c>
      <c r="J167" s="251">
        <v>109</v>
      </c>
      <c r="K167" s="465"/>
      <c r="L167" s="466"/>
      <c r="M167" s="465"/>
    </row>
    <row r="168" spans="1:13" ht="14.1" customHeight="1" x14ac:dyDescent="0.2">
      <c r="A168" s="250" t="s">
        <v>1148</v>
      </c>
      <c r="B168" s="251">
        <v>125</v>
      </c>
      <c r="C168" s="465"/>
      <c r="D168" s="466"/>
      <c r="E168" s="465"/>
      <c r="I168" s="250">
        <v>471</v>
      </c>
      <c r="J168" s="251">
        <v>128</v>
      </c>
      <c r="K168" s="215">
        <f>SUM(K165-K166-K167-K169)</f>
        <v>0</v>
      </c>
      <c r="L168" s="216">
        <f>SUM(L165-L166-L167-L169)</f>
        <v>0</v>
      </c>
      <c r="M168" s="216">
        <f>SUM(M165-M166-M167-M169)</f>
        <v>0</v>
      </c>
    </row>
    <row r="169" spans="1:13" ht="14.1" customHeight="1" x14ac:dyDescent="0.2">
      <c r="A169" s="246" t="s">
        <v>1148</v>
      </c>
      <c r="B169" s="247">
        <v>126</v>
      </c>
      <c r="C169" s="467"/>
      <c r="D169" s="468"/>
      <c r="E169" s="465"/>
      <c r="I169" s="246">
        <v>471</v>
      </c>
      <c r="J169" s="247">
        <v>129</v>
      </c>
      <c r="K169" s="467"/>
      <c r="L169" s="468"/>
      <c r="M169" s="465"/>
    </row>
    <row r="170" spans="1:13" ht="14.1" customHeight="1" x14ac:dyDescent="0.2">
      <c r="A170" s="248"/>
      <c r="B170" s="249"/>
      <c r="I170" s="248"/>
      <c r="J170" s="249"/>
      <c r="K170" s="192"/>
      <c r="L170" s="192"/>
      <c r="M170" s="192"/>
    </row>
    <row r="171" spans="1:13" ht="14.1" customHeight="1" x14ac:dyDescent="0.2">
      <c r="A171" s="243" t="s">
        <v>1150</v>
      </c>
      <c r="B171" s="258" t="s">
        <v>2272</v>
      </c>
      <c r="C171" s="195">
        <f>SUM('HL KNIHA VYPOC'!G153)</f>
        <v>0</v>
      </c>
      <c r="D171" s="195">
        <f>SUM('HL KNIHA VYPOC'!K153)</f>
        <v>0</v>
      </c>
      <c r="E171" s="195">
        <f>SUM('HL KNIHA VYPOC'!H153)</f>
        <v>0</v>
      </c>
      <c r="I171" s="243" t="s">
        <v>455</v>
      </c>
      <c r="J171" s="258" t="s">
        <v>2272</v>
      </c>
      <c r="K171" s="195">
        <f>SUM('HL KNIHA VYPOC'!G249)</f>
        <v>0</v>
      </c>
      <c r="L171" s="195">
        <f>SUM('HL KNIHA VYPOC'!K249)</f>
        <v>0</v>
      </c>
      <c r="M171" s="195">
        <f>SUM('HL KNIHA VYPOC'!H249)</f>
        <v>0</v>
      </c>
    </row>
    <row r="172" spans="1:13" ht="14.1" customHeight="1" x14ac:dyDescent="0.2">
      <c r="A172" s="244" t="s">
        <v>1150</v>
      </c>
      <c r="B172" s="245">
        <v>124</v>
      </c>
      <c r="C172" s="200">
        <f>SUM(C171-C173-C174)</f>
        <v>0</v>
      </c>
      <c r="D172" s="200">
        <f>SUM(D171-D173-D174)</f>
        <v>0</v>
      </c>
      <c r="E172" s="200">
        <f>SUM(E171-E173-E174)</f>
        <v>0</v>
      </c>
      <c r="I172" s="244" t="s">
        <v>455</v>
      </c>
      <c r="J172" s="245">
        <v>113</v>
      </c>
      <c r="K172" s="463"/>
      <c r="L172" s="464"/>
      <c r="M172" s="465"/>
    </row>
    <row r="173" spans="1:13" ht="14.1" customHeight="1" x14ac:dyDescent="0.2">
      <c r="A173" s="250" t="s">
        <v>1150</v>
      </c>
      <c r="B173" s="251">
        <v>125</v>
      </c>
      <c r="C173" s="465"/>
      <c r="D173" s="466"/>
      <c r="E173" s="465"/>
      <c r="I173" s="246">
        <v>473</v>
      </c>
      <c r="J173" s="247">
        <v>140</v>
      </c>
      <c r="K173" s="204">
        <f>SUM(K171-K172)</f>
        <v>0</v>
      </c>
      <c r="L173" s="205">
        <f>SUM(L171-L172)</f>
        <v>0</v>
      </c>
      <c r="M173" s="205">
        <f>SUM(M171-M172)</f>
        <v>0</v>
      </c>
    </row>
    <row r="174" spans="1:13" ht="14.1" customHeight="1" x14ac:dyDescent="0.2">
      <c r="A174" s="246" t="s">
        <v>1150</v>
      </c>
      <c r="B174" s="247">
        <v>126</v>
      </c>
      <c r="C174" s="467"/>
      <c r="D174" s="468"/>
      <c r="E174" s="465"/>
      <c r="I174" s="248"/>
      <c r="J174" s="249"/>
      <c r="K174" s="192"/>
      <c r="L174" s="192"/>
      <c r="M174" s="192"/>
    </row>
    <row r="175" spans="1:13" ht="14.1" customHeight="1" x14ac:dyDescent="0.2">
      <c r="A175" s="248"/>
      <c r="B175" s="249"/>
      <c r="I175" s="243" t="s">
        <v>456</v>
      </c>
      <c r="J175" s="258" t="s">
        <v>2272</v>
      </c>
      <c r="K175" s="195">
        <f>SUM('HL KNIHA VYPOC'!G250)</f>
        <v>0</v>
      </c>
      <c r="L175" s="195">
        <f>SUM('HL KNIHA VYPOC'!K250)</f>
        <v>0</v>
      </c>
      <c r="M175" s="195">
        <f>SUM('HL KNIHA VYPOC'!H250)</f>
        <v>0</v>
      </c>
    </row>
    <row r="176" spans="1:13" ht="14.1" customHeight="1" x14ac:dyDescent="0.2">
      <c r="A176" s="243" t="s">
        <v>1152</v>
      </c>
      <c r="B176" s="258" t="s">
        <v>2272</v>
      </c>
      <c r="C176" s="195">
        <f>SUM('HL KNIHA VYPOC'!G154)</f>
        <v>-6576.71</v>
      </c>
      <c r="D176" s="195">
        <f>SUM('HL KNIHA VYPOC'!K154)</f>
        <v>-372.23000000000047</v>
      </c>
      <c r="E176" s="195">
        <f>SUM('HL KNIHA VYPOC'!H154)</f>
        <v>-12350.87</v>
      </c>
      <c r="I176" s="244" t="s">
        <v>456</v>
      </c>
      <c r="J176" s="245">
        <v>115</v>
      </c>
      <c r="K176" s="463"/>
      <c r="L176" s="464"/>
      <c r="M176" s="465"/>
    </row>
    <row r="177" spans="1:13" ht="14.1" customHeight="1" x14ac:dyDescent="0.2">
      <c r="A177" s="244" t="s">
        <v>1152</v>
      </c>
      <c r="B177" s="245">
        <v>124</v>
      </c>
      <c r="C177" s="200">
        <f>SUM(C176-C178-C179)</f>
        <v>-6576.71</v>
      </c>
      <c r="D177" s="200">
        <f>SUM(D176-D178-D179)</f>
        <v>-372.23000000000047</v>
      </c>
      <c r="E177" s="200">
        <f>SUM(E176-E178-E179)</f>
        <v>-12350.87</v>
      </c>
      <c r="I177" s="246">
        <v>474</v>
      </c>
      <c r="J177" s="247">
        <v>135</v>
      </c>
      <c r="K177" s="204">
        <f>SUM(K175-K176)</f>
        <v>0</v>
      </c>
      <c r="L177" s="205">
        <f>SUM(L175-L176)</f>
        <v>0</v>
      </c>
      <c r="M177" s="205">
        <f>SUM(M175-M176)</f>
        <v>0</v>
      </c>
    </row>
    <row r="178" spans="1:13" ht="14.1" customHeight="1" x14ac:dyDescent="0.2">
      <c r="A178" s="250" t="s">
        <v>1152</v>
      </c>
      <c r="B178" s="251">
        <v>125</v>
      </c>
      <c r="C178" s="465"/>
      <c r="D178" s="466"/>
      <c r="E178" s="465"/>
      <c r="I178" s="248"/>
      <c r="J178" s="249"/>
      <c r="K178" s="192"/>
      <c r="L178" s="192"/>
      <c r="M178" s="192"/>
    </row>
    <row r="179" spans="1:13" ht="14.1" customHeight="1" x14ac:dyDescent="0.2">
      <c r="A179" s="246" t="s">
        <v>1152</v>
      </c>
      <c r="B179" s="247">
        <v>126</v>
      </c>
      <c r="C179" s="467"/>
      <c r="D179" s="468"/>
      <c r="E179" s="465"/>
      <c r="I179" s="243" t="s">
        <v>457</v>
      </c>
      <c r="J179" s="258" t="s">
        <v>2272</v>
      </c>
      <c r="K179" s="195">
        <f>SUM('HL KNIHA VYPOC'!G251)</f>
        <v>0</v>
      </c>
      <c r="L179" s="195">
        <f>SUM('HL KNIHA VYPOC'!K251)</f>
        <v>0</v>
      </c>
      <c r="M179" s="195">
        <f>SUM('HL KNIHA VYPOC'!H251)</f>
        <v>0</v>
      </c>
    </row>
    <row r="180" spans="1:13" ht="14.1" customHeight="1" x14ac:dyDescent="0.2">
      <c r="A180" s="248"/>
      <c r="B180" s="249"/>
      <c r="I180" s="244" t="s">
        <v>457</v>
      </c>
      <c r="J180" s="245">
        <v>104</v>
      </c>
      <c r="K180" s="463"/>
      <c r="L180" s="464"/>
      <c r="M180" s="465"/>
    </row>
    <row r="181" spans="1:13" ht="14.1" customHeight="1" x14ac:dyDescent="0.2">
      <c r="A181" s="243" t="s">
        <v>437</v>
      </c>
      <c r="B181" s="258" t="s">
        <v>2272</v>
      </c>
      <c r="C181" s="195">
        <f>SUM('HL KNIHA VYPOC'!G187)</f>
        <v>0</v>
      </c>
      <c r="D181" s="195">
        <f>SUM('HL KNIHA VYPOC'!K187)</f>
        <v>0</v>
      </c>
      <c r="E181" s="195">
        <f>SUM('HL KNIHA VYPOC'!H187)</f>
        <v>0</v>
      </c>
      <c r="I181" s="250" t="s">
        <v>457</v>
      </c>
      <c r="J181" s="251">
        <v>105</v>
      </c>
      <c r="K181" s="465"/>
      <c r="L181" s="466"/>
      <c r="M181" s="465"/>
    </row>
    <row r="182" spans="1:13" ht="14.1" customHeight="1" x14ac:dyDescent="0.2">
      <c r="A182" s="244" t="s">
        <v>437</v>
      </c>
      <c r="B182" s="245">
        <v>115</v>
      </c>
      <c r="C182" s="463"/>
      <c r="D182" s="464"/>
      <c r="E182" s="465"/>
      <c r="I182" s="250" t="s">
        <v>457</v>
      </c>
      <c r="J182" s="251">
        <v>106</v>
      </c>
      <c r="K182" s="465"/>
      <c r="L182" s="466"/>
      <c r="M182" s="465"/>
    </row>
    <row r="183" spans="1:13" ht="14.1" customHeight="1" x14ac:dyDescent="0.2">
      <c r="A183" s="246">
        <v>372</v>
      </c>
      <c r="B183" s="247">
        <v>135</v>
      </c>
      <c r="C183" s="204">
        <f>SUM(C181-C182)</f>
        <v>0</v>
      </c>
      <c r="D183" s="205">
        <f>SUM(D181-D182)</f>
        <v>0</v>
      </c>
      <c r="E183" s="205">
        <f>SUM(E181-E182)</f>
        <v>0</v>
      </c>
      <c r="I183" s="250" t="s">
        <v>457</v>
      </c>
      <c r="J183" s="251">
        <v>111</v>
      </c>
      <c r="K183" s="465"/>
      <c r="L183" s="466"/>
      <c r="M183" s="465"/>
    </row>
    <row r="184" spans="1:13" ht="14.1" customHeight="1" x14ac:dyDescent="0.2">
      <c r="A184" s="248"/>
      <c r="B184" s="249"/>
      <c r="I184" s="250">
        <v>475</v>
      </c>
      <c r="J184" s="251">
        <v>124</v>
      </c>
      <c r="K184" s="215">
        <f>SUM(K179-K180-K181-K182-K183-K185-K186-K187)</f>
        <v>0</v>
      </c>
      <c r="L184" s="216">
        <f>SUM(L179-L180-L181-L182-L183-L185-L186-L187)</f>
        <v>0</v>
      </c>
      <c r="M184" s="216">
        <f>SUM(M179-M180-M181-M182-M183-M185-M186-M187)</f>
        <v>0</v>
      </c>
    </row>
    <row r="185" spans="1:13" ht="14.1" customHeight="1" x14ac:dyDescent="0.2">
      <c r="A185" s="243" t="s">
        <v>442</v>
      </c>
      <c r="B185" s="258" t="s">
        <v>2272</v>
      </c>
      <c r="C185" s="195">
        <f>SUM('HL KNIHA VYPOC'!G192)</f>
        <v>0</v>
      </c>
      <c r="D185" s="195">
        <f>SUM('HL KNIHA VYPOC'!K192)</f>
        <v>0</v>
      </c>
      <c r="E185" s="195">
        <f>SUM('HL KNIHA VYPOC'!H192)</f>
        <v>0</v>
      </c>
      <c r="I185" s="250">
        <v>475</v>
      </c>
      <c r="J185" s="251">
        <v>125</v>
      </c>
      <c r="K185" s="465"/>
      <c r="L185" s="466"/>
      <c r="M185" s="465"/>
    </row>
    <row r="186" spans="1:13" ht="14.1" customHeight="1" x14ac:dyDescent="0.2">
      <c r="A186" s="244" t="s">
        <v>442</v>
      </c>
      <c r="B186" s="245">
        <v>116</v>
      </c>
      <c r="C186" s="463"/>
      <c r="D186" s="464"/>
      <c r="E186" s="465"/>
      <c r="I186" s="250">
        <v>475</v>
      </c>
      <c r="J186" s="251">
        <v>126</v>
      </c>
      <c r="K186" s="465"/>
      <c r="L186" s="466"/>
      <c r="M186" s="465"/>
    </row>
    <row r="187" spans="1:13" ht="14.1" customHeight="1" x14ac:dyDescent="0.2">
      <c r="A187" s="246">
        <v>377</v>
      </c>
      <c r="B187" s="247">
        <v>134</v>
      </c>
      <c r="C187" s="204">
        <f>SUM(C185-C186)</f>
        <v>0</v>
      </c>
      <c r="D187" s="205">
        <f>SUM(D185-D186)</f>
        <v>0</v>
      </c>
      <c r="E187" s="205">
        <f>SUM(E185-E186)</f>
        <v>0</v>
      </c>
      <c r="I187" s="246">
        <v>475</v>
      </c>
      <c r="J187" s="247">
        <v>135</v>
      </c>
      <c r="K187" s="467"/>
      <c r="L187" s="468"/>
      <c r="M187" s="465"/>
    </row>
    <row r="188" spans="1:13" ht="14.1" customHeight="1" x14ac:dyDescent="0.2">
      <c r="A188" s="248"/>
      <c r="B188" s="249"/>
      <c r="I188" s="248"/>
      <c r="J188" s="249"/>
      <c r="K188" s="192"/>
      <c r="L188" s="192"/>
      <c r="M188" s="192"/>
    </row>
    <row r="189" spans="1:13" ht="14.1" customHeight="1" x14ac:dyDescent="0.2">
      <c r="A189" s="243" t="s">
        <v>446</v>
      </c>
      <c r="B189" s="258" t="s">
        <v>2272</v>
      </c>
      <c r="C189" s="195">
        <f>SUM('HL KNIHA VYPOC'!G199)</f>
        <v>0</v>
      </c>
      <c r="D189" s="195">
        <f>SUM('HL KNIHA VYPOC'!K199)</f>
        <v>-563.77</v>
      </c>
      <c r="E189" s="195">
        <f>SUM('HL KNIHA VYPOC'!H199)</f>
        <v>-151.62</v>
      </c>
      <c r="I189" s="243" t="s">
        <v>458</v>
      </c>
      <c r="J189" s="258" t="s">
        <v>2272</v>
      </c>
      <c r="K189" s="195">
        <f>SUM('HL KNIHA VYPOC'!G252)</f>
        <v>0</v>
      </c>
      <c r="L189" s="195">
        <f>SUM('HL KNIHA VYPOC'!K252)</f>
        <v>0</v>
      </c>
      <c r="M189" s="195">
        <f>SUM('HL KNIHA VYPOC'!H252)</f>
        <v>0</v>
      </c>
    </row>
    <row r="190" spans="1:13" ht="14.1" customHeight="1" x14ac:dyDescent="0.2">
      <c r="A190" s="244">
        <v>383</v>
      </c>
      <c r="B190" s="245">
        <v>142</v>
      </c>
      <c r="C190" s="463"/>
      <c r="D190" s="464"/>
      <c r="E190" s="465"/>
      <c r="I190" s="244" t="s">
        <v>458</v>
      </c>
      <c r="J190" s="245">
        <v>104</v>
      </c>
      <c r="K190" s="463"/>
      <c r="L190" s="464"/>
      <c r="M190" s="465"/>
    </row>
    <row r="191" spans="1:13" ht="14.1" customHeight="1" x14ac:dyDescent="0.2">
      <c r="A191" s="246">
        <v>383</v>
      </c>
      <c r="B191" s="247">
        <v>143</v>
      </c>
      <c r="C191" s="204">
        <f>SUM(C189-C190)</f>
        <v>0</v>
      </c>
      <c r="D191" s="205">
        <f>SUM(D189-D190)</f>
        <v>-563.77</v>
      </c>
      <c r="E191" s="205">
        <f>SUM(E189-E190)</f>
        <v>-151.62</v>
      </c>
      <c r="I191" s="250" t="s">
        <v>458</v>
      </c>
      <c r="J191" s="251">
        <v>105</v>
      </c>
      <c r="K191" s="465"/>
      <c r="L191" s="466"/>
      <c r="M191" s="465"/>
    </row>
    <row r="192" spans="1:13" ht="14.1" customHeight="1" x14ac:dyDescent="0.2">
      <c r="A192" s="248"/>
      <c r="B192" s="249"/>
      <c r="H192" s="7"/>
      <c r="I192" s="250" t="s">
        <v>458</v>
      </c>
      <c r="J192" s="251">
        <v>106</v>
      </c>
      <c r="K192" s="465"/>
      <c r="L192" s="466"/>
      <c r="M192" s="465"/>
    </row>
    <row r="193" spans="1:13" ht="14.1" customHeight="1" x14ac:dyDescent="0.2">
      <c r="A193" s="243" t="s">
        <v>447</v>
      </c>
      <c r="B193" s="258" t="s">
        <v>2272</v>
      </c>
      <c r="C193" s="195">
        <f>SUM('HL KNIHA VYPOC'!G200)</f>
        <v>0</v>
      </c>
      <c r="D193" s="195">
        <f>SUM('HL KNIHA VYPOC'!K200)</f>
        <v>0</v>
      </c>
      <c r="E193" s="195">
        <f>SUM('HL KNIHA VYPOC'!H200)</f>
        <v>0</v>
      </c>
      <c r="H193" s="7"/>
      <c r="I193" s="250">
        <v>476</v>
      </c>
      <c r="J193" s="251">
        <v>124</v>
      </c>
      <c r="K193" s="215">
        <f>SUM(K189-K190-K191-K192-K194-K195)</f>
        <v>0</v>
      </c>
      <c r="L193" s="216">
        <f>SUM(L189-L190-L191-L192-L194-L195)</f>
        <v>0</v>
      </c>
      <c r="M193" s="216">
        <f>SUM(M189-M190-M191-M192-M194-M195)</f>
        <v>0</v>
      </c>
    </row>
    <row r="194" spans="1:13" ht="14.1" customHeight="1" x14ac:dyDescent="0.2">
      <c r="A194" s="244">
        <v>384</v>
      </c>
      <c r="B194" s="245">
        <v>144</v>
      </c>
      <c r="C194" s="463"/>
      <c r="D194" s="464"/>
      <c r="E194" s="465"/>
      <c r="H194" s="7"/>
      <c r="I194" s="250">
        <v>476</v>
      </c>
      <c r="J194" s="251">
        <v>125</v>
      </c>
      <c r="K194" s="465"/>
      <c r="L194" s="466"/>
      <c r="M194" s="465"/>
    </row>
    <row r="195" spans="1:13" ht="14.1" customHeight="1" x14ac:dyDescent="0.2">
      <c r="A195" s="246">
        <v>384</v>
      </c>
      <c r="B195" s="247">
        <v>145</v>
      </c>
      <c r="C195" s="204">
        <f>SUM(C193-C194)</f>
        <v>0</v>
      </c>
      <c r="D195" s="205">
        <f>SUM(D193-D194)</f>
        <v>0</v>
      </c>
      <c r="E195" s="205">
        <f>SUM(E193-E194)</f>
        <v>0</v>
      </c>
      <c r="H195" s="7"/>
      <c r="I195" s="246">
        <v>476</v>
      </c>
      <c r="J195" s="247">
        <v>126</v>
      </c>
      <c r="K195" s="467"/>
      <c r="L195" s="468"/>
      <c r="M195" s="465"/>
    </row>
    <row r="196" spans="1:13" ht="14.1" customHeight="1" x14ac:dyDescent="0.2">
      <c r="A196" s="248"/>
      <c r="B196" s="249"/>
      <c r="H196" s="7"/>
      <c r="I196" s="248"/>
      <c r="J196" s="249"/>
      <c r="K196" s="192"/>
      <c r="L196" s="192"/>
      <c r="M196" s="192"/>
    </row>
    <row r="197" spans="1:13" ht="14.1" customHeight="1" x14ac:dyDescent="0.2">
      <c r="H197" s="7"/>
      <c r="I197" s="243" t="s">
        <v>459</v>
      </c>
      <c r="J197" s="258" t="s">
        <v>2272</v>
      </c>
      <c r="K197" s="195">
        <f>SUM('HL KNIHA VYPOC'!G253)</f>
        <v>0</v>
      </c>
      <c r="L197" s="195">
        <f>SUM('HL KNIHA VYPOC'!K253)</f>
        <v>0</v>
      </c>
      <c r="M197" s="195">
        <f>SUM('HL KNIHA VYPOC'!H253)</f>
        <v>0</v>
      </c>
    </row>
    <row r="198" spans="1:13" ht="14.1" customHeight="1" x14ac:dyDescent="0.2">
      <c r="H198" s="7"/>
      <c r="I198" s="244" t="s">
        <v>459</v>
      </c>
      <c r="J198" s="245">
        <v>112</v>
      </c>
      <c r="K198" s="463"/>
      <c r="L198" s="464"/>
      <c r="M198" s="465"/>
    </row>
    <row r="199" spans="1:13" ht="14.1" customHeight="1" x14ac:dyDescent="0.2">
      <c r="H199" s="7"/>
      <c r="I199" s="250" t="s">
        <v>459</v>
      </c>
      <c r="J199" s="251">
        <v>124</v>
      </c>
      <c r="K199" s="465"/>
      <c r="L199" s="466"/>
      <c r="M199" s="465"/>
    </row>
    <row r="200" spans="1:13" ht="14.1" customHeight="1" x14ac:dyDescent="0.2">
      <c r="H200" s="7"/>
      <c r="I200" s="250" t="s">
        <v>459</v>
      </c>
      <c r="J200" s="251">
        <v>125</v>
      </c>
      <c r="K200" s="465"/>
      <c r="L200" s="466"/>
      <c r="M200" s="465"/>
    </row>
    <row r="201" spans="1:13" ht="14.1" customHeight="1" x14ac:dyDescent="0.2">
      <c r="H201" s="7"/>
      <c r="I201" s="253" t="s">
        <v>459</v>
      </c>
      <c r="J201" s="251">
        <v>126</v>
      </c>
      <c r="K201" s="465"/>
      <c r="L201" s="466"/>
      <c r="M201" s="465"/>
    </row>
    <row r="202" spans="1:13" ht="14.1" customHeight="1" x14ac:dyDescent="0.2">
      <c r="H202" s="7"/>
      <c r="I202" s="246">
        <v>478</v>
      </c>
      <c r="J202" s="247">
        <v>130</v>
      </c>
      <c r="K202" s="204">
        <f>SUM(K197-K198-K199-K200-K201)</f>
        <v>0</v>
      </c>
      <c r="L202" s="205">
        <f>SUM(L197-L198-L199-L200-L201)</f>
        <v>0</v>
      </c>
      <c r="M202" s="205">
        <f>SUM(M197-M198-M199-M200-M201)</f>
        <v>0</v>
      </c>
    </row>
    <row r="203" spans="1:13" ht="14.1" customHeight="1" x14ac:dyDescent="0.2">
      <c r="H203" s="7"/>
      <c r="I203" s="248"/>
      <c r="J203" s="249"/>
      <c r="K203" s="192"/>
      <c r="L203" s="192"/>
      <c r="M203" s="192"/>
    </row>
    <row r="204" spans="1:13" ht="14.1" customHeight="1" x14ac:dyDescent="0.2">
      <c r="H204" s="7"/>
      <c r="I204" s="243" t="s">
        <v>460</v>
      </c>
      <c r="J204" s="258" t="s">
        <v>2272</v>
      </c>
      <c r="K204" s="195">
        <f>SUM('HL KNIHA VYPOC'!G254)</f>
        <v>0</v>
      </c>
      <c r="L204" s="195">
        <f>SUM('HL KNIHA VYPOC'!K254)</f>
        <v>0</v>
      </c>
      <c r="M204" s="195">
        <f>SUM('HL KNIHA VYPOC'!H254)</f>
        <v>0</v>
      </c>
    </row>
    <row r="205" spans="1:13" ht="14.1" customHeight="1" x14ac:dyDescent="0.2">
      <c r="H205" s="7"/>
      <c r="I205" s="244" t="s">
        <v>460</v>
      </c>
      <c r="J205" s="245">
        <v>110</v>
      </c>
      <c r="K205" s="463"/>
      <c r="L205" s="464"/>
      <c r="M205" s="465"/>
    </row>
    <row r="206" spans="1:13" ht="14.1" customHeight="1" x14ac:dyDescent="0.2">
      <c r="H206" s="7"/>
      <c r="I206" s="250">
        <v>479</v>
      </c>
      <c r="J206" s="251">
        <v>130</v>
      </c>
      <c r="K206" s="215">
        <f>SUM(K204-K205-K207-K208)</f>
        <v>0</v>
      </c>
      <c r="L206" s="216">
        <f>SUM(L204-L205-L207-L208)</f>
        <v>0</v>
      </c>
      <c r="M206" s="216">
        <f>SUM(M204-M205-M207-M208)</f>
        <v>0</v>
      </c>
    </row>
    <row r="207" spans="1:13" ht="14.1" customHeight="1" x14ac:dyDescent="0.2">
      <c r="H207" s="7"/>
      <c r="I207" s="250">
        <v>479</v>
      </c>
      <c r="J207" s="251">
        <v>131</v>
      </c>
      <c r="K207" s="465"/>
      <c r="L207" s="466"/>
      <c r="M207" s="465"/>
    </row>
    <row r="208" spans="1:13" ht="14.1" customHeight="1" x14ac:dyDescent="0.2">
      <c r="H208" s="7"/>
      <c r="I208" s="246">
        <v>479</v>
      </c>
      <c r="J208" s="247">
        <v>135</v>
      </c>
      <c r="K208" s="467"/>
      <c r="L208" s="468"/>
      <c r="M208" s="465"/>
    </row>
    <row r="209" spans="1:15" ht="14.1" customHeight="1" x14ac:dyDescent="0.2">
      <c r="H209" s="7"/>
    </row>
    <row r="210" spans="1:15" ht="14.1" customHeight="1" x14ac:dyDescent="0.2">
      <c r="A210" s="777" t="s">
        <v>2252</v>
      </c>
      <c r="B210" s="777"/>
      <c r="C210" s="777"/>
      <c r="D210" s="777"/>
      <c r="E210" s="777"/>
      <c r="F210" s="777"/>
      <c r="G210" s="777"/>
      <c r="H210" s="777"/>
      <c r="I210" s="777"/>
      <c r="J210" s="777"/>
      <c r="K210" s="777"/>
      <c r="L210" s="777"/>
      <c r="M210" s="453"/>
    </row>
    <row r="211" spans="1:15" ht="14.1" customHeight="1" x14ac:dyDescent="0.2">
      <c r="A211" s="243" t="s">
        <v>1343</v>
      </c>
      <c r="B211" s="258" t="s">
        <v>2272</v>
      </c>
      <c r="C211" s="252">
        <f>SUM('HL KNIHA VYPOC'!G318)</f>
        <v>0</v>
      </c>
      <c r="D211" s="252">
        <f>SUM('HL KNIHA VYPOC'!K318)</f>
        <v>0</v>
      </c>
      <c r="E211" s="252">
        <f>SUM('HL KNIHA VYPOC'!H318)</f>
        <v>0</v>
      </c>
      <c r="H211" s="7"/>
      <c r="I211" s="243" t="s">
        <v>1432</v>
      </c>
      <c r="J211" s="258" t="s">
        <v>2272</v>
      </c>
      <c r="K211" s="252">
        <f>SUM('HL KNIHA VYPOC'!G391)</f>
        <v>-40762.43</v>
      </c>
      <c r="L211" s="252">
        <f>SUM('HL KNIHA VYPOC'!K391)</f>
        <v>0</v>
      </c>
      <c r="M211" s="252">
        <f>SUM('HL KNIHA VYPOC'!H391)</f>
        <v>0</v>
      </c>
    </row>
    <row r="212" spans="1:15" ht="14.1" customHeight="1" x14ac:dyDescent="0.2">
      <c r="A212" s="244" t="s">
        <v>1343</v>
      </c>
      <c r="B212" s="245">
        <v>32</v>
      </c>
      <c r="C212" s="200">
        <f>SUM(C211-C213)</f>
        <v>0</v>
      </c>
      <c r="D212" s="201">
        <f>SUM(D211-D213)</f>
        <v>0</v>
      </c>
      <c r="E212" s="201">
        <f>SUM(E211-E213)</f>
        <v>0</v>
      </c>
      <c r="H212" s="7"/>
      <c r="I212" s="244" t="s">
        <v>1432</v>
      </c>
      <c r="J212" s="245">
        <v>32</v>
      </c>
      <c r="K212" s="200">
        <f>SUM(K211-K213)</f>
        <v>-40762.43</v>
      </c>
      <c r="L212" s="201">
        <f>SUM(L211-L213)</f>
        <v>0</v>
      </c>
      <c r="M212" s="201">
        <f>SUM(M211-M213)</f>
        <v>0</v>
      </c>
      <c r="N212" s="200">
        <f>SUM(N211-N213)</f>
        <v>0</v>
      </c>
      <c r="O212" s="200">
        <f>SUM(O211-O213)</f>
        <v>0</v>
      </c>
    </row>
    <row r="213" spans="1:15" ht="14.1" customHeight="1" x14ac:dyDescent="0.2">
      <c r="A213" s="246" t="s">
        <v>1343</v>
      </c>
      <c r="B213" s="247">
        <v>33</v>
      </c>
      <c r="C213" s="467"/>
      <c r="D213" s="468"/>
      <c r="E213" s="465"/>
      <c r="H213" s="7"/>
      <c r="I213" s="246" t="s">
        <v>1432</v>
      </c>
      <c r="J213" s="247">
        <v>33</v>
      </c>
      <c r="K213" s="467"/>
      <c r="L213" s="468"/>
      <c r="M213" s="465"/>
    </row>
    <row r="214" spans="1:15" ht="14.1" customHeight="1" x14ac:dyDescent="0.2">
      <c r="A214" s="254"/>
      <c r="B214" s="251"/>
      <c r="C214" s="212"/>
      <c r="D214" s="212"/>
      <c r="E214" s="212"/>
      <c r="H214" s="7"/>
      <c r="I214" s="254"/>
      <c r="J214" s="251"/>
      <c r="K214" s="212"/>
      <c r="L214" s="212"/>
      <c r="M214" s="212"/>
    </row>
    <row r="215" spans="1:15" ht="14.1" customHeight="1" x14ac:dyDescent="0.2">
      <c r="H215" s="7"/>
    </row>
    <row r="216" spans="1:15" ht="14.1" customHeight="1" x14ac:dyDescent="0.2">
      <c r="A216" s="243" t="s">
        <v>1437</v>
      </c>
      <c r="B216" s="258" t="s">
        <v>2272</v>
      </c>
      <c r="C216" s="252">
        <f>SUM('HL KNIHA VYPOC'!G394)</f>
        <v>-45343.34</v>
      </c>
      <c r="D216" s="252">
        <f>SUM('HL KNIHA VYPOC'!K394)</f>
        <v>0</v>
      </c>
      <c r="E216" s="252">
        <f>SUM('HL KNIHA VYPOC'!H394)</f>
        <v>0</v>
      </c>
      <c r="H216" s="7"/>
      <c r="I216" s="243">
        <v>666</v>
      </c>
      <c r="J216" s="258" t="s">
        <v>2272</v>
      </c>
      <c r="K216" s="252">
        <f>SUM('HL KNIHA VYPOC'!G395)</f>
        <v>0</v>
      </c>
      <c r="L216" s="252">
        <f>SUM('HL KNIHA VYPOC'!K395)</f>
        <v>0</v>
      </c>
      <c r="M216" s="252">
        <f>SUM('HL KNIHA VYPOC'!H395)</f>
        <v>0</v>
      </c>
    </row>
    <row r="217" spans="1:15" ht="14.1" customHeight="1" x14ac:dyDescent="0.2">
      <c r="A217" s="244" t="s">
        <v>1437</v>
      </c>
      <c r="B217" s="245">
        <v>32</v>
      </c>
      <c r="C217" s="200">
        <f>SUM(C216-C218-C219)</f>
        <v>-45343.34</v>
      </c>
      <c r="D217" s="201">
        <f>SUM(D216-D218-D219)</f>
        <v>0</v>
      </c>
      <c r="E217" s="201">
        <f>SUM(E216-E218-E219)</f>
        <v>0</v>
      </c>
      <c r="H217" s="7"/>
      <c r="I217" s="244" t="s">
        <v>1439</v>
      </c>
      <c r="J217" s="245">
        <v>36</v>
      </c>
      <c r="K217" s="200">
        <f>SUM(K216-K218-K219)</f>
        <v>0</v>
      </c>
      <c r="L217" s="201">
        <f>SUM(L216-L218-L219)</f>
        <v>0</v>
      </c>
      <c r="M217" s="201">
        <f>SUM(M216-M218-M219)</f>
        <v>0</v>
      </c>
    </row>
    <row r="218" spans="1:15" ht="14.1" customHeight="1" x14ac:dyDescent="0.2">
      <c r="A218" s="250" t="s">
        <v>1437</v>
      </c>
      <c r="B218" s="251">
        <v>33</v>
      </c>
      <c r="C218" s="465"/>
      <c r="D218" s="466"/>
      <c r="E218" s="465"/>
      <c r="H218" s="7"/>
      <c r="I218" s="250" t="s">
        <v>1439</v>
      </c>
      <c r="J218" s="251">
        <v>37</v>
      </c>
      <c r="K218" s="465"/>
      <c r="L218" s="466"/>
      <c r="M218" s="465"/>
    </row>
    <row r="219" spans="1:15" ht="14.1" customHeight="1" x14ac:dyDescent="0.2">
      <c r="A219" s="246" t="s">
        <v>1437</v>
      </c>
      <c r="B219" s="247">
        <v>34</v>
      </c>
      <c r="C219" s="467"/>
      <c r="D219" s="468"/>
      <c r="E219" s="465"/>
      <c r="H219" s="7"/>
      <c r="I219" s="246" t="s">
        <v>1439</v>
      </c>
      <c r="J219" s="247">
        <v>38</v>
      </c>
      <c r="K219" s="467"/>
      <c r="L219" s="468"/>
      <c r="M219" s="465"/>
    </row>
    <row r="220" spans="1:15" ht="14.1" customHeight="1" x14ac:dyDescent="0.2">
      <c r="H220" s="7"/>
    </row>
    <row r="221" spans="1:15" ht="14.1" customHeight="1" x14ac:dyDescent="0.2">
      <c r="H221" s="7"/>
    </row>
    <row r="222" spans="1:15" ht="14.1" customHeight="1" x14ac:dyDescent="0.2">
      <c r="H222" s="7"/>
    </row>
    <row r="223" spans="1:15" ht="14.1" customHeight="1" x14ac:dyDescent="0.2">
      <c r="H223" s="7"/>
    </row>
    <row r="224" spans="1:15" ht="14.1" customHeight="1" x14ac:dyDescent="0.2">
      <c r="H224" s="7"/>
    </row>
    <row r="225" spans="8:8" ht="14.1" customHeight="1" x14ac:dyDescent="0.2">
      <c r="H225" s="7"/>
    </row>
    <row r="226" spans="8:8" ht="14.1" customHeight="1" x14ac:dyDescent="0.2">
      <c r="H226" s="7"/>
    </row>
    <row r="227" spans="8:8" ht="14.1" customHeight="1" x14ac:dyDescent="0.2">
      <c r="H227" s="7"/>
    </row>
    <row r="228" spans="8:8" ht="14.1" customHeight="1" x14ac:dyDescent="0.2">
      <c r="H228" s="7"/>
    </row>
    <row r="229" spans="8:8" ht="14.1" customHeight="1" x14ac:dyDescent="0.2">
      <c r="H229" s="7"/>
    </row>
    <row r="230" spans="8:8" ht="14.1" customHeight="1" x14ac:dyDescent="0.2">
      <c r="H230" s="7"/>
    </row>
    <row r="231" spans="8:8" ht="14.1" customHeight="1" x14ac:dyDescent="0.2">
      <c r="H231" s="7"/>
    </row>
    <row r="232" spans="8:8" ht="14.1" customHeight="1" x14ac:dyDescent="0.2">
      <c r="H232" s="7"/>
    </row>
    <row r="233" spans="8:8" ht="14.1" customHeight="1" x14ac:dyDescent="0.2">
      <c r="H233" s="7"/>
    </row>
    <row r="234" spans="8:8" ht="14.1" customHeight="1" x14ac:dyDescent="0.2">
      <c r="H234" s="7"/>
    </row>
    <row r="235" spans="8:8" ht="14.1" customHeight="1" x14ac:dyDescent="0.2">
      <c r="H235" s="7"/>
    </row>
    <row r="236" spans="8:8" ht="14.1" customHeight="1" x14ac:dyDescent="0.2">
      <c r="H236" s="7"/>
    </row>
    <row r="237" spans="8:8" ht="14.1" customHeight="1" x14ac:dyDescent="0.2">
      <c r="H237" s="7"/>
    </row>
    <row r="238" spans="8:8" ht="14.1" customHeight="1" x14ac:dyDescent="0.2">
      <c r="H238" s="7"/>
    </row>
    <row r="239" spans="8:8" ht="14.1" customHeight="1" x14ac:dyDescent="0.2">
      <c r="H239" s="7"/>
    </row>
    <row r="240" spans="8:8" ht="14.1" customHeight="1" x14ac:dyDescent="0.2">
      <c r="H240" s="7"/>
    </row>
    <row r="241" spans="8:8" ht="14.1" customHeight="1" x14ac:dyDescent="0.2">
      <c r="H241" s="7"/>
    </row>
    <row r="242" spans="8:8" ht="14.1" customHeight="1" x14ac:dyDescent="0.2">
      <c r="H242" s="7"/>
    </row>
    <row r="243" spans="8:8" ht="14.1" customHeight="1" x14ac:dyDescent="0.2">
      <c r="H243" s="7"/>
    </row>
    <row r="244" spans="8:8" ht="14.1" customHeight="1" x14ac:dyDescent="0.2">
      <c r="H244" s="7"/>
    </row>
    <row r="245" spans="8:8" ht="14.1" customHeight="1" x14ac:dyDescent="0.2">
      <c r="H245" s="7"/>
    </row>
    <row r="246" spans="8:8" ht="14.1" customHeight="1" x14ac:dyDescent="0.2">
      <c r="H246" s="7"/>
    </row>
    <row r="247" spans="8:8" ht="14.1" customHeight="1" x14ac:dyDescent="0.2">
      <c r="H247" s="7"/>
    </row>
    <row r="286" spans="6:7" ht="14.1" customHeight="1" x14ac:dyDescent="0.2">
      <c r="F286" s="142"/>
      <c r="G286" s="142"/>
    </row>
    <row r="287" spans="6:7" ht="14.1" customHeight="1" x14ac:dyDescent="0.2">
      <c r="F287" s="142"/>
      <c r="G287" s="142"/>
    </row>
    <row r="288" spans="6:7" ht="14.1" customHeight="1" x14ac:dyDescent="0.2">
      <c r="F288" s="142"/>
      <c r="G288" s="142"/>
    </row>
    <row r="289" spans="6:7" ht="14.1" customHeight="1" x14ac:dyDescent="0.2">
      <c r="F289" s="142"/>
      <c r="G289" s="142"/>
    </row>
    <row r="290" spans="6:7" ht="14.1" customHeight="1" x14ac:dyDescent="0.2">
      <c r="F290" s="17"/>
      <c r="G290" s="17"/>
    </row>
    <row r="291" spans="6:7" ht="14.1" customHeight="1" x14ac:dyDescent="0.2">
      <c r="F291" s="17"/>
      <c r="G291" s="17"/>
    </row>
    <row r="292" spans="6:7" ht="14.1" customHeight="1" x14ac:dyDescent="0.2">
      <c r="F292" s="218"/>
      <c r="G292" s="218"/>
    </row>
    <row r="293" spans="6:7" ht="14.1" customHeight="1" x14ac:dyDescent="0.2">
      <c r="F293" s="17"/>
      <c r="G293" s="17"/>
    </row>
    <row r="294" spans="6:7" ht="14.1" customHeight="1" x14ac:dyDescent="0.2">
      <c r="F294" s="17"/>
      <c r="G294" s="17"/>
    </row>
    <row r="295" spans="6:7" ht="14.1" customHeight="1" x14ac:dyDescent="0.2">
      <c r="F295" s="17"/>
      <c r="G295" s="17"/>
    </row>
    <row r="296" spans="6:7" ht="14.1" customHeight="1" x14ac:dyDescent="0.2">
      <c r="F296" s="17"/>
      <c r="G296" s="17"/>
    </row>
    <row r="297" spans="6:7" ht="14.1" customHeight="1" x14ac:dyDescent="0.2">
      <c r="F297" s="17"/>
      <c r="G297" s="17"/>
    </row>
    <row r="298" spans="6:7" ht="14.1" customHeight="1" x14ac:dyDescent="0.2">
      <c r="F298" s="17"/>
      <c r="G298" s="17"/>
    </row>
    <row r="299" spans="6:7" ht="14.1" customHeight="1" x14ac:dyDescent="0.2">
      <c r="F299" s="17"/>
      <c r="G299" s="17"/>
    </row>
    <row r="300" spans="6:7" ht="14.1" customHeight="1" x14ac:dyDescent="0.2">
      <c r="F300" s="17"/>
      <c r="G300" s="17"/>
    </row>
    <row r="301" spans="6:7" ht="14.1" customHeight="1" x14ac:dyDescent="0.2">
      <c r="F301" s="17"/>
      <c r="G301" s="17"/>
    </row>
    <row r="302" spans="6:7" ht="14.1" customHeight="1" x14ac:dyDescent="0.2">
      <c r="F302" s="17"/>
      <c r="G302" s="17"/>
    </row>
    <row r="303" spans="6:7" ht="14.1" customHeight="1" x14ac:dyDescent="0.2">
      <c r="F303" s="17"/>
      <c r="G303" s="17"/>
    </row>
    <row r="304" spans="6:7" ht="14.1" customHeight="1" x14ac:dyDescent="0.2">
      <c r="F304" s="17"/>
      <c r="G304" s="17"/>
    </row>
    <row r="305" spans="6:7" ht="14.1" customHeight="1" x14ac:dyDescent="0.2">
      <c r="F305" s="17"/>
      <c r="G305" s="17"/>
    </row>
    <row r="306" spans="6:7" ht="14.1" customHeight="1" x14ac:dyDescent="0.2">
      <c r="F306" s="17"/>
      <c r="G306" s="17"/>
    </row>
    <row r="307" spans="6:7" ht="14.1" customHeight="1" x14ac:dyDescent="0.2">
      <c r="F307" s="17"/>
      <c r="G307" s="17"/>
    </row>
    <row r="308" spans="6:7" ht="14.1" customHeight="1" x14ac:dyDescent="0.2">
      <c r="F308" s="17"/>
      <c r="G308" s="17"/>
    </row>
    <row r="309" spans="6:7" ht="14.1" customHeight="1" x14ac:dyDescent="0.2">
      <c r="F309" s="17"/>
      <c r="G309" s="17"/>
    </row>
    <row r="310" spans="6:7" ht="14.1" customHeight="1" x14ac:dyDescent="0.2">
      <c r="F310" s="218"/>
      <c r="G310" s="218"/>
    </row>
    <row r="311" spans="6:7" ht="14.1" customHeight="1" x14ac:dyDescent="0.2">
      <c r="F311" s="17"/>
      <c r="G311" s="17"/>
    </row>
    <row r="312" spans="6:7" ht="14.1" customHeight="1" x14ac:dyDescent="0.2">
      <c r="F312" s="17"/>
      <c r="G312" s="17"/>
    </row>
    <row r="313" spans="6:7" ht="14.1" customHeight="1" x14ac:dyDescent="0.2">
      <c r="F313" s="17"/>
      <c r="G313" s="17"/>
    </row>
    <row r="314" spans="6:7" ht="14.1" customHeight="1" x14ac:dyDescent="0.2">
      <c r="F314" s="17"/>
      <c r="G314" s="17"/>
    </row>
    <row r="315" spans="6:7" ht="14.1" customHeight="1" x14ac:dyDescent="0.2">
      <c r="F315" s="17"/>
      <c r="G315" s="17"/>
    </row>
    <row r="316" spans="6:7" ht="14.1" customHeight="1" x14ac:dyDescent="0.2">
      <c r="F316" s="17"/>
      <c r="G316" s="17"/>
    </row>
    <row r="317" spans="6:7" ht="14.1" customHeight="1" x14ac:dyDescent="0.2">
      <c r="F317" s="17"/>
      <c r="G317" s="17"/>
    </row>
    <row r="318" spans="6:7" ht="14.1" customHeight="1" x14ac:dyDescent="0.2">
      <c r="F318" s="17"/>
      <c r="G318" s="17"/>
    </row>
    <row r="319" spans="6:7" ht="14.1" customHeight="1" x14ac:dyDescent="0.2">
      <c r="F319" s="17"/>
      <c r="G319" s="17"/>
    </row>
    <row r="320" spans="6:7" ht="14.1" customHeight="1" x14ac:dyDescent="0.2">
      <c r="F320" s="17"/>
      <c r="G320" s="17"/>
    </row>
    <row r="321" spans="6:7" ht="14.1" customHeight="1" x14ac:dyDescent="0.2">
      <c r="F321" s="17"/>
      <c r="G321" s="17"/>
    </row>
    <row r="322" spans="6:7" ht="14.1" customHeight="1" x14ac:dyDescent="0.2">
      <c r="F322" s="17"/>
      <c r="G322" s="17"/>
    </row>
    <row r="323" spans="6:7" ht="14.1" customHeight="1" x14ac:dyDescent="0.2">
      <c r="F323" s="17"/>
      <c r="G323" s="17"/>
    </row>
    <row r="324" spans="6:7" ht="14.1" customHeight="1" x14ac:dyDescent="0.2">
      <c r="F324" s="17"/>
      <c r="G324" s="17"/>
    </row>
    <row r="325" spans="6:7" ht="14.1" customHeight="1" x14ac:dyDescent="0.2">
      <c r="F325" s="17"/>
      <c r="G325" s="17"/>
    </row>
    <row r="326" spans="6:7" ht="14.1" customHeight="1" x14ac:dyDescent="0.2">
      <c r="F326" s="17"/>
      <c r="G326" s="17"/>
    </row>
    <row r="327" spans="6:7" ht="14.1" customHeight="1" x14ac:dyDescent="0.2">
      <c r="F327" s="17"/>
      <c r="G327" s="17"/>
    </row>
    <row r="328" spans="6:7" ht="14.1" customHeight="1" x14ac:dyDescent="0.2">
      <c r="F328" s="17"/>
      <c r="G328" s="17"/>
    </row>
    <row r="329" spans="6:7" ht="14.1" customHeight="1" x14ac:dyDescent="0.2">
      <c r="F329" s="17"/>
      <c r="G329" s="17"/>
    </row>
    <row r="330" spans="6:7" ht="14.1" customHeight="1" x14ac:dyDescent="0.2">
      <c r="F330" s="218"/>
      <c r="G330" s="218"/>
    </row>
    <row r="331" spans="6:7" ht="14.1" customHeight="1" x14ac:dyDescent="0.2">
      <c r="F331" s="17"/>
      <c r="G331" s="17"/>
    </row>
    <row r="332" spans="6:7" ht="14.1" customHeight="1" x14ac:dyDescent="0.2">
      <c r="F332" s="17"/>
      <c r="G332" s="17"/>
    </row>
    <row r="333" spans="6:7" ht="14.1" customHeight="1" x14ac:dyDescent="0.2">
      <c r="F333" s="17"/>
      <c r="G333" s="17"/>
    </row>
    <row r="334" spans="6:7" ht="14.1" customHeight="1" x14ac:dyDescent="0.2">
      <c r="F334" s="17"/>
      <c r="G334" s="17"/>
    </row>
    <row r="335" spans="6:7" ht="14.1" customHeight="1" x14ac:dyDescent="0.2">
      <c r="F335" s="17"/>
      <c r="G335" s="17"/>
    </row>
    <row r="336" spans="6:7" ht="14.1" customHeight="1" x14ac:dyDescent="0.2">
      <c r="F336" s="17"/>
      <c r="G336" s="17"/>
    </row>
    <row r="337" spans="1:7" ht="14.1" customHeight="1" x14ac:dyDescent="0.2">
      <c r="F337" s="17"/>
      <c r="G337" s="17"/>
    </row>
    <row r="338" spans="1:7" ht="14.1" customHeight="1" x14ac:dyDescent="0.2">
      <c r="F338" s="17"/>
      <c r="G338" s="17"/>
    </row>
    <row r="339" spans="1:7" ht="14.1" customHeight="1" x14ac:dyDescent="0.2">
      <c r="F339" s="17"/>
      <c r="G339" s="17"/>
    </row>
    <row r="340" spans="1:7" ht="14.1" customHeight="1" x14ac:dyDescent="0.2">
      <c r="F340" s="17"/>
      <c r="G340" s="17"/>
    </row>
    <row r="341" spans="1:7" ht="14.1" customHeight="1" x14ac:dyDescent="0.2">
      <c r="F341" s="7"/>
      <c r="G341" s="7"/>
    </row>
    <row r="342" spans="1:7" ht="14.1" customHeight="1" x14ac:dyDescent="0.2">
      <c r="F342" s="7"/>
      <c r="G342" s="7"/>
    </row>
    <row r="343" spans="1:7" ht="14.1" customHeight="1" x14ac:dyDescent="0.2">
      <c r="F343" s="7"/>
      <c r="G343" s="7"/>
    </row>
    <row r="344" spans="1:7" ht="14.1" customHeight="1" x14ac:dyDescent="0.2">
      <c r="F344" s="7"/>
      <c r="G344" s="7"/>
    </row>
    <row r="345" spans="1:7" ht="14.1" customHeight="1" x14ac:dyDescent="0.2">
      <c r="F345" s="7"/>
      <c r="G345" s="7"/>
    </row>
    <row r="346" spans="1:7" ht="14.1" customHeight="1" x14ac:dyDescent="0.2">
      <c r="A346" s="248"/>
      <c r="B346" s="249"/>
    </row>
  </sheetData>
  <mergeCells count="4">
    <mergeCell ref="A1:L1"/>
    <mergeCell ref="A104:L104"/>
    <mergeCell ref="A143:L143"/>
    <mergeCell ref="A210:L210"/>
  </mergeCells>
  <pageMargins left="0.7" right="0.7" top="0.78740157499999996" bottom="0.78740157499999996"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rgb="FFFF0000"/>
  </sheetPr>
  <dimension ref="A1:IU425"/>
  <sheetViews>
    <sheetView topLeftCell="A2" workbookViewId="0"/>
  </sheetViews>
  <sheetFormatPr defaultRowHeight="10.5" outlineLevelRow="2" x14ac:dyDescent="0.15"/>
  <cols>
    <col min="1" max="1" width="6.140625" style="59" customWidth="1"/>
    <col min="2" max="2" width="7.7109375" style="66" hidden="1" customWidth="1"/>
    <col min="3" max="3" width="36.42578125" style="66" customWidth="1"/>
    <col min="4" max="6" width="18.7109375" style="54" customWidth="1"/>
    <col min="7" max="7" width="18.7109375" style="95" customWidth="1"/>
    <col min="8" max="10" width="18.7109375" style="26" customWidth="1"/>
    <col min="11" max="11" width="18.7109375" style="107" customWidth="1"/>
    <col min="12" max="12" width="15.140625" style="26" customWidth="1"/>
    <col min="13" max="13" width="8.85546875" style="26" customWidth="1"/>
    <col min="14" max="16384" width="9.140625" style="26"/>
  </cols>
  <sheetData>
    <row r="1" spans="1:12" ht="23.25" hidden="1" customHeight="1" x14ac:dyDescent="0.15">
      <c r="C1" s="779" t="s">
        <v>2271</v>
      </c>
      <c r="D1" s="780"/>
      <c r="E1" s="780"/>
      <c r="F1" s="780"/>
      <c r="G1" s="780"/>
      <c r="H1" s="780"/>
      <c r="I1" s="780"/>
      <c r="J1" s="780"/>
      <c r="K1" s="780"/>
    </row>
    <row r="2" spans="1:12" ht="24.75" customHeight="1" thickBot="1" x14ac:dyDescent="0.25">
      <c r="A2" s="69" t="s">
        <v>914</v>
      </c>
      <c r="B2" s="24" t="s">
        <v>914</v>
      </c>
      <c r="C2" s="24" t="s">
        <v>915</v>
      </c>
      <c r="D2" s="25" t="s">
        <v>916</v>
      </c>
      <c r="E2" s="25" t="s">
        <v>877</v>
      </c>
      <c r="F2" s="25" t="s">
        <v>878</v>
      </c>
      <c r="G2" s="87" t="s">
        <v>879</v>
      </c>
      <c r="H2" s="25" t="s">
        <v>916</v>
      </c>
      <c r="I2" s="25" t="s">
        <v>877</v>
      </c>
      <c r="J2" s="25" t="s">
        <v>878</v>
      </c>
      <c r="K2" s="97" t="s">
        <v>879</v>
      </c>
    </row>
    <row r="3" spans="1:12" ht="12" hidden="1" thickBot="1" x14ac:dyDescent="0.25">
      <c r="A3" s="23"/>
      <c r="B3" s="24"/>
      <c r="C3" s="24"/>
      <c r="D3" s="778" t="s">
        <v>2105</v>
      </c>
      <c r="E3" s="778"/>
      <c r="F3" s="778"/>
      <c r="G3" s="778"/>
      <c r="H3" s="778" t="s">
        <v>2106</v>
      </c>
      <c r="I3" s="778"/>
      <c r="J3" s="778"/>
      <c r="K3" s="778"/>
    </row>
    <row r="4" spans="1:12" ht="12" thickBot="1" x14ac:dyDescent="0.25">
      <c r="A4" s="27">
        <v>0</v>
      </c>
      <c r="B4" s="24"/>
      <c r="C4" s="28" t="s">
        <v>917</v>
      </c>
      <c r="D4" s="29">
        <f t="shared" ref="D4:K4" si="0">SUM(D5+D15+D25+D29+D35+D41+D50+D60+D70)</f>
        <v>5986067.0500000007</v>
      </c>
      <c r="E4" s="29">
        <f t="shared" si="0"/>
        <v>3459537.8299999996</v>
      </c>
      <c r="F4" s="29">
        <f t="shared" si="0"/>
        <v>1603221.32</v>
      </c>
      <c r="G4" s="88">
        <f t="shared" si="0"/>
        <v>7842383.5600000005</v>
      </c>
      <c r="H4" s="29">
        <f t="shared" si="0"/>
        <v>3937422.21</v>
      </c>
      <c r="I4" s="29">
        <f t="shared" si="0"/>
        <v>3907200.3699999996</v>
      </c>
      <c r="J4" s="29">
        <f t="shared" si="0"/>
        <v>1858555.53</v>
      </c>
      <c r="K4" s="98">
        <f t="shared" si="0"/>
        <v>5986067.0500000007</v>
      </c>
    </row>
    <row r="5" spans="1:12" x14ac:dyDescent="0.15">
      <c r="A5" s="30" t="s">
        <v>918</v>
      </c>
      <c r="B5" s="31"/>
      <c r="C5" s="32" t="s">
        <v>919</v>
      </c>
      <c r="D5" s="33">
        <f t="shared" ref="D5:K5" si="1">SUM(D6:D14)</f>
        <v>73889.990000000005</v>
      </c>
      <c r="E5" s="33">
        <f t="shared" si="1"/>
        <v>0</v>
      </c>
      <c r="F5" s="33">
        <f t="shared" si="1"/>
        <v>0</v>
      </c>
      <c r="G5" s="89">
        <f t="shared" si="1"/>
        <v>73889.990000000005</v>
      </c>
      <c r="H5" s="33">
        <f t="shared" si="1"/>
        <v>73889.990000000005</v>
      </c>
      <c r="I5" s="33">
        <f t="shared" si="1"/>
        <v>0</v>
      </c>
      <c r="J5" s="33">
        <f t="shared" si="1"/>
        <v>0</v>
      </c>
      <c r="K5" s="99">
        <f t="shared" si="1"/>
        <v>73889.990000000005</v>
      </c>
    </row>
    <row r="6" spans="1:12" outlineLevel="1" x14ac:dyDescent="0.15">
      <c r="A6" s="34" t="str">
        <f t="shared" ref="A6:A11" si="2">LEFT(B6,3)</f>
        <v>010</v>
      </c>
      <c r="B6" s="35" t="s">
        <v>920</v>
      </c>
      <c r="C6" s="36" t="s">
        <v>921</v>
      </c>
      <c r="D6" s="37">
        <f>IF(VLOOKUP($A6,'hk2015'!$A:$G,1)=$A6,VLOOKUP($A6,'hk2015'!$A:$G,4),0)</f>
        <v>0</v>
      </c>
      <c r="E6" s="37">
        <f>IF(VLOOKUP($A6,'hk2015'!$A:$G,1)=$A6,VLOOKUP($A6,'hk2015'!$A:$G,6),0)</f>
        <v>0</v>
      </c>
      <c r="F6" s="37">
        <f>IF(VLOOKUP($A6,'hk2015'!$A:$H,1)=$A6,VLOOKUP($A6,'hk2015'!$A:$H,7),0)</f>
        <v>0</v>
      </c>
      <c r="G6" s="90">
        <f t="shared" ref="G6:G13" si="3">SUM(D6+E6-F6)</f>
        <v>0</v>
      </c>
      <c r="H6" s="37">
        <f>IF(VLOOKUP($A6,'hk2014'!$A:$G,1)=$A6,VLOOKUP($A6,'hk2014'!$A:$G,5),0)</f>
        <v>0</v>
      </c>
      <c r="I6" s="37">
        <f>IF(VLOOKUP($A6,'hk2014'!$A:$G,1)=$A6,VLOOKUP($A6,'hk2014'!$A:$G,6),0)</f>
        <v>0</v>
      </c>
      <c r="J6" s="37">
        <f>IF(VLOOKUP($A6,'hk2014'!$A:$H,1)=$A6,VLOOKUP($A6,'hk2014'!$A:$H,7),0)</f>
        <v>0</v>
      </c>
      <c r="K6" s="100">
        <f t="shared" ref="K6:K13" si="4">SUM(H6+I6-J6)</f>
        <v>0</v>
      </c>
    </row>
    <row r="7" spans="1:12" outlineLevel="1" x14ac:dyDescent="0.15">
      <c r="A7" s="34" t="str">
        <f t="shared" si="2"/>
        <v>011</v>
      </c>
      <c r="B7" s="35" t="s">
        <v>922</v>
      </c>
      <c r="C7" s="35" t="s">
        <v>923</v>
      </c>
      <c r="D7" s="38">
        <f>IF(VLOOKUP($A7,'hk2015'!$A:$G,1)=$A7,VLOOKUP($A7,'hk2015'!$A:$G,6),0)</f>
        <v>0</v>
      </c>
      <c r="E7" s="38">
        <f>IF(VLOOKUP($A7,'hk2015'!$A:$G,1)=$A7,VLOOKUP($A7,'hk2015'!$A:$G,7),0)</f>
        <v>0</v>
      </c>
      <c r="F7" s="38">
        <f>IF(VLOOKUP($A7,'hk2015'!$A:$H,1)=$A7,VLOOKUP($A7,'hk2015'!$A:$H,8),0)</f>
        <v>0</v>
      </c>
      <c r="G7" s="91">
        <f t="shared" si="3"/>
        <v>0</v>
      </c>
      <c r="H7" s="38">
        <f>IF(VLOOKUP($A7,'hk2014'!$A:$G,1)=$A7,VLOOKUP($A7,'hk2014'!$A:$G,6),0)</f>
        <v>0</v>
      </c>
      <c r="I7" s="38">
        <f>IF(VLOOKUP($A7,'hk2014'!$A:$G,1)=$A7,VLOOKUP($A7,'hk2014'!$A:$G,7),0)</f>
        <v>0</v>
      </c>
      <c r="J7" s="38">
        <f>IF(VLOOKUP($A7,'hk2014'!$A:$H,1)=$A7,VLOOKUP($A7,'hk2014'!$A:$H,8),0)</f>
        <v>0</v>
      </c>
      <c r="K7" s="101">
        <f t="shared" si="4"/>
        <v>0</v>
      </c>
    </row>
    <row r="8" spans="1:12" outlineLevel="1" x14ac:dyDescent="0.15">
      <c r="A8" s="34" t="str">
        <f t="shared" si="2"/>
        <v>012</v>
      </c>
      <c r="B8" s="35" t="s">
        <v>924</v>
      </c>
      <c r="C8" s="35" t="s">
        <v>925</v>
      </c>
      <c r="D8" s="38">
        <f>IF(VLOOKUP($A8,'hk2015'!$A:$G,1)=$A8,VLOOKUP($A8,'hk2015'!$A:$G,6),0)</f>
        <v>0</v>
      </c>
      <c r="E8" s="38">
        <f>IF(VLOOKUP($A8,'hk2015'!$A:$G,1)=$A8,VLOOKUP($A8,'hk2015'!$A:$G,7),0)</f>
        <v>0</v>
      </c>
      <c r="F8" s="38">
        <f>IF(VLOOKUP($A8,'hk2015'!$A:$H,1)=$A8,VLOOKUP($A8,'hk2015'!$A:$H,8),0)</f>
        <v>0</v>
      </c>
      <c r="G8" s="91">
        <f t="shared" si="3"/>
        <v>0</v>
      </c>
      <c r="H8" s="38">
        <f>IF(VLOOKUP($A8,'hk2014'!$A:$G,1)=$A8,VLOOKUP($A8,'hk2014'!$A:$G,6),0)</f>
        <v>0</v>
      </c>
      <c r="I8" s="38">
        <f>IF(VLOOKUP($A8,'hk2014'!$A:$G,1)=$A8,VLOOKUP($A8,'hk2014'!$A:$G,7),0)</f>
        <v>0</v>
      </c>
      <c r="J8" s="38">
        <f>IF(VLOOKUP($A8,'hk2014'!$A:$H,1)=$A8,VLOOKUP($A8,'hk2014'!$A:$H,8),0)</f>
        <v>0</v>
      </c>
      <c r="K8" s="101">
        <f t="shared" si="4"/>
        <v>0</v>
      </c>
    </row>
    <row r="9" spans="1:12" outlineLevel="1" x14ac:dyDescent="0.15">
      <c r="A9" s="34" t="str">
        <f t="shared" si="2"/>
        <v>013</v>
      </c>
      <c r="B9" s="35" t="s">
        <v>926</v>
      </c>
      <c r="C9" s="35" t="s">
        <v>927</v>
      </c>
      <c r="D9" s="38">
        <f>IF(VLOOKUP($A9,'hk2015'!$A:$G,1)=$A9,VLOOKUP($A9,'hk2015'!$A:$G,6),0)</f>
        <v>73889.990000000005</v>
      </c>
      <c r="E9" s="38">
        <f>IF(VLOOKUP($A9,'hk2015'!$A:$G,1)=$A9,VLOOKUP($A9,'hk2015'!$A:$G,7),0)</f>
        <v>0</v>
      </c>
      <c r="F9" s="38">
        <f>IF(VLOOKUP($A9,'hk2015'!$A:$H,1)=$A9,VLOOKUP($A9,'hk2015'!$A:$H,8),0)</f>
        <v>0</v>
      </c>
      <c r="G9" s="91">
        <f t="shared" si="3"/>
        <v>73889.990000000005</v>
      </c>
      <c r="H9" s="38">
        <f>IF(VLOOKUP($A9,'hk2014'!$A:$G,1)=$A9,VLOOKUP($A9,'hk2014'!$A:$G,6),0)</f>
        <v>73889.990000000005</v>
      </c>
      <c r="I9" s="38">
        <f>IF(VLOOKUP($A9,'hk2014'!$A:$G,1)=$A9,VLOOKUP($A9,'hk2014'!$A:$G,7),0)</f>
        <v>0</v>
      </c>
      <c r="J9" s="38">
        <f>IF(VLOOKUP($A9,'hk2014'!$A:$H,1)=$A9,VLOOKUP($A9,'hk2014'!$A:$H,8),0)</f>
        <v>0</v>
      </c>
      <c r="K9" s="101">
        <f t="shared" si="4"/>
        <v>73889.990000000005</v>
      </c>
    </row>
    <row r="10" spans="1:12" outlineLevel="1" x14ac:dyDescent="0.15">
      <c r="A10" s="34" t="str">
        <f t="shared" si="2"/>
        <v>014</v>
      </c>
      <c r="B10" s="35" t="s">
        <v>928</v>
      </c>
      <c r="C10" s="35" t="s">
        <v>929</v>
      </c>
      <c r="D10" s="38">
        <f>IF(VLOOKUP($A10,'hk2015'!$A:$G,1)=$A10,VLOOKUP($A10,'hk2015'!$A:$G,6),0)</f>
        <v>0</v>
      </c>
      <c r="E10" s="38">
        <f>IF(VLOOKUP($A10,'hk2015'!$A:$G,1)=$A10,VLOOKUP($A10,'hk2015'!$A:$G,7),0)</f>
        <v>0</v>
      </c>
      <c r="F10" s="38">
        <f>IF(VLOOKUP($A10,'hk2015'!$A:$H,1)=$A10,VLOOKUP($A10,'hk2015'!$A:$H,8),0)</f>
        <v>0</v>
      </c>
      <c r="G10" s="91">
        <f t="shared" si="3"/>
        <v>0</v>
      </c>
      <c r="H10" s="38">
        <f>IF(VLOOKUP($A10,'hk2014'!$A:$G,1)=$A10,VLOOKUP($A10,'hk2014'!$A:$G,6),0)</f>
        <v>0</v>
      </c>
      <c r="I10" s="38">
        <f>IF(VLOOKUP($A10,'hk2014'!$A:$G,1)=$A10,VLOOKUP($A10,'hk2014'!$A:$G,7),0)</f>
        <v>0</v>
      </c>
      <c r="J10" s="38">
        <f>IF(VLOOKUP($A10,'hk2014'!$A:$H,1)=$A10,VLOOKUP($A10,'hk2014'!$A:$H,8),0)</f>
        <v>0</v>
      </c>
      <c r="K10" s="101">
        <f t="shared" si="4"/>
        <v>0</v>
      </c>
    </row>
    <row r="11" spans="1:12" outlineLevel="1" x14ac:dyDescent="0.15">
      <c r="A11" s="34" t="str">
        <f t="shared" si="2"/>
        <v>015</v>
      </c>
      <c r="B11" s="35" t="s">
        <v>930</v>
      </c>
      <c r="C11" s="35" t="s">
        <v>931</v>
      </c>
      <c r="D11" s="38">
        <f>IF(VLOOKUP($A11,'hk2015'!$A:$G,1)=$A11,VLOOKUP($A11,'hk2015'!$A:$G,6),0)</f>
        <v>0</v>
      </c>
      <c r="E11" s="38">
        <f>IF(VLOOKUP($A11,'hk2015'!$A:$G,1)=$A11,VLOOKUP($A11,'hk2015'!$A:$G,7),0)</f>
        <v>0</v>
      </c>
      <c r="F11" s="38">
        <f>IF(VLOOKUP($A11,'hk2015'!$A:$H,1)=$A11,VLOOKUP($A11,'hk2015'!$A:$H,8),0)</f>
        <v>0</v>
      </c>
      <c r="G11" s="91">
        <f t="shared" si="3"/>
        <v>0</v>
      </c>
      <c r="H11" s="38">
        <f>IF(VLOOKUP($A11,'hk2014'!$A:$G,1)=$A11,VLOOKUP($A11,'hk2014'!$A:$G,6),0)</f>
        <v>0</v>
      </c>
      <c r="I11" s="38">
        <f>IF(VLOOKUP($A11,'hk2014'!$A:$G,1)=$A11,VLOOKUP($A11,'hk2014'!$A:$G,7),0)</f>
        <v>0</v>
      </c>
      <c r="J11" s="38">
        <f>IF(VLOOKUP($A11,'hk2014'!$A:$H,1)=$A11,VLOOKUP($A11,'hk2014'!$A:$H,8),0)</f>
        <v>0</v>
      </c>
      <c r="K11" s="101">
        <f t="shared" si="4"/>
        <v>0</v>
      </c>
    </row>
    <row r="12" spans="1:12" outlineLevel="1" x14ac:dyDescent="0.15">
      <c r="A12" s="39" t="s">
        <v>932</v>
      </c>
      <c r="B12" s="35"/>
      <c r="C12" s="36" t="s">
        <v>933</v>
      </c>
      <c r="D12" s="38">
        <f>IF(VLOOKUP($A12,'hk2015'!$A:$G,1)=$A12,VLOOKUP($A12,'hk2015'!$A:$G,6),0)</f>
        <v>0</v>
      </c>
      <c r="E12" s="38">
        <f>IF(VLOOKUP($A12,'hk2015'!$A:$G,1)=$A12,VLOOKUP($A12,'hk2015'!$A:$G,7),0)</f>
        <v>0</v>
      </c>
      <c r="F12" s="38">
        <f>IF(VLOOKUP($A12,'hk2015'!$A:$H,1)=$A12,VLOOKUP($A12,'hk2015'!$A:$H,8),0)</f>
        <v>0</v>
      </c>
      <c r="G12" s="91">
        <f t="shared" si="3"/>
        <v>0</v>
      </c>
      <c r="H12" s="38">
        <f>IF(VLOOKUP($A12,'hk2014'!$A:$G,1)=$A12,VLOOKUP($A12,'hk2014'!$A:$G,6),0)</f>
        <v>0</v>
      </c>
      <c r="I12" s="38">
        <f>IF(VLOOKUP($A12,'hk2014'!$A:$G,1)=$A12,VLOOKUP($A12,'hk2014'!$A:$G,7),0)</f>
        <v>0</v>
      </c>
      <c r="J12" s="38">
        <f>IF(VLOOKUP($A12,'hk2014'!$A:$H,1)=$A12,VLOOKUP($A12,'hk2014'!$A:$H,8),0)</f>
        <v>0</v>
      </c>
      <c r="K12" s="101">
        <f t="shared" si="4"/>
        <v>0</v>
      </c>
    </row>
    <row r="13" spans="1:12" outlineLevel="1" x14ac:dyDescent="0.15">
      <c r="A13" s="34" t="str">
        <f>LEFT(B13,3)</f>
        <v>019</v>
      </c>
      <c r="B13" s="35" t="s">
        <v>934</v>
      </c>
      <c r="C13" s="35" t="s">
        <v>935</v>
      </c>
      <c r="D13" s="38">
        <f>IF(VLOOKUP($A13,'hk2015'!$A:$G,1)=$A13,VLOOKUP($A13,'hk2015'!$A:$G,6),0)</f>
        <v>0</v>
      </c>
      <c r="E13" s="38">
        <f>IF(VLOOKUP($A13,'hk2015'!$A:$G,1)=$A13,VLOOKUP($A13,'hk2015'!$A:$G,7),0)</f>
        <v>0</v>
      </c>
      <c r="F13" s="38">
        <f>IF(VLOOKUP($A13,'hk2015'!$A:$H,1)=$A13,VLOOKUP($A13,'hk2015'!$A:$H,8),0)</f>
        <v>0</v>
      </c>
      <c r="G13" s="91">
        <f t="shared" si="3"/>
        <v>0</v>
      </c>
      <c r="H13" s="38">
        <f>IF(VLOOKUP($A13,'hk2014'!$A:$G,1)=$A13,VLOOKUP($A13,'hk2014'!$A:$G,6),0)</f>
        <v>0</v>
      </c>
      <c r="I13" s="38">
        <f>IF(VLOOKUP($A13,'hk2014'!$A:$G,1)=$A13,VLOOKUP($A13,'hk2014'!$A:$G,7),0)</f>
        <v>0</v>
      </c>
      <c r="J13" s="38">
        <f>IF(VLOOKUP($A13,'hk2014'!$A:$H,1)=$A13,VLOOKUP($A13,'hk2014'!$A:$H,8),0)</f>
        <v>0</v>
      </c>
      <c r="K13" s="101">
        <f t="shared" si="4"/>
        <v>0</v>
      </c>
    </row>
    <row r="14" spans="1:12" ht="11.25" outlineLevel="1" thickBot="1" x14ac:dyDescent="0.2">
      <c r="A14" s="34"/>
      <c r="B14" s="35"/>
      <c r="C14" s="35"/>
      <c r="D14" s="38"/>
      <c r="E14" s="40"/>
      <c r="F14" s="40"/>
      <c r="G14" s="92"/>
      <c r="H14" s="38"/>
      <c r="I14" s="40"/>
      <c r="J14" s="40"/>
      <c r="K14" s="102"/>
    </row>
    <row r="15" spans="1:12" ht="12.75" x14ac:dyDescent="0.2">
      <c r="A15" s="30" t="s">
        <v>936</v>
      </c>
      <c r="B15" s="31"/>
      <c r="C15" s="32" t="s">
        <v>937</v>
      </c>
      <c r="D15" s="33">
        <f t="shared" ref="D15:K15" si="5">SUM(D16:D24)</f>
        <v>5893114.4100000001</v>
      </c>
      <c r="E15" s="33">
        <f t="shared" si="5"/>
        <v>138109</v>
      </c>
      <c r="F15" s="33">
        <f t="shared" si="5"/>
        <v>129449.32</v>
      </c>
      <c r="G15" s="93">
        <f t="shared" si="5"/>
        <v>5901774.0899999999</v>
      </c>
      <c r="H15" s="33">
        <f t="shared" si="5"/>
        <v>5821681.7400000002</v>
      </c>
      <c r="I15" s="33">
        <f t="shared" si="5"/>
        <v>232598.74</v>
      </c>
      <c r="J15" s="33">
        <f t="shared" si="5"/>
        <v>161166.07</v>
      </c>
      <c r="K15" s="103">
        <f t="shared" si="5"/>
        <v>5893114.4100000001</v>
      </c>
      <c r="L15" s="114"/>
    </row>
    <row r="16" spans="1:12" ht="12.75" outlineLevel="2" x14ac:dyDescent="0.2">
      <c r="A16" s="34" t="str">
        <f>LEFT(B16,3)</f>
        <v>021</v>
      </c>
      <c r="B16" s="35" t="s">
        <v>938</v>
      </c>
      <c r="C16" s="35" t="s">
        <v>939</v>
      </c>
      <c r="D16" s="38">
        <f>IF(VLOOKUP($A16,'hk2015'!$A:$G,1)=$A16,VLOOKUP($A16,'hk2015'!$A:$G,6),0)</f>
        <v>3342319.06</v>
      </c>
      <c r="E16" s="38">
        <f>IF(VLOOKUP($A16,'hk2015'!$A:$G,1)=$A16,VLOOKUP($A16,'hk2015'!$A:$G,7),0)</f>
        <v>0</v>
      </c>
      <c r="F16" s="38">
        <f>IF(VLOOKUP($A16,'hk2015'!$A:$H,1)=$A16,VLOOKUP($A16,'hk2015'!$A:$H,8),0)</f>
        <v>0</v>
      </c>
      <c r="G16" s="91">
        <f>SUM(D16+E16-F16)</f>
        <v>3342319.06</v>
      </c>
      <c r="H16" s="38">
        <f>IF(VLOOKUP($A16,'hk2014'!$A:$G,1)=$A16,VLOOKUP($A16,'hk2014'!$A:$G,6),0)</f>
        <v>3342319.06</v>
      </c>
      <c r="I16" s="38">
        <f>IF(VLOOKUP($A16,'hk2014'!$A:$G,1)=$A16,VLOOKUP($A16,'hk2014'!$A:$G,7),0)</f>
        <v>0</v>
      </c>
      <c r="J16" s="38">
        <f>IF(VLOOKUP($A16,'hk2014'!$A:$H,1)=$A16,VLOOKUP($A16,'hk2014'!$A:$H,8),0)</f>
        <v>0</v>
      </c>
      <c r="K16" s="101">
        <f>SUM(H16+I16-J16)</f>
        <v>3342319.06</v>
      </c>
      <c r="L16" s="114"/>
    </row>
    <row r="17" spans="1:12" ht="12.75" outlineLevel="2" x14ac:dyDescent="0.2">
      <c r="A17" s="34" t="str">
        <f>LEFT(B17,3)</f>
        <v>022</v>
      </c>
      <c r="B17" s="35" t="s">
        <v>940</v>
      </c>
      <c r="C17" s="35" t="s">
        <v>941</v>
      </c>
      <c r="D17" s="38">
        <f>IF(VLOOKUP($A17,'hk2015'!$A:$G,1)=$A17,VLOOKUP($A17,'hk2015'!$A:$G,6),0)</f>
        <v>2550795.35</v>
      </c>
      <c r="E17" s="38">
        <f>IF(VLOOKUP($A17,'hk2015'!$A:$G,1)=$A17,VLOOKUP($A17,'hk2015'!$A:$G,7),0)</f>
        <v>138109</v>
      </c>
      <c r="F17" s="38">
        <f>IF(VLOOKUP($A17,'hk2015'!$A:$H,1)=$A17,VLOOKUP($A17,'hk2015'!$A:$H,8),0)</f>
        <v>129449.32</v>
      </c>
      <c r="G17" s="91">
        <f t="shared" ref="G17:G23" si="6">SUM(D17+E17-F17)</f>
        <v>2559455.0300000003</v>
      </c>
      <c r="H17" s="38">
        <f>IF(VLOOKUP($A17,'hk2014'!$A:$G,1)=$A17,VLOOKUP($A17,'hk2014'!$A:$G,6),0)</f>
        <v>2479362.6800000002</v>
      </c>
      <c r="I17" s="38">
        <f>IF(VLOOKUP($A17,'hk2014'!$A:$G,1)=$A17,VLOOKUP($A17,'hk2014'!$A:$G,7),0)</f>
        <v>232598.74</v>
      </c>
      <c r="J17" s="38">
        <f>IF(VLOOKUP($A17,'hk2014'!$A:$H,1)=$A17,VLOOKUP($A17,'hk2014'!$A:$H,8),0)</f>
        <v>161166.07</v>
      </c>
      <c r="K17" s="101">
        <f t="shared" ref="K17:K23" si="7">SUM(H17+I17-J17)</f>
        <v>2550795.35</v>
      </c>
      <c r="L17" s="114"/>
    </row>
    <row r="18" spans="1:12" ht="12.75" outlineLevel="2" x14ac:dyDescent="0.2">
      <c r="A18" s="39" t="s">
        <v>942</v>
      </c>
      <c r="B18" s="35"/>
      <c r="C18" s="36" t="s">
        <v>943</v>
      </c>
      <c r="D18" s="38">
        <f>IF(VLOOKUP($A18,'hk2015'!$A:$G,1)=$A18,VLOOKUP($A18,'hk2015'!$A:$G,6),0)</f>
        <v>0</v>
      </c>
      <c r="E18" s="38">
        <f>IF(VLOOKUP($A18,'hk2015'!$A:$G,1)=$A18,VLOOKUP($A18,'hk2015'!$A:$G,7),0)</f>
        <v>0</v>
      </c>
      <c r="F18" s="38">
        <f>IF(VLOOKUP($A18,'hk2015'!$A:$H,1)=$A18,VLOOKUP($A18,'hk2015'!$A:$H,8),0)</f>
        <v>0</v>
      </c>
      <c r="G18" s="91">
        <f t="shared" si="6"/>
        <v>0</v>
      </c>
      <c r="H18" s="38">
        <f>IF(VLOOKUP($A18,'hk2014'!$A:$G,1)=$A18,VLOOKUP($A18,'hk2014'!$A:$G,6),0)</f>
        <v>0</v>
      </c>
      <c r="I18" s="38">
        <f>IF(VLOOKUP($A18,'hk2014'!$A:$G,1)=$A18,VLOOKUP($A18,'hk2014'!$A:$G,7),0)</f>
        <v>0</v>
      </c>
      <c r="J18" s="38">
        <f>IF(VLOOKUP($A18,'hk2014'!$A:$H,1)=$A18,VLOOKUP($A18,'hk2014'!$A:$H,8),0)</f>
        <v>0</v>
      </c>
      <c r="K18" s="101">
        <f t="shared" si="7"/>
        <v>0</v>
      </c>
      <c r="L18" s="114"/>
    </row>
    <row r="19" spans="1:12" ht="12.75" outlineLevel="2" x14ac:dyDescent="0.2">
      <c r="A19" s="39" t="s">
        <v>944</v>
      </c>
      <c r="B19" s="35"/>
      <c r="C19" s="36" t="s">
        <v>945</v>
      </c>
      <c r="D19" s="38">
        <f>IF(VLOOKUP($A19,'hk2015'!$A:$G,1)=$A19,VLOOKUP($A19,'hk2015'!$A:$G,6),0)</f>
        <v>0</v>
      </c>
      <c r="E19" s="38">
        <f>IF(VLOOKUP($A19,'hk2015'!$A:$G,1)=$A19,VLOOKUP($A19,'hk2015'!$A:$G,7),0)</f>
        <v>0</v>
      </c>
      <c r="F19" s="38">
        <f>IF(VLOOKUP($A19,'hk2015'!$A:$H,1)=$A19,VLOOKUP($A19,'hk2015'!$A:$H,8),0)</f>
        <v>0</v>
      </c>
      <c r="G19" s="91">
        <f t="shared" si="6"/>
        <v>0</v>
      </c>
      <c r="H19" s="38">
        <f>IF(VLOOKUP($A19,'hk2014'!$A:$G,1)=$A19,VLOOKUP($A19,'hk2014'!$A:$G,6),0)</f>
        <v>0</v>
      </c>
      <c r="I19" s="38">
        <f>IF(VLOOKUP($A19,'hk2014'!$A:$G,1)=$A19,VLOOKUP($A19,'hk2014'!$A:$G,7),0)</f>
        <v>0</v>
      </c>
      <c r="J19" s="38">
        <f>IF(VLOOKUP($A19,'hk2014'!$A:$H,1)=$A19,VLOOKUP($A19,'hk2014'!$A:$H,8),0)</f>
        <v>0</v>
      </c>
      <c r="K19" s="101">
        <f t="shared" si="7"/>
        <v>0</v>
      </c>
      <c r="L19" s="114"/>
    </row>
    <row r="20" spans="1:12" ht="12.75" outlineLevel="2" x14ac:dyDescent="0.2">
      <c r="A20" s="34" t="str">
        <f>LEFT(B20,3)</f>
        <v>025</v>
      </c>
      <c r="B20" s="35" t="s">
        <v>946</v>
      </c>
      <c r="C20" s="35" t="s">
        <v>947</v>
      </c>
      <c r="D20" s="38">
        <f>IF(VLOOKUP($A20,'hk2015'!$A:$G,1)=$A20,VLOOKUP($A20,'hk2015'!$A:$G,6),0)</f>
        <v>0</v>
      </c>
      <c r="E20" s="38">
        <f>IF(VLOOKUP($A20,'hk2015'!$A:$G,1)=$A20,VLOOKUP($A20,'hk2015'!$A:$G,7),0)</f>
        <v>0</v>
      </c>
      <c r="F20" s="38">
        <f>IF(VLOOKUP($A20,'hk2015'!$A:$H,1)=$A20,VLOOKUP($A20,'hk2015'!$A:$H,8),0)</f>
        <v>0</v>
      </c>
      <c r="G20" s="91">
        <f t="shared" si="6"/>
        <v>0</v>
      </c>
      <c r="H20" s="38">
        <f>IF(VLOOKUP($A20,'hk2014'!$A:$G,1)=$A20,VLOOKUP($A20,'hk2014'!$A:$G,6),0)</f>
        <v>0</v>
      </c>
      <c r="I20" s="38">
        <f>IF(VLOOKUP($A20,'hk2014'!$A:$G,1)=$A20,VLOOKUP($A20,'hk2014'!$A:$G,7),0)</f>
        <v>0</v>
      </c>
      <c r="J20" s="38">
        <f>IF(VLOOKUP($A20,'hk2014'!$A:$H,1)=$A20,VLOOKUP($A20,'hk2014'!$A:$H,8),0)</f>
        <v>0</v>
      </c>
      <c r="K20" s="101">
        <f t="shared" si="7"/>
        <v>0</v>
      </c>
      <c r="L20" s="114"/>
    </row>
    <row r="21" spans="1:12" ht="12.75" outlineLevel="2" x14ac:dyDescent="0.2">
      <c r="A21" s="34" t="str">
        <f>LEFT(B21,3)</f>
        <v>026</v>
      </c>
      <c r="B21" s="35" t="s">
        <v>948</v>
      </c>
      <c r="C21" s="35" t="s">
        <v>949</v>
      </c>
      <c r="D21" s="38">
        <f>IF(VLOOKUP($A21,'hk2015'!$A:$G,1)=$A21,VLOOKUP($A21,'hk2015'!$A:$G,6),0)</f>
        <v>0</v>
      </c>
      <c r="E21" s="38">
        <f>IF(VLOOKUP($A21,'hk2015'!$A:$G,1)=$A21,VLOOKUP($A21,'hk2015'!$A:$G,7),0)</f>
        <v>0</v>
      </c>
      <c r="F21" s="38">
        <f>IF(VLOOKUP($A21,'hk2015'!$A:$H,1)=$A21,VLOOKUP($A21,'hk2015'!$A:$H,8),0)</f>
        <v>0</v>
      </c>
      <c r="G21" s="91">
        <f t="shared" si="6"/>
        <v>0</v>
      </c>
      <c r="H21" s="38">
        <f>IF(VLOOKUP($A21,'hk2014'!$A:$G,1)=$A21,VLOOKUP($A21,'hk2014'!$A:$G,6),0)</f>
        <v>0</v>
      </c>
      <c r="I21" s="38">
        <f>IF(VLOOKUP($A21,'hk2014'!$A:$G,1)=$A21,VLOOKUP($A21,'hk2014'!$A:$G,7),0)</f>
        <v>0</v>
      </c>
      <c r="J21" s="38">
        <f>IF(VLOOKUP($A21,'hk2014'!$A:$H,1)=$A21,VLOOKUP($A21,'hk2014'!$A:$H,8),0)</f>
        <v>0</v>
      </c>
      <c r="K21" s="101">
        <f t="shared" si="7"/>
        <v>0</v>
      </c>
      <c r="L21" s="114"/>
    </row>
    <row r="22" spans="1:12" ht="12.75" outlineLevel="2" x14ac:dyDescent="0.2">
      <c r="A22" s="39" t="s">
        <v>950</v>
      </c>
      <c r="B22" s="35"/>
      <c r="C22" s="36" t="s">
        <v>951</v>
      </c>
      <c r="D22" s="38">
        <f>IF(VLOOKUP($A22,'hk2015'!$A:$G,1)=$A22,VLOOKUP($A22,'hk2015'!$A:$G,6),0)</f>
        <v>0</v>
      </c>
      <c r="E22" s="38">
        <f>IF(VLOOKUP($A22,'hk2015'!$A:$G,1)=$A22,VLOOKUP($A22,'hk2015'!$A:$G,7),0)</f>
        <v>0</v>
      </c>
      <c r="F22" s="38">
        <f>IF(VLOOKUP($A22,'hk2015'!$A:$H,1)=$A22,VLOOKUP($A22,'hk2015'!$A:$H,8),0)</f>
        <v>0</v>
      </c>
      <c r="G22" s="91">
        <f t="shared" si="6"/>
        <v>0</v>
      </c>
      <c r="H22" s="38">
        <f>IF(VLOOKUP($A22,'hk2014'!$A:$G,1)=$A22,VLOOKUP($A22,'hk2014'!$A:$G,6),0)</f>
        <v>0</v>
      </c>
      <c r="I22" s="38">
        <f>IF(VLOOKUP($A22,'hk2014'!$A:$G,1)=$A22,VLOOKUP($A22,'hk2014'!$A:$G,7),0)</f>
        <v>0</v>
      </c>
      <c r="J22" s="38">
        <f>IF(VLOOKUP($A22,'hk2014'!$A:$H,1)=$A22,VLOOKUP($A22,'hk2014'!$A:$H,8),0)</f>
        <v>0</v>
      </c>
      <c r="K22" s="101">
        <f t="shared" si="7"/>
        <v>0</v>
      </c>
      <c r="L22" s="114"/>
    </row>
    <row r="23" spans="1:12" ht="12.75" outlineLevel="2" x14ac:dyDescent="0.2">
      <c r="A23" s="34" t="str">
        <f>LEFT(B23,3)</f>
        <v>029</v>
      </c>
      <c r="B23" s="35" t="s">
        <v>952</v>
      </c>
      <c r="C23" s="35" t="s">
        <v>953</v>
      </c>
      <c r="D23" s="38">
        <f>IF(VLOOKUP($A23,'hk2015'!$A:$G,1)=$A23,VLOOKUP($A23,'hk2015'!$A:$G,6),0)</f>
        <v>0</v>
      </c>
      <c r="E23" s="38">
        <f>IF(VLOOKUP($A23,'hk2015'!$A:$G,1)=$A23,VLOOKUP($A23,'hk2015'!$A:$G,7),0)</f>
        <v>0</v>
      </c>
      <c r="F23" s="38">
        <f>IF(VLOOKUP($A23,'hk2015'!$A:$H,1)=$A23,VLOOKUP($A23,'hk2015'!$A:$H,8),0)</f>
        <v>0</v>
      </c>
      <c r="G23" s="91">
        <f t="shared" si="6"/>
        <v>0</v>
      </c>
      <c r="H23" s="38">
        <f>IF(VLOOKUP($A23,'hk2014'!$A:$G,1)=$A23,VLOOKUP($A23,'hk2014'!$A:$G,6),0)</f>
        <v>0</v>
      </c>
      <c r="I23" s="38">
        <f>IF(VLOOKUP($A23,'hk2014'!$A:$G,1)=$A23,VLOOKUP($A23,'hk2014'!$A:$G,7),0)</f>
        <v>0</v>
      </c>
      <c r="J23" s="38">
        <f>IF(VLOOKUP($A23,'hk2014'!$A:$H,1)=$A23,VLOOKUP($A23,'hk2014'!$A:$H,8),0)</f>
        <v>0</v>
      </c>
      <c r="K23" s="101">
        <f t="shared" si="7"/>
        <v>0</v>
      </c>
      <c r="L23" s="114"/>
    </row>
    <row r="24" spans="1:12" ht="13.5" outlineLevel="2" thickBot="1" x14ac:dyDescent="0.25">
      <c r="A24" s="34"/>
      <c r="B24" s="35"/>
      <c r="C24" s="35"/>
      <c r="D24" s="40"/>
      <c r="E24" s="40"/>
      <c r="F24" s="40"/>
      <c r="G24" s="92"/>
      <c r="H24" s="40"/>
      <c r="I24" s="40"/>
      <c r="J24" s="40"/>
      <c r="K24" s="102"/>
      <c r="L24" s="114"/>
    </row>
    <row r="25" spans="1:12" ht="12.75" x14ac:dyDescent="0.2">
      <c r="A25" s="30" t="s">
        <v>954</v>
      </c>
      <c r="B25" s="31"/>
      <c r="C25" s="32" t="s">
        <v>955</v>
      </c>
      <c r="D25" s="33">
        <f t="shared" ref="D25:K25" si="8">SUM(D26:D28)</f>
        <v>2767366.93</v>
      </c>
      <c r="E25" s="33">
        <f t="shared" si="8"/>
        <v>0</v>
      </c>
      <c r="F25" s="33">
        <f t="shared" si="8"/>
        <v>0</v>
      </c>
      <c r="G25" s="93">
        <f t="shared" si="8"/>
        <v>2767366.93</v>
      </c>
      <c r="H25" s="33">
        <f t="shared" si="8"/>
        <v>1621425.93</v>
      </c>
      <c r="I25" s="33">
        <f t="shared" si="8"/>
        <v>1145941</v>
      </c>
      <c r="J25" s="33">
        <f t="shared" si="8"/>
        <v>0</v>
      </c>
      <c r="K25" s="103">
        <f t="shared" si="8"/>
        <v>2767366.9299999997</v>
      </c>
      <c r="L25" s="114"/>
    </row>
    <row r="26" spans="1:12" ht="12.75" outlineLevel="1" x14ac:dyDescent="0.2">
      <c r="A26" s="34" t="str">
        <f>LEFT(B26,3)</f>
        <v>031</v>
      </c>
      <c r="B26" s="35" t="s">
        <v>956</v>
      </c>
      <c r="C26" s="35" t="s">
        <v>957</v>
      </c>
      <c r="D26" s="38">
        <f>IF(VLOOKUP($A26,'hk2015'!$A:$G,1)=$A26,VLOOKUP($A26,'hk2015'!$A:$G,6),0)</f>
        <v>2767366.93</v>
      </c>
      <c r="E26" s="38">
        <f>IF(VLOOKUP($A26,'hk2015'!$A:$G,1)=$A26,VLOOKUP($A26,'hk2015'!$A:$G,7),0)</f>
        <v>0</v>
      </c>
      <c r="F26" s="38">
        <f>IF(VLOOKUP($A26,'hk2015'!$A:$H,1)=$A26,VLOOKUP($A26,'hk2015'!$A:$H,8),0)</f>
        <v>0</v>
      </c>
      <c r="G26" s="91">
        <f>SUM(D26+E26-F26)</f>
        <v>2767366.93</v>
      </c>
      <c r="H26" s="38">
        <f>IF(VLOOKUP($A26,'hk2014'!$A:$G,1)=$A26,VLOOKUP($A26,'hk2014'!$A:$G,6),0)</f>
        <v>1621425.93</v>
      </c>
      <c r="I26" s="38">
        <f>IF(VLOOKUP($A26,'hk2014'!$A:$G,1)=$A26,VLOOKUP($A26,'hk2014'!$A:$G,7),0)</f>
        <v>1145941</v>
      </c>
      <c r="J26" s="38">
        <f>IF(VLOOKUP($A26,'hk2014'!$A:$H,1)=$A26,VLOOKUP($A26,'hk2014'!$A:$H,8),0)</f>
        <v>0</v>
      </c>
      <c r="K26" s="101">
        <f>SUM(H26+I26-J26)</f>
        <v>2767366.9299999997</v>
      </c>
      <c r="L26" s="114"/>
    </row>
    <row r="27" spans="1:12" ht="12.75" outlineLevel="1" x14ac:dyDescent="0.2">
      <c r="A27" s="34" t="str">
        <f>LEFT(B27,3)</f>
        <v>032</v>
      </c>
      <c r="B27" s="35" t="s">
        <v>958</v>
      </c>
      <c r="C27" s="35" t="s">
        <v>959</v>
      </c>
      <c r="D27" s="38">
        <f>IF(VLOOKUP($A27,'hk2015'!$A:$G,1)=$A27,VLOOKUP($A27,'hk2015'!$A:$G,6),0)</f>
        <v>0</v>
      </c>
      <c r="E27" s="38">
        <f>IF(VLOOKUP($A27,'hk2015'!$A:$G,1)=$A27,VLOOKUP($A27,'hk2015'!$A:$G,7),0)</f>
        <v>0</v>
      </c>
      <c r="F27" s="38">
        <f>IF(VLOOKUP($A27,'hk2015'!$A:$H,1)=$A27,VLOOKUP($A27,'hk2015'!$A:$H,8),0)</f>
        <v>0</v>
      </c>
      <c r="G27" s="91">
        <f>SUM(D27+E27-F27)</f>
        <v>0</v>
      </c>
      <c r="H27" s="38">
        <f>IF(VLOOKUP($A27,'hk2014'!$A:$G,1)=$A27,VLOOKUP($A27,'hk2014'!$A:$G,6),0)</f>
        <v>0</v>
      </c>
      <c r="I27" s="38">
        <f>IF(VLOOKUP($A27,'hk2014'!$A:$G,1)=$A27,VLOOKUP($A27,'hk2014'!$A:$G,7),0)</f>
        <v>0</v>
      </c>
      <c r="J27" s="38">
        <f>IF(VLOOKUP($A27,'hk2014'!$A:$H,1)=$A27,VLOOKUP($A27,'hk2014'!$A:$H,8),0)</f>
        <v>0</v>
      </c>
      <c r="K27" s="101">
        <f>SUM(H27+I27-J27)</f>
        <v>0</v>
      </c>
      <c r="L27" s="114"/>
    </row>
    <row r="28" spans="1:12" ht="13.5" outlineLevel="1" thickBot="1" x14ac:dyDescent="0.25">
      <c r="A28" s="41"/>
      <c r="B28" s="42"/>
      <c r="C28" s="42"/>
      <c r="D28" s="40"/>
      <c r="E28" s="40"/>
      <c r="F28" s="40"/>
      <c r="G28" s="92"/>
      <c r="H28" s="40"/>
      <c r="I28" s="40"/>
      <c r="J28" s="40"/>
      <c r="K28" s="102"/>
      <c r="L28" s="114"/>
    </row>
    <row r="29" spans="1:12" ht="12.75" x14ac:dyDescent="0.2">
      <c r="A29" s="30" t="s">
        <v>960</v>
      </c>
      <c r="B29" s="31"/>
      <c r="C29" s="32" t="s">
        <v>961</v>
      </c>
      <c r="D29" s="33">
        <f t="shared" ref="D29:K29" si="9">SUM(D30:D34)</f>
        <v>0</v>
      </c>
      <c r="E29" s="33">
        <f t="shared" si="9"/>
        <v>138609</v>
      </c>
      <c r="F29" s="33">
        <f t="shared" si="9"/>
        <v>138609</v>
      </c>
      <c r="G29" s="89">
        <f t="shared" si="9"/>
        <v>0</v>
      </c>
      <c r="H29" s="33">
        <f t="shared" si="9"/>
        <v>31215.4</v>
      </c>
      <c r="I29" s="33">
        <f t="shared" si="9"/>
        <v>1346907.6</v>
      </c>
      <c r="J29" s="33">
        <f t="shared" si="9"/>
        <v>1378123</v>
      </c>
      <c r="K29" s="99">
        <f t="shared" si="9"/>
        <v>0</v>
      </c>
      <c r="L29" s="114"/>
    </row>
    <row r="30" spans="1:12" ht="12.75" outlineLevel="1" x14ac:dyDescent="0.2">
      <c r="A30" s="43" t="s">
        <v>962</v>
      </c>
      <c r="B30" s="26"/>
      <c r="C30" s="44" t="s">
        <v>963</v>
      </c>
      <c r="D30" s="38">
        <f>IF(VLOOKUP($A30,'hk2015'!$A:$G,1)=$A30,VLOOKUP($A30,'hk2015'!$A:$G,6),0)</f>
        <v>0</v>
      </c>
      <c r="E30" s="38">
        <f>IF(VLOOKUP($A30,'hk2015'!$A:$G,1)=$A30,VLOOKUP($A30,'hk2015'!$A:$G,7),0)</f>
        <v>0</v>
      </c>
      <c r="F30" s="38">
        <f>IF(VLOOKUP($A30,'hk2015'!$A:$H,1)=$A30,VLOOKUP($A30,'hk2015'!$A:$H,8),0)</f>
        <v>0</v>
      </c>
      <c r="G30" s="91">
        <f>SUM(D30+E30-F30)</f>
        <v>0</v>
      </c>
      <c r="H30" s="38">
        <f>IF(VLOOKUP($A30,'hk2014'!$A:$G,1)=$A30,VLOOKUP($A30,'hk2014'!$A:$G,6),0)</f>
        <v>0</v>
      </c>
      <c r="I30" s="38">
        <f>IF(VLOOKUP($A30,'hk2014'!$A:$G,1)=$A30,VLOOKUP($A30,'hk2014'!$A:$G,7),0)</f>
        <v>0</v>
      </c>
      <c r="J30" s="38">
        <f>IF(VLOOKUP($A30,'hk2014'!$A:$H,1)=$A30,VLOOKUP($A30,'hk2014'!$A:$H,8),0)</f>
        <v>0</v>
      </c>
      <c r="K30" s="101">
        <f>SUM(H30+I30-J30)</f>
        <v>0</v>
      </c>
      <c r="L30" s="114"/>
    </row>
    <row r="31" spans="1:12" ht="12.75" outlineLevel="1" x14ac:dyDescent="0.2">
      <c r="A31" s="34" t="str">
        <f>LEFT(B31,3)</f>
        <v>041</v>
      </c>
      <c r="B31" s="35" t="s">
        <v>964</v>
      </c>
      <c r="C31" s="35" t="s">
        <v>965</v>
      </c>
      <c r="D31" s="38">
        <f>IF(VLOOKUP($A31,'hk2015'!$A:$G,1)=$A31,VLOOKUP($A31,'hk2015'!$A:$G,6),0)</f>
        <v>0</v>
      </c>
      <c r="E31" s="38">
        <f>IF(VLOOKUP($A31,'hk2015'!$A:$G,1)=$A31,VLOOKUP($A31,'hk2015'!$A:$G,7),0)</f>
        <v>0</v>
      </c>
      <c r="F31" s="38">
        <f>IF(VLOOKUP($A31,'hk2015'!$A:$H,1)=$A31,VLOOKUP($A31,'hk2015'!$A:$H,8),0)</f>
        <v>0</v>
      </c>
      <c r="G31" s="91">
        <f>SUM(D31+E31-F31)</f>
        <v>0</v>
      </c>
      <c r="H31" s="38">
        <f>IF(VLOOKUP($A31,'hk2014'!$A:$G,1)=$A31,VLOOKUP($A31,'hk2014'!$A:$G,6),0)</f>
        <v>0</v>
      </c>
      <c r="I31" s="38">
        <f>IF(VLOOKUP($A31,'hk2014'!$A:$G,1)=$A31,VLOOKUP($A31,'hk2014'!$A:$G,7),0)</f>
        <v>0</v>
      </c>
      <c r="J31" s="38">
        <f>IF(VLOOKUP($A31,'hk2014'!$A:$H,1)=$A31,VLOOKUP($A31,'hk2014'!$A:$H,8),0)</f>
        <v>0</v>
      </c>
      <c r="K31" s="101">
        <f>SUM(H31+I31-J31)</f>
        <v>0</v>
      </c>
      <c r="L31" s="114"/>
    </row>
    <row r="32" spans="1:12" ht="12.75" outlineLevel="1" x14ac:dyDescent="0.2">
      <c r="A32" s="34" t="str">
        <f>LEFT(B32,3)</f>
        <v>042</v>
      </c>
      <c r="B32" s="35" t="s">
        <v>966</v>
      </c>
      <c r="C32" s="35" t="s">
        <v>967</v>
      </c>
      <c r="D32" s="38">
        <f>IF(VLOOKUP($A32,'hk2015'!$A:$G,1)=$A32,VLOOKUP($A32,'hk2015'!$A:$G,6),0)</f>
        <v>0</v>
      </c>
      <c r="E32" s="38">
        <f>IF(VLOOKUP($A32,'hk2015'!$A:$G,1)=$A32,VLOOKUP($A32,'hk2015'!$A:$G,7),0)</f>
        <v>138609</v>
      </c>
      <c r="F32" s="38">
        <f>IF(VLOOKUP($A32,'hk2015'!$A:$H,1)=$A32,VLOOKUP($A32,'hk2015'!$A:$H,8),0)</f>
        <v>138609</v>
      </c>
      <c r="G32" s="91">
        <f>SUM(D32+E32-F32)</f>
        <v>0</v>
      </c>
      <c r="H32" s="38">
        <f>IF(VLOOKUP($A32,'hk2014'!$A:$G,1)=$A32,VLOOKUP($A32,'hk2014'!$A:$G,6),0)</f>
        <v>31215.4</v>
      </c>
      <c r="I32" s="38">
        <f>IF(VLOOKUP($A32,'hk2014'!$A:$G,1)=$A32,VLOOKUP($A32,'hk2014'!$A:$G,7),0)</f>
        <v>1346907.6</v>
      </c>
      <c r="J32" s="38">
        <f>IF(VLOOKUP($A32,'hk2014'!$A:$H,1)=$A32,VLOOKUP($A32,'hk2014'!$A:$H,8),0)</f>
        <v>1378123</v>
      </c>
      <c r="K32" s="101">
        <f>SUM(H32+I32-J32)</f>
        <v>0</v>
      </c>
      <c r="L32" s="114"/>
    </row>
    <row r="33" spans="1:12" ht="12.75" outlineLevel="1" x14ac:dyDescent="0.2">
      <c r="A33" s="34" t="str">
        <f>LEFT(B33,3)</f>
        <v>043</v>
      </c>
      <c r="B33" s="35" t="s">
        <v>968</v>
      </c>
      <c r="C33" s="35" t="s">
        <v>969</v>
      </c>
      <c r="D33" s="38">
        <f>IF(VLOOKUP($A33,'hk2015'!$A:$G,1)=$A33,VLOOKUP($A33,'hk2015'!$A:$G,6),0)</f>
        <v>0</v>
      </c>
      <c r="E33" s="38">
        <f>IF(VLOOKUP($A33,'hk2015'!$A:$G,1)=$A33,VLOOKUP($A33,'hk2015'!$A:$G,7),0)</f>
        <v>0</v>
      </c>
      <c r="F33" s="38">
        <f>IF(VLOOKUP($A33,'hk2015'!$A:$H,1)=$A33,VLOOKUP($A33,'hk2015'!$A:$H,8),0)</f>
        <v>0</v>
      </c>
      <c r="G33" s="91">
        <f>SUM(D33+E33-F33)</f>
        <v>0</v>
      </c>
      <c r="H33" s="38">
        <f>IF(VLOOKUP($A33,'hk2014'!$A:$G,1)=$A33,VLOOKUP($A33,'hk2014'!$A:$G,6),0)</f>
        <v>0</v>
      </c>
      <c r="I33" s="38">
        <f>IF(VLOOKUP($A33,'hk2014'!$A:$G,1)=$A33,VLOOKUP($A33,'hk2014'!$A:$G,7),0)</f>
        <v>0</v>
      </c>
      <c r="J33" s="38">
        <f>IF(VLOOKUP($A33,'hk2014'!$A:$H,1)=$A33,VLOOKUP($A33,'hk2014'!$A:$H,8),0)</f>
        <v>0</v>
      </c>
      <c r="K33" s="101">
        <f>SUM(H33+I33-J33)</f>
        <v>0</v>
      </c>
      <c r="L33" s="114"/>
    </row>
    <row r="34" spans="1:12" ht="13.5" outlineLevel="1" thickBot="1" x14ac:dyDescent="0.25">
      <c r="A34" s="41"/>
      <c r="B34" s="42"/>
      <c r="C34" s="42"/>
      <c r="D34" s="40"/>
      <c r="E34" s="40"/>
      <c r="F34" s="40"/>
      <c r="G34" s="92"/>
      <c r="H34" s="40"/>
      <c r="I34" s="40"/>
      <c r="J34" s="40"/>
      <c r="K34" s="102"/>
      <c r="L34" s="114"/>
    </row>
    <row r="35" spans="1:12" ht="12.75" x14ac:dyDescent="0.2">
      <c r="A35" s="30" t="s">
        <v>970</v>
      </c>
      <c r="B35" s="31"/>
      <c r="C35" s="32" t="s">
        <v>971</v>
      </c>
      <c r="D35" s="33">
        <f t="shared" ref="D35:K35" si="10">SUM(D36:D40)</f>
        <v>0</v>
      </c>
      <c r="E35" s="33">
        <f t="shared" si="10"/>
        <v>0</v>
      </c>
      <c r="F35" s="33">
        <f t="shared" si="10"/>
        <v>0</v>
      </c>
      <c r="G35" s="89">
        <f t="shared" si="10"/>
        <v>0</v>
      </c>
      <c r="H35" s="33">
        <f t="shared" si="10"/>
        <v>0</v>
      </c>
      <c r="I35" s="33">
        <f t="shared" si="10"/>
        <v>0</v>
      </c>
      <c r="J35" s="33">
        <f t="shared" si="10"/>
        <v>0</v>
      </c>
      <c r="K35" s="99">
        <f t="shared" si="10"/>
        <v>0</v>
      </c>
      <c r="L35" s="114"/>
    </row>
    <row r="36" spans="1:12" ht="12.75" outlineLevel="1" x14ac:dyDescent="0.2">
      <c r="A36" s="43" t="s">
        <v>972</v>
      </c>
      <c r="B36" s="26"/>
      <c r="C36" s="44" t="s">
        <v>973</v>
      </c>
      <c r="D36" s="38">
        <f>IF(VLOOKUP($A36,'hk2015'!$A:$G,1)=$A36,VLOOKUP($A36,'hk2015'!$A:$G,6),0)</f>
        <v>0</v>
      </c>
      <c r="E36" s="38">
        <f>IF(VLOOKUP($A36,'hk2015'!$A:$G,1)=$A36,VLOOKUP($A36,'hk2015'!$A:$G,7),0)</f>
        <v>0</v>
      </c>
      <c r="F36" s="38">
        <f>IF(VLOOKUP($A36,'hk2015'!$A:$H,1)=$A36,VLOOKUP($A36,'hk2015'!$A:$H,8),0)</f>
        <v>0</v>
      </c>
      <c r="G36" s="91">
        <f>SUM(D36+E36-F36)</f>
        <v>0</v>
      </c>
      <c r="H36" s="38">
        <f>IF(VLOOKUP($A36,'hk2014'!$A:$G,1)=$A36,VLOOKUP($A36,'hk2014'!$A:$G,6),0)</f>
        <v>0</v>
      </c>
      <c r="I36" s="38">
        <f>IF(VLOOKUP($A36,'hk2014'!$A:$G,1)=$A36,VLOOKUP($A36,'hk2014'!$A:$G,7),0)</f>
        <v>0</v>
      </c>
      <c r="J36" s="38">
        <f>IF(VLOOKUP($A36,'hk2014'!$A:$H,1)=$A36,VLOOKUP($A36,'hk2014'!$A:$H,8),0)</f>
        <v>0</v>
      </c>
      <c r="K36" s="101">
        <f>SUM(H36+I36-J36)</f>
        <v>0</v>
      </c>
      <c r="L36" s="114"/>
    </row>
    <row r="37" spans="1:12" ht="12.75" outlineLevel="1" x14ac:dyDescent="0.2">
      <c r="A37" s="34" t="str">
        <f>LEFT(B37,3)</f>
        <v>051</v>
      </c>
      <c r="B37" s="35" t="s">
        <v>974</v>
      </c>
      <c r="C37" s="35" t="s">
        <v>0</v>
      </c>
      <c r="D37" s="38">
        <f>IF(VLOOKUP($A37,'hk2015'!$A:$G,1)=$A37,VLOOKUP($A37,'hk2015'!$A:$G,6),0)</f>
        <v>0</v>
      </c>
      <c r="E37" s="38">
        <f>IF(VLOOKUP($A37,'hk2015'!$A:$G,1)=$A37,VLOOKUP($A37,'hk2015'!$A:$G,7),0)</f>
        <v>0</v>
      </c>
      <c r="F37" s="38">
        <f>IF(VLOOKUP($A37,'hk2015'!$A:$H,1)=$A37,VLOOKUP($A37,'hk2015'!$A:$H,8),0)</f>
        <v>0</v>
      </c>
      <c r="G37" s="91">
        <f>SUM(D37+E37-F37)</f>
        <v>0</v>
      </c>
      <c r="H37" s="38">
        <f>IF(VLOOKUP($A37,'hk2014'!$A:$G,1)=$A37,VLOOKUP($A37,'hk2014'!$A:$G,6),0)</f>
        <v>0</v>
      </c>
      <c r="I37" s="38">
        <f>IF(VLOOKUP($A37,'hk2014'!$A:$G,1)=$A37,VLOOKUP($A37,'hk2014'!$A:$G,7),0)</f>
        <v>0</v>
      </c>
      <c r="J37" s="38">
        <f>IF(VLOOKUP($A37,'hk2014'!$A:$H,1)=$A37,VLOOKUP($A37,'hk2014'!$A:$H,8),0)</f>
        <v>0</v>
      </c>
      <c r="K37" s="101">
        <f>SUM(H37+I37-J37)</f>
        <v>0</v>
      </c>
      <c r="L37" s="114"/>
    </row>
    <row r="38" spans="1:12" ht="12.75" outlineLevel="1" x14ac:dyDescent="0.2">
      <c r="A38" s="34" t="str">
        <f>LEFT(B38,3)</f>
        <v>052</v>
      </c>
      <c r="B38" s="35" t="s">
        <v>1</v>
      </c>
      <c r="C38" s="35" t="s">
        <v>2</v>
      </c>
      <c r="D38" s="38">
        <f>IF(VLOOKUP($A38,'hk2015'!$A:$G,1)=$A38,VLOOKUP($A38,'hk2015'!$A:$G,6),0)</f>
        <v>0</v>
      </c>
      <c r="E38" s="38">
        <f>IF(VLOOKUP($A38,'hk2015'!$A:$G,1)=$A38,VLOOKUP($A38,'hk2015'!$A:$G,7),0)</f>
        <v>0</v>
      </c>
      <c r="F38" s="38">
        <f>IF(VLOOKUP($A38,'hk2015'!$A:$H,1)=$A38,VLOOKUP($A38,'hk2015'!$A:$H,8),0)</f>
        <v>0</v>
      </c>
      <c r="G38" s="91">
        <f>SUM(D38+E38-F38)</f>
        <v>0</v>
      </c>
      <c r="H38" s="38">
        <f>IF(VLOOKUP($A38,'hk2014'!$A:$G,1)=$A38,VLOOKUP($A38,'hk2014'!$A:$G,6),0)</f>
        <v>0</v>
      </c>
      <c r="I38" s="38">
        <f>IF(VLOOKUP($A38,'hk2014'!$A:$G,1)=$A38,VLOOKUP($A38,'hk2014'!$A:$G,7),0)</f>
        <v>0</v>
      </c>
      <c r="J38" s="38">
        <f>IF(VLOOKUP($A38,'hk2014'!$A:$H,1)=$A38,VLOOKUP($A38,'hk2014'!$A:$H,8),0)</f>
        <v>0</v>
      </c>
      <c r="K38" s="101">
        <f>SUM(H38+I38-J38)</f>
        <v>0</v>
      </c>
      <c r="L38" s="114"/>
    </row>
    <row r="39" spans="1:12" ht="12.75" outlineLevel="1" x14ac:dyDescent="0.2">
      <c r="A39" s="34" t="str">
        <f>LEFT(B39,3)</f>
        <v>053</v>
      </c>
      <c r="B39" s="35" t="s">
        <v>3</v>
      </c>
      <c r="C39" s="35" t="s">
        <v>4</v>
      </c>
      <c r="D39" s="38">
        <f>IF(VLOOKUP($A39,'hk2015'!$A:$G,1)=$A39,VLOOKUP($A39,'hk2015'!$A:$G,6),0)</f>
        <v>0</v>
      </c>
      <c r="E39" s="38">
        <f>IF(VLOOKUP($A39,'hk2015'!$A:$G,1)=$A39,VLOOKUP($A39,'hk2015'!$A:$G,7),0)</f>
        <v>0</v>
      </c>
      <c r="F39" s="38">
        <f>IF(VLOOKUP($A39,'hk2015'!$A:$H,1)=$A39,VLOOKUP($A39,'hk2015'!$A:$H,8),0)</f>
        <v>0</v>
      </c>
      <c r="G39" s="91">
        <f>SUM(D39+E39-F39)</f>
        <v>0</v>
      </c>
      <c r="H39" s="38">
        <f>IF(VLOOKUP($A39,'hk2014'!$A:$G,1)=$A39,VLOOKUP($A39,'hk2014'!$A:$G,6),0)</f>
        <v>0</v>
      </c>
      <c r="I39" s="38">
        <f>IF(VLOOKUP($A39,'hk2014'!$A:$G,1)=$A39,VLOOKUP($A39,'hk2014'!$A:$G,7),0)</f>
        <v>0</v>
      </c>
      <c r="J39" s="38">
        <f>IF(VLOOKUP($A39,'hk2014'!$A:$H,1)=$A39,VLOOKUP($A39,'hk2014'!$A:$H,8),0)</f>
        <v>0</v>
      </c>
      <c r="K39" s="101">
        <f>SUM(H39+I39-J39)</f>
        <v>0</v>
      </c>
      <c r="L39" s="114"/>
    </row>
    <row r="40" spans="1:12" ht="13.5" outlineLevel="1" thickBot="1" x14ac:dyDescent="0.25">
      <c r="A40" s="41"/>
      <c r="B40" s="42"/>
      <c r="C40" s="42"/>
      <c r="D40" s="40"/>
      <c r="E40" s="40"/>
      <c r="F40" s="40"/>
      <c r="G40" s="92"/>
      <c r="H40" s="40"/>
      <c r="I40" s="40"/>
      <c r="J40" s="40"/>
      <c r="K40" s="102"/>
      <c r="L40" s="114"/>
    </row>
    <row r="41" spans="1:12" ht="12.75" x14ac:dyDescent="0.2">
      <c r="A41" s="30" t="s">
        <v>5</v>
      </c>
      <c r="B41" s="31"/>
      <c r="C41" s="32" t="s">
        <v>6</v>
      </c>
      <c r="D41" s="33">
        <f t="shared" ref="D41:K41" si="11">SUM(D42:D49)</f>
        <v>1026475.5599999999</v>
      </c>
      <c r="E41" s="33">
        <f t="shared" si="11"/>
        <v>3053370.51</v>
      </c>
      <c r="F41" s="33">
        <f t="shared" si="11"/>
        <v>1044500</v>
      </c>
      <c r="G41" s="93">
        <f t="shared" si="11"/>
        <v>3035346.07</v>
      </c>
      <c r="H41" s="33">
        <f t="shared" si="11"/>
        <v>5888.6</v>
      </c>
      <c r="I41" s="33">
        <f t="shared" si="11"/>
        <v>1020586.96</v>
      </c>
      <c r="J41" s="33">
        <f t="shared" si="11"/>
        <v>0</v>
      </c>
      <c r="K41" s="103">
        <f t="shared" si="11"/>
        <v>1026475.5599999999</v>
      </c>
      <c r="L41" s="114"/>
    </row>
    <row r="42" spans="1:12" ht="12.75" outlineLevel="1" x14ac:dyDescent="0.2">
      <c r="A42" s="34" t="str">
        <f t="shared" ref="A42:A48" si="12">LEFT(B42,3)</f>
        <v>061</v>
      </c>
      <c r="B42" s="35" t="s">
        <v>7</v>
      </c>
      <c r="C42" s="35" t="s">
        <v>8</v>
      </c>
      <c r="D42" s="38">
        <f>IF(VLOOKUP($A42,'hk2015'!$A:$G,1)=$A42,VLOOKUP($A42,'hk2015'!$A:$G,6),0)</f>
        <v>8066.12</v>
      </c>
      <c r="E42" s="38">
        <f>IF(VLOOKUP($A42,'hk2015'!$A:$G,1)=$A42,VLOOKUP($A42,'hk2015'!$A:$G,7),0)</f>
        <v>0</v>
      </c>
      <c r="F42" s="38">
        <f>IF(VLOOKUP($A42,'hk2015'!$A:$H,1)=$A42,VLOOKUP($A42,'hk2015'!$A:$H,8),0)</f>
        <v>0</v>
      </c>
      <c r="G42" s="91">
        <f t="shared" ref="G42:G48" si="13">SUM(D42+E42-F42)</f>
        <v>8066.12</v>
      </c>
      <c r="H42" s="38">
        <f>IF(VLOOKUP($A42,'hk2014'!$A:$G,1)=$A42,VLOOKUP($A42,'hk2014'!$A:$G,6),0)</f>
        <v>8066.12</v>
      </c>
      <c r="I42" s="38">
        <f>IF(VLOOKUP($A42,'hk2014'!$A:$G,1)=$A42,VLOOKUP($A42,'hk2014'!$A:$G,7),0)</f>
        <v>0</v>
      </c>
      <c r="J42" s="38">
        <f>IF(VLOOKUP($A42,'hk2014'!$A:$H,1)=$A42,VLOOKUP($A42,'hk2014'!$A:$H,8),0)</f>
        <v>0</v>
      </c>
      <c r="K42" s="101">
        <f t="shared" ref="K42:K48" si="14">SUM(H42+I42-J42)</f>
        <v>8066.12</v>
      </c>
      <c r="L42" s="114"/>
    </row>
    <row r="43" spans="1:12" ht="12.75" outlineLevel="1" x14ac:dyDescent="0.2">
      <c r="A43" s="34" t="str">
        <f t="shared" si="12"/>
        <v>062</v>
      </c>
      <c r="B43" s="35" t="s">
        <v>9</v>
      </c>
      <c r="C43" s="35" t="s">
        <v>10</v>
      </c>
      <c r="D43" s="38">
        <f>IF(VLOOKUP($A43,'hk2015'!$A:$G,1)=$A43,VLOOKUP($A43,'hk2015'!$A:$G,6),0)</f>
        <v>0</v>
      </c>
      <c r="E43" s="38">
        <f>IF(VLOOKUP($A43,'hk2015'!$A:$G,1)=$A43,VLOOKUP($A43,'hk2015'!$A:$G,7),0)</f>
        <v>0</v>
      </c>
      <c r="F43" s="38">
        <f>IF(VLOOKUP($A43,'hk2015'!$A:$H,1)=$A43,VLOOKUP($A43,'hk2015'!$A:$H,8),0)</f>
        <v>0</v>
      </c>
      <c r="G43" s="91">
        <f t="shared" si="13"/>
        <v>0</v>
      </c>
      <c r="H43" s="38">
        <f>IF(VLOOKUP($A43,'hk2014'!$A:$G,1)=$A43,VLOOKUP($A43,'hk2014'!$A:$G,6),0)</f>
        <v>0</v>
      </c>
      <c r="I43" s="38">
        <f>IF(VLOOKUP($A43,'hk2014'!$A:$G,1)=$A43,VLOOKUP($A43,'hk2014'!$A:$G,7),0)</f>
        <v>0</v>
      </c>
      <c r="J43" s="38">
        <f>IF(VLOOKUP($A43,'hk2014'!$A:$H,1)=$A43,VLOOKUP($A43,'hk2014'!$A:$H,8),0)</f>
        <v>0</v>
      </c>
      <c r="K43" s="101">
        <f t="shared" si="14"/>
        <v>0</v>
      </c>
      <c r="L43" s="114"/>
    </row>
    <row r="44" spans="1:12" ht="12.75" outlineLevel="1" x14ac:dyDescent="0.2">
      <c r="A44" s="34" t="str">
        <f t="shared" si="12"/>
        <v>063</v>
      </c>
      <c r="B44" s="35" t="s">
        <v>11</v>
      </c>
      <c r="C44" s="35" t="s">
        <v>12</v>
      </c>
      <c r="D44" s="38">
        <f>IF(VLOOKUP($A44,'hk2015'!$A:$G,1)=$A44,VLOOKUP($A44,'hk2015'!$A:$G,6),0)</f>
        <v>0</v>
      </c>
      <c r="E44" s="38">
        <f>IF(VLOOKUP($A44,'hk2015'!$A:$G,1)=$A44,VLOOKUP($A44,'hk2015'!$A:$G,7),0)</f>
        <v>0</v>
      </c>
      <c r="F44" s="38">
        <f>IF(VLOOKUP($A44,'hk2015'!$A:$H,1)=$A44,VLOOKUP($A44,'hk2015'!$A:$H,8),0)</f>
        <v>0</v>
      </c>
      <c r="G44" s="91">
        <f t="shared" si="13"/>
        <v>0</v>
      </c>
      <c r="H44" s="38">
        <f>IF(VLOOKUP($A44,'hk2014'!$A:$G,1)=$A44,VLOOKUP($A44,'hk2014'!$A:$G,6),0)</f>
        <v>0</v>
      </c>
      <c r="I44" s="38">
        <f>IF(VLOOKUP($A44,'hk2014'!$A:$G,1)=$A44,VLOOKUP($A44,'hk2014'!$A:$G,7),0)</f>
        <v>0</v>
      </c>
      <c r="J44" s="38">
        <f>IF(VLOOKUP($A44,'hk2014'!$A:$H,1)=$A44,VLOOKUP($A44,'hk2014'!$A:$H,8),0)</f>
        <v>0</v>
      </c>
      <c r="K44" s="101">
        <f t="shared" si="14"/>
        <v>0</v>
      </c>
      <c r="L44" s="114"/>
    </row>
    <row r="45" spans="1:12" ht="12.75" outlineLevel="1" x14ac:dyDescent="0.2">
      <c r="A45" s="34" t="str">
        <f t="shared" si="12"/>
        <v>065</v>
      </c>
      <c r="B45" s="35" t="s">
        <v>13</v>
      </c>
      <c r="C45" s="35" t="s">
        <v>14</v>
      </c>
      <c r="D45" s="38">
        <f>IF(VLOOKUP($A45,'hk2015'!$A:$G,1)=$A45,VLOOKUP($A45,'hk2015'!$A:$G,6),0)</f>
        <v>1020586.96</v>
      </c>
      <c r="E45" s="38">
        <f>IF(VLOOKUP($A45,'hk2015'!$A:$G,1)=$A45,VLOOKUP($A45,'hk2015'!$A:$G,7),0)</f>
        <v>3053370.51</v>
      </c>
      <c r="F45" s="38">
        <f>IF(VLOOKUP($A45,'hk2015'!$A:$H,1)=$A45,VLOOKUP($A45,'hk2015'!$A:$H,8),0)</f>
        <v>1044500</v>
      </c>
      <c r="G45" s="91">
        <f t="shared" si="13"/>
        <v>3029457.4699999997</v>
      </c>
      <c r="H45" s="38">
        <f>IF(VLOOKUP($A45,'hk2014'!$A:$G,1)=$A45,VLOOKUP($A45,'hk2014'!$A:$G,6),0)</f>
        <v>0</v>
      </c>
      <c r="I45" s="38">
        <f>IF(VLOOKUP($A45,'hk2014'!$A:$G,1)=$A45,VLOOKUP($A45,'hk2014'!$A:$G,7),0)</f>
        <v>1020586.96</v>
      </c>
      <c r="J45" s="38">
        <f>IF(VLOOKUP($A45,'hk2014'!$A:$H,1)=$A45,VLOOKUP($A45,'hk2014'!$A:$H,8),0)</f>
        <v>0</v>
      </c>
      <c r="K45" s="101">
        <f t="shared" si="14"/>
        <v>1020586.96</v>
      </c>
      <c r="L45" s="114"/>
    </row>
    <row r="46" spans="1:12" ht="12.75" outlineLevel="1" x14ac:dyDescent="0.2">
      <c r="A46" s="34" t="str">
        <f t="shared" si="12"/>
        <v>066</v>
      </c>
      <c r="B46" s="35" t="s">
        <v>15</v>
      </c>
      <c r="C46" s="35" t="s">
        <v>16</v>
      </c>
      <c r="D46" s="38">
        <f>IF(VLOOKUP($A46,'hk2015'!$A:$G,1)=$A46,VLOOKUP($A46,'hk2015'!$A:$G,6),0)</f>
        <v>-2177.52</v>
      </c>
      <c r="E46" s="38">
        <f>IF(VLOOKUP($A46,'hk2015'!$A:$G,1)=$A46,VLOOKUP($A46,'hk2015'!$A:$G,7),0)</f>
        <v>0</v>
      </c>
      <c r="F46" s="38">
        <f>IF(VLOOKUP($A46,'hk2015'!$A:$H,1)=$A46,VLOOKUP($A46,'hk2015'!$A:$H,8),0)</f>
        <v>0</v>
      </c>
      <c r="G46" s="91">
        <f t="shared" si="13"/>
        <v>-2177.52</v>
      </c>
      <c r="H46" s="38">
        <f>IF(VLOOKUP($A46,'hk2014'!$A:$G,1)=$A46,VLOOKUP($A46,'hk2014'!$A:$G,6),0)</f>
        <v>-2177.52</v>
      </c>
      <c r="I46" s="38">
        <f>IF(VLOOKUP($A46,'hk2014'!$A:$G,1)=$A46,VLOOKUP($A46,'hk2014'!$A:$G,7),0)</f>
        <v>0</v>
      </c>
      <c r="J46" s="38">
        <f>IF(VLOOKUP($A46,'hk2014'!$A:$H,1)=$A46,VLOOKUP($A46,'hk2014'!$A:$H,8),0)</f>
        <v>0</v>
      </c>
      <c r="K46" s="101">
        <f t="shared" si="14"/>
        <v>-2177.52</v>
      </c>
      <c r="L46" s="114"/>
    </row>
    <row r="47" spans="1:12" ht="12.75" outlineLevel="1" x14ac:dyDescent="0.2">
      <c r="A47" s="34" t="str">
        <f t="shared" si="12"/>
        <v>067</v>
      </c>
      <c r="B47" s="35" t="s">
        <v>17</v>
      </c>
      <c r="C47" s="35" t="s">
        <v>18</v>
      </c>
      <c r="D47" s="38">
        <f>IF(VLOOKUP($A47,'hk2015'!$A:$G,1)=$A47,VLOOKUP($A47,'hk2015'!$A:$G,6),0)</f>
        <v>0</v>
      </c>
      <c r="E47" s="38">
        <f>IF(VLOOKUP($A47,'hk2015'!$A:$G,1)=$A47,VLOOKUP($A47,'hk2015'!$A:$G,7),0)</f>
        <v>0</v>
      </c>
      <c r="F47" s="38">
        <f>IF(VLOOKUP($A47,'hk2015'!$A:$H,1)=$A47,VLOOKUP($A47,'hk2015'!$A:$H,8),0)</f>
        <v>0</v>
      </c>
      <c r="G47" s="91">
        <f t="shared" si="13"/>
        <v>0</v>
      </c>
      <c r="H47" s="38">
        <f>IF(VLOOKUP($A47,'hk2014'!$A:$G,1)=$A47,VLOOKUP($A47,'hk2014'!$A:$G,6),0)</f>
        <v>0</v>
      </c>
      <c r="I47" s="38">
        <f>IF(VLOOKUP($A47,'hk2014'!$A:$G,1)=$A47,VLOOKUP($A47,'hk2014'!$A:$G,7),0)</f>
        <v>0</v>
      </c>
      <c r="J47" s="38">
        <f>IF(VLOOKUP($A47,'hk2014'!$A:$H,1)=$A47,VLOOKUP($A47,'hk2014'!$A:$H,8),0)</f>
        <v>0</v>
      </c>
      <c r="K47" s="101">
        <f t="shared" si="14"/>
        <v>0</v>
      </c>
      <c r="L47" s="114"/>
    </row>
    <row r="48" spans="1:12" ht="12.75" outlineLevel="1" x14ac:dyDescent="0.2">
      <c r="A48" s="34" t="str">
        <f t="shared" si="12"/>
        <v>069</v>
      </c>
      <c r="B48" s="35" t="s">
        <v>19</v>
      </c>
      <c r="C48" s="35" t="s">
        <v>20</v>
      </c>
      <c r="D48" s="38">
        <f>IF(VLOOKUP($A48,'hk2015'!$A:$G,1)=$A48,VLOOKUP($A48,'hk2015'!$A:$G,6),0)</f>
        <v>0</v>
      </c>
      <c r="E48" s="38">
        <f>IF(VLOOKUP($A48,'hk2015'!$A:$G,1)=$A48,VLOOKUP($A48,'hk2015'!$A:$G,7),0)</f>
        <v>0</v>
      </c>
      <c r="F48" s="38">
        <f>IF(VLOOKUP($A48,'hk2015'!$A:$H,1)=$A48,VLOOKUP($A48,'hk2015'!$A:$H,8),0)</f>
        <v>0</v>
      </c>
      <c r="G48" s="91">
        <f t="shared" si="13"/>
        <v>0</v>
      </c>
      <c r="H48" s="38">
        <f>IF(VLOOKUP($A48,'hk2014'!$A:$G,1)=$A48,VLOOKUP($A48,'hk2014'!$A:$G,6),0)</f>
        <v>0</v>
      </c>
      <c r="I48" s="38">
        <f>IF(VLOOKUP($A48,'hk2014'!$A:$G,1)=$A48,VLOOKUP($A48,'hk2014'!$A:$G,7),0)</f>
        <v>0</v>
      </c>
      <c r="J48" s="38">
        <f>IF(VLOOKUP($A48,'hk2014'!$A:$H,1)=$A48,VLOOKUP($A48,'hk2014'!$A:$H,8),0)</f>
        <v>0</v>
      </c>
      <c r="K48" s="101">
        <f t="shared" si="14"/>
        <v>0</v>
      </c>
      <c r="L48" s="114"/>
    </row>
    <row r="49" spans="1:12" ht="13.5" outlineLevel="1" thickBot="1" x14ac:dyDescent="0.25">
      <c r="A49" s="41"/>
      <c r="B49" s="42"/>
      <c r="C49" s="42"/>
      <c r="D49" s="40"/>
      <c r="E49" s="40"/>
      <c r="F49" s="40"/>
      <c r="G49" s="92"/>
      <c r="H49" s="40"/>
      <c r="I49" s="40"/>
      <c r="J49" s="40"/>
      <c r="K49" s="102"/>
      <c r="L49" s="114"/>
    </row>
    <row r="50" spans="1:12" ht="12.75" x14ac:dyDescent="0.2">
      <c r="A50" s="30" t="s">
        <v>21</v>
      </c>
      <c r="B50" s="31"/>
      <c r="C50" s="32" t="s">
        <v>22</v>
      </c>
      <c r="D50" s="33">
        <f t="shared" ref="D50:K50" si="15">SUM(D52:D59)</f>
        <v>-73889.990000000005</v>
      </c>
      <c r="E50" s="33">
        <f t="shared" si="15"/>
        <v>0</v>
      </c>
      <c r="F50" s="33">
        <f t="shared" si="15"/>
        <v>0</v>
      </c>
      <c r="G50" s="93">
        <f t="shared" si="15"/>
        <v>-73889.990000000005</v>
      </c>
      <c r="H50" s="33">
        <f t="shared" si="15"/>
        <v>-72544.990000000005</v>
      </c>
      <c r="I50" s="33">
        <f t="shared" si="15"/>
        <v>0</v>
      </c>
      <c r="J50" s="33">
        <f t="shared" si="15"/>
        <v>1345</v>
      </c>
      <c r="K50" s="103">
        <f t="shared" si="15"/>
        <v>-73889.990000000005</v>
      </c>
      <c r="L50" s="114"/>
    </row>
    <row r="51" spans="1:12" ht="12.75" outlineLevel="1" x14ac:dyDescent="0.2">
      <c r="A51" s="45" t="s">
        <v>23</v>
      </c>
      <c r="B51" s="46"/>
      <c r="C51" s="36" t="s">
        <v>24</v>
      </c>
      <c r="D51" s="38">
        <f>IF(VLOOKUP($A51,'hk2015'!$A:$G,1)=$A51,VLOOKUP($A51,'hk2015'!$A:$G,6),0)</f>
        <v>0</v>
      </c>
      <c r="E51" s="38">
        <f>IF(VLOOKUP($A51,'hk2015'!$A:$G,1)=$A51,VLOOKUP($A51,'hk2015'!$A:$G,7),0)</f>
        <v>0</v>
      </c>
      <c r="F51" s="38">
        <f>IF(VLOOKUP($A51,'hk2015'!$A:$H,1)=$A51,VLOOKUP($A51,'hk2015'!$A:$H,8),0)</f>
        <v>0</v>
      </c>
      <c r="G51" s="91">
        <f t="shared" ref="G51:G58" si="16">SUM(D51+E51-F51)</f>
        <v>0</v>
      </c>
      <c r="H51" s="38">
        <f>IF(VLOOKUP($A51,'hk2014'!$A:$G,1)=$A51,VLOOKUP($A51,'hk2014'!$A:$G,6),0)</f>
        <v>0</v>
      </c>
      <c r="I51" s="38">
        <f>IF(VLOOKUP($A51,'hk2014'!$A:$G,1)=$A51,VLOOKUP($A51,'hk2014'!$A:$G,7),0)</f>
        <v>0</v>
      </c>
      <c r="J51" s="38">
        <f>IF(VLOOKUP($A51,'hk2014'!$A:$H,1)=$A51,VLOOKUP($A51,'hk2014'!$A:$H,8),0)</f>
        <v>0</v>
      </c>
      <c r="K51" s="101">
        <f t="shared" ref="K51:K58" si="17">SUM(H51+I51-J51)</f>
        <v>0</v>
      </c>
      <c r="L51" s="114"/>
    </row>
    <row r="52" spans="1:12" ht="12.75" outlineLevel="1" x14ac:dyDescent="0.2">
      <c r="A52" s="34" t="str">
        <f>LEFT(B52,3)</f>
        <v>071</v>
      </c>
      <c r="B52" s="35" t="s">
        <v>25</v>
      </c>
      <c r="C52" s="35" t="s">
        <v>26</v>
      </c>
      <c r="D52" s="38">
        <f>IF(VLOOKUP($A52,'hk2015'!$A:$G,1)=$A52,VLOOKUP($A52,'hk2015'!$A:$G,6),0)</f>
        <v>0</v>
      </c>
      <c r="E52" s="38">
        <f>IF(VLOOKUP($A52,'hk2015'!$A:$G,1)=$A52,VLOOKUP($A52,'hk2015'!$A:$G,7),0)</f>
        <v>0</v>
      </c>
      <c r="F52" s="38">
        <f>IF(VLOOKUP($A52,'hk2015'!$A:$H,1)=$A52,VLOOKUP($A52,'hk2015'!$A:$H,8),0)</f>
        <v>0</v>
      </c>
      <c r="G52" s="91">
        <f t="shared" si="16"/>
        <v>0</v>
      </c>
      <c r="H52" s="38">
        <f>IF(VLOOKUP($A52,'hk2014'!$A:$G,1)=$A52,VLOOKUP($A52,'hk2014'!$A:$G,6),0)</f>
        <v>0</v>
      </c>
      <c r="I52" s="38">
        <f>IF(VLOOKUP($A52,'hk2014'!$A:$G,1)=$A52,VLOOKUP($A52,'hk2014'!$A:$G,7),0)</f>
        <v>0</v>
      </c>
      <c r="J52" s="38">
        <f>IF(VLOOKUP($A52,'hk2014'!$A:$H,1)=$A52,VLOOKUP($A52,'hk2014'!$A:$H,8),0)</f>
        <v>0</v>
      </c>
      <c r="K52" s="101">
        <f t="shared" si="17"/>
        <v>0</v>
      </c>
      <c r="L52" s="114"/>
    </row>
    <row r="53" spans="1:12" ht="12.75" outlineLevel="1" x14ac:dyDescent="0.2">
      <c r="A53" s="34" t="str">
        <f>LEFT(B53,3)</f>
        <v>072</v>
      </c>
      <c r="B53" s="35" t="s">
        <v>27</v>
      </c>
      <c r="C53" s="35" t="s">
        <v>28</v>
      </c>
      <c r="D53" s="38">
        <f>IF(VLOOKUP($A53,'hk2015'!$A:$G,1)=$A53,VLOOKUP($A53,'hk2015'!$A:$G,6),0)</f>
        <v>0</v>
      </c>
      <c r="E53" s="38">
        <f>IF(VLOOKUP($A53,'hk2015'!$A:$G,1)=$A53,VLOOKUP($A53,'hk2015'!$A:$G,7),0)</f>
        <v>0</v>
      </c>
      <c r="F53" s="38">
        <f>IF(VLOOKUP($A53,'hk2015'!$A:$H,1)=$A53,VLOOKUP($A53,'hk2015'!$A:$H,8),0)</f>
        <v>0</v>
      </c>
      <c r="G53" s="91">
        <f t="shared" si="16"/>
        <v>0</v>
      </c>
      <c r="H53" s="38">
        <f>IF(VLOOKUP($A53,'hk2014'!$A:$G,1)=$A53,VLOOKUP($A53,'hk2014'!$A:$G,6),0)</f>
        <v>0</v>
      </c>
      <c r="I53" s="38">
        <f>IF(VLOOKUP($A53,'hk2014'!$A:$G,1)=$A53,VLOOKUP($A53,'hk2014'!$A:$G,7),0)</f>
        <v>0</v>
      </c>
      <c r="J53" s="38">
        <f>IF(VLOOKUP($A53,'hk2014'!$A:$H,1)=$A53,VLOOKUP($A53,'hk2014'!$A:$H,8),0)</f>
        <v>0</v>
      </c>
      <c r="K53" s="101">
        <f t="shared" si="17"/>
        <v>0</v>
      </c>
      <c r="L53" s="114"/>
    </row>
    <row r="54" spans="1:12" ht="12.75" outlineLevel="1" x14ac:dyDescent="0.2">
      <c r="A54" s="34" t="str">
        <f>LEFT(B54,3)</f>
        <v>073</v>
      </c>
      <c r="B54" s="35" t="s">
        <v>29</v>
      </c>
      <c r="C54" s="35" t="s">
        <v>30</v>
      </c>
      <c r="D54" s="38">
        <f>IF(VLOOKUP($A54,'hk2015'!$A:$G,1)=$A54,VLOOKUP($A54,'hk2015'!$A:$G,6),0)</f>
        <v>-73889.990000000005</v>
      </c>
      <c r="E54" s="38">
        <f>IF(VLOOKUP($A54,'hk2015'!$A:$G,1)=$A54,VLOOKUP($A54,'hk2015'!$A:$G,7),0)</f>
        <v>0</v>
      </c>
      <c r="F54" s="38">
        <f>IF(VLOOKUP($A54,'hk2015'!$A:$H,1)=$A54,VLOOKUP($A54,'hk2015'!$A:$H,8),0)</f>
        <v>0</v>
      </c>
      <c r="G54" s="91">
        <f t="shared" si="16"/>
        <v>-73889.990000000005</v>
      </c>
      <c r="H54" s="38">
        <f>IF(VLOOKUP($A54,'hk2014'!$A:$G,1)=$A54,VLOOKUP($A54,'hk2014'!$A:$G,6),0)</f>
        <v>-72544.990000000005</v>
      </c>
      <c r="I54" s="38">
        <f>IF(VLOOKUP($A54,'hk2014'!$A:$G,1)=$A54,VLOOKUP($A54,'hk2014'!$A:$G,7),0)</f>
        <v>0</v>
      </c>
      <c r="J54" s="38">
        <f>IF(VLOOKUP($A54,'hk2014'!$A:$H,1)=$A54,VLOOKUP($A54,'hk2014'!$A:$H,8),0)</f>
        <v>1345</v>
      </c>
      <c r="K54" s="101">
        <f t="shared" si="17"/>
        <v>-73889.990000000005</v>
      </c>
      <c r="L54" s="114"/>
    </row>
    <row r="55" spans="1:12" ht="12.75" outlineLevel="1" x14ac:dyDescent="0.2">
      <c r="A55" s="34" t="str">
        <f>LEFT(B55,3)</f>
        <v>074</v>
      </c>
      <c r="B55" s="35" t="s">
        <v>31</v>
      </c>
      <c r="C55" s="35" t="s">
        <v>32</v>
      </c>
      <c r="D55" s="38">
        <f>IF(VLOOKUP($A55,'hk2015'!$A:$G,1)=$A55,VLOOKUP($A55,'hk2015'!$A:$G,6),0)</f>
        <v>0</v>
      </c>
      <c r="E55" s="38">
        <f>IF(VLOOKUP($A55,'hk2015'!$A:$G,1)=$A55,VLOOKUP($A55,'hk2015'!$A:$G,7),0)</f>
        <v>0</v>
      </c>
      <c r="F55" s="38">
        <f>IF(VLOOKUP($A55,'hk2015'!$A:$H,1)=$A55,VLOOKUP($A55,'hk2015'!$A:$H,8),0)</f>
        <v>0</v>
      </c>
      <c r="G55" s="91">
        <f t="shared" si="16"/>
        <v>0</v>
      </c>
      <c r="H55" s="38">
        <f>IF(VLOOKUP($A55,'hk2014'!$A:$G,1)=$A55,VLOOKUP($A55,'hk2014'!$A:$G,6),0)</f>
        <v>0</v>
      </c>
      <c r="I55" s="38">
        <f>IF(VLOOKUP($A55,'hk2014'!$A:$G,1)=$A55,VLOOKUP($A55,'hk2014'!$A:$G,7),0)</f>
        <v>0</v>
      </c>
      <c r="J55" s="38">
        <f>IF(VLOOKUP($A55,'hk2014'!$A:$H,1)=$A55,VLOOKUP($A55,'hk2014'!$A:$H,8),0)</f>
        <v>0</v>
      </c>
      <c r="K55" s="101">
        <f t="shared" si="17"/>
        <v>0</v>
      </c>
      <c r="L55" s="114"/>
    </row>
    <row r="56" spans="1:12" ht="12.75" outlineLevel="1" x14ac:dyDescent="0.2">
      <c r="A56" s="34" t="str">
        <f>LEFT(B56,3)</f>
        <v>075</v>
      </c>
      <c r="B56" s="35" t="s">
        <v>33</v>
      </c>
      <c r="C56" s="35" t="s">
        <v>34</v>
      </c>
      <c r="D56" s="38">
        <f>IF(VLOOKUP($A56,'hk2015'!$A:$G,1)=$A56,VLOOKUP($A56,'hk2015'!$A:$G,6),0)</f>
        <v>0</v>
      </c>
      <c r="E56" s="38">
        <f>IF(VLOOKUP($A56,'hk2015'!$A:$G,1)=$A56,VLOOKUP($A56,'hk2015'!$A:$G,7),0)</f>
        <v>0</v>
      </c>
      <c r="F56" s="38">
        <f>IF(VLOOKUP($A56,'hk2015'!$A:$H,1)=$A56,VLOOKUP($A56,'hk2015'!$A:$H,8),0)</f>
        <v>0</v>
      </c>
      <c r="G56" s="91">
        <f t="shared" si="16"/>
        <v>0</v>
      </c>
      <c r="H56" s="38">
        <f>IF(VLOOKUP($A56,'hk2014'!$A:$G,1)=$A56,VLOOKUP($A56,'hk2014'!$A:$G,6),0)</f>
        <v>0</v>
      </c>
      <c r="I56" s="38">
        <f>IF(VLOOKUP($A56,'hk2014'!$A:$G,1)=$A56,VLOOKUP($A56,'hk2014'!$A:$G,7),0)</f>
        <v>0</v>
      </c>
      <c r="J56" s="38">
        <f>IF(VLOOKUP($A56,'hk2014'!$A:$H,1)=$A56,VLOOKUP($A56,'hk2014'!$A:$H,8),0)</f>
        <v>0</v>
      </c>
      <c r="K56" s="101">
        <f t="shared" si="17"/>
        <v>0</v>
      </c>
      <c r="L56" s="114"/>
    </row>
    <row r="57" spans="1:12" ht="12.75" outlineLevel="1" x14ac:dyDescent="0.2">
      <c r="A57" s="39" t="s">
        <v>35</v>
      </c>
      <c r="B57" s="35"/>
      <c r="C57" s="36" t="s">
        <v>36</v>
      </c>
      <c r="D57" s="38">
        <f>IF(VLOOKUP($A57,'hk2015'!$A:$G,1)=$A57,VLOOKUP($A57,'hk2015'!$A:$G,6),0)</f>
        <v>0</v>
      </c>
      <c r="E57" s="38">
        <f>IF(VLOOKUP($A57,'hk2015'!$A:$G,1)=$A57,VLOOKUP($A57,'hk2015'!$A:$G,7),0)</f>
        <v>0</v>
      </c>
      <c r="F57" s="38">
        <f>IF(VLOOKUP($A57,'hk2015'!$A:$H,1)=$A57,VLOOKUP($A57,'hk2015'!$A:$H,8),0)</f>
        <v>0</v>
      </c>
      <c r="G57" s="91">
        <f t="shared" si="16"/>
        <v>0</v>
      </c>
      <c r="H57" s="38">
        <f>IF(VLOOKUP($A57,'hk2014'!$A:$G,1)=$A57,VLOOKUP($A57,'hk2014'!$A:$G,6),0)</f>
        <v>0</v>
      </c>
      <c r="I57" s="38">
        <f>IF(VLOOKUP($A57,'hk2014'!$A:$G,1)=$A57,VLOOKUP($A57,'hk2014'!$A:$G,7),0)</f>
        <v>0</v>
      </c>
      <c r="J57" s="38">
        <f>IF(VLOOKUP($A57,'hk2014'!$A:$H,1)=$A57,VLOOKUP($A57,'hk2014'!$A:$H,8),0)</f>
        <v>0</v>
      </c>
      <c r="K57" s="101">
        <f t="shared" si="17"/>
        <v>0</v>
      </c>
      <c r="L57" s="114"/>
    </row>
    <row r="58" spans="1:12" ht="12.75" outlineLevel="1" x14ac:dyDescent="0.2">
      <c r="A58" s="34" t="str">
        <f>LEFT(B58,3)</f>
        <v>079</v>
      </c>
      <c r="B58" s="35" t="s">
        <v>37</v>
      </c>
      <c r="C58" s="35" t="s">
        <v>38</v>
      </c>
      <c r="D58" s="38">
        <f>IF(VLOOKUP($A58,'hk2015'!$A:$G,1)=$A58,VLOOKUP($A58,'hk2015'!$A:$G,6),0)</f>
        <v>0</v>
      </c>
      <c r="E58" s="38">
        <f>IF(VLOOKUP($A58,'hk2015'!$A:$G,1)=$A58,VLOOKUP($A58,'hk2015'!$A:$G,7),0)</f>
        <v>0</v>
      </c>
      <c r="F58" s="38">
        <f>IF(VLOOKUP($A58,'hk2015'!$A:$H,1)=$A58,VLOOKUP($A58,'hk2015'!$A:$H,8),0)</f>
        <v>0</v>
      </c>
      <c r="G58" s="91">
        <f t="shared" si="16"/>
        <v>0</v>
      </c>
      <c r="H58" s="38">
        <f>IF(VLOOKUP($A58,'hk2014'!$A:$G,1)=$A58,VLOOKUP($A58,'hk2014'!$A:$G,6),0)</f>
        <v>0</v>
      </c>
      <c r="I58" s="38">
        <f>IF(VLOOKUP($A58,'hk2014'!$A:$G,1)=$A58,VLOOKUP($A58,'hk2014'!$A:$G,7),0)</f>
        <v>0</v>
      </c>
      <c r="J58" s="38">
        <f>IF(VLOOKUP($A58,'hk2014'!$A:$H,1)=$A58,VLOOKUP($A58,'hk2014'!$A:$H,8),0)</f>
        <v>0</v>
      </c>
      <c r="K58" s="101">
        <f t="shared" si="17"/>
        <v>0</v>
      </c>
      <c r="L58" s="114"/>
    </row>
    <row r="59" spans="1:12" ht="13.5" outlineLevel="1" thickBot="1" x14ac:dyDescent="0.25">
      <c r="A59" s="41"/>
      <c r="B59" s="42"/>
      <c r="C59" s="42"/>
      <c r="D59" s="40"/>
      <c r="E59" s="40"/>
      <c r="F59" s="40"/>
      <c r="G59" s="92"/>
      <c r="H59" s="40"/>
      <c r="I59" s="40"/>
      <c r="J59" s="40"/>
      <c r="K59" s="102"/>
      <c r="L59" s="114"/>
    </row>
    <row r="60" spans="1:12" ht="12.75" x14ac:dyDescent="0.2">
      <c r="A60" s="30" t="s">
        <v>39</v>
      </c>
      <c r="B60" s="31"/>
      <c r="C60" s="32" t="s">
        <v>40</v>
      </c>
      <c r="D60" s="33">
        <f t="shared" ref="D60:K60" si="18">SUM(D61:D69)</f>
        <v>-3700889.85</v>
      </c>
      <c r="E60" s="33">
        <f t="shared" si="18"/>
        <v>129449.32</v>
      </c>
      <c r="F60" s="33">
        <f t="shared" si="18"/>
        <v>290663</v>
      </c>
      <c r="G60" s="93">
        <f t="shared" si="18"/>
        <v>-3862103.53</v>
      </c>
      <c r="H60" s="33">
        <f t="shared" si="18"/>
        <v>-3544134.46</v>
      </c>
      <c r="I60" s="33">
        <f t="shared" si="18"/>
        <v>161166.07</v>
      </c>
      <c r="J60" s="33">
        <f t="shared" si="18"/>
        <v>317921.45999999996</v>
      </c>
      <c r="K60" s="103">
        <f t="shared" si="18"/>
        <v>-3700889.85</v>
      </c>
      <c r="L60" s="114"/>
    </row>
    <row r="61" spans="1:12" ht="12.75" outlineLevel="1" x14ac:dyDescent="0.2">
      <c r="A61" s="34" t="str">
        <f>LEFT(B61,3)</f>
        <v>081</v>
      </c>
      <c r="B61" s="35" t="s">
        <v>41</v>
      </c>
      <c r="C61" s="35" t="s">
        <v>42</v>
      </c>
      <c r="D61" s="38">
        <f>IF(VLOOKUP($A61,'hk2015'!$A:$G,1)=$A61,VLOOKUP($A61,'hk2015'!$A:$G,6),0)</f>
        <v>-1543582.35</v>
      </c>
      <c r="E61" s="38">
        <f>IF(VLOOKUP($A61,'hk2015'!$A:$G,1)=$A61,VLOOKUP($A61,'hk2015'!$A:$G,7),0)</f>
        <v>0</v>
      </c>
      <c r="F61" s="38">
        <f>IF(VLOOKUP($A61,'hk2015'!$A:$H,1)=$A61,VLOOKUP($A61,'hk2015'!$A:$H,8),0)</f>
        <v>166348</v>
      </c>
      <c r="G61" s="91">
        <f t="shared" ref="G61:G68" si="19">SUM(D61+E61-F61)</f>
        <v>-1709930.35</v>
      </c>
      <c r="H61" s="38">
        <f>IF(VLOOKUP($A61,'hk2014'!$A:$G,1)=$A61,VLOOKUP($A61,'hk2014'!$A:$G,6),0)</f>
        <v>-1376434.35</v>
      </c>
      <c r="I61" s="38">
        <f>IF(VLOOKUP($A61,'hk2014'!$A:$G,1)=$A61,VLOOKUP($A61,'hk2014'!$A:$G,7),0)</f>
        <v>0</v>
      </c>
      <c r="J61" s="38">
        <f>IF(VLOOKUP($A61,'hk2014'!$A:$H,1)=$A61,VLOOKUP($A61,'hk2014'!$A:$H,8),0)</f>
        <v>167148</v>
      </c>
      <c r="K61" s="101">
        <f t="shared" ref="K61:K68" si="20">SUM(H61+I61-J61)</f>
        <v>-1543582.35</v>
      </c>
      <c r="L61" s="114"/>
    </row>
    <row r="62" spans="1:12" ht="12.75" outlineLevel="1" x14ac:dyDescent="0.2">
      <c r="A62" s="34" t="str">
        <f>LEFT(B62,3)</f>
        <v>082</v>
      </c>
      <c r="B62" s="35" t="s">
        <v>43</v>
      </c>
      <c r="C62" s="35" t="s">
        <v>44</v>
      </c>
      <c r="D62" s="38">
        <f>IF(VLOOKUP($A62,'hk2015'!$A:$G,1)=$A62,VLOOKUP($A62,'hk2015'!$A:$G,6),0)</f>
        <v>-2157307.5</v>
      </c>
      <c r="E62" s="38">
        <f>IF(VLOOKUP($A62,'hk2015'!$A:$G,1)=$A62,VLOOKUP($A62,'hk2015'!$A:$G,7),0)</f>
        <v>129449.32</v>
      </c>
      <c r="F62" s="38">
        <f>IF(VLOOKUP($A62,'hk2015'!$A:$H,1)=$A62,VLOOKUP($A62,'hk2015'!$A:$H,8),0)</f>
        <v>124315</v>
      </c>
      <c r="G62" s="91">
        <f t="shared" si="19"/>
        <v>-2152173.1799999997</v>
      </c>
      <c r="H62" s="38">
        <f>IF(VLOOKUP($A62,'hk2014'!$A:$G,1)=$A62,VLOOKUP($A62,'hk2014'!$A:$G,6),0)</f>
        <v>-2167700.11</v>
      </c>
      <c r="I62" s="38">
        <f>IF(VLOOKUP($A62,'hk2014'!$A:$G,1)=$A62,VLOOKUP($A62,'hk2014'!$A:$G,7),0)</f>
        <v>161166.07</v>
      </c>
      <c r="J62" s="38">
        <f>IF(VLOOKUP($A62,'hk2014'!$A:$H,1)=$A62,VLOOKUP($A62,'hk2014'!$A:$H,8),0)</f>
        <v>150773.46</v>
      </c>
      <c r="K62" s="101">
        <f t="shared" si="20"/>
        <v>-2157307.5</v>
      </c>
      <c r="L62" s="114"/>
    </row>
    <row r="63" spans="1:12" ht="12.75" outlineLevel="1" x14ac:dyDescent="0.2">
      <c r="A63" s="47" t="s">
        <v>45</v>
      </c>
      <c r="B63" s="35"/>
      <c r="C63" s="36" t="s">
        <v>46</v>
      </c>
      <c r="D63" s="38">
        <f>IF(VLOOKUP($A63,'hk2015'!$A:$G,1)=$A63,VLOOKUP($A63,'hk2015'!$A:$G,6),0)</f>
        <v>0</v>
      </c>
      <c r="E63" s="38">
        <f>IF(VLOOKUP($A63,'hk2015'!$A:$G,1)=$A63,VLOOKUP($A63,'hk2015'!$A:$G,7),0)</f>
        <v>0</v>
      </c>
      <c r="F63" s="38">
        <f>IF(VLOOKUP($A63,'hk2015'!$A:$H,1)=$A63,VLOOKUP($A63,'hk2015'!$A:$H,8),0)</f>
        <v>0</v>
      </c>
      <c r="G63" s="91">
        <f t="shared" si="19"/>
        <v>0</v>
      </c>
      <c r="H63" s="38">
        <f>IF(VLOOKUP($A63,'hk2014'!$A:$G,1)=$A63,VLOOKUP($A63,'hk2014'!$A:$G,6),0)</f>
        <v>0</v>
      </c>
      <c r="I63" s="38">
        <f>IF(VLOOKUP($A63,'hk2014'!$A:$G,1)=$A63,VLOOKUP($A63,'hk2014'!$A:$G,7),0)</f>
        <v>0</v>
      </c>
      <c r="J63" s="38">
        <f>IF(VLOOKUP($A63,'hk2014'!$A:$H,1)=$A63,VLOOKUP($A63,'hk2014'!$A:$H,8),0)</f>
        <v>0</v>
      </c>
      <c r="K63" s="101">
        <f t="shared" si="20"/>
        <v>0</v>
      </c>
      <c r="L63" s="114"/>
    </row>
    <row r="64" spans="1:12" ht="12.75" outlineLevel="1" x14ac:dyDescent="0.2">
      <c r="A64" s="47" t="s">
        <v>47</v>
      </c>
      <c r="B64" s="35"/>
      <c r="C64" s="36" t="s">
        <v>48</v>
      </c>
      <c r="D64" s="38">
        <f>IF(VLOOKUP($A64,'hk2015'!$A:$G,1)=$A64,VLOOKUP($A64,'hk2015'!$A:$G,6),0)</f>
        <v>0</v>
      </c>
      <c r="E64" s="38">
        <f>IF(VLOOKUP($A64,'hk2015'!$A:$G,1)=$A64,VLOOKUP($A64,'hk2015'!$A:$G,7),0)</f>
        <v>0</v>
      </c>
      <c r="F64" s="38">
        <f>IF(VLOOKUP($A64,'hk2015'!$A:$H,1)=$A64,VLOOKUP($A64,'hk2015'!$A:$H,8),0)</f>
        <v>0</v>
      </c>
      <c r="G64" s="91">
        <f t="shared" si="19"/>
        <v>0</v>
      </c>
      <c r="H64" s="38">
        <f>IF(VLOOKUP($A64,'hk2014'!$A:$G,1)=$A64,VLOOKUP($A64,'hk2014'!$A:$G,6),0)</f>
        <v>0</v>
      </c>
      <c r="I64" s="38">
        <f>IF(VLOOKUP($A64,'hk2014'!$A:$G,1)=$A64,VLOOKUP($A64,'hk2014'!$A:$G,7),0)</f>
        <v>0</v>
      </c>
      <c r="J64" s="38">
        <f>IF(VLOOKUP($A64,'hk2014'!$A:$H,1)=$A64,VLOOKUP($A64,'hk2014'!$A:$H,8),0)</f>
        <v>0</v>
      </c>
      <c r="K64" s="101">
        <f t="shared" si="20"/>
        <v>0</v>
      </c>
      <c r="L64" s="114"/>
    </row>
    <row r="65" spans="1:12" ht="12.75" outlineLevel="1" x14ac:dyDescent="0.2">
      <c r="A65" s="34" t="str">
        <f>LEFT(B65,3)</f>
        <v>085</v>
      </c>
      <c r="B65" s="35" t="s">
        <v>49</v>
      </c>
      <c r="C65" s="35" t="s">
        <v>50</v>
      </c>
      <c r="D65" s="38">
        <f>IF(VLOOKUP($A65,'hk2015'!$A:$G,1)=$A65,VLOOKUP($A65,'hk2015'!$A:$G,6),0)</f>
        <v>0</v>
      </c>
      <c r="E65" s="38">
        <f>IF(VLOOKUP($A65,'hk2015'!$A:$G,1)=$A65,VLOOKUP($A65,'hk2015'!$A:$G,7),0)</f>
        <v>0</v>
      </c>
      <c r="F65" s="38">
        <f>IF(VLOOKUP($A65,'hk2015'!$A:$H,1)=$A65,VLOOKUP($A65,'hk2015'!$A:$H,8),0)</f>
        <v>0</v>
      </c>
      <c r="G65" s="91">
        <f t="shared" si="19"/>
        <v>0</v>
      </c>
      <c r="H65" s="38">
        <f>IF(VLOOKUP($A65,'hk2014'!$A:$G,1)=$A65,VLOOKUP($A65,'hk2014'!$A:$G,6),0)</f>
        <v>0</v>
      </c>
      <c r="I65" s="38">
        <f>IF(VLOOKUP($A65,'hk2014'!$A:$G,1)=$A65,VLOOKUP($A65,'hk2014'!$A:$G,7),0)</f>
        <v>0</v>
      </c>
      <c r="J65" s="38">
        <f>IF(VLOOKUP($A65,'hk2014'!$A:$H,1)=$A65,VLOOKUP($A65,'hk2014'!$A:$H,8),0)</f>
        <v>0</v>
      </c>
      <c r="K65" s="101">
        <f t="shared" si="20"/>
        <v>0</v>
      </c>
      <c r="L65" s="114"/>
    </row>
    <row r="66" spans="1:12" ht="12.75" outlineLevel="1" x14ac:dyDescent="0.2">
      <c r="A66" s="34" t="str">
        <f>LEFT(B66,3)</f>
        <v>086</v>
      </c>
      <c r="B66" s="35" t="s">
        <v>51</v>
      </c>
      <c r="C66" s="35" t="s">
        <v>52</v>
      </c>
      <c r="D66" s="38">
        <f>IF(VLOOKUP($A66,'hk2015'!$A:$G,1)=$A66,VLOOKUP($A66,'hk2015'!$A:$G,6),0)</f>
        <v>0</v>
      </c>
      <c r="E66" s="38">
        <f>IF(VLOOKUP($A66,'hk2015'!$A:$G,1)=$A66,VLOOKUP($A66,'hk2015'!$A:$G,7),0)</f>
        <v>0</v>
      </c>
      <c r="F66" s="38">
        <f>IF(VLOOKUP($A66,'hk2015'!$A:$H,1)=$A66,VLOOKUP($A66,'hk2015'!$A:$H,8),0)</f>
        <v>0</v>
      </c>
      <c r="G66" s="91">
        <f t="shared" si="19"/>
        <v>0</v>
      </c>
      <c r="H66" s="38">
        <f>IF(VLOOKUP($A66,'hk2014'!$A:$G,1)=$A66,VLOOKUP($A66,'hk2014'!$A:$G,6),0)</f>
        <v>0</v>
      </c>
      <c r="I66" s="38">
        <f>IF(VLOOKUP($A66,'hk2014'!$A:$G,1)=$A66,VLOOKUP($A66,'hk2014'!$A:$G,7),0)</f>
        <v>0</v>
      </c>
      <c r="J66" s="38">
        <f>IF(VLOOKUP($A66,'hk2014'!$A:$H,1)=$A66,VLOOKUP($A66,'hk2014'!$A:$H,8),0)</f>
        <v>0</v>
      </c>
      <c r="K66" s="101">
        <f t="shared" si="20"/>
        <v>0</v>
      </c>
      <c r="L66" s="114"/>
    </row>
    <row r="67" spans="1:12" ht="12.75" outlineLevel="1" x14ac:dyDescent="0.2">
      <c r="A67" s="39" t="s">
        <v>53</v>
      </c>
      <c r="B67" s="35"/>
      <c r="C67" s="36" t="s">
        <v>54</v>
      </c>
      <c r="D67" s="38">
        <f>IF(VLOOKUP($A67,'hk2015'!$A:$G,1)=$A67,VLOOKUP($A67,'hk2015'!$A:$G,6),0)</f>
        <v>0</v>
      </c>
      <c r="E67" s="38">
        <f>IF(VLOOKUP($A67,'hk2015'!$A:$G,1)=$A67,VLOOKUP($A67,'hk2015'!$A:$G,7),0)</f>
        <v>0</v>
      </c>
      <c r="F67" s="38">
        <f>IF(VLOOKUP($A67,'hk2015'!$A:$H,1)=$A67,VLOOKUP($A67,'hk2015'!$A:$H,8),0)</f>
        <v>0</v>
      </c>
      <c r="G67" s="91">
        <f t="shared" si="19"/>
        <v>0</v>
      </c>
      <c r="H67" s="38">
        <f>IF(VLOOKUP($A67,'hk2014'!$A:$G,1)=$A67,VLOOKUP($A67,'hk2014'!$A:$G,6),0)</f>
        <v>0</v>
      </c>
      <c r="I67" s="38">
        <f>IF(VLOOKUP($A67,'hk2014'!$A:$G,1)=$A67,VLOOKUP($A67,'hk2014'!$A:$G,7),0)</f>
        <v>0</v>
      </c>
      <c r="J67" s="38">
        <f>IF(VLOOKUP($A67,'hk2014'!$A:$H,1)=$A67,VLOOKUP($A67,'hk2014'!$A:$H,8),0)</f>
        <v>0</v>
      </c>
      <c r="K67" s="101">
        <f t="shared" si="20"/>
        <v>0</v>
      </c>
      <c r="L67" s="114"/>
    </row>
    <row r="68" spans="1:12" ht="12.75" outlineLevel="1" x14ac:dyDescent="0.2">
      <c r="A68" s="34" t="str">
        <f>LEFT(B68,3)</f>
        <v>089</v>
      </c>
      <c r="B68" s="35" t="s">
        <v>55</v>
      </c>
      <c r="C68" s="35" t="s">
        <v>56</v>
      </c>
      <c r="D68" s="38">
        <f>IF(VLOOKUP($A68,'hk2015'!$A:$G,1)=$A68,VLOOKUP($A68,'hk2015'!$A:$G,6),0)</f>
        <v>0</v>
      </c>
      <c r="E68" s="38">
        <f>IF(VLOOKUP($A68,'hk2015'!$A:$G,1)=$A68,VLOOKUP($A68,'hk2015'!$A:$G,7),0)</f>
        <v>0</v>
      </c>
      <c r="F68" s="38">
        <f>IF(VLOOKUP($A68,'hk2015'!$A:$H,1)=$A68,VLOOKUP($A68,'hk2015'!$A:$H,8),0)</f>
        <v>0</v>
      </c>
      <c r="G68" s="91">
        <f t="shared" si="19"/>
        <v>0</v>
      </c>
      <c r="H68" s="38">
        <f>IF(VLOOKUP($A68,'hk2014'!$A:$G,1)=$A68,VLOOKUP($A68,'hk2014'!$A:$G,6),0)</f>
        <v>0</v>
      </c>
      <c r="I68" s="38">
        <f>IF(VLOOKUP($A68,'hk2014'!$A:$G,1)=$A68,VLOOKUP($A68,'hk2014'!$A:$G,7),0)</f>
        <v>0</v>
      </c>
      <c r="J68" s="38">
        <f>IF(VLOOKUP($A68,'hk2014'!$A:$H,1)=$A68,VLOOKUP($A68,'hk2014'!$A:$H,8),0)</f>
        <v>0</v>
      </c>
      <c r="K68" s="101">
        <f t="shared" si="20"/>
        <v>0</v>
      </c>
      <c r="L68" s="114"/>
    </row>
    <row r="69" spans="1:12" ht="13.5" outlineLevel="1" thickBot="1" x14ac:dyDescent="0.25">
      <c r="A69" s="41"/>
      <c r="B69" s="42"/>
      <c r="C69" s="42"/>
      <c r="D69" s="40"/>
      <c r="E69" s="40"/>
      <c r="F69" s="40"/>
      <c r="G69" s="92"/>
      <c r="H69" s="40"/>
      <c r="I69" s="40"/>
      <c r="J69" s="40"/>
      <c r="K69" s="102"/>
      <c r="L69" s="114"/>
    </row>
    <row r="70" spans="1:12" ht="12.75" x14ac:dyDescent="0.2">
      <c r="A70" s="30" t="s">
        <v>906</v>
      </c>
      <c r="B70" s="31"/>
      <c r="C70" s="32" t="s">
        <v>57</v>
      </c>
      <c r="D70" s="33">
        <f t="shared" ref="D70:K70" si="21">SUM(D71:D79)</f>
        <v>0</v>
      </c>
      <c r="E70" s="33">
        <f t="shared" si="21"/>
        <v>0</v>
      </c>
      <c r="F70" s="33">
        <f t="shared" si="21"/>
        <v>0</v>
      </c>
      <c r="G70" s="93">
        <f t="shared" si="21"/>
        <v>0</v>
      </c>
      <c r="H70" s="33">
        <f t="shared" si="21"/>
        <v>0</v>
      </c>
      <c r="I70" s="33">
        <f t="shared" si="21"/>
        <v>0</v>
      </c>
      <c r="J70" s="33">
        <f t="shared" si="21"/>
        <v>0</v>
      </c>
      <c r="K70" s="103">
        <f t="shared" si="21"/>
        <v>0</v>
      </c>
      <c r="L70" s="114"/>
    </row>
    <row r="71" spans="1:12" ht="12.75" outlineLevel="1" x14ac:dyDescent="0.2">
      <c r="A71" s="34" t="str">
        <f t="shared" ref="A71:A78" si="22">LEFT(B71,3)</f>
        <v>091</v>
      </c>
      <c r="B71" s="35" t="s">
        <v>60</v>
      </c>
      <c r="C71" s="35" t="s">
        <v>61</v>
      </c>
      <c r="D71" s="38">
        <f>IF(VLOOKUP($A71,'hk2015'!$A:$G,1)=$A71,VLOOKUP($A71,'hk2015'!$A:$G,6),0)</f>
        <v>0</v>
      </c>
      <c r="E71" s="38">
        <f>IF(VLOOKUP($A71,'hk2015'!$A:$G,1)=$A71,VLOOKUP($A71,'hk2015'!$A:$G,7),0)</f>
        <v>0</v>
      </c>
      <c r="F71" s="38">
        <f>IF(VLOOKUP($A71,'hk2015'!$A:$H,1)=$A71,VLOOKUP($A71,'hk2015'!$A:$H,8),0)</f>
        <v>0</v>
      </c>
      <c r="G71" s="91">
        <f t="shared" ref="G71:G78" si="23">SUM(D71+E71-F71)</f>
        <v>0</v>
      </c>
      <c r="H71" s="38">
        <f>IF(VLOOKUP($A71,'hk2014'!$A:$G,1)=$A71,VLOOKUP($A71,'hk2014'!$A:$G,6),0)</f>
        <v>0</v>
      </c>
      <c r="I71" s="38">
        <f>IF(VLOOKUP($A71,'hk2014'!$A:$G,1)=$A71,VLOOKUP($A71,'hk2014'!$A:$G,7),0)</f>
        <v>0</v>
      </c>
      <c r="J71" s="38">
        <f>IF(VLOOKUP($A71,'hk2014'!$A:$H,1)=$A71,VLOOKUP($A71,'hk2014'!$A:$H,8),0)</f>
        <v>0</v>
      </c>
      <c r="K71" s="101">
        <f t="shared" ref="K71:K78" si="24">SUM(H71+I71-J71)</f>
        <v>0</v>
      </c>
      <c r="L71" s="114"/>
    </row>
    <row r="72" spans="1:12" ht="12.75" outlineLevel="1" x14ac:dyDescent="0.2">
      <c r="A72" s="34" t="str">
        <f t="shared" si="22"/>
        <v>092</v>
      </c>
      <c r="B72" s="35" t="s">
        <v>62</v>
      </c>
      <c r="C72" s="35" t="s">
        <v>63</v>
      </c>
      <c r="D72" s="38">
        <f>IF(VLOOKUP($A72,'hk2015'!$A:$G,1)=$A72,VLOOKUP($A72,'hk2015'!$A:$G,6),0)</f>
        <v>0</v>
      </c>
      <c r="E72" s="38">
        <f>IF(VLOOKUP($A72,'hk2015'!$A:$G,1)=$A72,VLOOKUP($A72,'hk2015'!$A:$G,7),0)</f>
        <v>0</v>
      </c>
      <c r="F72" s="38">
        <f>IF(VLOOKUP($A72,'hk2015'!$A:$H,1)=$A72,VLOOKUP($A72,'hk2015'!$A:$H,8),0)</f>
        <v>0</v>
      </c>
      <c r="G72" s="91">
        <f t="shared" si="23"/>
        <v>0</v>
      </c>
      <c r="H72" s="38">
        <f>IF(VLOOKUP($A72,'hk2014'!$A:$G,1)=$A72,VLOOKUP($A72,'hk2014'!$A:$G,6),0)</f>
        <v>0</v>
      </c>
      <c r="I72" s="38">
        <f>IF(VLOOKUP($A72,'hk2014'!$A:$G,1)=$A72,VLOOKUP($A72,'hk2014'!$A:$G,7),0)</f>
        <v>0</v>
      </c>
      <c r="J72" s="38">
        <f>IF(VLOOKUP($A72,'hk2014'!$A:$H,1)=$A72,VLOOKUP($A72,'hk2014'!$A:$H,8),0)</f>
        <v>0</v>
      </c>
      <c r="K72" s="101">
        <f t="shared" si="24"/>
        <v>0</v>
      </c>
      <c r="L72" s="114"/>
    </row>
    <row r="73" spans="1:12" ht="12.75" outlineLevel="1" x14ac:dyDescent="0.2">
      <c r="A73" s="34" t="str">
        <f t="shared" si="22"/>
        <v>093</v>
      </c>
      <c r="B73" s="35" t="s">
        <v>64</v>
      </c>
      <c r="C73" s="35" t="s">
        <v>65</v>
      </c>
      <c r="D73" s="38">
        <f>IF(VLOOKUP($A73,'hk2015'!$A:$G,1)=$A73,VLOOKUP($A73,'hk2015'!$A:$G,6),0)</f>
        <v>0</v>
      </c>
      <c r="E73" s="38">
        <f>IF(VLOOKUP($A73,'hk2015'!$A:$G,1)=$A73,VLOOKUP($A73,'hk2015'!$A:$G,7),0)</f>
        <v>0</v>
      </c>
      <c r="F73" s="38">
        <f>IF(VLOOKUP($A73,'hk2015'!$A:$H,1)=$A73,VLOOKUP($A73,'hk2015'!$A:$H,8),0)</f>
        <v>0</v>
      </c>
      <c r="G73" s="91">
        <f t="shared" si="23"/>
        <v>0</v>
      </c>
      <c r="H73" s="38">
        <f>IF(VLOOKUP($A73,'hk2014'!$A:$G,1)=$A73,VLOOKUP($A73,'hk2014'!$A:$G,6),0)</f>
        <v>0</v>
      </c>
      <c r="I73" s="38">
        <f>IF(VLOOKUP($A73,'hk2014'!$A:$G,1)=$A73,VLOOKUP($A73,'hk2014'!$A:$G,7),0)</f>
        <v>0</v>
      </c>
      <c r="J73" s="38">
        <f>IF(VLOOKUP($A73,'hk2014'!$A:$H,1)=$A73,VLOOKUP($A73,'hk2014'!$A:$H,8),0)</f>
        <v>0</v>
      </c>
      <c r="K73" s="101">
        <f t="shared" si="24"/>
        <v>0</v>
      </c>
      <c r="L73" s="114"/>
    </row>
    <row r="74" spans="1:12" ht="12.75" outlineLevel="1" x14ac:dyDescent="0.2">
      <c r="A74" s="34" t="str">
        <f t="shared" si="22"/>
        <v>094</v>
      </c>
      <c r="B74" s="35" t="s">
        <v>66</v>
      </c>
      <c r="C74" s="35" t="s">
        <v>67</v>
      </c>
      <c r="D74" s="38">
        <f>IF(VLOOKUP($A74,'hk2015'!$A:$G,1)=$A74,VLOOKUP($A74,'hk2015'!$A:$G,6),0)</f>
        <v>0</v>
      </c>
      <c r="E74" s="38">
        <f>IF(VLOOKUP($A74,'hk2015'!$A:$G,1)=$A74,VLOOKUP($A74,'hk2015'!$A:$G,7),0)</f>
        <v>0</v>
      </c>
      <c r="F74" s="38">
        <f>IF(VLOOKUP($A74,'hk2015'!$A:$H,1)=$A74,VLOOKUP($A74,'hk2015'!$A:$H,8),0)</f>
        <v>0</v>
      </c>
      <c r="G74" s="91">
        <f t="shared" si="23"/>
        <v>0</v>
      </c>
      <c r="H74" s="38">
        <f>IF(VLOOKUP($A74,'hk2014'!$A:$G,1)=$A74,VLOOKUP($A74,'hk2014'!$A:$G,6),0)</f>
        <v>0</v>
      </c>
      <c r="I74" s="38">
        <f>IF(VLOOKUP($A74,'hk2014'!$A:$G,1)=$A74,VLOOKUP($A74,'hk2014'!$A:$G,7),0)</f>
        <v>0</v>
      </c>
      <c r="J74" s="38">
        <f>IF(VLOOKUP($A74,'hk2014'!$A:$H,1)=$A74,VLOOKUP($A74,'hk2014'!$A:$H,8),0)</f>
        <v>0</v>
      </c>
      <c r="K74" s="101">
        <f t="shared" si="24"/>
        <v>0</v>
      </c>
      <c r="L74" s="114"/>
    </row>
    <row r="75" spans="1:12" ht="12.75" outlineLevel="1" x14ac:dyDescent="0.2">
      <c r="A75" s="34" t="str">
        <f t="shared" si="22"/>
        <v>095</v>
      </c>
      <c r="B75" s="35" t="s">
        <v>68</v>
      </c>
      <c r="C75" s="35" t="s">
        <v>69</v>
      </c>
      <c r="D75" s="38">
        <f>IF(VLOOKUP($A75,'hk2015'!$A:$G,1)=$A75,VLOOKUP($A75,'hk2015'!$A:$G,6),0)</f>
        <v>0</v>
      </c>
      <c r="E75" s="38">
        <f>IF(VLOOKUP($A75,'hk2015'!$A:$G,1)=$A75,VLOOKUP($A75,'hk2015'!$A:$G,7),0)</f>
        <v>0</v>
      </c>
      <c r="F75" s="38">
        <f>IF(VLOOKUP($A75,'hk2015'!$A:$H,1)=$A75,VLOOKUP($A75,'hk2015'!$A:$H,8),0)</f>
        <v>0</v>
      </c>
      <c r="G75" s="91">
        <f t="shared" si="23"/>
        <v>0</v>
      </c>
      <c r="H75" s="38">
        <f>IF(VLOOKUP($A75,'hk2014'!$A:$G,1)=$A75,VLOOKUP($A75,'hk2014'!$A:$G,6),0)</f>
        <v>0</v>
      </c>
      <c r="I75" s="38">
        <f>IF(VLOOKUP($A75,'hk2014'!$A:$G,1)=$A75,VLOOKUP($A75,'hk2014'!$A:$G,7),0)</f>
        <v>0</v>
      </c>
      <c r="J75" s="38">
        <f>IF(VLOOKUP($A75,'hk2014'!$A:$H,1)=$A75,VLOOKUP($A75,'hk2014'!$A:$H,8),0)</f>
        <v>0</v>
      </c>
      <c r="K75" s="101">
        <f t="shared" si="24"/>
        <v>0</v>
      </c>
      <c r="L75" s="114"/>
    </row>
    <row r="76" spans="1:12" ht="12.75" outlineLevel="1" x14ac:dyDescent="0.2">
      <c r="A76" s="34" t="str">
        <f t="shared" si="22"/>
        <v>096</v>
      </c>
      <c r="B76" s="35" t="s">
        <v>70</v>
      </c>
      <c r="C76" s="35" t="s">
        <v>71</v>
      </c>
      <c r="D76" s="38">
        <f>IF(VLOOKUP($A76,'hk2015'!$A:$G,1)=$A76,VLOOKUP($A76,'hk2015'!$A:$G,6),0)</f>
        <v>0</v>
      </c>
      <c r="E76" s="38">
        <f>IF(VLOOKUP($A76,'hk2015'!$A:$G,1)=$A76,VLOOKUP($A76,'hk2015'!$A:$G,7),0)</f>
        <v>0</v>
      </c>
      <c r="F76" s="38">
        <f>IF(VLOOKUP($A76,'hk2015'!$A:$H,1)=$A76,VLOOKUP($A76,'hk2015'!$A:$H,8),0)</f>
        <v>0</v>
      </c>
      <c r="G76" s="91">
        <f t="shared" si="23"/>
        <v>0</v>
      </c>
      <c r="H76" s="38">
        <f>IF(VLOOKUP($A76,'hk2014'!$A:$G,1)=$A76,VLOOKUP($A76,'hk2014'!$A:$G,6),0)</f>
        <v>0</v>
      </c>
      <c r="I76" s="38">
        <f>IF(VLOOKUP($A76,'hk2014'!$A:$G,1)=$A76,VLOOKUP($A76,'hk2014'!$A:$G,7),0)</f>
        <v>0</v>
      </c>
      <c r="J76" s="38">
        <f>IF(VLOOKUP($A76,'hk2014'!$A:$H,1)=$A76,VLOOKUP($A76,'hk2014'!$A:$H,8),0)</f>
        <v>0</v>
      </c>
      <c r="K76" s="101">
        <f t="shared" si="24"/>
        <v>0</v>
      </c>
      <c r="L76" s="114"/>
    </row>
    <row r="77" spans="1:12" ht="12.75" outlineLevel="1" x14ac:dyDescent="0.2">
      <c r="A77" s="34" t="str">
        <f t="shared" si="22"/>
        <v>097</v>
      </c>
      <c r="B77" s="35" t="s">
        <v>72</v>
      </c>
      <c r="C77" s="35" t="s">
        <v>73</v>
      </c>
      <c r="D77" s="38">
        <f>IF(VLOOKUP($A77,'hk2015'!$A:$G,1)=$A77,VLOOKUP($A77,'hk2015'!$A:$G,6),0)</f>
        <v>0</v>
      </c>
      <c r="E77" s="38">
        <f>IF(VLOOKUP($A77,'hk2015'!$A:$G,1)=$A77,VLOOKUP($A77,'hk2015'!$A:$G,7),0)</f>
        <v>0</v>
      </c>
      <c r="F77" s="38">
        <f>IF(VLOOKUP($A77,'hk2015'!$A:$H,1)=$A77,VLOOKUP($A77,'hk2015'!$A:$H,8),0)</f>
        <v>0</v>
      </c>
      <c r="G77" s="91">
        <f t="shared" si="23"/>
        <v>0</v>
      </c>
      <c r="H77" s="38">
        <f>IF(VLOOKUP($A77,'hk2014'!$A:$G,1)=$A77,VLOOKUP($A77,'hk2014'!$A:$G,6),0)</f>
        <v>0</v>
      </c>
      <c r="I77" s="38">
        <f>IF(VLOOKUP($A77,'hk2014'!$A:$G,1)=$A77,VLOOKUP($A77,'hk2014'!$A:$G,7),0)</f>
        <v>0</v>
      </c>
      <c r="J77" s="38">
        <f>IF(VLOOKUP($A77,'hk2014'!$A:$H,1)=$A77,VLOOKUP($A77,'hk2014'!$A:$H,8),0)</f>
        <v>0</v>
      </c>
      <c r="K77" s="101">
        <f t="shared" si="24"/>
        <v>0</v>
      </c>
      <c r="L77" s="114"/>
    </row>
    <row r="78" spans="1:12" ht="12.75" outlineLevel="1" x14ac:dyDescent="0.2">
      <c r="A78" s="34" t="str">
        <f t="shared" si="22"/>
        <v>098</v>
      </c>
      <c r="B78" s="35" t="s">
        <v>74</v>
      </c>
      <c r="C78" s="35" t="s">
        <v>75</v>
      </c>
      <c r="D78" s="38">
        <f>IF(VLOOKUP($A78,'hk2015'!$A:$G,1)=$A78,VLOOKUP($A78,'hk2015'!$A:$G,6),0)</f>
        <v>0</v>
      </c>
      <c r="E78" s="38">
        <f>IF(VLOOKUP($A78,'hk2015'!$A:$G,1)=$A78,VLOOKUP($A78,'hk2015'!$A:$G,7),0)</f>
        <v>0</v>
      </c>
      <c r="F78" s="38">
        <f>IF(VLOOKUP($A78,'hk2015'!$A:$H,1)=$A78,VLOOKUP($A78,'hk2015'!$A:$H,8),0)</f>
        <v>0</v>
      </c>
      <c r="G78" s="91">
        <f t="shared" si="23"/>
        <v>0</v>
      </c>
      <c r="H78" s="38">
        <f>IF(VLOOKUP($A78,'hk2014'!$A:$G,1)=$A78,VLOOKUP($A78,'hk2014'!$A:$G,6),0)</f>
        <v>0</v>
      </c>
      <c r="I78" s="38">
        <f>IF(VLOOKUP($A78,'hk2014'!$A:$G,1)=$A78,VLOOKUP($A78,'hk2014'!$A:$G,7),0)</f>
        <v>0</v>
      </c>
      <c r="J78" s="38">
        <f>IF(VLOOKUP($A78,'hk2014'!$A:$H,1)=$A78,VLOOKUP($A78,'hk2014'!$A:$H,8),0)</f>
        <v>0</v>
      </c>
      <c r="K78" s="101">
        <f t="shared" si="24"/>
        <v>0</v>
      </c>
      <c r="L78" s="114"/>
    </row>
    <row r="79" spans="1:12" ht="13.5" outlineLevel="1" thickBot="1" x14ac:dyDescent="0.25">
      <c r="A79" s="41"/>
      <c r="B79" s="42"/>
      <c r="C79" s="42"/>
      <c r="D79" s="40"/>
      <c r="E79" s="40"/>
      <c r="F79" s="40"/>
      <c r="G79" s="92"/>
      <c r="H79" s="40"/>
      <c r="I79" s="40"/>
      <c r="J79" s="40"/>
      <c r="K79" s="102"/>
      <c r="L79" s="114"/>
    </row>
    <row r="80" spans="1:12" ht="13.5" thickBot="1" x14ac:dyDescent="0.25">
      <c r="A80" s="27" t="s">
        <v>882</v>
      </c>
      <c r="B80" s="24"/>
      <c r="C80" s="28" t="s">
        <v>76</v>
      </c>
      <c r="D80" s="49">
        <f t="shared" ref="D80:K80" si="25">SUM(D81+D86+D92+D98)</f>
        <v>2340780.59</v>
      </c>
      <c r="E80" s="49">
        <f t="shared" si="25"/>
        <v>11910495.32</v>
      </c>
      <c r="F80" s="49">
        <f t="shared" si="25"/>
        <v>12092900.6</v>
      </c>
      <c r="G80" s="94">
        <f t="shared" si="25"/>
        <v>2158375.3099999996</v>
      </c>
      <c r="H80" s="49">
        <f t="shared" si="25"/>
        <v>2324317.5100000002</v>
      </c>
      <c r="I80" s="49">
        <f t="shared" si="25"/>
        <v>7440681.3899999997</v>
      </c>
      <c r="J80" s="49">
        <f t="shared" si="25"/>
        <v>7424218.3100000005</v>
      </c>
      <c r="K80" s="104">
        <f t="shared" si="25"/>
        <v>2340780.5899999989</v>
      </c>
      <c r="L80" s="114"/>
    </row>
    <row r="81" spans="1:12" ht="12.75" x14ac:dyDescent="0.2">
      <c r="A81" s="50">
        <v>11</v>
      </c>
      <c r="B81" s="51"/>
      <c r="C81" s="52" t="s">
        <v>77</v>
      </c>
      <c r="D81" s="33">
        <f t="shared" ref="D81:K81" si="26">SUM(D82:D85)</f>
        <v>166390.79999999999</v>
      </c>
      <c r="E81" s="33">
        <f t="shared" si="26"/>
        <v>0</v>
      </c>
      <c r="F81" s="33">
        <f t="shared" si="26"/>
        <v>11198.51</v>
      </c>
      <c r="G81" s="93">
        <f>SUM(G82:G85)</f>
        <v>155192.28999999998</v>
      </c>
      <c r="H81" s="33">
        <f t="shared" si="26"/>
        <v>183362.35</v>
      </c>
      <c r="I81" s="33">
        <f t="shared" si="26"/>
        <v>0</v>
      </c>
      <c r="J81" s="33">
        <f t="shared" si="26"/>
        <v>16971.55</v>
      </c>
      <c r="K81" s="103">
        <f t="shared" si="26"/>
        <v>166390.80000000002</v>
      </c>
      <c r="L81" s="114"/>
    </row>
    <row r="82" spans="1:12" ht="12.75" outlineLevel="1" x14ac:dyDescent="0.2">
      <c r="A82" s="34" t="str">
        <f>LEFT(B82,3)</f>
        <v>111</v>
      </c>
      <c r="B82" s="35" t="s">
        <v>78</v>
      </c>
      <c r="C82" s="35" t="s">
        <v>79</v>
      </c>
      <c r="D82" s="38">
        <f>IF(VLOOKUP($A82,'hk2015'!$A:$G,1)=$A82,VLOOKUP($A82,'hk2015'!$A:$G,6),0)</f>
        <v>0</v>
      </c>
      <c r="E82" s="38">
        <f>IF(VLOOKUP($A82,'hk2015'!$A:$G,1)=$A82,VLOOKUP($A82,'hk2015'!$A:$G,7),0)</f>
        <v>0</v>
      </c>
      <c r="F82" s="38">
        <f>IF(VLOOKUP($A82,'hk2015'!$A:$H,1)=$A82,VLOOKUP($A82,'hk2015'!$A:$H,8),0)</f>
        <v>0</v>
      </c>
      <c r="G82" s="91">
        <f>SUM(D82+E82-F82)</f>
        <v>0</v>
      </c>
      <c r="H82" s="38">
        <f>IF(VLOOKUP($A82,'hk2014'!$A:$G,1)=$A82,VLOOKUP($A82,'hk2014'!$A:$G,6),0)</f>
        <v>0</v>
      </c>
      <c r="I82" s="38">
        <f>IF(VLOOKUP($A82,'hk2014'!$A:$G,1)=$A82,VLOOKUP($A82,'hk2014'!$A:$G,7),0)</f>
        <v>0</v>
      </c>
      <c r="J82" s="38">
        <f>IF(VLOOKUP($A82,'hk2014'!$A:$H,1)=$A82,VLOOKUP($A82,'hk2014'!$A:$H,8),0)</f>
        <v>0</v>
      </c>
      <c r="K82" s="101">
        <f>SUM(H82+I82-J82)</f>
        <v>0</v>
      </c>
      <c r="L82" s="114"/>
    </row>
    <row r="83" spans="1:12" ht="12.75" outlineLevel="1" x14ac:dyDescent="0.2">
      <c r="A83" s="34" t="str">
        <f>LEFT(B83,3)</f>
        <v>112</v>
      </c>
      <c r="B83" s="35" t="s">
        <v>80</v>
      </c>
      <c r="C83" s="35" t="s">
        <v>81</v>
      </c>
      <c r="D83" s="38">
        <f>IF(VLOOKUP($A83,'hk2015'!$A:$G,1)=$A83,VLOOKUP($A83,'hk2015'!$A:$G,6),0)</f>
        <v>166390.79999999999</v>
      </c>
      <c r="E83" s="38">
        <f>IF(VLOOKUP($A83,'hk2015'!$A:$G,1)=$A83,VLOOKUP($A83,'hk2015'!$A:$G,7),0)</f>
        <v>0</v>
      </c>
      <c r="F83" s="38">
        <f>IF(VLOOKUP($A83,'hk2015'!$A:$H,1)=$A83,VLOOKUP($A83,'hk2015'!$A:$H,8),0)</f>
        <v>11198.51</v>
      </c>
      <c r="G83" s="91">
        <f>SUM(D83+E83-F83)</f>
        <v>155192.28999999998</v>
      </c>
      <c r="H83" s="38">
        <f>IF(VLOOKUP($A83,'hk2014'!$A:$G,1)=$A83,VLOOKUP($A83,'hk2014'!$A:$G,6),0)</f>
        <v>183362.35</v>
      </c>
      <c r="I83" s="38">
        <f>IF(VLOOKUP($A83,'hk2014'!$A:$G,1)=$A83,VLOOKUP($A83,'hk2014'!$A:$G,7),0)</f>
        <v>0</v>
      </c>
      <c r="J83" s="38">
        <f>IF(VLOOKUP($A83,'hk2014'!$A:$H,1)=$A83,VLOOKUP($A83,'hk2014'!$A:$H,8),0)</f>
        <v>16971.55</v>
      </c>
      <c r="K83" s="101">
        <f>SUM(H83+I83-J83)</f>
        <v>166390.80000000002</v>
      </c>
      <c r="L83" s="114"/>
    </row>
    <row r="84" spans="1:12" ht="12.75" outlineLevel="1" x14ac:dyDescent="0.2">
      <c r="A84" s="34" t="str">
        <f>LEFT(B84,3)</f>
        <v>119</v>
      </c>
      <c r="B84" s="35" t="s">
        <v>82</v>
      </c>
      <c r="C84" s="35" t="s">
        <v>83</v>
      </c>
      <c r="D84" s="38">
        <f>IF(VLOOKUP($A84,'hk2015'!$A:$G,1)=$A84,VLOOKUP($A84,'hk2015'!$A:$G,6),0)</f>
        <v>0</v>
      </c>
      <c r="E84" s="38">
        <f>IF(VLOOKUP($A84,'hk2015'!$A:$G,1)=$A84,VLOOKUP($A84,'hk2015'!$A:$G,7),0)</f>
        <v>0</v>
      </c>
      <c r="F84" s="38">
        <f>IF(VLOOKUP($A84,'hk2015'!$A:$H,1)=$A84,VLOOKUP($A84,'hk2015'!$A:$H,8),0)</f>
        <v>0</v>
      </c>
      <c r="G84" s="91">
        <f>SUM(D84+E84-F84)</f>
        <v>0</v>
      </c>
      <c r="H84" s="38">
        <f>IF(VLOOKUP($A84,'hk2014'!$A:$G,1)=$A84,VLOOKUP($A84,'hk2014'!$A:$G,6),0)</f>
        <v>0</v>
      </c>
      <c r="I84" s="38">
        <f>IF(VLOOKUP($A84,'hk2014'!$A:$G,1)=$A84,VLOOKUP($A84,'hk2014'!$A:$G,7),0)</f>
        <v>0</v>
      </c>
      <c r="J84" s="38">
        <f>IF(VLOOKUP($A84,'hk2014'!$A:$H,1)=$A84,VLOOKUP($A84,'hk2014'!$A:$H,8),0)</f>
        <v>0</v>
      </c>
      <c r="K84" s="101">
        <f>SUM(H84+I84-J84)</f>
        <v>0</v>
      </c>
      <c r="L84" s="114"/>
    </row>
    <row r="85" spans="1:12" ht="13.5" outlineLevel="1" thickBot="1" x14ac:dyDescent="0.25">
      <c r="A85" s="41"/>
      <c r="B85" s="42"/>
      <c r="C85" s="42"/>
      <c r="D85" s="40"/>
      <c r="E85" s="40"/>
      <c r="F85" s="40"/>
      <c r="G85" s="92"/>
      <c r="H85" s="40"/>
      <c r="I85" s="40"/>
      <c r="J85" s="40"/>
      <c r="K85" s="102"/>
      <c r="L85" s="114"/>
    </row>
    <row r="86" spans="1:12" ht="12.75" x14ac:dyDescent="0.2">
      <c r="A86" s="50" t="s">
        <v>84</v>
      </c>
      <c r="B86" s="51"/>
      <c r="C86" s="52" t="s">
        <v>85</v>
      </c>
      <c r="D86" s="33">
        <f t="shared" ref="D86:K86" si="27">SUM(D87:D91)</f>
        <v>0</v>
      </c>
      <c r="E86" s="33">
        <f t="shared" si="27"/>
        <v>0</v>
      </c>
      <c r="F86" s="33">
        <f t="shared" si="27"/>
        <v>0</v>
      </c>
      <c r="G86" s="93">
        <f t="shared" si="27"/>
        <v>0</v>
      </c>
      <c r="H86" s="33">
        <f t="shared" si="27"/>
        <v>0</v>
      </c>
      <c r="I86" s="33">
        <f t="shared" si="27"/>
        <v>0</v>
      </c>
      <c r="J86" s="33">
        <f t="shared" si="27"/>
        <v>0</v>
      </c>
      <c r="K86" s="103">
        <f t="shared" si="27"/>
        <v>0</v>
      </c>
      <c r="L86" s="114"/>
    </row>
    <row r="87" spans="1:12" ht="12.75" outlineLevel="1" x14ac:dyDescent="0.2">
      <c r="A87" s="34" t="str">
        <f>LEFT(B87,3)</f>
        <v>121</v>
      </c>
      <c r="B87" s="35" t="s">
        <v>86</v>
      </c>
      <c r="C87" s="35" t="s">
        <v>87</v>
      </c>
      <c r="D87" s="38">
        <f>IF(VLOOKUP($A87,'hk2015'!$A:$G,1)=$A87,VLOOKUP($A87,'hk2015'!$A:$G,6),0)</f>
        <v>0</v>
      </c>
      <c r="E87" s="38">
        <f>IF(VLOOKUP($A87,'hk2015'!$A:$G,1)=$A87,VLOOKUP($A87,'hk2015'!$A:$G,7),0)</f>
        <v>0</v>
      </c>
      <c r="F87" s="38">
        <f>IF(VLOOKUP($A87,'hk2015'!$A:$H,1)=$A87,VLOOKUP($A87,'hk2015'!$A:$H,8),0)</f>
        <v>0</v>
      </c>
      <c r="G87" s="91">
        <f>SUM(D87+E87-F87)</f>
        <v>0</v>
      </c>
      <c r="H87" s="38">
        <f>IF(VLOOKUP($A87,'hk2014'!$A:$G,1)=$A87,VLOOKUP($A87,'hk2014'!$A:$G,6),0)</f>
        <v>0</v>
      </c>
      <c r="I87" s="38">
        <f>IF(VLOOKUP($A87,'hk2014'!$A:$G,1)=$A87,VLOOKUP($A87,'hk2014'!$A:$G,7),0)</f>
        <v>0</v>
      </c>
      <c r="J87" s="38">
        <f>IF(VLOOKUP($A87,'hk2014'!$A:$H,1)=$A87,VLOOKUP($A87,'hk2014'!$A:$H,8),0)</f>
        <v>0</v>
      </c>
      <c r="K87" s="101">
        <f>SUM(H87+I87-J87)</f>
        <v>0</v>
      </c>
      <c r="L87" s="114"/>
    </row>
    <row r="88" spans="1:12" outlineLevel="1" x14ac:dyDescent="0.15">
      <c r="A88" s="34" t="str">
        <f>LEFT(B88,3)</f>
        <v>122</v>
      </c>
      <c r="B88" s="35" t="s">
        <v>88</v>
      </c>
      <c r="C88" s="35" t="s">
        <v>89</v>
      </c>
      <c r="D88" s="38">
        <f>IF(VLOOKUP($A88,'hk2015'!$A:$G,1)=$A88,VLOOKUP($A88,'hk2015'!$A:$G,6),0)</f>
        <v>0</v>
      </c>
      <c r="E88" s="38">
        <f>IF(VLOOKUP($A88,'hk2015'!$A:$G,1)=$A88,VLOOKUP($A88,'hk2015'!$A:$G,7),0)</f>
        <v>0</v>
      </c>
      <c r="F88" s="38">
        <f>IF(VLOOKUP($A88,'hk2015'!$A:$H,1)=$A88,VLOOKUP($A88,'hk2015'!$A:$H,8),0)</f>
        <v>0</v>
      </c>
      <c r="G88" s="91">
        <f>SUM(D88+E88-F88)</f>
        <v>0</v>
      </c>
      <c r="H88" s="38">
        <f>IF(VLOOKUP($A88,'hk2014'!$A:$G,1)=$A88,VLOOKUP($A88,'hk2014'!$A:$G,6),0)</f>
        <v>0</v>
      </c>
      <c r="I88" s="38">
        <f>IF(VLOOKUP($A88,'hk2014'!$A:$G,1)=$A88,VLOOKUP($A88,'hk2014'!$A:$G,7),0)</f>
        <v>0</v>
      </c>
      <c r="J88" s="38">
        <f>IF(VLOOKUP($A88,'hk2014'!$A:$H,1)=$A88,VLOOKUP($A88,'hk2014'!$A:$H,8),0)</f>
        <v>0</v>
      </c>
      <c r="K88" s="101">
        <f>SUM(H88+I88-J88)</f>
        <v>0</v>
      </c>
      <c r="L88" s="53"/>
    </row>
    <row r="89" spans="1:12" outlineLevel="1" x14ac:dyDescent="0.15">
      <c r="A89" s="34" t="str">
        <f>LEFT(B89,3)</f>
        <v>123</v>
      </c>
      <c r="B89" s="35" t="s">
        <v>90</v>
      </c>
      <c r="C89" s="35" t="s">
        <v>91</v>
      </c>
      <c r="D89" s="38">
        <f>IF(VLOOKUP($A89,'hk2015'!$A:$G,1)=$A89,VLOOKUP($A89,'hk2015'!$A:$G,6),0)</f>
        <v>0</v>
      </c>
      <c r="E89" s="38">
        <f>IF(VLOOKUP($A89,'hk2015'!$A:$G,1)=$A89,VLOOKUP($A89,'hk2015'!$A:$G,7),0)</f>
        <v>0</v>
      </c>
      <c r="F89" s="38">
        <f>IF(VLOOKUP($A89,'hk2015'!$A:$H,1)=$A89,VLOOKUP($A89,'hk2015'!$A:$H,8),0)</f>
        <v>0</v>
      </c>
      <c r="G89" s="91">
        <f>SUM(D89+E89-F89)</f>
        <v>0</v>
      </c>
      <c r="H89" s="38">
        <f>IF(VLOOKUP($A89,'hk2014'!$A:$G,1)=$A89,VLOOKUP($A89,'hk2014'!$A:$G,6),0)</f>
        <v>0</v>
      </c>
      <c r="I89" s="38">
        <f>IF(VLOOKUP($A89,'hk2014'!$A:$G,1)=$A89,VLOOKUP($A89,'hk2014'!$A:$G,7),0)</f>
        <v>0</v>
      </c>
      <c r="J89" s="38">
        <f>IF(VLOOKUP($A89,'hk2014'!$A:$H,1)=$A89,VLOOKUP($A89,'hk2014'!$A:$H,8),0)</f>
        <v>0</v>
      </c>
      <c r="K89" s="101">
        <f>SUM(H89+I89-J89)</f>
        <v>0</v>
      </c>
      <c r="L89" s="53"/>
    </row>
    <row r="90" spans="1:12" outlineLevel="1" x14ac:dyDescent="0.15">
      <c r="A90" s="34" t="str">
        <f>LEFT(B90,3)</f>
        <v>124</v>
      </c>
      <c r="B90" s="35" t="s">
        <v>92</v>
      </c>
      <c r="C90" s="35" t="s">
        <v>93</v>
      </c>
      <c r="D90" s="38">
        <f>IF(VLOOKUP($A90,'hk2015'!$A:$G,1)=$A90,VLOOKUP($A90,'hk2015'!$A:$G,6),0)</f>
        <v>0</v>
      </c>
      <c r="E90" s="38">
        <f>IF(VLOOKUP($A90,'hk2015'!$A:$G,1)=$A90,VLOOKUP($A90,'hk2015'!$A:$G,7),0)</f>
        <v>0</v>
      </c>
      <c r="F90" s="38">
        <f>IF(VLOOKUP($A90,'hk2015'!$A:$H,1)=$A90,VLOOKUP($A90,'hk2015'!$A:$H,8),0)</f>
        <v>0</v>
      </c>
      <c r="G90" s="91">
        <f>SUM(D90+E90-F90)</f>
        <v>0</v>
      </c>
      <c r="H90" s="38">
        <f>IF(VLOOKUP($A90,'hk2014'!$A:$G,1)=$A90,VLOOKUP($A90,'hk2014'!$A:$G,6),0)</f>
        <v>0</v>
      </c>
      <c r="I90" s="38">
        <f>IF(VLOOKUP($A90,'hk2014'!$A:$G,1)=$A90,VLOOKUP($A90,'hk2014'!$A:$G,7),0)</f>
        <v>0</v>
      </c>
      <c r="J90" s="38">
        <f>IF(VLOOKUP($A90,'hk2014'!$A:$H,1)=$A90,VLOOKUP($A90,'hk2014'!$A:$H,8),0)</f>
        <v>0</v>
      </c>
      <c r="K90" s="101">
        <f>SUM(H90+I90-J90)</f>
        <v>0</v>
      </c>
    </row>
    <row r="91" spans="1:12" ht="11.25" outlineLevel="1" thickBot="1" x14ac:dyDescent="0.2">
      <c r="A91" s="41"/>
      <c r="B91" s="42"/>
      <c r="C91" s="42"/>
      <c r="D91" s="40"/>
      <c r="E91" s="40"/>
      <c r="F91" s="40"/>
      <c r="G91" s="92"/>
      <c r="H91" s="40"/>
      <c r="I91" s="40"/>
      <c r="J91" s="40"/>
      <c r="K91" s="102"/>
    </row>
    <row r="92" spans="1:12" x14ac:dyDescent="0.15">
      <c r="A92" s="50" t="s">
        <v>94</v>
      </c>
      <c r="B92" s="51"/>
      <c r="C92" s="52" t="s">
        <v>95</v>
      </c>
      <c r="D92" s="33">
        <f t="shared" ref="D92:K92" si="28">SUM(D93:D97)</f>
        <v>2174389.79</v>
      </c>
      <c r="E92" s="33">
        <f t="shared" si="28"/>
        <v>11910495.32</v>
      </c>
      <c r="F92" s="33">
        <f t="shared" si="28"/>
        <v>12081702.09</v>
      </c>
      <c r="G92" s="93">
        <f>SUM(G93:G97)</f>
        <v>2003183.0199999998</v>
      </c>
      <c r="H92" s="33">
        <f t="shared" si="28"/>
        <v>2140955.16</v>
      </c>
      <c r="I92" s="33">
        <f t="shared" si="28"/>
        <v>7440681.3899999997</v>
      </c>
      <c r="J92" s="33">
        <f t="shared" si="28"/>
        <v>7407246.7600000007</v>
      </c>
      <c r="K92" s="103">
        <f t="shared" si="28"/>
        <v>2174389.7899999991</v>
      </c>
    </row>
    <row r="93" spans="1:12" outlineLevel="1" x14ac:dyDescent="0.15">
      <c r="A93" s="34" t="str">
        <f>LEFT(B93,3)</f>
        <v>131</v>
      </c>
      <c r="B93" s="35" t="s">
        <v>96</v>
      </c>
      <c r="C93" s="35" t="s">
        <v>97</v>
      </c>
      <c r="D93" s="38">
        <f>IF(VLOOKUP($A93,'hk2015'!$A:$G,1)=$A93,VLOOKUP($A93,'hk2015'!$A:$G,6),0)</f>
        <v>0</v>
      </c>
      <c r="E93" s="38">
        <f>IF(VLOOKUP($A93,'hk2015'!$A:$G,1)=$A93,VLOOKUP($A93,'hk2015'!$A:$G,7),0)</f>
        <v>4643888.78</v>
      </c>
      <c r="F93" s="38">
        <f>IF(VLOOKUP($A93,'hk2015'!$A:$H,1)=$A93,VLOOKUP($A93,'hk2015'!$A:$H,8),0)</f>
        <v>4643865.82</v>
      </c>
      <c r="G93" s="91">
        <f>SUM(D93+E93-F93)</f>
        <v>22.959999999962747</v>
      </c>
      <c r="H93" s="38">
        <f>IF(VLOOKUP($A93,'hk2014'!$A:$G,1)=$A93,VLOOKUP($A93,'hk2014'!$A:$G,6),0)</f>
        <v>0</v>
      </c>
      <c r="I93" s="38">
        <f>IF(VLOOKUP($A93,'hk2014'!$A:$G,1)=$A93,VLOOKUP($A93,'hk2014'!$A:$G,7),0)</f>
        <v>0</v>
      </c>
      <c r="J93" s="38">
        <f>IF(VLOOKUP($A93,'hk2014'!$A:$H,1)=$A93,VLOOKUP($A93,'hk2014'!$A:$H,8),0)</f>
        <v>0</v>
      </c>
      <c r="K93" s="101">
        <f>SUM(H93+I93-J93)</f>
        <v>0</v>
      </c>
    </row>
    <row r="94" spans="1:12" outlineLevel="1" x14ac:dyDescent="0.15">
      <c r="A94" s="34" t="str">
        <f>LEFT(B94,3)</f>
        <v>132</v>
      </c>
      <c r="B94" s="35" t="s">
        <v>98</v>
      </c>
      <c r="C94" s="35" t="s">
        <v>99</v>
      </c>
      <c r="D94" s="38">
        <f>IF(VLOOKUP($A94,'hk2015'!$A:$G,1)=$A94,VLOOKUP($A94,'hk2015'!$A:$G,6),0)</f>
        <v>2117252.5499999998</v>
      </c>
      <c r="E94" s="38">
        <f>IF(VLOOKUP($A94,'hk2015'!$A:$G,1)=$A94,VLOOKUP($A94,'hk2015'!$A:$G,7),0)</f>
        <v>5500079.9900000002</v>
      </c>
      <c r="F94" s="38">
        <f>IF(VLOOKUP($A94,'hk2015'!$A:$H,1)=$A94,VLOOKUP($A94,'hk2015'!$A:$H,8),0)</f>
        <v>5668655.9500000002</v>
      </c>
      <c r="G94" s="91">
        <f>SUM(D94+E94-F94)</f>
        <v>1948676.5899999999</v>
      </c>
      <c r="H94" s="38">
        <f>IF(VLOOKUP($A94,'hk2014'!$A:$G,1)=$A94,VLOOKUP($A94,'hk2014'!$A:$G,6),0)</f>
        <v>2047857.22</v>
      </c>
      <c r="I94" s="38">
        <f>IF(VLOOKUP($A94,'hk2014'!$A:$G,1)=$A94,VLOOKUP($A94,'hk2014'!$A:$G,7),0)</f>
        <v>5599972.5199999996</v>
      </c>
      <c r="J94" s="38">
        <f>IF(VLOOKUP($A94,'hk2014'!$A:$H,1)=$A94,VLOOKUP($A94,'hk2014'!$A:$H,8),0)</f>
        <v>5530577.1900000004</v>
      </c>
      <c r="K94" s="101">
        <f>SUM(H94+I94-J94)</f>
        <v>2117252.5499999989</v>
      </c>
    </row>
    <row r="95" spans="1:12" outlineLevel="1" x14ac:dyDescent="0.15">
      <c r="A95" s="71" t="s">
        <v>410</v>
      </c>
      <c r="B95" s="72"/>
      <c r="C95" s="72" t="s">
        <v>411</v>
      </c>
      <c r="D95" s="38">
        <f>IF(VLOOKUP($A95,'hk2015'!$A:$G,1)=$A95,VLOOKUP($A95,'hk2015'!$A:$G,6),0)</f>
        <v>0</v>
      </c>
      <c r="E95" s="38">
        <f>IF(VLOOKUP($A95,'hk2015'!$A:$G,1)=$A95,VLOOKUP($A95,'hk2015'!$A:$G,7),0)</f>
        <v>0</v>
      </c>
      <c r="F95" s="38">
        <f>IF(VLOOKUP($A95,'hk2015'!$A:$H,1)=$A95,VLOOKUP($A95,'hk2015'!$A:$H,8),0)</f>
        <v>0</v>
      </c>
      <c r="G95" s="91">
        <f>SUM(D95+E95-F95)</f>
        <v>0</v>
      </c>
      <c r="H95" s="38">
        <f>IF(VLOOKUP($A95,'hk2014'!$A:$G,1)=$A95,VLOOKUP($A95,'hk2014'!$A:$G,6),0)</f>
        <v>0</v>
      </c>
      <c r="I95" s="38">
        <f>IF(VLOOKUP($A95,'hk2014'!$A:$G,1)=$A95,VLOOKUP($A95,'hk2014'!$A:$G,7),0)</f>
        <v>0</v>
      </c>
      <c r="J95" s="38">
        <f>IF(VLOOKUP($A95,'hk2014'!$A:$H,1)=$A95,VLOOKUP($A95,'hk2014'!$A:$H,8),0)</f>
        <v>0</v>
      </c>
      <c r="K95" s="101">
        <f>SUM(H95+I95-J95)</f>
        <v>0</v>
      </c>
    </row>
    <row r="96" spans="1:12" outlineLevel="1" x14ac:dyDescent="0.15">
      <c r="A96" s="34" t="str">
        <f>LEFT(B96,3)</f>
        <v>139</v>
      </c>
      <c r="B96" s="35" t="s">
        <v>100</v>
      </c>
      <c r="C96" s="35" t="s">
        <v>101</v>
      </c>
      <c r="D96" s="38">
        <f>IF(VLOOKUP($A96,'hk2015'!$A:$G,1)=$A96,VLOOKUP($A96,'hk2015'!$A:$G,6),0)</f>
        <v>57137.24</v>
      </c>
      <c r="E96" s="38">
        <f>IF(VLOOKUP($A96,'hk2015'!$A:$G,1)=$A96,VLOOKUP($A96,'hk2015'!$A:$G,7),0)</f>
        <v>1766526.55</v>
      </c>
      <c r="F96" s="38">
        <f>IF(VLOOKUP($A96,'hk2015'!$A:$H,1)=$A96,VLOOKUP($A96,'hk2015'!$A:$H,8),0)</f>
        <v>1769180.32</v>
      </c>
      <c r="G96" s="91">
        <f>SUM(D96+E96-F96)</f>
        <v>54483.469999999972</v>
      </c>
      <c r="H96" s="38">
        <f>IF(VLOOKUP($A96,'hk2014'!$A:$G,1)=$A96,VLOOKUP($A96,'hk2014'!$A:$G,6),0)</f>
        <v>93097.94</v>
      </c>
      <c r="I96" s="38">
        <f>IF(VLOOKUP($A96,'hk2014'!$A:$G,1)=$A96,VLOOKUP($A96,'hk2014'!$A:$G,7),0)</f>
        <v>1840708.87</v>
      </c>
      <c r="J96" s="38">
        <f>IF(VLOOKUP($A96,'hk2014'!$A:$H,1)=$A96,VLOOKUP($A96,'hk2014'!$A:$H,8),0)</f>
        <v>1876669.57</v>
      </c>
      <c r="K96" s="101">
        <f>SUM(H96+I96-J96)</f>
        <v>57137.239999999991</v>
      </c>
    </row>
    <row r="97" spans="1:11" ht="11.25" outlineLevel="1" thickBot="1" x14ac:dyDescent="0.2">
      <c r="A97" s="41"/>
      <c r="B97" s="42"/>
      <c r="C97" s="42"/>
      <c r="D97" s="40"/>
      <c r="E97" s="40"/>
      <c r="F97" s="40"/>
      <c r="G97" s="92"/>
      <c r="H97" s="40"/>
      <c r="I97" s="40"/>
      <c r="J97" s="40"/>
      <c r="K97" s="102"/>
    </row>
    <row r="98" spans="1:11" x14ac:dyDescent="0.15">
      <c r="A98" s="50" t="s">
        <v>102</v>
      </c>
      <c r="B98" s="51"/>
      <c r="C98" s="52" t="s">
        <v>103</v>
      </c>
      <c r="D98" s="33">
        <f t="shared" ref="D98:K98" si="29">SUM(D99:D105)</f>
        <v>0</v>
      </c>
      <c r="E98" s="33">
        <f t="shared" si="29"/>
        <v>0</v>
      </c>
      <c r="F98" s="33">
        <f t="shared" si="29"/>
        <v>0</v>
      </c>
      <c r="G98" s="93">
        <f t="shared" si="29"/>
        <v>0</v>
      </c>
      <c r="H98" s="33">
        <f t="shared" si="29"/>
        <v>0</v>
      </c>
      <c r="I98" s="33">
        <f t="shared" si="29"/>
        <v>0</v>
      </c>
      <c r="J98" s="33">
        <f t="shared" si="29"/>
        <v>0</v>
      </c>
      <c r="K98" s="103">
        <f t="shared" si="29"/>
        <v>0</v>
      </c>
    </row>
    <row r="99" spans="1:11" outlineLevel="1" x14ac:dyDescent="0.15">
      <c r="A99" s="34" t="str">
        <f t="shared" ref="A99:A104" si="30">LEFT(B99,3)</f>
        <v>191</v>
      </c>
      <c r="B99" s="35" t="s">
        <v>104</v>
      </c>
      <c r="C99" s="35" t="s">
        <v>105</v>
      </c>
      <c r="D99" s="38">
        <f>IF(VLOOKUP($A99,'hk2015'!$A:$G,1)=$A99,VLOOKUP($A99,'hk2015'!$A:$G,6),0)</f>
        <v>0</v>
      </c>
      <c r="E99" s="38">
        <f>IF(VLOOKUP($A99,'hk2015'!$A:$G,1)=$A99,VLOOKUP($A99,'hk2015'!$A:$G,7),0)</f>
        <v>0</v>
      </c>
      <c r="F99" s="38">
        <f>IF(VLOOKUP($A99,'hk2015'!$A:$H,1)=$A99,VLOOKUP($A99,'hk2015'!$A:$H,8),0)</f>
        <v>0</v>
      </c>
      <c r="G99" s="91">
        <f t="shared" ref="G99:G104" si="31">SUM(D99+E99-F99)</f>
        <v>0</v>
      </c>
      <c r="H99" s="38">
        <f>IF(VLOOKUP($A99,'hk2014'!$A:$G,1)=$A99,VLOOKUP($A99,'hk2014'!$A:$G,6),0)</f>
        <v>0</v>
      </c>
      <c r="I99" s="38">
        <f>IF(VLOOKUP($A99,'hk2014'!$A:$G,1)=$A99,VLOOKUP($A99,'hk2014'!$A:$G,7),0)</f>
        <v>0</v>
      </c>
      <c r="J99" s="38">
        <f>IF(VLOOKUP($A99,'hk2014'!$A:$H,1)=$A99,VLOOKUP($A99,'hk2014'!$A:$H,8),0)</f>
        <v>0</v>
      </c>
      <c r="K99" s="101">
        <f t="shared" ref="K99:K104" si="32">SUM(H99+I99-J99)</f>
        <v>0</v>
      </c>
    </row>
    <row r="100" spans="1:11" outlineLevel="1" x14ac:dyDescent="0.15">
      <c r="A100" s="34" t="str">
        <f t="shared" si="30"/>
        <v>192</v>
      </c>
      <c r="B100" s="35" t="s">
        <v>106</v>
      </c>
      <c r="C100" s="35" t="s">
        <v>107</v>
      </c>
      <c r="D100" s="38">
        <f>IF(VLOOKUP($A100,'hk2015'!$A:$G,1)=$A100,VLOOKUP($A100,'hk2015'!$A:$G,6),0)</f>
        <v>0</v>
      </c>
      <c r="E100" s="38">
        <f>IF(VLOOKUP($A100,'hk2015'!$A:$G,1)=$A100,VLOOKUP($A100,'hk2015'!$A:$G,7),0)</f>
        <v>0</v>
      </c>
      <c r="F100" s="38">
        <f>IF(VLOOKUP($A100,'hk2015'!$A:$H,1)=$A100,VLOOKUP($A100,'hk2015'!$A:$H,8),0)</f>
        <v>0</v>
      </c>
      <c r="G100" s="91">
        <f t="shared" si="31"/>
        <v>0</v>
      </c>
      <c r="H100" s="38">
        <f>IF(VLOOKUP($A100,'hk2014'!$A:$G,1)=$A100,VLOOKUP($A100,'hk2014'!$A:$G,6),0)</f>
        <v>0</v>
      </c>
      <c r="I100" s="38">
        <f>IF(VLOOKUP($A100,'hk2014'!$A:$G,1)=$A100,VLOOKUP($A100,'hk2014'!$A:$G,7),0)</f>
        <v>0</v>
      </c>
      <c r="J100" s="38">
        <f>IF(VLOOKUP($A100,'hk2014'!$A:$H,1)=$A100,VLOOKUP($A100,'hk2014'!$A:$H,8),0)</f>
        <v>0</v>
      </c>
      <c r="K100" s="101">
        <f t="shared" si="32"/>
        <v>0</v>
      </c>
    </row>
    <row r="101" spans="1:11" outlineLevel="1" x14ac:dyDescent="0.15">
      <c r="A101" s="34" t="str">
        <f t="shared" si="30"/>
        <v>193</v>
      </c>
      <c r="B101" s="35" t="s">
        <v>108</v>
      </c>
      <c r="C101" s="35" t="s">
        <v>109</v>
      </c>
      <c r="D101" s="38">
        <f>IF(VLOOKUP($A101,'hk2015'!$A:$G,1)=$A101,VLOOKUP($A101,'hk2015'!$A:$G,6),0)</f>
        <v>0</v>
      </c>
      <c r="E101" s="38">
        <f>IF(VLOOKUP($A101,'hk2015'!$A:$G,1)=$A101,VLOOKUP($A101,'hk2015'!$A:$G,7),0)</f>
        <v>0</v>
      </c>
      <c r="F101" s="38">
        <f>IF(VLOOKUP($A101,'hk2015'!$A:$H,1)=$A101,VLOOKUP($A101,'hk2015'!$A:$H,8),0)</f>
        <v>0</v>
      </c>
      <c r="G101" s="91">
        <f t="shared" si="31"/>
        <v>0</v>
      </c>
      <c r="H101" s="38">
        <f>IF(VLOOKUP($A101,'hk2014'!$A:$G,1)=$A101,VLOOKUP($A101,'hk2014'!$A:$G,6),0)</f>
        <v>0</v>
      </c>
      <c r="I101" s="38">
        <f>IF(VLOOKUP($A101,'hk2014'!$A:$G,1)=$A101,VLOOKUP($A101,'hk2014'!$A:$G,7),0)</f>
        <v>0</v>
      </c>
      <c r="J101" s="38">
        <f>IF(VLOOKUP($A101,'hk2014'!$A:$H,1)=$A101,VLOOKUP($A101,'hk2014'!$A:$H,8),0)</f>
        <v>0</v>
      </c>
      <c r="K101" s="101">
        <f t="shared" si="32"/>
        <v>0</v>
      </c>
    </row>
    <row r="102" spans="1:11" outlineLevel="1" x14ac:dyDescent="0.15">
      <c r="A102" s="34" t="str">
        <f t="shared" si="30"/>
        <v>194</v>
      </c>
      <c r="B102" s="35" t="s">
        <v>110</v>
      </c>
      <c r="C102" s="35" t="s">
        <v>111</v>
      </c>
      <c r="D102" s="38">
        <f>IF(VLOOKUP($A102,'hk2015'!$A:$G,1)=$A102,VLOOKUP($A102,'hk2015'!$A:$G,6),0)</f>
        <v>0</v>
      </c>
      <c r="E102" s="38">
        <f>IF(VLOOKUP($A102,'hk2015'!$A:$G,1)=$A102,VLOOKUP($A102,'hk2015'!$A:$G,7),0)</f>
        <v>0</v>
      </c>
      <c r="F102" s="38">
        <f>IF(VLOOKUP($A102,'hk2015'!$A:$H,1)=$A102,VLOOKUP($A102,'hk2015'!$A:$H,8),0)</f>
        <v>0</v>
      </c>
      <c r="G102" s="91">
        <f t="shared" si="31"/>
        <v>0</v>
      </c>
      <c r="H102" s="38">
        <f>IF(VLOOKUP($A102,'hk2014'!$A:$G,1)=$A102,VLOOKUP($A102,'hk2014'!$A:$G,6),0)</f>
        <v>0</v>
      </c>
      <c r="I102" s="38">
        <f>IF(VLOOKUP($A102,'hk2014'!$A:$G,1)=$A102,VLOOKUP($A102,'hk2014'!$A:$G,7),0)</f>
        <v>0</v>
      </c>
      <c r="J102" s="38">
        <f>IF(VLOOKUP($A102,'hk2014'!$A:$H,1)=$A102,VLOOKUP($A102,'hk2014'!$A:$H,8),0)</f>
        <v>0</v>
      </c>
      <c r="K102" s="101">
        <f t="shared" si="32"/>
        <v>0</v>
      </c>
    </row>
    <row r="103" spans="1:11" outlineLevel="1" x14ac:dyDescent="0.15">
      <c r="A103" s="34" t="str">
        <f t="shared" si="30"/>
        <v>195</v>
      </c>
      <c r="B103" s="35" t="s">
        <v>112</v>
      </c>
      <c r="C103" s="35" t="s">
        <v>113</v>
      </c>
      <c r="D103" s="38">
        <f>IF(VLOOKUP($A103,'hk2015'!$A:$G,1)=$A103,VLOOKUP($A103,'hk2015'!$A:$G,6),0)</f>
        <v>0</v>
      </c>
      <c r="E103" s="38">
        <f>IF(VLOOKUP($A103,'hk2015'!$A:$G,1)=$A103,VLOOKUP($A103,'hk2015'!$A:$G,7),0)</f>
        <v>0</v>
      </c>
      <c r="F103" s="38">
        <f>IF(VLOOKUP($A103,'hk2015'!$A:$H,1)=$A103,VLOOKUP($A103,'hk2015'!$A:$H,8),0)</f>
        <v>0</v>
      </c>
      <c r="G103" s="91">
        <f t="shared" si="31"/>
        <v>0</v>
      </c>
      <c r="H103" s="38">
        <f>IF(VLOOKUP($A103,'hk2014'!$A:$G,1)=$A103,VLOOKUP($A103,'hk2014'!$A:$G,6),0)</f>
        <v>0</v>
      </c>
      <c r="I103" s="38">
        <f>IF(VLOOKUP($A103,'hk2014'!$A:$G,1)=$A103,VLOOKUP($A103,'hk2014'!$A:$G,7),0)</f>
        <v>0</v>
      </c>
      <c r="J103" s="38">
        <f>IF(VLOOKUP($A103,'hk2014'!$A:$H,1)=$A103,VLOOKUP($A103,'hk2014'!$A:$H,8),0)</f>
        <v>0</v>
      </c>
      <c r="K103" s="101">
        <f t="shared" si="32"/>
        <v>0</v>
      </c>
    </row>
    <row r="104" spans="1:11" outlineLevel="1" x14ac:dyDescent="0.15">
      <c r="A104" s="34" t="str">
        <f t="shared" si="30"/>
        <v>196</v>
      </c>
      <c r="B104" s="35" t="s">
        <v>114</v>
      </c>
      <c r="C104" s="35" t="s">
        <v>115</v>
      </c>
      <c r="D104" s="38">
        <f>IF(VLOOKUP($A104,'hk2015'!$A:$G,1)=$A104,VLOOKUP($A104,'hk2015'!$A:$G,6),0)</f>
        <v>0</v>
      </c>
      <c r="E104" s="38">
        <f>IF(VLOOKUP($A104,'hk2015'!$A:$G,1)=$A104,VLOOKUP($A104,'hk2015'!$A:$G,7),0)</f>
        <v>0</v>
      </c>
      <c r="F104" s="38">
        <f>IF(VLOOKUP($A104,'hk2015'!$A:$H,1)=$A104,VLOOKUP($A104,'hk2015'!$A:$H,8),0)</f>
        <v>0</v>
      </c>
      <c r="G104" s="91">
        <f t="shared" si="31"/>
        <v>0</v>
      </c>
      <c r="H104" s="38">
        <f>IF(VLOOKUP($A104,'hk2014'!$A:$G,1)=$A104,VLOOKUP($A104,'hk2014'!$A:$G,6),0)</f>
        <v>0</v>
      </c>
      <c r="I104" s="38">
        <f>IF(VLOOKUP($A104,'hk2014'!$A:$G,1)=$A104,VLOOKUP($A104,'hk2014'!$A:$G,7),0)</f>
        <v>0</v>
      </c>
      <c r="J104" s="38">
        <f>IF(VLOOKUP($A104,'hk2014'!$A:$H,1)=$A104,VLOOKUP($A104,'hk2014'!$A:$H,8),0)</f>
        <v>0</v>
      </c>
      <c r="K104" s="101">
        <f t="shared" si="32"/>
        <v>0</v>
      </c>
    </row>
    <row r="105" spans="1:11" ht="11.25" outlineLevel="1" thickBot="1" x14ac:dyDescent="0.2">
      <c r="A105" s="41"/>
      <c r="B105" s="42"/>
      <c r="C105" s="42"/>
      <c r="D105" s="40"/>
      <c r="E105" s="40"/>
      <c r="F105" s="40"/>
      <c r="G105" s="92"/>
      <c r="H105" s="40"/>
      <c r="I105" s="40"/>
      <c r="J105" s="40"/>
      <c r="K105" s="102"/>
    </row>
    <row r="106" spans="1:11" ht="11.25" outlineLevel="1" thickBot="1" x14ac:dyDescent="0.2">
      <c r="A106" s="23"/>
      <c r="B106" s="24"/>
      <c r="C106" s="24"/>
      <c r="H106" s="54"/>
      <c r="I106" s="54"/>
      <c r="J106" s="54"/>
      <c r="K106" s="105"/>
    </row>
    <row r="107" spans="1:11" ht="12" thickBot="1" x14ac:dyDescent="0.25">
      <c r="A107" s="27" t="s">
        <v>883</v>
      </c>
      <c r="B107" s="24"/>
      <c r="C107" s="28" t="s">
        <v>116</v>
      </c>
      <c r="D107" s="49">
        <f t="shared" ref="D107:K107" si="33">SUM(D108+D113+D116+D120+D124+D133+D136)</f>
        <v>6762502.1000000006</v>
      </c>
      <c r="E107" s="49">
        <f t="shared" si="33"/>
        <v>19523299.48</v>
      </c>
      <c r="F107" s="49">
        <f t="shared" si="33"/>
        <v>20590757.620000001</v>
      </c>
      <c r="G107" s="94">
        <f t="shared" si="33"/>
        <v>5695043.9599999981</v>
      </c>
      <c r="H107" s="49">
        <f t="shared" si="33"/>
        <v>8870512.8300000001</v>
      </c>
      <c r="I107" s="49">
        <f t="shared" si="33"/>
        <v>23898784</v>
      </c>
      <c r="J107" s="49">
        <f t="shared" si="33"/>
        <v>26006794.73</v>
      </c>
      <c r="K107" s="104">
        <f t="shared" si="33"/>
        <v>6762502.0999999996</v>
      </c>
    </row>
    <row r="108" spans="1:11" x14ac:dyDescent="0.15">
      <c r="A108" s="50" t="s">
        <v>117</v>
      </c>
      <c r="B108" s="51"/>
      <c r="C108" s="52" t="s">
        <v>118</v>
      </c>
      <c r="D108" s="33">
        <f t="shared" ref="D108:K108" si="34">SUM(D109:D111)</f>
        <v>14676.44</v>
      </c>
      <c r="E108" s="33">
        <f t="shared" si="34"/>
        <v>2195829.5500000003</v>
      </c>
      <c r="F108" s="33">
        <f t="shared" si="34"/>
        <v>2189090.4499999997</v>
      </c>
      <c r="G108" s="89">
        <f t="shared" si="34"/>
        <v>21415.540000000125</v>
      </c>
      <c r="H108" s="33">
        <f t="shared" si="34"/>
        <v>17418.010000000002</v>
      </c>
      <c r="I108" s="33">
        <f t="shared" si="34"/>
        <v>2392738.6800000002</v>
      </c>
      <c r="J108" s="33">
        <f t="shared" si="34"/>
        <v>2395480.25</v>
      </c>
      <c r="K108" s="99">
        <f t="shared" si="34"/>
        <v>14676.43999999985</v>
      </c>
    </row>
    <row r="109" spans="1:11" outlineLevel="1" x14ac:dyDescent="0.15">
      <c r="A109" s="55" t="s">
        <v>119</v>
      </c>
      <c r="B109" s="26"/>
      <c r="C109" s="44" t="s">
        <v>118</v>
      </c>
      <c r="D109" s="38">
        <f>IF(VLOOKUP($A109,'hk2015'!$A:$G,1)=$A109,VLOOKUP($A109,'hk2015'!$A:$G,6),0)</f>
        <v>0</v>
      </c>
      <c r="E109" s="38">
        <f>IF(VLOOKUP($A109,'hk2015'!$A:$G,1)=$A109,VLOOKUP($A109,'hk2015'!$A:$G,7),0)</f>
        <v>0</v>
      </c>
      <c r="F109" s="38">
        <f>IF(VLOOKUP($A109,'hk2015'!$A:$H,1)=$A109,VLOOKUP($A109,'hk2015'!$A:$H,8),0)</f>
        <v>0</v>
      </c>
      <c r="G109" s="91">
        <f>SUM(D109+E109-F109)</f>
        <v>0</v>
      </c>
      <c r="H109" s="38">
        <f>IF(VLOOKUP($A109,'hk2014'!$A:$G,1)=$A109,VLOOKUP($A109,'hk2014'!$A:$G,6),0)</f>
        <v>0</v>
      </c>
      <c r="I109" s="38">
        <f>IF(VLOOKUP($A109,'hk2014'!$A:$G,1)=$A109,VLOOKUP($A109,'hk2014'!$A:$G,7),0)</f>
        <v>0</v>
      </c>
      <c r="J109" s="38">
        <f>IF(VLOOKUP($A109,'hk2014'!$A:$H,1)=$A109,VLOOKUP($A109,'hk2014'!$A:$H,8),0)</f>
        <v>0</v>
      </c>
      <c r="K109" s="101">
        <f>SUM(H109+I109-J109)</f>
        <v>0</v>
      </c>
    </row>
    <row r="110" spans="1:11" outlineLevel="1" x14ac:dyDescent="0.15">
      <c r="A110" s="34" t="str">
        <f>LEFT(B110,3)</f>
        <v>211</v>
      </c>
      <c r="B110" s="35" t="s">
        <v>120</v>
      </c>
      <c r="C110" s="35" t="s">
        <v>121</v>
      </c>
      <c r="D110" s="38">
        <f>IF(VLOOKUP($A110,'hk2015'!$A:$G,1)=$A110,VLOOKUP($A110,'hk2015'!$A:$G,6),0)</f>
        <v>10691.34</v>
      </c>
      <c r="E110" s="38">
        <f>IF(VLOOKUP($A110,'hk2015'!$A:$G,1)=$A110,VLOOKUP($A110,'hk2015'!$A:$G,7),0)</f>
        <v>2148131.9500000002</v>
      </c>
      <c r="F110" s="38">
        <f>IF(VLOOKUP($A110,'hk2015'!$A:$H,1)=$A110,VLOOKUP($A110,'hk2015'!$A:$H,8),0)</f>
        <v>2140940.9</v>
      </c>
      <c r="G110" s="91">
        <f>SUM(D110+E110-F110)</f>
        <v>17882.39000000013</v>
      </c>
      <c r="H110" s="38">
        <f>IF(VLOOKUP($A110,'hk2014'!$A:$G,1)=$A110,VLOOKUP($A110,'hk2014'!$A:$G,6),0)</f>
        <v>13311.26</v>
      </c>
      <c r="I110" s="38">
        <f>IF(VLOOKUP($A110,'hk2014'!$A:$G,1)=$A110,VLOOKUP($A110,'hk2014'!$A:$G,7),0)</f>
        <v>2347367.4300000002</v>
      </c>
      <c r="J110" s="38">
        <f>IF(VLOOKUP($A110,'hk2014'!$A:$H,1)=$A110,VLOOKUP($A110,'hk2014'!$A:$H,8),0)</f>
        <v>2349987.35</v>
      </c>
      <c r="K110" s="101">
        <f>SUM(H110+I110-J110)</f>
        <v>10691.339999999851</v>
      </c>
    </row>
    <row r="111" spans="1:11" outlineLevel="1" x14ac:dyDescent="0.15">
      <c r="A111" s="34" t="str">
        <f>LEFT(B111,3)</f>
        <v>213</v>
      </c>
      <c r="B111" s="35" t="s">
        <v>122</v>
      </c>
      <c r="C111" s="35" t="s">
        <v>123</v>
      </c>
      <c r="D111" s="38">
        <f>IF(VLOOKUP($A111,'hk2015'!$A:$G,1)=$A111,VLOOKUP($A111,'hk2015'!$A:$G,6),0)</f>
        <v>3985.1</v>
      </c>
      <c r="E111" s="38">
        <f>IF(VLOOKUP($A111,'hk2015'!$A:$G,1)=$A111,VLOOKUP($A111,'hk2015'!$A:$G,7),0)</f>
        <v>47697.599999999999</v>
      </c>
      <c r="F111" s="38">
        <f>IF(VLOOKUP($A111,'hk2015'!$A:$H,1)=$A111,VLOOKUP($A111,'hk2015'!$A:$H,8),0)</f>
        <v>48149.55</v>
      </c>
      <c r="G111" s="91">
        <f>SUM(D111+E111-F111)</f>
        <v>3533.1499999999942</v>
      </c>
      <c r="H111" s="38">
        <f>IF(VLOOKUP($A111,'hk2014'!$A:$G,1)=$A111,VLOOKUP($A111,'hk2014'!$A:$G,6),0)</f>
        <v>4106.75</v>
      </c>
      <c r="I111" s="38">
        <f>IF(VLOOKUP($A111,'hk2014'!$A:$G,1)=$A111,VLOOKUP($A111,'hk2014'!$A:$G,7),0)</f>
        <v>45371.25</v>
      </c>
      <c r="J111" s="38">
        <f>IF(VLOOKUP($A111,'hk2014'!$A:$H,1)=$A111,VLOOKUP($A111,'hk2014'!$A:$H,8),0)</f>
        <v>45492.9</v>
      </c>
      <c r="K111" s="101">
        <f>SUM(H111+I111-J111)</f>
        <v>3985.0999999999985</v>
      </c>
    </row>
    <row r="112" spans="1:11" ht="11.25" outlineLevel="1" thickBot="1" x14ac:dyDescent="0.2">
      <c r="A112" s="41"/>
      <c r="B112" s="42"/>
      <c r="C112" s="42"/>
      <c r="D112" s="40"/>
      <c r="E112" s="40"/>
      <c r="F112" s="40"/>
      <c r="G112" s="92"/>
      <c r="H112" s="40"/>
      <c r="I112" s="40"/>
      <c r="J112" s="40"/>
      <c r="K112" s="102"/>
    </row>
    <row r="113" spans="1:12" ht="12.75" x14ac:dyDescent="0.2">
      <c r="A113" s="50" t="s">
        <v>898</v>
      </c>
      <c r="B113" s="51"/>
      <c r="C113" s="52" t="s">
        <v>124</v>
      </c>
      <c r="D113" s="33">
        <f t="shared" ref="D113:K113" si="35">SUM(D114:D115)</f>
        <v>6747825.6600000001</v>
      </c>
      <c r="E113" s="33">
        <f t="shared" si="35"/>
        <v>17327469.93</v>
      </c>
      <c r="F113" s="33">
        <f t="shared" si="35"/>
        <v>18401667.170000002</v>
      </c>
      <c r="G113" s="89">
        <f t="shared" si="35"/>
        <v>5673628.4199999981</v>
      </c>
      <c r="H113" s="33">
        <f t="shared" si="35"/>
        <v>8853094.8200000003</v>
      </c>
      <c r="I113" s="33">
        <f t="shared" si="35"/>
        <v>21506045.32</v>
      </c>
      <c r="J113" s="33">
        <f t="shared" si="35"/>
        <v>23611314.48</v>
      </c>
      <c r="K113" s="99">
        <f t="shared" si="35"/>
        <v>6747825.6600000001</v>
      </c>
      <c r="L113" s="114"/>
    </row>
    <row r="114" spans="1:12" ht="12.75" outlineLevel="1" x14ac:dyDescent="0.2">
      <c r="A114" s="34" t="str">
        <f>LEFT(B114,3)</f>
        <v>221</v>
      </c>
      <c r="B114" s="35" t="s">
        <v>125</v>
      </c>
      <c r="C114" s="35" t="s">
        <v>126</v>
      </c>
      <c r="D114" s="38">
        <f>IF(VLOOKUP($A114,'hk2015'!$A:$G,1)=$A114,VLOOKUP($A114,'hk2015'!$A:$G,6),0)</f>
        <v>6747825.6600000001</v>
      </c>
      <c r="E114" s="38">
        <f>IF(VLOOKUP($A114,'hk2015'!$A:$G,1)=$A114,VLOOKUP($A114,'hk2015'!$A:$G,7),0)</f>
        <v>17327469.93</v>
      </c>
      <c r="F114" s="38">
        <f>IF(VLOOKUP($A114,'hk2015'!$A:$H,1)=$A114,VLOOKUP($A114,'hk2015'!$A:$H,8),0)</f>
        <v>18401667.170000002</v>
      </c>
      <c r="G114" s="91">
        <f>SUM(D114+E114-F114)</f>
        <v>5673628.4199999981</v>
      </c>
      <c r="H114" s="38">
        <f>IF(VLOOKUP($A114,'hk2014'!$A:$G,1)=$A114,VLOOKUP($A114,'hk2014'!$A:$G,6),0)</f>
        <v>8853094.8200000003</v>
      </c>
      <c r="I114" s="38">
        <f>IF(VLOOKUP($A114,'hk2014'!$A:$G,1)=$A114,VLOOKUP($A114,'hk2014'!$A:$G,7),0)</f>
        <v>21506045.32</v>
      </c>
      <c r="J114" s="38">
        <f>IF(VLOOKUP($A114,'hk2014'!$A:$H,1)=$A114,VLOOKUP($A114,'hk2014'!$A:$H,8),0)</f>
        <v>23611314.48</v>
      </c>
      <c r="K114" s="101">
        <f>SUM(H114+I114-J114)</f>
        <v>6747825.6600000001</v>
      </c>
      <c r="L114" s="114"/>
    </row>
    <row r="115" spans="1:12" s="57" customFormat="1" ht="13.5" outlineLevel="1" thickBot="1" x14ac:dyDescent="0.25">
      <c r="A115" s="47" t="s">
        <v>127</v>
      </c>
      <c r="B115" s="56"/>
      <c r="C115" s="36" t="s">
        <v>128</v>
      </c>
      <c r="D115" s="38">
        <f>IF(VLOOKUP($A115,'hk2015'!$A:$G,1)=$A115,VLOOKUP($A115,'hk2015'!$A:$G,6),0)</f>
        <v>0</v>
      </c>
      <c r="E115" s="38">
        <f>IF(VLOOKUP($A115,'hk2015'!$A:$G,1)=$A115,VLOOKUP($A115,'hk2015'!$A:$G,7),0)</f>
        <v>0</v>
      </c>
      <c r="F115" s="38">
        <f>IF(VLOOKUP($A115,'hk2015'!$A:$H,1)=$A115,VLOOKUP($A115,'hk2015'!$A:$H,8),0)</f>
        <v>0</v>
      </c>
      <c r="G115" s="91">
        <f>SUM(D115+E115-F115)</f>
        <v>0</v>
      </c>
      <c r="H115" s="38">
        <f>IF(VLOOKUP($A115,'hk2014'!$A:$G,1)=$A115,VLOOKUP($A115,'hk2014'!$A:$G,6),0)</f>
        <v>0</v>
      </c>
      <c r="I115" s="38">
        <f>IF(VLOOKUP($A115,'hk2014'!$A:$G,1)=$A115,VLOOKUP($A115,'hk2014'!$A:$G,7),0)</f>
        <v>0</v>
      </c>
      <c r="J115" s="38">
        <f>IF(VLOOKUP($A115,'hk2014'!$A:$H,1)=$A115,VLOOKUP($A115,'hk2014'!$A:$H,8),0)</f>
        <v>0</v>
      </c>
      <c r="K115" s="101">
        <f>SUM(H115+I115-J115)</f>
        <v>0</v>
      </c>
      <c r="L115" s="114"/>
    </row>
    <row r="116" spans="1:12" s="57" customFormat="1" ht="12.75" x14ac:dyDescent="0.2">
      <c r="A116" s="50">
        <v>23</v>
      </c>
      <c r="B116" s="51"/>
      <c r="C116" s="52" t="s">
        <v>129</v>
      </c>
      <c r="D116" s="33">
        <f t="shared" ref="D116:K116" si="36">SUM(D117:D118)</f>
        <v>0</v>
      </c>
      <c r="E116" s="33">
        <f t="shared" si="36"/>
        <v>0</v>
      </c>
      <c r="F116" s="33">
        <f t="shared" si="36"/>
        <v>0</v>
      </c>
      <c r="G116" s="93">
        <f t="shared" si="36"/>
        <v>0</v>
      </c>
      <c r="H116" s="33">
        <f t="shared" si="36"/>
        <v>0</v>
      </c>
      <c r="I116" s="33">
        <f t="shared" si="36"/>
        <v>0</v>
      </c>
      <c r="J116" s="33">
        <f t="shared" si="36"/>
        <v>0</v>
      </c>
      <c r="K116" s="103">
        <f t="shared" si="36"/>
        <v>0</v>
      </c>
      <c r="L116" s="114"/>
    </row>
    <row r="117" spans="1:12" ht="12.75" outlineLevel="1" x14ac:dyDescent="0.2">
      <c r="A117" s="34" t="str">
        <f>LEFT(B117,3)</f>
        <v>231</v>
      </c>
      <c r="B117" s="35" t="s">
        <v>130</v>
      </c>
      <c r="C117" s="35" t="s">
        <v>131</v>
      </c>
      <c r="D117" s="38">
        <f>IF(VLOOKUP($A117,'hk2015'!$A:$G,1)=$A117,VLOOKUP($A117,'hk2015'!$A:$G,6),0)</f>
        <v>0</v>
      </c>
      <c r="E117" s="38">
        <f>IF(VLOOKUP($A117,'hk2015'!$A:$G,1)=$A117,VLOOKUP($A117,'hk2015'!$A:$G,7),0)</f>
        <v>0</v>
      </c>
      <c r="F117" s="38">
        <f>IF(VLOOKUP($A117,'hk2015'!$A:$H,1)=$A117,VLOOKUP($A117,'hk2015'!$A:$H,8),0)</f>
        <v>0</v>
      </c>
      <c r="G117" s="91">
        <f>SUM(D117+E117-F117)</f>
        <v>0</v>
      </c>
      <c r="H117" s="38">
        <f>IF(VLOOKUP($A117,'hk2014'!$A:$G,1)=$A117,VLOOKUP($A117,'hk2014'!$A:$G,6),0)</f>
        <v>0</v>
      </c>
      <c r="I117" s="38">
        <f>IF(VLOOKUP($A117,'hk2014'!$A:$G,1)=$A117,VLOOKUP($A117,'hk2014'!$A:$G,7),0)</f>
        <v>0</v>
      </c>
      <c r="J117" s="38">
        <f>IF(VLOOKUP($A117,'hk2014'!$A:$H,1)=$A117,VLOOKUP($A117,'hk2014'!$A:$H,8),0)</f>
        <v>0</v>
      </c>
      <c r="K117" s="101">
        <f>SUM(H117+I117-J117)</f>
        <v>0</v>
      </c>
      <c r="L117" s="114"/>
    </row>
    <row r="118" spans="1:12" ht="12.75" outlineLevel="1" x14ac:dyDescent="0.2">
      <c r="A118" s="34" t="str">
        <f>LEFT(B118,3)</f>
        <v>232</v>
      </c>
      <c r="B118" s="35" t="s">
        <v>132</v>
      </c>
      <c r="C118" s="35" t="s">
        <v>133</v>
      </c>
      <c r="D118" s="38">
        <f>IF(VLOOKUP($A118,'hk2015'!$A:$G,1)=$A118,VLOOKUP($A118,'hk2015'!$A:$G,6),0)</f>
        <v>0</v>
      </c>
      <c r="E118" s="38">
        <f>IF(VLOOKUP($A118,'hk2015'!$A:$G,1)=$A118,VLOOKUP($A118,'hk2015'!$A:$G,7),0)</f>
        <v>0</v>
      </c>
      <c r="F118" s="38">
        <f>IF(VLOOKUP($A118,'hk2015'!$A:$H,1)=$A118,VLOOKUP($A118,'hk2015'!$A:$H,8),0)</f>
        <v>0</v>
      </c>
      <c r="G118" s="91">
        <f>SUM(D118+E118-F118)</f>
        <v>0</v>
      </c>
      <c r="H118" s="38">
        <f>IF(VLOOKUP($A118,'hk2014'!$A:$G,1)=$A118,VLOOKUP($A118,'hk2014'!$A:$G,6),0)</f>
        <v>0</v>
      </c>
      <c r="I118" s="38">
        <f>IF(VLOOKUP($A118,'hk2014'!$A:$G,1)=$A118,VLOOKUP($A118,'hk2014'!$A:$G,7),0)</f>
        <v>0</v>
      </c>
      <c r="J118" s="38">
        <f>IF(VLOOKUP($A118,'hk2014'!$A:$H,1)=$A118,VLOOKUP($A118,'hk2014'!$A:$H,8),0)</f>
        <v>0</v>
      </c>
      <c r="K118" s="101">
        <f>SUM(H118+I118-J118)</f>
        <v>0</v>
      </c>
      <c r="L118" s="114"/>
    </row>
    <row r="119" spans="1:12" ht="13.5" outlineLevel="1" thickBot="1" x14ac:dyDescent="0.25">
      <c r="A119" s="41"/>
      <c r="B119" s="42"/>
      <c r="C119" s="42"/>
      <c r="D119" s="40"/>
      <c r="E119" s="40"/>
      <c r="F119" s="40"/>
      <c r="G119" s="92"/>
      <c r="H119" s="40"/>
      <c r="I119" s="40"/>
      <c r="J119" s="40"/>
      <c r="K119" s="102"/>
      <c r="L119" s="114"/>
    </row>
    <row r="120" spans="1:12" ht="12.75" x14ac:dyDescent="0.2">
      <c r="A120" s="50" t="s">
        <v>134</v>
      </c>
      <c r="B120" s="51"/>
      <c r="C120" s="52" t="s">
        <v>135</v>
      </c>
      <c r="D120" s="33">
        <f t="shared" ref="D120:K120" si="37">SUM(D121:D122)</f>
        <v>0</v>
      </c>
      <c r="E120" s="33">
        <f t="shared" si="37"/>
        <v>0</v>
      </c>
      <c r="F120" s="33">
        <f t="shared" si="37"/>
        <v>0</v>
      </c>
      <c r="G120" s="93">
        <f t="shared" si="37"/>
        <v>0</v>
      </c>
      <c r="H120" s="33">
        <f t="shared" si="37"/>
        <v>0</v>
      </c>
      <c r="I120" s="33">
        <f t="shared" si="37"/>
        <v>0</v>
      </c>
      <c r="J120" s="33">
        <f t="shared" si="37"/>
        <v>0</v>
      </c>
      <c r="K120" s="103">
        <f t="shared" si="37"/>
        <v>0</v>
      </c>
      <c r="L120" s="114"/>
    </row>
    <row r="121" spans="1:12" ht="12.75" outlineLevel="1" x14ac:dyDescent="0.2">
      <c r="A121" s="34" t="str">
        <f>LEFT(B121,3)</f>
        <v>241</v>
      </c>
      <c r="B121" s="35" t="s">
        <v>136</v>
      </c>
      <c r="C121" s="35" t="s">
        <v>137</v>
      </c>
      <c r="D121" s="38">
        <f>IF(VLOOKUP($A121,'hk2015'!$A:$G,1)=$A121,VLOOKUP($A121,'hk2015'!$A:$G,6),0)</f>
        <v>0</v>
      </c>
      <c r="E121" s="38">
        <f>IF(VLOOKUP($A121,'hk2015'!$A:$G,1)=$A121,VLOOKUP($A121,'hk2015'!$A:$G,7),0)</f>
        <v>0</v>
      </c>
      <c r="F121" s="38">
        <f>IF(VLOOKUP($A121,'hk2015'!$A:$H,1)=$A121,VLOOKUP($A121,'hk2015'!$A:$H,8),0)</f>
        <v>0</v>
      </c>
      <c r="G121" s="91">
        <f>SUM(D121+E121-F121)</f>
        <v>0</v>
      </c>
      <c r="H121" s="38">
        <f>IF(VLOOKUP($A121,'hk2014'!$A:$G,1)=$A121,VLOOKUP($A121,'hk2014'!$A:$G,6),0)</f>
        <v>0</v>
      </c>
      <c r="I121" s="38">
        <f>IF(VLOOKUP($A121,'hk2014'!$A:$G,1)=$A121,VLOOKUP($A121,'hk2014'!$A:$G,7),0)</f>
        <v>0</v>
      </c>
      <c r="J121" s="38">
        <f>IF(VLOOKUP($A121,'hk2014'!$A:$H,1)=$A121,VLOOKUP($A121,'hk2014'!$A:$H,8),0)</f>
        <v>0</v>
      </c>
      <c r="K121" s="101">
        <f>SUM(H121+I121-J121)</f>
        <v>0</v>
      </c>
      <c r="L121" s="114"/>
    </row>
    <row r="122" spans="1:12" ht="12.75" outlineLevel="1" x14ac:dyDescent="0.2">
      <c r="A122" s="34" t="str">
        <f>LEFT(B122,3)</f>
        <v>249</v>
      </c>
      <c r="B122" s="35" t="s">
        <v>138</v>
      </c>
      <c r="C122" s="35" t="s">
        <v>139</v>
      </c>
      <c r="D122" s="38">
        <f>IF(VLOOKUP($A122,'hk2015'!$A:$G,1)=$A122,VLOOKUP($A122,'hk2015'!$A:$G,6),0)</f>
        <v>0</v>
      </c>
      <c r="E122" s="38">
        <f>IF(VLOOKUP($A122,'hk2015'!$A:$G,1)=$A122,VLOOKUP($A122,'hk2015'!$A:$G,7),0)</f>
        <v>0</v>
      </c>
      <c r="F122" s="38">
        <f>IF(VLOOKUP($A122,'hk2015'!$A:$H,1)=$A122,VLOOKUP($A122,'hk2015'!$A:$H,8),0)</f>
        <v>0</v>
      </c>
      <c r="G122" s="91">
        <f>SUM(D122+E122-F122)</f>
        <v>0</v>
      </c>
      <c r="H122" s="38">
        <f>IF(VLOOKUP($A122,'hk2014'!$A:$G,1)=$A122,VLOOKUP($A122,'hk2014'!$A:$G,6),0)</f>
        <v>0</v>
      </c>
      <c r="I122" s="38">
        <f>IF(VLOOKUP($A122,'hk2014'!$A:$G,1)=$A122,VLOOKUP($A122,'hk2014'!$A:$G,7),0)</f>
        <v>0</v>
      </c>
      <c r="J122" s="38">
        <f>IF(VLOOKUP($A122,'hk2014'!$A:$H,1)=$A122,VLOOKUP($A122,'hk2014'!$A:$H,8),0)</f>
        <v>0</v>
      </c>
      <c r="K122" s="101">
        <f>SUM(H122+I122-J122)</f>
        <v>0</v>
      </c>
      <c r="L122" s="114"/>
    </row>
    <row r="123" spans="1:12" ht="13.5" outlineLevel="1" thickBot="1" x14ac:dyDescent="0.25">
      <c r="A123" s="41"/>
      <c r="B123" s="42"/>
      <c r="C123" s="42"/>
      <c r="D123" s="40"/>
      <c r="E123" s="40"/>
      <c r="F123" s="40"/>
      <c r="G123" s="92"/>
      <c r="H123" s="40"/>
      <c r="I123" s="40"/>
      <c r="J123" s="40"/>
      <c r="K123" s="102"/>
      <c r="L123" s="114"/>
    </row>
    <row r="124" spans="1:12" ht="12.75" x14ac:dyDescent="0.2">
      <c r="A124" s="50" t="s">
        <v>140</v>
      </c>
      <c r="B124" s="51"/>
      <c r="C124" s="52" t="s">
        <v>141</v>
      </c>
      <c r="D124" s="33">
        <f t="shared" ref="D124:K124" si="38">SUM(D125:D131)</f>
        <v>0</v>
      </c>
      <c r="E124" s="33">
        <f t="shared" si="38"/>
        <v>0</v>
      </c>
      <c r="F124" s="33">
        <f t="shared" si="38"/>
        <v>0</v>
      </c>
      <c r="G124" s="93">
        <f t="shared" si="38"/>
        <v>0</v>
      </c>
      <c r="H124" s="33">
        <f t="shared" si="38"/>
        <v>0</v>
      </c>
      <c r="I124" s="33">
        <f t="shared" si="38"/>
        <v>0</v>
      </c>
      <c r="J124" s="33">
        <f t="shared" si="38"/>
        <v>0</v>
      </c>
      <c r="K124" s="103">
        <f t="shared" si="38"/>
        <v>0</v>
      </c>
      <c r="L124" s="114"/>
    </row>
    <row r="125" spans="1:12" ht="12.75" outlineLevel="1" x14ac:dyDescent="0.2">
      <c r="A125" s="34" t="str">
        <f t="shared" ref="A125:A131" si="39">LEFT(B125,3)</f>
        <v>251</v>
      </c>
      <c r="B125" s="35" t="s">
        <v>142</v>
      </c>
      <c r="C125" s="35" t="s">
        <v>143</v>
      </c>
      <c r="D125" s="38">
        <f>IF(VLOOKUP($A125,'hk2015'!$A:$G,1)=$A125,VLOOKUP($A125,'hk2015'!$A:$G,6),0)</f>
        <v>0</v>
      </c>
      <c r="E125" s="38">
        <f>IF(VLOOKUP($A125,'hk2015'!$A:$G,1)=$A125,VLOOKUP($A125,'hk2015'!$A:$G,7),0)</f>
        <v>0</v>
      </c>
      <c r="F125" s="38">
        <f>IF(VLOOKUP($A125,'hk2015'!$A:$H,1)=$A125,VLOOKUP($A125,'hk2015'!$A:$H,8),0)</f>
        <v>0</v>
      </c>
      <c r="G125" s="91">
        <f t="shared" ref="G125:G131" si="40">SUM(D125+E125-F125)</f>
        <v>0</v>
      </c>
      <c r="H125" s="38">
        <f>IF(VLOOKUP($A125,'hk2014'!$A:$G,1)=$A125,VLOOKUP($A125,'hk2014'!$A:$G,6),0)</f>
        <v>0</v>
      </c>
      <c r="I125" s="38">
        <f>IF(VLOOKUP($A125,'hk2014'!$A:$G,1)=$A125,VLOOKUP($A125,'hk2014'!$A:$G,7),0)</f>
        <v>0</v>
      </c>
      <c r="J125" s="38">
        <f>IF(VLOOKUP($A125,'hk2014'!$A:$H,1)=$A125,VLOOKUP($A125,'hk2014'!$A:$H,8),0)</f>
        <v>0</v>
      </c>
      <c r="K125" s="101">
        <f t="shared" ref="K125:K131" si="41">SUM(H125+I125-J125)</f>
        <v>0</v>
      </c>
      <c r="L125" s="114"/>
    </row>
    <row r="126" spans="1:12" ht="12.75" outlineLevel="1" x14ac:dyDescent="0.2">
      <c r="A126" s="34" t="str">
        <f t="shared" si="39"/>
        <v>252</v>
      </c>
      <c r="B126" s="35" t="s">
        <v>144</v>
      </c>
      <c r="C126" s="35" t="s">
        <v>145</v>
      </c>
      <c r="D126" s="38">
        <f>IF(VLOOKUP($A126,'hk2015'!$A:$G,1)=$A126,VLOOKUP($A126,'hk2015'!$A:$G,6),0)</f>
        <v>0</v>
      </c>
      <c r="E126" s="38">
        <f>IF(VLOOKUP($A126,'hk2015'!$A:$G,1)=$A126,VLOOKUP($A126,'hk2015'!$A:$G,7),0)</f>
        <v>0</v>
      </c>
      <c r="F126" s="38">
        <f>IF(VLOOKUP($A126,'hk2015'!$A:$H,1)=$A126,VLOOKUP($A126,'hk2015'!$A:$H,8),0)</f>
        <v>0</v>
      </c>
      <c r="G126" s="91">
        <f t="shared" si="40"/>
        <v>0</v>
      </c>
      <c r="H126" s="38">
        <f>IF(VLOOKUP($A126,'hk2014'!$A:$G,1)=$A126,VLOOKUP($A126,'hk2014'!$A:$G,6),0)</f>
        <v>0</v>
      </c>
      <c r="I126" s="38">
        <f>IF(VLOOKUP($A126,'hk2014'!$A:$G,1)=$A126,VLOOKUP($A126,'hk2014'!$A:$G,7),0)</f>
        <v>0</v>
      </c>
      <c r="J126" s="38">
        <f>IF(VLOOKUP($A126,'hk2014'!$A:$H,1)=$A126,VLOOKUP($A126,'hk2014'!$A:$H,8),0)</f>
        <v>0</v>
      </c>
      <c r="K126" s="101">
        <f t="shared" si="41"/>
        <v>0</v>
      </c>
      <c r="L126" s="114"/>
    </row>
    <row r="127" spans="1:12" ht="12.75" outlineLevel="1" x14ac:dyDescent="0.2">
      <c r="A127" s="34" t="str">
        <f t="shared" si="39"/>
        <v>253</v>
      </c>
      <c r="B127" s="35" t="s">
        <v>146</v>
      </c>
      <c r="C127" s="35" t="s">
        <v>147</v>
      </c>
      <c r="D127" s="38">
        <f>IF(VLOOKUP($A127,'hk2015'!$A:$G,1)=$A127,VLOOKUP($A127,'hk2015'!$A:$G,6),0)</f>
        <v>0</v>
      </c>
      <c r="E127" s="38">
        <f>IF(VLOOKUP($A127,'hk2015'!$A:$G,1)=$A127,VLOOKUP($A127,'hk2015'!$A:$G,7),0)</f>
        <v>0</v>
      </c>
      <c r="F127" s="38">
        <f>IF(VLOOKUP($A127,'hk2015'!$A:$H,1)=$A127,VLOOKUP($A127,'hk2015'!$A:$H,8),0)</f>
        <v>0</v>
      </c>
      <c r="G127" s="91">
        <f t="shared" si="40"/>
        <v>0</v>
      </c>
      <c r="H127" s="38">
        <f>IF(VLOOKUP($A127,'hk2014'!$A:$G,1)=$A127,VLOOKUP($A127,'hk2014'!$A:$G,6),0)</f>
        <v>0</v>
      </c>
      <c r="I127" s="38">
        <f>IF(VLOOKUP($A127,'hk2014'!$A:$G,1)=$A127,VLOOKUP($A127,'hk2014'!$A:$G,7),0)</f>
        <v>0</v>
      </c>
      <c r="J127" s="38">
        <f>IF(VLOOKUP($A127,'hk2014'!$A:$H,1)=$A127,VLOOKUP($A127,'hk2014'!$A:$H,8),0)</f>
        <v>0</v>
      </c>
      <c r="K127" s="101">
        <f t="shared" si="41"/>
        <v>0</v>
      </c>
      <c r="L127" s="114"/>
    </row>
    <row r="128" spans="1:12" ht="12.75" outlineLevel="1" x14ac:dyDescent="0.2">
      <c r="A128" s="34" t="str">
        <f t="shared" si="39"/>
        <v>255</v>
      </c>
      <c r="B128" s="35" t="s">
        <v>148</v>
      </c>
      <c r="C128" s="35" t="s">
        <v>149</v>
      </c>
      <c r="D128" s="38">
        <f>IF(VLOOKUP($A128,'hk2015'!$A:$G,1)=$A128,VLOOKUP($A128,'hk2015'!$A:$G,6),0)</f>
        <v>0</v>
      </c>
      <c r="E128" s="38">
        <f>IF(VLOOKUP($A128,'hk2015'!$A:$G,1)=$A128,VLOOKUP($A128,'hk2015'!$A:$G,7),0)</f>
        <v>0</v>
      </c>
      <c r="F128" s="38">
        <f>IF(VLOOKUP($A128,'hk2015'!$A:$H,1)=$A128,VLOOKUP($A128,'hk2015'!$A:$H,8),0)</f>
        <v>0</v>
      </c>
      <c r="G128" s="91">
        <f t="shared" si="40"/>
        <v>0</v>
      </c>
      <c r="H128" s="38">
        <f>IF(VLOOKUP($A128,'hk2014'!$A:$G,1)=$A128,VLOOKUP($A128,'hk2014'!$A:$G,6),0)</f>
        <v>0</v>
      </c>
      <c r="I128" s="38">
        <f>IF(VLOOKUP($A128,'hk2014'!$A:$G,1)=$A128,VLOOKUP($A128,'hk2014'!$A:$G,7),0)</f>
        <v>0</v>
      </c>
      <c r="J128" s="38">
        <f>IF(VLOOKUP($A128,'hk2014'!$A:$H,1)=$A128,VLOOKUP($A128,'hk2014'!$A:$H,8),0)</f>
        <v>0</v>
      </c>
      <c r="K128" s="101">
        <f t="shared" si="41"/>
        <v>0</v>
      </c>
      <c r="L128" s="114"/>
    </row>
    <row r="129" spans="1:12" ht="12.75" outlineLevel="1" x14ac:dyDescent="0.2">
      <c r="A129" s="34" t="str">
        <f t="shared" si="39"/>
        <v>256</v>
      </c>
      <c r="B129" s="35" t="s">
        <v>150</v>
      </c>
      <c r="C129" s="35" t="s">
        <v>151</v>
      </c>
      <c r="D129" s="38">
        <f>IF(VLOOKUP($A129,'hk2015'!$A:$G,1)=$A129,VLOOKUP($A129,'hk2015'!$A:$G,6),0)</f>
        <v>0</v>
      </c>
      <c r="E129" s="38">
        <f>IF(VLOOKUP($A129,'hk2015'!$A:$G,1)=$A129,VLOOKUP($A129,'hk2015'!$A:$G,7),0)</f>
        <v>0</v>
      </c>
      <c r="F129" s="38">
        <f>IF(VLOOKUP($A129,'hk2015'!$A:$H,1)=$A129,VLOOKUP($A129,'hk2015'!$A:$H,8),0)</f>
        <v>0</v>
      </c>
      <c r="G129" s="91">
        <f t="shared" si="40"/>
        <v>0</v>
      </c>
      <c r="H129" s="38">
        <f>IF(VLOOKUP($A129,'hk2014'!$A:$G,1)=$A129,VLOOKUP($A129,'hk2014'!$A:$G,6),0)</f>
        <v>0</v>
      </c>
      <c r="I129" s="38">
        <f>IF(VLOOKUP($A129,'hk2014'!$A:$G,1)=$A129,VLOOKUP($A129,'hk2014'!$A:$G,7),0)</f>
        <v>0</v>
      </c>
      <c r="J129" s="38">
        <f>IF(VLOOKUP($A129,'hk2014'!$A:$H,1)=$A129,VLOOKUP($A129,'hk2014'!$A:$H,8),0)</f>
        <v>0</v>
      </c>
      <c r="K129" s="101">
        <f t="shared" si="41"/>
        <v>0</v>
      </c>
      <c r="L129" s="114"/>
    </row>
    <row r="130" spans="1:12" ht="12.75" outlineLevel="1" x14ac:dyDescent="0.2">
      <c r="A130" s="34" t="str">
        <f t="shared" si="39"/>
        <v>257</v>
      </c>
      <c r="B130" s="35" t="s">
        <v>152</v>
      </c>
      <c r="C130" s="35" t="s">
        <v>153</v>
      </c>
      <c r="D130" s="38">
        <f>IF(VLOOKUP($A130,'hk2015'!$A:$G,1)=$A130,VLOOKUP($A130,'hk2015'!$A:$G,6),0)</f>
        <v>0</v>
      </c>
      <c r="E130" s="38">
        <f>IF(VLOOKUP($A130,'hk2015'!$A:$G,1)=$A130,VLOOKUP($A130,'hk2015'!$A:$G,7),0)</f>
        <v>0</v>
      </c>
      <c r="F130" s="38">
        <f>IF(VLOOKUP($A130,'hk2015'!$A:$H,1)=$A130,VLOOKUP($A130,'hk2015'!$A:$H,8),0)</f>
        <v>0</v>
      </c>
      <c r="G130" s="91">
        <f t="shared" si="40"/>
        <v>0</v>
      </c>
      <c r="H130" s="38">
        <f>IF(VLOOKUP($A130,'hk2014'!$A:$G,1)=$A130,VLOOKUP($A130,'hk2014'!$A:$G,6),0)</f>
        <v>0</v>
      </c>
      <c r="I130" s="38">
        <f>IF(VLOOKUP($A130,'hk2014'!$A:$G,1)=$A130,VLOOKUP($A130,'hk2014'!$A:$G,7),0)</f>
        <v>0</v>
      </c>
      <c r="J130" s="38">
        <f>IF(VLOOKUP($A130,'hk2014'!$A:$H,1)=$A130,VLOOKUP($A130,'hk2014'!$A:$H,8),0)</f>
        <v>0</v>
      </c>
      <c r="K130" s="101">
        <f t="shared" si="41"/>
        <v>0</v>
      </c>
      <c r="L130" s="114"/>
    </row>
    <row r="131" spans="1:12" ht="12.75" outlineLevel="1" x14ac:dyDescent="0.2">
      <c r="A131" s="34" t="str">
        <f t="shared" si="39"/>
        <v>259</v>
      </c>
      <c r="B131" s="35" t="s">
        <v>154</v>
      </c>
      <c r="C131" s="35" t="s">
        <v>155</v>
      </c>
      <c r="D131" s="38">
        <f>IF(VLOOKUP($A131,'hk2015'!$A:$G,1)=$A131,VLOOKUP($A131,'hk2015'!$A:$G,6),0)</f>
        <v>0</v>
      </c>
      <c r="E131" s="38">
        <f>IF(VLOOKUP($A131,'hk2015'!$A:$G,1)=$A131,VLOOKUP($A131,'hk2015'!$A:$G,7),0)</f>
        <v>0</v>
      </c>
      <c r="F131" s="38">
        <f>IF(VLOOKUP($A131,'hk2015'!$A:$H,1)=$A131,VLOOKUP($A131,'hk2015'!$A:$H,8),0)</f>
        <v>0</v>
      </c>
      <c r="G131" s="91">
        <f t="shared" si="40"/>
        <v>0</v>
      </c>
      <c r="H131" s="38">
        <f>IF(VLOOKUP($A131,'hk2014'!$A:$G,1)=$A131,VLOOKUP($A131,'hk2014'!$A:$G,6),0)</f>
        <v>0</v>
      </c>
      <c r="I131" s="38">
        <f>IF(VLOOKUP($A131,'hk2014'!$A:$G,1)=$A131,VLOOKUP($A131,'hk2014'!$A:$G,7),0)</f>
        <v>0</v>
      </c>
      <c r="J131" s="38">
        <f>IF(VLOOKUP($A131,'hk2014'!$A:$H,1)=$A131,VLOOKUP($A131,'hk2014'!$A:$H,8),0)</f>
        <v>0</v>
      </c>
      <c r="K131" s="101">
        <f t="shared" si="41"/>
        <v>0</v>
      </c>
      <c r="L131" s="114"/>
    </row>
    <row r="132" spans="1:12" ht="13.5" outlineLevel="1" thickBot="1" x14ac:dyDescent="0.25">
      <c r="A132" s="41"/>
      <c r="B132" s="42"/>
      <c r="C132" s="42"/>
      <c r="D132" s="40"/>
      <c r="E132" s="40"/>
      <c r="F132" s="40"/>
      <c r="G132" s="92"/>
      <c r="H132" s="40"/>
      <c r="I132" s="40"/>
      <c r="J132" s="40"/>
      <c r="K132" s="102"/>
      <c r="L132" s="114"/>
    </row>
    <row r="133" spans="1:12" ht="12.75" x14ac:dyDescent="0.2">
      <c r="A133" s="50" t="s">
        <v>904</v>
      </c>
      <c r="B133" s="51"/>
      <c r="C133" s="52" t="s">
        <v>156</v>
      </c>
      <c r="D133" s="33">
        <f t="shared" ref="D133:K133" si="42">SUM(D134)</f>
        <v>0</v>
      </c>
      <c r="E133" s="33">
        <f t="shared" si="42"/>
        <v>0</v>
      </c>
      <c r="F133" s="33">
        <f t="shared" si="42"/>
        <v>0</v>
      </c>
      <c r="G133" s="93">
        <f t="shared" si="42"/>
        <v>0</v>
      </c>
      <c r="H133" s="33">
        <f t="shared" si="42"/>
        <v>0</v>
      </c>
      <c r="I133" s="33">
        <f t="shared" si="42"/>
        <v>0</v>
      </c>
      <c r="J133" s="33">
        <f t="shared" si="42"/>
        <v>0</v>
      </c>
      <c r="K133" s="103">
        <f t="shared" si="42"/>
        <v>0</v>
      </c>
      <c r="L133" s="114"/>
    </row>
    <row r="134" spans="1:12" ht="12.75" outlineLevel="1" x14ac:dyDescent="0.2">
      <c r="A134" s="34" t="str">
        <f>LEFT(B134,3)</f>
        <v>261</v>
      </c>
      <c r="B134" s="35" t="s">
        <v>157</v>
      </c>
      <c r="C134" s="35" t="s">
        <v>158</v>
      </c>
      <c r="D134" s="38">
        <f>IF(VLOOKUP($A134,'hk2015'!$A:$G,1)=$A134,VLOOKUP($A134,'hk2015'!$A:$G,6),0)</f>
        <v>0</v>
      </c>
      <c r="E134" s="38">
        <f>IF(VLOOKUP($A134,'hk2015'!$A:$G,1)=$A134,VLOOKUP($A134,'hk2015'!$A:$G,7),0)</f>
        <v>0</v>
      </c>
      <c r="F134" s="38">
        <f>IF(VLOOKUP($A134,'hk2015'!$A:$H,1)=$A134,VLOOKUP($A134,'hk2015'!$A:$H,8),0)</f>
        <v>0</v>
      </c>
      <c r="G134" s="91">
        <f>SUM(D134+E134-F134)</f>
        <v>0</v>
      </c>
      <c r="H134" s="38">
        <f>IF(VLOOKUP($A134,'hk2014'!$A:$G,1)=$A134,VLOOKUP($A134,'hk2014'!$A:$G,6),0)</f>
        <v>0</v>
      </c>
      <c r="I134" s="38">
        <f>IF(VLOOKUP($A134,'hk2014'!$A:$G,1)=$A134,VLOOKUP($A134,'hk2014'!$A:$G,7),0)</f>
        <v>0</v>
      </c>
      <c r="J134" s="38">
        <f>IF(VLOOKUP($A134,'hk2014'!$A:$H,1)=$A134,VLOOKUP($A134,'hk2014'!$A:$H,8),0)</f>
        <v>0</v>
      </c>
      <c r="K134" s="101">
        <f>SUM(H134+I134-J134)</f>
        <v>0</v>
      </c>
      <c r="L134" s="114"/>
    </row>
    <row r="135" spans="1:12" ht="13.5" outlineLevel="1" thickBot="1" x14ac:dyDescent="0.25">
      <c r="A135" s="41"/>
      <c r="B135" s="42"/>
      <c r="C135" s="42"/>
      <c r="D135" s="40"/>
      <c r="E135" s="40"/>
      <c r="F135" s="40"/>
      <c r="G135" s="92"/>
      <c r="H135" s="40"/>
      <c r="I135" s="40"/>
      <c r="J135" s="40"/>
      <c r="K135" s="102"/>
      <c r="L135" s="114"/>
    </row>
    <row r="136" spans="1:12" x14ac:dyDescent="0.15">
      <c r="A136" s="50" t="s">
        <v>159</v>
      </c>
      <c r="B136" s="51"/>
      <c r="C136" s="52" t="s">
        <v>160</v>
      </c>
      <c r="D136" s="33">
        <f t="shared" ref="D136:K136" si="43">SUM(D137:D138)</f>
        <v>0</v>
      </c>
      <c r="E136" s="33">
        <f t="shared" si="43"/>
        <v>0</v>
      </c>
      <c r="F136" s="33">
        <f t="shared" si="43"/>
        <v>0</v>
      </c>
      <c r="G136" s="89">
        <f t="shared" si="43"/>
        <v>0</v>
      </c>
      <c r="H136" s="33">
        <f t="shared" si="43"/>
        <v>0</v>
      </c>
      <c r="I136" s="33">
        <f t="shared" si="43"/>
        <v>0</v>
      </c>
      <c r="J136" s="33">
        <f t="shared" si="43"/>
        <v>0</v>
      </c>
      <c r="K136" s="99">
        <f t="shared" si="43"/>
        <v>0</v>
      </c>
    </row>
    <row r="137" spans="1:12" outlineLevel="1" x14ac:dyDescent="0.15">
      <c r="A137" s="34" t="str">
        <f>LEFT(B137,3)</f>
        <v>291</v>
      </c>
      <c r="B137" s="35" t="s">
        <v>161</v>
      </c>
      <c r="C137" s="35" t="s">
        <v>162</v>
      </c>
      <c r="D137" s="38">
        <f>IF(VLOOKUP($A137,'hk2015'!$A:$G,1)=$A137,VLOOKUP($A137,'hk2015'!$A:$G,6),0)</f>
        <v>0</v>
      </c>
      <c r="E137" s="38">
        <f>IF(VLOOKUP($A137,'hk2015'!$A:$G,1)=$A137,VLOOKUP($A137,'hk2015'!$A:$G,7),0)</f>
        <v>0</v>
      </c>
      <c r="F137" s="38">
        <f>IF(VLOOKUP($A137,'hk2015'!$A:$H,1)=$A137,VLOOKUP($A137,'hk2015'!$A:$H,8),0)</f>
        <v>0</v>
      </c>
      <c r="G137" s="91">
        <f>SUM(D137+E137-F137)</f>
        <v>0</v>
      </c>
      <c r="H137" s="38">
        <f>IF(VLOOKUP($A137,'hk2014'!$A:$G,1)=$A137,VLOOKUP($A137,'hk2014'!$A:$G,6),0)</f>
        <v>0</v>
      </c>
      <c r="I137" s="38">
        <f>IF(VLOOKUP($A137,'hk2014'!$A:$G,1)=$A137,VLOOKUP($A137,'hk2014'!$A:$G,7),0)</f>
        <v>0</v>
      </c>
      <c r="J137" s="38">
        <f>IF(VLOOKUP($A137,'hk2014'!$A:$H,1)=$A137,VLOOKUP($A137,'hk2014'!$A:$H,8),0)</f>
        <v>0</v>
      </c>
      <c r="K137" s="101">
        <f>SUM(H137+I137-J137)</f>
        <v>0</v>
      </c>
    </row>
    <row r="138" spans="1:12" outlineLevel="1" x14ac:dyDescent="0.15">
      <c r="A138" s="47" t="s">
        <v>163</v>
      </c>
      <c r="B138" s="35"/>
      <c r="C138" s="36" t="s">
        <v>164</v>
      </c>
      <c r="D138" s="38">
        <f>IF(VLOOKUP($A138,'hk2015'!$A:$G,1)=$A138,VLOOKUP($A138,'hk2015'!$A:$G,6),0)</f>
        <v>0</v>
      </c>
      <c r="E138" s="38">
        <f>IF(VLOOKUP($A138,'hk2015'!$A:$G,1)=$A138,VLOOKUP($A138,'hk2015'!$A:$G,7),0)</f>
        <v>0</v>
      </c>
      <c r="F138" s="38">
        <f>IF(VLOOKUP($A138,'hk2015'!$A:$H,1)=$A138,VLOOKUP($A138,'hk2015'!$A:$H,8),0)</f>
        <v>0</v>
      </c>
      <c r="G138" s="91">
        <f>SUM(D138+E138-F138)</f>
        <v>0</v>
      </c>
      <c r="H138" s="38">
        <f>IF(VLOOKUP($A138,'hk2014'!$A:$G,1)=$A138,VLOOKUP($A138,'hk2014'!$A:$G,6),0)</f>
        <v>0</v>
      </c>
      <c r="I138" s="38">
        <f>IF(VLOOKUP($A138,'hk2014'!$A:$G,1)=$A138,VLOOKUP($A138,'hk2014'!$A:$G,7),0)</f>
        <v>0</v>
      </c>
      <c r="J138" s="38">
        <f>IF(VLOOKUP($A138,'hk2014'!$A:$H,1)=$A138,VLOOKUP($A138,'hk2014'!$A:$H,8),0)</f>
        <v>0</v>
      </c>
      <c r="K138" s="101">
        <f>SUM(H138+I138-J138)</f>
        <v>0</v>
      </c>
    </row>
    <row r="139" spans="1:12" ht="11.25" outlineLevel="1" thickBot="1" x14ac:dyDescent="0.2">
      <c r="A139" s="23"/>
      <c r="B139" s="35"/>
      <c r="C139" s="24"/>
      <c r="H139" s="54"/>
      <c r="I139" s="54"/>
      <c r="J139" s="54"/>
      <c r="K139" s="105"/>
    </row>
    <row r="140" spans="1:12" ht="12" thickBot="1" x14ac:dyDescent="0.25">
      <c r="A140" s="27" t="s">
        <v>884</v>
      </c>
      <c r="B140" s="28"/>
      <c r="C140" s="28" t="s">
        <v>165</v>
      </c>
      <c r="D140" s="49">
        <f t="shared" ref="D140:K140" si="44">SUM(D141+D148+D156+D162+D170+D177+D185+D196+D207)</f>
        <v>1564706.13</v>
      </c>
      <c r="E140" s="49">
        <f t="shared" si="44"/>
        <v>23375375.000000004</v>
      </c>
      <c r="F140" s="49">
        <f t="shared" si="44"/>
        <v>23875411.73</v>
      </c>
      <c r="G140" s="94">
        <f t="shared" si="44"/>
        <v>1064669.399999999</v>
      </c>
      <c r="H140" s="49">
        <f t="shared" si="44"/>
        <v>1489043.9200000002</v>
      </c>
      <c r="I140" s="49">
        <f t="shared" si="44"/>
        <v>24061171.419999998</v>
      </c>
      <c r="J140" s="49">
        <f t="shared" si="44"/>
        <v>23985509.210000001</v>
      </c>
      <c r="K140" s="104">
        <f t="shared" si="44"/>
        <v>1564706.1299999997</v>
      </c>
    </row>
    <row r="141" spans="1:12" x14ac:dyDescent="0.15">
      <c r="A141" s="50" t="s">
        <v>912</v>
      </c>
      <c r="B141" s="51"/>
      <c r="C141" s="52" t="s">
        <v>166</v>
      </c>
      <c r="D141" s="33">
        <f t="shared" ref="D141:K141" si="45">SUM(D142:D147)</f>
        <v>2068973.4</v>
      </c>
      <c r="E141" s="33">
        <f t="shared" si="45"/>
        <v>7983010.3300000001</v>
      </c>
      <c r="F141" s="33">
        <f t="shared" si="45"/>
        <v>8057110.0099999998</v>
      </c>
      <c r="G141" s="93">
        <f t="shared" si="45"/>
        <v>1994873.7199999993</v>
      </c>
      <c r="H141" s="33">
        <f t="shared" si="45"/>
        <v>2663177.38</v>
      </c>
      <c r="I141" s="33">
        <f t="shared" si="45"/>
        <v>7860796.0200000005</v>
      </c>
      <c r="J141" s="33">
        <f t="shared" si="45"/>
        <v>8455000</v>
      </c>
      <c r="K141" s="103">
        <f t="shared" si="45"/>
        <v>2068973.3999999994</v>
      </c>
    </row>
    <row r="142" spans="1:12" outlineLevel="1" x14ac:dyDescent="0.15">
      <c r="A142" s="34" t="str">
        <f>LEFT(B142,3)</f>
        <v>311</v>
      </c>
      <c r="B142" s="35" t="s">
        <v>167</v>
      </c>
      <c r="C142" s="35" t="s">
        <v>168</v>
      </c>
      <c r="D142" s="38">
        <f>IF(VLOOKUP($A142,'hk2015'!$A:$G,1)=$A142,VLOOKUP($A142,'hk2015'!$A:$G,6),0)</f>
        <v>1961068.4</v>
      </c>
      <c r="E142" s="38">
        <f>IF(VLOOKUP($A142,'hk2015'!$A:$G,1)=$A142,VLOOKUP($A142,'hk2015'!$A:$G,7),0)</f>
        <v>7086459.79</v>
      </c>
      <c r="F142" s="38">
        <f>IF(VLOOKUP($A142,'hk2015'!$A:$H,1)=$A142,VLOOKUP($A142,'hk2015'!$A:$H,8),0)</f>
        <v>7122431.54</v>
      </c>
      <c r="G142" s="91">
        <f t="shared" ref="G142:G147" si="46">SUM(D142+E142-F142)</f>
        <v>1925096.6499999994</v>
      </c>
      <c r="H142" s="38">
        <f>IF(VLOOKUP($A142,'hk2014'!$A:$G,1)=$A142,VLOOKUP($A142,'hk2014'!$A:$G,6),0)</f>
        <v>2626518.35</v>
      </c>
      <c r="I142" s="38">
        <f>IF(VLOOKUP($A142,'hk2014'!$A:$G,1)=$A142,VLOOKUP($A142,'hk2014'!$A:$G,7),0)</f>
        <v>6624131.5800000001</v>
      </c>
      <c r="J142" s="38">
        <f>IF(VLOOKUP($A142,'hk2014'!$A:$H,1)=$A142,VLOOKUP($A142,'hk2014'!$A:$H,8),0)</f>
        <v>7289581.5300000003</v>
      </c>
      <c r="K142" s="101">
        <f t="shared" ref="K142:K147" si="47">SUM(H142+I142-J142)</f>
        <v>1961068.3999999994</v>
      </c>
    </row>
    <row r="143" spans="1:12" outlineLevel="1" x14ac:dyDescent="0.15">
      <c r="A143" s="34" t="str">
        <f>LEFT(B143,3)</f>
        <v>312</v>
      </c>
      <c r="B143" s="35" t="s">
        <v>169</v>
      </c>
      <c r="C143" s="35" t="s">
        <v>170</v>
      </c>
      <c r="D143" s="38">
        <f>IF(VLOOKUP($A143,'hk2015'!$A:$G,1)=$A143,VLOOKUP($A143,'hk2015'!$A:$G,6),0)</f>
        <v>0</v>
      </c>
      <c r="E143" s="38">
        <f>IF(VLOOKUP($A143,'hk2015'!$A:$G,1)=$A143,VLOOKUP($A143,'hk2015'!$A:$G,7),0)</f>
        <v>0</v>
      </c>
      <c r="F143" s="38">
        <f>IF(VLOOKUP($A143,'hk2015'!$A:$H,1)=$A143,VLOOKUP($A143,'hk2015'!$A:$H,8),0)</f>
        <v>0</v>
      </c>
      <c r="G143" s="91">
        <f t="shared" si="46"/>
        <v>0</v>
      </c>
      <c r="H143" s="38">
        <f>IF(VLOOKUP($A143,'hk2014'!$A:$G,1)=$A143,VLOOKUP($A143,'hk2014'!$A:$G,6),0)</f>
        <v>0</v>
      </c>
      <c r="I143" s="38">
        <f>IF(VLOOKUP($A143,'hk2014'!$A:$G,1)=$A143,VLOOKUP($A143,'hk2014'!$A:$G,7),0)</f>
        <v>0</v>
      </c>
      <c r="J143" s="38">
        <f>IF(VLOOKUP($A143,'hk2014'!$A:$H,1)=$A143,VLOOKUP($A143,'hk2014'!$A:$H,8),0)</f>
        <v>0</v>
      </c>
      <c r="K143" s="101">
        <f t="shared" si="47"/>
        <v>0</v>
      </c>
    </row>
    <row r="144" spans="1:12" outlineLevel="1" x14ac:dyDescent="0.15">
      <c r="A144" s="34" t="str">
        <f>LEFT(B144,3)</f>
        <v>313</v>
      </c>
      <c r="B144" s="35" t="s">
        <v>171</v>
      </c>
      <c r="C144" s="35" t="s">
        <v>172</v>
      </c>
      <c r="D144" s="38">
        <f>IF(VLOOKUP($A144,'hk2015'!$A:$G,1)=$A144,VLOOKUP($A144,'hk2015'!$A:$G,6),0)</f>
        <v>0</v>
      </c>
      <c r="E144" s="38">
        <f>IF(VLOOKUP($A144,'hk2015'!$A:$G,1)=$A144,VLOOKUP($A144,'hk2015'!$A:$G,7),0)</f>
        <v>0</v>
      </c>
      <c r="F144" s="38">
        <f>IF(VLOOKUP($A144,'hk2015'!$A:$H,1)=$A144,VLOOKUP($A144,'hk2015'!$A:$H,8),0)</f>
        <v>0</v>
      </c>
      <c r="G144" s="91">
        <f t="shared" si="46"/>
        <v>0</v>
      </c>
      <c r="H144" s="38">
        <f>IF(VLOOKUP($A144,'hk2014'!$A:$G,1)=$A144,VLOOKUP($A144,'hk2014'!$A:$G,6),0)</f>
        <v>0</v>
      </c>
      <c r="I144" s="38">
        <f>IF(VLOOKUP($A144,'hk2014'!$A:$G,1)=$A144,VLOOKUP($A144,'hk2014'!$A:$G,7),0)</f>
        <v>0</v>
      </c>
      <c r="J144" s="38">
        <f>IF(VLOOKUP($A144,'hk2014'!$A:$H,1)=$A144,VLOOKUP($A144,'hk2014'!$A:$H,8),0)</f>
        <v>0</v>
      </c>
      <c r="K144" s="101">
        <f t="shared" si="47"/>
        <v>0</v>
      </c>
    </row>
    <row r="145" spans="1:12" outlineLevel="1" x14ac:dyDescent="0.15">
      <c r="A145" s="34" t="str">
        <f>LEFT(B145,3)</f>
        <v>314</v>
      </c>
      <c r="B145" s="35" t="s">
        <v>173</v>
      </c>
      <c r="C145" s="35" t="s">
        <v>174</v>
      </c>
      <c r="D145" s="38">
        <f>IF(VLOOKUP($A145,'hk2015'!$A:$G,1)=$A145,VLOOKUP($A145,'hk2015'!$A:$G,6),0)</f>
        <v>107905</v>
      </c>
      <c r="E145" s="38">
        <f>IF(VLOOKUP($A145,'hk2015'!$A:$G,1)=$A145,VLOOKUP($A145,'hk2015'!$A:$G,7),0)</f>
        <v>719487.74</v>
      </c>
      <c r="F145" s="38">
        <f>IF(VLOOKUP($A145,'hk2015'!$A:$H,1)=$A145,VLOOKUP($A145,'hk2015'!$A:$H,8),0)</f>
        <v>757843.06</v>
      </c>
      <c r="G145" s="91">
        <f t="shared" si="46"/>
        <v>69549.679999999935</v>
      </c>
      <c r="H145" s="38">
        <f>IF(VLOOKUP($A145,'hk2014'!$A:$G,1)=$A145,VLOOKUP($A145,'hk2014'!$A:$G,6),0)</f>
        <v>36659.03</v>
      </c>
      <c r="I145" s="38">
        <f>IF(VLOOKUP($A145,'hk2014'!$A:$G,1)=$A145,VLOOKUP($A145,'hk2014'!$A:$G,7),0)</f>
        <v>1118575.96</v>
      </c>
      <c r="J145" s="38">
        <f>IF(VLOOKUP($A145,'hk2014'!$A:$H,1)=$A145,VLOOKUP($A145,'hk2014'!$A:$H,8),0)</f>
        <v>1047329.99</v>
      </c>
      <c r="K145" s="101">
        <f t="shared" si="47"/>
        <v>107905</v>
      </c>
    </row>
    <row r="146" spans="1:12" outlineLevel="1" x14ac:dyDescent="0.15">
      <c r="A146" s="34" t="str">
        <f>LEFT(B146,3)</f>
        <v>315</v>
      </c>
      <c r="B146" s="35" t="s">
        <v>175</v>
      </c>
      <c r="C146" s="35" t="s">
        <v>176</v>
      </c>
      <c r="D146" s="38">
        <f>IF(VLOOKUP($A146,'hk2015'!$A:$G,1)=$A146,VLOOKUP($A146,'hk2015'!$A:$G,6),0)</f>
        <v>0</v>
      </c>
      <c r="E146" s="38">
        <f>IF(VLOOKUP($A146,'hk2015'!$A:$G,1)=$A146,VLOOKUP($A146,'hk2015'!$A:$G,7),0)</f>
        <v>177062.8</v>
      </c>
      <c r="F146" s="38">
        <f>IF(VLOOKUP($A146,'hk2015'!$A:$H,1)=$A146,VLOOKUP($A146,'hk2015'!$A:$H,8),0)</f>
        <v>176835.41</v>
      </c>
      <c r="G146" s="91">
        <f t="shared" si="46"/>
        <v>227.38999999998487</v>
      </c>
      <c r="H146" s="38">
        <f>IF(VLOOKUP($A146,'hk2014'!$A:$G,1)=$A146,VLOOKUP($A146,'hk2014'!$A:$G,6),0)</f>
        <v>0</v>
      </c>
      <c r="I146" s="38">
        <f>IF(VLOOKUP($A146,'hk2014'!$A:$G,1)=$A146,VLOOKUP($A146,'hk2014'!$A:$G,7),0)</f>
        <v>118088.48</v>
      </c>
      <c r="J146" s="38">
        <f>IF(VLOOKUP($A146,'hk2014'!$A:$H,1)=$A146,VLOOKUP($A146,'hk2014'!$A:$H,8),0)</f>
        <v>118088.48</v>
      </c>
      <c r="K146" s="101">
        <f t="shared" si="47"/>
        <v>0</v>
      </c>
    </row>
    <row r="147" spans="1:12" ht="11.25" outlineLevel="1" thickBot="1" x14ac:dyDescent="0.2">
      <c r="A147" s="73" t="s">
        <v>420</v>
      </c>
      <c r="B147" s="42"/>
      <c r="C147" s="35" t="s">
        <v>176</v>
      </c>
      <c r="D147" s="38">
        <f>IF(VLOOKUP($A147,'hk2015'!$A:$G,1)=$A147,VLOOKUP($A147,'hk2015'!$A:$G,6),0)</f>
        <v>0</v>
      </c>
      <c r="E147" s="38">
        <f>IF(VLOOKUP($A147,'hk2015'!$A:$G,1)=$A147,VLOOKUP($A147,'hk2015'!$A:$G,7),0)</f>
        <v>0</v>
      </c>
      <c r="F147" s="38">
        <f>IF(VLOOKUP($A147,'hk2015'!$A:$H,1)=$A147,VLOOKUP($A147,'hk2015'!$A:$H,8),0)</f>
        <v>0</v>
      </c>
      <c r="G147" s="91">
        <f t="shared" si="46"/>
        <v>0</v>
      </c>
      <c r="H147" s="38">
        <f>IF(VLOOKUP($A147,'hk2014'!$A:$G,1)=$A147,VLOOKUP($A147,'hk2014'!$A:$G,6),0)</f>
        <v>0</v>
      </c>
      <c r="I147" s="38">
        <f>IF(VLOOKUP($A147,'hk2014'!$A:$G,1)=$A147,VLOOKUP($A147,'hk2014'!$A:$G,7),0)</f>
        <v>0</v>
      </c>
      <c r="J147" s="38">
        <f>IF(VLOOKUP($A147,'hk2014'!$A:$H,1)=$A147,VLOOKUP($A147,'hk2014'!$A:$H,8),0)</f>
        <v>0</v>
      </c>
      <c r="K147" s="101">
        <f t="shared" si="47"/>
        <v>0</v>
      </c>
    </row>
    <row r="148" spans="1:12" ht="12.75" x14ac:dyDescent="0.2">
      <c r="A148" s="50" t="s">
        <v>901</v>
      </c>
      <c r="B148" s="51"/>
      <c r="C148" s="52" t="s">
        <v>177</v>
      </c>
      <c r="D148" s="33">
        <f t="shared" ref="D148:K148" si="48">SUM(D149:D155)</f>
        <v>-242884.85000000003</v>
      </c>
      <c r="E148" s="33">
        <f t="shared" si="48"/>
        <v>8798762.0899999999</v>
      </c>
      <c r="F148" s="33">
        <f t="shared" si="48"/>
        <v>8696169.7200000007</v>
      </c>
      <c r="G148" s="93">
        <f t="shared" si="48"/>
        <v>-140292.48000000033</v>
      </c>
      <c r="H148" s="33">
        <f t="shared" si="48"/>
        <v>-237861.92</v>
      </c>
      <c r="I148" s="33">
        <f t="shared" si="48"/>
        <v>8174496.3799999999</v>
      </c>
      <c r="J148" s="33">
        <f t="shared" si="48"/>
        <v>8179519.3099999996</v>
      </c>
      <c r="K148" s="103">
        <f t="shared" si="48"/>
        <v>-242884.84999999937</v>
      </c>
      <c r="L148" s="114"/>
    </row>
    <row r="149" spans="1:12" ht="12.75" outlineLevel="1" x14ac:dyDescent="0.2">
      <c r="A149" s="34" t="str">
        <f t="shared" ref="A149:A154" si="49">LEFT(B149,3)</f>
        <v>321</v>
      </c>
      <c r="B149" s="35" t="s">
        <v>178</v>
      </c>
      <c r="C149" s="35" t="s">
        <v>179</v>
      </c>
      <c r="D149" s="38">
        <f>IF(VLOOKUP($A149,'hk2015'!$A:$G,1)=$A149,VLOOKUP($A149,'hk2015'!$A:$G,6),0)</f>
        <v>-148490.32</v>
      </c>
      <c r="E149" s="38">
        <f>IF(VLOOKUP($A149,'hk2015'!$A:$G,1)=$A149,VLOOKUP($A149,'hk2015'!$A:$G,7),0)</f>
        <v>5293524.68</v>
      </c>
      <c r="F149" s="38">
        <f>IF(VLOOKUP($A149,'hk2015'!$A:$H,1)=$A149,VLOOKUP($A149,'hk2015'!$A:$H,8),0)</f>
        <v>5187422.47</v>
      </c>
      <c r="G149" s="91">
        <f t="shared" ref="G149:G155" si="50">SUM(D149+E149-F149)</f>
        <v>-42388.110000000335</v>
      </c>
      <c r="H149" s="38">
        <f>IF(VLOOKUP($A149,'hk2014'!$A:$G,1)=$A149,VLOOKUP($A149,'hk2014'!$A:$G,6),0)</f>
        <v>-130315.21</v>
      </c>
      <c r="I149" s="38">
        <f>IF(VLOOKUP($A149,'hk2014'!$A:$G,1)=$A149,VLOOKUP($A149,'hk2014'!$A:$G,7),0)</f>
        <v>6751595.7400000002</v>
      </c>
      <c r="J149" s="38">
        <f>IF(VLOOKUP($A149,'hk2014'!$A:$H,1)=$A149,VLOOKUP($A149,'hk2014'!$A:$H,8),0)</f>
        <v>6769770.8499999996</v>
      </c>
      <c r="K149" s="101">
        <f t="shared" ref="K149:K155" si="51">SUM(H149+I149-J149)</f>
        <v>-148490.31999999937</v>
      </c>
      <c r="L149" s="114"/>
    </row>
    <row r="150" spans="1:12" ht="12.75" outlineLevel="1" x14ac:dyDescent="0.2">
      <c r="A150" s="34" t="str">
        <f t="shared" si="49"/>
        <v>322</v>
      </c>
      <c r="B150" s="35" t="s">
        <v>180</v>
      </c>
      <c r="C150" s="35" t="s">
        <v>181</v>
      </c>
      <c r="D150" s="38">
        <f>IF(VLOOKUP($A150,'hk2015'!$A:$G,1)=$A150,VLOOKUP($A150,'hk2015'!$A:$G,6),0)</f>
        <v>0</v>
      </c>
      <c r="E150" s="38">
        <f>IF(VLOOKUP($A150,'hk2015'!$A:$G,1)=$A150,VLOOKUP($A150,'hk2015'!$A:$G,7),0)</f>
        <v>0</v>
      </c>
      <c r="F150" s="38">
        <f>IF(VLOOKUP($A150,'hk2015'!$A:$H,1)=$A150,VLOOKUP($A150,'hk2015'!$A:$H,8),0)</f>
        <v>0</v>
      </c>
      <c r="G150" s="91">
        <f t="shared" si="50"/>
        <v>0</v>
      </c>
      <c r="H150" s="38">
        <f>IF(VLOOKUP($A150,'hk2014'!$A:$G,1)=$A150,VLOOKUP($A150,'hk2014'!$A:$G,6),0)</f>
        <v>0</v>
      </c>
      <c r="I150" s="38">
        <f>IF(VLOOKUP($A150,'hk2014'!$A:$G,1)=$A150,VLOOKUP($A150,'hk2014'!$A:$G,7),0)</f>
        <v>0</v>
      </c>
      <c r="J150" s="38">
        <f>IF(VLOOKUP($A150,'hk2014'!$A:$H,1)=$A150,VLOOKUP($A150,'hk2014'!$A:$H,8),0)</f>
        <v>0</v>
      </c>
      <c r="K150" s="101">
        <f t="shared" si="51"/>
        <v>0</v>
      </c>
      <c r="L150" s="114"/>
    </row>
    <row r="151" spans="1:12" ht="12.75" outlineLevel="1" x14ac:dyDescent="0.2">
      <c r="A151" s="34" t="str">
        <f t="shared" si="49"/>
        <v>323</v>
      </c>
      <c r="B151" s="35" t="s">
        <v>182</v>
      </c>
      <c r="C151" s="35" t="s">
        <v>183</v>
      </c>
      <c r="D151" s="38">
        <f>IF(VLOOKUP($A151,'hk2015'!$A:$G,1)=$A151,VLOOKUP($A151,'hk2015'!$A:$G,6),0)</f>
        <v>-91766.89</v>
      </c>
      <c r="E151" s="38">
        <f>IF(VLOOKUP($A151,'hk2015'!$A:$G,1)=$A151,VLOOKUP($A151,'hk2015'!$A:$G,7),0)</f>
        <v>34163.980000000003</v>
      </c>
      <c r="F151" s="38">
        <f>IF(VLOOKUP($A151,'hk2015'!$A:$H,1)=$A151,VLOOKUP($A151,'hk2015'!$A:$H,8),0)</f>
        <v>29557</v>
      </c>
      <c r="G151" s="91">
        <f t="shared" si="50"/>
        <v>-87159.91</v>
      </c>
      <c r="H151" s="38">
        <f>IF(VLOOKUP($A151,'hk2014'!$A:$G,1)=$A151,VLOOKUP($A151,'hk2014'!$A:$G,6),0)</f>
        <v>-92952.44</v>
      </c>
      <c r="I151" s="38">
        <f>IF(VLOOKUP($A151,'hk2014'!$A:$G,1)=$A151,VLOOKUP($A151,'hk2014'!$A:$G,7),0)</f>
        <v>35349.550000000003</v>
      </c>
      <c r="J151" s="38">
        <f>IF(VLOOKUP($A151,'hk2014'!$A:$H,1)=$A151,VLOOKUP($A151,'hk2014'!$A:$H,8),0)</f>
        <v>34164</v>
      </c>
      <c r="K151" s="101">
        <f t="shared" si="51"/>
        <v>-91766.89</v>
      </c>
      <c r="L151" s="114"/>
    </row>
    <row r="152" spans="1:12" ht="12.75" outlineLevel="1" x14ac:dyDescent="0.2">
      <c r="A152" s="34" t="str">
        <f t="shared" si="49"/>
        <v>324</v>
      </c>
      <c r="B152" s="35" t="s">
        <v>184</v>
      </c>
      <c r="C152" s="35" t="s">
        <v>185</v>
      </c>
      <c r="D152" s="38">
        <f>IF(VLOOKUP($A152,'hk2015'!$A:$G,1)=$A152,VLOOKUP($A152,'hk2015'!$A:$G,6),0)</f>
        <v>-2255.41</v>
      </c>
      <c r="E152" s="38">
        <f>IF(VLOOKUP($A152,'hk2015'!$A:$G,1)=$A152,VLOOKUP($A152,'hk2015'!$A:$G,7),0)</f>
        <v>460506.48</v>
      </c>
      <c r="F152" s="38">
        <f>IF(VLOOKUP($A152,'hk2015'!$A:$H,1)=$A152,VLOOKUP($A152,'hk2015'!$A:$H,8),0)</f>
        <v>462418.82</v>
      </c>
      <c r="G152" s="91">
        <f t="shared" si="50"/>
        <v>-4167.75</v>
      </c>
      <c r="H152" s="38">
        <f>IF(VLOOKUP($A152,'hk2014'!$A:$G,1)=$A152,VLOOKUP($A152,'hk2014'!$A:$G,6),0)</f>
        <v>-2243.4</v>
      </c>
      <c r="I152" s="38">
        <f>IF(VLOOKUP($A152,'hk2014'!$A:$G,1)=$A152,VLOOKUP($A152,'hk2014'!$A:$G,7),0)</f>
        <v>371799.09</v>
      </c>
      <c r="J152" s="38">
        <f>IF(VLOOKUP($A152,'hk2014'!$A:$H,1)=$A152,VLOOKUP($A152,'hk2014'!$A:$H,8),0)</f>
        <v>371811.1</v>
      </c>
      <c r="K152" s="101">
        <f t="shared" si="51"/>
        <v>-2255.4099999999744</v>
      </c>
      <c r="L152" s="114"/>
    </row>
    <row r="153" spans="1:12" ht="12.75" outlineLevel="1" x14ac:dyDescent="0.2">
      <c r="A153" s="34" t="str">
        <f t="shared" si="49"/>
        <v>325</v>
      </c>
      <c r="B153" s="35" t="s">
        <v>186</v>
      </c>
      <c r="C153" s="35" t="s">
        <v>187</v>
      </c>
      <c r="D153" s="38">
        <f>IF(VLOOKUP($A153,'hk2015'!$A:$G,1)=$A153,VLOOKUP($A153,'hk2015'!$A:$G,6),0)</f>
        <v>0</v>
      </c>
      <c r="E153" s="38">
        <f>IF(VLOOKUP($A153,'hk2015'!$A:$G,1)=$A153,VLOOKUP($A153,'hk2015'!$A:$G,7),0)</f>
        <v>3008027.17</v>
      </c>
      <c r="F153" s="38">
        <f>IF(VLOOKUP($A153,'hk2015'!$A:$H,1)=$A153,VLOOKUP($A153,'hk2015'!$A:$H,8),0)</f>
        <v>3008027.17</v>
      </c>
      <c r="G153" s="91">
        <f t="shared" si="50"/>
        <v>0</v>
      </c>
      <c r="H153" s="38">
        <f>IF(VLOOKUP($A153,'hk2014'!$A:$G,1)=$A153,VLOOKUP($A153,'hk2014'!$A:$G,6),0)</f>
        <v>0</v>
      </c>
      <c r="I153" s="38">
        <f>IF(VLOOKUP($A153,'hk2014'!$A:$G,1)=$A153,VLOOKUP($A153,'hk2014'!$A:$G,7),0)</f>
        <v>1002244.57</v>
      </c>
      <c r="J153" s="38">
        <f>IF(VLOOKUP($A153,'hk2014'!$A:$H,1)=$A153,VLOOKUP($A153,'hk2014'!$A:$H,8),0)</f>
        <v>1002244.57</v>
      </c>
      <c r="K153" s="101">
        <f t="shared" si="51"/>
        <v>0</v>
      </c>
      <c r="L153" s="114"/>
    </row>
    <row r="154" spans="1:12" ht="12.75" outlineLevel="1" x14ac:dyDescent="0.2">
      <c r="A154" s="34" t="str">
        <f t="shared" si="49"/>
        <v>326</v>
      </c>
      <c r="B154" s="35" t="s">
        <v>188</v>
      </c>
      <c r="C154" s="35" t="s">
        <v>189</v>
      </c>
      <c r="D154" s="38">
        <f>IF(VLOOKUP($A154,'hk2015'!$A:$G,1)=$A154,VLOOKUP($A154,'hk2015'!$A:$G,6),0)</f>
        <v>-372.23</v>
      </c>
      <c r="E154" s="38">
        <f>IF(VLOOKUP($A154,'hk2015'!$A:$G,1)=$A154,VLOOKUP($A154,'hk2015'!$A:$G,7),0)</f>
        <v>2539.7800000000002</v>
      </c>
      <c r="F154" s="38">
        <f>IF(VLOOKUP($A154,'hk2015'!$A:$H,1)=$A154,VLOOKUP($A154,'hk2015'!$A:$H,8),0)</f>
        <v>8744.26</v>
      </c>
      <c r="G154" s="91">
        <f t="shared" si="50"/>
        <v>-6576.71</v>
      </c>
      <c r="H154" s="38">
        <f>IF(VLOOKUP($A154,'hk2014'!$A:$G,1)=$A154,VLOOKUP($A154,'hk2014'!$A:$G,6),0)</f>
        <v>-12350.87</v>
      </c>
      <c r="I154" s="38">
        <f>IF(VLOOKUP($A154,'hk2014'!$A:$G,1)=$A154,VLOOKUP($A154,'hk2014'!$A:$G,7),0)</f>
        <v>13507.43</v>
      </c>
      <c r="J154" s="38">
        <f>IF(VLOOKUP($A154,'hk2014'!$A:$H,1)=$A154,VLOOKUP($A154,'hk2014'!$A:$H,8),0)</f>
        <v>1528.79</v>
      </c>
      <c r="K154" s="101">
        <f t="shared" si="51"/>
        <v>-372.23000000000047</v>
      </c>
      <c r="L154" s="114"/>
    </row>
    <row r="155" spans="1:12" ht="13.5" outlineLevel="1" thickBot="1" x14ac:dyDescent="0.25">
      <c r="A155" s="47" t="s">
        <v>190</v>
      </c>
      <c r="B155" s="42"/>
      <c r="C155" s="36" t="s">
        <v>191</v>
      </c>
      <c r="D155" s="38">
        <f>IF(VLOOKUP($A155,'hk2015'!$A:$G,1)=$A155,VLOOKUP($A155,'hk2015'!$A:$G,6),0)</f>
        <v>0</v>
      </c>
      <c r="E155" s="38">
        <f>IF(VLOOKUP($A155,'hk2015'!$A:$G,1)=$A155,VLOOKUP($A155,'hk2015'!$A:$G,7),0)</f>
        <v>0</v>
      </c>
      <c r="F155" s="38">
        <f>IF(VLOOKUP($A155,'hk2015'!$A:$H,1)=$A155,VLOOKUP($A155,'hk2015'!$A:$H,8),0)</f>
        <v>0</v>
      </c>
      <c r="G155" s="91">
        <f t="shared" si="50"/>
        <v>0</v>
      </c>
      <c r="H155" s="38">
        <f>IF(VLOOKUP($A155,'hk2014'!$A:$G,1)=$A155,VLOOKUP($A155,'hk2014'!$A:$G,6),0)</f>
        <v>0</v>
      </c>
      <c r="I155" s="38">
        <f>IF(VLOOKUP($A155,'hk2014'!$A:$G,1)=$A155,VLOOKUP($A155,'hk2014'!$A:$G,7),0)</f>
        <v>0</v>
      </c>
      <c r="J155" s="38">
        <f>IF(VLOOKUP($A155,'hk2014'!$A:$H,1)=$A155,VLOOKUP($A155,'hk2014'!$A:$H,8),0)</f>
        <v>0</v>
      </c>
      <c r="K155" s="101">
        <f t="shared" si="51"/>
        <v>0</v>
      </c>
      <c r="L155" s="114"/>
    </row>
    <row r="156" spans="1:12" ht="12.75" x14ac:dyDescent="0.2">
      <c r="A156" s="50" t="s">
        <v>902</v>
      </c>
      <c r="B156" s="51"/>
      <c r="C156" s="52" t="s">
        <v>192</v>
      </c>
      <c r="D156" s="33">
        <f t="shared" ref="D156:K156" si="52">SUM(D157:D161)</f>
        <v>-79863.31</v>
      </c>
      <c r="E156" s="33">
        <f t="shared" si="52"/>
        <v>1241964.96</v>
      </c>
      <c r="F156" s="33">
        <f t="shared" si="52"/>
        <v>1242134.5900000001</v>
      </c>
      <c r="G156" s="93">
        <f t="shared" si="52"/>
        <v>-80032.940000000046</v>
      </c>
      <c r="H156" s="33">
        <f t="shared" si="52"/>
        <v>-79508.739999999991</v>
      </c>
      <c r="I156" s="33">
        <f t="shared" si="52"/>
        <v>1250060.55</v>
      </c>
      <c r="J156" s="33">
        <f t="shared" si="52"/>
        <v>1250415.1199999999</v>
      </c>
      <c r="K156" s="103">
        <f t="shared" si="52"/>
        <v>-79863.309999999925</v>
      </c>
      <c r="L156" s="114"/>
    </row>
    <row r="157" spans="1:12" ht="12.75" outlineLevel="1" x14ac:dyDescent="0.2">
      <c r="A157" s="34" t="str">
        <f>LEFT(B157,3)</f>
        <v>331</v>
      </c>
      <c r="B157" s="35" t="s">
        <v>193</v>
      </c>
      <c r="C157" s="35" t="s">
        <v>194</v>
      </c>
      <c r="D157" s="38">
        <f>IF(VLOOKUP($A157,'hk2015'!$A:$G,1)=$A157,VLOOKUP($A157,'hk2015'!$A:$G,6),0)</f>
        <v>-50929.14</v>
      </c>
      <c r="E157" s="38">
        <f>IF(VLOOKUP($A157,'hk2015'!$A:$G,1)=$A157,VLOOKUP($A157,'hk2015'!$A:$G,7),0)</f>
        <v>840154.23</v>
      </c>
      <c r="F157" s="38">
        <f>IF(VLOOKUP($A157,'hk2015'!$A:$H,1)=$A157,VLOOKUP($A157,'hk2015'!$A:$H,8),0)</f>
        <v>840392.77</v>
      </c>
      <c r="G157" s="91">
        <f>SUM(D157+E157-F157)</f>
        <v>-51167.680000000051</v>
      </c>
      <c r="H157" s="38">
        <f>IF(VLOOKUP($A157,'hk2014'!$A:$G,1)=$A157,VLOOKUP($A157,'hk2014'!$A:$G,6),0)</f>
        <v>-50611.99</v>
      </c>
      <c r="I157" s="38">
        <f>IF(VLOOKUP($A157,'hk2014'!$A:$G,1)=$A157,VLOOKUP($A157,'hk2014'!$A:$G,7),0)</f>
        <v>844933.55</v>
      </c>
      <c r="J157" s="38">
        <f>IF(VLOOKUP($A157,'hk2014'!$A:$H,1)=$A157,VLOOKUP($A157,'hk2014'!$A:$H,8),0)</f>
        <v>845250.7</v>
      </c>
      <c r="K157" s="101">
        <f>SUM(H157+I157-J157)</f>
        <v>-50929.139999999898</v>
      </c>
      <c r="L157" s="114"/>
    </row>
    <row r="158" spans="1:12" ht="12.75" outlineLevel="1" x14ac:dyDescent="0.2">
      <c r="A158" s="34" t="str">
        <f>LEFT(B158,3)</f>
        <v>333</v>
      </c>
      <c r="B158" s="35" t="s">
        <v>195</v>
      </c>
      <c r="C158" s="35" t="s">
        <v>196</v>
      </c>
      <c r="D158" s="38">
        <f>IF(VLOOKUP($A158,'hk2015'!$A:$G,1)=$A158,VLOOKUP($A158,'hk2015'!$A:$G,6),0)</f>
        <v>0</v>
      </c>
      <c r="E158" s="38">
        <f>IF(VLOOKUP($A158,'hk2015'!$A:$G,1)=$A158,VLOOKUP($A158,'hk2015'!$A:$G,7),0)</f>
        <v>0</v>
      </c>
      <c r="F158" s="38">
        <f>IF(VLOOKUP($A158,'hk2015'!$A:$H,1)=$A158,VLOOKUP($A158,'hk2015'!$A:$H,8),0)</f>
        <v>0</v>
      </c>
      <c r="G158" s="91">
        <f>SUM(D158+E158-F158)</f>
        <v>0</v>
      </c>
      <c r="H158" s="38">
        <f>IF(VLOOKUP($A158,'hk2014'!$A:$G,1)=$A158,VLOOKUP($A158,'hk2014'!$A:$G,6),0)</f>
        <v>0</v>
      </c>
      <c r="I158" s="38">
        <f>IF(VLOOKUP($A158,'hk2014'!$A:$G,1)=$A158,VLOOKUP($A158,'hk2014'!$A:$G,7),0)</f>
        <v>0</v>
      </c>
      <c r="J158" s="38">
        <f>IF(VLOOKUP($A158,'hk2014'!$A:$H,1)=$A158,VLOOKUP($A158,'hk2014'!$A:$H,8),0)</f>
        <v>0</v>
      </c>
      <c r="K158" s="101">
        <f>SUM(H158+I158-J158)</f>
        <v>0</v>
      </c>
      <c r="L158" s="114"/>
    </row>
    <row r="159" spans="1:12" ht="12.75" outlineLevel="1" x14ac:dyDescent="0.2">
      <c r="A159" s="34" t="str">
        <f>LEFT(B159,3)</f>
        <v>335</v>
      </c>
      <c r="B159" s="35" t="s">
        <v>197</v>
      </c>
      <c r="C159" s="35" t="s">
        <v>198</v>
      </c>
      <c r="D159" s="38">
        <f>IF(VLOOKUP($A159,'hk2015'!$A:$G,1)=$A159,VLOOKUP($A159,'hk2015'!$A:$G,6),0)</f>
        <v>4083.67</v>
      </c>
      <c r="E159" s="38">
        <f>IF(VLOOKUP($A159,'hk2015'!$A:$G,1)=$A159,VLOOKUP($A159,'hk2015'!$A:$G,7),0)</f>
        <v>4753.53</v>
      </c>
      <c r="F159" s="38">
        <f>IF(VLOOKUP($A159,'hk2015'!$A:$H,1)=$A159,VLOOKUP($A159,'hk2015'!$A:$H,8),0)</f>
        <v>4753.53</v>
      </c>
      <c r="G159" s="91">
        <f>SUM(D159+E159-F159)</f>
        <v>4083.670000000001</v>
      </c>
      <c r="H159" s="38">
        <f>IF(VLOOKUP($A159,'hk2014'!$A:$G,1)=$A159,VLOOKUP($A159,'hk2014'!$A:$G,6),0)</f>
        <v>3916.47</v>
      </c>
      <c r="I159" s="38">
        <f>IF(VLOOKUP($A159,'hk2014'!$A:$G,1)=$A159,VLOOKUP($A159,'hk2014'!$A:$G,7),0)</f>
        <v>6173.94</v>
      </c>
      <c r="J159" s="38">
        <f>IF(VLOOKUP($A159,'hk2014'!$A:$H,1)=$A159,VLOOKUP($A159,'hk2014'!$A:$H,8),0)</f>
        <v>6006.74</v>
      </c>
      <c r="K159" s="101">
        <f>SUM(H159+I159-J159)</f>
        <v>4083.67</v>
      </c>
      <c r="L159" s="114"/>
    </row>
    <row r="160" spans="1:12" ht="12.75" outlineLevel="1" x14ac:dyDescent="0.2">
      <c r="A160" s="34" t="str">
        <f>LEFT(B160,3)</f>
        <v>336</v>
      </c>
      <c r="B160" s="35" t="s">
        <v>199</v>
      </c>
      <c r="C160" s="35" t="s">
        <v>200</v>
      </c>
      <c r="D160" s="38">
        <f>IF(VLOOKUP($A160,'hk2015'!$A:$G,1)=$A160,VLOOKUP($A160,'hk2015'!$A:$G,6),0)</f>
        <v>-33017.839999999997</v>
      </c>
      <c r="E160" s="38">
        <f>IF(VLOOKUP($A160,'hk2015'!$A:$G,1)=$A160,VLOOKUP($A160,'hk2015'!$A:$G,7),0)</f>
        <v>397057.2</v>
      </c>
      <c r="F160" s="38">
        <f>IF(VLOOKUP($A160,'hk2015'!$A:$H,1)=$A160,VLOOKUP($A160,'hk2015'!$A:$H,8),0)</f>
        <v>396988.29</v>
      </c>
      <c r="G160" s="91">
        <f>SUM(D160+E160-F160)</f>
        <v>-32948.929999999993</v>
      </c>
      <c r="H160" s="38">
        <f>IF(VLOOKUP($A160,'hk2014'!$A:$G,1)=$A160,VLOOKUP($A160,'hk2014'!$A:$G,6),0)</f>
        <v>-32813.22</v>
      </c>
      <c r="I160" s="38">
        <f>IF(VLOOKUP($A160,'hk2014'!$A:$G,1)=$A160,VLOOKUP($A160,'hk2014'!$A:$G,7),0)</f>
        <v>398953.06</v>
      </c>
      <c r="J160" s="38">
        <f>IF(VLOOKUP($A160,'hk2014'!$A:$H,1)=$A160,VLOOKUP($A160,'hk2014'!$A:$H,8),0)</f>
        <v>399157.68</v>
      </c>
      <c r="K160" s="101">
        <f>SUM(H160+I160-J160)</f>
        <v>-33017.840000000026</v>
      </c>
      <c r="L160" s="114"/>
    </row>
    <row r="161" spans="1:12" ht="13.5" outlineLevel="1" thickBot="1" x14ac:dyDescent="0.25">
      <c r="A161" s="41"/>
      <c r="B161" s="42"/>
      <c r="C161" s="42"/>
      <c r="D161" s="40"/>
      <c r="E161" s="40"/>
      <c r="F161" s="40"/>
      <c r="G161" s="92"/>
      <c r="H161" s="40"/>
      <c r="I161" s="40"/>
      <c r="J161" s="40"/>
      <c r="K161" s="102"/>
      <c r="L161" s="114"/>
    </row>
    <row r="162" spans="1:12" ht="12.75" x14ac:dyDescent="0.2">
      <c r="A162" s="50" t="s">
        <v>911</v>
      </c>
      <c r="B162" s="51"/>
      <c r="C162" s="52" t="s">
        <v>201</v>
      </c>
      <c r="D162" s="33">
        <f t="shared" ref="D162:K162" si="53">SUM(D163:D169)</f>
        <v>196369.05</v>
      </c>
      <c r="E162" s="33">
        <f t="shared" si="53"/>
        <v>4949306.3</v>
      </c>
      <c r="F162" s="33">
        <f t="shared" si="53"/>
        <v>5230887.3600000003</v>
      </c>
      <c r="G162" s="93">
        <f t="shared" si="53"/>
        <v>-85212.009999999806</v>
      </c>
      <c r="H162" s="33">
        <f t="shared" si="53"/>
        <v>-804.52999999999952</v>
      </c>
      <c r="I162" s="33">
        <f t="shared" si="53"/>
        <v>5407684.5599999996</v>
      </c>
      <c r="J162" s="33">
        <f t="shared" si="53"/>
        <v>5210510.9799999995</v>
      </c>
      <c r="K162" s="103">
        <f t="shared" si="53"/>
        <v>196369.04999999929</v>
      </c>
      <c r="L162" s="114"/>
    </row>
    <row r="163" spans="1:12" ht="12.75" outlineLevel="1" x14ac:dyDescent="0.2">
      <c r="A163" s="34" t="str">
        <f t="shared" ref="A163:A168" si="54">LEFT(B163,3)</f>
        <v>341</v>
      </c>
      <c r="B163" s="35" t="s">
        <v>202</v>
      </c>
      <c r="C163" s="35" t="s">
        <v>203</v>
      </c>
      <c r="D163" s="38">
        <f>IF(VLOOKUP($A163,'hk2015'!$A:$G,1)=$A163,VLOOKUP($A163,'hk2015'!$A:$G,6),0)</f>
        <v>15098.83</v>
      </c>
      <c r="E163" s="38">
        <f>IF(VLOOKUP($A163,'hk2015'!$A:$G,1)=$A163,VLOOKUP($A163,'hk2015'!$A:$G,7),0)</f>
        <v>8169.88</v>
      </c>
      <c r="F163" s="38">
        <f>IF(VLOOKUP($A163,'hk2015'!$A:$H,1)=$A163,VLOOKUP($A163,'hk2015'!$A:$H,8),0)</f>
        <v>45112.59</v>
      </c>
      <c r="G163" s="91">
        <f t="shared" ref="G163:G168" si="55">SUM(D163+E163-F163)</f>
        <v>-21843.879999999997</v>
      </c>
      <c r="H163" s="38">
        <f>IF(VLOOKUP($A163,'hk2014'!$A:$G,1)=$A163,VLOOKUP($A163,'hk2014'!$A:$G,6),0)</f>
        <v>27484.92</v>
      </c>
      <c r="I163" s="38">
        <f>IF(VLOOKUP($A163,'hk2014'!$A:$G,1)=$A163,VLOOKUP($A163,'hk2014'!$A:$G,7),0)</f>
        <v>10350.36</v>
      </c>
      <c r="J163" s="38">
        <f>IF(VLOOKUP($A163,'hk2014'!$A:$H,1)=$A163,VLOOKUP($A163,'hk2014'!$A:$H,8),0)</f>
        <v>22736.45</v>
      </c>
      <c r="K163" s="101">
        <f t="shared" ref="K163:K168" si="56">SUM(H163+I163-J163)</f>
        <v>15098.829999999998</v>
      </c>
      <c r="L163" s="114"/>
    </row>
    <row r="164" spans="1:12" ht="12.75" outlineLevel="1" x14ac:dyDescent="0.2">
      <c r="A164" s="34" t="str">
        <f t="shared" si="54"/>
        <v>342</v>
      </c>
      <c r="B164" s="35" t="s">
        <v>204</v>
      </c>
      <c r="C164" s="35" t="s">
        <v>205</v>
      </c>
      <c r="D164" s="38">
        <f>IF(VLOOKUP($A164,'hk2015'!$A:$G,1)=$A164,VLOOKUP($A164,'hk2015'!$A:$G,6),0)</f>
        <v>5304.97</v>
      </c>
      <c r="E164" s="38">
        <f>IF(VLOOKUP($A164,'hk2015'!$A:$G,1)=$A164,VLOOKUP($A164,'hk2015'!$A:$G,7),0)</f>
        <v>90495.81</v>
      </c>
      <c r="F164" s="38">
        <f>IF(VLOOKUP($A164,'hk2015'!$A:$H,1)=$A164,VLOOKUP($A164,'hk2015'!$A:$H,8),0)</f>
        <v>117747.73</v>
      </c>
      <c r="G164" s="91">
        <f t="shared" si="55"/>
        <v>-21946.949999999997</v>
      </c>
      <c r="H164" s="38">
        <f>IF(VLOOKUP($A164,'hk2014'!$A:$G,1)=$A164,VLOOKUP($A164,'hk2014'!$A:$G,6),0)</f>
        <v>19574.02</v>
      </c>
      <c r="I164" s="38">
        <f>IF(VLOOKUP($A164,'hk2014'!$A:$G,1)=$A164,VLOOKUP($A164,'hk2014'!$A:$G,7),0)</f>
        <v>92021.52</v>
      </c>
      <c r="J164" s="38">
        <f>IF(VLOOKUP($A164,'hk2014'!$A:$H,1)=$A164,VLOOKUP($A164,'hk2014'!$A:$H,8),0)</f>
        <v>106290.57</v>
      </c>
      <c r="K164" s="101">
        <f t="shared" si="56"/>
        <v>5304.9700000000012</v>
      </c>
      <c r="L164" s="114"/>
    </row>
    <row r="165" spans="1:12" ht="12.75" outlineLevel="1" x14ac:dyDescent="0.2">
      <c r="A165" s="34" t="str">
        <f t="shared" si="54"/>
        <v>343</v>
      </c>
      <c r="B165" s="35" t="s">
        <v>206</v>
      </c>
      <c r="C165" s="35" t="s">
        <v>207</v>
      </c>
      <c r="D165" s="38">
        <f>IF(VLOOKUP($A165,'hk2015'!$A:$G,1)=$A165,VLOOKUP($A165,'hk2015'!$A:$G,6),0)</f>
        <v>176465.24</v>
      </c>
      <c r="E165" s="38">
        <f>IF(VLOOKUP($A165,'hk2015'!$A:$G,1)=$A165,VLOOKUP($A165,'hk2015'!$A:$G,7),0)</f>
        <v>4807506.5599999996</v>
      </c>
      <c r="F165" s="38">
        <f>IF(VLOOKUP($A165,'hk2015'!$A:$H,1)=$A165,VLOOKUP($A165,'hk2015'!$A:$H,8),0)</f>
        <v>5026870.3499999996</v>
      </c>
      <c r="G165" s="91">
        <f t="shared" si="55"/>
        <v>-42898.549999999814</v>
      </c>
      <c r="H165" s="38">
        <f>IF(VLOOKUP($A165,'hk2014'!$A:$G,1)=$A165,VLOOKUP($A165,'hk2014'!$A:$G,6),0)</f>
        <v>-45962.58</v>
      </c>
      <c r="I165" s="38">
        <f>IF(VLOOKUP($A165,'hk2014'!$A:$G,1)=$A165,VLOOKUP($A165,'hk2014'!$A:$G,7),0)</f>
        <v>5263310.47</v>
      </c>
      <c r="J165" s="38">
        <f>IF(VLOOKUP($A165,'hk2014'!$A:$H,1)=$A165,VLOOKUP($A165,'hk2014'!$A:$H,8),0)</f>
        <v>5040882.6500000004</v>
      </c>
      <c r="K165" s="101">
        <f t="shared" si="56"/>
        <v>176465.23999999929</v>
      </c>
      <c r="L165" s="114"/>
    </row>
    <row r="166" spans="1:12" ht="12.75" outlineLevel="1" x14ac:dyDescent="0.2">
      <c r="A166" s="34" t="str">
        <f t="shared" si="54"/>
        <v>345</v>
      </c>
      <c r="B166" s="35" t="s">
        <v>208</v>
      </c>
      <c r="C166" s="35" t="s">
        <v>209</v>
      </c>
      <c r="D166" s="38">
        <f>IF(VLOOKUP($A166,'hk2015'!$A:$G,1)=$A166,VLOOKUP($A166,'hk2015'!$A:$G,6),0)</f>
        <v>-499.99</v>
      </c>
      <c r="E166" s="38">
        <f>IF(VLOOKUP($A166,'hk2015'!$A:$G,1)=$A166,VLOOKUP($A166,'hk2015'!$A:$G,7),0)</f>
        <v>43134.05</v>
      </c>
      <c r="F166" s="38">
        <f>IF(VLOOKUP($A166,'hk2015'!$A:$H,1)=$A166,VLOOKUP($A166,'hk2015'!$A:$H,8),0)</f>
        <v>41156.69</v>
      </c>
      <c r="G166" s="91">
        <f t="shared" si="55"/>
        <v>1477.3700000000026</v>
      </c>
      <c r="H166" s="38">
        <f>IF(VLOOKUP($A166,'hk2014'!$A:$G,1)=$A166,VLOOKUP($A166,'hk2014'!$A:$G,6),0)</f>
        <v>-1900.89</v>
      </c>
      <c r="I166" s="38">
        <f>IF(VLOOKUP($A166,'hk2014'!$A:$G,1)=$A166,VLOOKUP($A166,'hk2014'!$A:$G,7),0)</f>
        <v>42002.21</v>
      </c>
      <c r="J166" s="38">
        <f>IF(VLOOKUP($A166,'hk2014'!$A:$H,1)=$A166,VLOOKUP($A166,'hk2014'!$A:$H,8),0)</f>
        <v>40601.31</v>
      </c>
      <c r="K166" s="101">
        <f t="shared" si="56"/>
        <v>-499.98999999999796</v>
      </c>
      <c r="L166" s="114"/>
    </row>
    <row r="167" spans="1:12" ht="12.75" outlineLevel="1" x14ac:dyDescent="0.2">
      <c r="A167" s="34" t="str">
        <f t="shared" si="54"/>
        <v>346</v>
      </c>
      <c r="B167" s="35" t="s">
        <v>210</v>
      </c>
      <c r="C167" s="35" t="s">
        <v>211</v>
      </c>
      <c r="D167" s="38">
        <f>IF(VLOOKUP($A167,'hk2015'!$A:$G,1)=$A167,VLOOKUP($A167,'hk2015'!$A:$G,6),0)</f>
        <v>0</v>
      </c>
      <c r="E167" s="38">
        <f>IF(VLOOKUP($A167,'hk2015'!$A:$G,1)=$A167,VLOOKUP($A167,'hk2015'!$A:$G,7),0)</f>
        <v>0</v>
      </c>
      <c r="F167" s="38">
        <f>IF(VLOOKUP($A167,'hk2015'!$A:$H,1)=$A167,VLOOKUP($A167,'hk2015'!$A:$H,8),0)</f>
        <v>0</v>
      </c>
      <c r="G167" s="91">
        <f t="shared" si="55"/>
        <v>0</v>
      </c>
      <c r="H167" s="38">
        <f>IF(VLOOKUP($A167,'hk2014'!$A:$G,1)=$A167,VLOOKUP($A167,'hk2014'!$A:$G,6),0)</f>
        <v>0</v>
      </c>
      <c r="I167" s="38">
        <f>IF(VLOOKUP($A167,'hk2014'!$A:$G,1)=$A167,VLOOKUP($A167,'hk2014'!$A:$G,7),0)</f>
        <v>0</v>
      </c>
      <c r="J167" s="38">
        <f>IF(VLOOKUP($A167,'hk2014'!$A:$H,1)=$A167,VLOOKUP($A167,'hk2014'!$A:$H,8),0)</f>
        <v>0</v>
      </c>
      <c r="K167" s="101">
        <f t="shared" si="56"/>
        <v>0</v>
      </c>
      <c r="L167" s="114"/>
    </row>
    <row r="168" spans="1:12" ht="12.75" outlineLevel="1" x14ac:dyDescent="0.2">
      <c r="A168" s="34" t="str">
        <f t="shared" si="54"/>
        <v>347</v>
      </c>
      <c r="B168" s="35" t="s">
        <v>212</v>
      </c>
      <c r="C168" s="35" t="s">
        <v>213</v>
      </c>
      <c r="D168" s="38">
        <f>IF(VLOOKUP($A168,'hk2015'!$A:$G,1)=$A168,VLOOKUP($A168,'hk2015'!$A:$G,6),0)</f>
        <v>0</v>
      </c>
      <c r="E168" s="38">
        <f>IF(VLOOKUP($A168,'hk2015'!$A:$G,1)=$A168,VLOOKUP($A168,'hk2015'!$A:$G,7),0)</f>
        <v>0</v>
      </c>
      <c r="F168" s="38">
        <f>IF(VLOOKUP($A168,'hk2015'!$A:$H,1)=$A168,VLOOKUP($A168,'hk2015'!$A:$H,8),0)</f>
        <v>0</v>
      </c>
      <c r="G168" s="91">
        <f t="shared" si="55"/>
        <v>0</v>
      </c>
      <c r="H168" s="38">
        <f>IF(VLOOKUP($A168,'hk2014'!$A:$G,1)=$A168,VLOOKUP($A168,'hk2014'!$A:$G,6),0)</f>
        <v>0</v>
      </c>
      <c r="I168" s="38">
        <f>IF(VLOOKUP($A168,'hk2014'!$A:$G,1)=$A168,VLOOKUP($A168,'hk2014'!$A:$G,7),0)</f>
        <v>0</v>
      </c>
      <c r="J168" s="38">
        <f>IF(VLOOKUP($A168,'hk2014'!$A:$H,1)=$A168,VLOOKUP($A168,'hk2014'!$A:$H,8),0)</f>
        <v>0</v>
      </c>
      <c r="K168" s="101">
        <f t="shared" si="56"/>
        <v>0</v>
      </c>
      <c r="L168" s="114"/>
    </row>
    <row r="169" spans="1:12" ht="13.5" outlineLevel="1" thickBot="1" x14ac:dyDescent="0.25">
      <c r="A169" s="41"/>
      <c r="B169" s="42"/>
      <c r="C169" s="42"/>
      <c r="D169" s="40"/>
      <c r="E169" s="40"/>
      <c r="F169" s="40"/>
      <c r="G169" s="92"/>
      <c r="H169" s="40"/>
      <c r="I169" s="40"/>
      <c r="J169" s="40"/>
      <c r="K169" s="102"/>
      <c r="L169" s="114"/>
    </row>
    <row r="170" spans="1:12" ht="12.75" x14ac:dyDescent="0.2">
      <c r="A170" s="50" t="s">
        <v>910</v>
      </c>
      <c r="B170" s="51"/>
      <c r="C170" s="52" t="s">
        <v>214</v>
      </c>
      <c r="D170" s="33">
        <f t="shared" ref="D170:K170" si="57">SUM(D171:D176)</f>
        <v>0</v>
      </c>
      <c r="E170" s="33">
        <f t="shared" si="57"/>
        <v>0</v>
      </c>
      <c r="F170" s="33">
        <f t="shared" si="57"/>
        <v>0</v>
      </c>
      <c r="G170" s="93">
        <f t="shared" si="57"/>
        <v>0</v>
      </c>
      <c r="H170" s="33">
        <f t="shared" si="57"/>
        <v>0</v>
      </c>
      <c r="I170" s="33">
        <f t="shared" si="57"/>
        <v>0</v>
      </c>
      <c r="J170" s="33">
        <f t="shared" si="57"/>
        <v>0</v>
      </c>
      <c r="K170" s="103">
        <f t="shared" si="57"/>
        <v>0</v>
      </c>
      <c r="L170" s="114"/>
    </row>
    <row r="171" spans="1:12" ht="12.75" outlineLevel="1" x14ac:dyDescent="0.2">
      <c r="A171" s="34" t="str">
        <f>LEFT(B171,3)</f>
        <v>351</v>
      </c>
      <c r="B171" s="35" t="s">
        <v>215</v>
      </c>
      <c r="C171" s="35" t="s">
        <v>216</v>
      </c>
      <c r="D171" s="38">
        <f>IF(VLOOKUP($A171,'hk2015'!$A:$G,1)=$A171,VLOOKUP($A171,'hk2015'!$A:$G,6),0)</f>
        <v>0</v>
      </c>
      <c r="E171" s="38">
        <f>IF(VLOOKUP($A171,'hk2015'!$A:$G,1)=$A171,VLOOKUP($A171,'hk2015'!$A:$G,7),0)</f>
        <v>0</v>
      </c>
      <c r="F171" s="38">
        <f>IF(VLOOKUP($A171,'hk2015'!$A:$H,1)=$A171,VLOOKUP($A171,'hk2015'!$A:$H,8),0)</f>
        <v>0</v>
      </c>
      <c r="G171" s="91">
        <f>SUM(D171+E171-F171)</f>
        <v>0</v>
      </c>
      <c r="H171" s="38">
        <f>IF(VLOOKUP($A171,'hk2014'!$A:$G,1)=$A171,VLOOKUP($A171,'hk2014'!$A:$G,6),0)</f>
        <v>0</v>
      </c>
      <c r="I171" s="38">
        <f>IF(VLOOKUP($A171,'hk2014'!$A:$G,1)=$A171,VLOOKUP($A171,'hk2014'!$A:$G,7),0)</f>
        <v>0</v>
      </c>
      <c r="J171" s="38">
        <f>IF(VLOOKUP($A171,'hk2014'!$A:$H,1)=$A171,VLOOKUP($A171,'hk2014'!$A:$H,8),0)</f>
        <v>0</v>
      </c>
      <c r="K171" s="101">
        <f>SUM(H171+I171-J171)</f>
        <v>0</v>
      </c>
      <c r="L171" s="114"/>
    </row>
    <row r="172" spans="1:12" ht="12.75" outlineLevel="1" x14ac:dyDescent="0.2">
      <c r="A172" s="34" t="str">
        <f>LEFT(B172,3)</f>
        <v>353</v>
      </c>
      <c r="B172" s="35" t="s">
        <v>217</v>
      </c>
      <c r="C172" s="35" t="s">
        <v>218</v>
      </c>
      <c r="D172" s="38">
        <f>IF(VLOOKUP($A172,'hk2015'!$A:$G,1)=$A172,VLOOKUP($A172,'hk2015'!$A:$G,6),0)</f>
        <v>0</v>
      </c>
      <c r="E172" s="38">
        <f>IF(VLOOKUP($A172,'hk2015'!$A:$G,1)=$A172,VLOOKUP($A172,'hk2015'!$A:$G,7),0)</f>
        <v>0</v>
      </c>
      <c r="F172" s="38">
        <f>IF(VLOOKUP($A172,'hk2015'!$A:$H,1)=$A172,VLOOKUP($A172,'hk2015'!$A:$H,8),0)</f>
        <v>0</v>
      </c>
      <c r="G172" s="91">
        <f>SUM(D172+E172-F172)</f>
        <v>0</v>
      </c>
      <c r="H172" s="38">
        <f>IF(VLOOKUP($A172,'hk2014'!$A:$G,1)=$A172,VLOOKUP($A172,'hk2014'!$A:$G,6),0)</f>
        <v>0</v>
      </c>
      <c r="I172" s="38">
        <f>IF(VLOOKUP($A172,'hk2014'!$A:$G,1)=$A172,VLOOKUP($A172,'hk2014'!$A:$G,7),0)</f>
        <v>0</v>
      </c>
      <c r="J172" s="38">
        <f>IF(VLOOKUP($A172,'hk2014'!$A:$H,1)=$A172,VLOOKUP($A172,'hk2014'!$A:$H,8),0)</f>
        <v>0</v>
      </c>
      <c r="K172" s="101">
        <f>SUM(H172+I172-J172)</f>
        <v>0</v>
      </c>
      <c r="L172" s="114"/>
    </row>
    <row r="173" spans="1:12" ht="12.75" outlineLevel="1" x14ac:dyDescent="0.2">
      <c r="A173" s="34" t="str">
        <f>LEFT(B173,3)</f>
        <v>354</v>
      </c>
      <c r="B173" s="35" t="s">
        <v>219</v>
      </c>
      <c r="C173" s="35" t="s">
        <v>220</v>
      </c>
      <c r="D173" s="38">
        <f>IF(VLOOKUP($A173,'hk2015'!$A:$G,1)=$A173,VLOOKUP($A173,'hk2015'!$A:$G,6),0)</f>
        <v>0</v>
      </c>
      <c r="E173" s="38">
        <f>IF(VLOOKUP($A173,'hk2015'!$A:$G,1)=$A173,VLOOKUP($A173,'hk2015'!$A:$G,7),0)</f>
        <v>0</v>
      </c>
      <c r="F173" s="38">
        <f>IF(VLOOKUP($A173,'hk2015'!$A:$H,1)=$A173,VLOOKUP($A173,'hk2015'!$A:$H,8),0)</f>
        <v>0</v>
      </c>
      <c r="G173" s="91">
        <f>SUM(D173+E173-F173)</f>
        <v>0</v>
      </c>
      <c r="H173" s="38">
        <f>IF(VLOOKUP($A173,'hk2014'!$A:$G,1)=$A173,VLOOKUP($A173,'hk2014'!$A:$G,6),0)</f>
        <v>0</v>
      </c>
      <c r="I173" s="38">
        <f>IF(VLOOKUP($A173,'hk2014'!$A:$G,1)=$A173,VLOOKUP($A173,'hk2014'!$A:$G,7),0)</f>
        <v>0</v>
      </c>
      <c r="J173" s="38">
        <f>IF(VLOOKUP($A173,'hk2014'!$A:$H,1)=$A173,VLOOKUP($A173,'hk2014'!$A:$H,8),0)</f>
        <v>0</v>
      </c>
      <c r="K173" s="101">
        <f>SUM(H173+I173-J173)</f>
        <v>0</v>
      </c>
      <c r="L173" s="114"/>
    </row>
    <row r="174" spans="1:12" ht="12.75" outlineLevel="1" x14ac:dyDescent="0.2">
      <c r="A174" s="34" t="str">
        <f>LEFT(B174,3)</f>
        <v>355</v>
      </c>
      <c r="B174" s="35" t="s">
        <v>221</v>
      </c>
      <c r="C174" s="35" t="s">
        <v>222</v>
      </c>
      <c r="D174" s="38">
        <f>IF(VLOOKUP($A174,'hk2015'!$A:$G,1)=$A174,VLOOKUP($A174,'hk2015'!$A:$G,6),0)</f>
        <v>0</v>
      </c>
      <c r="E174" s="38">
        <f>IF(VLOOKUP($A174,'hk2015'!$A:$G,1)=$A174,VLOOKUP($A174,'hk2015'!$A:$G,7),0)</f>
        <v>0</v>
      </c>
      <c r="F174" s="38">
        <f>IF(VLOOKUP($A174,'hk2015'!$A:$H,1)=$A174,VLOOKUP($A174,'hk2015'!$A:$H,8),0)</f>
        <v>0</v>
      </c>
      <c r="G174" s="91">
        <f>SUM(D174+E174-F174)</f>
        <v>0</v>
      </c>
      <c r="H174" s="38">
        <f>IF(VLOOKUP($A174,'hk2014'!$A:$G,1)=$A174,VLOOKUP($A174,'hk2014'!$A:$G,6),0)</f>
        <v>0</v>
      </c>
      <c r="I174" s="38">
        <f>IF(VLOOKUP($A174,'hk2014'!$A:$G,1)=$A174,VLOOKUP($A174,'hk2014'!$A:$G,7),0)</f>
        <v>0</v>
      </c>
      <c r="J174" s="38">
        <f>IF(VLOOKUP($A174,'hk2014'!$A:$H,1)=$A174,VLOOKUP($A174,'hk2014'!$A:$H,8),0)</f>
        <v>0</v>
      </c>
      <c r="K174" s="101">
        <f>SUM(H174+I174-J174)</f>
        <v>0</v>
      </c>
      <c r="L174" s="114"/>
    </row>
    <row r="175" spans="1:12" ht="12.75" outlineLevel="1" x14ac:dyDescent="0.2">
      <c r="A175" s="34" t="str">
        <f>LEFT(B175,3)</f>
        <v>358</v>
      </c>
      <c r="B175" s="35" t="s">
        <v>223</v>
      </c>
      <c r="C175" s="35" t="s">
        <v>224</v>
      </c>
      <c r="D175" s="38">
        <f>IF(VLOOKUP($A175,'hk2015'!$A:$G,1)=$A175,VLOOKUP($A175,'hk2015'!$A:$G,6),0)</f>
        <v>0</v>
      </c>
      <c r="E175" s="38">
        <f>IF(VLOOKUP($A175,'hk2015'!$A:$G,1)=$A175,VLOOKUP($A175,'hk2015'!$A:$G,7),0)</f>
        <v>0</v>
      </c>
      <c r="F175" s="38">
        <f>IF(VLOOKUP($A175,'hk2015'!$A:$H,1)=$A175,VLOOKUP($A175,'hk2015'!$A:$H,8),0)</f>
        <v>0</v>
      </c>
      <c r="G175" s="91">
        <f>SUM(D175+E175-F175)</f>
        <v>0</v>
      </c>
      <c r="H175" s="38">
        <f>IF(VLOOKUP($A175,'hk2014'!$A:$G,1)=$A175,VLOOKUP($A175,'hk2014'!$A:$G,6),0)</f>
        <v>0</v>
      </c>
      <c r="I175" s="38">
        <f>IF(VLOOKUP($A175,'hk2014'!$A:$G,1)=$A175,VLOOKUP($A175,'hk2014'!$A:$G,7),0)</f>
        <v>0</v>
      </c>
      <c r="J175" s="38">
        <f>IF(VLOOKUP($A175,'hk2014'!$A:$H,1)=$A175,VLOOKUP($A175,'hk2014'!$A:$H,8),0)</f>
        <v>0</v>
      </c>
      <c r="K175" s="101">
        <f>SUM(H175+I175-J175)</f>
        <v>0</v>
      </c>
      <c r="L175" s="114"/>
    </row>
    <row r="176" spans="1:12" ht="13.5" outlineLevel="1" thickBot="1" x14ac:dyDescent="0.25">
      <c r="A176" s="41"/>
      <c r="B176" s="42"/>
      <c r="C176" s="42"/>
      <c r="D176" s="40"/>
      <c r="E176" s="40"/>
      <c r="F176" s="40"/>
      <c r="G176" s="92"/>
      <c r="H176" s="40"/>
      <c r="I176" s="40"/>
      <c r="J176" s="40"/>
      <c r="K176" s="102"/>
      <c r="L176" s="114"/>
    </row>
    <row r="177" spans="1:12" ht="12.75" x14ac:dyDescent="0.2">
      <c r="A177" s="50" t="s">
        <v>908</v>
      </c>
      <c r="B177" s="51"/>
      <c r="C177" s="52" t="s">
        <v>225</v>
      </c>
      <c r="D177" s="33">
        <f t="shared" ref="D177:K177" si="58">SUM(D178:D184)</f>
        <v>-52276.98</v>
      </c>
      <c r="E177" s="33">
        <f t="shared" si="58"/>
        <v>16200</v>
      </c>
      <c r="F177" s="33">
        <f t="shared" si="58"/>
        <v>16673.490000000002</v>
      </c>
      <c r="G177" s="93">
        <f t="shared" si="58"/>
        <v>-52750.47</v>
      </c>
      <c r="H177" s="33">
        <f t="shared" si="58"/>
        <v>-52276.98</v>
      </c>
      <c r="I177" s="33">
        <f t="shared" si="58"/>
        <v>16200</v>
      </c>
      <c r="J177" s="33">
        <f t="shared" si="58"/>
        <v>16200</v>
      </c>
      <c r="K177" s="103">
        <f t="shared" si="58"/>
        <v>-52276.979999999996</v>
      </c>
      <c r="L177" s="114"/>
    </row>
    <row r="178" spans="1:12" ht="12.75" outlineLevel="1" x14ac:dyDescent="0.2">
      <c r="A178" s="34" t="str">
        <f t="shared" ref="A178:A183" si="59">LEFT(B178,3)</f>
        <v>361</v>
      </c>
      <c r="B178" s="35" t="s">
        <v>226</v>
      </c>
      <c r="C178" s="35" t="s">
        <v>227</v>
      </c>
      <c r="D178" s="38">
        <f>IF(VLOOKUP($A178,'hk2015'!$A:$G,1)=$A178,VLOOKUP($A178,'hk2015'!$A:$G,6),0)</f>
        <v>0</v>
      </c>
      <c r="E178" s="38">
        <f>IF(VLOOKUP($A178,'hk2015'!$A:$G,1)=$A178,VLOOKUP($A178,'hk2015'!$A:$G,7),0)</f>
        <v>0</v>
      </c>
      <c r="F178" s="38">
        <f>IF(VLOOKUP($A178,'hk2015'!$A:$H,1)=$A178,VLOOKUP($A178,'hk2015'!$A:$H,8),0)</f>
        <v>0</v>
      </c>
      <c r="G178" s="91">
        <f t="shared" ref="G178:G183" si="60">SUM(D178+E178-F178)</f>
        <v>0</v>
      </c>
      <c r="H178" s="38">
        <f>IF(VLOOKUP($A178,'hk2014'!$A:$G,1)=$A178,VLOOKUP($A178,'hk2014'!$A:$G,6),0)</f>
        <v>0</v>
      </c>
      <c r="I178" s="38">
        <f>IF(VLOOKUP($A178,'hk2014'!$A:$G,1)=$A178,VLOOKUP($A178,'hk2014'!$A:$G,7),0)</f>
        <v>0</v>
      </c>
      <c r="J178" s="38">
        <f>IF(VLOOKUP($A178,'hk2014'!$A:$H,1)=$A178,VLOOKUP($A178,'hk2014'!$A:$H,8),0)</f>
        <v>0</v>
      </c>
      <c r="K178" s="101">
        <f t="shared" ref="K178:K183" si="61">SUM(H178+I178-J178)</f>
        <v>0</v>
      </c>
      <c r="L178" s="114"/>
    </row>
    <row r="179" spans="1:12" ht="12.75" outlineLevel="1" x14ac:dyDescent="0.2">
      <c r="A179" s="34" t="str">
        <f t="shared" si="59"/>
        <v>364</v>
      </c>
      <c r="B179" s="35" t="s">
        <v>228</v>
      </c>
      <c r="C179" s="35" t="s">
        <v>229</v>
      </c>
      <c r="D179" s="38">
        <f>IF(VLOOKUP($A179,'hk2015'!$A:$G,1)=$A179,VLOOKUP($A179,'hk2015'!$A:$G,6),0)</f>
        <v>0</v>
      </c>
      <c r="E179" s="38">
        <f>IF(VLOOKUP($A179,'hk2015'!$A:$G,1)=$A179,VLOOKUP($A179,'hk2015'!$A:$G,7),0)</f>
        <v>0</v>
      </c>
      <c r="F179" s="38">
        <f>IF(VLOOKUP($A179,'hk2015'!$A:$H,1)=$A179,VLOOKUP($A179,'hk2015'!$A:$H,8),0)</f>
        <v>0</v>
      </c>
      <c r="G179" s="91">
        <f t="shared" si="60"/>
        <v>0</v>
      </c>
      <c r="H179" s="38">
        <f>IF(VLOOKUP($A179,'hk2014'!$A:$G,1)=$A179,VLOOKUP($A179,'hk2014'!$A:$G,6),0)</f>
        <v>0</v>
      </c>
      <c r="I179" s="38">
        <f>IF(VLOOKUP($A179,'hk2014'!$A:$G,1)=$A179,VLOOKUP($A179,'hk2014'!$A:$G,7),0)</f>
        <v>0</v>
      </c>
      <c r="J179" s="38">
        <f>IF(VLOOKUP($A179,'hk2014'!$A:$H,1)=$A179,VLOOKUP($A179,'hk2014'!$A:$H,8),0)</f>
        <v>0</v>
      </c>
      <c r="K179" s="101">
        <f t="shared" si="61"/>
        <v>0</v>
      </c>
      <c r="L179" s="114"/>
    </row>
    <row r="180" spans="1:12" ht="12.75" outlineLevel="1" x14ac:dyDescent="0.2">
      <c r="A180" s="34" t="str">
        <f t="shared" si="59"/>
        <v>365</v>
      </c>
      <c r="B180" s="35" t="s">
        <v>230</v>
      </c>
      <c r="C180" s="35" t="s">
        <v>231</v>
      </c>
      <c r="D180" s="38">
        <f>IF(VLOOKUP($A180,'hk2015'!$A:$G,1)=$A180,VLOOKUP($A180,'hk2015'!$A:$G,6),0)</f>
        <v>-51330</v>
      </c>
      <c r="E180" s="38">
        <f>IF(VLOOKUP($A180,'hk2015'!$A:$G,1)=$A180,VLOOKUP($A180,'hk2015'!$A:$G,7),0)</f>
        <v>0</v>
      </c>
      <c r="F180" s="38">
        <f>IF(VLOOKUP($A180,'hk2015'!$A:$H,1)=$A180,VLOOKUP($A180,'hk2015'!$A:$H,8),0)</f>
        <v>0</v>
      </c>
      <c r="G180" s="91">
        <f t="shared" si="60"/>
        <v>-51330</v>
      </c>
      <c r="H180" s="38">
        <f>IF(VLOOKUP($A180,'hk2014'!$A:$G,1)=$A180,VLOOKUP($A180,'hk2014'!$A:$G,6),0)</f>
        <v>-51330</v>
      </c>
      <c r="I180" s="38">
        <f>IF(VLOOKUP($A180,'hk2014'!$A:$G,1)=$A180,VLOOKUP($A180,'hk2014'!$A:$G,7),0)</f>
        <v>0</v>
      </c>
      <c r="J180" s="38">
        <f>IF(VLOOKUP($A180,'hk2014'!$A:$H,1)=$A180,VLOOKUP($A180,'hk2014'!$A:$H,8),0)</f>
        <v>0</v>
      </c>
      <c r="K180" s="101">
        <f t="shared" si="61"/>
        <v>-51330</v>
      </c>
      <c r="L180" s="114"/>
    </row>
    <row r="181" spans="1:12" ht="12.75" outlineLevel="1" x14ac:dyDescent="0.2">
      <c r="A181" s="34" t="str">
        <f t="shared" si="59"/>
        <v>366</v>
      </c>
      <c r="B181" s="35" t="s">
        <v>232</v>
      </c>
      <c r="C181" s="35" t="s">
        <v>233</v>
      </c>
      <c r="D181" s="38">
        <f>IF(VLOOKUP($A181,'hk2015'!$A:$G,1)=$A181,VLOOKUP($A181,'hk2015'!$A:$G,6),0)</f>
        <v>-946.98</v>
      </c>
      <c r="E181" s="38">
        <f>IF(VLOOKUP($A181,'hk2015'!$A:$G,1)=$A181,VLOOKUP($A181,'hk2015'!$A:$G,7),0)</f>
        <v>16200</v>
      </c>
      <c r="F181" s="38">
        <f>IF(VLOOKUP($A181,'hk2015'!$A:$H,1)=$A181,VLOOKUP($A181,'hk2015'!$A:$H,8),0)</f>
        <v>16673.490000000002</v>
      </c>
      <c r="G181" s="91">
        <f t="shared" si="60"/>
        <v>-1420.4700000000012</v>
      </c>
      <c r="H181" s="38">
        <f>IF(VLOOKUP($A181,'hk2014'!$A:$G,1)=$A181,VLOOKUP($A181,'hk2014'!$A:$G,6),0)</f>
        <v>-946.98</v>
      </c>
      <c r="I181" s="38">
        <f>IF(VLOOKUP($A181,'hk2014'!$A:$G,1)=$A181,VLOOKUP($A181,'hk2014'!$A:$G,7),0)</f>
        <v>16200</v>
      </c>
      <c r="J181" s="38">
        <f>IF(VLOOKUP($A181,'hk2014'!$A:$H,1)=$A181,VLOOKUP($A181,'hk2014'!$A:$H,8),0)</f>
        <v>16200</v>
      </c>
      <c r="K181" s="101">
        <f t="shared" si="61"/>
        <v>-946.97999999999956</v>
      </c>
      <c r="L181" s="114"/>
    </row>
    <row r="182" spans="1:12" ht="12.75" outlineLevel="1" x14ac:dyDescent="0.2">
      <c r="A182" s="34" t="str">
        <f t="shared" si="59"/>
        <v>367</v>
      </c>
      <c r="B182" s="35" t="s">
        <v>234</v>
      </c>
      <c r="C182" s="35" t="s">
        <v>235</v>
      </c>
      <c r="D182" s="38">
        <f>IF(VLOOKUP($A182,'hk2015'!$A:$G,1)=$A182,VLOOKUP($A182,'hk2015'!$A:$G,6),0)</f>
        <v>0</v>
      </c>
      <c r="E182" s="38">
        <f>IF(VLOOKUP($A182,'hk2015'!$A:$G,1)=$A182,VLOOKUP($A182,'hk2015'!$A:$G,7),0)</f>
        <v>0</v>
      </c>
      <c r="F182" s="38">
        <f>IF(VLOOKUP($A182,'hk2015'!$A:$H,1)=$A182,VLOOKUP($A182,'hk2015'!$A:$H,8),0)</f>
        <v>0</v>
      </c>
      <c r="G182" s="91">
        <f t="shared" si="60"/>
        <v>0</v>
      </c>
      <c r="H182" s="38">
        <f>IF(VLOOKUP($A182,'hk2014'!$A:$G,1)=$A182,VLOOKUP($A182,'hk2014'!$A:$G,6),0)</f>
        <v>0</v>
      </c>
      <c r="I182" s="38">
        <f>IF(VLOOKUP($A182,'hk2014'!$A:$G,1)=$A182,VLOOKUP($A182,'hk2014'!$A:$G,7),0)</f>
        <v>0</v>
      </c>
      <c r="J182" s="38">
        <f>IF(VLOOKUP($A182,'hk2014'!$A:$H,1)=$A182,VLOOKUP($A182,'hk2014'!$A:$H,8),0)</f>
        <v>0</v>
      </c>
      <c r="K182" s="101">
        <f t="shared" si="61"/>
        <v>0</v>
      </c>
      <c r="L182" s="114"/>
    </row>
    <row r="183" spans="1:12" ht="12.75" outlineLevel="1" x14ac:dyDescent="0.2">
      <c r="A183" s="34" t="str">
        <f t="shared" si="59"/>
        <v>368</v>
      </c>
      <c r="B183" s="35" t="s">
        <v>236</v>
      </c>
      <c r="C183" s="35" t="s">
        <v>237</v>
      </c>
      <c r="D183" s="38">
        <f>IF(VLOOKUP($A183,'hk2015'!$A:$G,1)=$A183,VLOOKUP($A183,'hk2015'!$A:$G,6),0)</f>
        <v>0</v>
      </c>
      <c r="E183" s="38">
        <f>IF(VLOOKUP($A183,'hk2015'!$A:$G,1)=$A183,VLOOKUP($A183,'hk2015'!$A:$G,7),0)</f>
        <v>0</v>
      </c>
      <c r="F183" s="38">
        <f>IF(VLOOKUP($A183,'hk2015'!$A:$H,1)=$A183,VLOOKUP($A183,'hk2015'!$A:$H,8),0)</f>
        <v>0</v>
      </c>
      <c r="G183" s="91">
        <f t="shared" si="60"/>
        <v>0</v>
      </c>
      <c r="H183" s="38">
        <f>IF(VLOOKUP($A183,'hk2014'!$A:$G,1)=$A183,VLOOKUP($A183,'hk2014'!$A:$G,6),0)</f>
        <v>0</v>
      </c>
      <c r="I183" s="38">
        <f>IF(VLOOKUP($A183,'hk2014'!$A:$G,1)=$A183,VLOOKUP($A183,'hk2014'!$A:$G,7),0)</f>
        <v>0</v>
      </c>
      <c r="J183" s="38">
        <f>IF(VLOOKUP($A183,'hk2014'!$A:$H,1)=$A183,VLOOKUP($A183,'hk2014'!$A:$H,8),0)</f>
        <v>0</v>
      </c>
      <c r="K183" s="101">
        <f t="shared" si="61"/>
        <v>0</v>
      </c>
      <c r="L183" s="114"/>
    </row>
    <row r="184" spans="1:12" ht="13.5" outlineLevel="1" thickBot="1" x14ac:dyDescent="0.25">
      <c r="A184" s="41"/>
      <c r="B184" s="42"/>
      <c r="C184" s="42"/>
      <c r="D184" s="40"/>
      <c r="E184" s="40"/>
      <c r="F184" s="40"/>
      <c r="G184" s="92"/>
      <c r="H184" s="40"/>
      <c r="I184" s="40"/>
      <c r="J184" s="40"/>
      <c r="K184" s="102"/>
      <c r="L184" s="114"/>
    </row>
    <row r="185" spans="1:12" ht="12.75" x14ac:dyDescent="0.2">
      <c r="A185" s="50" t="s">
        <v>896</v>
      </c>
      <c r="B185" s="51"/>
      <c r="C185" s="52" t="s">
        <v>238</v>
      </c>
      <c r="D185" s="33">
        <f t="shared" ref="D185:K185" si="62">SUM(D186:D195)</f>
        <v>598990.81999999995</v>
      </c>
      <c r="E185" s="33">
        <f t="shared" si="62"/>
        <v>93740.78</v>
      </c>
      <c r="F185" s="33">
        <f t="shared" si="62"/>
        <v>84209.12</v>
      </c>
      <c r="G185" s="93">
        <f t="shared" si="62"/>
        <v>608522.48</v>
      </c>
      <c r="H185" s="33">
        <f t="shared" si="62"/>
        <v>557651.16</v>
      </c>
      <c r="I185" s="33">
        <f t="shared" si="62"/>
        <v>419092.76</v>
      </c>
      <c r="J185" s="33">
        <f t="shared" si="62"/>
        <v>377753.10000000003</v>
      </c>
      <c r="K185" s="103">
        <f t="shared" si="62"/>
        <v>598990.81999999995</v>
      </c>
      <c r="L185" s="114"/>
    </row>
    <row r="186" spans="1:12" ht="12.75" outlineLevel="1" x14ac:dyDescent="0.2">
      <c r="A186" s="34" t="str">
        <f t="shared" ref="A186:A194" si="63">LEFT(B186,3)</f>
        <v>371</v>
      </c>
      <c r="B186" s="35" t="s">
        <v>239</v>
      </c>
      <c r="C186" s="35" t="s">
        <v>240</v>
      </c>
      <c r="D186" s="38">
        <f>IF(VLOOKUP($A186,'hk2015'!$A:$G,1)=$A186,VLOOKUP($A186,'hk2015'!$A:$G,6),0)</f>
        <v>0</v>
      </c>
      <c r="E186" s="38">
        <f>IF(VLOOKUP($A186,'hk2015'!$A:$G,1)=$A186,VLOOKUP($A186,'hk2015'!$A:$G,7),0)</f>
        <v>0</v>
      </c>
      <c r="F186" s="38">
        <f>IF(VLOOKUP($A186,'hk2015'!$A:$H,1)=$A186,VLOOKUP($A186,'hk2015'!$A:$H,8),0)</f>
        <v>0</v>
      </c>
      <c r="G186" s="91">
        <f t="shared" ref="G186:G194" si="64">SUM(D186+E186-F186)</f>
        <v>0</v>
      </c>
      <c r="H186" s="38">
        <f>IF(VLOOKUP($A186,'hk2014'!$A:$G,1)=$A186,VLOOKUP($A186,'hk2014'!$A:$G,6),0)</f>
        <v>0</v>
      </c>
      <c r="I186" s="38">
        <f>IF(VLOOKUP($A186,'hk2014'!$A:$G,1)=$A186,VLOOKUP($A186,'hk2014'!$A:$G,7),0)</f>
        <v>0</v>
      </c>
      <c r="J186" s="38">
        <f>IF(VLOOKUP($A186,'hk2014'!$A:$H,1)=$A186,VLOOKUP($A186,'hk2014'!$A:$H,8),0)</f>
        <v>0</v>
      </c>
      <c r="K186" s="101">
        <f t="shared" ref="K186:K194" si="65">SUM(H186+I186-J186)</f>
        <v>0</v>
      </c>
      <c r="L186" s="114"/>
    </row>
    <row r="187" spans="1:12" ht="12.75" outlineLevel="1" x14ac:dyDescent="0.2">
      <c r="A187" s="34" t="str">
        <f t="shared" si="63"/>
        <v>372</v>
      </c>
      <c r="B187" s="35" t="s">
        <v>241</v>
      </c>
      <c r="C187" s="35" t="s">
        <v>242</v>
      </c>
      <c r="D187" s="38">
        <f>IF(VLOOKUP($A187,'hk2015'!$A:$G,1)=$A187,VLOOKUP($A187,'hk2015'!$A:$G,6),0)</f>
        <v>0</v>
      </c>
      <c r="E187" s="38">
        <f>IF(VLOOKUP($A187,'hk2015'!$A:$G,1)=$A187,VLOOKUP($A187,'hk2015'!$A:$G,7),0)</f>
        <v>0</v>
      </c>
      <c r="F187" s="38">
        <f>IF(VLOOKUP($A187,'hk2015'!$A:$H,1)=$A187,VLOOKUP($A187,'hk2015'!$A:$H,8),0)</f>
        <v>0</v>
      </c>
      <c r="G187" s="91">
        <f t="shared" si="64"/>
        <v>0</v>
      </c>
      <c r="H187" s="38">
        <f>IF(VLOOKUP($A187,'hk2014'!$A:$G,1)=$A187,VLOOKUP($A187,'hk2014'!$A:$G,6),0)</f>
        <v>0</v>
      </c>
      <c r="I187" s="38">
        <f>IF(VLOOKUP($A187,'hk2014'!$A:$G,1)=$A187,VLOOKUP($A187,'hk2014'!$A:$G,7),0)</f>
        <v>0</v>
      </c>
      <c r="J187" s="38">
        <f>IF(VLOOKUP($A187,'hk2014'!$A:$H,1)=$A187,VLOOKUP($A187,'hk2014'!$A:$H,8),0)</f>
        <v>0</v>
      </c>
      <c r="K187" s="101">
        <f t="shared" si="65"/>
        <v>0</v>
      </c>
      <c r="L187" s="114"/>
    </row>
    <row r="188" spans="1:12" ht="12.75" outlineLevel="1" x14ac:dyDescent="0.2">
      <c r="A188" s="34" t="str">
        <f t="shared" si="63"/>
        <v>373</v>
      </c>
      <c r="B188" s="35" t="s">
        <v>243</v>
      </c>
      <c r="C188" s="35" t="s">
        <v>244</v>
      </c>
      <c r="D188" s="38">
        <f>IF(VLOOKUP($A188,'hk2015'!$A:$G,1)=$A188,VLOOKUP($A188,'hk2015'!$A:$G,6),0)</f>
        <v>0</v>
      </c>
      <c r="E188" s="38">
        <f>IF(VLOOKUP($A188,'hk2015'!$A:$G,1)=$A188,VLOOKUP($A188,'hk2015'!$A:$G,7),0)</f>
        <v>0</v>
      </c>
      <c r="F188" s="38">
        <f>IF(VLOOKUP($A188,'hk2015'!$A:$H,1)=$A188,VLOOKUP($A188,'hk2015'!$A:$H,8),0)</f>
        <v>0</v>
      </c>
      <c r="G188" s="91">
        <f t="shared" si="64"/>
        <v>0</v>
      </c>
      <c r="H188" s="38">
        <f>IF(VLOOKUP($A188,'hk2014'!$A:$G,1)=$A188,VLOOKUP($A188,'hk2014'!$A:$G,6),0)</f>
        <v>0</v>
      </c>
      <c r="I188" s="38">
        <f>IF(VLOOKUP($A188,'hk2014'!$A:$G,1)=$A188,VLOOKUP($A188,'hk2014'!$A:$G,7),0)</f>
        <v>0</v>
      </c>
      <c r="J188" s="38">
        <f>IF(VLOOKUP($A188,'hk2014'!$A:$H,1)=$A188,VLOOKUP($A188,'hk2014'!$A:$H,8),0)</f>
        <v>0</v>
      </c>
      <c r="K188" s="101">
        <f t="shared" si="65"/>
        <v>0</v>
      </c>
      <c r="L188" s="114"/>
    </row>
    <row r="189" spans="1:12" ht="12.75" outlineLevel="1" x14ac:dyDescent="0.2">
      <c r="A189" s="34" t="str">
        <f t="shared" si="63"/>
        <v>374</v>
      </c>
      <c r="B189" s="35" t="s">
        <v>245</v>
      </c>
      <c r="C189" s="35" t="s">
        <v>246</v>
      </c>
      <c r="D189" s="38">
        <f>IF(VLOOKUP($A189,'hk2015'!$A:$G,1)=$A189,VLOOKUP($A189,'hk2015'!$A:$G,6),0)</f>
        <v>0</v>
      </c>
      <c r="E189" s="38">
        <f>IF(VLOOKUP($A189,'hk2015'!$A:$G,1)=$A189,VLOOKUP($A189,'hk2015'!$A:$G,7),0)</f>
        <v>0</v>
      </c>
      <c r="F189" s="38">
        <f>IF(VLOOKUP($A189,'hk2015'!$A:$H,1)=$A189,VLOOKUP($A189,'hk2015'!$A:$H,8),0)</f>
        <v>0</v>
      </c>
      <c r="G189" s="91">
        <f t="shared" si="64"/>
        <v>0</v>
      </c>
      <c r="H189" s="38">
        <f>IF(VLOOKUP($A189,'hk2014'!$A:$G,1)=$A189,VLOOKUP($A189,'hk2014'!$A:$G,6),0)</f>
        <v>0</v>
      </c>
      <c r="I189" s="38">
        <f>IF(VLOOKUP($A189,'hk2014'!$A:$G,1)=$A189,VLOOKUP($A189,'hk2014'!$A:$G,7),0)</f>
        <v>0</v>
      </c>
      <c r="J189" s="38">
        <f>IF(VLOOKUP($A189,'hk2014'!$A:$H,1)=$A189,VLOOKUP($A189,'hk2014'!$A:$H,8),0)</f>
        <v>0</v>
      </c>
      <c r="K189" s="101">
        <f t="shared" si="65"/>
        <v>0</v>
      </c>
      <c r="L189" s="114"/>
    </row>
    <row r="190" spans="1:12" ht="12.75" outlineLevel="1" x14ac:dyDescent="0.2">
      <c r="A190" s="34" t="str">
        <f t="shared" si="63"/>
        <v>375</v>
      </c>
      <c r="B190" s="35" t="s">
        <v>247</v>
      </c>
      <c r="C190" s="35" t="s">
        <v>248</v>
      </c>
      <c r="D190" s="38">
        <f>IF(VLOOKUP($A190,'hk2015'!$A:$G,1)=$A190,VLOOKUP($A190,'hk2015'!$A:$G,6),0)</f>
        <v>0</v>
      </c>
      <c r="E190" s="38">
        <f>IF(VLOOKUP($A190,'hk2015'!$A:$G,1)=$A190,VLOOKUP($A190,'hk2015'!$A:$G,7),0)</f>
        <v>0</v>
      </c>
      <c r="F190" s="38">
        <f>IF(VLOOKUP($A190,'hk2015'!$A:$H,1)=$A190,VLOOKUP($A190,'hk2015'!$A:$H,8),0)</f>
        <v>0</v>
      </c>
      <c r="G190" s="91">
        <f t="shared" si="64"/>
        <v>0</v>
      </c>
      <c r="H190" s="38">
        <f>IF(VLOOKUP($A190,'hk2014'!$A:$G,1)=$A190,VLOOKUP($A190,'hk2014'!$A:$G,6),0)</f>
        <v>0</v>
      </c>
      <c r="I190" s="38">
        <f>IF(VLOOKUP($A190,'hk2014'!$A:$G,1)=$A190,VLOOKUP($A190,'hk2014'!$A:$G,7),0)</f>
        <v>0</v>
      </c>
      <c r="J190" s="38">
        <f>IF(VLOOKUP($A190,'hk2014'!$A:$H,1)=$A190,VLOOKUP($A190,'hk2014'!$A:$H,8),0)</f>
        <v>0</v>
      </c>
      <c r="K190" s="101">
        <f t="shared" si="65"/>
        <v>0</v>
      </c>
      <c r="L190" s="114"/>
    </row>
    <row r="191" spans="1:12" ht="12.75" outlineLevel="1" x14ac:dyDescent="0.2">
      <c r="A191" s="34" t="str">
        <f t="shared" si="63"/>
        <v>376</v>
      </c>
      <c r="B191" s="35" t="s">
        <v>249</v>
      </c>
      <c r="C191" s="35" t="s">
        <v>250</v>
      </c>
      <c r="D191" s="38">
        <f>IF(VLOOKUP($A191,'hk2015'!$A:$G,1)=$A191,VLOOKUP($A191,'hk2015'!$A:$G,6),0)</f>
        <v>0</v>
      </c>
      <c r="E191" s="38">
        <f>IF(VLOOKUP($A191,'hk2015'!$A:$G,1)=$A191,VLOOKUP($A191,'hk2015'!$A:$G,7),0)</f>
        <v>0</v>
      </c>
      <c r="F191" s="38">
        <f>IF(VLOOKUP($A191,'hk2015'!$A:$H,1)=$A191,VLOOKUP($A191,'hk2015'!$A:$H,8),0)</f>
        <v>0</v>
      </c>
      <c r="G191" s="91">
        <f t="shared" si="64"/>
        <v>0</v>
      </c>
      <c r="H191" s="38">
        <f>IF(VLOOKUP($A191,'hk2014'!$A:$G,1)=$A191,VLOOKUP($A191,'hk2014'!$A:$G,6),0)</f>
        <v>0</v>
      </c>
      <c r="I191" s="38">
        <f>IF(VLOOKUP($A191,'hk2014'!$A:$G,1)=$A191,VLOOKUP($A191,'hk2014'!$A:$G,7),0)</f>
        <v>0</v>
      </c>
      <c r="J191" s="38">
        <f>IF(VLOOKUP($A191,'hk2014'!$A:$H,1)=$A191,VLOOKUP($A191,'hk2014'!$A:$H,8),0)</f>
        <v>0</v>
      </c>
      <c r="K191" s="101">
        <f t="shared" si="65"/>
        <v>0</v>
      </c>
      <c r="L191" s="114"/>
    </row>
    <row r="192" spans="1:12" ht="12.75" outlineLevel="1" x14ac:dyDescent="0.2">
      <c r="A192" s="34" t="str">
        <f t="shared" si="63"/>
        <v>377</v>
      </c>
      <c r="B192" s="35" t="s">
        <v>251</v>
      </c>
      <c r="C192" s="35" t="s">
        <v>252</v>
      </c>
      <c r="D192" s="38">
        <f>IF(VLOOKUP($A192,'hk2015'!$A:$G,1)=$A192,VLOOKUP($A192,'hk2015'!$A:$G,6),0)</f>
        <v>0</v>
      </c>
      <c r="E192" s="38">
        <f>IF(VLOOKUP($A192,'hk2015'!$A:$G,1)=$A192,VLOOKUP($A192,'hk2015'!$A:$G,7),0)</f>
        <v>0</v>
      </c>
      <c r="F192" s="38">
        <f>IF(VLOOKUP($A192,'hk2015'!$A:$H,1)=$A192,VLOOKUP($A192,'hk2015'!$A:$H,8),0)</f>
        <v>0</v>
      </c>
      <c r="G192" s="91">
        <f t="shared" si="64"/>
        <v>0</v>
      </c>
      <c r="H192" s="38">
        <f>IF(VLOOKUP($A192,'hk2014'!$A:$G,1)=$A192,VLOOKUP($A192,'hk2014'!$A:$G,6),0)</f>
        <v>0</v>
      </c>
      <c r="I192" s="38">
        <f>IF(VLOOKUP($A192,'hk2014'!$A:$G,1)=$A192,VLOOKUP($A192,'hk2014'!$A:$G,7),0)</f>
        <v>0</v>
      </c>
      <c r="J192" s="38">
        <f>IF(VLOOKUP($A192,'hk2014'!$A:$H,1)=$A192,VLOOKUP($A192,'hk2014'!$A:$H,8),0)</f>
        <v>0</v>
      </c>
      <c r="K192" s="101">
        <f t="shared" si="65"/>
        <v>0</v>
      </c>
      <c r="L192" s="114"/>
    </row>
    <row r="193" spans="1:12" ht="12.75" outlineLevel="1" x14ac:dyDescent="0.2">
      <c r="A193" s="34" t="str">
        <f t="shared" si="63"/>
        <v>378</v>
      </c>
      <c r="B193" s="35" t="s">
        <v>253</v>
      </c>
      <c r="C193" s="35" t="s">
        <v>254</v>
      </c>
      <c r="D193" s="38">
        <f>IF(VLOOKUP($A193,'hk2015'!$A:$G,1)=$A193,VLOOKUP($A193,'hk2015'!$A:$G,6),0)</f>
        <v>598730.46</v>
      </c>
      <c r="E193" s="38">
        <f>IF(VLOOKUP($A193,'hk2015'!$A:$G,1)=$A193,VLOOKUP($A193,'hk2015'!$A:$G,7),0)</f>
        <v>51038.12</v>
      </c>
      <c r="F193" s="38">
        <f>IF(VLOOKUP($A193,'hk2015'!$A:$H,1)=$A193,VLOOKUP($A193,'hk2015'!$A:$H,8),0)</f>
        <v>36759.919999999998</v>
      </c>
      <c r="G193" s="91">
        <f t="shared" si="64"/>
        <v>613008.65999999992</v>
      </c>
      <c r="H193" s="38">
        <f>IF(VLOOKUP($A193,'hk2014'!$A:$G,1)=$A193,VLOOKUP($A193,'hk2014'!$A:$G,6),0)</f>
        <v>552921.59999999998</v>
      </c>
      <c r="I193" s="38">
        <f>IF(VLOOKUP($A193,'hk2014'!$A:$G,1)=$A193,VLOOKUP($A193,'hk2014'!$A:$G,7),0)</f>
        <v>133835.87</v>
      </c>
      <c r="J193" s="38">
        <f>IF(VLOOKUP($A193,'hk2014'!$A:$H,1)=$A193,VLOOKUP($A193,'hk2014'!$A:$H,8),0)</f>
        <v>88027.01</v>
      </c>
      <c r="K193" s="101">
        <f t="shared" si="65"/>
        <v>598730.46</v>
      </c>
      <c r="L193" s="114"/>
    </row>
    <row r="194" spans="1:12" ht="12.75" outlineLevel="1" x14ac:dyDescent="0.2">
      <c r="A194" s="34" t="str">
        <f t="shared" si="63"/>
        <v>379</v>
      </c>
      <c r="B194" s="35" t="s">
        <v>255</v>
      </c>
      <c r="C194" s="35" t="s">
        <v>256</v>
      </c>
      <c r="D194" s="38">
        <f>IF(VLOOKUP($A194,'hk2015'!$A:$G,1)=$A194,VLOOKUP($A194,'hk2015'!$A:$G,6),0)</f>
        <v>260.36</v>
      </c>
      <c r="E194" s="38">
        <f>IF(VLOOKUP($A194,'hk2015'!$A:$G,1)=$A194,VLOOKUP($A194,'hk2015'!$A:$G,7),0)</f>
        <v>42702.66</v>
      </c>
      <c r="F194" s="38">
        <f>IF(VLOOKUP($A194,'hk2015'!$A:$H,1)=$A194,VLOOKUP($A194,'hk2015'!$A:$H,8),0)</f>
        <v>47449.2</v>
      </c>
      <c r="G194" s="91">
        <f t="shared" si="64"/>
        <v>-4486.179999999993</v>
      </c>
      <c r="H194" s="38">
        <f>IF(VLOOKUP($A194,'hk2014'!$A:$G,1)=$A194,VLOOKUP($A194,'hk2014'!$A:$G,6),0)</f>
        <v>4729.5600000000004</v>
      </c>
      <c r="I194" s="38">
        <f>IF(VLOOKUP($A194,'hk2014'!$A:$G,1)=$A194,VLOOKUP($A194,'hk2014'!$A:$G,7),0)</f>
        <v>285256.89</v>
      </c>
      <c r="J194" s="38">
        <f>IF(VLOOKUP($A194,'hk2014'!$A:$H,1)=$A194,VLOOKUP($A194,'hk2014'!$A:$H,8),0)</f>
        <v>289726.09000000003</v>
      </c>
      <c r="K194" s="101">
        <f t="shared" si="65"/>
        <v>260.35999999998603</v>
      </c>
      <c r="L194" s="114"/>
    </row>
    <row r="195" spans="1:12" ht="13.5" outlineLevel="1" thickBot="1" x14ac:dyDescent="0.25">
      <c r="A195" s="41"/>
      <c r="B195" s="42"/>
      <c r="C195" s="42"/>
      <c r="D195" s="40"/>
      <c r="E195" s="40"/>
      <c r="F195" s="40"/>
      <c r="G195" s="92"/>
      <c r="H195" s="40"/>
      <c r="I195" s="40"/>
      <c r="J195" s="40"/>
      <c r="K195" s="102"/>
      <c r="L195" s="114"/>
    </row>
    <row r="196" spans="1:12" ht="12.75" x14ac:dyDescent="0.2">
      <c r="A196" s="50" t="s">
        <v>897</v>
      </c>
      <c r="B196" s="51"/>
      <c r="C196" s="52" t="s">
        <v>257</v>
      </c>
      <c r="D196" s="33">
        <f t="shared" ref="D196:K196" si="66">SUM(D197:D206)</f>
        <v>42343.93</v>
      </c>
      <c r="E196" s="33">
        <f t="shared" si="66"/>
        <v>21761.54</v>
      </c>
      <c r="F196" s="33">
        <f t="shared" si="66"/>
        <v>27334.39</v>
      </c>
      <c r="G196" s="93">
        <f t="shared" si="66"/>
        <v>36771.08</v>
      </c>
      <c r="H196" s="33">
        <f t="shared" si="66"/>
        <v>35115.5</v>
      </c>
      <c r="I196" s="33">
        <f t="shared" si="66"/>
        <v>20781.13</v>
      </c>
      <c r="J196" s="33">
        <f t="shared" si="66"/>
        <v>13552.7</v>
      </c>
      <c r="K196" s="103">
        <f t="shared" si="66"/>
        <v>42343.929999999993</v>
      </c>
      <c r="L196" s="114"/>
    </row>
    <row r="197" spans="1:12" ht="12.75" outlineLevel="1" x14ac:dyDescent="0.2">
      <c r="A197" s="34" t="str">
        <f>LEFT(B197,3)</f>
        <v>381</v>
      </c>
      <c r="B197" s="35" t="s">
        <v>258</v>
      </c>
      <c r="C197" s="35" t="s">
        <v>259</v>
      </c>
      <c r="D197" s="38">
        <f>IF(VLOOKUP($A197,'hk2015'!$A:$G,1)=$A197,VLOOKUP($A197,'hk2015'!$A:$G,6),0)</f>
        <v>3538.22</v>
      </c>
      <c r="E197" s="38">
        <f>IF(VLOOKUP($A197,'hk2015'!$A:$G,1)=$A197,VLOOKUP($A197,'hk2015'!$A:$G,7),0)</f>
        <v>7297</v>
      </c>
      <c r="F197" s="38">
        <f>IF(VLOOKUP($A197,'hk2015'!$A:$H,1)=$A197,VLOOKUP($A197,'hk2015'!$A:$H,8),0)</f>
        <v>0</v>
      </c>
      <c r="G197" s="91">
        <f t="shared" ref="G197:G205" si="67">SUM(D197+E197-F197)</f>
        <v>10835.22</v>
      </c>
      <c r="H197" s="38">
        <f>IF(VLOOKUP($A197,'hk2014'!$A:$G,1)=$A197,VLOOKUP($A197,'hk2014'!$A:$G,6),0)</f>
        <v>7679.25</v>
      </c>
      <c r="I197" s="38">
        <f>IF(VLOOKUP($A197,'hk2014'!$A:$G,1)=$A197,VLOOKUP($A197,'hk2014'!$A:$G,7),0)</f>
        <v>108.54</v>
      </c>
      <c r="J197" s="38">
        <f>IF(VLOOKUP($A197,'hk2014'!$A:$H,1)=$A197,VLOOKUP($A197,'hk2014'!$A:$H,8),0)</f>
        <v>4249.57</v>
      </c>
      <c r="K197" s="101">
        <f t="shared" ref="K197:K205" si="68">SUM(H197+I197-J197)</f>
        <v>3538.2200000000003</v>
      </c>
      <c r="L197" s="114"/>
    </row>
    <row r="198" spans="1:12" ht="12.75" outlineLevel="1" x14ac:dyDescent="0.2">
      <c r="A198" s="34" t="str">
        <f>LEFT(B198,3)</f>
        <v>382</v>
      </c>
      <c r="B198" s="35" t="s">
        <v>260</v>
      </c>
      <c r="C198" s="35" t="s">
        <v>261</v>
      </c>
      <c r="D198" s="38">
        <f>IF(VLOOKUP($A198,'hk2015'!$A:$G,1)=$A198,VLOOKUP($A198,'hk2015'!$A:$G,6),0)</f>
        <v>0</v>
      </c>
      <c r="E198" s="38">
        <f>IF(VLOOKUP($A198,'hk2015'!$A:$G,1)=$A198,VLOOKUP($A198,'hk2015'!$A:$G,7),0)</f>
        <v>0</v>
      </c>
      <c r="F198" s="38">
        <f>IF(VLOOKUP($A198,'hk2015'!$A:$H,1)=$A198,VLOOKUP($A198,'hk2015'!$A:$H,8),0)</f>
        <v>0</v>
      </c>
      <c r="G198" s="91">
        <f t="shared" si="67"/>
        <v>0</v>
      </c>
      <c r="H198" s="38">
        <f>IF(VLOOKUP($A198,'hk2014'!$A:$G,1)=$A198,VLOOKUP($A198,'hk2014'!$A:$G,6),0)</f>
        <v>0</v>
      </c>
      <c r="I198" s="38">
        <f>IF(VLOOKUP($A198,'hk2014'!$A:$G,1)=$A198,VLOOKUP($A198,'hk2014'!$A:$G,7),0)</f>
        <v>0</v>
      </c>
      <c r="J198" s="38">
        <f>IF(VLOOKUP($A198,'hk2014'!$A:$H,1)=$A198,VLOOKUP($A198,'hk2014'!$A:$H,8),0)</f>
        <v>0</v>
      </c>
      <c r="K198" s="101">
        <f t="shared" si="68"/>
        <v>0</v>
      </c>
      <c r="L198" s="114"/>
    </row>
    <row r="199" spans="1:12" ht="12.75" outlineLevel="1" x14ac:dyDescent="0.2">
      <c r="A199" s="34" t="str">
        <f>LEFT(B199,3)</f>
        <v>383</v>
      </c>
      <c r="B199" s="35" t="s">
        <v>262</v>
      </c>
      <c r="C199" s="35" t="s">
        <v>263</v>
      </c>
      <c r="D199" s="38">
        <f>IF(VLOOKUP($A199,'hk2015'!$A:$G,1)=$A199,VLOOKUP($A199,'hk2015'!$A:$G,6),0)</f>
        <v>-563.77</v>
      </c>
      <c r="E199" s="38">
        <f>IF(VLOOKUP($A199,'hk2015'!$A:$G,1)=$A199,VLOOKUP($A199,'hk2015'!$A:$G,7),0)</f>
        <v>563.77</v>
      </c>
      <c r="F199" s="38">
        <f>IF(VLOOKUP($A199,'hk2015'!$A:$H,1)=$A199,VLOOKUP($A199,'hk2015'!$A:$H,8),0)</f>
        <v>0</v>
      </c>
      <c r="G199" s="91">
        <f t="shared" si="67"/>
        <v>0</v>
      </c>
      <c r="H199" s="38">
        <f>IF(VLOOKUP($A199,'hk2014'!$A:$G,1)=$A199,VLOOKUP($A199,'hk2014'!$A:$G,6),0)</f>
        <v>-151.62</v>
      </c>
      <c r="I199" s="38">
        <f>IF(VLOOKUP($A199,'hk2014'!$A:$G,1)=$A199,VLOOKUP($A199,'hk2014'!$A:$G,7),0)</f>
        <v>-563.77</v>
      </c>
      <c r="J199" s="38">
        <f>IF(VLOOKUP($A199,'hk2014'!$A:$H,1)=$A199,VLOOKUP($A199,'hk2014'!$A:$H,8),0)</f>
        <v>-151.62</v>
      </c>
      <c r="K199" s="101">
        <f t="shared" si="68"/>
        <v>-563.77</v>
      </c>
      <c r="L199" s="114"/>
    </row>
    <row r="200" spans="1:12" ht="12.75" outlineLevel="1" x14ac:dyDescent="0.2">
      <c r="A200" s="34" t="str">
        <f>LEFT(B200,3)</f>
        <v>384</v>
      </c>
      <c r="B200" s="35" t="s">
        <v>264</v>
      </c>
      <c r="C200" s="35" t="s">
        <v>265</v>
      </c>
      <c r="D200" s="38">
        <f>IF(VLOOKUP($A200,'hk2015'!$A:$G,1)=$A200,VLOOKUP($A200,'hk2015'!$A:$G,6),0)</f>
        <v>0</v>
      </c>
      <c r="E200" s="38">
        <f>IF(VLOOKUP($A200,'hk2015'!$A:$G,1)=$A200,VLOOKUP($A200,'hk2015'!$A:$G,7),0)</f>
        <v>0</v>
      </c>
      <c r="F200" s="38">
        <f>IF(VLOOKUP($A200,'hk2015'!$A:$H,1)=$A200,VLOOKUP($A200,'hk2015'!$A:$H,8),0)</f>
        <v>0</v>
      </c>
      <c r="G200" s="91">
        <f t="shared" si="67"/>
        <v>0</v>
      </c>
      <c r="H200" s="38">
        <f>IF(VLOOKUP($A200,'hk2014'!$A:$G,1)=$A200,VLOOKUP($A200,'hk2014'!$A:$G,6),0)</f>
        <v>0</v>
      </c>
      <c r="I200" s="38">
        <f>IF(VLOOKUP($A200,'hk2014'!$A:$G,1)=$A200,VLOOKUP($A200,'hk2014'!$A:$G,7),0)</f>
        <v>0</v>
      </c>
      <c r="J200" s="38">
        <f>IF(VLOOKUP($A200,'hk2014'!$A:$H,1)=$A200,VLOOKUP($A200,'hk2014'!$A:$H,8),0)</f>
        <v>0</v>
      </c>
      <c r="K200" s="101">
        <f t="shared" si="68"/>
        <v>0</v>
      </c>
      <c r="L200" s="114"/>
    </row>
    <row r="201" spans="1:12" ht="12.75" outlineLevel="1" x14ac:dyDescent="0.2">
      <c r="A201" s="34" t="str">
        <f>LEFT(B201,3)</f>
        <v>385</v>
      </c>
      <c r="B201" s="35" t="s">
        <v>266</v>
      </c>
      <c r="C201" s="35" t="s">
        <v>267</v>
      </c>
      <c r="D201" s="38">
        <f>IF(VLOOKUP($A201,'hk2015'!$A:$G,1)=$A201,VLOOKUP($A201,'hk2015'!$A:$G,6),0)</f>
        <v>39369.480000000003</v>
      </c>
      <c r="E201" s="38">
        <f>IF(VLOOKUP($A201,'hk2015'!$A:$G,1)=$A201,VLOOKUP($A201,'hk2015'!$A:$G,7),0)</f>
        <v>13900.77</v>
      </c>
      <c r="F201" s="38">
        <f>IF(VLOOKUP($A201,'hk2015'!$A:$H,1)=$A201,VLOOKUP($A201,'hk2015'!$A:$H,8),0)</f>
        <v>27334.39</v>
      </c>
      <c r="G201" s="91">
        <f t="shared" si="67"/>
        <v>25935.86</v>
      </c>
      <c r="H201" s="38">
        <f>IF(VLOOKUP($A201,'hk2014'!$A:$G,1)=$A201,VLOOKUP($A201,'hk2014'!$A:$G,6),0)</f>
        <v>27587.87</v>
      </c>
      <c r="I201" s="38">
        <f>IF(VLOOKUP($A201,'hk2014'!$A:$G,1)=$A201,VLOOKUP($A201,'hk2014'!$A:$G,7),0)</f>
        <v>21236.36</v>
      </c>
      <c r="J201" s="38">
        <f>IF(VLOOKUP($A201,'hk2014'!$A:$H,1)=$A201,VLOOKUP($A201,'hk2014'!$A:$H,8),0)</f>
        <v>9454.75</v>
      </c>
      <c r="K201" s="101">
        <f t="shared" si="68"/>
        <v>39369.479999999996</v>
      </c>
      <c r="L201" s="114"/>
    </row>
    <row r="202" spans="1:12" ht="12.75" outlineLevel="1" x14ac:dyDescent="0.2">
      <c r="A202" s="47" t="s">
        <v>268</v>
      </c>
      <c r="B202" s="35"/>
      <c r="C202" s="36" t="s">
        <v>269</v>
      </c>
      <c r="D202" s="38">
        <f>IF(VLOOKUP($A202,'hk2015'!$A:$G,1)=$A202,VLOOKUP($A202,'hk2015'!$A:$G,6),0)</f>
        <v>0</v>
      </c>
      <c r="E202" s="38">
        <f>IF(VLOOKUP($A202,'hk2015'!$A:$G,1)=$A202,VLOOKUP($A202,'hk2015'!$A:$G,7),0)</f>
        <v>0</v>
      </c>
      <c r="F202" s="38">
        <f>IF(VLOOKUP($A202,'hk2015'!$A:$H,1)=$A202,VLOOKUP($A202,'hk2015'!$A:$H,8),0)</f>
        <v>0</v>
      </c>
      <c r="G202" s="91">
        <f t="shared" si="67"/>
        <v>0</v>
      </c>
      <c r="H202" s="38">
        <f>IF(VLOOKUP($A202,'hk2014'!$A:$G,1)=$A202,VLOOKUP($A202,'hk2014'!$A:$G,6),0)</f>
        <v>0</v>
      </c>
      <c r="I202" s="38">
        <f>IF(VLOOKUP($A202,'hk2014'!$A:$G,1)=$A202,VLOOKUP($A202,'hk2014'!$A:$G,7),0)</f>
        <v>0</v>
      </c>
      <c r="J202" s="38">
        <f>IF(VLOOKUP($A202,'hk2014'!$A:$H,1)=$A202,VLOOKUP($A202,'hk2014'!$A:$H,8),0)</f>
        <v>0</v>
      </c>
      <c r="K202" s="101">
        <f t="shared" si="68"/>
        <v>0</v>
      </c>
      <c r="L202" s="114"/>
    </row>
    <row r="203" spans="1:12" ht="12.75" outlineLevel="1" x14ac:dyDescent="0.2">
      <c r="A203" s="47" t="s">
        <v>270</v>
      </c>
      <c r="B203" s="35"/>
      <c r="C203" s="36" t="s">
        <v>271</v>
      </c>
      <c r="D203" s="38">
        <f>IF(VLOOKUP($A203,'hk2015'!$A:$G,1)=$A203,VLOOKUP($A203,'hk2015'!$A:$G,6),0)</f>
        <v>0</v>
      </c>
      <c r="E203" s="38">
        <f>IF(VLOOKUP($A203,'hk2015'!$A:$G,1)=$A203,VLOOKUP($A203,'hk2015'!$A:$G,7),0)</f>
        <v>0</v>
      </c>
      <c r="F203" s="38">
        <f>IF(VLOOKUP($A203,'hk2015'!$A:$H,1)=$A203,VLOOKUP($A203,'hk2015'!$A:$H,8),0)</f>
        <v>0</v>
      </c>
      <c r="G203" s="91">
        <f t="shared" si="67"/>
        <v>0</v>
      </c>
      <c r="H203" s="38">
        <f>IF(VLOOKUP($A203,'hk2014'!$A:$G,1)=$A203,VLOOKUP($A203,'hk2014'!$A:$G,6),0)</f>
        <v>0</v>
      </c>
      <c r="I203" s="38">
        <f>IF(VLOOKUP($A203,'hk2014'!$A:$G,1)=$A203,VLOOKUP($A203,'hk2014'!$A:$G,7),0)</f>
        <v>0</v>
      </c>
      <c r="J203" s="38">
        <f>IF(VLOOKUP($A203,'hk2014'!$A:$H,1)=$A203,VLOOKUP($A203,'hk2014'!$A:$H,8),0)</f>
        <v>0</v>
      </c>
      <c r="K203" s="101">
        <f t="shared" si="68"/>
        <v>0</v>
      </c>
      <c r="L203" s="114"/>
    </row>
    <row r="204" spans="1:12" ht="12.75" outlineLevel="1" x14ac:dyDescent="0.2">
      <c r="A204" s="47" t="s">
        <v>272</v>
      </c>
      <c r="B204" s="35"/>
      <c r="C204" s="36" t="s">
        <v>273</v>
      </c>
      <c r="D204" s="38">
        <f>IF(VLOOKUP($A204,'hk2015'!$A:$G,1)=$A204,VLOOKUP($A204,'hk2015'!$A:$G,6),0)</f>
        <v>0</v>
      </c>
      <c r="E204" s="38">
        <f>IF(VLOOKUP($A204,'hk2015'!$A:$G,1)=$A204,VLOOKUP($A204,'hk2015'!$A:$G,7),0)</f>
        <v>0</v>
      </c>
      <c r="F204" s="38">
        <f>IF(VLOOKUP($A204,'hk2015'!$A:$H,1)=$A204,VLOOKUP($A204,'hk2015'!$A:$H,8),0)</f>
        <v>0</v>
      </c>
      <c r="G204" s="91">
        <f t="shared" si="67"/>
        <v>0</v>
      </c>
      <c r="H204" s="38">
        <f>IF(VLOOKUP($A204,'hk2014'!$A:$G,1)=$A204,VLOOKUP($A204,'hk2014'!$A:$G,6),0)</f>
        <v>0</v>
      </c>
      <c r="I204" s="38">
        <f>IF(VLOOKUP($A204,'hk2014'!$A:$G,1)=$A204,VLOOKUP($A204,'hk2014'!$A:$G,7),0)</f>
        <v>0</v>
      </c>
      <c r="J204" s="38">
        <f>IF(VLOOKUP($A204,'hk2014'!$A:$H,1)=$A204,VLOOKUP($A204,'hk2014'!$A:$H,8),0)</f>
        <v>0</v>
      </c>
      <c r="K204" s="101">
        <f t="shared" si="68"/>
        <v>0</v>
      </c>
      <c r="L204" s="114"/>
    </row>
    <row r="205" spans="1:12" ht="12.75" outlineLevel="1" x14ac:dyDescent="0.2">
      <c r="A205" s="47" t="s">
        <v>274</v>
      </c>
      <c r="B205" s="35"/>
      <c r="C205" s="36" t="s">
        <v>275</v>
      </c>
      <c r="D205" s="38">
        <f>IF(VLOOKUP($A205,'hk2015'!$A:$G,1)=$A205,VLOOKUP($A205,'hk2015'!$A:$G,6),0)</f>
        <v>0</v>
      </c>
      <c r="E205" s="38">
        <f>IF(VLOOKUP($A205,'hk2015'!$A:$G,1)=$A205,VLOOKUP($A205,'hk2015'!$A:$G,7),0)</f>
        <v>0</v>
      </c>
      <c r="F205" s="38">
        <f>IF(VLOOKUP($A205,'hk2015'!$A:$H,1)=$A205,VLOOKUP($A205,'hk2015'!$A:$H,8),0)</f>
        <v>0</v>
      </c>
      <c r="G205" s="91">
        <f t="shared" si="67"/>
        <v>0</v>
      </c>
      <c r="H205" s="38">
        <f>IF(VLOOKUP($A205,'hk2014'!$A:$G,1)=$A205,VLOOKUP($A205,'hk2014'!$A:$G,6),0)</f>
        <v>0</v>
      </c>
      <c r="I205" s="38">
        <f>IF(VLOOKUP($A205,'hk2014'!$A:$G,1)=$A205,VLOOKUP($A205,'hk2014'!$A:$G,7),0)</f>
        <v>0</v>
      </c>
      <c r="J205" s="38">
        <f>IF(VLOOKUP($A205,'hk2014'!$A:$H,1)=$A205,VLOOKUP($A205,'hk2014'!$A:$H,8),0)</f>
        <v>0</v>
      </c>
      <c r="K205" s="101">
        <f t="shared" si="68"/>
        <v>0</v>
      </c>
      <c r="L205" s="114"/>
    </row>
    <row r="206" spans="1:12" ht="13.5" outlineLevel="1" thickBot="1" x14ac:dyDescent="0.25">
      <c r="A206" s="41"/>
      <c r="B206" s="42"/>
      <c r="C206" s="42"/>
      <c r="D206" s="40"/>
      <c r="E206" s="40"/>
      <c r="F206" s="40"/>
      <c r="G206" s="92"/>
      <c r="H206" s="40"/>
      <c r="I206" s="40"/>
      <c r="J206" s="40"/>
      <c r="K206" s="102"/>
      <c r="L206" s="114"/>
    </row>
    <row r="207" spans="1:12" x14ac:dyDescent="0.15">
      <c r="A207" s="50" t="s">
        <v>276</v>
      </c>
      <c r="B207" s="51"/>
      <c r="C207" s="52" t="s">
        <v>277</v>
      </c>
      <c r="D207" s="33">
        <f t="shared" ref="D207:K207" si="69">SUM(D208:D211)</f>
        <v>-966945.93</v>
      </c>
      <c r="E207" s="33">
        <f t="shared" si="69"/>
        <v>270629</v>
      </c>
      <c r="F207" s="33">
        <f t="shared" si="69"/>
        <v>520893.05</v>
      </c>
      <c r="G207" s="93">
        <f t="shared" si="69"/>
        <v>-1217209.98</v>
      </c>
      <c r="H207" s="33">
        <f t="shared" si="69"/>
        <v>-1396447.95</v>
      </c>
      <c r="I207" s="33">
        <f t="shared" si="69"/>
        <v>912060.02</v>
      </c>
      <c r="J207" s="33">
        <f t="shared" si="69"/>
        <v>482558</v>
      </c>
      <c r="K207" s="103">
        <f t="shared" si="69"/>
        <v>-966945.92999999993</v>
      </c>
    </row>
    <row r="208" spans="1:12" outlineLevel="1" x14ac:dyDescent="0.15">
      <c r="A208" s="108" t="str">
        <f>LEFT(B208,3)</f>
        <v>391</v>
      </c>
      <c r="B208" s="109" t="s">
        <v>278</v>
      </c>
      <c r="C208" s="109" t="s">
        <v>279</v>
      </c>
      <c r="D208" s="110">
        <f>IF(VLOOKUP($A208,'hk2015'!$A:$G,1)=$A208,VLOOKUP($A208,'hk2015'!$A:$G,6),0)</f>
        <v>-966945.93</v>
      </c>
      <c r="E208" s="110">
        <f>IF(VLOOKUP($A208,'hk2015'!$A:$G,1)=$A208,VLOOKUP($A208,'hk2015'!$A:$G,7),0)</f>
        <v>270629</v>
      </c>
      <c r="F208" s="110">
        <f>IF(VLOOKUP($A208,'hk2015'!$A:$H,1)=$A208,VLOOKUP($A208,'hk2015'!$A:$H,8),0)</f>
        <v>520893.05</v>
      </c>
      <c r="G208" s="111">
        <f>SUM(D208+E208-F208)</f>
        <v>-1217209.98</v>
      </c>
      <c r="H208" s="110">
        <f>IF(VLOOKUP($A208,'hk2014'!$A:$G,1)=$A208,VLOOKUP($A208,'hk2014'!$A:$G,6),0)</f>
        <v>-1396447.95</v>
      </c>
      <c r="I208" s="110">
        <f>IF(VLOOKUP($A208,'hk2014'!$A:$G,1)=$A208,VLOOKUP($A208,'hk2014'!$A:$G,7),0)</f>
        <v>912060.02</v>
      </c>
      <c r="J208" s="110">
        <f>IF(VLOOKUP($A208,'hk2014'!$A:$H,1)=$A208,VLOOKUP($A208,'hk2014'!$A:$H,8),0)</f>
        <v>482558</v>
      </c>
      <c r="K208" s="112">
        <f>SUM(H208+I208-J208)</f>
        <v>-966945.92999999993</v>
      </c>
    </row>
    <row r="209" spans="1:11" outlineLevel="1" x14ac:dyDescent="0.15">
      <c r="A209" s="34" t="str">
        <f>LEFT(B209,3)</f>
        <v>395</v>
      </c>
      <c r="B209" s="35" t="s">
        <v>280</v>
      </c>
      <c r="C209" s="35" t="s">
        <v>281</v>
      </c>
      <c r="D209" s="38">
        <f>IF(VLOOKUP($A209,'hk2015'!$A:$G,1)=$A209,VLOOKUP($A209,'hk2015'!$A:$G,6),0)</f>
        <v>0</v>
      </c>
      <c r="E209" s="38">
        <f>IF(VLOOKUP($A209,'hk2015'!$A:$G,1)=$A209,VLOOKUP($A209,'hk2015'!$A:$G,7),0)</f>
        <v>0</v>
      </c>
      <c r="F209" s="38">
        <f>IF(VLOOKUP($A209,'hk2015'!$A:$H,1)=$A209,VLOOKUP($A209,'hk2015'!$A:$H,8),0)</f>
        <v>0</v>
      </c>
      <c r="G209" s="91">
        <f>SUM(D209+E209-F209)</f>
        <v>0</v>
      </c>
      <c r="H209" s="38">
        <f>IF(VLOOKUP($A209,'hk2014'!$A:$G,1)=$A209,VLOOKUP($A209,'hk2014'!$A:$G,6),0)</f>
        <v>0</v>
      </c>
      <c r="I209" s="38">
        <f>IF(VLOOKUP($A209,'hk2014'!$A:$G,1)=$A209,VLOOKUP($A209,'hk2014'!$A:$G,7),0)</f>
        <v>0</v>
      </c>
      <c r="J209" s="38">
        <f>IF(VLOOKUP($A209,'hk2014'!$A:$H,1)=$A209,VLOOKUP($A209,'hk2014'!$A:$H,8),0)</f>
        <v>0</v>
      </c>
      <c r="K209" s="101">
        <f>SUM(H209+I209-J209)</f>
        <v>0</v>
      </c>
    </row>
    <row r="210" spans="1:11" outlineLevel="1" x14ac:dyDescent="0.15">
      <c r="A210" s="34" t="str">
        <f>LEFT(B210,3)</f>
        <v>398</v>
      </c>
      <c r="B210" s="35" t="s">
        <v>282</v>
      </c>
      <c r="C210" s="35" t="s">
        <v>283</v>
      </c>
      <c r="D210" s="38">
        <f>IF(VLOOKUP($A210,'hk2015'!$A:$G,1)=$A210,VLOOKUP($A210,'hk2015'!$A:$G,6),0)</f>
        <v>0</v>
      </c>
      <c r="E210" s="38">
        <f>IF(VLOOKUP($A210,'hk2015'!$A:$G,1)=$A210,VLOOKUP($A210,'hk2015'!$A:$G,7),0)</f>
        <v>0</v>
      </c>
      <c r="F210" s="38">
        <f>IF(VLOOKUP($A210,'hk2015'!$A:$H,1)=$A210,VLOOKUP($A210,'hk2015'!$A:$H,8),0)</f>
        <v>0</v>
      </c>
      <c r="G210" s="91">
        <f>SUM(D210+E210-F210)</f>
        <v>0</v>
      </c>
      <c r="H210" s="38">
        <f>IF(VLOOKUP($A210,'hk2014'!$A:$G,1)=$A210,VLOOKUP($A210,'hk2014'!$A:$G,6),0)</f>
        <v>0</v>
      </c>
      <c r="I210" s="38">
        <f>IF(VLOOKUP($A210,'hk2014'!$A:$G,1)=$A210,VLOOKUP($A210,'hk2014'!$A:$G,7),0)</f>
        <v>0</v>
      </c>
      <c r="J210" s="38">
        <f>IF(VLOOKUP($A210,'hk2014'!$A:$H,1)=$A210,VLOOKUP($A210,'hk2014'!$A:$H,8),0)</f>
        <v>0</v>
      </c>
      <c r="K210" s="101">
        <f>SUM(H210+I210-J210)</f>
        <v>0</v>
      </c>
    </row>
    <row r="211" spans="1:11" outlineLevel="1" x14ac:dyDescent="0.15">
      <c r="A211" s="34"/>
      <c r="B211" s="35"/>
      <c r="C211" s="35"/>
      <c r="D211" s="38"/>
      <c r="E211" s="38"/>
      <c r="F211" s="38"/>
      <c r="G211" s="91"/>
      <c r="H211" s="38"/>
      <c r="I211" s="38"/>
      <c r="J211" s="38"/>
      <c r="K211" s="101"/>
    </row>
    <row r="212" spans="1:11" ht="11.25" outlineLevel="1" thickBot="1" x14ac:dyDescent="0.2">
      <c r="A212" s="113"/>
      <c r="B212" s="35"/>
      <c r="C212" s="35"/>
      <c r="D212" s="38"/>
      <c r="E212" s="38"/>
      <c r="F212" s="38"/>
      <c r="G212" s="91"/>
      <c r="H212" s="38"/>
      <c r="I212" s="38"/>
      <c r="J212" s="38"/>
      <c r="K212" s="101"/>
    </row>
    <row r="213" spans="1:11" ht="12" thickBot="1" x14ac:dyDescent="0.25">
      <c r="A213" s="27" t="s">
        <v>885</v>
      </c>
      <c r="B213" s="24"/>
      <c r="C213" s="28" t="s">
        <v>284</v>
      </c>
      <c r="D213" s="49">
        <f t="shared" ref="D213:K213" si="70">SUM(D214+D225+D233+D236+D238+D243+D246+D256+D259)</f>
        <v>-16654055.870000001</v>
      </c>
      <c r="E213" s="49">
        <f t="shared" si="70"/>
        <v>36478.980000000003</v>
      </c>
      <c r="F213" s="49">
        <f t="shared" si="70"/>
        <v>34353.919999999998</v>
      </c>
      <c r="G213" s="96">
        <f t="shared" si="70"/>
        <v>-16651930.810000001</v>
      </c>
      <c r="H213" s="49">
        <f t="shared" si="70"/>
        <v>-16617006</v>
      </c>
      <c r="I213" s="49">
        <f t="shared" si="70"/>
        <v>1630.86</v>
      </c>
      <c r="J213" s="49">
        <f t="shared" si="70"/>
        <v>4487.54</v>
      </c>
      <c r="K213" s="106">
        <f t="shared" si="70"/>
        <v>-16619862.68</v>
      </c>
    </row>
    <row r="214" spans="1:11" outlineLevel="1" x14ac:dyDescent="0.15">
      <c r="A214" s="50" t="s">
        <v>285</v>
      </c>
      <c r="B214" s="51"/>
      <c r="C214" s="52" t="s">
        <v>286</v>
      </c>
      <c r="D214" s="33">
        <f t="shared" ref="D214:K214" si="71">SUM(D215:D223)</f>
        <v>-7222.92</v>
      </c>
      <c r="E214" s="33">
        <f t="shared" si="71"/>
        <v>0</v>
      </c>
      <c r="F214" s="33">
        <f t="shared" si="71"/>
        <v>0</v>
      </c>
      <c r="G214" s="93">
        <f t="shared" si="71"/>
        <v>-7222.92</v>
      </c>
      <c r="H214" s="33">
        <f t="shared" si="71"/>
        <v>-7222.92</v>
      </c>
      <c r="I214" s="33">
        <f t="shared" si="71"/>
        <v>0</v>
      </c>
      <c r="J214" s="33">
        <f t="shared" si="71"/>
        <v>0</v>
      </c>
      <c r="K214" s="103">
        <f t="shared" si="71"/>
        <v>-7222.92</v>
      </c>
    </row>
    <row r="215" spans="1:11" outlineLevel="1" x14ac:dyDescent="0.15">
      <c r="A215" s="23" t="str">
        <f t="shared" ref="A215:A223" si="72">LEFT(B215,3)</f>
        <v>411</v>
      </c>
      <c r="B215" s="24" t="s">
        <v>287</v>
      </c>
      <c r="C215" s="24" t="s">
        <v>288</v>
      </c>
      <c r="D215" s="38">
        <f>IF(VLOOKUP($A215,'hk2015'!$A:$G,1)=$A215,VLOOKUP($A215,'hk2015'!$A:$G,6),0)</f>
        <v>-5100</v>
      </c>
      <c r="E215" s="38">
        <f>IF(VLOOKUP($A215,'hk2015'!$A:$G,1)=$A215,VLOOKUP($A215,'hk2015'!$A:$G,7),0)</f>
        <v>0</v>
      </c>
      <c r="F215" s="38">
        <f>IF(VLOOKUP($A215,'hk2015'!$A:$H,1)=$A215,VLOOKUP($A215,'hk2015'!$A:$H,8),0)</f>
        <v>0</v>
      </c>
      <c r="G215" s="91">
        <f t="shared" ref="G215:G223" si="73">SUM(D215+E215-F215)</f>
        <v>-5100</v>
      </c>
      <c r="H215" s="38">
        <f>IF(VLOOKUP($A215,'hk2014'!$A:$G,1)=$A215,VLOOKUP($A215,'hk2014'!$A:$G,6),0)</f>
        <v>-5100</v>
      </c>
      <c r="I215" s="38">
        <f>IF(VLOOKUP($A215,'hk2014'!$A:$G,1)=$A215,VLOOKUP($A215,'hk2014'!$A:$G,7),0)</f>
        <v>0</v>
      </c>
      <c r="J215" s="38">
        <f>IF(VLOOKUP($A215,'hk2014'!$A:$H,1)=$A215,VLOOKUP($A215,'hk2014'!$A:$H,8),0)</f>
        <v>0</v>
      </c>
      <c r="K215" s="101">
        <f t="shared" ref="K215:K223" si="74">SUM(H215+I215-J215)</f>
        <v>-5100</v>
      </c>
    </row>
    <row r="216" spans="1:11" outlineLevel="1" x14ac:dyDescent="0.15">
      <c r="A216" s="23" t="str">
        <f t="shared" si="72"/>
        <v>412</v>
      </c>
      <c r="B216" s="24" t="s">
        <v>289</v>
      </c>
      <c r="C216" s="24" t="s">
        <v>290</v>
      </c>
      <c r="D216" s="38">
        <f>IF(VLOOKUP($A216,'hk2015'!$A:$G,1)=$A216,VLOOKUP($A216,'hk2015'!$A:$G,6),0)</f>
        <v>0</v>
      </c>
      <c r="E216" s="38">
        <f>IF(VLOOKUP($A216,'hk2015'!$A:$G,1)=$A216,VLOOKUP($A216,'hk2015'!$A:$G,7),0)</f>
        <v>0</v>
      </c>
      <c r="F216" s="38">
        <f>IF(VLOOKUP($A216,'hk2015'!$A:$H,1)=$A216,VLOOKUP($A216,'hk2015'!$A:$H,8),0)</f>
        <v>0</v>
      </c>
      <c r="G216" s="91">
        <f t="shared" si="73"/>
        <v>0</v>
      </c>
      <c r="H216" s="38">
        <f>IF(VLOOKUP($A216,'hk2014'!$A:$G,1)=$A216,VLOOKUP($A216,'hk2014'!$A:$G,6),0)</f>
        <v>0</v>
      </c>
      <c r="I216" s="38">
        <f>IF(VLOOKUP($A216,'hk2014'!$A:$G,1)=$A216,VLOOKUP($A216,'hk2014'!$A:$G,7),0)</f>
        <v>0</v>
      </c>
      <c r="J216" s="38">
        <f>IF(VLOOKUP($A216,'hk2014'!$A:$H,1)=$A216,VLOOKUP($A216,'hk2014'!$A:$H,8),0)</f>
        <v>0</v>
      </c>
      <c r="K216" s="101">
        <f t="shared" si="74"/>
        <v>0</v>
      </c>
    </row>
    <row r="217" spans="1:11" outlineLevel="1" x14ac:dyDescent="0.15">
      <c r="A217" s="23" t="str">
        <f t="shared" si="72"/>
        <v>413</v>
      </c>
      <c r="B217" s="24" t="s">
        <v>291</v>
      </c>
      <c r="C217" s="24" t="s">
        <v>292</v>
      </c>
      <c r="D217" s="38">
        <f>IF(VLOOKUP($A217,'hk2015'!$A:$G,1)=$A217,VLOOKUP($A217,'hk2015'!$A:$G,6),0)</f>
        <v>-2122.92</v>
      </c>
      <c r="E217" s="38">
        <f>IF(VLOOKUP($A217,'hk2015'!$A:$G,1)=$A217,VLOOKUP($A217,'hk2015'!$A:$G,7),0)</f>
        <v>0</v>
      </c>
      <c r="F217" s="38">
        <f>IF(VLOOKUP($A217,'hk2015'!$A:$H,1)=$A217,VLOOKUP($A217,'hk2015'!$A:$H,8),0)</f>
        <v>0</v>
      </c>
      <c r="G217" s="91">
        <f t="shared" si="73"/>
        <v>-2122.92</v>
      </c>
      <c r="H217" s="38">
        <f>IF(VLOOKUP($A217,'hk2014'!$A:$G,1)=$A217,VLOOKUP($A217,'hk2014'!$A:$G,6),0)</f>
        <v>-2122.92</v>
      </c>
      <c r="I217" s="38">
        <f>IF(VLOOKUP($A217,'hk2014'!$A:$G,1)=$A217,VLOOKUP($A217,'hk2014'!$A:$G,7),0)</f>
        <v>0</v>
      </c>
      <c r="J217" s="38">
        <f>IF(VLOOKUP($A217,'hk2014'!$A:$H,1)=$A217,VLOOKUP($A217,'hk2014'!$A:$H,8),0)</f>
        <v>0</v>
      </c>
      <c r="K217" s="101">
        <f t="shared" si="74"/>
        <v>-2122.92</v>
      </c>
    </row>
    <row r="218" spans="1:11" outlineLevel="1" x14ac:dyDescent="0.15">
      <c r="A218" s="23" t="str">
        <f t="shared" si="72"/>
        <v>414</v>
      </c>
      <c r="B218" s="24" t="s">
        <v>293</v>
      </c>
      <c r="C218" s="24" t="s">
        <v>294</v>
      </c>
      <c r="D218" s="38">
        <f>IF(VLOOKUP($A218,'hk2015'!$A:$G,1)=$A218,VLOOKUP($A218,'hk2015'!$A:$G,6),0)</f>
        <v>0</v>
      </c>
      <c r="E218" s="38">
        <f>IF(VLOOKUP($A218,'hk2015'!$A:$G,1)=$A218,VLOOKUP($A218,'hk2015'!$A:$G,7),0)</f>
        <v>0</v>
      </c>
      <c r="F218" s="38">
        <f>IF(VLOOKUP($A218,'hk2015'!$A:$H,1)=$A218,VLOOKUP($A218,'hk2015'!$A:$H,8),0)</f>
        <v>0</v>
      </c>
      <c r="G218" s="91">
        <f t="shared" si="73"/>
        <v>0</v>
      </c>
      <c r="H218" s="38">
        <f>IF(VLOOKUP($A218,'hk2014'!$A:$G,1)=$A218,VLOOKUP($A218,'hk2014'!$A:$G,6),0)</f>
        <v>0</v>
      </c>
      <c r="I218" s="38">
        <f>IF(VLOOKUP($A218,'hk2014'!$A:$G,1)=$A218,VLOOKUP($A218,'hk2014'!$A:$G,7),0)</f>
        <v>0</v>
      </c>
      <c r="J218" s="38">
        <f>IF(VLOOKUP($A218,'hk2014'!$A:$H,1)=$A218,VLOOKUP($A218,'hk2014'!$A:$H,8),0)</f>
        <v>0</v>
      </c>
      <c r="K218" s="101">
        <f t="shared" si="74"/>
        <v>0</v>
      </c>
    </row>
    <row r="219" spans="1:11" outlineLevel="1" x14ac:dyDescent="0.15">
      <c r="A219" s="23" t="str">
        <f t="shared" si="72"/>
        <v>415</v>
      </c>
      <c r="B219" s="24" t="s">
        <v>295</v>
      </c>
      <c r="C219" s="24" t="s">
        <v>296</v>
      </c>
      <c r="D219" s="38">
        <f>IF(VLOOKUP($A219,'hk2015'!$A:$G,1)=$A219,VLOOKUP($A219,'hk2015'!$A:$G,6),0)</f>
        <v>0</v>
      </c>
      <c r="E219" s="38">
        <f>IF(VLOOKUP($A219,'hk2015'!$A:$G,1)=$A219,VLOOKUP($A219,'hk2015'!$A:$G,7),0)</f>
        <v>0</v>
      </c>
      <c r="F219" s="38">
        <f>IF(VLOOKUP($A219,'hk2015'!$A:$H,1)=$A219,VLOOKUP($A219,'hk2015'!$A:$H,8),0)</f>
        <v>0</v>
      </c>
      <c r="G219" s="91">
        <f t="shared" si="73"/>
        <v>0</v>
      </c>
      <c r="H219" s="38">
        <f>IF(VLOOKUP($A219,'hk2014'!$A:$G,1)=$A219,VLOOKUP($A219,'hk2014'!$A:$G,6),0)</f>
        <v>0</v>
      </c>
      <c r="I219" s="38">
        <f>IF(VLOOKUP($A219,'hk2014'!$A:$G,1)=$A219,VLOOKUP($A219,'hk2014'!$A:$G,7),0)</f>
        <v>0</v>
      </c>
      <c r="J219" s="38">
        <f>IF(VLOOKUP($A219,'hk2014'!$A:$H,1)=$A219,VLOOKUP($A219,'hk2014'!$A:$H,8),0)</f>
        <v>0</v>
      </c>
      <c r="K219" s="101">
        <f t="shared" si="74"/>
        <v>0</v>
      </c>
    </row>
    <row r="220" spans="1:11" outlineLevel="1" x14ac:dyDescent="0.15">
      <c r="A220" s="23" t="str">
        <f t="shared" si="72"/>
        <v>416</v>
      </c>
      <c r="B220" s="24" t="s">
        <v>297</v>
      </c>
      <c r="C220" s="24" t="s">
        <v>298</v>
      </c>
      <c r="D220" s="38">
        <f>IF(VLOOKUP($A220,'hk2015'!$A:$G,1)=$A220,VLOOKUP($A220,'hk2015'!$A:$G,6),0)</f>
        <v>0</v>
      </c>
      <c r="E220" s="38">
        <f>IF(VLOOKUP($A220,'hk2015'!$A:$G,1)=$A220,VLOOKUP($A220,'hk2015'!$A:$G,7),0)</f>
        <v>0</v>
      </c>
      <c r="F220" s="38">
        <f>IF(VLOOKUP($A220,'hk2015'!$A:$H,1)=$A220,VLOOKUP($A220,'hk2015'!$A:$H,8),0)</f>
        <v>0</v>
      </c>
      <c r="G220" s="91">
        <f t="shared" si="73"/>
        <v>0</v>
      </c>
      <c r="H220" s="38">
        <f>IF(VLOOKUP($A220,'hk2014'!$A:$G,1)=$A220,VLOOKUP($A220,'hk2014'!$A:$G,6),0)</f>
        <v>0</v>
      </c>
      <c r="I220" s="38">
        <f>IF(VLOOKUP($A220,'hk2014'!$A:$G,1)=$A220,VLOOKUP($A220,'hk2014'!$A:$G,7),0)</f>
        <v>0</v>
      </c>
      <c r="J220" s="38">
        <f>IF(VLOOKUP($A220,'hk2014'!$A:$H,1)=$A220,VLOOKUP($A220,'hk2014'!$A:$H,8),0)</f>
        <v>0</v>
      </c>
      <c r="K220" s="101">
        <f t="shared" si="74"/>
        <v>0</v>
      </c>
    </row>
    <row r="221" spans="1:11" outlineLevel="1" x14ac:dyDescent="0.15">
      <c r="A221" s="23" t="str">
        <f t="shared" si="72"/>
        <v>417</v>
      </c>
      <c r="B221" s="24" t="s">
        <v>299</v>
      </c>
      <c r="C221" s="24" t="s">
        <v>300</v>
      </c>
      <c r="D221" s="38">
        <f>IF(VLOOKUP($A221,'hk2015'!$A:$G,1)=$A221,VLOOKUP($A221,'hk2015'!$A:$G,6),0)</f>
        <v>0</v>
      </c>
      <c r="E221" s="38">
        <f>IF(VLOOKUP($A221,'hk2015'!$A:$G,1)=$A221,VLOOKUP($A221,'hk2015'!$A:$G,7),0)</f>
        <v>0</v>
      </c>
      <c r="F221" s="38">
        <f>IF(VLOOKUP($A221,'hk2015'!$A:$H,1)=$A221,VLOOKUP($A221,'hk2015'!$A:$H,8),0)</f>
        <v>0</v>
      </c>
      <c r="G221" s="91">
        <f t="shared" si="73"/>
        <v>0</v>
      </c>
      <c r="H221" s="38">
        <f>IF(VLOOKUP($A221,'hk2014'!$A:$G,1)=$A221,VLOOKUP($A221,'hk2014'!$A:$G,6),0)</f>
        <v>0</v>
      </c>
      <c r="I221" s="38">
        <f>IF(VLOOKUP($A221,'hk2014'!$A:$G,1)=$A221,VLOOKUP($A221,'hk2014'!$A:$G,7),0)</f>
        <v>0</v>
      </c>
      <c r="J221" s="38">
        <f>IF(VLOOKUP($A221,'hk2014'!$A:$H,1)=$A221,VLOOKUP($A221,'hk2014'!$A:$H,8),0)</f>
        <v>0</v>
      </c>
      <c r="K221" s="101">
        <f t="shared" si="74"/>
        <v>0</v>
      </c>
    </row>
    <row r="222" spans="1:11" outlineLevel="1" x14ac:dyDescent="0.15">
      <c r="A222" s="23" t="str">
        <f t="shared" si="72"/>
        <v>418</v>
      </c>
      <c r="B222" s="24" t="s">
        <v>301</v>
      </c>
      <c r="C222" s="24" t="s">
        <v>302</v>
      </c>
      <c r="D222" s="38">
        <f>IF(VLOOKUP($A222,'hk2015'!$A:$G,1)=$A222,VLOOKUP($A222,'hk2015'!$A:$G,6),0)</f>
        <v>0</v>
      </c>
      <c r="E222" s="38">
        <f>IF(VLOOKUP($A222,'hk2015'!$A:$G,1)=$A222,VLOOKUP($A222,'hk2015'!$A:$G,7),0)</f>
        <v>0</v>
      </c>
      <c r="F222" s="38">
        <f>IF(VLOOKUP($A222,'hk2015'!$A:$H,1)=$A222,VLOOKUP($A222,'hk2015'!$A:$H,8),0)</f>
        <v>0</v>
      </c>
      <c r="G222" s="91">
        <f t="shared" si="73"/>
        <v>0</v>
      </c>
      <c r="H222" s="38">
        <f>IF(VLOOKUP($A222,'hk2014'!$A:$G,1)=$A222,VLOOKUP($A222,'hk2014'!$A:$G,6),0)</f>
        <v>0</v>
      </c>
      <c r="I222" s="38">
        <f>IF(VLOOKUP($A222,'hk2014'!$A:$G,1)=$A222,VLOOKUP($A222,'hk2014'!$A:$G,7),0)</f>
        <v>0</v>
      </c>
      <c r="J222" s="38">
        <f>IF(VLOOKUP($A222,'hk2014'!$A:$H,1)=$A222,VLOOKUP($A222,'hk2014'!$A:$H,8),0)</f>
        <v>0</v>
      </c>
      <c r="K222" s="101">
        <f t="shared" si="74"/>
        <v>0</v>
      </c>
    </row>
    <row r="223" spans="1:11" outlineLevel="1" x14ac:dyDescent="0.15">
      <c r="A223" s="23" t="str">
        <f t="shared" si="72"/>
        <v>419</v>
      </c>
      <c r="B223" s="24" t="s">
        <v>303</v>
      </c>
      <c r="C223" s="24" t="s">
        <v>304</v>
      </c>
      <c r="D223" s="38">
        <f>IF(VLOOKUP($A223,'hk2015'!$A:$G,1)=$A223,VLOOKUP($A223,'hk2015'!$A:$G,6),0)</f>
        <v>0</v>
      </c>
      <c r="E223" s="38">
        <f>IF(VLOOKUP($A223,'hk2015'!$A:$G,1)=$A223,VLOOKUP($A223,'hk2015'!$A:$G,7),0)</f>
        <v>0</v>
      </c>
      <c r="F223" s="38">
        <f>IF(VLOOKUP($A223,'hk2015'!$A:$H,1)=$A223,VLOOKUP($A223,'hk2015'!$A:$H,8),0)</f>
        <v>0</v>
      </c>
      <c r="G223" s="91">
        <f t="shared" si="73"/>
        <v>0</v>
      </c>
      <c r="H223" s="38">
        <f>IF(VLOOKUP($A223,'hk2014'!$A:$G,1)=$A223,VLOOKUP($A223,'hk2014'!$A:$G,6),0)</f>
        <v>0</v>
      </c>
      <c r="I223" s="38">
        <f>IF(VLOOKUP($A223,'hk2014'!$A:$G,1)=$A223,VLOOKUP($A223,'hk2014'!$A:$G,7),0)</f>
        <v>0</v>
      </c>
      <c r="J223" s="38">
        <f>IF(VLOOKUP($A223,'hk2014'!$A:$H,1)=$A223,VLOOKUP($A223,'hk2014'!$A:$H,8),0)</f>
        <v>0</v>
      </c>
      <c r="K223" s="101">
        <f t="shared" si="74"/>
        <v>0</v>
      </c>
    </row>
    <row r="224" spans="1:11" ht="11.25" outlineLevel="1" thickBot="1" x14ac:dyDescent="0.2">
      <c r="A224" s="23"/>
      <c r="B224" s="24"/>
      <c r="C224" s="24"/>
      <c r="H224" s="54"/>
      <c r="I224" s="54"/>
      <c r="J224" s="54"/>
      <c r="K224" s="105"/>
    </row>
    <row r="225" spans="1:12" ht="12.75" x14ac:dyDescent="0.2">
      <c r="A225" s="50" t="s">
        <v>903</v>
      </c>
      <c r="B225" s="51"/>
      <c r="C225" s="52" t="s">
        <v>305</v>
      </c>
      <c r="D225" s="33">
        <f t="shared" ref="D225:K225" si="75">SUM(D226:D231)</f>
        <v>-16611677.470000001</v>
      </c>
      <c r="E225" s="33">
        <f t="shared" si="75"/>
        <v>0</v>
      </c>
      <c r="F225" s="33">
        <f t="shared" si="75"/>
        <v>29903</v>
      </c>
      <c r="G225" s="93">
        <f t="shared" si="75"/>
        <v>-16641580.470000001</v>
      </c>
      <c r="H225" s="33">
        <f t="shared" si="75"/>
        <v>-16607386.66</v>
      </c>
      <c r="I225" s="33">
        <f t="shared" si="75"/>
        <v>0</v>
      </c>
      <c r="J225" s="33">
        <f t="shared" si="75"/>
        <v>0</v>
      </c>
      <c r="K225" s="103">
        <f t="shared" si="75"/>
        <v>-16607386.66</v>
      </c>
      <c r="L225" s="114"/>
    </row>
    <row r="226" spans="1:12" ht="12.75" outlineLevel="1" x14ac:dyDescent="0.2">
      <c r="A226" s="23" t="str">
        <f t="shared" ref="A226:A231" si="76">LEFT(B226,3)</f>
        <v>421</v>
      </c>
      <c r="B226" s="24" t="s">
        <v>306</v>
      </c>
      <c r="C226" s="24" t="s">
        <v>307</v>
      </c>
      <c r="D226" s="38">
        <f>IF(VLOOKUP($A226,'hk2015'!$A:$G,1)=$A226,VLOOKUP($A226,'hk2015'!$A:$G,6),0)</f>
        <v>-5642.97</v>
      </c>
      <c r="E226" s="38">
        <f>IF(VLOOKUP($A226,'hk2015'!$A:$G,1)=$A226,VLOOKUP($A226,'hk2015'!$A:$G,7),0)</f>
        <v>0</v>
      </c>
      <c r="F226" s="38">
        <f>IF(VLOOKUP($A226,'hk2015'!$A:$H,1)=$A226,VLOOKUP($A226,'hk2015'!$A:$H,8),0)</f>
        <v>0</v>
      </c>
      <c r="G226" s="91">
        <f t="shared" ref="G226:G231" si="77">SUM(D226+E226-F226)</f>
        <v>-5642.97</v>
      </c>
      <c r="H226" s="38">
        <f>IF(VLOOKUP($A226,'hk2014'!$A:$G,1)=$A226,VLOOKUP($A226,'hk2014'!$A:$G,6),0)</f>
        <v>-5642.97</v>
      </c>
      <c r="I226" s="38">
        <f>IF(VLOOKUP($A226,'hk2014'!$A:$G,1)=$A226,VLOOKUP($A226,'hk2014'!$A:$G,7),0)</f>
        <v>0</v>
      </c>
      <c r="J226" s="38">
        <f>IF(VLOOKUP($A226,'hk2014'!$A:$H,1)=$A226,VLOOKUP($A226,'hk2014'!$A:$H,8),0)</f>
        <v>0</v>
      </c>
      <c r="K226" s="101">
        <f t="shared" ref="K226:K231" si="78">SUM(H226+I226-J226)</f>
        <v>-5642.97</v>
      </c>
      <c r="L226" s="114"/>
    </row>
    <row r="227" spans="1:12" ht="12.75" outlineLevel="1" x14ac:dyDescent="0.2">
      <c r="A227" s="23" t="str">
        <f t="shared" si="76"/>
        <v>422</v>
      </c>
      <c r="B227" s="24" t="s">
        <v>308</v>
      </c>
      <c r="C227" s="24" t="s">
        <v>309</v>
      </c>
      <c r="D227" s="38">
        <f>IF(VLOOKUP($A227,'hk2015'!$A:$G,1)=$A227,VLOOKUP($A227,'hk2015'!$A:$G,6),0)</f>
        <v>0</v>
      </c>
      <c r="E227" s="38">
        <f>IF(VLOOKUP($A227,'hk2015'!$A:$G,1)=$A227,VLOOKUP($A227,'hk2015'!$A:$G,7),0)</f>
        <v>0</v>
      </c>
      <c r="F227" s="38">
        <f>IF(VLOOKUP($A227,'hk2015'!$A:$H,1)=$A227,VLOOKUP($A227,'hk2015'!$A:$H,8),0)</f>
        <v>0</v>
      </c>
      <c r="G227" s="91">
        <f t="shared" si="77"/>
        <v>0</v>
      </c>
      <c r="H227" s="38">
        <f>IF(VLOOKUP($A227,'hk2014'!$A:$G,1)=$A227,VLOOKUP($A227,'hk2014'!$A:$G,6),0)</f>
        <v>0</v>
      </c>
      <c r="I227" s="38">
        <f>IF(VLOOKUP($A227,'hk2014'!$A:$G,1)=$A227,VLOOKUP($A227,'hk2014'!$A:$G,7),0)</f>
        <v>0</v>
      </c>
      <c r="J227" s="38">
        <f>IF(VLOOKUP($A227,'hk2014'!$A:$H,1)=$A227,VLOOKUP($A227,'hk2014'!$A:$H,8),0)</f>
        <v>0</v>
      </c>
      <c r="K227" s="101">
        <f t="shared" si="78"/>
        <v>0</v>
      </c>
      <c r="L227" s="114"/>
    </row>
    <row r="228" spans="1:12" ht="12.75" outlineLevel="1" x14ac:dyDescent="0.2">
      <c r="A228" s="23" t="str">
        <f t="shared" si="76"/>
        <v>423</v>
      </c>
      <c r="B228" s="24" t="s">
        <v>310</v>
      </c>
      <c r="C228" s="24" t="s">
        <v>311</v>
      </c>
      <c r="D228" s="38">
        <f>IF(VLOOKUP($A228,'hk2015'!$A:$G,1)=$A228,VLOOKUP($A228,'hk2015'!$A:$G,6),0)</f>
        <v>0</v>
      </c>
      <c r="E228" s="38">
        <f>IF(VLOOKUP($A228,'hk2015'!$A:$G,1)=$A228,VLOOKUP($A228,'hk2015'!$A:$G,7),0)</f>
        <v>0</v>
      </c>
      <c r="F228" s="38">
        <f>IF(VLOOKUP($A228,'hk2015'!$A:$H,1)=$A228,VLOOKUP($A228,'hk2015'!$A:$H,8),0)</f>
        <v>0</v>
      </c>
      <c r="G228" s="91">
        <f t="shared" si="77"/>
        <v>0</v>
      </c>
      <c r="H228" s="38">
        <f>IF(VLOOKUP($A228,'hk2014'!$A:$G,1)=$A228,VLOOKUP($A228,'hk2014'!$A:$G,6),0)</f>
        <v>0</v>
      </c>
      <c r="I228" s="38">
        <f>IF(VLOOKUP($A228,'hk2014'!$A:$G,1)=$A228,VLOOKUP($A228,'hk2014'!$A:$G,7),0)</f>
        <v>0</v>
      </c>
      <c r="J228" s="38">
        <f>IF(VLOOKUP($A228,'hk2014'!$A:$H,1)=$A228,VLOOKUP($A228,'hk2014'!$A:$H,8),0)</f>
        <v>0</v>
      </c>
      <c r="K228" s="101">
        <f t="shared" si="78"/>
        <v>0</v>
      </c>
      <c r="L228" s="114"/>
    </row>
    <row r="229" spans="1:12" ht="12.75" outlineLevel="1" x14ac:dyDescent="0.2">
      <c r="A229" s="23" t="str">
        <f t="shared" si="76"/>
        <v>427</v>
      </c>
      <c r="B229" s="24" t="s">
        <v>312</v>
      </c>
      <c r="C229" s="24" t="s">
        <v>313</v>
      </c>
      <c r="D229" s="38">
        <f>IF(VLOOKUP($A229,'hk2015'!$A:$G,1)=$A229,VLOOKUP($A229,'hk2015'!$A:$G,6),0)</f>
        <v>-1257368.3600000001</v>
      </c>
      <c r="E229" s="38">
        <f>IF(VLOOKUP($A229,'hk2015'!$A:$G,1)=$A229,VLOOKUP($A229,'hk2015'!$A:$G,7),0)</f>
        <v>0</v>
      </c>
      <c r="F229" s="38">
        <f>IF(VLOOKUP($A229,'hk2015'!$A:$H,1)=$A229,VLOOKUP($A229,'hk2015'!$A:$H,8),0)</f>
        <v>0</v>
      </c>
      <c r="G229" s="91">
        <f t="shared" si="77"/>
        <v>-1257368.3600000001</v>
      </c>
      <c r="H229" s="38">
        <f>IF(VLOOKUP($A229,'hk2014'!$A:$G,1)=$A229,VLOOKUP($A229,'hk2014'!$A:$G,6),0)</f>
        <v>-1257368.3600000001</v>
      </c>
      <c r="I229" s="38">
        <f>IF(VLOOKUP($A229,'hk2014'!$A:$G,1)=$A229,VLOOKUP($A229,'hk2014'!$A:$G,7),0)</f>
        <v>0</v>
      </c>
      <c r="J229" s="38">
        <f>IF(VLOOKUP($A229,'hk2014'!$A:$H,1)=$A229,VLOOKUP($A229,'hk2014'!$A:$H,8),0)</f>
        <v>0</v>
      </c>
      <c r="K229" s="101">
        <f t="shared" si="78"/>
        <v>-1257368.3600000001</v>
      </c>
      <c r="L229" s="114"/>
    </row>
    <row r="230" spans="1:12" ht="12.75" outlineLevel="1" x14ac:dyDescent="0.2">
      <c r="A230" s="23" t="str">
        <f t="shared" si="76"/>
        <v>428</v>
      </c>
      <c r="B230" s="24" t="s">
        <v>314</v>
      </c>
      <c r="C230" s="24" t="s">
        <v>315</v>
      </c>
      <c r="D230" s="38">
        <f>IF(VLOOKUP($A230,'hk2015'!$A:$G,1)=$A230,VLOOKUP($A230,'hk2015'!$A:$G,6),0)</f>
        <v>-15348666.140000001</v>
      </c>
      <c r="E230" s="38">
        <f>IF(VLOOKUP($A230,'hk2015'!$A:$G,1)=$A230,VLOOKUP($A230,'hk2015'!$A:$G,7),0)</f>
        <v>0</v>
      </c>
      <c r="F230" s="38">
        <f>IF(VLOOKUP($A230,'hk2015'!$A:$H,1)=$A230,VLOOKUP($A230,'hk2015'!$A:$H,8),0)</f>
        <v>29903</v>
      </c>
      <c r="G230" s="91">
        <f t="shared" si="77"/>
        <v>-15378569.140000001</v>
      </c>
      <c r="H230" s="38">
        <f>IF(VLOOKUP($A230,'hk2014'!$A:$G,1)=$A230,VLOOKUP($A230,'hk2014'!$A:$G,6),0)</f>
        <v>-15344375.33</v>
      </c>
      <c r="I230" s="38">
        <f>IF(VLOOKUP($A230,'hk2014'!$A:$G,1)=$A230,VLOOKUP($A230,'hk2014'!$A:$G,7),0)</f>
        <v>0</v>
      </c>
      <c r="J230" s="38">
        <f>IF(VLOOKUP($A230,'hk2014'!$A:$H,1)=$A230,VLOOKUP($A230,'hk2014'!$A:$H,8),0)</f>
        <v>0</v>
      </c>
      <c r="K230" s="101">
        <f t="shared" si="78"/>
        <v>-15344375.33</v>
      </c>
      <c r="L230" s="114"/>
    </row>
    <row r="231" spans="1:12" ht="12.75" outlineLevel="1" x14ac:dyDescent="0.2">
      <c r="A231" s="23" t="str">
        <f t="shared" si="76"/>
        <v>429</v>
      </c>
      <c r="B231" s="24" t="s">
        <v>316</v>
      </c>
      <c r="C231" s="24" t="s">
        <v>317</v>
      </c>
      <c r="D231" s="38">
        <f>IF(VLOOKUP($A231,'hk2015'!$A:$G,1)=$A231,VLOOKUP($A231,'hk2015'!$A:$G,6),0)</f>
        <v>0</v>
      </c>
      <c r="E231" s="38">
        <f>IF(VLOOKUP($A231,'hk2015'!$A:$G,1)=$A231,VLOOKUP($A231,'hk2015'!$A:$G,7),0)</f>
        <v>0</v>
      </c>
      <c r="F231" s="38">
        <f>IF(VLOOKUP($A231,'hk2015'!$A:$H,1)=$A231,VLOOKUP($A231,'hk2015'!$A:$H,8),0)</f>
        <v>0</v>
      </c>
      <c r="G231" s="91">
        <f t="shared" si="77"/>
        <v>0</v>
      </c>
      <c r="H231" s="38">
        <f>IF(VLOOKUP($A231,'hk2014'!$A:$G,1)=$A231,VLOOKUP($A231,'hk2014'!$A:$G,6),0)</f>
        <v>0</v>
      </c>
      <c r="I231" s="38">
        <f>IF(VLOOKUP($A231,'hk2014'!$A:$G,1)=$A231,VLOOKUP($A231,'hk2014'!$A:$G,7),0)</f>
        <v>0</v>
      </c>
      <c r="J231" s="38">
        <f>IF(VLOOKUP($A231,'hk2014'!$A:$H,1)=$A231,VLOOKUP($A231,'hk2014'!$A:$H,8),0)</f>
        <v>0</v>
      </c>
      <c r="K231" s="101">
        <f t="shared" si="78"/>
        <v>0</v>
      </c>
      <c r="L231" s="114"/>
    </row>
    <row r="232" spans="1:12" ht="13.5" outlineLevel="1" thickBot="1" x14ac:dyDescent="0.25">
      <c r="A232" s="23"/>
      <c r="B232" s="24"/>
      <c r="C232" s="24"/>
      <c r="H232" s="54"/>
      <c r="I232" s="54"/>
      <c r="J232" s="54"/>
      <c r="K232" s="105"/>
      <c r="L232" s="114"/>
    </row>
    <row r="233" spans="1:12" ht="12.75" x14ac:dyDescent="0.2">
      <c r="A233" s="50" t="s">
        <v>905</v>
      </c>
      <c r="B233" s="51"/>
      <c r="C233" s="52" t="s">
        <v>318</v>
      </c>
      <c r="D233" s="33">
        <f t="shared" ref="D233:K233" si="79">SUM(D234)</f>
        <v>-29902.38</v>
      </c>
      <c r="E233" s="33">
        <f t="shared" si="79"/>
        <v>29902.38</v>
      </c>
      <c r="F233" s="33">
        <f t="shared" si="79"/>
        <v>0</v>
      </c>
      <c r="G233" s="93">
        <f t="shared" si="79"/>
        <v>0</v>
      </c>
      <c r="H233" s="33">
        <f t="shared" si="79"/>
        <v>0</v>
      </c>
      <c r="I233" s="33">
        <f t="shared" si="79"/>
        <v>0</v>
      </c>
      <c r="J233" s="33">
        <f t="shared" si="79"/>
        <v>0</v>
      </c>
      <c r="K233" s="103">
        <f t="shared" si="79"/>
        <v>0</v>
      </c>
      <c r="L233" s="114"/>
    </row>
    <row r="234" spans="1:12" ht="12.75" outlineLevel="1" x14ac:dyDescent="0.2">
      <c r="A234" s="23" t="str">
        <f>LEFT(B234,3)</f>
        <v>431</v>
      </c>
      <c r="B234" s="24" t="s">
        <v>319</v>
      </c>
      <c r="C234" s="24" t="s">
        <v>320</v>
      </c>
      <c r="D234" s="38">
        <f>IF(VLOOKUP($A234,'hk2015'!$A:$G,1)=$A234,VLOOKUP($A234,'hk2015'!$A:$G,6),0)</f>
        <v>-29902.38</v>
      </c>
      <c r="E234" s="38">
        <f>IF(VLOOKUP($A234,'hk2015'!$A:$G,1)=$A234,VLOOKUP($A234,'hk2015'!$A:$G,7),0)</f>
        <v>29902.38</v>
      </c>
      <c r="F234" s="38">
        <f>IF(VLOOKUP($A234,'hk2015'!$A:$H,1)=$A234,VLOOKUP($A234,'hk2015'!$A:$H,8),0)</f>
        <v>0</v>
      </c>
      <c r="G234" s="91">
        <f>SUM(D234+E234-F234)</f>
        <v>0</v>
      </c>
      <c r="H234" s="38">
        <f>IF(VLOOKUP($A234,'hk2014'!$A:$G,1)=$A234,VLOOKUP($A234,'hk2014'!$A:$G,6),0)</f>
        <v>0</v>
      </c>
      <c r="I234" s="38">
        <f>IF(VLOOKUP($A234,'hk2014'!$A:$G,1)=$A234,VLOOKUP($A234,'hk2014'!$A:$G,7),0)</f>
        <v>0</v>
      </c>
      <c r="J234" s="38">
        <f>IF(VLOOKUP($A234,'hk2014'!$A:$H,1)=$A234,VLOOKUP($A234,'hk2014'!$A:$H,8),0)</f>
        <v>0</v>
      </c>
      <c r="K234" s="101">
        <f>SUM(H234+I234-J234)</f>
        <v>0</v>
      </c>
      <c r="L234" s="114"/>
    </row>
    <row r="235" spans="1:12" ht="13.5" outlineLevel="1" thickBot="1" x14ac:dyDescent="0.25">
      <c r="A235" s="23"/>
      <c r="B235" s="24"/>
      <c r="C235" s="24"/>
      <c r="H235" s="54"/>
      <c r="I235" s="54"/>
      <c r="J235" s="54"/>
      <c r="K235" s="105"/>
      <c r="L235" s="114"/>
    </row>
    <row r="236" spans="1:12" ht="12.75" x14ac:dyDescent="0.2">
      <c r="A236" s="58" t="s">
        <v>321</v>
      </c>
      <c r="B236" s="51"/>
      <c r="C236" s="51" t="s">
        <v>322</v>
      </c>
      <c r="D236" s="33">
        <f t="shared" ref="D236:K236" si="80">SUM(D237)</f>
        <v>0</v>
      </c>
      <c r="E236" s="33">
        <f t="shared" si="80"/>
        <v>0</v>
      </c>
      <c r="F236" s="33">
        <f t="shared" si="80"/>
        <v>0</v>
      </c>
      <c r="G236" s="89">
        <f t="shared" si="80"/>
        <v>0</v>
      </c>
      <c r="H236" s="33">
        <f t="shared" si="80"/>
        <v>0</v>
      </c>
      <c r="I236" s="33">
        <f t="shared" si="80"/>
        <v>0</v>
      </c>
      <c r="J236" s="33">
        <f t="shared" si="80"/>
        <v>0</v>
      </c>
      <c r="K236" s="99">
        <f t="shared" si="80"/>
        <v>0</v>
      </c>
      <c r="L236" s="114"/>
    </row>
    <row r="237" spans="1:12" ht="13.5" outlineLevel="1" thickBot="1" x14ac:dyDescent="0.25">
      <c r="A237" s="74" t="s">
        <v>321</v>
      </c>
      <c r="B237" s="24"/>
      <c r="C237" s="36" t="s">
        <v>322</v>
      </c>
      <c r="D237" s="38">
        <f>IF(VLOOKUP($A237,'hk2015'!$A:$G,1)=$A237,VLOOKUP($A237,'hk2015'!$A:$G,6),0)</f>
        <v>0</v>
      </c>
      <c r="E237" s="38">
        <f>IF(VLOOKUP($A237,'hk2015'!$A:$G,1)=$A237,VLOOKUP($A237,'hk2015'!$A:$G,7),0)</f>
        <v>0</v>
      </c>
      <c r="F237" s="38">
        <f>IF(VLOOKUP($A237,'hk2015'!$A:$H,1)=$A237,VLOOKUP($A237,'hk2015'!$A:$H,8),0)</f>
        <v>0</v>
      </c>
      <c r="G237" s="91">
        <f>SUM(D237+E237-F237)</f>
        <v>0</v>
      </c>
      <c r="H237" s="38">
        <f>IF(VLOOKUP($A237,'hk2014'!$A:$G,1)=$A237,VLOOKUP($A237,'hk2014'!$A:$G,6),0)</f>
        <v>0</v>
      </c>
      <c r="I237" s="38">
        <f>IF(VLOOKUP($A237,'hk2014'!$A:$G,1)=$A237,VLOOKUP($A237,'hk2014'!$A:$G,7),0)</f>
        <v>0</v>
      </c>
      <c r="J237" s="38">
        <f>IF(VLOOKUP($A237,'hk2014'!$A:$H,1)=$A237,VLOOKUP($A237,'hk2014'!$A:$H,8),0)</f>
        <v>0</v>
      </c>
      <c r="K237" s="101">
        <f>SUM(H237+I237-J237)</f>
        <v>0</v>
      </c>
      <c r="L237" s="114"/>
    </row>
    <row r="238" spans="1:12" ht="12.75" x14ac:dyDescent="0.2">
      <c r="A238" s="50" t="s">
        <v>900</v>
      </c>
      <c r="B238" s="51"/>
      <c r="C238" s="52" t="s">
        <v>323</v>
      </c>
      <c r="D238" s="33">
        <f t="shared" ref="D238:K238" si="81">SUM(D239:D241)</f>
        <v>0</v>
      </c>
      <c r="E238" s="33">
        <f t="shared" si="81"/>
        <v>0</v>
      </c>
      <c r="F238" s="33">
        <f t="shared" si="81"/>
        <v>0</v>
      </c>
      <c r="G238" s="93">
        <f t="shared" si="81"/>
        <v>0</v>
      </c>
      <c r="H238" s="33">
        <f t="shared" si="81"/>
        <v>0</v>
      </c>
      <c r="I238" s="33">
        <f t="shared" si="81"/>
        <v>0</v>
      </c>
      <c r="J238" s="33">
        <f t="shared" si="81"/>
        <v>0</v>
      </c>
      <c r="K238" s="103">
        <f t="shared" si="81"/>
        <v>0</v>
      </c>
      <c r="L238" s="114"/>
    </row>
    <row r="239" spans="1:12" ht="12.75" outlineLevel="1" x14ac:dyDescent="0.2">
      <c r="A239" s="23" t="str">
        <f>LEFT(B239,3)</f>
        <v>451</v>
      </c>
      <c r="B239" s="24" t="s">
        <v>324</v>
      </c>
      <c r="C239" s="24" t="s">
        <v>325</v>
      </c>
      <c r="D239" s="38">
        <f>IF(VLOOKUP($A239,'hk2015'!$A:$G,1)=$A239,VLOOKUP($A239,'hk2015'!$A:$G,6),0)</f>
        <v>0</v>
      </c>
      <c r="E239" s="38">
        <f>IF(VLOOKUP($A239,'hk2015'!$A:$G,1)=$A239,VLOOKUP($A239,'hk2015'!$A:$G,7),0)</f>
        <v>0</v>
      </c>
      <c r="F239" s="38">
        <f>IF(VLOOKUP($A239,'hk2015'!$A:$H,1)=$A239,VLOOKUP($A239,'hk2015'!$A:$H,8),0)</f>
        <v>0</v>
      </c>
      <c r="G239" s="91">
        <f>SUM(D239+E239-F239)</f>
        <v>0</v>
      </c>
      <c r="H239" s="38">
        <f>IF(VLOOKUP($A239,'hk2014'!$A:$G,1)=$A239,VLOOKUP($A239,'hk2014'!$A:$G,6),0)</f>
        <v>0</v>
      </c>
      <c r="I239" s="38">
        <f>IF(VLOOKUP($A239,'hk2014'!$A:$G,1)=$A239,VLOOKUP($A239,'hk2014'!$A:$G,7),0)</f>
        <v>0</v>
      </c>
      <c r="J239" s="38">
        <f>IF(VLOOKUP($A239,'hk2014'!$A:$H,1)=$A239,VLOOKUP($A239,'hk2014'!$A:$H,8),0)</f>
        <v>0</v>
      </c>
      <c r="K239" s="101">
        <f>SUM(H239+I239-J239)</f>
        <v>0</v>
      </c>
      <c r="L239" s="114"/>
    </row>
    <row r="240" spans="1:12" ht="12.75" outlineLevel="1" x14ac:dyDescent="0.2">
      <c r="A240" s="74" t="s">
        <v>326</v>
      </c>
      <c r="B240" s="24"/>
      <c r="C240" s="36" t="s">
        <v>327</v>
      </c>
      <c r="D240" s="38">
        <f>IF(VLOOKUP($A240,'hk2015'!$A:$G,1)=$A240,VLOOKUP($A240,'hk2015'!$A:$G,6),0)</f>
        <v>0</v>
      </c>
      <c r="E240" s="38">
        <f>IF(VLOOKUP($A240,'hk2015'!$A:$G,1)=$A240,VLOOKUP($A240,'hk2015'!$A:$G,7),0)</f>
        <v>0</v>
      </c>
      <c r="F240" s="38">
        <f>IF(VLOOKUP($A240,'hk2015'!$A:$H,1)=$A240,VLOOKUP($A240,'hk2015'!$A:$H,8),0)</f>
        <v>0</v>
      </c>
      <c r="G240" s="91">
        <f>SUM(D240+E240-F240)</f>
        <v>0</v>
      </c>
      <c r="H240" s="38">
        <f>IF(VLOOKUP($A240,'hk2014'!$A:$G,1)=$A240,VLOOKUP($A240,'hk2014'!$A:$G,6),0)</f>
        <v>0</v>
      </c>
      <c r="I240" s="38">
        <f>IF(VLOOKUP($A240,'hk2014'!$A:$G,1)=$A240,VLOOKUP($A240,'hk2014'!$A:$G,7),0)</f>
        <v>0</v>
      </c>
      <c r="J240" s="38">
        <f>IF(VLOOKUP($A240,'hk2014'!$A:$H,1)=$A240,VLOOKUP($A240,'hk2014'!$A:$H,8),0)</f>
        <v>0</v>
      </c>
      <c r="K240" s="101">
        <f>SUM(H240+I240-J240)</f>
        <v>0</v>
      </c>
      <c r="L240" s="114"/>
    </row>
    <row r="241" spans="1:12" ht="12.75" outlineLevel="1" x14ac:dyDescent="0.2">
      <c r="A241" s="23" t="str">
        <f>LEFT(B241,3)</f>
        <v>459</v>
      </c>
      <c r="B241" s="24" t="s">
        <v>328</v>
      </c>
      <c r="C241" s="24" t="s">
        <v>329</v>
      </c>
      <c r="D241" s="38">
        <f>IF(VLOOKUP($A241,'hk2015'!$A:$G,1)=$A241,VLOOKUP($A241,'hk2015'!$A:$G,6),0)</f>
        <v>0</v>
      </c>
      <c r="E241" s="38">
        <f>IF(VLOOKUP($A241,'hk2015'!$A:$G,1)=$A241,VLOOKUP($A241,'hk2015'!$A:$G,7),0)</f>
        <v>0</v>
      </c>
      <c r="F241" s="38">
        <f>IF(VLOOKUP($A241,'hk2015'!$A:$H,1)=$A241,VLOOKUP($A241,'hk2015'!$A:$H,8),0)</f>
        <v>0</v>
      </c>
      <c r="G241" s="91">
        <f>SUM(D241+E241-F241)</f>
        <v>0</v>
      </c>
      <c r="H241" s="38">
        <f>IF(VLOOKUP($A241,'hk2014'!$A:$G,1)=$A241,VLOOKUP($A241,'hk2014'!$A:$G,6),0)</f>
        <v>0</v>
      </c>
      <c r="I241" s="38">
        <f>IF(VLOOKUP($A241,'hk2014'!$A:$G,1)=$A241,VLOOKUP($A241,'hk2014'!$A:$G,7),0)</f>
        <v>0</v>
      </c>
      <c r="J241" s="38">
        <f>IF(VLOOKUP($A241,'hk2014'!$A:$H,1)=$A241,VLOOKUP($A241,'hk2014'!$A:$H,8),0)</f>
        <v>0</v>
      </c>
      <c r="K241" s="101">
        <f>SUM(H241+I241-J241)</f>
        <v>0</v>
      </c>
      <c r="L241" s="114"/>
    </row>
    <row r="242" spans="1:12" ht="13.5" outlineLevel="1" thickBot="1" x14ac:dyDescent="0.25">
      <c r="A242" s="23"/>
      <c r="B242" s="24"/>
      <c r="C242" s="24"/>
      <c r="H242" s="54"/>
      <c r="I242" s="54"/>
      <c r="J242" s="54"/>
      <c r="K242" s="105"/>
      <c r="L242" s="114"/>
    </row>
    <row r="243" spans="1:12" ht="12.75" x14ac:dyDescent="0.2">
      <c r="A243" s="50" t="s">
        <v>330</v>
      </c>
      <c r="B243" s="51"/>
      <c r="C243" s="52" t="s">
        <v>331</v>
      </c>
      <c r="D243" s="33">
        <f t="shared" ref="D243:K243" si="82">SUM(D244)</f>
        <v>0</v>
      </c>
      <c r="E243" s="33">
        <f t="shared" si="82"/>
        <v>0</v>
      </c>
      <c r="F243" s="33">
        <f t="shared" si="82"/>
        <v>0</v>
      </c>
      <c r="G243" s="93">
        <f t="shared" si="82"/>
        <v>0</v>
      </c>
      <c r="H243" s="33">
        <f t="shared" si="82"/>
        <v>0</v>
      </c>
      <c r="I243" s="33">
        <f t="shared" si="82"/>
        <v>0</v>
      </c>
      <c r="J243" s="33">
        <f t="shared" si="82"/>
        <v>0</v>
      </c>
      <c r="K243" s="103">
        <f t="shared" si="82"/>
        <v>0</v>
      </c>
      <c r="L243" s="114"/>
    </row>
    <row r="244" spans="1:12" ht="12.75" outlineLevel="1" x14ac:dyDescent="0.2">
      <c r="A244" s="23" t="str">
        <f>LEFT(B244,3)</f>
        <v>461</v>
      </c>
      <c r="B244" s="24" t="s">
        <v>332</v>
      </c>
      <c r="C244" s="24" t="s">
        <v>331</v>
      </c>
      <c r="D244" s="38">
        <f>IF(VLOOKUP($A244,'hk2015'!$A:$G,1)=$A244,VLOOKUP($A244,'hk2015'!$A:$G,6),0)</f>
        <v>0</v>
      </c>
      <c r="E244" s="38">
        <f>IF(VLOOKUP($A244,'hk2015'!$A:$G,1)=$A244,VLOOKUP($A244,'hk2015'!$A:$G,7),0)</f>
        <v>0</v>
      </c>
      <c r="F244" s="38">
        <f>IF(VLOOKUP($A244,'hk2015'!$A:$H,1)=$A244,VLOOKUP($A244,'hk2015'!$A:$H,8),0)</f>
        <v>0</v>
      </c>
      <c r="G244" s="91">
        <f>SUM(D244+E244-F244)</f>
        <v>0</v>
      </c>
      <c r="H244" s="38">
        <f>IF(VLOOKUP($A244,'hk2014'!$A:$G,1)=$A244,VLOOKUP($A244,'hk2014'!$A:$G,6),0)</f>
        <v>0</v>
      </c>
      <c r="I244" s="38">
        <f>IF(VLOOKUP($A244,'hk2014'!$A:$G,1)=$A244,VLOOKUP($A244,'hk2014'!$A:$G,7),0)</f>
        <v>0</v>
      </c>
      <c r="J244" s="38">
        <f>IF(VLOOKUP($A244,'hk2014'!$A:$H,1)=$A244,VLOOKUP($A244,'hk2014'!$A:$H,8),0)</f>
        <v>0</v>
      </c>
      <c r="K244" s="101">
        <f>SUM(H244+I244-J244)</f>
        <v>0</v>
      </c>
      <c r="L244" s="114"/>
    </row>
    <row r="245" spans="1:12" ht="13.5" outlineLevel="1" thickBot="1" x14ac:dyDescent="0.25">
      <c r="A245" s="23"/>
      <c r="B245" s="24"/>
      <c r="C245" s="24"/>
      <c r="H245" s="54"/>
      <c r="I245" s="54"/>
      <c r="J245" s="54"/>
      <c r="K245" s="105"/>
      <c r="L245" s="114"/>
    </row>
    <row r="246" spans="1:12" ht="12.75" x14ac:dyDescent="0.2">
      <c r="A246" s="50" t="s">
        <v>333</v>
      </c>
      <c r="B246" s="51"/>
      <c r="C246" s="52" t="s">
        <v>334</v>
      </c>
      <c r="D246" s="33">
        <f t="shared" ref="D246:K246" si="83">SUM(D247:D254)</f>
        <v>-5253.1</v>
      </c>
      <c r="E246" s="33">
        <f t="shared" si="83"/>
        <v>6576.6</v>
      </c>
      <c r="F246" s="33">
        <f t="shared" si="83"/>
        <v>4450.92</v>
      </c>
      <c r="G246" s="93">
        <f t="shared" si="83"/>
        <v>-3127.42</v>
      </c>
      <c r="H246" s="33">
        <f t="shared" si="83"/>
        <v>-2396.42</v>
      </c>
      <c r="I246" s="33">
        <f t="shared" si="83"/>
        <v>1630.86</v>
      </c>
      <c r="J246" s="33">
        <f t="shared" si="83"/>
        <v>4487.54</v>
      </c>
      <c r="K246" s="103">
        <f t="shared" si="83"/>
        <v>-5253.1</v>
      </c>
      <c r="L246" s="114"/>
    </row>
    <row r="247" spans="1:12" ht="12.75" outlineLevel="1" x14ac:dyDescent="0.2">
      <c r="A247" s="23" t="str">
        <f t="shared" ref="A247:A254" si="84">LEFT(B247,3)</f>
        <v>471</v>
      </c>
      <c r="B247" s="24" t="s">
        <v>335</v>
      </c>
      <c r="C247" s="24" t="s">
        <v>336</v>
      </c>
      <c r="D247" s="38">
        <f>IF(VLOOKUP($A247,'hk2015'!$A:$G,1)=$A247,VLOOKUP($A247,'hk2015'!$A:$G,6),0)</f>
        <v>0</v>
      </c>
      <c r="E247" s="38">
        <f>IF(VLOOKUP($A247,'hk2015'!$A:$G,1)=$A247,VLOOKUP($A247,'hk2015'!$A:$G,7),0)</f>
        <v>0</v>
      </c>
      <c r="F247" s="38">
        <f>IF(VLOOKUP($A247,'hk2015'!$A:$H,1)=$A247,VLOOKUP($A247,'hk2015'!$A:$H,8),0)</f>
        <v>0</v>
      </c>
      <c r="G247" s="91">
        <f t="shared" ref="G247:G254" si="85">SUM(D247+E247-F247)</f>
        <v>0</v>
      </c>
      <c r="H247" s="38">
        <f>IF(VLOOKUP($A247,'hk2014'!$A:$G,1)=$A247,VLOOKUP($A247,'hk2014'!$A:$G,6),0)</f>
        <v>0</v>
      </c>
      <c r="I247" s="38">
        <f>IF(VLOOKUP($A247,'hk2014'!$A:$G,1)=$A247,VLOOKUP($A247,'hk2014'!$A:$G,7),0)</f>
        <v>0</v>
      </c>
      <c r="J247" s="38">
        <f>IF(VLOOKUP($A247,'hk2014'!$A:$H,1)=$A247,VLOOKUP($A247,'hk2014'!$A:$H,8),0)</f>
        <v>0</v>
      </c>
      <c r="K247" s="101">
        <f t="shared" ref="K247:K254" si="86">SUM(H247+I247-J247)</f>
        <v>0</v>
      </c>
      <c r="L247" s="114"/>
    </row>
    <row r="248" spans="1:12" ht="12.75" outlineLevel="1" x14ac:dyDescent="0.2">
      <c r="A248" s="23" t="str">
        <f t="shared" si="84"/>
        <v>472</v>
      </c>
      <c r="B248" s="24" t="s">
        <v>337</v>
      </c>
      <c r="C248" s="24" t="s">
        <v>338</v>
      </c>
      <c r="D248" s="38">
        <f>IF(VLOOKUP($A248,'hk2015'!$A:$G,1)=$A248,VLOOKUP($A248,'hk2015'!$A:$G,6),0)</f>
        <v>-5253.1</v>
      </c>
      <c r="E248" s="38">
        <f>IF(VLOOKUP($A248,'hk2015'!$A:$G,1)=$A248,VLOOKUP($A248,'hk2015'!$A:$G,7),0)</f>
        <v>6576.6</v>
      </c>
      <c r="F248" s="38">
        <f>IF(VLOOKUP($A248,'hk2015'!$A:$H,1)=$A248,VLOOKUP($A248,'hk2015'!$A:$H,8),0)</f>
        <v>4450.92</v>
      </c>
      <c r="G248" s="91">
        <f t="shared" si="85"/>
        <v>-3127.42</v>
      </c>
      <c r="H248" s="38">
        <f>IF(VLOOKUP($A248,'hk2014'!$A:$G,1)=$A248,VLOOKUP($A248,'hk2014'!$A:$G,6),0)</f>
        <v>-2396.42</v>
      </c>
      <c r="I248" s="38">
        <f>IF(VLOOKUP($A248,'hk2014'!$A:$G,1)=$A248,VLOOKUP($A248,'hk2014'!$A:$G,7),0)</f>
        <v>1630.86</v>
      </c>
      <c r="J248" s="38">
        <f>IF(VLOOKUP($A248,'hk2014'!$A:$H,1)=$A248,VLOOKUP($A248,'hk2014'!$A:$H,8),0)</f>
        <v>4487.54</v>
      </c>
      <c r="K248" s="101">
        <f t="shared" si="86"/>
        <v>-5253.1</v>
      </c>
      <c r="L248" s="114"/>
    </row>
    <row r="249" spans="1:12" ht="12.75" outlineLevel="1" x14ac:dyDescent="0.2">
      <c r="A249" s="23" t="str">
        <f t="shared" si="84"/>
        <v>473</v>
      </c>
      <c r="B249" s="24" t="s">
        <v>339</v>
      </c>
      <c r="C249" s="24" t="s">
        <v>340</v>
      </c>
      <c r="D249" s="38">
        <f>IF(VLOOKUP($A249,'hk2015'!$A:$G,1)=$A249,VLOOKUP($A249,'hk2015'!$A:$G,6),0)</f>
        <v>0</v>
      </c>
      <c r="E249" s="38">
        <f>IF(VLOOKUP($A249,'hk2015'!$A:$G,1)=$A249,VLOOKUP($A249,'hk2015'!$A:$G,7),0)</f>
        <v>0</v>
      </c>
      <c r="F249" s="38">
        <f>IF(VLOOKUP($A249,'hk2015'!$A:$H,1)=$A249,VLOOKUP($A249,'hk2015'!$A:$H,8),0)</f>
        <v>0</v>
      </c>
      <c r="G249" s="91">
        <f t="shared" si="85"/>
        <v>0</v>
      </c>
      <c r="H249" s="38">
        <f>IF(VLOOKUP($A249,'hk2014'!$A:$G,1)=$A249,VLOOKUP($A249,'hk2014'!$A:$G,6),0)</f>
        <v>0</v>
      </c>
      <c r="I249" s="38">
        <f>IF(VLOOKUP($A249,'hk2014'!$A:$G,1)=$A249,VLOOKUP($A249,'hk2014'!$A:$G,7),0)</f>
        <v>0</v>
      </c>
      <c r="J249" s="38">
        <f>IF(VLOOKUP($A249,'hk2014'!$A:$H,1)=$A249,VLOOKUP($A249,'hk2014'!$A:$H,8),0)</f>
        <v>0</v>
      </c>
      <c r="K249" s="101">
        <f t="shared" si="86"/>
        <v>0</v>
      </c>
      <c r="L249" s="114"/>
    </row>
    <row r="250" spans="1:12" ht="12.75" outlineLevel="1" x14ac:dyDescent="0.2">
      <c r="A250" s="23" t="str">
        <f t="shared" si="84"/>
        <v>474</v>
      </c>
      <c r="B250" s="24" t="s">
        <v>341</v>
      </c>
      <c r="C250" s="24" t="s">
        <v>342</v>
      </c>
      <c r="D250" s="38">
        <f>IF(VLOOKUP($A250,'hk2015'!$A:$G,1)=$A250,VLOOKUP($A250,'hk2015'!$A:$G,6),0)</f>
        <v>0</v>
      </c>
      <c r="E250" s="38">
        <f>IF(VLOOKUP($A250,'hk2015'!$A:$G,1)=$A250,VLOOKUP($A250,'hk2015'!$A:$G,7),0)</f>
        <v>0</v>
      </c>
      <c r="F250" s="38">
        <f>IF(VLOOKUP($A250,'hk2015'!$A:$H,1)=$A250,VLOOKUP($A250,'hk2015'!$A:$H,8),0)</f>
        <v>0</v>
      </c>
      <c r="G250" s="91">
        <f t="shared" si="85"/>
        <v>0</v>
      </c>
      <c r="H250" s="38">
        <f>IF(VLOOKUP($A250,'hk2014'!$A:$G,1)=$A250,VLOOKUP($A250,'hk2014'!$A:$G,6),0)</f>
        <v>0</v>
      </c>
      <c r="I250" s="38">
        <f>IF(VLOOKUP($A250,'hk2014'!$A:$G,1)=$A250,VLOOKUP($A250,'hk2014'!$A:$G,7),0)</f>
        <v>0</v>
      </c>
      <c r="J250" s="38">
        <f>IF(VLOOKUP($A250,'hk2014'!$A:$H,1)=$A250,VLOOKUP($A250,'hk2014'!$A:$H,8),0)</f>
        <v>0</v>
      </c>
      <c r="K250" s="101">
        <f t="shared" si="86"/>
        <v>0</v>
      </c>
      <c r="L250" s="114"/>
    </row>
    <row r="251" spans="1:12" ht="12.75" outlineLevel="1" x14ac:dyDescent="0.2">
      <c r="A251" s="23" t="str">
        <f t="shared" si="84"/>
        <v>475</v>
      </c>
      <c r="B251" s="24" t="s">
        <v>343</v>
      </c>
      <c r="C251" s="24" t="s">
        <v>344</v>
      </c>
      <c r="D251" s="38">
        <f>IF(VLOOKUP($A251,'hk2015'!$A:$G,1)=$A251,VLOOKUP($A251,'hk2015'!$A:$G,6),0)</f>
        <v>0</v>
      </c>
      <c r="E251" s="38">
        <f>IF(VLOOKUP($A251,'hk2015'!$A:$G,1)=$A251,VLOOKUP($A251,'hk2015'!$A:$G,7),0)</f>
        <v>0</v>
      </c>
      <c r="F251" s="38">
        <f>IF(VLOOKUP($A251,'hk2015'!$A:$H,1)=$A251,VLOOKUP($A251,'hk2015'!$A:$H,8),0)</f>
        <v>0</v>
      </c>
      <c r="G251" s="91">
        <f t="shared" si="85"/>
        <v>0</v>
      </c>
      <c r="H251" s="38">
        <f>IF(VLOOKUP($A251,'hk2014'!$A:$G,1)=$A251,VLOOKUP($A251,'hk2014'!$A:$G,6),0)</f>
        <v>0</v>
      </c>
      <c r="I251" s="38">
        <f>IF(VLOOKUP($A251,'hk2014'!$A:$G,1)=$A251,VLOOKUP($A251,'hk2014'!$A:$G,7),0)</f>
        <v>0</v>
      </c>
      <c r="J251" s="38">
        <f>IF(VLOOKUP($A251,'hk2014'!$A:$H,1)=$A251,VLOOKUP($A251,'hk2014'!$A:$H,8),0)</f>
        <v>0</v>
      </c>
      <c r="K251" s="101">
        <f t="shared" si="86"/>
        <v>0</v>
      </c>
      <c r="L251" s="114"/>
    </row>
    <row r="252" spans="1:12" ht="12.75" outlineLevel="1" x14ac:dyDescent="0.2">
      <c r="A252" s="23" t="str">
        <f t="shared" si="84"/>
        <v>476</v>
      </c>
      <c r="B252" s="24" t="s">
        <v>345</v>
      </c>
      <c r="C252" s="24" t="s">
        <v>346</v>
      </c>
      <c r="D252" s="38">
        <f>IF(VLOOKUP($A252,'hk2015'!$A:$G,1)=$A252,VLOOKUP($A252,'hk2015'!$A:$G,6),0)</f>
        <v>0</v>
      </c>
      <c r="E252" s="38">
        <f>IF(VLOOKUP($A252,'hk2015'!$A:$G,1)=$A252,VLOOKUP($A252,'hk2015'!$A:$G,7),0)</f>
        <v>0</v>
      </c>
      <c r="F252" s="38">
        <f>IF(VLOOKUP($A252,'hk2015'!$A:$H,1)=$A252,VLOOKUP($A252,'hk2015'!$A:$H,8),0)</f>
        <v>0</v>
      </c>
      <c r="G252" s="91">
        <f t="shared" si="85"/>
        <v>0</v>
      </c>
      <c r="H252" s="38">
        <f>IF(VLOOKUP($A252,'hk2014'!$A:$G,1)=$A252,VLOOKUP($A252,'hk2014'!$A:$G,6),0)</f>
        <v>0</v>
      </c>
      <c r="I252" s="38">
        <f>IF(VLOOKUP($A252,'hk2014'!$A:$G,1)=$A252,VLOOKUP($A252,'hk2014'!$A:$G,7),0)</f>
        <v>0</v>
      </c>
      <c r="J252" s="38">
        <f>IF(VLOOKUP($A252,'hk2014'!$A:$H,1)=$A252,VLOOKUP($A252,'hk2014'!$A:$H,8),0)</f>
        <v>0</v>
      </c>
      <c r="K252" s="101">
        <f t="shared" si="86"/>
        <v>0</v>
      </c>
      <c r="L252" s="114"/>
    </row>
    <row r="253" spans="1:12" ht="12.75" outlineLevel="1" x14ac:dyDescent="0.2">
      <c r="A253" s="23" t="str">
        <f t="shared" si="84"/>
        <v>478</v>
      </c>
      <c r="B253" s="24" t="s">
        <v>347</v>
      </c>
      <c r="C253" s="24" t="s">
        <v>348</v>
      </c>
      <c r="D253" s="38">
        <f>IF(VLOOKUP($A253,'hk2015'!$A:$G,1)=$A253,VLOOKUP($A253,'hk2015'!$A:$G,6),0)</f>
        <v>0</v>
      </c>
      <c r="E253" s="38">
        <f>IF(VLOOKUP($A253,'hk2015'!$A:$G,1)=$A253,VLOOKUP($A253,'hk2015'!$A:$G,7),0)</f>
        <v>0</v>
      </c>
      <c r="F253" s="38">
        <f>IF(VLOOKUP($A253,'hk2015'!$A:$H,1)=$A253,VLOOKUP($A253,'hk2015'!$A:$H,8),0)</f>
        <v>0</v>
      </c>
      <c r="G253" s="91">
        <f t="shared" si="85"/>
        <v>0</v>
      </c>
      <c r="H253" s="38">
        <f>IF(VLOOKUP($A253,'hk2014'!$A:$G,1)=$A253,VLOOKUP($A253,'hk2014'!$A:$G,6),0)</f>
        <v>0</v>
      </c>
      <c r="I253" s="38">
        <f>IF(VLOOKUP($A253,'hk2014'!$A:$G,1)=$A253,VLOOKUP($A253,'hk2014'!$A:$G,7),0)</f>
        <v>0</v>
      </c>
      <c r="J253" s="38">
        <f>IF(VLOOKUP($A253,'hk2014'!$A:$H,1)=$A253,VLOOKUP($A253,'hk2014'!$A:$H,8),0)</f>
        <v>0</v>
      </c>
      <c r="K253" s="101">
        <f t="shared" si="86"/>
        <v>0</v>
      </c>
      <c r="L253" s="114"/>
    </row>
    <row r="254" spans="1:12" ht="12.75" outlineLevel="1" x14ac:dyDescent="0.2">
      <c r="A254" s="23" t="str">
        <f t="shared" si="84"/>
        <v>479</v>
      </c>
      <c r="B254" s="24" t="s">
        <v>349</v>
      </c>
      <c r="C254" s="24" t="s">
        <v>350</v>
      </c>
      <c r="D254" s="38">
        <f>IF(VLOOKUP($A254,'hk2015'!$A:$G,1)=$A254,VLOOKUP($A254,'hk2015'!$A:$G,6),0)</f>
        <v>0</v>
      </c>
      <c r="E254" s="38">
        <f>IF(VLOOKUP($A254,'hk2015'!$A:$G,1)=$A254,VLOOKUP($A254,'hk2015'!$A:$G,7),0)</f>
        <v>0</v>
      </c>
      <c r="F254" s="38">
        <f>IF(VLOOKUP($A254,'hk2015'!$A:$H,1)=$A254,VLOOKUP($A254,'hk2015'!$A:$H,8),0)</f>
        <v>0</v>
      </c>
      <c r="G254" s="91">
        <f t="shared" si="85"/>
        <v>0</v>
      </c>
      <c r="H254" s="38">
        <f>IF(VLOOKUP($A254,'hk2014'!$A:$G,1)=$A254,VLOOKUP($A254,'hk2014'!$A:$G,6),0)</f>
        <v>0</v>
      </c>
      <c r="I254" s="38">
        <f>IF(VLOOKUP($A254,'hk2014'!$A:$G,1)=$A254,VLOOKUP($A254,'hk2014'!$A:$G,7),0)</f>
        <v>0</v>
      </c>
      <c r="J254" s="38">
        <f>IF(VLOOKUP($A254,'hk2014'!$A:$H,1)=$A254,VLOOKUP($A254,'hk2014'!$A:$H,8),0)</f>
        <v>0</v>
      </c>
      <c r="K254" s="101">
        <f t="shared" si="86"/>
        <v>0</v>
      </c>
      <c r="L254" s="114"/>
    </row>
    <row r="255" spans="1:12" ht="13.5" outlineLevel="1" thickBot="1" x14ac:dyDescent="0.25">
      <c r="A255" s="23"/>
      <c r="B255" s="24"/>
      <c r="C255" s="24"/>
      <c r="H255" s="54"/>
      <c r="I255" s="54"/>
      <c r="J255" s="54"/>
      <c r="K255" s="105"/>
      <c r="L255" s="114"/>
    </row>
    <row r="256" spans="1:12" ht="12.75" x14ac:dyDescent="0.2">
      <c r="A256" s="50" t="s">
        <v>351</v>
      </c>
      <c r="B256" s="51"/>
      <c r="C256" s="52" t="s">
        <v>352</v>
      </c>
      <c r="D256" s="33">
        <f t="shared" ref="D256:K256" si="87">SUM(D257)</f>
        <v>0</v>
      </c>
      <c r="E256" s="33">
        <f t="shared" si="87"/>
        <v>0</v>
      </c>
      <c r="F256" s="33">
        <f t="shared" si="87"/>
        <v>0</v>
      </c>
      <c r="G256" s="93">
        <f t="shared" si="87"/>
        <v>0</v>
      </c>
      <c r="H256" s="33">
        <f t="shared" si="87"/>
        <v>0</v>
      </c>
      <c r="I256" s="33">
        <f t="shared" si="87"/>
        <v>0</v>
      </c>
      <c r="J256" s="33">
        <f t="shared" si="87"/>
        <v>0</v>
      </c>
      <c r="K256" s="103">
        <f t="shared" si="87"/>
        <v>0</v>
      </c>
      <c r="L256" s="114"/>
    </row>
    <row r="257" spans="1:12" ht="12.75" outlineLevel="1" x14ac:dyDescent="0.2">
      <c r="A257" s="23" t="str">
        <f>LEFT(B257,3)</f>
        <v>481</v>
      </c>
      <c r="B257" s="24" t="s">
        <v>353</v>
      </c>
      <c r="C257" s="24" t="s">
        <v>354</v>
      </c>
      <c r="D257" s="38">
        <f>IF(VLOOKUP($A257,'hk2015'!$A:$G,1)=$A257,VLOOKUP($A257,'hk2015'!$A:$G,6),0)</f>
        <v>0</v>
      </c>
      <c r="E257" s="38">
        <f>IF(VLOOKUP($A257,'hk2015'!$A:$G,1)=$A257,VLOOKUP($A257,'hk2015'!$A:$G,7),0)</f>
        <v>0</v>
      </c>
      <c r="F257" s="38">
        <f>IF(VLOOKUP($A257,'hk2015'!$A:$H,1)=$A257,VLOOKUP($A257,'hk2015'!$A:$H,8),0)</f>
        <v>0</v>
      </c>
      <c r="G257" s="91">
        <f>SUM(D257+E257-F257)</f>
        <v>0</v>
      </c>
      <c r="H257" s="38">
        <f>IF(VLOOKUP($A257,'hk2014'!$A:$G,1)=$A257,VLOOKUP($A257,'hk2014'!$A:$G,6),0)</f>
        <v>0</v>
      </c>
      <c r="I257" s="38">
        <f>IF(VLOOKUP($A257,'hk2014'!$A:$G,1)=$A257,VLOOKUP($A257,'hk2014'!$A:$G,7),0)</f>
        <v>0</v>
      </c>
      <c r="J257" s="38">
        <f>IF(VLOOKUP($A257,'hk2014'!$A:$H,1)=$A257,VLOOKUP($A257,'hk2014'!$A:$H,8),0)</f>
        <v>0</v>
      </c>
      <c r="K257" s="101">
        <f>SUM(H257+I257-J257)</f>
        <v>0</v>
      </c>
      <c r="L257" s="114"/>
    </row>
    <row r="258" spans="1:12" ht="13.5" outlineLevel="1" thickBot="1" x14ac:dyDescent="0.25">
      <c r="A258" s="23"/>
      <c r="B258" s="24"/>
      <c r="C258" s="24"/>
      <c r="H258" s="54"/>
      <c r="I258" s="54"/>
      <c r="J258" s="54"/>
      <c r="K258" s="105"/>
      <c r="L258" s="114"/>
    </row>
    <row r="259" spans="1:12" ht="12.75" x14ac:dyDescent="0.2">
      <c r="A259" s="50" t="s">
        <v>355</v>
      </c>
      <c r="B259" s="51"/>
      <c r="C259" s="52" t="s">
        <v>356</v>
      </c>
      <c r="D259" s="33">
        <f t="shared" ref="D259:K259" si="88">SUM(D260)</f>
        <v>0</v>
      </c>
      <c r="E259" s="33">
        <f t="shared" si="88"/>
        <v>0</v>
      </c>
      <c r="F259" s="33">
        <f t="shared" si="88"/>
        <v>0</v>
      </c>
      <c r="G259" s="93">
        <f t="shared" si="88"/>
        <v>0</v>
      </c>
      <c r="H259" s="33">
        <f t="shared" si="88"/>
        <v>0</v>
      </c>
      <c r="I259" s="33">
        <f t="shared" si="88"/>
        <v>0</v>
      </c>
      <c r="J259" s="33">
        <f t="shared" si="88"/>
        <v>0</v>
      </c>
      <c r="K259" s="103">
        <f t="shared" si="88"/>
        <v>0</v>
      </c>
      <c r="L259" s="114"/>
    </row>
    <row r="260" spans="1:12" ht="12.75" outlineLevel="1" x14ac:dyDescent="0.2">
      <c r="A260" s="23" t="str">
        <f>LEFT(B260,3)</f>
        <v>491</v>
      </c>
      <c r="B260" s="24" t="s">
        <v>357</v>
      </c>
      <c r="C260" s="24" t="s">
        <v>358</v>
      </c>
      <c r="D260" s="38">
        <f>IF(VLOOKUP($A260,'hk2015'!$A:$G,1)=$A260,VLOOKUP($A260,'hk2015'!$A:$G,6),0)</f>
        <v>0</v>
      </c>
      <c r="E260" s="38">
        <f>IF(VLOOKUP($A260,'hk2015'!$A:$G,1)=$A260,VLOOKUP($A260,'hk2015'!$A:$G,7),0)</f>
        <v>0</v>
      </c>
      <c r="F260" s="38">
        <f>IF(VLOOKUP($A260,'hk2015'!$A:$H,1)=$A260,VLOOKUP($A260,'hk2015'!$A:$H,8),0)</f>
        <v>0</v>
      </c>
      <c r="G260" s="91">
        <f>SUM(D260+E260-F260)</f>
        <v>0</v>
      </c>
      <c r="H260" s="38">
        <f>IF(VLOOKUP($A260,'hk2014'!$A:$G,1)=$A260,VLOOKUP($A260,'hk2014'!$A:$G,6),0)</f>
        <v>0</v>
      </c>
      <c r="I260" s="38">
        <f>IF(VLOOKUP($A260,'hk2014'!$A:$G,1)=$A260,VLOOKUP($A260,'hk2014'!$A:$G,7),0)</f>
        <v>0</v>
      </c>
      <c r="J260" s="38">
        <f>IF(VLOOKUP($A260,'hk2014'!$A:$H,1)=$A260,VLOOKUP($A260,'hk2014'!$A:$H,8),0)</f>
        <v>0</v>
      </c>
      <c r="K260" s="101">
        <f>SUM(H260+I260-J260)</f>
        <v>0</v>
      </c>
      <c r="L260" s="114"/>
    </row>
    <row r="261" spans="1:12" ht="13.5" outlineLevel="1" thickBot="1" x14ac:dyDescent="0.25">
      <c r="A261" s="23"/>
      <c r="B261" s="24"/>
      <c r="C261" s="24"/>
      <c r="H261" s="54"/>
      <c r="I261" s="54"/>
      <c r="J261" s="54"/>
      <c r="K261" s="105"/>
      <c r="L261" s="114"/>
    </row>
    <row r="262" spans="1:12" ht="12" thickBot="1" x14ac:dyDescent="0.25">
      <c r="A262" s="27" t="s">
        <v>886</v>
      </c>
      <c r="B262" s="24"/>
      <c r="C262" s="28" t="s">
        <v>359</v>
      </c>
      <c r="D262" s="49">
        <f t="shared" ref="D262:K262" si="89">SUM(D263+D271+D278+D289+D295+D306+D315+D327+D331+D339)</f>
        <v>0</v>
      </c>
      <c r="E262" s="49">
        <f t="shared" si="89"/>
        <v>7188844.3700000001</v>
      </c>
      <c r="F262" s="49">
        <f t="shared" si="89"/>
        <v>304762.88</v>
      </c>
      <c r="G262" s="96">
        <f t="shared" si="89"/>
        <v>6884081.4900000002</v>
      </c>
      <c r="H262" s="49">
        <f t="shared" si="89"/>
        <v>0</v>
      </c>
      <c r="I262" s="49">
        <f t="shared" si="89"/>
        <v>0</v>
      </c>
      <c r="J262" s="49">
        <f t="shared" si="89"/>
        <v>0</v>
      </c>
      <c r="K262" s="106">
        <f t="shared" si="89"/>
        <v>0</v>
      </c>
    </row>
    <row r="263" spans="1:12" x14ac:dyDescent="0.15">
      <c r="A263" s="50" t="s">
        <v>360</v>
      </c>
      <c r="B263" s="51"/>
      <c r="C263" s="52" t="s">
        <v>361</v>
      </c>
      <c r="D263" s="33">
        <f>SUM(D264:D270)</f>
        <v>0</v>
      </c>
      <c r="E263" s="33">
        <f t="shared" ref="E263:K263" si="90">SUM(E264:E270)</f>
        <v>4531881.68</v>
      </c>
      <c r="F263" s="33">
        <f t="shared" si="90"/>
        <v>0</v>
      </c>
      <c r="G263" s="89">
        <f>SUM(G264:G270)</f>
        <v>4531881.68</v>
      </c>
      <c r="H263" s="33">
        <f t="shared" si="90"/>
        <v>0</v>
      </c>
      <c r="I263" s="33">
        <f t="shared" si="90"/>
        <v>0</v>
      </c>
      <c r="J263" s="33">
        <f t="shared" si="90"/>
        <v>0</v>
      </c>
      <c r="K263" s="99">
        <f t="shared" si="90"/>
        <v>0</v>
      </c>
    </row>
    <row r="264" spans="1:12" outlineLevel="1" x14ac:dyDescent="0.15">
      <c r="A264" s="23" t="s">
        <v>362</v>
      </c>
      <c r="B264" s="26"/>
      <c r="C264" s="36" t="s">
        <v>361</v>
      </c>
      <c r="D264" s="38">
        <f>IF(VLOOKUP($A264,'hk2015'!$A:$G,1)=$A264,VLOOKUP($A264,'hk2015'!$A:$G,6),0)</f>
        <v>0</v>
      </c>
      <c r="E264" s="38">
        <f>IF(VLOOKUP($A264,'hk2015'!$A:$G,1)=$A264,VLOOKUP($A264,'hk2015'!$A:$G,7),0)</f>
        <v>0</v>
      </c>
      <c r="F264" s="38">
        <f>IF(VLOOKUP($A264,'hk2015'!$A:$H,1)=$A264,VLOOKUP($A264,'hk2015'!$A:$H,8),0)</f>
        <v>0</v>
      </c>
      <c r="G264" s="91">
        <f t="shared" ref="G264:G270" si="91">SUM(D264+E264-F264)</f>
        <v>0</v>
      </c>
      <c r="H264" s="38">
        <f>IF(VLOOKUP($A264,'hk2014'!$A:$G,1)=$A264,VLOOKUP($A264,'hk2014'!$A:$G,6),0)</f>
        <v>0</v>
      </c>
      <c r="I264" s="38">
        <f>IF(VLOOKUP($A264,'hk2014'!$A:$G,1)=$A264,VLOOKUP($A264,'hk2014'!$A:$G,7),0)</f>
        <v>0</v>
      </c>
      <c r="J264" s="38">
        <f>IF(VLOOKUP($A264,'hk2014'!$A:$H,1)=$A264,VLOOKUP($A264,'hk2014'!$A:$H,8),0)</f>
        <v>0</v>
      </c>
      <c r="K264" s="101">
        <f t="shared" ref="K264:K270" si="92">SUM(H264+I264-J264)</f>
        <v>0</v>
      </c>
    </row>
    <row r="265" spans="1:12" outlineLevel="1" x14ac:dyDescent="0.15">
      <c r="A265" s="23" t="str">
        <f>LEFT(B265,3)</f>
        <v>501</v>
      </c>
      <c r="B265" s="24" t="s">
        <v>363</v>
      </c>
      <c r="C265" s="24" t="s">
        <v>364</v>
      </c>
      <c r="D265" s="38">
        <f>IF(VLOOKUP($A265,'hk2015'!$A:$G,1)=$A265,VLOOKUP($A265,'hk2015'!$A:$G,6),0)</f>
        <v>0</v>
      </c>
      <c r="E265" s="38">
        <f>IF(VLOOKUP($A265,'hk2015'!$A:$G,1)=$A265,VLOOKUP($A265,'hk2015'!$A:$G,7),0)</f>
        <v>112378.06</v>
      </c>
      <c r="F265" s="38">
        <f>IF(VLOOKUP($A265,'hk2015'!$A:$H,1)=$A265,VLOOKUP($A265,'hk2015'!$A:$H,8),0)</f>
        <v>0</v>
      </c>
      <c r="G265" s="91">
        <f t="shared" si="91"/>
        <v>112378.06</v>
      </c>
      <c r="H265" s="38">
        <f>IF(VLOOKUP($A265,'hk2014'!$A:$G,1)=$A265,VLOOKUP($A265,'hk2014'!$A:$G,6),0)</f>
        <v>0</v>
      </c>
      <c r="I265" s="38">
        <f>IF(VLOOKUP($A265,'hk2014'!$A:$G,1)=$A265,VLOOKUP($A265,'hk2014'!$A:$G,7),0)</f>
        <v>0</v>
      </c>
      <c r="J265" s="38">
        <f>IF(VLOOKUP($A265,'hk2014'!$A:$H,1)=$A265,VLOOKUP($A265,'hk2014'!$A:$H,8),0)</f>
        <v>0</v>
      </c>
      <c r="K265" s="101">
        <f t="shared" si="92"/>
        <v>0</v>
      </c>
    </row>
    <row r="266" spans="1:12" outlineLevel="1" x14ac:dyDescent="0.15">
      <c r="A266" s="23" t="str">
        <f>LEFT(B266,3)</f>
        <v>502</v>
      </c>
      <c r="B266" s="24" t="s">
        <v>365</v>
      </c>
      <c r="C266" s="24" t="s">
        <v>366</v>
      </c>
      <c r="D266" s="38">
        <f>IF(VLOOKUP($A266,'hk2015'!$A:$G,1)=$A266,VLOOKUP($A266,'hk2015'!$A:$G,6),0)</f>
        <v>0</v>
      </c>
      <c r="E266" s="38">
        <f>IF(VLOOKUP($A266,'hk2015'!$A:$G,1)=$A266,VLOOKUP($A266,'hk2015'!$A:$G,7),0)</f>
        <v>42475.15</v>
      </c>
      <c r="F266" s="38">
        <f>IF(VLOOKUP($A266,'hk2015'!$A:$H,1)=$A266,VLOOKUP($A266,'hk2015'!$A:$H,8),0)</f>
        <v>0</v>
      </c>
      <c r="G266" s="91">
        <f t="shared" si="91"/>
        <v>42475.15</v>
      </c>
      <c r="H266" s="38">
        <f>IF(VLOOKUP($A266,'hk2014'!$A:$G,1)=$A266,VLOOKUP($A266,'hk2014'!$A:$G,6),0)</f>
        <v>0</v>
      </c>
      <c r="I266" s="38">
        <f>IF(VLOOKUP($A266,'hk2014'!$A:$G,1)=$A266,VLOOKUP($A266,'hk2014'!$A:$G,7),0)</f>
        <v>0</v>
      </c>
      <c r="J266" s="38">
        <f>IF(VLOOKUP($A266,'hk2014'!$A:$H,1)=$A266,VLOOKUP($A266,'hk2014'!$A:$H,8),0)</f>
        <v>0</v>
      </c>
      <c r="K266" s="101">
        <f t="shared" si="92"/>
        <v>0</v>
      </c>
    </row>
    <row r="267" spans="1:12" outlineLevel="1" x14ac:dyDescent="0.15">
      <c r="A267" s="23" t="str">
        <f>LEFT(B267,3)</f>
        <v>503</v>
      </c>
      <c r="B267" s="24" t="s">
        <v>367</v>
      </c>
      <c r="C267" s="24" t="s">
        <v>368</v>
      </c>
      <c r="D267" s="38">
        <f>IF(VLOOKUP($A267,'hk2015'!$A:$G,1)=$A267,VLOOKUP($A267,'hk2015'!$A:$G,6),0)</f>
        <v>0</v>
      </c>
      <c r="E267" s="38">
        <f>IF(VLOOKUP($A267,'hk2015'!$A:$G,1)=$A267,VLOOKUP($A267,'hk2015'!$A:$G,7),0)</f>
        <v>0</v>
      </c>
      <c r="F267" s="38">
        <f>IF(VLOOKUP($A267,'hk2015'!$A:$H,1)=$A267,VLOOKUP($A267,'hk2015'!$A:$H,8),0)</f>
        <v>0</v>
      </c>
      <c r="G267" s="91">
        <f t="shared" si="91"/>
        <v>0</v>
      </c>
      <c r="H267" s="38">
        <f>IF(VLOOKUP($A267,'hk2014'!$A:$G,1)=$A267,VLOOKUP($A267,'hk2014'!$A:$G,6),0)</f>
        <v>0</v>
      </c>
      <c r="I267" s="38">
        <f>IF(VLOOKUP($A267,'hk2014'!$A:$G,1)=$A267,VLOOKUP($A267,'hk2014'!$A:$G,7),0)</f>
        <v>0</v>
      </c>
      <c r="J267" s="38">
        <f>IF(VLOOKUP($A267,'hk2014'!$A:$H,1)=$A267,VLOOKUP($A267,'hk2014'!$A:$H,8),0)</f>
        <v>0</v>
      </c>
      <c r="K267" s="101">
        <f t="shared" si="92"/>
        <v>0</v>
      </c>
    </row>
    <row r="268" spans="1:12" outlineLevel="1" x14ac:dyDescent="0.15">
      <c r="A268" s="23" t="str">
        <f>LEFT(B268,3)</f>
        <v>504</v>
      </c>
      <c r="B268" s="24" t="s">
        <v>369</v>
      </c>
      <c r="C268" s="24" t="s">
        <v>370</v>
      </c>
      <c r="D268" s="38">
        <f>IF(VLOOKUP($A268,'hk2015'!$A:$G,1)=$A268,VLOOKUP($A268,'hk2015'!$A:$G,6),0)</f>
        <v>0</v>
      </c>
      <c r="E268" s="38">
        <f>IF(VLOOKUP($A268,'hk2015'!$A:$G,1)=$A268,VLOOKUP($A268,'hk2015'!$A:$G,7),0)</f>
        <v>4377028.47</v>
      </c>
      <c r="F268" s="38">
        <f>IF(VLOOKUP($A268,'hk2015'!$A:$H,1)=$A268,VLOOKUP($A268,'hk2015'!$A:$H,8),0)</f>
        <v>0</v>
      </c>
      <c r="G268" s="91">
        <f t="shared" si="91"/>
        <v>4377028.47</v>
      </c>
      <c r="H268" s="38">
        <f>IF(VLOOKUP($A268,'hk2014'!$A:$G,1)=$A268,VLOOKUP($A268,'hk2014'!$A:$G,6),0)</f>
        <v>0</v>
      </c>
      <c r="I268" s="38">
        <f>IF(VLOOKUP($A268,'hk2014'!$A:$G,1)=$A268,VLOOKUP($A268,'hk2014'!$A:$G,7),0)</f>
        <v>0</v>
      </c>
      <c r="J268" s="38">
        <f>IF(VLOOKUP($A268,'hk2014'!$A:$H,1)=$A268,VLOOKUP($A268,'hk2014'!$A:$H,8),0)</f>
        <v>0</v>
      </c>
      <c r="K268" s="101">
        <f t="shared" si="92"/>
        <v>0</v>
      </c>
    </row>
    <row r="269" spans="1:12" outlineLevel="1" x14ac:dyDescent="0.15">
      <c r="A269" s="75" t="s">
        <v>462</v>
      </c>
      <c r="B269" s="24"/>
      <c r="C269" s="24"/>
      <c r="D269" s="38">
        <f>IF(VLOOKUP($A269,'hk2015'!$A:$G,1)=$A269,VLOOKUP($A269,'hk2015'!$A:$G,6),0)</f>
        <v>0</v>
      </c>
      <c r="E269" s="38">
        <f>IF(VLOOKUP($A269,'hk2015'!$A:$G,1)=$A269,VLOOKUP($A269,'hk2015'!$A:$G,7),0)</f>
        <v>0</v>
      </c>
      <c r="F269" s="38">
        <f>IF(VLOOKUP($A269,'hk2015'!$A:$H,1)=$A269,VLOOKUP($A269,'hk2015'!$A:$H,8),0)</f>
        <v>0</v>
      </c>
      <c r="G269" s="91">
        <f t="shared" si="91"/>
        <v>0</v>
      </c>
      <c r="H269" s="38">
        <f>IF(VLOOKUP($A269,'hk2014'!$A:$G,1)=$A269,VLOOKUP($A269,'hk2014'!$A:$G,6),0)</f>
        <v>0</v>
      </c>
      <c r="I269" s="38">
        <f>IF(VLOOKUP($A269,'hk2014'!$A:$G,1)=$A269,VLOOKUP($A269,'hk2014'!$A:$G,7),0)</f>
        <v>0</v>
      </c>
      <c r="J269" s="38">
        <f>IF(VLOOKUP($A269,'hk2014'!$A:$H,1)=$A269,VLOOKUP($A269,'hk2014'!$A:$H,8),0)</f>
        <v>0</v>
      </c>
      <c r="K269" s="101">
        <f t="shared" si="92"/>
        <v>0</v>
      </c>
    </row>
    <row r="270" spans="1:12" ht="11.25" outlineLevel="1" thickBot="1" x14ac:dyDescent="0.2">
      <c r="A270" s="75" t="s">
        <v>463</v>
      </c>
      <c r="B270" s="24"/>
      <c r="C270" s="24"/>
      <c r="D270" s="38">
        <f>IF(VLOOKUP($A270,'hk2015'!$A:$G,1)=$A270,VLOOKUP($A270,'hk2015'!$A:$G,6),0)</f>
        <v>0</v>
      </c>
      <c r="E270" s="38">
        <f>IF(VLOOKUP($A270,'hk2015'!$A:$G,1)=$A270,VLOOKUP($A270,'hk2015'!$A:$G,7),0)</f>
        <v>0</v>
      </c>
      <c r="F270" s="38">
        <f>IF(VLOOKUP($A270,'hk2015'!$A:$H,1)=$A270,VLOOKUP($A270,'hk2015'!$A:$H,8),0)</f>
        <v>0</v>
      </c>
      <c r="G270" s="91">
        <f t="shared" si="91"/>
        <v>0</v>
      </c>
      <c r="H270" s="38">
        <f>IF(VLOOKUP($A270,'hk2014'!$A:$G,1)=$A270,VLOOKUP($A270,'hk2014'!$A:$G,6),0)</f>
        <v>0</v>
      </c>
      <c r="I270" s="38">
        <f>IF(VLOOKUP($A270,'hk2014'!$A:$G,1)=$A270,VLOOKUP($A270,'hk2014'!$A:$G,7),0)</f>
        <v>0</v>
      </c>
      <c r="J270" s="38">
        <f>IF(VLOOKUP($A270,'hk2014'!$A:$H,1)=$A270,VLOOKUP($A270,'hk2014'!$A:$H,8),0)</f>
        <v>0</v>
      </c>
      <c r="K270" s="101">
        <f t="shared" si="92"/>
        <v>0</v>
      </c>
    </row>
    <row r="271" spans="1:12" ht="12.75" x14ac:dyDescent="0.2">
      <c r="A271" s="50" t="s">
        <v>371</v>
      </c>
      <c r="B271" s="51"/>
      <c r="C271" s="52" t="s">
        <v>372</v>
      </c>
      <c r="D271" s="33">
        <f t="shared" ref="D271:K271" si="93">SUM(D273:D276)</f>
        <v>0</v>
      </c>
      <c r="E271" s="33">
        <f t="shared" si="93"/>
        <v>433713.89999999997</v>
      </c>
      <c r="F271" s="33">
        <f t="shared" si="93"/>
        <v>0</v>
      </c>
      <c r="G271" s="93">
        <f t="shared" si="93"/>
        <v>433713.89999999997</v>
      </c>
      <c r="H271" s="33">
        <f t="shared" si="93"/>
        <v>0</v>
      </c>
      <c r="I271" s="33">
        <f t="shared" si="93"/>
        <v>0</v>
      </c>
      <c r="J271" s="33">
        <f t="shared" si="93"/>
        <v>0</v>
      </c>
      <c r="K271" s="103">
        <f t="shared" si="93"/>
        <v>0</v>
      </c>
      <c r="L271" s="114"/>
    </row>
    <row r="272" spans="1:12" ht="12.75" outlineLevel="1" x14ac:dyDescent="0.2">
      <c r="A272" s="23" t="s">
        <v>373</v>
      </c>
      <c r="B272" s="26"/>
      <c r="C272" s="36" t="s">
        <v>372</v>
      </c>
      <c r="D272" s="38">
        <f>IF(VLOOKUP($A272,'hk2015'!$A:$G,1)=$A272,VLOOKUP($A272,'hk2015'!$A:$G,6),0)</f>
        <v>0</v>
      </c>
      <c r="E272" s="38">
        <f>IF(VLOOKUP($A272,'hk2015'!$A:$G,1)=$A272,VLOOKUP($A272,'hk2015'!$A:$G,7),0)</f>
        <v>0</v>
      </c>
      <c r="F272" s="38">
        <f>IF(VLOOKUP($A272,'hk2015'!$A:$H,1)=$A272,VLOOKUP($A272,'hk2015'!$A:$H,8),0)</f>
        <v>0</v>
      </c>
      <c r="G272" s="91">
        <f>SUM(D272+E272-F272)</f>
        <v>0</v>
      </c>
      <c r="H272" s="38">
        <f>IF(VLOOKUP($A272,'hk2014'!$A:$G,1)=$A272,VLOOKUP($A272,'hk2014'!$A:$G,6),0)</f>
        <v>0</v>
      </c>
      <c r="I272" s="38">
        <f>IF(VLOOKUP($A272,'hk2014'!$A:$G,1)=$A272,VLOOKUP($A272,'hk2014'!$A:$G,7),0)</f>
        <v>0</v>
      </c>
      <c r="J272" s="38">
        <f>IF(VLOOKUP($A272,'hk2014'!$A:$H,1)=$A272,VLOOKUP($A272,'hk2014'!$A:$H,8),0)</f>
        <v>0</v>
      </c>
      <c r="K272" s="101">
        <f>SUM(H272+I272-J272)</f>
        <v>0</v>
      </c>
      <c r="L272" s="114"/>
    </row>
    <row r="273" spans="1:255" ht="12.75" outlineLevel="1" x14ac:dyDescent="0.2">
      <c r="A273" s="23" t="str">
        <f>LEFT(B273,3)</f>
        <v>511</v>
      </c>
      <c r="B273" s="24" t="s">
        <v>374</v>
      </c>
      <c r="C273" s="24" t="s">
        <v>375</v>
      </c>
      <c r="D273" s="38">
        <f>IF(VLOOKUP($A273,'hk2015'!$A:$G,1)=$A273,VLOOKUP($A273,'hk2015'!$A:$G,6),0)</f>
        <v>0</v>
      </c>
      <c r="E273" s="38">
        <f>IF(VLOOKUP($A273,'hk2015'!$A:$G,1)=$A273,VLOOKUP($A273,'hk2015'!$A:$G,7),0)</f>
        <v>64740.08</v>
      </c>
      <c r="F273" s="38">
        <f>IF(VLOOKUP($A273,'hk2015'!$A:$H,1)=$A273,VLOOKUP($A273,'hk2015'!$A:$H,8),0)</f>
        <v>0</v>
      </c>
      <c r="G273" s="91">
        <f>SUM(D273+E273-F273)</f>
        <v>64740.08</v>
      </c>
      <c r="H273" s="38">
        <f>IF(VLOOKUP($A273,'hk2014'!$A:$G,1)=$A273,VLOOKUP($A273,'hk2014'!$A:$G,6),0)</f>
        <v>0</v>
      </c>
      <c r="I273" s="38">
        <f>IF(VLOOKUP($A273,'hk2014'!$A:$G,1)=$A273,VLOOKUP($A273,'hk2014'!$A:$G,7),0)</f>
        <v>0</v>
      </c>
      <c r="J273" s="38">
        <f>IF(VLOOKUP($A273,'hk2014'!$A:$H,1)=$A273,VLOOKUP($A273,'hk2014'!$A:$H,8),0)</f>
        <v>0</v>
      </c>
      <c r="K273" s="101">
        <f>SUM(H273+I273-J273)</f>
        <v>0</v>
      </c>
      <c r="L273" s="114"/>
    </row>
    <row r="274" spans="1:255" ht="12.75" outlineLevel="1" x14ac:dyDescent="0.2">
      <c r="A274" s="23" t="str">
        <f>LEFT(B274,3)</f>
        <v>512</v>
      </c>
      <c r="B274" s="24" t="s">
        <v>376</v>
      </c>
      <c r="C274" s="24" t="s">
        <v>377</v>
      </c>
      <c r="D274" s="38">
        <f>IF(VLOOKUP($A274,'hk2015'!$A:$G,1)=$A274,VLOOKUP($A274,'hk2015'!$A:$G,6),0)</f>
        <v>0</v>
      </c>
      <c r="E274" s="38">
        <f>IF(VLOOKUP($A274,'hk2015'!$A:$G,1)=$A274,VLOOKUP($A274,'hk2015'!$A:$G,7),0)</f>
        <v>75258.95</v>
      </c>
      <c r="F274" s="38">
        <f>IF(VLOOKUP($A274,'hk2015'!$A:$H,1)=$A274,VLOOKUP($A274,'hk2015'!$A:$H,8),0)</f>
        <v>0</v>
      </c>
      <c r="G274" s="91">
        <f>SUM(D274+E274-F274)</f>
        <v>75258.95</v>
      </c>
      <c r="H274" s="38">
        <f>IF(VLOOKUP($A274,'hk2014'!$A:$G,1)=$A274,VLOOKUP($A274,'hk2014'!$A:$G,6),0)</f>
        <v>0</v>
      </c>
      <c r="I274" s="38">
        <f>IF(VLOOKUP($A274,'hk2014'!$A:$G,1)=$A274,VLOOKUP($A274,'hk2014'!$A:$G,7),0)</f>
        <v>0</v>
      </c>
      <c r="J274" s="38">
        <f>IF(VLOOKUP($A274,'hk2014'!$A:$H,1)=$A274,VLOOKUP($A274,'hk2014'!$A:$H,8),0)</f>
        <v>0</v>
      </c>
      <c r="K274" s="101">
        <f>SUM(H274+I274-J274)</f>
        <v>0</v>
      </c>
      <c r="L274" s="114"/>
    </row>
    <row r="275" spans="1:255" ht="12.75" outlineLevel="1" x14ac:dyDescent="0.2">
      <c r="A275" s="23" t="str">
        <f>LEFT(B275,3)</f>
        <v>513</v>
      </c>
      <c r="B275" s="24" t="s">
        <v>378</v>
      </c>
      <c r="C275" s="24" t="s">
        <v>379</v>
      </c>
      <c r="D275" s="38">
        <f>IF(VLOOKUP($A275,'hk2015'!$A:$G,1)=$A275,VLOOKUP($A275,'hk2015'!$A:$G,6),0)</f>
        <v>0</v>
      </c>
      <c r="E275" s="38">
        <f>IF(VLOOKUP($A275,'hk2015'!$A:$G,1)=$A275,VLOOKUP($A275,'hk2015'!$A:$G,7),0)</f>
        <v>10600.08</v>
      </c>
      <c r="F275" s="38">
        <f>IF(VLOOKUP($A275,'hk2015'!$A:$H,1)=$A275,VLOOKUP($A275,'hk2015'!$A:$H,8),0)</f>
        <v>0</v>
      </c>
      <c r="G275" s="91">
        <f>SUM(D275+E275-F275)</f>
        <v>10600.08</v>
      </c>
      <c r="H275" s="38">
        <f>IF(VLOOKUP($A275,'hk2014'!$A:$G,1)=$A275,VLOOKUP($A275,'hk2014'!$A:$G,6),0)</f>
        <v>0</v>
      </c>
      <c r="I275" s="38">
        <f>IF(VLOOKUP($A275,'hk2014'!$A:$G,1)=$A275,VLOOKUP($A275,'hk2014'!$A:$G,7),0)</f>
        <v>0</v>
      </c>
      <c r="J275" s="38">
        <f>IF(VLOOKUP($A275,'hk2014'!$A:$H,1)=$A275,VLOOKUP($A275,'hk2014'!$A:$H,8),0)</f>
        <v>0</v>
      </c>
      <c r="K275" s="101">
        <f>SUM(H275+I275-J275)</f>
        <v>0</v>
      </c>
      <c r="L275" s="114"/>
    </row>
    <row r="276" spans="1:255" ht="12.75" outlineLevel="1" x14ac:dyDescent="0.2">
      <c r="A276" s="23" t="str">
        <f>LEFT(B276,3)</f>
        <v>518</v>
      </c>
      <c r="B276" s="24" t="s">
        <v>380</v>
      </c>
      <c r="C276" s="24" t="s">
        <v>381</v>
      </c>
      <c r="D276" s="38">
        <f>IF(VLOOKUP($A276,'hk2015'!$A:$G,1)=$A276,VLOOKUP($A276,'hk2015'!$A:$G,6),0)</f>
        <v>0</v>
      </c>
      <c r="E276" s="38">
        <f>IF(VLOOKUP($A276,'hk2015'!$A:$G,1)=$A276,VLOOKUP($A276,'hk2015'!$A:$G,7),0)</f>
        <v>283114.78999999998</v>
      </c>
      <c r="F276" s="38">
        <f>IF(VLOOKUP($A276,'hk2015'!$A:$H,1)=$A276,VLOOKUP($A276,'hk2015'!$A:$H,8),0)</f>
        <v>0</v>
      </c>
      <c r="G276" s="91">
        <f>SUM(D276+E276-F276)</f>
        <v>283114.78999999998</v>
      </c>
      <c r="H276" s="38">
        <f>IF(VLOOKUP($A276,'hk2014'!$A:$G,1)=$A276,VLOOKUP($A276,'hk2014'!$A:$G,6),0)</f>
        <v>0</v>
      </c>
      <c r="I276" s="38">
        <f>IF(VLOOKUP($A276,'hk2014'!$A:$G,1)=$A276,VLOOKUP($A276,'hk2014'!$A:$G,7),0)</f>
        <v>0</v>
      </c>
      <c r="J276" s="38">
        <f>IF(VLOOKUP($A276,'hk2014'!$A:$H,1)=$A276,VLOOKUP($A276,'hk2014'!$A:$H,8),0)</f>
        <v>0</v>
      </c>
      <c r="K276" s="101">
        <f>SUM(H276+I276-J276)</f>
        <v>0</v>
      </c>
      <c r="L276" s="114"/>
    </row>
    <row r="277" spans="1:255" ht="13.5" outlineLevel="1" thickBot="1" x14ac:dyDescent="0.25">
      <c r="A277" s="23"/>
      <c r="B277" s="24"/>
      <c r="C277" s="24"/>
      <c r="H277" s="54"/>
      <c r="I277" s="54"/>
      <c r="J277" s="54"/>
      <c r="K277" s="105"/>
      <c r="L277" s="114"/>
    </row>
    <row r="278" spans="1:255" ht="12.75" x14ac:dyDescent="0.2">
      <c r="A278" s="58" t="s">
        <v>382</v>
      </c>
      <c r="B278" s="51"/>
      <c r="C278" s="52" t="s">
        <v>383</v>
      </c>
      <c r="D278" s="33">
        <f t="shared" ref="D278:K278" si="94">SUM(D279:D287)</f>
        <v>0</v>
      </c>
      <c r="E278" s="33">
        <f t="shared" si="94"/>
        <v>1347900.9699999997</v>
      </c>
      <c r="F278" s="33">
        <f t="shared" si="94"/>
        <v>32874.18</v>
      </c>
      <c r="G278" s="89">
        <f t="shared" si="94"/>
        <v>1315026.7899999998</v>
      </c>
      <c r="H278" s="33">
        <f t="shared" si="94"/>
        <v>0</v>
      </c>
      <c r="I278" s="33">
        <f t="shared" si="94"/>
        <v>0</v>
      </c>
      <c r="J278" s="33">
        <f t="shared" si="94"/>
        <v>0</v>
      </c>
      <c r="K278" s="99">
        <f t="shared" si="94"/>
        <v>0</v>
      </c>
      <c r="L278" s="114"/>
      <c r="M278" s="60"/>
      <c r="N278" s="61"/>
      <c r="P278" s="62"/>
      <c r="Q278" s="60"/>
      <c r="R278" s="60"/>
      <c r="S278" s="60"/>
      <c r="T278" s="60"/>
      <c r="U278" s="61"/>
      <c r="W278" s="62"/>
      <c r="X278" s="60"/>
      <c r="Y278" s="60"/>
      <c r="Z278" s="60"/>
      <c r="AA278" s="60"/>
      <c r="AB278" s="61"/>
      <c r="AD278" s="62"/>
      <c r="AE278" s="60"/>
      <c r="AF278" s="60"/>
      <c r="AG278" s="60"/>
      <c r="AH278" s="60"/>
      <c r="AI278" s="61"/>
      <c r="AK278" s="62"/>
      <c r="AL278" s="60"/>
      <c r="AM278" s="60"/>
      <c r="AN278" s="60"/>
      <c r="AO278" s="60"/>
      <c r="AP278" s="61"/>
      <c r="AR278" s="62"/>
      <c r="AS278" s="60"/>
      <c r="AT278" s="60"/>
      <c r="AU278" s="60"/>
      <c r="AV278" s="60"/>
      <c r="AW278" s="61"/>
      <c r="AY278" s="62"/>
      <c r="AZ278" s="60"/>
      <c r="BA278" s="60"/>
      <c r="BB278" s="60"/>
      <c r="BC278" s="60"/>
      <c r="BD278" s="61"/>
      <c r="BF278" s="62"/>
      <c r="BG278" s="60"/>
      <c r="BH278" s="60"/>
      <c r="BI278" s="60"/>
      <c r="BJ278" s="60"/>
      <c r="BK278" s="61"/>
      <c r="BM278" s="62"/>
      <c r="BN278" s="60"/>
      <c r="BO278" s="60"/>
      <c r="BP278" s="60"/>
      <c r="BQ278" s="60"/>
      <c r="BR278" s="61"/>
      <c r="BT278" s="62"/>
      <c r="BU278" s="60"/>
      <c r="BV278" s="60"/>
      <c r="BW278" s="60"/>
      <c r="BX278" s="60"/>
      <c r="BY278" s="61"/>
      <c r="CA278" s="62"/>
      <c r="CB278" s="60"/>
      <c r="CC278" s="60"/>
      <c r="CD278" s="60"/>
      <c r="CE278" s="60"/>
      <c r="CF278" s="61"/>
      <c r="CH278" s="62"/>
      <c r="CI278" s="60"/>
      <c r="CJ278" s="60"/>
      <c r="CK278" s="60"/>
      <c r="CL278" s="60"/>
      <c r="CM278" s="61"/>
      <c r="CO278" s="62"/>
      <c r="CP278" s="60"/>
      <c r="CQ278" s="60"/>
      <c r="CR278" s="60"/>
      <c r="CS278" s="60"/>
      <c r="CT278" s="61"/>
      <c r="CV278" s="62"/>
      <c r="CW278" s="60"/>
      <c r="CX278" s="60"/>
      <c r="CY278" s="60"/>
      <c r="CZ278" s="60"/>
      <c r="DA278" s="61"/>
      <c r="DC278" s="62"/>
      <c r="DD278" s="60"/>
      <c r="DE278" s="60"/>
      <c r="DF278" s="60"/>
      <c r="DG278" s="60"/>
      <c r="DH278" s="61"/>
      <c r="DJ278" s="62"/>
      <c r="DK278" s="60"/>
      <c r="DL278" s="60"/>
      <c r="DM278" s="60"/>
      <c r="DN278" s="60"/>
      <c r="DO278" s="61"/>
      <c r="DQ278" s="62"/>
      <c r="DR278" s="60"/>
      <c r="DS278" s="60"/>
      <c r="DT278" s="60"/>
      <c r="DU278" s="60"/>
      <c r="DV278" s="61"/>
      <c r="DX278" s="62"/>
      <c r="DY278" s="60"/>
      <c r="DZ278" s="60"/>
      <c r="EA278" s="60"/>
      <c r="EB278" s="60"/>
      <c r="EC278" s="61"/>
      <c r="EE278" s="62"/>
      <c r="EF278" s="60"/>
      <c r="EG278" s="60"/>
      <c r="EH278" s="60"/>
      <c r="EI278" s="60"/>
      <c r="EJ278" s="61"/>
      <c r="EL278" s="62"/>
      <c r="EM278" s="60"/>
      <c r="EN278" s="60"/>
      <c r="EO278" s="60"/>
      <c r="EP278" s="60"/>
      <c r="EQ278" s="61"/>
      <c r="ES278" s="62"/>
      <c r="ET278" s="60"/>
      <c r="EU278" s="60"/>
      <c r="EV278" s="60"/>
      <c r="EW278" s="60"/>
      <c r="EX278" s="61"/>
      <c r="EZ278" s="62"/>
      <c r="FA278" s="60"/>
      <c r="FB278" s="60"/>
      <c r="FC278" s="60"/>
      <c r="FD278" s="60"/>
      <c r="FE278" s="61"/>
      <c r="FG278" s="62"/>
      <c r="FH278" s="60"/>
      <c r="FI278" s="60"/>
      <c r="FJ278" s="60"/>
      <c r="FK278" s="60"/>
      <c r="FL278" s="61"/>
      <c r="FN278" s="62"/>
      <c r="FO278" s="60"/>
      <c r="FP278" s="60"/>
      <c r="FQ278" s="60"/>
      <c r="FR278" s="60"/>
      <c r="FS278" s="61"/>
      <c r="FU278" s="62"/>
      <c r="FV278" s="60"/>
      <c r="FW278" s="60"/>
      <c r="FX278" s="60"/>
      <c r="FY278" s="60"/>
      <c r="FZ278" s="61"/>
      <c r="GB278" s="62"/>
      <c r="GC278" s="60"/>
      <c r="GD278" s="60"/>
      <c r="GE278" s="60"/>
      <c r="GF278" s="60"/>
      <c r="GG278" s="61"/>
      <c r="GI278" s="62"/>
      <c r="GJ278" s="60"/>
      <c r="GK278" s="60"/>
      <c r="GL278" s="60"/>
      <c r="GM278" s="60"/>
      <c r="GN278" s="61"/>
      <c r="GP278" s="62"/>
      <c r="GQ278" s="60"/>
      <c r="GR278" s="60"/>
      <c r="GS278" s="60"/>
      <c r="GT278" s="60"/>
      <c r="GU278" s="61"/>
      <c r="GW278" s="62"/>
      <c r="GX278" s="60"/>
      <c r="GY278" s="60"/>
      <c r="GZ278" s="60"/>
      <c r="HA278" s="60"/>
      <c r="HB278" s="61"/>
      <c r="HD278" s="62"/>
      <c r="HE278" s="60"/>
      <c r="HF278" s="60"/>
      <c r="HG278" s="60"/>
      <c r="HH278" s="60"/>
      <c r="HI278" s="61"/>
      <c r="HK278" s="62"/>
      <c r="HL278" s="60"/>
      <c r="HM278" s="60"/>
      <c r="HN278" s="60"/>
      <c r="HO278" s="60"/>
      <c r="HP278" s="61"/>
      <c r="HR278" s="62"/>
      <c r="HS278" s="60"/>
      <c r="HT278" s="60"/>
      <c r="HU278" s="60"/>
      <c r="HV278" s="60"/>
      <c r="HW278" s="61"/>
      <c r="HY278" s="62"/>
      <c r="HZ278" s="60"/>
      <c r="IA278" s="60"/>
      <c r="IB278" s="60"/>
      <c r="IC278" s="60"/>
      <c r="ID278" s="61"/>
      <c r="IF278" s="62"/>
      <c r="IG278" s="60"/>
      <c r="IH278" s="60"/>
      <c r="II278" s="60"/>
      <c r="IJ278" s="60"/>
      <c r="IK278" s="61"/>
      <c r="IM278" s="62"/>
      <c r="IN278" s="60"/>
      <c r="IO278" s="60"/>
      <c r="IP278" s="60"/>
      <c r="IQ278" s="60"/>
      <c r="IR278" s="61"/>
      <c r="IT278" s="62"/>
      <c r="IU278" s="60"/>
    </row>
    <row r="279" spans="1:255" ht="12.75" outlineLevel="1" x14ac:dyDescent="0.2">
      <c r="A279" s="23" t="s">
        <v>384</v>
      </c>
      <c r="B279" s="26"/>
      <c r="C279" s="36" t="s">
        <v>383</v>
      </c>
      <c r="D279" s="38">
        <f>IF(VLOOKUP($A279,'hk2015'!$A:$G,1)=$A279,VLOOKUP($A279,'hk2015'!$A:$G,6),0)</f>
        <v>0</v>
      </c>
      <c r="E279" s="38">
        <f>IF(VLOOKUP($A279,'hk2015'!$A:$G,1)=$A279,VLOOKUP($A279,'hk2015'!$A:$G,7),0)</f>
        <v>0</v>
      </c>
      <c r="F279" s="38">
        <f>IF(VLOOKUP($A279,'hk2015'!$A:$H,1)=$A279,VLOOKUP($A279,'hk2015'!$A:$H,8),0)</f>
        <v>0</v>
      </c>
      <c r="G279" s="91">
        <f t="shared" ref="G279:G287" si="95">SUM(D279+E279-F279)</f>
        <v>0</v>
      </c>
      <c r="H279" s="38">
        <f>IF(VLOOKUP($A279,'hk2014'!$A:$G,1)=$A279,VLOOKUP($A279,'hk2014'!$A:$G,6),0)</f>
        <v>0</v>
      </c>
      <c r="I279" s="38">
        <f>IF(VLOOKUP($A279,'hk2014'!$A:$G,1)=$A279,VLOOKUP($A279,'hk2014'!$A:$G,7),0)</f>
        <v>0</v>
      </c>
      <c r="J279" s="38">
        <f>IF(VLOOKUP($A279,'hk2014'!$A:$H,1)=$A279,VLOOKUP($A279,'hk2014'!$A:$H,8),0)</f>
        <v>0</v>
      </c>
      <c r="K279" s="101">
        <f t="shared" ref="K279:K287" si="96">SUM(H279+I279-J279)</f>
        <v>0</v>
      </c>
      <c r="L279" s="114"/>
      <c r="M279" s="60"/>
      <c r="N279" s="61"/>
      <c r="P279" s="62"/>
      <c r="Q279" s="60"/>
      <c r="R279" s="60"/>
      <c r="S279" s="60"/>
      <c r="T279" s="60"/>
      <c r="U279" s="61"/>
      <c r="W279" s="62"/>
      <c r="X279" s="60"/>
      <c r="Y279" s="60"/>
      <c r="Z279" s="60"/>
      <c r="AA279" s="60"/>
      <c r="AB279" s="61"/>
      <c r="AD279" s="62"/>
      <c r="AE279" s="60"/>
      <c r="AF279" s="60"/>
      <c r="AG279" s="60"/>
      <c r="AH279" s="60"/>
      <c r="AI279" s="61"/>
      <c r="AK279" s="62"/>
      <c r="AL279" s="60"/>
      <c r="AM279" s="60"/>
      <c r="AN279" s="60"/>
      <c r="AO279" s="60"/>
      <c r="AP279" s="61"/>
      <c r="AR279" s="62"/>
      <c r="AS279" s="60"/>
      <c r="AT279" s="60"/>
      <c r="AU279" s="60"/>
      <c r="AV279" s="60"/>
      <c r="AW279" s="61"/>
      <c r="AY279" s="62"/>
      <c r="AZ279" s="60"/>
      <c r="BA279" s="60"/>
      <c r="BB279" s="60"/>
      <c r="BC279" s="60"/>
      <c r="BD279" s="61"/>
      <c r="BF279" s="62"/>
      <c r="BG279" s="60"/>
      <c r="BH279" s="60"/>
      <c r="BI279" s="60"/>
      <c r="BJ279" s="60"/>
      <c r="BK279" s="61"/>
      <c r="BM279" s="62"/>
      <c r="BN279" s="60"/>
      <c r="BO279" s="60"/>
      <c r="BP279" s="60"/>
      <c r="BQ279" s="60"/>
      <c r="BR279" s="61"/>
      <c r="BT279" s="62"/>
      <c r="BU279" s="60"/>
      <c r="BV279" s="60"/>
      <c r="BW279" s="60"/>
      <c r="BX279" s="60"/>
      <c r="BY279" s="61"/>
      <c r="CA279" s="62"/>
      <c r="CB279" s="60"/>
      <c r="CC279" s="60"/>
      <c r="CD279" s="60"/>
      <c r="CE279" s="60"/>
      <c r="CF279" s="61"/>
      <c r="CH279" s="62"/>
      <c r="CI279" s="60"/>
      <c r="CJ279" s="60"/>
      <c r="CK279" s="60"/>
      <c r="CL279" s="60"/>
      <c r="CM279" s="61"/>
      <c r="CO279" s="62"/>
      <c r="CP279" s="60"/>
      <c r="CQ279" s="60"/>
      <c r="CR279" s="60"/>
      <c r="CS279" s="60"/>
      <c r="CT279" s="61"/>
      <c r="CV279" s="62"/>
      <c r="CW279" s="60"/>
      <c r="CX279" s="60"/>
      <c r="CY279" s="60"/>
      <c r="CZ279" s="60"/>
      <c r="DA279" s="61"/>
      <c r="DC279" s="62"/>
      <c r="DD279" s="60"/>
      <c r="DE279" s="60"/>
      <c r="DF279" s="60"/>
      <c r="DG279" s="60"/>
      <c r="DH279" s="61"/>
      <c r="DJ279" s="62"/>
      <c r="DK279" s="60"/>
      <c r="DL279" s="60"/>
      <c r="DM279" s="60"/>
      <c r="DN279" s="60"/>
      <c r="DO279" s="61"/>
      <c r="DQ279" s="62"/>
      <c r="DR279" s="60"/>
      <c r="DS279" s="60"/>
      <c r="DT279" s="60"/>
      <c r="DU279" s="60"/>
      <c r="DV279" s="61"/>
      <c r="DX279" s="62"/>
      <c r="DY279" s="60"/>
      <c r="DZ279" s="60"/>
      <c r="EA279" s="60"/>
      <c r="EB279" s="60"/>
      <c r="EC279" s="61"/>
      <c r="EE279" s="62"/>
      <c r="EF279" s="60"/>
      <c r="EG279" s="60"/>
      <c r="EH279" s="60"/>
      <c r="EI279" s="60"/>
      <c r="EJ279" s="61"/>
      <c r="EL279" s="62"/>
      <c r="EM279" s="60"/>
      <c r="EN279" s="60"/>
      <c r="EO279" s="60"/>
      <c r="EP279" s="60"/>
      <c r="EQ279" s="61"/>
      <c r="ES279" s="62"/>
      <c r="ET279" s="60"/>
      <c r="EU279" s="60"/>
      <c r="EV279" s="60"/>
      <c r="EW279" s="60"/>
      <c r="EX279" s="61"/>
      <c r="EZ279" s="62"/>
      <c r="FA279" s="60"/>
      <c r="FB279" s="60"/>
      <c r="FC279" s="60"/>
      <c r="FD279" s="60"/>
      <c r="FE279" s="61"/>
      <c r="FG279" s="62"/>
      <c r="FH279" s="60"/>
      <c r="FI279" s="60"/>
      <c r="FJ279" s="60"/>
      <c r="FK279" s="60"/>
      <c r="FL279" s="61"/>
      <c r="FN279" s="62"/>
      <c r="FO279" s="60"/>
      <c r="FP279" s="60"/>
      <c r="FQ279" s="60"/>
      <c r="FR279" s="60"/>
      <c r="FS279" s="61"/>
      <c r="FU279" s="62"/>
      <c r="FV279" s="60"/>
      <c r="FW279" s="60"/>
      <c r="FX279" s="60"/>
      <c r="FY279" s="60"/>
      <c r="FZ279" s="61"/>
      <c r="GB279" s="62"/>
      <c r="GC279" s="60"/>
      <c r="GD279" s="60"/>
      <c r="GE279" s="60"/>
      <c r="GF279" s="60"/>
      <c r="GG279" s="61"/>
      <c r="GI279" s="62"/>
      <c r="GJ279" s="60"/>
      <c r="GK279" s="60"/>
      <c r="GL279" s="60"/>
      <c r="GM279" s="60"/>
      <c r="GN279" s="61"/>
      <c r="GP279" s="62"/>
      <c r="GQ279" s="60"/>
      <c r="GR279" s="60"/>
      <c r="GS279" s="60"/>
      <c r="GT279" s="60"/>
      <c r="GU279" s="61"/>
      <c r="GW279" s="62"/>
      <c r="GX279" s="60"/>
      <c r="GY279" s="60"/>
      <c r="GZ279" s="60"/>
      <c r="HA279" s="60"/>
      <c r="HB279" s="61"/>
      <c r="HD279" s="62"/>
      <c r="HE279" s="60"/>
      <c r="HF279" s="60"/>
      <c r="HG279" s="60"/>
      <c r="HH279" s="60"/>
      <c r="HI279" s="61"/>
      <c r="HK279" s="62"/>
      <c r="HL279" s="60"/>
      <c r="HM279" s="60"/>
      <c r="HN279" s="60"/>
      <c r="HO279" s="60"/>
      <c r="HP279" s="61"/>
      <c r="HR279" s="62"/>
      <c r="HS279" s="60"/>
      <c r="HT279" s="60"/>
      <c r="HU279" s="60"/>
      <c r="HV279" s="60"/>
      <c r="HW279" s="61"/>
      <c r="HY279" s="62"/>
      <c r="HZ279" s="60"/>
      <c r="IA279" s="60"/>
      <c r="IB279" s="60"/>
      <c r="IC279" s="60"/>
      <c r="ID279" s="61"/>
      <c r="IF279" s="62"/>
      <c r="IG279" s="60"/>
      <c r="IH279" s="60"/>
      <c r="II279" s="60"/>
      <c r="IJ279" s="60"/>
      <c r="IK279" s="61"/>
      <c r="IM279" s="62"/>
      <c r="IN279" s="60"/>
      <c r="IO279" s="60"/>
      <c r="IP279" s="60"/>
      <c r="IQ279" s="60"/>
      <c r="IR279" s="61"/>
      <c r="IT279" s="62"/>
      <c r="IU279" s="60"/>
    </row>
    <row r="280" spans="1:255" ht="12.75" outlineLevel="1" x14ac:dyDescent="0.2">
      <c r="A280" s="23" t="str">
        <f t="shared" ref="A280:A287" si="97">LEFT(B280,3)</f>
        <v>521</v>
      </c>
      <c r="B280" s="24" t="s">
        <v>385</v>
      </c>
      <c r="C280" s="24" t="s">
        <v>386</v>
      </c>
      <c r="D280" s="38">
        <f>IF(VLOOKUP($A280,'hk2015'!$A:$G,1)=$A280,VLOOKUP($A280,'hk2015'!$A:$G,6),0)</f>
        <v>0</v>
      </c>
      <c r="E280" s="38">
        <f>IF(VLOOKUP($A280,'hk2015'!$A:$G,1)=$A280,VLOOKUP($A280,'hk2015'!$A:$G,7),0)</f>
        <v>959224.99</v>
      </c>
      <c r="F280" s="38">
        <f>IF(VLOOKUP($A280,'hk2015'!$A:$H,1)=$A280,VLOOKUP($A280,'hk2015'!$A:$H,8),0)</f>
        <v>24607.7</v>
      </c>
      <c r="G280" s="91">
        <f t="shared" si="95"/>
        <v>934617.29</v>
      </c>
      <c r="H280" s="38">
        <f>IF(VLOOKUP($A280,'hk2014'!$A:$G,1)=$A280,VLOOKUP($A280,'hk2014'!$A:$G,6),0)</f>
        <v>0</v>
      </c>
      <c r="I280" s="38">
        <f>IF(VLOOKUP($A280,'hk2014'!$A:$G,1)=$A280,VLOOKUP($A280,'hk2014'!$A:$G,7),0)</f>
        <v>0</v>
      </c>
      <c r="J280" s="38">
        <f>IF(VLOOKUP($A280,'hk2014'!$A:$H,1)=$A280,VLOOKUP($A280,'hk2014'!$A:$H,8),0)</f>
        <v>0</v>
      </c>
      <c r="K280" s="101">
        <f t="shared" si="96"/>
        <v>0</v>
      </c>
      <c r="L280" s="114"/>
    </row>
    <row r="281" spans="1:255" ht="12.75" outlineLevel="1" x14ac:dyDescent="0.2">
      <c r="A281" s="23" t="str">
        <f t="shared" si="97"/>
        <v>522</v>
      </c>
      <c r="B281" s="24" t="s">
        <v>387</v>
      </c>
      <c r="C281" s="24" t="s">
        <v>388</v>
      </c>
      <c r="D281" s="38">
        <f>IF(VLOOKUP($A281,'hk2015'!$A:$G,1)=$A281,VLOOKUP($A281,'hk2015'!$A:$G,6),0)</f>
        <v>0</v>
      </c>
      <c r="E281" s="38">
        <f>IF(VLOOKUP($A281,'hk2015'!$A:$G,1)=$A281,VLOOKUP($A281,'hk2015'!$A:$G,7),0)</f>
        <v>16200</v>
      </c>
      <c r="F281" s="38">
        <f>IF(VLOOKUP($A281,'hk2015'!$A:$H,1)=$A281,VLOOKUP($A281,'hk2015'!$A:$H,8),0)</f>
        <v>0</v>
      </c>
      <c r="G281" s="91">
        <f t="shared" si="95"/>
        <v>16200</v>
      </c>
      <c r="H281" s="38">
        <f>IF(VLOOKUP($A281,'hk2014'!$A:$G,1)=$A281,VLOOKUP($A281,'hk2014'!$A:$G,6),0)</f>
        <v>0</v>
      </c>
      <c r="I281" s="38">
        <f>IF(VLOOKUP($A281,'hk2014'!$A:$G,1)=$A281,VLOOKUP($A281,'hk2014'!$A:$G,7),0)</f>
        <v>0</v>
      </c>
      <c r="J281" s="38">
        <f>IF(VLOOKUP($A281,'hk2014'!$A:$H,1)=$A281,VLOOKUP($A281,'hk2014'!$A:$H,8),0)</f>
        <v>0</v>
      </c>
      <c r="K281" s="101">
        <f t="shared" si="96"/>
        <v>0</v>
      </c>
      <c r="L281" s="114"/>
    </row>
    <row r="282" spans="1:255" ht="12.75" outlineLevel="1" x14ac:dyDescent="0.2">
      <c r="A282" s="23" t="str">
        <f t="shared" si="97"/>
        <v>523</v>
      </c>
      <c r="B282" s="24" t="s">
        <v>389</v>
      </c>
      <c r="C282" s="24" t="s">
        <v>390</v>
      </c>
      <c r="D282" s="38">
        <f>IF(VLOOKUP($A282,'hk2015'!$A:$G,1)=$A282,VLOOKUP($A282,'hk2015'!$A:$G,6),0)</f>
        <v>0</v>
      </c>
      <c r="E282" s="38">
        <f>IF(VLOOKUP($A282,'hk2015'!$A:$G,1)=$A282,VLOOKUP($A282,'hk2015'!$A:$G,7),0)</f>
        <v>0</v>
      </c>
      <c r="F282" s="38">
        <f>IF(VLOOKUP($A282,'hk2015'!$A:$H,1)=$A282,VLOOKUP($A282,'hk2015'!$A:$H,8),0)</f>
        <v>0</v>
      </c>
      <c r="G282" s="91">
        <f t="shared" si="95"/>
        <v>0</v>
      </c>
      <c r="H282" s="38">
        <f>IF(VLOOKUP($A282,'hk2014'!$A:$G,1)=$A282,VLOOKUP($A282,'hk2014'!$A:$G,6),0)</f>
        <v>0</v>
      </c>
      <c r="I282" s="38">
        <f>IF(VLOOKUP($A282,'hk2014'!$A:$G,1)=$A282,VLOOKUP($A282,'hk2014'!$A:$G,7),0)</f>
        <v>0</v>
      </c>
      <c r="J282" s="38">
        <f>IF(VLOOKUP($A282,'hk2014'!$A:$H,1)=$A282,VLOOKUP($A282,'hk2014'!$A:$H,8),0)</f>
        <v>0</v>
      </c>
      <c r="K282" s="101">
        <f t="shared" si="96"/>
        <v>0</v>
      </c>
      <c r="L282" s="114"/>
    </row>
    <row r="283" spans="1:255" ht="12.75" outlineLevel="1" x14ac:dyDescent="0.2">
      <c r="A283" s="23" t="str">
        <f t="shared" si="97"/>
        <v>524</v>
      </c>
      <c r="B283" s="24" t="s">
        <v>391</v>
      </c>
      <c r="C283" s="24" t="s">
        <v>392</v>
      </c>
      <c r="D283" s="38">
        <f>IF(VLOOKUP($A283,'hk2015'!$A:$G,1)=$A283,VLOOKUP($A283,'hk2015'!$A:$G,6),0)</f>
        <v>0</v>
      </c>
      <c r="E283" s="38">
        <f>IF(VLOOKUP($A283,'hk2015'!$A:$G,1)=$A283,VLOOKUP($A283,'hk2015'!$A:$G,7),0)</f>
        <v>330271.19</v>
      </c>
      <c r="F283" s="38">
        <f>IF(VLOOKUP($A283,'hk2015'!$A:$H,1)=$A283,VLOOKUP($A283,'hk2015'!$A:$H,8),0)</f>
        <v>8266.48</v>
      </c>
      <c r="G283" s="91">
        <f t="shared" si="95"/>
        <v>322004.71000000002</v>
      </c>
      <c r="H283" s="38">
        <f>IF(VLOOKUP($A283,'hk2014'!$A:$G,1)=$A283,VLOOKUP($A283,'hk2014'!$A:$G,6),0)</f>
        <v>0</v>
      </c>
      <c r="I283" s="38">
        <f>IF(VLOOKUP($A283,'hk2014'!$A:$G,1)=$A283,VLOOKUP($A283,'hk2014'!$A:$G,7),0)</f>
        <v>0</v>
      </c>
      <c r="J283" s="38">
        <f>IF(VLOOKUP($A283,'hk2014'!$A:$H,1)=$A283,VLOOKUP($A283,'hk2014'!$A:$H,8),0)</f>
        <v>0</v>
      </c>
      <c r="K283" s="101">
        <f t="shared" si="96"/>
        <v>0</v>
      </c>
      <c r="L283" s="114"/>
    </row>
    <row r="284" spans="1:255" ht="12.75" outlineLevel="1" x14ac:dyDescent="0.2">
      <c r="A284" s="23" t="str">
        <f t="shared" si="97"/>
        <v>525</v>
      </c>
      <c r="B284" s="24" t="s">
        <v>393</v>
      </c>
      <c r="C284" s="24" t="s">
        <v>394</v>
      </c>
      <c r="D284" s="38">
        <f>IF(VLOOKUP($A284,'hk2015'!$A:$G,1)=$A284,VLOOKUP($A284,'hk2015'!$A:$G,6),0)</f>
        <v>0</v>
      </c>
      <c r="E284" s="38">
        <f>IF(VLOOKUP($A284,'hk2015'!$A:$G,1)=$A284,VLOOKUP($A284,'hk2015'!$A:$G,7),0)</f>
        <v>0</v>
      </c>
      <c r="F284" s="38">
        <f>IF(VLOOKUP($A284,'hk2015'!$A:$H,1)=$A284,VLOOKUP($A284,'hk2015'!$A:$H,8),0)</f>
        <v>0</v>
      </c>
      <c r="G284" s="91">
        <f t="shared" si="95"/>
        <v>0</v>
      </c>
      <c r="H284" s="38">
        <f>IF(VLOOKUP($A284,'hk2014'!$A:$G,1)=$A284,VLOOKUP($A284,'hk2014'!$A:$G,6),0)</f>
        <v>0</v>
      </c>
      <c r="I284" s="38">
        <f>IF(VLOOKUP($A284,'hk2014'!$A:$G,1)=$A284,VLOOKUP($A284,'hk2014'!$A:$G,7),0)</f>
        <v>0</v>
      </c>
      <c r="J284" s="38">
        <f>IF(VLOOKUP($A284,'hk2014'!$A:$H,1)=$A284,VLOOKUP($A284,'hk2014'!$A:$H,8),0)</f>
        <v>0</v>
      </c>
      <c r="K284" s="101">
        <f t="shared" si="96"/>
        <v>0</v>
      </c>
      <c r="L284" s="114"/>
    </row>
    <row r="285" spans="1:255" ht="12.75" outlineLevel="1" x14ac:dyDescent="0.2">
      <c r="A285" s="23" t="str">
        <f t="shared" si="97"/>
        <v>526</v>
      </c>
      <c r="B285" s="24" t="s">
        <v>395</v>
      </c>
      <c r="C285" s="24" t="s">
        <v>396</v>
      </c>
      <c r="D285" s="38">
        <f>IF(VLOOKUP($A285,'hk2015'!$A:$G,1)=$A285,VLOOKUP($A285,'hk2015'!$A:$G,6),0)</f>
        <v>0</v>
      </c>
      <c r="E285" s="38">
        <f>IF(VLOOKUP($A285,'hk2015'!$A:$G,1)=$A285,VLOOKUP($A285,'hk2015'!$A:$G,7),0)</f>
        <v>0</v>
      </c>
      <c r="F285" s="38">
        <f>IF(VLOOKUP($A285,'hk2015'!$A:$H,1)=$A285,VLOOKUP($A285,'hk2015'!$A:$H,8),0)</f>
        <v>0</v>
      </c>
      <c r="G285" s="91">
        <f t="shared" si="95"/>
        <v>0</v>
      </c>
      <c r="H285" s="38">
        <f>IF(VLOOKUP($A285,'hk2014'!$A:$G,1)=$A285,VLOOKUP($A285,'hk2014'!$A:$G,6),0)</f>
        <v>0</v>
      </c>
      <c r="I285" s="38">
        <f>IF(VLOOKUP($A285,'hk2014'!$A:$G,1)=$A285,VLOOKUP($A285,'hk2014'!$A:$G,7),0)</f>
        <v>0</v>
      </c>
      <c r="J285" s="38">
        <f>IF(VLOOKUP($A285,'hk2014'!$A:$H,1)=$A285,VLOOKUP($A285,'hk2014'!$A:$H,8),0)</f>
        <v>0</v>
      </c>
      <c r="K285" s="101">
        <f t="shared" si="96"/>
        <v>0</v>
      </c>
      <c r="L285" s="114"/>
    </row>
    <row r="286" spans="1:255" ht="12.75" outlineLevel="1" x14ac:dyDescent="0.2">
      <c r="A286" s="23" t="str">
        <f t="shared" si="97"/>
        <v>527</v>
      </c>
      <c r="B286" s="24" t="s">
        <v>397</v>
      </c>
      <c r="C286" s="24" t="s">
        <v>398</v>
      </c>
      <c r="D286" s="38">
        <f>IF(VLOOKUP($A286,'hk2015'!$A:$G,1)=$A286,VLOOKUP($A286,'hk2015'!$A:$G,6),0)</f>
        <v>0</v>
      </c>
      <c r="E286" s="38">
        <f>IF(VLOOKUP($A286,'hk2015'!$A:$G,1)=$A286,VLOOKUP($A286,'hk2015'!$A:$G,7),0)</f>
        <v>37229.910000000003</v>
      </c>
      <c r="F286" s="38">
        <f>IF(VLOOKUP($A286,'hk2015'!$A:$H,1)=$A286,VLOOKUP($A286,'hk2015'!$A:$H,8),0)</f>
        <v>0</v>
      </c>
      <c r="G286" s="91">
        <f t="shared" si="95"/>
        <v>37229.910000000003</v>
      </c>
      <c r="H286" s="38">
        <f>IF(VLOOKUP($A286,'hk2014'!$A:$G,1)=$A286,VLOOKUP($A286,'hk2014'!$A:$G,6),0)</f>
        <v>0</v>
      </c>
      <c r="I286" s="38">
        <f>IF(VLOOKUP($A286,'hk2014'!$A:$G,1)=$A286,VLOOKUP($A286,'hk2014'!$A:$G,7),0)</f>
        <v>0</v>
      </c>
      <c r="J286" s="38">
        <f>IF(VLOOKUP($A286,'hk2014'!$A:$H,1)=$A286,VLOOKUP($A286,'hk2014'!$A:$H,8),0)</f>
        <v>0</v>
      </c>
      <c r="K286" s="101">
        <f t="shared" si="96"/>
        <v>0</v>
      </c>
      <c r="L286" s="114"/>
    </row>
    <row r="287" spans="1:255" ht="12.75" outlineLevel="1" x14ac:dyDescent="0.2">
      <c r="A287" s="23" t="str">
        <f t="shared" si="97"/>
        <v>528</v>
      </c>
      <c r="B287" s="24" t="s">
        <v>399</v>
      </c>
      <c r="C287" s="24" t="s">
        <v>400</v>
      </c>
      <c r="D287" s="38">
        <f>IF(VLOOKUP($A287,'hk2015'!$A:$G,1)=$A287,VLOOKUP($A287,'hk2015'!$A:$G,6),0)</f>
        <v>0</v>
      </c>
      <c r="E287" s="38">
        <f>IF(VLOOKUP($A287,'hk2015'!$A:$G,1)=$A287,VLOOKUP($A287,'hk2015'!$A:$G,7),0)</f>
        <v>4974.88</v>
      </c>
      <c r="F287" s="38">
        <f>IF(VLOOKUP($A287,'hk2015'!$A:$H,1)=$A287,VLOOKUP($A287,'hk2015'!$A:$H,8),0)</f>
        <v>0</v>
      </c>
      <c r="G287" s="91">
        <f t="shared" si="95"/>
        <v>4974.88</v>
      </c>
      <c r="H287" s="38">
        <f>IF(VLOOKUP($A287,'hk2014'!$A:$G,1)=$A287,VLOOKUP($A287,'hk2014'!$A:$G,6),0)</f>
        <v>0</v>
      </c>
      <c r="I287" s="38">
        <f>IF(VLOOKUP($A287,'hk2014'!$A:$G,1)=$A287,VLOOKUP($A287,'hk2014'!$A:$G,7),0)</f>
        <v>0</v>
      </c>
      <c r="J287" s="38">
        <f>IF(VLOOKUP($A287,'hk2014'!$A:$H,1)=$A287,VLOOKUP($A287,'hk2014'!$A:$H,8),0)</f>
        <v>0</v>
      </c>
      <c r="K287" s="101">
        <f t="shared" si="96"/>
        <v>0</v>
      </c>
      <c r="L287" s="114"/>
    </row>
    <row r="288" spans="1:255" ht="13.5" outlineLevel="1" thickBot="1" x14ac:dyDescent="0.25">
      <c r="A288" s="23"/>
      <c r="B288" s="24"/>
      <c r="C288" s="24"/>
      <c r="H288" s="54"/>
      <c r="I288" s="54"/>
      <c r="J288" s="54"/>
      <c r="K288" s="105"/>
      <c r="L288" s="114"/>
    </row>
    <row r="289" spans="1:255" ht="12.75" x14ac:dyDescent="0.2">
      <c r="A289" s="58" t="s">
        <v>401</v>
      </c>
      <c r="B289" s="51"/>
      <c r="C289" s="52" t="s">
        <v>581</v>
      </c>
      <c r="D289" s="33">
        <f t="shared" ref="D289:K289" si="98">SUM(D290:D293)</f>
        <v>0</v>
      </c>
      <c r="E289" s="33">
        <f t="shared" si="98"/>
        <v>56640.899999999994</v>
      </c>
      <c r="F289" s="33">
        <f t="shared" si="98"/>
        <v>1259.7</v>
      </c>
      <c r="G289" s="89">
        <f t="shared" si="98"/>
        <v>55381.2</v>
      </c>
      <c r="H289" s="33">
        <f t="shared" si="98"/>
        <v>0</v>
      </c>
      <c r="I289" s="33">
        <f t="shared" si="98"/>
        <v>0</v>
      </c>
      <c r="J289" s="33">
        <f t="shared" si="98"/>
        <v>0</v>
      </c>
      <c r="K289" s="99">
        <f t="shared" si="98"/>
        <v>0</v>
      </c>
      <c r="L289" s="114"/>
      <c r="M289" s="60"/>
      <c r="N289" s="61"/>
      <c r="P289" s="62"/>
      <c r="Q289" s="60"/>
      <c r="R289" s="60"/>
      <c r="S289" s="60"/>
      <c r="T289" s="60"/>
      <c r="U289" s="61"/>
      <c r="W289" s="62"/>
      <c r="X289" s="60"/>
      <c r="Y289" s="60"/>
      <c r="Z289" s="60"/>
      <c r="AA289" s="60"/>
      <c r="AB289" s="61"/>
      <c r="AD289" s="62"/>
      <c r="AE289" s="60"/>
      <c r="AF289" s="60"/>
      <c r="AG289" s="60"/>
      <c r="AH289" s="60"/>
      <c r="AI289" s="61"/>
      <c r="AK289" s="62"/>
      <c r="AL289" s="60"/>
      <c r="AM289" s="60"/>
      <c r="AN289" s="60"/>
      <c r="AO289" s="60"/>
      <c r="AP289" s="61"/>
      <c r="AR289" s="62"/>
      <c r="AS289" s="60"/>
      <c r="AT289" s="60"/>
      <c r="AU289" s="60"/>
      <c r="AV289" s="60"/>
      <c r="AW289" s="61"/>
      <c r="AY289" s="62"/>
      <c r="AZ289" s="60"/>
      <c r="BA289" s="60"/>
      <c r="BB289" s="60"/>
      <c r="BC289" s="60"/>
      <c r="BD289" s="61"/>
      <c r="BF289" s="62"/>
      <c r="BG289" s="60"/>
      <c r="BH289" s="60"/>
      <c r="BI289" s="60"/>
      <c r="BJ289" s="60"/>
      <c r="BK289" s="61"/>
      <c r="BM289" s="62"/>
      <c r="BN289" s="60"/>
      <c r="BO289" s="60"/>
      <c r="BP289" s="60"/>
      <c r="BQ289" s="60"/>
      <c r="BR289" s="61"/>
      <c r="BT289" s="62"/>
      <c r="BU289" s="60"/>
      <c r="BV289" s="60"/>
      <c r="BW289" s="60"/>
      <c r="BX289" s="60"/>
      <c r="BY289" s="61"/>
      <c r="CA289" s="62"/>
      <c r="CB289" s="60"/>
      <c r="CC289" s="60"/>
      <c r="CD289" s="60"/>
      <c r="CE289" s="60"/>
      <c r="CF289" s="61"/>
      <c r="CH289" s="62"/>
      <c r="CI289" s="60"/>
      <c r="CJ289" s="60"/>
      <c r="CK289" s="60"/>
      <c r="CL289" s="60"/>
      <c r="CM289" s="61"/>
      <c r="CO289" s="62"/>
      <c r="CP289" s="60"/>
      <c r="CQ289" s="60"/>
      <c r="CR289" s="60"/>
      <c r="CS289" s="60"/>
      <c r="CT289" s="61"/>
      <c r="CV289" s="62"/>
      <c r="CW289" s="60"/>
      <c r="CX289" s="60"/>
      <c r="CY289" s="60"/>
      <c r="CZ289" s="60"/>
      <c r="DA289" s="61"/>
      <c r="DC289" s="62"/>
      <c r="DD289" s="60"/>
      <c r="DE289" s="60"/>
      <c r="DF289" s="60"/>
      <c r="DG289" s="60"/>
      <c r="DH289" s="61"/>
      <c r="DJ289" s="62"/>
      <c r="DK289" s="60"/>
      <c r="DL289" s="60"/>
      <c r="DM289" s="60"/>
      <c r="DN289" s="60"/>
      <c r="DO289" s="61"/>
      <c r="DQ289" s="62"/>
      <c r="DR289" s="60"/>
      <c r="DS289" s="60"/>
      <c r="DT289" s="60"/>
      <c r="DU289" s="60"/>
      <c r="DV289" s="61"/>
      <c r="DX289" s="62"/>
      <c r="DY289" s="60"/>
      <c r="DZ289" s="60"/>
      <c r="EA289" s="60"/>
      <c r="EB289" s="60"/>
      <c r="EC289" s="61"/>
      <c r="EE289" s="62"/>
      <c r="EF289" s="60"/>
      <c r="EG289" s="60"/>
      <c r="EH289" s="60"/>
      <c r="EI289" s="60"/>
      <c r="EJ289" s="61"/>
      <c r="EL289" s="62"/>
      <c r="EM289" s="60"/>
      <c r="EN289" s="60"/>
      <c r="EO289" s="60"/>
      <c r="EP289" s="60"/>
      <c r="EQ289" s="61"/>
      <c r="ES289" s="62"/>
      <c r="ET289" s="60"/>
      <c r="EU289" s="60"/>
      <c r="EV289" s="60"/>
      <c r="EW289" s="60"/>
      <c r="EX289" s="61"/>
      <c r="EZ289" s="62"/>
      <c r="FA289" s="60"/>
      <c r="FB289" s="60"/>
      <c r="FC289" s="60"/>
      <c r="FD289" s="60"/>
      <c r="FE289" s="61"/>
      <c r="FG289" s="62"/>
      <c r="FH289" s="60"/>
      <c r="FI289" s="60"/>
      <c r="FJ289" s="60"/>
      <c r="FK289" s="60"/>
      <c r="FL289" s="61"/>
      <c r="FN289" s="62"/>
      <c r="FO289" s="60"/>
      <c r="FP289" s="60"/>
      <c r="FQ289" s="60"/>
      <c r="FR289" s="60"/>
      <c r="FS289" s="61"/>
      <c r="FU289" s="62"/>
      <c r="FV289" s="60"/>
      <c r="FW289" s="60"/>
      <c r="FX289" s="60"/>
      <c r="FY289" s="60"/>
      <c r="FZ289" s="61"/>
      <c r="GB289" s="62"/>
      <c r="GC289" s="60"/>
      <c r="GD289" s="60"/>
      <c r="GE289" s="60"/>
      <c r="GF289" s="60"/>
      <c r="GG289" s="61"/>
      <c r="GI289" s="62"/>
      <c r="GJ289" s="60"/>
      <c r="GK289" s="60"/>
      <c r="GL289" s="60"/>
      <c r="GM289" s="60"/>
      <c r="GN289" s="61"/>
      <c r="GP289" s="62"/>
      <c r="GQ289" s="60"/>
      <c r="GR289" s="60"/>
      <c r="GS289" s="60"/>
      <c r="GT289" s="60"/>
      <c r="GU289" s="61"/>
      <c r="GW289" s="62"/>
      <c r="GX289" s="60"/>
      <c r="GY289" s="60"/>
      <c r="GZ289" s="60"/>
      <c r="HA289" s="60"/>
      <c r="HB289" s="61"/>
      <c r="HD289" s="62"/>
      <c r="HE289" s="60"/>
      <c r="HF289" s="60"/>
      <c r="HG289" s="60"/>
      <c r="HH289" s="60"/>
      <c r="HI289" s="61"/>
      <c r="HK289" s="62"/>
      <c r="HL289" s="60"/>
      <c r="HM289" s="60"/>
      <c r="HN289" s="60"/>
      <c r="HO289" s="60"/>
      <c r="HP289" s="61"/>
      <c r="HR289" s="62"/>
      <c r="HS289" s="60"/>
      <c r="HT289" s="60"/>
      <c r="HU289" s="60"/>
      <c r="HV289" s="60"/>
      <c r="HW289" s="61"/>
      <c r="HY289" s="62"/>
      <c r="HZ289" s="60"/>
      <c r="IA289" s="60"/>
      <c r="IB289" s="60"/>
      <c r="IC289" s="60"/>
      <c r="ID289" s="61"/>
      <c r="IF289" s="62"/>
      <c r="IG289" s="60"/>
      <c r="IH289" s="60"/>
      <c r="II289" s="60"/>
      <c r="IJ289" s="60"/>
      <c r="IK289" s="61"/>
      <c r="IM289" s="62"/>
      <c r="IN289" s="60"/>
      <c r="IO289" s="60"/>
      <c r="IP289" s="60"/>
      <c r="IQ289" s="60"/>
      <c r="IR289" s="61"/>
      <c r="IT289" s="62"/>
      <c r="IU289" s="60"/>
    </row>
    <row r="290" spans="1:255" ht="12.75" outlineLevel="1" x14ac:dyDescent="0.2">
      <c r="A290" s="43" t="s">
        <v>582</v>
      </c>
      <c r="B290" s="26"/>
      <c r="C290" s="44" t="s">
        <v>581</v>
      </c>
      <c r="D290" s="38">
        <f>IF(VLOOKUP($A290,'hk2015'!$A:$G,1)=$A290,VLOOKUP($A290,'hk2015'!$A:$G,6),0)</f>
        <v>0</v>
      </c>
      <c r="E290" s="38">
        <f>IF(VLOOKUP($A290,'hk2015'!$A:$G,1)=$A290,VLOOKUP($A290,'hk2015'!$A:$G,7),0)</f>
        <v>0</v>
      </c>
      <c r="F290" s="38">
        <f>IF(VLOOKUP($A290,'hk2015'!$A:$H,1)=$A290,VLOOKUP($A290,'hk2015'!$A:$H,8),0)</f>
        <v>0</v>
      </c>
      <c r="G290" s="91">
        <f>SUM(D290+E290-F290)</f>
        <v>0</v>
      </c>
      <c r="H290" s="38">
        <f>IF(VLOOKUP($A290,'hk2014'!$A:$G,1)=$A290,VLOOKUP($A290,'hk2014'!$A:$G,6),0)</f>
        <v>0</v>
      </c>
      <c r="I290" s="38">
        <f>IF(VLOOKUP($A290,'hk2014'!$A:$G,1)=$A290,VLOOKUP($A290,'hk2014'!$A:$G,7),0)</f>
        <v>0</v>
      </c>
      <c r="J290" s="38">
        <f>IF(VLOOKUP($A290,'hk2014'!$A:$H,1)=$A290,VLOOKUP($A290,'hk2014'!$A:$H,8),0)</f>
        <v>0</v>
      </c>
      <c r="K290" s="101">
        <f>SUM(H290+I290-J290)</f>
        <v>0</v>
      </c>
      <c r="L290" s="114"/>
      <c r="M290" s="60"/>
      <c r="N290" s="61"/>
      <c r="P290" s="62"/>
      <c r="Q290" s="60"/>
      <c r="R290" s="60"/>
      <c r="S290" s="60"/>
      <c r="T290" s="60"/>
      <c r="U290" s="61"/>
      <c r="W290" s="62"/>
      <c r="X290" s="60"/>
      <c r="Y290" s="60"/>
      <c r="Z290" s="60"/>
      <c r="AA290" s="60"/>
      <c r="AB290" s="61"/>
      <c r="AD290" s="62"/>
      <c r="AE290" s="60"/>
      <c r="AF290" s="60"/>
      <c r="AG290" s="60"/>
      <c r="AH290" s="60"/>
      <c r="AI290" s="61"/>
      <c r="AK290" s="62"/>
      <c r="AL290" s="60"/>
      <c r="AM290" s="60"/>
      <c r="AN290" s="60"/>
      <c r="AO290" s="60"/>
      <c r="AP290" s="61"/>
      <c r="AR290" s="62"/>
      <c r="AS290" s="60"/>
      <c r="AT290" s="60"/>
      <c r="AU290" s="60"/>
      <c r="AV290" s="60"/>
      <c r="AW290" s="61"/>
      <c r="AY290" s="62"/>
      <c r="AZ290" s="60"/>
      <c r="BA290" s="60"/>
      <c r="BB290" s="60"/>
      <c r="BC290" s="60"/>
      <c r="BD290" s="61"/>
      <c r="BF290" s="62"/>
      <c r="BG290" s="60"/>
      <c r="BH290" s="60"/>
      <c r="BI290" s="60"/>
      <c r="BJ290" s="60"/>
      <c r="BK290" s="61"/>
      <c r="BM290" s="62"/>
      <c r="BN290" s="60"/>
      <c r="BO290" s="60"/>
      <c r="BP290" s="60"/>
      <c r="BQ290" s="60"/>
      <c r="BR290" s="61"/>
      <c r="BT290" s="62"/>
      <c r="BU290" s="60"/>
      <c r="BV290" s="60"/>
      <c r="BW290" s="60"/>
      <c r="BX290" s="60"/>
      <c r="BY290" s="61"/>
      <c r="CA290" s="62"/>
      <c r="CB290" s="60"/>
      <c r="CC290" s="60"/>
      <c r="CD290" s="60"/>
      <c r="CE290" s="60"/>
      <c r="CF290" s="61"/>
      <c r="CH290" s="62"/>
      <c r="CI290" s="60"/>
      <c r="CJ290" s="60"/>
      <c r="CK290" s="60"/>
      <c r="CL290" s="60"/>
      <c r="CM290" s="61"/>
      <c r="CO290" s="62"/>
      <c r="CP290" s="60"/>
      <c r="CQ290" s="60"/>
      <c r="CR290" s="60"/>
      <c r="CS290" s="60"/>
      <c r="CT290" s="61"/>
      <c r="CV290" s="62"/>
      <c r="CW290" s="60"/>
      <c r="CX290" s="60"/>
      <c r="CY290" s="60"/>
      <c r="CZ290" s="60"/>
      <c r="DA290" s="61"/>
      <c r="DC290" s="62"/>
      <c r="DD290" s="60"/>
      <c r="DE290" s="60"/>
      <c r="DF290" s="60"/>
      <c r="DG290" s="60"/>
      <c r="DH290" s="61"/>
      <c r="DJ290" s="62"/>
      <c r="DK290" s="60"/>
      <c r="DL290" s="60"/>
      <c r="DM290" s="60"/>
      <c r="DN290" s="60"/>
      <c r="DO290" s="61"/>
      <c r="DQ290" s="62"/>
      <c r="DR290" s="60"/>
      <c r="DS290" s="60"/>
      <c r="DT290" s="60"/>
      <c r="DU290" s="60"/>
      <c r="DV290" s="61"/>
      <c r="DX290" s="62"/>
      <c r="DY290" s="60"/>
      <c r="DZ290" s="60"/>
      <c r="EA290" s="60"/>
      <c r="EB290" s="60"/>
      <c r="EC290" s="61"/>
      <c r="EE290" s="62"/>
      <c r="EF290" s="60"/>
      <c r="EG290" s="60"/>
      <c r="EH290" s="60"/>
      <c r="EI290" s="60"/>
      <c r="EJ290" s="61"/>
      <c r="EL290" s="62"/>
      <c r="EM290" s="60"/>
      <c r="EN290" s="60"/>
      <c r="EO290" s="60"/>
      <c r="EP290" s="60"/>
      <c r="EQ290" s="61"/>
      <c r="ES290" s="62"/>
      <c r="ET290" s="60"/>
      <c r="EU290" s="60"/>
      <c r="EV290" s="60"/>
      <c r="EW290" s="60"/>
      <c r="EX290" s="61"/>
      <c r="EZ290" s="62"/>
      <c r="FA290" s="60"/>
      <c r="FB290" s="60"/>
      <c r="FC290" s="60"/>
      <c r="FD290" s="60"/>
      <c r="FE290" s="61"/>
      <c r="FG290" s="62"/>
      <c r="FH290" s="60"/>
      <c r="FI290" s="60"/>
      <c r="FJ290" s="60"/>
      <c r="FK290" s="60"/>
      <c r="FL290" s="61"/>
      <c r="FN290" s="62"/>
      <c r="FO290" s="60"/>
      <c r="FP290" s="60"/>
      <c r="FQ290" s="60"/>
      <c r="FR290" s="60"/>
      <c r="FS290" s="61"/>
      <c r="FU290" s="62"/>
      <c r="FV290" s="60"/>
      <c r="FW290" s="60"/>
      <c r="FX290" s="60"/>
      <c r="FY290" s="60"/>
      <c r="FZ290" s="61"/>
      <c r="GB290" s="62"/>
      <c r="GC290" s="60"/>
      <c r="GD290" s="60"/>
      <c r="GE290" s="60"/>
      <c r="GF290" s="60"/>
      <c r="GG290" s="61"/>
      <c r="GI290" s="62"/>
      <c r="GJ290" s="60"/>
      <c r="GK290" s="60"/>
      <c r="GL290" s="60"/>
      <c r="GM290" s="60"/>
      <c r="GN290" s="61"/>
      <c r="GP290" s="62"/>
      <c r="GQ290" s="60"/>
      <c r="GR290" s="60"/>
      <c r="GS290" s="60"/>
      <c r="GT290" s="60"/>
      <c r="GU290" s="61"/>
      <c r="GW290" s="62"/>
      <c r="GX290" s="60"/>
      <c r="GY290" s="60"/>
      <c r="GZ290" s="60"/>
      <c r="HA290" s="60"/>
      <c r="HB290" s="61"/>
      <c r="HD290" s="62"/>
      <c r="HE290" s="60"/>
      <c r="HF290" s="60"/>
      <c r="HG290" s="60"/>
      <c r="HH290" s="60"/>
      <c r="HI290" s="61"/>
      <c r="HK290" s="62"/>
      <c r="HL290" s="60"/>
      <c r="HM290" s="60"/>
      <c r="HN290" s="60"/>
      <c r="HO290" s="60"/>
      <c r="HP290" s="61"/>
      <c r="HR290" s="62"/>
      <c r="HS290" s="60"/>
      <c r="HT290" s="60"/>
      <c r="HU290" s="60"/>
      <c r="HV290" s="60"/>
      <c r="HW290" s="61"/>
      <c r="HY290" s="62"/>
      <c r="HZ290" s="60"/>
      <c r="IA290" s="60"/>
      <c r="IB290" s="60"/>
      <c r="IC290" s="60"/>
      <c r="ID290" s="61"/>
      <c r="IF290" s="62"/>
      <c r="IG290" s="60"/>
      <c r="IH290" s="60"/>
      <c r="II290" s="60"/>
      <c r="IJ290" s="60"/>
      <c r="IK290" s="61"/>
      <c r="IM290" s="62"/>
      <c r="IN290" s="60"/>
      <c r="IO290" s="60"/>
      <c r="IP290" s="60"/>
      <c r="IQ290" s="60"/>
      <c r="IR290" s="61"/>
      <c r="IT290" s="62"/>
      <c r="IU290" s="60"/>
    </row>
    <row r="291" spans="1:255" ht="12.75" outlineLevel="1" x14ac:dyDescent="0.2">
      <c r="A291" s="23" t="str">
        <f>LEFT(B291,3)</f>
        <v>531</v>
      </c>
      <c r="B291" s="24" t="s">
        <v>583</v>
      </c>
      <c r="C291" s="24" t="s">
        <v>584</v>
      </c>
      <c r="D291" s="38">
        <f>IF(VLOOKUP($A291,'hk2015'!$A:$G,1)=$A291,VLOOKUP($A291,'hk2015'!$A:$G,6),0)</f>
        <v>0</v>
      </c>
      <c r="E291" s="38">
        <f>IF(VLOOKUP($A291,'hk2015'!$A:$G,1)=$A291,VLOOKUP($A291,'hk2015'!$A:$G,7),0)</f>
        <v>5940.63</v>
      </c>
      <c r="F291" s="38">
        <f>IF(VLOOKUP($A291,'hk2015'!$A:$H,1)=$A291,VLOOKUP($A291,'hk2015'!$A:$H,8),0)</f>
        <v>0</v>
      </c>
      <c r="G291" s="91">
        <f>SUM(D291+E291-F291)</f>
        <v>5940.63</v>
      </c>
      <c r="H291" s="38">
        <f>IF(VLOOKUP($A291,'hk2014'!$A:$G,1)=$A291,VLOOKUP($A291,'hk2014'!$A:$G,6),0)</f>
        <v>0</v>
      </c>
      <c r="I291" s="38">
        <f>IF(VLOOKUP($A291,'hk2014'!$A:$G,1)=$A291,VLOOKUP($A291,'hk2014'!$A:$G,7),0)</f>
        <v>0</v>
      </c>
      <c r="J291" s="38">
        <f>IF(VLOOKUP($A291,'hk2014'!$A:$H,1)=$A291,VLOOKUP($A291,'hk2014'!$A:$H,8),0)</f>
        <v>0</v>
      </c>
      <c r="K291" s="101">
        <f>SUM(H291+I291-J291)</f>
        <v>0</v>
      </c>
      <c r="L291" s="114"/>
    </row>
    <row r="292" spans="1:255" ht="12.75" outlineLevel="1" x14ac:dyDescent="0.2">
      <c r="A292" s="23" t="str">
        <f>LEFT(B292,3)</f>
        <v>532</v>
      </c>
      <c r="B292" s="24" t="s">
        <v>585</v>
      </c>
      <c r="C292" s="24" t="s">
        <v>586</v>
      </c>
      <c r="D292" s="38">
        <f>IF(VLOOKUP($A292,'hk2015'!$A:$G,1)=$A292,VLOOKUP($A292,'hk2015'!$A:$G,6),0)</f>
        <v>0</v>
      </c>
      <c r="E292" s="38">
        <f>IF(VLOOKUP($A292,'hk2015'!$A:$G,1)=$A292,VLOOKUP($A292,'hk2015'!$A:$G,7),0)</f>
        <v>35216.06</v>
      </c>
      <c r="F292" s="38">
        <f>IF(VLOOKUP($A292,'hk2015'!$A:$H,1)=$A292,VLOOKUP($A292,'hk2015'!$A:$H,8),0)</f>
        <v>1070.7</v>
      </c>
      <c r="G292" s="91">
        <f>SUM(D292+E292-F292)</f>
        <v>34145.360000000001</v>
      </c>
      <c r="H292" s="38">
        <f>IF(VLOOKUP($A292,'hk2014'!$A:$G,1)=$A292,VLOOKUP($A292,'hk2014'!$A:$G,6),0)</f>
        <v>0</v>
      </c>
      <c r="I292" s="38">
        <f>IF(VLOOKUP($A292,'hk2014'!$A:$G,1)=$A292,VLOOKUP($A292,'hk2014'!$A:$G,7),0)</f>
        <v>0</v>
      </c>
      <c r="J292" s="38">
        <f>IF(VLOOKUP($A292,'hk2014'!$A:$H,1)=$A292,VLOOKUP($A292,'hk2014'!$A:$H,8),0)</f>
        <v>0</v>
      </c>
      <c r="K292" s="101">
        <f>SUM(H292+I292-J292)</f>
        <v>0</v>
      </c>
      <c r="L292" s="114"/>
    </row>
    <row r="293" spans="1:255" ht="12.75" outlineLevel="1" x14ac:dyDescent="0.2">
      <c r="A293" s="23" t="str">
        <f>LEFT(B293,3)</f>
        <v>538</v>
      </c>
      <c r="B293" s="24" t="s">
        <v>587</v>
      </c>
      <c r="C293" s="24" t="s">
        <v>209</v>
      </c>
      <c r="D293" s="38">
        <f>IF(VLOOKUP($A293,'hk2015'!$A:$G,1)=$A293,VLOOKUP($A293,'hk2015'!$A:$G,6),0)</f>
        <v>0</v>
      </c>
      <c r="E293" s="38">
        <f>IF(VLOOKUP($A293,'hk2015'!$A:$G,1)=$A293,VLOOKUP($A293,'hk2015'!$A:$G,7),0)</f>
        <v>15484.21</v>
      </c>
      <c r="F293" s="38">
        <f>IF(VLOOKUP($A293,'hk2015'!$A:$H,1)=$A293,VLOOKUP($A293,'hk2015'!$A:$H,8),0)</f>
        <v>189</v>
      </c>
      <c r="G293" s="91">
        <f>SUM(D293+E293-F293)</f>
        <v>15295.21</v>
      </c>
      <c r="H293" s="38">
        <f>IF(VLOOKUP($A293,'hk2014'!$A:$G,1)=$A293,VLOOKUP($A293,'hk2014'!$A:$G,6),0)</f>
        <v>0</v>
      </c>
      <c r="I293" s="38">
        <f>IF(VLOOKUP($A293,'hk2014'!$A:$G,1)=$A293,VLOOKUP($A293,'hk2014'!$A:$G,7),0)</f>
        <v>0</v>
      </c>
      <c r="J293" s="38">
        <f>IF(VLOOKUP($A293,'hk2014'!$A:$H,1)=$A293,VLOOKUP($A293,'hk2014'!$A:$H,8),0)</f>
        <v>0</v>
      </c>
      <c r="K293" s="101">
        <f>SUM(H293+I293-J293)</f>
        <v>0</v>
      </c>
      <c r="L293" s="114"/>
    </row>
    <row r="294" spans="1:255" ht="13.5" outlineLevel="1" thickBot="1" x14ac:dyDescent="0.25">
      <c r="A294" s="23"/>
      <c r="B294" s="24"/>
      <c r="C294" s="24"/>
      <c r="H294" s="54"/>
      <c r="I294" s="54"/>
      <c r="J294" s="54"/>
      <c r="K294" s="105"/>
      <c r="L294" s="115"/>
    </row>
    <row r="295" spans="1:255" ht="12.75" x14ac:dyDescent="0.2">
      <c r="A295" s="58" t="s">
        <v>588</v>
      </c>
      <c r="B295" s="51"/>
      <c r="C295" s="52" t="s">
        <v>589</v>
      </c>
      <c r="D295" s="33">
        <f t="shared" ref="D295:K295" si="99">SUM(D296:D305)</f>
        <v>0</v>
      </c>
      <c r="E295" s="33">
        <f t="shared" si="99"/>
        <v>528066.91999999993</v>
      </c>
      <c r="F295" s="33">
        <f t="shared" si="99"/>
        <v>270629</v>
      </c>
      <c r="G295" s="89">
        <f t="shared" si="99"/>
        <v>257437.91999999998</v>
      </c>
      <c r="H295" s="33">
        <f t="shared" si="99"/>
        <v>0</v>
      </c>
      <c r="I295" s="33">
        <f t="shared" si="99"/>
        <v>0</v>
      </c>
      <c r="J295" s="33">
        <f t="shared" si="99"/>
        <v>0</v>
      </c>
      <c r="K295" s="99">
        <f t="shared" si="99"/>
        <v>0</v>
      </c>
      <c r="L295" s="114"/>
      <c r="M295" s="60"/>
      <c r="N295" s="61"/>
      <c r="P295" s="62"/>
      <c r="Q295" s="60"/>
      <c r="R295" s="60"/>
      <c r="S295" s="60"/>
      <c r="T295" s="60"/>
      <c r="U295" s="61"/>
      <c r="W295" s="62"/>
      <c r="X295" s="60"/>
      <c r="Y295" s="60"/>
      <c r="Z295" s="60"/>
      <c r="AA295" s="60"/>
      <c r="AB295" s="61"/>
      <c r="AD295" s="62"/>
      <c r="AE295" s="60"/>
      <c r="AF295" s="60"/>
      <c r="AG295" s="60"/>
      <c r="AH295" s="60"/>
      <c r="AI295" s="61"/>
      <c r="AK295" s="62"/>
      <c r="AL295" s="60"/>
      <c r="AM295" s="60"/>
      <c r="AN295" s="60"/>
      <c r="AO295" s="60"/>
      <c r="AP295" s="61"/>
      <c r="AR295" s="62"/>
      <c r="AS295" s="60"/>
      <c r="AT295" s="60"/>
      <c r="AU295" s="60"/>
      <c r="AV295" s="60"/>
      <c r="AW295" s="61"/>
      <c r="AY295" s="62"/>
      <c r="AZ295" s="60"/>
      <c r="BA295" s="60"/>
      <c r="BB295" s="60"/>
      <c r="BC295" s="60"/>
      <c r="BD295" s="61"/>
      <c r="BF295" s="62"/>
      <c r="BG295" s="60"/>
      <c r="BH295" s="60"/>
      <c r="BI295" s="60"/>
      <c r="BJ295" s="60"/>
      <c r="BK295" s="61"/>
      <c r="BM295" s="62"/>
      <c r="BN295" s="60"/>
      <c r="BO295" s="60"/>
      <c r="BP295" s="60"/>
      <c r="BQ295" s="60"/>
      <c r="BR295" s="61"/>
      <c r="BT295" s="62"/>
      <c r="BU295" s="60"/>
      <c r="BV295" s="60"/>
      <c r="BW295" s="60"/>
      <c r="BX295" s="60"/>
      <c r="BY295" s="61"/>
      <c r="CA295" s="62"/>
      <c r="CB295" s="60"/>
      <c r="CC295" s="60"/>
      <c r="CD295" s="60"/>
      <c r="CE295" s="60"/>
      <c r="CF295" s="61"/>
      <c r="CH295" s="62"/>
      <c r="CI295" s="60"/>
      <c r="CJ295" s="60"/>
      <c r="CK295" s="60"/>
      <c r="CL295" s="60"/>
      <c r="CM295" s="61"/>
      <c r="CO295" s="62"/>
      <c r="CP295" s="60"/>
      <c r="CQ295" s="60"/>
      <c r="CR295" s="60"/>
      <c r="CS295" s="60"/>
      <c r="CT295" s="61"/>
      <c r="CV295" s="62"/>
      <c r="CW295" s="60"/>
      <c r="CX295" s="60"/>
      <c r="CY295" s="60"/>
      <c r="CZ295" s="60"/>
      <c r="DA295" s="61"/>
      <c r="DC295" s="62"/>
      <c r="DD295" s="60"/>
      <c r="DE295" s="60"/>
      <c r="DF295" s="60"/>
      <c r="DG295" s="60"/>
      <c r="DH295" s="61"/>
      <c r="DJ295" s="62"/>
      <c r="DK295" s="60"/>
      <c r="DL295" s="60"/>
      <c r="DM295" s="60"/>
      <c r="DN295" s="60"/>
      <c r="DO295" s="61"/>
      <c r="DQ295" s="62"/>
      <c r="DR295" s="60"/>
      <c r="DS295" s="60"/>
      <c r="DT295" s="60"/>
      <c r="DU295" s="60"/>
      <c r="DV295" s="61"/>
      <c r="DX295" s="62"/>
      <c r="DY295" s="60"/>
      <c r="DZ295" s="60"/>
      <c r="EA295" s="60"/>
      <c r="EB295" s="60"/>
      <c r="EC295" s="61"/>
      <c r="EE295" s="62"/>
      <c r="EF295" s="60"/>
      <c r="EG295" s="60"/>
      <c r="EH295" s="60"/>
      <c r="EI295" s="60"/>
      <c r="EJ295" s="61"/>
      <c r="EL295" s="62"/>
      <c r="EM295" s="60"/>
      <c r="EN295" s="60"/>
      <c r="EO295" s="60"/>
      <c r="EP295" s="60"/>
      <c r="EQ295" s="61"/>
      <c r="ES295" s="62"/>
      <c r="ET295" s="60"/>
      <c r="EU295" s="60"/>
      <c r="EV295" s="60"/>
      <c r="EW295" s="60"/>
      <c r="EX295" s="61"/>
      <c r="EZ295" s="62"/>
      <c r="FA295" s="60"/>
      <c r="FB295" s="60"/>
      <c r="FC295" s="60"/>
      <c r="FD295" s="60"/>
      <c r="FE295" s="61"/>
      <c r="FG295" s="62"/>
      <c r="FH295" s="60"/>
      <c r="FI295" s="60"/>
      <c r="FJ295" s="60"/>
      <c r="FK295" s="60"/>
      <c r="FL295" s="61"/>
      <c r="FN295" s="62"/>
      <c r="FO295" s="60"/>
      <c r="FP295" s="60"/>
      <c r="FQ295" s="60"/>
      <c r="FR295" s="60"/>
      <c r="FS295" s="61"/>
      <c r="FU295" s="62"/>
      <c r="FV295" s="60"/>
      <c r="FW295" s="60"/>
      <c r="FX295" s="60"/>
      <c r="FY295" s="60"/>
      <c r="FZ295" s="61"/>
      <c r="GB295" s="62"/>
      <c r="GC295" s="60"/>
      <c r="GD295" s="60"/>
      <c r="GE295" s="60"/>
      <c r="GF295" s="60"/>
      <c r="GG295" s="61"/>
      <c r="GI295" s="62"/>
      <c r="GJ295" s="60"/>
      <c r="GK295" s="60"/>
      <c r="GL295" s="60"/>
      <c r="GM295" s="60"/>
      <c r="GN295" s="61"/>
      <c r="GP295" s="62"/>
      <c r="GQ295" s="60"/>
      <c r="GR295" s="60"/>
      <c r="GS295" s="60"/>
      <c r="GT295" s="60"/>
      <c r="GU295" s="61"/>
      <c r="GW295" s="62"/>
      <c r="GX295" s="60"/>
      <c r="GY295" s="60"/>
      <c r="GZ295" s="60"/>
      <c r="HA295" s="60"/>
      <c r="HB295" s="61"/>
      <c r="HD295" s="62"/>
      <c r="HE295" s="60"/>
      <c r="HF295" s="60"/>
      <c r="HG295" s="60"/>
      <c r="HH295" s="60"/>
      <c r="HI295" s="61"/>
      <c r="HK295" s="62"/>
      <c r="HL295" s="60"/>
      <c r="HM295" s="60"/>
      <c r="HN295" s="60"/>
      <c r="HO295" s="60"/>
      <c r="HP295" s="61"/>
      <c r="HR295" s="62"/>
      <c r="HS295" s="60"/>
      <c r="HT295" s="60"/>
      <c r="HU295" s="60"/>
      <c r="HV295" s="60"/>
      <c r="HW295" s="61"/>
      <c r="HY295" s="62"/>
      <c r="HZ295" s="60"/>
      <c r="IA295" s="60"/>
      <c r="IB295" s="60"/>
      <c r="IC295" s="60"/>
      <c r="ID295" s="61"/>
      <c r="IF295" s="62"/>
      <c r="IG295" s="60"/>
      <c r="IH295" s="60"/>
      <c r="II295" s="60"/>
      <c r="IJ295" s="60"/>
      <c r="IK295" s="61"/>
      <c r="IM295" s="62"/>
      <c r="IN295" s="60"/>
      <c r="IO295" s="60"/>
      <c r="IP295" s="60"/>
      <c r="IQ295" s="60"/>
      <c r="IR295" s="61"/>
      <c r="IT295" s="62"/>
      <c r="IU295" s="60"/>
    </row>
    <row r="296" spans="1:255" ht="12.75" outlineLevel="1" x14ac:dyDescent="0.2">
      <c r="A296" s="63" t="s">
        <v>590</v>
      </c>
      <c r="B296" s="26"/>
      <c r="C296" s="36" t="s">
        <v>591</v>
      </c>
      <c r="D296" s="38">
        <f>IF(VLOOKUP($A296,'hk2015'!$A:$G,1)=$A296,VLOOKUP($A296,'hk2015'!$A:$G,6),0)</f>
        <v>0</v>
      </c>
      <c r="E296" s="38">
        <f>IF(VLOOKUP($A296,'hk2015'!$A:$G,1)=$A296,VLOOKUP($A296,'hk2015'!$A:$G,7),0)</f>
        <v>0</v>
      </c>
      <c r="F296" s="38">
        <f>IF(VLOOKUP($A296,'hk2015'!$A:$H,1)=$A296,VLOOKUP($A296,'hk2015'!$A:$H,8),0)</f>
        <v>0</v>
      </c>
      <c r="G296" s="91">
        <f t="shared" ref="G296:G304" si="100">SUM(D296+E296-F296)</f>
        <v>0</v>
      </c>
      <c r="H296" s="38">
        <f>IF(VLOOKUP($A296,'hk2014'!$A:$G,1)=$A296,VLOOKUP($A296,'hk2014'!$A:$G,6),0)</f>
        <v>0</v>
      </c>
      <c r="I296" s="38">
        <f>IF(VLOOKUP($A296,'hk2014'!$A:$G,1)=$A296,VLOOKUP($A296,'hk2014'!$A:$G,7),0)</f>
        <v>0</v>
      </c>
      <c r="J296" s="38">
        <f>IF(VLOOKUP($A296,'hk2014'!$A:$H,1)=$A296,VLOOKUP($A296,'hk2014'!$A:$H,8),0)</f>
        <v>0</v>
      </c>
      <c r="K296" s="101">
        <f t="shared" ref="K296:K304" si="101">SUM(H296+I296-J296)</f>
        <v>0</v>
      </c>
      <c r="L296" s="114"/>
      <c r="M296" s="60"/>
      <c r="N296" s="61"/>
      <c r="P296" s="62"/>
      <c r="Q296" s="60"/>
      <c r="R296" s="60"/>
      <c r="S296" s="60"/>
      <c r="T296" s="60"/>
      <c r="U296" s="61"/>
      <c r="W296" s="62"/>
      <c r="X296" s="60"/>
      <c r="Y296" s="60"/>
      <c r="Z296" s="60"/>
      <c r="AA296" s="60"/>
      <c r="AB296" s="61"/>
      <c r="AD296" s="62"/>
      <c r="AE296" s="60"/>
      <c r="AF296" s="60"/>
      <c r="AG296" s="60"/>
      <c r="AH296" s="60"/>
      <c r="AI296" s="61"/>
      <c r="AK296" s="62"/>
      <c r="AL296" s="60"/>
      <c r="AM296" s="60"/>
      <c r="AN296" s="60"/>
      <c r="AO296" s="60"/>
      <c r="AP296" s="61"/>
      <c r="AR296" s="62"/>
      <c r="AS296" s="60"/>
      <c r="AT296" s="60"/>
      <c r="AU296" s="60"/>
      <c r="AV296" s="60"/>
      <c r="AW296" s="61"/>
      <c r="AY296" s="62"/>
      <c r="AZ296" s="60"/>
      <c r="BA296" s="60"/>
      <c r="BB296" s="60"/>
      <c r="BC296" s="60"/>
      <c r="BD296" s="61"/>
      <c r="BF296" s="62"/>
      <c r="BG296" s="60"/>
      <c r="BH296" s="60"/>
      <c r="BI296" s="60"/>
      <c r="BJ296" s="60"/>
      <c r="BK296" s="61"/>
      <c r="BM296" s="62"/>
      <c r="BN296" s="60"/>
      <c r="BO296" s="60"/>
      <c r="BP296" s="60"/>
      <c r="BQ296" s="60"/>
      <c r="BR296" s="61"/>
      <c r="BT296" s="62"/>
      <c r="BU296" s="60"/>
      <c r="BV296" s="60"/>
      <c r="BW296" s="60"/>
      <c r="BX296" s="60"/>
      <c r="BY296" s="61"/>
      <c r="CA296" s="62"/>
      <c r="CB296" s="60"/>
      <c r="CC296" s="60"/>
      <c r="CD296" s="60"/>
      <c r="CE296" s="60"/>
      <c r="CF296" s="61"/>
      <c r="CH296" s="62"/>
      <c r="CI296" s="60"/>
      <c r="CJ296" s="60"/>
      <c r="CK296" s="60"/>
      <c r="CL296" s="60"/>
      <c r="CM296" s="61"/>
      <c r="CO296" s="62"/>
      <c r="CP296" s="60"/>
      <c r="CQ296" s="60"/>
      <c r="CR296" s="60"/>
      <c r="CS296" s="60"/>
      <c r="CT296" s="61"/>
      <c r="CV296" s="62"/>
      <c r="CW296" s="60"/>
      <c r="CX296" s="60"/>
      <c r="CY296" s="60"/>
      <c r="CZ296" s="60"/>
      <c r="DA296" s="61"/>
      <c r="DC296" s="62"/>
      <c r="DD296" s="60"/>
      <c r="DE296" s="60"/>
      <c r="DF296" s="60"/>
      <c r="DG296" s="60"/>
      <c r="DH296" s="61"/>
      <c r="DJ296" s="62"/>
      <c r="DK296" s="60"/>
      <c r="DL296" s="60"/>
      <c r="DM296" s="60"/>
      <c r="DN296" s="60"/>
      <c r="DO296" s="61"/>
      <c r="DQ296" s="62"/>
      <c r="DR296" s="60"/>
      <c r="DS296" s="60"/>
      <c r="DT296" s="60"/>
      <c r="DU296" s="60"/>
      <c r="DV296" s="61"/>
      <c r="DX296" s="62"/>
      <c r="DY296" s="60"/>
      <c r="DZ296" s="60"/>
      <c r="EA296" s="60"/>
      <c r="EB296" s="60"/>
      <c r="EC296" s="61"/>
      <c r="EE296" s="62"/>
      <c r="EF296" s="60"/>
      <c r="EG296" s="60"/>
      <c r="EH296" s="60"/>
      <c r="EI296" s="60"/>
      <c r="EJ296" s="61"/>
      <c r="EL296" s="62"/>
      <c r="EM296" s="60"/>
      <c r="EN296" s="60"/>
      <c r="EO296" s="60"/>
      <c r="EP296" s="60"/>
      <c r="EQ296" s="61"/>
      <c r="ES296" s="62"/>
      <c r="ET296" s="60"/>
      <c r="EU296" s="60"/>
      <c r="EV296" s="60"/>
      <c r="EW296" s="60"/>
      <c r="EX296" s="61"/>
      <c r="EZ296" s="62"/>
      <c r="FA296" s="60"/>
      <c r="FB296" s="60"/>
      <c r="FC296" s="60"/>
      <c r="FD296" s="60"/>
      <c r="FE296" s="61"/>
      <c r="FG296" s="62"/>
      <c r="FH296" s="60"/>
      <c r="FI296" s="60"/>
      <c r="FJ296" s="60"/>
      <c r="FK296" s="60"/>
      <c r="FL296" s="61"/>
      <c r="FN296" s="62"/>
      <c r="FO296" s="60"/>
      <c r="FP296" s="60"/>
      <c r="FQ296" s="60"/>
      <c r="FR296" s="60"/>
      <c r="FS296" s="61"/>
      <c r="FU296" s="62"/>
      <c r="FV296" s="60"/>
      <c r="FW296" s="60"/>
      <c r="FX296" s="60"/>
      <c r="FY296" s="60"/>
      <c r="FZ296" s="61"/>
      <c r="GB296" s="62"/>
      <c r="GC296" s="60"/>
      <c r="GD296" s="60"/>
      <c r="GE296" s="60"/>
      <c r="GF296" s="60"/>
      <c r="GG296" s="61"/>
      <c r="GI296" s="62"/>
      <c r="GJ296" s="60"/>
      <c r="GK296" s="60"/>
      <c r="GL296" s="60"/>
      <c r="GM296" s="60"/>
      <c r="GN296" s="61"/>
      <c r="GP296" s="62"/>
      <c r="GQ296" s="60"/>
      <c r="GR296" s="60"/>
      <c r="GS296" s="60"/>
      <c r="GT296" s="60"/>
      <c r="GU296" s="61"/>
      <c r="GW296" s="62"/>
      <c r="GX296" s="60"/>
      <c r="GY296" s="60"/>
      <c r="GZ296" s="60"/>
      <c r="HA296" s="60"/>
      <c r="HB296" s="61"/>
      <c r="HD296" s="62"/>
      <c r="HE296" s="60"/>
      <c r="HF296" s="60"/>
      <c r="HG296" s="60"/>
      <c r="HH296" s="60"/>
      <c r="HI296" s="61"/>
      <c r="HK296" s="62"/>
      <c r="HL296" s="60"/>
      <c r="HM296" s="60"/>
      <c r="HN296" s="60"/>
      <c r="HO296" s="60"/>
      <c r="HP296" s="61"/>
      <c r="HR296" s="62"/>
      <c r="HS296" s="60"/>
      <c r="HT296" s="60"/>
      <c r="HU296" s="60"/>
      <c r="HV296" s="60"/>
      <c r="HW296" s="61"/>
      <c r="HY296" s="62"/>
      <c r="HZ296" s="60"/>
      <c r="IA296" s="60"/>
      <c r="IB296" s="60"/>
      <c r="IC296" s="60"/>
      <c r="ID296" s="61"/>
      <c r="IF296" s="62"/>
      <c r="IG296" s="60"/>
      <c r="IH296" s="60"/>
      <c r="II296" s="60"/>
      <c r="IJ296" s="60"/>
      <c r="IK296" s="61"/>
      <c r="IM296" s="62"/>
      <c r="IN296" s="60"/>
      <c r="IO296" s="60"/>
      <c r="IP296" s="60"/>
      <c r="IQ296" s="60"/>
      <c r="IR296" s="61"/>
      <c r="IT296" s="62"/>
      <c r="IU296" s="60"/>
    </row>
    <row r="297" spans="1:255" ht="12.75" outlineLevel="1" x14ac:dyDescent="0.2">
      <c r="A297" s="23" t="str">
        <f t="shared" ref="A297:A302" si="102">LEFT(B297,3)</f>
        <v>541</v>
      </c>
      <c r="B297" s="24" t="s">
        <v>592</v>
      </c>
      <c r="C297" s="24" t="s">
        <v>593</v>
      </c>
      <c r="D297" s="38">
        <f>IF(VLOOKUP($A297,'hk2015'!$A:$G,1)=$A297,VLOOKUP($A297,'hk2015'!$A:$G,6),0)</f>
        <v>0</v>
      </c>
      <c r="E297" s="38">
        <f>IF(VLOOKUP($A297,'hk2015'!$A:$G,1)=$A297,VLOOKUP($A297,'hk2015'!$A:$G,7),0)</f>
        <v>0</v>
      </c>
      <c r="F297" s="38">
        <f>IF(VLOOKUP($A297,'hk2015'!$A:$H,1)=$A297,VLOOKUP($A297,'hk2015'!$A:$H,8),0)</f>
        <v>0</v>
      </c>
      <c r="G297" s="91">
        <f t="shared" si="100"/>
        <v>0</v>
      </c>
      <c r="H297" s="38">
        <f>IF(VLOOKUP($A297,'hk2014'!$A:$G,1)=$A297,VLOOKUP($A297,'hk2014'!$A:$G,6),0)</f>
        <v>0</v>
      </c>
      <c r="I297" s="38">
        <f>IF(VLOOKUP($A297,'hk2014'!$A:$G,1)=$A297,VLOOKUP($A297,'hk2014'!$A:$G,7),0)</f>
        <v>0</v>
      </c>
      <c r="J297" s="38">
        <f>IF(VLOOKUP($A297,'hk2014'!$A:$H,1)=$A297,VLOOKUP($A297,'hk2014'!$A:$H,8),0)</f>
        <v>0</v>
      </c>
      <c r="K297" s="101">
        <f t="shared" si="101"/>
        <v>0</v>
      </c>
      <c r="L297" s="114"/>
    </row>
    <row r="298" spans="1:255" ht="12.75" outlineLevel="1" x14ac:dyDescent="0.2">
      <c r="A298" s="23" t="str">
        <f t="shared" si="102"/>
        <v>542</v>
      </c>
      <c r="B298" s="24" t="s">
        <v>594</v>
      </c>
      <c r="C298" s="24" t="s">
        <v>595</v>
      </c>
      <c r="D298" s="38">
        <f>IF(VLOOKUP($A298,'hk2015'!$A:$G,1)=$A298,VLOOKUP($A298,'hk2015'!$A:$G,6),0)</f>
        <v>0</v>
      </c>
      <c r="E298" s="38">
        <f>IF(VLOOKUP($A298,'hk2015'!$A:$G,1)=$A298,VLOOKUP($A298,'hk2015'!$A:$G,7),0)</f>
        <v>0</v>
      </c>
      <c r="F298" s="38">
        <f>IF(VLOOKUP($A298,'hk2015'!$A:$H,1)=$A298,VLOOKUP($A298,'hk2015'!$A:$H,8),0)</f>
        <v>0</v>
      </c>
      <c r="G298" s="91">
        <f t="shared" si="100"/>
        <v>0</v>
      </c>
      <c r="H298" s="38">
        <f>IF(VLOOKUP($A298,'hk2014'!$A:$G,1)=$A298,VLOOKUP($A298,'hk2014'!$A:$G,6),0)</f>
        <v>0</v>
      </c>
      <c r="I298" s="38">
        <f>IF(VLOOKUP($A298,'hk2014'!$A:$G,1)=$A298,VLOOKUP($A298,'hk2014'!$A:$G,7),0)</f>
        <v>0</v>
      </c>
      <c r="J298" s="38">
        <f>IF(VLOOKUP($A298,'hk2014'!$A:$H,1)=$A298,VLOOKUP($A298,'hk2014'!$A:$H,8),0)</f>
        <v>0</v>
      </c>
      <c r="K298" s="101">
        <f t="shared" si="101"/>
        <v>0</v>
      </c>
      <c r="L298" s="114"/>
    </row>
    <row r="299" spans="1:255" ht="12.75" outlineLevel="1" x14ac:dyDescent="0.2">
      <c r="A299" s="23" t="str">
        <f t="shared" si="102"/>
        <v>543</v>
      </c>
      <c r="B299" s="24" t="s">
        <v>596</v>
      </c>
      <c r="C299" s="24" t="s">
        <v>597</v>
      </c>
      <c r="D299" s="38">
        <f>IF(VLOOKUP($A299,'hk2015'!$A:$G,1)=$A299,VLOOKUP($A299,'hk2015'!$A:$G,6),0)</f>
        <v>0</v>
      </c>
      <c r="E299" s="38">
        <f>IF(VLOOKUP($A299,'hk2015'!$A:$G,1)=$A299,VLOOKUP($A299,'hk2015'!$A:$G,7),0)</f>
        <v>460.46</v>
      </c>
      <c r="F299" s="38">
        <f>IF(VLOOKUP($A299,'hk2015'!$A:$H,1)=$A299,VLOOKUP($A299,'hk2015'!$A:$H,8),0)</f>
        <v>0</v>
      </c>
      <c r="G299" s="91">
        <f t="shared" si="100"/>
        <v>460.46</v>
      </c>
      <c r="H299" s="38">
        <f>IF(VLOOKUP($A299,'hk2014'!$A:$G,1)=$A299,VLOOKUP($A299,'hk2014'!$A:$G,6),0)</f>
        <v>0</v>
      </c>
      <c r="I299" s="38">
        <f>IF(VLOOKUP($A299,'hk2014'!$A:$G,1)=$A299,VLOOKUP($A299,'hk2014'!$A:$G,7),0)</f>
        <v>0</v>
      </c>
      <c r="J299" s="38">
        <f>IF(VLOOKUP($A299,'hk2014'!$A:$H,1)=$A299,VLOOKUP($A299,'hk2014'!$A:$H,8),0)</f>
        <v>0</v>
      </c>
      <c r="K299" s="101">
        <f t="shared" si="101"/>
        <v>0</v>
      </c>
      <c r="L299" s="114"/>
    </row>
    <row r="300" spans="1:255" ht="12.75" outlineLevel="1" x14ac:dyDescent="0.2">
      <c r="A300" s="23" t="str">
        <f t="shared" si="102"/>
        <v>544</v>
      </c>
      <c r="B300" s="24" t="s">
        <v>598</v>
      </c>
      <c r="C300" s="24" t="s">
        <v>599</v>
      </c>
      <c r="D300" s="38">
        <f>IF(VLOOKUP($A300,'hk2015'!$A:$G,1)=$A300,VLOOKUP($A300,'hk2015'!$A:$G,6),0)</f>
        <v>0</v>
      </c>
      <c r="E300" s="38">
        <f>IF(VLOOKUP($A300,'hk2015'!$A:$G,1)=$A300,VLOOKUP($A300,'hk2015'!$A:$G,7),0)</f>
        <v>0</v>
      </c>
      <c r="F300" s="38">
        <f>IF(VLOOKUP($A300,'hk2015'!$A:$H,1)=$A300,VLOOKUP($A300,'hk2015'!$A:$H,8),0)</f>
        <v>0</v>
      </c>
      <c r="G300" s="91">
        <f t="shared" si="100"/>
        <v>0</v>
      </c>
      <c r="H300" s="38">
        <f>IF(VLOOKUP($A300,'hk2014'!$A:$G,1)=$A300,VLOOKUP($A300,'hk2014'!$A:$G,6),0)</f>
        <v>0</v>
      </c>
      <c r="I300" s="38">
        <f>IF(VLOOKUP($A300,'hk2014'!$A:$G,1)=$A300,VLOOKUP($A300,'hk2014'!$A:$G,7),0)</f>
        <v>0</v>
      </c>
      <c r="J300" s="38">
        <f>IF(VLOOKUP($A300,'hk2014'!$A:$H,1)=$A300,VLOOKUP($A300,'hk2014'!$A:$H,8),0)</f>
        <v>0</v>
      </c>
      <c r="K300" s="101">
        <f t="shared" si="101"/>
        <v>0</v>
      </c>
      <c r="L300" s="114"/>
    </row>
    <row r="301" spans="1:255" ht="12.75" outlineLevel="1" x14ac:dyDescent="0.2">
      <c r="A301" s="23" t="str">
        <f t="shared" si="102"/>
        <v>545</v>
      </c>
      <c r="B301" s="24" t="s">
        <v>600</v>
      </c>
      <c r="C301" s="24" t="s">
        <v>601</v>
      </c>
      <c r="D301" s="38">
        <f>IF(VLOOKUP($A301,'hk2015'!$A:$G,1)=$A301,VLOOKUP($A301,'hk2015'!$A:$G,6),0)</f>
        <v>0</v>
      </c>
      <c r="E301" s="38">
        <f>IF(VLOOKUP($A301,'hk2015'!$A:$G,1)=$A301,VLOOKUP($A301,'hk2015'!$A:$G,7),0)</f>
        <v>646.66999999999996</v>
      </c>
      <c r="F301" s="38">
        <f>IF(VLOOKUP($A301,'hk2015'!$A:$H,1)=$A301,VLOOKUP($A301,'hk2015'!$A:$H,8),0)</f>
        <v>0</v>
      </c>
      <c r="G301" s="91">
        <f t="shared" si="100"/>
        <v>646.66999999999996</v>
      </c>
      <c r="H301" s="38">
        <f>IF(VLOOKUP($A301,'hk2014'!$A:$G,1)=$A301,VLOOKUP($A301,'hk2014'!$A:$G,6),0)</f>
        <v>0</v>
      </c>
      <c r="I301" s="38">
        <f>IF(VLOOKUP($A301,'hk2014'!$A:$G,1)=$A301,VLOOKUP($A301,'hk2014'!$A:$G,7),0)</f>
        <v>0</v>
      </c>
      <c r="J301" s="38">
        <f>IF(VLOOKUP($A301,'hk2014'!$A:$H,1)=$A301,VLOOKUP($A301,'hk2014'!$A:$H,8),0)</f>
        <v>0</v>
      </c>
      <c r="K301" s="101">
        <f t="shared" si="101"/>
        <v>0</v>
      </c>
      <c r="L301" s="114"/>
    </row>
    <row r="302" spans="1:255" ht="12.75" outlineLevel="1" x14ac:dyDescent="0.2">
      <c r="A302" s="23" t="str">
        <f t="shared" si="102"/>
        <v>546</v>
      </c>
      <c r="B302" s="24" t="s">
        <v>602</v>
      </c>
      <c r="C302" s="24" t="s">
        <v>603</v>
      </c>
      <c r="D302" s="38">
        <f>IF(VLOOKUP($A302,'hk2015'!$A:$G,1)=$A302,VLOOKUP($A302,'hk2015'!$A:$G,6),0)</f>
        <v>0</v>
      </c>
      <c r="E302" s="38">
        <f>IF(VLOOKUP($A302,'hk2015'!$A:$G,1)=$A302,VLOOKUP($A302,'hk2015'!$A:$G,7),0)</f>
        <v>0</v>
      </c>
      <c r="F302" s="38">
        <f>IF(VLOOKUP($A302,'hk2015'!$A:$H,1)=$A302,VLOOKUP($A302,'hk2015'!$A:$H,8),0)</f>
        <v>0</v>
      </c>
      <c r="G302" s="91">
        <f t="shared" si="100"/>
        <v>0</v>
      </c>
      <c r="H302" s="38">
        <f>IF(VLOOKUP($A302,'hk2014'!$A:$G,1)=$A302,VLOOKUP($A302,'hk2014'!$A:$G,6),0)</f>
        <v>0</v>
      </c>
      <c r="I302" s="38">
        <f>IF(VLOOKUP($A302,'hk2014'!$A:$G,1)=$A302,VLOOKUP($A302,'hk2014'!$A:$G,7),0)</f>
        <v>0</v>
      </c>
      <c r="J302" s="38">
        <f>IF(VLOOKUP($A302,'hk2014'!$A:$H,1)=$A302,VLOOKUP($A302,'hk2014'!$A:$H,8),0)</f>
        <v>0</v>
      </c>
      <c r="K302" s="101">
        <f t="shared" si="101"/>
        <v>0</v>
      </c>
      <c r="L302" s="114"/>
    </row>
    <row r="303" spans="1:255" ht="12.75" outlineLevel="1" x14ac:dyDescent="0.2">
      <c r="A303" s="75" t="s">
        <v>464</v>
      </c>
      <c r="B303" s="24" t="s">
        <v>604</v>
      </c>
      <c r="C303" s="80" t="s">
        <v>1004</v>
      </c>
      <c r="D303" s="38">
        <f>IF(VLOOKUP($A303,'hk2015'!$A:$G,1)=$A303,VLOOKUP($A303,'hk2015'!$A:$G,6),0)</f>
        <v>0</v>
      </c>
      <c r="E303" s="38">
        <f>IF(VLOOKUP($A303,'hk2015'!$A:$G,1)=$A303,VLOOKUP($A303,'hk2015'!$A:$G,7),0)</f>
        <v>0</v>
      </c>
      <c r="F303" s="38">
        <f>IF(VLOOKUP($A303,'hk2015'!$A:$H,1)=$A303,VLOOKUP($A303,'hk2015'!$A:$H,8),0)</f>
        <v>0</v>
      </c>
      <c r="G303" s="91">
        <f t="shared" si="100"/>
        <v>0</v>
      </c>
      <c r="H303" s="38">
        <f>IF(VLOOKUP($A303,'hk2014'!$A:$G,1)=$A303,VLOOKUP($A303,'hk2014'!$A:$G,6),0)</f>
        <v>0</v>
      </c>
      <c r="I303" s="38">
        <f>IF(VLOOKUP($A303,'hk2014'!$A:$G,1)=$A303,VLOOKUP($A303,'hk2014'!$A:$G,7),0)</f>
        <v>0</v>
      </c>
      <c r="J303" s="38">
        <f>IF(VLOOKUP($A303,'hk2014'!$A:$H,1)=$A303,VLOOKUP($A303,'hk2014'!$A:$H,8),0)</f>
        <v>0</v>
      </c>
      <c r="K303" s="101">
        <f t="shared" si="101"/>
        <v>0</v>
      </c>
      <c r="L303" s="114"/>
    </row>
    <row r="304" spans="1:255" ht="12.75" outlineLevel="1" x14ac:dyDescent="0.2">
      <c r="A304" s="75" t="s">
        <v>465</v>
      </c>
      <c r="B304" s="24" t="s">
        <v>605</v>
      </c>
      <c r="C304" s="80" t="s">
        <v>1005</v>
      </c>
      <c r="D304" s="38">
        <f>IF(VLOOKUP($A304,'hk2015'!$A:$G,1)=$A304,VLOOKUP($A304,'hk2015'!$A:$G,6),0)</f>
        <v>0</v>
      </c>
      <c r="E304" s="38">
        <f>IF(VLOOKUP($A304,'hk2015'!$A:$G,1)=$A304,VLOOKUP($A304,'hk2015'!$A:$G,7),0)</f>
        <v>523310.22</v>
      </c>
      <c r="F304" s="38">
        <f>IF(VLOOKUP($A304,'hk2015'!$A:$H,1)=$A304,VLOOKUP($A304,'hk2015'!$A:$H,8),0)</f>
        <v>270629</v>
      </c>
      <c r="G304" s="91">
        <f t="shared" si="100"/>
        <v>252681.21999999997</v>
      </c>
      <c r="H304" s="38">
        <f>IF(VLOOKUP($A304,'hk2014'!$A:$G,1)=$A304,VLOOKUP($A304,'hk2014'!$A:$G,6),0)</f>
        <v>0</v>
      </c>
      <c r="I304" s="38">
        <f>IF(VLOOKUP($A304,'hk2014'!$A:$G,1)=$A304,VLOOKUP($A304,'hk2014'!$A:$G,7),0)</f>
        <v>0</v>
      </c>
      <c r="J304" s="38">
        <f>IF(VLOOKUP($A304,'hk2014'!$A:$H,1)=$A304,VLOOKUP($A304,'hk2014'!$A:$H,8),0)</f>
        <v>0</v>
      </c>
      <c r="K304" s="101">
        <f t="shared" si="101"/>
        <v>0</v>
      </c>
      <c r="L304" s="114"/>
    </row>
    <row r="305" spans="1:255" ht="13.5" outlineLevel="1" thickBot="1" x14ac:dyDescent="0.25">
      <c r="A305" s="75" t="s">
        <v>466</v>
      </c>
      <c r="B305" s="24"/>
      <c r="C305" s="80" t="s">
        <v>1006</v>
      </c>
      <c r="D305" s="38">
        <f>IF(VLOOKUP($A305,'hk2015'!$A:$G,1)=$A305,VLOOKUP($A305,'hk2015'!$A:$G,6),0)</f>
        <v>0</v>
      </c>
      <c r="E305" s="38">
        <f>IF(VLOOKUP($A305,'hk2015'!$A:$G,1)=$A305,VLOOKUP($A305,'hk2015'!$A:$G,7),0)</f>
        <v>3649.57</v>
      </c>
      <c r="F305" s="38">
        <f>IF(VLOOKUP($A305,'hk2015'!$A:$H,1)=$A305,VLOOKUP($A305,'hk2015'!$A:$H,8),0)</f>
        <v>0</v>
      </c>
      <c r="G305" s="91">
        <f>SUM(D305+E305-F305)</f>
        <v>3649.57</v>
      </c>
      <c r="H305" s="38">
        <f>IF(VLOOKUP($A305,'hk2014'!$A:$G,1)=$A305,VLOOKUP($A305,'hk2014'!$A:$G,6),0)</f>
        <v>0</v>
      </c>
      <c r="I305" s="38">
        <f>IF(VLOOKUP($A305,'hk2014'!$A:$G,1)=$A305,VLOOKUP($A305,'hk2014'!$A:$G,7),0)</f>
        <v>0</v>
      </c>
      <c r="J305" s="38">
        <f>IF(VLOOKUP($A305,'hk2014'!$A:$H,1)=$A305,VLOOKUP($A305,'hk2014'!$A:$H,8),0)</f>
        <v>0</v>
      </c>
      <c r="K305" s="101">
        <f>SUM(H305+I305-J305)</f>
        <v>0</v>
      </c>
      <c r="L305" s="114"/>
    </row>
    <row r="306" spans="1:255" ht="12.75" x14ac:dyDescent="0.2">
      <c r="A306" s="58" t="s">
        <v>607</v>
      </c>
      <c r="B306" s="51"/>
      <c r="C306" s="52" t="s">
        <v>608</v>
      </c>
      <c r="D306" s="33">
        <f t="shared" ref="D306:K306" si="103">SUM(D307:D313)</f>
        <v>0</v>
      </c>
      <c r="E306" s="33">
        <f t="shared" si="103"/>
        <v>290640</v>
      </c>
      <c r="F306" s="33">
        <f t="shared" si="103"/>
        <v>0</v>
      </c>
      <c r="G306" s="89">
        <f t="shared" si="103"/>
        <v>290640</v>
      </c>
      <c r="H306" s="33">
        <f t="shared" si="103"/>
        <v>0</v>
      </c>
      <c r="I306" s="33">
        <f t="shared" si="103"/>
        <v>0</v>
      </c>
      <c r="J306" s="33">
        <f t="shared" si="103"/>
        <v>0</v>
      </c>
      <c r="K306" s="99">
        <f t="shared" si="103"/>
        <v>0</v>
      </c>
      <c r="L306" s="114"/>
      <c r="M306" s="60"/>
      <c r="N306" s="61"/>
      <c r="P306" s="62"/>
      <c r="Q306" s="60"/>
      <c r="R306" s="60"/>
      <c r="S306" s="60"/>
      <c r="T306" s="60"/>
      <c r="U306" s="61"/>
      <c r="W306" s="62"/>
      <c r="X306" s="60"/>
      <c r="Y306" s="60"/>
      <c r="Z306" s="60"/>
      <c r="AA306" s="60"/>
      <c r="AB306" s="61"/>
      <c r="AD306" s="62"/>
      <c r="AE306" s="60"/>
      <c r="AF306" s="60"/>
      <c r="AG306" s="60"/>
      <c r="AH306" s="60"/>
      <c r="AI306" s="61"/>
      <c r="AK306" s="62"/>
      <c r="AL306" s="60"/>
      <c r="AM306" s="60"/>
      <c r="AN306" s="60"/>
      <c r="AO306" s="60"/>
      <c r="AP306" s="61"/>
      <c r="AR306" s="62"/>
      <c r="AS306" s="60"/>
      <c r="AT306" s="60"/>
      <c r="AU306" s="60"/>
      <c r="AV306" s="60"/>
      <c r="AW306" s="61"/>
      <c r="AY306" s="62"/>
      <c r="AZ306" s="60"/>
      <c r="BA306" s="60"/>
      <c r="BB306" s="60"/>
      <c r="BC306" s="60"/>
      <c r="BD306" s="61"/>
      <c r="BF306" s="62"/>
      <c r="BG306" s="60"/>
      <c r="BH306" s="60"/>
      <c r="BI306" s="60"/>
      <c r="BJ306" s="60"/>
      <c r="BK306" s="61"/>
      <c r="BM306" s="62"/>
      <c r="BN306" s="60"/>
      <c r="BO306" s="60"/>
      <c r="BP306" s="60"/>
      <c r="BQ306" s="60"/>
      <c r="BR306" s="61"/>
      <c r="BT306" s="62"/>
      <c r="BU306" s="60"/>
      <c r="BV306" s="60"/>
      <c r="BW306" s="60"/>
      <c r="BX306" s="60"/>
      <c r="BY306" s="61"/>
      <c r="CA306" s="62"/>
      <c r="CB306" s="60"/>
      <c r="CC306" s="60"/>
      <c r="CD306" s="60"/>
      <c r="CE306" s="60"/>
      <c r="CF306" s="61"/>
      <c r="CH306" s="62"/>
      <c r="CI306" s="60"/>
      <c r="CJ306" s="60"/>
      <c r="CK306" s="60"/>
      <c r="CL306" s="60"/>
      <c r="CM306" s="61"/>
      <c r="CO306" s="62"/>
      <c r="CP306" s="60"/>
      <c r="CQ306" s="60"/>
      <c r="CR306" s="60"/>
      <c r="CS306" s="60"/>
      <c r="CT306" s="61"/>
      <c r="CV306" s="62"/>
      <c r="CW306" s="60"/>
      <c r="CX306" s="60"/>
      <c r="CY306" s="60"/>
      <c r="CZ306" s="60"/>
      <c r="DA306" s="61"/>
      <c r="DC306" s="62"/>
      <c r="DD306" s="60"/>
      <c r="DE306" s="60"/>
      <c r="DF306" s="60"/>
      <c r="DG306" s="60"/>
      <c r="DH306" s="61"/>
      <c r="DJ306" s="62"/>
      <c r="DK306" s="60"/>
      <c r="DL306" s="60"/>
      <c r="DM306" s="60"/>
      <c r="DN306" s="60"/>
      <c r="DO306" s="61"/>
      <c r="DQ306" s="62"/>
      <c r="DR306" s="60"/>
      <c r="DS306" s="60"/>
      <c r="DT306" s="60"/>
      <c r="DU306" s="60"/>
      <c r="DV306" s="61"/>
      <c r="DX306" s="62"/>
      <c r="DY306" s="60"/>
      <c r="DZ306" s="60"/>
      <c r="EA306" s="60"/>
      <c r="EB306" s="60"/>
      <c r="EC306" s="61"/>
      <c r="EE306" s="62"/>
      <c r="EF306" s="60"/>
      <c r="EG306" s="60"/>
      <c r="EH306" s="60"/>
      <c r="EI306" s="60"/>
      <c r="EJ306" s="61"/>
      <c r="EL306" s="62"/>
      <c r="EM306" s="60"/>
      <c r="EN306" s="60"/>
      <c r="EO306" s="60"/>
      <c r="EP306" s="60"/>
      <c r="EQ306" s="61"/>
      <c r="ES306" s="62"/>
      <c r="ET306" s="60"/>
      <c r="EU306" s="60"/>
      <c r="EV306" s="60"/>
      <c r="EW306" s="60"/>
      <c r="EX306" s="61"/>
      <c r="EZ306" s="62"/>
      <c r="FA306" s="60"/>
      <c r="FB306" s="60"/>
      <c r="FC306" s="60"/>
      <c r="FD306" s="60"/>
      <c r="FE306" s="61"/>
      <c r="FG306" s="62"/>
      <c r="FH306" s="60"/>
      <c r="FI306" s="60"/>
      <c r="FJ306" s="60"/>
      <c r="FK306" s="60"/>
      <c r="FL306" s="61"/>
      <c r="FN306" s="62"/>
      <c r="FO306" s="60"/>
      <c r="FP306" s="60"/>
      <c r="FQ306" s="60"/>
      <c r="FR306" s="60"/>
      <c r="FS306" s="61"/>
      <c r="FU306" s="62"/>
      <c r="FV306" s="60"/>
      <c r="FW306" s="60"/>
      <c r="FX306" s="60"/>
      <c r="FY306" s="60"/>
      <c r="FZ306" s="61"/>
      <c r="GB306" s="62"/>
      <c r="GC306" s="60"/>
      <c r="GD306" s="60"/>
      <c r="GE306" s="60"/>
      <c r="GF306" s="60"/>
      <c r="GG306" s="61"/>
      <c r="GI306" s="62"/>
      <c r="GJ306" s="60"/>
      <c r="GK306" s="60"/>
      <c r="GL306" s="60"/>
      <c r="GM306" s="60"/>
      <c r="GN306" s="61"/>
      <c r="GP306" s="62"/>
      <c r="GQ306" s="60"/>
      <c r="GR306" s="60"/>
      <c r="GS306" s="60"/>
      <c r="GT306" s="60"/>
      <c r="GU306" s="61"/>
      <c r="GW306" s="62"/>
      <c r="GX306" s="60"/>
      <c r="GY306" s="60"/>
      <c r="GZ306" s="60"/>
      <c r="HA306" s="60"/>
      <c r="HB306" s="61"/>
      <c r="HD306" s="62"/>
      <c r="HE306" s="60"/>
      <c r="HF306" s="60"/>
      <c r="HG306" s="60"/>
      <c r="HH306" s="60"/>
      <c r="HI306" s="61"/>
      <c r="HK306" s="62"/>
      <c r="HL306" s="60"/>
      <c r="HM306" s="60"/>
      <c r="HN306" s="60"/>
      <c r="HO306" s="60"/>
      <c r="HP306" s="61"/>
      <c r="HR306" s="62"/>
      <c r="HS306" s="60"/>
      <c r="HT306" s="60"/>
      <c r="HU306" s="60"/>
      <c r="HV306" s="60"/>
      <c r="HW306" s="61"/>
      <c r="HY306" s="62"/>
      <c r="HZ306" s="60"/>
      <c r="IA306" s="60"/>
      <c r="IB306" s="60"/>
      <c r="IC306" s="60"/>
      <c r="ID306" s="61"/>
      <c r="IF306" s="62"/>
      <c r="IG306" s="60"/>
      <c r="IH306" s="60"/>
      <c r="II306" s="60"/>
      <c r="IJ306" s="60"/>
      <c r="IK306" s="61"/>
      <c r="IM306" s="62"/>
      <c r="IN306" s="60"/>
      <c r="IO306" s="60"/>
      <c r="IP306" s="60"/>
      <c r="IQ306" s="60"/>
      <c r="IR306" s="61"/>
      <c r="IT306" s="62"/>
      <c r="IU306" s="60"/>
    </row>
    <row r="307" spans="1:255" ht="12.75" outlineLevel="1" x14ac:dyDescent="0.2">
      <c r="A307" s="23" t="str">
        <f t="shared" ref="A307:A313" si="104">LEFT(B307,3)</f>
        <v>551</v>
      </c>
      <c r="B307" s="24" t="s">
        <v>609</v>
      </c>
      <c r="C307" s="24" t="s">
        <v>610</v>
      </c>
      <c r="D307" s="38">
        <f>IF(VLOOKUP($A307,'hk2015'!$A:$G,1)=$A307,VLOOKUP($A307,'hk2015'!$A:$G,6),0)</f>
        <v>0</v>
      </c>
      <c r="E307" s="38">
        <f>IF(VLOOKUP($A307,'hk2015'!$A:$G,1)=$A307,VLOOKUP($A307,'hk2015'!$A:$G,7),0)</f>
        <v>290640</v>
      </c>
      <c r="F307" s="38">
        <f>IF(VLOOKUP($A307,'hk2015'!$A:$H,1)=$A307,VLOOKUP($A307,'hk2015'!$A:$H,8),0)</f>
        <v>0</v>
      </c>
      <c r="G307" s="91">
        <f t="shared" ref="G307:G313" si="105">SUM(D307+E307-F307)</f>
        <v>290640</v>
      </c>
      <c r="H307" s="38">
        <f>IF(VLOOKUP($A307,'hk2014'!$A:$G,1)=$A307,VLOOKUP($A307,'hk2014'!$A:$G,6),0)</f>
        <v>0</v>
      </c>
      <c r="I307" s="38">
        <f>IF(VLOOKUP($A307,'hk2014'!$A:$G,1)=$A307,VLOOKUP($A307,'hk2014'!$A:$G,7),0)</f>
        <v>0</v>
      </c>
      <c r="J307" s="38">
        <f>IF(VLOOKUP($A307,'hk2014'!$A:$H,1)=$A307,VLOOKUP($A307,'hk2014'!$A:$H,8),0)</f>
        <v>0</v>
      </c>
      <c r="K307" s="101">
        <f t="shared" ref="K307:K313" si="106">SUM(H307+I307-J307)</f>
        <v>0</v>
      </c>
      <c r="L307" s="114"/>
    </row>
    <row r="308" spans="1:255" ht="12.75" outlineLevel="1" x14ac:dyDescent="0.2">
      <c r="A308" s="23" t="str">
        <f t="shared" si="104"/>
        <v>552</v>
      </c>
      <c r="B308" s="24" t="s">
        <v>611</v>
      </c>
      <c r="C308" s="24" t="s">
        <v>612</v>
      </c>
      <c r="D308" s="38">
        <f>IF(VLOOKUP($A308,'hk2015'!$A:$G,1)=$A308,VLOOKUP($A308,'hk2015'!$A:$G,6),0)</f>
        <v>0</v>
      </c>
      <c r="E308" s="38">
        <f>IF(VLOOKUP($A308,'hk2015'!$A:$G,1)=$A308,VLOOKUP($A308,'hk2015'!$A:$G,7),0)</f>
        <v>0</v>
      </c>
      <c r="F308" s="38">
        <f>IF(VLOOKUP($A308,'hk2015'!$A:$H,1)=$A308,VLOOKUP($A308,'hk2015'!$A:$H,8),0)</f>
        <v>0</v>
      </c>
      <c r="G308" s="91">
        <f t="shared" si="105"/>
        <v>0</v>
      </c>
      <c r="H308" s="38">
        <f>IF(VLOOKUP($A308,'hk2014'!$A:$G,1)=$A308,VLOOKUP($A308,'hk2014'!$A:$G,6),0)</f>
        <v>0</v>
      </c>
      <c r="I308" s="38">
        <f>IF(VLOOKUP($A308,'hk2014'!$A:$G,1)=$A308,VLOOKUP($A308,'hk2014'!$A:$G,7),0)</f>
        <v>0</v>
      </c>
      <c r="J308" s="38">
        <f>IF(VLOOKUP($A308,'hk2014'!$A:$H,1)=$A308,VLOOKUP($A308,'hk2014'!$A:$H,8),0)</f>
        <v>0</v>
      </c>
      <c r="K308" s="101">
        <f t="shared" si="106"/>
        <v>0</v>
      </c>
      <c r="L308" s="114"/>
    </row>
    <row r="309" spans="1:255" ht="12.75" outlineLevel="1" x14ac:dyDescent="0.2">
      <c r="A309" s="74" t="s">
        <v>467</v>
      </c>
      <c r="B309" s="24" t="s">
        <v>613</v>
      </c>
      <c r="C309" s="24" t="s">
        <v>614</v>
      </c>
      <c r="D309" s="38">
        <f>IF(VLOOKUP($A309,'hk2015'!$A:$G,1)=$A309,VLOOKUP($A309,'hk2015'!$A:$G,6),0)</f>
        <v>0</v>
      </c>
      <c r="E309" s="38">
        <f>IF(VLOOKUP($A309,'hk2015'!$A:$G,1)=$A309,VLOOKUP($A309,'hk2015'!$A:$G,7),0)</f>
        <v>0</v>
      </c>
      <c r="F309" s="38">
        <f>IF(VLOOKUP($A309,'hk2015'!$A:$H,1)=$A309,VLOOKUP($A309,'hk2015'!$A:$H,8),0)</f>
        <v>0</v>
      </c>
      <c r="G309" s="91">
        <f t="shared" si="105"/>
        <v>0</v>
      </c>
      <c r="H309" s="38">
        <f>IF(VLOOKUP($A309,'hk2014'!$A:$G,1)=$A309,VLOOKUP($A309,'hk2014'!$A:$G,6),0)</f>
        <v>0</v>
      </c>
      <c r="I309" s="38">
        <f>IF(VLOOKUP($A309,'hk2014'!$A:$G,1)=$A309,VLOOKUP($A309,'hk2014'!$A:$G,7),0)</f>
        <v>0</v>
      </c>
      <c r="J309" s="38">
        <f>IF(VLOOKUP($A309,'hk2014'!$A:$H,1)=$A309,VLOOKUP($A309,'hk2014'!$A:$H,8),0)</f>
        <v>0</v>
      </c>
      <c r="K309" s="101">
        <f t="shared" si="106"/>
        <v>0</v>
      </c>
      <c r="L309" s="114"/>
    </row>
    <row r="310" spans="1:255" ht="12.75" outlineLevel="1" x14ac:dyDescent="0.2">
      <c r="A310" s="23" t="str">
        <f t="shared" si="104"/>
        <v>555</v>
      </c>
      <c r="B310" s="24" t="s">
        <v>615</v>
      </c>
      <c r="C310" s="24" t="s">
        <v>616</v>
      </c>
      <c r="D310" s="38">
        <f>IF(VLOOKUP($A310,'hk2015'!$A:$G,1)=$A310,VLOOKUP($A310,'hk2015'!$A:$G,6),0)</f>
        <v>0</v>
      </c>
      <c r="E310" s="38">
        <f>IF(VLOOKUP($A310,'hk2015'!$A:$G,1)=$A310,VLOOKUP($A310,'hk2015'!$A:$G,7),0)</f>
        <v>0</v>
      </c>
      <c r="F310" s="38">
        <f>IF(VLOOKUP($A310,'hk2015'!$A:$H,1)=$A310,VLOOKUP($A310,'hk2015'!$A:$H,8),0)</f>
        <v>0</v>
      </c>
      <c r="G310" s="91">
        <f t="shared" si="105"/>
        <v>0</v>
      </c>
      <c r="H310" s="38">
        <f>IF(VLOOKUP($A310,'hk2014'!$A:$G,1)=$A310,VLOOKUP($A310,'hk2014'!$A:$G,6),0)</f>
        <v>0</v>
      </c>
      <c r="I310" s="38">
        <f>IF(VLOOKUP($A310,'hk2014'!$A:$G,1)=$A310,VLOOKUP($A310,'hk2014'!$A:$G,7),0)</f>
        <v>0</v>
      </c>
      <c r="J310" s="38">
        <f>IF(VLOOKUP($A310,'hk2014'!$A:$H,1)=$A310,VLOOKUP($A310,'hk2014'!$A:$H,8),0)</f>
        <v>0</v>
      </c>
      <c r="K310" s="101">
        <f t="shared" si="106"/>
        <v>0</v>
      </c>
      <c r="L310" s="114"/>
    </row>
    <row r="311" spans="1:255" ht="12.75" outlineLevel="1" x14ac:dyDescent="0.2">
      <c r="A311" s="23" t="str">
        <f t="shared" si="104"/>
        <v>557</v>
      </c>
      <c r="B311" s="24" t="s">
        <v>617</v>
      </c>
      <c r="C311" s="24" t="s">
        <v>618</v>
      </c>
      <c r="D311" s="38">
        <f>IF(VLOOKUP($A311,'hk2015'!$A:$G,1)=$A311,VLOOKUP($A311,'hk2015'!$A:$G,6),0)</f>
        <v>0</v>
      </c>
      <c r="E311" s="38">
        <f>IF(VLOOKUP($A311,'hk2015'!$A:$G,1)=$A311,VLOOKUP($A311,'hk2015'!$A:$G,7),0)</f>
        <v>0</v>
      </c>
      <c r="F311" s="38">
        <f>IF(VLOOKUP($A311,'hk2015'!$A:$H,1)=$A311,VLOOKUP($A311,'hk2015'!$A:$H,8),0)</f>
        <v>0</v>
      </c>
      <c r="G311" s="91">
        <f t="shared" si="105"/>
        <v>0</v>
      </c>
      <c r="H311" s="38">
        <f>IF(VLOOKUP($A311,'hk2014'!$A:$G,1)=$A311,VLOOKUP($A311,'hk2014'!$A:$G,6),0)</f>
        <v>0</v>
      </c>
      <c r="I311" s="38">
        <f>IF(VLOOKUP($A311,'hk2014'!$A:$G,1)=$A311,VLOOKUP($A311,'hk2014'!$A:$G,7),0)</f>
        <v>0</v>
      </c>
      <c r="J311" s="38">
        <f>IF(VLOOKUP($A311,'hk2014'!$A:$H,1)=$A311,VLOOKUP($A311,'hk2014'!$A:$H,8),0)</f>
        <v>0</v>
      </c>
      <c r="K311" s="101">
        <f t="shared" si="106"/>
        <v>0</v>
      </c>
      <c r="L311" s="114"/>
    </row>
    <row r="312" spans="1:255" ht="12.75" outlineLevel="1" x14ac:dyDescent="0.2">
      <c r="A312" s="76" t="str">
        <f t="shared" si="104"/>
        <v>558</v>
      </c>
      <c r="B312" s="24" t="s">
        <v>619</v>
      </c>
      <c r="C312" s="24" t="s">
        <v>620</v>
      </c>
      <c r="D312" s="38">
        <f>IF(VLOOKUP($A312,'hk2015'!$A:$G,1)=$A312,VLOOKUP($A312,'hk2015'!$A:$G,6),0)</f>
        <v>0</v>
      </c>
      <c r="E312" s="38">
        <f>IF(VLOOKUP($A312,'hk2015'!$A:$G,1)=$A312,VLOOKUP($A312,'hk2015'!$A:$G,7),0)</f>
        <v>0</v>
      </c>
      <c r="F312" s="38">
        <f>IF(VLOOKUP($A312,'hk2015'!$A:$H,1)=$A312,VLOOKUP($A312,'hk2015'!$A:$H,8),0)</f>
        <v>0</v>
      </c>
      <c r="G312" s="91">
        <f t="shared" si="105"/>
        <v>0</v>
      </c>
      <c r="H312" s="38">
        <f>IF(VLOOKUP($A312,'hk2014'!$A:$G,1)=$A312,VLOOKUP($A312,'hk2014'!$A:$G,6),0)</f>
        <v>0</v>
      </c>
      <c r="I312" s="38">
        <f>IF(VLOOKUP($A312,'hk2014'!$A:$G,1)=$A312,VLOOKUP($A312,'hk2014'!$A:$G,7),0)</f>
        <v>0</v>
      </c>
      <c r="J312" s="38">
        <f>IF(VLOOKUP($A312,'hk2014'!$A:$H,1)=$A312,VLOOKUP($A312,'hk2014'!$A:$H,8),0)</f>
        <v>0</v>
      </c>
      <c r="K312" s="101">
        <f t="shared" si="106"/>
        <v>0</v>
      </c>
      <c r="L312" s="114"/>
    </row>
    <row r="313" spans="1:255" ht="12.75" outlineLevel="1" x14ac:dyDescent="0.2">
      <c r="A313" s="76" t="str">
        <f t="shared" si="104"/>
        <v>559</v>
      </c>
      <c r="B313" s="24" t="s">
        <v>621</v>
      </c>
      <c r="C313" s="24" t="s">
        <v>622</v>
      </c>
      <c r="D313" s="38">
        <f>IF(VLOOKUP($A313,'hk2015'!$A:$G,1)=$A313,VLOOKUP($A313,'hk2015'!$A:$G,6),0)</f>
        <v>0</v>
      </c>
      <c r="E313" s="38">
        <f>IF(VLOOKUP($A313,'hk2015'!$A:$G,1)=$A313,VLOOKUP($A313,'hk2015'!$A:$G,7),0)</f>
        <v>0</v>
      </c>
      <c r="F313" s="38">
        <f>IF(VLOOKUP($A313,'hk2015'!$A:$H,1)=$A313,VLOOKUP($A313,'hk2015'!$A:$H,8),0)</f>
        <v>0</v>
      </c>
      <c r="G313" s="91">
        <f t="shared" si="105"/>
        <v>0</v>
      </c>
      <c r="H313" s="38">
        <f>IF(VLOOKUP($A313,'hk2014'!$A:$G,1)=$A313,VLOOKUP($A313,'hk2014'!$A:$G,6),0)</f>
        <v>0</v>
      </c>
      <c r="I313" s="38">
        <f>IF(VLOOKUP($A313,'hk2014'!$A:$G,1)=$A313,VLOOKUP($A313,'hk2014'!$A:$G,7),0)</f>
        <v>0</v>
      </c>
      <c r="J313" s="38">
        <f>IF(VLOOKUP($A313,'hk2014'!$A:$H,1)=$A313,VLOOKUP($A313,'hk2014'!$A:$H,8),0)</f>
        <v>0</v>
      </c>
      <c r="K313" s="101">
        <f t="shared" si="106"/>
        <v>0</v>
      </c>
      <c r="L313" s="114"/>
    </row>
    <row r="314" spans="1:255" ht="13.5" outlineLevel="1" thickBot="1" x14ac:dyDescent="0.25">
      <c r="A314" s="23"/>
      <c r="B314" s="24"/>
      <c r="C314" s="24"/>
      <c r="H314" s="54"/>
      <c r="I314" s="54"/>
      <c r="J314" s="54"/>
      <c r="K314" s="105"/>
      <c r="L314" s="114"/>
    </row>
    <row r="315" spans="1:255" ht="12.75" x14ac:dyDescent="0.2">
      <c r="A315" s="58" t="s">
        <v>623</v>
      </c>
      <c r="B315" s="51"/>
      <c r="C315" s="52" t="s">
        <v>624</v>
      </c>
      <c r="D315" s="33">
        <f t="shared" ref="D315:K315" si="107">SUM(D316:D325)</f>
        <v>0</v>
      </c>
      <c r="E315" s="33">
        <f t="shared" si="107"/>
        <v>0</v>
      </c>
      <c r="F315" s="33">
        <f t="shared" si="107"/>
        <v>0</v>
      </c>
      <c r="G315" s="89">
        <f t="shared" si="107"/>
        <v>0</v>
      </c>
      <c r="H315" s="33">
        <f t="shared" si="107"/>
        <v>0</v>
      </c>
      <c r="I315" s="33">
        <f t="shared" si="107"/>
        <v>0</v>
      </c>
      <c r="J315" s="33">
        <f t="shared" si="107"/>
        <v>0</v>
      </c>
      <c r="K315" s="99">
        <f t="shared" si="107"/>
        <v>0</v>
      </c>
      <c r="L315" s="114"/>
      <c r="M315" s="60"/>
      <c r="N315" s="61"/>
      <c r="P315" s="62"/>
      <c r="Q315" s="60"/>
      <c r="R315" s="60"/>
      <c r="S315" s="60"/>
      <c r="T315" s="60"/>
      <c r="U315" s="61"/>
      <c r="W315" s="62"/>
      <c r="X315" s="60"/>
      <c r="Y315" s="60"/>
      <c r="Z315" s="60"/>
      <c r="AA315" s="60"/>
      <c r="AB315" s="61"/>
      <c r="AD315" s="62"/>
      <c r="AE315" s="60"/>
      <c r="AF315" s="60"/>
      <c r="AG315" s="60"/>
      <c r="AH315" s="60"/>
      <c r="AI315" s="61"/>
      <c r="AK315" s="62"/>
      <c r="AL315" s="60"/>
      <c r="AM315" s="60"/>
      <c r="AN315" s="60"/>
      <c r="AO315" s="60"/>
      <c r="AP315" s="61"/>
      <c r="AR315" s="62"/>
      <c r="AS315" s="60"/>
      <c r="AT315" s="60"/>
      <c r="AU315" s="60"/>
      <c r="AV315" s="60"/>
      <c r="AW315" s="61"/>
      <c r="AY315" s="62"/>
      <c r="AZ315" s="60"/>
      <c r="BA315" s="60"/>
      <c r="BB315" s="60"/>
      <c r="BC315" s="60"/>
      <c r="BD315" s="61"/>
      <c r="BF315" s="62"/>
      <c r="BG315" s="60"/>
      <c r="BH315" s="60"/>
      <c r="BI315" s="60"/>
      <c r="BJ315" s="60"/>
      <c r="BK315" s="61"/>
      <c r="BM315" s="62"/>
      <c r="BN315" s="60"/>
      <c r="BO315" s="60"/>
      <c r="BP315" s="60"/>
      <c r="BQ315" s="60"/>
      <c r="BR315" s="61"/>
      <c r="BT315" s="62"/>
      <c r="BU315" s="60"/>
      <c r="BV315" s="60"/>
      <c r="BW315" s="60"/>
      <c r="BX315" s="60"/>
      <c r="BY315" s="61"/>
      <c r="CA315" s="62"/>
      <c r="CB315" s="60"/>
      <c r="CC315" s="60"/>
      <c r="CD315" s="60"/>
      <c r="CE315" s="60"/>
      <c r="CF315" s="61"/>
      <c r="CH315" s="62"/>
      <c r="CI315" s="60"/>
      <c r="CJ315" s="60"/>
      <c r="CK315" s="60"/>
      <c r="CL315" s="60"/>
      <c r="CM315" s="61"/>
      <c r="CO315" s="62"/>
      <c r="CP315" s="60"/>
      <c r="CQ315" s="60"/>
      <c r="CR315" s="60"/>
      <c r="CS315" s="60"/>
      <c r="CT315" s="61"/>
      <c r="CV315" s="62"/>
      <c r="CW315" s="60"/>
      <c r="CX315" s="60"/>
      <c r="CY315" s="60"/>
      <c r="CZ315" s="60"/>
      <c r="DA315" s="61"/>
      <c r="DC315" s="62"/>
      <c r="DD315" s="60"/>
      <c r="DE315" s="60"/>
      <c r="DF315" s="60"/>
      <c r="DG315" s="60"/>
      <c r="DH315" s="61"/>
      <c r="DJ315" s="62"/>
      <c r="DK315" s="60"/>
      <c r="DL315" s="60"/>
      <c r="DM315" s="60"/>
      <c r="DN315" s="60"/>
      <c r="DO315" s="61"/>
      <c r="DQ315" s="62"/>
      <c r="DR315" s="60"/>
      <c r="DS315" s="60"/>
      <c r="DT315" s="60"/>
      <c r="DU315" s="60"/>
      <c r="DV315" s="61"/>
      <c r="DX315" s="62"/>
      <c r="DY315" s="60"/>
      <c r="DZ315" s="60"/>
      <c r="EA315" s="60"/>
      <c r="EB315" s="60"/>
      <c r="EC315" s="61"/>
      <c r="EE315" s="62"/>
      <c r="EF315" s="60"/>
      <c r="EG315" s="60"/>
      <c r="EH315" s="60"/>
      <c r="EI315" s="60"/>
      <c r="EJ315" s="61"/>
      <c r="EL315" s="62"/>
      <c r="EM315" s="60"/>
      <c r="EN315" s="60"/>
      <c r="EO315" s="60"/>
      <c r="EP315" s="60"/>
      <c r="EQ315" s="61"/>
      <c r="ES315" s="62"/>
      <c r="ET315" s="60"/>
      <c r="EU315" s="60"/>
      <c r="EV315" s="60"/>
      <c r="EW315" s="60"/>
      <c r="EX315" s="61"/>
      <c r="EZ315" s="62"/>
      <c r="FA315" s="60"/>
      <c r="FB315" s="60"/>
      <c r="FC315" s="60"/>
      <c r="FD315" s="60"/>
      <c r="FE315" s="61"/>
      <c r="FG315" s="62"/>
      <c r="FH315" s="60"/>
      <c r="FI315" s="60"/>
      <c r="FJ315" s="60"/>
      <c r="FK315" s="60"/>
      <c r="FL315" s="61"/>
      <c r="FN315" s="62"/>
      <c r="FO315" s="60"/>
      <c r="FP315" s="60"/>
      <c r="FQ315" s="60"/>
      <c r="FR315" s="60"/>
      <c r="FS315" s="61"/>
      <c r="FU315" s="62"/>
      <c r="FV315" s="60"/>
      <c r="FW315" s="60"/>
      <c r="FX315" s="60"/>
      <c r="FY315" s="60"/>
      <c r="FZ315" s="61"/>
      <c r="GB315" s="62"/>
      <c r="GC315" s="60"/>
      <c r="GD315" s="60"/>
      <c r="GE315" s="60"/>
      <c r="GF315" s="60"/>
      <c r="GG315" s="61"/>
      <c r="GI315" s="62"/>
      <c r="GJ315" s="60"/>
      <c r="GK315" s="60"/>
      <c r="GL315" s="60"/>
      <c r="GM315" s="60"/>
      <c r="GN315" s="61"/>
      <c r="GP315" s="62"/>
      <c r="GQ315" s="60"/>
      <c r="GR315" s="60"/>
      <c r="GS315" s="60"/>
      <c r="GT315" s="60"/>
      <c r="GU315" s="61"/>
      <c r="GW315" s="62"/>
      <c r="GX315" s="60"/>
      <c r="GY315" s="60"/>
      <c r="GZ315" s="60"/>
      <c r="HA315" s="60"/>
      <c r="HB315" s="61"/>
      <c r="HD315" s="62"/>
      <c r="HE315" s="60"/>
      <c r="HF315" s="60"/>
      <c r="HG315" s="60"/>
      <c r="HH315" s="60"/>
      <c r="HI315" s="61"/>
      <c r="HK315" s="62"/>
      <c r="HL315" s="60"/>
      <c r="HM315" s="60"/>
      <c r="HN315" s="60"/>
      <c r="HO315" s="60"/>
      <c r="HP315" s="61"/>
      <c r="HR315" s="62"/>
      <c r="HS315" s="60"/>
      <c r="HT315" s="60"/>
      <c r="HU315" s="60"/>
      <c r="HV315" s="60"/>
      <c r="HW315" s="61"/>
      <c r="HY315" s="62"/>
      <c r="HZ315" s="60"/>
      <c r="IA315" s="60"/>
      <c r="IB315" s="60"/>
      <c r="IC315" s="60"/>
      <c r="ID315" s="61"/>
      <c r="IF315" s="62"/>
      <c r="IG315" s="60"/>
      <c r="IH315" s="60"/>
      <c r="II315" s="60"/>
      <c r="IJ315" s="60"/>
      <c r="IK315" s="61"/>
      <c r="IM315" s="62"/>
      <c r="IN315" s="60"/>
      <c r="IO315" s="60"/>
      <c r="IP315" s="60"/>
      <c r="IQ315" s="60"/>
      <c r="IR315" s="61"/>
      <c r="IT315" s="62"/>
      <c r="IU315" s="60"/>
    </row>
    <row r="316" spans="1:255" ht="12.75" outlineLevel="1" x14ac:dyDescent="0.2">
      <c r="A316" s="23" t="s">
        <v>625</v>
      </c>
      <c r="B316" s="26"/>
      <c r="C316" s="36" t="s">
        <v>624</v>
      </c>
      <c r="D316" s="38">
        <f>IF(VLOOKUP($A316,'hk2015'!$A:$G,1)=$A316,VLOOKUP($A316,'hk2015'!$A:$G,6),0)</f>
        <v>0</v>
      </c>
      <c r="E316" s="38">
        <f>IF(VLOOKUP($A316,'hk2015'!$A:$G,1)=$A316,VLOOKUP($A316,'hk2015'!$A:$G,7),0)</f>
        <v>0</v>
      </c>
      <c r="F316" s="38">
        <f>IF(VLOOKUP($A316,'hk2015'!$A:$H,1)=$A316,VLOOKUP($A316,'hk2015'!$A:$H,8),0)</f>
        <v>0</v>
      </c>
      <c r="G316" s="91">
        <f t="shared" ref="G316:G325" si="108">SUM(D316+E316-F316)</f>
        <v>0</v>
      </c>
      <c r="H316" s="38">
        <f>IF(VLOOKUP($A316,'hk2014'!$A:$G,1)=$A316,VLOOKUP($A316,'hk2014'!$A:$G,6),0)</f>
        <v>0</v>
      </c>
      <c r="I316" s="38">
        <f>IF(VLOOKUP($A316,'hk2014'!$A:$G,1)=$A316,VLOOKUP($A316,'hk2014'!$A:$G,7),0)</f>
        <v>0</v>
      </c>
      <c r="J316" s="38">
        <f>IF(VLOOKUP($A316,'hk2014'!$A:$H,1)=$A316,VLOOKUP($A316,'hk2014'!$A:$H,8),0)</f>
        <v>0</v>
      </c>
      <c r="K316" s="101">
        <f t="shared" ref="K316:K325" si="109">SUM(H316+I316-J316)</f>
        <v>0</v>
      </c>
      <c r="L316" s="114"/>
      <c r="M316" s="60"/>
      <c r="N316" s="61"/>
      <c r="P316" s="62"/>
      <c r="Q316" s="60"/>
      <c r="R316" s="60"/>
      <c r="S316" s="60"/>
      <c r="T316" s="60"/>
      <c r="U316" s="61"/>
      <c r="W316" s="62"/>
      <c r="X316" s="60"/>
      <c r="Y316" s="60"/>
      <c r="Z316" s="60"/>
      <c r="AA316" s="60"/>
      <c r="AB316" s="61"/>
      <c r="AD316" s="62"/>
      <c r="AE316" s="60"/>
      <c r="AF316" s="60"/>
      <c r="AG316" s="60"/>
      <c r="AH316" s="60"/>
      <c r="AI316" s="61"/>
      <c r="AK316" s="62"/>
      <c r="AL316" s="60"/>
      <c r="AM316" s="60"/>
      <c r="AN316" s="60"/>
      <c r="AO316" s="60"/>
      <c r="AP316" s="61"/>
      <c r="AR316" s="62"/>
      <c r="AS316" s="60"/>
      <c r="AT316" s="60"/>
      <c r="AU316" s="60"/>
      <c r="AV316" s="60"/>
      <c r="AW316" s="61"/>
      <c r="AY316" s="62"/>
      <c r="AZ316" s="60"/>
      <c r="BA316" s="60"/>
      <c r="BB316" s="60"/>
      <c r="BC316" s="60"/>
      <c r="BD316" s="61"/>
      <c r="BF316" s="62"/>
      <c r="BG316" s="60"/>
      <c r="BH316" s="60"/>
      <c r="BI316" s="60"/>
      <c r="BJ316" s="60"/>
      <c r="BK316" s="61"/>
      <c r="BM316" s="62"/>
      <c r="BN316" s="60"/>
      <c r="BO316" s="60"/>
      <c r="BP316" s="60"/>
      <c r="BQ316" s="60"/>
      <c r="BR316" s="61"/>
      <c r="BT316" s="62"/>
      <c r="BU316" s="60"/>
      <c r="BV316" s="60"/>
      <c r="BW316" s="60"/>
      <c r="BX316" s="60"/>
      <c r="BY316" s="61"/>
      <c r="CA316" s="62"/>
      <c r="CB316" s="60"/>
      <c r="CC316" s="60"/>
      <c r="CD316" s="60"/>
      <c r="CE316" s="60"/>
      <c r="CF316" s="61"/>
      <c r="CH316" s="62"/>
      <c r="CI316" s="60"/>
      <c r="CJ316" s="60"/>
      <c r="CK316" s="60"/>
      <c r="CL316" s="60"/>
      <c r="CM316" s="61"/>
      <c r="CO316" s="62"/>
      <c r="CP316" s="60"/>
      <c r="CQ316" s="60"/>
      <c r="CR316" s="60"/>
      <c r="CS316" s="60"/>
      <c r="CT316" s="61"/>
      <c r="CV316" s="62"/>
      <c r="CW316" s="60"/>
      <c r="CX316" s="60"/>
      <c r="CY316" s="60"/>
      <c r="CZ316" s="60"/>
      <c r="DA316" s="61"/>
      <c r="DC316" s="62"/>
      <c r="DD316" s="60"/>
      <c r="DE316" s="60"/>
      <c r="DF316" s="60"/>
      <c r="DG316" s="60"/>
      <c r="DH316" s="61"/>
      <c r="DJ316" s="62"/>
      <c r="DK316" s="60"/>
      <c r="DL316" s="60"/>
      <c r="DM316" s="60"/>
      <c r="DN316" s="60"/>
      <c r="DO316" s="61"/>
      <c r="DQ316" s="62"/>
      <c r="DR316" s="60"/>
      <c r="DS316" s="60"/>
      <c r="DT316" s="60"/>
      <c r="DU316" s="60"/>
      <c r="DV316" s="61"/>
      <c r="DX316" s="62"/>
      <c r="DY316" s="60"/>
      <c r="DZ316" s="60"/>
      <c r="EA316" s="60"/>
      <c r="EB316" s="60"/>
      <c r="EC316" s="61"/>
      <c r="EE316" s="62"/>
      <c r="EF316" s="60"/>
      <c r="EG316" s="60"/>
      <c r="EH316" s="60"/>
      <c r="EI316" s="60"/>
      <c r="EJ316" s="61"/>
      <c r="EL316" s="62"/>
      <c r="EM316" s="60"/>
      <c r="EN316" s="60"/>
      <c r="EO316" s="60"/>
      <c r="EP316" s="60"/>
      <c r="EQ316" s="61"/>
      <c r="ES316" s="62"/>
      <c r="ET316" s="60"/>
      <c r="EU316" s="60"/>
      <c r="EV316" s="60"/>
      <c r="EW316" s="60"/>
      <c r="EX316" s="61"/>
      <c r="EZ316" s="62"/>
      <c r="FA316" s="60"/>
      <c r="FB316" s="60"/>
      <c r="FC316" s="60"/>
      <c r="FD316" s="60"/>
      <c r="FE316" s="61"/>
      <c r="FG316" s="62"/>
      <c r="FH316" s="60"/>
      <c r="FI316" s="60"/>
      <c r="FJ316" s="60"/>
      <c r="FK316" s="60"/>
      <c r="FL316" s="61"/>
      <c r="FN316" s="62"/>
      <c r="FO316" s="60"/>
      <c r="FP316" s="60"/>
      <c r="FQ316" s="60"/>
      <c r="FR316" s="60"/>
      <c r="FS316" s="61"/>
      <c r="FU316" s="62"/>
      <c r="FV316" s="60"/>
      <c r="FW316" s="60"/>
      <c r="FX316" s="60"/>
      <c r="FY316" s="60"/>
      <c r="FZ316" s="61"/>
      <c r="GB316" s="62"/>
      <c r="GC316" s="60"/>
      <c r="GD316" s="60"/>
      <c r="GE316" s="60"/>
      <c r="GF316" s="60"/>
      <c r="GG316" s="61"/>
      <c r="GI316" s="62"/>
      <c r="GJ316" s="60"/>
      <c r="GK316" s="60"/>
      <c r="GL316" s="60"/>
      <c r="GM316" s="60"/>
      <c r="GN316" s="61"/>
      <c r="GP316" s="62"/>
      <c r="GQ316" s="60"/>
      <c r="GR316" s="60"/>
      <c r="GS316" s="60"/>
      <c r="GT316" s="60"/>
      <c r="GU316" s="61"/>
      <c r="GW316" s="62"/>
      <c r="GX316" s="60"/>
      <c r="GY316" s="60"/>
      <c r="GZ316" s="60"/>
      <c r="HA316" s="60"/>
      <c r="HB316" s="61"/>
      <c r="HD316" s="62"/>
      <c r="HE316" s="60"/>
      <c r="HF316" s="60"/>
      <c r="HG316" s="60"/>
      <c r="HH316" s="60"/>
      <c r="HI316" s="61"/>
      <c r="HK316" s="62"/>
      <c r="HL316" s="60"/>
      <c r="HM316" s="60"/>
      <c r="HN316" s="60"/>
      <c r="HO316" s="60"/>
      <c r="HP316" s="61"/>
      <c r="HR316" s="62"/>
      <c r="HS316" s="60"/>
      <c r="HT316" s="60"/>
      <c r="HU316" s="60"/>
      <c r="HV316" s="60"/>
      <c r="HW316" s="61"/>
      <c r="HY316" s="62"/>
      <c r="HZ316" s="60"/>
      <c r="IA316" s="60"/>
      <c r="IB316" s="60"/>
      <c r="IC316" s="60"/>
      <c r="ID316" s="61"/>
      <c r="IF316" s="62"/>
      <c r="IG316" s="60"/>
      <c r="IH316" s="60"/>
      <c r="II316" s="60"/>
      <c r="IJ316" s="60"/>
      <c r="IK316" s="61"/>
      <c r="IM316" s="62"/>
      <c r="IN316" s="60"/>
      <c r="IO316" s="60"/>
      <c r="IP316" s="60"/>
      <c r="IQ316" s="60"/>
      <c r="IR316" s="61"/>
      <c r="IT316" s="62"/>
      <c r="IU316" s="60"/>
    </row>
    <row r="317" spans="1:255" ht="12.75" outlineLevel="1" x14ac:dyDescent="0.2">
      <c r="A317" s="23" t="str">
        <f t="shared" ref="A317:A325" si="110">LEFT(B317,3)</f>
        <v>561</v>
      </c>
      <c r="B317" s="24" t="s">
        <v>626</v>
      </c>
      <c r="C317" s="24" t="s">
        <v>627</v>
      </c>
      <c r="D317" s="38">
        <f>IF(VLOOKUP($A317,'hk2015'!$A:$G,1)=$A317,VLOOKUP($A317,'hk2015'!$A:$G,6),0)</f>
        <v>0</v>
      </c>
      <c r="E317" s="38">
        <f>IF(VLOOKUP($A317,'hk2015'!$A:$G,1)=$A317,VLOOKUP($A317,'hk2015'!$A:$G,7),0)</f>
        <v>0</v>
      </c>
      <c r="F317" s="38">
        <f>IF(VLOOKUP($A317,'hk2015'!$A:$H,1)=$A317,VLOOKUP($A317,'hk2015'!$A:$H,8),0)</f>
        <v>0</v>
      </c>
      <c r="G317" s="91">
        <f t="shared" si="108"/>
        <v>0</v>
      </c>
      <c r="H317" s="38">
        <f>IF(VLOOKUP($A317,'hk2014'!$A:$G,1)=$A317,VLOOKUP($A317,'hk2014'!$A:$G,6),0)</f>
        <v>0</v>
      </c>
      <c r="I317" s="38">
        <f>IF(VLOOKUP($A317,'hk2014'!$A:$G,1)=$A317,VLOOKUP($A317,'hk2014'!$A:$G,7),0)</f>
        <v>0</v>
      </c>
      <c r="J317" s="38">
        <f>IF(VLOOKUP($A317,'hk2014'!$A:$H,1)=$A317,VLOOKUP($A317,'hk2014'!$A:$H,8),0)</f>
        <v>0</v>
      </c>
      <c r="K317" s="101">
        <f t="shared" si="109"/>
        <v>0</v>
      </c>
      <c r="L317" s="114"/>
    </row>
    <row r="318" spans="1:255" ht="12.75" outlineLevel="1" x14ac:dyDescent="0.2">
      <c r="A318" s="23" t="str">
        <f t="shared" si="110"/>
        <v>562</v>
      </c>
      <c r="B318" s="24" t="s">
        <v>628</v>
      </c>
      <c r="C318" s="24" t="s">
        <v>629</v>
      </c>
      <c r="D318" s="38">
        <f>IF(VLOOKUP($A318,'hk2015'!$A:$G,1)=$A318,VLOOKUP($A318,'hk2015'!$A:$G,6),0)</f>
        <v>0</v>
      </c>
      <c r="E318" s="38">
        <f>IF(VLOOKUP($A318,'hk2015'!$A:$G,1)=$A318,VLOOKUP($A318,'hk2015'!$A:$G,7),0)</f>
        <v>0</v>
      </c>
      <c r="F318" s="38">
        <f>IF(VLOOKUP($A318,'hk2015'!$A:$H,1)=$A318,VLOOKUP($A318,'hk2015'!$A:$H,8),0)</f>
        <v>0</v>
      </c>
      <c r="G318" s="91">
        <f t="shared" si="108"/>
        <v>0</v>
      </c>
      <c r="H318" s="38">
        <f>IF(VLOOKUP($A318,'hk2014'!$A:$G,1)=$A318,VLOOKUP($A318,'hk2014'!$A:$G,6),0)</f>
        <v>0</v>
      </c>
      <c r="I318" s="38">
        <f>IF(VLOOKUP($A318,'hk2014'!$A:$G,1)=$A318,VLOOKUP($A318,'hk2014'!$A:$G,7),0)</f>
        <v>0</v>
      </c>
      <c r="J318" s="38">
        <f>IF(VLOOKUP($A318,'hk2014'!$A:$H,1)=$A318,VLOOKUP($A318,'hk2014'!$A:$H,8),0)</f>
        <v>0</v>
      </c>
      <c r="K318" s="101">
        <f t="shared" si="109"/>
        <v>0</v>
      </c>
      <c r="L318" s="114"/>
    </row>
    <row r="319" spans="1:255" ht="12.75" outlineLevel="1" x14ac:dyDescent="0.2">
      <c r="A319" s="23" t="str">
        <f t="shared" si="110"/>
        <v>563</v>
      </c>
      <c r="B319" s="24" t="s">
        <v>630</v>
      </c>
      <c r="C319" s="24" t="s">
        <v>631</v>
      </c>
      <c r="D319" s="38">
        <f>IF(VLOOKUP($A319,'hk2015'!$A:$G,1)=$A319,VLOOKUP($A319,'hk2015'!$A:$G,6),0)</f>
        <v>0</v>
      </c>
      <c r="E319" s="38">
        <f>IF(VLOOKUP($A319,'hk2015'!$A:$G,1)=$A319,VLOOKUP($A319,'hk2015'!$A:$G,7),0)</f>
        <v>0</v>
      </c>
      <c r="F319" s="38">
        <f>IF(VLOOKUP($A319,'hk2015'!$A:$H,1)=$A319,VLOOKUP($A319,'hk2015'!$A:$H,8),0)</f>
        <v>0</v>
      </c>
      <c r="G319" s="91">
        <f t="shared" si="108"/>
        <v>0</v>
      </c>
      <c r="H319" s="38">
        <f>IF(VLOOKUP($A319,'hk2014'!$A:$G,1)=$A319,VLOOKUP($A319,'hk2014'!$A:$G,6),0)</f>
        <v>0</v>
      </c>
      <c r="I319" s="38">
        <f>IF(VLOOKUP($A319,'hk2014'!$A:$G,1)=$A319,VLOOKUP($A319,'hk2014'!$A:$G,7),0)</f>
        <v>0</v>
      </c>
      <c r="J319" s="38">
        <f>IF(VLOOKUP($A319,'hk2014'!$A:$H,1)=$A319,VLOOKUP($A319,'hk2014'!$A:$H,8),0)</f>
        <v>0</v>
      </c>
      <c r="K319" s="101">
        <f t="shared" si="109"/>
        <v>0</v>
      </c>
      <c r="L319" s="114"/>
    </row>
    <row r="320" spans="1:255" ht="12.75" outlineLevel="1" x14ac:dyDescent="0.2">
      <c r="A320" s="23" t="str">
        <f t="shared" si="110"/>
        <v>564</v>
      </c>
      <c r="B320" s="24" t="s">
        <v>632</v>
      </c>
      <c r="C320" s="24" t="s">
        <v>633</v>
      </c>
      <c r="D320" s="38">
        <f>IF(VLOOKUP($A320,'hk2015'!$A:$G,1)=$A320,VLOOKUP($A320,'hk2015'!$A:$G,6),0)</f>
        <v>0</v>
      </c>
      <c r="E320" s="38">
        <f>IF(VLOOKUP($A320,'hk2015'!$A:$G,1)=$A320,VLOOKUP($A320,'hk2015'!$A:$G,7),0)</f>
        <v>0</v>
      </c>
      <c r="F320" s="38">
        <f>IF(VLOOKUP($A320,'hk2015'!$A:$H,1)=$A320,VLOOKUP($A320,'hk2015'!$A:$H,8),0)</f>
        <v>0</v>
      </c>
      <c r="G320" s="91">
        <f t="shared" si="108"/>
        <v>0</v>
      </c>
      <c r="H320" s="38">
        <f>IF(VLOOKUP($A320,'hk2014'!$A:$G,1)=$A320,VLOOKUP($A320,'hk2014'!$A:$G,6),0)</f>
        <v>0</v>
      </c>
      <c r="I320" s="38">
        <f>IF(VLOOKUP($A320,'hk2014'!$A:$G,1)=$A320,VLOOKUP($A320,'hk2014'!$A:$G,7),0)</f>
        <v>0</v>
      </c>
      <c r="J320" s="38">
        <f>IF(VLOOKUP($A320,'hk2014'!$A:$H,1)=$A320,VLOOKUP($A320,'hk2014'!$A:$H,8),0)</f>
        <v>0</v>
      </c>
      <c r="K320" s="101">
        <f t="shared" si="109"/>
        <v>0</v>
      </c>
      <c r="L320" s="114"/>
    </row>
    <row r="321" spans="1:255" ht="12.75" outlineLevel="1" x14ac:dyDescent="0.2">
      <c r="A321" s="59" t="s">
        <v>58</v>
      </c>
      <c r="B321" s="24"/>
      <c r="C321" s="24"/>
      <c r="D321" s="38">
        <f>IF(VLOOKUP($A321,'hk2015'!$A:$G,1)=$A321,VLOOKUP($A321,'hk2015'!$A:$G,6),0)</f>
        <v>0</v>
      </c>
      <c r="E321" s="38">
        <f>IF(VLOOKUP($A321,'hk2015'!$A:$G,1)=$A321,VLOOKUP($A321,'hk2015'!$A:$G,7),0)</f>
        <v>0</v>
      </c>
      <c r="F321" s="38">
        <f>IF(VLOOKUP($A321,'hk2015'!$A:$H,1)=$A321,VLOOKUP($A321,'hk2015'!$A:$H,8),0)</f>
        <v>0</v>
      </c>
      <c r="G321" s="91">
        <f t="shared" si="108"/>
        <v>0</v>
      </c>
      <c r="H321" s="38">
        <f>IF(VLOOKUP($A321,'hk2014'!$A:$G,1)=$A321,VLOOKUP($A321,'hk2014'!$A:$G,6),0)</f>
        <v>0</v>
      </c>
      <c r="I321" s="38">
        <f>IF(VLOOKUP($A321,'hk2014'!$A:$G,1)=$A321,VLOOKUP($A321,'hk2014'!$A:$G,7),0)</f>
        <v>0</v>
      </c>
      <c r="J321" s="38">
        <f>IF(VLOOKUP($A321,'hk2014'!$A:$H,1)=$A321,VLOOKUP($A321,'hk2014'!$A:$H,8),0)</f>
        <v>0</v>
      </c>
      <c r="K321" s="101">
        <f t="shared" si="109"/>
        <v>0</v>
      </c>
      <c r="L321" s="114"/>
    </row>
    <row r="322" spans="1:255" ht="12.75" outlineLevel="1" x14ac:dyDescent="0.2">
      <c r="A322" s="23" t="str">
        <f t="shared" si="110"/>
        <v>566</v>
      </c>
      <c r="B322" s="24" t="s">
        <v>634</v>
      </c>
      <c r="C322" s="24" t="s">
        <v>635</v>
      </c>
      <c r="D322" s="38">
        <f>IF(VLOOKUP($A322,'hk2015'!$A:$G,1)=$A322,VLOOKUP($A322,'hk2015'!$A:$G,6),0)</f>
        <v>0</v>
      </c>
      <c r="E322" s="38">
        <f>IF(VLOOKUP($A322,'hk2015'!$A:$G,1)=$A322,VLOOKUP($A322,'hk2015'!$A:$G,7),0)</f>
        <v>0</v>
      </c>
      <c r="F322" s="38">
        <f>IF(VLOOKUP($A322,'hk2015'!$A:$H,1)=$A322,VLOOKUP($A322,'hk2015'!$A:$H,8),0)</f>
        <v>0</v>
      </c>
      <c r="G322" s="91">
        <f t="shared" si="108"/>
        <v>0</v>
      </c>
      <c r="H322" s="38">
        <f>IF(VLOOKUP($A322,'hk2014'!$A:$G,1)=$A322,VLOOKUP($A322,'hk2014'!$A:$G,6),0)</f>
        <v>0</v>
      </c>
      <c r="I322" s="38">
        <f>IF(VLOOKUP($A322,'hk2014'!$A:$G,1)=$A322,VLOOKUP($A322,'hk2014'!$A:$G,7),0)</f>
        <v>0</v>
      </c>
      <c r="J322" s="38">
        <f>IF(VLOOKUP($A322,'hk2014'!$A:$H,1)=$A322,VLOOKUP($A322,'hk2014'!$A:$H,8),0)</f>
        <v>0</v>
      </c>
      <c r="K322" s="101">
        <f t="shared" si="109"/>
        <v>0</v>
      </c>
      <c r="L322" s="114"/>
    </row>
    <row r="323" spans="1:255" ht="12.75" outlineLevel="1" x14ac:dyDescent="0.2">
      <c r="A323" s="23" t="str">
        <f t="shared" si="110"/>
        <v>567</v>
      </c>
      <c r="B323" s="24" t="s">
        <v>636</v>
      </c>
      <c r="C323" s="24" t="s">
        <v>637</v>
      </c>
      <c r="D323" s="38">
        <f>IF(VLOOKUP($A323,'hk2015'!$A:$G,1)=$A323,VLOOKUP($A323,'hk2015'!$A:$G,6),0)</f>
        <v>0</v>
      </c>
      <c r="E323" s="38">
        <f>IF(VLOOKUP($A323,'hk2015'!$A:$G,1)=$A323,VLOOKUP($A323,'hk2015'!$A:$G,7),0)</f>
        <v>0</v>
      </c>
      <c r="F323" s="38">
        <f>IF(VLOOKUP($A323,'hk2015'!$A:$H,1)=$A323,VLOOKUP($A323,'hk2015'!$A:$H,8),0)</f>
        <v>0</v>
      </c>
      <c r="G323" s="91">
        <f t="shared" si="108"/>
        <v>0</v>
      </c>
      <c r="H323" s="38">
        <f>IF(VLOOKUP($A323,'hk2014'!$A:$G,1)=$A323,VLOOKUP($A323,'hk2014'!$A:$G,6),0)</f>
        <v>0</v>
      </c>
      <c r="I323" s="38">
        <f>IF(VLOOKUP($A323,'hk2014'!$A:$G,1)=$A323,VLOOKUP($A323,'hk2014'!$A:$G,7),0)</f>
        <v>0</v>
      </c>
      <c r="J323" s="38">
        <f>IF(VLOOKUP($A323,'hk2014'!$A:$H,1)=$A323,VLOOKUP($A323,'hk2014'!$A:$H,8),0)</f>
        <v>0</v>
      </c>
      <c r="K323" s="101">
        <f t="shared" si="109"/>
        <v>0</v>
      </c>
      <c r="L323" s="114"/>
    </row>
    <row r="324" spans="1:255" ht="12.75" outlineLevel="1" x14ac:dyDescent="0.2">
      <c r="A324" s="23" t="str">
        <f t="shared" si="110"/>
        <v>568</v>
      </c>
      <c r="B324" s="24" t="s">
        <v>638</v>
      </c>
      <c r="C324" s="24" t="s">
        <v>639</v>
      </c>
      <c r="D324" s="38">
        <f>IF(VLOOKUP($A324,'hk2015'!$A:$G,1)=$A324,VLOOKUP($A324,'hk2015'!$A:$G,6),0)</f>
        <v>0</v>
      </c>
      <c r="E324" s="38">
        <f>IF(VLOOKUP($A324,'hk2015'!$A:$G,1)=$A324,VLOOKUP($A324,'hk2015'!$A:$G,7),0)</f>
        <v>0</v>
      </c>
      <c r="F324" s="38">
        <f>IF(VLOOKUP($A324,'hk2015'!$A:$H,1)=$A324,VLOOKUP($A324,'hk2015'!$A:$H,8),0)</f>
        <v>0</v>
      </c>
      <c r="G324" s="91">
        <f t="shared" si="108"/>
        <v>0</v>
      </c>
      <c r="H324" s="38">
        <f>IF(VLOOKUP($A324,'hk2014'!$A:$G,1)=$A324,VLOOKUP($A324,'hk2014'!$A:$G,6),0)</f>
        <v>0</v>
      </c>
      <c r="I324" s="38">
        <f>IF(VLOOKUP($A324,'hk2014'!$A:$G,1)=$A324,VLOOKUP($A324,'hk2014'!$A:$G,7),0)</f>
        <v>0</v>
      </c>
      <c r="J324" s="38">
        <f>IF(VLOOKUP($A324,'hk2014'!$A:$H,1)=$A324,VLOOKUP($A324,'hk2014'!$A:$H,8),0)</f>
        <v>0</v>
      </c>
      <c r="K324" s="101">
        <f t="shared" si="109"/>
        <v>0</v>
      </c>
      <c r="L324" s="114"/>
    </row>
    <row r="325" spans="1:255" ht="12.75" outlineLevel="1" x14ac:dyDescent="0.2">
      <c r="A325" s="23" t="str">
        <f t="shared" si="110"/>
        <v>569</v>
      </c>
      <c r="B325" s="24" t="s">
        <v>640</v>
      </c>
      <c r="C325" s="24" t="s">
        <v>641</v>
      </c>
      <c r="D325" s="38">
        <f>IF(VLOOKUP($A325,'hk2015'!$A:$G,1)=$A325,VLOOKUP($A325,'hk2015'!$A:$G,6),0)</f>
        <v>0</v>
      </c>
      <c r="E325" s="38">
        <f>IF(VLOOKUP($A325,'hk2015'!$A:$G,1)=$A325,VLOOKUP($A325,'hk2015'!$A:$G,7),0)</f>
        <v>0</v>
      </c>
      <c r="F325" s="38">
        <f>IF(VLOOKUP($A325,'hk2015'!$A:$H,1)=$A325,VLOOKUP($A325,'hk2015'!$A:$H,8),0)</f>
        <v>0</v>
      </c>
      <c r="G325" s="91">
        <f t="shared" si="108"/>
        <v>0</v>
      </c>
      <c r="H325" s="38">
        <f>IF(VLOOKUP($A325,'hk2014'!$A:$G,1)=$A325,VLOOKUP($A325,'hk2014'!$A:$G,6),0)</f>
        <v>0</v>
      </c>
      <c r="I325" s="38">
        <f>IF(VLOOKUP($A325,'hk2014'!$A:$G,1)=$A325,VLOOKUP($A325,'hk2014'!$A:$G,7),0)</f>
        <v>0</v>
      </c>
      <c r="J325" s="38">
        <f>IF(VLOOKUP($A325,'hk2014'!$A:$H,1)=$A325,VLOOKUP($A325,'hk2014'!$A:$H,8),0)</f>
        <v>0</v>
      </c>
      <c r="K325" s="101">
        <f t="shared" si="109"/>
        <v>0</v>
      </c>
      <c r="L325" s="114"/>
    </row>
    <row r="326" spans="1:255" ht="13.5" outlineLevel="1" thickBot="1" x14ac:dyDescent="0.25">
      <c r="A326" s="23"/>
      <c r="B326" s="24"/>
      <c r="C326" s="24"/>
      <c r="H326" s="54"/>
      <c r="I326" s="54"/>
      <c r="J326" s="54"/>
      <c r="K326" s="105"/>
      <c r="L326" s="114"/>
    </row>
    <row r="327" spans="1:255" ht="12.75" x14ac:dyDescent="0.2">
      <c r="A327" s="58" t="s">
        <v>642</v>
      </c>
      <c r="B327" s="51"/>
      <c r="C327" s="52" t="s">
        <v>643</v>
      </c>
      <c r="D327" s="33">
        <f t="shared" ref="D327:K327" si="111">SUM(D328:D329)</f>
        <v>0</v>
      </c>
      <c r="E327" s="33">
        <f t="shared" si="111"/>
        <v>0</v>
      </c>
      <c r="F327" s="33">
        <f t="shared" si="111"/>
        <v>0</v>
      </c>
      <c r="G327" s="89">
        <f t="shared" si="111"/>
        <v>0</v>
      </c>
      <c r="H327" s="33">
        <f t="shared" si="111"/>
        <v>0</v>
      </c>
      <c r="I327" s="33">
        <f t="shared" si="111"/>
        <v>0</v>
      </c>
      <c r="J327" s="33">
        <f t="shared" si="111"/>
        <v>0</v>
      </c>
      <c r="K327" s="99">
        <f t="shared" si="111"/>
        <v>0</v>
      </c>
      <c r="L327" s="114"/>
      <c r="M327" s="60"/>
      <c r="N327" s="61"/>
      <c r="P327" s="62"/>
      <c r="Q327" s="60"/>
      <c r="R327" s="60"/>
      <c r="S327" s="60"/>
      <c r="T327" s="60"/>
      <c r="U327" s="61"/>
      <c r="W327" s="62"/>
      <c r="X327" s="60"/>
      <c r="Y327" s="60"/>
      <c r="Z327" s="60"/>
      <c r="AA327" s="60"/>
      <c r="AB327" s="61"/>
      <c r="AD327" s="62"/>
      <c r="AE327" s="60"/>
      <c r="AF327" s="60"/>
      <c r="AG327" s="60"/>
      <c r="AH327" s="60"/>
      <c r="AI327" s="61"/>
      <c r="AK327" s="62"/>
      <c r="AL327" s="60"/>
      <c r="AM327" s="60"/>
      <c r="AN327" s="60"/>
      <c r="AO327" s="60"/>
      <c r="AP327" s="61"/>
      <c r="AR327" s="62"/>
      <c r="AS327" s="60"/>
      <c r="AT327" s="60"/>
      <c r="AU327" s="60"/>
      <c r="AV327" s="60"/>
      <c r="AW327" s="61"/>
      <c r="AY327" s="62"/>
      <c r="AZ327" s="60"/>
      <c r="BA327" s="60"/>
      <c r="BB327" s="60"/>
      <c r="BC327" s="60"/>
      <c r="BD327" s="61"/>
      <c r="BF327" s="62"/>
      <c r="BG327" s="60"/>
      <c r="BH327" s="60"/>
      <c r="BI327" s="60"/>
      <c r="BJ327" s="60"/>
      <c r="BK327" s="61"/>
      <c r="BM327" s="62"/>
      <c r="BN327" s="60"/>
      <c r="BO327" s="60"/>
      <c r="BP327" s="60"/>
      <c r="BQ327" s="60"/>
      <c r="BR327" s="61"/>
      <c r="BT327" s="62"/>
      <c r="BU327" s="60"/>
      <c r="BV327" s="60"/>
      <c r="BW327" s="60"/>
      <c r="BX327" s="60"/>
      <c r="BY327" s="61"/>
      <c r="CA327" s="62"/>
      <c r="CB327" s="60"/>
      <c r="CC327" s="60"/>
      <c r="CD327" s="60"/>
      <c r="CE327" s="60"/>
      <c r="CF327" s="61"/>
      <c r="CH327" s="62"/>
      <c r="CI327" s="60"/>
      <c r="CJ327" s="60"/>
      <c r="CK327" s="60"/>
      <c r="CL327" s="60"/>
      <c r="CM327" s="61"/>
      <c r="CO327" s="62"/>
      <c r="CP327" s="60"/>
      <c r="CQ327" s="60"/>
      <c r="CR327" s="60"/>
      <c r="CS327" s="60"/>
      <c r="CT327" s="61"/>
      <c r="CV327" s="62"/>
      <c r="CW327" s="60"/>
      <c r="CX327" s="60"/>
      <c r="CY327" s="60"/>
      <c r="CZ327" s="60"/>
      <c r="DA327" s="61"/>
      <c r="DC327" s="62"/>
      <c r="DD327" s="60"/>
      <c r="DE327" s="60"/>
      <c r="DF327" s="60"/>
      <c r="DG327" s="60"/>
      <c r="DH327" s="61"/>
      <c r="DJ327" s="62"/>
      <c r="DK327" s="60"/>
      <c r="DL327" s="60"/>
      <c r="DM327" s="60"/>
      <c r="DN327" s="60"/>
      <c r="DO327" s="61"/>
      <c r="DQ327" s="62"/>
      <c r="DR327" s="60"/>
      <c r="DS327" s="60"/>
      <c r="DT327" s="60"/>
      <c r="DU327" s="60"/>
      <c r="DV327" s="61"/>
      <c r="DX327" s="62"/>
      <c r="DY327" s="60"/>
      <c r="DZ327" s="60"/>
      <c r="EA327" s="60"/>
      <c r="EB327" s="60"/>
      <c r="EC327" s="61"/>
      <c r="EE327" s="62"/>
      <c r="EF327" s="60"/>
      <c r="EG327" s="60"/>
      <c r="EH327" s="60"/>
      <c r="EI327" s="60"/>
      <c r="EJ327" s="61"/>
      <c r="EL327" s="62"/>
      <c r="EM327" s="60"/>
      <c r="EN327" s="60"/>
      <c r="EO327" s="60"/>
      <c r="EP327" s="60"/>
      <c r="EQ327" s="61"/>
      <c r="ES327" s="62"/>
      <c r="ET327" s="60"/>
      <c r="EU327" s="60"/>
      <c r="EV327" s="60"/>
      <c r="EW327" s="60"/>
      <c r="EX327" s="61"/>
      <c r="EZ327" s="62"/>
      <c r="FA327" s="60"/>
      <c r="FB327" s="60"/>
      <c r="FC327" s="60"/>
      <c r="FD327" s="60"/>
      <c r="FE327" s="61"/>
      <c r="FG327" s="62"/>
      <c r="FH327" s="60"/>
      <c r="FI327" s="60"/>
      <c r="FJ327" s="60"/>
      <c r="FK327" s="60"/>
      <c r="FL327" s="61"/>
      <c r="FN327" s="62"/>
      <c r="FO327" s="60"/>
      <c r="FP327" s="60"/>
      <c r="FQ327" s="60"/>
      <c r="FR327" s="60"/>
      <c r="FS327" s="61"/>
      <c r="FU327" s="62"/>
      <c r="FV327" s="60"/>
      <c r="FW327" s="60"/>
      <c r="FX327" s="60"/>
      <c r="FY327" s="60"/>
      <c r="FZ327" s="61"/>
      <c r="GB327" s="62"/>
      <c r="GC327" s="60"/>
      <c r="GD327" s="60"/>
      <c r="GE327" s="60"/>
      <c r="GF327" s="60"/>
      <c r="GG327" s="61"/>
      <c r="GI327" s="62"/>
      <c r="GJ327" s="60"/>
      <c r="GK327" s="60"/>
      <c r="GL327" s="60"/>
      <c r="GM327" s="60"/>
      <c r="GN327" s="61"/>
      <c r="GP327" s="62"/>
      <c r="GQ327" s="60"/>
      <c r="GR327" s="60"/>
      <c r="GS327" s="60"/>
      <c r="GT327" s="60"/>
      <c r="GU327" s="61"/>
      <c r="GW327" s="62"/>
      <c r="GX327" s="60"/>
      <c r="GY327" s="60"/>
      <c r="GZ327" s="60"/>
      <c r="HA327" s="60"/>
      <c r="HB327" s="61"/>
      <c r="HD327" s="62"/>
      <c r="HE327" s="60"/>
      <c r="HF327" s="60"/>
      <c r="HG327" s="60"/>
      <c r="HH327" s="60"/>
      <c r="HI327" s="61"/>
      <c r="HK327" s="62"/>
      <c r="HL327" s="60"/>
      <c r="HM327" s="60"/>
      <c r="HN327" s="60"/>
      <c r="HO327" s="60"/>
      <c r="HP327" s="61"/>
      <c r="HR327" s="62"/>
      <c r="HS327" s="60"/>
      <c r="HT327" s="60"/>
      <c r="HU327" s="60"/>
      <c r="HV327" s="60"/>
      <c r="HW327" s="61"/>
      <c r="HY327" s="62"/>
      <c r="HZ327" s="60"/>
      <c r="IA327" s="60"/>
      <c r="IB327" s="60"/>
      <c r="IC327" s="60"/>
      <c r="ID327" s="61"/>
      <c r="IF327" s="62"/>
      <c r="IG327" s="60"/>
      <c r="IH327" s="60"/>
      <c r="II327" s="60"/>
      <c r="IJ327" s="60"/>
      <c r="IK327" s="61"/>
      <c r="IM327" s="62"/>
      <c r="IN327" s="60"/>
      <c r="IO327" s="60"/>
      <c r="IP327" s="60"/>
      <c r="IQ327" s="60"/>
      <c r="IR327" s="61"/>
      <c r="IT327" s="62"/>
      <c r="IU327" s="60"/>
    </row>
    <row r="328" spans="1:255" ht="12.75" outlineLevel="1" x14ac:dyDescent="0.2">
      <c r="A328" s="23" t="str">
        <f>LEFT(B328,3)</f>
        <v>574</v>
      </c>
      <c r="B328" s="24" t="s">
        <v>644</v>
      </c>
      <c r="C328" s="24" t="s">
        <v>645</v>
      </c>
      <c r="D328" s="38">
        <f>IF(VLOOKUP($A328,'hk2015'!$A:$G,1)=$A328,VLOOKUP($A328,'hk2015'!$A:$G,6),0)</f>
        <v>0</v>
      </c>
      <c r="E328" s="38">
        <f>IF(VLOOKUP($A328,'hk2015'!$A:$G,1)=$A328,VLOOKUP($A328,'hk2015'!$A:$G,7),0)</f>
        <v>0</v>
      </c>
      <c r="F328" s="38">
        <f>IF(VLOOKUP($A328,'hk2015'!$A:$H,1)=$A328,VLOOKUP($A328,'hk2015'!$A:$H,8),0)</f>
        <v>0</v>
      </c>
      <c r="G328" s="91">
        <f>SUM(D328+E328-F328)</f>
        <v>0</v>
      </c>
      <c r="H328" s="38">
        <f>IF(VLOOKUP($A328,'hk2014'!$A:$G,1)=$A328,VLOOKUP($A328,'hk2014'!$A:$G,6),0)</f>
        <v>0</v>
      </c>
      <c r="I328" s="38">
        <f>IF(VLOOKUP($A328,'hk2014'!$A:$G,1)=$A328,VLOOKUP($A328,'hk2014'!$A:$G,7),0)</f>
        <v>0</v>
      </c>
      <c r="J328" s="38">
        <f>IF(VLOOKUP($A328,'hk2014'!$A:$H,1)=$A328,VLOOKUP($A328,'hk2014'!$A:$H,8),0)</f>
        <v>0</v>
      </c>
      <c r="K328" s="101">
        <f>SUM(H328+I328-J328)</f>
        <v>0</v>
      </c>
      <c r="L328" s="114"/>
    </row>
    <row r="329" spans="1:255" ht="12.75" outlineLevel="1" x14ac:dyDescent="0.2">
      <c r="A329" s="23" t="str">
        <f>LEFT(B329,3)</f>
        <v>579</v>
      </c>
      <c r="B329" s="24" t="s">
        <v>646</v>
      </c>
      <c r="C329" s="24" t="s">
        <v>647</v>
      </c>
      <c r="D329" s="38">
        <f>IF(VLOOKUP($A329,'hk2015'!$A:$G,1)=$A329,VLOOKUP($A329,'hk2015'!$A:$G,6),0)</f>
        <v>0</v>
      </c>
      <c r="E329" s="38">
        <f>IF(VLOOKUP($A329,'hk2015'!$A:$G,1)=$A329,VLOOKUP($A329,'hk2015'!$A:$G,7),0)</f>
        <v>0</v>
      </c>
      <c r="F329" s="38">
        <f>IF(VLOOKUP($A329,'hk2015'!$A:$H,1)=$A329,VLOOKUP($A329,'hk2015'!$A:$H,8),0)</f>
        <v>0</v>
      </c>
      <c r="G329" s="91">
        <f>SUM(D329+E329-F329)</f>
        <v>0</v>
      </c>
      <c r="H329" s="38">
        <f>IF(VLOOKUP($A329,'hk2014'!$A:$G,1)=$A329,VLOOKUP($A329,'hk2014'!$A:$G,6),0)</f>
        <v>0</v>
      </c>
      <c r="I329" s="38">
        <f>IF(VLOOKUP($A329,'hk2014'!$A:$G,1)=$A329,VLOOKUP($A329,'hk2014'!$A:$G,7),0)</f>
        <v>0</v>
      </c>
      <c r="J329" s="38">
        <f>IF(VLOOKUP($A329,'hk2014'!$A:$H,1)=$A329,VLOOKUP($A329,'hk2014'!$A:$H,8),0)</f>
        <v>0</v>
      </c>
      <c r="K329" s="101">
        <f>SUM(H329+I329-J329)</f>
        <v>0</v>
      </c>
      <c r="L329" s="114"/>
    </row>
    <row r="330" spans="1:255" ht="13.5" outlineLevel="1" thickBot="1" x14ac:dyDescent="0.25">
      <c r="A330" s="23"/>
      <c r="B330" s="24"/>
      <c r="C330" s="24"/>
      <c r="D330" s="38"/>
      <c r="H330" s="38"/>
      <c r="I330" s="54"/>
      <c r="J330" s="54"/>
      <c r="K330" s="105"/>
      <c r="L330" s="114"/>
    </row>
    <row r="331" spans="1:255" ht="12.75" x14ac:dyDescent="0.2">
      <c r="A331" s="58" t="s">
        <v>648</v>
      </c>
      <c r="B331" s="51"/>
      <c r="C331" s="52" t="s">
        <v>649</v>
      </c>
      <c r="D331" s="33">
        <f t="shared" ref="D331:K331" si="112">SUM(D332:D337)</f>
        <v>0</v>
      </c>
      <c r="E331" s="33">
        <f t="shared" si="112"/>
        <v>0</v>
      </c>
      <c r="F331" s="33">
        <f t="shared" si="112"/>
        <v>0</v>
      </c>
      <c r="G331" s="89">
        <f t="shared" si="112"/>
        <v>0</v>
      </c>
      <c r="H331" s="33">
        <f t="shared" si="112"/>
        <v>0</v>
      </c>
      <c r="I331" s="33">
        <f t="shared" si="112"/>
        <v>0</v>
      </c>
      <c r="J331" s="33">
        <f t="shared" si="112"/>
        <v>0</v>
      </c>
      <c r="K331" s="99">
        <f t="shared" si="112"/>
        <v>0</v>
      </c>
      <c r="L331" s="114"/>
      <c r="M331" s="60"/>
      <c r="N331" s="61"/>
      <c r="P331" s="62"/>
      <c r="Q331" s="60"/>
      <c r="R331" s="60"/>
      <c r="S331" s="60"/>
      <c r="T331" s="60"/>
      <c r="U331" s="61"/>
      <c r="W331" s="62"/>
      <c r="X331" s="60"/>
      <c r="Y331" s="60"/>
      <c r="Z331" s="60"/>
      <c r="AA331" s="60"/>
      <c r="AB331" s="61"/>
      <c r="AD331" s="62"/>
      <c r="AE331" s="60"/>
      <c r="AF331" s="60"/>
      <c r="AG331" s="60"/>
      <c r="AH331" s="60"/>
      <c r="AI331" s="61"/>
      <c r="AK331" s="62"/>
      <c r="AL331" s="60"/>
      <c r="AM331" s="60"/>
      <c r="AN331" s="60"/>
      <c r="AO331" s="60"/>
      <c r="AP331" s="61"/>
      <c r="AR331" s="62"/>
      <c r="AS331" s="60"/>
      <c r="AT331" s="60"/>
      <c r="AU331" s="60"/>
      <c r="AV331" s="60"/>
      <c r="AW331" s="61"/>
      <c r="AY331" s="62"/>
      <c r="AZ331" s="60"/>
      <c r="BA331" s="60"/>
      <c r="BB331" s="60"/>
      <c r="BC331" s="60"/>
      <c r="BD331" s="61"/>
      <c r="BF331" s="62"/>
      <c r="BG331" s="60"/>
      <c r="BH331" s="60"/>
      <c r="BI331" s="60"/>
      <c r="BJ331" s="60"/>
      <c r="BK331" s="61"/>
      <c r="BM331" s="62"/>
      <c r="BN331" s="60"/>
      <c r="BO331" s="60"/>
      <c r="BP331" s="60"/>
      <c r="BQ331" s="60"/>
      <c r="BR331" s="61"/>
      <c r="BT331" s="62"/>
      <c r="BU331" s="60"/>
      <c r="BV331" s="60"/>
      <c r="BW331" s="60"/>
      <c r="BX331" s="60"/>
      <c r="BY331" s="61"/>
      <c r="CA331" s="62"/>
      <c r="CB331" s="60"/>
      <c r="CC331" s="60"/>
      <c r="CD331" s="60"/>
      <c r="CE331" s="60"/>
      <c r="CF331" s="61"/>
      <c r="CH331" s="62"/>
      <c r="CI331" s="60"/>
      <c r="CJ331" s="60"/>
      <c r="CK331" s="60"/>
      <c r="CL331" s="60"/>
      <c r="CM331" s="61"/>
      <c r="CO331" s="62"/>
      <c r="CP331" s="60"/>
      <c r="CQ331" s="60"/>
      <c r="CR331" s="60"/>
      <c r="CS331" s="60"/>
      <c r="CT331" s="61"/>
      <c r="CV331" s="62"/>
      <c r="CW331" s="60"/>
      <c r="CX331" s="60"/>
      <c r="CY331" s="60"/>
      <c r="CZ331" s="60"/>
      <c r="DA331" s="61"/>
      <c r="DC331" s="62"/>
      <c r="DD331" s="60"/>
      <c r="DE331" s="60"/>
      <c r="DF331" s="60"/>
      <c r="DG331" s="60"/>
      <c r="DH331" s="61"/>
      <c r="DJ331" s="62"/>
      <c r="DK331" s="60"/>
      <c r="DL331" s="60"/>
      <c r="DM331" s="60"/>
      <c r="DN331" s="60"/>
      <c r="DO331" s="61"/>
      <c r="DQ331" s="62"/>
      <c r="DR331" s="60"/>
      <c r="DS331" s="60"/>
      <c r="DT331" s="60"/>
      <c r="DU331" s="60"/>
      <c r="DV331" s="61"/>
      <c r="DX331" s="62"/>
      <c r="DY331" s="60"/>
      <c r="DZ331" s="60"/>
      <c r="EA331" s="60"/>
      <c r="EB331" s="60"/>
      <c r="EC331" s="61"/>
      <c r="EE331" s="62"/>
      <c r="EF331" s="60"/>
      <c r="EG331" s="60"/>
      <c r="EH331" s="60"/>
      <c r="EI331" s="60"/>
      <c r="EJ331" s="61"/>
      <c r="EL331" s="62"/>
      <c r="EM331" s="60"/>
      <c r="EN331" s="60"/>
      <c r="EO331" s="60"/>
      <c r="EP331" s="60"/>
      <c r="EQ331" s="61"/>
      <c r="ES331" s="62"/>
      <c r="ET331" s="60"/>
      <c r="EU331" s="60"/>
      <c r="EV331" s="60"/>
      <c r="EW331" s="60"/>
      <c r="EX331" s="61"/>
      <c r="EZ331" s="62"/>
      <c r="FA331" s="60"/>
      <c r="FB331" s="60"/>
      <c r="FC331" s="60"/>
      <c r="FD331" s="60"/>
      <c r="FE331" s="61"/>
      <c r="FG331" s="62"/>
      <c r="FH331" s="60"/>
      <c r="FI331" s="60"/>
      <c r="FJ331" s="60"/>
      <c r="FK331" s="60"/>
      <c r="FL331" s="61"/>
      <c r="FN331" s="62"/>
      <c r="FO331" s="60"/>
      <c r="FP331" s="60"/>
      <c r="FQ331" s="60"/>
      <c r="FR331" s="60"/>
      <c r="FS331" s="61"/>
      <c r="FU331" s="62"/>
      <c r="FV331" s="60"/>
      <c r="FW331" s="60"/>
      <c r="FX331" s="60"/>
      <c r="FY331" s="60"/>
      <c r="FZ331" s="61"/>
      <c r="GB331" s="62"/>
      <c r="GC331" s="60"/>
      <c r="GD331" s="60"/>
      <c r="GE331" s="60"/>
      <c r="GF331" s="60"/>
      <c r="GG331" s="61"/>
      <c r="GI331" s="62"/>
      <c r="GJ331" s="60"/>
      <c r="GK331" s="60"/>
      <c r="GL331" s="60"/>
      <c r="GM331" s="60"/>
      <c r="GN331" s="61"/>
      <c r="GP331" s="62"/>
      <c r="GQ331" s="60"/>
      <c r="GR331" s="60"/>
      <c r="GS331" s="60"/>
      <c r="GT331" s="60"/>
      <c r="GU331" s="61"/>
      <c r="GW331" s="62"/>
      <c r="GX331" s="60"/>
      <c r="GY331" s="60"/>
      <c r="GZ331" s="60"/>
      <c r="HA331" s="60"/>
      <c r="HB331" s="61"/>
      <c r="HD331" s="62"/>
      <c r="HE331" s="60"/>
      <c r="HF331" s="60"/>
      <c r="HG331" s="60"/>
      <c r="HH331" s="60"/>
      <c r="HI331" s="61"/>
      <c r="HK331" s="62"/>
      <c r="HL331" s="60"/>
      <c r="HM331" s="60"/>
      <c r="HN331" s="60"/>
      <c r="HO331" s="60"/>
      <c r="HP331" s="61"/>
      <c r="HR331" s="62"/>
      <c r="HS331" s="60"/>
      <c r="HT331" s="60"/>
      <c r="HU331" s="60"/>
      <c r="HV331" s="60"/>
      <c r="HW331" s="61"/>
      <c r="HY331" s="62"/>
      <c r="HZ331" s="60"/>
      <c r="IA331" s="60"/>
      <c r="IB331" s="60"/>
      <c r="IC331" s="60"/>
      <c r="ID331" s="61"/>
      <c r="IF331" s="62"/>
      <c r="IG331" s="60"/>
      <c r="IH331" s="60"/>
      <c r="II331" s="60"/>
      <c r="IJ331" s="60"/>
      <c r="IK331" s="61"/>
      <c r="IM331" s="62"/>
      <c r="IN331" s="60"/>
      <c r="IO331" s="60"/>
      <c r="IP331" s="60"/>
      <c r="IQ331" s="60"/>
      <c r="IR331" s="61"/>
      <c r="IT331" s="62"/>
      <c r="IU331" s="60"/>
    </row>
    <row r="332" spans="1:255" ht="12.75" outlineLevel="1" x14ac:dyDescent="0.2">
      <c r="A332" s="64" t="s">
        <v>650</v>
      </c>
      <c r="B332" s="26"/>
      <c r="C332" s="36" t="s">
        <v>649</v>
      </c>
      <c r="D332" s="38">
        <f>IF(VLOOKUP($A332,'hk2015'!$A:$G,1)=$A332,VLOOKUP($A332,'hk2015'!$A:$G,6),0)</f>
        <v>0</v>
      </c>
      <c r="E332" s="38">
        <f>IF(VLOOKUP($A332,'hk2015'!$A:$G,1)=$A332,VLOOKUP($A332,'hk2015'!$A:$G,7),0)</f>
        <v>0</v>
      </c>
      <c r="F332" s="38">
        <f>IF(VLOOKUP($A332,'hk2015'!$A:$H,1)=$A332,VLOOKUP($A332,'hk2015'!$A:$H,8),0)</f>
        <v>0</v>
      </c>
      <c r="G332" s="91">
        <f t="shared" ref="G332:G337" si="113">SUM(D332+E332-F332)</f>
        <v>0</v>
      </c>
      <c r="H332" s="38">
        <f>IF(VLOOKUP($A332,'hk2014'!$A:$G,1)=$A332,VLOOKUP($A332,'hk2014'!$A:$G,6),0)</f>
        <v>0</v>
      </c>
      <c r="I332" s="38">
        <f>IF(VLOOKUP($A332,'hk2014'!$A:$G,1)=$A332,VLOOKUP($A332,'hk2014'!$A:$G,7),0)</f>
        <v>0</v>
      </c>
      <c r="J332" s="38">
        <f>IF(VLOOKUP($A332,'hk2014'!$A:$H,1)=$A332,VLOOKUP($A332,'hk2014'!$A:$H,8),0)</f>
        <v>0</v>
      </c>
      <c r="K332" s="101">
        <f t="shared" ref="K332:K337" si="114">SUM(H332+I332-J332)</f>
        <v>0</v>
      </c>
      <c r="L332" s="114"/>
      <c r="M332" s="60"/>
      <c r="N332" s="61"/>
      <c r="P332" s="62"/>
      <c r="Q332" s="60"/>
      <c r="R332" s="60"/>
      <c r="S332" s="60"/>
      <c r="T332" s="60"/>
      <c r="U332" s="61"/>
      <c r="W332" s="62"/>
      <c r="X332" s="60"/>
      <c r="Y332" s="60"/>
      <c r="Z332" s="60"/>
      <c r="AA332" s="60"/>
      <c r="AB332" s="61"/>
      <c r="AD332" s="62"/>
      <c r="AE332" s="60"/>
      <c r="AF332" s="60"/>
      <c r="AG332" s="60"/>
      <c r="AH332" s="60"/>
      <c r="AI332" s="61"/>
      <c r="AK332" s="62"/>
      <c r="AL332" s="60"/>
      <c r="AM332" s="60"/>
      <c r="AN332" s="60"/>
      <c r="AO332" s="60"/>
      <c r="AP332" s="61"/>
      <c r="AR332" s="62"/>
      <c r="AS332" s="60"/>
      <c r="AT332" s="60"/>
      <c r="AU332" s="60"/>
      <c r="AV332" s="60"/>
      <c r="AW332" s="61"/>
      <c r="AY332" s="62"/>
      <c r="AZ332" s="60"/>
      <c r="BA332" s="60"/>
      <c r="BB332" s="60"/>
      <c r="BC332" s="60"/>
      <c r="BD332" s="61"/>
      <c r="BF332" s="62"/>
      <c r="BG332" s="60"/>
      <c r="BH332" s="60"/>
      <c r="BI332" s="60"/>
      <c r="BJ332" s="60"/>
      <c r="BK332" s="61"/>
      <c r="BM332" s="62"/>
      <c r="BN332" s="60"/>
      <c r="BO332" s="60"/>
      <c r="BP332" s="60"/>
      <c r="BQ332" s="60"/>
      <c r="BR332" s="61"/>
      <c r="BT332" s="62"/>
      <c r="BU332" s="60"/>
      <c r="BV332" s="60"/>
      <c r="BW332" s="60"/>
      <c r="BX332" s="60"/>
      <c r="BY332" s="61"/>
      <c r="CA332" s="62"/>
      <c r="CB332" s="60"/>
      <c r="CC332" s="60"/>
      <c r="CD332" s="60"/>
      <c r="CE332" s="60"/>
      <c r="CF332" s="61"/>
      <c r="CH332" s="62"/>
      <c r="CI332" s="60"/>
      <c r="CJ332" s="60"/>
      <c r="CK332" s="60"/>
      <c r="CL332" s="60"/>
      <c r="CM332" s="61"/>
      <c r="CO332" s="62"/>
      <c r="CP332" s="60"/>
      <c r="CQ332" s="60"/>
      <c r="CR332" s="60"/>
      <c r="CS332" s="60"/>
      <c r="CT332" s="61"/>
      <c r="CV332" s="62"/>
      <c r="CW332" s="60"/>
      <c r="CX332" s="60"/>
      <c r="CY332" s="60"/>
      <c r="CZ332" s="60"/>
      <c r="DA332" s="61"/>
      <c r="DC332" s="62"/>
      <c r="DD332" s="60"/>
      <c r="DE332" s="60"/>
      <c r="DF332" s="60"/>
      <c r="DG332" s="60"/>
      <c r="DH332" s="61"/>
      <c r="DJ332" s="62"/>
      <c r="DK332" s="60"/>
      <c r="DL332" s="60"/>
      <c r="DM332" s="60"/>
      <c r="DN332" s="60"/>
      <c r="DO332" s="61"/>
      <c r="DQ332" s="62"/>
      <c r="DR332" s="60"/>
      <c r="DS332" s="60"/>
      <c r="DT332" s="60"/>
      <c r="DU332" s="60"/>
      <c r="DV332" s="61"/>
      <c r="DX332" s="62"/>
      <c r="DY332" s="60"/>
      <c r="DZ332" s="60"/>
      <c r="EA332" s="60"/>
      <c r="EB332" s="60"/>
      <c r="EC332" s="61"/>
      <c r="EE332" s="62"/>
      <c r="EF332" s="60"/>
      <c r="EG332" s="60"/>
      <c r="EH332" s="60"/>
      <c r="EI332" s="60"/>
      <c r="EJ332" s="61"/>
      <c r="EL332" s="62"/>
      <c r="EM332" s="60"/>
      <c r="EN332" s="60"/>
      <c r="EO332" s="60"/>
      <c r="EP332" s="60"/>
      <c r="EQ332" s="61"/>
      <c r="ES332" s="62"/>
      <c r="ET332" s="60"/>
      <c r="EU332" s="60"/>
      <c r="EV332" s="60"/>
      <c r="EW332" s="60"/>
      <c r="EX332" s="61"/>
      <c r="EZ332" s="62"/>
      <c r="FA332" s="60"/>
      <c r="FB332" s="60"/>
      <c r="FC332" s="60"/>
      <c r="FD332" s="60"/>
      <c r="FE332" s="61"/>
      <c r="FG332" s="62"/>
      <c r="FH332" s="60"/>
      <c r="FI332" s="60"/>
      <c r="FJ332" s="60"/>
      <c r="FK332" s="60"/>
      <c r="FL332" s="61"/>
      <c r="FN332" s="62"/>
      <c r="FO332" s="60"/>
      <c r="FP332" s="60"/>
      <c r="FQ332" s="60"/>
      <c r="FR332" s="60"/>
      <c r="FS332" s="61"/>
      <c r="FU332" s="62"/>
      <c r="FV332" s="60"/>
      <c r="FW332" s="60"/>
      <c r="FX332" s="60"/>
      <c r="FY332" s="60"/>
      <c r="FZ332" s="61"/>
      <c r="GB332" s="62"/>
      <c r="GC332" s="60"/>
      <c r="GD332" s="60"/>
      <c r="GE332" s="60"/>
      <c r="GF332" s="60"/>
      <c r="GG332" s="61"/>
      <c r="GI332" s="62"/>
      <c r="GJ332" s="60"/>
      <c r="GK332" s="60"/>
      <c r="GL332" s="60"/>
      <c r="GM332" s="60"/>
      <c r="GN332" s="61"/>
      <c r="GP332" s="62"/>
      <c r="GQ332" s="60"/>
      <c r="GR332" s="60"/>
      <c r="GS332" s="60"/>
      <c r="GT332" s="60"/>
      <c r="GU332" s="61"/>
      <c r="GW332" s="62"/>
      <c r="GX332" s="60"/>
      <c r="GY332" s="60"/>
      <c r="GZ332" s="60"/>
      <c r="HA332" s="60"/>
      <c r="HB332" s="61"/>
      <c r="HD332" s="62"/>
      <c r="HE332" s="60"/>
      <c r="HF332" s="60"/>
      <c r="HG332" s="60"/>
      <c r="HH332" s="60"/>
      <c r="HI332" s="61"/>
      <c r="HK332" s="62"/>
      <c r="HL332" s="60"/>
      <c r="HM332" s="60"/>
      <c r="HN332" s="60"/>
      <c r="HO332" s="60"/>
      <c r="HP332" s="61"/>
      <c r="HR332" s="62"/>
      <c r="HS332" s="60"/>
      <c r="HT332" s="60"/>
      <c r="HU332" s="60"/>
      <c r="HV332" s="60"/>
      <c r="HW332" s="61"/>
      <c r="HY332" s="62"/>
      <c r="HZ332" s="60"/>
      <c r="IA332" s="60"/>
      <c r="IB332" s="60"/>
      <c r="IC332" s="60"/>
      <c r="ID332" s="61"/>
      <c r="IF332" s="62"/>
      <c r="IG332" s="60"/>
      <c r="IH332" s="60"/>
      <c r="II332" s="60"/>
      <c r="IJ332" s="60"/>
      <c r="IK332" s="61"/>
      <c r="IM332" s="62"/>
      <c r="IN332" s="60"/>
      <c r="IO332" s="60"/>
      <c r="IP332" s="60"/>
      <c r="IQ332" s="60"/>
      <c r="IR332" s="61"/>
      <c r="IT332" s="62"/>
      <c r="IU332" s="60"/>
    </row>
    <row r="333" spans="1:255" ht="12.75" outlineLevel="1" x14ac:dyDescent="0.2">
      <c r="A333" s="76" t="str">
        <f>LEFT(B333,3)</f>
        <v>581</v>
      </c>
      <c r="B333" s="24" t="s">
        <v>651</v>
      </c>
      <c r="C333" s="24" t="s">
        <v>652</v>
      </c>
      <c r="D333" s="38">
        <f>IF(VLOOKUP($A333,'hk2015'!$A:$G,1)=$A333,VLOOKUP($A333,'hk2015'!$A:$G,6),0)</f>
        <v>0</v>
      </c>
      <c r="E333" s="38">
        <f>IF(VLOOKUP($A333,'hk2015'!$A:$G,1)=$A333,VLOOKUP($A333,'hk2015'!$A:$G,7),0)</f>
        <v>0</v>
      </c>
      <c r="F333" s="38">
        <f>IF(VLOOKUP($A333,'hk2015'!$A:$H,1)=$A333,VLOOKUP($A333,'hk2015'!$A:$H,8),0)</f>
        <v>0</v>
      </c>
      <c r="G333" s="91">
        <f t="shared" si="113"/>
        <v>0</v>
      </c>
      <c r="H333" s="38">
        <f>IF(VLOOKUP($A333,'hk2014'!$A:$G,1)=$A333,VLOOKUP($A333,'hk2014'!$A:$G,6),0)</f>
        <v>0</v>
      </c>
      <c r="I333" s="38">
        <f>IF(VLOOKUP($A333,'hk2014'!$A:$G,1)=$A333,VLOOKUP($A333,'hk2014'!$A:$G,7),0)</f>
        <v>0</v>
      </c>
      <c r="J333" s="38">
        <f>IF(VLOOKUP($A333,'hk2014'!$A:$H,1)=$A333,VLOOKUP($A333,'hk2014'!$A:$H,8),0)</f>
        <v>0</v>
      </c>
      <c r="K333" s="101">
        <f t="shared" si="114"/>
        <v>0</v>
      </c>
      <c r="L333" s="114"/>
    </row>
    <row r="334" spans="1:255" ht="12.75" outlineLevel="1" x14ac:dyDescent="0.2">
      <c r="A334" s="23" t="str">
        <f>LEFT(B334,3)</f>
        <v>582</v>
      </c>
      <c r="B334" s="24" t="s">
        <v>653</v>
      </c>
      <c r="C334" s="24" t="s">
        <v>654</v>
      </c>
      <c r="D334" s="38">
        <f>IF(VLOOKUP($A334,'hk2015'!$A:$G,1)=$A334,VLOOKUP($A334,'hk2015'!$A:$G,6),0)</f>
        <v>0</v>
      </c>
      <c r="E334" s="38">
        <f>IF(VLOOKUP($A334,'hk2015'!$A:$G,1)=$A334,VLOOKUP($A334,'hk2015'!$A:$G,7),0)</f>
        <v>0</v>
      </c>
      <c r="F334" s="38">
        <f>IF(VLOOKUP($A334,'hk2015'!$A:$H,1)=$A334,VLOOKUP($A334,'hk2015'!$A:$H,8),0)</f>
        <v>0</v>
      </c>
      <c r="G334" s="91">
        <f t="shared" si="113"/>
        <v>0</v>
      </c>
      <c r="H334" s="38">
        <f>IF(VLOOKUP($A334,'hk2014'!$A:$G,1)=$A334,VLOOKUP($A334,'hk2014'!$A:$G,6),0)</f>
        <v>0</v>
      </c>
      <c r="I334" s="38">
        <f>IF(VLOOKUP($A334,'hk2014'!$A:$G,1)=$A334,VLOOKUP($A334,'hk2014'!$A:$G,7),0)</f>
        <v>0</v>
      </c>
      <c r="J334" s="38">
        <f>IF(VLOOKUP($A334,'hk2014'!$A:$H,1)=$A334,VLOOKUP($A334,'hk2014'!$A:$H,8),0)</f>
        <v>0</v>
      </c>
      <c r="K334" s="101">
        <f t="shared" si="114"/>
        <v>0</v>
      </c>
      <c r="L334" s="114"/>
    </row>
    <row r="335" spans="1:255" outlineLevel="1" x14ac:dyDescent="0.15">
      <c r="A335" s="76" t="str">
        <f>LEFT(B335,3)</f>
        <v>584</v>
      </c>
      <c r="B335" s="24" t="s">
        <v>655</v>
      </c>
      <c r="C335" s="24" t="s">
        <v>645</v>
      </c>
      <c r="D335" s="38">
        <f>IF(VLOOKUP($A335,'hk2015'!$A:$G,1)=$A335,VLOOKUP($A335,'hk2015'!$A:$G,6),0)</f>
        <v>0</v>
      </c>
      <c r="E335" s="38">
        <f>IF(VLOOKUP($A335,'hk2015'!$A:$G,1)=$A335,VLOOKUP($A335,'hk2015'!$A:$G,7),0)</f>
        <v>0</v>
      </c>
      <c r="F335" s="38">
        <f>IF(VLOOKUP($A335,'hk2015'!$A:$H,1)=$A335,VLOOKUP($A335,'hk2015'!$A:$H,8),0)</f>
        <v>0</v>
      </c>
      <c r="G335" s="91">
        <f t="shared" si="113"/>
        <v>0</v>
      </c>
      <c r="H335" s="38">
        <f>IF(VLOOKUP($A335,'hk2014'!$A:$G,1)=$A335,VLOOKUP($A335,'hk2014'!$A:$G,6),0)</f>
        <v>0</v>
      </c>
      <c r="I335" s="38">
        <f>IF(VLOOKUP($A335,'hk2014'!$A:$G,1)=$A335,VLOOKUP($A335,'hk2014'!$A:$G,7),0)</f>
        <v>0</v>
      </c>
      <c r="J335" s="38">
        <f>IF(VLOOKUP($A335,'hk2014'!$A:$H,1)=$A335,VLOOKUP($A335,'hk2014'!$A:$H,8),0)</f>
        <v>0</v>
      </c>
      <c r="K335" s="101">
        <f t="shared" si="114"/>
        <v>0</v>
      </c>
    </row>
    <row r="336" spans="1:255" outlineLevel="1" x14ac:dyDescent="0.15">
      <c r="A336" s="23" t="str">
        <f>LEFT(B336,3)</f>
        <v>588</v>
      </c>
      <c r="B336" s="24" t="s">
        <v>656</v>
      </c>
      <c r="C336" s="24" t="s">
        <v>657</v>
      </c>
      <c r="D336" s="38">
        <f>IF(VLOOKUP($A336,'hk2015'!$A:$G,1)=$A336,VLOOKUP($A336,'hk2015'!$A:$G,6),0)</f>
        <v>0</v>
      </c>
      <c r="E336" s="38">
        <f>IF(VLOOKUP($A336,'hk2015'!$A:$G,1)=$A336,VLOOKUP($A336,'hk2015'!$A:$G,7),0)</f>
        <v>0</v>
      </c>
      <c r="F336" s="38">
        <f>IF(VLOOKUP($A336,'hk2015'!$A:$H,1)=$A336,VLOOKUP($A336,'hk2015'!$A:$H,8),0)</f>
        <v>0</v>
      </c>
      <c r="G336" s="91">
        <f t="shared" si="113"/>
        <v>0</v>
      </c>
      <c r="H336" s="38">
        <f>IF(VLOOKUP($A336,'hk2014'!$A:$G,1)=$A336,VLOOKUP($A336,'hk2014'!$A:$G,6),0)</f>
        <v>0</v>
      </c>
      <c r="I336" s="38">
        <f>IF(VLOOKUP($A336,'hk2014'!$A:$G,1)=$A336,VLOOKUP($A336,'hk2014'!$A:$G,7),0)</f>
        <v>0</v>
      </c>
      <c r="J336" s="38">
        <f>IF(VLOOKUP($A336,'hk2014'!$A:$H,1)=$A336,VLOOKUP($A336,'hk2014'!$A:$H,8),0)</f>
        <v>0</v>
      </c>
      <c r="K336" s="101">
        <f t="shared" si="114"/>
        <v>0</v>
      </c>
    </row>
    <row r="337" spans="1:255" outlineLevel="1" x14ac:dyDescent="0.15">
      <c r="A337" s="76" t="str">
        <f>LEFT(B337,3)</f>
        <v>589</v>
      </c>
      <c r="B337" s="24" t="s">
        <v>658</v>
      </c>
      <c r="C337" s="24" t="s">
        <v>647</v>
      </c>
      <c r="D337" s="38">
        <f>IF(VLOOKUP($A337,'hk2015'!$A:$G,1)=$A337,VLOOKUP($A337,'hk2015'!$A:$G,6),0)</f>
        <v>0</v>
      </c>
      <c r="E337" s="38">
        <f>IF(VLOOKUP($A337,'hk2015'!$A:$G,1)=$A337,VLOOKUP($A337,'hk2015'!$A:$G,7),0)</f>
        <v>0</v>
      </c>
      <c r="F337" s="38">
        <f>IF(VLOOKUP($A337,'hk2015'!$A:$H,1)=$A337,VLOOKUP($A337,'hk2015'!$A:$H,8),0)</f>
        <v>0</v>
      </c>
      <c r="G337" s="91">
        <f t="shared" si="113"/>
        <v>0</v>
      </c>
      <c r="H337" s="38">
        <f>IF(VLOOKUP($A337,'hk2014'!$A:$G,1)=$A337,VLOOKUP($A337,'hk2014'!$A:$G,6),0)</f>
        <v>0</v>
      </c>
      <c r="I337" s="38">
        <f>IF(VLOOKUP($A337,'hk2014'!$A:$G,1)=$A337,VLOOKUP($A337,'hk2014'!$A:$G,7),0)</f>
        <v>0</v>
      </c>
      <c r="J337" s="38">
        <f>IF(VLOOKUP($A337,'hk2014'!$A:$H,1)=$A337,VLOOKUP($A337,'hk2014'!$A:$H,8),0)</f>
        <v>0</v>
      </c>
      <c r="K337" s="101">
        <f t="shared" si="114"/>
        <v>0</v>
      </c>
    </row>
    <row r="338" spans="1:255" ht="11.25" outlineLevel="1" thickBot="1" x14ac:dyDescent="0.2">
      <c r="A338" s="23"/>
      <c r="B338" s="24"/>
      <c r="C338" s="24"/>
      <c r="H338" s="54"/>
      <c r="I338" s="54"/>
      <c r="J338" s="54"/>
      <c r="K338" s="105"/>
    </row>
    <row r="339" spans="1:255" x14ac:dyDescent="0.15">
      <c r="A339" s="58" t="s">
        <v>659</v>
      </c>
      <c r="B339" s="51"/>
      <c r="C339" s="52" t="s">
        <v>660</v>
      </c>
      <c r="D339" s="33">
        <f t="shared" ref="D339:K339" si="115">SUM(D340:D347)</f>
        <v>0</v>
      </c>
      <c r="E339" s="33">
        <f t="shared" si="115"/>
        <v>0</v>
      </c>
      <c r="F339" s="33">
        <f t="shared" si="115"/>
        <v>0</v>
      </c>
      <c r="G339" s="89">
        <f t="shared" si="115"/>
        <v>0</v>
      </c>
      <c r="H339" s="33">
        <f t="shared" si="115"/>
        <v>0</v>
      </c>
      <c r="I339" s="33">
        <f t="shared" si="115"/>
        <v>0</v>
      </c>
      <c r="J339" s="33">
        <f t="shared" si="115"/>
        <v>0</v>
      </c>
      <c r="K339" s="99">
        <f t="shared" si="115"/>
        <v>0</v>
      </c>
      <c r="L339" s="60"/>
      <c r="M339" s="60"/>
      <c r="N339" s="61"/>
      <c r="P339" s="62"/>
      <c r="Q339" s="60"/>
      <c r="R339" s="60"/>
      <c r="S339" s="60"/>
      <c r="T339" s="60"/>
      <c r="U339" s="61"/>
      <c r="W339" s="62"/>
      <c r="X339" s="60"/>
      <c r="Y339" s="60"/>
      <c r="Z339" s="60"/>
      <c r="AA339" s="60"/>
      <c r="AB339" s="61"/>
      <c r="AD339" s="62"/>
      <c r="AE339" s="60"/>
      <c r="AF339" s="60"/>
      <c r="AG339" s="60"/>
      <c r="AH339" s="60"/>
      <c r="AI339" s="61"/>
      <c r="AK339" s="62"/>
      <c r="AL339" s="60"/>
      <c r="AM339" s="60"/>
      <c r="AN339" s="60"/>
      <c r="AO339" s="60"/>
      <c r="AP339" s="61"/>
      <c r="AR339" s="62"/>
      <c r="AS339" s="60"/>
      <c r="AT339" s="60"/>
      <c r="AU339" s="60"/>
      <c r="AV339" s="60"/>
      <c r="AW339" s="61"/>
      <c r="AY339" s="62"/>
      <c r="AZ339" s="60"/>
      <c r="BA339" s="60"/>
      <c r="BB339" s="60"/>
      <c r="BC339" s="60"/>
      <c r="BD339" s="61"/>
      <c r="BF339" s="62"/>
      <c r="BG339" s="60"/>
      <c r="BH339" s="60"/>
      <c r="BI339" s="60"/>
      <c r="BJ339" s="60"/>
      <c r="BK339" s="61"/>
      <c r="BM339" s="62"/>
      <c r="BN339" s="60"/>
      <c r="BO339" s="60"/>
      <c r="BP339" s="60"/>
      <c r="BQ339" s="60"/>
      <c r="BR339" s="61"/>
      <c r="BT339" s="62"/>
      <c r="BU339" s="60"/>
      <c r="BV339" s="60"/>
      <c r="BW339" s="60"/>
      <c r="BX339" s="60"/>
      <c r="BY339" s="61"/>
      <c r="CA339" s="62"/>
      <c r="CB339" s="60"/>
      <c r="CC339" s="60"/>
      <c r="CD339" s="60"/>
      <c r="CE339" s="60"/>
      <c r="CF339" s="61"/>
      <c r="CH339" s="62"/>
      <c r="CI339" s="60"/>
      <c r="CJ339" s="60"/>
      <c r="CK339" s="60"/>
      <c r="CL339" s="60"/>
      <c r="CM339" s="61"/>
      <c r="CO339" s="62"/>
      <c r="CP339" s="60"/>
      <c r="CQ339" s="60"/>
      <c r="CR339" s="60"/>
      <c r="CS339" s="60"/>
      <c r="CT339" s="61"/>
      <c r="CV339" s="62"/>
      <c r="CW339" s="60"/>
      <c r="CX339" s="60"/>
      <c r="CY339" s="60"/>
      <c r="CZ339" s="60"/>
      <c r="DA339" s="61"/>
      <c r="DC339" s="62"/>
      <c r="DD339" s="60"/>
      <c r="DE339" s="60"/>
      <c r="DF339" s="60"/>
      <c r="DG339" s="60"/>
      <c r="DH339" s="61"/>
      <c r="DJ339" s="62"/>
      <c r="DK339" s="60"/>
      <c r="DL339" s="60"/>
      <c r="DM339" s="60"/>
      <c r="DN339" s="60"/>
      <c r="DO339" s="61"/>
      <c r="DQ339" s="62"/>
      <c r="DR339" s="60"/>
      <c r="DS339" s="60"/>
      <c r="DT339" s="60"/>
      <c r="DU339" s="60"/>
      <c r="DV339" s="61"/>
      <c r="DX339" s="62"/>
      <c r="DY339" s="60"/>
      <c r="DZ339" s="60"/>
      <c r="EA339" s="60"/>
      <c r="EB339" s="60"/>
      <c r="EC339" s="61"/>
      <c r="EE339" s="62"/>
      <c r="EF339" s="60"/>
      <c r="EG339" s="60"/>
      <c r="EH339" s="60"/>
      <c r="EI339" s="60"/>
      <c r="EJ339" s="61"/>
      <c r="EL339" s="62"/>
      <c r="EM339" s="60"/>
      <c r="EN339" s="60"/>
      <c r="EO339" s="60"/>
      <c r="EP339" s="60"/>
      <c r="EQ339" s="61"/>
      <c r="ES339" s="62"/>
      <c r="ET339" s="60"/>
      <c r="EU339" s="60"/>
      <c r="EV339" s="60"/>
      <c r="EW339" s="60"/>
      <c r="EX339" s="61"/>
      <c r="EZ339" s="62"/>
      <c r="FA339" s="60"/>
      <c r="FB339" s="60"/>
      <c r="FC339" s="60"/>
      <c r="FD339" s="60"/>
      <c r="FE339" s="61"/>
      <c r="FG339" s="62"/>
      <c r="FH339" s="60"/>
      <c r="FI339" s="60"/>
      <c r="FJ339" s="60"/>
      <c r="FK339" s="60"/>
      <c r="FL339" s="61"/>
      <c r="FN339" s="62"/>
      <c r="FO339" s="60"/>
      <c r="FP339" s="60"/>
      <c r="FQ339" s="60"/>
      <c r="FR339" s="60"/>
      <c r="FS339" s="61"/>
      <c r="FU339" s="62"/>
      <c r="FV339" s="60"/>
      <c r="FW339" s="60"/>
      <c r="FX339" s="60"/>
      <c r="FY339" s="60"/>
      <c r="FZ339" s="61"/>
      <c r="GB339" s="62"/>
      <c r="GC339" s="60"/>
      <c r="GD339" s="60"/>
      <c r="GE339" s="60"/>
      <c r="GF339" s="60"/>
      <c r="GG339" s="61"/>
      <c r="GI339" s="62"/>
      <c r="GJ339" s="60"/>
      <c r="GK339" s="60"/>
      <c r="GL339" s="60"/>
      <c r="GM339" s="60"/>
      <c r="GN339" s="61"/>
      <c r="GP339" s="62"/>
      <c r="GQ339" s="60"/>
      <c r="GR339" s="60"/>
      <c r="GS339" s="60"/>
      <c r="GT339" s="60"/>
      <c r="GU339" s="61"/>
      <c r="GW339" s="62"/>
      <c r="GX339" s="60"/>
      <c r="GY339" s="60"/>
      <c r="GZ339" s="60"/>
      <c r="HA339" s="60"/>
      <c r="HB339" s="61"/>
      <c r="HD339" s="62"/>
      <c r="HE339" s="60"/>
      <c r="HF339" s="60"/>
      <c r="HG339" s="60"/>
      <c r="HH339" s="60"/>
      <c r="HI339" s="61"/>
      <c r="HK339" s="62"/>
      <c r="HL339" s="60"/>
      <c r="HM339" s="60"/>
      <c r="HN339" s="60"/>
      <c r="HO339" s="60"/>
      <c r="HP339" s="61"/>
      <c r="HR339" s="62"/>
      <c r="HS339" s="60"/>
      <c r="HT339" s="60"/>
      <c r="HU339" s="60"/>
      <c r="HV339" s="60"/>
      <c r="HW339" s="61"/>
      <c r="HY339" s="62"/>
      <c r="HZ339" s="60"/>
      <c r="IA339" s="60"/>
      <c r="IB339" s="60"/>
      <c r="IC339" s="60"/>
      <c r="ID339" s="61"/>
      <c r="IF339" s="62"/>
      <c r="IG339" s="60"/>
      <c r="IH339" s="60"/>
      <c r="II339" s="60"/>
      <c r="IJ339" s="60"/>
      <c r="IK339" s="61"/>
      <c r="IM339" s="62"/>
      <c r="IN339" s="60"/>
      <c r="IO339" s="60"/>
      <c r="IP339" s="60"/>
      <c r="IQ339" s="60"/>
      <c r="IR339" s="61"/>
      <c r="IT339" s="62"/>
      <c r="IU339" s="60"/>
    </row>
    <row r="340" spans="1:255" outlineLevel="1" x14ac:dyDescent="0.15">
      <c r="A340" s="23" t="str">
        <f t="shared" ref="A340:A347" si="116">LEFT(B340,3)</f>
        <v>591</v>
      </c>
      <c r="B340" s="24" t="s">
        <v>661</v>
      </c>
      <c r="C340" s="24" t="s">
        <v>662</v>
      </c>
      <c r="D340" s="38">
        <f>IF(VLOOKUP($A340,'hk2015'!$A:$G,1)=$A340,VLOOKUP($A340,'hk2015'!$A:$G,6),0)</f>
        <v>0</v>
      </c>
      <c r="E340" s="38">
        <f>IF(VLOOKUP($A340,'hk2015'!$A:$G,1)=$A340,VLOOKUP($A340,'hk2015'!$A:$G,7),0)</f>
        <v>0</v>
      </c>
      <c r="F340" s="38">
        <f>IF(VLOOKUP($A340,'hk2015'!$A:$H,1)=$A340,VLOOKUP($A340,'hk2015'!$A:$H,8),0)</f>
        <v>0</v>
      </c>
      <c r="G340" s="91">
        <f t="shared" ref="G340:G347" si="117">SUM(D340+E340-F340)</f>
        <v>0</v>
      </c>
      <c r="H340" s="38">
        <f>IF(VLOOKUP($A340,'hk2014'!$A:$G,1)=$A340,VLOOKUP($A340,'hk2014'!$A:$G,6),0)</f>
        <v>0</v>
      </c>
      <c r="I340" s="38">
        <f>IF(VLOOKUP($A340,'hk2014'!$A:$G,1)=$A340,VLOOKUP($A340,'hk2014'!$A:$G,7),0)</f>
        <v>0</v>
      </c>
      <c r="J340" s="38">
        <f>IF(VLOOKUP($A340,'hk2014'!$A:$H,1)=$A340,VLOOKUP($A340,'hk2014'!$A:$H,8),0)</f>
        <v>0</v>
      </c>
      <c r="K340" s="101">
        <f t="shared" ref="K340:K347" si="118">SUM(H340+I340-J340)</f>
        <v>0</v>
      </c>
    </row>
    <row r="341" spans="1:255" outlineLevel="1" x14ac:dyDescent="0.15">
      <c r="A341" s="23" t="str">
        <f t="shared" si="116"/>
        <v>592</v>
      </c>
      <c r="B341" s="24" t="s">
        <v>663</v>
      </c>
      <c r="C341" s="24" t="s">
        <v>664</v>
      </c>
      <c r="D341" s="38">
        <f>IF(VLOOKUP($A341,'hk2015'!$A:$G,1)=$A341,VLOOKUP($A341,'hk2015'!$A:$G,6),0)</f>
        <v>0</v>
      </c>
      <c r="E341" s="38">
        <f>IF(VLOOKUP($A341,'hk2015'!$A:$G,1)=$A341,VLOOKUP($A341,'hk2015'!$A:$G,7),0)</f>
        <v>0</v>
      </c>
      <c r="F341" s="38">
        <f>IF(VLOOKUP($A341,'hk2015'!$A:$H,1)=$A341,VLOOKUP($A341,'hk2015'!$A:$H,8),0)</f>
        <v>0</v>
      </c>
      <c r="G341" s="91">
        <f t="shared" si="117"/>
        <v>0</v>
      </c>
      <c r="H341" s="38">
        <f>IF(VLOOKUP($A341,'hk2014'!$A:$G,1)=$A341,VLOOKUP($A341,'hk2014'!$A:$G,6),0)</f>
        <v>0</v>
      </c>
      <c r="I341" s="38">
        <f>IF(VLOOKUP($A341,'hk2014'!$A:$G,1)=$A341,VLOOKUP($A341,'hk2014'!$A:$G,7),0)</f>
        <v>0</v>
      </c>
      <c r="J341" s="38">
        <f>IF(VLOOKUP($A341,'hk2014'!$A:$H,1)=$A341,VLOOKUP($A341,'hk2014'!$A:$H,8),0)</f>
        <v>0</v>
      </c>
      <c r="K341" s="101">
        <f t="shared" si="118"/>
        <v>0</v>
      </c>
    </row>
    <row r="342" spans="1:255" outlineLevel="1" x14ac:dyDescent="0.15">
      <c r="A342" s="23" t="str">
        <f t="shared" si="116"/>
        <v>593</v>
      </c>
      <c r="B342" s="24" t="s">
        <v>665</v>
      </c>
      <c r="C342" s="24" t="s">
        <v>666</v>
      </c>
      <c r="D342" s="38">
        <f>IF(VLOOKUP($A342,'hk2015'!$A:$G,1)=$A342,VLOOKUP($A342,'hk2015'!$A:$G,6),0)</f>
        <v>0</v>
      </c>
      <c r="E342" s="38">
        <f>IF(VLOOKUP($A342,'hk2015'!$A:$G,1)=$A342,VLOOKUP($A342,'hk2015'!$A:$G,7),0)</f>
        <v>0</v>
      </c>
      <c r="F342" s="38">
        <f>IF(VLOOKUP($A342,'hk2015'!$A:$H,1)=$A342,VLOOKUP($A342,'hk2015'!$A:$H,8),0)</f>
        <v>0</v>
      </c>
      <c r="G342" s="91">
        <f t="shared" si="117"/>
        <v>0</v>
      </c>
      <c r="H342" s="38">
        <f>IF(VLOOKUP($A342,'hk2014'!$A:$G,1)=$A342,VLOOKUP($A342,'hk2014'!$A:$G,6),0)</f>
        <v>0</v>
      </c>
      <c r="I342" s="38">
        <f>IF(VLOOKUP($A342,'hk2014'!$A:$G,1)=$A342,VLOOKUP($A342,'hk2014'!$A:$G,7),0)</f>
        <v>0</v>
      </c>
      <c r="J342" s="38">
        <f>IF(VLOOKUP($A342,'hk2014'!$A:$H,1)=$A342,VLOOKUP($A342,'hk2014'!$A:$H,8),0)</f>
        <v>0</v>
      </c>
      <c r="K342" s="101">
        <f t="shared" si="118"/>
        <v>0</v>
      </c>
    </row>
    <row r="343" spans="1:255" outlineLevel="1" x14ac:dyDescent="0.15">
      <c r="A343" s="23" t="str">
        <f t="shared" si="116"/>
        <v>594</v>
      </c>
      <c r="B343" s="24" t="s">
        <v>667</v>
      </c>
      <c r="C343" s="24" t="s">
        <v>664</v>
      </c>
      <c r="D343" s="38">
        <f>IF(VLOOKUP($A343,'hk2015'!$A:$G,1)=$A343,VLOOKUP($A343,'hk2015'!$A:$G,6),0)</f>
        <v>0</v>
      </c>
      <c r="E343" s="38">
        <f>IF(VLOOKUP($A343,'hk2015'!$A:$G,1)=$A343,VLOOKUP($A343,'hk2015'!$A:$G,7),0)</f>
        <v>0</v>
      </c>
      <c r="F343" s="38">
        <f>IF(VLOOKUP($A343,'hk2015'!$A:$H,1)=$A343,VLOOKUP($A343,'hk2015'!$A:$H,8),0)</f>
        <v>0</v>
      </c>
      <c r="G343" s="91">
        <f t="shared" si="117"/>
        <v>0</v>
      </c>
      <c r="H343" s="38">
        <f>IF(VLOOKUP($A343,'hk2014'!$A:$G,1)=$A343,VLOOKUP($A343,'hk2014'!$A:$G,6),0)</f>
        <v>0</v>
      </c>
      <c r="I343" s="38">
        <f>IF(VLOOKUP($A343,'hk2014'!$A:$G,1)=$A343,VLOOKUP($A343,'hk2014'!$A:$G,7),0)</f>
        <v>0</v>
      </c>
      <c r="J343" s="38">
        <f>IF(VLOOKUP($A343,'hk2014'!$A:$H,1)=$A343,VLOOKUP($A343,'hk2014'!$A:$H,8),0)</f>
        <v>0</v>
      </c>
      <c r="K343" s="101">
        <f t="shared" si="118"/>
        <v>0</v>
      </c>
    </row>
    <row r="344" spans="1:255" outlineLevel="1" x14ac:dyDescent="0.15">
      <c r="A344" s="23" t="str">
        <f t="shared" si="116"/>
        <v>595</v>
      </c>
      <c r="B344" s="24" t="s">
        <v>668</v>
      </c>
      <c r="C344" s="24" t="s">
        <v>669</v>
      </c>
      <c r="D344" s="38">
        <f>IF(VLOOKUP($A344,'hk2015'!$A:$G,1)=$A344,VLOOKUP($A344,'hk2015'!$A:$G,6),0)</f>
        <v>0</v>
      </c>
      <c r="E344" s="38">
        <f>IF(VLOOKUP($A344,'hk2015'!$A:$G,1)=$A344,VLOOKUP($A344,'hk2015'!$A:$G,7),0)</f>
        <v>0</v>
      </c>
      <c r="F344" s="38">
        <f>IF(VLOOKUP($A344,'hk2015'!$A:$H,1)=$A344,VLOOKUP($A344,'hk2015'!$A:$H,8),0)</f>
        <v>0</v>
      </c>
      <c r="G344" s="91">
        <f t="shared" si="117"/>
        <v>0</v>
      </c>
      <c r="H344" s="38">
        <f>IF(VLOOKUP($A344,'hk2014'!$A:$G,1)=$A344,VLOOKUP($A344,'hk2014'!$A:$G,6),0)</f>
        <v>0</v>
      </c>
      <c r="I344" s="38">
        <f>IF(VLOOKUP($A344,'hk2014'!$A:$G,1)=$A344,VLOOKUP($A344,'hk2014'!$A:$G,7),0)</f>
        <v>0</v>
      </c>
      <c r="J344" s="38">
        <f>IF(VLOOKUP($A344,'hk2014'!$A:$H,1)=$A344,VLOOKUP($A344,'hk2014'!$A:$H,8),0)</f>
        <v>0</v>
      </c>
      <c r="K344" s="101">
        <f t="shared" si="118"/>
        <v>0</v>
      </c>
    </row>
    <row r="345" spans="1:255" outlineLevel="1" x14ac:dyDescent="0.15">
      <c r="A345" s="23" t="str">
        <f t="shared" si="116"/>
        <v>596</v>
      </c>
      <c r="B345" s="24" t="s">
        <v>670</v>
      </c>
      <c r="C345" s="24" t="s">
        <v>671</v>
      </c>
      <c r="D345" s="38">
        <f>IF(VLOOKUP($A345,'hk2015'!$A:$G,1)=$A345,VLOOKUP($A345,'hk2015'!$A:$G,6),0)</f>
        <v>0</v>
      </c>
      <c r="E345" s="38">
        <f>IF(VLOOKUP($A345,'hk2015'!$A:$G,1)=$A345,VLOOKUP($A345,'hk2015'!$A:$G,7),0)</f>
        <v>0</v>
      </c>
      <c r="F345" s="38">
        <f>IF(VLOOKUP($A345,'hk2015'!$A:$H,1)=$A345,VLOOKUP($A345,'hk2015'!$A:$H,8),0)</f>
        <v>0</v>
      </c>
      <c r="G345" s="91">
        <f t="shared" si="117"/>
        <v>0</v>
      </c>
      <c r="H345" s="38">
        <f>IF(VLOOKUP($A345,'hk2014'!$A:$G,1)=$A345,VLOOKUP($A345,'hk2014'!$A:$G,6),0)</f>
        <v>0</v>
      </c>
      <c r="I345" s="38">
        <f>IF(VLOOKUP($A345,'hk2014'!$A:$G,1)=$A345,VLOOKUP($A345,'hk2014'!$A:$G,7),0)</f>
        <v>0</v>
      </c>
      <c r="J345" s="38">
        <f>IF(VLOOKUP($A345,'hk2014'!$A:$H,1)=$A345,VLOOKUP($A345,'hk2014'!$A:$H,8),0)</f>
        <v>0</v>
      </c>
      <c r="K345" s="101">
        <f t="shared" si="118"/>
        <v>0</v>
      </c>
    </row>
    <row r="346" spans="1:255" outlineLevel="1" x14ac:dyDescent="0.15">
      <c r="A346" s="23" t="str">
        <f t="shared" si="116"/>
        <v>597</v>
      </c>
      <c r="B346" s="24" t="s">
        <v>672</v>
      </c>
      <c r="C346" s="24" t="s">
        <v>673</v>
      </c>
      <c r="D346" s="38">
        <f>IF(VLOOKUP($A346,'hk2015'!$A:$G,1)=$A346,VLOOKUP($A346,'hk2015'!$A:$G,6),0)</f>
        <v>0</v>
      </c>
      <c r="E346" s="38">
        <f>IF(VLOOKUP($A346,'hk2015'!$A:$G,1)=$A346,VLOOKUP($A346,'hk2015'!$A:$G,7),0)</f>
        <v>0</v>
      </c>
      <c r="F346" s="38">
        <f>IF(VLOOKUP($A346,'hk2015'!$A:$H,1)=$A346,VLOOKUP($A346,'hk2015'!$A:$H,8),0)</f>
        <v>0</v>
      </c>
      <c r="G346" s="91">
        <f t="shared" si="117"/>
        <v>0</v>
      </c>
      <c r="H346" s="38">
        <f>IF(VLOOKUP($A346,'hk2014'!$A:$G,1)=$A346,VLOOKUP($A346,'hk2014'!$A:$G,6),0)</f>
        <v>0</v>
      </c>
      <c r="I346" s="38">
        <f>IF(VLOOKUP($A346,'hk2014'!$A:$G,1)=$A346,VLOOKUP($A346,'hk2014'!$A:$G,7),0)</f>
        <v>0</v>
      </c>
      <c r="J346" s="38">
        <f>IF(VLOOKUP($A346,'hk2014'!$A:$H,1)=$A346,VLOOKUP($A346,'hk2014'!$A:$H,8),0)</f>
        <v>0</v>
      </c>
      <c r="K346" s="101">
        <f t="shared" si="118"/>
        <v>0</v>
      </c>
    </row>
    <row r="347" spans="1:255" outlineLevel="1" x14ac:dyDescent="0.15">
      <c r="A347" s="23" t="str">
        <f t="shared" si="116"/>
        <v>598</v>
      </c>
      <c r="B347" s="24" t="s">
        <v>674</v>
      </c>
      <c r="C347" s="24" t="s">
        <v>675</v>
      </c>
      <c r="D347" s="38">
        <f>IF(VLOOKUP($A347,'hk2015'!$A:$G,1)=$A347,VLOOKUP($A347,'hk2015'!$A:$G,6),0)</f>
        <v>0</v>
      </c>
      <c r="E347" s="38">
        <f>IF(VLOOKUP($A347,'hk2015'!$A:$G,1)=$A347,VLOOKUP($A347,'hk2015'!$A:$G,7),0)</f>
        <v>0</v>
      </c>
      <c r="F347" s="38">
        <f>IF(VLOOKUP($A347,'hk2015'!$A:$H,1)=$A347,VLOOKUP($A347,'hk2015'!$A:$H,8),0)</f>
        <v>0</v>
      </c>
      <c r="G347" s="91">
        <f t="shared" si="117"/>
        <v>0</v>
      </c>
      <c r="H347" s="38">
        <f>IF(VLOOKUP($A347,'hk2014'!$A:$G,1)=$A347,VLOOKUP($A347,'hk2014'!$A:$G,6),0)</f>
        <v>0</v>
      </c>
      <c r="I347" s="38">
        <f>IF(VLOOKUP($A347,'hk2014'!$A:$G,1)=$A347,VLOOKUP($A347,'hk2014'!$A:$G,7),0)</f>
        <v>0</v>
      </c>
      <c r="J347" s="38">
        <f>IF(VLOOKUP($A347,'hk2014'!$A:$H,1)=$A347,VLOOKUP($A347,'hk2014'!$A:$H,8),0)</f>
        <v>0</v>
      </c>
      <c r="K347" s="101">
        <f t="shared" si="118"/>
        <v>0</v>
      </c>
    </row>
    <row r="348" spans="1:255" ht="11.25" outlineLevel="1" thickBot="1" x14ac:dyDescent="0.2">
      <c r="A348" s="23"/>
      <c r="B348" s="24"/>
      <c r="C348" s="24"/>
      <c r="H348" s="54"/>
      <c r="I348" s="54"/>
      <c r="J348" s="54"/>
      <c r="K348" s="105"/>
    </row>
    <row r="349" spans="1:255" ht="12" thickBot="1" x14ac:dyDescent="0.25">
      <c r="A349" s="27" t="s">
        <v>887</v>
      </c>
      <c r="B349" s="27"/>
      <c r="C349" s="28" t="s">
        <v>676</v>
      </c>
      <c r="D349" s="49">
        <f t="shared" ref="D349:K349" si="119">SUM(D350+D357+D364+D371+D380+D388+D399+D403+D411)</f>
        <v>0</v>
      </c>
      <c r="E349" s="49">
        <f t="shared" si="119"/>
        <v>12016.789999999999</v>
      </c>
      <c r="F349" s="49">
        <f t="shared" si="119"/>
        <v>7005324.1200000001</v>
      </c>
      <c r="G349" s="96">
        <f t="shared" si="119"/>
        <v>-6993307.3300000001</v>
      </c>
      <c r="H349" s="49">
        <f t="shared" si="119"/>
        <v>0</v>
      </c>
      <c r="I349" s="49">
        <f t="shared" si="119"/>
        <v>0</v>
      </c>
      <c r="J349" s="49">
        <f t="shared" si="119"/>
        <v>0</v>
      </c>
      <c r="K349" s="106">
        <f t="shared" si="119"/>
        <v>0</v>
      </c>
    </row>
    <row r="350" spans="1:255" x14ac:dyDescent="0.15">
      <c r="A350" s="58" t="s">
        <v>677</v>
      </c>
      <c r="B350" s="51"/>
      <c r="C350" s="52" t="s">
        <v>678</v>
      </c>
      <c r="D350" s="33">
        <f>SUM(D351:D356)</f>
        <v>0</v>
      </c>
      <c r="E350" s="33">
        <f t="shared" ref="E350:K350" si="120">SUM(E351:E356)</f>
        <v>0</v>
      </c>
      <c r="F350" s="33">
        <f t="shared" si="120"/>
        <v>6721687.79</v>
      </c>
      <c r="G350" s="89">
        <f t="shared" si="120"/>
        <v>-6721687.79</v>
      </c>
      <c r="H350" s="33">
        <f t="shared" si="120"/>
        <v>0</v>
      </c>
      <c r="I350" s="33">
        <f t="shared" si="120"/>
        <v>0</v>
      </c>
      <c r="J350" s="33">
        <f t="shared" si="120"/>
        <v>0</v>
      </c>
      <c r="K350" s="99">
        <f t="shared" si="120"/>
        <v>0</v>
      </c>
    </row>
    <row r="351" spans="1:255" ht="12.75" outlineLevel="1" x14ac:dyDescent="0.2">
      <c r="A351" s="23" t="s">
        <v>679</v>
      </c>
      <c r="B351" s="26"/>
      <c r="C351" s="36" t="s">
        <v>680</v>
      </c>
      <c r="D351" s="38">
        <f>IF(VLOOKUP($A351,'hk2015'!$A:$G,1)=$A351,VLOOKUP($A351,'hk2015'!$A:$G,6),0)</f>
        <v>0</v>
      </c>
      <c r="E351" s="38">
        <f>IF(VLOOKUP($A351,'hk2015'!$A:$G,1)=$A351,VLOOKUP($A351,'hk2015'!$A:$G,7),0)</f>
        <v>0</v>
      </c>
      <c r="F351" s="38">
        <f>IF(VLOOKUP($A351,'hk2015'!$A:$H,1)=$A351,VLOOKUP($A351,'hk2015'!$A:$H,8),0)</f>
        <v>0</v>
      </c>
      <c r="G351" s="91">
        <f t="shared" ref="G351:G356" si="121">SUM(D351+E351-F351)</f>
        <v>0</v>
      </c>
      <c r="H351" s="38">
        <f>IF(VLOOKUP($A351,'hk2014'!$A:$G,1)=$A351,VLOOKUP($A351,'hk2014'!$A:$G,6),0)</f>
        <v>0</v>
      </c>
      <c r="I351" s="38">
        <f>IF(VLOOKUP($A351,'hk2014'!$A:$G,1)=$A351,VLOOKUP($A351,'hk2014'!$A:$G,7),0)</f>
        <v>0</v>
      </c>
      <c r="J351" s="38">
        <f>IF(VLOOKUP($A351,'hk2014'!$A:$H,1)=$A351,VLOOKUP($A351,'hk2014'!$A:$H,8),0)</f>
        <v>0</v>
      </c>
      <c r="K351" s="101">
        <f t="shared" ref="K351:K356" si="122">SUM(H351+I351-J351)</f>
        <v>0</v>
      </c>
      <c r="L351" s="114"/>
    </row>
    <row r="352" spans="1:255" ht="12.75" outlineLevel="1" x14ac:dyDescent="0.2">
      <c r="A352" s="23" t="str">
        <f>LEFT(B352,3)</f>
        <v>601</v>
      </c>
      <c r="B352" s="24" t="s">
        <v>681</v>
      </c>
      <c r="C352" s="24" t="s">
        <v>682</v>
      </c>
      <c r="D352" s="38">
        <f>IF(VLOOKUP($A352,'hk2015'!$A:$G,1)=$A352,VLOOKUP($A352,'hk2015'!$A:$G,6),0)</f>
        <v>0</v>
      </c>
      <c r="E352" s="38">
        <f>IF(VLOOKUP($A352,'hk2015'!$A:$G,1)=$A352,VLOOKUP($A352,'hk2015'!$A:$G,7),0)</f>
        <v>0</v>
      </c>
      <c r="F352" s="38">
        <f>IF(VLOOKUP($A352,'hk2015'!$A:$H,1)=$A352,VLOOKUP($A352,'hk2015'!$A:$H,8),0)</f>
        <v>0</v>
      </c>
      <c r="G352" s="91">
        <f t="shared" si="121"/>
        <v>0</v>
      </c>
      <c r="H352" s="38">
        <f>IF(VLOOKUP($A352,'hk2014'!$A:$G,1)=$A352,VLOOKUP($A352,'hk2014'!$A:$G,6),0)</f>
        <v>0</v>
      </c>
      <c r="I352" s="38">
        <f>IF(VLOOKUP($A352,'hk2014'!$A:$G,1)=$A352,VLOOKUP($A352,'hk2014'!$A:$G,7),0)</f>
        <v>0</v>
      </c>
      <c r="J352" s="38">
        <f>IF(VLOOKUP($A352,'hk2014'!$A:$H,1)=$A352,VLOOKUP($A352,'hk2014'!$A:$H,8),0)</f>
        <v>0</v>
      </c>
      <c r="K352" s="101">
        <f t="shared" si="122"/>
        <v>0</v>
      </c>
      <c r="L352" s="114"/>
    </row>
    <row r="353" spans="1:12" ht="12.75" outlineLevel="1" x14ac:dyDescent="0.2">
      <c r="A353" s="23" t="str">
        <f>LEFT(B353,3)</f>
        <v>602</v>
      </c>
      <c r="B353" s="24" t="s">
        <v>683</v>
      </c>
      <c r="C353" s="24" t="s">
        <v>684</v>
      </c>
      <c r="D353" s="38">
        <f>IF(VLOOKUP($A353,'hk2015'!$A:$G,1)=$A353,VLOOKUP($A353,'hk2015'!$A:$G,6),0)</f>
        <v>0</v>
      </c>
      <c r="E353" s="38">
        <f>IF(VLOOKUP($A353,'hk2015'!$A:$G,1)=$A353,VLOOKUP($A353,'hk2015'!$A:$G,7),0)</f>
        <v>0</v>
      </c>
      <c r="F353" s="38">
        <f>IF(VLOOKUP($A353,'hk2015'!$A:$H,1)=$A353,VLOOKUP($A353,'hk2015'!$A:$H,8),0)</f>
        <v>77495.179999999993</v>
      </c>
      <c r="G353" s="91">
        <f t="shared" si="121"/>
        <v>-77495.179999999993</v>
      </c>
      <c r="H353" s="38">
        <f>IF(VLOOKUP($A353,'hk2014'!$A:$G,1)=$A353,VLOOKUP($A353,'hk2014'!$A:$G,6),0)</f>
        <v>0</v>
      </c>
      <c r="I353" s="38">
        <f>IF(VLOOKUP($A353,'hk2014'!$A:$G,1)=$A353,VLOOKUP($A353,'hk2014'!$A:$G,7),0)</f>
        <v>0</v>
      </c>
      <c r="J353" s="38">
        <f>IF(VLOOKUP($A353,'hk2014'!$A:$H,1)=$A353,VLOOKUP($A353,'hk2014'!$A:$H,8),0)</f>
        <v>0</v>
      </c>
      <c r="K353" s="101">
        <f t="shared" si="122"/>
        <v>0</v>
      </c>
      <c r="L353" s="114"/>
    </row>
    <row r="354" spans="1:12" ht="12.75" outlineLevel="1" x14ac:dyDescent="0.2">
      <c r="A354" s="23" t="str">
        <f>LEFT(B354,3)</f>
        <v>604</v>
      </c>
      <c r="B354" s="24" t="s">
        <v>685</v>
      </c>
      <c r="C354" s="24" t="s">
        <v>686</v>
      </c>
      <c r="D354" s="38">
        <f>IF(VLOOKUP($A354,'hk2015'!$A:$G,1)=$A354,VLOOKUP($A354,'hk2015'!$A:$G,6),0)</f>
        <v>0</v>
      </c>
      <c r="E354" s="38">
        <f>IF(VLOOKUP($A354,'hk2015'!$A:$G,1)=$A354,VLOOKUP($A354,'hk2015'!$A:$G,7),0)</f>
        <v>0</v>
      </c>
      <c r="F354" s="38">
        <f>IF(VLOOKUP($A354,'hk2015'!$A:$H,1)=$A354,VLOOKUP($A354,'hk2015'!$A:$H,8),0)</f>
        <v>6644192.6100000003</v>
      </c>
      <c r="G354" s="91">
        <f t="shared" si="121"/>
        <v>-6644192.6100000003</v>
      </c>
      <c r="H354" s="38">
        <f>IF(VLOOKUP($A354,'hk2014'!$A:$G,1)=$A354,VLOOKUP($A354,'hk2014'!$A:$G,6),0)</f>
        <v>0</v>
      </c>
      <c r="I354" s="38">
        <f>IF(VLOOKUP($A354,'hk2014'!$A:$G,1)=$A354,VLOOKUP($A354,'hk2014'!$A:$G,7),0)</f>
        <v>0</v>
      </c>
      <c r="J354" s="38">
        <f>IF(VLOOKUP($A354,'hk2014'!$A:$H,1)=$A354,VLOOKUP($A354,'hk2014'!$A:$H,8),0)</f>
        <v>0</v>
      </c>
      <c r="K354" s="101">
        <f t="shared" si="122"/>
        <v>0</v>
      </c>
      <c r="L354" s="114"/>
    </row>
    <row r="355" spans="1:12" ht="12.75" outlineLevel="1" x14ac:dyDescent="0.2">
      <c r="A355" s="59" t="s">
        <v>402</v>
      </c>
      <c r="B355" s="24"/>
      <c r="C355" s="24"/>
      <c r="D355" s="38">
        <f>IF(VLOOKUP($A355,'hk2015'!$A:$G,1)=$A355,VLOOKUP($A355,'hk2015'!$A:$G,6),0)</f>
        <v>0</v>
      </c>
      <c r="E355" s="38">
        <f>IF(VLOOKUP($A355,'hk2015'!$A:$G,1)=$A355,VLOOKUP($A355,'hk2015'!$A:$G,7),0)</f>
        <v>0</v>
      </c>
      <c r="F355" s="38">
        <f>IF(VLOOKUP($A355,'hk2015'!$A:$H,1)=$A355,VLOOKUP($A355,'hk2015'!$A:$H,8),0)</f>
        <v>0</v>
      </c>
      <c r="G355" s="91">
        <f t="shared" si="121"/>
        <v>0</v>
      </c>
      <c r="H355" s="38">
        <f>IF(VLOOKUP($A355,'hk2014'!$A:$G,1)=$A355,VLOOKUP($A355,'hk2014'!$A:$G,6),0)</f>
        <v>0</v>
      </c>
      <c r="I355" s="38">
        <f>IF(VLOOKUP($A355,'hk2014'!$A:$G,1)=$A355,VLOOKUP($A355,'hk2014'!$A:$G,7),0)</f>
        <v>0</v>
      </c>
      <c r="J355" s="38">
        <f>IF(VLOOKUP($A355,'hk2014'!$A:$H,1)=$A355,VLOOKUP($A355,'hk2014'!$A:$H,8),0)</f>
        <v>0</v>
      </c>
      <c r="K355" s="101">
        <f t="shared" si="122"/>
        <v>0</v>
      </c>
      <c r="L355" s="114"/>
    </row>
    <row r="356" spans="1:12" ht="13.5" outlineLevel="1" thickBot="1" x14ac:dyDescent="0.25">
      <c r="A356" s="59" t="s">
        <v>403</v>
      </c>
      <c r="B356" s="24"/>
      <c r="C356" s="24"/>
      <c r="D356" s="38">
        <f>IF(VLOOKUP($A356,'hk2015'!$A:$G,1)=$A356,VLOOKUP($A356,'hk2015'!$A:$G,6),0)</f>
        <v>0</v>
      </c>
      <c r="E356" s="38">
        <f>IF(VLOOKUP($A356,'hk2015'!$A:$G,1)=$A356,VLOOKUP($A356,'hk2015'!$A:$G,7),0)</f>
        <v>0</v>
      </c>
      <c r="F356" s="38">
        <f>IF(VLOOKUP($A356,'hk2015'!$A:$H,1)=$A356,VLOOKUP($A356,'hk2015'!$A:$H,8),0)</f>
        <v>0</v>
      </c>
      <c r="G356" s="91">
        <f t="shared" si="121"/>
        <v>0</v>
      </c>
      <c r="H356" s="38">
        <f>IF(VLOOKUP($A356,'hk2014'!$A:$G,1)=$A356,VLOOKUP($A356,'hk2014'!$A:$G,6),0)</f>
        <v>0</v>
      </c>
      <c r="I356" s="38">
        <f>IF(VLOOKUP($A356,'hk2014'!$A:$G,1)=$A356,VLOOKUP($A356,'hk2014'!$A:$G,7),0)</f>
        <v>0</v>
      </c>
      <c r="J356" s="38">
        <f>IF(VLOOKUP($A356,'hk2014'!$A:$H,1)=$A356,VLOOKUP($A356,'hk2014'!$A:$H,8),0)</f>
        <v>0</v>
      </c>
      <c r="K356" s="101">
        <f t="shared" si="122"/>
        <v>0</v>
      </c>
      <c r="L356" s="114"/>
    </row>
    <row r="357" spans="1:12" ht="12.75" x14ac:dyDescent="0.2">
      <c r="A357" s="58" t="s">
        <v>687</v>
      </c>
      <c r="B357" s="51"/>
      <c r="C357" s="52" t="s">
        <v>688</v>
      </c>
      <c r="D357" s="33">
        <f t="shared" ref="D357:K357" si="123">SUM(D358:D362)</f>
        <v>0</v>
      </c>
      <c r="E357" s="33">
        <f t="shared" si="123"/>
        <v>0</v>
      </c>
      <c r="F357" s="33">
        <f t="shared" si="123"/>
        <v>0</v>
      </c>
      <c r="G357" s="89">
        <f t="shared" si="123"/>
        <v>0</v>
      </c>
      <c r="H357" s="33">
        <f t="shared" si="123"/>
        <v>0</v>
      </c>
      <c r="I357" s="33">
        <f t="shared" si="123"/>
        <v>0</v>
      </c>
      <c r="J357" s="33">
        <f t="shared" si="123"/>
        <v>0</v>
      </c>
      <c r="K357" s="99">
        <f t="shared" si="123"/>
        <v>0</v>
      </c>
      <c r="L357" s="114"/>
    </row>
    <row r="358" spans="1:12" ht="12.75" outlineLevel="1" x14ac:dyDescent="0.2">
      <c r="A358" s="23" t="s">
        <v>689</v>
      </c>
      <c r="B358" s="26"/>
      <c r="C358" s="36" t="s">
        <v>690</v>
      </c>
      <c r="D358" s="38">
        <f>IF(VLOOKUP($A358,'hk2015'!$A:$G,1)=$A358,VLOOKUP($A358,'hk2015'!$A:$G,6),0)</f>
        <v>0</v>
      </c>
      <c r="E358" s="38">
        <f>IF(VLOOKUP($A358,'hk2015'!$A:$G,1)=$A358,VLOOKUP($A358,'hk2015'!$A:$G,7),0)</f>
        <v>0</v>
      </c>
      <c r="F358" s="38">
        <f>IF(VLOOKUP($A358,'hk2015'!$A:$H,1)=$A358,VLOOKUP($A358,'hk2015'!$A:$H,8),0)</f>
        <v>0</v>
      </c>
      <c r="G358" s="91">
        <f>SUM(D358+E358-F358)</f>
        <v>0</v>
      </c>
      <c r="H358" s="38">
        <f>IF(VLOOKUP($A358,'hk2014'!$A:$G,1)=$A358,VLOOKUP($A358,'hk2014'!$A:$G,6),0)</f>
        <v>0</v>
      </c>
      <c r="I358" s="38">
        <f>IF(VLOOKUP($A358,'hk2014'!$A:$G,1)=$A358,VLOOKUP($A358,'hk2014'!$A:$G,7),0)</f>
        <v>0</v>
      </c>
      <c r="J358" s="38">
        <f>IF(VLOOKUP($A358,'hk2014'!$A:$H,1)=$A358,VLOOKUP($A358,'hk2014'!$A:$H,8),0)</f>
        <v>0</v>
      </c>
      <c r="K358" s="101">
        <f>SUM(H358+I358-J358)</f>
        <v>0</v>
      </c>
      <c r="L358" s="114"/>
    </row>
    <row r="359" spans="1:12" ht="12.75" outlineLevel="1" x14ac:dyDescent="0.2">
      <c r="A359" s="23" t="str">
        <f>LEFT(B359,3)</f>
        <v>611</v>
      </c>
      <c r="B359" s="24" t="s">
        <v>691</v>
      </c>
      <c r="C359" s="24" t="s">
        <v>692</v>
      </c>
      <c r="D359" s="38">
        <f>IF(VLOOKUP($A359,'hk2015'!$A:$G,1)=$A359,VLOOKUP($A359,'hk2015'!$A:$G,6),0)</f>
        <v>0</v>
      </c>
      <c r="E359" s="38">
        <f>IF(VLOOKUP($A359,'hk2015'!$A:$G,1)=$A359,VLOOKUP($A359,'hk2015'!$A:$G,7),0)</f>
        <v>0</v>
      </c>
      <c r="F359" s="38">
        <f>IF(VLOOKUP($A359,'hk2015'!$A:$H,1)=$A359,VLOOKUP($A359,'hk2015'!$A:$H,8),0)</f>
        <v>0</v>
      </c>
      <c r="G359" s="91">
        <f>SUM(D359+E359-F359)</f>
        <v>0</v>
      </c>
      <c r="H359" s="38">
        <f>IF(VLOOKUP($A359,'hk2014'!$A:$G,1)=$A359,VLOOKUP($A359,'hk2014'!$A:$G,6),0)</f>
        <v>0</v>
      </c>
      <c r="I359" s="38">
        <f>IF(VLOOKUP($A359,'hk2014'!$A:$G,1)=$A359,VLOOKUP($A359,'hk2014'!$A:$G,7),0)</f>
        <v>0</v>
      </c>
      <c r="J359" s="38">
        <f>IF(VLOOKUP($A359,'hk2014'!$A:$H,1)=$A359,VLOOKUP($A359,'hk2014'!$A:$H,8),0)</f>
        <v>0</v>
      </c>
      <c r="K359" s="101">
        <f>SUM(H359+I359-J359)</f>
        <v>0</v>
      </c>
      <c r="L359" s="114"/>
    </row>
    <row r="360" spans="1:12" ht="12.75" outlineLevel="1" x14ac:dyDescent="0.2">
      <c r="A360" s="23" t="str">
        <f>LEFT(B360,3)</f>
        <v>612</v>
      </c>
      <c r="B360" s="24" t="s">
        <v>693</v>
      </c>
      <c r="C360" s="24" t="s">
        <v>694</v>
      </c>
      <c r="D360" s="38">
        <f>IF(VLOOKUP($A360,'hk2015'!$A:$G,1)=$A360,VLOOKUP($A360,'hk2015'!$A:$G,6),0)</f>
        <v>0</v>
      </c>
      <c r="E360" s="38">
        <f>IF(VLOOKUP($A360,'hk2015'!$A:$G,1)=$A360,VLOOKUP($A360,'hk2015'!$A:$G,7),0)</f>
        <v>0</v>
      </c>
      <c r="F360" s="38">
        <f>IF(VLOOKUP($A360,'hk2015'!$A:$H,1)=$A360,VLOOKUP($A360,'hk2015'!$A:$H,8),0)</f>
        <v>0</v>
      </c>
      <c r="G360" s="91">
        <f>SUM(D360+E360-F360)</f>
        <v>0</v>
      </c>
      <c r="H360" s="38">
        <f>IF(VLOOKUP($A360,'hk2014'!$A:$G,1)=$A360,VLOOKUP($A360,'hk2014'!$A:$G,6),0)</f>
        <v>0</v>
      </c>
      <c r="I360" s="38">
        <f>IF(VLOOKUP($A360,'hk2014'!$A:$G,1)=$A360,VLOOKUP($A360,'hk2014'!$A:$G,7),0)</f>
        <v>0</v>
      </c>
      <c r="J360" s="38">
        <f>IF(VLOOKUP($A360,'hk2014'!$A:$H,1)=$A360,VLOOKUP($A360,'hk2014'!$A:$H,8),0)</f>
        <v>0</v>
      </c>
      <c r="K360" s="101">
        <f>SUM(H360+I360-J360)</f>
        <v>0</v>
      </c>
      <c r="L360" s="114"/>
    </row>
    <row r="361" spans="1:12" ht="12.75" outlineLevel="1" x14ac:dyDescent="0.2">
      <c r="A361" s="23" t="str">
        <f>LEFT(B361,3)</f>
        <v>613</v>
      </c>
      <c r="B361" s="24" t="s">
        <v>695</v>
      </c>
      <c r="C361" s="24" t="s">
        <v>696</v>
      </c>
      <c r="D361" s="38">
        <f>IF(VLOOKUP($A361,'hk2015'!$A:$G,1)=$A361,VLOOKUP($A361,'hk2015'!$A:$G,6),0)</f>
        <v>0</v>
      </c>
      <c r="E361" s="38">
        <f>IF(VLOOKUP($A361,'hk2015'!$A:$G,1)=$A361,VLOOKUP($A361,'hk2015'!$A:$G,7),0)</f>
        <v>0</v>
      </c>
      <c r="F361" s="38">
        <f>IF(VLOOKUP($A361,'hk2015'!$A:$H,1)=$A361,VLOOKUP($A361,'hk2015'!$A:$H,8),0)</f>
        <v>0</v>
      </c>
      <c r="G361" s="91">
        <f>SUM(D361+E361-F361)</f>
        <v>0</v>
      </c>
      <c r="H361" s="38">
        <f>IF(VLOOKUP($A361,'hk2014'!$A:$G,1)=$A361,VLOOKUP($A361,'hk2014'!$A:$G,6),0)</f>
        <v>0</v>
      </c>
      <c r="I361" s="38">
        <f>IF(VLOOKUP($A361,'hk2014'!$A:$G,1)=$A361,VLOOKUP($A361,'hk2014'!$A:$G,7),0)</f>
        <v>0</v>
      </c>
      <c r="J361" s="38">
        <f>IF(VLOOKUP($A361,'hk2014'!$A:$H,1)=$A361,VLOOKUP($A361,'hk2014'!$A:$H,8),0)</f>
        <v>0</v>
      </c>
      <c r="K361" s="101">
        <f>SUM(H361+I361-J361)</f>
        <v>0</v>
      </c>
      <c r="L361" s="114"/>
    </row>
    <row r="362" spans="1:12" ht="12.75" outlineLevel="1" x14ac:dyDescent="0.2">
      <c r="A362" s="23" t="str">
        <f>LEFT(B362,3)</f>
        <v>614</v>
      </c>
      <c r="B362" s="24" t="s">
        <v>697</v>
      </c>
      <c r="C362" s="24" t="s">
        <v>698</v>
      </c>
      <c r="D362" s="38">
        <f>IF(VLOOKUP($A362,'hk2015'!$A:$G,1)=$A362,VLOOKUP($A362,'hk2015'!$A:$G,6),0)</f>
        <v>0</v>
      </c>
      <c r="E362" s="38">
        <f>IF(VLOOKUP($A362,'hk2015'!$A:$G,1)=$A362,VLOOKUP($A362,'hk2015'!$A:$G,7),0)</f>
        <v>0</v>
      </c>
      <c r="F362" s="38">
        <f>IF(VLOOKUP($A362,'hk2015'!$A:$H,1)=$A362,VLOOKUP($A362,'hk2015'!$A:$H,8),0)</f>
        <v>0</v>
      </c>
      <c r="G362" s="91">
        <f>SUM(D362+E362-F362)</f>
        <v>0</v>
      </c>
      <c r="H362" s="38">
        <f>IF(VLOOKUP($A362,'hk2014'!$A:$G,1)=$A362,VLOOKUP($A362,'hk2014'!$A:$G,6),0)</f>
        <v>0</v>
      </c>
      <c r="I362" s="38">
        <f>IF(VLOOKUP($A362,'hk2014'!$A:$G,1)=$A362,VLOOKUP($A362,'hk2014'!$A:$G,7),0)</f>
        <v>0</v>
      </c>
      <c r="J362" s="38">
        <f>IF(VLOOKUP($A362,'hk2014'!$A:$H,1)=$A362,VLOOKUP($A362,'hk2014'!$A:$H,8),0)</f>
        <v>0</v>
      </c>
      <c r="K362" s="101">
        <f>SUM(H362+I362-J362)</f>
        <v>0</v>
      </c>
      <c r="L362" s="114"/>
    </row>
    <row r="363" spans="1:12" ht="13.5" outlineLevel="1" thickBot="1" x14ac:dyDescent="0.25">
      <c r="A363" s="23"/>
      <c r="B363" s="24"/>
      <c r="C363" s="24"/>
      <c r="H363" s="54"/>
      <c r="I363" s="54"/>
      <c r="J363" s="54"/>
      <c r="K363" s="105"/>
      <c r="L363" s="114"/>
    </row>
    <row r="364" spans="1:12" ht="12.75" x14ac:dyDescent="0.2">
      <c r="A364" s="58" t="s">
        <v>699</v>
      </c>
      <c r="B364" s="51"/>
      <c r="C364" s="52" t="s">
        <v>700</v>
      </c>
      <c r="D364" s="33">
        <f t="shared" ref="D364:K364" si="124">SUM(D365:D369)</f>
        <v>0</v>
      </c>
      <c r="E364" s="33">
        <f t="shared" si="124"/>
        <v>0</v>
      </c>
      <c r="F364" s="33">
        <f t="shared" si="124"/>
        <v>0</v>
      </c>
      <c r="G364" s="89">
        <f t="shared" si="124"/>
        <v>0</v>
      </c>
      <c r="H364" s="33">
        <f t="shared" si="124"/>
        <v>0</v>
      </c>
      <c r="I364" s="33">
        <f t="shared" si="124"/>
        <v>0</v>
      </c>
      <c r="J364" s="33">
        <f t="shared" si="124"/>
        <v>0</v>
      </c>
      <c r="K364" s="99">
        <f t="shared" si="124"/>
        <v>0</v>
      </c>
      <c r="L364" s="114"/>
    </row>
    <row r="365" spans="1:12" ht="12.75" outlineLevel="1" x14ac:dyDescent="0.2">
      <c r="A365" s="23" t="s">
        <v>701</v>
      </c>
      <c r="B365" s="26"/>
      <c r="C365" s="36" t="s">
        <v>700</v>
      </c>
      <c r="D365" s="38">
        <f>IF(VLOOKUP($A365,'hk2015'!$A:$G,1)=$A365,VLOOKUP($A365,'hk2015'!$A:$G,6),0)</f>
        <v>0</v>
      </c>
      <c r="E365" s="38">
        <f>IF(VLOOKUP($A365,'hk2015'!$A:$G,1)=$A365,VLOOKUP($A365,'hk2015'!$A:$G,7),0)</f>
        <v>0</v>
      </c>
      <c r="F365" s="38">
        <f>IF(VLOOKUP($A365,'hk2015'!$A:$H,1)=$A365,VLOOKUP($A365,'hk2015'!$A:$H,8),0)</f>
        <v>0</v>
      </c>
      <c r="G365" s="91">
        <f>SUM(D365+E365-F365)</f>
        <v>0</v>
      </c>
      <c r="H365" s="38">
        <f>IF(VLOOKUP($A365,'hk2014'!$A:$G,1)=$A365,VLOOKUP($A365,'hk2014'!$A:$G,6),0)</f>
        <v>0</v>
      </c>
      <c r="I365" s="38">
        <f>IF(VLOOKUP($A365,'hk2014'!$A:$G,1)=$A365,VLOOKUP($A365,'hk2014'!$A:$G,7),0)</f>
        <v>0</v>
      </c>
      <c r="J365" s="38">
        <f>IF(VLOOKUP($A365,'hk2014'!$A:$H,1)=$A365,VLOOKUP($A365,'hk2014'!$A:$H,8),0)</f>
        <v>0</v>
      </c>
      <c r="K365" s="101">
        <f>SUM(H365+I365-J365)</f>
        <v>0</v>
      </c>
      <c r="L365" s="114"/>
    </row>
    <row r="366" spans="1:12" ht="12.75" outlineLevel="1" x14ac:dyDescent="0.2">
      <c r="A366" s="23" t="str">
        <f>LEFT(B366,3)</f>
        <v>621</v>
      </c>
      <c r="B366" s="24" t="s">
        <v>702</v>
      </c>
      <c r="C366" s="24" t="s">
        <v>703</v>
      </c>
      <c r="D366" s="38">
        <f>IF(VLOOKUP($A366,'hk2015'!$A:$G,1)=$A366,VLOOKUP($A366,'hk2015'!$A:$G,6),0)</f>
        <v>0</v>
      </c>
      <c r="E366" s="38">
        <f>IF(VLOOKUP($A366,'hk2015'!$A:$G,1)=$A366,VLOOKUP($A366,'hk2015'!$A:$G,7),0)</f>
        <v>0</v>
      </c>
      <c r="F366" s="38">
        <f>IF(VLOOKUP($A366,'hk2015'!$A:$H,1)=$A366,VLOOKUP($A366,'hk2015'!$A:$H,8),0)</f>
        <v>0</v>
      </c>
      <c r="G366" s="91">
        <f>SUM(D366+E366-F366)</f>
        <v>0</v>
      </c>
      <c r="H366" s="38">
        <f>IF(VLOOKUP($A366,'hk2014'!$A:$G,1)=$A366,VLOOKUP($A366,'hk2014'!$A:$G,6),0)</f>
        <v>0</v>
      </c>
      <c r="I366" s="38">
        <f>IF(VLOOKUP($A366,'hk2014'!$A:$G,1)=$A366,VLOOKUP($A366,'hk2014'!$A:$G,7),0)</f>
        <v>0</v>
      </c>
      <c r="J366" s="38">
        <f>IF(VLOOKUP($A366,'hk2014'!$A:$H,1)=$A366,VLOOKUP($A366,'hk2014'!$A:$H,8),0)</f>
        <v>0</v>
      </c>
      <c r="K366" s="101">
        <f>SUM(H366+I366-J366)</f>
        <v>0</v>
      </c>
      <c r="L366" s="114"/>
    </row>
    <row r="367" spans="1:12" ht="12.75" outlineLevel="1" x14ac:dyDescent="0.2">
      <c r="A367" s="23" t="str">
        <f>LEFT(B367,3)</f>
        <v>622</v>
      </c>
      <c r="B367" s="24" t="s">
        <v>704</v>
      </c>
      <c r="C367" s="24" t="s">
        <v>705</v>
      </c>
      <c r="D367" s="38">
        <f>IF(VLOOKUP($A367,'hk2015'!$A:$G,1)=$A367,VLOOKUP($A367,'hk2015'!$A:$G,6),0)</f>
        <v>0</v>
      </c>
      <c r="E367" s="38">
        <f>IF(VLOOKUP($A367,'hk2015'!$A:$G,1)=$A367,VLOOKUP($A367,'hk2015'!$A:$G,7),0)</f>
        <v>0</v>
      </c>
      <c r="F367" s="38">
        <f>IF(VLOOKUP($A367,'hk2015'!$A:$H,1)=$A367,VLOOKUP($A367,'hk2015'!$A:$H,8),0)</f>
        <v>0</v>
      </c>
      <c r="G367" s="91">
        <f>SUM(D367+E367-F367)</f>
        <v>0</v>
      </c>
      <c r="H367" s="38">
        <f>IF(VLOOKUP($A367,'hk2014'!$A:$G,1)=$A367,VLOOKUP($A367,'hk2014'!$A:$G,6),0)</f>
        <v>0</v>
      </c>
      <c r="I367" s="38">
        <f>IF(VLOOKUP($A367,'hk2014'!$A:$G,1)=$A367,VLOOKUP($A367,'hk2014'!$A:$G,7),0)</f>
        <v>0</v>
      </c>
      <c r="J367" s="38">
        <f>IF(VLOOKUP($A367,'hk2014'!$A:$H,1)=$A367,VLOOKUP($A367,'hk2014'!$A:$H,8),0)</f>
        <v>0</v>
      </c>
      <c r="K367" s="101">
        <f>SUM(H367+I367-J367)</f>
        <v>0</v>
      </c>
      <c r="L367" s="114"/>
    </row>
    <row r="368" spans="1:12" ht="12.75" outlineLevel="1" x14ac:dyDescent="0.2">
      <c r="A368" s="23" t="str">
        <f>LEFT(B368,3)</f>
        <v>623</v>
      </c>
      <c r="B368" s="24" t="s">
        <v>706</v>
      </c>
      <c r="C368" s="24" t="s">
        <v>707</v>
      </c>
      <c r="D368" s="38">
        <f>IF(VLOOKUP($A368,'hk2015'!$A:$G,1)=$A368,VLOOKUP($A368,'hk2015'!$A:$G,6),0)</f>
        <v>0</v>
      </c>
      <c r="E368" s="38">
        <f>IF(VLOOKUP($A368,'hk2015'!$A:$G,1)=$A368,VLOOKUP($A368,'hk2015'!$A:$G,7),0)</f>
        <v>0</v>
      </c>
      <c r="F368" s="38">
        <f>IF(VLOOKUP($A368,'hk2015'!$A:$H,1)=$A368,VLOOKUP($A368,'hk2015'!$A:$H,8),0)</f>
        <v>0</v>
      </c>
      <c r="G368" s="91">
        <f>SUM(D368+E368-F368)</f>
        <v>0</v>
      </c>
      <c r="H368" s="38">
        <f>IF(VLOOKUP($A368,'hk2014'!$A:$G,1)=$A368,VLOOKUP($A368,'hk2014'!$A:$G,6),0)</f>
        <v>0</v>
      </c>
      <c r="I368" s="38">
        <f>IF(VLOOKUP($A368,'hk2014'!$A:$G,1)=$A368,VLOOKUP($A368,'hk2014'!$A:$G,7),0)</f>
        <v>0</v>
      </c>
      <c r="J368" s="38">
        <f>IF(VLOOKUP($A368,'hk2014'!$A:$H,1)=$A368,VLOOKUP($A368,'hk2014'!$A:$H,8),0)</f>
        <v>0</v>
      </c>
      <c r="K368" s="101">
        <f>SUM(H368+I368-J368)</f>
        <v>0</v>
      </c>
      <c r="L368" s="114"/>
    </row>
    <row r="369" spans="1:13" ht="12.75" outlineLevel="1" x14ac:dyDescent="0.2">
      <c r="A369" s="23" t="str">
        <f>LEFT(B369,3)</f>
        <v>624</v>
      </c>
      <c r="B369" s="24" t="s">
        <v>708</v>
      </c>
      <c r="C369" s="24" t="s">
        <v>709</v>
      </c>
      <c r="D369" s="38">
        <f>IF(VLOOKUP($A369,'hk2015'!$A:$G,1)=$A369,VLOOKUP($A369,'hk2015'!$A:$G,6),0)</f>
        <v>0</v>
      </c>
      <c r="E369" s="38">
        <f>IF(VLOOKUP($A369,'hk2015'!$A:$G,1)=$A369,VLOOKUP($A369,'hk2015'!$A:$G,7),0)</f>
        <v>0</v>
      </c>
      <c r="F369" s="38">
        <f>IF(VLOOKUP($A369,'hk2015'!$A:$H,1)=$A369,VLOOKUP($A369,'hk2015'!$A:$H,8),0)</f>
        <v>0</v>
      </c>
      <c r="G369" s="91">
        <f>SUM(D369+E369-F369)</f>
        <v>0</v>
      </c>
      <c r="H369" s="38">
        <f>IF(VLOOKUP($A369,'hk2014'!$A:$G,1)=$A369,VLOOKUP($A369,'hk2014'!$A:$G,6),0)</f>
        <v>0</v>
      </c>
      <c r="I369" s="38">
        <f>IF(VLOOKUP($A369,'hk2014'!$A:$G,1)=$A369,VLOOKUP($A369,'hk2014'!$A:$G,7),0)</f>
        <v>0</v>
      </c>
      <c r="J369" s="38">
        <f>IF(VLOOKUP($A369,'hk2014'!$A:$H,1)=$A369,VLOOKUP($A369,'hk2014'!$A:$H,8),0)</f>
        <v>0</v>
      </c>
      <c r="K369" s="101">
        <f>SUM(H369+I369-J369)</f>
        <v>0</v>
      </c>
      <c r="L369" s="114"/>
    </row>
    <row r="370" spans="1:13" ht="13.5" outlineLevel="1" thickBot="1" x14ac:dyDescent="0.25">
      <c r="A370" s="23"/>
      <c r="B370" s="24"/>
      <c r="C370" s="24"/>
      <c r="H370" s="54"/>
      <c r="I370" s="54"/>
      <c r="J370" s="54"/>
      <c r="K370" s="105"/>
      <c r="L370" s="114"/>
    </row>
    <row r="371" spans="1:13" ht="12.75" x14ac:dyDescent="0.2">
      <c r="A371" s="58" t="s">
        <v>710</v>
      </c>
      <c r="B371" s="51"/>
      <c r="C371" s="52" t="s">
        <v>711</v>
      </c>
      <c r="D371" s="33">
        <f t="shared" ref="D371:K371" si="125">SUM(D372:D378)</f>
        <v>0</v>
      </c>
      <c r="E371" s="33">
        <f t="shared" si="125"/>
        <v>0.01</v>
      </c>
      <c r="F371" s="33">
        <f t="shared" si="125"/>
        <v>52721.37</v>
      </c>
      <c r="G371" s="89">
        <f t="shared" si="125"/>
        <v>-52721.36</v>
      </c>
      <c r="H371" s="33">
        <f t="shared" si="125"/>
        <v>0</v>
      </c>
      <c r="I371" s="33">
        <f t="shared" si="125"/>
        <v>0</v>
      </c>
      <c r="J371" s="33">
        <f t="shared" si="125"/>
        <v>0</v>
      </c>
      <c r="K371" s="99">
        <f t="shared" si="125"/>
        <v>0</v>
      </c>
      <c r="L371" s="114"/>
    </row>
    <row r="372" spans="1:13" ht="12.75" outlineLevel="1" x14ac:dyDescent="0.2">
      <c r="A372" s="23" t="s">
        <v>712</v>
      </c>
      <c r="B372" s="26"/>
      <c r="C372" s="36" t="s">
        <v>713</v>
      </c>
      <c r="D372" s="38">
        <f>IF(VLOOKUP($A372,'hk2015'!$A:$G,1)=$A372,VLOOKUP($A372,'hk2015'!$A:$G,6),0)</f>
        <v>0</v>
      </c>
      <c r="E372" s="38">
        <f>IF(VLOOKUP($A372,'hk2015'!$A:$G,1)=$A372,VLOOKUP($A372,'hk2015'!$A:$G,7),0)</f>
        <v>0</v>
      </c>
      <c r="F372" s="38">
        <f>IF(VLOOKUP($A372,'hk2015'!$A:$H,1)=$A372,VLOOKUP($A372,'hk2015'!$A:$H,8),0)</f>
        <v>0</v>
      </c>
      <c r="G372" s="91">
        <f t="shared" ref="G372:G378" si="126">SUM(D372+E372-F372)</f>
        <v>0</v>
      </c>
      <c r="H372" s="38">
        <f>IF(VLOOKUP($A372,'hk2014'!$A:$G,1)=$A372,VLOOKUP($A372,'hk2014'!$A:$G,6),0)</f>
        <v>0</v>
      </c>
      <c r="I372" s="38">
        <f>IF(VLOOKUP($A372,'hk2014'!$A:$G,1)=$A372,VLOOKUP($A372,'hk2014'!$A:$G,7),0)</f>
        <v>0</v>
      </c>
      <c r="J372" s="38">
        <f>IF(VLOOKUP($A372,'hk2014'!$A:$H,1)=$A372,VLOOKUP($A372,'hk2014'!$A:$H,8),0)</f>
        <v>0</v>
      </c>
      <c r="K372" s="101">
        <f t="shared" ref="K372:K378" si="127">SUM(H372+I372-J372)</f>
        <v>0</v>
      </c>
      <c r="L372" s="114"/>
    </row>
    <row r="373" spans="1:13" ht="12.75" outlineLevel="1" x14ac:dyDescent="0.2">
      <c r="A373" s="23" t="str">
        <f t="shared" ref="A373:A378" si="128">LEFT(B373,3)</f>
        <v>641</v>
      </c>
      <c r="B373" s="24" t="s">
        <v>714</v>
      </c>
      <c r="C373" s="24" t="s">
        <v>715</v>
      </c>
      <c r="D373" s="38">
        <f>IF(VLOOKUP($A373,'hk2015'!$A:$G,1)=$A373,VLOOKUP($A373,'hk2015'!$A:$G,6),0)</f>
        <v>0</v>
      </c>
      <c r="E373" s="38">
        <f>IF(VLOOKUP($A373,'hk2015'!$A:$G,1)=$A373,VLOOKUP($A373,'hk2015'!$A:$G,7),0)</f>
        <v>0</v>
      </c>
      <c r="F373" s="38">
        <f>IF(VLOOKUP($A373,'hk2015'!$A:$H,1)=$A373,VLOOKUP($A373,'hk2015'!$A:$H,8),0)</f>
        <v>10500.02</v>
      </c>
      <c r="G373" s="91">
        <f t="shared" si="126"/>
        <v>-10500.02</v>
      </c>
      <c r="H373" s="38">
        <f>IF(VLOOKUP($A373,'hk2014'!$A:$G,1)=$A373,VLOOKUP($A373,'hk2014'!$A:$G,6),0)</f>
        <v>0</v>
      </c>
      <c r="I373" s="38">
        <f>IF(VLOOKUP($A373,'hk2014'!$A:$G,1)=$A373,VLOOKUP($A373,'hk2014'!$A:$G,7),0)</f>
        <v>0</v>
      </c>
      <c r="J373" s="38">
        <f>IF(VLOOKUP($A373,'hk2014'!$A:$H,1)=$A373,VLOOKUP($A373,'hk2014'!$A:$H,8),0)</f>
        <v>0</v>
      </c>
      <c r="K373" s="101">
        <f t="shared" si="127"/>
        <v>0</v>
      </c>
      <c r="L373" s="114"/>
    </row>
    <row r="374" spans="1:13" ht="12.75" outlineLevel="1" x14ac:dyDescent="0.2">
      <c r="A374" s="23" t="str">
        <f t="shared" si="128"/>
        <v>642</v>
      </c>
      <c r="B374" s="24" t="s">
        <v>716</v>
      </c>
      <c r="C374" s="24" t="s">
        <v>717</v>
      </c>
      <c r="D374" s="38">
        <f>IF(VLOOKUP($A374,'hk2015'!$A:$G,1)=$A374,VLOOKUP($A374,'hk2015'!$A:$G,6),0)</f>
        <v>0</v>
      </c>
      <c r="E374" s="38">
        <f>IF(VLOOKUP($A374,'hk2015'!$A:$G,1)=$A374,VLOOKUP($A374,'hk2015'!$A:$G,7),0)</f>
        <v>0</v>
      </c>
      <c r="F374" s="38">
        <f>IF(VLOOKUP($A374,'hk2015'!$A:$H,1)=$A374,VLOOKUP($A374,'hk2015'!$A:$H,8),0)</f>
        <v>4239.8900000000003</v>
      </c>
      <c r="G374" s="91">
        <f t="shared" si="126"/>
        <v>-4239.8900000000003</v>
      </c>
      <c r="H374" s="38">
        <f>IF(VLOOKUP($A374,'hk2014'!$A:$G,1)=$A374,VLOOKUP($A374,'hk2014'!$A:$G,6),0)</f>
        <v>0</v>
      </c>
      <c r="I374" s="38">
        <f>IF(VLOOKUP($A374,'hk2014'!$A:$G,1)=$A374,VLOOKUP($A374,'hk2014'!$A:$G,7),0)</f>
        <v>0</v>
      </c>
      <c r="J374" s="38">
        <f>IF(VLOOKUP($A374,'hk2014'!$A:$H,1)=$A374,VLOOKUP($A374,'hk2014'!$A:$H,8),0)</f>
        <v>0</v>
      </c>
      <c r="K374" s="101">
        <f t="shared" si="127"/>
        <v>0</v>
      </c>
      <c r="L374" s="114"/>
    </row>
    <row r="375" spans="1:13" ht="12.75" outlineLevel="1" x14ac:dyDescent="0.2">
      <c r="A375" s="23" t="str">
        <f t="shared" si="128"/>
        <v>644</v>
      </c>
      <c r="B375" s="24" t="s">
        <v>718</v>
      </c>
      <c r="C375" s="24" t="s">
        <v>599</v>
      </c>
      <c r="D375" s="38">
        <f>IF(VLOOKUP($A375,'hk2015'!$A:$G,1)=$A375,VLOOKUP($A375,'hk2015'!$A:$G,6),0)</f>
        <v>0</v>
      </c>
      <c r="E375" s="38">
        <f>IF(VLOOKUP($A375,'hk2015'!$A:$G,1)=$A375,VLOOKUP($A375,'hk2015'!$A:$G,7),0)</f>
        <v>0</v>
      </c>
      <c r="F375" s="38">
        <f>IF(VLOOKUP($A375,'hk2015'!$A:$H,1)=$A375,VLOOKUP($A375,'hk2015'!$A:$H,8),0)</f>
        <v>0</v>
      </c>
      <c r="G375" s="91">
        <f t="shared" si="126"/>
        <v>0</v>
      </c>
      <c r="H375" s="38">
        <f>IF(VLOOKUP($A375,'hk2014'!$A:$G,1)=$A375,VLOOKUP($A375,'hk2014'!$A:$G,6),0)</f>
        <v>0</v>
      </c>
      <c r="I375" s="38">
        <f>IF(VLOOKUP($A375,'hk2014'!$A:$G,1)=$A375,VLOOKUP($A375,'hk2014'!$A:$G,7),0)</f>
        <v>0</v>
      </c>
      <c r="J375" s="38">
        <f>IF(VLOOKUP($A375,'hk2014'!$A:$H,1)=$A375,VLOOKUP($A375,'hk2014'!$A:$H,8),0)</f>
        <v>0</v>
      </c>
      <c r="K375" s="101">
        <f t="shared" si="127"/>
        <v>0</v>
      </c>
      <c r="L375" s="114"/>
    </row>
    <row r="376" spans="1:13" ht="12.75" outlineLevel="1" x14ac:dyDescent="0.2">
      <c r="A376" s="23" t="str">
        <f t="shared" si="128"/>
        <v>645</v>
      </c>
      <c r="B376" s="24" t="s">
        <v>719</v>
      </c>
      <c r="C376" s="24" t="s">
        <v>601</v>
      </c>
      <c r="D376" s="38">
        <f>IF(VLOOKUP($A376,'hk2015'!$A:$G,1)=$A376,VLOOKUP($A376,'hk2015'!$A:$G,6),0)</f>
        <v>0</v>
      </c>
      <c r="E376" s="38">
        <f>IF(VLOOKUP($A376,'hk2015'!$A:$G,1)=$A376,VLOOKUP($A376,'hk2015'!$A:$G,7),0)</f>
        <v>0</v>
      </c>
      <c r="F376" s="38">
        <f>IF(VLOOKUP($A376,'hk2015'!$A:$H,1)=$A376,VLOOKUP($A376,'hk2015'!$A:$H,8),0)</f>
        <v>602.91</v>
      </c>
      <c r="G376" s="91">
        <f t="shared" si="126"/>
        <v>-602.91</v>
      </c>
      <c r="H376" s="38">
        <f>IF(VLOOKUP($A376,'hk2014'!$A:$G,1)=$A376,VLOOKUP($A376,'hk2014'!$A:$G,6),0)</f>
        <v>0</v>
      </c>
      <c r="I376" s="38">
        <f>IF(VLOOKUP($A376,'hk2014'!$A:$G,1)=$A376,VLOOKUP($A376,'hk2014'!$A:$G,7),0)</f>
        <v>0</v>
      </c>
      <c r="J376" s="38">
        <f>IF(VLOOKUP($A376,'hk2014'!$A:$H,1)=$A376,VLOOKUP($A376,'hk2014'!$A:$H,8),0)</f>
        <v>0</v>
      </c>
      <c r="K376" s="101">
        <f t="shared" si="127"/>
        <v>0</v>
      </c>
      <c r="L376" s="114"/>
    </row>
    <row r="377" spans="1:13" ht="12.75" outlineLevel="1" x14ac:dyDescent="0.2">
      <c r="A377" s="23" t="str">
        <f t="shared" si="128"/>
        <v>646</v>
      </c>
      <c r="B377" s="24" t="s">
        <v>720</v>
      </c>
      <c r="C377" s="24" t="s">
        <v>721</v>
      </c>
      <c r="D377" s="38">
        <f>IF(VLOOKUP($A377,'hk2015'!$A:$G,1)=$A377,VLOOKUP($A377,'hk2015'!$A:$G,6),0)</f>
        <v>0</v>
      </c>
      <c r="E377" s="38">
        <f>IF(VLOOKUP($A377,'hk2015'!$A:$G,1)=$A377,VLOOKUP($A377,'hk2015'!$A:$G,7),0)</f>
        <v>0</v>
      </c>
      <c r="F377" s="38">
        <f>IF(VLOOKUP($A377,'hk2015'!$A:$H,1)=$A377,VLOOKUP($A377,'hk2015'!$A:$H,8),0)</f>
        <v>1528.86</v>
      </c>
      <c r="G377" s="91">
        <f t="shared" si="126"/>
        <v>-1528.86</v>
      </c>
      <c r="H377" s="38">
        <f>IF(VLOOKUP($A377,'hk2014'!$A:$G,1)=$A377,VLOOKUP($A377,'hk2014'!$A:$G,6),0)</f>
        <v>0</v>
      </c>
      <c r="I377" s="38">
        <f>IF(VLOOKUP($A377,'hk2014'!$A:$G,1)=$A377,VLOOKUP($A377,'hk2014'!$A:$G,7),0)</f>
        <v>0</v>
      </c>
      <c r="J377" s="38">
        <f>IF(VLOOKUP($A377,'hk2014'!$A:$H,1)=$A377,VLOOKUP($A377,'hk2014'!$A:$H,8),0)</f>
        <v>0</v>
      </c>
      <c r="K377" s="101">
        <f t="shared" si="127"/>
        <v>0</v>
      </c>
      <c r="L377" s="114"/>
    </row>
    <row r="378" spans="1:13" ht="12.75" outlineLevel="1" x14ac:dyDescent="0.2">
      <c r="A378" s="23" t="str">
        <f t="shared" si="128"/>
        <v>648</v>
      </c>
      <c r="B378" s="24" t="s">
        <v>722</v>
      </c>
      <c r="C378" s="24" t="s">
        <v>723</v>
      </c>
      <c r="D378" s="38">
        <f>IF(VLOOKUP($A378,'hk2015'!$A:$G,1)=$A378,VLOOKUP($A378,'hk2015'!$A:$G,6),0)</f>
        <v>0</v>
      </c>
      <c r="E378" s="38">
        <f>IF(VLOOKUP($A378,'hk2015'!$A:$G,1)=$A378,VLOOKUP($A378,'hk2015'!$A:$G,7),0)</f>
        <v>0.01</v>
      </c>
      <c r="F378" s="38">
        <f>IF(VLOOKUP($A378,'hk2015'!$A:$H,1)=$A378,VLOOKUP($A378,'hk2015'!$A:$H,8),0)</f>
        <v>35849.69</v>
      </c>
      <c r="G378" s="91">
        <f t="shared" si="126"/>
        <v>-35849.68</v>
      </c>
      <c r="H378" s="38">
        <f>IF(VLOOKUP($A378,'hk2014'!$A:$G,1)=$A378,VLOOKUP($A378,'hk2014'!$A:$G,6),0)</f>
        <v>0</v>
      </c>
      <c r="I378" s="38">
        <f>IF(VLOOKUP($A378,'hk2014'!$A:$G,1)=$A378,VLOOKUP($A378,'hk2014'!$A:$G,7),0)</f>
        <v>0</v>
      </c>
      <c r="J378" s="38">
        <f>IF(VLOOKUP($A378,'hk2014'!$A:$H,1)=$A378,VLOOKUP($A378,'hk2014'!$A:$H,8),0)</f>
        <v>0</v>
      </c>
      <c r="K378" s="101">
        <f t="shared" si="127"/>
        <v>0</v>
      </c>
      <c r="L378" s="114"/>
      <c r="M378" s="48"/>
    </row>
    <row r="379" spans="1:13" ht="13.5" outlineLevel="1" thickBot="1" x14ac:dyDescent="0.25">
      <c r="A379" s="23"/>
      <c r="B379" s="24"/>
      <c r="C379" s="24"/>
      <c r="H379" s="54"/>
      <c r="I379" s="54"/>
      <c r="J379" s="54"/>
      <c r="K379" s="105"/>
      <c r="L379" s="114"/>
    </row>
    <row r="380" spans="1:13" ht="12.75" x14ac:dyDescent="0.2">
      <c r="A380" s="58" t="s">
        <v>724</v>
      </c>
      <c r="B380" s="51"/>
      <c r="C380" s="52" t="s">
        <v>725</v>
      </c>
      <c r="D380" s="33">
        <f t="shared" ref="D380:K380" si="129">SUM(D381:D386)</f>
        <v>0</v>
      </c>
      <c r="E380" s="33">
        <f t="shared" si="129"/>
        <v>0</v>
      </c>
      <c r="F380" s="33">
        <f t="shared" si="129"/>
        <v>0</v>
      </c>
      <c r="G380" s="89">
        <f t="shared" si="129"/>
        <v>0</v>
      </c>
      <c r="H380" s="33">
        <f t="shared" si="129"/>
        <v>0</v>
      </c>
      <c r="I380" s="33">
        <f t="shared" si="129"/>
        <v>0</v>
      </c>
      <c r="J380" s="33">
        <f t="shared" si="129"/>
        <v>0</v>
      </c>
      <c r="K380" s="99">
        <f t="shared" si="129"/>
        <v>0</v>
      </c>
      <c r="L380" s="114"/>
    </row>
    <row r="381" spans="1:13" ht="12.75" outlineLevel="1" x14ac:dyDescent="0.2">
      <c r="A381" s="76" t="str">
        <f t="shared" ref="A381:A386" si="130">LEFT(B381,3)</f>
        <v>652</v>
      </c>
      <c r="B381" s="24" t="s">
        <v>726</v>
      </c>
      <c r="C381" s="24" t="s">
        <v>727</v>
      </c>
      <c r="D381" s="38">
        <f>IF(VLOOKUP($A381,'hk2015'!$A:$G,1)=$A381,VLOOKUP($A381,'hk2015'!$A:$G,6),0)</f>
        <v>0</v>
      </c>
      <c r="E381" s="38">
        <f>IF(VLOOKUP($A381,'hk2015'!$A:$G,1)=$A381,VLOOKUP($A381,'hk2015'!$A:$G,7),0)</f>
        <v>0</v>
      </c>
      <c r="F381" s="38">
        <f>IF(VLOOKUP($A381,'hk2015'!$A:$H,1)=$A381,VLOOKUP($A381,'hk2015'!$A:$H,8),0)</f>
        <v>0</v>
      </c>
      <c r="G381" s="91">
        <f t="shared" ref="G381:G386" si="131">SUM(D381+E381-F381)</f>
        <v>0</v>
      </c>
      <c r="H381" s="38">
        <f>IF(VLOOKUP($A381,'hk2014'!$A:$G,1)=$A381,VLOOKUP($A381,'hk2014'!$A:$G,6),0)</f>
        <v>0</v>
      </c>
      <c r="I381" s="38">
        <f>IF(VLOOKUP($A381,'hk2014'!$A:$G,1)=$A381,VLOOKUP($A381,'hk2014'!$A:$G,7),0)</f>
        <v>0</v>
      </c>
      <c r="J381" s="38">
        <f>IF(VLOOKUP($A381,'hk2014'!$A:$H,1)=$A381,VLOOKUP($A381,'hk2014'!$A:$H,8),0)</f>
        <v>0</v>
      </c>
      <c r="K381" s="101">
        <f t="shared" ref="K381:K386" si="132">SUM(H381+I381-J381)</f>
        <v>0</v>
      </c>
      <c r="L381" s="114"/>
    </row>
    <row r="382" spans="1:13" ht="12.75" outlineLevel="1" x14ac:dyDescent="0.2">
      <c r="A382" s="76" t="str">
        <f t="shared" si="130"/>
        <v>654</v>
      </c>
      <c r="B382" s="24" t="s">
        <v>728</v>
      </c>
      <c r="C382" s="24" t="s">
        <v>729</v>
      </c>
      <c r="D382" s="38">
        <f>IF(VLOOKUP($A382,'hk2015'!$A:$G,1)=$A382,VLOOKUP($A382,'hk2015'!$A:$G,6),0)</f>
        <v>0</v>
      </c>
      <c r="E382" s="38">
        <f>IF(VLOOKUP($A382,'hk2015'!$A:$G,1)=$A382,VLOOKUP($A382,'hk2015'!$A:$G,7),0)</f>
        <v>0</v>
      </c>
      <c r="F382" s="38">
        <f>IF(VLOOKUP($A382,'hk2015'!$A:$H,1)=$A382,VLOOKUP($A382,'hk2015'!$A:$H,8),0)</f>
        <v>0</v>
      </c>
      <c r="G382" s="91">
        <f t="shared" si="131"/>
        <v>0</v>
      </c>
      <c r="H382" s="38">
        <f>IF(VLOOKUP($A382,'hk2014'!$A:$G,1)=$A382,VLOOKUP($A382,'hk2014'!$A:$G,6),0)</f>
        <v>0</v>
      </c>
      <c r="I382" s="38">
        <f>IF(VLOOKUP($A382,'hk2014'!$A:$G,1)=$A382,VLOOKUP($A382,'hk2014'!$A:$G,7),0)</f>
        <v>0</v>
      </c>
      <c r="J382" s="38">
        <f>IF(VLOOKUP($A382,'hk2014'!$A:$H,1)=$A382,VLOOKUP($A382,'hk2014'!$A:$H,8),0)</f>
        <v>0</v>
      </c>
      <c r="K382" s="101">
        <f t="shared" si="132"/>
        <v>0</v>
      </c>
      <c r="L382" s="114"/>
    </row>
    <row r="383" spans="1:13" ht="12.75" outlineLevel="1" x14ac:dyDescent="0.2">
      <c r="A383" s="23" t="str">
        <f t="shared" si="130"/>
        <v>655</v>
      </c>
      <c r="B383" s="24" t="s">
        <v>730</v>
      </c>
      <c r="C383" s="24" t="s">
        <v>616</v>
      </c>
      <c r="D383" s="38">
        <f>IF(VLOOKUP($A383,'hk2015'!$A:$G,1)=$A383,VLOOKUP($A383,'hk2015'!$A:$G,6),0)</f>
        <v>0</v>
      </c>
      <c r="E383" s="38">
        <f>IF(VLOOKUP($A383,'hk2015'!$A:$G,1)=$A383,VLOOKUP($A383,'hk2015'!$A:$G,7),0)</f>
        <v>0</v>
      </c>
      <c r="F383" s="38">
        <f>IF(VLOOKUP($A383,'hk2015'!$A:$H,1)=$A383,VLOOKUP($A383,'hk2015'!$A:$H,8),0)</f>
        <v>0</v>
      </c>
      <c r="G383" s="91">
        <f t="shared" si="131"/>
        <v>0</v>
      </c>
      <c r="H383" s="38">
        <f>IF(VLOOKUP($A383,'hk2014'!$A:$G,1)=$A383,VLOOKUP($A383,'hk2014'!$A:$G,6),0)</f>
        <v>0</v>
      </c>
      <c r="I383" s="38">
        <f>IF(VLOOKUP($A383,'hk2014'!$A:$G,1)=$A383,VLOOKUP($A383,'hk2014'!$A:$G,7),0)</f>
        <v>0</v>
      </c>
      <c r="J383" s="38">
        <f>IF(VLOOKUP($A383,'hk2014'!$A:$H,1)=$A383,VLOOKUP($A383,'hk2014'!$A:$H,8),0)</f>
        <v>0</v>
      </c>
      <c r="K383" s="101">
        <f t="shared" si="132"/>
        <v>0</v>
      </c>
      <c r="L383" s="114"/>
    </row>
    <row r="384" spans="1:13" ht="12.75" outlineLevel="1" x14ac:dyDescent="0.2">
      <c r="A384" s="23" t="str">
        <f t="shared" si="130"/>
        <v>657</v>
      </c>
      <c r="B384" s="24" t="s">
        <v>731</v>
      </c>
      <c r="C384" s="24" t="s">
        <v>732</v>
      </c>
      <c r="D384" s="38">
        <f>IF(VLOOKUP($A384,'hk2015'!$A:$G,1)=$A384,VLOOKUP($A384,'hk2015'!$A:$G,6),0)</f>
        <v>0</v>
      </c>
      <c r="E384" s="38">
        <f>IF(VLOOKUP($A384,'hk2015'!$A:$G,1)=$A384,VLOOKUP($A384,'hk2015'!$A:$G,7),0)</f>
        <v>0</v>
      </c>
      <c r="F384" s="38">
        <f>IF(VLOOKUP($A384,'hk2015'!$A:$H,1)=$A384,VLOOKUP($A384,'hk2015'!$A:$H,8),0)</f>
        <v>0</v>
      </c>
      <c r="G384" s="91">
        <f t="shared" si="131"/>
        <v>0</v>
      </c>
      <c r="H384" s="38">
        <f>IF(VLOOKUP($A384,'hk2014'!$A:$G,1)=$A384,VLOOKUP($A384,'hk2014'!$A:$G,6),0)</f>
        <v>0</v>
      </c>
      <c r="I384" s="38">
        <f>IF(VLOOKUP($A384,'hk2014'!$A:$G,1)=$A384,VLOOKUP($A384,'hk2014'!$A:$G,7),0)</f>
        <v>0</v>
      </c>
      <c r="J384" s="38">
        <f>IF(VLOOKUP($A384,'hk2014'!$A:$H,1)=$A384,VLOOKUP($A384,'hk2014'!$A:$H,8),0)</f>
        <v>0</v>
      </c>
      <c r="K384" s="101">
        <f t="shared" si="132"/>
        <v>0</v>
      </c>
      <c r="L384" s="114"/>
    </row>
    <row r="385" spans="1:12" ht="12.75" outlineLevel="1" x14ac:dyDescent="0.2">
      <c r="A385" s="76" t="str">
        <f t="shared" si="130"/>
        <v>658</v>
      </c>
      <c r="B385" s="24" t="s">
        <v>733</v>
      </c>
      <c r="C385" s="24" t="s">
        <v>734</v>
      </c>
      <c r="D385" s="38">
        <f>IF(VLOOKUP($A385,'hk2015'!$A:$G,1)=$A385,VLOOKUP($A385,'hk2015'!$A:$G,6),0)</f>
        <v>0</v>
      </c>
      <c r="E385" s="38">
        <f>IF(VLOOKUP($A385,'hk2015'!$A:$G,1)=$A385,VLOOKUP($A385,'hk2015'!$A:$G,7),0)</f>
        <v>0</v>
      </c>
      <c r="F385" s="38">
        <f>IF(VLOOKUP($A385,'hk2015'!$A:$H,1)=$A385,VLOOKUP($A385,'hk2015'!$A:$H,8),0)</f>
        <v>0</v>
      </c>
      <c r="G385" s="91">
        <f t="shared" si="131"/>
        <v>0</v>
      </c>
      <c r="H385" s="38">
        <f>IF(VLOOKUP($A385,'hk2014'!$A:$G,1)=$A385,VLOOKUP($A385,'hk2014'!$A:$G,6),0)</f>
        <v>0</v>
      </c>
      <c r="I385" s="38">
        <f>IF(VLOOKUP($A385,'hk2014'!$A:$G,1)=$A385,VLOOKUP($A385,'hk2014'!$A:$G,7),0)</f>
        <v>0</v>
      </c>
      <c r="J385" s="38">
        <f>IF(VLOOKUP($A385,'hk2014'!$A:$H,1)=$A385,VLOOKUP($A385,'hk2014'!$A:$H,8),0)</f>
        <v>0</v>
      </c>
      <c r="K385" s="101">
        <f t="shared" si="132"/>
        <v>0</v>
      </c>
      <c r="L385" s="114"/>
    </row>
    <row r="386" spans="1:12" ht="12.75" outlineLevel="1" x14ac:dyDescent="0.2">
      <c r="A386" s="76" t="str">
        <f t="shared" si="130"/>
        <v>659</v>
      </c>
      <c r="B386" s="24" t="s">
        <v>735</v>
      </c>
      <c r="C386" s="24" t="s">
        <v>736</v>
      </c>
      <c r="D386" s="38">
        <f>IF(VLOOKUP($A386,'hk2015'!$A:$G,1)=$A386,VLOOKUP($A386,'hk2015'!$A:$G,6),0)</f>
        <v>0</v>
      </c>
      <c r="E386" s="38">
        <f>IF(VLOOKUP($A386,'hk2015'!$A:$G,1)=$A386,VLOOKUP($A386,'hk2015'!$A:$G,7),0)</f>
        <v>0</v>
      </c>
      <c r="F386" s="38">
        <f>IF(VLOOKUP($A386,'hk2015'!$A:$H,1)=$A386,VLOOKUP($A386,'hk2015'!$A:$H,8),0)</f>
        <v>0</v>
      </c>
      <c r="G386" s="91">
        <f t="shared" si="131"/>
        <v>0</v>
      </c>
      <c r="H386" s="38">
        <f>IF(VLOOKUP($A386,'hk2014'!$A:$G,1)=$A386,VLOOKUP($A386,'hk2014'!$A:$G,6),0)</f>
        <v>0</v>
      </c>
      <c r="I386" s="38">
        <f>IF(VLOOKUP($A386,'hk2014'!$A:$G,1)=$A386,VLOOKUP($A386,'hk2014'!$A:$G,7),0)</f>
        <v>0</v>
      </c>
      <c r="J386" s="38">
        <f>IF(VLOOKUP($A386,'hk2014'!$A:$H,1)=$A386,VLOOKUP($A386,'hk2014'!$A:$H,8),0)</f>
        <v>0</v>
      </c>
      <c r="K386" s="101">
        <f t="shared" si="132"/>
        <v>0</v>
      </c>
      <c r="L386" s="114"/>
    </row>
    <row r="387" spans="1:12" ht="13.5" outlineLevel="1" thickBot="1" x14ac:dyDescent="0.25">
      <c r="A387" s="23"/>
      <c r="B387" s="24"/>
      <c r="C387" s="24"/>
      <c r="H387" s="54"/>
      <c r="I387" s="54"/>
      <c r="J387" s="54"/>
      <c r="K387" s="105"/>
      <c r="L387" s="114"/>
    </row>
    <row r="388" spans="1:12" ht="12.75" x14ac:dyDescent="0.2">
      <c r="A388" s="58" t="s">
        <v>737</v>
      </c>
      <c r="B388" s="51"/>
      <c r="C388" s="52" t="s">
        <v>738</v>
      </c>
      <c r="D388" s="33">
        <f t="shared" ref="D388:K388" si="133">SUM(D389:D397)</f>
        <v>0</v>
      </c>
      <c r="E388" s="33">
        <f t="shared" si="133"/>
        <v>12016.779999999999</v>
      </c>
      <c r="F388" s="33">
        <f t="shared" si="133"/>
        <v>230914.96000000002</v>
      </c>
      <c r="G388" s="89">
        <f t="shared" si="133"/>
        <v>-218898.18</v>
      </c>
      <c r="H388" s="33">
        <f t="shared" si="133"/>
        <v>0</v>
      </c>
      <c r="I388" s="33">
        <f t="shared" si="133"/>
        <v>0</v>
      </c>
      <c r="J388" s="33">
        <f t="shared" si="133"/>
        <v>0</v>
      </c>
      <c r="K388" s="99">
        <f t="shared" si="133"/>
        <v>0</v>
      </c>
      <c r="L388" s="114"/>
    </row>
    <row r="389" spans="1:12" ht="12.75" outlineLevel="1" x14ac:dyDescent="0.2">
      <c r="A389" s="23" t="s">
        <v>739</v>
      </c>
      <c r="B389" s="26"/>
      <c r="C389" s="36" t="s">
        <v>738</v>
      </c>
      <c r="D389" s="38">
        <f>IF(VLOOKUP($A389,'hk2015'!$A:$G,1)=$A389,VLOOKUP($A389,'hk2015'!$A:$G,6),0)</f>
        <v>0</v>
      </c>
      <c r="E389" s="38">
        <f>IF(VLOOKUP($A389,'hk2015'!$A:$G,1)=$A389,VLOOKUP($A389,'hk2015'!$A:$G,7),0)</f>
        <v>0</v>
      </c>
      <c r="F389" s="38">
        <f>IF(VLOOKUP($A389,'hk2015'!$A:$H,1)=$A389,VLOOKUP($A389,'hk2015'!$A:$H,8),0)</f>
        <v>0</v>
      </c>
      <c r="G389" s="91">
        <f t="shared" ref="G389:G397" si="134">SUM(D389+E389-F389)</f>
        <v>0</v>
      </c>
      <c r="H389" s="38">
        <f>IF(VLOOKUP($A389,'hk2014'!$A:$G,1)=$A389,VLOOKUP($A389,'hk2014'!$A:$G,6),0)</f>
        <v>0</v>
      </c>
      <c r="I389" s="38">
        <f>IF(VLOOKUP($A389,'hk2014'!$A:$G,1)=$A389,VLOOKUP($A389,'hk2014'!$A:$G,7),0)</f>
        <v>0</v>
      </c>
      <c r="J389" s="38">
        <f>IF(VLOOKUP($A389,'hk2014'!$A:$H,1)=$A389,VLOOKUP($A389,'hk2014'!$A:$H,8),0)</f>
        <v>0</v>
      </c>
      <c r="K389" s="101">
        <f t="shared" ref="K389:K397" si="135">SUM(H389+I389-J389)</f>
        <v>0</v>
      </c>
      <c r="L389" s="114"/>
    </row>
    <row r="390" spans="1:12" ht="12.75" outlineLevel="1" x14ac:dyDescent="0.2">
      <c r="A390" s="23" t="str">
        <f t="shared" ref="A390:A397" si="136">LEFT(B390,3)</f>
        <v>661</v>
      </c>
      <c r="B390" s="24" t="s">
        <v>740</v>
      </c>
      <c r="C390" s="24" t="s">
        <v>741</v>
      </c>
      <c r="D390" s="38">
        <f>IF(VLOOKUP($A390,'hk2015'!$A:$G,1)=$A390,VLOOKUP($A390,'hk2015'!$A:$G,6),0)</f>
        <v>0</v>
      </c>
      <c r="E390" s="38">
        <f>IF(VLOOKUP($A390,'hk2015'!$A:$G,1)=$A390,VLOOKUP($A390,'hk2015'!$A:$G,7),0)</f>
        <v>0</v>
      </c>
      <c r="F390" s="38">
        <f>IF(VLOOKUP($A390,'hk2015'!$A:$H,1)=$A390,VLOOKUP($A390,'hk2015'!$A:$H,8),0)</f>
        <v>0</v>
      </c>
      <c r="G390" s="91">
        <f t="shared" si="134"/>
        <v>0</v>
      </c>
      <c r="H390" s="38">
        <f>IF(VLOOKUP($A390,'hk2014'!$A:$G,1)=$A390,VLOOKUP($A390,'hk2014'!$A:$G,6),0)</f>
        <v>0</v>
      </c>
      <c r="I390" s="38">
        <f>IF(VLOOKUP($A390,'hk2014'!$A:$G,1)=$A390,VLOOKUP($A390,'hk2014'!$A:$G,7),0)</f>
        <v>0</v>
      </c>
      <c r="J390" s="38">
        <f>IF(VLOOKUP($A390,'hk2014'!$A:$H,1)=$A390,VLOOKUP($A390,'hk2014'!$A:$H,8),0)</f>
        <v>0</v>
      </c>
      <c r="K390" s="101">
        <f t="shared" si="135"/>
        <v>0</v>
      </c>
      <c r="L390" s="114"/>
    </row>
    <row r="391" spans="1:12" ht="12.75" outlineLevel="1" x14ac:dyDescent="0.2">
      <c r="A391" s="23" t="str">
        <f t="shared" si="136"/>
        <v>662</v>
      </c>
      <c r="B391" s="24" t="s">
        <v>742</v>
      </c>
      <c r="C391" s="24" t="s">
        <v>629</v>
      </c>
      <c r="D391" s="38">
        <f>IF(VLOOKUP($A391,'hk2015'!$A:$G,1)=$A391,VLOOKUP($A391,'hk2015'!$A:$G,6),0)</f>
        <v>0</v>
      </c>
      <c r="E391" s="38">
        <f>IF(VLOOKUP($A391,'hk2015'!$A:$G,1)=$A391,VLOOKUP($A391,'hk2015'!$A:$G,7),0)</f>
        <v>1200.26</v>
      </c>
      <c r="F391" s="38">
        <f>IF(VLOOKUP($A391,'hk2015'!$A:$H,1)=$A391,VLOOKUP($A391,'hk2015'!$A:$H,8),0)</f>
        <v>41962.69</v>
      </c>
      <c r="G391" s="91">
        <f t="shared" si="134"/>
        <v>-40762.43</v>
      </c>
      <c r="H391" s="38">
        <f>IF(VLOOKUP($A391,'hk2014'!$A:$G,1)=$A391,VLOOKUP($A391,'hk2014'!$A:$G,6),0)</f>
        <v>0</v>
      </c>
      <c r="I391" s="38">
        <f>IF(VLOOKUP($A391,'hk2014'!$A:$G,1)=$A391,VLOOKUP($A391,'hk2014'!$A:$G,7),0)</f>
        <v>0</v>
      </c>
      <c r="J391" s="38">
        <f>IF(VLOOKUP($A391,'hk2014'!$A:$H,1)=$A391,VLOOKUP($A391,'hk2014'!$A:$H,8),0)</f>
        <v>0</v>
      </c>
      <c r="K391" s="101">
        <f t="shared" si="135"/>
        <v>0</v>
      </c>
      <c r="L391" s="114"/>
    </row>
    <row r="392" spans="1:12" outlineLevel="1" x14ac:dyDescent="0.15">
      <c r="A392" s="23" t="str">
        <f t="shared" si="136"/>
        <v>663</v>
      </c>
      <c r="B392" s="24" t="s">
        <v>743</v>
      </c>
      <c r="C392" s="24" t="s">
        <v>744</v>
      </c>
      <c r="D392" s="38">
        <f>IF(VLOOKUP($A392,'hk2015'!$A:$G,1)=$A392,VLOOKUP($A392,'hk2015'!$A:$G,6),0)</f>
        <v>0</v>
      </c>
      <c r="E392" s="38">
        <f>IF(VLOOKUP($A392,'hk2015'!$A:$G,1)=$A392,VLOOKUP($A392,'hk2015'!$A:$G,7),0)</f>
        <v>1.96</v>
      </c>
      <c r="F392" s="38">
        <f>IF(VLOOKUP($A392,'hk2015'!$A:$H,1)=$A392,VLOOKUP($A392,'hk2015'!$A:$H,8),0)</f>
        <v>44836.88</v>
      </c>
      <c r="G392" s="91">
        <f t="shared" si="134"/>
        <v>-44834.92</v>
      </c>
      <c r="H392" s="38">
        <f>IF(VLOOKUP($A392,'hk2014'!$A:$G,1)=$A392,VLOOKUP($A392,'hk2014'!$A:$G,6),0)</f>
        <v>0</v>
      </c>
      <c r="I392" s="38">
        <f>IF(VLOOKUP($A392,'hk2014'!$A:$G,1)=$A392,VLOOKUP($A392,'hk2014'!$A:$G,7),0)</f>
        <v>0</v>
      </c>
      <c r="J392" s="38">
        <f>IF(VLOOKUP($A392,'hk2014'!$A:$H,1)=$A392,VLOOKUP($A392,'hk2014'!$A:$H,8),0)</f>
        <v>0</v>
      </c>
      <c r="K392" s="101">
        <f t="shared" si="135"/>
        <v>0</v>
      </c>
    </row>
    <row r="393" spans="1:12" outlineLevel="1" x14ac:dyDescent="0.15">
      <c r="A393" s="23" t="str">
        <f t="shared" si="136"/>
        <v>664</v>
      </c>
      <c r="B393" s="24" t="s">
        <v>745</v>
      </c>
      <c r="C393" s="24" t="s">
        <v>746</v>
      </c>
      <c r="D393" s="38">
        <f>IF(VLOOKUP($A393,'hk2015'!$A:$G,1)=$A393,VLOOKUP($A393,'hk2015'!$A:$G,6),0)</f>
        <v>0</v>
      </c>
      <c r="E393" s="38">
        <f>IF(VLOOKUP($A393,'hk2015'!$A:$G,1)=$A393,VLOOKUP($A393,'hk2015'!$A:$G,7),0)</f>
        <v>0</v>
      </c>
      <c r="F393" s="38">
        <f>IF(VLOOKUP($A393,'hk2015'!$A:$H,1)=$A393,VLOOKUP($A393,'hk2015'!$A:$H,8),0)</f>
        <v>0</v>
      </c>
      <c r="G393" s="91">
        <f t="shared" si="134"/>
        <v>0</v>
      </c>
      <c r="H393" s="38">
        <f>IF(VLOOKUP($A393,'hk2014'!$A:$G,1)=$A393,VLOOKUP($A393,'hk2014'!$A:$G,6),0)</f>
        <v>0</v>
      </c>
      <c r="I393" s="38">
        <f>IF(VLOOKUP($A393,'hk2014'!$A:$G,1)=$A393,VLOOKUP($A393,'hk2014'!$A:$G,7),0)</f>
        <v>0</v>
      </c>
      <c r="J393" s="38">
        <f>IF(VLOOKUP($A393,'hk2014'!$A:$H,1)=$A393,VLOOKUP($A393,'hk2014'!$A:$H,8),0)</f>
        <v>0</v>
      </c>
      <c r="K393" s="101">
        <f t="shared" si="135"/>
        <v>0</v>
      </c>
    </row>
    <row r="394" spans="1:12" outlineLevel="1" x14ac:dyDescent="0.15">
      <c r="A394" s="23" t="str">
        <f t="shared" si="136"/>
        <v>665</v>
      </c>
      <c r="B394" s="24" t="s">
        <v>747</v>
      </c>
      <c r="C394" s="24" t="s">
        <v>748</v>
      </c>
      <c r="D394" s="38">
        <f>IF(VLOOKUP($A394,'hk2015'!$A:$G,1)=$A394,VLOOKUP($A394,'hk2015'!$A:$G,6),0)</f>
        <v>0</v>
      </c>
      <c r="E394" s="38">
        <f>IF(VLOOKUP($A394,'hk2015'!$A:$G,1)=$A394,VLOOKUP($A394,'hk2015'!$A:$G,7),0)</f>
        <v>0</v>
      </c>
      <c r="F394" s="38">
        <f>IF(VLOOKUP($A394,'hk2015'!$A:$H,1)=$A394,VLOOKUP($A394,'hk2015'!$A:$H,8),0)</f>
        <v>45343.34</v>
      </c>
      <c r="G394" s="91">
        <f t="shared" si="134"/>
        <v>-45343.34</v>
      </c>
      <c r="H394" s="38">
        <f>IF(VLOOKUP($A394,'hk2014'!$A:$G,1)=$A394,VLOOKUP($A394,'hk2014'!$A:$G,6),0)</f>
        <v>0</v>
      </c>
      <c r="I394" s="38">
        <f>IF(VLOOKUP($A394,'hk2014'!$A:$G,1)=$A394,VLOOKUP($A394,'hk2014'!$A:$G,7),0)</f>
        <v>0</v>
      </c>
      <c r="J394" s="38">
        <f>IF(VLOOKUP($A394,'hk2014'!$A:$H,1)=$A394,VLOOKUP($A394,'hk2014'!$A:$H,8),0)</f>
        <v>0</v>
      </c>
      <c r="K394" s="101">
        <f t="shared" si="135"/>
        <v>0</v>
      </c>
    </row>
    <row r="395" spans="1:12" outlineLevel="1" x14ac:dyDescent="0.15">
      <c r="A395" s="23" t="str">
        <f t="shared" si="136"/>
        <v>666</v>
      </c>
      <c r="B395" s="24" t="s">
        <v>749</v>
      </c>
      <c r="C395" s="24" t="s">
        <v>750</v>
      </c>
      <c r="D395" s="38">
        <f>IF(VLOOKUP($A395,'hk2015'!$A:$G,1)=$A395,VLOOKUP($A395,'hk2015'!$A:$G,6),0)</f>
        <v>0</v>
      </c>
      <c r="E395" s="38">
        <f>IF(VLOOKUP($A395,'hk2015'!$A:$G,1)=$A395,VLOOKUP($A395,'hk2015'!$A:$G,7),0)</f>
        <v>0</v>
      </c>
      <c r="F395" s="38">
        <f>IF(VLOOKUP($A395,'hk2015'!$A:$H,1)=$A395,VLOOKUP($A395,'hk2015'!$A:$H,8),0)</f>
        <v>0</v>
      </c>
      <c r="G395" s="91">
        <f t="shared" si="134"/>
        <v>0</v>
      </c>
      <c r="H395" s="38">
        <f>IF(VLOOKUP($A395,'hk2014'!$A:$G,1)=$A395,VLOOKUP($A395,'hk2014'!$A:$G,6),0)</f>
        <v>0</v>
      </c>
      <c r="I395" s="38">
        <f>IF(VLOOKUP($A395,'hk2014'!$A:$G,1)=$A395,VLOOKUP($A395,'hk2014'!$A:$G,7),0)</f>
        <v>0</v>
      </c>
      <c r="J395" s="38">
        <f>IF(VLOOKUP($A395,'hk2014'!$A:$H,1)=$A395,VLOOKUP($A395,'hk2014'!$A:$H,8),0)</f>
        <v>0</v>
      </c>
      <c r="K395" s="101">
        <f t="shared" si="135"/>
        <v>0</v>
      </c>
    </row>
    <row r="396" spans="1:12" outlineLevel="1" x14ac:dyDescent="0.15">
      <c r="A396" s="23" t="str">
        <f t="shared" si="136"/>
        <v>667</v>
      </c>
      <c r="B396" s="24" t="s">
        <v>751</v>
      </c>
      <c r="C396" s="24" t="s">
        <v>752</v>
      </c>
      <c r="D396" s="38">
        <f>IF(VLOOKUP($A396,'hk2015'!$A:$G,1)=$A396,VLOOKUP($A396,'hk2015'!$A:$G,6),0)</f>
        <v>0</v>
      </c>
      <c r="E396" s="38">
        <f>IF(VLOOKUP($A396,'hk2015'!$A:$G,1)=$A396,VLOOKUP($A396,'hk2015'!$A:$G,7),0)</f>
        <v>0</v>
      </c>
      <c r="F396" s="38">
        <f>IF(VLOOKUP($A396,'hk2015'!$A:$H,1)=$A396,VLOOKUP($A396,'hk2015'!$A:$H,8),0)</f>
        <v>0</v>
      </c>
      <c r="G396" s="91">
        <f t="shared" si="134"/>
        <v>0</v>
      </c>
      <c r="H396" s="38">
        <f>IF(VLOOKUP($A396,'hk2014'!$A:$G,1)=$A396,VLOOKUP($A396,'hk2014'!$A:$G,6),0)</f>
        <v>0</v>
      </c>
      <c r="I396" s="38">
        <f>IF(VLOOKUP($A396,'hk2014'!$A:$G,1)=$A396,VLOOKUP($A396,'hk2014'!$A:$G,7),0)</f>
        <v>0</v>
      </c>
      <c r="J396" s="38">
        <f>IF(VLOOKUP($A396,'hk2014'!$A:$H,1)=$A396,VLOOKUP($A396,'hk2014'!$A:$H,8),0)</f>
        <v>0</v>
      </c>
      <c r="K396" s="101">
        <f t="shared" si="135"/>
        <v>0</v>
      </c>
    </row>
    <row r="397" spans="1:12" outlineLevel="1" x14ac:dyDescent="0.15">
      <c r="A397" s="23" t="str">
        <f t="shared" si="136"/>
        <v>668</v>
      </c>
      <c r="B397" s="24" t="s">
        <v>753</v>
      </c>
      <c r="C397" s="24" t="s">
        <v>754</v>
      </c>
      <c r="D397" s="38">
        <f>IF(VLOOKUP($A397,'hk2015'!$A:$G,1)=$A397,VLOOKUP($A397,'hk2015'!$A:$G,6),0)</f>
        <v>0</v>
      </c>
      <c r="E397" s="38">
        <f>IF(VLOOKUP($A397,'hk2015'!$A:$G,1)=$A397,VLOOKUP($A397,'hk2015'!$A:$G,7),0)</f>
        <v>10814.56</v>
      </c>
      <c r="F397" s="38">
        <f>IF(VLOOKUP($A397,'hk2015'!$A:$H,1)=$A397,VLOOKUP($A397,'hk2015'!$A:$H,8),0)</f>
        <v>98772.05</v>
      </c>
      <c r="G397" s="91">
        <f t="shared" si="134"/>
        <v>-87957.49</v>
      </c>
      <c r="H397" s="38">
        <f>IF(VLOOKUP($A397,'hk2014'!$A:$G,1)=$A397,VLOOKUP($A397,'hk2014'!$A:$G,6),0)</f>
        <v>0</v>
      </c>
      <c r="I397" s="38">
        <f>IF(VLOOKUP($A397,'hk2014'!$A:$G,1)=$A397,VLOOKUP($A397,'hk2014'!$A:$G,7),0)</f>
        <v>0</v>
      </c>
      <c r="J397" s="38">
        <f>IF(VLOOKUP($A397,'hk2014'!$A:$H,1)=$A397,VLOOKUP($A397,'hk2014'!$A:$H,8),0)</f>
        <v>0</v>
      </c>
      <c r="K397" s="101">
        <f t="shared" si="135"/>
        <v>0</v>
      </c>
    </row>
    <row r="398" spans="1:12" ht="11.25" outlineLevel="1" thickBot="1" x14ac:dyDescent="0.2">
      <c r="A398" s="23"/>
      <c r="B398" s="24"/>
      <c r="C398" s="24"/>
      <c r="H398" s="54"/>
      <c r="I398" s="54"/>
      <c r="J398" s="54"/>
      <c r="K398" s="105"/>
    </row>
    <row r="399" spans="1:12" x14ac:dyDescent="0.15">
      <c r="A399" s="58" t="s">
        <v>755</v>
      </c>
      <c r="B399" s="51"/>
      <c r="C399" s="52" t="s">
        <v>756</v>
      </c>
      <c r="D399" s="33">
        <f t="shared" ref="D399:K399" si="137">SUM(D400:D401)</f>
        <v>0</v>
      </c>
      <c r="E399" s="33">
        <f t="shared" si="137"/>
        <v>0</v>
      </c>
      <c r="F399" s="33">
        <f t="shared" si="137"/>
        <v>0</v>
      </c>
      <c r="G399" s="89">
        <f t="shared" si="137"/>
        <v>0</v>
      </c>
      <c r="H399" s="33">
        <f t="shared" si="137"/>
        <v>0</v>
      </c>
      <c r="I399" s="33">
        <f t="shared" si="137"/>
        <v>0</v>
      </c>
      <c r="J399" s="33">
        <f t="shared" si="137"/>
        <v>0</v>
      </c>
      <c r="K399" s="99">
        <f t="shared" si="137"/>
        <v>0</v>
      </c>
    </row>
    <row r="400" spans="1:12" outlineLevel="1" x14ac:dyDescent="0.15">
      <c r="A400" s="23" t="str">
        <f>LEFT(B400,3)</f>
        <v>674</v>
      </c>
      <c r="B400" s="24" t="s">
        <v>757</v>
      </c>
      <c r="C400" s="24" t="s">
        <v>758</v>
      </c>
      <c r="D400" s="38">
        <f>IF(VLOOKUP($A400,'hk2015'!$A:$G,1)=$A400,VLOOKUP($A400,'hk2015'!$A:$G,6),0)</f>
        <v>0</v>
      </c>
      <c r="E400" s="38">
        <f>IF(VLOOKUP($A400,'hk2015'!$A:$G,1)=$A400,VLOOKUP($A400,'hk2015'!$A:$G,7),0)</f>
        <v>0</v>
      </c>
      <c r="F400" s="38">
        <f>IF(VLOOKUP($A400,'hk2015'!$A:$H,1)=$A400,VLOOKUP($A400,'hk2015'!$A:$H,8),0)</f>
        <v>0</v>
      </c>
      <c r="G400" s="91">
        <f>SUM(D400+E400-F400)</f>
        <v>0</v>
      </c>
      <c r="H400" s="38">
        <f>IF(VLOOKUP($A400,'hk2014'!$A:$G,1)=$A400,VLOOKUP($A400,'hk2014'!$A:$G,6),0)</f>
        <v>0</v>
      </c>
      <c r="I400" s="38">
        <f>IF(VLOOKUP($A400,'hk2014'!$A:$G,1)=$A400,VLOOKUP($A400,'hk2014'!$A:$G,7),0)</f>
        <v>0</v>
      </c>
      <c r="J400" s="38">
        <f>IF(VLOOKUP($A400,'hk2014'!$A:$H,1)=$A400,VLOOKUP($A400,'hk2014'!$A:$H,8),0)</f>
        <v>0</v>
      </c>
      <c r="K400" s="101">
        <f>SUM(H400+I400-J400)</f>
        <v>0</v>
      </c>
    </row>
    <row r="401" spans="1:11" outlineLevel="1" x14ac:dyDescent="0.15">
      <c r="A401" s="23" t="str">
        <f>LEFT(B401,3)</f>
        <v>679</v>
      </c>
      <c r="B401" s="24" t="s">
        <v>759</v>
      </c>
      <c r="C401" s="24" t="s">
        <v>760</v>
      </c>
      <c r="D401" s="38">
        <f>IF(VLOOKUP($A401,'hk2015'!$A:$G,1)=$A401,VLOOKUP($A401,'hk2015'!$A:$G,6),0)</f>
        <v>0</v>
      </c>
      <c r="E401" s="38">
        <f>IF(VLOOKUP($A401,'hk2015'!$A:$G,1)=$A401,VLOOKUP($A401,'hk2015'!$A:$G,7),0)</f>
        <v>0</v>
      </c>
      <c r="F401" s="38">
        <f>IF(VLOOKUP($A401,'hk2015'!$A:$H,1)=$A401,VLOOKUP($A401,'hk2015'!$A:$H,8),0)</f>
        <v>0</v>
      </c>
      <c r="G401" s="91">
        <f>SUM(D401+E401-F401)</f>
        <v>0</v>
      </c>
      <c r="H401" s="38">
        <f>IF(VLOOKUP($A401,'hk2014'!$A:$G,1)=$A401,VLOOKUP($A401,'hk2014'!$A:$G,6),0)</f>
        <v>0</v>
      </c>
      <c r="I401" s="38">
        <f>IF(VLOOKUP($A401,'hk2014'!$A:$G,1)=$A401,VLOOKUP($A401,'hk2014'!$A:$G,7),0)</f>
        <v>0</v>
      </c>
      <c r="J401" s="38">
        <f>IF(VLOOKUP($A401,'hk2014'!$A:$H,1)=$A401,VLOOKUP($A401,'hk2014'!$A:$H,8),0)</f>
        <v>0</v>
      </c>
      <c r="K401" s="101">
        <f>SUM(H401+I401-J401)</f>
        <v>0</v>
      </c>
    </row>
    <row r="402" spans="1:11" ht="11.25" outlineLevel="1" thickBot="1" x14ac:dyDescent="0.2">
      <c r="A402" s="23"/>
      <c r="B402" s="24"/>
      <c r="C402" s="24"/>
      <c r="H402" s="54"/>
      <c r="I402" s="54"/>
      <c r="J402" s="54"/>
      <c r="K402" s="105"/>
    </row>
    <row r="403" spans="1:11" x14ac:dyDescent="0.15">
      <c r="A403" s="58" t="s">
        <v>761</v>
      </c>
      <c r="B403" s="51"/>
      <c r="C403" s="52" t="s">
        <v>762</v>
      </c>
      <c r="D403" s="33">
        <f t="shared" ref="D403:K403" si="138">SUM(D404:D409)</f>
        <v>0</v>
      </c>
      <c r="E403" s="33">
        <f t="shared" si="138"/>
        <v>0</v>
      </c>
      <c r="F403" s="33">
        <f t="shared" si="138"/>
        <v>0</v>
      </c>
      <c r="G403" s="89">
        <f t="shared" si="138"/>
        <v>0</v>
      </c>
      <c r="H403" s="33">
        <f t="shared" si="138"/>
        <v>0</v>
      </c>
      <c r="I403" s="33">
        <f t="shared" si="138"/>
        <v>0</v>
      </c>
      <c r="J403" s="33">
        <f t="shared" si="138"/>
        <v>0</v>
      </c>
      <c r="K403" s="99">
        <f t="shared" si="138"/>
        <v>0</v>
      </c>
    </row>
    <row r="404" spans="1:11" outlineLevel="1" x14ac:dyDescent="0.15">
      <c r="A404" s="23" t="s">
        <v>763</v>
      </c>
      <c r="B404" s="26"/>
      <c r="C404" s="36" t="s">
        <v>762</v>
      </c>
      <c r="D404" s="38">
        <f>IF(VLOOKUP($A404,'hk2015'!$A:$G,1)=$A404,VLOOKUP($A404,'hk2015'!$A:$G,6),0)</f>
        <v>0</v>
      </c>
      <c r="E404" s="38">
        <f>IF(VLOOKUP($A404,'hk2015'!$A:$G,1)=$A404,VLOOKUP($A404,'hk2015'!$A:$G,7),0)</f>
        <v>0</v>
      </c>
      <c r="F404" s="38">
        <f>IF(VLOOKUP($A404,'hk2015'!$A:$H,1)=$A404,VLOOKUP($A404,'hk2015'!$A:$H,8),0)</f>
        <v>0</v>
      </c>
      <c r="G404" s="91">
        <f t="shared" ref="G404:G409" si="139">SUM(D404+E404-F404)</f>
        <v>0</v>
      </c>
      <c r="H404" s="38">
        <f>IF(VLOOKUP($A404,'hk2014'!$A:$G,1)=$A404,VLOOKUP($A404,'hk2014'!$A:$G,6),0)</f>
        <v>0</v>
      </c>
      <c r="I404" s="38">
        <f>IF(VLOOKUP($A404,'hk2014'!$A:$G,1)=$A404,VLOOKUP($A404,'hk2014'!$A:$G,7),0)</f>
        <v>0</v>
      </c>
      <c r="J404" s="38">
        <f>IF(VLOOKUP($A404,'hk2014'!$A:$H,1)=$A404,VLOOKUP($A404,'hk2014'!$A:$H,8),0)</f>
        <v>0</v>
      </c>
      <c r="K404" s="101">
        <f t="shared" ref="K404:K409" si="140">SUM(H404+I404-J404)</f>
        <v>0</v>
      </c>
    </row>
    <row r="405" spans="1:11" outlineLevel="1" x14ac:dyDescent="0.15">
      <c r="A405" s="76" t="str">
        <f>LEFT(B405,3)</f>
        <v>681</v>
      </c>
      <c r="B405" s="24" t="s">
        <v>764</v>
      </c>
      <c r="C405" s="24" t="s">
        <v>765</v>
      </c>
      <c r="D405" s="38">
        <f>IF(VLOOKUP($A405,'hk2015'!$A:$G,1)=$A405,VLOOKUP($A405,'hk2015'!$A:$G,6),0)</f>
        <v>0</v>
      </c>
      <c r="E405" s="38">
        <f>IF(VLOOKUP($A405,'hk2015'!$A:$G,1)=$A405,VLOOKUP($A405,'hk2015'!$A:$G,7),0)</f>
        <v>0</v>
      </c>
      <c r="F405" s="38">
        <f>IF(VLOOKUP($A405,'hk2015'!$A:$H,1)=$A405,VLOOKUP($A405,'hk2015'!$A:$H,8),0)</f>
        <v>0</v>
      </c>
      <c r="G405" s="91">
        <f t="shared" si="139"/>
        <v>0</v>
      </c>
      <c r="H405" s="38">
        <f>IF(VLOOKUP($A405,'hk2014'!$A:$G,1)=$A405,VLOOKUP($A405,'hk2014'!$A:$G,6),0)</f>
        <v>0</v>
      </c>
      <c r="I405" s="38">
        <f>IF(VLOOKUP($A405,'hk2014'!$A:$G,1)=$A405,VLOOKUP($A405,'hk2014'!$A:$G,7),0)</f>
        <v>0</v>
      </c>
      <c r="J405" s="38">
        <f>IF(VLOOKUP($A405,'hk2014'!$A:$H,1)=$A405,VLOOKUP($A405,'hk2014'!$A:$H,8),0)</f>
        <v>0</v>
      </c>
      <c r="K405" s="101">
        <f t="shared" si="140"/>
        <v>0</v>
      </c>
    </row>
    <row r="406" spans="1:11" outlineLevel="1" x14ac:dyDescent="0.15">
      <c r="A406" s="76" t="str">
        <f>LEFT(B406,3)</f>
        <v>682</v>
      </c>
      <c r="B406" s="24" t="s">
        <v>766</v>
      </c>
      <c r="C406" s="24" t="s">
        <v>767</v>
      </c>
      <c r="D406" s="38">
        <f>IF(VLOOKUP($A406,'hk2015'!$A:$G,1)=$A406,VLOOKUP($A406,'hk2015'!$A:$G,6),0)</f>
        <v>0</v>
      </c>
      <c r="E406" s="38">
        <f>IF(VLOOKUP($A406,'hk2015'!$A:$G,1)=$A406,VLOOKUP($A406,'hk2015'!$A:$G,7),0)</f>
        <v>0</v>
      </c>
      <c r="F406" s="38">
        <f>IF(VLOOKUP($A406,'hk2015'!$A:$H,1)=$A406,VLOOKUP($A406,'hk2015'!$A:$H,8),0)</f>
        <v>0</v>
      </c>
      <c r="G406" s="91">
        <f t="shared" si="139"/>
        <v>0</v>
      </c>
      <c r="H406" s="38">
        <f>IF(VLOOKUP($A406,'hk2014'!$A:$G,1)=$A406,VLOOKUP($A406,'hk2014'!$A:$G,6),0)</f>
        <v>0</v>
      </c>
      <c r="I406" s="38">
        <f>IF(VLOOKUP($A406,'hk2014'!$A:$G,1)=$A406,VLOOKUP($A406,'hk2014'!$A:$G,7),0)</f>
        <v>0</v>
      </c>
      <c r="J406" s="38">
        <f>IF(VLOOKUP($A406,'hk2014'!$A:$H,1)=$A406,VLOOKUP($A406,'hk2014'!$A:$H,8),0)</f>
        <v>0</v>
      </c>
      <c r="K406" s="101">
        <f t="shared" si="140"/>
        <v>0</v>
      </c>
    </row>
    <row r="407" spans="1:11" outlineLevel="1" x14ac:dyDescent="0.15">
      <c r="A407" s="76" t="str">
        <f>LEFT(B407,3)</f>
        <v>684</v>
      </c>
      <c r="B407" s="24" t="s">
        <v>768</v>
      </c>
      <c r="C407" s="24" t="s">
        <v>758</v>
      </c>
      <c r="D407" s="38">
        <f>IF(VLOOKUP($A407,'hk2015'!$A:$G,1)=$A407,VLOOKUP($A407,'hk2015'!$A:$G,6),0)</f>
        <v>0</v>
      </c>
      <c r="E407" s="38">
        <f>IF(VLOOKUP($A407,'hk2015'!$A:$G,1)=$A407,VLOOKUP($A407,'hk2015'!$A:$G,7),0)</f>
        <v>0</v>
      </c>
      <c r="F407" s="38">
        <f>IF(VLOOKUP($A407,'hk2015'!$A:$H,1)=$A407,VLOOKUP($A407,'hk2015'!$A:$H,8),0)</f>
        <v>0</v>
      </c>
      <c r="G407" s="91">
        <f t="shared" si="139"/>
        <v>0</v>
      </c>
      <c r="H407" s="38">
        <f>IF(VLOOKUP($A407,'hk2014'!$A:$G,1)=$A407,VLOOKUP($A407,'hk2014'!$A:$G,6),0)</f>
        <v>0</v>
      </c>
      <c r="I407" s="38">
        <f>IF(VLOOKUP($A407,'hk2014'!$A:$G,1)=$A407,VLOOKUP($A407,'hk2014'!$A:$G,7),0)</f>
        <v>0</v>
      </c>
      <c r="J407" s="38">
        <f>IF(VLOOKUP($A407,'hk2014'!$A:$H,1)=$A407,VLOOKUP($A407,'hk2014'!$A:$H,8),0)</f>
        <v>0</v>
      </c>
      <c r="K407" s="101">
        <f t="shared" si="140"/>
        <v>0</v>
      </c>
    </row>
    <row r="408" spans="1:11" outlineLevel="1" x14ac:dyDescent="0.15">
      <c r="A408" s="23" t="str">
        <f>LEFT(B408,3)</f>
        <v>688</v>
      </c>
      <c r="B408" s="24" t="s">
        <v>769</v>
      </c>
      <c r="C408" s="24" t="s">
        <v>770</v>
      </c>
      <c r="D408" s="38">
        <f>IF(VLOOKUP($A408,'hk2015'!$A:$G,1)=$A408,VLOOKUP($A408,'hk2015'!$A:$G,6),0)</f>
        <v>0</v>
      </c>
      <c r="E408" s="38">
        <f>IF(VLOOKUP($A408,'hk2015'!$A:$G,1)=$A408,VLOOKUP($A408,'hk2015'!$A:$G,7),0)</f>
        <v>0</v>
      </c>
      <c r="F408" s="38">
        <f>IF(VLOOKUP($A408,'hk2015'!$A:$H,1)=$A408,VLOOKUP($A408,'hk2015'!$A:$H,8),0)</f>
        <v>0</v>
      </c>
      <c r="G408" s="91">
        <f t="shared" si="139"/>
        <v>0</v>
      </c>
      <c r="H408" s="38">
        <f>IF(VLOOKUP($A408,'hk2014'!$A:$G,1)=$A408,VLOOKUP($A408,'hk2014'!$A:$G,6),0)</f>
        <v>0</v>
      </c>
      <c r="I408" s="38">
        <f>IF(VLOOKUP($A408,'hk2014'!$A:$G,1)=$A408,VLOOKUP($A408,'hk2014'!$A:$G,7),0)</f>
        <v>0</v>
      </c>
      <c r="J408" s="38">
        <f>IF(VLOOKUP($A408,'hk2014'!$A:$H,1)=$A408,VLOOKUP($A408,'hk2014'!$A:$H,8),0)</f>
        <v>0</v>
      </c>
      <c r="K408" s="101">
        <f t="shared" si="140"/>
        <v>0</v>
      </c>
    </row>
    <row r="409" spans="1:11" outlineLevel="1" x14ac:dyDescent="0.15">
      <c r="A409" s="23" t="str">
        <f>LEFT(B409,3)</f>
        <v>689</v>
      </c>
      <c r="B409" s="24" t="s">
        <v>771</v>
      </c>
      <c r="C409" s="24" t="s">
        <v>760</v>
      </c>
      <c r="D409" s="38">
        <f>IF(VLOOKUP($A409,'hk2015'!$A:$G,1)=$A409,VLOOKUP($A409,'hk2015'!$A:$G,6),0)</f>
        <v>0</v>
      </c>
      <c r="E409" s="38">
        <f>IF(VLOOKUP($A409,'hk2015'!$A:$G,1)=$A409,VLOOKUP($A409,'hk2015'!$A:$G,7),0)</f>
        <v>0</v>
      </c>
      <c r="F409" s="38">
        <f>IF(VLOOKUP($A409,'hk2015'!$A:$H,1)=$A409,VLOOKUP($A409,'hk2015'!$A:$H,8),0)</f>
        <v>0</v>
      </c>
      <c r="G409" s="91">
        <f t="shared" si="139"/>
        <v>0</v>
      </c>
      <c r="H409" s="38">
        <f>IF(VLOOKUP($A409,'hk2014'!$A:$G,1)=$A409,VLOOKUP($A409,'hk2014'!$A:$G,6),0)</f>
        <v>0</v>
      </c>
      <c r="I409" s="38">
        <f>IF(VLOOKUP($A409,'hk2014'!$A:$G,1)=$A409,VLOOKUP($A409,'hk2014'!$A:$G,7),0)</f>
        <v>0</v>
      </c>
      <c r="J409" s="38">
        <f>IF(VLOOKUP($A409,'hk2014'!$A:$H,1)=$A409,VLOOKUP($A409,'hk2014'!$A:$H,8),0)</f>
        <v>0</v>
      </c>
      <c r="K409" s="101">
        <f t="shared" si="140"/>
        <v>0</v>
      </c>
    </row>
    <row r="410" spans="1:11" ht="11.25" outlineLevel="1" thickBot="1" x14ac:dyDescent="0.2">
      <c r="A410" s="23"/>
      <c r="B410" s="24"/>
      <c r="C410" s="24" t="s">
        <v>59</v>
      </c>
      <c r="H410" s="54"/>
      <c r="I410" s="54"/>
      <c r="J410" s="54"/>
      <c r="K410" s="105"/>
    </row>
    <row r="411" spans="1:11" x14ac:dyDescent="0.15">
      <c r="A411" s="58" t="s">
        <v>772</v>
      </c>
      <c r="B411" s="51"/>
      <c r="C411" s="52" t="s">
        <v>773</v>
      </c>
      <c r="D411" s="33">
        <f t="shared" ref="D411:K411" si="141">SUM(D412:D413)</f>
        <v>0</v>
      </c>
      <c r="E411" s="33">
        <f t="shared" si="141"/>
        <v>0</v>
      </c>
      <c r="F411" s="33">
        <f t="shared" si="141"/>
        <v>0</v>
      </c>
      <c r="G411" s="89">
        <f t="shared" si="141"/>
        <v>0</v>
      </c>
      <c r="H411" s="33">
        <f t="shared" si="141"/>
        <v>0</v>
      </c>
      <c r="I411" s="33">
        <f t="shared" si="141"/>
        <v>0</v>
      </c>
      <c r="J411" s="33">
        <f t="shared" si="141"/>
        <v>0</v>
      </c>
      <c r="K411" s="99">
        <f t="shared" si="141"/>
        <v>0</v>
      </c>
    </row>
    <row r="412" spans="1:11" outlineLevel="1" x14ac:dyDescent="0.15">
      <c r="A412" s="23" t="str">
        <f>LEFT(B412,3)</f>
        <v>697</v>
      </c>
      <c r="B412" s="24" t="s">
        <v>774</v>
      </c>
      <c r="C412" s="24" t="s">
        <v>775</v>
      </c>
      <c r="D412" s="38">
        <f>IF(VLOOKUP($A412,'hk2015'!$A:$G,1)=$A412,VLOOKUP($A412,'hk2015'!$A:$G,6),0)</f>
        <v>0</v>
      </c>
      <c r="E412" s="38">
        <f>IF(VLOOKUP($A412,'hk2015'!$A:$G,1)=$A412,VLOOKUP($A412,'hk2015'!$A:$G,7),0)</f>
        <v>0</v>
      </c>
      <c r="F412" s="38">
        <f>IF(VLOOKUP($A412,'hk2015'!$A:$H,1)=$A412,VLOOKUP($A412,'hk2015'!$A:$H,8),0)</f>
        <v>0</v>
      </c>
      <c r="G412" s="91">
        <f>SUM(D412+E412-F412)</f>
        <v>0</v>
      </c>
      <c r="H412" s="38">
        <f>IF(VLOOKUP($A412,'hk2014'!$A:$G,1)=$A412,VLOOKUP($A412,'hk2014'!$A:$G,6),0)</f>
        <v>0</v>
      </c>
      <c r="I412" s="38">
        <f>IF(VLOOKUP($A412,'hk2014'!$A:$G,1)=$A412,VLOOKUP($A412,'hk2014'!$A:$G,7),0)</f>
        <v>0</v>
      </c>
      <c r="J412" s="38">
        <f>IF(VLOOKUP($A412,'hk2014'!$A:$H,1)=$A412,VLOOKUP($A412,'hk2014'!$A:$H,8),0)</f>
        <v>0</v>
      </c>
      <c r="K412" s="101">
        <f>SUM(H412+I412-J412)</f>
        <v>0</v>
      </c>
    </row>
    <row r="413" spans="1:11" outlineLevel="1" x14ac:dyDescent="0.15">
      <c r="A413" s="23" t="str">
        <f>LEFT(B413,3)</f>
        <v>698</v>
      </c>
      <c r="B413" s="24" t="s">
        <v>776</v>
      </c>
      <c r="C413" s="24" t="s">
        <v>777</v>
      </c>
      <c r="D413" s="38">
        <f>IF(VLOOKUP($A413,'hk2015'!$A:$G,1)=$A413,VLOOKUP($A413,'hk2015'!$A:$G,6),0)</f>
        <v>0</v>
      </c>
      <c r="E413" s="38">
        <f>IF(VLOOKUP($A413,'hk2015'!$A:$G,1)=$A413,VLOOKUP($A413,'hk2015'!$A:$G,7),0)</f>
        <v>0</v>
      </c>
      <c r="F413" s="38">
        <f>IF(VLOOKUP($A413,'hk2015'!$A:$H,1)=$A413,VLOOKUP($A413,'hk2015'!$A:$H,8),0)</f>
        <v>0</v>
      </c>
      <c r="G413" s="91">
        <f>SUM(D413+E413-F413)</f>
        <v>0</v>
      </c>
      <c r="H413" s="38">
        <f>IF(VLOOKUP($A413,'hk2014'!$A:$G,1)=$A413,VLOOKUP($A413,'hk2014'!$A:$G,6),0)</f>
        <v>0</v>
      </c>
      <c r="I413" s="38">
        <f>IF(VLOOKUP($A413,'hk2014'!$A:$G,1)=$A413,VLOOKUP($A413,'hk2014'!$A:$G,7),0)</f>
        <v>0</v>
      </c>
      <c r="J413" s="38">
        <f>IF(VLOOKUP($A413,'hk2014'!$A:$H,1)=$A413,VLOOKUP($A413,'hk2014'!$A:$H,8),0)</f>
        <v>0</v>
      </c>
      <c r="K413" s="101">
        <f>SUM(H413+I413-J413)</f>
        <v>0</v>
      </c>
    </row>
    <row r="414" spans="1:11" ht="11.25" outlineLevel="1" thickBot="1" x14ac:dyDescent="0.2">
      <c r="A414" s="23"/>
      <c r="B414" s="24"/>
      <c r="C414" s="24"/>
      <c r="H414" s="54"/>
      <c r="I414" s="54"/>
      <c r="J414" s="54"/>
      <c r="K414" s="105"/>
    </row>
    <row r="415" spans="1:11" ht="12" thickBot="1" x14ac:dyDescent="0.25">
      <c r="A415" s="27" t="s">
        <v>778</v>
      </c>
      <c r="B415" s="24"/>
      <c r="C415" s="28" t="s">
        <v>786</v>
      </c>
      <c r="D415" s="49"/>
      <c r="E415" s="49"/>
      <c r="F415" s="49"/>
      <c r="G415" s="94"/>
      <c r="H415" s="49"/>
      <c r="I415" s="49"/>
      <c r="J415" s="49"/>
      <c r="K415" s="104"/>
    </row>
    <row r="416" spans="1:11" x14ac:dyDescent="0.15">
      <c r="A416" s="58" t="s">
        <v>787</v>
      </c>
      <c r="B416" s="51"/>
      <c r="C416" s="52" t="s">
        <v>788</v>
      </c>
      <c r="D416" s="33">
        <f t="shared" ref="D416:K416" si="142">SUM(D417:D418)</f>
        <v>0</v>
      </c>
      <c r="E416" s="33">
        <f t="shared" si="142"/>
        <v>0</v>
      </c>
      <c r="F416" s="33">
        <f t="shared" si="142"/>
        <v>0</v>
      </c>
      <c r="G416" s="89">
        <f t="shared" si="142"/>
        <v>0</v>
      </c>
      <c r="H416" s="33">
        <f t="shared" si="142"/>
        <v>0</v>
      </c>
      <c r="I416" s="33">
        <f t="shared" si="142"/>
        <v>0</v>
      </c>
      <c r="J416" s="33">
        <f t="shared" si="142"/>
        <v>0</v>
      </c>
      <c r="K416" s="99">
        <f t="shared" si="142"/>
        <v>0</v>
      </c>
    </row>
    <row r="417" spans="1:18" outlineLevel="1" x14ac:dyDescent="0.15">
      <c r="A417" s="23" t="str">
        <f>LEFT(B417,3)</f>
        <v>701</v>
      </c>
      <c r="B417" s="24" t="s">
        <v>789</v>
      </c>
      <c r="C417" s="24" t="s">
        <v>790</v>
      </c>
      <c r="D417" s="38">
        <f>IF(VLOOKUP($A417,'hk2015'!$A:$G,1)=$A417,VLOOKUP($A417,'hk2015'!$A:$G,5),0)</f>
        <v>0</v>
      </c>
      <c r="E417" s="38">
        <f>IF(VLOOKUP($A417,'hk2015'!$A:$G,1)=$A417,VLOOKUP($A417,'hk2015'!$A:$G,6),0)</f>
        <v>0</v>
      </c>
      <c r="F417" s="38">
        <f>IF(VLOOKUP($A417,'hk2015'!$A:$H,1)=$A417,VLOOKUP($A417,'hk2015'!$A:$H,7),0)</f>
        <v>0</v>
      </c>
      <c r="G417" s="91">
        <f>SUM(D417+E417-F417)</f>
        <v>0</v>
      </c>
      <c r="H417" s="38">
        <f>IF(VLOOKUP($A417,'hk2014'!$A:$G,1)=$A417,VLOOKUP($A417,'hk2014'!$A:$G,5),0)</f>
        <v>0</v>
      </c>
      <c r="I417" s="38">
        <f>IF(VLOOKUP($A417,'hk2014'!$A:$G,1)=$A417,VLOOKUP($A417,'hk2014'!$A:$G,6),0)</f>
        <v>0</v>
      </c>
      <c r="J417" s="38">
        <f>IF(VLOOKUP($A417,'hk2014'!$A:$H,1)=$A417,VLOOKUP($A417,'hk2014'!$A:$H,7),0)</f>
        <v>0</v>
      </c>
      <c r="K417" s="101">
        <f>SUM(H417+I417-J417)</f>
        <v>0</v>
      </c>
    </row>
    <row r="418" spans="1:18" outlineLevel="1" x14ac:dyDescent="0.15">
      <c r="A418" s="23" t="str">
        <f>LEFT(B418,3)</f>
        <v>702</v>
      </c>
      <c r="B418" s="24" t="s">
        <v>791</v>
      </c>
      <c r="C418" s="24" t="s">
        <v>792</v>
      </c>
      <c r="D418" s="38">
        <f>IF(VLOOKUP($A418,'hk2015'!$A:$G,1)=$A418,VLOOKUP($A418,'hk2015'!$A:$G,5),0)</f>
        <v>0</v>
      </c>
      <c r="E418" s="38">
        <f>IF(VLOOKUP($A418,'hk2015'!$A:$G,1)=$A418,VLOOKUP($A418,'hk2015'!$A:$G,6),0)</f>
        <v>0</v>
      </c>
      <c r="F418" s="38">
        <f>IF(VLOOKUP($A418,'hk2015'!$A:$H,1)=$A418,VLOOKUP($A418,'hk2015'!$A:$H,7),0)</f>
        <v>0</v>
      </c>
      <c r="G418" s="91">
        <f>SUM(D418+E418-F418)</f>
        <v>0</v>
      </c>
      <c r="H418" s="38">
        <f>IF(VLOOKUP($A418,'hk2014'!$A:$G,1)=$A418,VLOOKUP($A418,'hk2014'!$A:$G,5),0)</f>
        <v>0</v>
      </c>
      <c r="I418" s="38">
        <f>IF(VLOOKUP($A418,'hk2014'!$A:$G,1)=$A418,VLOOKUP($A418,'hk2014'!$A:$G,6),0)</f>
        <v>0</v>
      </c>
      <c r="J418" s="38">
        <f>IF(VLOOKUP($A418,'hk2014'!$A:$H,1)=$A418,VLOOKUP($A418,'hk2014'!$A:$H,7),0)</f>
        <v>0</v>
      </c>
      <c r="K418" s="101">
        <f>SUM(H418+I418-J418)</f>
        <v>0</v>
      </c>
    </row>
    <row r="419" spans="1:18" ht="11.25" outlineLevel="1" thickBot="1" x14ac:dyDescent="0.2">
      <c r="A419" s="61"/>
      <c r="B419" s="62"/>
      <c r="C419" s="62"/>
      <c r="D419" s="48"/>
      <c r="E419" s="48"/>
      <c r="F419" s="48"/>
      <c r="G419" s="91"/>
      <c r="H419" s="48"/>
      <c r="I419" s="48"/>
      <c r="J419" s="48"/>
      <c r="K419" s="101"/>
      <c r="L419" s="60"/>
      <c r="M419" s="65"/>
      <c r="O419" s="62"/>
      <c r="P419" s="60"/>
      <c r="Q419" s="60"/>
      <c r="R419" s="60"/>
    </row>
    <row r="420" spans="1:18" ht="13.5" customHeight="1" x14ac:dyDescent="0.15">
      <c r="A420" s="58" t="s">
        <v>793</v>
      </c>
      <c r="B420" s="51"/>
      <c r="C420" s="52" t="s">
        <v>794</v>
      </c>
      <c r="D420" s="33">
        <f t="shared" ref="D420:K420" si="143">SUM(D421)</f>
        <v>0</v>
      </c>
      <c r="E420" s="33">
        <f t="shared" si="143"/>
        <v>0</v>
      </c>
      <c r="F420" s="33">
        <f t="shared" si="143"/>
        <v>0</v>
      </c>
      <c r="G420" s="89">
        <f t="shared" si="143"/>
        <v>0</v>
      </c>
      <c r="H420" s="33">
        <f t="shared" si="143"/>
        <v>0</v>
      </c>
      <c r="I420" s="33">
        <f t="shared" si="143"/>
        <v>0</v>
      </c>
      <c r="J420" s="33">
        <f t="shared" si="143"/>
        <v>0</v>
      </c>
      <c r="K420" s="99">
        <f t="shared" si="143"/>
        <v>0</v>
      </c>
    </row>
    <row r="421" spans="1:18" outlineLevel="1" x14ac:dyDescent="0.15">
      <c r="A421" s="23" t="str">
        <f>LEFT(B421,3)</f>
        <v>710</v>
      </c>
      <c r="B421" s="24" t="s">
        <v>795</v>
      </c>
      <c r="C421" s="24" t="s">
        <v>796</v>
      </c>
      <c r="D421" s="38">
        <f>IF(VLOOKUP($A421,'hk2015'!$A:$G,1)=$A421,VLOOKUP($A421,'hk2015'!$A:$G,5),0)</f>
        <v>0</v>
      </c>
      <c r="E421" s="38">
        <f>IF(VLOOKUP($A421,'hk2015'!$A:$G,1)=$A421,VLOOKUP($A421,'hk2015'!$A:$G,6),0)</f>
        <v>0</v>
      </c>
      <c r="F421" s="38">
        <f>IF(VLOOKUP($A421,'hk2015'!$A:$H,1)=$A421,VLOOKUP($A421,'hk2015'!$A:$H,7),0)</f>
        <v>0</v>
      </c>
      <c r="G421" s="91">
        <f>SUM(D421+E421-F421)</f>
        <v>0</v>
      </c>
      <c r="H421" s="38">
        <f>IF(VLOOKUP($A421,'hk2014'!$A:$G,1)=$A421,VLOOKUP($A421,'hk2014'!$A:$G,5),0)</f>
        <v>0</v>
      </c>
      <c r="I421" s="38">
        <f>IF(VLOOKUP($A421,'hk2014'!$A:$G,1)=$A421,VLOOKUP($A421,'hk2014'!$A:$G,6),0)</f>
        <v>0</v>
      </c>
      <c r="J421" s="38">
        <f>IF(VLOOKUP($A421,'hk2014'!$A:$H,1)=$A421,VLOOKUP($A421,'hk2014'!$A:$H,7),0)</f>
        <v>0</v>
      </c>
      <c r="K421" s="101">
        <f>SUM(H421+I421-J421)</f>
        <v>0</v>
      </c>
    </row>
    <row r="422" spans="1:18" ht="11.25" outlineLevel="1" thickBot="1" x14ac:dyDescent="0.2">
      <c r="H422" s="54"/>
      <c r="I422" s="54"/>
      <c r="J422" s="54"/>
      <c r="K422" s="105"/>
    </row>
    <row r="423" spans="1:18" ht="11.25" x14ac:dyDescent="0.2">
      <c r="A423" s="27"/>
      <c r="B423" s="24"/>
      <c r="C423" s="28" t="s">
        <v>797</v>
      </c>
      <c r="D423" s="49"/>
      <c r="E423" s="49"/>
      <c r="F423" s="49"/>
      <c r="G423" s="94"/>
      <c r="H423" s="49"/>
      <c r="I423" s="49"/>
      <c r="J423" s="49"/>
      <c r="K423" s="104"/>
    </row>
    <row r="424" spans="1:18" ht="11.25" thickBot="1" x14ac:dyDescent="0.2">
      <c r="H424" s="54"/>
      <c r="I424" s="54"/>
      <c r="J424" s="54"/>
      <c r="K424" s="105"/>
    </row>
    <row r="425" spans="1:18" ht="11.25" x14ac:dyDescent="0.2">
      <c r="A425" s="27"/>
      <c r="B425" s="24"/>
      <c r="C425" s="28" t="s">
        <v>798</v>
      </c>
      <c r="D425" s="49"/>
      <c r="E425" s="49"/>
      <c r="F425" s="49"/>
      <c r="G425" s="94"/>
      <c r="H425" s="49"/>
      <c r="I425" s="49"/>
      <c r="J425" s="49"/>
      <c r="K425" s="104"/>
    </row>
  </sheetData>
  <sheetProtection algorithmName="SHA-512" hashValue="nrGqCXFEsbeWYk1/+0b/NRRqsjxMxIZFF9Q3PqUNs/USvXBeQ7ZGg+kJI5Hy0aTwK/fPexfPYPLgsRNOk2Sa5Q==" saltValue="6H4iOkeJ5DHgTLl5JRH0cg==" spinCount="100000" sheet="1" formatColumns="0" formatRows="0" insertColumns="0" insertRows="0" insertHyperlinks="0" deleteColumns="0" deleteRows="0" sort="0" autoFilter="0"/>
  <dataConsolidate/>
  <mergeCells count="3">
    <mergeCell ref="D3:G3"/>
    <mergeCell ref="H3:K3"/>
    <mergeCell ref="C1:K1"/>
  </mergeCells>
  <phoneticPr fontId="18" type="noConversion"/>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S228"/>
  <sheetViews>
    <sheetView topLeftCell="C1" workbookViewId="0"/>
  </sheetViews>
  <sheetFormatPr defaultColWidth="15.7109375" defaultRowHeight="12.75" outlineLevelRow="1" x14ac:dyDescent="0.25"/>
  <cols>
    <col min="1" max="1" width="2.7109375" style="305" hidden="1" customWidth="1"/>
    <col min="2" max="2" width="5" style="305" hidden="1" customWidth="1"/>
    <col min="3" max="3" width="4" style="305" customWidth="1"/>
    <col min="4" max="4" width="79.140625" style="305" customWidth="1"/>
    <col min="5" max="5" width="9" style="332" customWidth="1"/>
    <col min="6" max="6" width="3.5703125" style="344" hidden="1" customWidth="1"/>
    <col min="7" max="7" width="3.5703125" style="313" hidden="1" customWidth="1"/>
    <col min="8" max="8" width="3" style="313" hidden="1" customWidth="1"/>
    <col min="9" max="9" width="9.5703125" style="308" hidden="1" customWidth="1"/>
    <col min="10" max="10" width="3.5703125" style="308" hidden="1" customWidth="1"/>
    <col min="11" max="11" width="6.5703125" style="308" hidden="1" customWidth="1"/>
    <col min="12" max="12" width="3.5703125" style="308" hidden="1" customWidth="1"/>
    <col min="13" max="13" width="12.28515625" style="308" hidden="1" customWidth="1"/>
    <col min="14" max="14" width="23.7109375" style="337" customWidth="1"/>
    <col min="15" max="15" width="5.5703125" style="337" hidden="1" customWidth="1"/>
    <col min="16" max="16" width="3.5703125" style="561" hidden="1" customWidth="1"/>
    <col min="17" max="17" width="3.5703125" style="337" hidden="1" customWidth="1"/>
    <col min="18" max="18" width="10.7109375" style="337" hidden="1" customWidth="1"/>
    <col min="19" max="19" width="9.5703125" style="337" hidden="1" customWidth="1"/>
    <col min="20" max="20" width="3.5703125" style="337" hidden="1" customWidth="1"/>
    <col min="21" max="21" width="6.5703125" style="337" hidden="1" customWidth="1"/>
    <col min="22" max="22" width="3.5703125" style="337" hidden="1" customWidth="1"/>
    <col min="23" max="23" width="12.28515625" style="337" hidden="1" customWidth="1"/>
    <col min="24" max="24" width="23.7109375" style="337" customWidth="1"/>
    <col min="25" max="25" width="0.140625" style="308" customWidth="1"/>
    <col min="26" max="26" width="6" style="308" hidden="1" customWidth="1"/>
    <col min="27" max="27" width="5.28515625" style="305" hidden="1" customWidth="1"/>
    <col min="28" max="28" width="7" style="313" hidden="1" customWidth="1"/>
    <col min="29" max="29" width="6" style="313" hidden="1" customWidth="1"/>
    <col min="30" max="30" width="7.7109375" style="438" hidden="1" customWidth="1"/>
    <col min="31" max="31" width="7.42578125" style="438" hidden="1" customWidth="1"/>
    <col min="32" max="33" width="7.7109375" style="438" hidden="1" customWidth="1"/>
    <col min="34" max="35" width="15.7109375" style="305" hidden="1" customWidth="1"/>
    <col min="36" max="36" width="0.140625" style="305" hidden="1" customWidth="1"/>
    <col min="37" max="37" width="7.140625" style="345" hidden="1" customWidth="1"/>
    <col min="38" max="38" width="7.5703125" style="321" hidden="1" customWidth="1"/>
    <col min="39" max="39" width="10.7109375" style="321" hidden="1" customWidth="1"/>
    <col min="40" max="40" width="9.5703125" style="308" hidden="1" customWidth="1"/>
    <col min="41" max="41" width="3.5703125" style="308" hidden="1" customWidth="1"/>
    <col min="42" max="42" width="6.42578125" style="308" hidden="1" customWidth="1"/>
    <col min="43" max="43" width="5.7109375" style="308" hidden="1" customWidth="1"/>
    <col min="44" max="44" width="12.28515625" style="308" hidden="1" customWidth="1"/>
    <col min="45" max="45" width="7.5703125" style="308" hidden="1" customWidth="1"/>
    <col min="46" max="16384" width="15.7109375" style="305"/>
  </cols>
  <sheetData>
    <row r="1" spans="2:45" ht="27.75" customHeight="1" x14ac:dyDescent="0.25">
      <c r="B1" s="305">
        <f>IF(D225=D1,C225,IF(D226=D1,C226,IF(D227=D1,C227,)))</f>
        <v>3</v>
      </c>
      <c r="C1" s="413"/>
      <c r="D1" s="521" t="s">
        <v>3084</v>
      </c>
      <c r="E1" s="305"/>
      <c r="F1" s="306"/>
      <c r="G1" s="306"/>
      <c r="H1" s="306"/>
      <c r="I1" s="782" t="str">
        <f>$D$216</f>
        <v>Bežné účtovné obdobie</v>
      </c>
      <c r="J1" s="782"/>
      <c r="K1" s="782"/>
      <c r="L1" s="782"/>
      <c r="M1" s="782"/>
      <c r="N1" s="782"/>
      <c r="P1" s="546"/>
      <c r="Q1" s="546"/>
      <c r="R1" s="546"/>
      <c r="S1" s="781" t="str">
        <f>$D$217</f>
        <v>Bezprostredne predchádzajúce účtovné obdobie</v>
      </c>
      <c r="T1" s="781"/>
      <c r="U1" s="781"/>
      <c r="V1" s="781"/>
      <c r="W1" s="781"/>
      <c r="X1" s="781"/>
      <c r="AK1" s="309"/>
      <c r="AL1" s="309"/>
      <c r="AM1" s="309"/>
      <c r="AN1" s="783" t="str">
        <f>$D$217</f>
        <v>Bezprostredne predchádzajúce účtovné obdobie</v>
      </c>
      <c r="AO1" s="783"/>
      <c r="AP1" s="783"/>
      <c r="AQ1" s="783"/>
      <c r="AR1" s="783"/>
      <c r="AS1" s="783"/>
    </row>
    <row r="2" spans="2:45" ht="24.75" customHeight="1" x14ac:dyDescent="0.25">
      <c r="C2" s="414" t="str">
        <f>$D$212</f>
        <v>Označenie</v>
      </c>
      <c r="D2" s="414" t="str">
        <f>$D$223</f>
        <v>Text</v>
      </c>
      <c r="E2" s="409" t="str">
        <f>$D$215</f>
        <v>Číslo riadku</v>
      </c>
      <c r="F2" s="410"/>
      <c r="G2" s="410"/>
      <c r="H2" s="410"/>
      <c r="I2" s="411" t="str">
        <f>$D$218</f>
        <v>Brutto-časť 1</v>
      </c>
      <c r="J2" s="412"/>
      <c r="K2" s="411" t="str">
        <f>$D$219</f>
        <v>Oprávky</v>
      </c>
      <c r="L2" s="412"/>
      <c r="M2" s="411" t="str">
        <f>$D$220</f>
        <v>Opravné položky</v>
      </c>
      <c r="N2" s="547" t="str">
        <f>$D$221</f>
        <v>Netto</v>
      </c>
      <c r="P2" s="546"/>
      <c r="Q2" s="546"/>
      <c r="R2" s="546"/>
      <c r="S2" s="547" t="str">
        <f>$D$218</f>
        <v>Brutto-časť 1</v>
      </c>
      <c r="T2" s="548"/>
      <c r="U2" s="547" t="str">
        <f>$D$219</f>
        <v>Oprávky</v>
      </c>
      <c r="V2" s="548"/>
      <c r="W2" s="547" t="str">
        <f>$D$220</f>
        <v>Opravné položky</v>
      </c>
      <c r="X2" s="547" t="str">
        <f>$D$221</f>
        <v>Netto</v>
      </c>
      <c r="AK2" s="309"/>
      <c r="AL2" s="309"/>
      <c r="AM2" s="309"/>
      <c r="AN2" s="411" t="str">
        <f>$D$218</f>
        <v>Brutto-časť 1</v>
      </c>
      <c r="AO2" s="412"/>
      <c r="AP2" s="411" t="str">
        <f>$D$219</f>
        <v>Oprávky</v>
      </c>
      <c r="AQ2" s="412"/>
      <c r="AR2" s="411" t="str">
        <f>$D$220</f>
        <v>Opravné položky</v>
      </c>
      <c r="AS2" s="411" t="str">
        <f>$D$221</f>
        <v>Netto</v>
      </c>
    </row>
    <row r="3" spans="2:45" x14ac:dyDescent="0.25">
      <c r="B3" s="431" t="s">
        <v>918</v>
      </c>
      <c r="D3" s="378" t="str">
        <f>IF(VLOOKUP($B3,suvaha_p!$A:$G,1)=$B3,VLOOKUP($B3,suvaha_p!$A:$G,$B$1),0)</f>
        <v>Spolu majetok r. 02 + r. 33 + r. 74</v>
      </c>
      <c r="E3" s="311" t="s">
        <v>918</v>
      </c>
      <c r="F3" s="312"/>
      <c r="I3" s="314">
        <f>SUM(I4+I35+I76)</f>
        <v>22282009</v>
      </c>
      <c r="J3" s="315"/>
      <c r="K3" s="314">
        <f>SUM(K4+K35+K76)</f>
        <v>3935993</v>
      </c>
      <c r="L3" s="317"/>
      <c r="M3" s="314">
        <f>SUM(M4+M35+M76)</f>
        <v>1217210</v>
      </c>
      <c r="N3" s="549">
        <f>SUM(N4+N35+N76)</f>
        <v>17128806</v>
      </c>
      <c r="P3" s="550"/>
      <c r="S3" s="551">
        <f>SUM(S4+S35+S76)</f>
        <v>21818601.549999997</v>
      </c>
      <c r="T3" s="327"/>
      <c r="U3" s="552">
        <f>SUM(U4+U35+U76)</f>
        <v>3774779.8400000003</v>
      </c>
      <c r="V3" s="327"/>
      <c r="W3" s="553">
        <f>SUM(W4+W35+W76)</f>
        <v>0</v>
      </c>
      <c r="X3" s="549">
        <f>SUM(X4+X35+X76)</f>
        <v>17033967</v>
      </c>
      <c r="Z3" s="437">
        <f>ROUND(I3,0)</f>
        <v>22282009</v>
      </c>
      <c r="AA3" s="437">
        <f>ROUND(K3+M3,0)</f>
        <v>5153203</v>
      </c>
      <c r="AB3" s="440">
        <f>ROUND(N3,0)</f>
        <v>17128806</v>
      </c>
      <c r="AC3" s="437">
        <f>ROUND(X3,0)</f>
        <v>17033967</v>
      </c>
      <c r="AD3" s="438" t="str">
        <f>REPT(" ",11-LEN(Z3))&amp;Z3</f>
        <v xml:space="preserve">   22282009</v>
      </c>
      <c r="AE3" s="438" t="str">
        <f>REPT(" ",11-LEN(AA3))&amp;AA3</f>
        <v xml:space="preserve">    5153203</v>
      </c>
      <c r="AF3" s="438" t="str">
        <f>REPT(" ",11-LEN(AB3))&amp;AB3</f>
        <v xml:space="preserve">   17128806</v>
      </c>
      <c r="AG3" s="438" t="str">
        <f>REPT(" ",11-LEN(AC3))&amp;AC3</f>
        <v xml:space="preserve">   17033967</v>
      </c>
      <c r="AK3" s="320"/>
      <c r="AN3" s="314">
        <f>SUM(AN4+AN35+AN76)</f>
        <v>13233445.810000001</v>
      </c>
      <c r="AO3" s="315"/>
      <c r="AP3" s="316">
        <f>SUM(AP4+AP35+AP76)</f>
        <v>0</v>
      </c>
      <c r="AQ3" s="317"/>
      <c r="AR3" s="318">
        <f>SUM(AR4+AR35+AR76)</f>
        <v>0</v>
      </c>
      <c r="AS3" s="319">
        <f>SUM(AS4+AS35+AS76)</f>
        <v>11801729</v>
      </c>
    </row>
    <row r="4" spans="2:45" x14ac:dyDescent="0.25">
      <c r="B4" s="431" t="s">
        <v>936</v>
      </c>
      <c r="C4" s="305" t="s">
        <v>1953</v>
      </c>
      <c r="D4" s="378" t="str">
        <f>IF(VLOOKUP($B4,suvaha_p!$A:$G,1)=$B4,VLOOKUP($B4,suvaha_p!$A:$G,$B$1),0)</f>
        <v>Neobežný majetok r. 03 + r. 11 + r. 21</v>
      </c>
      <c r="E4" s="311" t="s">
        <v>936</v>
      </c>
      <c r="F4" s="312"/>
      <c r="I4" s="314">
        <f>SUM(I5+I13+I23)</f>
        <v>11778376</v>
      </c>
      <c r="J4" s="315"/>
      <c r="K4" s="314">
        <f>SUM(K5+K13+K23)</f>
        <v>3935993</v>
      </c>
      <c r="L4" s="317"/>
      <c r="M4" s="314">
        <f>SUM(M5+M13+M23)</f>
        <v>0</v>
      </c>
      <c r="N4" s="554">
        <f>SUM(N5+N13+N23)</f>
        <v>7842383</v>
      </c>
      <c r="P4" s="550"/>
      <c r="S4" s="551">
        <f>SUM(S5+S13+S23)</f>
        <v>9760846.8900000006</v>
      </c>
      <c r="T4" s="327"/>
      <c r="U4" s="552">
        <f>SUM(U5+U13+U23)</f>
        <v>3774779.8400000003</v>
      </c>
      <c r="V4" s="327"/>
      <c r="W4" s="553">
        <f>SUM(W5+W13+W23)</f>
        <v>0</v>
      </c>
      <c r="X4" s="554">
        <f>SUM(X5+X13+X23)</f>
        <v>5986067</v>
      </c>
      <c r="Z4" s="437">
        <f t="shared" ref="Z4:Z67" si="0">ROUND(I4,0)</f>
        <v>11778376</v>
      </c>
      <c r="AA4" s="437">
        <f t="shared" ref="AA4:AA67" si="1">ROUND(K4+M4,0)</f>
        <v>3935993</v>
      </c>
      <c r="AB4" s="437">
        <f t="shared" ref="AB4:AB67" si="2">ROUND(N4,0)</f>
        <v>7842383</v>
      </c>
      <c r="AC4" s="437">
        <f t="shared" ref="AC4:AC67" si="3">ROUND(X4,0)</f>
        <v>5986067</v>
      </c>
      <c r="AD4" s="438" t="str">
        <f t="shared" ref="AD4:AD67" si="4">REPT(" ",11-LEN(Z4))&amp;Z4</f>
        <v xml:space="preserve">   11778376</v>
      </c>
      <c r="AE4" s="438" t="str">
        <f t="shared" ref="AE4:AE67" si="5">REPT(" ",11-LEN(AA4))&amp;AA4</f>
        <v xml:space="preserve">    3935993</v>
      </c>
      <c r="AF4" s="438" t="str">
        <f t="shared" ref="AF4:AF67" si="6">REPT(" ",11-LEN(AB4))&amp;AB4</f>
        <v xml:space="preserve">    7842383</v>
      </c>
      <c r="AG4" s="438" t="str">
        <f t="shared" ref="AG4:AG67" si="7">REPT(" ",11-LEN(AC4))&amp;AC4</f>
        <v xml:space="preserve">    5986067</v>
      </c>
      <c r="AK4" s="320"/>
      <c r="AN4" s="314">
        <f>SUM(AN5+AN13+AN23)</f>
        <v>7554101.6600000001</v>
      </c>
      <c r="AO4" s="315"/>
      <c r="AP4" s="316">
        <f>SUM(AP5+AP13+AP23)</f>
        <v>0</v>
      </c>
      <c r="AQ4" s="317"/>
      <c r="AR4" s="318">
        <f>SUM(AR5+AR13+AR23)</f>
        <v>0</v>
      </c>
      <c r="AS4" s="322">
        <f>SUM(AS5+AS13+AS23)</f>
        <v>7554101</v>
      </c>
    </row>
    <row r="5" spans="2:45" outlineLevel="1" x14ac:dyDescent="0.25">
      <c r="B5" s="431" t="s">
        <v>954</v>
      </c>
      <c r="C5" s="305" t="s">
        <v>2363</v>
      </c>
      <c r="D5" s="378" t="str">
        <f>IF(VLOOKUP($B5,suvaha_p!$A:$G,1)=$B5,VLOOKUP($B5,suvaha_p!$A:$G,$B$1),0)</f>
        <v>Dlhodobý nehmotný majetok súčet  (r. 04 až r. 10)</v>
      </c>
      <c r="E5" s="311" t="s">
        <v>954</v>
      </c>
      <c r="F5" s="312"/>
      <c r="G5" s="323"/>
      <c r="I5" s="324">
        <f>SUM(I6:I12)</f>
        <v>73890</v>
      </c>
      <c r="J5" s="325"/>
      <c r="K5" s="324">
        <f>SUM(K6:K12)</f>
        <v>73890</v>
      </c>
      <c r="L5" s="327"/>
      <c r="M5" s="324">
        <f>SUM(M6:M12)</f>
        <v>0</v>
      </c>
      <c r="N5" s="555">
        <f>SUM(N6:N12)</f>
        <v>0</v>
      </c>
      <c r="P5" s="550"/>
      <c r="Q5" s="556"/>
      <c r="S5" s="557">
        <f>SUM(S6:S12)</f>
        <v>73889.990000000005</v>
      </c>
      <c r="T5" s="556"/>
      <c r="U5" s="558">
        <f>SUM(U6:U12)</f>
        <v>73889.990000000005</v>
      </c>
      <c r="V5" s="327"/>
      <c r="W5" s="559">
        <f>SUM(W6:W12)</f>
        <v>0</v>
      </c>
      <c r="X5" s="555">
        <f>SUM(X6:X12)</f>
        <v>0</v>
      </c>
      <c r="Z5" s="437">
        <f t="shared" si="0"/>
        <v>73890</v>
      </c>
      <c r="AA5" s="437">
        <f t="shared" si="1"/>
        <v>73890</v>
      </c>
      <c r="AB5" s="437">
        <f t="shared" si="2"/>
        <v>0</v>
      </c>
      <c r="AC5" s="437">
        <f t="shared" si="3"/>
        <v>0</v>
      </c>
      <c r="AD5" s="438" t="str">
        <f t="shared" si="4"/>
        <v xml:space="preserve">      73890</v>
      </c>
      <c r="AE5" s="438" t="str">
        <f t="shared" si="5"/>
        <v xml:space="preserve">      73890</v>
      </c>
      <c r="AF5" s="438" t="str">
        <f t="shared" si="6"/>
        <v xml:space="preserve">          0</v>
      </c>
      <c r="AG5" s="438" t="str">
        <f t="shared" si="7"/>
        <v xml:space="preserve">          0</v>
      </c>
      <c r="AK5" s="320"/>
      <c r="AL5" s="330"/>
      <c r="AN5" s="324">
        <f>SUM(AN6:AN12)</f>
        <v>73889.990000000005</v>
      </c>
      <c r="AO5" s="325"/>
      <c r="AP5" s="326">
        <f>SUM(AP6:AP12)</f>
        <v>0</v>
      </c>
      <c r="AQ5" s="327"/>
      <c r="AR5" s="328">
        <f>SUM(AR6:AR12)</f>
        <v>0</v>
      </c>
      <c r="AS5" s="329">
        <f>SUM(AS6:AS12)</f>
        <v>73890</v>
      </c>
    </row>
    <row r="6" spans="2:45" outlineLevel="1" x14ac:dyDescent="0.25">
      <c r="B6" s="431" t="s">
        <v>960</v>
      </c>
      <c r="C6" s="305" t="s">
        <v>2366</v>
      </c>
      <c r="D6" s="188" t="str">
        <f>IF(VLOOKUP($B6,suvaha_p!$A:$G,1)=$B6,VLOOKUP($B6,suvaha_p!$A:$G,$B$1),0)</f>
        <v>Aktivované náklady na vývoj (012) - /072, 091A/</v>
      </c>
      <c r="E6" s="332" t="s">
        <v>960</v>
      </c>
      <c r="F6" s="333">
        <f>SUM('HL KNIHA VYPOC'!G8)</f>
        <v>0</v>
      </c>
      <c r="I6" s="334">
        <f>ROUND(SUM(F6:H6),0)</f>
        <v>0</v>
      </c>
      <c r="J6" s="335">
        <f>SUM('HL KNIHA VYPOC'!G53)*-1</f>
        <v>0</v>
      </c>
      <c r="K6" s="336">
        <f>ROUND(SUM(J6),0)</f>
        <v>0</v>
      </c>
      <c r="L6" s="337">
        <f>SUM(ANALYTIKAVUJ!C26)*-1</f>
        <v>0</v>
      </c>
      <c r="M6" s="338">
        <f>ROUND(SUM(L6),0)</f>
        <v>0</v>
      </c>
      <c r="N6" s="560">
        <f>SUM(I6-K6-M6)</f>
        <v>0</v>
      </c>
      <c r="P6" s="561">
        <f>SUM('HL KNIHA VYPOC'!K8)</f>
        <v>0</v>
      </c>
      <c r="S6" s="562">
        <f>SUM(P6:R6)</f>
        <v>0</v>
      </c>
      <c r="T6" s="337">
        <f>SUM('HL KNIHA VYPOC'!K53)*-1</f>
        <v>0</v>
      </c>
      <c r="U6" s="336">
        <f>SUM(T6)</f>
        <v>0</v>
      </c>
      <c r="V6" s="337">
        <f>SUM(ANALYTIKAVUJ!D26)*-1</f>
        <v>0</v>
      </c>
      <c r="W6" s="338">
        <f>SUM(V6)</f>
        <v>0</v>
      </c>
      <c r="X6" s="560">
        <f>ROUND((S6-U6-W6),0)</f>
        <v>0</v>
      </c>
      <c r="Z6" s="437">
        <f t="shared" si="0"/>
        <v>0</v>
      </c>
      <c r="AA6" s="437">
        <f t="shared" si="1"/>
        <v>0</v>
      </c>
      <c r="AB6" s="437">
        <f t="shared" si="2"/>
        <v>0</v>
      </c>
      <c r="AC6" s="437">
        <f t="shared" si="3"/>
        <v>0</v>
      </c>
      <c r="AD6" s="438" t="str">
        <f t="shared" si="4"/>
        <v xml:space="preserve">          0</v>
      </c>
      <c r="AE6" s="438" t="str">
        <f t="shared" si="5"/>
        <v xml:space="preserve">          0</v>
      </c>
      <c r="AF6" s="438" t="str">
        <f t="shared" si="6"/>
        <v xml:space="preserve">          0</v>
      </c>
      <c r="AG6" s="438" t="str">
        <f t="shared" si="7"/>
        <v xml:space="preserve">          0</v>
      </c>
      <c r="AK6" s="340">
        <f>SUM('HL KNIHA VYPOC'!H8)</f>
        <v>0</v>
      </c>
      <c r="AN6" s="334">
        <f>SUM(AK6:AM6)</f>
        <v>0</v>
      </c>
      <c r="AO6" s="335">
        <f>SUM('HL KNIHA VYPOC'!AF53)*-1</f>
        <v>0</v>
      </c>
      <c r="AP6" s="336">
        <f>SUM(AO6)</f>
        <v>0</v>
      </c>
      <c r="AQ6" s="337">
        <f>SUM(ANALYTIKAVUJ!E26)*-1</f>
        <v>0</v>
      </c>
      <c r="AR6" s="338">
        <f>SUM(AQ6)</f>
        <v>0</v>
      </c>
      <c r="AS6" s="339">
        <f>ROUND((AN6-AP6-AR6),0)</f>
        <v>0</v>
      </c>
    </row>
    <row r="7" spans="2:45" outlineLevel="1" x14ac:dyDescent="0.25">
      <c r="B7" s="431" t="s">
        <v>970</v>
      </c>
      <c r="C7" s="305" t="s">
        <v>2369</v>
      </c>
      <c r="D7" s="188" t="str">
        <f>IF(VLOOKUP($B7,suvaha_p!$A:$G,1)=$B7,VLOOKUP($B7,suvaha_p!$A:$G,$B$1),0)</f>
        <v>Softvér (013)-/073, 091A/</v>
      </c>
      <c r="E7" s="332" t="s">
        <v>970</v>
      </c>
      <c r="F7" s="333">
        <f>SUM('HL KNIHA VYPOC'!G9)</f>
        <v>73889.990000000005</v>
      </c>
      <c r="I7" s="334">
        <f>ROUND(SUM(F7:H7),0)</f>
        <v>73890</v>
      </c>
      <c r="J7" s="335">
        <f>SUM('HL KNIHA VYPOC'!G54)*-1</f>
        <v>73889.990000000005</v>
      </c>
      <c r="K7" s="336">
        <f t="shared" ref="K7:K34" si="8">ROUND(SUM(J7),0)</f>
        <v>73890</v>
      </c>
      <c r="L7" s="337">
        <f>SUM(ANALYTIKAVUJ!C27)*-1</f>
        <v>0</v>
      </c>
      <c r="M7" s="338">
        <f t="shared" ref="M7:M34" si="9">ROUND(SUM(L7),0)</f>
        <v>0</v>
      </c>
      <c r="N7" s="560">
        <f t="shared" ref="N7:N70" si="10">SUM(I7-K7-M7)</f>
        <v>0</v>
      </c>
      <c r="P7" s="561">
        <f>SUM('HL KNIHA VYPOC'!K9)</f>
        <v>73889.990000000005</v>
      </c>
      <c r="S7" s="562">
        <f t="shared" ref="S7:S12" si="11">SUM(P7:R7)</f>
        <v>73889.990000000005</v>
      </c>
      <c r="T7" s="337">
        <f>SUM('HL KNIHA VYPOC'!K54)*-1</f>
        <v>73889.990000000005</v>
      </c>
      <c r="U7" s="336">
        <f t="shared" ref="U7:U12" si="12">SUM(T7)</f>
        <v>73889.990000000005</v>
      </c>
      <c r="V7" s="337">
        <f>SUM(ANALYTIKAVUJ!D27)*-1</f>
        <v>0</v>
      </c>
      <c r="W7" s="338">
        <f t="shared" ref="W7:W12" si="13">SUM(V7)</f>
        <v>0</v>
      </c>
      <c r="X7" s="560">
        <f t="shared" ref="X7:X22" si="14">ROUND((S7-U7-W7),0)</f>
        <v>0</v>
      </c>
      <c r="Z7" s="437">
        <f t="shared" si="0"/>
        <v>73890</v>
      </c>
      <c r="AA7" s="437">
        <f t="shared" si="1"/>
        <v>73890</v>
      </c>
      <c r="AB7" s="437">
        <f t="shared" si="2"/>
        <v>0</v>
      </c>
      <c r="AC7" s="437">
        <f t="shared" si="3"/>
        <v>0</v>
      </c>
      <c r="AD7" s="438" t="str">
        <f t="shared" si="4"/>
        <v xml:space="preserve">      73890</v>
      </c>
      <c r="AE7" s="438" t="str">
        <f t="shared" si="5"/>
        <v xml:space="preserve">      73890</v>
      </c>
      <c r="AF7" s="438" t="str">
        <f t="shared" si="6"/>
        <v xml:space="preserve">          0</v>
      </c>
      <c r="AG7" s="438" t="str">
        <f t="shared" si="7"/>
        <v xml:space="preserve">          0</v>
      </c>
      <c r="AK7" s="340">
        <f>SUM('HL KNIHA VYPOC'!H9)</f>
        <v>73889.990000000005</v>
      </c>
      <c r="AN7" s="334">
        <f t="shared" ref="AN7:AN12" si="15">SUM(AK7:AM7)</f>
        <v>73889.990000000005</v>
      </c>
      <c r="AO7" s="335">
        <f>SUM('HL KNIHA VYPOC'!AF54)*-1</f>
        <v>0</v>
      </c>
      <c r="AP7" s="336">
        <f t="shared" ref="AP7:AP12" si="16">SUM(AO7)</f>
        <v>0</v>
      </c>
      <c r="AQ7" s="337">
        <f>SUM(ANALYTIKAVUJ!E27)*-1</f>
        <v>0</v>
      </c>
      <c r="AR7" s="338">
        <f t="shared" ref="AR7:AR12" si="17">SUM(AQ7)</f>
        <v>0</v>
      </c>
      <c r="AS7" s="339">
        <f t="shared" ref="AS7:AS12" si="18">ROUND((AN7-AP7-AR7),0)</f>
        <v>73890</v>
      </c>
    </row>
    <row r="8" spans="2:45" outlineLevel="1" x14ac:dyDescent="0.25">
      <c r="B8" s="431" t="s">
        <v>5</v>
      </c>
      <c r="C8" s="305" t="s">
        <v>2372</v>
      </c>
      <c r="D8" s="188" t="str">
        <f>IF(VLOOKUP($B8,suvaha_p!$A:$G,1)=$B8,VLOOKUP($B8,suvaha_p!$A:$G,$B$1),0)</f>
        <v>Oceniteľné práva (014)-/074, 091A/</v>
      </c>
      <c r="E8" s="332" t="s">
        <v>5</v>
      </c>
      <c r="F8" s="333">
        <f>SUM('HL KNIHA VYPOC'!G10)</f>
        <v>0</v>
      </c>
      <c r="I8" s="334">
        <f t="shared" ref="I8:I34" si="19">ROUND(SUM(F8:H8),0)</f>
        <v>0</v>
      </c>
      <c r="J8" s="335">
        <f>SUM('HL KNIHA VYPOC'!G55)*-1</f>
        <v>0</v>
      </c>
      <c r="K8" s="336">
        <f t="shared" si="8"/>
        <v>0</v>
      </c>
      <c r="L8" s="337">
        <f>SUM(ANALYTIKAVUJ!C28)*-1</f>
        <v>0</v>
      </c>
      <c r="M8" s="338">
        <f t="shared" si="9"/>
        <v>0</v>
      </c>
      <c r="N8" s="560">
        <f t="shared" si="10"/>
        <v>0</v>
      </c>
      <c r="P8" s="561">
        <f>SUM('HL KNIHA VYPOC'!K10)</f>
        <v>0</v>
      </c>
      <c r="S8" s="562">
        <f t="shared" si="11"/>
        <v>0</v>
      </c>
      <c r="T8" s="337">
        <f>SUM('HL KNIHA VYPOC'!K55)*-1</f>
        <v>0</v>
      </c>
      <c r="U8" s="336">
        <f t="shared" si="12"/>
        <v>0</v>
      </c>
      <c r="V8" s="337">
        <f>SUM(ANALYTIKAVUJ!D28)*-1</f>
        <v>0</v>
      </c>
      <c r="W8" s="338">
        <f t="shared" si="13"/>
        <v>0</v>
      </c>
      <c r="X8" s="560">
        <f t="shared" si="14"/>
        <v>0</v>
      </c>
      <c r="Z8" s="437">
        <f t="shared" si="0"/>
        <v>0</v>
      </c>
      <c r="AA8" s="437">
        <f t="shared" si="1"/>
        <v>0</v>
      </c>
      <c r="AB8" s="437">
        <f t="shared" si="2"/>
        <v>0</v>
      </c>
      <c r="AC8" s="437">
        <f t="shared" si="3"/>
        <v>0</v>
      </c>
      <c r="AD8" s="438" t="str">
        <f t="shared" si="4"/>
        <v xml:space="preserve">          0</v>
      </c>
      <c r="AE8" s="438" t="str">
        <f t="shared" si="5"/>
        <v xml:space="preserve">          0</v>
      </c>
      <c r="AF8" s="438" t="str">
        <f t="shared" si="6"/>
        <v xml:space="preserve">          0</v>
      </c>
      <c r="AG8" s="438" t="str">
        <f t="shared" si="7"/>
        <v xml:space="preserve">          0</v>
      </c>
      <c r="AK8" s="340">
        <f>SUM('HL KNIHA VYPOC'!H10)</f>
        <v>0</v>
      </c>
      <c r="AN8" s="334">
        <f t="shared" si="15"/>
        <v>0</v>
      </c>
      <c r="AO8" s="335">
        <f>SUM('HL KNIHA VYPOC'!AF55)*-1</f>
        <v>0</v>
      </c>
      <c r="AP8" s="336">
        <f t="shared" si="16"/>
        <v>0</v>
      </c>
      <c r="AQ8" s="337">
        <f>SUM(ANALYTIKAVUJ!E28)*-1</f>
        <v>0</v>
      </c>
      <c r="AR8" s="338">
        <f t="shared" si="17"/>
        <v>0</v>
      </c>
      <c r="AS8" s="339">
        <f t="shared" si="18"/>
        <v>0</v>
      </c>
    </row>
    <row r="9" spans="2:45" outlineLevel="1" x14ac:dyDescent="0.25">
      <c r="B9" s="431" t="s">
        <v>21</v>
      </c>
      <c r="C9" s="305" t="s">
        <v>2375</v>
      </c>
      <c r="D9" s="188" t="str">
        <f>IF(VLOOKUP($B9,suvaha_p!$A:$G,1)=$B9,VLOOKUP($B9,suvaha_p!$A:$G,$B$1),0)</f>
        <v>Goodwill (015) - /075, 091A/</v>
      </c>
      <c r="E9" s="332" t="s">
        <v>21</v>
      </c>
      <c r="F9" s="333">
        <f>SUM('HL KNIHA VYPOC'!G11)</f>
        <v>0</v>
      </c>
      <c r="I9" s="334">
        <f t="shared" si="19"/>
        <v>0</v>
      </c>
      <c r="J9" s="335">
        <f>SUM('HL KNIHA VYPOC'!G56)*-1</f>
        <v>0</v>
      </c>
      <c r="K9" s="336">
        <f t="shared" si="8"/>
        <v>0</v>
      </c>
      <c r="L9" s="337">
        <f>SUM(ANALYTIKAVUJ!C29)*-1</f>
        <v>0</v>
      </c>
      <c r="M9" s="338">
        <f t="shared" si="9"/>
        <v>0</v>
      </c>
      <c r="N9" s="560">
        <f t="shared" si="10"/>
        <v>0</v>
      </c>
      <c r="P9" s="561">
        <f>SUM('HL KNIHA VYPOC'!K11)</f>
        <v>0</v>
      </c>
      <c r="S9" s="562">
        <f t="shared" si="11"/>
        <v>0</v>
      </c>
      <c r="T9" s="337">
        <f>SUM('HL KNIHA VYPOC'!K56)*-1</f>
        <v>0</v>
      </c>
      <c r="U9" s="336">
        <f t="shared" si="12"/>
        <v>0</v>
      </c>
      <c r="V9" s="337">
        <f>SUM(ANALYTIKAVUJ!D29)*-1</f>
        <v>0</v>
      </c>
      <c r="W9" s="338">
        <f t="shared" si="13"/>
        <v>0</v>
      </c>
      <c r="X9" s="560">
        <f t="shared" si="14"/>
        <v>0</v>
      </c>
      <c r="Z9" s="437">
        <f t="shared" si="0"/>
        <v>0</v>
      </c>
      <c r="AA9" s="437">
        <f t="shared" si="1"/>
        <v>0</v>
      </c>
      <c r="AB9" s="437">
        <f t="shared" si="2"/>
        <v>0</v>
      </c>
      <c r="AC9" s="437">
        <f t="shared" si="3"/>
        <v>0</v>
      </c>
      <c r="AD9" s="438" t="str">
        <f t="shared" si="4"/>
        <v xml:space="preserve">          0</v>
      </c>
      <c r="AE9" s="438" t="str">
        <f t="shared" si="5"/>
        <v xml:space="preserve">          0</v>
      </c>
      <c r="AF9" s="438" t="str">
        <f t="shared" si="6"/>
        <v xml:space="preserve">          0</v>
      </c>
      <c r="AG9" s="438" t="str">
        <f t="shared" si="7"/>
        <v xml:space="preserve">          0</v>
      </c>
      <c r="AK9" s="340">
        <f>SUM('HL KNIHA VYPOC'!H11)</f>
        <v>0</v>
      </c>
      <c r="AN9" s="334">
        <f t="shared" si="15"/>
        <v>0</v>
      </c>
      <c r="AO9" s="335">
        <f>SUM('HL KNIHA VYPOC'!AF56)*-1</f>
        <v>0</v>
      </c>
      <c r="AP9" s="336">
        <f t="shared" si="16"/>
        <v>0</v>
      </c>
      <c r="AQ9" s="337">
        <f>SUM(ANALYTIKAVUJ!E29)*-1</f>
        <v>0</v>
      </c>
      <c r="AR9" s="338">
        <f t="shared" si="17"/>
        <v>0</v>
      </c>
      <c r="AS9" s="339">
        <f t="shared" si="18"/>
        <v>0</v>
      </c>
    </row>
    <row r="10" spans="2:45" outlineLevel="1" x14ac:dyDescent="0.25">
      <c r="B10" s="431" t="s">
        <v>39</v>
      </c>
      <c r="C10" s="305" t="s">
        <v>2377</v>
      </c>
      <c r="D10" s="188" t="str">
        <f>IF(VLOOKUP($B10,suvaha_p!$A:$G,1)=$B10,VLOOKUP($B10,suvaha_p!$A:$G,$B$1),0)</f>
        <v>Ostatný dlhodobý nehmotný majetok (019, 01X)
- /079, 07X, 091A/</v>
      </c>
      <c r="E10" s="332" t="s">
        <v>39</v>
      </c>
      <c r="F10" s="333">
        <f>SUM('HL KNIHA VYPOC'!G13)</f>
        <v>0</v>
      </c>
      <c r="I10" s="334">
        <f t="shared" si="19"/>
        <v>0</v>
      </c>
      <c r="J10" s="335">
        <f>SUM('HL KNIHA VYPOC'!G58)*-1</f>
        <v>0</v>
      </c>
      <c r="K10" s="336">
        <f t="shared" si="8"/>
        <v>0</v>
      </c>
      <c r="L10" s="337">
        <f>SUM(ANALYTIKAVUJ!C30)*-1</f>
        <v>0</v>
      </c>
      <c r="M10" s="338">
        <f t="shared" si="9"/>
        <v>0</v>
      </c>
      <c r="N10" s="560">
        <f t="shared" si="10"/>
        <v>0</v>
      </c>
      <c r="P10" s="561">
        <f>SUM('HL KNIHA VYPOC'!K13)</f>
        <v>0</v>
      </c>
      <c r="S10" s="562">
        <f t="shared" si="11"/>
        <v>0</v>
      </c>
      <c r="T10" s="337">
        <f>SUM('HL KNIHA VYPOC'!K58)*-1</f>
        <v>0</v>
      </c>
      <c r="U10" s="336">
        <f t="shared" si="12"/>
        <v>0</v>
      </c>
      <c r="V10" s="337">
        <f>SUM(ANALYTIKAVUJ!D30)*-1</f>
        <v>0</v>
      </c>
      <c r="W10" s="338">
        <f t="shared" si="13"/>
        <v>0</v>
      </c>
      <c r="X10" s="560">
        <f t="shared" si="14"/>
        <v>0</v>
      </c>
      <c r="Z10" s="437">
        <f t="shared" si="0"/>
        <v>0</v>
      </c>
      <c r="AA10" s="437">
        <f t="shared" si="1"/>
        <v>0</v>
      </c>
      <c r="AB10" s="437">
        <f t="shared" si="2"/>
        <v>0</v>
      </c>
      <c r="AC10" s="437">
        <f t="shared" si="3"/>
        <v>0</v>
      </c>
      <c r="AD10" s="438" t="str">
        <f t="shared" si="4"/>
        <v xml:space="preserve">          0</v>
      </c>
      <c r="AE10" s="438" t="str">
        <f t="shared" si="5"/>
        <v xml:space="preserve">          0</v>
      </c>
      <c r="AF10" s="438" t="str">
        <f t="shared" si="6"/>
        <v xml:space="preserve">          0</v>
      </c>
      <c r="AG10" s="438" t="str">
        <f t="shared" si="7"/>
        <v xml:space="preserve">          0</v>
      </c>
      <c r="AK10" s="340">
        <f>SUM('HL KNIHA VYPOC'!H13)</f>
        <v>0</v>
      </c>
      <c r="AN10" s="334">
        <f t="shared" si="15"/>
        <v>0</v>
      </c>
      <c r="AO10" s="335">
        <f>SUM('HL KNIHA VYPOC'!AF58)*-1</f>
        <v>0</v>
      </c>
      <c r="AP10" s="336">
        <f t="shared" si="16"/>
        <v>0</v>
      </c>
      <c r="AQ10" s="337">
        <f>SUM(ANALYTIKAVUJ!E30)*-1</f>
        <v>0</v>
      </c>
      <c r="AR10" s="338">
        <f t="shared" si="17"/>
        <v>0</v>
      </c>
      <c r="AS10" s="339">
        <f t="shared" si="18"/>
        <v>0</v>
      </c>
    </row>
    <row r="11" spans="2:45" outlineLevel="1" x14ac:dyDescent="0.25">
      <c r="B11" s="431" t="s">
        <v>906</v>
      </c>
      <c r="C11" s="305" t="s">
        <v>2381</v>
      </c>
      <c r="D11" s="188" t="str">
        <f>IF(VLOOKUP($B11,suvaha_p!$A:$G,1)=$B11,VLOOKUP($B11,suvaha_p!$A:$G,$B$1),0)</f>
        <v>Obstarávaný dlhodobý nehmotný majetok (041)
- /093/</v>
      </c>
      <c r="E11" s="332" t="s">
        <v>906</v>
      </c>
      <c r="F11" s="333">
        <f>SUM('HL KNIHA VYPOC'!G31)</f>
        <v>0</v>
      </c>
      <c r="I11" s="334">
        <f t="shared" si="19"/>
        <v>0</v>
      </c>
      <c r="J11" s="335"/>
      <c r="K11" s="336">
        <f t="shared" si="8"/>
        <v>0</v>
      </c>
      <c r="L11" s="337">
        <f>SUM('HL KNIHA VYPOC'!G73)*-1</f>
        <v>0</v>
      </c>
      <c r="M11" s="338">
        <f t="shared" si="9"/>
        <v>0</v>
      </c>
      <c r="N11" s="560">
        <f t="shared" si="10"/>
        <v>0</v>
      </c>
      <c r="P11" s="561">
        <f>SUM('HL KNIHA VYPOC'!K31)</f>
        <v>0</v>
      </c>
      <c r="S11" s="562">
        <f t="shared" si="11"/>
        <v>0</v>
      </c>
      <c r="U11" s="336">
        <f t="shared" si="12"/>
        <v>0</v>
      </c>
      <c r="V11" s="337">
        <f>SUM('HL KNIHA VYPOC'!K73)*-1</f>
        <v>0</v>
      </c>
      <c r="W11" s="338">
        <f t="shared" si="13"/>
        <v>0</v>
      </c>
      <c r="X11" s="560">
        <f t="shared" si="14"/>
        <v>0</v>
      </c>
      <c r="Z11" s="437">
        <f t="shared" si="0"/>
        <v>0</v>
      </c>
      <c r="AA11" s="437">
        <f t="shared" si="1"/>
        <v>0</v>
      </c>
      <c r="AB11" s="437">
        <f t="shared" si="2"/>
        <v>0</v>
      </c>
      <c r="AC11" s="437">
        <f t="shared" si="3"/>
        <v>0</v>
      </c>
      <c r="AD11" s="438" t="str">
        <f t="shared" si="4"/>
        <v xml:space="preserve">          0</v>
      </c>
      <c r="AE11" s="438" t="str">
        <f t="shared" si="5"/>
        <v xml:space="preserve">          0</v>
      </c>
      <c r="AF11" s="438" t="str">
        <f t="shared" si="6"/>
        <v xml:space="preserve">          0</v>
      </c>
      <c r="AG11" s="438" t="str">
        <f t="shared" si="7"/>
        <v xml:space="preserve">          0</v>
      </c>
      <c r="AK11" s="340">
        <f>SUM('HL KNIHA VYPOC'!H31)</f>
        <v>0</v>
      </c>
      <c r="AN11" s="334">
        <f t="shared" si="15"/>
        <v>0</v>
      </c>
      <c r="AO11" s="335"/>
      <c r="AP11" s="336">
        <f t="shared" si="16"/>
        <v>0</v>
      </c>
      <c r="AQ11" s="337">
        <f>SUM('HL KNIHA VYPOC'!M73)*-1</f>
        <v>0</v>
      </c>
      <c r="AR11" s="338">
        <f t="shared" si="17"/>
        <v>0</v>
      </c>
      <c r="AS11" s="339">
        <f t="shared" si="18"/>
        <v>0</v>
      </c>
    </row>
    <row r="12" spans="2:45" outlineLevel="1" x14ac:dyDescent="0.25">
      <c r="B12" s="431">
        <v>10</v>
      </c>
      <c r="C12" s="305" t="s">
        <v>2385</v>
      </c>
      <c r="D12" s="188" t="str">
        <f>IF(VLOOKUP($B12,suvaha_p!$A:$G,1)=$B12,VLOOKUP($B12,suvaha_p!$A:$G,$B$1),0)</f>
        <v>Poskytnuté preddavky na dlhodobý nehmotný majetok (051) - /095A/</v>
      </c>
      <c r="E12" s="332" t="s">
        <v>779</v>
      </c>
      <c r="F12" s="333">
        <f>SUM('HL KNIHA VYPOC'!G37)</f>
        <v>0</v>
      </c>
      <c r="I12" s="334">
        <f t="shared" si="19"/>
        <v>0</v>
      </c>
      <c r="J12" s="337"/>
      <c r="K12" s="336">
        <f t="shared" si="8"/>
        <v>0</v>
      </c>
      <c r="L12" s="337">
        <f>SUM(ANALYTIKAVUJ!C41)*-1</f>
        <v>0</v>
      </c>
      <c r="M12" s="338">
        <f t="shared" si="9"/>
        <v>0</v>
      </c>
      <c r="N12" s="560">
        <f t="shared" si="10"/>
        <v>0</v>
      </c>
      <c r="P12" s="561">
        <f>SUM('HL KNIHA VYPOC'!K37)</f>
        <v>0</v>
      </c>
      <c r="S12" s="562">
        <f t="shared" si="11"/>
        <v>0</v>
      </c>
      <c r="U12" s="336">
        <f t="shared" si="12"/>
        <v>0</v>
      </c>
      <c r="V12" s="337">
        <f>SUM(ANALYTIKAVUJ!D41)*-1</f>
        <v>0</v>
      </c>
      <c r="W12" s="338">
        <f t="shared" si="13"/>
        <v>0</v>
      </c>
      <c r="X12" s="560">
        <f t="shared" si="14"/>
        <v>0</v>
      </c>
      <c r="Z12" s="437">
        <f t="shared" si="0"/>
        <v>0</v>
      </c>
      <c r="AA12" s="437">
        <f t="shared" si="1"/>
        <v>0</v>
      </c>
      <c r="AB12" s="437">
        <f t="shared" si="2"/>
        <v>0</v>
      </c>
      <c r="AC12" s="437">
        <f t="shared" si="3"/>
        <v>0</v>
      </c>
      <c r="AD12" s="438" t="str">
        <f t="shared" si="4"/>
        <v xml:space="preserve">          0</v>
      </c>
      <c r="AE12" s="438" t="str">
        <f t="shared" si="5"/>
        <v xml:space="preserve">          0</v>
      </c>
      <c r="AF12" s="438" t="str">
        <f t="shared" si="6"/>
        <v xml:space="preserve">          0</v>
      </c>
      <c r="AG12" s="438" t="str">
        <f t="shared" si="7"/>
        <v xml:space="preserve">          0</v>
      </c>
      <c r="AK12" s="340">
        <f>SUM('HL KNIHA VYPOC'!H37)</f>
        <v>0</v>
      </c>
      <c r="AN12" s="334">
        <f t="shared" si="15"/>
        <v>0</v>
      </c>
      <c r="AO12" s="337"/>
      <c r="AP12" s="336">
        <f t="shared" si="16"/>
        <v>0</v>
      </c>
      <c r="AQ12" s="337">
        <f>SUM(ANALYTIKAVUJ!E41)*-1</f>
        <v>0</v>
      </c>
      <c r="AR12" s="338">
        <f t="shared" si="17"/>
        <v>0</v>
      </c>
      <c r="AS12" s="339">
        <f t="shared" si="18"/>
        <v>0</v>
      </c>
    </row>
    <row r="13" spans="2:45" outlineLevel="1" x14ac:dyDescent="0.25">
      <c r="B13" s="431">
        <v>11</v>
      </c>
      <c r="C13" s="305" t="s">
        <v>2389</v>
      </c>
      <c r="D13" s="378" t="str">
        <f>IF(VLOOKUP($B13,suvaha_p!$A:$G,1)=$B13,VLOOKUP($B13,suvaha_p!$A:$G,$B$1),0)</f>
        <v>Dlhodobý hmotný majetok súčet (r. 12 až r. 20)</v>
      </c>
      <c r="E13" s="311" t="s">
        <v>1007</v>
      </c>
      <c r="F13" s="312"/>
      <c r="G13" s="341"/>
      <c r="H13" s="341"/>
      <c r="I13" s="324">
        <f>SUM(I14:I22)</f>
        <v>8669141</v>
      </c>
      <c r="J13" s="317"/>
      <c r="K13" s="324">
        <f>SUM(K14:K22)</f>
        <v>3862103</v>
      </c>
      <c r="L13" s="327"/>
      <c r="M13" s="328">
        <f>SUM(M14:M22)</f>
        <v>0</v>
      </c>
      <c r="N13" s="555">
        <f>SUM(N14:N22)</f>
        <v>4807038</v>
      </c>
      <c r="P13" s="550"/>
      <c r="Q13" s="327"/>
      <c r="R13" s="327"/>
      <c r="S13" s="557">
        <f>SUM(S14:S22)</f>
        <v>8660481.3399999999</v>
      </c>
      <c r="T13" s="327"/>
      <c r="U13" s="558">
        <f>SUM(U14:U22)</f>
        <v>3700889.85</v>
      </c>
      <c r="V13" s="327"/>
      <c r="W13" s="559">
        <f>SUM(W14:W22)</f>
        <v>0</v>
      </c>
      <c r="X13" s="555">
        <f>SUM(X14:X22)</f>
        <v>4959592</v>
      </c>
      <c r="Z13" s="437">
        <f t="shared" si="0"/>
        <v>8669141</v>
      </c>
      <c r="AA13" s="437">
        <f t="shared" si="1"/>
        <v>3862103</v>
      </c>
      <c r="AB13" s="437">
        <f t="shared" si="2"/>
        <v>4807038</v>
      </c>
      <c r="AC13" s="437">
        <f t="shared" si="3"/>
        <v>4959592</v>
      </c>
      <c r="AD13" s="438" t="str">
        <f t="shared" si="4"/>
        <v xml:space="preserve">    8669141</v>
      </c>
      <c r="AE13" s="438" t="str">
        <f t="shared" si="5"/>
        <v xml:space="preserve">    3862103</v>
      </c>
      <c r="AF13" s="438" t="str">
        <f t="shared" si="6"/>
        <v xml:space="preserve">    4807038</v>
      </c>
      <c r="AG13" s="438" t="str">
        <f t="shared" si="7"/>
        <v xml:space="preserve">    4959592</v>
      </c>
      <c r="AK13" s="320"/>
      <c r="AL13" s="342"/>
      <c r="AM13" s="342"/>
      <c r="AN13" s="324">
        <f>SUM(AN14:AN22)</f>
        <v>7474323.0700000003</v>
      </c>
      <c r="AO13" s="317"/>
      <c r="AP13" s="326">
        <f>SUM(AP14:AP22)</f>
        <v>0</v>
      </c>
      <c r="AQ13" s="327"/>
      <c r="AR13" s="328">
        <f>SUM(AR14:AR22)</f>
        <v>0</v>
      </c>
      <c r="AS13" s="329">
        <f>SUM(AS14:AS22)</f>
        <v>7474323</v>
      </c>
    </row>
    <row r="14" spans="2:45" outlineLevel="1" x14ac:dyDescent="0.25">
      <c r="B14" s="431">
        <v>12</v>
      </c>
      <c r="C14" s="305" t="s">
        <v>2392</v>
      </c>
      <c r="D14" s="188" t="str">
        <f>IF(VLOOKUP($B14,suvaha_p!$A:$G,1)=$B14,VLOOKUP($B14,suvaha_p!$A:$G,$B$1),0)</f>
        <v>Pozemky (031) - /092A/</v>
      </c>
      <c r="E14" s="332" t="s">
        <v>84</v>
      </c>
      <c r="F14" s="333">
        <f>SUM('HL KNIHA VYPOC'!G26)</f>
        <v>2767366.93</v>
      </c>
      <c r="I14" s="334">
        <f t="shared" si="19"/>
        <v>2767367</v>
      </c>
      <c r="J14" s="337"/>
      <c r="K14" s="336">
        <f t="shared" si="8"/>
        <v>0</v>
      </c>
      <c r="L14" s="337">
        <f>SUM(ANALYTIKAVUJ!C33)*-1</f>
        <v>0</v>
      </c>
      <c r="M14" s="338">
        <f t="shared" si="9"/>
        <v>0</v>
      </c>
      <c r="N14" s="560">
        <f t="shared" si="10"/>
        <v>2767367</v>
      </c>
      <c r="P14" s="561">
        <f>SUM('HL KNIHA VYPOC'!K26)</f>
        <v>2767366.9299999997</v>
      </c>
      <c r="S14" s="562">
        <f t="shared" ref="S14:S22" si="20">SUM(P14:R14)</f>
        <v>2767366.9299999997</v>
      </c>
      <c r="U14" s="336">
        <f t="shared" ref="U14:U22" si="21">SUM(T14)</f>
        <v>0</v>
      </c>
      <c r="V14" s="337">
        <f>SUM(ANALYTIKAVUJ!D33)*-1</f>
        <v>0</v>
      </c>
      <c r="W14" s="338">
        <f t="shared" ref="W14:W22" si="22">SUM(V14)</f>
        <v>0</v>
      </c>
      <c r="X14" s="560">
        <f t="shared" si="14"/>
        <v>2767367</v>
      </c>
      <c r="Z14" s="437">
        <f t="shared" si="0"/>
        <v>2767367</v>
      </c>
      <c r="AA14" s="437">
        <f t="shared" si="1"/>
        <v>0</v>
      </c>
      <c r="AB14" s="437">
        <f t="shared" si="2"/>
        <v>2767367</v>
      </c>
      <c r="AC14" s="437">
        <f t="shared" si="3"/>
        <v>2767367</v>
      </c>
      <c r="AD14" s="438" t="str">
        <f t="shared" si="4"/>
        <v xml:space="preserve">    2767367</v>
      </c>
      <c r="AE14" s="438" t="str">
        <f t="shared" si="5"/>
        <v xml:space="preserve">          0</v>
      </c>
      <c r="AF14" s="438" t="str">
        <f t="shared" si="6"/>
        <v xml:space="preserve">    2767367</v>
      </c>
      <c r="AG14" s="438" t="str">
        <f t="shared" si="7"/>
        <v xml:space="preserve">    2767367</v>
      </c>
      <c r="AK14" s="340">
        <f>SUM('HL KNIHA VYPOC'!H26)</f>
        <v>1621425.93</v>
      </c>
      <c r="AN14" s="334">
        <f t="shared" ref="AN14:AN22" si="23">SUM(AK14:AM14)</f>
        <v>1621425.93</v>
      </c>
      <c r="AO14" s="337"/>
      <c r="AP14" s="336">
        <f t="shared" ref="AP14:AP22" si="24">SUM(AO14)</f>
        <v>0</v>
      </c>
      <c r="AQ14" s="337">
        <f>SUM(ANALYTIKAVUJ!E33)*-1</f>
        <v>0</v>
      </c>
      <c r="AR14" s="338">
        <f t="shared" ref="AR14:AR22" si="25">SUM(AQ14)</f>
        <v>0</v>
      </c>
      <c r="AS14" s="339">
        <f t="shared" ref="AS14:AS22" si="26">ROUND((AN14-AP14-AR14),0)</f>
        <v>1621426</v>
      </c>
    </row>
    <row r="15" spans="2:45" outlineLevel="1" x14ac:dyDescent="0.25">
      <c r="B15" s="431">
        <v>13</v>
      </c>
      <c r="C15" s="305" t="s">
        <v>2369</v>
      </c>
      <c r="D15" s="188" t="str">
        <f>IF(VLOOKUP($B15,suvaha_p!$A:$G,1)=$B15,VLOOKUP($B15,suvaha_p!$A:$G,$B$1),0)</f>
        <v>Stavby (021) - /081, 092A/</v>
      </c>
      <c r="E15" s="332" t="s">
        <v>94</v>
      </c>
      <c r="F15" s="333">
        <f>SUM('HL KNIHA VYPOC'!G16)</f>
        <v>3342319.06</v>
      </c>
      <c r="I15" s="334">
        <f t="shared" si="19"/>
        <v>3342319</v>
      </c>
      <c r="J15" s="335">
        <f>SUM('HL KNIHA VYPOC'!G61)*-1</f>
        <v>1709930.35</v>
      </c>
      <c r="K15" s="336">
        <f t="shared" si="8"/>
        <v>1709930</v>
      </c>
      <c r="L15" s="337">
        <f>SUM(ANALYTIKAVUJ!C34)*-1</f>
        <v>0</v>
      </c>
      <c r="M15" s="338">
        <f t="shared" si="9"/>
        <v>0</v>
      </c>
      <c r="N15" s="560">
        <f t="shared" si="10"/>
        <v>1632389</v>
      </c>
      <c r="P15" s="561">
        <f>SUM('HL KNIHA VYPOC'!K16)</f>
        <v>3342319.06</v>
      </c>
      <c r="S15" s="562">
        <f t="shared" si="20"/>
        <v>3342319.06</v>
      </c>
      <c r="T15" s="337">
        <f>SUM('HL KNIHA VYPOC'!K61)*-1</f>
        <v>1543582.35</v>
      </c>
      <c r="U15" s="336">
        <f t="shared" si="21"/>
        <v>1543582.35</v>
      </c>
      <c r="V15" s="337">
        <f>SUM(ANALYTIKAVUJ!D34)*-1</f>
        <v>0</v>
      </c>
      <c r="W15" s="338">
        <f t="shared" si="22"/>
        <v>0</v>
      </c>
      <c r="X15" s="560">
        <f t="shared" si="14"/>
        <v>1798737</v>
      </c>
      <c r="Z15" s="437">
        <f t="shared" si="0"/>
        <v>3342319</v>
      </c>
      <c r="AA15" s="437">
        <f t="shared" si="1"/>
        <v>1709930</v>
      </c>
      <c r="AB15" s="437">
        <f t="shared" si="2"/>
        <v>1632389</v>
      </c>
      <c r="AC15" s="437">
        <f t="shared" si="3"/>
        <v>1798737</v>
      </c>
      <c r="AD15" s="438" t="str">
        <f t="shared" si="4"/>
        <v xml:space="preserve">    3342319</v>
      </c>
      <c r="AE15" s="438" t="str">
        <f t="shared" si="5"/>
        <v xml:space="preserve">    1709930</v>
      </c>
      <c r="AF15" s="438" t="str">
        <f t="shared" si="6"/>
        <v xml:space="preserve">    1632389</v>
      </c>
      <c r="AG15" s="438" t="str">
        <f t="shared" si="7"/>
        <v xml:space="preserve">    1798737</v>
      </c>
      <c r="AK15" s="340">
        <f>SUM('HL KNIHA VYPOC'!H16)</f>
        <v>3342319.06</v>
      </c>
      <c r="AN15" s="334">
        <f t="shared" si="23"/>
        <v>3342319.06</v>
      </c>
      <c r="AO15" s="335">
        <f>SUM('HL KNIHA VYPOC'!AF61)*-1</f>
        <v>0</v>
      </c>
      <c r="AP15" s="336">
        <f t="shared" si="24"/>
        <v>0</v>
      </c>
      <c r="AQ15" s="337">
        <f>SUM(ANALYTIKAVUJ!E34)*-1</f>
        <v>0</v>
      </c>
      <c r="AR15" s="338">
        <f t="shared" si="25"/>
        <v>0</v>
      </c>
      <c r="AS15" s="339">
        <f t="shared" si="26"/>
        <v>3342319</v>
      </c>
    </row>
    <row r="16" spans="2:45" ht="13.5" customHeight="1" outlineLevel="1" x14ac:dyDescent="0.25">
      <c r="B16" s="431">
        <v>14</v>
      </c>
      <c r="C16" s="305" t="s">
        <v>2372</v>
      </c>
      <c r="D16" s="188" t="str">
        <f>IF(VLOOKUP($B16,suvaha_p!$A:$G,1)=$B16,VLOOKUP($B16,suvaha_p!$A:$G,$B$1),0)</f>
        <v>Samostatné hnuteľné veci a súbory hnuteľných vecí (022) - /082, 092A/</v>
      </c>
      <c r="E16" s="332" t="s">
        <v>780</v>
      </c>
      <c r="F16" s="333">
        <f>SUM('HL KNIHA VYPOC'!G17)</f>
        <v>2559455.0300000003</v>
      </c>
      <c r="I16" s="334">
        <f t="shared" si="19"/>
        <v>2559455</v>
      </c>
      <c r="J16" s="335">
        <f>SUM('HL KNIHA VYPOC'!G62)*-1</f>
        <v>2152173.1799999997</v>
      </c>
      <c r="K16" s="336">
        <f t="shared" si="8"/>
        <v>2152173</v>
      </c>
      <c r="L16" s="337">
        <f>SUM(ANALYTIKAVUJ!C35)*-1</f>
        <v>0</v>
      </c>
      <c r="M16" s="338">
        <f t="shared" si="9"/>
        <v>0</v>
      </c>
      <c r="N16" s="560">
        <f t="shared" si="10"/>
        <v>407282</v>
      </c>
      <c r="P16" s="561">
        <f>SUM('HL KNIHA VYPOC'!K17)</f>
        <v>2550795.35</v>
      </c>
      <c r="S16" s="562">
        <f t="shared" si="20"/>
        <v>2550795.35</v>
      </c>
      <c r="T16" s="337">
        <f>SUM('HL KNIHA VYPOC'!K62)*-1</f>
        <v>2157307.5</v>
      </c>
      <c r="U16" s="336">
        <f t="shared" si="21"/>
        <v>2157307.5</v>
      </c>
      <c r="V16" s="337">
        <f>SUM(ANALYTIKAVUJ!D35)*-1</f>
        <v>0</v>
      </c>
      <c r="W16" s="338">
        <f t="shared" si="22"/>
        <v>0</v>
      </c>
      <c r="X16" s="560">
        <f t="shared" si="14"/>
        <v>393488</v>
      </c>
      <c r="Z16" s="437">
        <f t="shared" si="0"/>
        <v>2559455</v>
      </c>
      <c r="AA16" s="437">
        <f t="shared" si="1"/>
        <v>2152173</v>
      </c>
      <c r="AB16" s="437">
        <f t="shared" si="2"/>
        <v>407282</v>
      </c>
      <c r="AC16" s="437">
        <f t="shared" si="3"/>
        <v>393488</v>
      </c>
      <c r="AD16" s="438" t="str">
        <f t="shared" si="4"/>
        <v xml:space="preserve">    2559455</v>
      </c>
      <c r="AE16" s="438" t="str">
        <f t="shared" si="5"/>
        <v xml:space="preserve">    2152173</v>
      </c>
      <c r="AF16" s="438" t="str">
        <f t="shared" si="6"/>
        <v xml:space="preserve">     407282</v>
      </c>
      <c r="AG16" s="438" t="str">
        <f t="shared" si="7"/>
        <v xml:space="preserve">     393488</v>
      </c>
      <c r="AK16" s="340">
        <f>SUM('HL KNIHA VYPOC'!H17)</f>
        <v>2479362.6800000002</v>
      </c>
      <c r="AN16" s="334">
        <f t="shared" si="23"/>
        <v>2479362.6800000002</v>
      </c>
      <c r="AO16" s="335">
        <f>SUM('HL KNIHA VYPOC'!AF62)*-1</f>
        <v>0</v>
      </c>
      <c r="AP16" s="336">
        <f t="shared" si="24"/>
        <v>0</v>
      </c>
      <c r="AQ16" s="337">
        <f>SUM(ANALYTIKAVUJ!E35)*-1</f>
        <v>0</v>
      </c>
      <c r="AR16" s="338">
        <f t="shared" si="25"/>
        <v>0</v>
      </c>
      <c r="AS16" s="339">
        <f t="shared" si="26"/>
        <v>2479363</v>
      </c>
    </row>
    <row r="17" spans="2:45" outlineLevel="1" x14ac:dyDescent="0.25">
      <c r="B17" s="431">
        <v>15</v>
      </c>
      <c r="C17" s="305" t="s">
        <v>2375</v>
      </c>
      <c r="D17" s="188" t="str">
        <f>IF(VLOOKUP($B17,suvaha_p!$A:$G,1)=$B17,VLOOKUP($B17,suvaha_p!$A:$G,$B$1),0)</f>
        <v>Pestovateľské celky trvalých porastov (025)
- /085, 092A/</v>
      </c>
      <c r="E17" s="332" t="s">
        <v>907</v>
      </c>
      <c r="F17" s="333">
        <f>SUM('HL KNIHA VYPOC'!G20)</f>
        <v>0</v>
      </c>
      <c r="I17" s="334">
        <f t="shared" si="19"/>
        <v>0</v>
      </c>
      <c r="J17" s="335">
        <f>SUM('HL KNIHA VYPOC'!G65)*-1</f>
        <v>0</v>
      </c>
      <c r="K17" s="336">
        <f t="shared" si="8"/>
        <v>0</v>
      </c>
      <c r="L17" s="337">
        <f>SUM(ANALYTIKAVUJ!C36)*-1</f>
        <v>0</v>
      </c>
      <c r="M17" s="338">
        <f t="shared" si="9"/>
        <v>0</v>
      </c>
      <c r="N17" s="560">
        <f t="shared" si="10"/>
        <v>0</v>
      </c>
      <c r="P17" s="561">
        <f>SUM('HL KNIHA VYPOC'!K20)</f>
        <v>0</v>
      </c>
      <c r="S17" s="562">
        <f t="shared" si="20"/>
        <v>0</v>
      </c>
      <c r="T17" s="337">
        <f>SUM('HL KNIHA VYPOC'!K65)*-1</f>
        <v>0</v>
      </c>
      <c r="U17" s="336">
        <f t="shared" si="21"/>
        <v>0</v>
      </c>
      <c r="V17" s="337">
        <f>SUM(ANALYTIKAVUJ!D36)*-1</f>
        <v>0</v>
      </c>
      <c r="W17" s="338">
        <f t="shared" si="22"/>
        <v>0</v>
      </c>
      <c r="X17" s="560">
        <f t="shared" si="14"/>
        <v>0</v>
      </c>
      <c r="Z17" s="437">
        <f t="shared" si="0"/>
        <v>0</v>
      </c>
      <c r="AA17" s="437">
        <f t="shared" si="1"/>
        <v>0</v>
      </c>
      <c r="AB17" s="437">
        <f t="shared" si="2"/>
        <v>0</v>
      </c>
      <c r="AC17" s="437">
        <f t="shared" si="3"/>
        <v>0</v>
      </c>
      <c r="AD17" s="438" t="str">
        <f t="shared" si="4"/>
        <v xml:space="preserve">          0</v>
      </c>
      <c r="AE17" s="438" t="str">
        <f t="shared" si="5"/>
        <v xml:space="preserve">          0</v>
      </c>
      <c r="AF17" s="438" t="str">
        <f t="shared" si="6"/>
        <v xml:space="preserve">          0</v>
      </c>
      <c r="AG17" s="438" t="str">
        <f t="shared" si="7"/>
        <v xml:space="preserve">          0</v>
      </c>
      <c r="AK17" s="340">
        <f>SUM('HL KNIHA VYPOC'!H20)</f>
        <v>0</v>
      </c>
      <c r="AN17" s="334">
        <f t="shared" si="23"/>
        <v>0</v>
      </c>
      <c r="AO17" s="335">
        <f>SUM('HL KNIHA VYPOC'!AF65)*-1</f>
        <v>0</v>
      </c>
      <c r="AP17" s="336">
        <f t="shared" si="24"/>
        <v>0</v>
      </c>
      <c r="AQ17" s="337">
        <f>SUM(ANALYTIKAVUJ!E36)*-1</f>
        <v>0</v>
      </c>
      <c r="AR17" s="338">
        <f t="shared" si="25"/>
        <v>0</v>
      </c>
      <c r="AS17" s="339">
        <f t="shared" si="26"/>
        <v>0</v>
      </c>
    </row>
    <row r="18" spans="2:45" outlineLevel="1" x14ac:dyDescent="0.25">
      <c r="B18" s="431">
        <v>16</v>
      </c>
      <c r="C18" s="305" t="s">
        <v>2377</v>
      </c>
      <c r="D18" s="188" t="str">
        <f>IF(VLOOKUP($B18,suvaha_p!$A:$G,1)=$B18,VLOOKUP($B18,suvaha_p!$A:$G,$B$1),0)</f>
        <v>Základné stádo a ťažné zvieratá (026) - /086, 092A/</v>
      </c>
      <c r="E18" s="332" t="s">
        <v>781</v>
      </c>
      <c r="F18" s="333">
        <f>SUM('HL KNIHA VYPOC'!G21)</f>
        <v>0</v>
      </c>
      <c r="I18" s="334">
        <f t="shared" si="19"/>
        <v>0</v>
      </c>
      <c r="J18" s="335">
        <f>SUM('HL KNIHA VYPOC'!G66)*-1</f>
        <v>0</v>
      </c>
      <c r="K18" s="336">
        <f t="shared" si="8"/>
        <v>0</v>
      </c>
      <c r="L18" s="337">
        <f>SUM(ANALYTIKAVUJ!C37)*-1</f>
        <v>0</v>
      </c>
      <c r="M18" s="338">
        <f t="shared" si="9"/>
        <v>0</v>
      </c>
      <c r="N18" s="560">
        <f t="shared" si="10"/>
        <v>0</v>
      </c>
      <c r="P18" s="561">
        <f>SUM('HL KNIHA VYPOC'!K21)</f>
        <v>0</v>
      </c>
      <c r="S18" s="562">
        <f t="shared" si="20"/>
        <v>0</v>
      </c>
      <c r="T18" s="337">
        <f>SUM('HL KNIHA VYPOC'!K66)*-1</f>
        <v>0</v>
      </c>
      <c r="U18" s="336">
        <f t="shared" si="21"/>
        <v>0</v>
      </c>
      <c r="V18" s="337">
        <f>SUM(ANALYTIKAVUJ!D37)*-1</f>
        <v>0</v>
      </c>
      <c r="W18" s="338">
        <f t="shared" si="22"/>
        <v>0</v>
      </c>
      <c r="X18" s="560">
        <f t="shared" si="14"/>
        <v>0</v>
      </c>
      <c r="Z18" s="437">
        <f t="shared" si="0"/>
        <v>0</v>
      </c>
      <c r="AA18" s="437">
        <f t="shared" si="1"/>
        <v>0</v>
      </c>
      <c r="AB18" s="437">
        <f t="shared" si="2"/>
        <v>0</v>
      </c>
      <c r="AC18" s="437">
        <f t="shared" si="3"/>
        <v>0</v>
      </c>
      <c r="AD18" s="438" t="str">
        <f t="shared" si="4"/>
        <v xml:space="preserve">          0</v>
      </c>
      <c r="AE18" s="438" t="str">
        <f t="shared" si="5"/>
        <v xml:space="preserve">          0</v>
      </c>
      <c r="AF18" s="438" t="str">
        <f t="shared" si="6"/>
        <v xml:space="preserve">          0</v>
      </c>
      <c r="AG18" s="438" t="str">
        <f t="shared" si="7"/>
        <v xml:space="preserve">          0</v>
      </c>
      <c r="AK18" s="340">
        <f>SUM('HL KNIHA VYPOC'!H21)</f>
        <v>0</v>
      </c>
      <c r="AN18" s="334">
        <f t="shared" si="23"/>
        <v>0</v>
      </c>
      <c r="AO18" s="335">
        <f>SUM('HL KNIHA VYPOC'!AF66)*-1</f>
        <v>0</v>
      </c>
      <c r="AP18" s="336">
        <f t="shared" si="24"/>
        <v>0</v>
      </c>
      <c r="AQ18" s="337">
        <f>SUM(ANALYTIKAVUJ!E37)*-1</f>
        <v>0</v>
      </c>
      <c r="AR18" s="338">
        <f t="shared" si="25"/>
        <v>0</v>
      </c>
      <c r="AS18" s="339">
        <f t="shared" si="26"/>
        <v>0</v>
      </c>
    </row>
    <row r="19" spans="2:45" outlineLevel="1" x14ac:dyDescent="0.25">
      <c r="B19" s="431">
        <v>17</v>
      </c>
      <c r="C19" s="305" t="s">
        <v>2381</v>
      </c>
      <c r="D19" s="188" t="str">
        <f>IF(VLOOKUP($B19,suvaha_p!$A:$G,1)=$B19,VLOOKUP($B19,suvaha_p!$A:$G,$B$1),0)</f>
        <v>Ostatný dlhodobý hmotný majetok
(029, 02X, 032) - /089, 08X, 092A/</v>
      </c>
      <c r="E19" s="332" t="s">
        <v>782</v>
      </c>
      <c r="F19" s="333">
        <f>SUM('HL KNIHA VYPOC'!G23+'HL KNIHA VYPOC'!G27)</f>
        <v>0</v>
      </c>
      <c r="I19" s="334">
        <f t="shared" si="19"/>
        <v>0</v>
      </c>
      <c r="J19" s="335">
        <f>SUM('HL KNIHA VYPOC'!G68)*-1</f>
        <v>0</v>
      </c>
      <c r="K19" s="336">
        <f t="shared" si="8"/>
        <v>0</v>
      </c>
      <c r="L19" s="337">
        <f>SUM(ANALYTIKAVUJ!C38)*-1</f>
        <v>0</v>
      </c>
      <c r="M19" s="338">
        <f t="shared" si="9"/>
        <v>0</v>
      </c>
      <c r="N19" s="560">
        <f t="shared" si="10"/>
        <v>0</v>
      </c>
      <c r="P19" s="561">
        <f>SUM('HL KNIHA VYPOC'!K23)</f>
        <v>0</v>
      </c>
      <c r="S19" s="562">
        <f t="shared" si="20"/>
        <v>0</v>
      </c>
      <c r="T19" s="337">
        <f>SUM('HL KNIHA VYPOC'!K68)*-1</f>
        <v>0</v>
      </c>
      <c r="U19" s="336">
        <f t="shared" si="21"/>
        <v>0</v>
      </c>
      <c r="V19" s="337">
        <f>SUM(ANALYTIKAVUJ!D38)*-1</f>
        <v>0</v>
      </c>
      <c r="W19" s="338">
        <f t="shared" si="22"/>
        <v>0</v>
      </c>
      <c r="X19" s="560">
        <f t="shared" si="14"/>
        <v>0</v>
      </c>
      <c r="Z19" s="437">
        <f t="shared" si="0"/>
        <v>0</v>
      </c>
      <c r="AA19" s="437">
        <f t="shared" si="1"/>
        <v>0</v>
      </c>
      <c r="AB19" s="437">
        <f t="shared" si="2"/>
        <v>0</v>
      </c>
      <c r="AC19" s="437">
        <f t="shared" si="3"/>
        <v>0</v>
      </c>
      <c r="AD19" s="438" t="str">
        <f t="shared" si="4"/>
        <v xml:space="preserve">          0</v>
      </c>
      <c r="AE19" s="438" t="str">
        <f t="shared" si="5"/>
        <v xml:space="preserve">          0</v>
      </c>
      <c r="AF19" s="438" t="str">
        <f t="shared" si="6"/>
        <v xml:space="preserve">          0</v>
      </c>
      <c r="AG19" s="438" t="str">
        <f t="shared" si="7"/>
        <v xml:space="preserve">          0</v>
      </c>
      <c r="AK19" s="340">
        <f>SUM('HL KNIHA VYPOC'!H23)</f>
        <v>0</v>
      </c>
      <c r="AN19" s="334">
        <f t="shared" si="23"/>
        <v>0</v>
      </c>
      <c r="AO19" s="335">
        <f>SUM('HL KNIHA VYPOC'!AF68)*-1</f>
        <v>0</v>
      </c>
      <c r="AP19" s="336">
        <f t="shared" si="24"/>
        <v>0</v>
      </c>
      <c r="AQ19" s="337">
        <f>SUM(ANALYTIKAVUJ!E38)*-1</f>
        <v>0</v>
      </c>
      <c r="AR19" s="338">
        <f t="shared" si="25"/>
        <v>0</v>
      </c>
      <c r="AS19" s="339">
        <f t="shared" si="26"/>
        <v>0</v>
      </c>
    </row>
    <row r="20" spans="2:45" outlineLevel="1" x14ac:dyDescent="0.25">
      <c r="B20" s="431">
        <v>18</v>
      </c>
      <c r="C20" s="305" t="s">
        <v>2385</v>
      </c>
      <c r="D20" s="188" t="str">
        <f>IF(VLOOKUP($B20,suvaha_p!$A:$G,1)=$B20,VLOOKUP($B20,suvaha_p!$A:$G,$B$1),0)</f>
        <v>Obstarávaný dlhodobý hmotný majetok
(042) - /094/</v>
      </c>
      <c r="E20" s="332" t="s">
        <v>783</v>
      </c>
      <c r="F20" s="333">
        <f>SUM('HL KNIHA VYPOC'!G32)</f>
        <v>0</v>
      </c>
      <c r="I20" s="334">
        <f t="shared" si="19"/>
        <v>0</v>
      </c>
      <c r="J20" s="335"/>
      <c r="K20" s="336">
        <f t="shared" si="8"/>
        <v>0</v>
      </c>
      <c r="L20" s="337">
        <f>SUM('HL KNIHA VYPOC'!G74)*-1</f>
        <v>0</v>
      </c>
      <c r="M20" s="338">
        <f t="shared" si="9"/>
        <v>0</v>
      </c>
      <c r="N20" s="560">
        <f t="shared" si="10"/>
        <v>0</v>
      </c>
      <c r="P20" s="561">
        <f>SUM('HL KNIHA VYPOC'!K32)</f>
        <v>0</v>
      </c>
      <c r="S20" s="562">
        <f t="shared" si="20"/>
        <v>0</v>
      </c>
      <c r="U20" s="336">
        <f t="shared" si="21"/>
        <v>0</v>
      </c>
      <c r="V20" s="337">
        <f>SUM('HL KNIHA VYPOC'!K74)*-1</f>
        <v>0</v>
      </c>
      <c r="W20" s="338">
        <f t="shared" si="22"/>
        <v>0</v>
      </c>
      <c r="X20" s="560">
        <f t="shared" si="14"/>
        <v>0</v>
      </c>
      <c r="Z20" s="437">
        <f t="shared" si="0"/>
        <v>0</v>
      </c>
      <c r="AA20" s="437">
        <f t="shared" si="1"/>
        <v>0</v>
      </c>
      <c r="AB20" s="437">
        <f t="shared" si="2"/>
        <v>0</v>
      </c>
      <c r="AC20" s="437">
        <f t="shared" si="3"/>
        <v>0</v>
      </c>
      <c r="AD20" s="438" t="str">
        <f t="shared" si="4"/>
        <v xml:space="preserve">          0</v>
      </c>
      <c r="AE20" s="438" t="str">
        <f t="shared" si="5"/>
        <v xml:space="preserve">          0</v>
      </c>
      <c r="AF20" s="438" t="str">
        <f t="shared" si="6"/>
        <v xml:space="preserve">          0</v>
      </c>
      <c r="AG20" s="438" t="str">
        <f t="shared" si="7"/>
        <v xml:space="preserve">          0</v>
      </c>
      <c r="AK20" s="340">
        <f>SUM('HL KNIHA VYPOC'!H32)</f>
        <v>31215.4</v>
      </c>
      <c r="AN20" s="334">
        <f t="shared" si="23"/>
        <v>31215.4</v>
      </c>
      <c r="AO20" s="335"/>
      <c r="AP20" s="336">
        <f t="shared" si="24"/>
        <v>0</v>
      </c>
      <c r="AQ20" s="337">
        <f>SUM('HL KNIHA VYPOC'!M74)*-1</f>
        <v>0</v>
      </c>
      <c r="AR20" s="338">
        <f t="shared" si="25"/>
        <v>0</v>
      </c>
      <c r="AS20" s="339">
        <f t="shared" si="26"/>
        <v>31215</v>
      </c>
    </row>
    <row r="21" spans="2:45" outlineLevel="1" x14ac:dyDescent="0.25">
      <c r="B21" s="431">
        <v>19</v>
      </c>
      <c r="C21" s="305" t="s">
        <v>2414</v>
      </c>
      <c r="D21" s="188" t="str">
        <f>IF(VLOOKUP($B21,suvaha_p!$A:$G,1)=$B21,VLOOKUP($B21,suvaha_p!$A:$G,$B$1),0)</f>
        <v>Poskytnuté preddavky na dlhodobý hmotný majetok (052) - /095A/</v>
      </c>
      <c r="E21" s="332" t="s">
        <v>102</v>
      </c>
      <c r="F21" s="333">
        <f>SUM('HL KNIHA VYPOC'!G38)</f>
        <v>0</v>
      </c>
      <c r="I21" s="334">
        <f t="shared" si="19"/>
        <v>0</v>
      </c>
      <c r="J21" s="337"/>
      <c r="K21" s="336">
        <f t="shared" si="8"/>
        <v>0</v>
      </c>
      <c r="L21" s="337">
        <f>SUM(ANALYTIKAVUJ!C42)*-1</f>
        <v>0</v>
      </c>
      <c r="M21" s="338">
        <f t="shared" si="9"/>
        <v>0</v>
      </c>
      <c r="N21" s="560">
        <f t="shared" si="10"/>
        <v>0</v>
      </c>
      <c r="P21" s="561">
        <f>SUM('HL KNIHA VYPOC'!K38)</f>
        <v>0</v>
      </c>
      <c r="S21" s="562">
        <f t="shared" si="20"/>
        <v>0</v>
      </c>
      <c r="U21" s="336">
        <f t="shared" si="21"/>
        <v>0</v>
      </c>
      <c r="V21" s="337">
        <f>SUM(ANALYTIKAVUJ!D42)*-1</f>
        <v>0</v>
      </c>
      <c r="W21" s="338">
        <f t="shared" si="22"/>
        <v>0</v>
      </c>
      <c r="X21" s="560">
        <f t="shared" si="14"/>
        <v>0</v>
      </c>
      <c r="Z21" s="437">
        <f t="shared" si="0"/>
        <v>0</v>
      </c>
      <c r="AA21" s="437">
        <f t="shared" si="1"/>
        <v>0</v>
      </c>
      <c r="AB21" s="437">
        <f t="shared" si="2"/>
        <v>0</v>
      </c>
      <c r="AC21" s="437">
        <f t="shared" si="3"/>
        <v>0</v>
      </c>
      <c r="AD21" s="438" t="str">
        <f t="shared" si="4"/>
        <v xml:space="preserve">          0</v>
      </c>
      <c r="AE21" s="438" t="str">
        <f t="shared" si="5"/>
        <v xml:space="preserve">          0</v>
      </c>
      <c r="AF21" s="438" t="str">
        <f t="shared" si="6"/>
        <v xml:space="preserve">          0</v>
      </c>
      <c r="AG21" s="438" t="str">
        <f t="shared" si="7"/>
        <v xml:space="preserve">          0</v>
      </c>
      <c r="AK21" s="340">
        <f>SUM('HL KNIHA VYPOC'!H38)</f>
        <v>0</v>
      </c>
      <c r="AN21" s="334">
        <f t="shared" si="23"/>
        <v>0</v>
      </c>
      <c r="AO21" s="337"/>
      <c r="AP21" s="336">
        <f t="shared" si="24"/>
        <v>0</v>
      </c>
      <c r="AQ21" s="337">
        <f>SUM(ANALYTIKAVUJ!E42)*-1</f>
        <v>0</v>
      </c>
      <c r="AR21" s="338">
        <f t="shared" si="25"/>
        <v>0</v>
      </c>
      <c r="AS21" s="339">
        <f t="shared" si="26"/>
        <v>0</v>
      </c>
    </row>
    <row r="22" spans="2:45" outlineLevel="1" x14ac:dyDescent="0.25">
      <c r="B22" s="431">
        <v>20</v>
      </c>
      <c r="C22" s="305" t="s">
        <v>2418</v>
      </c>
      <c r="D22" s="188" t="str">
        <f>IF(VLOOKUP($B22,suvaha_p!$A:$G,1)=$B22,VLOOKUP($B22,suvaha_p!$A:$G,$B$1),0)</f>
        <v>Opravná položka k nadobudnutému majetku 
(+/- 097) +/- 098</v>
      </c>
      <c r="E22" s="332" t="s">
        <v>784</v>
      </c>
      <c r="F22" s="333">
        <f>SUM('HL KNIHA VYPOC'!G77+'HL KNIHA VYPOC'!G78)</f>
        <v>0</v>
      </c>
      <c r="I22" s="334">
        <f t="shared" si="19"/>
        <v>0</v>
      </c>
      <c r="J22" s="335"/>
      <c r="K22" s="336">
        <f t="shared" si="8"/>
        <v>0</v>
      </c>
      <c r="L22" s="337"/>
      <c r="M22" s="338">
        <f t="shared" si="9"/>
        <v>0</v>
      </c>
      <c r="N22" s="560">
        <f t="shared" si="10"/>
        <v>0</v>
      </c>
      <c r="P22" s="561">
        <f>SUM('HL KNIHA VYPOC'!K77+'HL KNIHA VYPOC'!K78)</f>
        <v>0</v>
      </c>
      <c r="S22" s="562">
        <f t="shared" si="20"/>
        <v>0</v>
      </c>
      <c r="U22" s="336">
        <f t="shared" si="21"/>
        <v>0</v>
      </c>
      <c r="W22" s="338">
        <f t="shared" si="22"/>
        <v>0</v>
      </c>
      <c r="X22" s="560">
        <f t="shared" si="14"/>
        <v>0</v>
      </c>
      <c r="Z22" s="437">
        <f t="shared" si="0"/>
        <v>0</v>
      </c>
      <c r="AA22" s="437">
        <f t="shared" si="1"/>
        <v>0</v>
      </c>
      <c r="AB22" s="437">
        <f t="shared" si="2"/>
        <v>0</v>
      </c>
      <c r="AC22" s="437">
        <f t="shared" si="3"/>
        <v>0</v>
      </c>
      <c r="AD22" s="438" t="str">
        <f t="shared" si="4"/>
        <v xml:space="preserve">          0</v>
      </c>
      <c r="AE22" s="438" t="str">
        <f t="shared" si="5"/>
        <v xml:space="preserve">          0</v>
      </c>
      <c r="AF22" s="438" t="str">
        <f t="shared" si="6"/>
        <v xml:space="preserve">          0</v>
      </c>
      <c r="AG22" s="438" t="str">
        <f t="shared" si="7"/>
        <v xml:space="preserve">          0</v>
      </c>
      <c r="AK22" s="340">
        <f>SUM('HL KNIHA VYPOC'!H77+'HL KNIHA VYPOC'!H78)</f>
        <v>0</v>
      </c>
      <c r="AN22" s="334">
        <f t="shared" si="23"/>
        <v>0</v>
      </c>
      <c r="AO22" s="335"/>
      <c r="AP22" s="336">
        <f t="shared" si="24"/>
        <v>0</v>
      </c>
      <c r="AQ22" s="337"/>
      <c r="AR22" s="338">
        <f t="shared" si="25"/>
        <v>0</v>
      </c>
      <c r="AS22" s="339">
        <f t="shared" si="26"/>
        <v>0</v>
      </c>
    </row>
    <row r="23" spans="2:45" outlineLevel="1" x14ac:dyDescent="0.25">
      <c r="B23" s="431">
        <v>21</v>
      </c>
      <c r="C23" s="305" t="s">
        <v>2422</v>
      </c>
      <c r="D23" s="378" t="str">
        <f>IF(VLOOKUP($B23,suvaha_p!$A:$G,1)=$B23,VLOOKUP($B23,suvaha_p!$A:$G,$B$1),0)</f>
        <v>Dlhodobý finančný majetok súčet (r. 22 až r. 32)</v>
      </c>
      <c r="E23" s="311" t="s">
        <v>117</v>
      </c>
      <c r="F23" s="312"/>
      <c r="G23" s="341"/>
      <c r="H23" s="341"/>
      <c r="I23" s="324">
        <f>SUM(I24:I34)</f>
        <v>3035345</v>
      </c>
      <c r="J23" s="315"/>
      <c r="K23" s="326">
        <f>SUM(K24:K34)</f>
        <v>0</v>
      </c>
      <c r="L23" s="327"/>
      <c r="M23" s="328">
        <f>SUM(M24:M34)</f>
        <v>0</v>
      </c>
      <c r="N23" s="555">
        <f>SUM(N24:N34)</f>
        <v>3035345</v>
      </c>
      <c r="P23" s="550"/>
      <c r="Q23" s="327"/>
      <c r="R23" s="327"/>
      <c r="S23" s="557">
        <f>SUM(S24:S34)</f>
        <v>1026475.5599999999</v>
      </c>
      <c r="T23" s="327"/>
      <c r="U23" s="558">
        <f>SUM(U24:U34)</f>
        <v>0</v>
      </c>
      <c r="V23" s="327"/>
      <c r="W23" s="559">
        <f>SUM(W24:W34)</f>
        <v>0</v>
      </c>
      <c r="X23" s="555">
        <f>SUM(X24:X34)</f>
        <v>1026475</v>
      </c>
      <c r="Z23" s="437">
        <f t="shared" si="0"/>
        <v>3035345</v>
      </c>
      <c r="AA23" s="437">
        <f t="shared" si="1"/>
        <v>0</v>
      </c>
      <c r="AB23" s="437">
        <f t="shared" si="2"/>
        <v>3035345</v>
      </c>
      <c r="AC23" s="437">
        <f t="shared" si="3"/>
        <v>1026475</v>
      </c>
      <c r="AD23" s="438" t="str">
        <f t="shared" si="4"/>
        <v xml:space="preserve">    3035345</v>
      </c>
      <c r="AE23" s="438" t="str">
        <f t="shared" si="5"/>
        <v xml:space="preserve">          0</v>
      </c>
      <c r="AF23" s="438" t="str">
        <f t="shared" si="6"/>
        <v xml:space="preserve">    3035345</v>
      </c>
      <c r="AG23" s="438" t="str">
        <f t="shared" si="7"/>
        <v xml:space="preserve">    1026475</v>
      </c>
      <c r="AK23" s="320"/>
      <c r="AL23" s="342"/>
      <c r="AM23" s="342"/>
      <c r="AN23" s="324">
        <f>SUM(AN24:AN34)</f>
        <v>5888.6</v>
      </c>
      <c r="AO23" s="315"/>
      <c r="AP23" s="326">
        <f>SUM(AP24:AP34)</f>
        <v>0</v>
      </c>
      <c r="AQ23" s="327"/>
      <c r="AR23" s="328">
        <f>SUM(AR24:AR34)</f>
        <v>0</v>
      </c>
      <c r="AS23" s="329">
        <f>SUM(AS24:AS34)</f>
        <v>5888</v>
      </c>
    </row>
    <row r="24" spans="2:45" outlineLevel="1" x14ac:dyDescent="0.25">
      <c r="B24" s="431">
        <v>22</v>
      </c>
      <c r="C24" s="305" t="s">
        <v>2426</v>
      </c>
      <c r="D24" s="188" t="str">
        <f>IF(VLOOKUP($B24,suvaha_p!$A:$G,1)=$B24,VLOOKUP($B24,suvaha_p!$A:$G,$B$1),0)</f>
        <v>Podielové cenné papiere a podiely v prepojených účtovných jednotkách (061A, 062A, 063A) - /096A/</v>
      </c>
      <c r="E24" s="332" t="s">
        <v>898</v>
      </c>
      <c r="F24" s="333">
        <f>SUM('HL KNIHA VYPOC'!G42)</f>
        <v>8066.12</v>
      </c>
      <c r="G24" s="343">
        <f>SUM(ANALYTIKAVUJ!C5+ANALYTIKAVUJ!C9)</f>
        <v>0</v>
      </c>
      <c r="I24" s="334">
        <f t="shared" si="19"/>
        <v>8066</v>
      </c>
      <c r="J24" s="337"/>
      <c r="K24" s="336">
        <f t="shared" si="8"/>
        <v>0</v>
      </c>
      <c r="L24" s="337">
        <f>SUM(ANALYTIKAVUJ!C46)*-1</f>
        <v>0</v>
      </c>
      <c r="M24" s="338">
        <f t="shared" si="9"/>
        <v>0</v>
      </c>
      <c r="N24" s="560">
        <f t="shared" si="10"/>
        <v>8066</v>
      </c>
      <c r="P24" s="561">
        <f>SUM('HL KNIHA VYPOC'!K42)</f>
        <v>8066.12</v>
      </c>
      <c r="Q24" s="337">
        <f>SUM(ANALYTIKAVUJ!D5+ANALYTIKAVUJ!D9)</f>
        <v>0</v>
      </c>
      <c r="S24" s="562">
        <f t="shared" ref="S24:S34" si="27">SUM(P24:R24)</f>
        <v>8066.12</v>
      </c>
      <c r="U24" s="336">
        <f t="shared" ref="U24:U35" si="28">SUM(T24)</f>
        <v>0</v>
      </c>
      <c r="V24" s="337">
        <f>SUM(ANALYTIKAVUJ!D46)*-1</f>
        <v>0</v>
      </c>
      <c r="W24" s="338">
        <f t="shared" ref="W24:W35" si="29">SUM(V24)</f>
        <v>0</v>
      </c>
      <c r="X24" s="560">
        <f t="shared" ref="X24:X34" si="30">ROUND((S24-U24-W24),0)</f>
        <v>8066</v>
      </c>
      <c r="Z24" s="437">
        <f t="shared" si="0"/>
        <v>8066</v>
      </c>
      <c r="AA24" s="437">
        <f t="shared" si="1"/>
        <v>0</v>
      </c>
      <c r="AB24" s="437">
        <f t="shared" si="2"/>
        <v>8066</v>
      </c>
      <c r="AC24" s="437">
        <f t="shared" si="3"/>
        <v>8066</v>
      </c>
      <c r="AD24" s="438" t="str">
        <f t="shared" si="4"/>
        <v xml:space="preserve">       8066</v>
      </c>
      <c r="AE24" s="438" t="str">
        <f t="shared" si="5"/>
        <v xml:space="preserve">          0</v>
      </c>
      <c r="AF24" s="438" t="str">
        <f t="shared" si="6"/>
        <v xml:space="preserve">       8066</v>
      </c>
      <c r="AG24" s="438" t="str">
        <f t="shared" si="7"/>
        <v xml:space="preserve">       8066</v>
      </c>
      <c r="AK24" s="340">
        <f>SUM('HL KNIHA VYPOC'!H42)</f>
        <v>8066.12</v>
      </c>
      <c r="AL24" s="335">
        <f>SUM(ANALYTIKAVUJ!E5+ANALYTIKAVUJ!E9)</f>
        <v>0</v>
      </c>
      <c r="AN24" s="334">
        <f t="shared" ref="AN24:AN34" si="31">SUM(AK24:AM24)</f>
        <v>8066.12</v>
      </c>
      <c r="AO24" s="337"/>
      <c r="AP24" s="336">
        <f t="shared" ref="AP24:AP35" si="32">SUM(AO24)</f>
        <v>0</v>
      </c>
      <c r="AQ24" s="337">
        <f>SUM(ANALYTIKAVUJ!E46)*-1</f>
        <v>0</v>
      </c>
      <c r="AR24" s="338">
        <f t="shared" ref="AR24:AR35" si="33">SUM(AQ24)</f>
        <v>0</v>
      </c>
      <c r="AS24" s="339">
        <f t="shared" ref="AS24:AS34" si="34">ROUND((AN24-AP24-AR24),0)</f>
        <v>8066</v>
      </c>
    </row>
    <row r="25" spans="2:45" outlineLevel="1" x14ac:dyDescent="0.25">
      <c r="B25" s="431">
        <v>23</v>
      </c>
      <c r="C25" s="305" t="s">
        <v>2369</v>
      </c>
      <c r="D25" s="188" t="str">
        <f>IF(VLOOKUP($B25,suvaha_p!$A:$G,1)=$B25,VLOOKUP($B25,suvaha_p!$A:$G,$B$1),0)</f>
        <v>Podielové cenné papiere a podiely s podielovou účasťou okrem v prepojených účtovných jednotkách 
(062A) - /096A/</v>
      </c>
      <c r="E25" s="332" t="s">
        <v>899</v>
      </c>
      <c r="G25" s="343">
        <f>SUM(ANALYTIKAVUJ!C6)</f>
        <v>0</v>
      </c>
      <c r="I25" s="334">
        <f t="shared" si="19"/>
        <v>0</v>
      </c>
      <c r="J25" s="337"/>
      <c r="K25" s="336">
        <f t="shared" si="8"/>
        <v>0</v>
      </c>
      <c r="L25" s="337">
        <f>SUM(ANALYTIKAVUJ!C47)*-1</f>
        <v>0</v>
      </c>
      <c r="M25" s="338">
        <f t="shared" si="9"/>
        <v>0</v>
      </c>
      <c r="N25" s="560">
        <f t="shared" si="10"/>
        <v>0</v>
      </c>
      <c r="Q25" s="337">
        <f>SUM(ANALYTIKAVUJ!D6)</f>
        <v>0</v>
      </c>
      <c r="S25" s="562">
        <f t="shared" si="27"/>
        <v>0</v>
      </c>
      <c r="U25" s="336">
        <f t="shared" si="28"/>
        <v>0</v>
      </c>
      <c r="V25" s="337">
        <f>SUM(ANALYTIKAVUJ!D47)*-1</f>
        <v>0</v>
      </c>
      <c r="W25" s="338">
        <f t="shared" si="29"/>
        <v>0</v>
      </c>
      <c r="X25" s="560">
        <f t="shared" si="30"/>
        <v>0</v>
      </c>
      <c r="Z25" s="437">
        <f t="shared" si="0"/>
        <v>0</v>
      </c>
      <c r="AA25" s="437">
        <f t="shared" si="1"/>
        <v>0</v>
      </c>
      <c r="AB25" s="437">
        <f t="shared" si="2"/>
        <v>0</v>
      </c>
      <c r="AC25" s="437">
        <f t="shared" si="3"/>
        <v>0</v>
      </c>
      <c r="AD25" s="438" t="str">
        <f t="shared" si="4"/>
        <v xml:space="preserve">          0</v>
      </c>
      <c r="AE25" s="438" t="str">
        <f t="shared" si="5"/>
        <v xml:space="preserve">          0</v>
      </c>
      <c r="AF25" s="438" t="str">
        <f t="shared" si="6"/>
        <v xml:space="preserve">          0</v>
      </c>
      <c r="AG25" s="438" t="str">
        <f t="shared" si="7"/>
        <v xml:space="preserve">          0</v>
      </c>
      <c r="AL25" s="335">
        <f>SUM(ANALYTIKAVUJ!E6)</f>
        <v>0</v>
      </c>
      <c r="AN25" s="334">
        <f t="shared" si="31"/>
        <v>0</v>
      </c>
      <c r="AO25" s="337"/>
      <c r="AP25" s="336">
        <f t="shared" si="32"/>
        <v>0</v>
      </c>
      <c r="AQ25" s="337">
        <f>SUM(ANALYTIKAVUJ!E47)*-1</f>
        <v>0</v>
      </c>
      <c r="AR25" s="338">
        <f t="shared" si="33"/>
        <v>0</v>
      </c>
      <c r="AS25" s="339">
        <f t="shared" si="34"/>
        <v>0</v>
      </c>
    </row>
    <row r="26" spans="2:45" outlineLevel="1" x14ac:dyDescent="0.25">
      <c r="B26" s="431">
        <v>24</v>
      </c>
      <c r="C26" s="305" t="s">
        <v>2372</v>
      </c>
      <c r="D26" s="188" t="str">
        <f>IF(VLOOKUP($B26,suvaha_p!$A:$G,1)=$B26,VLOOKUP($B26,suvaha_p!$A:$G,$B$1),0)</f>
        <v>Ostatné realizovateľné cenné papiere a podiely
(063A) - /096A/</v>
      </c>
      <c r="E26" s="332" t="s">
        <v>134</v>
      </c>
      <c r="G26" s="343">
        <f>SUM(ANALYTIKAVUJ!C10)</f>
        <v>0</v>
      </c>
      <c r="I26" s="334">
        <f t="shared" si="19"/>
        <v>0</v>
      </c>
      <c r="J26" s="337"/>
      <c r="K26" s="336">
        <f t="shared" si="8"/>
        <v>0</v>
      </c>
      <c r="L26" s="337">
        <f>SUM(ANALYTIKAVUJ!C48)*-1</f>
        <v>0</v>
      </c>
      <c r="M26" s="338">
        <f t="shared" si="9"/>
        <v>0</v>
      </c>
      <c r="N26" s="560">
        <f t="shared" si="10"/>
        <v>0</v>
      </c>
      <c r="Q26" s="337">
        <f>SUM(ANALYTIKAVUJ!D10)</f>
        <v>0</v>
      </c>
      <c r="S26" s="562">
        <f t="shared" si="27"/>
        <v>0</v>
      </c>
      <c r="U26" s="336">
        <f t="shared" si="28"/>
        <v>0</v>
      </c>
      <c r="V26" s="337">
        <f>SUM(ANALYTIKAVUJ!D48)*-1</f>
        <v>0</v>
      </c>
      <c r="W26" s="338">
        <f t="shared" si="29"/>
        <v>0</v>
      </c>
      <c r="X26" s="560">
        <f t="shared" si="30"/>
        <v>0</v>
      </c>
      <c r="Z26" s="437">
        <f t="shared" si="0"/>
        <v>0</v>
      </c>
      <c r="AA26" s="437">
        <f t="shared" si="1"/>
        <v>0</v>
      </c>
      <c r="AB26" s="437">
        <f t="shared" si="2"/>
        <v>0</v>
      </c>
      <c r="AC26" s="437">
        <f t="shared" si="3"/>
        <v>0</v>
      </c>
      <c r="AD26" s="438" t="str">
        <f t="shared" si="4"/>
        <v xml:space="preserve">          0</v>
      </c>
      <c r="AE26" s="438" t="str">
        <f t="shared" si="5"/>
        <v xml:space="preserve">          0</v>
      </c>
      <c r="AF26" s="438" t="str">
        <f t="shared" si="6"/>
        <v xml:space="preserve">          0</v>
      </c>
      <c r="AG26" s="438" t="str">
        <f t="shared" si="7"/>
        <v xml:space="preserve">          0</v>
      </c>
      <c r="AL26" s="335">
        <f>SUM(ANALYTIKAVUJ!E10)</f>
        <v>0</v>
      </c>
      <c r="AN26" s="334">
        <f t="shared" si="31"/>
        <v>0</v>
      </c>
      <c r="AO26" s="337"/>
      <c r="AP26" s="336">
        <f t="shared" si="32"/>
        <v>0</v>
      </c>
      <c r="AQ26" s="337">
        <f>SUM(ANALYTIKAVUJ!E48)*-1</f>
        <v>0</v>
      </c>
      <c r="AR26" s="338">
        <f t="shared" si="33"/>
        <v>0</v>
      </c>
      <c r="AS26" s="339">
        <f t="shared" si="34"/>
        <v>0</v>
      </c>
    </row>
    <row r="27" spans="2:45" outlineLevel="1" x14ac:dyDescent="0.25">
      <c r="B27" s="431">
        <v>25</v>
      </c>
      <c r="C27" s="305" t="s">
        <v>2375</v>
      </c>
      <c r="D27" s="188" t="str">
        <f>IF(VLOOKUP($B27,suvaha_p!$A:$G,1)=$B27,VLOOKUP($B27,suvaha_p!$A:$G,$B$1),0)</f>
        <v>Pôžičky prepojeným účtovným jednotkám (066A)
- /096A/</v>
      </c>
      <c r="E27" s="332" t="s">
        <v>140</v>
      </c>
      <c r="G27" s="343">
        <f>SUM(ANALYTIKAVUJ!C13)</f>
        <v>-2177.52</v>
      </c>
      <c r="I27" s="334">
        <f t="shared" si="19"/>
        <v>-2178</v>
      </c>
      <c r="J27" s="337"/>
      <c r="K27" s="336">
        <f t="shared" si="8"/>
        <v>0</v>
      </c>
      <c r="L27" s="337">
        <f>SUM(ANALYTIKAVUJ!C49)*-1</f>
        <v>0</v>
      </c>
      <c r="M27" s="338">
        <f t="shared" si="9"/>
        <v>0</v>
      </c>
      <c r="N27" s="560">
        <f t="shared" si="10"/>
        <v>-2178</v>
      </c>
      <c r="Q27" s="337">
        <f>SUM(ANALYTIKAVUJ!D13)</f>
        <v>-2177.52</v>
      </c>
      <c r="S27" s="562">
        <f t="shared" si="27"/>
        <v>-2177.52</v>
      </c>
      <c r="U27" s="336">
        <f t="shared" si="28"/>
        <v>0</v>
      </c>
      <c r="V27" s="337">
        <f>SUM(ANALYTIKAVUJ!D49)*-1</f>
        <v>0</v>
      </c>
      <c r="W27" s="338">
        <f t="shared" si="29"/>
        <v>0</v>
      </c>
      <c r="X27" s="560">
        <f t="shared" si="30"/>
        <v>-2178</v>
      </c>
      <c r="Z27" s="437">
        <f t="shared" si="0"/>
        <v>-2178</v>
      </c>
      <c r="AA27" s="437">
        <f t="shared" si="1"/>
        <v>0</v>
      </c>
      <c r="AB27" s="437">
        <f t="shared" si="2"/>
        <v>-2178</v>
      </c>
      <c r="AC27" s="437">
        <f t="shared" si="3"/>
        <v>-2178</v>
      </c>
      <c r="AD27" s="438" t="str">
        <f t="shared" si="4"/>
        <v xml:space="preserve">      -2178</v>
      </c>
      <c r="AE27" s="438" t="str">
        <f t="shared" si="5"/>
        <v xml:space="preserve">          0</v>
      </c>
      <c r="AF27" s="438" t="str">
        <f t="shared" si="6"/>
        <v xml:space="preserve">      -2178</v>
      </c>
      <c r="AG27" s="438" t="str">
        <f t="shared" si="7"/>
        <v xml:space="preserve">      -2178</v>
      </c>
      <c r="AL27" s="335">
        <f>SUM(ANALYTIKAVUJ!E13)</f>
        <v>-2177.52</v>
      </c>
      <c r="AN27" s="334">
        <f t="shared" si="31"/>
        <v>-2177.52</v>
      </c>
      <c r="AO27" s="337"/>
      <c r="AP27" s="336">
        <f t="shared" si="32"/>
        <v>0</v>
      </c>
      <c r="AQ27" s="337">
        <f>SUM(ANALYTIKAVUJ!E49)*-1</f>
        <v>0</v>
      </c>
      <c r="AR27" s="338">
        <f t="shared" si="33"/>
        <v>0</v>
      </c>
      <c r="AS27" s="339">
        <f t="shared" si="34"/>
        <v>-2178</v>
      </c>
    </row>
    <row r="28" spans="2:45" outlineLevel="1" x14ac:dyDescent="0.25">
      <c r="B28" s="431">
        <v>26</v>
      </c>
      <c r="C28" s="305" t="s">
        <v>2377</v>
      </c>
      <c r="D28" s="188" t="str">
        <f>IF(VLOOKUP($B28,suvaha_p!$A:$G,1)=$B28,VLOOKUP($B28,suvaha_p!$A:$G,$B$1),0)</f>
        <v>Pôžičky v rámci podielovej účasti okrem prepojeným účtovným jednotkám (066A) - /096A/</v>
      </c>
      <c r="E28" s="332" t="s">
        <v>904</v>
      </c>
      <c r="G28" s="343">
        <f>SUM(ANALYTIKAVUJ!C14)</f>
        <v>0</v>
      </c>
      <c r="I28" s="334">
        <f t="shared" si="19"/>
        <v>0</v>
      </c>
      <c r="J28" s="337"/>
      <c r="K28" s="336">
        <f t="shared" si="8"/>
        <v>0</v>
      </c>
      <c r="L28" s="337">
        <f>SUM(ANALYTIKAVUJ!C50)*-1</f>
        <v>0</v>
      </c>
      <c r="M28" s="338">
        <f t="shared" si="9"/>
        <v>0</v>
      </c>
      <c r="N28" s="560">
        <f t="shared" si="10"/>
        <v>0</v>
      </c>
      <c r="Q28" s="337">
        <f>SUM(ANALYTIKAVUJ!D14)</f>
        <v>0</v>
      </c>
      <c r="S28" s="562">
        <f t="shared" si="27"/>
        <v>0</v>
      </c>
      <c r="U28" s="336">
        <f t="shared" si="28"/>
        <v>0</v>
      </c>
      <c r="V28" s="337">
        <f>SUM(ANALYTIKAVUJ!D50)*-1</f>
        <v>0</v>
      </c>
      <c r="W28" s="338">
        <f t="shared" si="29"/>
        <v>0</v>
      </c>
      <c r="X28" s="560">
        <f t="shared" si="30"/>
        <v>0</v>
      </c>
      <c r="Z28" s="437">
        <f t="shared" si="0"/>
        <v>0</v>
      </c>
      <c r="AA28" s="437">
        <f t="shared" si="1"/>
        <v>0</v>
      </c>
      <c r="AB28" s="437">
        <f t="shared" si="2"/>
        <v>0</v>
      </c>
      <c r="AC28" s="437">
        <f t="shared" si="3"/>
        <v>0</v>
      </c>
      <c r="AD28" s="438" t="str">
        <f t="shared" si="4"/>
        <v xml:space="preserve">          0</v>
      </c>
      <c r="AE28" s="438" t="str">
        <f t="shared" si="5"/>
        <v xml:space="preserve">          0</v>
      </c>
      <c r="AF28" s="438" t="str">
        <f t="shared" si="6"/>
        <v xml:space="preserve">          0</v>
      </c>
      <c r="AG28" s="438" t="str">
        <f t="shared" si="7"/>
        <v xml:space="preserve">          0</v>
      </c>
      <c r="AL28" s="335">
        <f>SUM(ANALYTIKAVUJ!E14)</f>
        <v>0</v>
      </c>
      <c r="AN28" s="334">
        <f t="shared" si="31"/>
        <v>0</v>
      </c>
      <c r="AO28" s="337"/>
      <c r="AP28" s="336">
        <f t="shared" si="32"/>
        <v>0</v>
      </c>
      <c r="AQ28" s="337">
        <f>SUM(ANALYTIKAVUJ!E50)*-1</f>
        <v>0</v>
      </c>
      <c r="AR28" s="338">
        <f t="shared" si="33"/>
        <v>0</v>
      </c>
      <c r="AS28" s="339">
        <f t="shared" si="34"/>
        <v>0</v>
      </c>
    </row>
    <row r="29" spans="2:45" ht="12.75" customHeight="1" outlineLevel="1" x14ac:dyDescent="0.25">
      <c r="B29" s="431">
        <v>27</v>
      </c>
      <c r="C29" s="305" t="s">
        <v>2381</v>
      </c>
      <c r="D29" s="188" t="str">
        <f>IF(VLOOKUP($B29,suvaha_p!$A:$G,1)=$B29,VLOOKUP($B29,suvaha_p!$A:$G,$B$1),0)</f>
        <v>Ostatné pôžičky (067A) - /096A/</v>
      </c>
      <c r="E29" s="332" t="s">
        <v>909</v>
      </c>
      <c r="G29" s="343">
        <f>SUM(ANALYTIKAVUJ!C18)</f>
        <v>0</v>
      </c>
      <c r="I29" s="334">
        <f t="shared" si="19"/>
        <v>0</v>
      </c>
      <c r="J29" s="337"/>
      <c r="K29" s="336">
        <f t="shared" si="8"/>
        <v>0</v>
      </c>
      <c r="L29" s="337">
        <f>SUM(ANALYTIKAVUJ!C51)*-1</f>
        <v>0</v>
      </c>
      <c r="M29" s="338">
        <f t="shared" si="9"/>
        <v>0</v>
      </c>
      <c r="N29" s="560">
        <f t="shared" si="10"/>
        <v>0</v>
      </c>
      <c r="Q29" s="337">
        <f>SUM(ANALYTIKAVUJ!D18)</f>
        <v>0</v>
      </c>
      <c r="S29" s="562">
        <f t="shared" si="27"/>
        <v>0</v>
      </c>
      <c r="U29" s="336">
        <f t="shared" si="28"/>
        <v>0</v>
      </c>
      <c r="V29" s="337">
        <f>SUM(ANALYTIKAVUJ!D51)*-1</f>
        <v>0</v>
      </c>
      <c r="W29" s="338">
        <f t="shared" si="29"/>
        <v>0</v>
      </c>
      <c r="X29" s="560">
        <f t="shared" si="30"/>
        <v>0</v>
      </c>
      <c r="Z29" s="437">
        <f t="shared" si="0"/>
        <v>0</v>
      </c>
      <c r="AA29" s="437">
        <f t="shared" si="1"/>
        <v>0</v>
      </c>
      <c r="AB29" s="437">
        <f t="shared" si="2"/>
        <v>0</v>
      </c>
      <c r="AC29" s="437">
        <f t="shared" si="3"/>
        <v>0</v>
      </c>
      <c r="AD29" s="438" t="str">
        <f t="shared" si="4"/>
        <v xml:space="preserve">          0</v>
      </c>
      <c r="AE29" s="438" t="str">
        <f t="shared" si="5"/>
        <v xml:space="preserve">          0</v>
      </c>
      <c r="AF29" s="438" t="str">
        <f t="shared" si="6"/>
        <v xml:space="preserve">          0</v>
      </c>
      <c r="AG29" s="438" t="str">
        <f t="shared" si="7"/>
        <v xml:space="preserve">          0</v>
      </c>
      <c r="AL29" s="335">
        <f>SUM(ANALYTIKAVUJ!E18)</f>
        <v>0</v>
      </c>
      <c r="AN29" s="334">
        <f t="shared" si="31"/>
        <v>0</v>
      </c>
      <c r="AO29" s="337"/>
      <c r="AP29" s="336">
        <f t="shared" si="32"/>
        <v>0</v>
      </c>
      <c r="AQ29" s="337">
        <f>SUM(ANALYTIKAVUJ!E51)*-1</f>
        <v>0</v>
      </c>
      <c r="AR29" s="338">
        <f t="shared" si="33"/>
        <v>0</v>
      </c>
      <c r="AS29" s="339">
        <f t="shared" si="34"/>
        <v>0</v>
      </c>
    </row>
    <row r="30" spans="2:45" outlineLevel="1" x14ac:dyDescent="0.25">
      <c r="B30" s="431">
        <v>28</v>
      </c>
      <c r="C30" s="305" t="s">
        <v>2385</v>
      </c>
      <c r="D30" s="188" t="str">
        <f>IF(VLOOKUP($B30,suvaha_p!$A:$G,1)=$B30,VLOOKUP($B30,suvaha_p!$A:$G,$B$1),0)</f>
        <v>Dlhové cenné papiere a ostatný dlhodobý finančný majetok (065A, 069A, 06XA) - /096A/</v>
      </c>
      <c r="E30" s="332" t="s">
        <v>785</v>
      </c>
      <c r="F30" s="333">
        <f>SUM('HL KNIHA VYPOC'!G45)</f>
        <v>3029457.4699999997</v>
      </c>
      <c r="G30" s="343">
        <f>SUM(ANALYTIKAVUJ!C22)</f>
        <v>0</v>
      </c>
      <c r="I30" s="334">
        <f t="shared" si="19"/>
        <v>3029457</v>
      </c>
      <c r="J30" s="337"/>
      <c r="K30" s="336">
        <f t="shared" si="8"/>
        <v>0</v>
      </c>
      <c r="L30" s="337">
        <f>SUM(ANALYTIKAVUJ!C52)*-1</f>
        <v>0</v>
      </c>
      <c r="M30" s="338">
        <f t="shared" si="9"/>
        <v>0</v>
      </c>
      <c r="N30" s="560">
        <f t="shared" si="10"/>
        <v>3029457</v>
      </c>
      <c r="P30" s="561">
        <f>SUM('HL KNIHA VYPOC'!K45)</f>
        <v>1020586.96</v>
      </c>
      <c r="Q30" s="337">
        <f>SUM(ANALYTIKAVUJ!D22)</f>
        <v>0</v>
      </c>
      <c r="S30" s="562">
        <f t="shared" si="27"/>
        <v>1020586.96</v>
      </c>
      <c r="U30" s="336">
        <f t="shared" si="28"/>
        <v>0</v>
      </c>
      <c r="V30" s="337">
        <f>SUM(ANALYTIKAVUJ!D52)*-1</f>
        <v>0</v>
      </c>
      <c r="W30" s="338">
        <f t="shared" si="29"/>
        <v>0</v>
      </c>
      <c r="X30" s="560">
        <f t="shared" si="30"/>
        <v>1020587</v>
      </c>
      <c r="Z30" s="437">
        <f t="shared" si="0"/>
        <v>3029457</v>
      </c>
      <c r="AA30" s="437">
        <f t="shared" si="1"/>
        <v>0</v>
      </c>
      <c r="AB30" s="437">
        <f t="shared" si="2"/>
        <v>3029457</v>
      </c>
      <c r="AC30" s="437">
        <f t="shared" si="3"/>
        <v>1020587</v>
      </c>
      <c r="AD30" s="438" t="str">
        <f t="shared" si="4"/>
        <v xml:space="preserve">    3029457</v>
      </c>
      <c r="AE30" s="438" t="str">
        <f t="shared" si="5"/>
        <v xml:space="preserve">          0</v>
      </c>
      <c r="AF30" s="438" t="str">
        <f t="shared" si="6"/>
        <v xml:space="preserve">    3029457</v>
      </c>
      <c r="AG30" s="438" t="str">
        <f t="shared" si="7"/>
        <v xml:space="preserve">    1020587</v>
      </c>
      <c r="AK30" s="340">
        <f>SUM('HL KNIHA VYPOC'!H45)</f>
        <v>0</v>
      </c>
      <c r="AL30" s="335">
        <f>SUM(ANALYTIKAVUJ!E22)</f>
        <v>0</v>
      </c>
      <c r="AN30" s="334">
        <f t="shared" si="31"/>
        <v>0</v>
      </c>
      <c r="AO30" s="337"/>
      <c r="AP30" s="336">
        <f t="shared" si="32"/>
        <v>0</v>
      </c>
      <c r="AQ30" s="337">
        <f>SUM(ANALYTIKAVUJ!E52)*-1</f>
        <v>0</v>
      </c>
      <c r="AR30" s="338">
        <f t="shared" si="33"/>
        <v>0</v>
      </c>
      <c r="AS30" s="339">
        <f t="shared" si="34"/>
        <v>0</v>
      </c>
    </row>
    <row r="31" spans="2:45" outlineLevel="1" x14ac:dyDescent="0.25">
      <c r="B31" s="431">
        <v>29</v>
      </c>
      <c r="C31" s="305" t="s">
        <v>2414</v>
      </c>
      <c r="D31" s="188" t="str">
        <f>IF(VLOOKUP($B31,suvaha_p!$A:$G,1)=$B31,VLOOKUP($B31,suvaha_p!$A:$G,$B$1),0)</f>
        <v>Pôžičky a ostatný dlhodobý finančný majetok so zostatkovou dobou splatnosti najviac jeden rok (066A, 067A, 069A, 06XA) - /096A/</v>
      </c>
      <c r="E31" s="332" t="s">
        <v>159</v>
      </c>
      <c r="G31" s="343">
        <f>SUM(ANALYTIKAVUJ!C15+ANALYTIKAVUJ!C19+ANALYTIKAVUJ!C23)</f>
        <v>0</v>
      </c>
      <c r="I31" s="334">
        <f t="shared" si="19"/>
        <v>0</v>
      </c>
      <c r="J31" s="337"/>
      <c r="K31" s="336">
        <f t="shared" si="8"/>
        <v>0</v>
      </c>
      <c r="L31" s="337">
        <f>SUM(ANALYTIKAVUJ!C53)*-1</f>
        <v>0</v>
      </c>
      <c r="M31" s="338">
        <f t="shared" si="9"/>
        <v>0</v>
      </c>
      <c r="N31" s="560">
        <f t="shared" si="10"/>
        <v>0</v>
      </c>
      <c r="Q31" s="337">
        <f>SUM(ANALYTIKAVUJ!D15+ANALYTIKAVUJ!D19+ANALYTIKAVUJ!D23)</f>
        <v>0</v>
      </c>
      <c r="S31" s="562">
        <f t="shared" si="27"/>
        <v>0</v>
      </c>
      <c r="U31" s="336">
        <f t="shared" si="28"/>
        <v>0</v>
      </c>
      <c r="V31" s="337">
        <f>SUM(ANALYTIKAVUJ!D53)*-1</f>
        <v>0</v>
      </c>
      <c r="W31" s="338">
        <f t="shared" si="29"/>
        <v>0</v>
      </c>
      <c r="X31" s="560">
        <f t="shared" si="30"/>
        <v>0</v>
      </c>
      <c r="Z31" s="437">
        <f t="shared" si="0"/>
        <v>0</v>
      </c>
      <c r="AA31" s="437">
        <f t="shared" si="1"/>
        <v>0</v>
      </c>
      <c r="AB31" s="437">
        <f t="shared" si="2"/>
        <v>0</v>
      </c>
      <c r="AC31" s="437">
        <f t="shared" si="3"/>
        <v>0</v>
      </c>
      <c r="AD31" s="438" t="str">
        <f t="shared" si="4"/>
        <v xml:space="preserve">          0</v>
      </c>
      <c r="AE31" s="438" t="str">
        <f t="shared" si="5"/>
        <v xml:space="preserve">          0</v>
      </c>
      <c r="AF31" s="438" t="str">
        <f t="shared" si="6"/>
        <v xml:space="preserve">          0</v>
      </c>
      <c r="AG31" s="438" t="str">
        <f t="shared" si="7"/>
        <v xml:space="preserve">          0</v>
      </c>
      <c r="AL31" s="335">
        <f>SUM(ANALYTIKAVUJ!E15+ANALYTIKAVUJ!E19+ANALYTIKAVUJ!E23)</f>
        <v>0</v>
      </c>
      <c r="AN31" s="334">
        <f t="shared" si="31"/>
        <v>0</v>
      </c>
      <c r="AO31" s="337"/>
      <c r="AP31" s="336">
        <f t="shared" si="32"/>
        <v>0</v>
      </c>
      <c r="AQ31" s="337">
        <f>SUM(ANALYTIKAVUJ!E53)*-1</f>
        <v>0</v>
      </c>
      <c r="AR31" s="338">
        <f t="shared" si="33"/>
        <v>0</v>
      </c>
      <c r="AS31" s="339">
        <f t="shared" si="34"/>
        <v>0</v>
      </c>
    </row>
    <row r="32" spans="2:45" outlineLevel="1" x14ac:dyDescent="0.25">
      <c r="B32" s="431" t="s">
        <v>2180</v>
      </c>
      <c r="C32" s="305" t="s">
        <v>2418</v>
      </c>
      <c r="D32" s="188" t="str">
        <f>IF(VLOOKUP($B32,suvaha_p!$A:$G,1)=$B32,VLOOKUP($B32,suvaha_p!$A:$G,$B$1),0)</f>
        <v>Účty v bankách s dobou viazanosti dlhšou ako jeden rok (22XA)</v>
      </c>
      <c r="E32" s="332" t="s">
        <v>2180</v>
      </c>
      <c r="G32" s="343">
        <f>SUM(ANALYTIKAVUJ!C108)</f>
        <v>0</v>
      </c>
      <c r="I32" s="334">
        <f t="shared" si="19"/>
        <v>0</v>
      </c>
      <c r="K32" s="336">
        <f t="shared" si="8"/>
        <v>0</v>
      </c>
      <c r="L32" s="337"/>
      <c r="M32" s="338">
        <f t="shared" si="9"/>
        <v>0</v>
      </c>
      <c r="N32" s="560">
        <f t="shared" si="10"/>
        <v>0</v>
      </c>
      <c r="Q32" s="337">
        <f>SUM(ANALYTIKAVUJ!D108)</f>
        <v>0</v>
      </c>
      <c r="S32" s="562">
        <f t="shared" si="27"/>
        <v>0</v>
      </c>
      <c r="U32" s="336">
        <f t="shared" si="28"/>
        <v>0</v>
      </c>
      <c r="W32" s="338">
        <f t="shared" si="29"/>
        <v>0</v>
      </c>
      <c r="X32" s="560">
        <f t="shared" si="30"/>
        <v>0</v>
      </c>
      <c r="Z32" s="437">
        <f t="shared" si="0"/>
        <v>0</v>
      </c>
      <c r="AA32" s="437">
        <f t="shared" si="1"/>
        <v>0</v>
      </c>
      <c r="AB32" s="437">
        <f t="shared" si="2"/>
        <v>0</v>
      </c>
      <c r="AC32" s="437">
        <f t="shared" si="3"/>
        <v>0</v>
      </c>
      <c r="AD32" s="438" t="str">
        <f t="shared" si="4"/>
        <v xml:space="preserve">          0</v>
      </c>
      <c r="AE32" s="438" t="str">
        <f t="shared" si="5"/>
        <v xml:space="preserve">          0</v>
      </c>
      <c r="AF32" s="438" t="str">
        <f t="shared" si="6"/>
        <v xml:space="preserve">          0</v>
      </c>
      <c r="AG32" s="438" t="str">
        <f t="shared" si="7"/>
        <v xml:space="preserve">          0</v>
      </c>
      <c r="AL32" s="335">
        <f>SUM(ANALYTIKAVUJ!E108)</f>
        <v>0</v>
      </c>
      <c r="AN32" s="334">
        <f t="shared" si="31"/>
        <v>0</v>
      </c>
      <c r="AP32" s="336">
        <f t="shared" si="32"/>
        <v>0</v>
      </c>
      <c r="AQ32" s="337"/>
      <c r="AR32" s="338">
        <f t="shared" si="33"/>
        <v>0</v>
      </c>
      <c r="AS32" s="339">
        <f t="shared" si="34"/>
        <v>0</v>
      </c>
    </row>
    <row r="33" spans="2:45" outlineLevel="1" x14ac:dyDescent="0.25">
      <c r="B33" s="431" t="s">
        <v>912</v>
      </c>
      <c r="C33" s="305" t="s">
        <v>2453</v>
      </c>
      <c r="D33" s="188" t="str">
        <f>IF(VLOOKUP($B33,suvaha_p!$A:$G,1)=$B33,VLOOKUP($B33,suvaha_p!$A:$G,$B$1),0)</f>
        <v>Obstarávaný dlhodobý finančný majetok (043) - /096A/</v>
      </c>
      <c r="E33" s="332" t="s">
        <v>912</v>
      </c>
      <c r="F33" s="333">
        <f>SUM('HL KNIHA VYPOC'!G33)</f>
        <v>0</v>
      </c>
      <c r="I33" s="334">
        <f t="shared" si="19"/>
        <v>0</v>
      </c>
      <c r="J33" s="337"/>
      <c r="K33" s="336">
        <f t="shared" si="8"/>
        <v>0</v>
      </c>
      <c r="L33" s="337">
        <f>SUM(ANALYTIKAVUJ!C54)*-1</f>
        <v>0</v>
      </c>
      <c r="M33" s="338">
        <f t="shared" si="9"/>
        <v>0</v>
      </c>
      <c r="N33" s="560">
        <f t="shared" si="10"/>
        <v>0</v>
      </c>
      <c r="P33" s="561">
        <f>SUM('HL KNIHA VYPOC'!K33)</f>
        <v>0</v>
      </c>
      <c r="S33" s="562">
        <f t="shared" si="27"/>
        <v>0</v>
      </c>
      <c r="U33" s="336">
        <f t="shared" si="28"/>
        <v>0</v>
      </c>
      <c r="V33" s="337">
        <f>SUM(ANALYTIKAVUJ!D54)*-1</f>
        <v>0</v>
      </c>
      <c r="W33" s="338">
        <f t="shared" si="29"/>
        <v>0</v>
      </c>
      <c r="X33" s="560">
        <f t="shared" si="30"/>
        <v>0</v>
      </c>
      <c r="Z33" s="437">
        <f t="shared" si="0"/>
        <v>0</v>
      </c>
      <c r="AA33" s="437">
        <f t="shared" si="1"/>
        <v>0</v>
      </c>
      <c r="AB33" s="437">
        <f t="shared" si="2"/>
        <v>0</v>
      </c>
      <c r="AC33" s="437">
        <f t="shared" si="3"/>
        <v>0</v>
      </c>
      <c r="AD33" s="438" t="str">
        <f t="shared" si="4"/>
        <v xml:space="preserve">          0</v>
      </c>
      <c r="AE33" s="438" t="str">
        <f t="shared" si="5"/>
        <v xml:space="preserve">          0</v>
      </c>
      <c r="AF33" s="438" t="str">
        <f t="shared" si="6"/>
        <v xml:space="preserve">          0</v>
      </c>
      <c r="AG33" s="438" t="str">
        <f t="shared" si="7"/>
        <v xml:space="preserve">          0</v>
      </c>
      <c r="AK33" s="340">
        <f>SUM('HL KNIHA VYPOC'!H33)</f>
        <v>0</v>
      </c>
      <c r="AN33" s="334">
        <f t="shared" si="31"/>
        <v>0</v>
      </c>
      <c r="AO33" s="337"/>
      <c r="AP33" s="336">
        <f t="shared" si="32"/>
        <v>0</v>
      </c>
      <c r="AQ33" s="337">
        <f>SUM(ANALYTIKAVUJ!E54)*-1</f>
        <v>0</v>
      </c>
      <c r="AR33" s="338">
        <f t="shared" si="33"/>
        <v>0</v>
      </c>
      <c r="AS33" s="339">
        <f t="shared" si="34"/>
        <v>0</v>
      </c>
    </row>
    <row r="34" spans="2:45" outlineLevel="1" x14ac:dyDescent="0.25">
      <c r="B34" s="431" t="s">
        <v>901</v>
      </c>
      <c r="C34" s="305" t="s">
        <v>2457</v>
      </c>
      <c r="D34" s="188" t="str">
        <f>IF(VLOOKUP($B34,suvaha_p!$A:$G,1)=$B34,VLOOKUP($B34,suvaha_p!$A:$G,$B$1),0)</f>
        <v>Poskytnuté preddavky na dlhodobý finančný majetok (053) - /095A/</v>
      </c>
      <c r="E34" s="332" t="s">
        <v>901</v>
      </c>
      <c r="F34" s="333">
        <f>SUM('HL KNIHA VYPOC'!G39)</f>
        <v>0</v>
      </c>
      <c r="I34" s="334">
        <f t="shared" si="19"/>
        <v>0</v>
      </c>
      <c r="J34" s="337"/>
      <c r="K34" s="336">
        <f t="shared" si="8"/>
        <v>0</v>
      </c>
      <c r="L34" s="337">
        <f>SUM(ANALYTIKAVUJ!C43)*-1</f>
        <v>0</v>
      </c>
      <c r="M34" s="338">
        <f t="shared" si="9"/>
        <v>0</v>
      </c>
      <c r="N34" s="560">
        <f t="shared" si="10"/>
        <v>0</v>
      </c>
      <c r="P34" s="561">
        <f>SUM('HL KNIHA VYPOC'!K39)</f>
        <v>0</v>
      </c>
      <c r="S34" s="562">
        <f t="shared" si="27"/>
        <v>0</v>
      </c>
      <c r="U34" s="336">
        <f t="shared" si="28"/>
        <v>0</v>
      </c>
      <c r="V34" s="337">
        <f>SUM(ANALYTIKAVUJ!D43)*-1</f>
        <v>0</v>
      </c>
      <c r="W34" s="338">
        <f t="shared" si="29"/>
        <v>0</v>
      </c>
      <c r="X34" s="560">
        <f t="shared" si="30"/>
        <v>0</v>
      </c>
      <c r="Z34" s="437">
        <f t="shared" si="0"/>
        <v>0</v>
      </c>
      <c r="AA34" s="437">
        <f t="shared" si="1"/>
        <v>0</v>
      </c>
      <c r="AB34" s="437">
        <f t="shared" si="2"/>
        <v>0</v>
      </c>
      <c r="AC34" s="437">
        <f t="shared" si="3"/>
        <v>0</v>
      </c>
      <c r="AD34" s="438" t="str">
        <f t="shared" si="4"/>
        <v xml:space="preserve">          0</v>
      </c>
      <c r="AE34" s="438" t="str">
        <f t="shared" si="5"/>
        <v xml:space="preserve">          0</v>
      </c>
      <c r="AF34" s="438" t="str">
        <f t="shared" si="6"/>
        <v xml:space="preserve">          0</v>
      </c>
      <c r="AG34" s="438" t="str">
        <f t="shared" si="7"/>
        <v xml:space="preserve">          0</v>
      </c>
      <c r="AK34" s="340">
        <f>SUM('HL KNIHA VYPOC'!H39)</f>
        <v>0</v>
      </c>
      <c r="AN34" s="334">
        <f t="shared" si="31"/>
        <v>0</v>
      </c>
      <c r="AO34" s="337"/>
      <c r="AP34" s="336">
        <f t="shared" si="32"/>
        <v>0</v>
      </c>
      <c r="AQ34" s="337">
        <f>SUM(ANALYTIKAVUJ!E43)*-1</f>
        <v>0</v>
      </c>
      <c r="AR34" s="338">
        <f t="shared" si="33"/>
        <v>0</v>
      </c>
      <c r="AS34" s="339">
        <f t="shared" si="34"/>
        <v>0</v>
      </c>
    </row>
    <row r="35" spans="2:45" x14ac:dyDescent="0.25">
      <c r="B35" s="431" t="s">
        <v>902</v>
      </c>
      <c r="C35" s="305" t="s">
        <v>1912</v>
      </c>
      <c r="D35" s="378" t="str">
        <f>IF(VLOOKUP($B35,suvaha_p!$A:$G,1)=$B35,VLOOKUP($B35,suvaha_p!$A:$G,$B$1),0)</f>
        <v>Obežný majetok r. 34 + r. 41 + r. 53 + r. 66 + r. 71</v>
      </c>
      <c r="E35" s="311" t="s">
        <v>902</v>
      </c>
      <c r="F35" s="312"/>
      <c r="G35" s="341"/>
      <c r="H35" s="341"/>
      <c r="I35" s="324">
        <f>SUM(I36+I43+I55+I68+I73)</f>
        <v>10466862</v>
      </c>
      <c r="J35" s="315"/>
      <c r="K35" s="324">
        <f>SUM(K36+K43+K55+K68+K73)</f>
        <v>0</v>
      </c>
      <c r="L35" s="317"/>
      <c r="M35" s="324">
        <f>SUM(M36+M43+M55+M68+M73)</f>
        <v>1217210</v>
      </c>
      <c r="N35" s="560">
        <f>SUM(N36+N43+N55+N68+N73)</f>
        <v>9249652</v>
      </c>
      <c r="P35" s="550"/>
      <c r="Q35" s="327"/>
      <c r="R35" s="327"/>
      <c r="S35" s="557">
        <f>SUM(S36+S43+S55+S68+S73+S76)</f>
        <v>12014846.959999997</v>
      </c>
      <c r="T35" s="327"/>
      <c r="U35" s="336">
        <f t="shared" si="28"/>
        <v>0</v>
      </c>
      <c r="V35" s="327"/>
      <c r="W35" s="338">
        <f t="shared" si="29"/>
        <v>0</v>
      </c>
      <c r="X35" s="560">
        <f>SUM(X36+X43+X55+X68+X73)</f>
        <v>11004993</v>
      </c>
      <c r="Y35" s="335"/>
      <c r="Z35" s="437">
        <f t="shared" si="0"/>
        <v>10466862</v>
      </c>
      <c r="AA35" s="437">
        <f t="shared" si="1"/>
        <v>1217210</v>
      </c>
      <c r="AB35" s="437">
        <f t="shared" si="2"/>
        <v>9249652</v>
      </c>
      <c r="AC35" s="437">
        <f t="shared" si="3"/>
        <v>11004993</v>
      </c>
      <c r="AD35" s="438" t="str">
        <f t="shared" si="4"/>
        <v xml:space="preserve">   10466862</v>
      </c>
      <c r="AE35" s="438" t="str">
        <f t="shared" si="5"/>
        <v xml:space="preserve">    1217210</v>
      </c>
      <c r="AF35" s="438" t="str">
        <f t="shared" si="6"/>
        <v xml:space="preserve">    9249652</v>
      </c>
      <c r="AG35" s="438" t="str">
        <f t="shared" si="7"/>
        <v xml:space="preserve">   11004993</v>
      </c>
      <c r="AK35" s="320"/>
      <c r="AL35" s="342"/>
      <c r="AM35" s="342"/>
      <c r="AN35" s="324">
        <f>SUM(AN36+AN43+AN55+AN68+AN73+AN76)</f>
        <v>5644077.0300000003</v>
      </c>
      <c r="AO35" s="315"/>
      <c r="AP35" s="336">
        <f t="shared" si="32"/>
        <v>0</v>
      </c>
      <c r="AQ35" s="317"/>
      <c r="AR35" s="338">
        <f t="shared" si="33"/>
        <v>0</v>
      </c>
      <c r="AS35" s="339">
        <f>SUM(AS36+AS43+AS55+AS68+AS73)</f>
        <v>4212361</v>
      </c>
    </row>
    <row r="36" spans="2:45" outlineLevel="1" x14ac:dyDescent="0.25">
      <c r="B36" s="431" t="s">
        <v>911</v>
      </c>
      <c r="C36" s="305" t="s">
        <v>2463</v>
      </c>
      <c r="D36" s="378" t="str">
        <f>IF(VLOOKUP($B36,suvaha_p!$A:$G,1)=$B36,VLOOKUP($B36,suvaha_p!$A:$G,$B$1),0)</f>
        <v>Zásoby súčet (r. 35 až r. 40)</v>
      </c>
      <c r="E36" s="311" t="s">
        <v>911</v>
      </c>
      <c r="F36" s="312"/>
      <c r="I36" s="324">
        <f>SUM(I37:I42)</f>
        <v>2158375</v>
      </c>
      <c r="J36" s="315"/>
      <c r="K36" s="324">
        <f>SUM(K37:K42)</f>
        <v>0</v>
      </c>
      <c r="L36" s="327"/>
      <c r="M36" s="324">
        <f>SUM(M37:M42)</f>
        <v>0</v>
      </c>
      <c r="N36" s="555">
        <f>SUM(N37:N42)</f>
        <v>2158375</v>
      </c>
      <c r="P36" s="550"/>
      <c r="S36" s="557">
        <f>SUM(S37:S42)</f>
        <v>2340780.5899999989</v>
      </c>
      <c r="T36" s="327"/>
      <c r="U36" s="558">
        <f>SUM(U37:U42)</f>
        <v>0</v>
      </c>
      <c r="V36" s="327"/>
      <c r="W36" s="559">
        <f>SUM(W37:W42)</f>
        <v>0</v>
      </c>
      <c r="X36" s="555">
        <f>SUM(X37:X42)</f>
        <v>2340781</v>
      </c>
      <c r="Z36" s="437">
        <f t="shared" si="0"/>
        <v>2158375</v>
      </c>
      <c r="AA36" s="437">
        <f t="shared" si="1"/>
        <v>0</v>
      </c>
      <c r="AB36" s="437">
        <f t="shared" si="2"/>
        <v>2158375</v>
      </c>
      <c r="AC36" s="437">
        <f t="shared" si="3"/>
        <v>2340781</v>
      </c>
      <c r="AD36" s="438" t="str">
        <f t="shared" si="4"/>
        <v xml:space="preserve">    2158375</v>
      </c>
      <c r="AE36" s="438" t="str">
        <f t="shared" si="5"/>
        <v xml:space="preserve">          0</v>
      </c>
      <c r="AF36" s="438" t="str">
        <f t="shared" si="6"/>
        <v xml:space="preserve">    2158375</v>
      </c>
      <c r="AG36" s="438" t="str">
        <f t="shared" si="7"/>
        <v xml:space="preserve">    2340781</v>
      </c>
      <c r="AK36" s="320"/>
      <c r="AN36" s="324">
        <f>SUM(AN37:AN42)</f>
        <v>2324317.5100000002</v>
      </c>
      <c r="AO36" s="315"/>
      <c r="AP36" s="326">
        <f>SUM(AP37:AP42)</f>
        <v>0</v>
      </c>
      <c r="AQ36" s="327"/>
      <c r="AR36" s="328">
        <f>SUM(AR37:AR42)</f>
        <v>0</v>
      </c>
      <c r="AS36" s="329">
        <f>SUM(AS37:AS42)</f>
        <v>2324317</v>
      </c>
    </row>
    <row r="37" spans="2:45" outlineLevel="1" x14ac:dyDescent="0.25">
      <c r="B37" s="431" t="s">
        <v>910</v>
      </c>
      <c r="C37" s="305" t="s">
        <v>2466</v>
      </c>
      <c r="D37" s="188" t="str">
        <f>IF(VLOOKUP($B37,suvaha_p!$A:$G,1)=$B37,VLOOKUP($B37,suvaha_p!$A:$G,$B$1),0)</f>
        <v>Materiál (112, 119, 11X) - /191, 19X/</v>
      </c>
      <c r="E37" s="332" t="s">
        <v>910</v>
      </c>
      <c r="F37" s="333">
        <f>SUM('HL KNIHA VYPOC'!G83+'HL KNIHA VYPOC'!G84)</f>
        <v>155192.28999999998</v>
      </c>
      <c r="I37" s="334">
        <f t="shared" ref="I37:I42" si="35">ROUND(SUM(F37:H37),0)</f>
        <v>155192</v>
      </c>
      <c r="J37" s="335"/>
      <c r="K37" s="336">
        <f t="shared" ref="K37:K42" si="36">ROUND(SUM(J37),0)</f>
        <v>0</v>
      </c>
      <c r="L37" s="337">
        <f>SUM('HL KNIHA VYPOC'!G99)*-1</f>
        <v>0</v>
      </c>
      <c r="M37" s="338">
        <f t="shared" ref="M37:M42" si="37">ROUND(SUM(L37),0)</f>
        <v>0</v>
      </c>
      <c r="N37" s="560">
        <f t="shared" si="10"/>
        <v>155192</v>
      </c>
      <c r="P37" s="561">
        <f>SUM('HL KNIHA VYPOC'!K83+'HL KNIHA VYPOC'!K84)</f>
        <v>166390.80000000002</v>
      </c>
      <c r="S37" s="562">
        <f t="shared" ref="S37:S42" si="38">SUM(P37:R37)</f>
        <v>166390.80000000002</v>
      </c>
      <c r="U37" s="336">
        <f t="shared" ref="U37:U42" si="39">SUM(T37)</f>
        <v>0</v>
      </c>
      <c r="V37" s="337">
        <f>SUM('HL KNIHA VYPOC'!K99)*-1</f>
        <v>0</v>
      </c>
      <c r="W37" s="338">
        <f t="shared" ref="W37:W42" si="40">SUM(V37)</f>
        <v>0</v>
      </c>
      <c r="X37" s="560">
        <f t="shared" ref="X37:X42" si="41">ROUND((S37-U37-W37),0)</f>
        <v>166391</v>
      </c>
      <c r="Z37" s="437">
        <f t="shared" si="0"/>
        <v>155192</v>
      </c>
      <c r="AA37" s="437">
        <f t="shared" si="1"/>
        <v>0</v>
      </c>
      <c r="AB37" s="437">
        <f t="shared" si="2"/>
        <v>155192</v>
      </c>
      <c r="AC37" s="437">
        <f t="shared" si="3"/>
        <v>166391</v>
      </c>
      <c r="AD37" s="438" t="str">
        <f t="shared" si="4"/>
        <v xml:space="preserve">     155192</v>
      </c>
      <c r="AE37" s="438" t="str">
        <f t="shared" si="5"/>
        <v xml:space="preserve">          0</v>
      </c>
      <c r="AF37" s="438" t="str">
        <f t="shared" si="6"/>
        <v xml:space="preserve">     155192</v>
      </c>
      <c r="AG37" s="438" t="str">
        <f t="shared" si="7"/>
        <v xml:space="preserve">     166391</v>
      </c>
      <c r="AK37" s="340">
        <f>SUM('HL KNIHA VYPOC'!H83+'HL KNIHA VYPOC'!H84)</f>
        <v>183362.35</v>
      </c>
      <c r="AN37" s="334">
        <f t="shared" ref="AN37:AN42" si="42">SUM(AK37:AM37)</f>
        <v>183362.35</v>
      </c>
      <c r="AO37" s="335"/>
      <c r="AP37" s="336">
        <f t="shared" ref="AP37:AP42" si="43">SUM(AO37)</f>
        <v>0</v>
      </c>
      <c r="AQ37" s="337">
        <f>SUM('HL KNIHA VYPOC'!M99)*-1</f>
        <v>0</v>
      </c>
      <c r="AR37" s="338">
        <f t="shared" ref="AR37:AR42" si="44">SUM(AQ37)</f>
        <v>0</v>
      </c>
      <c r="AS37" s="339">
        <f t="shared" ref="AS37:AS42" si="45">ROUND((AN37-AP37-AR37),0)</f>
        <v>183362</v>
      </c>
    </row>
    <row r="38" spans="2:45" outlineLevel="1" x14ac:dyDescent="0.25">
      <c r="B38" s="431" t="s">
        <v>908</v>
      </c>
      <c r="C38" s="305" t="s">
        <v>2369</v>
      </c>
      <c r="D38" s="188" t="str">
        <f>IF(VLOOKUP($B38,suvaha_p!$A:$G,1)=$B38,VLOOKUP($B38,suvaha_p!$A:$G,$B$1),0)</f>
        <v>Nedokončená výroba a polotovary vlastnej výroby  (121, 122, 12X) - /192, 193, 19X/</v>
      </c>
      <c r="E38" s="332" t="s">
        <v>908</v>
      </c>
      <c r="F38" s="333">
        <f>SUM('HL KNIHA VYPOC'!G87+'HL KNIHA VYPOC'!G88)</f>
        <v>0</v>
      </c>
      <c r="I38" s="334">
        <f t="shared" si="35"/>
        <v>0</v>
      </c>
      <c r="J38" s="335"/>
      <c r="K38" s="336">
        <f t="shared" si="36"/>
        <v>0</v>
      </c>
      <c r="L38" s="337">
        <f>SUM('HL KNIHA VYPOC'!G100+'HL KNIHA VYPOC'!G101)*-1</f>
        <v>0</v>
      </c>
      <c r="M38" s="338">
        <f t="shared" si="37"/>
        <v>0</v>
      </c>
      <c r="N38" s="560">
        <f t="shared" si="10"/>
        <v>0</v>
      </c>
      <c r="P38" s="561">
        <f>SUM('HL KNIHA VYPOC'!K87+'HL KNIHA VYPOC'!K88)</f>
        <v>0</v>
      </c>
      <c r="S38" s="562">
        <f t="shared" si="38"/>
        <v>0</v>
      </c>
      <c r="U38" s="336">
        <f t="shared" si="39"/>
        <v>0</v>
      </c>
      <c r="V38" s="337">
        <f>SUM('HL KNIHA VYPOC'!K100+'HL KNIHA VYPOC'!K101)*-1</f>
        <v>0</v>
      </c>
      <c r="W38" s="338">
        <f t="shared" si="40"/>
        <v>0</v>
      </c>
      <c r="X38" s="560">
        <f t="shared" si="41"/>
        <v>0</v>
      </c>
      <c r="Z38" s="437">
        <f t="shared" si="0"/>
        <v>0</v>
      </c>
      <c r="AA38" s="437">
        <f t="shared" si="1"/>
        <v>0</v>
      </c>
      <c r="AB38" s="437">
        <f t="shared" si="2"/>
        <v>0</v>
      </c>
      <c r="AC38" s="437">
        <f t="shared" si="3"/>
        <v>0</v>
      </c>
      <c r="AD38" s="438" t="str">
        <f t="shared" si="4"/>
        <v xml:space="preserve">          0</v>
      </c>
      <c r="AE38" s="438" t="str">
        <f t="shared" si="5"/>
        <v xml:space="preserve">          0</v>
      </c>
      <c r="AF38" s="438" t="str">
        <f t="shared" si="6"/>
        <v xml:space="preserve">          0</v>
      </c>
      <c r="AG38" s="438" t="str">
        <f t="shared" si="7"/>
        <v xml:space="preserve">          0</v>
      </c>
      <c r="AK38" s="340">
        <f>SUM('HL KNIHA VYPOC'!H87+'HL KNIHA VYPOC'!H88)</f>
        <v>0</v>
      </c>
      <c r="AN38" s="334">
        <f t="shared" si="42"/>
        <v>0</v>
      </c>
      <c r="AO38" s="335"/>
      <c r="AP38" s="336">
        <f t="shared" si="43"/>
        <v>0</v>
      </c>
      <c r="AQ38" s="337">
        <f>SUM('HL KNIHA VYPOC'!M100+'HL KNIHA VYPOC'!M101)*-1</f>
        <v>0</v>
      </c>
      <c r="AR38" s="338">
        <f t="shared" si="44"/>
        <v>0</v>
      </c>
      <c r="AS38" s="339">
        <f t="shared" si="45"/>
        <v>0</v>
      </c>
    </row>
    <row r="39" spans="2:45" outlineLevel="1" x14ac:dyDescent="0.25">
      <c r="B39" s="431" t="s">
        <v>896</v>
      </c>
      <c r="C39" s="305" t="s">
        <v>2372</v>
      </c>
      <c r="D39" s="188" t="str">
        <f>IF(VLOOKUP($B39,suvaha_p!$A:$G,1)=$B39,VLOOKUP($B39,suvaha_p!$A:$G,$B$1),0)</f>
        <v>Výrobky (123) - /194/</v>
      </c>
      <c r="E39" s="332" t="s">
        <v>896</v>
      </c>
      <c r="F39" s="333">
        <f>SUM('HL KNIHA VYPOC'!G89)</f>
        <v>0</v>
      </c>
      <c r="I39" s="334">
        <f t="shared" si="35"/>
        <v>0</v>
      </c>
      <c r="J39" s="335"/>
      <c r="K39" s="336">
        <f t="shared" si="36"/>
        <v>0</v>
      </c>
      <c r="L39" s="337">
        <f>SUM('HL KNIHA VYPOC'!G102)*-1</f>
        <v>0</v>
      </c>
      <c r="M39" s="338">
        <f t="shared" si="37"/>
        <v>0</v>
      </c>
      <c r="N39" s="560">
        <f t="shared" si="10"/>
        <v>0</v>
      </c>
      <c r="P39" s="561">
        <f>SUM('HL KNIHA VYPOC'!K89)</f>
        <v>0</v>
      </c>
      <c r="S39" s="562">
        <f t="shared" si="38"/>
        <v>0</v>
      </c>
      <c r="U39" s="336">
        <f t="shared" si="39"/>
        <v>0</v>
      </c>
      <c r="V39" s="337">
        <f>SUM('HL KNIHA VYPOC'!K102)*-1</f>
        <v>0</v>
      </c>
      <c r="W39" s="338">
        <f t="shared" si="40"/>
        <v>0</v>
      </c>
      <c r="X39" s="560">
        <f t="shared" si="41"/>
        <v>0</v>
      </c>
      <c r="Z39" s="437">
        <f t="shared" si="0"/>
        <v>0</v>
      </c>
      <c r="AA39" s="437">
        <f t="shared" si="1"/>
        <v>0</v>
      </c>
      <c r="AB39" s="437">
        <f t="shared" si="2"/>
        <v>0</v>
      </c>
      <c r="AC39" s="437">
        <f t="shared" si="3"/>
        <v>0</v>
      </c>
      <c r="AD39" s="438" t="str">
        <f t="shared" si="4"/>
        <v xml:space="preserve">          0</v>
      </c>
      <c r="AE39" s="438" t="str">
        <f t="shared" si="5"/>
        <v xml:space="preserve">          0</v>
      </c>
      <c r="AF39" s="438" t="str">
        <f t="shared" si="6"/>
        <v xml:space="preserve">          0</v>
      </c>
      <c r="AG39" s="438" t="str">
        <f t="shared" si="7"/>
        <v xml:space="preserve">          0</v>
      </c>
      <c r="AK39" s="340">
        <f>SUM('HL KNIHA VYPOC'!H89)</f>
        <v>0</v>
      </c>
      <c r="AN39" s="334">
        <f t="shared" si="42"/>
        <v>0</v>
      </c>
      <c r="AO39" s="335"/>
      <c r="AP39" s="336">
        <f t="shared" si="43"/>
        <v>0</v>
      </c>
      <c r="AQ39" s="337">
        <f>SUM('HL KNIHA VYPOC'!M102)*-1</f>
        <v>0</v>
      </c>
      <c r="AR39" s="338">
        <f t="shared" si="44"/>
        <v>0</v>
      </c>
      <c r="AS39" s="339">
        <f t="shared" si="45"/>
        <v>0</v>
      </c>
    </row>
    <row r="40" spans="2:45" outlineLevel="1" x14ac:dyDescent="0.25">
      <c r="B40" s="431" t="s">
        <v>897</v>
      </c>
      <c r="C40" s="305" t="s">
        <v>2375</v>
      </c>
      <c r="D40" s="188" t="str">
        <f>IF(VLOOKUP($B40,suvaha_p!$A:$G,1)=$B40,VLOOKUP($B40,suvaha_p!$A:$G,$B$1),0)</f>
        <v>Zvieratá (124) - /195/</v>
      </c>
      <c r="E40" s="332" t="s">
        <v>897</v>
      </c>
      <c r="F40" s="333">
        <f>SUM('HL KNIHA VYPOC'!G90)</f>
        <v>0</v>
      </c>
      <c r="I40" s="334">
        <f t="shared" si="35"/>
        <v>0</v>
      </c>
      <c r="J40" s="335"/>
      <c r="K40" s="336">
        <f t="shared" si="36"/>
        <v>0</v>
      </c>
      <c r="L40" s="337">
        <f>SUM('HL KNIHA VYPOC'!G103)*-1</f>
        <v>0</v>
      </c>
      <c r="M40" s="338">
        <f t="shared" si="37"/>
        <v>0</v>
      </c>
      <c r="N40" s="560">
        <f t="shared" si="10"/>
        <v>0</v>
      </c>
      <c r="P40" s="561">
        <f>SUM('HL KNIHA VYPOC'!K90)</f>
        <v>0</v>
      </c>
      <c r="S40" s="562">
        <f t="shared" si="38"/>
        <v>0</v>
      </c>
      <c r="U40" s="336">
        <f t="shared" si="39"/>
        <v>0</v>
      </c>
      <c r="V40" s="337">
        <f>SUM('HL KNIHA VYPOC'!K103)*-1</f>
        <v>0</v>
      </c>
      <c r="W40" s="338">
        <f t="shared" si="40"/>
        <v>0</v>
      </c>
      <c r="X40" s="560">
        <f t="shared" si="41"/>
        <v>0</v>
      </c>
      <c r="Z40" s="437">
        <f t="shared" si="0"/>
        <v>0</v>
      </c>
      <c r="AA40" s="437">
        <f t="shared" si="1"/>
        <v>0</v>
      </c>
      <c r="AB40" s="437">
        <f t="shared" si="2"/>
        <v>0</v>
      </c>
      <c r="AC40" s="437">
        <f t="shared" si="3"/>
        <v>0</v>
      </c>
      <c r="AD40" s="438" t="str">
        <f t="shared" si="4"/>
        <v xml:space="preserve">          0</v>
      </c>
      <c r="AE40" s="438" t="str">
        <f t="shared" si="5"/>
        <v xml:space="preserve">          0</v>
      </c>
      <c r="AF40" s="438" t="str">
        <f t="shared" si="6"/>
        <v xml:space="preserve">          0</v>
      </c>
      <c r="AG40" s="438" t="str">
        <f t="shared" si="7"/>
        <v xml:space="preserve">          0</v>
      </c>
      <c r="AK40" s="340">
        <f>SUM('HL KNIHA VYPOC'!H90)</f>
        <v>0</v>
      </c>
      <c r="AN40" s="334">
        <f t="shared" si="42"/>
        <v>0</v>
      </c>
      <c r="AO40" s="335"/>
      <c r="AP40" s="336">
        <f t="shared" si="43"/>
        <v>0</v>
      </c>
      <c r="AQ40" s="337">
        <f>SUM('HL KNIHA VYPOC'!M103)*-1</f>
        <v>0</v>
      </c>
      <c r="AR40" s="338">
        <f t="shared" si="44"/>
        <v>0</v>
      </c>
      <c r="AS40" s="339">
        <f t="shared" si="45"/>
        <v>0</v>
      </c>
    </row>
    <row r="41" spans="2:45" outlineLevel="1" x14ac:dyDescent="0.25">
      <c r="B41" s="431" t="s">
        <v>276</v>
      </c>
      <c r="C41" s="305" t="s">
        <v>2377</v>
      </c>
      <c r="D41" s="188" t="str">
        <f>IF(VLOOKUP($B41,suvaha_p!$A:$G,1)=$B41,VLOOKUP($B41,suvaha_p!$A:$G,$B$1),0)</f>
        <v>Tovar (132, 133, 13X, 139) - /196, 19X/</v>
      </c>
      <c r="E41" s="332" t="s">
        <v>276</v>
      </c>
      <c r="F41" s="333">
        <f>SUM('HL KNIHA VYPOC'!G92)</f>
        <v>2003183.0199999998</v>
      </c>
      <c r="I41" s="334">
        <f t="shared" si="35"/>
        <v>2003183</v>
      </c>
      <c r="J41" s="335"/>
      <c r="K41" s="336">
        <f t="shared" si="36"/>
        <v>0</v>
      </c>
      <c r="L41" s="337">
        <f>SUM('HL KNIHA VYPOC'!G104)*-1</f>
        <v>0</v>
      </c>
      <c r="M41" s="338">
        <f t="shared" si="37"/>
        <v>0</v>
      </c>
      <c r="N41" s="560">
        <f t="shared" si="10"/>
        <v>2003183</v>
      </c>
      <c r="P41" s="561">
        <f>SUM('HL KNIHA VYPOC'!K92)</f>
        <v>2174389.7899999991</v>
      </c>
      <c r="S41" s="562">
        <f t="shared" si="38"/>
        <v>2174389.7899999991</v>
      </c>
      <c r="U41" s="336">
        <f t="shared" si="39"/>
        <v>0</v>
      </c>
      <c r="V41" s="337">
        <f>SUM('HL KNIHA VYPOC'!K104)*-1</f>
        <v>0</v>
      </c>
      <c r="W41" s="338">
        <f t="shared" si="40"/>
        <v>0</v>
      </c>
      <c r="X41" s="560">
        <f t="shared" si="41"/>
        <v>2174390</v>
      </c>
      <c r="Z41" s="437">
        <f t="shared" si="0"/>
        <v>2003183</v>
      </c>
      <c r="AA41" s="437">
        <f t="shared" si="1"/>
        <v>0</v>
      </c>
      <c r="AB41" s="437">
        <f t="shared" si="2"/>
        <v>2003183</v>
      </c>
      <c r="AC41" s="437">
        <f t="shared" si="3"/>
        <v>2174390</v>
      </c>
      <c r="AD41" s="438" t="str">
        <f t="shared" si="4"/>
        <v xml:space="preserve">    2003183</v>
      </c>
      <c r="AE41" s="438" t="str">
        <f t="shared" si="5"/>
        <v xml:space="preserve">          0</v>
      </c>
      <c r="AF41" s="438" t="str">
        <f t="shared" si="6"/>
        <v xml:space="preserve">    2003183</v>
      </c>
      <c r="AG41" s="438" t="str">
        <f t="shared" si="7"/>
        <v xml:space="preserve">    2174390</v>
      </c>
      <c r="AK41" s="340">
        <f>SUM('HL KNIHA VYPOC'!H92)</f>
        <v>2140955.16</v>
      </c>
      <c r="AN41" s="334">
        <f t="shared" si="42"/>
        <v>2140955.16</v>
      </c>
      <c r="AO41" s="335"/>
      <c r="AP41" s="336">
        <f t="shared" si="43"/>
        <v>0</v>
      </c>
      <c r="AQ41" s="447">
        <f>SUM('HL KNIHA VYPOC'!M104)*-1</f>
        <v>0</v>
      </c>
      <c r="AR41" s="338">
        <f t="shared" si="44"/>
        <v>0</v>
      </c>
      <c r="AS41" s="339">
        <f t="shared" si="45"/>
        <v>2140955</v>
      </c>
    </row>
    <row r="42" spans="2:45" outlineLevel="1" x14ac:dyDescent="0.25">
      <c r="B42" s="431" t="s">
        <v>2178</v>
      </c>
      <c r="C42" s="305" t="s">
        <v>2381</v>
      </c>
      <c r="D42" s="188" t="str">
        <f>IF(VLOOKUP($B42,suvaha_p!$A:$G,1)=$B42,VLOOKUP($B42,suvaha_p!$A:$G,$B$1),0)</f>
        <v>Poskytnuté preddavky na zásoby (314A) - /391A/</v>
      </c>
      <c r="E42" s="332" t="s">
        <v>2178</v>
      </c>
      <c r="G42" s="343">
        <f>SUM(ANALYTIKAVUJ!K87)</f>
        <v>0</v>
      </c>
      <c r="I42" s="334">
        <f t="shared" si="35"/>
        <v>0</v>
      </c>
      <c r="K42" s="336">
        <f t="shared" si="36"/>
        <v>0</v>
      </c>
      <c r="L42" s="335">
        <f>SUM(ANALYTIKAVUJ!K60)*-1</f>
        <v>0</v>
      </c>
      <c r="M42" s="338">
        <f t="shared" si="37"/>
        <v>0</v>
      </c>
      <c r="N42" s="560">
        <f t="shared" si="10"/>
        <v>0</v>
      </c>
      <c r="Q42" s="337">
        <f>SUM(ANALYTIKAVUJ!L87)</f>
        <v>0</v>
      </c>
      <c r="S42" s="562">
        <f t="shared" si="38"/>
        <v>0</v>
      </c>
      <c r="U42" s="336">
        <f t="shared" si="39"/>
        <v>0</v>
      </c>
      <c r="V42" s="337">
        <f>SUM(ANALYTIKAVUJ!L60)*-1</f>
        <v>0</v>
      </c>
      <c r="W42" s="338">
        <f t="shared" si="40"/>
        <v>0</v>
      </c>
      <c r="X42" s="560">
        <f t="shared" si="41"/>
        <v>0</v>
      </c>
      <c r="Z42" s="437">
        <f t="shared" si="0"/>
        <v>0</v>
      </c>
      <c r="AA42" s="437">
        <f t="shared" si="1"/>
        <v>0</v>
      </c>
      <c r="AB42" s="437">
        <f t="shared" si="2"/>
        <v>0</v>
      </c>
      <c r="AC42" s="437">
        <f t="shared" si="3"/>
        <v>0</v>
      </c>
      <c r="AD42" s="438" t="str">
        <f t="shared" si="4"/>
        <v xml:space="preserve">          0</v>
      </c>
      <c r="AE42" s="438" t="str">
        <f t="shared" si="5"/>
        <v xml:space="preserve">          0</v>
      </c>
      <c r="AF42" s="438" t="str">
        <f t="shared" si="6"/>
        <v xml:space="preserve">          0</v>
      </c>
      <c r="AG42" s="438" t="str">
        <f t="shared" si="7"/>
        <v xml:space="preserve">          0</v>
      </c>
      <c r="AL42" s="335">
        <f>SUM(ANALYTIKAVUJ!M87)</f>
        <v>0</v>
      </c>
      <c r="AN42" s="334">
        <f t="shared" si="42"/>
        <v>0</v>
      </c>
      <c r="AP42" s="336">
        <f t="shared" si="43"/>
        <v>0</v>
      </c>
      <c r="AQ42" s="335">
        <f>SUM(ANALYTIKAVUJ!M60)*-1</f>
        <v>0</v>
      </c>
      <c r="AR42" s="338">
        <f t="shared" si="44"/>
        <v>0</v>
      </c>
      <c r="AS42" s="339">
        <f t="shared" si="45"/>
        <v>0</v>
      </c>
    </row>
    <row r="43" spans="2:45" outlineLevel="1" x14ac:dyDescent="0.25">
      <c r="B43" s="431" t="s">
        <v>285</v>
      </c>
      <c r="C43" s="305" t="s">
        <v>2485</v>
      </c>
      <c r="D43" s="378" t="str">
        <f>IF(VLOOKUP($B43,suvaha_p!$A:$G,1)=$B43,VLOOKUP($B43,suvaha_p!$A:$G,$B$1),0)</f>
        <v>Dlhodobé pohľadávky súčet (r. 42 + r. 46 až r. 52)</v>
      </c>
      <c r="E43" s="311" t="s">
        <v>285</v>
      </c>
      <c r="F43" s="312"/>
      <c r="I43" s="324">
        <f>SUM(I44+I48+I49+I50+I51+I52+I53+I54)</f>
        <v>0</v>
      </c>
      <c r="K43" s="324">
        <f>SUM(K44+K48+K49+K50+K51+K52+K53+K54)</f>
        <v>0</v>
      </c>
      <c r="M43" s="347">
        <f>SUM(M44+M48+M49+M50+M51+M52+M53+M54)</f>
        <v>0</v>
      </c>
      <c r="N43" s="560">
        <f>SUM(N44+N48+N49+N50+N51+N52+N53+N54)</f>
        <v>0</v>
      </c>
      <c r="P43" s="550"/>
      <c r="S43" s="563">
        <f>SUM(S44+S48+S49+S50+S51+S52+S53+S54)</f>
        <v>0</v>
      </c>
      <c r="U43" s="336">
        <f>SUM(U44+U48+U49+U50+U51+U52+U53+U54)</f>
        <v>0</v>
      </c>
      <c r="W43" s="338">
        <f>SUM(W44+W48+W49+W50+W51+W52+W53+W54)</f>
        <v>0</v>
      </c>
      <c r="X43" s="560">
        <f>SUM(X44+X48+X49+X50+X51+X52+X53+X54)</f>
        <v>0</v>
      </c>
      <c r="Z43" s="437">
        <f t="shared" si="0"/>
        <v>0</v>
      </c>
      <c r="AA43" s="437">
        <f t="shared" si="1"/>
        <v>0</v>
      </c>
      <c r="AB43" s="437">
        <f t="shared" si="2"/>
        <v>0</v>
      </c>
      <c r="AC43" s="437">
        <f t="shared" si="3"/>
        <v>0</v>
      </c>
      <c r="AD43" s="438" t="str">
        <f t="shared" si="4"/>
        <v xml:space="preserve">          0</v>
      </c>
      <c r="AE43" s="438" t="str">
        <f t="shared" si="5"/>
        <v xml:space="preserve">          0</v>
      </c>
      <c r="AF43" s="438" t="str">
        <f t="shared" si="6"/>
        <v xml:space="preserve">          0</v>
      </c>
      <c r="AG43" s="438" t="str">
        <f t="shared" si="7"/>
        <v xml:space="preserve">          0</v>
      </c>
      <c r="AK43" s="320"/>
      <c r="AN43" s="334">
        <f>SUM(AN44+AN48+AN49+AN50+AN51+AN52+AN53+AN54)</f>
        <v>0</v>
      </c>
      <c r="AP43" s="346">
        <f>SUM(AP44+AP48+AP49+AP50+AP51+AP52+AP53+AP54)</f>
        <v>0</v>
      </c>
      <c r="AR43" s="347">
        <f>SUM(AR44+AR48+AR49+AR50+AR51+AR52+AR53+AR54)</f>
        <v>0</v>
      </c>
      <c r="AS43" s="339">
        <f>SUM(AS44+AS48+AS49+AS50+AS51+AS52+AS53+AS54)</f>
        <v>0</v>
      </c>
    </row>
    <row r="44" spans="2:45" outlineLevel="1" x14ac:dyDescent="0.25">
      <c r="B44" s="431" t="s">
        <v>903</v>
      </c>
      <c r="C44" s="305" t="s">
        <v>2488</v>
      </c>
      <c r="D44" s="378" t="str">
        <f>IF(VLOOKUP($B44,suvaha_p!$A:$G,1)=$B44,VLOOKUP($B44,suvaha_p!$A:$G,$B$1),0)</f>
        <v>Pohľadávky z obchodného styku súčet (r. 43 až r. 45)</v>
      </c>
      <c r="E44" s="311" t="s">
        <v>903</v>
      </c>
      <c r="F44" s="312"/>
      <c r="I44" s="324">
        <f>SUM(I45:I47)</f>
        <v>0</v>
      </c>
      <c r="K44" s="324">
        <f>SUM(K45:K47)</f>
        <v>0</v>
      </c>
      <c r="L44" s="315"/>
      <c r="M44" s="350">
        <f>SUM(M45:M47)</f>
        <v>0</v>
      </c>
      <c r="N44" s="564">
        <f>SUM(N45:N47)</f>
        <v>0</v>
      </c>
      <c r="P44" s="550"/>
      <c r="S44" s="563">
        <f>SUM(S45:S47)</f>
        <v>0</v>
      </c>
      <c r="U44" s="565">
        <f>SUM(U45:U47)</f>
        <v>0</v>
      </c>
      <c r="V44" s="327"/>
      <c r="W44" s="566">
        <f>SUM(W45:W47)</f>
        <v>0</v>
      </c>
      <c r="X44" s="564">
        <f>SUM(X45:X47)</f>
        <v>0</v>
      </c>
      <c r="Z44" s="437">
        <f t="shared" si="0"/>
        <v>0</v>
      </c>
      <c r="AA44" s="437">
        <f t="shared" si="1"/>
        <v>0</v>
      </c>
      <c r="AB44" s="437">
        <f t="shared" si="2"/>
        <v>0</v>
      </c>
      <c r="AC44" s="437">
        <f t="shared" si="3"/>
        <v>0</v>
      </c>
      <c r="AD44" s="438" t="str">
        <f t="shared" si="4"/>
        <v xml:space="preserve">          0</v>
      </c>
      <c r="AE44" s="438" t="str">
        <f t="shared" si="5"/>
        <v xml:space="preserve">          0</v>
      </c>
      <c r="AF44" s="438" t="str">
        <f t="shared" si="6"/>
        <v xml:space="preserve">          0</v>
      </c>
      <c r="AG44" s="438" t="str">
        <f t="shared" si="7"/>
        <v xml:space="preserve">          0</v>
      </c>
      <c r="AK44" s="320"/>
      <c r="AN44" s="348">
        <f>SUM(AN45:AN47)</f>
        <v>0</v>
      </c>
      <c r="AP44" s="349">
        <f>SUM(AP45:AP47)</f>
        <v>0</v>
      </c>
      <c r="AQ44" s="315"/>
      <c r="AR44" s="350">
        <f>SUM(AR45:AR47)</f>
        <v>0</v>
      </c>
      <c r="AS44" s="351">
        <f>SUM(AS45:AS47)</f>
        <v>0</v>
      </c>
    </row>
    <row r="45" spans="2:45" outlineLevel="1" x14ac:dyDescent="0.25">
      <c r="B45" s="431" t="s">
        <v>905</v>
      </c>
      <c r="C45" s="305" t="s">
        <v>2491</v>
      </c>
      <c r="D45" s="188" t="str">
        <f>IF(VLOOKUP($B45,suvaha_p!$A:$G,1)=$B45,VLOOKUP($B45,suvaha_p!$A:$G,$B$1),0)</f>
        <v>Pohľadávky z obchodného styku voči prepojeným účtovným jednotkám (311A, 312A, 313A, 314A, 315A, 31XA) - /391A/</v>
      </c>
      <c r="E45" s="332" t="s">
        <v>905</v>
      </c>
      <c r="G45" s="343">
        <f>SUM(ANALYTIKAVUJ!C79+ANALYTIKAVUJ!C87+ANALYTIKAVUJ!K79+ANALYTIKAVUJ!K88+ANALYTIKAVUJ!K97)</f>
        <v>0</v>
      </c>
      <c r="I45" s="334">
        <f t="shared" ref="I45:I54" si="46">ROUND(SUM(F45:H45),0)</f>
        <v>0</v>
      </c>
      <c r="K45" s="336">
        <f t="shared" ref="K45:K54" si="47">ROUND(SUM(J45),0)</f>
        <v>0</v>
      </c>
      <c r="L45" s="335">
        <f>SUM(ANALYTIKAVUJ!K61)*-1</f>
        <v>0</v>
      </c>
      <c r="M45" s="338">
        <f t="shared" ref="M45:M54" si="48">ROUND(SUM(L45),0)</f>
        <v>0</v>
      </c>
      <c r="N45" s="560">
        <f t="shared" si="10"/>
        <v>0</v>
      </c>
      <c r="Q45" s="337">
        <f>SUM(ANALYTIKAVUJ!D79+ANALYTIKAVUJ!D87+ANALYTIKAVUJ!L79+ANALYTIKAVUJ!L88+ANALYTIKAVUJ!L97)</f>
        <v>0</v>
      </c>
      <c r="S45" s="562">
        <f t="shared" ref="S45:S54" si="49">SUM(P45:R45)</f>
        <v>0</v>
      </c>
      <c r="U45" s="336">
        <f t="shared" ref="U45:U54" si="50">SUM(T45)</f>
        <v>0</v>
      </c>
      <c r="V45" s="337">
        <f>SUM(ANALYTIKAVUJ!L61)*-1</f>
        <v>0</v>
      </c>
      <c r="W45" s="338">
        <f t="shared" ref="W45:W54" si="51">SUM(V45)</f>
        <v>0</v>
      </c>
      <c r="X45" s="560">
        <f t="shared" ref="X45:X54" si="52">ROUND((S45-U45-W45),0)</f>
        <v>0</v>
      </c>
      <c r="Z45" s="437">
        <f t="shared" si="0"/>
        <v>0</v>
      </c>
      <c r="AA45" s="437">
        <f t="shared" si="1"/>
        <v>0</v>
      </c>
      <c r="AB45" s="437">
        <f t="shared" si="2"/>
        <v>0</v>
      </c>
      <c r="AC45" s="437">
        <f t="shared" si="3"/>
        <v>0</v>
      </c>
      <c r="AD45" s="438" t="str">
        <f t="shared" si="4"/>
        <v xml:space="preserve">          0</v>
      </c>
      <c r="AE45" s="438" t="str">
        <f t="shared" si="5"/>
        <v xml:space="preserve">          0</v>
      </c>
      <c r="AF45" s="438" t="str">
        <f t="shared" si="6"/>
        <v xml:space="preserve">          0</v>
      </c>
      <c r="AG45" s="438" t="str">
        <f t="shared" si="7"/>
        <v xml:space="preserve">          0</v>
      </c>
      <c r="AL45" s="335">
        <f>SUM(ANALYTIKAVUJ!E79+ANALYTIKAVUJ!E87+ANALYTIKAVUJ!M79+ANALYTIKAVUJ!M88+ANALYTIKAVUJ!M97)</f>
        <v>0</v>
      </c>
      <c r="AN45" s="334">
        <f t="shared" ref="AN45:AN54" si="53">SUM(AK45:AM45)</f>
        <v>0</v>
      </c>
      <c r="AP45" s="336">
        <f t="shared" ref="AP45:AP54" si="54">SUM(AO45)</f>
        <v>0</v>
      </c>
      <c r="AQ45" s="446">
        <f>SUM(ANALYTIKAVUJ!M61)*-1</f>
        <v>0</v>
      </c>
      <c r="AR45" s="338">
        <f t="shared" ref="AR45:AR54" si="55">SUM(AQ45)</f>
        <v>0</v>
      </c>
      <c r="AS45" s="339">
        <f t="shared" ref="AS45:AS54" si="56">ROUND((AN45-AP45-AR45),0)</f>
        <v>0</v>
      </c>
    </row>
    <row r="46" spans="2:45" outlineLevel="1" x14ac:dyDescent="0.25">
      <c r="B46" s="431" t="s">
        <v>2177</v>
      </c>
      <c r="C46" s="305" t="s">
        <v>2495</v>
      </c>
      <c r="D46" s="188" t="str">
        <f>IF(VLOOKUP($B46,suvaha_p!$A:$G,1)=$B46,VLOOKUP($B46,suvaha_p!$A:$G,$B$1),0)</f>
        <v>Pohľadávky z obchodného styku v rámci podielovej účasti okrem pohľadávok voči prepojeným účtovným jednotkám (311A, 312A, 313A, 314A, 315A, 31XA)
- /391A/</v>
      </c>
      <c r="E46" s="332" t="s">
        <v>2177</v>
      </c>
      <c r="G46" s="343">
        <f>SUM(ANALYTIKAVUJ!C80+ANALYTIKAVUJ!C88+ANALYTIKAVUJ!K80+ANALYTIKAVUJ!K89+ANALYTIKAVUJ!K98)</f>
        <v>0</v>
      </c>
      <c r="I46" s="334">
        <f t="shared" si="46"/>
        <v>0</v>
      </c>
      <c r="K46" s="336">
        <f t="shared" si="47"/>
        <v>0</v>
      </c>
      <c r="L46" s="335">
        <f>SUM(ANALYTIKAVUJ!K62)*-1</f>
        <v>0</v>
      </c>
      <c r="M46" s="338">
        <f t="shared" si="48"/>
        <v>0</v>
      </c>
      <c r="N46" s="560">
        <f t="shared" si="10"/>
        <v>0</v>
      </c>
      <c r="Q46" s="337">
        <f>SUM(ANALYTIKAVUJ!D80+ANALYTIKAVUJ!D88+ANALYTIKAVUJ!L80+ANALYTIKAVUJ!L89+ANALYTIKAVUJ!L98)</f>
        <v>0</v>
      </c>
      <c r="S46" s="562">
        <f t="shared" si="49"/>
        <v>0</v>
      </c>
      <c r="U46" s="336">
        <f t="shared" si="50"/>
        <v>0</v>
      </c>
      <c r="V46" s="337">
        <f>SUM(ANALYTIKAVUJ!L62)*-1</f>
        <v>0</v>
      </c>
      <c r="W46" s="338">
        <f t="shared" si="51"/>
        <v>0</v>
      </c>
      <c r="X46" s="560">
        <f t="shared" si="52"/>
        <v>0</v>
      </c>
      <c r="Z46" s="437">
        <f t="shared" si="0"/>
        <v>0</v>
      </c>
      <c r="AA46" s="437">
        <f t="shared" si="1"/>
        <v>0</v>
      </c>
      <c r="AB46" s="437">
        <f t="shared" si="2"/>
        <v>0</v>
      </c>
      <c r="AC46" s="437">
        <f t="shared" si="3"/>
        <v>0</v>
      </c>
      <c r="AD46" s="438" t="str">
        <f t="shared" si="4"/>
        <v xml:space="preserve">          0</v>
      </c>
      <c r="AE46" s="438" t="str">
        <f t="shared" si="5"/>
        <v xml:space="preserve">          0</v>
      </c>
      <c r="AF46" s="438" t="str">
        <f t="shared" si="6"/>
        <v xml:space="preserve">          0</v>
      </c>
      <c r="AG46" s="438" t="str">
        <f t="shared" si="7"/>
        <v xml:space="preserve">          0</v>
      </c>
      <c r="AL46" s="335">
        <f>SUM(ANALYTIKAVUJ!E80+ANALYTIKAVUJ!E88+ANALYTIKAVUJ!M80+ANALYTIKAVUJ!M89+ANALYTIKAVUJ!M98)</f>
        <v>0</v>
      </c>
      <c r="AN46" s="334">
        <f t="shared" si="53"/>
        <v>0</v>
      </c>
      <c r="AP46" s="336">
        <f t="shared" si="54"/>
        <v>0</v>
      </c>
      <c r="AQ46" s="335">
        <f>SUM(ANALYTIKAVUJ!M62)*-1</f>
        <v>0</v>
      </c>
      <c r="AR46" s="338">
        <f t="shared" si="55"/>
        <v>0</v>
      </c>
      <c r="AS46" s="339">
        <f t="shared" si="56"/>
        <v>0</v>
      </c>
    </row>
    <row r="47" spans="2:45" outlineLevel="1" x14ac:dyDescent="0.25">
      <c r="B47" s="431" t="s">
        <v>900</v>
      </c>
      <c r="C47" s="305" t="s">
        <v>2499</v>
      </c>
      <c r="D47" s="188" t="str">
        <f>IF(VLOOKUP($B47,suvaha_p!$A:$G,1)=$B47,VLOOKUP($B47,suvaha_p!$A:$G,$B$1),0)</f>
        <v>Ostatné pohľadávky z obchodného styku (311A, 312A, 313A, 314A, 315A, 31XA) - /391A/</v>
      </c>
      <c r="E47" s="332" t="s">
        <v>900</v>
      </c>
      <c r="G47" s="343">
        <f>SUM(ANALYTIKAVUJ!C81+ANALYTIKAVUJ!C89+ANALYTIKAVUJ!K81+ANALYTIKAVUJ!K90+ANALYTIKAVUJ!K99)</f>
        <v>0</v>
      </c>
      <c r="I47" s="334">
        <f t="shared" si="46"/>
        <v>0</v>
      </c>
      <c r="K47" s="336">
        <f t="shared" si="47"/>
        <v>0</v>
      </c>
      <c r="L47" s="335">
        <f>SUM(ANALYTIKAVUJ!K63)*-1</f>
        <v>0</v>
      </c>
      <c r="M47" s="338">
        <f t="shared" si="48"/>
        <v>0</v>
      </c>
      <c r="N47" s="560">
        <f t="shared" si="10"/>
        <v>0</v>
      </c>
      <c r="Q47" s="337">
        <f>SUM(ANALYTIKAVUJ!D81+ANALYTIKAVUJ!D89+ANALYTIKAVUJ!L81+ANALYTIKAVUJ!L90+ANALYTIKAVUJ!L99)</f>
        <v>0</v>
      </c>
      <c r="S47" s="562">
        <f t="shared" si="49"/>
        <v>0</v>
      </c>
      <c r="U47" s="336">
        <f t="shared" si="50"/>
        <v>0</v>
      </c>
      <c r="V47" s="337">
        <f>SUM(ANALYTIKAVUJ!L63)*-1</f>
        <v>0</v>
      </c>
      <c r="W47" s="338">
        <f t="shared" si="51"/>
        <v>0</v>
      </c>
      <c r="X47" s="560">
        <f t="shared" si="52"/>
        <v>0</v>
      </c>
      <c r="Z47" s="437">
        <f t="shared" si="0"/>
        <v>0</v>
      </c>
      <c r="AA47" s="437">
        <f t="shared" si="1"/>
        <v>0</v>
      </c>
      <c r="AB47" s="437">
        <f t="shared" si="2"/>
        <v>0</v>
      </c>
      <c r="AC47" s="437">
        <f t="shared" si="3"/>
        <v>0</v>
      </c>
      <c r="AD47" s="438" t="str">
        <f t="shared" si="4"/>
        <v xml:space="preserve">          0</v>
      </c>
      <c r="AE47" s="438" t="str">
        <f t="shared" si="5"/>
        <v xml:space="preserve">          0</v>
      </c>
      <c r="AF47" s="438" t="str">
        <f t="shared" si="6"/>
        <v xml:space="preserve">          0</v>
      </c>
      <c r="AG47" s="438" t="str">
        <f t="shared" si="7"/>
        <v xml:space="preserve">          0</v>
      </c>
      <c r="AL47" s="335">
        <f>SUM(ANALYTIKAVUJ!E81+ANALYTIKAVUJ!E89+ANALYTIKAVUJ!M81+ANALYTIKAVUJ!M90+ANALYTIKAVUJ!M99)</f>
        <v>0</v>
      </c>
      <c r="AN47" s="334">
        <f t="shared" si="53"/>
        <v>0</v>
      </c>
      <c r="AP47" s="336">
        <f t="shared" si="54"/>
        <v>0</v>
      </c>
      <c r="AQ47" s="335">
        <f>SUM(ANALYTIKAVUJ!M63)*-1</f>
        <v>0</v>
      </c>
      <c r="AR47" s="338">
        <f t="shared" si="55"/>
        <v>0</v>
      </c>
      <c r="AS47" s="339">
        <f t="shared" si="56"/>
        <v>0</v>
      </c>
    </row>
    <row r="48" spans="2:45" outlineLevel="1" x14ac:dyDescent="0.25">
      <c r="B48" s="431" t="s">
        <v>330</v>
      </c>
      <c r="C48" s="305" t="s">
        <v>2369</v>
      </c>
      <c r="D48" s="188" t="str">
        <f>IF(VLOOKUP($B48,suvaha_p!$A:$G,1)=$B48,VLOOKUP($B48,suvaha_p!$A:$G,$B$1),0)</f>
        <v>Čistá hodnota zákazky (316A)</v>
      </c>
      <c r="E48" s="332" t="s">
        <v>330</v>
      </c>
      <c r="G48" s="343">
        <f>SUM(ANALYTIKAVUJ!C114)</f>
        <v>0</v>
      </c>
      <c r="I48" s="334">
        <f t="shared" si="46"/>
        <v>0</v>
      </c>
      <c r="K48" s="336">
        <f t="shared" si="47"/>
        <v>0</v>
      </c>
      <c r="L48" s="335"/>
      <c r="M48" s="338">
        <f t="shared" si="48"/>
        <v>0</v>
      </c>
      <c r="N48" s="560">
        <f t="shared" si="10"/>
        <v>0</v>
      </c>
      <c r="Q48" s="337">
        <f>SUM(ANALYTIKAVUJ!D114)</f>
        <v>0</v>
      </c>
      <c r="S48" s="562">
        <f t="shared" si="49"/>
        <v>0</v>
      </c>
      <c r="U48" s="336">
        <f t="shared" si="50"/>
        <v>0</v>
      </c>
      <c r="W48" s="338">
        <f t="shared" si="51"/>
        <v>0</v>
      </c>
      <c r="X48" s="560">
        <f t="shared" si="52"/>
        <v>0</v>
      </c>
      <c r="Z48" s="437">
        <f t="shared" si="0"/>
        <v>0</v>
      </c>
      <c r="AA48" s="437">
        <f t="shared" si="1"/>
        <v>0</v>
      </c>
      <c r="AB48" s="437">
        <f t="shared" si="2"/>
        <v>0</v>
      </c>
      <c r="AC48" s="437">
        <f t="shared" si="3"/>
        <v>0</v>
      </c>
      <c r="AD48" s="438" t="str">
        <f t="shared" si="4"/>
        <v xml:space="preserve">          0</v>
      </c>
      <c r="AE48" s="438" t="str">
        <f t="shared" si="5"/>
        <v xml:space="preserve">          0</v>
      </c>
      <c r="AF48" s="438" t="str">
        <f t="shared" si="6"/>
        <v xml:space="preserve">          0</v>
      </c>
      <c r="AG48" s="438" t="str">
        <f t="shared" si="7"/>
        <v xml:space="preserve">          0</v>
      </c>
      <c r="AL48" s="335">
        <f>SUM(ANALYTIKAVUJ!E114)</f>
        <v>0</v>
      </c>
      <c r="AN48" s="334">
        <f t="shared" si="53"/>
        <v>0</v>
      </c>
      <c r="AP48" s="336">
        <f t="shared" si="54"/>
        <v>0</v>
      </c>
      <c r="AQ48" s="335"/>
      <c r="AR48" s="338">
        <f t="shared" si="55"/>
        <v>0</v>
      </c>
      <c r="AS48" s="339">
        <f t="shared" si="56"/>
        <v>0</v>
      </c>
    </row>
    <row r="49" spans="2:45" ht="14.25" customHeight="1" outlineLevel="1" x14ac:dyDescent="0.25">
      <c r="B49" s="431" t="s">
        <v>333</v>
      </c>
      <c r="C49" s="305" t="s">
        <v>2372</v>
      </c>
      <c r="D49" s="188" t="str">
        <f>IF(VLOOKUP($B49,suvaha_p!$A:$G,1)=$B49,VLOOKUP($B49,suvaha_p!$A:$G,$B$1),0)</f>
        <v>Ostatné pohľadávky voči prepojeným účtovným jednotkám (351A) - /391A/</v>
      </c>
      <c r="E49" s="332" t="s">
        <v>333</v>
      </c>
      <c r="G49" s="343">
        <f>SUM(ANALYTIKAVUJ!K8)</f>
        <v>0</v>
      </c>
      <c r="I49" s="334">
        <f t="shared" si="46"/>
        <v>0</v>
      </c>
      <c r="K49" s="336">
        <f t="shared" si="47"/>
        <v>0</v>
      </c>
      <c r="L49" s="335">
        <f>SUM(ANALYTIKAVUJ!K64)*-1</f>
        <v>0</v>
      </c>
      <c r="M49" s="338">
        <f t="shared" si="48"/>
        <v>0</v>
      </c>
      <c r="N49" s="560">
        <f t="shared" si="10"/>
        <v>0</v>
      </c>
      <c r="Q49" s="337">
        <f>SUM(ANALYTIKAVUJ!L8)</f>
        <v>0</v>
      </c>
      <c r="S49" s="562">
        <f t="shared" si="49"/>
        <v>0</v>
      </c>
      <c r="U49" s="336">
        <f t="shared" si="50"/>
        <v>0</v>
      </c>
      <c r="V49" s="337">
        <f>SUM(ANALYTIKAVUJ!L64)*-1</f>
        <v>0</v>
      </c>
      <c r="W49" s="338">
        <f t="shared" si="51"/>
        <v>0</v>
      </c>
      <c r="X49" s="560">
        <f t="shared" si="52"/>
        <v>0</v>
      </c>
      <c r="Z49" s="437">
        <f t="shared" si="0"/>
        <v>0</v>
      </c>
      <c r="AA49" s="437">
        <f t="shared" si="1"/>
        <v>0</v>
      </c>
      <c r="AB49" s="437">
        <f t="shared" si="2"/>
        <v>0</v>
      </c>
      <c r="AC49" s="437">
        <f t="shared" si="3"/>
        <v>0</v>
      </c>
      <c r="AD49" s="438" t="str">
        <f t="shared" si="4"/>
        <v xml:space="preserve">          0</v>
      </c>
      <c r="AE49" s="438" t="str">
        <f t="shared" si="5"/>
        <v xml:space="preserve">          0</v>
      </c>
      <c r="AF49" s="438" t="str">
        <f t="shared" si="6"/>
        <v xml:space="preserve">          0</v>
      </c>
      <c r="AG49" s="438" t="str">
        <f t="shared" si="7"/>
        <v xml:space="preserve">          0</v>
      </c>
      <c r="AL49" s="335">
        <f>SUM(ANALYTIKAVUJ!M8)</f>
        <v>0</v>
      </c>
      <c r="AN49" s="334">
        <f t="shared" si="53"/>
        <v>0</v>
      </c>
      <c r="AP49" s="336">
        <f t="shared" si="54"/>
        <v>0</v>
      </c>
      <c r="AQ49" s="335">
        <f>SUM(ANALYTIKAVUJ!M64)*-1</f>
        <v>0</v>
      </c>
      <c r="AR49" s="338">
        <f t="shared" si="55"/>
        <v>0</v>
      </c>
      <c r="AS49" s="339">
        <f t="shared" si="56"/>
        <v>0</v>
      </c>
    </row>
    <row r="50" spans="2:45" outlineLevel="1" x14ac:dyDescent="0.25">
      <c r="B50" s="431" t="s">
        <v>351</v>
      </c>
      <c r="C50" s="305" t="s">
        <v>2375</v>
      </c>
      <c r="D50" s="188" t="str">
        <f>IF(VLOOKUP($B50,suvaha_p!$A:$G,1)=$B50,VLOOKUP($B50,suvaha_p!$A:$G,$B$1),0)</f>
        <v>Ostatné pohľadávky v rámci podielovej účasti okrem pohľadávok voči prepojeným účtovným jednotkám (351A) - /391A/</v>
      </c>
      <c r="E50" s="332" t="s">
        <v>351</v>
      </c>
      <c r="G50" s="343">
        <f>SUM(ANALYTIKAVUJ!K9)</f>
        <v>0</v>
      </c>
      <c r="I50" s="334">
        <f t="shared" si="46"/>
        <v>0</v>
      </c>
      <c r="K50" s="336">
        <f t="shared" si="47"/>
        <v>0</v>
      </c>
      <c r="L50" s="335">
        <f>SUM(ANALYTIKAVUJ!K65)*-1</f>
        <v>0</v>
      </c>
      <c r="M50" s="338">
        <f t="shared" si="48"/>
        <v>0</v>
      </c>
      <c r="N50" s="560">
        <f t="shared" si="10"/>
        <v>0</v>
      </c>
      <c r="Q50" s="337">
        <f>SUM(ANALYTIKAVUJ!L9)</f>
        <v>0</v>
      </c>
      <c r="S50" s="562">
        <f t="shared" si="49"/>
        <v>0</v>
      </c>
      <c r="U50" s="336">
        <f t="shared" si="50"/>
        <v>0</v>
      </c>
      <c r="V50" s="337">
        <f>SUM(ANALYTIKAVUJ!L65)*-1</f>
        <v>0</v>
      </c>
      <c r="W50" s="338">
        <f t="shared" si="51"/>
        <v>0</v>
      </c>
      <c r="X50" s="560">
        <f t="shared" si="52"/>
        <v>0</v>
      </c>
      <c r="Z50" s="437">
        <f t="shared" si="0"/>
        <v>0</v>
      </c>
      <c r="AA50" s="437">
        <f t="shared" si="1"/>
        <v>0</v>
      </c>
      <c r="AB50" s="437">
        <f t="shared" si="2"/>
        <v>0</v>
      </c>
      <c r="AC50" s="437">
        <f t="shared" si="3"/>
        <v>0</v>
      </c>
      <c r="AD50" s="438" t="str">
        <f t="shared" si="4"/>
        <v xml:space="preserve">          0</v>
      </c>
      <c r="AE50" s="438" t="str">
        <f t="shared" si="5"/>
        <v xml:space="preserve">          0</v>
      </c>
      <c r="AF50" s="438" t="str">
        <f t="shared" si="6"/>
        <v xml:space="preserve">          0</v>
      </c>
      <c r="AG50" s="438" t="str">
        <f t="shared" si="7"/>
        <v xml:space="preserve">          0</v>
      </c>
      <c r="AL50" s="335">
        <f>SUM(ANALYTIKAVUJ!M9)</f>
        <v>0</v>
      </c>
      <c r="AN50" s="334">
        <f t="shared" si="53"/>
        <v>0</v>
      </c>
      <c r="AP50" s="336">
        <f t="shared" si="54"/>
        <v>0</v>
      </c>
      <c r="AQ50" s="335">
        <f>SUM(ANALYTIKAVUJ!M65)*-1</f>
        <v>0</v>
      </c>
      <c r="AR50" s="338">
        <f t="shared" si="55"/>
        <v>0</v>
      </c>
      <c r="AS50" s="339">
        <f t="shared" si="56"/>
        <v>0</v>
      </c>
    </row>
    <row r="51" spans="2:45" outlineLevel="1" x14ac:dyDescent="0.25">
      <c r="B51" s="431" t="s">
        <v>355</v>
      </c>
      <c r="C51" s="305" t="s">
        <v>2377</v>
      </c>
      <c r="D51" s="188" t="str">
        <f>IF(VLOOKUP($B51,suvaha_p!$A:$G,1)=$B51,VLOOKUP($B51,suvaha_p!$A:$G,$B$1),0)</f>
        <v>Pohľadávky voči spoločníkom, členom a združeniu (354A, 355A, 358A, 35XA) - /391A/</v>
      </c>
      <c r="E51" s="332" t="s">
        <v>355</v>
      </c>
      <c r="G51" s="343">
        <f>SUM(ANALYTIKAVUJ!K15+ANALYTIKAVUJ!K19+ANALYTIKAVUJ!K23)</f>
        <v>0</v>
      </c>
      <c r="I51" s="334">
        <f t="shared" si="46"/>
        <v>0</v>
      </c>
      <c r="K51" s="336">
        <f t="shared" si="47"/>
        <v>0</v>
      </c>
      <c r="L51" s="335">
        <f>SUM(ANALYTIKAVUJ!K66)*-1</f>
        <v>0</v>
      </c>
      <c r="M51" s="338">
        <f t="shared" si="48"/>
        <v>0</v>
      </c>
      <c r="N51" s="560">
        <f t="shared" si="10"/>
        <v>0</v>
      </c>
      <c r="Q51" s="337">
        <f>SUM(ANALYTIKAVUJ!L15+ANALYTIKAVUJ!L19+ANALYTIKAVUJ!L23)</f>
        <v>0</v>
      </c>
      <c r="S51" s="562">
        <f t="shared" si="49"/>
        <v>0</v>
      </c>
      <c r="U51" s="336">
        <f t="shared" si="50"/>
        <v>0</v>
      </c>
      <c r="V51" s="337">
        <f>SUM(ANALYTIKAVUJ!L66)*-1</f>
        <v>0</v>
      </c>
      <c r="W51" s="338">
        <f t="shared" si="51"/>
        <v>0</v>
      </c>
      <c r="X51" s="560">
        <f t="shared" si="52"/>
        <v>0</v>
      </c>
      <c r="Z51" s="437">
        <f t="shared" si="0"/>
        <v>0</v>
      </c>
      <c r="AA51" s="437">
        <f t="shared" si="1"/>
        <v>0</v>
      </c>
      <c r="AB51" s="437">
        <f t="shared" si="2"/>
        <v>0</v>
      </c>
      <c r="AC51" s="437">
        <f t="shared" si="3"/>
        <v>0</v>
      </c>
      <c r="AD51" s="438" t="str">
        <f t="shared" si="4"/>
        <v xml:space="preserve">          0</v>
      </c>
      <c r="AE51" s="438" t="str">
        <f t="shared" si="5"/>
        <v xml:space="preserve">          0</v>
      </c>
      <c r="AF51" s="438" t="str">
        <f t="shared" si="6"/>
        <v xml:space="preserve">          0</v>
      </c>
      <c r="AG51" s="438" t="str">
        <f t="shared" si="7"/>
        <v xml:space="preserve">          0</v>
      </c>
      <c r="AL51" s="335">
        <f>SUM(ANALYTIKAVUJ!M15+ANALYTIKAVUJ!M19+ANALYTIKAVUJ!M23)</f>
        <v>0</v>
      </c>
      <c r="AN51" s="334">
        <f t="shared" si="53"/>
        <v>0</v>
      </c>
      <c r="AP51" s="336">
        <f t="shared" si="54"/>
        <v>0</v>
      </c>
      <c r="AQ51" s="335">
        <f>SUM(ANALYTIKAVUJ!M66)*-1</f>
        <v>0</v>
      </c>
      <c r="AR51" s="338">
        <f t="shared" si="55"/>
        <v>0</v>
      </c>
      <c r="AS51" s="339">
        <f t="shared" si="56"/>
        <v>0</v>
      </c>
    </row>
    <row r="52" spans="2:45" outlineLevel="1" x14ac:dyDescent="0.25">
      <c r="B52" s="431" t="s">
        <v>360</v>
      </c>
      <c r="C52" s="305" t="s">
        <v>2381</v>
      </c>
      <c r="D52" s="188" t="str">
        <f>IF(VLOOKUP($B52,suvaha_p!$A:$G,1)=$B52,VLOOKUP($B52,suvaha_p!$A:$G,$B$1),0)</f>
        <v>Pohľadávky z derivátových operácií (373A, 376A)</v>
      </c>
      <c r="E52" s="332" t="s">
        <v>360</v>
      </c>
      <c r="G52" s="343">
        <f>SUM(ANALYTIKAVUJ!K132+ANALYTIKAVUJ!K39)</f>
        <v>0</v>
      </c>
      <c r="I52" s="334">
        <f t="shared" si="46"/>
        <v>0</v>
      </c>
      <c r="K52" s="336">
        <f t="shared" si="47"/>
        <v>0</v>
      </c>
      <c r="M52" s="338">
        <f t="shared" si="48"/>
        <v>0</v>
      </c>
      <c r="N52" s="560">
        <f t="shared" si="10"/>
        <v>0</v>
      </c>
      <c r="Q52" s="337">
        <f>SUM(ANALYTIKAVUJ!L132+ANALYTIKAVUJ!L39)</f>
        <v>0</v>
      </c>
      <c r="S52" s="562">
        <f t="shared" si="49"/>
        <v>0</v>
      </c>
      <c r="U52" s="336">
        <f t="shared" si="50"/>
        <v>0</v>
      </c>
      <c r="W52" s="338">
        <f t="shared" si="51"/>
        <v>0</v>
      </c>
      <c r="X52" s="560">
        <f t="shared" si="52"/>
        <v>0</v>
      </c>
      <c r="Z52" s="437">
        <f t="shared" si="0"/>
        <v>0</v>
      </c>
      <c r="AA52" s="437">
        <f t="shared" si="1"/>
        <v>0</v>
      </c>
      <c r="AB52" s="437">
        <f t="shared" si="2"/>
        <v>0</v>
      </c>
      <c r="AC52" s="437">
        <f t="shared" si="3"/>
        <v>0</v>
      </c>
      <c r="AD52" s="438" t="str">
        <f t="shared" si="4"/>
        <v xml:space="preserve">          0</v>
      </c>
      <c r="AE52" s="438" t="str">
        <f t="shared" si="5"/>
        <v xml:space="preserve">          0</v>
      </c>
      <c r="AF52" s="438" t="str">
        <f t="shared" si="6"/>
        <v xml:space="preserve">          0</v>
      </c>
      <c r="AG52" s="438" t="str">
        <f t="shared" si="7"/>
        <v xml:space="preserve">          0</v>
      </c>
      <c r="AL52" s="335">
        <f>SUM(ANALYTIKAVUJ!M132+ANALYTIKAVUJ!M39)</f>
        <v>0</v>
      </c>
      <c r="AN52" s="334">
        <f t="shared" si="53"/>
        <v>0</v>
      </c>
      <c r="AP52" s="336">
        <f t="shared" si="54"/>
        <v>0</v>
      </c>
      <c r="AR52" s="338">
        <f t="shared" si="55"/>
        <v>0</v>
      </c>
      <c r="AS52" s="339">
        <f t="shared" si="56"/>
        <v>0</v>
      </c>
    </row>
    <row r="53" spans="2:45" outlineLevel="1" x14ac:dyDescent="0.25">
      <c r="B53" s="431" t="s">
        <v>371</v>
      </c>
      <c r="C53" s="305" t="s">
        <v>2385</v>
      </c>
      <c r="D53" s="188" t="str">
        <f>IF(VLOOKUP($B53,suvaha_p!$A:$G,1)=$B53,VLOOKUP($B53,suvaha_p!$A:$G,$B$1),0)</f>
        <v>Iné pohľadávky (335A, 336A, 33XA, 371A, 374A, 375A, 378A) - /391A/</v>
      </c>
      <c r="E53" s="332" t="s">
        <v>371</v>
      </c>
      <c r="G53" s="343">
        <f>SUM(ANALYTIKAVUJ!K4+ANALYTIKAVUJ!C122+ANALYTIKAVUJ!K27+ANALYTIKAVUJ!K31+ANALYTIKAVUJ!K35+ANALYTIKAVUJ!K44)</f>
        <v>0</v>
      </c>
      <c r="I53" s="334">
        <f t="shared" si="46"/>
        <v>0</v>
      </c>
      <c r="K53" s="336">
        <f t="shared" si="47"/>
        <v>0</v>
      </c>
      <c r="L53" s="335">
        <f>SUM(ANALYTIKAVUJ!K67)*-1</f>
        <v>0</v>
      </c>
      <c r="M53" s="338">
        <f t="shared" si="48"/>
        <v>0</v>
      </c>
      <c r="N53" s="560">
        <f t="shared" si="10"/>
        <v>0</v>
      </c>
      <c r="Q53" s="337">
        <f>SUM(ANALYTIKAVUJ!L4+ANALYTIKAVUJ!D122+ANALYTIKAVUJ!L27+ANALYTIKAVUJ!L31+ANALYTIKAVUJ!L35+ANALYTIKAVUJ!L44)</f>
        <v>0</v>
      </c>
      <c r="S53" s="562">
        <f t="shared" si="49"/>
        <v>0</v>
      </c>
      <c r="U53" s="336">
        <f t="shared" si="50"/>
        <v>0</v>
      </c>
      <c r="V53" s="337">
        <f>SUM(ANALYTIKAVUJ!L67)*-1</f>
        <v>0</v>
      </c>
      <c r="W53" s="338">
        <f t="shared" si="51"/>
        <v>0</v>
      </c>
      <c r="X53" s="560">
        <f t="shared" si="52"/>
        <v>0</v>
      </c>
      <c r="Z53" s="437">
        <f t="shared" si="0"/>
        <v>0</v>
      </c>
      <c r="AA53" s="437">
        <f t="shared" si="1"/>
        <v>0</v>
      </c>
      <c r="AB53" s="437">
        <f t="shared" si="2"/>
        <v>0</v>
      </c>
      <c r="AC53" s="437">
        <f t="shared" si="3"/>
        <v>0</v>
      </c>
      <c r="AD53" s="438" t="str">
        <f t="shared" si="4"/>
        <v xml:space="preserve">          0</v>
      </c>
      <c r="AE53" s="438" t="str">
        <f t="shared" si="5"/>
        <v xml:space="preserve">          0</v>
      </c>
      <c r="AF53" s="438" t="str">
        <f t="shared" si="6"/>
        <v xml:space="preserve">          0</v>
      </c>
      <c r="AG53" s="438" t="str">
        <f t="shared" si="7"/>
        <v xml:space="preserve">          0</v>
      </c>
      <c r="AL53" s="335">
        <f>SUM(ANALYTIKAVUJ!M4+ANALYTIKAVUJ!E122+ANALYTIKAVUJ!M27+ANALYTIKAVUJ!M31+ANALYTIKAVUJ!M35+ANALYTIKAVUJ!M44)</f>
        <v>0</v>
      </c>
      <c r="AN53" s="334">
        <f t="shared" si="53"/>
        <v>0</v>
      </c>
      <c r="AP53" s="336">
        <f t="shared" si="54"/>
        <v>0</v>
      </c>
      <c r="AQ53" s="335">
        <f>SUM(ANALYTIKAVUJ!M67)*-1</f>
        <v>0</v>
      </c>
      <c r="AR53" s="338">
        <f t="shared" si="55"/>
        <v>0</v>
      </c>
      <c r="AS53" s="339">
        <f t="shared" si="56"/>
        <v>0</v>
      </c>
    </row>
    <row r="54" spans="2:45" outlineLevel="1" x14ac:dyDescent="0.25">
      <c r="B54" s="431" t="s">
        <v>382</v>
      </c>
      <c r="C54" s="305" t="s">
        <v>2414</v>
      </c>
      <c r="D54" s="188" t="str">
        <f>IF(VLOOKUP($B54,suvaha_p!$A:$G,1)=$B54,VLOOKUP($B54,suvaha_p!$A:$G,$B$1),0)</f>
        <v>Odložená daňová pohľadávka (481A)</v>
      </c>
      <c r="E54" s="332" t="s">
        <v>382</v>
      </c>
      <c r="G54" s="343">
        <f>SUM(ANALYTIKAVUJ!K140)</f>
        <v>0</v>
      </c>
      <c r="I54" s="334">
        <f t="shared" si="46"/>
        <v>0</v>
      </c>
      <c r="K54" s="336">
        <f t="shared" si="47"/>
        <v>0</v>
      </c>
      <c r="M54" s="338">
        <f t="shared" si="48"/>
        <v>0</v>
      </c>
      <c r="N54" s="560">
        <f t="shared" si="10"/>
        <v>0</v>
      </c>
      <c r="Q54" s="337">
        <f>SUM(ANALYTIKAVUJ!L140)</f>
        <v>0</v>
      </c>
      <c r="S54" s="562">
        <f t="shared" si="49"/>
        <v>0</v>
      </c>
      <c r="U54" s="336">
        <f t="shared" si="50"/>
        <v>0</v>
      </c>
      <c r="W54" s="338">
        <f t="shared" si="51"/>
        <v>0</v>
      </c>
      <c r="X54" s="560">
        <f t="shared" si="52"/>
        <v>0</v>
      </c>
      <c r="Z54" s="437">
        <f t="shared" si="0"/>
        <v>0</v>
      </c>
      <c r="AA54" s="437">
        <f t="shared" si="1"/>
        <v>0</v>
      </c>
      <c r="AB54" s="437">
        <f t="shared" si="2"/>
        <v>0</v>
      </c>
      <c r="AC54" s="437">
        <f t="shared" si="3"/>
        <v>0</v>
      </c>
      <c r="AD54" s="438" t="str">
        <f t="shared" si="4"/>
        <v xml:space="preserve">          0</v>
      </c>
      <c r="AE54" s="438" t="str">
        <f t="shared" si="5"/>
        <v xml:space="preserve">          0</v>
      </c>
      <c r="AF54" s="438" t="str">
        <f t="shared" si="6"/>
        <v xml:space="preserve">          0</v>
      </c>
      <c r="AG54" s="438" t="str">
        <f t="shared" si="7"/>
        <v xml:space="preserve">          0</v>
      </c>
      <c r="AL54" s="335">
        <f>SUM(ANALYTIKAVUJ!M140)</f>
        <v>0</v>
      </c>
      <c r="AN54" s="334">
        <f t="shared" si="53"/>
        <v>0</v>
      </c>
      <c r="AP54" s="336">
        <f t="shared" si="54"/>
        <v>0</v>
      </c>
      <c r="AR54" s="338">
        <f t="shared" si="55"/>
        <v>0</v>
      </c>
      <c r="AS54" s="339">
        <f t="shared" si="56"/>
        <v>0</v>
      </c>
    </row>
    <row r="55" spans="2:45" outlineLevel="1" x14ac:dyDescent="0.25">
      <c r="B55" s="431" t="s">
        <v>401</v>
      </c>
      <c r="C55" s="305" t="s">
        <v>2524</v>
      </c>
      <c r="D55" s="378" t="str">
        <f>IF(VLOOKUP($B55,suvaha_p!$A:$G,1)=$B55,VLOOKUP($B55,suvaha_p!$A:$G,$B$1),0)</f>
        <v>Krátkodobé pohľadávky súčet (r. 54 + r. 58 až r. 65)</v>
      </c>
      <c r="E55" s="311" t="s">
        <v>401</v>
      </c>
      <c r="F55" s="312"/>
      <c r="I55" s="324">
        <f>SUM(I56+I60+I61+I62+I63+I64+I65+I66+I67)</f>
        <v>2613443</v>
      </c>
      <c r="K55" s="324">
        <f>SUM(K56+K60+K61+K62+K63+K64+K65+K66+K67)</f>
        <v>0</v>
      </c>
      <c r="L55" s="315"/>
      <c r="M55" s="328">
        <f>SUM(M56+M60+M61+M62+M63+M64+M65+M66+M67)</f>
        <v>1217210</v>
      </c>
      <c r="N55" s="555">
        <f>SUM(N56+N60+N61+N62+N63+N64+N65+N66+N67)</f>
        <v>1396233</v>
      </c>
      <c r="P55" s="550"/>
      <c r="S55" s="557">
        <f>SUM(S56+S60+S61+S62+S63+S64+S65+S66+S67)</f>
        <v>2868656.5699999984</v>
      </c>
      <c r="U55" s="558">
        <f>SUM(U56+U60+U61+U62+U63+U64+U65+U66+U67)</f>
        <v>0</v>
      </c>
      <c r="V55" s="327"/>
      <c r="W55" s="559">
        <f>SUM(W56+W60+W61+W62+W63+W64+W65+W66+W67)</f>
        <v>966945.92999999993</v>
      </c>
      <c r="X55" s="555">
        <f>SUM(X56+X60+X61+X62+X63+X64+X65+X66+X67)</f>
        <v>1901710</v>
      </c>
      <c r="Z55" s="437">
        <f t="shared" si="0"/>
        <v>2613443</v>
      </c>
      <c r="AA55" s="437">
        <f t="shared" si="1"/>
        <v>1217210</v>
      </c>
      <c r="AB55" s="437">
        <f t="shared" si="2"/>
        <v>1396233</v>
      </c>
      <c r="AC55" s="437">
        <f t="shared" si="3"/>
        <v>1901710</v>
      </c>
      <c r="AD55" s="438" t="str">
        <f t="shared" si="4"/>
        <v xml:space="preserve">    2613443</v>
      </c>
      <c r="AE55" s="438" t="str">
        <f t="shared" si="5"/>
        <v xml:space="preserve">    1217210</v>
      </c>
      <c r="AF55" s="438" t="str">
        <f t="shared" si="6"/>
        <v xml:space="preserve">    1396233</v>
      </c>
      <c r="AG55" s="438" t="str">
        <f t="shared" si="7"/>
        <v xml:space="preserve">    1901710</v>
      </c>
      <c r="AK55" s="320"/>
      <c r="AN55" s="324">
        <f>SUM(AN56+AN60+AN61+AN62+AN63+AN64+AN65+AN66+AN67)</f>
        <v>3267074.3899999997</v>
      </c>
      <c r="AP55" s="326">
        <f>SUM(AP56+AP60+AP61+AP62+AP63+AP64+AP65+AP66+AP67)</f>
        <v>0</v>
      </c>
      <c r="AQ55" s="315"/>
      <c r="AR55" s="328">
        <f>SUM(AR56+AR60+AR61+AR62+AR63+AR64+AR65+AR66+AR67)</f>
        <v>1396447.95</v>
      </c>
      <c r="AS55" s="329">
        <f>SUM(AS56+AS60+AS61+AS62+AS63+AS64+AS65+AS66+AS67)</f>
        <v>1870626</v>
      </c>
    </row>
    <row r="56" spans="2:45" outlineLevel="1" x14ac:dyDescent="0.25">
      <c r="B56" s="431" t="s">
        <v>588</v>
      </c>
      <c r="C56" s="305" t="s">
        <v>2527</v>
      </c>
      <c r="D56" s="378" t="str">
        <f>IF(VLOOKUP($B56,suvaha_p!$A:$G,1)=$B56,VLOOKUP($B56,suvaha_p!$A:$G,$B$1),0)</f>
        <v>Pohľadávky z obchodného styku súčet (r. 55 až r. 57)</v>
      </c>
      <c r="E56" s="311" t="s">
        <v>588</v>
      </c>
      <c r="F56" s="312"/>
      <c r="I56" s="348">
        <f>SUM(I57:I59)</f>
        <v>1994874</v>
      </c>
      <c r="K56" s="348">
        <f>SUM(K57:K59)</f>
        <v>0</v>
      </c>
      <c r="L56" s="315"/>
      <c r="M56" s="350">
        <f>SUM(M57:M59)</f>
        <v>1217210</v>
      </c>
      <c r="N56" s="564">
        <f>SUM(N57:N59)</f>
        <v>777664</v>
      </c>
      <c r="P56" s="550"/>
      <c r="S56" s="567">
        <f>SUM(S57:S59)</f>
        <v>2068973.3999999994</v>
      </c>
      <c r="U56" s="565">
        <f>SUM(U57:U59)</f>
        <v>0</v>
      </c>
      <c r="V56" s="327"/>
      <c r="W56" s="566">
        <f>SUM(W57:W59)</f>
        <v>966945.92999999993</v>
      </c>
      <c r="X56" s="564">
        <f>SUM(X57:X59)</f>
        <v>1102027</v>
      </c>
      <c r="Z56" s="437">
        <f t="shared" si="0"/>
        <v>1994874</v>
      </c>
      <c r="AA56" s="437">
        <f t="shared" si="1"/>
        <v>1217210</v>
      </c>
      <c r="AB56" s="437">
        <f t="shared" si="2"/>
        <v>777664</v>
      </c>
      <c r="AC56" s="437">
        <f t="shared" si="3"/>
        <v>1102027</v>
      </c>
      <c r="AD56" s="438" t="str">
        <f t="shared" si="4"/>
        <v xml:space="preserve">    1994874</v>
      </c>
      <c r="AE56" s="438" t="str">
        <f t="shared" si="5"/>
        <v xml:space="preserve">    1217210</v>
      </c>
      <c r="AF56" s="438" t="str">
        <f t="shared" si="6"/>
        <v xml:space="preserve">     777664</v>
      </c>
      <c r="AG56" s="438" t="str">
        <f t="shared" si="7"/>
        <v xml:space="preserve">    1102027</v>
      </c>
      <c r="AK56" s="320"/>
      <c r="AN56" s="348">
        <f>SUM(AN57:AN59)</f>
        <v>2663177.38</v>
      </c>
      <c r="AP56" s="349">
        <f>SUM(AP57:AP59)</f>
        <v>0</v>
      </c>
      <c r="AQ56" s="315"/>
      <c r="AR56" s="350">
        <f>SUM(AR57:AR59)</f>
        <v>1396447.95</v>
      </c>
      <c r="AS56" s="351">
        <f>SUM(AS57:AS59)</f>
        <v>1266729</v>
      </c>
    </row>
    <row r="57" spans="2:45" outlineLevel="1" x14ac:dyDescent="0.25">
      <c r="B57" s="431" t="s">
        <v>607</v>
      </c>
      <c r="C57" s="305" t="s">
        <v>2491</v>
      </c>
      <c r="D57" s="188" t="str">
        <f>IF(VLOOKUP($B57,suvaha_p!$A:$G,1)=$B57,VLOOKUP($B57,suvaha_p!$A:$G,$B$1),0)</f>
        <v>Pohľadávky z obchodného styku voči prepojeným účtovným jednotkám (311A, 312A, 313A, 314A, 315A, 31XA) - /391A/</v>
      </c>
      <c r="E57" s="332" t="s">
        <v>607</v>
      </c>
      <c r="G57" s="343">
        <f>SUM(ANALYTIKAVUJ!C82+ANALYTIKAVUJ!C90+ANALYTIKAVUJ!K82+ANALYTIKAVUJ!K91+ANALYTIKAVUJ!K100)</f>
        <v>1994873.7199999993</v>
      </c>
      <c r="I57" s="334">
        <f t="shared" ref="I57:I80" si="57">ROUND(SUM(F57:H57),0)</f>
        <v>1994874</v>
      </c>
      <c r="K57" s="336">
        <f t="shared" ref="K57:K80" si="58">ROUND(SUM(J57),0)</f>
        <v>0</v>
      </c>
      <c r="L57" s="335">
        <f>SUM(ANALYTIKAVUJ!K68)*-1</f>
        <v>1217209.98</v>
      </c>
      <c r="M57" s="338">
        <f t="shared" ref="M57:M80" si="59">ROUND(SUM(L57),0)</f>
        <v>1217210</v>
      </c>
      <c r="N57" s="560">
        <f t="shared" si="10"/>
        <v>777664</v>
      </c>
      <c r="Q57" s="337">
        <f>SUM(ANALYTIKAVUJ!D82+ANALYTIKAVUJ!D90+ANALYTIKAVUJ!L82+ANALYTIKAVUJ!L91+ANALYTIKAVUJ!L100)</f>
        <v>2068973.3999999994</v>
      </c>
      <c r="S57" s="562">
        <f t="shared" ref="S57:S67" si="60">SUM(P57:R57)</f>
        <v>2068973.3999999994</v>
      </c>
      <c r="U57" s="336">
        <f t="shared" ref="U57:U67" si="61">SUM(T57)</f>
        <v>0</v>
      </c>
      <c r="V57" s="337">
        <f>SUM(ANALYTIKAVUJ!L68)*-1</f>
        <v>966945.92999999993</v>
      </c>
      <c r="W57" s="338">
        <f t="shared" ref="W57:W67" si="62">SUM(V57)</f>
        <v>966945.92999999993</v>
      </c>
      <c r="X57" s="560">
        <f t="shared" ref="X57:X67" si="63">ROUND((S57-U57-W57),0)</f>
        <v>1102027</v>
      </c>
      <c r="Z57" s="437">
        <f t="shared" si="0"/>
        <v>1994874</v>
      </c>
      <c r="AA57" s="437">
        <f t="shared" si="1"/>
        <v>1217210</v>
      </c>
      <c r="AB57" s="437">
        <f t="shared" si="2"/>
        <v>777664</v>
      </c>
      <c r="AC57" s="437">
        <f t="shared" si="3"/>
        <v>1102027</v>
      </c>
      <c r="AD57" s="438" t="str">
        <f t="shared" si="4"/>
        <v xml:space="preserve">    1994874</v>
      </c>
      <c r="AE57" s="438" t="str">
        <f t="shared" si="5"/>
        <v xml:space="preserve">    1217210</v>
      </c>
      <c r="AF57" s="438" t="str">
        <f t="shared" si="6"/>
        <v xml:space="preserve">     777664</v>
      </c>
      <c r="AG57" s="438" t="str">
        <f t="shared" si="7"/>
        <v xml:space="preserve">    1102027</v>
      </c>
      <c r="AL57" s="335">
        <f>SUM(ANALYTIKAVUJ!E82+ANALYTIKAVUJ!E90+ANALYTIKAVUJ!M82+ANALYTIKAVUJ!M91+ANALYTIKAVUJ!M100)</f>
        <v>2663177.38</v>
      </c>
      <c r="AN57" s="334">
        <f t="shared" ref="AN57:AN67" si="64">SUM(AK57:AM57)</f>
        <v>2663177.38</v>
      </c>
      <c r="AP57" s="336">
        <f t="shared" ref="AP57:AP67" si="65">SUM(AO57)</f>
        <v>0</v>
      </c>
      <c r="AQ57" s="335">
        <f>SUM(ANALYTIKAVUJ!M68)*-1</f>
        <v>1396447.95</v>
      </c>
      <c r="AR57" s="338">
        <f t="shared" ref="AR57:AR67" si="66">SUM(AQ57)</f>
        <v>1396447.95</v>
      </c>
      <c r="AS57" s="339">
        <f t="shared" ref="AS57:AS67" si="67">ROUND((AN57-AP57-AR57),0)</f>
        <v>1266729</v>
      </c>
    </row>
    <row r="58" spans="2:45" outlineLevel="1" x14ac:dyDescent="0.25">
      <c r="B58" s="431" t="s">
        <v>623</v>
      </c>
      <c r="C58" s="305" t="s">
        <v>2495</v>
      </c>
      <c r="D58" s="188" t="str">
        <f>IF(VLOOKUP($B58,suvaha_p!$A:$G,1)=$B58,VLOOKUP($B58,suvaha_p!$A:$G,$B$1),0)</f>
        <v>Pohľadávky z obchodného styku v rámci podielovej účasti okrem pohľadávok voči prepojeným účtovným jednotkám (311A, 312A, 313A, 314A, 315A, 31XA)
- /391A/</v>
      </c>
      <c r="E58" s="332" t="s">
        <v>623</v>
      </c>
      <c r="G58" s="343">
        <f>SUM(ANALYTIKAVUJ!C83+ANALYTIKAVUJ!C91+ANALYTIKAVUJ!K83+ANALYTIKAVUJ!K92+ANALYTIKAVUJ!K101)</f>
        <v>0</v>
      </c>
      <c r="I58" s="334">
        <f t="shared" si="57"/>
        <v>0</v>
      </c>
      <c r="K58" s="336">
        <f t="shared" si="58"/>
        <v>0</v>
      </c>
      <c r="L58" s="335">
        <f>SUM(ANALYTIKAVUJ!K69)*-1</f>
        <v>0</v>
      </c>
      <c r="M58" s="338">
        <f t="shared" si="59"/>
        <v>0</v>
      </c>
      <c r="N58" s="560">
        <f t="shared" si="10"/>
        <v>0</v>
      </c>
      <c r="Q58" s="337">
        <f>SUM(ANALYTIKAVUJ!D83+ANALYTIKAVUJ!D91+ANALYTIKAVUJ!L83+ANALYTIKAVUJ!L92+ANALYTIKAVUJ!L101)</f>
        <v>0</v>
      </c>
      <c r="S58" s="562">
        <f t="shared" si="60"/>
        <v>0</v>
      </c>
      <c r="U58" s="336">
        <f t="shared" si="61"/>
        <v>0</v>
      </c>
      <c r="V58" s="337">
        <f>SUM(ANALYTIKAVUJ!L69)*-1</f>
        <v>0</v>
      </c>
      <c r="W58" s="338">
        <f t="shared" si="62"/>
        <v>0</v>
      </c>
      <c r="X58" s="560">
        <f t="shared" si="63"/>
        <v>0</v>
      </c>
      <c r="Z58" s="437">
        <f t="shared" si="0"/>
        <v>0</v>
      </c>
      <c r="AA58" s="437">
        <f t="shared" si="1"/>
        <v>0</v>
      </c>
      <c r="AB58" s="437">
        <f t="shared" si="2"/>
        <v>0</v>
      </c>
      <c r="AC58" s="437">
        <f t="shared" si="3"/>
        <v>0</v>
      </c>
      <c r="AD58" s="438" t="str">
        <f t="shared" si="4"/>
        <v xml:space="preserve">          0</v>
      </c>
      <c r="AE58" s="438" t="str">
        <f t="shared" si="5"/>
        <v xml:space="preserve">          0</v>
      </c>
      <c r="AF58" s="438" t="str">
        <f t="shared" si="6"/>
        <v xml:space="preserve">          0</v>
      </c>
      <c r="AG58" s="438" t="str">
        <f t="shared" si="7"/>
        <v xml:space="preserve">          0</v>
      </c>
      <c r="AL58" s="335">
        <f>SUM(ANALYTIKAVUJ!E83+ANALYTIKAVUJ!E91+ANALYTIKAVUJ!M83+ANALYTIKAVUJ!M92+ANALYTIKAVUJ!M101)</f>
        <v>0</v>
      </c>
      <c r="AN58" s="334">
        <f t="shared" si="64"/>
        <v>0</v>
      </c>
      <c r="AP58" s="336">
        <f t="shared" si="65"/>
        <v>0</v>
      </c>
      <c r="AQ58" s="335">
        <f>SUM(ANALYTIKAVUJ!M69)*-1</f>
        <v>0</v>
      </c>
      <c r="AR58" s="338">
        <f t="shared" si="66"/>
        <v>0</v>
      </c>
      <c r="AS58" s="339">
        <f t="shared" si="67"/>
        <v>0</v>
      </c>
    </row>
    <row r="59" spans="2:45" outlineLevel="1" x14ac:dyDescent="0.25">
      <c r="B59" s="431" t="s">
        <v>642</v>
      </c>
      <c r="C59" s="305" t="s">
        <v>2499</v>
      </c>
      <c r="D59" s="188" t="str">
        <f>IF(VLOOKUP($B59,suvaha_p!$A:$G,1)=$B59,VLOOKUP($B59,suvaha_p!$A:$G,$B$1),0)</f>
        <v>Ostatné pohľadávky z obchodného styku (311A, 312A, 313A, 314A, 315A, 31XA) - /391A/</v>
      </c>
      <c r="E59" s="332" t="s">
        <v>642</v>
      </c>
      <c r="G59" s="343">
        <f>SUM(ANALYTIKAVUJ!C84+ANALYTIKAVUJ!C92+ANALYTIKAVUJ!K84+ANALYTIKAVUJ!K93+ANALYTIKAVUJ!K102)</f>
        <v>0</v>
      </c>
      <c r="I59" s="334">
        <f t="shared" si="57"/>
        <v>0</v>
      </c>
      <c r="K59" s="336">
        <f t="shared" si="58"/>
        <v>0</v>
      </c>
      <c r="L59" s="335">
        <f>SUM(ANALYTIKAVUJ!K70)*-1</f>
        <v>0</v>
      </c>
      <c r="M59" s="338">
        <f t="shared" si="59"/>
        <v>0</v>
      </c>
      <c r="N59" s="560">
        <f t="shared" si="10"/>
        <v>0</v>
      </c>
      <c r="Q59" s="337">
        <f>SUM(ANALYTIKAVUJ!D84+ANALYTIKAVUJ!D92+ANALYTIKAVUJ!L84+ANALYTIKAVUJ!L93+ANALYTIKAVUJ!L102)</f>
        <v>0</v>
      </c>
      <c r="S59" s="562">
        <f t="shared" si="60"/>
        <v>0</v>
      </c>
      <c r="U59" s="336">
        <f t="shared" si="61"/>
        <v>0</v>
      </c>
      <c r="V59" s="337">
        <f>SUM(ANALYTIKAVUJ!L70)*-1</f>
        <v>0</v>
      </c>
      <c r="W59" s="338">
        <f t="shared" si="62"/>
        <v>0</v>
      </c>
      <c r="X59" s="560">
        <f t="shared" si="63"/>
        <v>0</v>
      </c>
      <c r="Z59" s="437">
        <f t="shared" si="0"/>
        <v>0</v>
      </c>
      <c r="AA59" s="437">
        <f t="shared" si="1"/>
        <v>0</v>
      </c>
      <c r="AB59" s="437">
        <f t="shared" si="2"/>
        <v>0</v>
      </c>
      <c r="AC59" s="437">
        <f t="shared" si="3"/>
        <v>0</v>
      </c>
      <c r="AD59" s="438" t="str">
        <f t="shared" si="4"/>
        <v xml:space="preserve">          0</v>
      </c>
      <c r="AE59" s="438" t="str">
        <f t="shared" si="5"/>
        <v xml:space="preserve">          0</v>
      </c>
      <c r="AF59" s="438" t="str">
        <f t="shared" si="6"/>
        <v xml:space="preserve">          0</v>
      </c>
      <c r="AG59" s="438" t="str">
        <f t="shared" si="7"/>
        <v xml:space="preserve">          0</v>
      </c>
      <c r="AL59" s="335">
        <f>SUM(ANALYTIKAVUJ!E84+ANALYTIKAVUJ!E92+ANALYTIKAVUJ!M84+ANALYTIKAVUJ!M93+ANALYTIKAVUJ!M102)</f>
        <v>0</v>
      </c>
      <c r="AN59" s="334">
        <f t="shared" si="64"/>
        <v>0</v>
      </c>
      <c r="AP59" s="336">
        <f t="shared" si="65"/>
        <v>0</v>
      </c>
      <c r="AQ59" s="335">
        <f>SUM(ANALYTIKAVUJ!M70)*-1</f>
        <v>0</v>
      </c>
      <c r="AR59" s="338">
        <f t="shared" si="66"/>
        <v>0</v>
      </c>
      <c r="AS59" s="339">
        <f t="shared" si="67"/>
        <v>0</v>
      </c>
    </row>
    <row r="60" spans="2:45" outlineLevel="1" x14ac:dyDescent="0.25">
      <c r="B60" s="431" t="s">
        <v>648</v>
      </c>
      <c r="C60" s="305" t="s">
        <v>2369</v>
      </c>
      <c r="D60" s="188" t="str">
        <f>IF(VLOOKUP($B60,suvaha_p!$A:$G,1)=$B60,VLOOKUP($B60,suvaha_p!$A:$G,$B$1),0)</f>
        <v>Čistá hodnota zákazky (316A)</v>
      </c>
      <c r="E60" s="332" t="s">
        <v>648</v>
      </c>
      <c r="G60" s="343">
        <f>SUM(ANALYTIKAVUJ!C115)</f>
        <v>0</v>
      </c>
      <c r="I60" s="334">
        <f t="shared" si="57"/>
        <v>0</v>
      </c>
      <c r="K60" s="336">
        <f t="shared" si="58"/>
        <v>0</v>
      </c>
      <c r="M60" s="338">
        <f t="shared" si="59"/>
        <v>0</v>
      </c>
      <c r="N60" s="560">
        <f t="shared" si="10"/>
        <v>0</v>
      </c>
      <c r="Q60" s="337">
        <f>SUM(ANALYTIKAVUJ!D115)</f>
        <v>0</v>
      </c>
      <c r="S60" s="562">
        <f t="shared" si="60"/>
        <v>0</v>
      </c>
      <c r="U60" s="336">
        <f t="shared" si="61"/>
        <v>0</v>
      </c>
      <c r="W60" s="338">
        <f t="shared" si="62"/>
        <v>0</v>
      </c>
      <c r="X60" s="560">
        <f t="shared" si="63"/>
        <v>0</v>
      </c>
      <c r="Z60" s="437">
        <f t="shared" si="0"/>
        <v>0</v>
      </c>
      <c r="AA60" s="437">
        <f t="shared" si="1"/>
        <v>0</v>
      </c>
      <c r="AB60" s="437">
        <f t="shared" si="2"/>
        <v>0</v>
      </c>
      <c r="AC60" s="437">
        <f t="shared" si="3"/>
        <v>0</v>
      </c>
      <c r="AD60" s="438" t="str">
        <f t="shared" si="4"/>
        <v xml:space="preserve">          0</v>
      </c>
      <c r="AE60" s="438" t="str">
        <f t="shared" si="5"/>
        <v xml:space="preserve">          0</v>
      </c>
      <c r="AF60" s="438" t="str">
        <f t="shared" si="6"/>
        <v xml:space="preserve">          0</v>
      </c>
      <c r="AG60" s="438" t="str">
        <f t="shared" si="7"/>
        <v xml:space="preserve">          0</v>
      </c>
      <c r="AL60" s="335">
        <f>SUM(ANALYTIKAVUJ!E115)</f>
        <v>0</v>
      </c>
      <c r="AN60" s="334">
        <f t="shared" si="64"/>
        <v>0</v>
      </c>
      <c r="AP60" s="336">
        <f t="shared" si="65"/>
        <v>0</v>
      </c>
      <c r="AR60" s="338">
        <f t="shared" si="66"/>
        <v>0</v>
      </c>
      <c r="AS60" s="339">
        <f t="shared" si="67"/>
        <v>0</v>
      </c>
    </row>
    <row r="61" spans="2:45" ht="13.5" customHeight="1" outlineLevel="1" x14ac:dyDescent="0.25">
      <c r="B61" s="431" t="s">
        <v>659</v>
      </c>
      <c r="C61" s="305" t="s">
        <v>2372</v>
      </c>
      <c r="D61" s="188" t="str">
        <f>IF(VLOOKUP($B61,suvaha_p!$A:$G,1)=$B61,VLOOKUP($B61,suvaha_p!$A:$G,$B$1),0)</f>
        <v>Ostatné pohľadávky voči prepojeným účtovným jednotkám  (351A) - /391A/</v>
      </c>
      <c r="E61" s="332" t="s">
        <v>659</v>
      </c>
      <c r="G61" s="343">
        <f>SUM(ANALYTIKAVUJ!K10)</f>
        <v>0</v>
      </c>
      <c r="I61" s="334">
        <f t="shared" si="57"/>
        <v>0</v>
      </c>
      <c r="K61" s="336">
        <f t="shared" si="58"/>
        <v>0</v>
      </c>
      <c r="L61" s="335">
        <f>SUM(ANALYTIKAVUJ!K71)*-1</f>
        <v>0</v>
      </c>
      <c r="M61" s="338">
        <f t="shared" si="59"/>
        <v>0</v>
      </c>
      <c r="N61" s="560">
        <f t="shared" si="10"/>
        <v>0</v>
      </c>
      <c r="Q61" s="337">
        <f>SUM(ANALYTIKAVUJ!L10)</f>
        <v>0</v>
      </c>
      <c r="S61" s="562">
        <f t="shared" si="60"/>
        <v>0</v>
      </c>
      <c r="U61" s="336">
        <f t="shared" si="61"/>
        <v>0</v>
      </c>
      <c r="V61" s="337">
        <f>SUM(ANALYTIKAVUJ!L71)*-1</f>
        <v>0</v>
      </c>
      <c r="W61" s="338">
        <f t="shared" si="62"/>
        <v>0</v>
      </c>
      <c r="X61" s="560">
        <f t="shared" si="63"/>
        <v>0</v>
      </c>
      <c r="Z61" s="437">
        <f t="shared" si="0"/>
        <v>0</v>
      </c>
      <c r="AA61" s="437">
        <f t="shared" si="1"/>
        <v>0</v>
      </c>
      <c r="AB61" s="437">
        <f t="shared" si="2"/>
        <v>0</v>
      </c>
      <c r="AC61" s="437">
        <f t="shared" si="3"/>
        <v>0</v>
      </c>
      <c r="AD61" s="438" t="str">
        <f t="shared" si="4"/>
        <v xml:space="preserve">          0</v>
      </c>
      <c r="AE61" s="438" t="str">
        <f t="shared" si="5"/>
        <v xml:space="preserve">          0</v>
      </c>
      <c r="AF61" s="438" t="str">
        <f t="shared" si="6"/>
        <v xml:space="preserve">          0</v>
      </c>
      <c r="AG61" s="438" t="str">
        <f t="shared" si="7"/>
        <v xml:space="preserve">          0</v>
      </c>
      <c r="AL61" s="335">
        <f>SUM(ANALYTIKAVUJ!M10)</f>
        <v>0</v>
      </c>
      <c r="AN61" s="334">
        <f t="shared" si="64"/>
        <v>0</v>
      </c>
      <c r="AP61" s="336">
        <f t="shared" si="65"/>
        <v>0</v>
      </c>
      <c r="AQ61" s="335">
        <f>SUM(ANALYTIKAVUJ!M71)*-1</f>
        <v>0</v>
      </c>
      <c r="AR61" s="338">
        <f t="shared" si="66"/>
        <v>0</v>
      </c>
      <c r="AS61" s="339">
        <f t="shared" si="67"/>
        <v>0</v>
      </c>
    </row>
    <row r="62" spans="2:45" outlineLevel="1" x14ac:dyDescent="0.25">
      <c r="B62" s="431" t="s">
        <v>677</v>
      </c>
      <c r="C62" s="305" t="s">
        <v>2375</v>
      </c>
      <c r="D62" s="188" t="str">
        <f>IF(VLOOKUP($B62,suvaha_p!$A:$G,1)=$B62,VLOOKUP($B62,suvaha_p!$A:$G,$B$1),0)</f>
        <v>Ostatné pohľadávky v rámci podielovej účasti okrem pohľadávok voči prepojeným účtovným jednotkám  (351A) - /391A/</v>
      </c>
      <c r="E62" s="332" t="s">
        <v>677</v>
      </c>
      <c r="G62" s="343">
        <f>SUM(ANALYTIKAVUJ!K11)</f>
        <v>0</v>
      </c>
      <c r="I62" s="334">
        <f t="shared" si="57"/>
        <v>0</v>
      </c>
      <c r="K62" s="336">
        <f t="shared" si="58"/>
        <v>0</v>
      </c>
      <c r="L62" s="335">
        <f>SUM(ANALYTIKAVUJ!K72)*-1</f>
        <v>0</v>
      </c>
      <c r="M62" s="338">
        <f t="shared" si="59"/>
        <v>0</v>
      </c>
      <c r="N62" s="560">
        <f t="shared" si="10"/>
        <v>0</v>
      </c>
      <c r="Q62" s="337">
        <f>SUM(ANALYTIKAVUJ!L11)</f>
        <v>0</v>
      </c>
      <c r="S62" s="562">
        <f t="shared" si="60"/>
        <v>0</v>
      </c>
      <c r="U62" s="336">
        <f t="shared" si="61"/>
        <v>0</v>
      </c>
      <c r="V62" s="337">
        <f>SUM(ANALYTIKAVUJ!L72)*-1</f>
        <v>0</v>
      </c>
      <c r="W62" s="338">
        <f t="shared" si="62"/>
        <v>0</v>
      </c>
      <c r="X62" s="560">
        <f t="shared" si="63"/>
        <v>0</v>
      </c>
      <c r="Z62" s="437">
        <f t="shared" si="0"/>
        <v>0</v>
      </c>
      <c r="AA62" s="437">
        <f t="shared" si="1"/>
        <v>0</v>
      </c>
      <c r="AB62" s="437">
        <f t="shared" si="2"/>
        <v>0</v>
      </c>
      <c r="AC62" s="437">
        <f t="shared" si="3"/>
        <v>0</v>
      </c>
      <c r="AD62" s="438" t="str">
        <f t="shared" si="4"/>
        <v xml:space="preserve">          0</v>
      </c>
      <c r="AE62" s="438" t="str">
        <f t="shared" si="5"/>
        <v xml:space="preserve">          0</v>
      </c>
      <c r="AF62" s="438" t="str">
        <f t="shared" si="6"/>
        <v xml:space="preserve">          0</v>
      </c>
      <c r="AG62" s="438" t="str">
        <f t="shared" si="7"/>
        <v xml:space="preserve">          0</v>
      </c>
      <c r="AL62" s="335">
        <f>SUM(ANALYTIKAVUJ!M11)</f>
        <v>0</v>
      </c>
      <c r="AN62" s="334">
        <f t="shared" si="64"/>
        <v>0</v>
      </c>
      <c r="AP62" s="336">
        <f t="shared" si="65"/>
        <v>0</v>
      </c>
      <c r="AQ62" s="335">
        <f>SUM(ANALYTIKAVUJ!M72)*-1</f>
        <v>0</v>
      </c>
      <c r="AR62" s="338">
        <f t="shared" si="66"/>
        <v>0</v>
      </c>
      <c r="AS62" s="339">
        <f t="shared" si="67"/>
        <v>0</v>
      </c>
    </row>
    <row r="63" spans="2:45" outlineLevel="1" x14ac:dyDescent="0.25">
      <c r="B63" s="431" t="s">
        <v>687</v>
      </c>
      <c r="C63" s="305" t="s">
        <v>2377</v>
      </c>
      <c r="D63" s="188" t="str">
        <f>IF(VLOOKUP($B63,suvaha_p!$A:$G,1)=$B63,VLOOKUP($B63,suvaha_p!$A:$G,$B$1),0)</f>
        <v>Pohľadávky voči spoločníkom, členom a združeniu (354A, 355A, 358A, 35XA, 398A) - /391A/</v>
      </c>
      <c r="E63" s="332" t="s">
        <v>687</v>
      </c>
      <c r="G63" s="343">
        <f>SUM(ANALYTIKAVUJ!K16+ANALYTIKAVUJ!K20+ANALYTIKAVUJ!K24)</f>
        <v>0</v>
      </c>
      <c r="I63" s="334">
        <f t="shared" si="57"/>
        <v>0</v>
      </c>
      <c r="K63" s="336">
        <f t="shared" si="58"/>
        <v>0</v>
      </c>
      <c r="L63" s="335">
        <f>SUM(ANALYTIKAVUJ!K73)*-1</f>
        <v>0</v>
      </c>
      <c r="M63" s="338">
        <f t="shared" si="59"/>
        <v>0</v>
      </c>
      <c r="N63" s="560">
        <f t="shared" si="10"/>
        <v>0</v>
      </c>
      <c r="Q63" s="337">
        <f>SUM(ANALYTIKAVUJ!L16+ANALYTIKAVUJ!L20+ANALYTIKAVUJ!L24)</f>
        <v>0</v>
      </c>
      <c r="S63" s="562">
        <f t="shared" si="60"/>
        <v>0</v>
      </c>
      <c r="U63" s="336">
        <f t="shared" si="61"/>
        <v>0</v>
      </c>
      <c r="V63" s="337">
        <f>SUM(ANALYTIKAVUJ!L73)*-1</f>
        <v>0</v>
      </c>
      <c r="W63" s="338">
        <f t="shared" si="62"/>
        <v>0</v>
      </c>
      <c r="X63" s="560">
        <f t="shared" si="63"/>
        <v>0</v>
      </c>
      <c r="Z63" s="437">
        <f t="shared" si="0"/>
        <v>0</v>
      </c>
      <c r="AA63" s="437">
        <f t="shared" si="1"/>
        <v>0</v>
      </c>
      <c r="AB63" s="437">
        <f t="shared" si="2"/>
        <v>0</v>
      </c>
      <c r="AC63" s="437">
        <f t="shared" si="3"/>
        <v>0</v>
      </c>
      <c r="AD63" s="438" t="str">
        <f t="shared" si="4"/>
        <v xml:space="preserve">          0</v>
      </c>
      <c r="AE63" s="438" t="str">
        <f t="shared" si="5"/>
        <v xml:space="preserve">          0</v>
      </c>
      <c r="AF63" s="438" t="str">
        <f t="shared" si="6"/>
        <v xml:space="preserve">          0</v>
      </c>
      <c r="AG63" s="438" t="str">
        <f t="shared" si="7"/>
        <v xml:space="preserve">          0</v>
      </c>
      <c r="AL63" s="335">
        <f>SUM(ANALYTIKAVUJ!M16+ANALYTIKAVUJ!M20+ANALYTIKAVUJ!M24)</f>
        <v>0</v>
      </c>
      <c r="AN63" s="334">
        <f t="shared" si="64"/>
        <v>0</v>
      </c>
      <c r="AP63" s="336">
        <f t="shared" si="65"/>
        <v>0</v>
      </c>
      <c r="AQ63" s="335">
        <f>SUM(ANALYTIKAVUJ!M73)*-1</f>
        <v>0</v>
      </c>
      <c r="AR63" s="338">
        <f t="shared" si="66"/>
        <v>0</v>
      </c>
      <c r="AS63" s="339">
        <f t="shared" si="67"/>
        <v>0</v>
      </c>
    </row>
    <row r="64" spans="2:45" outlineLevel="1" x14ac:dyDescent="0.25">
      <c r="B64" s="431" t="s">
        <v>699</v>
      </c>
      <c r="C64" s="305" t="s">
        <v>2381</v>
      </c>
      <c r="D64" s="188" t="str">
        <f>IF(VLOOKUP($B64,suvaha_p!$A:$G,1)=$B64,VLOOKUP($B64,suvaha_p!$A:$G,$B$1),0)</f>
        <v>Sociálne poistenie (336A) - /391A/</v>
      </c>
      <c r="E64" s="332" t="s">
        <v>699</v>
      </c>
      <c r="G64" s="343">
        <f>SUM(ANALYTIKAVUJ!C123)</f>
        <v>0</v>
      </c>
      <c r="I64" s="334">
        <f t="shared" si="57"/>
        <v>0</v>
      </c>
      <c r="K64" s="336">
        <f t="shared" si="58"/>
        <v>0</v>
      </c>
      <c r="L64" s="335">
        <f>SUM(ANALYTIKAVUJ!K74)*-1</f>
        <v>0</v>
      </c>
      <c r="M64" s="338">
        <f t="shared" si="59"/>
        <v>0</v>
      </c>
      <c r="N64" s="560">
        <f t="shared" si="10"/>
        <v>0</v>
      </c>
      <c r="Q64" s="337">
        <f>SUM(ANALYTIKAVUJ!D123)</f>
        <v>0</v>
      </c>
      <c r="S64" s="562">
        <f t="shared" si="60"/>
        <v>0</v>
      </c>
      <c r="U64" s="336">
        <f t="shared" si="61"/>
        <v>0</v>
      </c>
      <c r="V64" s="337">
        <f>SUM(ANALYTIKAVUJ!L74)*-1</f>
        <v>0</v>
      </c>
      <c r="W64" s="338">
        <f t="shared" si="62"/>
        <v>0</v>
      </c>
      <c r="X64" s="560">
        <f t="shared" si="63"/>
        <v>0</v>
      </c>
      <c r="Z64" s="437">
        <f t="shared" si="0"/>
        <v>0</v>
      </c>
      <c r="AA64" s="437">
        <f t="shared" si="1"/>
        <v>0</v>
      </c>
      <c r="AB64" s="437">
        <f t="shared" si="2"/>
        <v>0</v>
      </c>
      <c r="AC64" s="437">
        <f t="shared" si="3"/>
        <v>0</v>
      </c>
      <c r="AD64" s="438" t="str">
        <f t="shared" si="4"/>
        <v xml:space="preserve">          0</v>
      </c>
      <c r="AE64" s="438" t="str">
        <f t="shared" si="5"/>
        <v xml:space="preserve">          0</v>
      </c>
      <c r="AF64" s="438" t="str">
        <f t="shared" si="6"/>
        <v xml:space="preserve">          0</v>
      </c>
      <c r="AG64" s="438" t="str">
        <f t="shared" si="7"/>
        <v xml:space="preserve">          0</v>
      </c>
      <c r="AL64" s="335">
        <f>SUM(ANALYTIKAVUJ!E123)</f>
        <v>0</v>
      </c>
      <c r="AN64" s="334">
        <f t="shared" si="64"/>
        <v>0</v>
      </c>
      <c r="AP64" s="336">
        <f t="shared" si="65"/>
        <v>0</v>
      </c>
      <c r="AQ64" s="335">
        <f>SUM(ANALYTIKAVUJ!M74)*-1</f>
        <v>0</v>
      </c>
      <c r="AR64" s="338">
        <f t="shared" si="66"/>
        <v>0</v>
      </c>
      <c r="AS64" s="339">
        <f t="shared" si="67"/>
        <v>0</v>
      </c>
    </row>
    <row r="65" spans="2:45" outlineLevel="1" x14ac:dyDescent="0.25">
      <c r="B65" s="431" t="s">
        <v>2179</v>
      </c>
      <c r="C65" s="305" t="s">
        <v>2385</v>
      </c>
      <c r="D65" s="188" t="str">
        <f>IF(VLOOKUP($B65,suvaha_p!$A:$G,1)=$B65,VLOOKUP($B65,suvaha_p!$A:$G,$B$1),0)</f>
        <v>Daňové pohľadávky a dotácie (341, 342, 343, 345, 346, 347) - /391A/</v>
      </c>
      <c r="E65" s="332" t="s">
        <v>2179</v>
      </c>
      <c r="G65" s="343">
        <f>SUM(ANALYTIKAVUJ!K107+ANALYTIKAVUJ!K111+ANALYTIKAVUJ!K115+ANALYTIKAVUJ!K119+ANALYTIKAVUJ!K123+ANALYTIKAVUJ!K127)</f>
        <v>1477.3700000000026</v>
      </c>
      <c r="I65" s="334">
        <f t="shared" si="57"/>
        <v>1477</v>
      </c>
      <c r="K65" s="336">
        <f t="shared" si="58"/>
        <v>0</v>
      </c>
      <c r="L65" s="335">
        <f>SUM(ANALYTIKAVUJ!K75)*-1</f>
        <v>0</v>
      </c>
      <c r="M65" s="338">
        <f t="shared" si="59"/>
        <v>0</v>
      </c>
      <c r="N65" s="560">
        <f t="shared" si="10"/>
        <v>1477</v>
      </c>
      <c r="Q65" s="337">
        <f>SUM(ANALYTIKAVUJ!L107+ANALYTIKAVUJ!L111+ANALYTIKAVUJ!L115+ANALYTIKAVUJ!L119+ANALYTIKAVUJ!L123+ANALYTIKAVUJ!L127)</f>
        <v>196869.03999999928</v>
      </c>
      <c r="S65" s="562">
        <f t="shared" si="60"/>
        <v>196869.03999999928</v>
      </c>
      <c r="U65" s="336">
        <f t="shared" si="61"/>
        <v>0</v>
      </c>
      <c r="V65" s="337">
        <f>SUM(ANALYTIKAVUJ!L75)*-1</f>
        <v>0</v>
      </c>
      <c r="W65" s="338">
        <f t="shared" si="62"/>
        <v>0</v>
      </c>
      <c r="X65" s="560">
        <f t="shared" si="63"/>
        <v>196869</v>
      </c>
      <c r="Z65" s="437">
        <f t="shared" si="0"/>
        <v>1477</v>
      </c>
      <c r="AA65" s="437">
        <f t="shared" si="1"/>
        <v>0</v>
      </c>
      <c r="AB65" s="437">
        <f t="shared" si="2"/>
        <v>1477</v>
      </c>
      <c r="AC65" s="437">
        <f t="shared" si="3"/>
        <v>196869</v>
      </c>
      <c r="AD65" s="438" t="str">
        <f t="shared" si="4"/>
        <v xml:space="preserve">       1477</v>
      </c>
      <c r="AE65" s="438" t="str">
        <f t="shared" si="5"/>
        <v xml:space="preserve">          0</v>
      </c>
      <c r="AF65" s="438" t="str">
        <f t="shared" si="6"/>
        <v xml:space="preserve">       1477</v>
      </c>
      <c r="AG65" s="438" t="str">
        <f t="shared" si="7"/>
        <v xml:space="preserve">     196869</v>
      </c>
      <c r="AL65" s="335">
        <f>SUM(ANALYTIKAVUJ!M107+ANALYTIKAVUJ!M111+ANALYTIKAVUJ!M115+ANALYTIKAVUJ!M119+ANALYTIKAVUJ!M123+ANALYTIKAVUJ!M127)</f>
        <v>47058.94</v>
      </c>
      <c r="AN65" s="334">
        <f t="shared" si="64"/>
        <v>47058.94</v>
      </c>
      <c r="AP65" s="336">
        <f t="shared" si="65"/>
        <v>0</v>
      </c>
      <c r="AQ65" s="335">
        <f>SUM(ANALYTIKAVUJ!M75)*-1</f>
        <v>0</v>
      </c>
      <c r="AR65" s="338">
        <f t="shared" si="66"/>
        <v>0</v>
      </c>
      <c r="AS65" s="339">
        <f t="shared" si="67"/>
        <v>47059</v>
      </c>
    </row>
    <row r="66" spans="2:45" outlineLevel="1" x14ac:dyDescent="0.25">
      <c r="B66" s="431" t="s">
        <v>710</v>
      </c>
      <c r="C66" s="305" t="s">
        <v>2414</v>
      </c>
      <c r="D66" s="188" t="str">
        <f>IF(VLOOKUP($B66,suvaha_p!$A:$G,1)=$B66,VLOOKUP($B66,suvaha_p!$A:$G,$B$1),0)</f>
        <v>Pohľadávky z derivátových operácií (373A, 376A)</v>
      </c>
      <c r="E66" s="332" t="s">
        <v>710</v>
      </c>
      <c r="G66" s="343">
        <f>SUM(ANALYTIKAVUJ!K133+ANALYTIKAVUJ!K40)</f>
        <v>0</v>
      </c>
      <c r="I66" s="334">
        <f t="shared" si="57"/>
        <v>0</v>
      </c>
      <c r="K66" s="336">
        <f t="shared" si="58"/>
        <v>0</v>
      </c>
      <c r="M66" s="338">
        <f t="shared" si="59"/>
        <v>0</v>
      </c>
      <c r="N66" s="560">
        <f t="shared" si="10"/>
        <v>0</v>
      </c>
      <c r="Q66" s="337">
        <f>SUM(ANALYTIKAVUJ!L133+ANALYTIKAVUJ!L40)</f>
        <v>0</v>
      </c>
      <c r="S66" s="562">
        <f t="shared" si="60"/>
        <v>0</v>
      </c>
      <c r="U66" s="336">
        <f t="shared" si="61"/>
        <v>0</v>
      </c>
      <c r="W66" s="338">
        <f t="shared" si="62"/>
        <v>0</v>
      </c>
      <c r="X66" s="560">
        <f t="shared" si="63"/>
        <v>0</v>
      </c>
      <c r="Z66" s="437">
        <f t="shared" si="0"/>
        <v>0</v>
      </c>
      <c r="AA66" s="437">
        <f t="shared" si="1"/>
        <v>0</v>
      </c>
      <c r="AB66" s="437">
        <f t="shared" si="2"/>
        <v>0</v>
      </c>
      <c r="AC66" s="437">
        <f t="shared" si="3"/>
        <v>0</v>
      </c>
      <c r="AD66" s="438" t="str">
        <f t="shared" si="4"/>
        <v xml:space="preserve">          0</v>
      </c>
      <c r="AE66" s="438" t="str">
        <f t="shared" si="5"/>
        <v xml:space="preserve">          0</v>
      </c>
      <c r="AF66" s="438" t="str">
        <f t="shared" si="6"/>
        <v xml:space="preserve">          0</v>
      </c>
      <c r="AG66" s="438" t="str">
        <f t="shared" si="7"/>
        <v xml:space="preserve">          0</v>
      </c>
      <c r="AL66" s="335">
        <f>SUM(ANALYTIKAVUJ!M133+ANALYTIKAVUJ!M40)</f>
        <v>0</v>
      </c>
      <c r="AN66" s="334">
        <f t="shared" si="64"/>
        <v>0</v>
      </c>
      <c r="AP66" s="336">
        <f t="shared" si="65"/>
        <v>0</v>
      </c>
      <c r="AR66" s="338">
        <f t="shared" si="66"/>
        <v>0</v>
      </c>
      <c r="AS66" s="339">
        <f t="shared" si="67"/>
        <v>0</v>
      </c>
    </row>
    <row r="67" spans="2:45" outlineLevel="1" x14ac:dyDescent="0.25">
      <c r="B67" s="431" t="s">
        <v>724</v>
      </c>
      <c r="C67" s="305" t="s">
        <v>2418</v>
      </c>
      <c r="D67" s="188" t="str">
        <f>IF(VLOOKUP($B67,suvaha_p!$A:$G,1)=$B67,VLOOKUP($B67,suvaha_p!$A:$G,$B$1),0)</f>
        <v>Iné pohľadávky (335A, 33XA, 371A, 374A, 375A,  378A)
- /391A/</v>
      </c>
      <c r="E67" s="332" t="s">
        <v>724</v>
      </c>
      <c r="G67" s="343">
        <f>SUM(ANALYTIKAVUJ!K5+ANALYTIKAVUJ!K28+ANALYTIKAVUJ!K32+ANALYTIKAVUJ!K36+ANALYTIKAVUJ!K41+ANALYTIKAVUJ!K45+ANALYTIKAVUJ!K134)</f>
        <v>617092.32999999996</v>
      </c>
      <c r="I67" s="334">
        <f t="shared" si="57"/>
        <v>617092</v>
      </c>
      <c r="K67" s="336">
        <f t="shared" si="58"/>
        <v>0</v>
      </c>
      <c r="L67" s="335">
        <f>SUM(ANALYTIKAVUJ!K76)*-1</f>
        <v>0</v>
      </c>
      <c r="M67" s="338">
        <f t="shared" si="59"/>
        <v>0</v>
      </c>
      <c r="N67" s="560">
        <f t="shared" si="10"/>
        <v>617092</v>
      </c>
      <c r="Q67" s="337">
        <f>SUM(ANALYTIKAVUJ!L5+ANALYTIKAVUJ!L28+ANALYTIKAVUJ!L32+ANALYTIKAVUJ!L36+ANALYTIKAVUJ!L41+ANALYTIKAVUJ!L45+ANALYTIKAVUJ!L134)</f>
        <v>602814.13</v>
      </c>
      <c r="S67" s="562">
        <f t="shared" si="60"/>
        <v>602814.13</v>
      </c>
      <c r="U67" s="336">
        <f t="shared" si="61"/>
        <v>0</v>
      </c>
      <c r="V67" s="337">
        <f>SUM(ANALYTIKAVUJ!L76)*-1</f>
        <v>0</v>
      </c>
      <c r="W67" s="338">
        <f t="shared" si="62"/>
        <v>0</v>
      </c>
      <c r="X67" s="560">
        <f t="shared" si="63"/>
        <v>602814</v>
      </c>
      <c r="Z67" s="437">
        <f t="shared" si="0"/>
        <v>617092</v>
      </c>
      <c r="AA67" s="437">
        <f t="shared" si="1"/>
        <v>0</v>
      </c>
      <c r="AB67" s="437">
        <f t="shared" si="2"/>
        <v>617092</v>
      </c>
      <c r="AC67" s="437">
        <f t="shared" si="3"/>
        <v>602814</v>
      </c>
      <c r="AD67" s="438" t="str">
        <f t="shared" si="4"/>
        <v xml:space="preserve">     617092</v>
      </c>
      <c r="AE67" s="438" t="str">
        <f t="shared" si="5"/>
        <v xml:space="preserve">          0</v>
      </c>
      <c r="AF67" s="438" t="str">
        <f t="shared" si="6"/>
        <v xml:space="preserve">     617092</v>
      </c>
      <c r="AG67" s="438" t="str">
        <f t="shared" si="7"/>
        <v xml:space="preserve">     602814</v>
      </c>
      <c r="AL67" s="335">
        <f>SUM(ANALYTIKAVUJ!M5+ANALYTIKAVUJ!M28+ANALYTIKAVUJ!M32+ANALYTIKAVUJ!M36+ANALYTIKAVUJ!M41+ANALYTIKAVUJ!M45+ANALYTIKAVUJ!M134)</f>
        <v>556838.06999999995</v>
      </c>
      <c r="AN67" s="334">
        <f t="shared" si="64"/>
        <v>556838.06999999995</v>
      </c>
      <c r="AP67" s="336">
        <f t="shared" si="65"/>
        <v>0</v>
      </c>
      <c r="AQ67" s="335">
        <f>SUM(ANALYTIKAVUJ!M76)*-1</f>
        <v>0</v>
      </c>
      <c r="AR67" s="338">
        <f t="shared" si="66"/>
        <v>0</v>
      </c>
      <c r="AS67" s="339">
        <f t="shared" si="67"/>
        <v>556838</v>
      </c>
    </row>
    <row r="68" spans="2:45" outlineLevel="1" x14ac:dyDescent="0.25">
      <c r="B68" s="431" t="s">
        <v>737</v>
      </c>
      <c r="C68" s="305" t="s">
        <v>2549</v>
      </c>
      <c r="D68" s="378" t="str">
        <f>IF(VLOOKUP($B68,suvaha_p!$A:$G,1)=$B68,VLOOKUP($B68,suvaha_p!$A:$G,$B$1),0)</f>
        <v>Krátkodobý finančný majetok súčet (r . 67 až r. 70)</v>
      </c>
      <c r="E68" s="311" t="s">
        <v>737</v>
      </c>
      <c r="F68" s="312"/>
      <c r="I68" s="324">
        <f>SUM(I69:I72)</f>
        <v>0</v>
      </c>
      <c r="J68" s="315"/>
      <c r="K68" s="324">
        <f>SUM(K69:K72)</f>
        <v>0</v>
      </c>
      <c r="L68" s="317"/>
      <c r="M68" s="328">
        <f>SUM(M69:M72)</f>
        <v>0</v>
      </c>
      <c r="N68" s="555">
        <f>SUM(N69:N72)</f>
        <v>0</v>
      </c>
      <c r="P68" s="550"/>
      <c r="S68" s="557">
        <f>SUM(S69:S72)</f>
        <v>0</v>
      </c>
      <c r="T68" s="327"/>
      <c r="U68" s="558">
        <f>SUM(U69:U72)</f>
        <v>0</v>
      </c>
      <c r="V68" s="327"/>
      <c r="W68" s="559">
        <f>SUM(W69:W72)</f>
        <v>0</v>
      </c>
      <c r="X68" s="555">
        <f>SUM(X69:X72)</f>
        <v>0</v>
      </c>
      <c r="Z68" s="437">
        <f t="shared" ref="Z68:Z81" si="68">ROUND(I68,0)</f>
        <v>0</v>
      </c>
      <c r="AA68" s="437">
        <f t="shared" ref="AA68:AA81" si="69">ROUND(K68+M68,0)</f>
        <v>0</v>
      </c>
      <c r="AB68" s="437">
        <f t="shared" ref="AB68:AB131" si="70">ROUND(N68,0)</f>
        <v>0</v>
      </c>
      <c r="AC68" s="437">
        <f t="shared" ref="AC68:AC131" si="71">ROUND(X68,0)</f>
        <v>0</v>
      </c>
      <c r="AD68" s="438" t="str">
        <f t="shared" ref="AD68:AD131" si="72">REPT(" ",11-LEN(Z68))&amp;Z68</f>
        <v xml:space="preserve">          0</v>
      </c>
      <c r="AE68" s="438" t="str">
        <f t="shared" ref="AE68:AE131" si="73">REPT(" ",11-LEN(AA68))&amp;AA68</f>
        <v xml:space="preserve">          0</v>
      </c>
      <c r="AF68" s="438" t="str">
        <f t="shared" ref="AF68:AF131" si="74">REPT(" ",11-LEN(AB68))&amp;AB68</f>
        <v xml:space="preserve">          0</v>
      </c>
      <c r="AG68" s="438" t="str">
        <f t="shared" ref="AG68:AG131" si="75">REPT(" ",11-LEN(AC68))&amp;AC68</f>
        <v xml:space="preserve">          0</v>
      </c>
      <c r="AK68" s="320"/>
      <c r="AN68" s="324">
        <f>SUM(AN69:AN72)</f>
        <v>0</v>
      </c>
      <c r="AO68" s="315"/>
      <c r="AP68" s="326">
        <f>SUM(AP69:AP72)</f>
        <v>0</v>
      </c>
      <c r="AQ68" s="317"/>
      <c r="AR68" s="328">
        <f>SUM(AR69:AR72)</f>
        <v>0</v>
      </c>
      <c r="AS68" s="329">
        <f>SUM(AS69:AS72)</f>
        <v>0</v>
      </c>
    </row>
    <row r="69" spans="2:45" outlineLevel="1" x14ac:dyDescent="0.25">
      <c r="B69" s="431" t="s">
        <v>755</v>
      </c>
      <c r="C69" s="305" t="s">
        <v>2553</v>
      </c>
      <c r="D69" s="188" t="str">
        <f>IF(VLOOKUP($B69,suvaha_p!$A:$G,1)=$B69,VLOOKUP($B69,suvaha_p!$A:$G,$B$1),0)</f>
        <v>Krátkodobý finančný majetok v prepojených účtovných jednotkách (251A, 253A, 256A, 257A, 25XA)
- /291A, 29XA/</v>
      </c>
      <c r="E69" s="332" t="s">
        <v>755</v>
      </c>
      <c r="G69" s="343">
        <f>SUM(ANALYTIKAVUJ!C57+ANALYTIKAVUJ!C61+ANALYTIKAVUJ!C65+ANALYTIKAVUJ!C69)</f>
        <v>0</v>
      </c>
      <c r="I69" s="334">
        <f t="shared" si="57"/>
        <v>0</v>
      </c>
      <c r="K69" s="336">
        <f t="shared" si="58"/>
        <v>0</v>
      </c>
      <c r="L69" s="337">
        <f>SUM(ANALYTIKAVUJ!C73)*-1</f>
        <v>0</v>
      </c>
      <c r="M69" s="338">
        <f t="shared" si="59"/>
        <v>0</v>
      </c>
      <c r="N69" s="560">
        <f t="shared" si="10"/>
        <v>0</v>
      </c>
      <c r="Q69" s="337">
        <f>SUM(ANALYTIKAVUJ!D57+ANALYTIKAVUJ!D61+ANALYTIKAVUJ!D65+ANALYTIKAVUJ!D69)</f>
        <v>0</v>
      </c>
      <c r="S69" s="562">
        <f>SUM(P69:R69)</f>
        <v>0</v>
      </c>
      <c r="U69" s="336">
        <f>SUM(T69)</f>
        <v>0</v>
      </c>
      <c r="V69" s="337">
        <f>SUM(ANALYTIKAVUJ!D73)*-1</f>
        <v>0</v>
      </c>
      <c r="W69" s="338">
        <f>SUM(V69)</f>
        <v>0</v>
      </c>
      <c r="X69" s="560">
        <f t="shared" ref="X69:X72" si="76">ROUND((S69-U69-W69),0)</f>
        <v>0</v>
      </c>
      <c r="Z69" s="437">
        <f t="shared" si="68"/>
        <v>0</v>
      </c>
      <c r="AA69" s="437">
        <f t="shared" si="69"/>
        <v>0</v>
      </c>
      <c r="AB69" s="437">
        <f t="shared" si="70"/>
        <v>0</v>
      </c>
      <c r="AC69" s="437">
        <f t="shared" si="71"/>
        <v>0</v>
      </c>
      <c r="AD69" s="438" t="str">
        <f t="shared" si="72"/>
        <v xml:space="preserve">          0</v>
      </c>
      <c r="AE69" s="438" t="str">
        <f t="shared" si="73"/>
        <v xml:space="preserve">          0</v>
      </c>
      <c r="AF69" s="438" t="str">
        <f t="shared" si="74"/>
        <v xml:space="preserve">          0</v>
      </c>
      <c r="AG69" s="438" t="str">
        <f t="shared" si="75"/>
        <v xml:space="preserve">          0</v>
      </c>
      <c r="AL69" s="335">
        <f>SUM(ANALYTIKAVUJ!E57+ANALYTIKAVUJ!E61+ANALYTIKAVUJ!E65+ANALYTIKAVUJ!E69)</f>
        <v>0</v>
      </c>
      <c r="AN69" s="334">
        <f>SUM(AK69:AM69)</f>
        <v>0</v>
      </c>
      <c r="AP69" s="336">
        <f>SUM(AO69)</f>
        <v>0</v>
      </c>
      <c r="AQ69" s="337">
        <f>SUM(ANALYTIKAVUJ!E73)*-1</f>
        <v>0</v>
      </c>
      <c r="AR69" s="338">
        <f>SUM(AQ69)</f>
        <v>0</v>
      </c>
      <c r="AS69" s="339">
        <f t="shared" ref="AS69:AS72" si="77">ROUND((AN69-AP69-AR69),0)</f>
        <v>0</v>
      </c>
    </row>
    <row r="70" spans="2:45" outlineLevel="1" x14ac:dyDescent="0.25">
      <c r="B70" s="431" t="s">
        <v>761</v>
      </c>
      <c r="C70" s="305" t="s">
        <v>2369</v>
      </c>
      <c r="D70" s="188" t="str">
        <f>IF(VLOOKUP($B70,suvaha_p!$A:$G,1)=$B70,VLOOKUP($B70,suvaha_p!$A:$G,$B$1),0)</f>
        <v>Krátkodobý finančný majetok bez krátkodobého finančného majetku v prepojených účtovných jednotkách (251A, 253A, 256A, 257A, 25XA)
- /291A, 29XA/</v>
      </c>
      <c r="E70" s="332" t="s">
        <v>761</v>
      </c>
      <c r="G70" s="343">
        <f>SUM(ANALYTIKAVUJ!C58+ANALYTIKAVUJ!C62+ANALYTIKAVUJ!C66+ANALYTIKAVUJ!C70)</f>
        <v>0</v>
      </c>
      <c r="I70" s="334">
        <f t="shared" si="57"/>
        <v>0</v>
      </c>
      <c r="K70" s="336">
        <f t="shared" si="58"/>
        <v>0</v>
      </c>
      <c r="L70" s="337">
        <f>SUM(ANALYTIKAVUJ!C74)*-1</f>
        <v>0</v>
      </c>
      <c r="M70" s="338">
        <f t="shared" si="59"/>
        <v>0</v>
      </c>
      <c r="N70" s="560">
        <f t="shared" si="10"/>
        <v>0</v>
      </c>
      <c r="Q70" s="337">
        <f>SUM(ANALYTIKAVUJ!D58+ANALYTIKAVUJ!D62+ANALYTIKAVUJ!D66+ANALYTIKAVUJ!D70)</f>
        <v>0</v>
      </c>
      <c r="S70" s="562">
        <f>SUM(P70:R70)</f>
        <v>0</v>
      </c>
      <c r="U70" s="336">
        <f>SUM(T70)</f>
        <v>0</v>
      </c>
      <c r="V70" s="337">
        <f>SUM(ANALYTIKAVUJ!D74)*-1</f>
        <v>0</v>
      </c>
      <c r="W70" s="338">
        <f>SUM(V70)</f>
        <v>0</v>
      </c>
      <c r="X70" s="560">
        <f t="shared" si="76"/>
        <v>0</v>
      </c>
      <c r="Z70" s="437">
        <f t="shared" si="68"/>
        <v>0</v>
      </c>
      <c r="AA70" s="437">
        <f t="shared" si="69"/>
        <v>0</v>
      </c>
      <c r="AB70" s="437">
        <f t="shared" si="70"/>
        <v>0</v>
      </c>
      <c r="AC70" s="437">
        <f t="shared" si="71"/>
        <v>0</v>
      </c>
      <c r="AD70" s="438" t="str">
        <f t="shared" si="72"/>
        <v xml:space="preserve">          0</v>
      </c>
      <c r="AE70" s="438" t="str">
        <f t="shared" si="73"/>
        <v xml:space="preserve">          0</v>
      </c>
      <c r="AF70" s="438" t="str">
        <f t="shared" si="74"/>
        <v xml:space="preserve">          0</v>
      </c>
      <c r="AG70" s="438" t="str">
        <f t="shared" si="75"/>
        <v xml:space="preserve">          0</v>
      </c>
      <c r="AL70" s="335">
        <f>SUM(ANALYTIKAVUJ!E58+ANALYTIKAVUJ!E62+ANALYTIKAVUJ!E66+ANALYTIKAVUJ!E70)</f>
        <v>0</v>
      </c>
      <c r="AN70" s="334">
        <f>SUM(AK70:AM70)</f>
        <v>0</v>
      </c>
      <c r="AP70" s="336">
        <f>SUM(AO70)</f>
        <v>0</v>
      </c>
      <c r="AQ70" s="337">
        <f>SUM(ANALYTIKAVUJ!E74)*-1</f>
        <v>0</v>
      </c>
      <c r="AR70" s="338">
        <f>SUM(AQ70)</f>
        <v>0</v>
      </c>
      <c r="AS70" s="339">
        <f t="shared" si="77"/>
        <v>0</v>
      </c>
    </row>
    <row r="71" spans="2:45" outlineLevel="1" x14ac:dyDescent="0.25">
      <c r="B71" s="431" t="s">
        <v>772</v>
      </c>
      <c r="C71" s="305" t="s">
        <v>2372</v>
      </c>
      <c r="D71" s="188" t="str">
        <f>IF(VLOOKUP($B71,suvaha_p!$A:$G,1)=$B71,VLOOKUP($B71,suvaha_p!$A:$G,$B$1),0)</f>
        <v>Vlastné akcie a vlastné obchodné podiely (252)</v>
      </c>
      <c r="E71" s="332" t="s">
        <v>772</v>
      </c>
      <c r="F71" s="343">
        <f>SUM('HL KNIHA VYPOC'!G126)</f>
        <v>0</v>
      </c>
      <c r="I71" s="334">
        <f t="shared" si="57"/>
        <v>0</v>
      </c>
      <c r="K71" s="336">
        <f t="shared" si="58"/>
        <v>0</v>
      </c>
      <c r="L71" s="337"/>
      <c r="M71" s="338">
        <f t="shared" si="59"/>
        <v>0</v>
      </c>
      <c r="N71" s="560">
        <f t="shared" ref="N71:N80" si="78">SUM(I71-K71-M71)</f>
        <v>0</v>
      </c>
      <c r="P71" s="337">
        <f>SUM('HL KNIHA VYPOC'!K126)</f>
        <v>0</v>
      </c>
      <c r="S71" s="562">
        <f>SUM(P71:R71)</f>
        <v>0</v>
      </c>
      <c r="U71" s="336">
        <f>SUM(T71)</f>
        <v>0</v>
      </c>
      <c r="W71" s="338">
        <f>SUM(V71)</f>
        <v>0</v>
      </c>
      <c r="X71" s="560">
        <f t="shared" si="76"/>
        <v>0</v>
      </c>
      <c r="Z71" s="437">
        <f t="shared" si="68"/>
        <v>0</v>
      </c>
      <c r="AA71" s="437">
        <f t="shared" si="69"/>
        <v>0</v>
      </c>
      <c r="AB71" s="437">
        <f t="shared" si="70"/>
        <v>0</v>
      </c>
      <c r="AC71" s="437">
        <f t="shared" si="71"/>
        <v>0</v>
      </c>
      <c r="AD71" s="438" t="str">
        <f t="shared" si="72"/>
        <v xml:space="preserve">          0</v>
      </c>
      <c r="AE71" s="438" t="str">
        <f t="shared" si="73"/>
        <v xml:space="preserve">          0</v>
      </c>
      <c r="AF71" s="438" t="str">
        <f t="shared" si="74"/>
        <v xml:space="preserve">          0</v>
      </c>
      <c r="AG71" s="438" t="str">
        <f t="shared" si="75"/>
        <v xml:space="preserve">          0</v>
      </c>
      <c r="AK71" s="335">
        <f>SUM('HL KNIHA VYPOC'!H126)</f>
        <v>0</v>
      </c>
      <c r="AN71" s="334">
        <f>SUM(AK71:AM71)</f>
        <v>0</v>
      </c>
      <c r="AP71" s="336">
        <f>SUM(AO71)</f>
        <v>0</v>
      </c>
      <c r="AQ71" s="337"/>
      <c r="AR71" s="338">
        <f>SUM(AQ71)</f>
        <v>0</v>
      </c>
      <c r="AS71" s="339">
        <f t="shared" si="77"/>
        <v>0</v>
      </c>
    </row>
    <row r="72" spans="2:45" outlineLevel="1" x14ac:dyDescent="0.25">
      <c r="B72" s="431" t="s">
        <v>787</v>
      </c>
      <c r="C72" s="305" t="s">
        <v>2375</v>
      </c>
      <c r="D72" s="188" t="str">
        <f>IF(VLOOKUP($B72,suvaha_p!$A:$G,1)=$B72,VLOOKUP($B72,suvaha_p!$A:$G,$B$1),0)</f>
        <v>Obstarávaný krátkodobý finančný majetok 
(259, 314A) - /291A/</v>
      </c>
      <c r="E72" s="332" t="s">
        <v>787</v>
      </c>
      <c r="F72" s="333">
        <f>SUM('HL KNIHA VYPOC'!G131)</f>
        <v>0</v>
      </c>
      <c r="G72" s="343">
        <f>SUM(ANALYTIKAVUJ!K94)</f>
        <v>0</v>
      </c>
      <c r="I72" s="334">
        <f t="shared" si="57"/>
        <v>0</v>
      </c>
      <c r="K72" s="336">
        <f t="shared" si="58"/>
        <v>0</v>
      </c>
      <c r="L72" s="337">
        <f>SUM(ANALYTIKAVUJ!C75)*-1</f>
        <v>0</v>
      </c>
      <c r="M72" s="338">
        <f t="shared" si="59"/>
        <v>0</v>
      </c>
      <c r="N72" s="560">
        <f t="shared" si="78"/>
        <v>0</v>
      </c>
      <c r="P72" s="561">
        <f>SUM('HL KNIHA VYPOC'!K131)</f>
        <v>0</v>
      </c>
      <c r="Q72" s="337">
        <f>SUM(ANALYTIKAVUJ!L94)</f>
        <v>0</v>
      </c>
      <c r="S72" s="562">
        <f>SUM(P72:R72)</f>
        <v>0</v>
      </c>
      <c r="U72" s="336">
        <f>SUM(T72)</f>
        <v>0</v>
      </c>
      <c r="V72" s="337">
        <f>SUM(ANALYTIKAVUJ!D75)*-1</f>
        <v>0</v>
      </c>
      <c r="W72" s="338">
        <f>SUM(V72)</f>
        <v>0</v>
      </c>
      <c r="X72" s="560">
        <f t="shared" si="76"/>
        <v>0</v>
      </c>
      <c r="Z72" s="437">
        <f t="shared" si="68"/>
        <v>0</v>
      </c>
      <c r="AA72" s="437">
        <f t="shared" si="69"/>
        <v>0</v>
      </c>
      <c r="AB72" s="437">
        <f t="shared" si="70"/>
        <v>0</v>
      </c>
      <c r="AC72" s="437">
        <f t="shared" si="71"/>
        <v>0</v>
      </c>
      <c r="AD72" s="438" t="str">
        <f t="shared" si="72"/>
        <v xml:space="preserve">          0</v>
      </c>
      <c r="AE72" s="438" t="str">
        <f t="shared" si="73"/>
        <v xml:space="preserve">          0</v>
      </c>
      <c r="AF72" s="438" t="str">
        <f t="shared" si="74"/>
        <v xml:space="preserve">          0</v>
      </c>
      <c r="AG72" s="438" t="str">
        <f t="shared" si="75"/>
        <v xml:space="preserve">          0</v>
      </c>
      <c r="AK72" s="340">
        <f>SUM('HL KNIHA VYPOC'!H131)</f>
        <v>0</v>
      </c>
      <c r="AL72" s="335">
        <f>SUM(ANALYTIKAVUJ!M94)</f>
        <v>0</v>
      </c>
      <c r="AN72" s="334">
        <f>SUM(AK72:AM72)</f>
        <v>0</v>
      </c>
      <c r="AP72" s="336">
        <f>SUM(AO72)</f>
        <v>0</v>
      </c>
      <c r="AQ72" s="337">
        <f>SUM(ANALYTIKAVUJ!E75)*-1</f>
        <v>0</v>
      </c>
      <c r="AR72" s="338">
        <f>SUM(AQ72)</f>
        <v>0</v>
      </c>
      <c r="AS72" s="339">
        <f t="shared" si="77"/>
        <v>0</v>
      </c>
    </row>
    <row r="73" spans="2:45" outlineLevel="1" x14ac:dyDescent="0.25">
      <c r="B73" s="431" t="s">
        <v>793</v>
      </c>
      <c r="C73" s="305" t="s">
        <v>2566</v>
      </c>
      <c r="D73" s="378" t="str">
        <f>IF(VLOOKUP($B73,suvaha_p!$A:$G,1)=$B73,VLOOKUP($B73,suvaha_p!$A:$G,$B$1),0)</f>
        <v>Finančné účty r. 72 + r. 73</v>
      </c>
      <c r="E73" s="311" t="s">
        <v>793</v>
      </c>
      <c r="F73" s="312"/>
      <c r="I73" s="324">
        <f>SUM(I74:I75)</f>
        <v>5695044</v>
      </c>
      <c r="K73" s="324">
        <f>SUM(K74:K75)</f>
        <v>0</v>
      </c>
      <c r="L73" s="337"/>
      <c r="M73" s="328">
        <f>SUM(M74:M75)</f>
        <v>0</v>
      </c>
      <c r="N73" s="555">
        <f>SUM(N74:N75)</f>
        <v>5695044</v>
      </c>
      <c r="P73" s="550"/>
      <c r="S73" s="557">
        <f>SUM(S74:S75)</f>
        <v>6762502.0999999996</v>
      </c>
      <c r="U73" s="558">
        <f>SUM(U74:U75)</f>
        <v>0</v>
      </c>
      <c r="W73" s="559">
        <f>SUM(W74:W75)</f>
        <v>0</v>
      </c>
      <c r="X73" s="555">
        <f>SUM(X74:X75)</f>
        <v>6762502</v>
      </c>
      <c r="Z73" s="437">
        <f t="shared" si="68"/>
        <v>5695044</v>
      </c>
      <c r="AA73" s="437">
        <f t="shared" si="69"/>
        <v>0</v>
      </c>
      <c r="AB73" s="437">
        <f t="shared" si="70"/>
        <v>5695044</v>
      </c>
      <c r="AC73" s="437">
        <f t="shared" si="71"/>
        <v>6762502</v>
      </c>
      <c r="AD73" s="438" t="str">
        <f t="shared" si="72"/>
        <v xml:space="preserve">    5695044</v>
      </c>
      <c r="AE73" s="438" t="str">
        <f t="shared" si="73"/>
        <v xml:space="preserve">          0</v>
      </c>
      <c r="AF73" s="438" t="str">
        <f t="shared" si="74"/>
        <v xml:space="preserve">    5695044</v>
      </c>
      <c r="AG73" s="438" t="str">
        <f t="shared" si="75"/>
        <v xml:space="preserve">    6762502</v>
      </c>
      <c r="AK73" s="320"/>
      <c r="AN73" s="324">
        <f>SUM(AN74:AN75)</f>
        <v>17418.010000000002</v>
      </c>
      <c r="AP73" s="326">
        <f>SUM(AP74:AP75)</f>
        <v>0</v>
      </c>
      <c r="AQ73" s="337"/>
      <c r="AR73" s="328">
        <f>SUM(AR74:AR75)</f>
        <v>0</v>
      </c>
      <c r="AS73" s="329">
        <f>SUM(AS74:AS75)</f>
        <v>17418</v>
      </c>
    </row>
    <row r="74" spans="2:45" outlineLevel="1" x14ac:dyDescent="0.25">
      <c r="B74" s="431" t="s">
        <v>2190</v>
      </c>
      <c r="C74" s="305" t="s">
        <v>2569</v>
      </c>
      <c r="D74" s="188" t="str">
        <f>IF(VLOOKUP($B74,suvaha_p!$A:$G,1)=$B74,VLOOKUP($B74,suvaha_p!$A:$G,$B$1),0)</f>
        <v>Peniaze (211, 213, 21X)</v>
      </c>
      <c r="E74" s="332" t="s">
        <v>2190</v>
      </c>
      <c r="F74" s="333">
        <f>SUM('HL KNIHA VYPOC'!G110+'HL KNIHA VYPOC'!G111)</f>
        <v>21415.540000000125</v>
      </c>
      <c r="I74" s="334">
        <f t="shared" si="57"/>
        <v>21416</v>
      </c>
      <c r="K74" s="336">
        <f t="shared" si="58"/>
        <v>0</v>
      </c>
      <c r="L74" s="337"/>
      <c r="M74" s="338">
        <f t="shared" si="59"/>
        <v>0</v>
      </c>
      <c r="N74" s="560">
        <f t="shared" si="78"/>
        <v>21416</v>
      </c>
      <c r="P74" s="561">
        <f>SUM('HL KNIHA VYPOC'!K110+'HL KNIHA VYPOC'!K111)</f>
        <v>14676.43999999985</v>
      </c>
      <c r="S74" s="562">
        <f>SUM(P74:R74)</f>
        <v>14676.43999999985</v>
      </c>
      <c r="U74" s="336">
        <f>SUM(T74)</f>
        <v>0</v>
      </c>
      <c r="W74" s="338">
        <f>SUM(V74)</f>
        <v>0</v>
      </c>
      <c r="X74" s="560">
        <f t="shared" ref="X74:X75" si="79">ROUND((S74-U74-W74),0)</f>
        <v>14676</v>
      </c>
      <c r="Z74" s="437">
        <f t="shared" si="68"/>
        <v>21416</v>
      </c>
      <c r="AA74" s="437">
        <f t="shared" si="69"/>
        <v>0</v>
      </c>
      <c r="AB74" s="437">
        <f t="shared" si="70"/>
        <v>21416</v>
      </c>
      <c r="AC74" s="437">
        <f t="shared" si="71"/>
        <v>14676</v>
      </c>
      <c r="AD74" s="438" t="str">
        <f t="shared" si="72"/>
        <v xml:space="preserve">      21416</v>
      </c>
      <c r="AE74" s="438" t="str">
        <f t="shared" si="73"/>
        <v xml:space="preserve">          0</v>
      </c>
      <c r="AF74" s="438" t="str">
        <f t="shared" si="74"/>
        <v xml:space="preserve">      21416</v>
      </c>
      <c r="AG74" s="438" t="str">
        <f t="shared" si="75"/>
        <v xml:space="preserve">      14676</v>
      </c>
      <c r="AK74" s="340">
        <f>SUM('HL KNIHA VYPOC'!H110+'HL KNIHA VYPOC'!H111)</f>
        <v>17418.010000000002</v>
      </c>
      <c r="AN74" s="334">
        <f>SUM(AK74:AM74)</f>
        <v>17418.010000000002</v>
      </c>
      <c r="AP74" s="336">
        <f>SUM(AO74)</f>
        <v>0</v>
      </c>
      <c r="AQ74" s="337"/>
      <c r="AR74" s="338">
        <f>SUM(AQ74)</f>
        <v>0</v>
      </c>
      <c r="AS74" s="339">
        <f t="shared" ref="AS74:AS75" si="80">ROUND((AN74-AP74-AR74),0)</f>
        <v>17418</v>
      </c>
    </row>
    <row r="75" spans="2:45" outlineLevel="1" x14ac:dyDescent="0.25">
      <c r="B75" s="431" t="s">
        <v>2191</v>
      </c>
      <c r="C75" s="305" t="s">
        <v>2369</v>
      </c>
      <c r="D75" s="188" t="str">
        <f>IF(VLOOKUP($B75,suvaha_p!$A:$G,1)=$B75,VLOOKUP($B75,suvaha_p!$A:$G,$B$1),0)</f>
        <v>Účty v bankách (221A, 22X, +/- 261)</v>
      </c>
      <c r="E75" s="332" t="s">
        <v>2191</v>
      </c>
      <c r="F75" s="333">
        <f>SUM('HL KNIHA VYPOC'!G134)</f>
        <v>0</v>
      </c>
      <c r="G75" s="343">
        <f>SUM(ANALYTIKAVUJ!C109)</f>
        <v>5673628.4199999981</v>
      </c>
      <c r="I75" s="334">
        <f t="shared" si="57"/>
        <v>5673628</v>
      </c>
      <c r="K75" s="336">
        <f t="shared" si="58"/>
        <v>0</v>
      </c>
      <c r="L75" s="337"/>
      <c r="M75" s="338">
        <f t="shared" si="59"/>
        <v>0</v>
      </c>
      <c r="N75" s="560">
        <f t="shared" si="78"/>
        <v>5673628</v>
      </c>
      <c r="P75" s="561">
        <f>SUM('HL KNIHA VYPOC'!K134)</f>
        <v>0</v>
      </c>
      <c r="Q75" s="337">
        <f>SUM(ANALYTIKAVUJ!D109)</f>
        <v>6747825.6600000001</v>
      </c>
      <c r="S75" s="562">
        <f>SUM(P75:R75)</f>
        <v>6747825.6600000001</v>
      </c>
      <c r="U75" s="336">
        <f>SUM(T75)</f>
        <v>0</v>
      </c>
      <c r="W75" s="338">
        <f>SUM(V75)</f>
        <v>0</v>
      </c>
      <c r="X75" s="560">
        <f t="shared" si="79"/>
        <v>6747826</v>
      </c>
      <c r="Z75" s="437">
        <f t="shared" si="68"/>
        <v>5673628</v>
      </c>
      <c r="AA75" s="437">
        <f t="shared" si="69"/>
        <v>0</v>
      </c>
      <c r="AB75" s="437">
        <f t="shared" si="70"/>
        <v>5673628</v>
      </c>
      <c r="AC75" s="437">
        <f t="shared" si="71"/>
        <v>6747826</v>
      </c>
      <c r="AD75" s="438" t="str">
        <f t="shared" si="72"/>
        <v xml:space="preserve">    5673628</v>
      </c>
      <c r="AE75" s="438" t="str">
        <f t="shared" si="73"/>
        <v xml:space="preserve">          0</v>
      </c>
      <c r="AF75" s="438" t="str">
        <f t="shared" si="74"/>
        <v xml:space="preserve">    5673628</v>
      </c>
      <c r="AG75" s="438" t="str">
        <f t="shared" si="75"/>
        <v xml:space="preserve">    6747826</v>
      </c>
      <c r="AK75" s="340">
        <f>SUM('HL KNIHA VYPOC'!H134)</f>
        <v>0</v>
      </c>
      <c r="AL75" s="335">
        <f>SUM(ANALYTIKAVUJ!E109)</f>
        <v>0</v>
      </c>
      <c r="AN75" s="334">
        <f>SUM(AK75:AM75)</f>
        <v>0</v>
      </c>
      <c r="AP75" s="336">
        <f>SUM(AO75)</f>
        <v>0</v>
      </c>
      <c r="AQ75" s="337"/>
      <c r="AR75" s="338">
        <f>SUM(AQ75)</f>
        <v>0</v>
      </c>
      <c r="AS75" s="339">
        <f t="shared" si="80"/>
        <v>0</v>
      </c>
    </row>
    <row r="76" spans="2:45" x14ac:dyDescent="0.25">
      <c r="B76" s="431" t="s">
        <v>2193</v>
      </c>
      <c r="C76" s="305" t="s">
        <v>1855</v>
      </c>
      <c r="D76" s="378" t="str">
        <f>IF(VLOOKUP($B76,suvaha_p!$A:$G,1)=$B76,VLOOKUP($B76,suvaha_p!$A:$G,$B$1),0)</f>
        <v>Časové rozlíšenie súčet (r. 75 až r. 78)</v>
      </c>
      <c r="E76" s="311" t="s">
        <v>2193</v>
      </c>
      <c r="F76" s="312"/>
      <c r="I76" s="324">
        <f>SUM(I77:I80)</f>
        <v>36771</v>
      </c>
      <c r="J76" s="315"/>
      <c r="K76" s="324">
        <f>SUM(K77:K80)</f>
        <v>0</v>
      </c>
      <c r="L76" s="317"/>
      <c r="M76" s="328">
        <f>SUM(M77:M81)</f>
        <v>0</v>
      </c>
      <c r="N76" s="555">
        <f>SUM(N77:N80)</f>
        <v>36771</v>
      </c>
      <c r="P76" s="550"/>
      <c r="S76" s="557">
        <f>SUM(S77:S81)</f>
        <v>42907.7</v>
      </c>
      <c r="T76" s="327"/>
      <c r="U76" s="558">
        <f>SUM(U77:U81)</f>
        <v>0</v>
      </c>
      <c r="V76" s="327"/>
      <c r="W76" s="559">
        <f>SUM(W77:W81)</f>
        <v>0</v>
      </c>
      <c r="X76" s="555">
        <f>SUM(X77:X80)</f>
        <v>42907</v>
      </c>
      <c r="Z76" s="437">
        <f t="shared" si="68"/>
        <v>36771</v>
      </c>
      <c r="AA76" s="437">
        <f t="shared" si="69"/>
        <v>0</v>
      </c>
      <c r="AB76" s="437">
        <f t="shared" si="70"/>
        <v>36771</v>
      </c>
      <c r="AC76" s="437">
        <f t="shared" si="71"/>
        <v>42907</v>
      </c>
      <c r="AD76" s="438" t="str">
        <f t="shared" si="72"/>
        <v xml:space="preserve">      36771</v>
      </c>
      <c r="AE76" s="438" t="str">
        <f t="shared" si="73"/>
        <v xml:space="preserve">          0</v>
      </c>
      <c r="AF76" s="438" t="str">
        <f t="shared" si="74"/>
        <v xml:space="preserve">      36771</v>
      </c>
      <c r="AG76" s="438" t="str">
        <f t="shared" si="75"/>
        <v xml:space="preserve">      42907</v>
      </c>
      <c r="AK76" s="320"/>
      <c r="AN76" s="324">
        <f>SUM(AN77:AN81)</f>
        <v>35267.119999999995</v>
      </c>
      <c r="AO76" s="315"/>
      <c r="AP76" s="326">
        <f>SUM(AP77:AP81)</f>
        <v>0</v>
      </c>
      <c r="AQ76" s="317"/>
      <c r="AR76" s="328">
        <f>SUM(AR77:AR81)</f>
        <v>0</v>
      </c>
      <c r="AS76" s="329">
        <f>SUM(AS77:AS80)</f>
        <v>35267</v>
      </c>
    </row>
    <row r="77" spans="2:45" outlineLevel="1" x14ac:dyDescent="0.25">
      <c r="B77" s="431" t="s">
        <v>2194</v>
      </c>
      <c r="C77" s="305" t="s">
        <v>2578</v>
      </c>
      <c r="D77" s="188" t="str">
        <f>IF(VLOOKUP($B77,suvaha_p!$A:$G,1)=$B77,VLOOKUP($B77,suvaha_p!$A:$G,$B$1),0)</f>
        <v>Náklady budúcich období dlhodobé (381A, 382A)</v>
      </c>
      <c r="E77" s="332" t="s">
        <v>2194</v>
      </c>
      <c r="G77" s="333">
        <f>SUM(ANALYTIKAVUJ!K48+ANALYTIKAVUJ!K52)</f>
        <v>0</v>
      </c>
      <c r="I77" s="334">
        <f t="shared" si="57"/>
        <v>0</v>
      </c>
      <c r="K77" s="336">
        <f t="shared" si="58"/>
        <v>0</v>
      </c>
      <c r="L77" s="337"/>
      <c r="M77" s="338">
        <f t="shared" si="59"/>
        <v>0</v>
      </c>
      <c r="N77" s="560">
        <f t="shared" si="78"/>
        <v>0</v>
      </c>
      <c r="Q77" s="561">
        <f>SUM(ANALYTIKAVUJ!L48+ANALYTIKAVUJ!L52)</f>
        <v>0</v>
      </c>
      <c r="S77" s="562">
        <f>SUM(P77:R77)</f>
        <v>0</v>
      </c>
      <c r="U77" s="336">
        <f>SUM(T77)</f>
        <v>0</v>
      </c>
      <c r="W77" s="338">
        <f>SUM(V77)</f>
        <v>0</v>
      </c>
      <c r="X77" s="560">
        <f t="shared" ref="X77:X80" si="81">ROUND((S77-U77-W77),0)</f>
        <v>0</v>
      </c>
      <c r="Z77" s="437">
        <f t="shared" si="68"/>
        <v>0</v>
      </c>
      <c r="AA77" s="437">
        <f t="shared" si="69"/>
        <v>0</v>
      </c>
      <c r="AB77" s="437">
        <f t="shared" si="70"/>
        <v>0</v>
      </c>
      <c r="AC77" s="437">
        <f t="shared" si="71"/>
        <v>0</v>
      </c>
      <c r="AD77" s="438" t="str">
        <f t="shared" si="72"/>
        <v xml:space="preserve">          0</v>
      </c>
      <c r="AE77" s="438" t="str">
        <f t="shared" si="73"/>
        <v xml:space="preserve">          0</v>
      </c>
      <c r="AF77" s="438" t="str">
        <f t="shared" si="74"/>
        <v xml:space="preserve">          0</v>
      </c>
      <c r="AG77" s="438" t="str">
        <f t="shared" si="75"/>
        <v xml:space="preserve">          0</v>
      </c>
      <c r="AL77" s="340">
        <f>SUM(ANALYTIKAVUJ!M48+ANALYTIKAVUJ!M52)</f>
        <v>0</v>
      </c>
      <c r="AN77" s="334">
        <f>SUM(AK77:AM77)</f>
        <v>0</v>
      </c>
      <c r="AP77" s="336">
        <f>SUM(AO77)</f>
        <v>0</v>
      </c>
      <c r="AQ77" s="337"/>
      <c r="AR77" s="338">
        <f>SUM(AQ77)</f>
        <v>0</v>
      </c>
      <c r="AS77" s="339">
        <f t="shared" ref="AS77:AS80" si="82">ROUND((AN77-AP77-AR77),0)</f>
        <v>0</v>
      </c>
    </row>
    <row r="78" spans="2:45" outlineLevel="1" x14ac:dyDescent="0.25">
      <c r="B78" s="431" t="s">
        <v>2195</v>
      </c>
      <c r="C78" s="305" t="s">
        <v>2369</v>
      </c>
      <c r="D78" s="188" t="str">
        <f>IF(VLOOKUP($B78,suvaha_p!$A:$G,1)=$B78,VLOOKUP($B78,suvaha_p!$A:$G,$B$1),0)</f>
        <v>Náklady budúcich období krátkodobé (381A, 382A)</v>
      </c>
      <c r="E78" s="332" t="s">
        <v>2195</v>
      </c>
      <c r="G78" s="343">
        <f>SUM(ANALYTIKAVUJ!K49+ANALYTIKAVUJ!K53)</f>
        <v>10835.22</v>
      </c>
      <c r="I78" s="334">
        <f t="shared" si="57"/>
        <v>10835</v>
      </c>
      <c r="K78" s="336">
        <f t="shared" si="58"/>
        <v>0</v>
      </c>
      <c r="L78" s="337"/>
      <c r="M78" s="338">
        <f t="shared" si="59"/>
        <v>0</v>
      </c>
      <c r="N78" s="560">
        <f t="shared" si="78"/>
        <v>10835</v>
      </c>
      <c r="Q78" s="337">
        <f>SUM(ANALYTIKAVUJ!L49+ANALYTIKAVUJ!L53)</f>
        <v>3538.2200000000003</v>
      </c>
      <c r="S78" s="562">
        <f>SUM(P78:R78)</f>
        <v>3538.2200000000003</v>
      </c>
      <c r="U78" s="336">
        <f>SUM(T78)</f>
        <v>0</v>
      </c>
      <c r="W78" s="338">
        <f>SUM(V78)</f>
        <v>0</v>
      </c>
      <c r="X78" s="560">
        <f t="shared" si="81"/>
        <v>3538</v>
      </c>
      <c r="Z78" s="437">
        <f t="shared" si="68"/>
        <v>10835</v>
      </c>
      <c r="AA78" s="437">
        <f t="shared" si="69"/>
        <v>0</v>
      </c>
      <c r="AB78" s="437">
        <f t="shared" si="70"/>
        <v>10835</v>
      </c>
      <c r="AC78" s="437">
        <f t="shared" si="71"/>
        <v>3538</v>
      </c>
      <c r="AD78" s="438" t="str">
        <f t="shared" si="72"/>
        <v xml:space="preserve">      10835</v>
      </c>
      <c r="AE78" s="438" t="str">
        <f t="shared" si="73"/>
        <v xml:space="preserve">          0</v>
      </c>
      <c r="AF78" s="438" t="str">
        <f t="shared" si="74"/>
        <v xml:space="preserve">      10835</v>
      </c>
      <c r="AG78" s="438" t="str">
        <f t="shared" si="75"/>
        <v xml:space="preserve">       3538</v>
      </c>
      <c r="AL78" s="335">
        <f>SUM(ANALYTIKAVUJ!M49+ANALYTIKAVUJ!M53)</f>
        <v>7679.25</v>
      </c>
      <c r="AN78" s="334">
        <f>SUM(AK78:AM78)</f>
        <v>7679.25</v>
      </c>
      <c r="AP78" s="336">
        <f>SUM(AO78)</f>
        <v>0</v>
      </c>
      <c r="AQ78" s="337"/>
      <c r="AR78" s="338">
        <f>SUM(AQ78)</f>
        <v>0</v>
      </c>
      <c r="AS78" s="339">
        <f t="shared" si="82"/>
        <v>7679</v>
      </c>
    </row>
    <row r="79" spans="2:45" outlineLevel="1" x14ac:dyDescent="0.25">
      <c r="B79" s="431" t="s">
        <v>2196</v>
      </c>
      <c r="C79" s="305" t="s">
        <v>2372</v>
      </c>
      <c r="D79" s="188" t="str">
        <f>IF(VLOOKUP($B79,suvaha_p!$A:$G,1)=$B79,VLOOKUP($B79,suvaha_p!$A:$G,$B$1),0)</f>
        <v>Príjmy budúcich období dlhodobé (385A)</v>
      </c>
      <c r="E79" s="332" t="s">
        <v>2196</v>
      </c>
      <c r="G79" s="343">
        <f>SUM(ANALYTIKAVUJ!K56)</f>
        <v>0</v>
      </c>
      <c r="I79" s="334">
        <f t="shared" si="57"/>
        <v>0</v>
      </c>
      <c r="K79" s="336">
        <f t="shared" si="58"/>
        <v>0</v>
      </c>
      <c r="L79" s="337"/>
      <c r="M79" s="338">
        <f t="shared" si="59"/>
        <v>0</v>
      </c>
      <c r="N79" s="560">
        <f t="shared" si="78"/>
        <v>0</v>
      </c>
      <c r="Q79" s="337">
        <f>SUM(ANALYTIKAVUJ!L56)</f>
        <v>0</v>
      </c>
      <c r="S79" s="562">
        <f>SUM(P79:R79)</f>
        <v>0</v>
      </c>
      <c r="U79" s="336">
        <f>SUM(T79)</f>
        <v>0</v>
      </c>
      <c r="W79" s="338">
        <f>SUM(V79)</f>
        <v>0</v>
      </c>
      <c r="X79" s="560">
        <f t="shared" si="81"/>
        <v>0</v>
      </c>
      <c r="Z79" s="437">
        <f t="shared" si="68"/>
        <v>0</v>
      </c>
      <c r="AA79" s="437">
        <f t="shared" si="69"/>
        <v>0</v>
      </c>
      <c r="AB79" s="437">
        <f t="shared" si="70"/>
        <v>0</v>
      </c>
      <c r="AC79" s="437">
        <f t="shared" si="71"/>
        <v>0</v>
      </c>
      <c r="AD79" s="438" t="str">
        <f t="shared" si="72"/>
        <v xml:space="preserve">          0</v>
      </c>
      <c r="AE79" s="438" t="str">
        <f t="shared" si="73"/>
        <v xml:space="preserve">          0</v>
      </c>
      <c r="AF79" s="438" t="str">
        <f t="shared" si="74"/>
        <v xml:space="preserve">          0</v>
      </c>
      <c r="AG79" s="438" t="str">
        <f t="shared" si="75"/>
        <v xml:space="preserve">          0</v>
      </c>
      <c r="AL79" s="335">
        <f>SUM(ANALYTIKAVUJ!M56)</f>
        <v>0</v>
      </c>
      <c r="AN79" s="334">
        <f>SUM(AK79:AM79)</f>
        <v>0</v>
      </c>
      <c r="AP79" s="336">
        <f>SUM(AO79)</f>
        <v>0</v>
      </c>
      <c r="AQ79" s="337"/>
      <c r="AR79" s="338">
        <f>SUM(AQ79)</f>
        <v>0</v>
      </c>
      <c r="AS79" s="339">
        <f t="shared" si="82"/>
        <v>0</v>
      </c>
    </row>
    <row r="80" spans="2:45" outlineLevel="1" x14ac:dyDescent="0.25">
      <c r="B80" s="431" t="s">
        <v>2197</v>
      </c>
      <c r="C80" s="305" t="s">
        <v>2375</v>
      </c>
      <c r="D80" s="188" t="str">
        <f>IF(VLOOKUP($B80,suvaha_p!$A:$G,1)=$B80,VLOOKUP($B80,suvaha_p!$A:$G,$B$1),0)</f>
        <v>Príjmy budúcich období krátkodobé (385A)</v>
      </c>
      <c r="E80" s="332" t="s">
        <v>2197</v>
      </c>
      <c r="G80" s="343">
        <f>SUM(ANALYTIKAVUJ!K57)</f>
        <v>25935.86</v>
      </c>
      <c r="I80" s="334">
        <f t="shared" si="57"/>
        <v>25936</v>
      </c>
      <c r="K80" s="336">
        <f t="shared" si="58"/>
        <v>0</v>
      </c>
      <c r="L80" s="337"/>
      <c r="M80" s="338">
        <f t="shared" si="59"/>
        <v>0</v>
      </c>
      <c r="N80" s="560">
        <f t="shared" si="78"/>
        <v>25936</v>
      </c>
      <c r="Q80" s="337">
        <f>SUM(ANALYTIKAVUJ!L57)</f>
        <v>39369.479999999996</v>
      </c>
      <c r="S80" s="562">
        <f>SUM(P80:R80)</f>
        <v>39369.479999999996</v>
      </c>
      <c r="U80" s="336">
        <f>SUM(T80)</f>
        <v>0</v>
      </c>
      <c r="W80" s="338">
        <f>SUM(V80)</f>
        <v>0</v>
      </c>
      <c r="X80" s="560">
        <f t="shared" si="81"/>
        <v>39369</v>
      </c>
      <c r="Z80" s="437">
        <f t="shared" si="68"/>
        <v>25936</v>
      </c>
      <c r="AA80" s="437">
        <f t="shared" si="69"/>
        <v>0</v>
      </c>
      <c r="AB80" s="437">
        <f t="shared" si="70"/>
        <v>25936</v>
      </c>
      <c r="AC80" s="437">
        <f t="shared" si="71"/>
        <v>39369</v>
      </c>
      <c r="AD80" s="438" t="str">
        <f t="shared" si="72"/>
        <v xml:space="preserve">      25936</v>
      </c>
      <c r="AE80" s="438" t="str">
        <f t="shared" si="73"/>
        <v xml:space="preserve">          0</v>
      </c>
      <c r="AF80" s="438" t="str">
        <f t="shared" si="74"/>
        <v xml:space="preserve">      25936</v>
      </c>
      <c r="AG80" s="438" t="str">
        <f t="shared" si="75"/>
        <v xml:space="preserve">      39369</v>
      </c>
      <c r="AL80" s="335">
        <f>SUM(ANALYTIKAVUJ!M57)</f>
        <v>27587.87</v>
      </c>
      <c r="AN80" s="334">
        <f>SUM(AK80:AM80)</f>
        <v>27587.87</v>
      </c>
      <c r="AP80" s="336">
        <f>SUM(AO80)</f>
        <v>0</v>
      </c>
      <c r="AQ80" s="337"/>
      <c r="AR80" s="338">
        <f>SUM(AQ80)</f>
        <v>0</v>
      </c>
      <c r="AS80" s="339">
        <f t="shared" si="82"/>
        <v>27588</v>
      </c>
    </row>
    <row r="81" spans="2:45" x14ac:dyDescent="0.25">
      <c r="B81" s="432">
        <v>79</v>
      </c>
      <c r="D81" s="378" t="str">
        <f>IF(VLOOKUP($B81,suvaha_p!$A:$G,1)=$B81,VLOOKUP($B81,suvaha_p!$A:$G,$B$1),0)</f>
        <v>Spolu vlastné imanie a záväzky r. 80 + r. 101 + r. 141</v>
      </c>
      <c r="E81" s="352" t="s">
        <v>2198</v>
      </c>
      <c r="F81" s="312"/>
      <c r="G81" s="353"/>
      <c r="H81" s="353"/>
      <c r="I81" s="334">
        <f t="shared" ref="I81" si="83">SUM(F81:H81)</f>
        <v>0</v>
      </c>
      <c r="J81" s="354"/>
      <c r="K81" s="336">
        <f t="shared" ref="K81" si="84">SUM(J81)</f>
        <v>0</v>
      </c>
      <c r="L81" s="354"/>
      <c r="M81" s="338">
        <f t="shared" ref="M81" si="85">SUM(L81)</f>
        <v>0</v>
      </c>
      <c r="N81" s="568">
        <f>SUM(N82+N103+N143)</f>
        <v>17128806</v>
      </c>
      <c r="P81" s="550"/>
      <c r="Q81" s="569"/>
      <c r="R81" s="569"/>
      <c r="S81" s="562">
        <f>SUM(P81:R81)</f>
        <v>0</v>
      </c>
      <c r="T81" s="569"/>
      <c r="U81" s="336">
        <f>SUM(T81)</f>
        <v>0</v>
      </c>
      <c r="V81" s="569"/>
      <c r="W81" s="338">
        <f>SUM(V81)</f>
        <v>0</v>
      </c>
      <c r="X81" s="560">
        <f>SUM(X82+X103+X143)</f>
        <v>17033967</v>
      </c>
      <c r="Z81" s="437">
        <f t="shared" si="68"/>
        <v>0</v>
      </c>
      <c r="AA81" s="437">
        <f t="shared" si="69"/>
        <v>0</v>
      </c>
      <c r="AB81" s="440">
        <f t="shared" si="70"/>
        <v>17128806</v>
      </c>
      <c r="AC81" s="437">
        <f t="shared" si="71"/>
        <v>17033967</v>
      </c>
      <c r="AD81" s="438" t="str">
        <f t="shared" si="72"/>
        <v xml:space="preserve">          0</v>
      </c>
      <c r="AE81" s="438" t="str">
        <f t="shared" si="73"/>
        <v xml:space="preserve">          0</v>
      </c>
      <c r="AF81" s="438" t="str">
        <f t="shared" si="74"/>
        <v xml:space="preserve">   17128806</v>
      </c>
      <c r="AG81" s="438" t="str">
        <f t="shared" si="75"/>
        <v xml:space="preserve">   17033967</v>
      </c>
      <c r="AK81" s="320"/>
      <c r="AL81" s="355"/>
      <c r="AM81" s="355"/>
      <c r="AN81" s="334">
        <f>SUM(AK81:AM81)</f>
        <v>0</v>
      </c>
      <c r="AO81" s="354"/>
      <c r="AP81" s="336">
        <f>SUM(AO81)</f>
        <v>0</v>
      </c>
      <c r="AQ81" s="354"/>
      <c r="AR81" s="338">
        <f>SUM(AQ81)</f>
        <v>0</v>
      </c>
      <c r="AS81" s="339">
        <f>SUM(AS82+AS103+AS143)</f>
        <v>11801729</v>
      </c>
    </row>
    <row r="82" spans="2:45" ht="18.75" customHeight="1" x14ac:dyDescent="0.25">
      <c r="B82" s="432">
        <v>80</v>
      </c>
      <c r="C82" s="305" t="s">
        <v>1953</v>
      </c>
      <c r="D82" s="378" t="str">
        <f>IF(VLOOKUP($B82,suvaha_p!$A:$G,1)=$B82,VLOOKUP($B82,suvaha_p!$A:$G,$B$1),0)</f>
        <v>Vlastné imanie r. 81 + r. 85 + r. 86 + r. 87 + r. 90 + r. 93
+ r. 97 + r. 100</v>
      </c>
      <c r="E82" s="311" t="s">
        <v>2199</v>
      </c>
      <c r="F82" s="312"/>
      <c r="I82" s="356"/>
      <c r="K82" s="357"/>
      <c r="M82" s="318"/>
      <c r="N82" s="549">
        <f>SUM(N83+N87+N88+N89+N92+N95+N99+N102)</f>
        <v>16757344</v>
      </c>
      <c r="P82" s="550"/>
      <c r="S82" s="562"/>
      <c r="U82" s="336"/>
      <c r="W82" s="553"/>
      <c r="X82" s="549">
        <f>SUM(X83+X87+X88+X89+X92+X95+X99+X102)</f>
        <v>16648801</v>
      </c>
      <c r="Z82" s="310"/>
      <c r="AB82" s="437">
        <f t="shared" si="70"/>
        <v>16757344</v>
      </c>
      <c r="AC82" s="437">
        <f t="shared" si="71"/>
        <v>16648801</v>
      </c>
      <c r="AD82" s="438" t="str">
        <f t="shared" si="72"/>
        <v xml:space="preserve">           </v>
      </c>
      <c r="AE82" s="438" t="str">
        <f t="shared" si="73"/>
        <v xml:space="preserve">           </v>
      </c>
      <c r="AF82" s="438" t="str">
        <f t="shared" si="74"/>
        <v xml:space="preserve">   16757344</v>
      </c>
      <c r="AG82" s="438" t="str">
        <f t="shared" si="75"/>
        <v xml:space="preserve">   16648801</v>
      </c>
      <c r="AK82" s="320"/>
      <c r="AN82" s="356"/>
      <c r="AP82" s="357"/>
      <c r="AR82" s="318"/>
      <c r="AS82" s="319">
        <f>SUM(AS83+AS87+AS88+AS89+AS92+AS95+AS99+AS102)</f>
        <v>11362608</v>
      </c>
    </row>
    <row r="83" spans="2:45" outlineLevel="1" x14ac:dyDescent="0.25">
      <c r="B83" s="432">
        <v>81</v>
      </c>
      <c r="C83" s="305" t="s">
        <v>2363</v>
      </c>
      <c r="D83" s="378" t="str">
        <f>IF(VLOOKUP($B83,suvaha_p!$A:$G,1)=$B83,VLOOKUP($B83,suvaha_p!$A:$G,$B$1),0)</f>
        <v>Základné imanie súčet (r. 82 až r. 84)</v>
      </c>
      <c r="E83" s="311" t="s">
        <v>2201</v>
      </c>
      <c r="F83" s="312"/>
      <c r="I83" s="356"/>
      <c r="K83" s="357"/>
      <c r="M83" s="318"/>
      <c r="N83" s="568">
        <f>SUM(N84:N86)</f>
        <v>5100</v>
      </c>
      <c r="P83" s="550"/>
      <c r="S83" s="562"/>
      <c r="U83" s="336"/>
      <c r="W83" s="553"/>
      <c r="X83" s="568">
        <f>SUM(X84:X86)</f>
        <v>5100</v>
      </c>
      <c r="Z83" s="310"/>
      <c r="AB83" s="437">
        <f t="shared" si="70"/>
        <v>5100</v>
      </c>
      <c r="AC83" s="437">
        <f t="shared" si="71"/>
        <v>5100</v>
      </c>
      <c r="AD83" s="438" t="str">
        <f t="shared" si="72"/>
        <v xml:space="preserve">           </v>
      </c>
      <c r="AE83" s="438" t="str">
        <f t="shared" si="73"/>
        <v xml:space="preserve">           </v>
      </c>
      <c r="AF83" s="438" t="str">
        <f t="shared" si="74"/>
        <v xml:space="preserve">       5100</v>
      </c>
      <c r="AG83" s="438" t="str">
        <f t="shared" si="75"/>
        <v xml:space="preserve">       5100</v>
      </c>
      <c r="AK83" s="320"/>
      <c r="AN83" s="356"/>
      <c r="AP83" s="357"/>
      <c r="AR83" s="318"/>
      <c r="AS83" s="358">
        <f>SUM(AS84:AS86)</f>
        <v>5100</v>
      </c>
    </row>
    <row r="84" spans="2:45" outlineLevel="1" x14ac:dyDescent="0.25">
      <c r="B84" s="432">
        <v>82</v>
      </c>
      <c r="C84" s="305" t="s">
        <v>2366</v>
      </c>
      <c r="D84" s="188" t="str">
        <f>IF(VLOOKUP($B84,suvaha_p!$A:$G,1)=$B84,VLOOKUP($B84,suvaha_p!$A:$G,$B$1),0)</f>
        <v>Základné imanie (411 alebo +/- 491)</v>
      </c>
      <c r="E84" s="332" t="s">
        <v>2202</v>
      </c>
      <c r="F84" s="333">
        <f>SUM('HL KNIHA VYPOC'!G215+'HL KNIHA VYPOC'!G260)</f>
        <v>-5100</v>
      </c>
      <c r="I84" s="334">
        <f t="shared" ref="I84:I88" si="86">SUM(F84:H84)</f>
        <v>-5100</v>
      </c>
      <c r="K84" s="357"/>
      <c r="M84" s="347"/>
      <c r="N84" s="560">
        <f>ROUND((I84*-1),0)</f>
        <v>5100</v>
      </c>
      <c r="P84" s="561">
        <f>SUM('HL KNIHA VYPOC'!K215+'HL KNIHA VYPOC'!K260)</f>
        <v>-5100</v>
      </c>
      <c r="S84" s="562">
        <f>SUM(P84:R84)</f>
        <v>-5100</v>
      </c>
      <c r="U84" s="336"/>
      <c r="W84" s="338"/>
      <c r="X84" s="560">
        <f>ROUND((S84*-1),0)</f>
        <v>5100</v>
      </c>
      <c r="Z84" s="331"/>
      <c r="AB84" s="437">
        <f t="shared" si="70"/>
        <v>5100</v>
      </c>
      <c r="AC84" s="437">
        <f t="shared" si="71"/>
        <v>5100</v>
      </c>
      <c r="AD84" s="438" t="str">
        <f t="shared" si="72"/>
        <v xml:space="preserve">           </v>
      </c>
      <c r="AE84" s="438" t="str">
        <f t="shared" si="73"/>
        <v xml:space="preserve">           </v>
      </c>
      <c r="AF84" s="438" t="str">
        <f t="shared" si="74"/>
        <v xml:space="preserve">       5100</v>
      </c>
      <c r="AG84" s="438" t="str">
        <f t="shared" si="75"/>
        <v xml:space="preserve">       5100</v>
      </c>
      <c r="AK84" s="340">
        <f>SUM('HL KNIHA VYPOC'!H215+'HL KNIHA VYPOC'!H260)</f>
        <v>-5100</v>
      </c>
      <c r="AN84" s="334">
        <f>SUM(AK84:AM84)</f>
        <v>-5100</v>
      </c>
      <c r="AP84" s="357"/>
      <c r="AR84" s="347"/>
      <c r="AS84" s="339">
        <f>ROUND((AN84*-1),0)</f>
        <v>5100</v>
      </c>
    </row>
    <row r="85" spans="2:45" outlineLevel="1" x14ac:dyDescent="0.25">
      <c r="B85" s="432">
        <v>83</v>
      </c>
      <c r="C85" s="305" t="s">
        <v>2369</v>
      </c>
      <c r="D85" s="188" t="str">
        <f>IF(VLOOKUP($B85,suvaha_p!$A:$G,1)=$B85,VLOOKUP($B85,suvaha_p!$A:$G,$B$1),0)</f>
        <v>Zmena základného imania +/- 419</v>
      </c>
      <c r="E85" s="332" t="s">
        <v>2203</v>
      </c>
      <c r="F85" s="333">
        <f>SUM('HL KNIHA VYPOC'!G223)</f>
        <v>0</v>
      </c>
      <c r="I85" s="334">
        <f t="shared" si="86"/>
        <v>0</v>
      </c>
      <c r="K85" s="357"/>
      <c r="M85" s="347"/>
      <c r="N85" s="560">
        <f t="shared" ref="N85:N88" si="87">ROUND((I85*-1),0)</f>
        <v>0</v>
      </c>
      <c r="P85" s="561">
        <f>SUM('HL KNIHA VYPOC'!K223)</f>
        <v>0</v>
      </c>
      <c r="S85" s="562">
        <f t="shared" ref="S85:S147" si="88">SUM(P85:R85)</f>
        <v>0</v>
      </c>
      <c r="U85" s="336"/>
      <c r="W85" s="338"/>
      <c r="X85" s="560">
        <f t="shared" ref="X85:X88" si="89">ROUND((S85*-1),0)</f>
        <v>0</v>
      </c>
      <c r="Z85" s="331"/>
      <c r="AB85" s="437">
        <f t="shared" si="70"/>
        <v>0</v>
      </c>
      <c r="AC85" s="437">
        <f t="shared" si="71"/>
        <v>0</v>
      </c>
      <c r="AD85" s="438" t="str">
        <f t="shared" si="72"/>
        <v xml:space="preserve">           </v>
      </c>
      <c r="AE85" s="438" t="str">
        <f t="shared" si="73"/>
        <v xml:space="preserve">           </v>
      </c>
      <c r="AF85" s="438" t="str">
        <f t="shared" si="74"/>
        <v xml:space="preserve">          0</v>
      </c>
      <c r="AG85" s="438" t="str">
        <f t="shared" si="75"/>
        <v xml:space="preserve">          0</v>
      </c>
      <c r="AK85" s="340">
        <f>SUM('HL KNIHA VYPOC'!H223)</f>
        <v>0</v>
      </c>
      <c r="AN85" s="334">
        <f t="shared" ref="AN85:AN147" si="90">SUM(AK85:AM85)</f>
        <v>0</v>
      </c>
      <c r="AP85" s="357"/>
      <c r="AR85" s="347"/>
      <c r="AS85" s="339">
        <f t="shared" ref="AS85:AS88" si="91">ROUND((AN85*-1),0)</f>
        <v>0</v>
      </c>
    </row>
    <row r="86" spans="2:45" outlineLevel="1" x14ac:dyDescent="0.25">
      <c r="B86" s="432">
        <v>84</v>
      </c>
      <c r="C86" s="305" t="s">
        <v>2372</v>
      </c>
      <c r="D86" s="188" t="str">
        <f>IF(VLOOKUP($B86,suvaha_p!$A:$G,1)=$B86,VLOOKUP($B86,suvaha_p!$A:$G,$B$1),0)</f>
        <v>Pohľadávky za upísané vlastné imanie (/-/353)</v>
      </c>
      <c r="E86" s="332" t="s">
        <v>2204</v>
      </c>
      <c r="F86" s="333">
        <f>SUM('HL KNIHA VYPOC'!G172)</f>
        <v>0</v>
      </c>
      <c r="I86" s="334">
        <f t="shared" si="86"/>
        <v>0</v>
      </c>
      <c r="K86" s="357"/>
      <c r="M86" s="347"/>
      <c r="N86" s="560">
        <f t="shared" si="87"/>
        <v>0</v>
      </c>
      <c r="P86" s="561">
        <f>SUM('HL KNIHA VYPOC'!K172)</f>
        <v>0</v>
      </c>
      <c r="S86" s="562">
        <f t="shared" si="88"/>
        <v>0</v>
      </c>
      <c r="U86" s="336"/>
      <c r="W86" s="338"/>
      <c r="X86" s="560">
        <f t="shared" si="89"/>
        <v>0</v>
      </c>
      <c r="Z86" s="331"/>
      <c r="AB86" s="437">
        <f t="shared" si="70"/>
        <v>0</v>
      </c>
      <c r="AC86" s="437">
        <f t="shared" si="71"/>
        <v>0</v>
      </c>
      <c r="AD86" s="438" t="str">
        <f t="shared" si="72"/>
        <v xml:space="preserve">           </v>
      </c>
      <c r="AE86" s="438" t="str">
        <f t="shared" si="73"/>
        <v xml:space="preserve">           </v>
      </c>
      <c r="AF86" s="438" t="str">
        <f t="shared" si="74"/>
        <v xml:space="preserve">          0</v>
      </c>
      <c r="AG86" s="438" t="str">
        <f t="shared" si="75"/>
        <v xml:space="preserve">          0</v>
      </c>
      <c r="AK86" s="340">
        <f>SUM('HL KNIHA VYPOC'!H172)</f>
        <v>0</v>
      </c>
      <c r="AN86" s="334">
        <f t="shared" si="90"/>
        <v>0</v>
      </c>
      <c r="AP86" s="357"/>
      <c r="AR86" s="347"/>
      <c r="AS86" s="339">
        <f t="shared" si="91"/>
        <v>0</v>
      </c>
    </row>
    <row r="87" spans="2:45" outlineLevel="1" x14ac:dyDescent="0.25">
      <c r="B87" s="432">
        <v>85</v>
      </c>
      <c r="C87" s="305" t="s">
        <v>2389</v>
      </c>
      <c r="D87" s="378" t="str">
        <f>IF(VLOOKUP($B87,suvaha_p!$A:$G,1)=$B87,VLOOKUP($B87,suvaha_p!$A:$G,$B$1),0)</f>
        <v>Emisné ážio (412)</v>
      </c>
      <c r="E87" s="311" t="s">
        <v>2205</v>
      </c>
      <c r="F87" s="359">
        <f>SUM('HL KNIHA VYPOC'!G216)</f>
        <v>0</v>
      </c>
      <c r="I87" s="334">
        <f t="shared" si="86"/>
        <v>0</v>
      </c>
      <c r="K87" s="357"/>
      <c r="M87" s="347"/>
      <c r="N87" s="560">
        <f t="shared" si="87"/>
        <v>0</v>
      </c>
      <c r="P87" s="550">
        <f>SUM('HL KNIHA VYPOC'!K216)</f>
        <v>0</v>
      </c>
      <c r="S87" s="562">
        <f t="shared" si="88"/>
        <v>0</v>
      </c>
      <c r="U87" s="336"/>
      <c r="W87" s="338"/>
      <c r="X87" s="560">
        <f t="shared" si="89"/>
        <v>0</v>
      </c>
      <c r="Z87" s="310"/>
      <c r="AB87" s="437">
        <f t="shared" si="70"/>
        <v>0</v>
      </c>
      <c r="AC87" s="437">
        <f t="shared" si="71"/>
        <v>0</v>
      </c>
      <c r="AD87" s="438" t="str">
        <f t="shared" si="72"/>
        <v xml:space="preserve">           </v>
      </c>
      <c r="AE87" s="438" t="str">
        <f t="shared" si="73"/>
        <v xml:space="preserve">           </v>
      </c>
      <c r="AF87" s="438" t="str">
        <f t="shared" si="74"/>
        <v xml:space="preserve">          0</v>
      </c>
      <c r="AG87" s="438" t="str">
        <f t="shared" si="75"/>
        <v xml:space="preserve">          0</v>
      </c>
      <c r="AK87" s="360">
        <f>SUM('HL KNIHA VYPOC'!H216)</f>
        <v>0</v>
      </c>
      <c r="AN87" s="334">
        <f t="shared" si="90"/>
        <v>0</v>
      </c>
      <c r="AP87" s="357"/>
      <c r="AR87" s="347"/>
      <c r="AS87" s="339">
        <f t="shared" si="91"/>
        <v>0</v>
      </c>
    </row>
    <row r="88" spans="2:45" outlineLevel="1" x14ac:dyDescent="0.25">
      <c r="B88" s="432">
        <v>86</v>
      </c>
      <c r="C88" s="305" t="s">
        <v>2609</v>
      </c>
      <c r="D88" s="378" t="str">
        <f>IF(VLOOKUP($B88,suvaha_p!$A:$G,1)=$B88,VLOOKUP($B88,suvaha_p!$A:$G,$B$1),0)</f>
        <v>Ostatné kapitálové fondy (413)</v>
      </c>
      <c r="E88" s="311" t="s">
        <v>2206</v>
      </c>
      <c r="F88" s="359">
        <f>SUM('HL KNIHA VYPOC'!G217)</f>
        <v>-2122.92</v>
      </c>
      <c r="I88" s="334">
        <f t="shared" si="86"/>
        <v>-2122.92</v>
      </c>
      <c r="K88" s="357"/>
      <c r="M88" s="347"/>
      <c r="N88" s="560">
        <f t="shared" si="87"/>
        <v>2123</v>
      </c>
      <c r="P88" s="550">
        <f>SUM('HL KNIHA VYPOC'!K217)</f>
        <v>-2122.92</v>
      </c>
      <c r="S88" s="562">
        <f t="shared" si="88"/>
        <v>-2122.92</v>
      </c>
      <c r="U88" s="336"/>
      <c r="W88" s="338"/>
      <c r="X88" s="560">
        <f t="shared" si="89"/>
        <v>2123</v>
      </c>
      <c r="Z88" s="310"/>
      <c r="AB88" s="437">
        <f t="shared" si="70"/>
        <v>2123</v>
      </c>
      <c r="AC88" s="437">
        <f t="shared" si="71"/>
        <v>2123</v>
      </c>
      <c r="AD88" s="438" t="str">
        <f t="shared" si="72"/>
        <v xml:space="preserve">           </v>
      </c>
      <c r="AE88" s="438" t="str">
        <f t="shared" si="73"/>
        <v xml:space="preserve">           </v>
      </c>
      <c r="AF88" s="438" t="str">
        <f t="shared" si="74"/>
        <v xml:space="preserve">       2123</v>
      </c>
      <c r="AG88" s="438" t="str">
        <f t="shared" si="75"/>
        <v xml:space="preserve">       2123</v>
      </c>
      <c r="AK88" s="360">
        <f>SUM('HL KNIHA VYPOC'!H217)</f>
        <v>-2122.92</v>
      </c>
      <c r="AN88" s="334">
        <f t="shared" si="90"/>
        <v>-2122.92</v>
      </c>
      <c r="AP88" s="357"/>
      <c r="AR88" s="347"/>
      <c r="AS88" s="339">
        <f t="shared" si="91"/>
        <v>2123</v>
      </c>
    </row>
    <row r="89" spans="2:45" outlineLevel="1" x14ac:dyDescent="0.25">
      <c r="B89" s="432">
        <v>87</v>
      </c>
      <c r="C89" s="305" t="s">
        <v>2612</v>
      </c>
      <c r="D89" s="378" t="str">
        <f>IF(VLOOKUP($B89,suvaha_p!$A:$G,1)=$B89,VLOOKUP($B89,suvaha_p!$A:$G,$B$1),0)</f>
        <v>Zákonné rezervné fondy r. 88 + r. 89</v>
      </c>
      <c r="E89" s="311" t="s">
        <v>2208</v>
      </c>
      <c r="F89" s="312"/>
      <c r="I89" s="334">
        <f t="shared" ref="I89:I147" si="92">SUM(F89:H89)</f>
        <v>0</v>
      </c>
      <c r="K89" s="357"/>
      <c r="M89" s="318"/>
      <c r="N89" s="568">
        <f>SUM(N90:N91)</f>
        <v>5643</v>
      </c>
      <c r="P89" s="550"/>
      <c r="S89" s="562">
        <f t="shared" si="88"/>
        <v>0</v>
      </c>
      <c r="U89" s="336"/>
      <c r="W89" s="553"/>
      <c r="X89" s="568">
        <f>SUM(X90:X91)</f>
        <v>5643</v>
      </c>
      <c r="Z89" s="310"/>
      <c r="AB89" s="437">
        <f t="shared" si="70"/>
        <v>5643</v>
      </c>
      <c r="AC89" s="437">
        <f t="shared" si="71"/>
        <v>5643</v>
      </c>
      <c r="AD89" s="438" t="str">
        <f t="shared" si="72"/>
        <v xml:space="preserve">           </v>
      </c>
      <c r="AE89" s="438" t="str">
        <f t="shared" si="73"/>
        <v xml:space="preserve">           </v>
      </c>
      <c r="AF89" s="438" t="str">
        <f t="shared" si="74"/>
        <v xml:space="preserve">       5643</v>
      </c>
      <c r="AG89" s="438" t="str">
        <f t="shared" si="75"/>
        <v xml:space="preserve">       5643</v>
      </c>
      <c r="AK89" s="320"/>
      <c r="AN89" s="334">
        <f t="shared" si="90"/>
        <v>0</v>
      </c>
      <c r="AP89" s="357"/>
      <c r="AR89" s="318"/>
      <c r="AS89" s="358">
        <f>SUM(AS90:AS91)</f>
        <v>5643</v>
      </c>
    </row>
    <row r="90" spans="2:45" outlineLevel="1" x14ac:dyDescent="0.25">
      <c r="B90" s="432">
        <v>88</v>
      </c>
      <c r="C90" s="305" t="s">
        <v>2615</v>
      </c>
      <c r="D90" s="188" t="str">
        <f>IF(VLOOKUP($B90,suvaha_p!$A:$G,1)=$B90,VLOOKUP($B90,suvaha_p!$A:$G,$B$1),0)</f>
        <v>Zákonný rezervný fond a nedeliteľný fond (417A, 418, 421A, 422)</v>
      </c>
      <c r="E90" s="332" t="s">
        <v>2209</v>
      </c>
      <c r="F90" s="333">
        <f>SUM('HL KNIHA VYPOC'!G222+'HL KNIHA VYPOC'!G227)</f>
        <v>0</v>
      </c>
      <c r="G90" s="343">
        <f>SUM(ANALYTIKAVUJ!K146+ANALYTIKAVUJ!K150)</f>
        <v>-5642.97</v>
      </c>
      <c r="I90" s="334">
        <f t="shared" si="92"/>
        <v>-5642.97</v>
      </c>
      <c r="K90" s="357"/>
      <c r="M90" s="347"/>
      <c r="N90" s="560">
        <f t="shared" ref="N90:N91" si="93">ROUND((I90*-1),0)</f>
        <v>5643</v>
      </c>
      <c r="P90" s="561">
        <f>SUM('HL KNIHA VYPOC'!K222+'HL KNIHA VYPOC'!K227)</f>
        <v>0</v>
      </c>
      <c r="Q90" s="337">
        <f>SUM(ANALYTIKAVUJ!L146+ANALYTIKAVUJ!L150)</f>
        <v>-5642.97</v>
      </c>
      <c r="S90" s="562">
        <f t="shared" si="88"/>
        <v>-5642.97</v>
      </c>
      <c r="U90" s="336"/>
      <c r="W90" s="338"/>
      <c r="X90" s="560">
        <f t="shared" ref="X90:X91" si="94">ROUND((S90*-1),0)</f>
        <v>5643</v>
      </c>
      <c r="Z90" s="331"/>
      <c r="AB90" s="437">
        <f t="shared" si="70"/>
        <v>5643</v>
      </c>
      <c r="AC90" s="437">
        <f t="shared" si="71"/>
        <v>5643</v>
      </c>
      <c r="AD90" s="438" t="str">
        <f t="shared" si="72"/>
        <v xml:space="preserve">           </v>
      </c>
      <c r="AE90" s="438" t="str">
        <f t="shared" si="73"/>
        <v xml:space="preserve">           </v>
      </c>
      <c r="AF90" s="438" t="str">
        <f t="shared" si="74"/>
        <v xml:space="preserve">       5643</v>
      </c>
      <c r="AG90" s="438" t="str">
        <f t="shared" si="75"/>
        <v xml:space="preserve">       5643</v>
      </c>
      <c r="AK90" s="340">
        <f>SUM('HL KNIHA VYPOC'!H222+'HL KNIHA VYPOC'!H227)</f>
        <v>0</v>
      </c>
      <c r="AL90" s="335">
        <f>SUM(ANALYTIKAVUJ!M146+ANALYTIKAVUJ!M150)</f>
        <v>-5642.97</v>
      </c>
      <c r="AN90" s="334">
        <f t="shared" si="90"/>
        <v>-5642.97</v>
      </c>
      <c r="AP90" s="357"/>
      <c r="AR90" s="347"/>
      <c r="AS90" s="339">
        <f t="shared" ref="AS90:AS91" si="95">ROUND((AN90*-1),0)</f>
        <v>5643</v>
      </c>
    </row>
    <row r="91" spans="2:45" outlineLevel="1" x14ac:dyDescent="0.25">
      <c r="B91" s="432">
        <v>89</v>
      </c>
      <c r="C91" s="305" t="s">
        <v>2369</v>
      </c>
      <c r="D91" s="188" t="str">
        <f>IF(VLOOKUP($B91,suvaha_p!$A:$G,1)=$B91,VLOOKUP($B91,suvaha_p!$A:$G,$B$1),0)</f>
        <v>Rezervný fond na vlastné akcie a vlastné podiely (417A, 421A)</v>
      </c>
      <c r="E91" s="332" t="s">
        <v>2210</v>
      </c>
      <c r="G91" s="343">
        <f>SUM(ANALYTIKAVUJ!K147+ANALYTIKAVUJ!K151)</f>
        <v>0</v>
      </c>
      <c r="I91" s="334">
        <f t="shared" si="92"/>
        <v>0</v>
      </c>
      <c r="K91" s="357"/>
      <c r="M91" s="347"/>
      <c r="N91" s="560">
        <f t="shared" si="93"/>
        <v>0</v>
      </c>
      <c r="Q91" s="337">
        <f>SUM(ANALYTIKAVUJ!L147+ANALYTIKAVUJ!L151)</f>
        <v>0</v>
      </c>
      <c r="S91" s="562">
        <f t="shared" si="88"/>
        <v>0</v>
      </c>
      <c r="U91" s="336"/>
      <c r="W91" s="338"/>
      <c r="X91" s="560">
        <f t="shared" si="94"/>
        <v>0</v>
      </c>
      <c r="Z91" s="331"/>
      <c r="AB91" s="437">
        <f t="shared" si="70"/>
        <v>0</v>
      </c>
      <c r="AC91" s="437">
        <f t="shared" si="71"/>
        <v>0</v>
      </c>
      <c r="AD91" s="438" t="str">
        <f t="shared" si="72"/>
        <v xml:space="preserve">           </v>
      </c>
      <c r="AE91" s="438" t="str">
        <f t="shared" si="73"/>
        <v xml:space="preserve">           </v>
      </c>
      <c r="AF91" s="438" t="str">
        <f t="shared" si="74"/>
        <v xml:space="preserve">          0</v>
      </c>
      <c r="AG91" s="438" t="str">
        <f t="shared" si="75"/>
        <v xml:space="preserve">          0</v>
      </c>
      <c r="AL91" s="335">
        <f>SUM(ANALYTIKAVUJ!M147+ANALYTIKAVUJ!M151)</f>
        <v>0</v>
      </c>
      <c r="AN91" s="334">
        <f t="shared" si="90"/>
        <v>0</v>
      </c>
      <c r="AP91" s="357"/>
      <c r="AR91" s="347"/>
      <c r="AS91" s="339">
        <f t="shared" si="95"/>
        <v>0</v>
      </c>
    </row>
    <row r="92" spans="2:45" outlineLevel="1" x14ac:dyDescent="0.25">
      <c r="B92" s="432">
        <v>90</v>
      </c>
      <c r="C92" s="305" t="s">
        <v>2622</v>
      </c>
      <c r="D92" s="378" t="str">
        <f>IF(VLOOKUP($B92,suvaha_p!$A:$G,1)=$B92,VLOOKUP($B92,suvaha_p!$A:$G,$B$1),0)</f>
        <v>Ostatné fondy zo zisku r. 91 + r. 92</v>
      </c>
      <c r="E92" s="311" t="s">
        <v>2212</v>
      </c>
      <c r="F92" s="312"/>
      <c r="I92" s="334">
        <f t="shared" si="92"/>
        <v>0</v>
      </c>
      <c r="K92" s="357"/>
      <c r="M92" s="347"/>
      <c r="N92" s="568">
        <f>SUM(N93:N94)</f>
        <v>1257368</v>
      </c>
      <c r="P92" s="550"/>
      <c r="S92" s="562">
        <f t="shared" si="88"/>
        <v>0</v>
      </c>
      <c r="U92" s="336"/>
      <c r="W92" s="338"/>
      <c r="X92" s="568">
        <f>SUM(X93:X94)</f>
        <v>1257368</v>
      </c>
      <c r="Z92" s="310"/>
      <c r="AB92" s="437">
        <f t="shared" si="70"/>
        <v>1257368</v>
      </c>
      <c r="AC92" s="437">
        <f t="shared" si="71"/>
        <v>1257368</v>
      </c>
      <c r="AD92" s="438" t="str">
        <f t="shared" si="72"/>
        <v xml:space="preserve">           </v>
      </c>
      <c r="AE92" s="438" t="str">
        <f t="shared" si="73"/>
        <v xml:space="preserve">           </v>
      </c>
      <c r="AF92" s="438" t="str">
        <f t="shared" si="74"/>
        <v xml:space="preserve">    1257368</v>
      </c>
      <c r="AG92" s="438" t="str">
        <f t="shared" si="75"/>
        <v xml:space="preserve">    1257368</v>
      </c>
      <c r="AK92" s="320"/>
      <c r="AN92" s="334">
        <f t="shared" si="90"/>
        <v>0</v>
      </c>
      <c r="AP92" s="357"/>
      <c r="AR92" s="347"/>
      <c r="AS92" s="358">
        <f>SUM(AS93:AS94)</f>
        <v>1257368</v>
      </c>
    </row>
    <row r="93" spans="2:45" outlineLevel="1" x14ac:dyDescent="0.25">
      <c r="B93" s="432">
        <v>91</v>
      </c>
      <c r="C93" s="305" t="s">
        <v>2625</v>
      </c>
      <c r="D93" s="188" t="str">
        <f>IF(VLOOKUP($B93,suvaha_p!$A:$G,1)=$B93,VLOOKUP($B93,suvaha_p!$A:$G,$B$1),0)</f>
        <v>Štatutárne fondy (423, 42X)</v>
      </c>
      <c r="E93" s="332" t="s">
        <v>2213</v>
      </c>
      <c r="F93" s="333">
        <f>SUM('HL KNIHA VYPOC'!G228)</f>
        <v>0</v>
      </c>
      <c r="I93" s="334">
        <f t="shared" si="92"/>
        <v>0</v>
      </c>
      <c r="K93" s="357"/>
      <c r="M93" s="347"/>
      <c r="N93" s="560">
        <f t="shared" ref="N93:N94" si="96">ROUND((I93*-1),0)</f>
        <v>0</v>
      </c>
      <c r="P93" s="561">
        <f>SUM('HL KNIHA VYPOC'!K228)</f>
        <v>0</v>
      </c>
      <c r="S93" s="562">
        <f t="shared" si="88"/>
        <v>0</v>
      </c>
      <c r="U93" s="336"/>
      <c r="W93" s="338"/>
      <c r="X93" s="560">
        <f t="shared" ref="X93:X94" si="97">ROUND((S93*-1),0)</f>
        <v>0</v>
      </c>
      <c r="Z93" s="331"/>
      <c r="AB93" s="437">
        <f t="shared" si="70"/>
        <v>0</v>
      </c>
      <c r="AC93" s="437">
        <f t="shared" si="71"/>
        <v>0</v>
      </c>
      <c r="AD93" s="438" t="str">
        <f t="shared" si="72"/>
        <v xml:space="preserve">           </v>
      </c>
      <c r="AE93" s="438" t="str">
        <f t="shared" si="73"/>
        <v xml:space="preserve">           </v>
      </c>
      <c r="AF93" s="438" t="str">
        <f t="shared" si="74"/>
        <v xml:space="preserve">          0</v>
      </c>
      <c r="AG93" s="438" t="str">
        <f t="shared" si="75"/>
        <v xml:space="preserve">          0</v>
      </c>
      <c r="AK93" s="340">
        <f>SUM('HL KNIHA VYPOC'!H228)</f>
        <v>0</v>
      </c>
      <c r="AN93" s="334">
        <f t="shared" si="90"/>
        <v>0</v>
      </c>
      <c r="AP93" s="357"/>
      <c r="AR93" s="347"/>
      <c r="AS93" s="339">
        <f t="shared" ref="AS93:AS94" si="98">ROUND((AN93*-1),0)</f>
        <v>0</v>
      </c>
    </row>
    <row r="94" spans="2:45" outlineLevel="1" x14ac:dyDescent="0.25">
      <c r="B94" s="432">
        <v>92</v>
      </c>
      <c r="C94" s="305" t="s">
        <v>2369</v>
      </c>
      <c r="D94" s="188" t="str">
        <f>IF(VLOOKUP($B94,suvaha_p!$A:$G,1)=$B94,VLOOKUP($B94,suvaha_p!$A:$G,$B$1),0)</f>
        <v>Ostatné fondy (427, 42X)</v>
      </c>
      <c r="E94" s="332" t="s">
        <v>2214</v>
      </c>
      <c r="F94" s="333">
        <f>SUM('HL KNIHA VYPOC'!G229)</f>
        <v>-1257368.3600000001</v>
      </c>
      <c r="I94" s="334">
        <f t="shared" si="92"/>
        <v>-1257368.3600000001</v>
      </c>
      <c r="K94" s="357"/>
      <c r="M94" s="347"/>
      <c r="N94" s="560">
        <f t="shared" si="96"/>
        <v>1257368</v>
      </c>
      <c r="P94" s="561">
        <f>SUM('HL KNIHA VYPOC'!K229)</f>
        <v>-1257368.3600000001</v>
      </c>
      <c r="S94" s="562">
        <f t="shared" si="88"/>
        <v>-1257368.3600000001</v>
      </c>
      <c r="U94" s="336"/>
      <c r="W94" s="338"/>
      <c r="X94" s="560">
        <f t="shared" si="97"/>
        <v>1257368</v>
      </c>
      <c r="Z94" s="331"/>
      <c r="AB94" s="437">
        <f t="shared" si="70"/>
        <v>1257368</v>
      </c>
      <c r="AC94" s="437">
        <f t="shared" si="71"/>
        <v>1257368</v>
      </c>
      <c r="AD94" s="438" t="str">
        <f t="shared" si="72"/>
        <v xml:space="preserve">           </v>
      </c>
      <c r="AE94" s="438" t="str">
        <f t="shared" si="73"/>
        <v xml:space="preserve">           </v>
      </c>
      <c r="AF94" s="438" t="str">
        <f t="shared" si="74"/>
        <v xml:space="preserve">    1257368</v>
      </c>
      <c r="AG94" s="438" t="str">
        <f t="shared" si="75"/>
        <v xml:space="preserve">    1257368</v>
      </c>
      <c r="AK94" s="340">
        <f>SUM('HL KNIHA VYPOC'!H229)</f>
        <v>-1257368.3600000001</v>
      </c>
      <c r="AN94" s="334">
        <f t="shared" si="90"/>
        <v>-1257368.3600000001</v>
      </c>
      <c r="AP94" s="357"/>
      <c r="AR94" s="347"/>
      <c r="AS94" s="339">
        <f t="shared" si="98"/>
        <v>1257368</v>
      </c>
    </row>
    <row r="95" spans="2:45" outlineLevel="1" x14ac:dyDescent="0.25">
      <c r="B95" s="432">
        <v>93</v>
      </c>
      <c r="C95" s="305" t="s">
        <v>2632</v>
      </c>
      <c r="D95" s="378" t="str">
        <f>IF(VLOOKUP($B95,suvaha_p!$A:$G,1)=$B95,VLOOKUP($B95,suvaha_p!$A:$G,$B$1),0)</f>
        <v>Oceňovacie rozdiely z precenenia súčet (r. 94 až r. 96)</v>
      </c>
      <c r="E95" s="311" t="s">
        <v>2216</v>
      </c>
      <c r="F95" s="312"/>
      <c r="I95" s="334">
        <f t="shared" si="92"/>
        <v>0</v>
      </c>
      <c r="K95" s="357"/>
      <c r="M95" s="347"/>
      <c r="N95" s="568">
        <f>SUM(N96:N98)</f>
        <v>0</v>
      </c>
      <c r="P95" s="550"/>
      <c r="S95" s="562">
        <f t="shared" si="88"/>
        <v>0</v>
      </c>
      <c r="U95" s="336"/>
      <c r="W95" s="338"/>
      <c r="X95" s="568">
        <f>SUM(X96:X98)</f>
        <v>0</v>
      </c>
      <c r="Z95" s="310"/>
      <c r="AB95" s="437">
        <f t="shared" si="70"/>
        <v>0</v>
      </c>
      <c r="AC95" s="437">
        <f t="shared" si="71"/>
        <v>0</v>
      </c>
      <c r="AD95" s="438" t="str">
        <f t="shared" si="72"/>
        <v xml:space="preserve">           </v>
      </c>
      <c r="AE95" s="438" t="str">
        <f t="shared" si="73"/>
        <v xml:space="preserve">           </v>
      </c>
      <c r="AF95" s="438" t="str">
        <f t="shared" si="74"/>
        <v xml:space="preserve">          0</v>
      </c>
      <c r="AG95" s="438" t="str">
        <f t="shared" si="75"/>
        <v xml:space="preserve">          0</v>
      </c>
      <c r="AK95" s="320"/>
      <c r="AN95" s="334">
        <f t="shared" si="90"/>
        <v>0</v>
      </c>
      <c r="AP95" s="357"/>
      <c r="AR95" s="347"/>
      <c r="AS95" s="358">
        <f>SUM(AS96:AS98)</f>
        <v>0</v>
      </c>
    </row>
    <row r="96" spans="2:45" outlineLevel="1" x14ac:dyDescent="0.25">
      <c r="B96" s="432">
        <v>94</v>
      </c>
      <c r="C96" s="305" t="s">
        <v>2635</v>
      </c>
      <c r="D96" s="188" t="str">
        <f>IF(VLOOKUP($B96,suvaha_p!$A:$G,1)=$B96,VLOOKUP($B96,suvaha_p!$A:$G,$B$1),0)</f>
        <v>Oceňovacie rozdiely z precenenia majetku a záväzkov (+/- 414)</v>
      </c>
      <c r="E96" s="332" t="s">
        <v>2217</v>
      </c>
      <c r="F96" s="333">
        <f>SUM('HL KNIHA VYPOC'!G218)</f>
        <v>0</v>
      </c>
      <c r="I96" s="334">
        <f t="shared" si="92"/>
        <v>0</v>
      </c>
      <c r="K96" s="357"/>
      <c r="M96" s="347"/>
      <c r="N96" s="560">
        <f t="shared" ref="N96:N98" si="99">ROUND((I96*-1),0)</f>
        <v>0</v>
      </c>
      <c r="P96" s="561">
        <f>SUM('HL KNIHA VYPOC'!K218)</f>
        <v>0</v>
      </c>
      <c r="S96" s="562">
        <f t="shared" si="88"/>
        <v>0</v>
      </c>
      <c r="U96" s="336"/>
      <c r="W96" s="338"/>
      <c r="X96" s="560">
        <f t="shared" ref="X96:X98" si="100">ROUND((S96*-1),0)</f>
        <v>0</v>
      </c>
      <c r="Z96" s="331"/>
      <c r="AB96" s="437">
        <f t="shared" si="70"/>
        <v>0</v>
      </c>
      <c r="AC96" s="437">
        <f t="shared" si="71"/>
        <v>0</v>
      </c>
      <c r="AD96" s="438" t="str">
        <f t="shared" si="72"/>
        <v xml:space="preserve">           </v>
      </c>
      <c r="AE96" s="438" t="str">
        <f t="shared" si="73"/>
        <v xml:space="preserve">           </v>
      </c>
      <c r="AF96" s="438" t="str">
        <f t="shared" si="74"/>
        <v xml:space="preserve">          0</v>
      </c>
      <c r="AG96" s="438" t="str">
        <f t="shared" si="75"/>
        <v xml:space="preserve">          0</v>
      </c>
      <c r="AK96" s="340">
        <f>SUM('HL KNIHA VYPOC'!H218)</f>
        <v>0</v>
      </c>
      <c r="AN96" s="334">
        <f t="shared" si="90"/>
        <v>0</v>
      </c>
      <c r="AP96" s="357"/>
      <c r="AR96" s="347"/>
      <c r="AS96" s="339">
        <f t="shared" ref="AS96:AS98" si="101">ROUND((AN96*-1),0)</f>
        <v>0</v>
      </c>
    </row>
    <row r="97" spans="2:45" outlineLevel="1" x14ac:dyDescent="0.25">
      <c r="B97" s="432">
        <v>95</v>
      </c>
      <c r="C97" s="305" t="s">
        <v>2369</v>
      </c>
      <c r="D97" s="188" t="str">
        <f>IF(VLOOKUP($B97,suvaha_p!$A:$G,1)=$B97,VLOOKUP($B97,suvaha_p!$A:$G,$B$1),0)</f>
        <v>Oceňovacie rozdiely z kapitálových účastín
(+/- 415)</v>
      </c>
      <c r="E97" s="332" t="s">
        <v>2218</v>
      </c>
      <c r="F97" s="333">
        <f>SUM('HL KNIHA VYPOC'!G219)</f>
        <v>0</v>
      </c>
      <c r="I97" s="334">
        <f t="shared" si="92"/>
        <v>0</v>
      </c>
      <c r="K97" s="357"/>
      <c r="M97" s="347"/>
      <c r="N97" s="560">
        <f t="shared" si="99"/>
        <v>0</v>
      </c>
      <c r="P97" s="561">
        <f>SUM('HL KNIHA VYPOC'!K219)</f>
        <v>0</v>
      </c>
      <c r="S97" s="562">
        <f t="shared" si="88"/>
        <v>0</v>
      </c>
      <c r="U97" s="336"/>
      <c r="W97" s="338"/>
      <c r="X97" s="560">
        <f t="shared" si="100"/>
        <v>0</v>
      </c>
      <c r="Z97" s="331"/>
      <c r="AB97" s="437">
        <f t="shared" si="70"/>
        <v>0</v>
      </c>
      <c r="AC97" s="437">
        <f t="shared" si="71"/>
        <v>0</v>
      </c>
      <c r="AD97" s="438" t="str">
        <f t="shared" si="72"/>
        <v xml:space="preserve">           </v>
      </c>
      <c r="AE97" s="438" t="str">
        <f t="shared" si="73"/>
        <v xml:space="preserve">           </v>
      </c>
      <c r="AF97" s="438" t="str">
        <f t="shared" si="74"/>
        <v xml:space="preserve">          0</v>
      </c>
      <c r="AG97" s="438" t="str">
        <f t="shared" si="75"/>
        <v xml:space="preserve">          0</v>
      </c>
      <c r="AK97" s="340">
        <f>SUM('HL KNIHA VYPOC'!H219)</f>
        <v>0</v>
      </c>
      <c r="AN97" s="334">
        <f t="shared" si="90"/>
        <v>0</v>
      </c>
      <c r="AP97" s="357"/>
      <c r="AR97" s="347"/>
      <c r="AS97" s="339">
        <f t="shared" si="101"/>
        <v>0</v>
      </c>
    </row>
    <row r="98" spans="2:45" ht="12" customHeight="1" outlineLevel="1" x14ac:dyDescent="0.25">
      <c r="B98" s="432">
        <v>96</v>
      </c>
      <c r="C98" s="305" t="s">
        <v>2372</v>
      </c>
      <c r="D98" s="188" t="str">
        <f>IF(VLOOKUP($B98,suvaha_p!$A:$G,1)=$B98,VLOOKUP($B98,suvaha_p!$A:$G,$B$1),0)</f>
        <v>Oceňovacie rozdiely z precenenia pri zlúčení, splynutí a rozdelení (+/- 416)</v>
      </c>
      <c r="E98" s="332" t="s">
        <v>2219</v>
      </c>
      <c r="F98" s="333">
        <f>SUM('HL KNIHA VYPOC'!G220)</f>
        <v>0</v>
      </c>
      <c r="I98" s="334">
        <f t="shared" si="92"/>
        <v>0</v>
      </c>
      <c r="K98" s="357"/>
      <c r="M98" s="347"/>
      <c r="N98" s="560">
        <f t="shared" si="99"/>
        <v>0</v>
      </c>
      <c r="P98" s="561">
        <f>SUM('HL KNIHA VYPOC'!K220)</f>
        <v>0</v>
      </c>
      <c r="S98" s="562">
        <f t="shared" si="88"/>
        <v>0</v>
      </c>
      <c r="U98" s="336"/>
      <c r="W98" s="338"/>
      <c r="X98" s="560">
        <f t="shared" si="100"/>
        <v>0</v>
      </c>
      <c r="Z98" s="331"/>
      <c r="AB98" s="437">
        <f t="shared" si="70"/>
        <v>0</v>
      </c>
      <c r="AC98" s="437">
        <f t="shared" si="71"/>
        <v>0</v>
      </c>
      <c r="AD98" s="438" t="str">
        <f t="shared" si="72"/>
        <v xml:space="preserve">           </v>
      </c>
      <c r="AE98" s="438" t="str">
        <f t="shared" si="73"/>
        <v xml:space="preserve">           </v>
      </c>
      <c r="AF98" s="438" t="str">
        <f t="shared" si="74"/>
        <v xml:space="preserve">          0</v>
      </c>
      <c r="AG98" s="438" t="str">
        <f t="shared" si="75"/>
        <v xml:space="preserve">          0</v>
      </c>
      <c r="AK98" s="340">
        <f>SUM('HL KNIHA VYPOC'!H220)</f>
        <v>0</v>
      </c>
      <c r="AN98" s="334">
        <f t="shared" si="90"/>
        <v>0</v>
      </c>
      <c r="AP98" s="357"/>
      <c r="AR98" s="347"/>
      <c r="AS98" s="339">
        <f t="shared" si="101"/>
        <v>0</v>
      </c>
    </row>
    <row r="99" spans="2:45" outlineLevel="1" x14ac:dyDescent="0.25">
      <c r="B99" s="432">
        <v>97</v>
      </c>
      <c r="C99" s="305" t="s">
        <v>2645</v>
      </c>
      <c r="D99" s="378" t="str">
        <f>IF(VLOOKUP($B99,suvaha_p!$A:$G,1)=$B99,VLOOKUP($B99,suvaha_p!$A:$G,$B$1),0)</f>
        <v>Výsledok hospodárenia minulých rokov r. 98 + r. 99</v>
      </c>
      <c r="E99" s="311" t="s">
        <v>2221</v>
      </c>
      <c r="F99" s="312"/>
      <c r="I99" s="334">
        <f t="shared" si="92"/>
        <v>0</v>
      </c>
      <c r="K99" s="357"/>
      <c r="M99" s="318"/>
      <c r="N99" s="568">
        <f>SUM(N100:N101)</f>
        <v>15378569</v>
      </c>
      <c r="P99" s="550"/>
      <c r="S99" s="562">
        <f t="shared" si="88"/>
        <v>0</v>
      </c>
      <c r="U99" s="336"/>
      <c r="W99" s="553"/>
      <c r="X99" s="568">
        <f>SUM(X100:X101)</f>
        <v>15344375</v>
      </c>
      <c r="Z99" s="310"/>
      <c r="AB99" s="437">
        <f t="shared" si="70"/>
        <v>15378569</v>
      </c>
      <c r="AC99" s="437">
        <f t="shared" si="71"/>
        <v>15344375</v>
      </c>
      <c r="AD99" s="438" t="str">
        <f t="shared" si="72"/>
        <v xml:space="preserve">           </v>
      </c>
      <c r="AE99" s="438" t="str">
        <f t="shared" si="73"/>
        <v xml:space="preserve">           </v>
      </c>
      <c r="AF99" s="438" t="str">
        <f t="shared" si="74"/>
        <v xml:space="preserve">   15378569</v>
      </c>
      <c r="AG99" s="438" t="str">
        <f t="shared" si="75"/>
        <v xml:space="preserve">   15344375</v>
      </c>
      <c r="AK99" s="320"/>
      <c r="AN99" s="334">
        <f t="shared" si="90"/>
        <v>0</v>
      </c>
      <c r="AP99" s="357"/>
      <c r="AR99" s="318"/>
      <c r="AS99" s="358">
        <f>SUM(AS100:AS101)</f>
        <v>15344375</v>
      </c>
    </row>
    <row r="100" spans="2:45" outlineLevel="1" x14ac:dyDescent="0.25">
      <c r="B100" s="432">
        <v>98</v>
      </c>
      <c r="C100" s="305" t="s">
        <v>2648</v>
      </c>
      <c r="D100" s="188" t="str">
        <f>IF(VLOOKUP($B100,suvaha_p!$A:$G,1)=$B100,VLOOKUP($B100,suvaha_p!$A:$G,$B$1),0)</f>
        <v>Nerozdelený zisk minulých rokov (428)</v>
      </c>
      <c r="E100" s="332" t="s">
        <v>2222</v>
      </c>
      <c r="F100" s="333">
        <f>SUM('HL KNIHA VYPOC'!G230)</f>
        <v>-15378569.140000001</v>
      </c>
      <c r="I100" s="334">
        <f t="shared" si="92"/>
        <v>-15378569.140000001</v>
      </c>
      <c r="K100" s="357"/>
      <c r="M100" s="347"/>
      <c r="N100" s="560">
        <f t="shared" ref="N100:N101" si="102">ROUND((I100*-1),0)</f>
        <v>15378569</v>
      </c>
      <c r="P100" s="561">
        <f>SUM('HL KNIHA VYPOC'!K230)</f>
        <v>-15344375.33</v>
      </c>
      <c r="S100" s="562">
        <f t="shared" si="88"/>
        <v>-15344375.33</v>
      </c>
      <c r="U100" s="336"/>
      <c r="W100" s="338"/>
      <c r="X100" s="560">
        <f t="shared" ref="X100:X101" si="103">ROUND((S100*-1),0)</f>
        <v>15344375</v>
      </c>
      <c r="Z100" s="331"/>
      <c r="AB100" s="437">
        <f t="shared" si="70"/>
        <v>15378569</v>
      </c>
      <c r="AC100" s="437">
        <f t="shared" si="71"/>
        <v>15344375</v>
      </c>
      <c r="AD100" s="438" t="str">
        <f t="shared" si="72"/>
        <v xml:space="preserve">           </v>
      </c>
      <c r="AE100" s="438" t="str">
        <f t="shared" si="73"/>
        <v xml:space="preserve">           </v>
      </c>
      <c r="AF100" s="438" t="str">
        <f t="shared" si="74"/>
        <v xml:space="preserve">   15378569</v>
      </c>
      <c r="AG100" s="438" t="str">
        <f t="shared" si="75"/>
        <v xml:space="preserve">   15344375</v>
      </c>
      <c r="AK100" s="340">
        <f>SUM('HL KNIHA VYPOC'!H230)</f>
        <v>-15344375.33</v>
      </c>
      <c r="AN100" s="334">
        <f t="shared" si="90"/>
        <v>-15344375.33</v>
      </c>
      <c r="AP100" s="357"/>
      <c r="AR100" s="347"/>
      <c r="AS100" s="339">
        <f t="shared" ref="AS100:AS101" si="104">ROUND((AN100*-1),0)</f>
        <v>15344375</v>
      </c>
    </row>
    <row r="101" spans="2:45" outlineLevel="1" x14ac:dyDescent="0.25">
      <c r="B101" s="432">
        <v>99</v>
      </c>
      <c r="C101" s="305" t="s">
        <v>2369</v>
      </c>
      <c r="D101" s="188" t="str">
        <f>IF(VLOOKUP($B101,suvaha_p!$A:$G,1)=$B101,VLOOKUP($B101,suvaha_p!$A:$G,$B$1),0)</f>
        <v>Neuhradená strata minulých rokov (/-/429)</v>
      </c>
      <c r="E101" s="332" t="s">
        <v>2223</v>
      </c>
      <c r="F101" s="333">
        <f>SUM('HL KNIHA VYPOC'!G231)</f>
        <v>0</v>
      </c>
      <c r="I101" s="334">
        <f t="shared" si="92"/>
        <v>0</v>
      </c>
      <c r="K101" s="357"/>
      <c r="M101" s="347"/>
      <c r="N101" s="560">
        <f t="shared" si="102"/>
        <v>0</v>
      </c>
      <c r="P101" s="561">
        <f>SUM('HL KNIHA VYPOC'!K231)</f>
        <v>0</v>
      </c>
      <c r="S101" s="562">
        <f t="shared" si="88"/>
        <v>0</v>
      </c>
      <c r="U101" s="336"/>
      <c r="W101" s="338"/>
      <c r="X101" s="560">
        <f t="shared" si="103"/>
        <v>0</v>
      </c>
      <c r="Z101" s="331"/>
      <c r="AB101" s="437">
        <f t="shared" si="70"/>
        <v>0</v>
      </c>
      <c r="AC101" s="437">
        <f t="shared" si="71"/>
        <v>0</v>
      </c>
      <c r="AD101" s="438" t="str">
        <f t="shared" si="72"/>
        <v xml:space="preserve">           </v>
      </c>
      <c r="AE101" s="438" t="str">
        <f t="shared" si="73"/>
        <v xml:space="preserve">           </v>
      </c>
      <c r="AF101" s="438" t="str">
        <f t="shared" si="74"/>
        <v xml:space="preserve">          0</v>
      </c>
      <c r="AG101" s="438" t="str">
        <f t="shared" si="75"/>
        <v xml:space="preserve">          0</v>
      </c>
      <c r="AK101" s="340">
        <f>SUM('HL KNIHA VYPOC'!H231)</f>
        <v>0</v>
      </c>
      <c r="AN101" s="334">
        <f t="shared" si="90"/>
        <v>0</v>
      </c>
      <c r="AP101" s="357"/>
      <c r="AR101" s="347"/>
      <c r="AS101" s="339">
        <f t="shared" si="104"/>
        <v>0</v>
      </c>
    </row>
    <row r="102" spans="2:45" x14ac:dyDescent="0.25">
      <c r="B102" s="432">
        <v>100</v>
      </c>
      <c r="C102" s="305" t="s">
        <v>2655</v>
      </c>
      <c r="D102" s="378" t="str">
        <f>IF(VLOOKUP($B102,suvaha_p!$A:$G,1)=$B102,VLOOKUP($B102,suvaha_p!$A:$G,$B$1),0)</f>
        <v>Výsledok hospodárenia za účtovné obdobie po zdanení /+-/  r. 01 - (r. 81 + r. 85 + r. 86 + r. 87 + r. 90 + r. 93 + r. 97
+ r. 101 + r. 141)</v>
      </c>
      <c r="E102" s="311" t="s">
        <v>855</v>
      </c>
      <c r="F102" s="312"/>
      <c r="I102" s="334">
        <f t="shared" si="92"/>
        <v>0</v>
      </c>
      <c r="K102" s="357"/>
      <c r="M102" s="361"/>
      <c r="N102" s="570">
        <f>SUM(N3-N83-N87-N88-N89-N92-N95-N99-N103-N143)</f>
        <v>108541</v>
      </c>
      <c r="O102" s="571"/>
      <c r="P102" s="572"/>
      <c r="Q102" s="571"/>
      <c r="R102" s="571"/>
      <c r="S102" s="571">
        <f t="shared" si="88"/>
        <v>0</v>
      </c>
      <c r="T102" s="571"/>
      <c r="U102" s="571"/>
      <c r="V102" s="571"/>
      <c r="W102" s="570"/>
      <c r="X102" s="570">
        <f>SUM(X3-X83-X87-X88-X89-X92-X95-X99-X103-X143)</f>
        <v>34192</v>
      </c>
      <c r="Z102" s="310"/>
      <c r="AB102" s="437">
        <f t="shared" si="70"/>
        <v>108541</v>
      </c>
      <c r="AC102" s="437">
        <f t="shared" si="71"/>
        <v>34192</v>
      </c>
      <c r="AD102" s="438" t="str">
        <f t="shared" si="72"/>
        <v xml:space="preserve">           </v>
      </c>
      <c r="AE102" s="438" t="str">
        <f t="shared" si="73"/>
        <v xml:space="preserve">           </v>
      </c>
      <c r="AF102" s="442" t="str">
        <f t="shared" si="74"/>
        <v xml:space="preserve">     108541</v>
      </c>
      <c r="AG102" s="442" t="str">
        <f t="shared" si="75"/>
        <v xml:space="preserve">      34192</v>
      </c>
      <c r="AK102" s="320"/>
      <c r="AN102" s="334">
        <f t="shared" si="90"/>
        <v>0</v>
      </c>
      <c r="AP102" s="357"/>
      <c r="AR102" s="361"/>
      <c r="AS102" s="362">
        <f>SUM(AS3-AS83-AS87-AS88-AS89-AS92-AS95-AS99-AS103-AS143)</f>
        <v>-5252001</v>
      </c>
    </row>
    <row r="103" spans="2:45" x14ac:dyDescent="0.25">
      <c r="B103" s="432">
        <v>101</v>
      </c>
      <c r="C103" s="305" t="s">
        <v>1912</v>
      </c>
      <c r="D103" s="378" t="str">
        <f>IF(VLOOKUP($B103,suvaha_p!$A:$G,1)=$B103,VLOOKUP($B103,suvaha_p!$A:$G,$B$1),0)</f>
        <v>Záväzky r. 102 + r. 118 + r. 121 + r. 122 + r. 136 + r. 139
 + r. 140</v>
      </c>
      <c r="E103" s="311" t="s">
        <v>856</v>
      </c>
      <c r="F103" s="312"/>
      <c r="I103" s="334">
        <f t="shared" si="92"/>
        <v>0</v>
      </c>
      <c r="K103" s="357"/>
      <c r="M103" s="318"/>
      <c r="N103" s="568">
        <f>SUM(N104+N120+N123+N124+N138+N141+N142)</f>
        <v>371462</v>
      </c>
      <c r="P103" s="550"/>
      <c r="S103" s="562">
        <f t="shared" si="88"/>
        <v>0</v>
      </c>
      <c r="U103" s="336"/>
      <c r="W103" s="553"/>
      <c r="X103" s="568">
        <f>SUM(X104+X120+X123+X124+X138+X141+X142)</f>
        <v>384602</v>
      </c>
      <c r="Z103" s="310"/>
      <c r="AB103" s="437">
        <f t="shared" si="70"/>
        <v>371462</v>
      </c>
      <c r="AC103" s="437">
        <f t="shared" si="71"/>
        <v>384602</v>
      </c>
      <c r="AD103" s="438" t="str">
        <f t="shared" si="72"/>
        <v xml:space="preserve">           </v>
      </c>
      <c r="AE103" s="438" t="str">
        <f t="shared" si="73"/>
        <v xml:space="preserve">           </v>
      </c>
      <c r="AF103" s="438" t="str">
        <f t="shared" si="74"/>
        <v xml:space="preserve">     371462</v>
      </c>
      <c r="AG103" s="438" t="str">
        <f t="shared" si="75"/>
        <v xml:space="preserve">     384602</v>
      </c>
      <c r="AK103" s="320"/>
      <c r="AN103" s="334">
        <f t="shared" si="90"/>
        <v>0</v>
      </c>
      <c r="AP103" s="357"/>
      <c r="AR103" s="318"/>
      <c r="AS103" s="358">
        <f>SUM(AS104+AS120+AS123+AS124+AS138+AS141+AS142)</f>
        <v>438969</v>
      </c>
    </row>
    <row r="104" spans="2:45" outlineLevel="1" x14ac:dyDescent="0.25">
      <c r="B104" s="432">
        <v>102</v>
      </c>
      <c r="C104" s="305" t="s">
        <v>2463</v>
      </c>
      <c r="D104" s="378" t="str">
        <f>IF(VLOOKUP($B104,suvaha_p!$A:$G,1)=$B104,VLOOKUP($B104,suvaha_p!$A:$G,$B$1),0)</f>
        <v>Dlhodobé záväzky súčet (r. 103 + r. 107 až r. 117)</v>
      </c>
      <c r="E104" s="311" t="s">
        <v>857</v>
      </c>
      <c r="F104" s="312"/>
      <c r="I104" s="334">
        <f t="shared" si="92"/>
        <v>0</v>
      </c>
      <c r="K104" s="357"/>
      <c r="M104" s="318"/>
      <c r="N104" s="568">
        <f>SUM(N105+N109+N110+N111+N112+N113+N114+N115+N116+N117+N118+N119)</f>
        <v>3127</v>
      </c>
      <c r="P104" s="550"/>
      <c r="S104" s="562">
        <f t="shared" si="88"/>
        <v>0</v>
      </c>
      <c r="U104" s="336"/>
      <c r="W104" s="553"/>
      <c r="X104" s="568">
        <f>SUM(X105+X109+X110+X111+X112+X113+X114+X115+X116+X117+X118+X119)</f>
        <v>5253</v>
      </c>
      <c r="Z104" s="310"/>
      <c r="AB104" s="437">
        <f t="shared" si="70"/>
        <v>3127</v>
      </c>
      <c r="AC104" s="437">
        <f t="shared" si="71"/>
        <v>5253</v>
      </c>
      <c r="AD104" s="438" t="str">
        <f t="shared" si="72"/>
        <v xml:space="preserve">           </v>
      </c>
      <c r="AE104" s="438" t="str">
        <f t="shared" si="73"/>
        <v xml:space="preserve">           </v>
      </c>
      <c r="AF104" s="438" t="str">
        <f t="shared" si="74"/>
        <v xml:space="preserve">       3127</v>
      </c>
      <c r="AG104" s="438" t="str">
        <f t="shared" si="75"/>
        <v xml:space="preserve">       5253</v>
      </c>
      <c r="AK104" s="320"/>
      <c r="AN104" s="334">
        <f t="shared" si="90"/>
        <v>0</v>
      </c>
      <c r="AP104" s="346"/>
      <c r="AR104" s="318"/>
      <c r="AS104" s="358">
        <f>SUM(AS105+AS109+AS110+AS111+AS112+AS113+AS114+AS115+AS116+AS117+AS118+AS119)</f>
        <v>2396</v>
      </c>
    </row>
    <row r="105" spans="2:45" outlineLevel="1" x14ac:dyDescent="0.25">
      <c r="B105" s="432">
        <v>103</v>
      </c>
      <c r="C105" s="305" t="s">
        <v>2466</v>
      </c>
      <c r="D105" s="378" t="str">
        <f>IF(VLOOKUP($B105,suvaha_p!$A:$G,1)=$B105,VLOOKUP($B105,suvaha_p!$A:$G,$B$1),0)</f>
        <v>Dlhodobé záväzky z obchodného styku súčet
(r. 104 až r. 106)</v>
      </c>
      <c r="E105" s="311" t="s">
        <v>858</v>
      </c>
      <c r="F105" s="312"/>
      <c r="I105" s="334">
        <f t="shared" si="92"/>
        <v>0</v>
      </c>
      <c r="K105" s="357"/>
      <c r="M105" s="318"/>
      <c r="N105" s="568">
        <f>SUM(N106:N108)</f>
        <v>0</v>
      </c>
      <c r="P105" s="550"/>
      <c r="S105" s="562">
        <f t="shared" si="88"/>
        <v>0</v>
      </c>
      <c r="U105" s="336"/>
      <c r="W105" s="553"/>
      <c r="X105" s="568">
        <f>SUM(X106:X108)</f>
        <v>0</v>
      </c>
      <c r="Z105" s="310"/>
      <c r="AB105" s="437">
        <f t="shared" si="70"/>
        <v>0</v>
      </c>
      <c r="AC105" s="437">
        <f t="shared" si="71"/>
        <v>0</v>
      </c>
      <c r="AD105" s="438" t="str">
        <f t="shared" si="72"/>
        <v xml:space="preserve">           </v>
      </c>
      <c r="AE105" s="438" t="str">
        <f t="shared" si="73"/>
        <v xml:space="preserve">           </v>
      </c>
      <c r="AF105" s="438" t="str">
        <f t="shared" si="74"/>
        <v xml:space="preserve">          0</v>
      </c>
      <c r="AG105" s="438" t="str">
        <f t="shared" si="75"/>
        <v xml:space="preserve">          0</v>
      </c>
      <c r="AK105" s="320"/>
      <c r="AN105" s="334">
        <f t="shared" si="90"/>
        <v>0</v>
      </c>
      <c r="AP105" s="357"/>
      <c r="AR105" s="318"/>
      <c r="AS105" s="358">
        <f>SUM(AS106:AS108)</f>
        <v>0</v>
      </c>
    </row>
    <row r="106" spans="2:45" outlineLevel="1" x14ac:dyDescent="0.25">
      <c r="B106" s="432">
        <v>104</v>
      </c>
      <c r="C106" s="305" t="s">
        <v>2491</v>
      </c>
      <c r="D106" s="188" t="str">
        <f>IF(VLOOKUP($B106,suvaha_p!$A:$G,1)=$B106,VLOOKUP($B106,suvaha_p!$A:$G,$B$1),0)</f>
        <v>Záväzky z obchodného styku voči prepojeným účtovným jednotkám (321A, 475A, 476A)</v>
      </c>
      <c r="E106" s="332" t="s">
        <v>859</v>
      </c>
      <c r="G106" s="343">
        <f>SUM(ANALYTIKAVUJ!C150+ANALYTIKAVUJ!K180+ANALYTIKAVUJ!K190)</f>
        <v>0</v>
      </c>
      <c r="I106" s="334">
        <f t="shared" si="92"/>
        <v>0</v>
      </c>
      <c r="K106" s="357"/>
      <c r="M106" s="347"/>
      <c r="N106" s="560">
        <f t="shared" ref="N106:N119" si="105">ROUND((I106*-1),0)</f>
        <v>0</v>
      </c>
      <c r="Q106" s="337">
        <f>SUM(ANALYTIKAVUJ!D150+ANALYTIKAVUJ!L180+ANALYTIKAVUJ!L190)</f>
        <v>0</v>
      </c>
      <c r="S106" s="562">
        <f t="shared" si="88"/>
        <v>0</v>
      </c>
      <c r="U106" s="336"/>
      <c r="W106" s="338"/>
      <c r="X106" s="560">
        <f t="shared" ref="X106:X119" si="106">ROUND((S106*-1),0)</f>
        <v>0</v>
      </c>
      <c r="Z106" s="331"/>
      <c r="AB106" s="437">
        <f t="shared" si="70"/>
        <v>0</v>
      </c>
      <c r="AC106" s="437">
        <f t="shared" si="71"/>
        <v>0</v>
      </c>
      <c r="AD106" s="438" t="str">
        <f t="shared" si="72"/>
        <v xml:space="preserve">           </v>
      </c>
      <c r="AE106" s="438" t="str">
        <f t="shared" si="73"/>
        <v xml:space="preserve">           </v>
      </c>
      <c r="AF106" s="438" t="str">
        <f t="shared" si="74"/>
        <v xml:space="preserve">          0</v>
      </c>
      <c r="AG106" s="438" t="str">
        <f t="shared" si="75"/>
        <v xml:space="preserve">          0</v>
      </c>
      <c r="AL106" s="335">
        <f>SUM(ANALYTIKAVUJ!E150+ANALYTIKAVUJ!M180+ANALYTIKAVUJ!M190)</f>
        <v>0</v>
      </c>
      <c r="AN106" s="334">
        <f t="shared" si="90"/>
        <v>0</v>
      </c>
      <c r="AP106" s="357"/>
      <c r="AR106" s="347"/>
      <c r="AS106" s="339">
        <f t="shared" ref="AS106:AS119" si="107">ROUND((AN106*-1),0)</f>
        <v>0</v>
      </c>
    </row>
    <row r="107" spans="2:45" outlineLevel="1" x14ac:dyDescent="0.25">
      <c r="B107" s="432">
        <v>105</v>
      </c>
      <c r="C107" s="305" t="s">
        <v>2495</v>
      </c>
      <c r="D107" s="188" t="str">
        <f>IF(VLOOKUP($B107,suvaha_p!$A:$G,1)=$B107,VLOOKUP($B107,suvaha_p!$A:$G,$B$1),0)</f>
        <v>Záväzky z obchodného styku v rámci podielovej účasti okrem záväzkov voči prepojeným účtovným jednotkám (321A, 475A, 476A)</v>
      </c>
      <c r="E107" s="332" t="s">
        <v>860</v>
      </c>
      <c r="G107" s="343">
        <f>SUM(ANALYTIKAVUJ!K191+ANALYTIKAVUJ!K181+ANALYTIKAVUJ!C151)</f>
        <v>0</v>
      </c>
      <c r="I107" s="334">
        <f t="shared" si="92"/>
        <v>0</v>
      </c>
      <c r="K107" s="357"/>
      <c r="M107" s="347"/>
      <c r="N107" s="560">
        <f t="shared" si="105"/>
        <v>0</v>
      </c>
      <c r="Q107" s="337">
        <f>SUM(ANALYTIKAVUJ!L191+ANALYTIKAVUJ!L181+ANALYTIKAVUJ!D151)</f>
        <v>0</v>
      </c>
      <c r="S107" s="562">
        <f t="shared" si="88"/>
        <v>0</v>
      </c>
      <c r="U107" s="336"/>
      <c r="W107" s="338"/>
      <c r="X107" s="560">
        <f t="shared" si="106"/>
        <v>0</v>
      </c>
      <c r="Z107" s="331"/>
      <c r="AB107" s="437">
        <f t="shared" si="70"/>
        <v>0</v>
      </c>
      <c r="AC107" s="437">
        <f t="shared" si="71"/>
        <v>0</v>
      </c>
      <c r="AD107" s="438" t="str">
        <f t="shared" si="72"/>
        <v xml:space="preserve">           </v>
      </c>
      <c r="AE107" s="438" t="str">
        <f t="shared" si="73"/>
        <v xml:space="preserve">           </v>
      </c>
      <c r="AF107" s="438" t="str">
        <f t="shared" si="74"/>
        <v xml:space="preserve">          0</v>
      </c>
      <c r="AG107" s="438" t="str">
        <f t="shared" si="75"/>
        <v xml:space="preserve">          0</v>
      </c>
      <c r="AL107" s="335">
        <f>SUM(ANALYTIKAVUJ!M191+ANALYTIKAVUJ!M181+ANALYTIKAVUJ!E151)</f>
        <v>0</v>
      </c>
      <c r="AN107" s="334">
        <f t="shared" si="90"/>
        <v>0</v>
      </c>
      <c r="AP107" s="357"/>
      <c r="AR107" s="347"/>
      <c r="AS107" s="339">
        <f t="shared" si="107"/>
        <v>0</v>
      </c>
    </row>
    <row r="108" spans="2:45" outlineLevel="1" x14ac:dyDescent="0.25">
      <c r="B108" s="432">
        <v>106</v>
      </c>
      <c r="C108" s="305" t="s">
        <v>2499</v>
      </c>
      <c r="D108" s="188" t="str">
        <f>IF(VLOOKUP($B108,suvaha_p!$A:$G,1)=$B108,VLOOKUP($B108,suvaha_p!$A:$G,$B$1),0)</f>
        <v>Ostatné záväzky z obchodného styku (321A, 475A, 476A)</v>
      </c>
      <c r="E108" s="332" t="s">
        <v>861</v>
      </c>
      <c r="G108" s="343">
        <f>SUM(ANALYTIKAVUJ!C152+ANALYTIKAVUJ!K182+ANALYTIKAVUJ!K192)</f>
        <v>0</v>
      </c>
      <c r="I108" s="334">
        <f t="shared" si="92"/>
        <v>0</v>
      </c>
      <c r="K108" s="357"/>
      <c r="M108" s="347"/>
      <c r="N108" s="560">
        <f t="shared" si="105"/>
        <v>0</v>
      </c>
      <c r="Q108" s="337">
        <f>SUM(ANALYTIKAVUJ!D152+ANALYTIKAVUJ!L182+ANALYTIKAVUJ!L192)</f>
        <v>0</v>
      </c>
      <c r="S108" s="562">
        <f t="shared" si="88"/>
        <v>0</v>
      </c>
      <c r="U108" s="336"/>
      <c r="W108" s="338"/>
      <c r="X108" s="560">
        <f t="shared" si="106"/>
        <v>0</v>
      </c>
      <c r="Z108" s="331"/>
      <c r="AB108" s="437">
        <f t="shared" si="70"/>
        <v>0</v>
      </c>
      <c r="AC108" s="437">
        <f t="shared" si="71"/>
        <v>0</v>
      </c>
      <c r="AD108" s="438" t="str">
        <f t="shared" si="72"/>
        <v xml:space="preserve">           </v>
      </c>
      <c r="AE108" s="438" t="str">
        <f t="shared" si="73"/>
        <v xml:space="preserve">           </v>
      </c>
      <c r="AF108" s="438" t="str">
        <f t="shared" si="74"/>
        <v xml:space="preserve">          0</v>
      </c>
      <c r="AG108" s="438" t="str">
        <f t="shared" si="75"/>
        <v xml:space="preserve">          0</v>
      </c>
      <c r="AL108" s="335">
        <f>SUM(ANALYTIKAVUJ!E152+ANALYTIKAVUJ!M182+ANALYTIKAVUJ!M192)</f>
        <v>0</v>
      </c>
      <c r="AN108" s="334">
        <f t="shared" si="90"/>
        <v>0</v>
      </c>
      <c r="AP108" s="357"/>
      <c r="AR108" s="347"/>
      <c r="AS108" s="339">
        <f t="shared" si="107"/>
        <v>0</v>
      </c>
    </row>
    <row r="109" spans="2:45" outlineLevel="1" x14ac:dyDescent="0.25">
      <c r="B109" s="432">
        <v>107</v>
      </c>
      <c r="C109" s="305" t="s">
        <v>2369</v>
      </c>
      <c r="D109" s="188" t="str">
        <f>IF(VLOOKUP($B109,suvaha_p!$A:$G,1)=$B109,VLOOKUP($B109,suvaha_p!$A:$G,$B$1),0)</f>
        <v>Čistá hodnota zákazky (316A)</v>
      </c>
      <c r="E109" s="332" t="s">
        <v>862</v>
      </c>
      <c r="G109" s="343">
        <f>SUM(ANALYTIKAVUJ!C117)</f>
        <v>0</v>
      </c>
      <c r="I109" s="334">
        <f t="shared" si="92"/>
        <v>0</v>
      </c>
      <c r="K109" s="357"/>
      <c r="M109" s="347"/>
      <c r="N109" s="560">
        <f t="shared" si="105"/>
        <v>0</v>
      </c>
      <c r="Q109" s="337">
        <f>SUM(ANALYTIKAVUJ!D117)</f>
        <v>0</v>
      </c>
      <c r="S109" s="562">
        <f t="shared" si="88"/>
        <v>0</v>
      </c>
      <c r="U109" s="336"/>
      <c r="W109" s="338"/>
      <c r="X109" s="560">
        <f t="shared" si="106"/>
        <v>0</v>
      </c>
      <c r="Z109" s="331"/>
      <c r="AB109" s="437">
        <f t="shared" si="70"/>
        <v>0</v>
      </c>
      <c r="AC109" s="437">
        <f t="shared" si="71"/>
        <v>0</v>
      </c>
      <c r="AD109" s="438" t="str">
        <f t="shared" si="72"/>
        <v xml:space="preserve">           </v>
      </c>
      <c r="AE109" s="438" t="str">
        <f t="shared" si="73"/>
        <v xml:space="preserve">           </v>
      </c>
      <c r="AF109" s="438" t="str">
        <f t="shared" si="74"/>
        <v xml:space="preserve">          0</v>
      </c>
      <c r="AG109" s="438" t="str">
        <f t="shared" si="75"/>
        <v xml:space="preserve">          0</v>
      </c>
      <c r="AL109" s="335">
        <f>SUM(ANALYTIKAVUJ!E117)</f>
        <v>0</v>
      </c>
      <c r="AN109" s="334">
        <f t="shared" si="90"/>
        <v>0</v>
      </c>
      <c r="AP109" s="357"/>
      <c r="AR109" s="347"/>
      <c r="AS109" s="339">
        <f t="shared" si="107"/>
        <v>0</v>
      </c>
    </row>
    <row r="110" spans="2:45" outlineLevel="1" x14ac:dyDescent="0.25">
      <c r="B110" s="432">
        <v>108</v>
      </c>
      <c r="C110" s="305" t="s">
        <v>2372</v>
      </c>
      <c r="D110" s="188" t="str">
        <f>IF(VLOOKUP($B110,suvaha_p!$A:$G,1)=$B110,VLOOKUP($B110,suvaha_p!$A:$G,$B$1),0)</f>
        <v>Ostatné záväzky voči prepojeným účtovným jednotkám (471A, 47XA)</v>
      </c>
      <c r="E110" s="332" t="s">
        <v>863</v>
      </c>
      <c r="G110" s="343">
        <f>SUM(ANALYTIKAVUJ!K166)</f>
        <v>0</v>
      </c>
      <c r="I110" s="334">
        <f t="shared" si="92"/>
        <v>0</v>
      </c>
      <c r="K110" s="357"/>
      <c r="M110" s="347"/>
      <c r="N110" s="560">
        <f t="shared" si="105"/>
        <v>0</v>
      </c>
      <c r="Q110" s="337">
        <f>SUM(ANALYTIKAVUJ!L166)</f>
        <v>0</v>
      </c>
      <c r="S110" s="562">
        <f t="shared" si="88"/>
        <v>0</v>
      </c>
      <c r="U110" s="336"/>
      <c r="W110" s="338"/>
      <c r="X110" s="560">
        <f t="shared" si="106"/>
        <v>0</v>
      </c>
      <c r="Z110" s="331"/>
      <c r="AB110" s="437">
        <f t="shared" si="70"/>
        <v>0</v>
      </c>
      <c r="AC110" s="437">
        <f t="shared" si="71"/>
        <v>0</v>
      </c>
      <c r="AD110" s="438" t="str">
        <f t="shared" si="72"/>
        <v xml:space="preserve">           </v>
      </c>
      <c r="AE110" s="438" t="str">
        <f t="shared" si="73"/>
        <v xml:space="preserve">           </v>
      </c>
      <c r="AF110" s="438" t="str">
        <f t="shared" si="74"/>
        <v xml:space="preserve">          0</v>
      </c>
      <c r="AG110" s="438" t="str">
        <f t="shared" si="75"/>
        <v xml:space="preserve">          0</v>
      </c>
      <c r="AL110" s="335">
        <f>SUM(ANALYTIKAVUJ!M166)</f>
        <v>0</v>
      </c>
      <c r="AN110" s="334">
        <f t="shared" si="90"/>
        <v>0</v>
      </c>
      <c r="AP110" s="357"/>
      <c r="AR110" s="347"/>
      <c r="AS110" s="339">
        <f t="shared" si="107"/>
        <v>0</v>
      </c>
    </row>
    <row r="111" spans="2:45" outlineLevel="1" x14ac:dyDescent="0.25">
      <c r="B111" s="432">
        <v>109</v>
      </c>
      <c r="C111" s="305" t="s">
        <v>2375</v>
      </c>
      <c r="D111" s="188" t="str">
        <f>IF(VLOOKUP($B111,suvaha_p!$A:$G,1)=$B111,VLOOKUP($B111,suvaha_p!$A:$G,$B$1),0)</f>
        <v>Ostatné záväzky v rámci podielovej účasti okrem záväzkov voči prepojeným účtovným jednotkám (471A, 47XA)</v>
      </c>
      <c r="E111" s="332" t="s">
        <v>864</v>
      </c>
      <c r="G111" s="343">
        <f>SUM(ANALYTIKAVUJ!K167)</f>
        <v>0</v>
      </c>
      <c r="I111" s="334">
        <f t="shared" si="92"/>
        <v>0</v>
      </c>
      <c r="K111" s="357"/>
      <c r="M111" s="347"/>
      <c r="N111" s="560">
        <f t="shared" si="105"/>
        <v>0</v>
      </c>
      <c r="Q111" s="337">
        <f>SUM(ANALYTIKAVUJ!L167)</f>
        <v>0</v>
      </c>
      <c r="S111" s="562">
        <f t="shared" si="88"/>
        <v>0</v>
      </c>
      <c r="U111" s="336"/>
      <c r="W111" s="338"/>
      <c r="X111" s="560">
        <f t="shared" si="106"/>
        <v>0</v>
      </c>
      <c r="Z111" s="331"/>
      <c r="AB111" s="437">
        <f t="shared" si="70"/>
        <v>0</v>
      </c>
      <c r="AC111" s="437">
        <f t="shared" si="71"/>
        <v>0</v>
      </c>
      <c r="AD111" s="438" t="str">
        <f t="shared" si="72"/>
        <v xml:space="preserve">           </v>
      </c>
      <c r="AE111" s="438" t="str">
        <f t="shared" si="73"/>
        <v xml:space="preserve">           </v>
      </c>
      <c r="AF111" s="438" t="str">
        <f t="shared" si="74"/>
        <v xml:space="preserve">          0</v>
      </c>
      <c r="AG111" s="438" t="str">
        <f t="shared" si="75"/>
        <v xml:space="preserve">          0</v>
      </c>
      <c r="AL111" s="335">
        <f>SUM(ANALYTIKAVUJ!M167)</f>
        <v>0</v>
      </c>
      <c r="AN111" s="334">
        <f t="shared" si="90"/>
        <v>0</v>
      </c>
      <c r="AP111" s="357"/>
      <c r="AR111" s="347"/>
      <c r="AS111" s="339">
        <f t="shared" si="107"/>
        <v>0</v>
      </c>
    </row>
    <row r="112" spans="2:45" outlineLevel="1" x14ac:dyDescent="0.25">
      <c r="B112" s="432">
        <v>110</v>
      </c>
      <c r="C112" s="305" t="s">
        <v>2377</v>
      </c>
      <c r="D112" s="188" t="str">
        <f>IF(VLOOKUP($B112,suvaha_p!$A:$G,1)=$B112,VLOOKUP($B112,suvaha_p!$A:$G,$B$1),0)</f>
        <v>Ostatné dlhodobé záväzky (479A, 47XA)</v>
      </c>
      <c r="E112" s="332" t="s">
        <v>865</v>
      </c>
      <c r="G112" s="343">
        <f>SUM(ANALYTIKAVUJ!K205)</f>
        <v>0</v>
      </c>
      <c r="I112" s="334">
        <f t="shared" si="92"/>
        <v>0</v>
      </c>
      <c r="K112" s="357"/>
      <c r="M112" s="347"/>
      <c r="N112" s="560">
        <f t="shared" si="105"/>
        <v>0</v>
      </c>
      <c r="Q112" s="337">
        <f>SUM(ANALYTIKAVUJ!L205)</f>
        <v>0</v>
      </c>
      <c r="S112" s="562">
        <f t="shared" si="88"/>
        <v>0</v>
      </c>
      <c r="U112" s="336"/>
      <c r="W112" s="338"/>
      <c r="X112" s="560">
        <f t="shared" si="106"/>
        <v>0</v>
      </c>
      <c r="Z112" s="331"/>
      <c r="AB112" s="437">
        <f t="shared" si="70"/>
        <v>0</v>
      </c>
      <c r="AC112" s="437">
        <f t="shared" si="71"/>
        <v>0</v>
      </c>
      <c r="AD112" s="438" t="str">
        <f t="shared" si="72"/>
        <v xml:space="preserve">           </v>
      </c>
      <c r="AE112" s="438" t="str">
        <f t="shared" si="73"/>
        <v xml:space="preserve">           </v>
      </c>
      <c r="AF112" s="438" t="str">
        <f t="shared" si="74"/>
        <v xml:space="preserve">          0</v>
      </c>
      <c r="AG112" s="438" t="str">
        <f t="shared" si="75"/>
        <v xml:space="preserve">          0</v>
      </c>
      <c r="AL112" s="335">
        <f>SUM(ANALYTIKAVUJ!M205)</f>
        <v>0</v>
      </c>
      <c r="AN112" s="334">
        <f t="shared" si="90"/>
        <v>0</v>
      </c>
      <c r="AP112" s="357"/>
      <c r="AR112" s="347"/>
      <c r="AS112" s="339">
        <f t="shared" si="107"/>
        <v>0</v>
      </c>
    </row>
    <row r="113" spans="2:45" outlineLevel="1" x14ac:dyDescent="0.25">
      <c r="B113" s="432">
        <v>111</v>
      </c>
      <c r="C113" s="305" t="s">
        <v>2381</v>
      </c>
      <c r="D113" s="188" t="str">
        <f>IF(VLOOKUP($B113,suvaha_p!$A:$G,1)=$B113,VLOOKUP($B113,suvaha_p!$A:$G,$B$1),0)</f>
        <v>Dlhodobé prijaté preddavky (475A)</v>
      </c>
      <c r="E113" s="332" t="s">
        <v>866</v>
      </c>
      <c r="G113" s="343">
        <f>SUM(ANALYTIKAVUJ!K183)</f>
        <v>0</v>
      </c>
      <c r="I113" s="334">
        <f t="shared" si="92"/>
        <v>0</v>
      </c>
      <c r="K113" s="357"/>
      <c r="M113" s="347"/>
      <c r="N113" s="560">
        <f t="shared" si="105"/>
        <v>0</v>
      </c>
      <c r="Q113" s="337">
        <f>SUM(ANALYTIKAVUJ!L183)</f>
        <v>0</v>
      </c>
      <c r="S113" s="562">
        <f t="shared" si="88"/>
        <v>0</v>
      </c>
      <c r="U113" s="336"/>
      <c r="W113" s="338"/>
      <c r="X113" s="560">
        <f t="shared" si="106"/>
        <v>0</v>
      </c>
      <c r="Z113" s="331"/>
      <c r="AB113" s="437">
        <f t="shared" si="70"/>
        <v>0</v>
      </c>
      <c r="AC113" s="437">
        <f t="shared" si="71"/>
        <v>0</v>
      </c>
      <c r="AD113" s="438" t="str">
        <f t="shared" si="72"/>
        <v xml:space="preserve">           </v>
      </c>
      <c r="AE113" s="438" t="str">
        <f t="shared" si="73"/>
        <v xml:space="preserve">           </v>
      </c>
      <c r="AF113" s="438" t="str">
        <f t="shared" si="74"/>
        <v xml:space="preserve">          0</v>
      </c>
      <c r="AG113" s="438" t="str">
        <f t="shared" si="75"/>
        <v xml:space="preserve">          0</v>
      </c>
      <c r="AL113" s="335">
        <f>SUM(ANALYTIKAVUJ!M183)</f>
        <v>0</v>
      </c>
      <c r="AN113" s="334">
        <f t="shared" si="90"/>
        <v>0</v>
      </c>
      <c r="AP113" s="357"/>
      <c r="AR113" s="347"/>
      <c r="AS113" s="339">
        <f t="shared" si="107"/>
        <v>0</v>
      </c>
    </row>
    <row r="114" spans="2:45" outlineLevel="1" x14ac:dyDescent="0.25">
      <c r="B114" s="432">
        <v>112</v>
      </c>
      <c r="C114" s="305" t="s">
        <v>2385</v>
      </c>
      <c r="D114" s="188" t="str">
        <f>IF(VLOOKUP($B114,suvaha_p!$A:$G,1)=$B114,VLOOKUP($B114,suvaha_p!$A:$G,$B$1),0)</f>
        <v>Dlhodobé zmenky na úhradu (478A)</v>
      </c>
      <c r="E114" s="332" t="s">
        <v>867</v>
      </c>
      <c r="G114" s="343">
        <f>SUM(ANALYTIKAVUJ!K198)</f>
        <v>0</v>
      </c>
      <c r="I114" s="334">
        <f t="shared" si="92"/>
        <v>0</v>
      </c>
      <c r="K114" s="357"/>
      <c r="M114" s="347"/>
      <c r="N114" s="560">
        <f t="shared" si="105"/>
        <v>0</v>
      </c>
      <c r="Q114" s="337">
        <f>SUM(ANALYTIKAVUJ!L198)</f>
        <v>0</v>
      </c>
      <c r="S114" s="562">
        <f t="shared" si="88"/>
        <v>0</v>
      </c>
      <c r="U114" s="336"/>
      <c r="W114" s="338"/>
      <c r="X114" s="560">
        <f t="shared" si="106"/>
        <v>0</v>
      </c>
      <c r="Z114" s="331"/>
      <c r="AB114" s="437">
        <f t="shared" si="70"/>
        <v>0</v>
      </c>
      <c r="AC114" s="437">
        <f t="shared" si="71"/>
        <v>0</v>
      </c>
      <c r="AD114" s="438" t="str">
        <f t="shared" si="72"/>
        <v xml:space="preserve">           </v>
      </c>
      <c r="AE114" s="438" t="str">
        <f t="shared" si="73"/>
        <v xml:space="preserve">           </v>
      </c>
      <c r="AF114" s="438" t="str">
        <f t="shared" si="74"/>
        <v xml:space="preserve">          0</v>
      </c>
      <c r="AG114" s="438" t="str">
        <f t="shared" si="75"/>
        <v xml:space="preserve">          0</v>
      </c>
      <c r="AL114" s="335">
        <f>SUM(ANALYTIKAVUJ!M198)</f>
        <v>0</v>
      </c>
      <c r="AN114" s="334">
        <f t="shared" si="90"/>
        <v>0</v>
      </c>
      <c r="AP114" s="357"/>
      <c r="AR114" s="347"/>
      <c r="AS114" s="339">
        <f t="shared" si="107"/>
        <v>0</v>
      </c>
    </row>
    <row r="115" spans="2:45" outlineLevel="1" x14ac:dyDescent="0.25">
      <c r="B115" s="432">
        <v>113</v>
      </c>
      <c r="C115" s="305" t="s">
        <v>2414</v>
      </c>
      <c r="D115" s="188" t="str">
        <f>IF(VLOOKUP($B115,suvaha_p!$A:$G,1)=$B115,VLOOKUP($B115,suvaha_p!$A:$G,$B$1),0)</f>
        <v>Vydané dlhopisy (473A/-/255A)</v>
      </c>
      <c r="E115" s="332" t="s">
        <v>868</v>
      </c>
      <c r="G115" s="343">
        <f>SUM(ANALYTIKAVUJ!K172+ANALYTIKAVUJ!C146)</f>
        <v>0</v>
      </c>
      <c r="I115" s="334">
        <f t="shared" si="92"/>
        <v>0</v>
      </c>
      <c r="K115" s="357"/>
      <c r="M115" s="347"/>
      <c r="N115" s="560">
        <f t="shared" si="105"/>
        <v>0</v>
      </c>
      <c r="Q115" s="337">
        <f>SUM(ANALYTIKAVUJ!L172+ANALYTIKAVUJ!D146)</f>
        <v>0</v>
      </c>
      <c r="S115" s="562">
        <f t="shared" si="88"/>
        <v>0</v>
      </c>
      <c r="U115" s="336"/>
      <c r="W115" s="338"/>
      <c r="X115" s="560">
        <f t="shared" si="106"/>
        <v>0</v>
      </c>
      <c r="Z115" s="331"/>
      <c r="AB115" s="437">
        <f t="shared" si="70"/>
        <v>0</v>
      </c>
      <c r="AC115" s="437">
        <f t="shared" si="71"/>
        <v>0</v>
      </c>
      <c r="AD115" s="438" t="str">
        <f t="shared" si="72"/>
        <v xml:space="preserve">           </v>
      </c>
      <c r="AE115" s="438" t="str">
        <f t="shared" si="73"/>
        <v xml:space="preserve">           </v>
      </c>
      <c r="AF115" s="438" t="str">
        <f t="shared" si="74"/>
        <v xml:space="preserve">          0</v>
      </c>
      <c r="AG115" s="438" t="str">
        <f t="shared" si="75"/>
        <v xml:space="preserve">          0</v>
      </c>
      <c r="AL115" s="335">
        <f>SUM(ANALYTIKAVUJ!M172+ANALYTIKAVUJ!E146)</f>
        <v>0</v>
      </c>
      <c r="AN115" s="334">
        <f t="shared" si="90"/>
        <v>0</v>
      </c>
      <c r="AP115" s="357"/>
      <c r="AR115" s="347"/>
      <c r="AS115" s="339">
        <f t="shared" si="107"/>
        <v>0</v>
      </c>
    </row>
    <row r="116" spans="2:45" outlineLevel="1" x14ac:dyDescent="0.25">
      <c r="B116" s="432">
        <v>114</v>
      </c>
      <c r="C116" s="305" t="s">
        <v>2418</v>
      </c>
      <c r="D116" s="188" t="str">
        <f>IF(VLOOKUP($B116,suvaha_p!$A:$G,1)=$B116,VLOOKUP($B116,suvaha_p!$A:$G,$B$1),0)</f>
        <v>Záväzky zo sociálneho fondu (472)</v>
      </c>
      <c r="E116" s="332" t="s">
        <v>869</v>
      </c>
      <c r="F116" s="343">
        <f>SUM('HL KNIHA VYPOC'!G248)</f>
        <v>-3127.42</v>
      </c>
      <c r="I116" s="334">
        <f t="shared" si="92"/>
        <v>-3127.42</v>
      </c>
      <c r="K116" s="357"/>
      <c r="M116" s="347"/>
      <c r="N116" s="560">
        <f t="shared" si="105"/>
        <v>3127</v>
      </c>
      <c r="P116" s="337">
        <f>SUM('HL KNIHA VYPOC'!K248)</f>
        <v>-5253.1</v>
      </c>
      <c r="S116" s="562">
        <f t="shared" si="88"/>
        <v>-5253.1</v>
      </c>
      <c r="U116" s="336"/>
      <c r="W116" s="338"/>
      <c r="X116" s="560">
        <f t="shared" si="106"/>
        <v>5253</v>
      </c>
      <c r="Z116" s="331"/>
      <c r="AB116" s="437">
        <f t="shared" si="70"/>
        <v>3127</v>
      </c>
      <c r="AC116" s="437">
        <f t="shared" si="71"/>
        <v>5253</v>
      </c>
      <c r="AD116" s="438" t="str">
        <f t="shared" si="72"/>
        <v xml:space="preserve">           </v>
      </c>
      <c r="AE116" s="438" t="str">
        <f t="shared" si="73"/>
        <v xml:space="preserve">           </v>
      </c>
      <c r="AF116" s="438" t="str">
        <f t="shared" si="74"/>
        <v xml:space="preserve">       3127</v>
      </c>
      <c r="AG116" s="438" t="str">
        <f t="shared" si="75"/>
        <v xml:space="preserve">       5253</v>
      </c>
      <c r="AK116" s="335">
        <f>SUM('HL KNIHA VYPOC'!H248)</f>
        <v>-2396.42</v>
      </c>
      <c r="AN116" s="334">
        <f t="shared" si="90"/>
        <v>-2396.42</v>
      </c>
      <c r="AP116" s="357"/>
      <c r="AR116" s="347"/>
      <c r="AS116" s="339">
        <f t="shared" si="107"/>
        <v>2396</v>
      </c>
    </row>
    <row r="117" spans="2:45" outlineLevel="1" x14ac:dyDescent="0.25">
      <c r="B117" s="432">
        <v>115</v>
      </c>
      <c r="C117" s="305" t="s">
        <v>2453</v>
      </c>
      <c r="D117" s="188" t="str">
        <f>IF(VLOOKUP($B117,suvaha_p!$A:$G,1)=$B117,VLOOKUP($B117,suvaha_p!$A:$G,$B$1),0)</f>
        <v>Iné dlhodobé záväzky (336A, 372A, 474A, 47XA)</v>
      </c>
      <c r="E117" s="332" t="s">
        <v>870</v>
      </c>
      <c r="G117" s="343">
        <f>SUM(ANALYTIKAVUJ!C125+ANALYTIKAVUJ!C182+ANALYTIKAVUJ!K176)</f>
        <v>0</v>
      </c>
      <c r="I117" s="334">
        <f t="shared" si="92"/>
        <v>0</v>
      </c>
      <c r="K117" s="357"/>
      <c r="M117" s="347"/>
      <c r="N117" s="560">
        <f t="shared" si="105"/>
        <v>0</v>
      </c>
      <c r="Q117" s="337">
        <f>SUM(ANALYTIKAVUJ!D125+ANALYTIKAVUJ!D182+ANALYTIKAVUJ!L176)</f>
        <v>0</v>
      </c>
      <c r="S117" s="562">
        <f t="shared" si="88"/>
        <v>0</v>
      </c>
      <c r="U117" s="336"/>
      <c r="W117" s="338"/>
      <c r="X117" s="560">
        <f t="shared" si="106"/>
        <v>0</v>
      </c>
      <c r="Z117" s="331"/>
      <c r="AB117" s="437">
        <f t="shared" si="70"/>
        <v>0</v>
      </c>
      <c r="AC117" s="437">
        <f t="shared" si="71"/>
        <v>0</v>
      </c>
      <c r="AD117" s="438" t="str">
        <f t="shared" si="72"/>
        <v xml:space="preserve">           </v>
      </c>
      <c r="AE117" s="438" t="str">
        <f t="shared" si="73"/>
        <v xml:space="preserve">           </v>
      </c>
      <c r="AF117" s="438" t="str">
        <f t="shared" si="74"/>
        <v xml:space="preserve">          0</v>
      </c>
      <c r="AG117" s="438" t="str">
        <f t="shared" si="75"/>
        <v xml:space="preserve">          0</v>
      </c>
      <c r="AL117" s="335">
        <f>SUM(ANALYTIKAVUJ!E125+ANALYTIKAVUJ!E182+ANALYTIKAVUJ!M176)</f>
        <v>0</v>
      </c>
      <c r="AN117" s="334">
        <f t="shared" si="90"/>
        <v>0</v>
      </c>
      <c r="AP117" s="357"/>
      <c r="AR117" s="347"/>
      <c r="AS117" s="339">
        <f t="shared" si="107"/>
        <v>0</v>
      </c>
    </row>
    <row r="118" spans="2:45" outlineLevel="1" x14ac:dyDescent="0.25">
      <c r="B118" s="432">
        <v>116</v>
      </c>
      <c r="C118" s="305" t="s">
        <v>2457</v>
      </c>
      <c r="D118" s="188" t="str">
        <f>IF(VLOOKUP($B118,suvaha_p!$A:$G,1)=$B118,VLOOKUP($B118,suvaha_p!$A:$G,$B$1),0)</f>
        <v>Dlhodobé záväzky z derivátových operácií (373A, 377A)</v>
      </c>
      <c r="E118" s="332" t="s">
        <v>871</v>
      </c>
      <c r="G118" s="343">
        <f>SUM(ANALYTIKAVUJ!K136+ANALYTIKAVUJ!C186)</f>
        <v>0</v>
      </c>
      <c r="I118" s="334">
        <f t="shared" si="92"/>
        <v>0</v>
      </c>
      <c r="K118" s="357"/>
      <c r="M118" s="347"/>
      <c r="N118" s="560">
        <f t="shared" si="105"/>
        <v>0</v>
      </c>
      <c r="Q118" s="337">
        <f>SUM(ANALYTIKAVUJ!L136+ANALYTIKAVUJ!D186)</f>
        <v>0</v>
      </c>
      <c r="S118" s="562">
        <f t="shared" si="88"/>
        <v>0</v>
      </c>
      <c r="U118" s="336"/>
      <c r="W118" s="338"/>
      <c r="X118" s="560">
        <f t="shared" si="106"/>
        <v>0</v>
      </c>
      <c r="Z118" s="331"/>
      <c r="AB118" s="437">
        <f t="shared" si="70"/>
        <v>0</v>
      </c>
      <c r="AC118" s="437">
        <f t="shared" si="71"/>
        <v>0</v>
      </c>
      <c r="AD118" s="438" t="str">
        <f t="shared" si="72"/>
        <v xml:space="preserve">           </v>
      </c>
      <c r="AE118" s="438" t="str">
        <f t="shared" si="73"/>
        <v xml:space="preserve">           </v>
      </c>
      <c r="AF118" s="438" t="str">
        <f t="shared" si="74"/>
        <v xml:space="preserve">          0</v>
      </c>
      <c r="AG118" s="438" t="str">
        <f t="shared" si="75"/>
        <v xml:space="preserve">          0</v>
      </c>
      <c r="AL118" s="335">
        <f>SUM(ANALYTIKAVUJ!M136+ANALYTIKAVUJ!E186)</f>
        <v>0</v>
      </c>
      <c r="AN118" s="334">
        <f t="shared" si="90"/>
        <v>0</v>
      </c>
      <c r="AP118" s="357"/>
      <c r="AR118" s="347"/>
      <c r="AS118" s="339">
        <f t="shared" si="107"/>
        <v>0</v>
      </c>
    </row>
    <row r="119" spans="2:45" outlineLevel="1" x14ac:dyDescent="0.25">
      <c r="B119" s="432">
        <v>117</v>
      </c>
      <c r="C119" s="305" t="s">
        <v>2703</v>
      </c>
      <c r="D119" s="188" t="str">
        <f>IF(VLOOKUP($B119,suvaha_p!$A:$G,1)=$B119,VLOOKUP($B119,suvaha_p!$A:$G,$B$1),0)</f>
        <v>Odložený daňový záväzok (481A)</v>
      </c>
      <c r="E119" s="332" t="s">
        <v>872</v>
      </c>
      <c r="G119" s="343">
        <f>SUM(ANALYTIKAVUJ!K141)</f>
        <v>0</v>
      </c>
      <c r="I119" s="334">
        <f t="shared" si="92"/>
        <v>0</v>
      </c>
      <c r="K119" s="357"/>
      <c r="M119" s="347"/>
      <c r="N119" s="560">
        <f t="shared" si="105"/>
        <v>0</v>
      </c>
      <c r="Q119" s="337">
        <f>SUM(ANALYTIKAVUJ!L141)</f>
        <v>0</v>
      </c>
      <c r="S119" s="562">
        <f t="shared" si="88"/>
        <v>0</v>
      </c>
      <c r="U119" s="336"/>
      <c r="W119" s="338"/>
      <c r="X119" s="560">
        <f t="shared" si="106"/>
        <v>0</v>
      </c>
      <c r="Z119" s="331"/>
      <c r="AB119" s="437">
        <f t="shared" si="70"/>
        <v>0</v>
      </c>
      <c r="AC119" s="437">
        <f t="shared" si="71"/>
        <v>0</v>
      </c>
      <c r="AD119" s="438" t="str">
        <f t="shared" si="72"/>
        <v xml:space="preserve">           </v>
      </c>
      <c r="AE119" s="438" t="str">
        <f t="shared" si="73"/>
        <v xml:space="preserve">           </v>
      </c>
      <c r="AF119" s="438" t="str">
        <f t="shared" si="74"/>
        <v xml:space="preserve">          0</v>
      </c>
      <c r="AG119" s="438" t="str">
        <f t="shared" si="75"/>
        <v xml:space="preserve">          0</v>
      </c>
      <c r="AL119" s="335">
        <f>SUM(ANALYTIKAVUJ!M141)</f>
        <v>0</v>
      </c>
      <c r="AN119" s="334">
        <f t="shared" si="90"/>
        <v>0</v>
      </c>
      <c r="AP119" s="357"/>
      <c r="AR119" s="347"/>
      <c r="AS119" s="339">
        <f t="shared" si="107"/>
        <v>0</v>
      </c>
    </row>
    <row r="120" spans="2:45" outlineLevel="1" x14ac:dyDescent="0.25">
      <c r="B120" s="432">
        <v>118</v>
      </c>
      <c r="C120" s="305" t="s">
        <v>2485</v>
      </c>
      <c r="D120" s="378" t="str">
        <f>IF(VLOOKUP($B120,suvaha_p!$A:$G,1)=$B120,VLOOKUP($B120,suvaha_p!$A:$G,$B$1),0)</f>
        <v>Dlhodobé rezervy r. 119 + r. 120</v>
      </c>
      <c r="E120" s="311" t="s">
        <v>873</v>
      </c>
      <c r="F120" s="312"/>
      <c r="I120" s="334">
        <f t="shared" si="92"/>
        <v>0</v>
      </c>
      <c r="K120" s="357"/>
      <c r="M120" s="347"/>
      <c r="N120" s="568">
        <f>SUM(N121:N122)</f>
        <v>0</v>
      </c>
      <c r="P120" s="550"/>
      <c r="S120" s="562">
        <f t="shared" si="88"/>
        <v>0</v>
      </c>
      <c r="U120" s="336"/>
      <c r="W120" s="338"/>
      <c r="X120" s="568">
        <f>SUM(X121:X122)</f>
        <v>0</v>
      </c>
      <c r="Z120" s="310"/>
      <c r="AB120" s="437">
        <f t="shared" si="70"/>
        <v>0</v>
      </c>
      <c r="AC120" s="437">
        <f t="shared" si="71"/>
        <v>0</v>
      </c>
      <c r="AD120" s="438" t="str">
        <f t="shared" si="72"/>
        <v xml:space="preserve">           </v>
      </c>
      <c r="AE120" s="438" t="str">
        <f t="shared" si="73"/>
        <v xml:space="preserve">           </v>
      </c>
      <c r="AF120" s="438" t="str">
        <f t="shared" si="74"/>
        <v xml:space="preserve">          0</v>
      </c>
      <c r="AG120" s="438" t="str">
        <f t="shared" si="75"/>
        <v xml:space="preserve">          0</v>
      </c>
      <c r="AK120" s="320"/>
      <c r="AN120" s="334">
        <f t="shared" si="90"/>
        <v>0</v>
      </c>
      <c r="AP120" s="357"/>
      <c r="AR120" s="347"/>
      <c r="AS120" s="358">
        <f>SUM(AS121:AS122)</f>
        <v>0</v>
      </c>
    </row>
    <row r="121" spans="2:45" outlineLevel="1" x14ac:dyDescent="0.25">
      <c r="B121" s="432">
        <v>119</v>
      </c>
      <c r="C121" s="305" t="s">
        <v>2488</v>
      </c>
      <c r="D121" s="188" t="str">
        <f>IF(VLOOKUP($B121,suvaha_p!$A:$G,1)=$B121,VLOOKUP($B121,suvaha_p!$A:$G,$B$1),0)</f>
        <v>Zákonné rezervy  (451A)</v>
      </c>
      <c r="E121" s="332" t="s">
        <v>404</v>
      </c>
      <c r="G121" s="343">
        <f>SUM(ANALYTIKAVUJ!K154)</f>
        <v>0</v>
      </c>
      <c r="I121" s="334">
        <f t="shared" si="92"/>
        <v>0</v>
      </c>
      <c r="K121" s="357"/>
      <c r="M121" s="347"/>
      <c r="N121" s="560">
        <f t="shared" ref="N121:N122" si="108">ROUND((I121*-1),0)</f>
        <v>0</v>
      </c>
      <c r="Q121" s="337">
        <f>SUM(ANALYTIKAVUJ!L154)</f>
        <v>0</v>
      </c>
      <c r="S121" s="562">
        <f t="shared" si="88"/>
        <v>0</v>
      </c>
      <c r="U121" s="336"/>
      <c r="W121" s="338"/>
      <c r="X121" s="560">
        <f t="shared" ref="X121:X123" si="109">ROUND((S121*-1),0)</f>
        <v>0</v>
      </c>
      <c r="Z121" s="331"/>
      <c r="AB121" s="437">
        <f t="shared" si="70"/>
        <v>0</v>
      </c>
      <c r="AC121" s="437">
        <f t="shared" si="71"/>
        <v>0</v>
      </c>
      <c r="AD121" s="438" t="str">
        <f t="shared" si="72"/>
        <v xml:space="preserve">           </v>
      </c>
      <c r="AE121" s="438" t="str">
        <f t="shared" si="73"/>
        <v xml:space="preserve">           </v>
      </c>
      <c r="AF121" s="438" t="str">
        <f t="shared" si="74"/>
        <v xml:space="preserve">          0</v>
      </c>
      <c r="AG121" s="438" t="str">
        <f t="shared" si="75"/>
        <v xml:space="preserve">          0</v>
      </c>
      <c r="AL121" s="335">
        <f>SUM(ANALYTIKAVUJ!M154)</f>
        <v>0</v>
      </c>
      <c r="AN121" s="334">
        <f t="shared" si="90"/>
        <v>0</v>
      </c>
      <c r="AP121" s="357"/>
      <c r="AR121" s="347"/>
      <c r="AS121" s="339">
        <f t="shared" ref="AS121:AS123" si="110">ROUND((AN121*-1),0)</f>
        <v>0</v>
      </c>
    </row>
    <row r="122" spans="2:45" outlineLevel="1" x14ac:dyDescent="0.25">
      <c r="B122" s="432">
        <v>120</v>
      </c>
      <c r="C122" s="305" t="s">
        <v>2369</v>
      </c>
      <c r="D122" s="188" t="str">
        <f>IF(VLOOKUP($B122,suvaha_p!$A:$G,1)=$B122,VLOOKUP($B122,suvaha_p!$A:$G,$B$1),0)</f>
        <v>Ostatné rezervy (459A, 45XA)</v>
      </c>
      <c r="E122" s="332" t="s">
        <v>405</v>
      </c>
      <c r="G122" s="343">
        <f>SUM(ANALYTIKAVUJ!K158)</f>
        <v>0</v>
      </c>
      <c r="I122" s="334">
        <f t="shared" si="92"/>
        <v>0</v>
      </c>
      <c r="K122" s="357"/>
      <c r="M122" s="347"/>
      <c r="N122" s="560">
        <f t="shared" si="108"/>
        <v>0</v>
      </c>
      <c r="Q122" s="337">
        <f>SUM(ANALYTIKAVUJ!L158)</f>
        <v>0</v>
      </c>
      <c r="S122" s="562">
        <f t="shared" si="88"/>
        <v>0</v>
      </c>
      <c r="U122" s="336"/>
      <c r="W122" s="338"/>
      <c r="X122" s="560">
        <f t="shared" si="109"/>
        <v>0</v>
      </c>
      <c r="Z122" s="331"/>
      <c r="AB122" s="437">
        <f t="shared" si="70"/>
        <v>0</v>
      </c>
      <c r="AC122" s="437">
        <f t="shared" si="71"/>
        <v>0</v>
      </c>
      <c r="AD122" s="438" t="str">
        <f t="shared" si="72"/>
        <v xml:space="preserve">           </v>
      </c>
      <c r="AE122" s="438" t="str">
        <f t="shared" si="73"/>
        <v xml:space="preserve">           </v>
      </c>
      <c r="AF122" s="438" t="str">
        <f t="shared" si="74"/>
        <v xml:space="preserve">          0</v>
      </c>
      <c r="AG122" s="438" t="str">
        <f t="shared" si="75"/>
        <v xml:space="preserve">          0</v>
      </c>
      <c r="AL122" s="335">
        <f>SUM(ANALYTIKAVUJ!M158)</f>
        <v>0</v>
      </c>
      <c r="AN122" s="334">
        <f t="shared" si="90"/>
        <v>0</v>
      </c>
      <c r="AP122" s="357"/>
      <c r="AR122" s="347"/>
      <c r="AS122" s="339">
        <f t="shared" si="110"/>
        <v>0</v>
      </c>
    </row>
    <row r="123" spans="2:45" outlineLevel="1" x14ac:dyDescent="0.25">
      <c r="B123" s="432">
        <v>121</v>
      </c>
      <c r="C123" s="305" t="s">
        <v>2524</v>
      </c>
      <c r="D123" s="378" t="str">
        <f>IF(VLOOKUP($B123,suvaha_p!$A:$G,1)=$B123,VLOOKUP($B123,suvaha_p!$A:$G,$B$1),0)</f>
        <v>Dlhodobé bankové úvery (461A, 46XA)</v>
      </c>
      <c r="E123" s="363" t="s">
        <v>406</v>
      </c>
      <c r="F123" s="312"/>
      <c r="G123" s="343">
        <f>SUM(ANALYTIKAVUJ!K162)</f>
        <v>0</v>
      </c>
      <c r="I123" s="334">
        <f t="shared" si="92"/>
        <v>0</v>
      </c>
      <c r="K123" s="357"/>
      <c r="M123" s="347"/>
      <c r="N123" s="560">
        <f>ROUND((I123*-1),0)</f>
        <v>0</v>
      </c>
      <c r="P123" s="550"/>
      <c r="Q123" s="337">
        <f>SUM(ANALYTIKAVUJ!L162)</f>
        <v>0</v>
      </c>
      <c r="S123" s="562">
        <f t="shared" si="88"/>
        <v>0</v>
      </c>
      <c r="U123" s="336"/>
      <c r="W123" s="338"/>
      <c r="X123" s="560">
        <f t="shared" si="109"/>
        <v>0</v>
      </c>
      <c r="Z123" s="310"/>
      <c r="AB123" s="437">
        <f t="shared" si="70"/>
        <v>0</v>
      </c>
      <c r="AC123" s="437">
        <f t="shared" si="71"/>
        <v>0</v>
      </c>
      <c r="AD123" s="438" t="str">
        <f t="shared" si="72"/>
        <v xml:space="preserve">           </v>
      </c>
      <c r="AE123" s="438" t="str">
        <f t="shared" si="73"/>
        <v xml:space="preserve">           </v>
      </c>
      <c r="AF123" s="438" t="str">
        <f t="shared" si="74"/>
        <v xml:space="preserve">          0</v>
      </c>
      <c r="AG123" s="438" t="str">
        <f t="shared" si="75"/>
        <v xml:space="preserve">          0</v>
      </c>
      <c r="AK123" s="320"/>
      <c r="AL123" s="335">
        <f>SUM(ANALYTIKAVUJ!M162)</f>
        <v>0</v>
      </c>
      <c r="AN123" s="334">
        <f t="shared" si="90"/>
        <v>0</v>
      </c>
      <c r="AP123" s="357"/>
      <c r="AR123" s="347"/>
      <c r="AS123" s="339">
        <f t="shared" si="110"/>
        <v>0</v>
      </c>
    </row>
    <row r="124" spans="2:45" outlineLevel="1" x14ac:dyDescent="0.25">
      <c r="B124" s="432">
        <v>122</v>
      </c>
      <c r="C124" s="305" t="s">
        <v>2549</v>
      </c>
      <c r="D124" s="378" t="str">
        <f>IF(VLOOKUP($B124,suvaha_p!$A:$G,1)=$B124,VLOOKUP($B124,suvaha_p!$A:$G,$B$1),0)</f>
        <v>Krátkodobé záväzky súčet (r. 123 + r. 127 až r. 135)</v>
      </c>
      <c r="E124" s="311" t="s">
        <v>407</v>
      </c>
      <c r="F124" s="312"/>
      <c r="I124" s="334">
        <f t="shared" si="92"/>
        <v>0</v>
      </c>
      <c r="K124" s="357"/>
      <c r="M124" s="318"/>
      <c r="N124" s="568">
        <f>SUM(N129:N137)+N125</f>
        <v>281175</v>
      </c>
      <c r="P124" s="550"/>
      <c r="S124" s="562">
        <f t="shared" si="88"/>
        <v>0</v>
      </c>
      <c r="U124" s="336"/>
      <c r="W124" s="553"/>
      <c r="X124" s="568">
        <f>SUM(X129:X137)+X125</f>
        <v>287582</v>
      </c>
      <c r="Z124" s="310"/>
      <c r="AB124" s="437">
        <f t="shared" si="70"/>
        <v>281175</v>
      </c>
      <c r="AC124" s="437">
        <f t="shared" si="71"/>
        <v>287582</v>
      </c>
      <c r="AD124" s="438" t="str">
        <f t="shared" si="72"/>
        <v xml:space="preserve">           </v>
      </c>
      <c r="AE124" s="438" t="str">
        <f t="shared" si="73"/>
        <v xml:space="preserve">           </v>
      </c>
      <c r="AF124" s="438" t="str">
        <f t="shared" si="74"/>
        <v xml:space="preserve">     281175</v>
      </c>
      <c r="AG124" s="438" t="str">
        <f t="shared" si="75"/>
        <v xml:space="preserve">     287582</v>
      </c>
      <c r="AK124" s="320"/>
      <c r="AN124" s="334">
        <f t="shared" si="90"/>
        <v>0</v>
      </c>
      <c r="AP124" s="357"/>
      <c r="AR124" s="318"/>
      <c r="AS124" s="358">
        <f>SUM(AS129:AS137)+AS125</f>
        <v>343621</v>
      </c>
    </row>
    <row r="125" spans="2:45" outlineLevel="1" x14ac:dyDescent="0.25">
      <c r="B125" s="432">
        <v>123</v>
      </c>
      <c r="C125" s="305" t="s">
        <v>2553</v>
      </c>
      <c r="D125" s="378" t="str">
        <f>IF(VLOOKUP($B125,suvaha_p!$A:$G,1)=$B125,VLOOKUP($B125,suvaha_p!$A:$G,$B$1),0)</f>
        <v>Záväzky z obchodného styku súčet (r.124 až r. 126)</v>
      </c>
      <c r="E125" s="311" t="s">
        <v>408</v>
      </c>
      <c r="F125" s="312"/>
      <c r="I125" s="334">
        <f t="shared" si="92"/>
        <v>0</v>
      </c>
      <c r="K125" s="357"/>
      <c r="M125" s="318"/>
      <c r="N125" s="568">
        <f>SUM(N126:N128)</f>
        <v>53133</v>
      </c>
      <c r="P125" s="550"/>
      <c r="S125" s="562">
        <f t="shared" si="88"/>
        <v>0</v>
      </c>
      <c r="U125" s="336"/>
      <c r="W125" s="553"/>
      <c r="X125" s="568">
        <f>SUM(X126:X128)</f>
        <v>151118</v>
      </c>
      <c r="Z125" s="310"/>
      <c r="AB125" s="437">
        <f t="shared" si="70"/>
        <v>53133</v>
      </c>
      <c r="AC125" s="437">
        <f t="shared" si="71"/>
        <v>151118</v>
      </c>
      <c r="AD125" s="438" t="str">
        <f t="shared" si="72"/>
        <v xml:space="preserve">           </v>
      </c>
      <c r="AE125" s="438" t="str">
        <f t="shared" si="73"/>
        <v xml:space="preserve">           </v>
      </c>
      <c r="AF125" s="438" t="str">
        <f t="shared" si="74"/>
        <v xml:space="preserve">      53133</v>
      </c>
      <c r="AG125" s="438" t="str">
        <f t="shared" si="75"/>
        <v xml:space="preserve">     151118</v>
      </c>
      <c r="AK125" s="320"/>
      <c r="AN125" s="334">
        <f t="shared" si="90"/>
        <v>0</v>
      </c>
      <c r="AP125" s="357"/>
      <c r="AR125" s="318"/>
      <c r="AS125" s="358">
        <f>SUM(AS126:AS128)</f>
        <v>144909</v>
      </c>
    </row>
    <row r="126" spans="2:45" outlineLevel="1" x14ac:dyDescent="0.25">
      <c r="B126" s="432">
        <v>124</v>
      </c>
      <c r="C126" s="305" t="s">
        <v>2491</v>
      </c>
      <c r="D126" s="188" t="str">
        <f>IF(VLOOKUP($B126,suvaha_p!$A:$G,1)=$B126,VLOOKUP($B126,suvaha_p!$A:$G,$B$1),0)</f>
        <v>Záväzky z obchodného styku voči prepojeným účtovným jednotkám (321A, 322A, 324A, 325A, 326A, 32XA, 475A, 476A, 478A, 47XA)</v>
      </c>
      <c r="E126" s="332" t="s">
        <v>409</v>
      </c>
      <c r="G126" s="343">
        <f>SUM(ANALYTIKAVUJ!C153+ANALYTIKAVUJ!K184+ANALYTIKAVUJ!K193+ANALYTIKAVUJ!C158+ANALYTIKAVUJ!C167+ANALYTIKAVUJ!C172+ANALYTIKAVUJ!C177+ANALYTIKAVUJ!K199)</f>
        <v>-53132.570000000334</v>
      </c>
      <c r="I126" s="334">
        <f t="shared" si="92"/>
        <v>-53132.570000000334</v>
      </c>
      <c r="K126" s="357"/>
      <c r="M126" s="347"/>
      <c r="N126" s="560">
        <f t="shared" ref="N126:N137" si="111">ROUND((I126*-1),0)</f>
        <v>53133</v>
      </c>
      <c r="Q126" s="337">
        <f>SUM(ANALYTIKAVUJ!D153+ANALYTIKAVUJ!L184+ANALYTIKAVUJ!L193+ANALYTIKAVUJ!D158+ANALYTIKAVUJ!D167+ANALYTIKAVUJ!D172+ANALYTIKAVUJ!D177+ANALYTIKAVUJ!L199)</f>
        <v>-151117.95999999935</v>
      </c>
      <c r="S126" s="562">
        <f t="shared" si="88"/>
        <v>-151117.95999999935</v>
      </c>
      <c r="U126" s="336"/>
      <c r="W126" s="338"/>
      <c r="X126" s="560">
        <f t="shared" ref="X126:X137" si="112">ROUND((S126*-1),0)</f>
        <v>151118</v>
      </c>
      <c r="Z126" s="331"/>
      <c r="AB126" s="437">
        <f t="shared" si="70"/>
        <v>53133</v>
      </c>
      <c r="AC126" s="437">
        <f t="shared" si="71"/>
        <v>151118</v>
      </c>
      <c r="AD126" s="438" t="str">
        <f t="shared" si="72"/>
        <v xml:space="preserve">           </v>
      </c>
      <c r="AE126" s="438" t="str">
        <f t="shared" si="73"/>
        <v xml:space="preserve">           </v>
      </c>
      <c r="AF126" s="438" t="str">
        <f t="shared" si="74"/>
        <v xml:space="preserve">      53133</v>
      </c>
      <c r="AG126" s="438" t="str">
        <f t="shared" si="75"/>
        <v xml:space="preserve">     151118</v>
      </c>
      <c r="AL126" s="335">
        <f>SUM(ANALYTIKAVUJ!E153+ANALYTIKAVUJ!M184+ANALYTIKAVUJ!M193+ANALYTIKAVUJ!E158+ANALYTIKAVUJ!E167+ANALYTIKAVUJ!E172+ANALYTIKAVUJ!E177+ANALYTIKAVUJ!M199)</f>
        <v>-144909.48000000001</v>
      </c>
      <c r="AN126" s="334">
        <f t="shared" si="90"/>
        <v>-144909.48000000001</v>
      </c>
      <c r="AP126" s="357"/>
      <c r="AR126" s="347"/>
      <c r="AS126" s="339">
        <f t="shared" ref="AS126:AS137" si="113">ROUND((AN126*-1),0)</f>
        <v>144909</v>
      </c>
    </row>
    <row r="127" spans="2:45" outlineLevel="1" x14ac:dyDescent="0.25">
      <c r="B127" s="432">
        <v>125</v>
      </c>
      <c r="C127" s="305" t="s">
        <v>2495</v>
      </c>
      <c r="D127" s="188" t="str">
        <f>IF(VLOOKUP($B127,suvaha_p!$A:$G,1)=$B127,VLOOKUP($B127,suvaha_p!$A:$G,$B$1),0)</f>
        <v>Záväzky z obchodného styku v rámci podielovej účasti okrem záväzkov voči prepojeným účtovným jednotkám (321A, 322A, 324A, 325A, 326A, 32XA, 475A, 476A, 478A, 47XA)</v>
      </c>
      <c r="E127" s="332" t="s">
        <v>490</v>
      </c>
      <c r="G127" s="343">
        <f>SUM(ANALYTIKAVUJ!K194+ANALYTIKAVUJ!K185+ANALYTIKAVUJ!C154+ANALYTIKAVUJ!K200+ANALYTIKAVUJ!C159+ANALYTIKAVUJ!C168+ANALYTIKAVUJ!C173+ANALYTIKAVUJ!C178)</f>
        <v>0</v>
      </c>
      <c r="I127" s="334">
        <f t="shared" si="92"/>
        <v>0</v>
      </c>
      <c r="K127" s="357"/>
      <c r="M127" s="347"/>
      <c r="N127" s="560">
        <f t="shared" si="111"/>
        <v>0</v>
      </c>
      <c r="Q127" s="337">
        <f>SUM(ANALYTIKAVUJ!L194+ANALYTIKAVUJ!L185+ANALYTIKAVUJ!D154+ANALYTIKAVUJ!L200+ANALYTIKAVUJ!D159+ANALYTIKAVUJ!D168+ANALYTIKAVUJ!D173+ANALYTIKAVUJ!D178)</f>
        <v>0</v>
      </c>
      <c r="S127" s="562">
        <f t="shared" si="88"/>
        <v>0</v>
      </c>
      <c r="U127" s="336"/>
      <c r="W127" s="338"/>
      <c r="X127" s="560">
        <f t="shared" si="112"/>
        <v>0</v>
      </c>
      <c r="Z127" s="331"/>
      <c r="AB127" s="437">
        <f t="shared" si="70"/>
        <v>0</v>
      </c>
      <c r="AC127" s="437">
        <f t="shared" si="71"/>
        <v>0</v>
      </c>
      <c r="AD127" s="438" t="str">
        <f t="shared" si="72"/>
        <v xml:space="preserve">           </v>
      </c>
      <c r="AE127" s="438" t="str">
        <f t="shared" si="73"/>
        <v xml:space="preserve">           </v>
      </c>
      <c r="AF127" s="438" t="str">
        <f t="shared" si="74"/>
        <v xml:space="preserve">          0</v>
      </c>
      <c r="AG127" s="438" t="str">
        <f t="shared" si="75"/>
        <v xml:space="preserve">          0</v>
      </c>
      <c r="AL127" s="335">
        <f>SUM(ANALYTIKAVUJ!M194+ANALYTIKAVUJ!M185+ANALYTIKAVUJ!E154+ANALYTIKAVUJ!M200+ANALYTIKAVUJ!E159+ANALYTIKAVUJ!E168+ANALYTIKAVUJ!E173+ANALYTIKAVUJ!E178)</f>
        <v>0</v>
      </c>
      <c r="AN127" s="334">
        <f t="shared" si="90"/>
        <v>0</v>
      </c>
      <c r="AP127" s="357"/>
      <c r="AR127" s="347"/>
      <c r="AS127" s="339">
        <f t="shared" si="113"/>
        <v>0</v>
      </c>
    </row>
    <row r="128" spans="2:45" outlineLevel="1" x14ac:dyDescent="0.25">
      <c r="B128" s="432">
        <v>126</v>
      </c>
      <c r="C128" s="305" t="s">
        <v>2499</v>
      </c>
      <c r="D128" s="188" t="str">
        <f>IF(VLOOKUP($B128,suvaha_p!$A:$G,1)=$B128,VLOOKUP($B128,suvaha_p!$A:$G,$B$1),0)</f>
        <v>Ostatné záväzky z obchodného styku (321A, 322A, 324A, 325A, 326A, 32XA, 475A, 476A, 478A, 47XA)</v>
      </c>
      <c r="E128" s="332" t="s">
        <v>2228</v>
      </c>
      <c r="G128" s="343">
        <f>SUM(ANALYTIKAVUJ!C155+ANALYTIKAVUJ!K186+ANALYTIKAVUJ!K195+ANALYTIKAVUJ!C160+ANALYTIKAVUJ!C169+ANALYTIKAVUJ!C174+ANALYTIKAVUJ!C179+ANALYTIKAVUJ!K201)</f>
        <v>0</v>
      </c>
      <c r="I128" s="334">
        <f t="shared" si="92"/>
        <v>0</v>
      </c>
      <c r="K128" s="357"/>
      <c r="M128" s="347"/>
      <c r="N128" s="560">
        <f t="shared" si="111"/>
        <v>0</v>
      </c>
      <c r="Q128" s="337">
        <f>SUM(ANALYTIKAVUJ!D155+ANALYTIKAVUJ!L186+ANALYTIKAVUJ!L195+ANALYTIKAVUJ!D160+ANALYTIKAVUJ!D169+ANALYTIKAVUJ!D174+ANALYTIKAVUJ!D179+ANALYTIKAVUJ!L201)</f>
        <v>0</v>
      </c>
      <c r="S128" s="562">
        <f t="shared" si="88"/>
        <v>0</v>
      </c>
      <c r="U128" s="336"/>
      <c r="W128" s="338"/>
      <c r="X128" s="560">
        <f t="shared" si="112"/>
        <v>0</v>
      </c>
      <c r="Z128" s="331"/>
      <c r="AB128" s="437">
        <f t="shared" si="70"/>
        <v>0</v>
      </c>
      <c r="AC128" s="437">
        <f t="shared" si="71"/>
        <v>0</v>
      </c>
      <c r="AD128" s="438" t="str">
        <f t="shared" si="72"/>
        <v xml:space="preserve">           </v>
      </c>
      <c r="AE128" s="438" t="str">
        <f t="shared" si="73"/>
        <v xml:space="preserve">           </v>
      </c>
      <c r="AF128" s="438" t="str">
        <f t="shared" si="74"/>
        <v xml:space="preserve">          0</v>
      </c>
      <c r="AG128" s="438" t="str">
        <f t="shared" si="75"/>
        <v xml:space="preserve">          0</v>
      </c>
      <c r="AL128" s="335">
        <f>SUM(ANALYTIKAVUJ!E155+ANALYTIKAVUJ!M186+ANALYTIKAVUJ!M195+ANALYTIKAVUJ!E160+ANALYTIKAVUJ!E169+ANALYTIKAVUJ!E174+ANALYTIKAVUJ!E179+ANALYTIKAVUJ!M201)</f>
        <v>0</v>
      </c>
      <c r="AN128" s="334">
        <f t="shared" si="90"/>
        <v>0</v>
      </c>
      <c r="AP128" s="357"/>
      <c r="AR128" s="347"/>
      <c r="AS128" s="339">
        <f t="shared" si="113"/>
        <v>0</v>
      </c>
    </row>
    <row r="129" spans="2:45" outlineLevel="1" x14ac:dyDescent="0.25">
      <c r="B129" s="432">
        <v>127</v>
      </c>
      <c r="C129" s="305" t="s">
        <v>2369</v>
      </c>
      <c r="D129" s="188" t="str">
        <f>IF(VLOOKUP($B129,suvaha_p!$A:$G,1)=$B129,VLOOKUP($B129,suvaha_p!$A:$G,$B$1),0)</f>
        <v>Čistá hodnota zákazky (316A)</v>
      </c>
      <c r="E129" s="332" t="s">
        <v>2229</v>
      </c>
      <c r="G129" s="343">
        <f>SUM(ANALYTIKAVUJ!C118)</f>
        <v>0</v>
      </c>
      <c r="I129" s="334">
        <f t="shared" si="92"/>
        <v>0</v>
      </c>
      <c r="K129" s="357"/>
      <c r="M129" s="347"/>
      <c r="N129" s="560">
        <f t="shared" si="111"/>
        <v>0</v>
      </c>
      <c r="Q129" s="337">
        <f>SUM(ANALYTIKAVUJ!D118)</f>
        <v>0</v>
      </c>
      <c r="S129" s="562">
        <f t="shared" si="88"/>
        <v>0</v>
      </c>
      <c r="U129" s="336"/>
      <c r="W129" s="338"/>
      <c r="X129" s="560">
        <f t="shared" si="112"/>
        <v>0</v>
      </c>
      <c r="Z129" s="331"/>
      <c r="AB129" s="437">
        <f t="shared" si="70"/>
        <v>0</v>
      </c>
      <c r="AC129" s="437">
        <f t="shared" si="71"/>
        <v>0</v>
      </c>
      <c r="AD129" s="438" t="str">
        <f t="shared" si="72"/>
        <v xml:space="preserve">           </v>
      </c>
      <c r="AE129" s="438" t="str">
        <f t="shared" si="73"/>
        <v xml:space="preserve">           </v>
      </c>
      <c r="AF129" s="438" t="str">
        <f t="shared" si="74"/>
        <v xml:space="preserve">          0</v>
      </c>
      <c r="AG129" s="438" t="str">
        <f t="shared" si="75"/>
        <v xml:space="preserve">          0</v>
      </c>
      <c r="AL129" s="335">
        <f>SUM(ANALYTIKAVUJ!E118)</f>
        <v>0</v>
      </c>
      <c r="AN129" s="334">
        <f t="shared" si="90"/>
        <v>0</v>
      </c>
      <c r="AP129" s="357"/>
      <c r="AR129" s="347"/>
      <c r="AS129" s="339">
        <f t="shared" si="113"/>
        <v>0</v>
      </c>
    </row>
    <row r="130" spans="2:45" outlineLevel="1" x14ac:dyDescent="0.25">
      <c r="B130" s="432">
        <v>128</v>
      </c>
      <c r="C130" s="305" t="s">
        <v>2372</v>
      </c>
      <c r="D130" s="188" t="str">
        <f>IF(VLOOKUP($B130,suvaha_p!$A:$G,1)=$B130,VLOOKUP($B130,suvaha_p!$A:$G,$B$1),0)</f>
        <v>Ostatné záväzky voči prepojeným účtovným jednotkám (361A, 36XA, 471A, 47XA)</v>
      </c>
      <c r="E130" s="332" t="s">
        <v>2230</v>
      </c>
      <c r="G130" s="343">
        <f>SUM(ANALYTIKAVUJ!K168)</f>
        <v>0</v>
      </c>
      <c r="I130" s="334">
        <f t="shared" si="92"/>
        <v>0</v>
      </c>
      <c r="K130" s="357"/>
      <c r="M130" s="347"/>
      <c r="N130" s="560">
        <f t="shared" si="111"/>
        <v>0</v>
      </c>
      <c r="Q130" s="337">
        <f>SUM(ANALYTIKAVUJ!L168)</f>
        <v>0</v>
      </c>
      <c r="S130" s="562">
        <f t="shared" si="88"/>
        <v>0</v>
      </c>
      <c r="U130" s="336"/>
      <c r="W130" s="338"/>
      <c r="X130" s="560">
        <f t="shared" si="112"/>
        <v>0</v>
      </c>
      <c r="Z130" s="331"/>
      <c r="AB130" s="437">
        <f t="shared" si="70"/>
        <v>0</v>
      </c>
      <c r="AC130" s="437">
        <f t="shared" si="71"/>
        <v>0</v>
      </c>
      <c r="AD130" s="438" t="str">
        <f t="shared" si="72"/>
        <v xml:space="preserve">           </v>
      </c>
      <c r="AE130" s="438" t="str">
        <f t="shared" si="73"/>
        <v xml:space="preserve">           </v>
      </c>
      <c r="AF130" s="438" t="str">
        <f t="shared" si="74"/>
        <v xml:space="preserve">          0</v>
      </c>
      <c r="AG130" s="438" t="str">
        <f t="shared" si="75"/>
        <v xml:space="preserve">          0</v>
      </c>
      <c r="AL130" s="335">
        <f>SUM(ANALYTIKAVUJ!M168)</f>
        <v>0</v>
      </c>
      <c r="AN130" s="334">
        <f t="shared" si="90"/>
        <v>0</v>
      </c>
      <c r="AP130" s="357"/>
      <c r="AR130" s="347"/>
      <c r="AS130" s="339">
        <f t="shared" si="113"/>
        <v>0</v>
      </c>
    </row>
    <row r="131" spans="2:45" outlineLevel="1" x14ac:dyDescent="0.25">
      <c r="B131" s="432">
        <v>129</v>
      </c>
      <c r="C131" s="305" t="s">
        <v>2375</v>
      </c>
      <c r="D131" s="188" t="str">
        <f>IF(VLOOKUP($B131,suvaha_p!$A:$G,1)=$B131,VLOOKUP($B131,suvaha_p!$A:$G,$B$1),0)</f>
        <v>Ostatné záväzky v rámci podielovej účasti okrem záväzkov voči prepojeným účtovným jednotkám (361A, 36XA, 471A, 47XA)</v>
      </c>
      <c r="E131" s="332" t="s">
        <v>2231</v>
      </c>
      <c r="G131" s="343">
        <f>SUM(ANALYTIKAVUJ!K169)</f>
        <v>0</v>
      </c>
      <c r="I131" s="334">
        <f t="shared" si="92"/>
        <v>0</v>
      </c>
      <c r="K131" s="357"/>
      <c r="M131" s="347"/>
      <c r="N131" s="560">
        <f t="shared" si="111"/>
        <v>0</v>
      </c>
      <c r="Q131" s="337">
        <f>SUM(ANALYTIKAVUJ!L169)</f>
        <v>0</v>
      </c>
      <c r="S131" s="562">
        <f t="shared" si="88"/>
        <v>0</v>
      </c>
      <c r="U131" s="336"/>
      <c r="W131" s="338"/>
      <c r="X131" s="560">
        <f t="shared" si="112"/>
        <v>0</v>
      </c>
      <c r="Z131" s="331"/>
      <c r="AB131" s="437">
        <f t="shared" si="70"/>
        <v>0</v>
      </c>
      <c r="AC131" s="437">
        <f t="shared" si="71"/>
        <v>0</v>
      </c>
      <c r="AD131" s="438" t="str">
        <f t="shared" si="72"/>
        <v xml:space="preserve">           </v>
      </c>
      <c r="AE131" s="438" t="str">
        <f t="shared" si="73"/>
        <v xml:space="preserve">           </v>
      </c>
      <c r="AF131" s="438" t="str">
        <f t="shared" si="74"/>
        <v xml:space="preserve">          0</v>
      </c>
      <c r="AG131" s="438" t="str">
        <f t="shared" si="75"/>
        <v xml:space="preserve">          0</v>
      </c>
      <c r="AL131" s="335">
        <f>SUM(ANALYTIKAVUJ!M169)</f>
        <v>0</v>
      </c>
      <c r="AN131" s="334">
        <f t="shared" si="90"/>
        <v>0</v>
      </c>
      <c r="AP131" s="357"/>
      <c r="AR131" s="347"/>
      <c r="AS131" s="339">
        <f t="shared" si="113"/>
        <v>0</v>
      </c>
    </row>
    <row r="132" spans="2:45" outlineLevel="1" x14ac:dyDescent="0.25">
      <c r="B132" s="432">
        <v>130</v>
      </c>
      <c r="C132" s="305" t="s">
        <v>2377</v>
      </c>
      <c r="D132" s="188" t="str">
        <f>IF(VLOOKUP($B132,suvaha_p!$A:$G,1)=$B132,VLOOKUP($B132,suvaha_p!$A:$G,$B$1),0)</f>
        <v>Záväzky voči spoločníkom a združeniu (364, 365, 366, 367, 368, 398A, 478A, 479A)</v>
      </c>
      <c r="E132" s="332" t="s">
        <v>1069</v>
      </c>
      <c r="F132" s="343">
        <f>SUM('HL KNIHA VYPOC'!G179:G183)+'HL KNIHA VYPOC'!G210</f>
        <v>-52750.47</v>
      </c>
      <c r="G132" s="343">
        <f>SUM(ANALYTIKAVUJ!K202+ANALYTIKAVUJ!K206)</f>
        <v>0</v>
      </c>
      <c r="I132" s="334">
        <f t="shared" si="92"/>
        <v>-52750.47</v>
      </c>
      <c r="K132" s="357"/>
      <c r="M132" s="347"/>
      <c r="N132" s="560">
        <f t="shared" si="111"/>
        <v>52750</v>
      </c>
      <c r="P132" s="337">
        <f>SUM('HL KNIHA VYPOC'!K179:Q183)+'HL KNIHA VYPOC'!K210</f>
        <v>-52276.979999999996</v>
      </c>
      <c r="Q132" s="337">
        <f>SUM(ANALYTIKAVUJ!L202+ANALYTIKAVUJ!L206)</f>
        <v>0</v>
      </c>
      <c r="S132" s="562">
        <f t="shared" si="88"/>
        <v>-52276.979999999996</v>
      </c>
      <c r="U132" s="336"/>
      <c r="W132" s="338"/>
      <c r="X132" s="560">
        <f t="shared" si="112"/>
        <v>52277</v>
      </c>
      <c r="Z132" s="331"/>
      <c r="AB132" s="437">
        <f t="shared" ref="AB132:AB147" si="114">ROUND(N132,0)</f>
        <v>52750</v>
      </c>
      <c r="AC132" s="437">
        <f t="shared" ref="AC132:AC147" si="115">ROUND(X132,0)</f>
        <v>52277</v>
      </c>
      <c r="AD132" s="438" t="str">
        <f t="shared" ref="AD132:AD147" si="116">REPT(" ",11-LEN(Z132))&amp;Z132</f>
        <v xml:space="preserve">           </v>
      </c>
      <c r="AE132" s="438" t="str">
        <f t="shared" ref="AE132:AE147" si="117">REPT(" ",11-LEN(AA132))&amp;AA132</f>
        <v xml:space="preserve">           </v>
      </c>
      <c r="AF132" s="438" t="str">
        <f t="shared" ref="AF132:AF147" si="118">REPT(" ",11-LEN(AB132))&amp;AB132</f>
        <v xml:space="preserve">      52750</v>
      </c>
      <c r="AG132" s="438" t="str">
        <f t="shared" ref="AG132:AG147" si="119">REPT(" ",11-LEN(AC132))&amp;AC132</f>
        <v xml:space="preserve">      52277</v>
      </c>
      <c r="AK132" s="335">
        <f>SUM('HL KNIHA VYPOC'!H179:AL183)+'HL KNIHA VYPOC'!H210</f>
        <v>-72153.959999999992</v>
      </c>
      <c r="AL132" s="335">
        <f>SUM(ANALYTIKAVUJ!M202+ANALYTIKAVUJ!M206)</f>
        <v>0</v>
      </c>
      <c r="AN132" s="334">
        <f t="shared" si="90"/>
        <v>-72153.959999999992</v>
      </c>
      <c r="AP132" s="357"/>
      <c r="AR132" s="347"/>
      <c r="AS132" s="339">
        <f t="shared" si="113"/>
        <v>72154</v>
      </c>
    </row>
    <row r="133" spans="2:45" outlineLevel="1" x14ac:dyDescent="0.25">
      <c r="B133" s="432">
        <v>131</v>
      </c>
      <c r="C133" s="305" t="s">
        <v>2381</v>
      </c>
      <c r="D133" s="188" t="str">
        <f>IF(VLOOKUP($B133,suvaha_p!$A:$G,1)=$B133,VLOOKUP($B133,suvaha_p!$A:$G,$B$1),0)</f>
        <v>Záväzky voči zamestnancom (331, 333, 33X, 479A)</v>
      </c>
      <c r="E133" s="332" t="s">
        <v>1071</v>
      </c>
      <c r="F133" s="333">
        <f>SUM('HL KNIHA VYPOC'!G157+'HL KNIHA VYPOC'!G158)</f>
        <v>-51167.680000000051</v>
      </c>
      <c r="G133" s="343">
        <f>SUM(ANALYTIKAVUJ!K207)</f>
        <v>0</v>
      </c>
      <c r="I133" s="334">
        <f t="shared" si="92"/>
        <v>-51167.680000000051</v>
      </c>
      <c r="K133" s="357"/>
      <c r="M133" s="347"/>
      <c r="N133" s="560">
        <f t="shared" si="111"/>
        <v>51168</v>
      </c>
      <c r="P133" s="561">
        <f>SUM('HL KNIHA VYPOC'!K157+'HL KNIHA VYPOC'!K158)</f>
        <v>-50929.139999999898</v>
      </c>
      <c r="Q133" s="337">
        <f>SUM(ANALYTIKAVUJ!L207)</f>
        <v>0</v>
      </c>
      <c r="S133" s="562">
        <f t="shared" si="88"/>
        <v>-50929.139999999898</v>
      </c>
      <c r="U133" s="336"/>
      <c r="W133" s="338"/>
      <c r="X133" s="560">
        <f t="shared" si="112"/>
        <v>50929</v>
      </c>
      <c r="Z133" s="331"/>
      <c r="AB133" s="437">
        <f t="shared" si="114"/>
        <v>51168</v>
      </c>
      <c r="AC133" s="437">
        <f t="shared" si="115"/>
        <v>50929</v>
      </c>
      <c r="AD133" s="438" t="str">
        <f t="shared" si="116"/>
        <v xml:space="preserve">           </v>
      </c>
      <c r="AE133" s="438" t="str">
        <f t="shared" si="117"/>
        <v xml:space="preserve">           </v>
      </c>
      <c r="AF133" s="438" t="str">
        <f t="shared" si="118"/>
        <v xml:space="preserve">      51168</v>
      </c>
      <c r="AG133" s="438" t="str">
        <f t="shared" si="119"/>
        <v xml:space="preserve">      50929</v>
      </c>
      <c r="AK133" s="340">
        <f>SUM('HL KNIHA VYPOC'!H157+'HL KNIHA VYPOC'!H158)</f>
        <v>-50611.99</v>
      </c>
      <c r="AL133" s="335">
        <f>SUM(ANALYTIKAVUJ!M207)</f>
        <v>0</v>
      </c>
      <c r="AN133" s="334">
        <f t="shared" si="90"/>
        <v>-50611.99</v>
      </c>
      <c r="AP133" s="357"/>
      <c r="AR133" s="347"/>
      <c r="AS133" s="339">
        <f t="shared" si="113"/>
        <v>50612</v>
      </c>
    </row>
    <row r="134" spans="2:45" outlineLevel="1" x14ac:dyDescent="0.25">
      <c r="B134" s="432">
        <v>132</v>
      </c>
      <c r="C134" s="305" t="s">
        <v>2385</v>
      </c>
      <c r="D134" s="188" t="str">
        <f>IF(VLOOKUP($B134,suvaha_p!$A:$G,1)=$B134,VLOOKUP($B134,suvaha_p!$A:$G,$B$1),0)</f>
        <v>Záväzky zo sociálneho poistenia (336A)</v>
      </c>
      <c r="E134" s="332" t="s">
        <v>1073</v>
      </c>
      <c r="G134" s="343">
        <f>SUM(ANALYTIKAVUJ!C126)</f>
        <v>-32948.929999999993</v>
      </c>
      <c r="I134" s="334">
        <f t="shared" si="92"/>
        <v>-32948.929999999993</v>
      </c>
      <c r="K134" s="357"/>
      <c r="M134" s="347"/>
      <c r="N134" s="560">
        <f t="shared" si="111"/>
        <v>32949</v>
      </c>
      <c r="Q134" s="337">
        <f>SUM(ANALYTIKAVUJ!D126)</f>
        <v>-33017.840000000026</v>
      </c>
      <c r="S134" s="562">
        <f t="shared" si="88"/>
        <v>-33017.840000000026</v>
      </c>
      <c r="U134" s="336"/>
      <c r="W134" s="338"/>
      <c r="X134" s="560">
        <f t="shared" si="112"/>
        <v>33018</v>
      </c>
      <c r="Z134" s="331"/>
      <c r="AB134" s="437">
        <f t="shared" si="114"/>
        <v>32949</v>
      </c>
      <c r="AC134" s="437">
        <f t="shared" si="115"/>
        <v>33018</v>
      </c>
      <c r="AD134" s="438" t="str">
        <f t="shared" si="116"/>
        <v xml:space="preserve">           </v>
      </c>
      <c r="AE134" s="438" t="str">
        <f t="shared" si="117"/>
        <v xml:space="preserve">           </v>
      </c>
      <c r="AF134" s="438" t="str">
        <f t="shared" si="118"/>
        <v xml:space="preserve">      32949</v>
      </c>
      <c r="AG134" s="438" t="str">
        <f t="shared" si="119"/>
        <v xml:space="preserve">      33018</v>
      </c>
      <c r="AL134" s="335">
        <f>SUM(ANALYTIKAVUJ!E126)</f>
        <v>-32813.22</v>
      </c>
      <c r="AN134" s="334">
        <f t="shared" si="90"/>
        <v>-32813.22</v>
      </c>
      <c r="AP134" s="357"/>
      <c r="AR134" s="347"/>
      <c r="AS134" s="339">
        <f t="shared" si="113"/>
        <v>32813</v>
      </c>
    </row>
    <row r="135" spans="2:45" outlineLevel="1" x14ac:dyDescent="0.25">
      <c r="B135" s="432">
        <v>133</v>
      </c>
      <c r="C135" s="305" t="s">
        <v>2414</v>
      </c>
      <c r="D135" s="188" t="str">
        <f>IF(VLOOKUP($B135,suvaha_p!$A:$G,1)=$B135,VLOOKUP($B135,suvaha_p!$A:$G,$B$1),0)</f>
        <v>Daňové záväzky a dotácie (341, 342, 343, 345, 346, 347, 34X)</v>
      </c>
      <c r="E135" s="332" t="s">
        <v>410</v>
      </c>
      <c r="G135" s="343">
        <f>SUM(ANALYTIKAVUJ!K108+ANALYTIKAVUJ!K112+ANALYTIKAVUJ!K116+ANALYTIKAVUJ!K120+ANALYTIKAVUJ!K124+ANALYTIKAVUJ!K128)</f>
        <v>-86689.379999999801</v>
      </c>
      <c r="I135" s="334">
        <f t="shared" si="92"/>
        <v>-86689.379999999801</v>
      </c>
      <c r="K135" s="357"/>
      <c r="M135" s="347"/>
      <c r="N135" s="560">
        <f t="shared" si="111"/>
        <v>86689</v>
      </c>
      <c r="Q135" s="337">
        <f>SUM(ANALYTIKAVUJ!L108+ANALYTIKAVUJ!L112+ANALYTIKAVUJ!L116+ANALYTIKAVUJ!L120+ANALYTIKAVUJ!L124+ANALYTIKAVUJ!L128)</f>
        <v>-499.98999999999796</v>
      </c>
      <c r="S135" s="562">
        <f t="shared" si="88"/>
        <v>-499.98999999999796</v>
      </c>
      <c r="U135" s="336"/>
      <c r="W135" s="338"/>
      <c r="X135" s="560">
        <f t="shared" si="112"/>
        <v>500</v>
      </c>
      <c r="Z135" s="305"/>
      <c r="AB135" s="437">
        <f t="shared" si="114"/>
        <v>86689</v>
      </c>
      <c r="AC135" s="437">
        <f t="shared" si="115"/>
        <v>500</v>
      </c>
      <c r="AD135" s="438" t="str">
        <f t="shared" si="116"/>
        <v xml:space="preserve">           </v>
      </c>
      <c r="AE135" s="438" t="str">
        <f t="shared" si="117"/>
        <v xml:space="preserve">           </v>
      </c>
      <c r="AF135" s="438" t="str">
        <f t="shared" si="118"/>
        <v xml:space="preserve">      86689</v>
      </c>
      <c r="AG135" s="438" t="str">
        <f t="shared" si="119"/>
        <v xml:space="preserve">        500</v>
      </c>
      <c r="AL135" s="335">
        <f>SUM(ANALYTIKAVUJ!M108+ANALYTIKAVUJ!M112+ANALYTIKAVUJ!M116+ANALYTIKAVUJ!M120+ANALYTIKAVUJ!M124+ANALYTIKAVUJ!M128)</f>
        <v>-47863.47</v>
      </c>
      <c r="AN135" s="334">
        <f t="shared" si="90"/>
        <v>-47863.47</v>
      </c>
      <c r="AP135" s="357"/>
      <c r="AR135" s="347"/>
      <c r="AS135" s="339">
        <f t="shared" si="113"/>
        <v>47863</v>
      </c>
    </row>
    <row r="136" spans="2:45" outlineLevel="1" x14ac:dyDescent="0.25">
      <c r="B136" s="432">
        <v>134</v>
      </c>
      <c r="C136" s="305" t="s">
        <v>2418</v>
      </c>
      <c r="D136" s="188" t="str">
        <f>IF(VLOOKUP($B136,suvaha_p!$A:$G,1)=$B136,VLOOKUP($B136,suvaha_p!$A:$G,$B$1),0)</f>
        <v>Záväzky z derivátových operácií (373A, 377A)</v>
      </c>
      <c r="E136" s="332" t="s">
        <v>2232</v>
      </c>
      <c r="G136" s="343">
        <f>SUM(ANALYTIKAVUJ!K137+ANALYTIKAVUJ!C187)</f>
        <v>0</v>
      </c>
      <c r="I136" s="334">
        <f t="shared" si="92"/>
        <v>0</v>
      </c>
      <c r="K136" s="357"/>
      <c r="M136" s="347"/>
      <c r="N136" s="560">
        <f t="shared" si="111"/>
        <v>0</v>
      </c>
      <c r="Q136" s="337">
        <f>SUM(ANALYTIKAVUJ!L137+ANALYTIKAVUJ!D187)</f>
        <v>0</v>
      </c>
      <c r="S136" s="562">
        <f t="shared" si="88"/>
        <v>0</v>
      </c>
      <c r="U136" s="336"/>
      <c r="W136" s="338"/>
      <c r="X136" s="560">
        <f t="shared" si="112"/>
        <v>0</v>
      </c>
      <c r="Z136" s="331"/>
      <c r="AB136" s="437">
        <f t="shared" si="114"/>
        <v>0</v>
      </c>
      <c r="AC136" s="437">
        <f t="shared" si="115"/>
        <v>0</v>
      </c>
      <c r="AD136" s="438" t="str">
        <f t="shared" si="116"/>
        <v xml:space="preserve">           </v>
      </c>
      <c r="AE136" s="438" t="str">
        <f t="shared" si="117"/>
        <v xml:space="preserve">           </v>
      </c>
      <c r="AF136" s="438" t="str">
        <f t="shared" si="118"/>
        <v xml:space="preserve">          0</v>
      </c>
      <c r="AG136" s="438" t="str">
        <f t="shared" si="119"/>
        <v xml:space="preserve">          0</v>
      </c>
      <c r="AL136" s="335">
        <f>SUM(ANALYTIKAVUJ!M137+ANALYTIKAVUJ!E187)</f>
        <v>0</v>
      </c>
      <c r="AN136" s="334">
        <f t="shared" si="90"/>
        <v>0</v>
      </c>
      <c r="AP136" s="357"/>
      <c r="AR136" s="347"/>
      <c r="AS136" s="339">
        <f t="shared" si="113"/>
        <v>0</v>
      </c>
    </row>
    <row r="137" spans="2:45" outlineLevel="1" x14ac:dyDescent="0.25">
      <c r="B137" s="432">
        <v>135</v>
      </c>
      <c r="C137" s="305" t="s">
        <v>2453</v>
      </c>
      <c r="D137" s="188" t="str">
        <f>IF(VLOOKUP($B137,suvaha_p!$A:$G,1)=$B137,VLOOKUP($B137,suvaha_p!$A:$G,$B$1),0)</f>
        <v>Iné záväzky (372A, 379A, 474A, 475A, 479A, 47XA)</v>
      </c>
      <c r="E137" s="332" t="s">
        <v>2233</v>
      </c>
      <c r="F137" s="333">
        <f>SUM('HL KNIHA VYPOC'!G194)</f>
        <v>-4486.179999999993</v>
      </c>
      <c r="G137" s="343">
        <f>SUM(ANALYTIKAVUJ!C183+ANALYTIKAVUJ!K177+ANALYTIKAVUJ!K187+ANALYTIKAVUJ!K208)</f>
        <v>0</v>
      </c>
      <c r="I137" s="334">
        <f t="shared" si="92"/>
        <v>-4486.179999999993</v>
      </c>
      <c r="K137" s="357"/>
      <c r="M137" s="347"/>
      <c r="N137" s="560">
        <f t="shared" si="111"/>
        <v>4486</v>
      </c>
      <c r="P137" s="561">
        <f>SUM('HL KNIHA VYPOC'!K194)</f>
        <v>260.35999999998603</v>
      </c>
      <c r="Q137" s="337">
        <f>SUM(ANALYTIKAVUJ!D183+ANALYTIKAVUJ!L177+ANALYTIKAVUJ!L187+ANALYTIKAVUJ!L208)</f>
        <v>0</v>
      </c>
      <c r="S137" s="562">
        <f t="shared" si="88"/>
        <v>260.35999999998603</v>
      </c>
      <c r="U137" s="336"/>
      <c r="W137" s="338"/>
      <c r="X137" s="560">
        <f t="shared" si="112"/>
        <v>-260</v>
      </c>
      <c r="Z137" s="305"/>
      <c r="AB137" s="437">
        <f t="shared" si="114"/>
        <v>4486</v>
      </c>
      <c r="AC137" s="437">
        <f t="shared" si="115"/>
        <v>-260</v>
      </c>
      <c r="AD137" s="438" t="str">
        <f t="shared" si="116"/>
        <v xml:space="preserve">           </v>
      </c>
      <c r="AE137" s="438" t="str">
        <f t="shared" si="117"/>
        <v xml:space="preserve">           </v>
      </c>
      <c r="AF137" s="438" t="str">
        <f t="shared" si="118"/>
        <v xml:space="preserve">       4486</v>
      </c>
      <c r="AG137" s="438" t="str">
        <f t="shared" si="119"/>
        <v xml:space="preserve">       -260</v>
      </c>
      <c r="AK137" s="340">
        <f>SUM('HL KNIHA VYPOC'!H194)</f>
        <v>4729.5600000000004</v>
      </c>
      <c r="AL137" s="335">
        <f>SUM(ANALYTIKAVUJ!E183+ANALYTIKAVUJ!M177+ANALYTIKAVUJ!M187+ANALYTIKAVUJ!M208)</f>
        <v>0</v>
      </c>
      <c r="AN137" s="334">
        <f t="shared" si="90"/>
        <v>4729.5600000000004</v>
      </c>
      <c r="AP137" s="357"/>
      <c r="AR137" s="347"/>
      <c r="AS137" s="339">
        <f t="shared" si="113"/>
        <v>-4730</v>
      </c>
    </row>
    <row r="138" spans="2:45" outlineLevel="1" x14ac:dyDescent="0.25">
      <c r="B138" s="432">
        <v>136</v>
      </c>
      <c r="C138" s="305" t="s">
        <v>2566</v>
      </c>
      <c r="D138" s="378" t="str">
        <f>IF(VLOOKUP($B138,suvaha_p!$A:$G,1)=$B138,VLOOKUP($B138,suvaha_p!$A:$G,$B$1),0)</f>
        <v>Krátkodobé rezervy r. 137 + r. 138</v>
      </c>
      <c r="E138" s="332" t="s">
        <v>2235</v>
      </c>
      <c r="I138" s="334">
        <f t="shared" si="92"/>
        <v>0</v>
      </c>
      <c r="K138" s="357"/>
      <c r="M138" s="318"/>
      <c r="N138" s="568">
        <f>SUM(N139:N140)</f>
        <v>87160</v>
      </c>
      <c r="S138" s="562">
        <f t="shared" si="88"/>
        <v>0</v>
      </c>
      <c r="U138" s="336"/>
      <c r="W138" s="553"/>
      <c r="X138" s="568">
        <f>SUM(X139:X140)</f>
        <v>91767</v>
      </c>
      <c r="Z138" s="310"/>
      <c r="AB138" s="437">
        <f t="shared" si="114"/>
        <v>87160</v>
      </c>
      <c r="AC138" s="437">
        <f t="shared" si="115"/>
        <v>91767</v>
      </c>
      <c r="AD138" s="438" t="str">
        <f t="shared" si="116"/>
        <v xml:space="preserve">           </v>
      </c>
      <c r="AE138" s="438" t="str">
        <f t="shared" si="117"/>
        <v xml:space="preserve">           </v>
      </c>
      <c r="AF138" s="438" t="str">
        <f t="shared" si="118"/>
        <v xml:space="preserve">      87160</v>
      </c>
      <c r="AG138" s="438" t="str">
        <f t="shared" si="119"/>
        <v xml:space="preserve">      91767</v>
      </c>
      <c r="AN138" s="334">
        <f t="shared" si="90"/>
        <v>0</v>
      </c>
      <c r="AP138" s="357"/>
      <c r="AR138" s="318"/>
      <c r="AS138" s="358">
        <f>SUM(AS139:AS140)</f>
        <v>92952</v>
      </c>
    </row>
    <row r="139" spans="2:45" outlineLevel="1" x14ac:dyDescent="0.25">
      <c r="B139" s="432">
        <v>137</v>
      </c>
      <c r="C139" s="305" t="s">
        <v>2569</v>
      </c>
      <c r="D139" s="188" t="str">
        <f>IF(VLOOKUP($B139,suvaha_p!$A:$G,1)=$B139,VLOOKUP($B139,suvaha_p!$A:$G,$B$1),0)</f>
        <v>Zákonné rezervy (323A, 451A)</v>
      </c>
      <c r="E139" s="332" t="s">
        <v>2236</v>
      </c>
      <c r="G139" s="343">
        <f>SUM(ANALYTIKAVUJ!K155+ANALYTIKAVUJ!C163)</f>
        <v>-87159.91</v>
      </c>
      <c r="I139" s="334">
        <f t="shared" si="92"/>
        <v>-87159.91</v>
      </c>
      <c r="K139" s="357"/>
      <c r="M139" s="318"/>
      <c r="N139" s="560">
        <f t="shared" ref="N139:N140" si="120">ROUND((I139*-1),0)</f>
        <v>87160</v>
      </c>
      <c r="Q139" s="337">
        <f>SUM(ANALYTIKAVUJ!L155+ANALYTIKAVUJ!D163)</f>
        <v>-91766.89</v>
      </c>
      <c r="S139" s="562">
        <f t="shared" si="88"/>
        <v>-91766.89</v>
      </c>
      <c r="U139" s="336"/>
      <c r="W139" s="553"/>
      <c r="X139" s="560">
        <f t="shared" ref="X139:X140" si="121">ROUND((S139*-1),0)</f>
        <v>91767</v>
      </c>
      <c r="Z139" s="305"/>
      <c r="AB139" s="437">
        <f t="shared" si="114"/>
        <v>87160</v>
      </c>
      <c r="AC139" s="437">
        <f t="shared" si="115"/>
        <v>91767</v>
      </c>
      <c r="AD139" s="438" t="str">
        <f t="shared" si="116"/>
        <v xml:space="preserve">           </v>
      </c>
      <c r="AE139" s="438" t="str">
        <f t="shared" si="117"/>
        <v xml:space="preserve">           </v>
      </c>
      <c r="AF139" s="438" t="str">
        <f t="shared" si="118"/>
        <v xml:space="preserve">      87160</v>
      </c>
      <c r="AG139" s="438" t="str">
        <f t="shared" si="119"/>
        <v xml:space="preserve">      91767</v>
      </c>
      <c r="AL139" s="335">
        <f>SUM(ANALYTIKAVUJ!M155+ANALYTIKAVUJ!E163)</f>
        <v>-92952.44</v>
      </c>
      <c r="AN139" s="334">
        <f t="shared" si="90"/>
        <v>-92952.44</v>
      </c>
      <c r="AP139" s="357"/>
      <c r="AR139" s="318"/>
      <c r="AS139" s="339">
        <f t="shared" ref="AS139:AS140" si="122">ROUND((AN139*-1),0)</f>
        <v>92952</v>
      </c>
    </row>
    <row r="140" spans="2:45" outlineLevel="1" x14ac:dyDescent="0.25">
      <c r="B140" s="432">
        <v>138</v>
      </c>
      <c r="C140" s="305" t="s">
        <v>2369</v>
      </c>
      <c r="D140" s="188" t="str">
        <f>IF(VLOOKUP($B140,suvaha_p!$A:$G,1)=$B140,VLOOKUP($B140,suvaha_p!$A:$G,$B$1),0)</f>
        <v>Ostatné rezervy (323A, 32X, 459A, 45XA)</v>
      </c>
      <c r="E140" s="332" t="s">
        <v>2237</v>
      </c>
      <c r="G140" s="343">
        <f>SUM(ANALYTIKAVUJ!C164+ANALYTIKAVUJ!K159)</f>
        <v>0</v>
      </c>
      <c r="I140" s="334">
        <f t="shared" si="92"/>
        <v>0</v>
      </c>
      <c r="K140" s="357"/>
      <c r="M140" s="347"/>
      <c r="N140" s="560">
        <f t="shared" si="120"/>
        <v>0</v>
      </c>
      <c r="Q140" s="337">
        <f>SUM(ANALYTIKAVUJ!D164+ANALYTIKAVUJ!L159)</f>
        <v>0</v>
      </c>
      <c r="S140" s="562">
        <f t="shared" si="88"/>
        <v>0</v>
      </c>
      <c r="U140" s="336"/>
      <c r="W140" s="338"/>
      <c r="X140" s="560">
        <f t="shared" si="121"/>
        <v>0</v>
      </c>
      <c r="Z140" s="305"/>
      <c r="AB140" s="437">
        <f t="shared" si="114"/>
        <v>0</v>
      </c>
      <c r="AC140" s="437">
        <f t="shared" si="115"/>
        <v>0</v>
      </c>
      <c r="AD140" s="438" t="str">
        <f t="shared" si="116"/>
        <v xml:space="preserve">           </v>
      </c>
      <c r="AE140" s="438" t="str">
        <f t="shared" si="117"/>
        <v xml:space="preserve">           </v>
      </c>
      <c r="AF140" s="438" t="str">
        <f t="shared" si="118"/>
        <v xml:space="preserve">          0</v>
      </c>
      <c r="AG140" s="438" t="str">
        <f t="shared" si="119"/>
        <v xml:space="preserve">          0</v>
      </c>
      <c r="AL140" s="335">
        <f>SUM(ANALYTIKAVUJ!E164+ANALYTIKAVUJ!M159)</f>
        <v>0</v>
      </c>
      <c r="AN140" s="334">
        <f t="shared" si="90"/>
        <v>0</v>
      </c>
      <c r="AP140" s="357"/>
      <c r="AR140" s="347"/>
      <c r="AS140" s="339">
        <f t="shared" si="122"/>
        <v>0</v>
      </c>
    </row>
    <row r="141" spans="2:45" outlineLevel="1" x14ac:dyDescent="0.25">
      <c r="B141" s="432">
        <v>139</v>
      </c>
      <c r="C141" s="305" t="s">
        <v>2763</v>
      </c>
      <c r="D141" s="378" t="str">
        <f>IF(VLOOKUP($B141,suvaha_p!$A:$G,1)=$B141,VLOOKUP($B141,suvaha_p!$A:$G,$B$1),0)</f>
        <v>Bežné bankové úvery (221A, 231, 232, 23X, 461A, 46XA)</v>
      </c>
      <c r="E141" s="363" t="s">
        <v>1075</v>
      </c>
      <c r="F141" s="343">
        <f>SUM('HL KNIHA VYPOC'!G117+'HL KNIHA VYPOC'!G118)</f>
        <v>0</v>
      </c>
      <c r="G141" s="364">
        <f>SUM(ANALYTIKAVUJ!C110+ANALYTIKAVUJ!K163)</f>
        <v>0</v>
      </c>
      <c r="I141" s="334">
        <f t="shared" si="92"/>
        <v>0</v>
      </c>
      <c r="K141" s="357"/>
      <c r="M141" s="347"/>
      <c r="N141" s="560">
        <f>ROUND((I141*-1),0)</f>
        <v>0</v>
      </c>
      <c r="P141" s="337">
        <f>SUM('HL KNIHA VYPOC'!K117+'HL KNIHA VYPOC'!K118)</f>
        <v>0</v>
      </c>
      <c r="Q141" s="573">
        <f>SUM(ANALYTIKAVUJ!D110+ANALYTIKAVUJ!L163)</f>
        <v>0</v>
      </c>
      <c r="S141" s="562">
        <f t="shared" si="88"/>
        <v>0</v>
      </c>
      <c r="U141" s="336"/>
      <c r="W141" s="338"/>
      <c r="X141" s="560">
        <f>ROUND((S141*-1),0)</f>
        <v>0</v>
      </c>
      <c r="Z141" s="310"/>
      <c r="AB141" s="437">
        <f t="shared" si="114"/>
        <v>0</v>
      </c>
      <c r="AC141" s="437">
        <f t="shared" si="115"/>
        <v>0</v>
      </c>
      <c r="AD141" s="438" t="str">
        <f t="shared" si="116"/>
        <v xml:space="preserve">           </v>
      </c>
      <c r="AE141" s="438" t="str">
        <f t="shared" si="117"/>
        <v xml:space="preserve">           </v>
      </c>
      <c r="AF141" s="438" t="str">
        <f t="shared" si="118"/>
        <v xml:space="preserve">          0</v>
      </c>
      <c r="AG141" s="438" t="str">
        <f t="shared" si="119"/>
        <v xml:space="preserve">          0</v>
      </c>
      <c r="AK141" s="335">
        <f>SUM('HL KNIHA VYPOC'!H117+'HL KNIHA VYPOC'!H118)</f>
        <v>0</v>
      </c>
      <c r="AL141" s="365">
        <f>SUM(ANALYTIKAVUJ!E110+ANALYTIKAVUJ!M163)</f>
        <v>0</v>
      </c>
      <c r="AN141" s="334">
        <f t="shared" si="90"/>
        <v>0</v>
      </c>
      <c r="AP141" s="357"/>
      <c r="AR141" s="347"/>
      <c r="AS141" s="339">
        <f>ROUND((AN141*-1),0)</f>
        <v>0</v>
      </c>
    </row>
    <row r="142" spans="2:45" x14ac:dyDescent="0.25">
      <c r="B142" s="432">
        <v>140</v>
      </c>
      <c r="C142" s="305" t="s">
        <v>2766</v>
      </c>
      <c r="D142" s="378" t="str">
        <f>IF(VLOOKUP($B142,suvaha_p!$A:$G,1)=$B142,VLOOKUP($B142,suvaha_p!$A:$G,$B$1),0)</f>
        <v>Krátkodobé finančné výpomoci (241, 249, 24X, 473A,
 /-/255A)</v>
      </c>
      <c r="E142" s="363" t="s">
        <v>2239</v>
      </c>
      <c r="F142" s="364">
        <f>SUM(ANALYTIKAVUJ!K173+ANALYTIKAVUJ!C147)</f>
        <v>0</v>
      </c>
      <c r="G142" s="343">
        <f>SUM('HL KNIHA VYPOC'!G121+'HL KNIHA VYPOC'!G122)</f>
        <v>0</v>
      </c>
      <c r="I142" s="334">
        <f t="shared" si="92"/>
        <v>0</v>
      </c>
      <c r="K142" s="357"/>
      <c r="M142" s="347"/>
      <c r="N142" s="560">
        <f>ROUND((I142*-1),0)</f>
        <v>0</v>
      </c>
      <c r="P142" s="573">
        <f>SUM(ANALYTIKAVUJ!L173+ANALYTIKAVUJ!D147)</f>
        <v>0</v>
      </c>
      <c r="Q142" s="337">
        <f>SUM('HL KNIHA VYPOC'!K121+'HL KNIHA VYPOC'!K122)</f>
        <v>0</v>
      </c>
      <c r="S142" s="562">
        <f t="shared" si="88"/>
        <v>0</v>
      </c>
      <c r="U142" s="336"/>
      <c r="W142" s="338"/>
      <c r="X142" s="560">
        <f>ROUND((S142*-1),0)</f>
        <v>0</v>
      </c>
      <c r="Z142" s="310"/>
      <c r="AB142" s="437">
        <f t="shared" si="114"/>
        <v>0</v>
      </c>
      <c r="AC142" s="437">
        <f t="shared" si="115"/>
        <v>0</v>
      </c>
      <c r="AD142" s="438" t="str">
        <f t="shared" si="116"/>
        <v xml:space="preserve">           </v>
      </c>
      <c r="AE142" s="438" t="str">
        <f t="shared" si="117"/>
        <v xml:space="preserve">           </v>
      </c>
      <c r="AF142" s="438" t="str">
        <f t="shared" si="118"/>
        <v xml:space="preserve">          0</v>
      </c>
      <c r="AG142" s="438" t="str">
        <f t="shared" si="119"/>
        <v xml:space="preserve">          0</v>
      </c>
      <c r="AK142" s="365">
        <f>SUM(ANALYTIKAVUJ!M173+ANALYTIKAVUJ!E147)</f>
        <v>0</v>
      </c>
      <c r="AL142" s="335">
        <f>SUM('HL KNIHA VYPOC'!H121+'HL KNIHA VYPOC'!H122)</f>
        <v>0</v>
      </c>
      <c r="AN142" s="334">
        <f t="shared" si="90"/>
        <v>0</v>
      </c>
      <c r="AP142" s="357"/>
      <c r="AR142" s="347"/>
      <c r="AS142" s="339">
        <f>ROUND((AN142*-1),0)</f>
        <v>0</v>
      </c>
    </row>
    <row r="143" spans="2:45" x14ac:dyDescent="0.25">
      <c r="B143" s="432">
        <v>141</v>
      </c>
      <c r="C143" s="305" t="s">
        <v>1855</v>
      </c>
      <c r="D143" s="378" t="str">
        <f>IF(VLOOKUP($B143,suvaha_p!$A:$G,1)=$B143,VLOOKUP($B143,suvaha_p!$A:$G,$B$1),0)</f>
        <v>Časové rozlíšenie súčet (r. 142 až r. 145)</v>
      </c>
      <c r="E143" s="366" t="s">
        <v>2241</v>
      </c>
      <c r="F143" s="367"/>
      <c r="I143" s="334">
        <f t="shared" si="92"/>
        <v>0</v>
      </c>
      <c r="K143" s="357"/>
      <c r="M143" s="318"/>
      <c r="N143" s="568">
        <f>SUM(N144:N147)</f>
        <v>0</v>
      </c>
      <c r="P143" s="573"/>
      <c r="S143" s="562">
        <f t="shared" si="88"/>
        <v>0</v>
      </c>
      <c r="U143" s="336"/>
      <c r="W143" s="553"/>
      <c r="X143" s="568">
        <f>SUM(X144:X147)</f>
        <v>564</v>
      </c>
      <c r="Z143" s="310"/>
      <c r="AB143" s="437">
        <f t="shared" si="114"/>
        <v>0</v>
      </c>
      <c r="AC143" s="437">
        <f t="shared" si="115"/>
        <v>564</v>
      </c>
      <c r="AD143" s="438" t="str">
        <f t="shared" si="116"/>
        <v xml:space="preserve">           </v>
      </c>
      <c r="AE143" s="438" t="str">
        <f t="shared" si="117"/>
        <v xml:space="preserve">           </v>
      </c>
      <c r="AF143" s="438" t="str">
        <f t="shared" si="118"/>
        <v xml:space="preserve">          0</v>
      </c>
      <c r="AG143" s="438" t="str">
        <f t="shared" si="119"/>
        <v xml:space="preserve">        564</v>
      </c>
      <c r="AK143" s="368"/>
      <c r="AN143" s="334">
        <f t="shared" si="90"/>
        <v>0</v>
      </c>
      <c r="AP143" s="357"/>
      <c r="AR143" s="318"/>
      <c r="AS143" s="358">
        <f>SUM(AS144:AS147)</f>
        <v>152</v>
      </c>
    </row>
    <row r="144" spans="2:45" outlineLevel="1" x14ac:dyDescent="0.25">
      <c r="B144" s="432">
        <v>142</v>
      </c>
      <c r="C144" s="305" t="s">
        <v>2578</v>
      </c>
      <c r="D144" s="188" t="str">
        <f>IF(VLOOKUP($B144,suvaha_p!$A:$G,1)=$B144,VLOOKUP($B144,suvaha_p!$A:$G,$B$1),0)</f>
        <v>Výdavky budúcich období dlhodobé (383A)</v>
      </c>
      <c r="E144" s="332" t="s">
        <v>2242</v>
      </c>
      <c r="G144" s="343">
        <f>SUM(ANALYTIKAVUJ!C190)</f>
        <v>0</v>
      </c>
      <c r="I144" s="334">
        <f t="shared" si="92"/>
        <v>0</v>
      </c>
      <c r="K144" s="357"/>
      <c r="M144" s="347"/>
      <c r="N144" s="560">
        <f t="shared" ref="N144:N147" si="123">ROUND((I144*-1),0)</f>
        <v>0</v>
      </c>
      <c r="Q144" s="337">
        <f>SUM(ANALYTIKAVUJ!D190)</f>
        <v>0</v>
      </c>
      <c r="S144" s="562">
        <f t="shared" si="88"/>
        <v>0</v>
      </c>
      <c r="U144" s="336"/>
      <c r="W144" s="338"/>
      <c r="X144" s="560">
        <f t="shared" ref="X144:X147" si="124">ROUND((S144*-1),0)</f>
        <v>0</v>
      </c>
      <c r="Z144" s="305"/>
      <c r="AB144" s="437">
        <f t="shared" si="114"/>
        <v>0</v>
      </c>
      <c r="AC144" s="437">
        <f t="shared" si="115"/>
        <v>0</v>
      </c>
      <c r="AD144" s="438" t="str">
        <f t="shared" si="116"/>
        <v xml:space="preserve">           </v>
      </c>
      <c r="AE144" s="438" t="str">
        <f t="shared" si="117"/>
        <v xml:space="preserve">           </v>
      </c>
      <c r="AF144" s="438" t="str">
        <f t="shared" si="118"/>
        <v xml:space="preserve">          0</v>
      </c>
      <c r="AG144" s="438" t="str">
        <f t="shared" si="119"/>
        <v xml:space="preserve">          0</v>
      </c>
      <c r="AL144" s="335">
        <f>SUM(ANALYTIKAVUJ!E190)</f>
        <v>0</v>
      </c>
      <c r="AN144" s="334">
        <f t="shared" si="90"/>
        <v>0</v>
      </c>
      <c r="AP144" s="357"/>
      <c r="AR144" s="347"/>
      <c r="AS144" s="339">
        <f t="shared" ref="AS144:AS147" si="125">ROUND((AN144*-1),0)</f>
        <v>0</v>
      </c>
    </row>
    <row r="145" spans="1:45" outlineLevel="1" x14ac:dyDescent="0.25">
      <c r="B145" s="432">
        <v>143</v>
      </c>
      <c r="C145" s="305" t="s">
        <v>2369</v>
      </c>
      <c r="D145" s="188" t="str">
        <f>IF(VLOOKUP($B145,suvaha_p!$A:$G,1)=$B145,VLOOKUP($B145,suvaha_p!$A:$G,$B$1),0)</f>
        <v>Výdavky budúcich období krátkodobé (383A)</v>
      </c>
      <c r="E145" s="332" t="s">
        <v>2243</v>
      </c>
      <c r="G145" s="343">
        <f>SUM(ANALYTIKAVUJ!C191)</f>
        <v>0</v>
      </c>
      <c r="I145" s="334">
        <f t="shared" si="92"/>
        <v>0</v>
      </c>
      <c r="K145" s="357"/>
      <c r="M145" s="347"/>
      <c r="N145" s="560">
        <f t="shared" si="123"/>
        <v>0</v>
      </c>
      <c r="Q145" s="337">
        <f>SUM(ANALYTIKAVUJ!D191)</f>
        <v>-563.77</v>
      </c>
      <c r="S145" s="562">
        <f t="shared" si="88"/>
        <v>-563.77</v>
      </c>
      <c r="U145" s="336"/>
      <c r="W145" s="338"/>
      <c r="X145" s="560">
        <f t="shared" si="124"/>
        <v>564</v>
      </c>
      <c r="Z145" s="305"/>
      <c r="AB145" s="437">
        <f t="shared" si="114"/>
        <v>0</v>
      </c>
      <c r="AC145" s="437">
        <f t="shared" si="115"/>
        <v>564</v>
      </c>
      <c r="AD145" s="438" t="str">
        <f t="shared" si="116"/>
        <v xml:space="preserve">           </v>
      </c>
      <c r="AE145" s="438" t="str">
        <f t="shared" si="117"/>
        <v xml:space="preserve">           </v>
      </c>
      <c r="AF145" s="438" t="str">
        <f t="shared" si="118"/>
        <v xml:space="preserve">          0</v>
      </c>
      <c r="AG145" s="438" t="str">
        <f t="shared" si="119"/>
        <v xml:space="preserve">        564</v>
      </c>
      <c r="AL145" s="335">
        <f>SUM(ANALYTIKAVUJ!E191)</f>
        <v>-151.62</v>
      </c>
      <c r="AN145" s="334">
        <f t="shared" si="90"/>
        <v>-151.62</v>
      </c>
      <c r="AP145" s="357"/>
      <c r="AR145" s="347"/>
      <c r="AS145" s="339">
        <f t="shared" si="125"/>
        <v>152</v>
      </c>
    </row>
    <row r="146" spans="1:45" outlineLevel="1" x14ac:dyDescent="0.25">
      <c r="B146" s="432">
        <v>144</v>
      </c>
      <c r="C146" s="305" t="s">
        <v>2372</v>
      </c>
      <c r="D146" s="188" t="str">
        <f>IF(VLOOKUP($B146,suvaha_p!$A:$G,1)=$B146,VLOOKUP($B146,suvaha_p!$A:$G,$B$1),0)</f>
        <v>Výnosy budúcich období dlhodobé (384A)</v>
      </c>
      <c r="E146" s="332" t="s">
        <v>2244</v>
      </c>
      <c r="G146" s="343">
        <f>SUM(ANALYTIKAVUJ!C194)</f>
        <v>0</v>
      </c>
      <c r="I146" s="334">
        <f t="shared" si="92"/>
        <v>0</v>
      </c>
      <c r="K146" s="357"/>
      <c r="M146" s="347"/>
      <c r="N146" s="560">
        <f t="shared" si="123"/>
        <v>0</v>
      </c>
      <c r="Q146" s="337">
        <f>SUM(ANALYTIKAVUJ!D194)</f>
        <v>0</v>
      </c>
      <c r="S146" s="562">
        <f t="shared" si="88"/>
        <v>0</v>
      </c>
      <c r="U146" s="336"/>
      <c r="W146" s="338"/>
      <c r="X146" s="560">
        <f t="shared" si="124"/>
        <v>0</v>
      </c>
      <c r="Z146" s="305"/>
      <c r="AB146" s="437">
        <f t="shared" si="114"/>
        <v>0</v>
      </c>
      <c r="AC146" s="437">
        <f t="shared" si="115"/>
        <v>0</v>
      </c>
      <c r="AD146" s="438" t="str">
        <f t="shared" si="116"/>
        <v xml:space="preserve">           </v>
      </c>
      <c r="AE146" s="438" t="str">
        <f t="shared" si="117"/>
        <v xml:space="preserve">           </v>
      </c>
      <c r="AF146" s="438" t="str">
        <f t="shared" si="118"/>
        <v xml:space="preserve">          0</v>
      </c>
      <c r="AG146" s="438" t="str">
        <f t="shared" si="119"/>
        <v xml:space="preserve">          0</v>
      </c>
      <c r="AL146" s="335">
        <f>SUM(ANALYTIKAVUJ!E194)</f>
        <v>0</v>
      </c>
      <c r="AN146" s="334">
        <f t="shared" si="90"/>
        <v>0</v>
      </c>
      <c r="AP146" s="357"/>
      <c r="AR146" s="347"/>
      <c r="AS146" s="339">
        <f t="shared" si="125"/>
        <v>0</v>
      </c>
    </row>
    <row r="147" spans="1:45" outlineLevel="1" x14ac:dyDescent="0.25">
      <c r="B147" s="432">
        <v>145</v>
      </c>
      <c r="C147" s="305" t="s">
        <v>2375</v>
      </c>
      <c r="D147" s="188" t="str">
        <f>IF(VLOOKUP($B147,suvaha_p!$A:$G,1)=$B147,VLOOKUP($B147,suvaha_p!$A:$G,$B$1),0)</f>
        <v>Výnosy budúcich období krátkodobé (384A)</v>
      </c>
      <c r="E147" s="332" t="s">
        <v>2245</v>
      </c>
      <c r="G147" s="343">
        <f>SUM(ANALYTIKAVUJ!C195)</f>
        <v>0</v>
      </c>
      <c r="I147" s="334">
        <f t="shared" si="92"/>
        <v>0</v>
      </c>
      <c r="K147" s="357"/>
      <c r="M147" s="347"/>
      <c r="N147" s="560">
        <f t="shared" si="123"/>
        <v>0</v>
      </c>
      <c r="Q147" s="337">
        <f>SUM(ANALYTIKAVUJ!D195)</f>
        <v>0</v>
      </c>
      <c r="S147" s="562">
        <f t="shared" si="88"/>
        <v>0</v>
      </c>
      <c r="U147" s="336"/>
      <c r="W147" s="338"/>
      <c r="X147" s="560">
        <f t="shared" si="124"/>
        <v>0</v>
      </c>
      <c r="Z147" s="305"/>
      <c r="AB147" s="437">
        <f t="shared" si="114"/>
        <v>0</v>
      </c>
      <c r="AC147" s="437">
        <f t="shared" si="115"/>
        <v>0</v>
      </c>
      <c r="AD147" s="438" t="str">
        <f t="shared" si="116"/>
        <v xml:space="preserve">           </v>
      </c>
      <c r="AE147" s="438" t="str">
        <f t="shared" si="117"/>
        <v xml:space="preserve">           </v>
      </c>
      <c r="AF147" s="438" t="str">
        <f t="shared" si="118"/>
        <v xml:space="preserve">          0</v>
      </c>
      <c r="AG147" s="438" t="str">
        <f t="shared" si="119"/>
        <v xml:space="preserve">          0</v>
      </c>
      <c r="AL147" s="335">
        <f>SUM(ANALYTIKAVUJ!E195)</f>
        <v>0</v>
      </c>
      <c r="AN147" s="334">
        <f t="shared" si="90"/>
        <v>0</v>
      </c>
      <c r="AP147" s="357"/>
      <c r="AR147" s="347"/>
      <c r="AS147" s="339">
        <f t="shared" si="125"/>
        <v>0</v>
      </c>
    </row>
    <row r="148" spans="1:45" s="308" customFormat="1" ht="58.5" customHeight="1" x14ac:dyDescent="0.25">
      <c r="D148" s="307"/>
      <c r="E148" s="369"/>
      <c r="F148" s="345"/>
      <c r="G148" s="321"/>
      <c r="H148" s="321"/>
      <c r="I148" s="782" t="str">
        <f>$D$216</f>
        <v>Bežné účtovné obdobie</v>
      </c>
      <c r="J148" s="782"/>
      <c r="K148" s="782"/>
      <c r="L148" s="782"/>
      <c r="M148" s="782"/>
      <c r="N148" s="782"/>
      <c r="O148" s="574"/>
      <c r="P148" s="575"/>
      <c r="Q148" s="574"/>
      <c r="R148" s="574"/>
      <c r="S148" s="781" t="str">
        <f>$D$217</f>
        <v>Bezprostredne predchádzajúce účtovné obdobie</v>
      </c>
      <c r="T148" s="781"/>
      <c r="U148" s="781"/>
      <c r="V148" s="781"/>
      <c r="W148" s="781"/>
      <c r="X148" s="781"/>
      <c r="AB148" s="321"/>
      <c r="AC148" s="321"/>
      <c r="AD148" s="439"/>
      <c r="AE148" s="439"/>
      <c r="AF148" s="438" t="str">
        <f t="shared" ref="AF148" si="126">REPT(" ",11-LEN(AB148))&amp;AB148</f>
        <v xml:space="preserve">           </v>
      </c>
      <c r="AG148" s="438" t="str">
        <f t="shared" ref="AG148" si="127">REPT(" ",11-LEN(AC148))&amp;AC148</f>
        <v xml:space="preserve">           </v>
      </c>
      <c r="AK148" s="345"/>
      <c r="AL148" s="321"/>
      <c r="AM148" s="321"/>
      <c r="AN148" s="783" t="str">
        <f>$D$217</f>
        <v>Bezprostredne predchádzajúce účtovné obdobie</v>
      </c>
      <c r="AO148" s="783"/>
      <c r="AP148" s="783"/>
      <c r="AQ148" s="783"/>
      <c r="AR148" s="783"/>
      <c r="AS148" s="783"/>
    </row>
    <row r="149" spans="1:45" x14ac:dyDescent="0.25">
      <c r="A149" s="433">
        <v>1</v>
      </c>
      <c r="C149" s="158" t="s">
        <v>1970</v>
      </c>
      <c r="D149" s="378" t="str">
        <f>IF(VLOOKUP($A149,vykaz_p!$A:$G,1)=$A149,VLOOKUP($A149,vykaz_p!$A:$G,$B$1),0)</f>
        <v>Čistý obrat (časť účt. tr. 6 podľa zákona)</v>
      </c>
      <c r="E149" s="363" t="s">
        <v>918</v>
      </c>
      <c r="F149" s="367"/>
      <c r="N149" s="576"/>
      <c r="P149" s="573"/>
      <c r="X149" s="576"/>
      <c r="Z149" s="310"/>
      <c r="AF149" s="438" t="str">
        <f>REPT(" ",11-LEN(N149))&amp;N149</f>
        <v xml:space="preserve">           </v>
      </c>
      <c r="AG149" s="438" t="str">
        <f>REPT(" ",11-LEN(X149))&amp;X149</f>
        <v xml:space="preserve">           </v>
      </c>
      <c r="AK149" s="368"/>
      <c r="AS149" s="370"/>
    </row>
    <row r="150" spans="1:45" x14ac:dyDescent="0.25">
      <c r="A150" s="433">
        <v>2</v>
      </c>
      <c r="C150" s="158" t="s">
        <v>2786</v>
      </c>
      <c r="D150" s="378" t="str">
        <f>IF(VLOOKUP($A150,vykaz_p!$A:$G,1)=$A150,VLOOKUP($A150,vykaz_p!$A:$G,$B$1),0)</f>
        <v xml:space="preserve">Výnosy z hospodárskej činnosti spolu súčet
(r. 03 až r. 09) </v>
      </c>
      <c r="E150" s="363" t="s">
        <v>936</v>
      </c>
      <c r="F150" s="367"/>
      <c r="L150" s="371">
        <f>SUM(L151:L157)</f>
        <v>-6774409.1500000004</v>
      </c>
      <c r="M150" s="305"/>
      <c r="N150" s="577">
        <f>SUM(N151:N157)</f>
        <v>6774409</v>
      </c>
      <c r="P150" s="573"/>
      <c r="V150" s="578">
        <f>SUM(V151:V157)</f>
        <v>0</v>
      </c>
      <c r="W150" s="579"/>
      <c r="X150" s="577">
        <f>SUM(X151:X157)</f>
        <v>0</v>
      </c>
      <c r="Z150" s="310"/>
      <c r="AF150" s="438" t="str">
        <f t="shared" ref="AF150:AF210" si="128">REPT(" ",11-LEN(N150))&amp;N150</f>
        <v xml:space="preserve">    6774409</v>
      </c>
      <c r="AG150" s="438" t="str">
        <f t="shared" ref="AG150:AG210" si="129">REPT(" ",11-LEN(X150))&amp;X150</f>
        <v xml:space="preserve">          0</v>
      </c>
      <c r="AK150" s="368"/>
      <c r="AQ150" s="371">
        <f>SUM(AQ151:AQ157)</f>
        <v>0</v>
      </c>
      <c r="AR150" s="305"/>
      <c r="AS150" s="372">
        <f>SUM(AS151:AS157)</f>
        <v>0</v>
      </c>
    </row>
    <row r="151" spans="1:45" outlineLevel="1" x14ac:dyDescent="0.25">
      <c r="A151" s="433">
        <v>3</v>
      </c>
      <c r="C151" s="158" t="s">
        <v>2790</v>
      </c>
      <c r="D151" s="188" t="str">
        <f>IF(VLOOKUP($A151,vykaz_p!$A:$G,1)=$A151,VLOOKUP($A151,vykaz_p!$A:$G,$B$1),0)</f>
        <v>Tržby z predaja tovaru (604, 607)</v>
      </c>
      <c r="E151" s="332" t="s">
        <v>954</v>
      </c>
      <c r="G151" s="333"/>
      <c r="L151" s="335">
        <f>SUM('HL KNIHA VYPOC'!G354+'HL KNIHA VYPOC'!G356)</f>
        <v>-6644192.6100000003</v>
      </c>
      <c r="M151" s="305"/>
      <c r="N151" s="576">
        <f>ROUND((L151*-1),0)</f>
        <v>6644193</v>
      </c>
      <c r="Q151" s="561"/>
      <c r="V151" s="337">
        <f>SUM('HL KNIHA VYPOC'!K354+'HL KNIHA VYPOC'!K356)</f>
        <v>0</v>
      </c>
      <c r="W151" s="579"/>
      <c r="X151" s="576">
        <f>ROUND((V151*-1),0)</f>
        <v>0</v>
      </c>
      <c r="Z151" s="305"/>
      <c r="AF151" s="438" t="str">
        <f t="shared" si="128"/>
        <v xml:space="preserve">    6644193</v>
      </c>
      <c r="AG151" s="438" t="str">
        <f t="shared" si="129"/>
        <v xml:space="preserve">          0</v>
      </c>
      <c r="AL151" s="340"/>
      <c r="AQ151" s="335">
        <f>SUM('HL KNIHA VYPOC'!M354+'HL KNIHA VYPOC'!M356)</f>
        <v>0</v>
      </c>
      <c r="AR151" s="305"/>
      <c r="AS151" s="370">
        <f>ROUND((AQ151*-1),0)</f>
        <v>0</v>
      </c>
    </row>
    <row r="152" spans="1:45" outlineLevel="1" x14ac:dyDescent="0.25">
      <c r="A152" s="433">
        <v>4</v>
      </c>
      <c r="C152" s="158" t="s">
        <v>2793</v>
      </c>
      <c r="D152" s="188" t="str">
        <f>IF(VLOOKUP($A152,vykaz_p!$A:$G,1)=$A152,VLOOKUP($A152,vykaz_p!$A:$G,$B$1),0)</f>
        <v>Tržby z predaja vlastných výrobkov (601)</v>
      </c>
      <c r="E152" s="332" t="s">
        <v>960</v>
      </c>
      <c r="L152" s="335">
        <f>SUM('HL KNIHA VYPOC'!G352)</f>
        <v>0</v>
      </c>
      <c r="M152" s="305"/>
      <c r="N152" s="576">
        <f t="shared" ref="N152:N157" si="130">ROUND((L152*-1),0)</f>
        <v>0</v>
      </c>
      <c r="V152" s="337">
        <f>SUM('HL KNIHA VYPOC'!K352)</f>
        <v>0</v>
      </c>
      <c r="W152" s="579"/>
      <c r="X152" s="576">
        <f t="shared" ref="X152:X157" si="131">ROUND((V152*-1),0)</f>
        <v>0</v>
      </c>
      <c r="Z152" s="305"/>
      <c r="AF152" s="438" t="str">
        <f t="shared" si="128"/>
        <v xml:space="preserve">          0</v>
      </c>
      <c r="AG152" s="438" t="str">
        <f t="shared" si="129"/>
        <v xml:space="preserve">          0</v>
      </c>
      <c r="AQ152" s="335">
        <f>SUM('HL KNIHA VYPOC'!M352)</f>
        <v>0</v>
      </c>
      <c r="AR152" s="305"/>
      <c r="AS152" s="370">
        <f t="shared" ref="AS152:AS157" si="132">ROUND((AQ152*-1),0)</f>
        <v>0</v>
      </c>
    </row>
    <row r="153" spans="1:45" outlineLevel="1" x14ac:dyDescent="0.25">
      <c r="A153" s="433">
        <v>5</v>
      </c>
      <c r="C153" s="158" t="s">
        <v>2797</v>
      </c>
      <c r="D153" s="188" t="str">
        <f>IF(VLOOKUP($A153,vykaz_p!$A:$G,1)=$A153,VLOOKUP($A153,vykaz_p!$A:$G,$B$1),0)</f>
        <v>Tržby z predaja služieb (602, 606)</v>
      </c>
      <c r="E153" s="332" t="s">
        <v>970</v>
      </c>
      <c r="L153" s="335">
        <f>SUM('HL KNIHA VYPOC'!G353+'HL KNIHA VYPOC'!G355)</f>
        <v>-77495.179999999993</v>
      </c>
      <c r="M153" s="305"/>
      <c r="N153" s="576">
        <f t="shared" si="130"/>
        <v>77495</v>
      </c>
      <c r="V153" s="337">
        <f>SUM('HL KNIHA VYPOC'!K353+'HL KNIHA VYPOC'!K355)</f>
        <v>0</v>
      </c>
      <c r="W153" s="579"/>
      <c r="X153" s="576">
        <f t="shared" si="131"/>
        <v>0</v>
      </c>
      <c r="Z153" s="305"/>
      <c r="AF153" s="438" t="str">
        <f t="shared" si="128"/>
        <v xml:space="preserve">      77495</v>
      </c>
      <c r="AG153" s="438" t="str">
        <f t="shared" si="129"/>
        <v xml:space="preserve">          0</v>
      </c>
      <c r="AQ153" s="335">
        <f>SUM('HL KNIHA VYPOC'!M353+'HL KNIHA VYPOC'!M355)</f>
        <v>0</v>
      </c>
      <c r="AR153" s="305"/>
      <c r="AS153" s="370">
        <f t="shared" si="132"/>
        <v>0</v>
      </c>
    </row>
    <row r="154" spans="1:45" outlineLevel="1" x14ac:dyDescent="0.25">
      <c r="A154" s="433">
        <v>6</v>
      </c>
      <c r="C154" s="158" t="s">
        <v>2801</v>
      </c>
      <c r="D154" s="188" t="str">
        <f>IF(VLOOKUP($A154,vykaz_p!$A:$G,1)=$A154,VLOOKUP($A154,vykaz_p!$A:$G,$B$1),0)</f>
        <v>Zmeny stavu vnútroorganizačných zásob (+/-)
(účtová skupina 61)</v>
      </c>
      <c r="E154" s="332" t="s">
        <v>5</v>
      </c>
      <c r="L154" s="335">
        <f>SUM('HL KNIHA VYPOC'!G357)</f>
        <v>0</v>
      </c>
      <c r="M154" s="305"/>
      <c r="N154" s="576">
        <f t="shared" si="130"/>
        <v>0</v>
      </c>
      <c r="V154" s="337">
        <f>SUM('HL KNIHA VYPOC'!K357)</f>
        <v>0</v>
      </c>
      <c r="W154" s="579"/>
      <c r="X154" s="576">
        <f t="shared" si="131"/>
        <v>0</v>
      </c>
      <c r="Z154" s="305"/>
      <c r="AF154" s="438" t="str">
        <f t="shared" si="128"/>
        <v xml:space="preserve">          0</v>
      </c>
      <c r="AG154" s="438" t="str">
        <f t="shared" si="129"/>
        <v xml:space="preserve">          0</v>
      </c>
      <c r="AQ154" s="335">
        <f>SUM('HL KNIHA VYPOC'!M357)</f>
        <v>0</v>
      </c>
      <c r="AR154" s="305"/>
      <c r="AS154" s="370">
        <f t="shared" si="132"/>
        <v>0</v>
      </c>
    </row>
    <row r="155" spans="1:45" outlineLevel="1" x14ac:dyDescent="0.25">
      <c r="A155" s="433">
        <v>7</v>
      </c>
      <c r="C155" s="158" t="s">
        <v>2805</v>
      </c>
      <c r="D155" s="188" t="str">
        <f>IF(VLOOKUP($A155,vykaz_p!$A:$G,1)=$A155,VLOOKUP($A155,vykaz_p!$A:$G,$B$1),0)</f>
        <v>Aktivácia (účtová skupina 62)</v>
      </c>
      <c r="E155" s="332" t="s">
        <v>21</v>
      </c>
      <c r="L155" s="335">
        <f>SUM('HL KNIHA VYPOC'!G364)</f>
        <v>0</v>
      </c>
      <c r="M155" s="305"/>
      <c r="N155" s="576">
        <f t="shared" si="130"/>
        <v>0</v>
      </c>
      <c r="V155" s="337">
        <f>SUM('HL KNIHA VYPOC'!K364)</f>
        <v>0</v>
      </c>
      <c r="W155" s="579"/>
      <c r="X155" s="576">
        <f t="shared" si="131"/>
        <v>0</v>
      </c>
      <c r="Z155" s="305"/>
      <c r="AF155" s="438" t="str">
        <f t="shared" si="128"/>
        <v xml:space="preserve">          0</v>
      </c>
      <c r="AG155" s="438" t="str">
        <f t="shared" si="129"/>
        <v xml:space="preserve">          0</v>
      </c>
      <c r="AQ155" s="335">
        <f>SUM('HL KNIHA VYPOC'!M364)</f>
        <v>0</v>
      </c>
      <c r="AR155" s="305"/>
      <c r="AS155" s="370">
        <f t="shared" si="132"/>
        <v>0</v>
      </c>
    </row>
    <row r="156" spans="1:45" ht="21" customHeight="1" outlineLevel="1" x14ac:dyDescent="0.25">
      <c r="A156" s="433">
        <v>8</v>
      </c>
      <c r="C156" s="158" t="s">
        <v>2808</v>
      </c>
      <c r="D156" s="188" t="str">
        <f>IF(VLOOKUP($A156,vykaz_p!$A:$G,1)=$A156,VLOOKUP($A156,vykaz_p!$A:$G,$B$1),0)</f>
        <v>Tržby z predaja dlhodobého nehmotného majetku, dlhodobého hmotného majetku a materiálu (641, 642)</v>
      </c>
      <c r="E156" s="332" t="s">
        <v>39</v>
      </c>
      <c r="L156" s="335">
        <f>SUM('HL KNIHA VYPOC'!G373+'HL KNIHA VYPOC'!G374)</f>
        <v>-14739.91</v>
      </c>
      <c r="M156" s="305"/>
      <c r="N156" s="576">
        <f t="shared" si="130"/>
        <v>14740</v>
      </c>
      <c r="V156" s="337">
        <f>SUM('HL KNIHA VYPOC'!K373+'HL KNIHA VYPOC'!K374)</f>
        <v>0</v>
      </c>
      <c r="W156" s="579"/>
      <c r="X156" s="576">
        <f t="shared" si="131"/>
        <v>0</v>
      </c>
      <c r="Z156" s="331"/>
      <c r="AF156" s="438" t="str">
        <f t="shared" si="128"/>
        <v xml:space="preserve">      14740</v>
      </c>
      <c r="AG156" s="438" t="str">
        <f t="shared" si="129"/>
        <v xml:space="preserve">          0</v>
      </c>
      <c r="AQ156" s="335">
        <f>SUM('HL KNIHA VYPOC'!M373+'HL KNIHA VYPOC'!M374)</f>
        <v>0</v>
      </c>
      <c r="AR156" s="305"/>
      <c r="AS156" s="370">
        <f t="shared" si="132"/>
        <v>0</v>
      </c>
    </row>
    <row r="157" spans="1:45" outlineLevel="1" x14ac:dyDescent="0.25">
      <c r="A157" s="433">
        <v>9</v>
      </c>
      <c r="C157" s="158" t="s">
        <v>2811</v>
      </c>
      <c r="D157" s="188" t="str">
        <f>IF(VLOOKUP($A157,vykaz_p!$A:$G,1)=$A157,VLOOKUP($A157,vykaz_p!$A:$G,$B$1),0)</f>
        <v>Ostatné výnosy z hospodárskej činnosti (644, 645, 646, 648, 655, 657)</v>
      </c>
      <c r="E157" s="332" t="s">
        <v>906</v>
      </c>
      <c r="L157" s="335">
        <f>SUM('HL KNIHA VYPOC'!G375:G378)+'HL KNIHA VYPOC'!G383+'HL KNIHA VYPOC'!G384</f>
        <v>-37981.449999999997</v>
      </c>
      <c r="M157" s="305"/>
      <c r="N157" s="576">
        <f t="shared" si="130"/>
        <v>37981</v>
      </c>
      <c r="V157" s="337">
        <f>SUM('HL KNIHA VYPOC'!K375:Q378)+'HL KNIHA VYPOC'!K383+'HL KNIHA VYPOC'!K384</f>
        <v>0</v>
      </c>
      <c r="W157" s="579"/>
      <c r="X157" s="576">
        <f t="shared" si="131"/>
        <v>0</v>
      </c>
      <c r="Z157" s="305"/>
      <c r="AF157" s="438" t="str">
        <f t="shared" si="128"/>
        <v xml:space="preserve">      37981</v>
      </c>
      <c r="AG157" s="438" t="str">
        <f t="shared" si="129"/>
        <v xml:space="preserve">          0</v>
      </c>
      <c r="AQ157" s="335">
        <f>SUM('HL KNIHA VYPOC'!M375:AL378)+'HL KNIHA VYPOC'!M383+'HL KNIHA VYPOC'!M384</f>
        <v>0</v>
      </c>
      <c r="AR157" s="305"/>
      <c r="AS157" s="370">
        <f t="shared" si="132"/>
        <v>0</v>
      </c>
    </row>
    <row r="158" spans="1:45" x14ac:dyDescent="0.25">
      <c r="A158" s="433">
        <v>10</v>
      </c>
      <c r="C158" s="158" t="s">
        <v>2786</v>
      </c>
      <c r="D158" s="378" t="str">
        <f>IF(VLOOKUP($A158,vykaz_p!$A:$G,1)=$A158,VLOOKUP($A158,vykaz_p!$A:$G,$B$1),0)</f>
        <v>Náklady na hospodársku činnosť spolu r. 11 + r. 12
+ r. 13 + r. 14 + r. 15 + r. 20 +r. 21 + r. 24 + r. 25 + r. 26</v>
      </c>
      <c r="E158" s="363" t="s">
        <v>779</v>
      </c>
      <c r="F158" s="367"/>
      <c r="L158" s="371">
        <f>SUM(L159+L160+L161+L162+L163+L168+L169+L172+L173+L174)</f>
        <v>6593441.4900000002</v>
      </c>
      <c r="M158" s="305"/>
      <c r="N158" s="577">
        <f>SUM(N159+N160+N161+N162+N163+N168+N169+N172+N173+N174)</f>
        <v>6884081</v>
      </c>
      <c r="P158" s="573"/>
      <c r="V158" s="578">
        <f>SUM(V159+V160+V161+V162+V163+V168+V169+V172+V173+V174)</f>
        <v>0</v>
      </c>
      <c r="W158" s="579"/>
      <c r="X158" s="577">
        <f>SUM(X159+X160+X161+X162+X163+X168+X169+X172+X173+X174)</f>
        <v>0</v>
      </c>
      <c r="Z158" s="310"/>
      <c r="AF158" s="443" t="str">
        <f>REPT(" ",11-LEN(N158))&amp;N158-S209</f>
        <v xml:space="preserve">    6883397</v>
      </c>
      <c r="AG158" s="443" t="str">
        <f>REPT(" ",11-LEN(X158))&amp;X158-Z209</f>
        <v xml:space="preserve">          34192</v>
      </c>
      <c r="AK158" s="368"/>
      <c r="AQ158" s="371">
        <f>SUM(AQ159+AQ160+AQ161+AQ162+AQ163+AQ168+AQ169+AQ172+AQ173+AQ174)</f>
        <v>0</v>
      </c>
      <c r="AR158" s="305"/>
      <c r="AS158" s="372">
        <f>SUM(AS159+AS160+AS161+AS162+AS163+AS168+AS169+AS172+AS173+AS174)</f>
        <v>0</v>
      </c>
    </row>
    <row r="159" spans="1:45" outlineLevel="1" x14ac:dyDescent="0.25">
      <c r="A159" s="433">
        <v>11</v>
      </c>
      <c r="C159" s="158" t="s">
        <v>1953</v>
      </c>
      <c r="D159" s="188" t="str">
        <f>IF(VLOOKUP($A159,vykaz_p!$A:$G,1)=$A159,VLOOKUP($A159,vykaz_p!$A:$G,$B$1),0)</f>
        <v>Náklady vynaložené na obstaranie predaného tovaru (504, 507)</v>
      </c>
      <c r="E159" s="332" t="s">
        <v>1007</v>
      </c>
      <c r="L159" s="335">
        <f>SUM('HL KNIHA VYPOC'!G268+'HL KNIHA VYPOC'!G270)</f>
        <v>4377028.47</v>
      </c>
      <c r="M159" s="305"/>
      <c r="N159" s="576">
        <f>ROUND((L159),0)</f>
        <v>4377028</v>
      </c>
      <c r="V159" s="337">
        <f>SUM('HL KNIHA VYPOC'!K268+'HL KNIHA VYPOC'!K270)</f>
        <v>0</v>
      </c>
      <c r="W159" s="579"/>
      <c r="X159" s="576">
        <f>ROUND((V159),0)</f>
        <v>0</v>
      </c>
      <c r="Z159" s="305"/>
      <c r="AF159" s="438" t="str">
        <f t="shared" si="128"/>
        <v xml:space="preserve">    4377028</v>
      </c>
      <c r="AG159" s="438" t="str">
        <f t="shared" si="129"/>
        <v xml:space="preserve">          0</v>
      </c>
      <c r="AQ159" s="335">
        <f>SUM('HL KNIHA VYPOC'!M268+'HL KNIHA VYPOC'!M270)</f>
        <v>0</v>
      </c>
      <c r="AR159" s="305"/>
      <c r="AS159" s="373">
        <f>ROUND((AQ159),0)</f>
        <v>0</v>
      </c>
    </row>
    <row r="160" spans="1:45" outlineLevel="1" x14ac:dyDescent="0.25">
      <c r="A160" s="433">
        <v>12</v>
      </c>
      <c r="C160" s="158" t="s">
        <v>1912</v>
      </c>
      <c r="D160" s="188" t="str">
        <f>IF(VLOOKUP($A160,vykaz_p!$A:$G,1)=$A160,VLOOKUP($A160,vykaz_p!$A:$G,$B$1),0)</f>
        <v>Spotreba materiálu, energie a ostatných neskladovateľných dodávok (501, 502, 503)</v>
      </c>
      <c r="E160" s="332" t="s">
        <v>84</v>
      </c>
      <c r="L160" s="335">
        <f>SUM('HL KNIHA VYPOC'!G265:G267)</f>
        <v>154853.21</v>
      </c>
      <c r="M160" s="305"/>
      <c r="N160" s="576">
        <f t="shared" ref="N160:N162" si="133">ROUND((L160),0)</f>
        <v>154853</v>
      </c>
      <c r="V160" s="337">
        <f>SUM('HL KNIHA VYPOC'!K265:Q267)</f>
        <v>0</v>
      </c>
      <c r="W160" s="579"/>
      <c r="X160" s="576">
        <f t="shared" ref="X160:X162" si="134">ROUND((V160),0)</f>
        <v>0</v>
      </c>
      <c r="Z160" s="331"/>
      <c r="AF160" s="438" t="str">
        <f t="shared" si="128"/>
        <v xml:space="preserve">     154853</v>
      </c>
      <c r="AG160" s="438" t="str">
        <f t="shared" si="129"/>
        <v xml:space="preserve">          0</v>
      </c>
      <c r="AQ160" s="335">
        <f>SUM('HL KNIHA VYPOC'!M265:AL267)</f>
        <v>0</v>
      </c>
      <c r="AR160" s="305"/>
      <c r="AS160" s="373">
        <f t="shared" ref="AS160:AS162" si="135">ROUND((AQ160),0)</f>
        <v>0</v>
      </c>
    </row>
    <row r="161" spans="1:45" outlineLevel="1" x14ac:dyDescent="0.25">
      <c r="A161" s="433">
        <v>13</v>
      </c>
      <c r="C161" s="158" t="s">
        <v>1855</v>
      </c>
      <c r="D161" s="188" t="str">
        <f>IF(VLOOKUP($A161,vykaz_p!$A:$G,1)=$A161,VLOOKUP($A161,vykaz_p!$A:$G,$B$1),0)</f>
        <v>Opravné položky k zásobám (+/-) (505)</v>
      </c>
      <c r="E161" s="332" t="s">
        <v>94</v>
      </c>
      <c r="L161" s="335">
        <f>SUM('HL KNIHA VYPOC'!G269)</f>
        <v>0</v>
      </c>
      <c r="M161" s="305"/>
      <c r="N161" s="576">
        <f t="shared" si="133"/>
        <v>0</v>
      </c>
      <c r="V161" s="337">
        <f>SUM('HL KNIHA VYPOC'!K269)</f>
        <v>0</v>
      </c>
      <c r="W161" s="579"/>
      <c r="X161" s="576">
        <f t="shared" si="134"/>
        <v>0</v>
      </c>
      <c r="Z161" s="305"/>
      <c r="AF161" s="438" t="str">
        <f t="shared" si="128"/>
        <v xml:space="preserve">          0</v>
      </c>
      <c r="AG161" s="438" t="str">
        <f t="shared" si="129"/>
        <v xml:space="preserve">          0</v>
      </c>
      <c r="AQ161" s="335">
        <f>SUM('HL KNIHA VYPOC'!M269)</f>
        <v>0</v>
      </c>
      <c r="AR161" s="305"/>
      <c r="AS161" s="373">
        <f t="shared" si="135"/>
        <v>0</v>
      </c>
    </row>
    <row r="162" spans="1:45" outlineLevel="1" x14ac:dyDescent="0.25">
      <c r="A162" s="433">
        <v>14</v>
      </c>
      <c r="C162" s="158" t="s">
        <v>1853</v>
      </c>
      <c r="D162" s="188" t="str">
        <f>IF(VLOOKUP($A162,vykaz_p!$A:$G,1)=$A162,VLOOKUP($A162,vykaz_p!$A:$G,$B$1),0)</f>
        <v>Služby (účtová skupina 51)</v>
      </c>
      <c r="E162" s="332" t="s">
        <v>780</v>
      </c>
      <c r="L162" s="335">
        <f>SUM('HL KNIHA VYPOC'!G271)</f>
        <v>433713.89999999997</v>
      </c>
      <c r="M162" s="305"/>
      <c r="N162" s="576">
        <f t="shared" si="133"/>
        <v>433714</v>
      </c>
      <c r="V162" s="337">
        <f>SUM('HL KNIHA VYPOC'!K271)</f>
        <v>0</v>
      </c>
      <c r="W162" s="579"/>
      <c r="X162" s="576">
        <f t="shared" si="134"/>
        <v>0</v>
      </c>
      <c r="Z162" s="305"/>
      <c r="AF162" s="443" t="str">
        <f>REPT(" ",11-LEN(N162))&amp;N162-S209</f>
        <v xml:space="preserve">     433030</v>
      </c>
      <c r="AG162" s="443" t="str">
        <f>REPT(" ",11-LEN(X162))&amp;X162-Z209</f>
        <v xml:space="preserve">          34192</v>
      </c>
      <c r="AQ162" s="335">
        <f>SUM('HL KNIHA VYPOC'!M271)</f>
        <v>0</v>
      </c>
      <c r="AR162" s="305"/>
      <c r="AS162" s="373">
        <f t="shared" si="135"/>
        <v>0</v>
      </c>
    </row>
    <row r="163" spans="1:45" outlineLevel="1" x14ac:dyDescent="0.25">
      <c r="A163" s="433">
        <v>15</v>
      </c>
      <c r="C163" s="158" t="s">
        <v>1851</v>
      </c>
      <c r="D163" s="379" t="str">
        <f>IF(VLOOKUP($A163,vykaz_p!$A:$G,1)=$A163,VLOOKUP($A163,vykaz_p!$A:$G,$B$1),0)</f>
        <v>Osobné náklady súčet (r. 16 až r. 19)</v>
      </c>
      <c r="E163" s="332" t="s">
        <v>907</v>
      </c>
      <c r="F163" s="367"/>
      <c r="L163" s="371">
        <f>SUM(L164:L167)</f>
        <v>1315026.79</v>
      </c>
      <c r="M163" s="305"/>
      <c r="N163" s="577">
        <f>SUM(N164:N167)</f>
        <v>1315027</v>
      </c>
      <c r="P163" s="573"/>
      <c r="V163" s="578">
        <f>SUM(V164:V167)</f>
        <v>0</v>
      </c>
      <c r="W163" s="579"/>
      <c r="X163" s="577">
        <f>SUM(X164:X167)</f>
        <v>0</v>
      </c>
      <c r="Z163" s="374"/>
      <c r="AF163" s="438" t="str">
        <f t="shared" si="128"/>
        <v xml:space="preserve">    1315027</v>
      </c>
      <c r="AG163" s="438" t="str">
        <f t="shared" si="129"/>
        <v xml:space="preserve">          0</v>
      </c>
      <c r="AK163" s="368"/>
      <c r="AQ163" s="371">
        <f>SUM(AQ164:AQ167)</f>
        <v>0</v>
      </c>
      <c r="AR163" s="305"/>
      <c r="AS163" s="372">
        <f>SUM(AS164:AS167)</f>
        <v>0</v>
      </c>
    </row>
    <row r="164" spans="1:45" outlineLevel="1" x14ac:dyDescent="0.25">
      <c r="A164" s="433">
        <v>16</v>
      </c>
      <c r="C164" s="158" t="s">
        <v>2832</v>
      </c>
      <c r="D164" s="188" t="str">
        <f>IF(VLOOKUP($A164,vykaz_p!$A:$G,1)=$A164,VLOOKUP($A164,vykaz_p!$A:$G,$B$1),0)</f>
        <v>Mzdové náklady (521, 522)</v>
      </c>
      <c r="E164" s="332" t="s">
        <v>781</v>
      </c>
      <c r="L164" s="335">
        <f>SUM('HL KNIHA VYPOC'!G280:G281)</f>
        <v>950817.29</v>
      </c>
      <c r="M164" s="305"/>
      <c r="N164" s="576">
        <f>ROUND((L164),0)</f>
        <v>950817</v>
      </c>
      <c r="V164" s="337">
        <f>SUM('HL KNIHA VYPOC'!K280:Q281)</f>
        <v>0</v>
      </c>
      <c r="W164" s="579"/>
      <c r="X164" s="576">
        <f t="shared" ref="X164:X168" si="136">ROUND((V164),0)</f>
        <v>0</v>
      </c>
      <c r="Z164" s="305"/>
      <c r="AF164" s="438" t="str">
        <f t="shared" si="128"/>
        <v xml:space="preserve">     950817</v>
      </c>
      <c r="AG164" s="438" t="str">
        <f t="shared" si="129"/>
        <v xml:space="preserve">          0</v>
      </c>
      <c r="AQ164" s="335">
        <f>SUM('HL KNIHA VYPOC'!M280:AL281)</f>
        <v>0</v>
      </c>
      <c r="AR164" s="305"/>
      <c r="AS164" s="373">
        <f t="shared" ref="AS164:AS168" si="137">ROUND((AQ164),0)</f>
        <v>0</v>
      </c>
    </row>
    <row r="165" spans="1:45" outlineLevel="1" x14ac:dyDescent="0.25">
      <c r="A165" s="433">
        <v>17</v>
      </c>
      <c r="C165" s="158" t="s">
        <v>2369</v>
      </c>
      <c r="D165" s="188" t="str">
        <f>IF(VLOOKUP($A165,vykaz_p!$A:$G,1)=$A165,VLOOKUP($A165,vykaz_p!$A:$G,$B$1),0)</f>
        <v>Odmeny členom orgánov spoločnosti a družstva (523)</v>
      </c>
      <c r="E165" s="332" t="s">
        <v>782</v>
      </c>
      <c r="L165" s="335">
        <f>SUM('HL KNIHA VYPOC'!G282)</f>
        <v>0</v>
      </c>
      <c r="M165" s="305"/>
      <c r="N165" s="576">
        <f>ROUND((L165),0)</f>
        <v>0</v>
      </c>
      <c r="V165" s="337">
        <f>SUM('HL KNIHA VYPOC'!K282)</f>
        <v>0</v>
      </c>
      <c r="W165" s="579"/>
      <c r="X165" s="576">
        <f t="shared" si="136"/>
        <v>0</v>
      </c>
      <c r="Z165" s="305"/>
      <c r="AF165" s="438" t="str">
        <f t="shared" si="128"/>
        <v xml:space="preserve">          0</v>
      </c>
      <c r="AG165" s="438" t="str">
        <f t="shared" si="129"/>
        <v xml:space="preserve">          0</v>
      </c>
      <c r="AQ165" s="335">
        <f>SUM('HL KNIHA VYPOC'!M282)</f>
        <v>0</v>
      </c>
      <c r="AR165" s="305"/>
      <c r="AS165" s="373">
        <f t="shared" si="137"/>
        <v>0</v>
      </c>
    </row>
    <row r="166" spans="1:45" outlineLevel="1" x14ac:dyDescent="0.25">
      <c r="A166" s="433">
        <v>18</v>
      </c>
      <c r="C166" s="158" t="s">
        <v>2372</v>
      </c>
      <c r="D166" s="188" t="str">
        <f>IF(VLOOKUP($A166,vykaz_p!$A:$G,1)=$A166,VLOOKUP($A166,vykaz_p!$A:$G,$B$1),0)</f>
        <v>Náklady na sociálne poistenie (524, 525, 526)</v>
      </c>
      <c r="E166" s="332" t="s">
        <v>783</v>
      </c>
      <c r="L166" s="335">
        <f>SUM('HL KNIHA VYPOC'!G283:G285)</f>
        <v>322004.71000000002</v>
      </c>
      <c r="M166" s="305"/>
      <c r="N166" s="576">
        <f>ROUND((L166),0)</f>
        <v>322005</v>
      </c>
      <c r="V166" s="337">
        <f>SUM('HL KNIHA VYPOC'!K283:Q285)</f>
        <v>0</v>
      </c>
      <c r="W166" s="579"/>
      <c r="X166" s="576">
        <f t="shared" si="136"/>
        <v>0</v>
      </c>
      <c r="Z166" s="305"/>
      <c r="AF166" s="438" t="str">
        <f t="shared" si="128"/>
        <v xml:space="preserve">     322005</v>
      </c>
      <c r="AG166" s="438" t="str">
        <f t="shared" si="129"/>
        <v xml:space="preserve">          0</v>
      </c>
      <c r="AQ166" s="335">
        <f>SUM('HL KNIHA VYPOC'!M283:AL285)</f>
        <v>0</v>
      </c>
      <c r="AR166" s="305"/>
      <c r="AS166" s="373">
        <f t="shared" si="137"/>
        <v>0</v>
      </c>
    </row>
    <row r="167" spans="1:45" outlineLevel="1" x14ac:dyDescent="0.25">
      <c r="A167" s="433">
        <v>19</v>
      </c>
      <c r="C167" s="158" t="s">
        <v>2375</v>
      </c>
      <c r="D167" s="188" t="str">
        <f>IF(VLOOKUP($A167,vykaz_p!$A:$G,1)=$A167,VLOOKUP($A167,vykaz_p!$A:$G,$B$1),0)</f>
        <v>Sociálne náklady (527, 528)</v>
      </c>
      <c r="E167" s="332" t="s">
        <v>102</v>
      </c>
      <c r="L167" s="335">
        <f>SUM('HL KNIHA VYPOC'!G286:G287)</f>
        <v>42204.79</v>
      </c>
      <c r="M167" s="305"/>
      <c r="N167" s="576">
        <f>ROUND((L167),0)</f>
        <v>42205</v>
      </c>
      <c r="V167" s="337">
        <f>SUM('HL KNIHA VYPOC'!K286:Q287)</f>
        <v>0</v>
      </c>
      <c r="W167" s="579"/>
      <c r="X167" s="576">
        <f t="shared" si="136"/>
        <v>0</v>
      </c>
      <c r="Z167" s="305"/>
      <c r="AF167" s="438" t="str">
        <f t="shared" si="128"/>
        <v xml:space="preserve">      42205</v>
      </c>
      <c r="AG167" s="438" t="str">
        <f t="shared" si="129"/>
        <v xml:space="preserve">          0</v>
      </c>
      <c r="AQ167" s="335">
        <f>SUM('HL KNIHA VYPOC'!M286:AL287)</f>
        <v>0</v>
      </c>
      <c r="AR167" s="305"/>
      <c r="AS167" s="373">
        <f t="shared" si="137"/>
        <v>0</v>
      </c>
    </row>
    <row r="168" spans="1:45" outlineLevel="1" x14ac:dyDescent="0.25">
      <c r="A168" s="433">
        <v>20</v>
      </c>
      <c r="C168" s="158" t="s">
        <v>1849</v>
      </c>
      <c r="D168" s="188" t="str">
        <f>IF(VLOOKUP($A168,vykaz_p!$A:$G,1)=$A168,VLOOKUP($A168,vykaz_p!$A:$G,$B$1),0)</f>
        <v>Dane a poplatky (účtová skupina 53)</v>
      </c>
      <c r="E168" s="332" t="s">
        <v>784</v>
      </c>
      <c r="L168" s="335">
        <f>SUM('HL KNIHA VYPOC'!G289)</f>
        <v>55381.2</v>
      </c>
      <c r="M168" s="305"/>
      <c r="N168" s="576">
        <f>ROUND((L168),0)</f>
        <v>55381</v>
      </c>
      <c r="V168" s="337">
        <f>SUM('HL KNIHA VYPOC'!K289)</f>
        <v>0</v>
      </c>
      <c r="W168" s="579"/>
      <c r="X168" s="576">
        <f t="shared" si="136"/>
        <v>0</v>
      </c>
      <c r="Z168" s="305"/>
      <c r="AF168" s="438" t="str">
        <f t="shared" si="128"/>
        <v xml:space="preserve">      55381</v>
      </c>
      <c r="AG168" s="438" t="str">
        <f t="shared" si="129"/>
        <v xml:space="preserve">          0</v>
      </c>
      <c r="AQ168" s="335">
        <f>SUM('HL KNIHA VYPOC'!M289)</f>
        <v>0</v>
      </c>
      <c r="AR168" s="305"/>
      <c r="AS168" s="373">
        <f t="shared" si="137"/>
        <v>0</v>
      </c>
    </row>
    <row r="169" spans="1:45" outlineLevel="1" x14ac:dyDescent="0.25">
      <c r="A169" s="433">
        <v>21</v>
      </c>
      <c r="C169" s="158" t="s">
        <v>1847</v>
      </c>
      <c r="D169" s="188" t="str">
        <f>IF(VLOOKUP($A169,vykaz_p!$A:$G,1)=$A169,VLOOKUP($A169,vykaz_p!$A:$G,$B$1),0)</f>
        <v>Odpisy a opravné položky k dlhodobému nehmotnému majetku a dlhodobému hmotnému majetku (r. 22 + r. 23)</v>
      </c>
      <c r="E169" s="332" t="s">
        <v>117</v>
      </c>
      <c r="M169" s="305"/>
      <c r="N169" s="577">
        <f>SUM(N170:N171)</f>
        <v>290640</v>
      </c>
      <c r="W169" s="579"/>
      <c r="X169" s="577">
        <f>SUM(X170:X171)</f>
        <v>0</v>
      </c>
      <c r="Z169" s="331"/>
      <c r="AF169" s="438" t="str">
        <f t="shared" si="128"/>
        <v xml:space="preserve">     290640</v>
      </c>
      <c r="AG169" s="438" t="str">
        <f t="shared" si="129"/>
        <v xml:space="preserve">          0</v>
      </c>
      <c r="AR169" s="305"/>
      <c r="AS169" s="372">
        <f>SUM(AS170:AS171)</f>
        <v>0</v>
      </c>
    </row>
    <row r="170" spans="1:45" outlineLevel="1" x14ac:dyDescent="0.25">
      <c r="A170" s="433">
        <v>22</v>
      </c>
      <c r="C170" s="158" t="s">
        <v>2850</v>
      </c>
      <c r="D170" s="188" t="str">
        <f>IF(VLOOKUP($A170,vykaz_p!$A:$G,1)=$A170,VLOOKUP($A170,vykaz_p!$A:$G,$B$1),0)</f>
        <v>Odpisy dlhodobého nehmotného majetku a dlhodobého hmotného majetku (551)</v>
      </c>
      <c r="E170" s="332" t="s">
        <v>898</v>
      </c>
      <c r="L170" s="335">
        <f>SUM('HL KNIHA VYPOC'!G307)</f>
        <v>290640</v>
      </c>
      <c r="M170" s="305"/>
      <c r="N170" s="576">
        <f>ROUND((L170),0)</f>
        <v>290640</v>
      </c>
      <c r="V170" s="337">
        <f>SUM('HL KNIHA VYPOC'!K307)</f>
        <v>0</v>
      </c>
      <c r="W170" s="579"/>
      <c r="X170" s="576">
        <f t="shared" ref="X170:X174" si="138">ROUND((V170),0)</f>
        <v>0</v>
      </c>
      <c r="Z170" s="331"/>
      <c r="AF170" s="438" t="str">
        <f t="shared" si="128"/>
        <v xml:space="preserve">     290640</v>
      </c>
      <c r="AG170" s="438" t="str">
        <f t="shared" si="129"/>
        <v xml:space="preserve">          0</v>
      </c>
      <c r="AQ170" s="335">
        <f>SUM('HL KNIHA VYPOC'!M307)</f>
        <v>0</v>
      </c>
      <c r="AR170" s="305"/>
      <c r="AS170" s="373">
        <f t="shared" ref="AS170:AS174" si="139">ROUND((AQ170),0)</f>
        <v>0</v>
      </c>
    </row>
    <row r="171" spans="1:45" outlineLevel="1" x14ac:dyDescent="0.25">
      <c r="A171" s="433">
        <v>23</v>
      </c>
      <c r="C171" s="158" t="s">
        <v>2369</v>
      </c>
      <c r="D171" s="188" t="str">
        <f>IF(VLOOKUP($A171,vykaz_p!$A:$G,1)=$A171,VLOOKUP($A171,vykaz_p!$A:$G,$B$1),0)</f>
        <v>Opravné položky  k dlhodobému nehmotnému majetku a dlhodobému hmotnému majetku (+/-) (553)</v>
      </c>
      <c r="E171" s="332" t="s">
        <v>899</v>
      </c>
      <c r="L171" s="335">
        <f>SUM('HL KNIHA VYPOC'!G309)</f>
        <v>0</v>
      </c>
      <c r="M171" s="305"/>
      <c r="N171" s="576">
        <f>ROUND((L171),0)</f>
        <v>0</v>
      </c>
      <c r="V171" s="337">
        <f>SUM('HL KNIHA VYPOC'!K309)</f>
        <v>0</v>
      </c>
      <c r="W171" s="579"/>
      <c r="X171" s="576">
        <f t="shared" si="138"/>
        <v>0</v>
      </c>
      <c r="Z171" s="331"/>
      <c r="AF171" s="438" t="str">
        <f t="shared" si="128"/>
        <v xml:space="preserve">          0</v>
      </c>
      <c r="AG171" s="438" t="str">
        <f t="shared" si="129"/>
        <v xml:space="preserve">          0</v>
      </c>
      <c r="AQ171" s="335">
        <f>SUM('HL KNIHA VYPOC'!M309)</f>
        <v>0</v>
      </c>
      <c r="AR171" s="305"/>
      <c r="AS171" s="373">
        <f t="shared" si="139"/>
        <v>0</v>
      </c>
    </row>
    <row r="172" spans="1:45" outlineLevel="1" x14ac:dyDescent="0.25">
      <c r="A172" s="433">
        <v>24</v>
      </c>
      <c r="C172" s="158" t="s">
        <v>1845</v>
      </c>
      <c r="D172" s="188" t="str">
        <f>IF(VLOOKUP($A172,vykaz_p!$A:$G,1)=$A172,VLOOKUP($A172,vykaz_p!$A:$G,$B$1),0)</f>
        <v>Zostatková cena predaného dlhodobého majetku a predaného materiálu (541, 542)</v>
      </c>
      <c r="E172" s="332" t="s">
        <v>134</v>
      </c>
      <c r="L172" s="335">
        <f>SUM('HL KNIHA VYPOC'!G297:G298)</f>
        <v>0</v>
      </c>
      <c r="M172" s="305"/>
      <c r="N172" s="576">
        <f>ROUND((L172),0)</f>
        <v>0</v>
      </c>
      <c r="V172" s="337">
        <f>SUM('HL KNIHA VYPOC'!K297:Q298)</f>
        <v>0</v>
      </c>
      <c r="W172" s="579"/>
      <c r="X172" s="576">
        <f t="shared" si="138"/>
        <v>0</v>
      </c>
      <c r="Z172" s="331"/>
      <c r="AF172" s="438" t="str">
        <f t="shared" si="128"/>
        <v xml:space="preserve">          0</v>
      </c>
      <c r="AG172" s="438" t="str">
        <f t="shared" si="129"/>
        <v xml:space="preserve">          0</v>
      </c>
      <c r="AQ172" s="335">
        <f>SUM('HL KNIHA VYPOC'!M297:AL298)</f>
        <v>0</v>
      </c>
      <c r="AR172" s="305"/>
      <c r="AS172" s="373">
        <f t="shared" si="139"/>
        <v>0</v>
      </c>
    </row>
    <row r="173" spans="1:45" outlineLevel="1" x14ac:dyDescent="0.25">
      <c r="A173" s="433">
        <v>25</v>
      </c>
      <c r="C173" s="158" t="s">
        <v>2790</v>
      </c>
      <c r="D173" s="188" t="str">
        <f>IF(VLOOKUP($A173,vykaz_p!$A:$G,1)=$A173,VLOOKUP($A173,vykaz_p!$A:$G,$B$1),0)</f>
        <v>Opravné položky k pohľadávkam (+/-) (547)</v>
      </c>
      <c r="E173" s="332" t="s">
        <v>140</v>
      </c>
      <c r="L173" s="335">
        <f>SUM('HL KNIHA VYPOC'!G303)</f>
        <v>0</v>
      </c>
      <c r="M173" s="305"/>
      <c r="N173" s="576">
        <f>ROUND((L173),0)</f>
        <v>0</v>
      </c>
      <c r="V173" s="337">
        <f>SUM('HL KNIHA VYPOC'!K303)</f>
        <v>0</v>
      </c>
      <c r="W173" s="579"/>
      <c r="X173" s="576">
        <f t="shared" si="138"/>
        <v>0</v>
      </c>
      <c r="Z173" s="331"/>
      <c r="AF173" s="438" t="str">
        <f t="shared" si="128"/>
        <v xml:space="preserve">          0</v>
      </c>
      <c r="AG173" s="438" t="str">
        <f t="shared" si="129"/>
        <v xml:space="preserve">          0</v>
      </c>
      <c r="AQ173" s="335">
        <f>SUM('HL KNIHA VYPOC'!M303)</f>
        <v>0</v>
      </c>
      <c r="AR173" s="305"/>
      <c r="AS173" s="373">
        <f t="shared" si="139"/>
        <v>0</v>
      </c>
    </row>
    <row r="174" spans="1:45" outlineLevel="1" x14ac:dyDescent="0.25">
      <c r="A174" s="433">
        <v>26</v>
      </c>
      <c r="C174" s="158" t="s">
        <v>2862</v>
      </c>
      <c r="D174" s="188" t="str">
        <f>IF(VLOOKUP($A174,vykaz_p!$A:$G,1)=$A174,VLOOKUP($A174,vykaz_p!$A:$G,$B$1),0)</f>
        <v>Ostatné náklady na hospodársku činnosť 
(543, 544, 545, 546, 548, 549, 555, 557)</v>
      </c>
      <c r="E174" s="332" t="s">
        <v>904</v>
      </c>
      <c r="L174" s="335">
        <f>SUM('HL KNIHA VYPOC'!G299+'HL KNIHA VYPOC'!G300+'HL KNIHA VYPOC'!G301+'HL KNIHA VYPOC'!G302+'HL KNIHA VYPOC'!G304+'HL KNIHA VYPOC'!G305+'HL KNIHA VYPOC'!G310+'HL KNIHA VYPOC'!G311)</f>
        <v>257437.91999999998</v>
      </c>
      <c r="M174" s="305"/>
      <c r="N174" s="576">
        <f>ROUND((L174),0)</f>
        <v>257438</v>
      </c>
      <c r="V174" s="337">
        <f>SUM('HL KNIHA VYPOC'!K299+'HL KNIHA VYPOC'!K300+'HL KNIHA VYPOC'!K301+'HL KNIHA VYPOC'!K302+'HL KNIHA VYPOC'!K304+'HL KNIHA VYPOC'!K305+'HL KNIHA VYPOC'!K310+'HL KNIHA VYPOC'!K311)</f>
        <v>0</v>
      </c>
      <c r="W174" s="579"/>
      <c r="X174" s="576">
        <f t="shared" si="138"/>
        <v>0</v>
      </c>
      <c r="Z174" s="331"/>
      <c r="AF174" s="438" t="str">
        <f t="shared" si="128"/>
        <v xml:space="preserve">     257438</v>
      </c>
      <c r="AG174" s="438" t="str">
        <f t="shared" si="129"/>
        <v xml:space="preserve">          0</v>
      </c>
      <c r="AQ174" s="335">
        <f>SUM('HL KNIHA VYPOC'!M299+'HL KNIHA VYPOC'!M300+'HL KNIHA VYPOC'!M301+'HL KNIHA VYPOC'!M302+'HL KNIHA VYPOC'!M304+'HL KNIHA VYPOC'!M305+'HL KNIHA VYPOC'!M310+'HL KNIHA VYPOC'!M311)</f>
        <v>0</v>
      </c>
      <c r="AR174" s="305"/>
      <c r="AS174" s="373">
        <f t="shared" si="139"/>
        <v>0</v>
      </c>
    </row>
    <row r="175" spans="1:45" ht="15.75" customHeight="1" x14ac:dyDescent="0.25">
      <c r="A175" s="433">
        <v>27</v>
      </c>
      <c r="C175" s="158" t="s">
        <v>2866</v>
      </c>
      <c r="D175" s="378" t="str">
        <f>IF(VLOOKUP($A175,vykaz_p!$A:$G,1)=$A175,VLOOKUP($A175,vykaz_p!$A:$G,$B$1),0)</f>
        <v>Výsledok hospodárenia z hospodárskej činnosti (+/-) (r. 02 - r. 10)</v>
      </c>
      <c r="E175" s="363" t="s">
        <v>909</v>
      </c>
      <c r="F175" s="367"/>
      <c r="M175" s="305"/>
      <c r="N175" s="580">
        <f>SUM(N150-N158)</f>
        <v>-109672</v>
      </c>
      <c r="P175" s="573"/>
      <c r="W175" s="579"/>
      <c r="X175" s="580">
        <f>SUM(X150-X158)</f>
        <v>0</v>
      </c>
      <c r="Z175" s="310"/>
      <c r="AF175" s="444" t="str">
        <f>REPT(" ",11-LEN(N175))&amp;N175-S209</f>
        <v xml:space="preserve">    -110356</v>
      </c>
      <c r="AG175" s="444" t="str">
        <f>REPT(" ",11-LEN(X175))&amp;X175-Z209</f>
        <v xml:space="preserve">          34192</v>
      </c>
      <c r="AK175" s="368"/>
      <c r="AR175" s="305"/>
      <c r="AS175" s="375">
        <f>SUM(AS150-AS158)</f>
        <v>0</v>
      </c>
    </row>
    <row r="176" spans="1:45" x14ac:dyDescent="0.25">
      <c r="A176" s="433">
        <v>28</v>
      </c>
      <c r="C176" s="158" t="s">
        <v>1970</v>
      </c>
      <c r="D176" s="378" t="str">
        <f>IF(VLOOKUP($A176,vykaz_p!$A:$G,1)=$A176,VLOOKUP($A176,vykaz_p!$A:$G,$B$1),0)</f>
        <v>Pridaná hodnota (r. 03 + r. 04 + r. 05 + r. 06 + r. 07)
- (r. 11 + r. 12 + r. 13 + r. 14)</v>
      </c>
      <c r="E176" s="363" t="s">
        <v>785</v>
      </c>
      <c r="F176" s="367"/>
      <c r="M176" s="305"/>
      <c r="N176" s="576">
        <f>SUM(N151+N152+N153+N154+N155)-(N159+N160+N161+N162)</f>
        <v>1756093</v>
      </c>
      <c r="P176" s="573"/>
      <c r="W176" s="579"/>
      <c r="X176" s="576">
        <f>SUM(X151+X152+X153+X154+X155)-(X159+X160+X161+X162)</f>
        <v>0</v>
      </c>
      <c r="Z176" s="310"/>
      <c r="AF176" s="443" t="str">
        <f>REPT(" ",11-LEN(N176))&amp;N176-S209</f>
        <v xml:space="preserve">    1755409</v>
      </c>
      <c r="AG176" s="443" t="str">
        <f>REPT(" ",11-LEN(X176))&amp;X176-Z209</f>
        <v xml:space="preserve">          34192</v>
      </c>
      <c r="AK176" s="368"/>
      <c r="AR176" s="305"/>
      <c r="AS176" s="373">
        <f>SUM(AS151+AS152+AS153+AS154+AS155)-(AS159+AS160+AS161+AS162)</f>
        <v>0</v>
      </c>
    </row>
    <row r="177" spans="1:45" x14ac:dyDescent="0.25">
      <c r="A177" s="433">
        <v>29</v>
      </c>
      <c r="C177" s="158" t="s">
        <v>2786</v>
      </c>
      <c r="D177" s="378" t="str">
        <f>IF(VLOOKUP($A177,vykaz_p!$A:$G,1)=$A177,VLOOKUP($A177,vykaz_p!$A:$G,$B$1),0)</f>
        <v>Výnosy z finančnej činnosti spolu r. 30 + r. 31 + r. 35
+ r. 39 + r. 42 + r. 43 + r. 44</v>
      </c>
      <c r="E177" s="363" t="s">
        <v>159</v>
      </c>
      <c r="F177" s="367"/>
      <c r="M177" s="305"/>
      <c r="N177" s="576">
        <f>SUM(N178+N179+N183+N187+N190+N191+N192)</f>
        <v>218897</v>
      </c>
      <c r="P177" s="573"/>
      <c r="W177" s="579"/>
      <c r="X177" s="576">
        <f>SUM(X178+X179+X183+X187+X190+X191+X192)</f>
        <v>0</v>
      </c>
      <c r="Z177" s="310"/>
      <c r="AF177" s="438" t="str">
        <f t="shared" si="128"/>
        <v xml:space="preserve">     218897</v>
      </c>
      <c r="AG177" s="438" t="str">
        <f t="shared" si="129"/>
        <v xml:space="preserve">          0</v>
      </c>
      <c r="AK177" s="368"/>
      <c r="AR177" s="305"/>
      <c r="AS177" s="373">
        <f>SUM(AS178+AS179+AS183+AS187+AS190+AS191+AS192)</f>
        <v>0</v>
      </c>
    </row>
    <row r="178" spans="1:45" outlineLevel="1" x14ac:dyDescent="0.25">
      <c r="A178" s="433">
        <v>30</v>
      </c>
      <c r="C178" s="158" t="s">
        <v>2875</v>
      </c>
      <c r="D178" s="188" t="str">
        <f>IF(VLOOKUP($A178,vykaz_p!$A:$G,1)=$A178,VLOOKUP($A178,vykaz_p!$A:$G,$B$1),0)</f>
        <v>Tržby z predaja cenných papierov a podielov (661)</v>
      </c>
      <c r="E178" s="332" t="s">
        <v>2180</v>
      </c>
      <c r="L178" s="335">
        <f>SUM('HL KNIHA VYPOC'!G390)</f>
        <v>0</v>
      </c>
      <c r="M178" s="305"/>
      <c r="N178" s="576">
        <f t="shared" ref="N178" si="140">ROUND((L178*-1),0)</f>
        <v>0</v>
      </c>
      <c r="V178" s="337">
        <f>SUM('HL KNIHA VYPOC'!K390)</f>
        <v>0</v>
      </c>
      <c r="W178" s="579"/>
      <c r="X178" s="576">
        <f t="shared" ref="X178" si="141">ROUND((V178*-1),0)</f>
        <v>0</v>
      </c>
      <c r="Z178" s="331"/>
      <c r="AF178" s="438" t="str">
        <f t="shared" si="128"/>
        <v xml:space="preserve">          0</v>
      </c>
      <c r="AG178" s="438" t="str">
        <f t="shared" si="129"/>
        <v xml:space="preserve">          0</v>
      </c>
      <c r="AQ178" s="335">
        <f>SUM('HL KNIHA VYPOC'!M390)</f>
        <v>0</v>
      </c>
      <c r="AR178" s="305"/>
      <c r="AS178" s="370">
        <f t="shared" ref="AS178" si="142">ROUND((AQ178*-1),0)</f>
        <v>0</v>
      </c>
    </row>
    <row r="179" spans="1:45" outlineLevel="1" x14ac:dyDescent="0.25">
      <c r="A179" s="433">
        <v>31</v>
      </c>
      <c r="C179" s="158" t="s">
        <v>2878</v>
      </c>
      <c r="D179" s="188" t="str">
        <f>IF(VLOOKUP($A179,vykaz_p!$A:$G,1)=$A179,VLOOKUP($A179,vykaz_p!$A:$G,$B$1),0)</f>
        <v>Výnosy z dlhodobého finančného majetku súčet
(r. 32 až r. 34)</v>
      </c>
      <c r="E179" s="363" t="s">
        <v>912</v>
      </c>
      <c r="M179" s="305"/>
      <c r="N179" s="577">
        <f>SUM(N180:N182)</f>
        <v>45343</v>
      </c>
      <c r="W179" s="579"/>
      <c r="X179" s="577">
        <f>SUM(X180:X182)</f>
        <v>0</v>
      </c>
      <c r="Z179" s="331"/>
      <c r="AF179" s="438" t="str">
        <f t="shared" si="128"/>
        <v xml:space="preserve">      45343</v>
      </c>
      <c r="AG179" s="438" t="str">
        <f t="shared" si="129"/>
        <v xml:space="preserve">          0</v>
      </c>
      <c r="AR179" s="305"/>
      <c r="AS179" s="372">
        <f>SUM(AS180:AS182)</f>
        <v>0</v>
      </c>
    </row>
    <row r="180" spans="1:45" outlineLevel="1" x14ac:dyDescent="0.25">
      <c r="A180" s="433">
        <v>32</v>
      </c>
      <c r="C180" s="158" t="s">
        <v>2882</v>
      </c>
      <c r="D180" s="188" t="str">
        <f>IF(VLOOKUP($A180,vykaz_p!$A:$G,1)=$A180,VLOOKUP($A180,vykaz_p!$A:$G,$B$1),0)</f>
        <v>Výnosy z cenných papierov a podielov od prepojených účtovných jednotiek (665A)</v>
      </c>
      <c r="E180" s="332" t="s">
        <v>901</v>
      </c>
      <c r="L180" s="335">
        <f>SUM(ANALYTIKAVUJ!C217)</f>
        <v>-45343.34</v>
      </c>
      <c r="M180" s="305"/>
      <c r="N180" s="576">
        <f t="shared" ref="N180:N182" si="143">ROUND((L180*-1),0)</f>
        <v>45343</v>
      </c>
      <c r="V180" s="337">
        <f>SUM(ANALYTIKAVUJ!D217)</f>
        <v>0</v>
      </c>
      <c r="W180" s="579"/>
      <c r="X180" s="576">
        <f t="shared" ref="X180:X182" si="144">ROUND((V180*-1),0)</f>
        <v>0</v>
      </c>
      <c r="Z180" s="331"/>
      <c r="AF180" s="438" t="str">
        <f t="shared" si="128"/>
        <v xml:space="preserve">      45343</v>
      </c>
      <c r="AG180" s="438" t="str">
        <f t="shared" si="129"/>
        <v xml:space="preserve">          0</v>
      </c>
      <c r="AQ180" s="335">
        <f>SUM(ANALYTIKAVUJ!E217)</f>
        <v>0</v>
      </c>
      <c r="AR180" s="305"/>
      <c r="AS180" s="370">
        <f t="shared" ref="AS180:AS182" si="145">ROUND((AQ180*-1),0)</f>
        <v>0</v>
      </c>
    </row>
    <row r="181" spans="1:45" outlineLevel="1" x14ac:dyDescent="0.25">
      <c r="A181" s="433">
        <v>33</v>
      </c>
      <c r="C181" s="158" t="s">
        <v>2369</v>
      </c>
      <c r="D181" s="188" t="str">
        <f>IF(VLOOKUP($A181,vykaz_p!$A:$G,1)=$A181,VLOOKUP($A181,vykaz_p!$A:$G,$B$1),0)</f>
        <v>Výnosy z cenných papierov a podielov v podielovej účasti okrem výnosov prepojených účtovných jednotiek (665A)</v>
      </c>
      <c r="E181" s="332" t="s">
        <v>902</v>
      </c>
      <c r="L181" s="335">
        <f>SUM(ANALYTIKAVUJ!C218)</f>
        <v>0</v>
      </c>
      <c r="M181" s="305"/>
      <c r="N181" s="576">
        <f t="shared" si="143"/>
        <v>0</v>
      </c>
      <c r="V181" s="337">
        <f>SUM(ANALYTIKAVUJ!D218)</f>
        <v>0</v>
      </c>
      <c r="W181" s="579"/>
      <c r="X181" s="576">
        <f t="shared" si="144"/>
        <v>0</v>
      </c>
      <c r="Z181" s="331"/>
      <c r="AF181" s="438" t="str">
        <f t="shared" si="128"/>
        <v xml:space="preserve">          0</v>
      </c>
      <c r="AG181" s="438" t="str">
        <f t="shared" si="129"/>
        <v xml:space="preserve">          0</v>
      </c>
      <c r="AQ181" s="335">
        <f>SUM(ANALYTIKAVUJ!E218)</f>
        <v>0</v>
      </c>
      <c r="AR181" s="305"/>
      <c r="AS181" s="370">
        <f t="shared" si="145"/>
        <v>0</v>
      </c>
    </row>
    <row r="182" spans="1:45" outlineLevel="1" x14ac:dyDescent="0.25">
      <c r="A182" s="433">
        <v>34</v>
      </c>
      <c r="C182" s="158" t="s">
        <v>2372</v>
      </c>
      <c r="D182" s="188" t="str">
        <f>IF(VLOOKUP($A182,vykaz_p!$A:$G,1)=$A182,VLOOKUP($A182,vykaz_p!$A:$G,$B$1),0)</f>
        <v>Ostatné výnosy z cenných papierov a podielov (665A)</v>
      </c>
      <c r="E182" s="332" t="s">
        <v>911</v>
      </c>
      <c r="L182" s="335">
        <f>SUM(ANALYTIKAVUJ!C219)</f>
        <v>0</v>
      </c>
      <c r="M182" s="305"/>
      <c r="N182" s="576">
        <f t="shared" si="143"/>
        <v>0</v>
      </c>
      <c r="V182" s="337">
        <f>SUM(ANALYTIKAVUJ!D219)</f>
        <v>0</v>
      </c>
      <c r="W182" s="579"/>
      <c r="X182" s="576">
        <f t="shared" si="144"/>
        <v>0</v>
      </c>
      <c r="Z182" s="331"/>
      <c r="AF182" s="438" t="str">
        <f t="shared" si="128"/>
        <v xml:space="preserve">          0</v>
      </c>
      <c r="AG182" s="438" t="str">
        <f t="shared" si="129"/>
        <v xml:space="preserve">          0</v>
      </c>
      <c r="AQ182" s="335">
        <f>SUM(ANALYTIKAVUJ!E219)</f>
        <v>0</v>
      </c>
      <c r="AR182" s="305"/>
      <c r="AS182" s="370">
        <f t="shared" si="145"/>
        <v>0</v>
      </c>
    </row>
    <row r="183" spans="1:45" outlineLevel="1" x14ac:dyDescent="0.25">
      <c r="A183" s="433">
        <v>35</v>
      </c>
      <c r="C183" s="158" t="s">
        <v>2892</v>
      </c>
      <c r="D183" s="188" t="str">
        <f>IF(VLOOKUP($A183,vykaz_p!$A:$G,1)=$A183,VLOOKUP($A183,vykaz_p!$A:$G,$B$1),0)</f>
        <v>Výnosy z krátkodobého finančného majetku súčet
(r. 36 až r. 38)</v>
      </c>
      <c r="E183" s="363" t="s">
        <v>910</v>
      </c>
      <c r="M183" s="305"/>
      <c r="N183" s="577">
        <f>SUM(N184:N186)</f>
        <v>0</v>
      </c>
      <c r="W183" s="579"/>
      <c r="X183" s="577">
        <f>SUM(X184:X186)</f>
        <v>0</v>
      </c>
      <c r="Z183" s="331"/>
      <c r="AF183" s="438" t="str">
        <f t="shared" si="128"/>
        <v xml:space="preserve">          0</v>
      </c>
      <c r="AG183" s="438" t="str">
        <f t="shared" si="129"/>
        <v xml:space="preserve">          0</v>
      </c>
      <c r="AR183" s="305"/>
      <c r="AS183" s="372">
        <f>SUM(AS184:AS186)</f>
        <v>0</v>
      </c>
    </row>
    <row r="184" spans="1:45" outlineLevel="1" x14ac:dyDescent="0.25">
      <c r="A184" s="433">
        <v>36</v>
      </c>
      <c r="C184" s="158" t="s">
        <v>2896</v>
      </c>
      <c r="D184" s="188" t="str">
        <f>IF(VLOOKUP($A184,vykaz_p!$A:$G,1)=$A184,VLOOKUP($A184,vykaz_p!$A:$G,$B$1),0)</f>
        <v>Výnosy z krátkodobého finančného majetku od prepojených účtovných jednotiek (666A)</v>
      </c>
      <c r="E184" s="332" t="s">
        <v>908</v>
      </c>
      <c r="L184" s="335">
        <f>SUM(ANALYTIKAVUJ!K217)</f>
        <v>0</v>
      </c>
      <c r="M184" s="305"/>
      <c r="N184" s="576">
        <f t="shared" ref="N184:N186" si="146">ROUND((L184*-1),0)</f>
        <v>0</v>
      </c>
      <c r="V184" s="337">
        <f>SUM(ANALYTIKAVUJ!L217)</f>
        <v>0</v>
      </c>
      <c r="W184" s="579"/>
      <c r="X184" s="576">
        <f t="shared" ref="X184:X186" si="147">ROUND((V184*-1),0)</f>
        <v>0</v>
      </c>
      <c r="Z184" s="331"/>
      <c r="AF184" s="438" t="str">
        <f t="shared" si="128"/>
        <v xml:space="preserve">          0</v>
      </c>
      <c r="AG184" s="438" t="str">
        <f t="shared" si="129"/>
        <v xml:space="preserve">          0</v>
      </c>
      <c r="AQ184" s="335">
        <f>SUM(ANALYTIKAVUJ!M217)</f>
        <v>0</v>
      </c>
      <c r="AR184" s="305"/>
      <c r="AS184" s="370">
        <f t="shared" ref="AS184:AS186" si="148">ROUND((AQ184*-1),0)</f>
        <v>0</v>
      </c>
    </row>
    <row r="185" spans="1:45" outlineLevel="1" x14ac:dyDescent="0.25">
      <c r="A185" s="433">
        <v>37</v>
      </c>
      <c r="C185" s="158" t="s">
        <v>2369</v>
      </c>
      <c r="D185" s="188" t="str">
        <f>IF(VLOOKUP($A185,vykaz_p!$A:$G,1)=$A185,VLOOKUP($A185,vykaz_p!$A:$G,$B$1),0)</f>
        <v>Výnosy z krátkodobého finančného majetku v podielovej účasti okrem výnosov prepojených účtovných jednotiek (666A)</v>
      </c>
      <c r="E185" s="332" t="s">
        <v>896</v>
      </c>
      <c r="L185" s="335">
        <f>SUM(ANALYTIKAVUJ!K218)</f>
        <v>0</v>
      </c>
      <c r="M185" s="305"/>
      <c r="N185" s="576">
        <f t="shared" si="146"/>
        <v>0</v>
      </c>
      <c r="V185" s="337">
        <f>SUM(ANALYTIKAVUJ!L218)</f>
        <v>0</v>
      </c>
      <c r="W185" s="579"/>
      <c r="X185" s="576">
        <f t="shared" si="147"/>
        <v>0</v>
      </c>
      <c r="Z185" s="331"/>
      <c r="AF185" s="438" t="str">
        <f t="shared" si="128"/>
        <v xml:space="preserve">          0</v>
      </c>
      <c r="AG185" s="438" t="str">
        <f t="shared" si="129"/>
        <v xml:space="preserve">          0</v>
      </c>
      <c r="AQ185" s="335">
        <f>SUM(ANALYTIKAVUJ!M218)</f>
        <v>0</v>
      </c>
      <c r="AR185" s="305"/>
      <c r="AS185" s="370">
        <f t="shared" si="148"/>
        <v>0</v>
      </c>
    </row>
    <row r="186" spans="1:45" outlineLevel="1" x14ac:dyDescent="0.25">
      <c r="A186" s="433">
        <v>38</v>
      </c>
      <c r="C186" s="158" t="s">
        <v>2372</v>
      </c>
      <c r="D186" s="188" t="str">
        <f>IF(VLOOKUP($A186,vykaz_p!$A:$G,1)=$A186,VLOOKUP($A186,vykaz_p!$A:$G,$B$1),0)</f>
        <v>Ostatné výnosy z krátkodobého finančného majetku (666A)</v>
      </c>
      <c r="E186" s="332" t="s">
        <v>897</v>
      </c>
      <c r="L186" s="335">
        <f>SUM(ANALYTIKAVUJ!K219)</f>
        <v>0</v>
      </c>
      <c r="M186" s="305"/>
      <c r="N186" s="576">
        <f t="shared" si="146"/>
        <v>0</v>
      </c>
      <c r="V186" s="337">
        <f>SUM(ANALYTIKAVUJ!L219)</f>
        <v>0</v>
      </c>
      <c r="W186" s="579"/>
      <c r="X186" s="576">
        <f t="shared" si="147"/>
        <v>0</v>
      </c>
      <c r="Z186" s="331"/>
      <c r="AF186" s="438" t="str">
        <f t="shared" si="128"/>
        <v xml:space="preserve">          0</v>
      </c>
      <c r="AG186" s="438" t="str">
        <f t="shared" si="129"/>
        <v xml:space="preserve">          0</v>
      </c>
      <c r="AQ186" s="335">
        <f>SUM(ANALYTIKAVUJ!M219)</f>
        <v>0</v>
      </c>
      <c r="AR186" s="305"/>
      <c r="AS186" s="370">
        <f t="shared" si="148"/>
        <v>0</v>
      </c>
    </row>
    <row r="187" spans="1:45" outlineLevel="1" x14ac:dyDescent="0.25">
      <c r="A187" s="433">
        <v>39</v>
      </c>
      <c r="C187" s="158" t="s">
        <v>2906</v>
      </c>
      <c r="D187" s="188" t="str">
        <f>IF(VLOOKUP($A187,vykaz_p!$A:$G,1)=$A187,VLOOKUP($A187,vykaz_p!$A:$G,$B$1),0)</f>
        <v>Výnosové úroky (r. 40 + r. 41)</v>
      </c>
      <c r="E187" s="332" t="s">
        <v>276</v>
      </c>
      <c r="M187" s="305"/>
      <c r="N187" s="577">
        <f>SUM(N188:N189)</f>
        <v>40762</v>
      </c>
      <c r="W187" s="579"/>
      <c r="X187" s="577">
        <f>SUM(X188:X189)</f>
        <v>0</v>
      </c>
      <c r="Z187" s="331"/>
      <c r="AF187" s="438" t="str">
        <f t="shared" si="128"/>
        <v xml:space="preserve">      40762</v>
      </c>
      <c r="AG187" s="438" t="str">
        <f t="shared" si="129"/>
        <v xml:space="preserve">          0</v>
      </c>
      <c r="AR187" s="305"/>
      <c r="AS187" s="372">
        <f>SUM(AS188:AS189)</f>
        <v>0</v>
      </c>
    </row>
    <row r="188" spans="1:45" outlineLevel="1" x14ac:dyDescent="0.25">
      <c r="A188" s="433">
        <v>40</v>
      </c>
      <c r="C188" s="158" t="s">
        <v>2909</v>
      </c>
      <c r="D188" s="188" t="str">
        <f>IF(VLOOKUP($A188,vykaz_p!$A:$G,1)=$A188,VLOOKUP($A188,vykaz_p!$A:$G,$B$1),0)</f>
        <v>Výnosové úroky od prepojených účtovných jednotiek (662A)</v>
      </c>
      <c r="E188" s="332" t="s">
        <v>2178</v>
      </c>
      <c r="L188" s="335">
        <f>SUM(ANALYTIKAVUJ!K212)</f>
        <v>-40762.43</v>
      </c>
      <c r="M188" s="305"/>
      <c r="N188" s="576">
        <f t="shared" ref="N188:N192" si="149">ROUND((L188*-1),0)</f>
        <v>40762</v>
      </c>
      <c r="V188" s="337">
        <f>SUM(ANALYTIKAVUJ!L212)</f>
        <v>0</v>
      </c>
      <c r="W188" s="579"/>
      <c r="X188" s="576">
        <f t="shared" ref="X188:X192" si="150">ROUND((V188*-1),0)</f>
        <v>0</v>
      </c>
      <c r="Z188" s="331"/>
      <c r="AF188" s="438" t="str">
        <f t="shared" si="128"/>
        <v xml:space="preserve">      40762</v>
      </c>
      <c r="AG188" s="438" t="str">
        <f t="shared" si="129"/>
        <v xml:space="preserve">          0</v>
      </c>
      <c r="AQ188" s="335">
        <f>SUM(ANALYTIKAVUJ!M212)</f>
        <v>0</v>
      </c>
      <c r="AR188" s="305"/>
      <c r="AS188" s="370">
        <f t="shared" ref="AS188:AS192" si="151">ROUND((AQ188*-1),0)</f>
        <v>0</v>
      </c>
    </row>
    <row r="189" spans="1:45" outlineLevel="1" x14ac:dyDescent="0.25">
      <c r="A189" s="433">
        <v>41</v>
      </c>
      <c r="C189" s="158" t="s">
        <v>2369</v>
      </c>
      <c r="D189" s="188" t="str">
        <f>IF(VLOOKUP($A189,vykaz_p!$A:$G,1)=$A189,VLOOKUP($A189,vykaz_p!$A:$G,$B$1),0)</f>
        <v>Ostatné výnosové úroky (662A)</v>
      </c>
      <c r="E189" s="332" t="s">
        <v>285</v>
      </c>
      <c r="L189" s="335">
        <f>SUM(ANALYTIKAVUJ!K213)</f>
        <v>0</v>
      </c>
      <c r="M189" s="305"/>
      <c r="N189" s="576">
        <f t="shared" si="149"/>
        <v>0</v>
      </c>
      <c r="V189" s="337">
        <f>SUM(ANALYTIKAVUJ!L213)</f>
        <v>0</v>
      </c>
      <c r="W189" s="579"/>
      <c r="X189" s="576">
        <f t="shared" si="150"/>
        <v>0</v>
      </c>
      <c r="Z189" s="331"/>
      <c r="AF189" s="438" t="str">
        <f t="shared" si="128"/>
        <v xml:space="preserve">          0</v>
      </c>
      <c r="AG189" s="438" t="str">
        <f t="shared" si="129"/>
        <v xml:space="preserve">          0</v>
      </c>
      <c r="AQ189" s="335">
        <f>SUM(ANALYTIKAVUJ!M213)</f>
        <v>0</v>
      </c>
      <c r="AR189" s="305"/>
      <c r="AS189" s="370">
        <f t="shared" si="151"/>
        <v>0</v>
      </c>
    </row>
    <row r="190" spans="1:45" outlineLevel="1" x14ac:dyDescent="0.25">
      <c r="A190" s="433">
        <v>42</v>
      </c>
      <c r="C190" s="158" t="s">
        <v>2916</v>
      </c>
      <c r="D190" s="188" t="str">
        <f>IF(VLOOKUP($A190,vykaz_p!$A:$G,1)=$A190,VLOOKUP($A190,vykaz_p!$A:$G,$B$1),0)</f>
        <v>Kurzové zisky (663)</v>
      </c>
      <c r="E190" s="332" t="s">
        <v>903</v>
      </c>
      <c r="L190" s="335">
        <f>SUM('HL KNIHA VYPOC'!G392)</f>
        <v>-44834.92</v>
      </c>
      <c r="M190" s="305"/>
      <c r="N190" s="576">
        <f t="shared" si="149"/>
        <v>44835</v>
      </c>
      <c r="V190" s="337">
        <f>SUM('HL KNIHA VYPOC'!K392)</f>
        <v>0</v>
      </c>
      <c r="W190" s="579"/>
      <c r="X190" s="576">
        <f t="shared" si="150"/>
        <v>0</v>
      </c>
      <c r="Z190" s="331"/>
      <c r="AF190" s="438" t="str">
        <f t="shared" si="128"/>
        <v xml:space="preserve">      44835</v>
      </c>
      <c r="AG190" s="438" t="str">
        <f t="shared" si="129"/>
        <v xml:space="preserve">          0</v>
      </c>
      <c r="AQ190" s="335">
        <f>SUM('HL KNIHA VYPOC'!M392)</f>
        <v>0</v>
      </c>
      <c r="AR190" s="305"/>
      <c r="AS190" s="370">
        <f t="shared" si="151"/>
        <v>0</v>
      </c>
    </row>
    <row r="191" spans="1:45" outlineLevel="1" x14ac:dyDescent="0.25">
      <c r="A191" s="433">
        <v>43</v>
      </c>
      <c r="C191" s="158" t="s">
        <v>2919</v>
      </c>
      <c r="D191" s="188" t="str">
        <f>IF(VLOOKUP($A191,vykaz_p!$A:$G,1)=$A191,VLOOKUP($A191,vykaz_p!$A:$G,$B$1),0)</f>
        <v>Výnosy z precenenia cenných papierov a výnosy z derivátových operácií (664, 667)</v>
      </c>
      <c r="E191" s="332" t="s">
        <v>905</v>
      </c>
      <c r="L191" s="335">
        <f>SUM('HL KNIHA VYPOC'!G393+'HL KNIHA VYPOC'!G396)</f>
        <v>0</v>
      </c>
      <c r="M191" s="305"/>
      <c r="N191" s="576">
        <f t="shared" si="149"/>
        <v>0</v>
      </c>
      <c r="V191" s="337">
        <f>SUM('HL KNIHA VYPOC'!K393+'HL KNIHA VYPOC'!K396)</f>
        <v>0</v>
      </c>
      <c r="W191" s="579"/>
      <c r="X191" s="576">
        <f t="shared" si="150"/>
        <v>0</v>
      </c>
      <c r="Z191" s="331"/>
      <c r="AF191" s="438" t="str">
        <f t="shared" si="128"/>
        <v xml:space="preserve">          0</v>
      </c>
      <c r="AG191" s="438" t="str">
        <f t="shared" si="129"/>
        <v xml:space="preserve">          0</v>
      </c>
      <c r="AQ191" s="335">
        <f>SUM('HL KNIHA VYPOC'!M393+'HL KNIHA VYPOC'!M396)</f>
        <v>0</v>
      </c>
      <c r="AR191" s="305"/>
      <c r="AS191" s="370">
        <f t="shared" si="151"/>
        <v>0</v>
      </c>
    </row>
    <row r="192" spans="1:45" outlineLevel="1" x14ac:dyDescent="0.25">
      <c r="A192" s="433">
        <v>44</v>
      </c>
      <c r="C192" s="158" t="s">
        <v>2923</v>
      </c>
      <c r="D192" s="188" t="str">
        <f>IF(VLOOKUP($A192,vykaz_p!$A:$G,1)=$A192,VLOOKUP($A192,vykaz_p!$A:$G,$B$1),0)</f>
        <v>Ostatné výnosy z finančnej činnosti (668)</v>
      </c>
      <c r="E192" s="332" t="s">
        <v>2177</v>
      </c>
      <c r="L192" s="335">
        <f>SUM('HL KNIHA VYPOC'!G397)</f>
        <v>-87957.49</v>
      </c>
      <c r="M192" s="305"/>
      <c r="N192" s="576">
        <f t="shared" si="149"/>
        <v>87957</v>
      </c>
      <c r="V192" s="337">
        <f>SUM('HL KNIHA VYPOC'!K397)</f>
        <v>0</v>
      </c>
      <c r="W192" s="579"/>
      <c r="X192" s="576">
        <f t="shared" si="150"/>
        <v>0</v>
      </c>
      <c r="Z192" s="331"/>
      <c r="AF192" s="438" t="str">
        <f t="shared" si="128"/>
        <v xml:space="preserve">      87957</v>
      </c>
      <c r="AG192" s="438" t="str">
        <f t="shared" si="129"/>
        <v xml:space="preserve">          0</v>
      </c>
      <c r="AQ192" s="335">
        <f>SUM('HL KNIHA VYPOC'!M397)</f>
        <v>0</v>
      </c>
      <c r="AR192" s="305"/>
      <c r="AS192" s="370">
        <f t="shared" si="151"/>
        <v>0</v>
      </c>
    </row>
    <row r="193" spans="1:45" x14ac:dyDescent="0.25">
      <c r="A193" s="433">
        <v>45</v>
      </c>
      <c r="C193" s="158" t="s">
        <v>2786</v>
      </c>
      <c r="D193" s="378" t="str">
        <f>IF(VLOOKUP($A193,vykaz_p!$A:$G,1)=$A193,VLOOKUP($A193,vykaz_p!$A:$G,$B$1),0)</f>
        <v>Náklady na finančnú činnosť spolu r. 46 + r. 47 + r. 48
+ r. 49 + r. 52 + r. 53 + r. 54</v>
      </c>
      <c r="E193" s="363" t="s">
        <v>900</v>
      </c>
      <c r="F193" s="367"/>
      <c r="M193" s="305"/>
      <c r="N193" s="577">
        <f>SUM(N194+N195+N196+N197+N200+N201+N202)</f>
        <v>0</v>
      </c>
      <c r="P193" s="573"/>
      <c r="W193" s="579"/>
      <c r="X193" s="577">
        <f>SUM(X194+X195+X196+X197+X200+X201+X202)</f>
        <v>0</v>
      </c>
      <c r="Z193" s="310"/>
      <c r="AF193" s="438" t="str">
        <f t="shared" si="128"/>
        <v xml:space="preserve">          0</v>
      </c>
      <c r="AG193" s="438" t="str">
        <f t="shared" si="129"/>
        <v xml:space="preserve">          0</v>
      </c>
      <c r="AK193" s="368"/>
      <c r="AR193" s="305"/>
      <c r="AS193" s="372">
        <f>SUM(AS194+AS195+AS196+AS197+AS200+AS201+AS202)</f>
        <v>0</v>
      </c>
    </row>
    <row r="194" spans="1:45" outlineLevel="1" x14ac:dyDescent="0.25">
      <c r="A194" s="433">
        <v>46</v>
      </c>
      <c r="C194" s="158" t="s">
        <v>2930</v>
      </c>
      <c r="D194" s="188" t="str">
        <f>IF(VLOOKUP($A194,vykaz_p!$A:$G,1)=$A194,VLOOKUP($A194,vykaz_p!$A:$G,$B$1),0)</f>
        <v>Predané cenné papiere a podiely (561)</v>
      </c>
      <c r="E194" s="332" t="s">
        <v>330</v>
      </c>
      <c r="L194" s="335">
        <f>SUM('HL KNIHA VYPOC'!G317)</f>
        <v>0</v>
      </c>
      <c r="M194" s="305"/>
      <c r="N194" s="576">
        <f>ROUND((L194),0)</f>
        <v>0</v>
      </c>
      <c r="V194" s="337">
        <f>SUM('HL KNIHA VYPOC'!K317)</f>
        <v>0</v>
      </c>
      <c r="W194" s="579"/>
      <c r="X194" s="576">
        <f t="shared" ref="X194:X196" si="152">ROUND((V194),0)</f>
        <v>0</v>
      </c>
      <c r="Z194" s="331"/>
      <c r="AF194" s="438" t="str">
        <f t="shared" si="128"/>
        <v xml:space="preserve">          0</v>
      </c>
      <c r="AG194" s="438" t="str">
        <f t="shared" si="129"/>
        <v xml:space="preserve">          0</v>
      </c>
      <c r="AQ194" s="335">
        <f>SUM('HL KNIHA VYPOC'!M317)</f>
        <v>0</v>
      </c>
      <c r="AR194" s="305"/>
      <c r="AS194" s="373">
        <f t="shared" ref="AS194:AS196" si="153">ROUND((AQ194),0)</f>
        <v>0</v>
      </c>
    </row>
    <row r="195" spans="1:45" outlineLevel="1" x14ac:dyDescent="0.25">
      <c r="A195" s="433">
        <v>47</v>
      </c>
      <c r="C195" s="158" t="s">
        <v>2933</v>
      </c>
      <c r="D195" s="188" t="str">
        <f>IF(VLOOKUP($A195,vykaz_p!$A:$G,1)=$A195,VLOOKUP($A195,vykaz_p!$A:$G,$B$1),0)</f>
        <v>Náklady na krátkodobý finančný majetok (566)</v>
      </c>
      <c r="E195" s="332" t="s">
        <v>333</v>
      </c>
      <c r="L195" s="335">
        <f>SUM('HL KNIHA VYPOC'!G322)</f>
        <v>0</v>
      </c>
      <c r="M195" s="305"/>
      <c r="N195" s="576">
        <f>ROUND((L195),0)</f>
        <v>0</v>
      </c>
      <c r="V195" s="337">
        <f>SUM('HL KNIHA VYPOC'!K322)</f>
        <v>0</v>
      </c>
      <c r="W195" s="579"/>
      <c r="X195" s="576">
        <f t="shared" si="152"/>
        <v>0</v>
      </c>
      <c r="Z195" s="331"/>
      <c r="AF195" s="438" t="str">
        <f t="shared" si="128"/>
        <v xml:space="preserve">          0</v>
      </c>
      <c r="AG195" s="438" t="str">
        <f t="shared" si="129"/>
        <v xml:space="preserve">          0</v>
      </c>
      <c r="AQ195" s="335">
        <f>SUM('HL KNIHA VYPOC'!M322)</f>
        <v>0</v>
      </c>
      <c r="AR195" s="305"/>
      <c r="AS195" s="373">
        <f t="shared" si="153"/>
        <v>0</v>
      </c>
    </row>
    <row r="196" spans="1:45" outlineLevel="1" x14ac:dyDescent="0.25">
      <c r="A196" s="433">
        <v>48</v>
      </c>
      <c r="C196" s="158" t="s">
        <v>2936</v>
      </c>
      <c r="D196" s="188" t="str">
        <f>IF(VLOOKUP($A196,vykaz_p!$A:$G,1)=$A196,VLOOKUP($A196,vykaz_p!$A:$G,$B$1),0)</f>
        <v>Opravné položky k finančnému majetku (+/-) (565)</v>
      </c>
      <c r="E196" s="332" t="s">
        <v>351</v>
      </c>
      <c r="L196" s="335">
        <f>SUM('HL KNIHA VYPOC'!G321)</f>
        <v>0</v>
      </c>
      <c r="M196" s="305"/>
      <c r="N196" s="576">
        <f>ROUND((L196),0)</f>
        <v>0</v>
      </c>
      <c r="V196" s="337">
        <f>SUM('HL KNIHA VYPOC'!K321)</f>
        <v>0</v>
      </c>
      <c r="W196" s="579"/>
      <c r="X196" s="576">
        <f t="shared" si="152"/>
        <v>0</v>
      </c>
      <c r="Z196" s="331"/>
      <c r="AF196" s="438" t="str">
        <f t="shared" si="128"/>
        <v xml:space="preserve">          0</v>
      </c>
      <c r="AG196" s="438" t="str">
        <f t="shared" si="129"/>
        <v xml:space="preserve">          0</v>
      </c>
      <c r="AQ196" s="335">
        <f>SUM('HL KNIHA VYPOC'!M321)</f>
        <v>0</v>
      </c>
      <c r="AR196" s="305"/>
      <c r="AS196" s="373">
        <f t="shared" si="153"/>
        <v>0</v>
      </c>
    </row>
    <row r="197" spans="1:45" outlineLevel="1" x14ac:dyDescent="0.25">
      <c r="A197" s="433">
        <v>49</v>
      </c>
      <c r="C197" s="158" t="s">
        <v>2940</v>
      </c>
      <c r="D197" s="188" t="str">
        <f>IF(VLOOKUP($A197,vykaz_p!$A:$G,1)=$A197,VLOOKUP($A197,vykaz_p!$A:$G,$B$1),0)</f>
        <v>Nákladové úroky (r. 50 + r. 51)</v>
      </c>
      <c r="E197" s="363" t="s">
        <v>355</v>
      </c>
      <c r="M197" s="305"/>
      <c r="N197" s="577">
        <f>SUM(N198:N199)</f>
        <v>0</v>
      </c>
      <c r="W197" s="579"/>
      <c r="X197" s="577">
        <f>SUM(X198:X199)</f>
        <v>0</v>
      </c>
      <c r="Z197" s="331"/>
      <c r="AF197" s="438" t="str">
        <f t="shared" si="128"/>
        <v xml:space="preserve">          0</v>
      </c>
      <c r="AG197" s="438" t="str">
        <f t="shared" si="129"/>
        <v xml:space="preserve">          0</v>
      </c>
      <c r="AR197" s="305"/>
      <c r="AS197" s="372">
        <f>SUM(AS198:AS199)</f>
        <v>0</v>
      </c>
    </row>
    <row r="198" spans="1:45" outlineLevel="1" x14ac:dyDescent="0.25">
      <c r="A198" s="433">
        <v>50</v>
      </c>
      <c r="C198" s="158" t="s">
        <v>2944</v>
      </c>
      <c r="D198" s="188" t="str">
        <f>IF(VLOOKUP($A198,vykaz_p!$A:$G,1)=$A198,VLOOKUP($A198,vykaz_p!$A:$G,$B$1),0)</f>
        <v>Nákladové úroky pre prepojené účtovné jednotky (562A)</v>
      </c>
      <c r="E198" s="332" t="s">
        <v>360</v>
      </c>
      <c r="L198" s="335">
        <f>SUM(ANALYTIKAVUJ!C212)</f>
        <v>0</v>
      </c>
      <c r="M198" s="305"/>
      <c r="N198" s="576">
        <f>ROUND((L198),0)</f>
        <v>0</v>
      </c>
      <c r="V198" s="337">
        <f>SUM(ANALYTIKAVUJ!D212)</f>
        <v>0</v>
      </c>
      <c r="W198" s="579"/>
      <c r="X198" s="576">
        <f t="shared" ref="X198:X202" si="154">ROUND((V198),0)</f>
        <v>0</v>
      </c>
      <c r="Z198" s="331"/>
      <c r="AF198" s="438" t="str">
        <f t="shared" si="128"/>
        <v xml:space="preserve">          0</v>
      </c>
      <c r="AG198" s="438" t="str">
        <f t="shared" si="129"/>
        <v xml:space="preserve">          0</v>
      </c>
      <c r="AQ198" s="335">
        <f>SUM(ANALYTIKAVUJ!E212)</f>
        <v>0</v>
      </c>
      <c r="AR198" s="305"/>
      <c r="AS198" s="373">
        <f t="shared" ref="AS198:AS202" si="155">ROUND((AQ198),0)</f>
        <v>0</v>
      </c>
    </row>
    <row r="199" spans="1:45" outlineLevel="1" x14ac:dyDescent="0.25">
      <c r="A199" s="433">
        <v>51</v>
      </c>
      <c r="C199" s="158" t="s">
        <v>2369</v>
      </c>
      <c r="D199" s="188" t="str">
        <f>IF(VLOOKUP($A199,vykaz_p!$A:$G,1)=$A199,VLOOKUP($A199,vykaz_p!$A:$G,$B$1),0)</f>
        <v>Ostatné nákladové úroky (562A)</v>
      </c>
      <c r="E199" s="332" t="s">
        <v>371</v>
      </c>
      <c r="L199" s="335">
        <f>SUM(ANALYTIKAVUJ!C213)</f>
        <v>0</v>
      </c>
      <c r="M199" s="305"/>
      <c r="N199" s="576">
        <f>ROUND((L199),0)</f>
        <v>0</v>
      </c>
      <c r="V199" s="337">
        <f>SUM(ANALYTIKAVUJ!D213)</f>
        <v>0</v>
      </c>
      <c r="W199" s="579"/>
      <c r="X199" s="576">
        <f t="shared" si="154"/>
        <v>0</v>
      </c>
      <c r="Z199" s="331"/>
      <c r="AF199" s="438" t="str">
        <f t="shared" si="128"/>
        <v xml:space="preserve">          0</v>
      </c>
      <c r="AG199" s="438" t="str">
        <f t="shared" si="129"/>
        <v xml:space="preserve">          0</v>
      </c>
      <c r="AQ199" s="335">
        <f>SUM(ANALYTIKAVUJ!E213)</f>
        <v>0</v>
      </c>
      <c r="AR199" s="305"/>
      <c r="AS199" s="373">
        <f t="shared" si="155"/>
        <v>0</v>
      </c>
    </row>
    <row r="200" spans="1:45" outlineLevel="1" x14ac:dyDescent="0.25">
      <c r="A200" s="433">
        <v>52</v>
      </c>
      <c r="C200" s="158" t="s">
        <v>2951</v>
      </c>
      <c r="D200" s="188" t="str">
        <f>IF(VLOOKUP($A200,vykaz_p!$A:$G,1)=$A200,VLOOKUP($A200,vykaz_p!$A:$G,$B$1),0)</f>
        <v>Kurzové straty (563)</v>
      </c>
      <c r="E200" s="332" t="s">
        <v>382</v>
      </c>
      <c r="L200" s="335">
        <f>SUM('HL KNIHA VYPOC'!G319)</f>
        <v>0</v>
      </c>
      <c r="M200" s="305"/>
      <c r="N200" s="576">
        <f>ROUND((L200),0)</f>
        <v>0</v>
      </c>
      <c r="V200" s="337">
        <f>SUM('HL KNIHA VYPOC'!K319)</f>
        <v>0</v>
      </c>
      <c r="W200" s="579"/>
      <c r="X200" s="576">
        <f t="shared" si="154"/>
        <v>0</v>
      </c>
      <c r="Z200" s="331"/>
      <c r="AF200" s="438" t="str">
        <f t="shared" si="128"/>
        <v xml:space="preserve">          0</v>
      </c>
      <c r="AG200" s="438" t="str">
        <f t="shared" si="129"/>
        <v xml:space="preserve">          0</v>
      </c>
      <c r="AQ200" s="335">
        <f>SUM('HL KNIHA VYPOC'!M319)</f>
        <v>0</v>
      </c>
      <c r="AR200" s="305"/>
      <c r="AS200" s="373">
        <f t="shared" si="155"/>
        <v>0</v>
      </c>
    </row>
    <row r="201" spans="1:45" outlineLevel="1" x14ac:dyDescent="0.25">
      <c r="A201" s="433">
        <v>53</v>
      </c>
      <c r="C201" s="158" t="s">
        <v>2954</v>
      </c>
      <c r="D201" s="188" t="str">
        <f>IF(VLOOKUP($A201,vykaz_p!$A:$G,1)=$A201,VLOOKUP($A201,vykaz_p!$A:$G,$B$1),0)</f>
        <v>Náklady na precenenie cenných papierov a náklady na derivátové operácie (564, 567)</v>
      </c>
      <c r="E201" s="332" t="s">
        <v>401</v>
      </c>
      <c r="L201" s="335">
        <f>SUM('HL KNIHA VYPOC'!G320+'HL KNIHA VYPOC'!G323)</f>
        <v>0</v>
      </c>
      <c r="M201" s="305"/>
      <c r="N201" s="576">
        <f>ROUND((L201),0)</f>
        <v>0</v>
      </c>
      <c r="V201" s="337">
        <f>SUM('HL KNIHA VYPOC'!K320+'HL KNIHA VYPOC'!K323)</f>
        <v>0</v>
      </c>
      <c r="W201" s="579"/>
      <c r="X201" s="576">
        <f t="shared" si="154"/>
        <v>0</v>
      </c>
      <c r="Z201" s="331"/>
      <c r="AF201" s="438" t="str">
        <f t="shared" si="128"/>
        <v xml:space="preserve">          0</v>
      </c>
      <c r="AG201" s="438" t="str">
        <f t="shared" si="129"/>
        <v xml:space="preserve">          0</v>
      </c>
      <c r="AQ201" s="335">
        <f>SUM('HL KNIHA VYPOC'!M320+'HL KNIHA VYPOC'!M323)</f>
        <v>0</v>
      </c>
      <c r="AR201" s="305"/>
      <c r="AS201" s="373">
        <f t="shared" si="155"/>
        <v>0</v>
      </c>
    </row>
    <row r="202" spans="1:45" outlineLevel="1" x14ac:dyDescent="0.25">
      <c r="A202" s="433">
        <v>54</v>
      </c>
      <c r="C202" s="158" t="s">
        <v>2958</v>
      </c>
      <c r="D202" s="188" t="str">
        <f>IF(VLOOKUP($A202,vykaz_p!$A:$G,1)=$A202,VLOOKUP($A202,vykaz_p!$A:$G,$B$1),0)</f>
        <v>Ostatné náklady na finančnú činnosť (568, 569)</v>
      </c>
      <c r="E202" s="332" t="s">
        <v>588</v>
      </c>
      <c r="L202" s="335">
        <f>SUM('HL KNIHA VYPOC'!G324+'HL KNIHA VYPOC'!G325)</f>
        <v>0</v>
      </c>
      <c r="M202" s="305"/>
      <c r="N202" s="576">
        <f>ROUND((L202),0)</f>
        <v>0</v>
      </c>
      <c r="V202" s="337">
        <f>SUM('HL KNIHA VYPOC'!K324+'HL KNIHA VYPOC'!K325)</f>
        <v>0</v>
      </c>
      <c r="W202" s="579"/>
      <c r="X202" s="576">
        <f t="shared" si="154"/>
        <v>0</v>
      </c>
      <c r="Z202" s="331"/>
      <c r="AF202" s="438" t="str">
        <f t="shared" si="128"/>
        <v xml:space="preserve">          0</v>
      </c>
      <c r="AG202" s="438" t="str">
        <f t="shared" si="129"/>
        <v xml:space="preserve">          0</v>
      </c>
      <c r="AQ202" s="335">
        <f>SUM('HL KNIHA VYPOC'!M324+'HL KNIHA VYPOC'!M325)</f>
        <v>0</v>
      </c>
      <c r="AR202" s="305"/>
      <c r="AS202" s="373">
        <f t="shared" si="155"/>
        <v>0</v>
      </c>
    </row>
    <row r="203" spans="1:45" x14ac:dyDescent="0.25">
      <c r="A203" s="433">
        <v>55</v>
      </c>
      <c r="C203" s="158" t="s">
        <v>2866</v>
      </c>
      <c r="D203" s="378" t="str">
        <f>IF(VLOOKUP($A203,vykaz_p!$A:$G,1)=$A203,VLOOKUP($A203,vykaz_p!$A:$G,$B$1),0)</f>
        <v>Výsledok hospodárenia z finančnej činnosti (+/-)
(r. 29 - r. 45)</v>
      </c>
      <c r="E203" s="363" t="s">
        <v>607</v>
      </c>
      <c r="F203" s="367"/>
      <c r="M203" s="305"/>
      <c r="N203" s="580">
        <f>SUM(N177-N193)</f>
        <v>218897</v>
      </c>
      <c r="P203" s="573"/>
      <c r="W203" s="579"/>
      <c r="X203" s="580">
        <f>SUM(X177-X193)</f>
        <v>0</v>
      </c>
      <c r="Z203" s="310"/>
      <c r="AF203" s="438" t="str">
        <f t="shared" si="128"/>
        <v xml:space="preserve">     218897</v>
      </c>
      <c r="AG203" s="438" t="str">
        <f t="shared" si="129"/>
        <v xml:space="preserve">          0</v>
      </c>
      <c r="AK203" s="368"/>
      <c r="AR203" s="305"/>
      <c r="AS203" s="375">
        <f>SUM(AS177-AS193)</f>
        <v>0</v>
      </c>
    </row>
    <row r="204" spans="1:45" x14ac:dyDescent="0.25">
      <c r="A204" s="433">
        <v>56</v>
      </c>
      <c r="C204" s="158" t="s">
        <v>2965</v>
      </c>
      <c r="D204" s="378" t="str">
        <f>IF(VLOOKUP($A204,vykaz_p!$A:$G,1)=$A204,VLOOKUP($A204,vykaz_p!$A:$G,$B$1),0)</f>
        <v>Výsledok hospodárenia za účtovné obdobie pred zdanením (+/-) (r. 27 + r. 55)</v>
      </c>
      <c r="E204" s="363" t="s">
        <v>623</v>
      </c>
      <c r="F204" s="367"/>
      <c r="M204" s="305"/>
      <c r="N204" s="581">
        <f>SUM(N175+N203)</f>
        <v>109225</v>
      </c>
      <c r="P204" s="573"/>
      <c r="W204" s="579"/>
      <c r="X204" s="581">
        <f>SUM(X175+X203)</f>
        <v>0</v>
      </c>
      <c r="Z204" s="310"/>
      <c r="AF204" s="443" t="str">
        <f>REPT(" ",11-LEN(N204))&amp;N204-S209</f>
        <v xml:space="preserve">     108541</v>
      </c>
      <c r="AG204" s="443" t="str">
        <f>REPT(" ",11-LEN(X204))&amp;X204-Z209</f>
        <v xml:space="preserve">          34192</v>
      </c>
      <c r="AK204" s="368"/>
      <c r="AR204" s="305"/>
      <c r="AS204" s="376">
        <f>SUM(AS175+AS203)</f>
        <v>0</v>
      </c>
    </row>
    <row r="205" spans="1:45" outlineLevel="1" x14ac:dyDescent="0.25">
      <c r="A205" s="433">
        <v>57</v>
      </c>
      <c r="C205" s="158" t="s">
        <v>2968</v>
      </c>
      <c r="D205" s="188" t="str">
        <f>IF(VLOOKUP($A205,vykaz_p!$A:$G,1)=$A205,VLOOKUP($A205,vykaz_p!$A:$G,$B$1),0)</f>
        <v>Daň z príjmov (r. 58 + r. 59)</v>
      </c>
      <c r="E205" s="363" t="s">
        <v>642</v>
      </c>
      <c r="M205" s="305"/>
      <c r="N205" s="577">
        <f>SUM(N206:N207)</f>
        <v>0</v>
      </c>
      <c r="W205" s="579"/>
      <c r="X205" s="577">
        <f>SUM(X206:X207)</f>
        <v>0</v>
      </c>
      <c r="Z205" s="305"/>
      <c r="AF205" s="438" t="str">
        <f t="shared" si="128"/>
        <v xml:space="preserve">          0</v>
      </c>
      <c r="AG205" s="438" t="str">
        <f t="shared" si="129"/>
        <v xml:space="preserve">          0</v>
      </c>
      <c r="AR205" s="305"/>
      <c r="AS205" s="372">
        <f>SUM(AS206:AS207)</f>
        <v>0</v>
      </c>
    </row>
    <row r="206" spans="1:45" outlineLevel="1" x14ac:dyDescent="0.25">
      <c r="A206" s="433">
        <v>58</v>
      </c>
      <c r="C206" s="158" t="s">
        <v>2972</v>
      </c>
      <c r="D206" s="188" t="str">
        <f>IF(VLOOKUP($A206,vykaz_p!$A:$G,1)=$A206,VLOOKUP($A206,vykaz_p!$A:$G,$B$1),0)</f>
        <v>Daň z príjmov  splatná (591, 595)</v>
      </c>
      <c r="E206" s="332" t="s">
        <v>648</v>
      </c>
      <c r="L206" s="335">
        <f>SUM('HL KNIHA VYPOC'!G340+'HL KNIHA VYPOC'!G344)</f>
        <v>0</v>
      </c>
      <c r="M206" s="305"/>
      <c r="N206" s="576">
        <f>ROUND((L206),0)</f>
        <v>0</v>
      </c>
      <c r="V206" s="337">
        <f>SUM('HL KNIHA VYPOC'!K340+'HL KNIHA VYPOC'!K344)</f>
        <v>0</v>
      </c>
      <c r="W206" s="579"/>
      <c r="X206" s="576">
        <f t="shared" ref="X206" si="156">ROUND((V206),0)</f>
        <v>0</v>
      </c>
      <c r="Z206" s="305"/>
      <c r="AF206" s="438" t="str">
        <f t="shared" si="128"/>
        <v xml:space="preserve">          0</v>
      </c>
      <c r="AG206" s="438" t="str">
        <f t="shared" si="129"/>
        <v xml:space="preserve">          0</v>
      </c>
      <c r="AQ206" s="335">
        <f>SUM('HL KNIHA VYPOC'!M340+'HL KNIHA VYPOC'!M344)</f>
        <v>0</v>
      </c>
      <c r="AR206" s="305"/>
      <c r="AS206" s="373">
        <f t="shared" ref="AS206:AS208" si="157">ROUND((AQ206),0)</f>
        <v>0</v>
      </c>
    </row>
    <row r="207" spans="1:45" outlineLevel="1" x14ac:dyDescent="0.25">
      <c r="A207" s="433">
        <v>59</v>
      </c>
      <c r="C207" s="158" t="s">
        <v>2369</v>
      </c>
      <c r="D207" s="188" t="str">
        <f>IF(VLOOKUP($A207,vykaz_p!$A:$G,1)=$A207,VLOOKUP($A207,vykaz_p!$A:$G,$B$1),0)</f>
        <v>Daň z príjmov odložená (+/-) (592)</v>
      </c>
      <c r="E207" s="332" t="s">
        <v>659</v>
      </c>
      <c r="L207" s="335">
        <f>SUM('HL KNIHA VYPOC'!G341)</f>
        <v>0</v>
      </c>
      <c r="M207" s="305"/>
      <c r="N207" s="576">
        <f>ROUND((L207),0)</f>
        <v>0</v>
      </c>
      <c r="V207" s="337">
        <f>SUM('HL KNIHA VYPOC'!K341)</f>
        <v>0</v>
      </c>
      <c r="W207" s="579"/>
      <c r="X207" s="576">
        <f t="shared" ref="X207:X208" si="158">ROUND((V207),0)</f>
        <v>0</v>
      </c>
      <c r="Z207" s="305"/>
      <c r="AF207" s="438" t="str">
        <f t="shared" si="128"/>
        <v xml:space="preserve">          0</v>
      </c>
      <c r="AG207" s="438" t="str">
        <f t="shared" si="129"/>
        <v xml:space="preserve">          0</v>
      </c>
      <c r="AQ207" s="335">
        <f>SUM('HL KNIHA VYPOC'!M341)</f>
        <v>0</v>
      </c>
      <c r="AR207" s="305"/>
      <c r="AS207" s="373">
        <f t="shared" si="157"/>
        <v>0</v>
      </c>
    </row>
    <row r="208" spans="1:45" outlineLevel="1" x14ac:dyDescent="0.25">
      <c r="A208" s="433">
        <v>60</v>
      </c>
      <c r="C208" s="158" t="s">
        <v>2979</v>
      </c>
      <c r="D208" s="188" t="str">
        <f>IF(VLOOKUP($A208,vykaz_p!$A:$G,1)=$A208,VLOOKUP($A208,vykaz_p!$A:$G,$B$1),0)</f>
        <v>Prevod podielov na výsledku hospodárenia spoločníkom (+/- 596)</v>
      </c>
      <c r="E208" s="332" t="s">
        <v>677</v>
      </c>
      <c r="L208" s="335">
        <f>SUM('HL KNIHA VYPOC'!G345)</f>
        <v>0</v>
      </c>
      <c r="M208" s="305"/>
      <c r="N208" s="576">
        <f>ROUND((L208),0)</f>
        <v>0</v>
      </c>
      <c r="V208" s="337">
        <f>SUM('HL KNIHA VYPOC'!K345)</f>
        <v>0</v>
      </c>
      <c r="W208" s="579"/>
      <c r="X208" s="576">
        <f t="shared" si="158"/>
        <v>0</v>
      </c>
      <c r="Z208" s="305"/>
      <c r="AF208" s="438" t="str">
        <f t="shared" si="128"/>
        <v xml:space="preserve">          0</v>
      </c>
      <c r="AG208" s="438" t="str">
        <f t="shared" si="129"/>
        <v xml:space="preserve">          0</v>
      </c>
      <c r="AQ208" s="335">
        <f>SUM('HL KNIHA VYPOC'!M345)</f>
        <v>0</v>
      </c>
      <c r="AR208" s="305"/>
      <c r="AS208" s="373">
        <f t="shared" si="157"/>
        <v>0</v>
      </c>
    </row>
    <row r="209" spans="1:45" x14ac:dyDescent="0.25">
      <c r="A209" s="433">
        <v>61</v>
      </c>
      <c r="C209" s="158" t="s">
        <v>2965</v>
      </c>
      <c r="D209" s="378" t="str">
        <f>IF(VLOOKUP($A209,vykaz_p!$A:$G,1)=$A209,VLOOKUP($A209,vykaz_p!$A:$G,$B$1),0)</f>
        <v>Výsledok hospodárenia za účtovné obdobie po  zdanení (+/-) (r. 56 - r. 57 - r. 60)</v>
      </c>
      <c r="E209" s="363" t="s">
        <v>687</v>
      </c>
      <c r="F209" s="367"/>
      <c r="M209" s="305"/>
      <c r="N209" s="571">
        <f>SUM(N204-N205-N208)</f>
        <v>109225</v>
      </c>
      <c r="O209" s="571"/>
      <c r="P209" s="582"/>
      <c r="Q209" s="571"/>
      <c r="R209" s="571"/>
      <c r="S209" s="571">
        <f>SUM(N209-N102)</f>
        <v>684</v>
      </c>
      <c r="T209" s="571"/>
      <c r="U209" s="571"/>
      <c r="V209" s="571"/>
      <c r="W209" s="571"/>
      <c r="X209" s="571">
        <f>SUM(X204-X205-X208)</f>
        <v>0</v>
      </c>
      <c r="Z209" s="445">
        <f>SUM(X209-X102)</f>
        <v>-34192</v>
      </c>
      <c r="AF209" s="443" t="str">
        <f>REPT(" ",11-LEN(N209))&amp;N209-S209</f>
        <v xml:space="preserve">     108541</v>
      </c>
      <c r="AG209" s="443" t="str">
        <f>REPT(" ",11-LEN(X209))&amp;X209-Z209</f>
        <v xml:space="preserve">          34192</v>
      </c>
      <c r="AJ209" s="438"/>
      <c r="AK209" s="368"/>
      <c r="AN209" s="335">
        <f>SUM(AI209-AI102)</f>
        <v>0</v>
      </c>
      <c r="AR209" s="305"/>
      <c r="AS209" s="377">
        <f>SUM(AS204-AS205-AS208)</f>
        <v>0</v>
      </c>
    </row>
    <row r="210" spans="1:45" ht="12" customHeight="1" x14ac:dyDescent="0.25">
      <c r="AF210" s="438" t="str">
        <f t="shared" si="128"/>
        <v xml:space="preserve">           </v>
      </c>
      <c r="AG210" s="438" t="str">
        <f t="shared" si="129"/>
        <v xml:space="preserve">           </v>
      </c>
    </row>
    <row r="211" spans="1:45" hidden="1" x14ac:dyDescent="0.25">
      <c r="AS211" s="335"/>
    </row>
    <row r="212" spans="1:45" hidden="1" x14ac:dyDescent="0.25">
      <c r="B212" s="434">
        <v>146</v>
      </c>
      <c r="D212" s="378" t="str">
        <f>IF(VLOOKUP($B212,suvaha_p!$A:$G,1)=$B212,VLOOKUP($B212,suvaha_p!$A:$G,$B$1),0)</f>
        <v>Označenie</v>
      </c>
    </row>
    <row r="213" spans="1:45" hidden="1" x14ac:dyDescent="0.25">
      <c r="B213" s="434">
        <v>147</v>
      </c>
      <c r="D213" s="378" t="str">
        <f>IF(VLOOKUP($B213,suvaha_p!$A:$G,1)=$B213,VLOOKUP($B213,suvaha_p!$A:$G,$B$1),0)</f>
        <v>STRANA AKTÍV</v>
      </c>
    </row>
    <row r="214" spans="1:45" hidden="1" x14ac:dyDescent="0.25">
      <c r="B214" s="434">
        <v>148</v>
      </c>
      <c r="D214" s="378" t="str">
        <f>IF(VLOOKUP($B214,suvaha_p!$A:$G,1)=$B214,VLOOKUP($B214,suvaha_p!$A:$G,$B$1),0)</f>
        <v>STRANA PASÍV</v>
      </c>
    </row>
    <row r="215" spans="1:45" hidden="1" x14ac:dyDescent="0.25">
      <c r="B215" s="434">
        <v>149</v>
      </c>
      <c r="D215" s="378" t="str">
        <f>IF(VLOOKUP($B215,suvaha_p!$A:$G,1)=$B215,VLOOKUP($B215,suvaha_p!$A:$G,$B$1),0)</f>
        <v>Číslo riadku</v>
      </c>
    </row>
    <row r="216" spans="1:45" hidden="1" x14ac:dyDescent="0.25">
      <c r="B216" s="434">
        <v>150</v>
      </c>
      <c r="D216" s="378" t="str">
        <f>IF(VLOOKUP($B216,suvaha_p!$A:$G,1)=$B216,VLOOKUP($B216,suvaha_p!$A:$G,$B$1),0)</f>
        <v>Bežné účtovné obdobie</v>
      </c>
    </row>
    <row r="217" spans="1:45" hidden="1" x14ac:dyDescent="0.25">
      <c r="B217" s="434">
        <v>151</v>
      </c>
      <c r="D217" s="378" t="str">
        <f>IF(VLOOKUP($B217,suvaha_p!$A:$G,1)=$B217,VLOOKUP($B217,suvaha_p!$A:$G,$B$1),0)</f>
        <v>Bezprostredne predchádzajúce účtovné obdobie</v>
      </c>
    </row>
    <row r="218" spans="1:45" hidden="1" x14ac:dyDescent="0.25">
      <c r="B218" s="434">
        <v>152</v>
      </c>
      <c r="D218" s="378" t="str">
        <f>IF(VLOOKUP($B218,suvaha_p!$A:$G,1)=$B218,VLOOKUP($B218,suvaha_p!$A:$G,$B$1),0)</f>
        <v>Brutto-časť 1</v>
      </c>
    </row>
    <row r="219" spans="1:45" hidden="1" x14ac:dyDescent="0.25">
      <c r="B219" s="434">
        <v>153</v>
      </c>
      <c r="D219" s="378" t="str">
        <f>IF(VLOOKUP($B219,suvaha_p!$A:$G,1)=$B219,VLOOKUP($B219,suvaha_p!$A:$G,$B$1),0)</f>
        <v>Oprávky</v>
      </c>
    </row>
    <row r="220" spans="1:45" hidden="1" x14ac:dyDescent="0.25">
      <c r="B220" s="434">
        <v>154</v>
      </c>
      <c r="D220" s="378" t="str">
        <f>IF(VLOOKUP($B220,suvaha_p!$A:$G,1)=$B220,VLOOKUP($B220,suvaha_p!$A:$G,$B$1),0)</f>
        <v>Opravné položky</v>
      </c>
    </row>
    <row r="221" spans="1:45" hidden="1" x14ac:dyDescent="0.25">
      <c r="B221" s="434">
        <v>155</v>
      </c>
      <c r="D221" s="378" t="str">
        <f>IF(VLOOKUP($B221,suvaha_p!$A:$G,1)=$B221,VLOOKUP($B221,suvaha_p!$A:$G,$B$1),0)</f>
        <v>Netto</v>
      </c>
    </row>
    <row r="222" spans="1:45" hidden="1" x14ac:dyDescent="0.25">
      <c r="B222" s="434">
        <v>156</v>
      </c>
      <c r="D222" s="378" t="str">
        <f>IF(VLOOKUP($B222,suvaha_p!$A:$G,1)=$B222,VLOOKUP($B222,suvaha_p!$A:$G,$B$1),0)</f>
        <v>Netto</v>
      </c>
    </row>
    <row r="223" spans="1:45" hidden="1" x14ac:dyDescent="0.25">
      <c r="B223" s="434">
        <v>157</v>
      </c>
      <c r="D223" s="378" t="str">
        <f>IF(VLOOKUP($B223,suvaha_p!$A:$G,1)=$B223,VLOOKUP($B223,suvaha_p!$A:$G,$B$1),0)</f>
        <v>Text</v>
      </c>
    </row>
    <row r="224" spans="1:45" hidden="1" x14ac:dyDescent="0.25">
      <c r="B224" s="434">
        <v>158</v>
      </c>
    </row>
    <row r="225" spans="2:4" hidden="1" x14ac:dyDescent="0.25">
      <c r="B225" s="434">
        <v>159</v>
      </c>
      <c r="C225" s="305">
        <v>3</v>
      </c>
      <c r="D225" s="305" t="s">
        <v>3084</v>
      </c>
    </row>
    <row r="226" spans="2:4" hidden="1" x14ac:dyDescent="0.25">
      <c r="C226" s="305">
        <v>4</v>
      </c>
      <c r="D226" s="305" t="s">
        <v>3085</v>
      </c>
    </row>
    <row r="227" spans="2:4" hidden="1" x14ac:dyDescent="0.25">
      <c r="C227" s="305">
        <v>5</v>
      </c>
      <c r="D227" s="305" t="s">
        <v>3086</v>
      </c>
    </row>
    <row r="228" spans="2:4" hidden="1" x14ac:dyDescent="0.25"/>
  </sheetData>
  <sheetProtection formatCells="0" formatColumns="0" formatRows="0" insertColumns="0" insertRows="0" deleteColumns="0" deleteRows="0" sort="0"/>
  <dataConsolidate/>
  <mergeCells count="6">
    <mergeCell ref="S1:X1"/>
    <mergeCell ref="I1:N1"/>
    <mergeCell ref="I148:N148"/>
    <mergeCell ref="S148:X148"/>
    <mergeCell ref="AN1:AS1"/>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00"/>
  <sheetViews>
    <sheetView tabSelected="1" topLeftCell="A904" zoomScale="175" zoomScaleNormal="175" workbookViewId="0">
      <selection activeCell="A1199" sqref="A1199:BB1199"/>
    </sheetView>
  </sheetViews>
  <sheetFormatPr defaultColWidth="1.85546875" defaultRowHeight="12.6" customHeight="1" x14ac:dyDescent="0.25"/>
  <cols>
    <col min="1" max="54" width="1.7109375" style="449" customWidth="1"/>
    <col min="55" max="58" width="0.85546875" style="449" customWidth="1"/>
    <col min="59" max="59" width="7.28515625" style="449" hidden="1" customWidth="1"/>
    <col min="60" max="16384" width="1.85546875" style="449"/>
  </cols>
  <sheetData>
    <row r="1" spans="1:55" s="585" customFormat="1" ht="12.6" customHeight="1" x14ac:dyDescent="0.25">
      <c r="A1" s="583" t="s">
        <v>1843</v>
      </c>
      <c r="B1" s="584"/>
      <c r="C1" s="584"/>
      <c r="D1" s="584"/>
      <c r="E1" s="584"/>
      <c r="F1" s="584"/>
      <c r="G1" s="584"/>
      <c r="H1" s="584"/>
      <c r="I1" s="584"/>
      <c r="J1" s="584"/>
      <c r="K1" s="584"/>
      <c r="L1" s="584"/>
      <c r="M1" s="584"/>
      <c r="N1" s="584"/>
      <c r="O1" s="584"/>
      <c r="P1" s="584"/>
      <c r="Q1" s="584"/>
      <c r="AG1" s="586"/>
      <c r="AH1" s="587"/>
      <c r="AI1" s="587"/>
      <c r="AJ1" s="587"/>
      <c r="AK1" s="587"/>
      <c r="AL1" s="587"/>
      <c r="AM1" s="587"/>
      <c r="AN1" s="587"/>
      <c r="AO1" s="587"/>
      <c r="AP1" s="587"/>
      <c r="AQ1" s="587"/>
      <c r="AR1" s="586"/>
    </row>
    <row r="2" spans="1:55" s="588" customFormat="1" ht="12.6" customHeight="1" x14ac:dyDescent="0.25">
      <c r="A2" s="818" t="s">
        <v>3178</v>
      </c>
      <c r="B2" s="818"/>
      <c r="C2" s="818"/>
      <c r="D2" s="818"/>
      <c r="E2" s="818"/>
      <c r="F2" s="818"/>
      <c r="G2" s="818"/>
      <c r="H2" s="818"/>
      <c r="I2" s="818"/>
      <c r="J2" s="818"/>
      <c r="K2" s="1148">
        <v>35136</v>
      </c>
      <c r="L2" s="1148"/>
      <c r="M2" s="1148"/>
      <c r="N2" s="1148"/>
      <c r="O2" s="1148"/>
      <c r="P2" s="1148"/>
      <c r="Q2" s="1148"/>
      <c r="R2" s="1148"/>
      <c r="S2" s="1148"/>
      <c r="T2" s="1148"/>
      <c r="U2" s="1148"/>
      <c r="V2" s="1148"/>
      <c r="W2" s="1148"/>
      <c r="X2" s="1148"/>
      <c r="Y2" s="1148"/>
      <c r="Z2" s="1148"/>
      <c r="AA2" s="1148"/>
      <c r="AB2" s="1148"/>
      <c r="AC2" s="1148"/>
      <c r="AD2" s="1148"/>
      <c r="AE2" s="1148"/>
      <c r="AF2" s="1148"/>
      <c r="AG2" s="1148"/>
      <c r="AH2" s="1148"/>
      <c r="AI2" s="1148"/>
      <c r="AJ2" s="1148"/>
      <c r="AK2" s="1148"/>
      <c r="AL2" s="1148"/>
      <c r="AM2" s="1148"/>
      <c r="AN2" s="1148"/>
      <c r="AO2" s="1148"/>
      <c r="AP2" s="1148"/>
      <c r="AQ2" s="1148"/>
      <c r="AR2" s="1148"/>
      <c r="AS2" s="1148"/>
      <c r="AT2" s="1148"/>
      <c r="AU2" s="1148"/>
      <c r="AV2" s="1148"/>
      <c r="AW2" s="1148"/>
      <c r="AX2" s="1148"/>
      <c r="AY2" s="1148"/>
      <c r="AZ2" s="1150"/>
      <c r="BA2" s="1150"/>
      <c r="BB2" s="1150"/>
    </row>
    <row r="3" spans="1:55" s="588" customFormat="1" ht="12.6" customHeight="1" x14ac:dyDescent="0.25">
      <c r="A3" s="818" t="s">
        <v>2097</v>
      </c>
      <c r="B3" s="818"/>
      <c r="C3" s="818"/>
      <c r="D3" s="818"/>
      <c r="E3" s="818"/>
      <c r="F3" s="818"/>
      <c r="G3" s="818"/>
      <c r="H3" s="818"/>
      <c r="I3" s="818"/>
      <c r="J3" s="818"/>
      <c r="K3" s="1148">
        <v>42192</v>
      </c>
      <c r="L3" s="1148"/>
      <c r="M3" s="1148"/>
      <c r="N3" s="1148"/>
      <c r="O3" s="1148"/>
      <c r="P3" s="1148"/>
      <c r="Q3" s="1148"/>
      <c r="R3" s="1148"/>
      <c r="S3" s="1148"/>
      <c r="T3" s="1148"/>
      <c r="U3" s="1148"/>
      <c r="V3" s="1148"/>
      <c r="W3" s="1148"/>
      <c r="X3" s="1148"/>
      <c r="Y3" s="1148"/>
      <c r="Z3" s="1148"/>
      <c r="AA3" s="1148"/>
      <c r="AB3" s="1148"/>
      <c r="AC3" s="1148"/>
      <c r="AD3" s="1148"/>
      <c r="AE3" s="1148"/>
      <c r="AF3" s="1148"/>
      <c r="AG3" s="1148"/>
      <c r="AH3" s="1148"/>
      <c r="AI3" s="1148"/>
      <c r="AJ3" s="1148"/>
      <c r="AK3" s="1148"/>
      <c r="AL3" s="1148"/>
      <c r="AM3" s="1148"/>
      <c r="AN3" s="1148"/>
      <c r="AO3" s="1148"/>
      <c r="AP3" s="1148"/>
      <c r="AQ3" s="1148"/>
      <c r="AR3" s="1148"/>
      <c r="AS3" s="1148"/>
      <c r="AT3" s="1148"/>
      <c r="AU3" s="1148"/>
      <c r="AV3" s="1148"/>
      <c r="AW3" s="1148"/>
      <c r="AX3" s="1148"/>
      <c r="AY3" s="1148"/>
      <c r="AZ3" s="589"/>
      <c r="BA3" s="589"/>
      <c r="BB3" s="589"/>
    </row>
    <row r="4" spans="1:55" s="588" customFormat="1" ht="12.6" customHeight="1" x14ac:dyDescent="0.25">
      <c r="A4" s="818" t="s">
        <v>3179</v>
      </c>
      <c r="B4" s="818"/>
      <c r="C4" s="818"/>
      <c r="D4" s="818"/>
      <c r="E4" s="818"/>
      <c r="F4" s="818"/>
      <c r="G4" s="818"/>
      <c r="H4" s="818"/>
      <c r="I4" s="818"/>
      <c r="J4" s="818"/>
      <c r="K4" s="1149" t="s">
        <v>3624</v>
      </c>
      <c r="L4" s="1149"/>
      <c r="M4" s="1149"/>
      <c r="N4" s="1149"/>
      <c r="O4" s="1149"/>
      <c r="P4" s="1149"/>
      <c r="Q4" s="1149"/>
      <c r="R4" s="590"/>
      <c r="S4" s="1153" t="s">
        <v>3180</v>
      </c>
      <c r="T4" s="1153"/>
      <c r="U4" s="1153"/>
      <c r="V4" s="1153"/>
      <c r="W4" s="1153"/>
      <c r="X4" s="1153"/>
      <c r="Y4" s="1149"/>
      <c r="Z4" s="1149"/>
      <c r="AA4" s="1149"/>
      <c r="AB4" s="1149"/>
      <c r="AC4" s="1149"/>
      <c r="AD4" s="1149"/>
      <c r="AE4" s="1149"/>
      <c r="AF4" s="590"/>
      <c r="AG4" s="1152" t="s">
        <v>3181</v>
      </c>
      <c r="AH4" s="1152"/>
      <c r="AI4" s="1152"/>
      <c r="AJ4" s="1152"/>
      <c r="AK4" s="1152"/>
      <c r="AL4" s="1152"/>
      <c r="AM4" s="1149" t="s">
        <v>3607</v>
      </c>
      <c r="AN4" s="1149"/>
      <c r="AO4" s="1149"/>
      <c r="AP4" s="1149"/>
      <c r="AQ4" s="1149"/>
      <c r="AR4" s="1149"/>
      <c r="AS4" s="1149"/>
      <c r="AT4" s="1149"/>
      <c r="AU4" s="1149"/>
      <c r="AV4" s="1149"/>
      <c r="AW4" s="1149"/>
      <c r="AX4" s="1149"/>
      <c r="AY4" s="1149"/>
      <c r="AZ4" s="590"/>
      <c r="BA4" s="590"/>
      <c r="BB4" s="590"/>
    </row>
    <row r="5" spans="1:55" s="450" customFormat="1" ht="12.6" customHeight="1" x14ac:dyDescent="0.25">
      <c r="A5" s="820" t="s">
        <v>3519</v>
      </c>
      <c r="B5" s="820"/>
      <c r="C5" s="820"/>
      <c r="D5" s="820"/>
      <c r="E5" s="820"/>
      <c r="F5" s="820"/>
      <c r="G5" s="820"/>
      <c r="H5" s="820"/>
      <c r="I5" s="820"/>
      <c r="J5" s="820"/>
      <c r="K5" s="820"/>
      <c r="L5" s="820"/>
      <c r="M5" s="820"/>
      <c r="N5" s="820"/>
      <c r="O5" s="820"/>
      <c r="P5" s="820"/>
      <c r="Q5" s="820"/>
      <c r="R5" s="820"/>
      <c r="S5" s="820"/>
      <c r="T5" s="820"/>
      <c r="U5" s="820"/>
      <c r="V5" s="820"/>
      <c r="W5" s="820"/>
      <c r="X5" s="820"/>
      <c r="Y5" s="820"/>
      <c r="Z5" s="820"/>
      <c r="AA5" s="820"/>
      <c r="AB5" s="820"/>
      <c r="AC5" s="820"/>
      <c r="AD5" s="820"/>
      <c r="AE5" s="820"/>
      <c r="AF5" s="820"/>
      <c r="AG5" s="820"/>
      <c r="AH5" s="820"/>
      <c r="AI5" s="820"/>
      <c r="AJ5" s="820"/>
      <c r="AK5" s="820"/>
      <c r="AL5" s="820"/>
      <c r="AM5" s="820"/>
      <c r="AN5" s="820"/>
      <c r="AO5" s="820"/>
      <c r="AP5" s="820"/>
      <c r="AQ5" s="820"/>
      <c r="AR5" s="820"/>
      <c r="AS5" s="820"/>
      <c r="AT5" s="820"/>
      <c r="AU5" s="820"/>
      <c r="AV5" s="820"/>
      <c r="AW5" s="820"/>
      <c r="AX5" s="820"/>
      <c r="AY5" s="820"/>
      <c r="AZ5" s="591"/>
      <c r="BA5" s="591"/>
      <c r="BB5" s="591"/>
    </row>
    <row r="6" spans="1:55" s="450" customFormat="1" ht="12.6" customHeight="1" x14ac:dyDescent="0.25">
      <c r="A6" s="828" t="s">
        <v>3608</v>
      </c>
      <c r="B6" s="828"/>
      <c r="C6" s="828"/>
      <c r="D6" s="828"/>
      <c r="E6" s="828"/>
      <c r="F6" s="828"/>
      <c r="G6" s="828"/>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828"/>
      <c r="AZ6" s="592"/>
      <c r="BA6" s="592"/>
      <c r="BB6" s="592"/>
    </row>
    <row r="7" spans="1:55" s="450" customFormat="1" ht="12.6" customHeight="1" x14ac:dyDescent="0.25">
      <c r="A7" s="828"/>
      <c r="B7" s="828"/>
      <c r="C7" s="828"/>
      <c r="D7" s="828"/>
      <c r="E7" s="828"/>
      <c r="F7" s="828"/>
      <c r="G7" s="828"/>
      <c r="H7" s="828"/>
      <c r="I7" s="828"/>
      <c r="J7" s="828"/>
      <c r="K7" s="828"/>
      <c r="L7" s="828"/>
      <c r="M7" s="828"/>
      <c r="N7" s="828"/>
      <c r="O7" s="828"/>
      <c r="P7" s="828"/>
      <c r="Q7" s="828"/>
      <c r="R7" s="828"/>
      <c r="S7" s="828"/>
      <c r="T7" s="828"/>
      <c r="U7" s="828"/>
      <c r="V7" s="828"/>
      <c r="W7" s="828"/>
      <c r="X7" s="828"/>
      <c r="Y7" s="828"/>
      <c r="Z7" s="828"/>
      <c r="AA7" s="828"/>
      <c r="AB7" s="828"/>
      <c r="AC7" s="828"/>
      <c r="AD7" s="828"/>
      <c r="AE7" s="828"/>
      <c r="AF7" s="828"/>
      <c r="AG7" s="828"/>
      <c r="AH7" s="828"/>
      <c r="AI7" s="828"/>
      <c r="AJ7" s="828"/>
      <c r="AK7" s="828"/>
      <c r="AL7" s="828"/>
      <c r="AM7" s="828"/>
      <c r="AN7" s="828"/>
      <c r="AO7" s="828"/>
      <c r="AP7" s="828"/>
      <c r="AQ7" s="828"/>
      <c r="AR7" s="828"/>
      <c r="AS7" s="828"/>
      <c r="AT7" s="828"/>
      <c r="AU7" s="828"/>
      <c r="AV7" s="828"/>
      <c r="AW7" s="828"/>
      <c r="AX7" s="828"/>
      <c r="AY7" s="828"/>
      <c r="AZ7" s="818"/>
      <c r="BA7" s="818"/>
      <c r="BB7" s="818"/>
    </row>
    <row r="8" spans="1:55" s="450" customFormat="1" ht="12.6" customHeight="1" x14ac:dyDescent="0.25">
      <c r="A8" s="828"/>
      <c r="B8" s="828"/>
      <c r="C8" s="828"/>
      <c r="D8" s="828"/>
      <c r="E8" s="828"/>
      <c r="F8" s="828"/>
      <c r="G8" s="828"/>
      <c r="H8" s="828"/>
      <c r="I8" s="828"/>
      <c r="J8" s="828"/>
      <c r="K8" s="828"/>
      <c r="L8" s="828"/>
      <c r="M8" s="828"/>
      <c r="N8" s="828"/>
      <c r="O8" s="828"/>
      <c r="P8" s="828"/>
      <c r="Q8" s="828"/>
      <c r="R8" s="828"/>
      <c r="S8" s="828"/>
      <c r="T8" s="828"/>
      <c r="U8" s="828"/>
      <c r="V8" s="828"/>
      <c r="W8" s="828"/>
      <c r="X8" s="828"/>
      <c r="Y8" s="828"/>
      <c r="Z8" s="828"/>
      <c r="AA8" s="828"/>
      <c r="AB8" s="828"/>
      <c r="AC8" s="828"/>
      <c r="AD8" s="828"/>
      <c r="AE8" s="828"/>
      <c r="AF8" s="828"/>
      <c r="AG8" s="828"/>
      <c r="AH8" s="828"/>
      <c r="AI8" s="828"/>
      <c r="AJ8" s="828"/>
      <c r="AK8" s="828"/>
      <c r="AL8" s="828"/>
      <c r="AM8" s="828"/>
      <c r="AN8" s="828"/>
      <c r="AO8" s="828"/>
      <c r="AP8" s="828"/>
      <c r="AQ8" s="828"/>
      <c r="AR8" s="828"/>
      <c r="AS8" s="828"/>
      <c r="AT8" s="828"/>
      <c r="AU8" s="828"/>
      <c r="AV8" s="828"/>
      <c r="AW8" s="828"/>
      <c r="AX8" s="828"/>
      <c r="AY8" s="828"/>
      <c r="AZ8" s="818"/>
      <c r="BA8" s="818"/>
      <c r="BB8" s="818"/>
    </row>
    <row r="9" spans="1:55" s="450" customFormat="1" ht="12.6" customHeight="1" x14ac:dyDescent="0.25">
      <c r="A9" s="828"/>
      <c r="B9" s="828"/>
      <c r="C9" s="828"/>
      <c r="D9" s="828"/>
      <c r="E9" s="828"/>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828"/>
      <c r="AI9" s="828"/>
      <c r="AJ9" s="828"/>
      <c r="AK9" s="828"/>
      <c r="AL9" s="828"/>
      <c r="AM9" s="828"/>
      <c r="AN9" s="828"/>
      <c r="AO9" s="828"/>
      <c r="AP9" s="828"/>
      <c r="AQ9" s="828"/>
      <c r="AR9" s="828"/>
      <c r="AS9" s="828"/>
      <c r="AT9" s="828"/>
      <c r="AU9" s="828"/>
      <c r="AV9" s="828"/>
      <c r="AW9" s="828"/>
      <c r="AX9" s="828"/>
      <c r="AY9" s="828"/>
      <c r="AZ9" s="818"/>
      <c r="BA9" s="818"/>
      <c r="BB9" s="818"/>
    </row>
    <row r="10" spans="1:55" s="450" customFormat="1" ht="12.6" customHeight="1" x14ac:dyDescent="0.25">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c r="AE10" s="828"/>
      <c r="AF10" s="828"/>
      <c r="AG10" s="828"/>
      <c r="AH10" s="828"/>
      <c r="AI10" s="828"/>
      <c r="AJ10" s="828"/>
      <c r="AK10" s="828"/>
      <c r="AL10" s="828"/>
      <c r="AM10" s="828"/>
      <c r="AN10" s="828"/>
      <c r="AO10" s="828"/>
      <c r="AP10" s="828"/>
      <c r="AQ10" s="828"/>
      <c r="AR10" s="828"/>
      <c r="AS10" s="828"/>
      <c r="AT10" s="828"/>
      <c r="AU10" s="828"/>
      <c r="AV10" s="828"/>
      <c r="AW10" s="828"/>
      <c r="AX10" s="828"/>
      <c r="AY10" s="828"/>
      <c r="AZ10" s="818"/>
      <c r="BA10" s="818"/>
      <c r="BB10" s="818"/>
    </row>
    <row r="11" spans="1:55" s="450" customFormat="1" ht="12.6" customHeight="1" x14ac:dyDescent="0.25">
      <c r="A11" s="828"/>
      <c r="B11" s="828"/>
      <c r="C11" s="828"/>
      <c r="D11" s="828"/>
      <c r="E11" s="828"/>
      <c r="F11" s="828"/>
      <c r="G11" s="828"/>
      <c r="H11" s="828"/>
      <c r="I11" s="828"/>
      <c r="J11" s="828"/>
      <c r="K11" s="828"/>
      <c r="L11" s="828"/>
      <c r="M11" s="828"/>
      <c r="N11" s="828"/>
      <c r="O11" s="828"/>
      <c r="P11" s="828"/>
      <c r="Q11" s="828"/>
      <c r="R11" s="828"/>
      <c r="S11" s="828"/>
      <c r="T11" s="828"/>
      <c r="U11" s="828"/>
      <c r="V11" s="828"/>
      <c r="W11" s="828"/>
      <c r="X11" s="828"/>
      <c r="Y11" s="828"/>
      <c r="Z11" s="828"/>
      <c r="AA11" s="828"/>
      <c r="AB11" s="828"/>
      <c r="AC11" s="828"/>
      <c r="AD11" s="828"/>
      <c r="AE11" s="828"/>
      <c r="AF11" s="828"/>
      <c r="AG11" s="828"/>
      <c r="AH11" s="828"/>
      <c r="AI11" s="828"/>
      <c r="AJ11" s="828"/>
      <c r="AK11" s="828"/>
      <c r="AL11" s="828"/>
      <c r="AM11" s="828"/>
      <c r="AN11" s="828"/>
      <c r="AO11" s="828"/>
      <c r="AP11" s="828"/>
      <c r="AQ11" s="828"/>
      <c r="AR11" s="828"/>
      <c r="AS11" s="828"/>
      <c r="AT11" s="828"/>
      <c r="AU11" s="828"/>
      <c r="AV11" s="828"/>
      <c r="AW11" s="828"/>
      <c r="AX11" s="828"/>
      <c r="AY11" s="828"/>
      <c r="AZ11" s="818"/>
      <c r="BA11" s="818"/>
      <c r="BB11" s="818"/>
    </row>
    <row r="12" spans="1:55" s="450" customFormat="1" ht="12.6" customHeight="1" x14ac:dyDescent="0.25">
      <c r="A12" s="828"/>
      <c r="B12" s="828"/>
      <c r="C12" s="828"/>
      <c r="D12" s="828"/>
      <c r="E12" s="828"/>
      <c r="F12" s="828"/>
      <c r="G12" s="828"/>
      <c r="H12" s="828"/>
      <c r="I12" s="828"/>
      <c r="J12" s="828"/>
      <c r="K12" s="828"/>
      <c r="L12" s="828"/>
      <c r="M12" s="828"/>
      <c r="N12" s="828"/>
      <c r="O12" s="828"/>
      <c r="P12" s="828"/>
      <c r="Q12" s="828"/>
      <c r="R12" s="828"/>
      <c r="S12" s="828"/>
      <c r="T12" s="828"/>
      <c r="U12" s="828"/>
      <c r="V12" s="828"/>
      <c r="W12" s="828"/>
      <c r="X12" s="828"/>
      <c r="Y12" s="828"/>
      <c r="Z12" s="828"/>
      <c r="AA12" s="828"/>
      <c r="AB12" s="828"/>
      <c r="AC12" s="828"/>
      <c r="AD12" s="828"/>
      <c r="AE12" s="828"/>
      <c r="AF12" s="828"/>
      <c r="AG12" s="828"/>
      <c r="AH12" s="828"/>
      <c r="AI12" s="828"/>
      <c r="AJ12" s="828"/>
      <c r="AK12" s="828"/>
      <c r="AL12" s="828"/>
      <c r="AM12" s="828"/>
      <c r="AN12" s="828"/>
      <c r="AO12" s="828"/>
      <c r="AP12" s="828"/>
      <c r="AQ12" s="828"/>
      <c r="AR12" s="828"/>
      <c r="AS12" s="828"/>
      <c r="AT12" s="828"/>
      <c r="AU12" s="828"/>
      <c r="AV12" s="828"/>
      <c r="AW12" s="828"/>
      <c r="AX12" s="828"/>
      <c r="AY12" s="828"/>
      <c r="AZ12" s="818"/>
      <c r="BA12" s="818"/>
      <c r="BB12" s="818"/>
    </row>
    <row r="13" spans="1:55" s="450" customFormat="1" ht="12.6" customHeight="1" x14ac:dyDescent="0.25">
      <c r="A13" s="828"/>
      <c r="B13" s="828"/>
      <c r="C13" s="828"/>
      <c r="D13" s="828"/>
      <c r="E13" s="828"/>
      <c r="F13" s="828"/>
      <c r="G13" s="828"/>
      <c r="H13" s="828"/>
      <c r="I13" s="828"/>
      <c r="J13" s="828"/>
      <c r="K13" s="828"/>
      <c r="L13" s="828"/>
      <c r="M13" s="828"/>
      <c r="N13" s="828"/>
      <c r="O13" s="828"/>
      <c r="P13" s="828"/>
      <c r="Q13" s="828"/>
      <c r="R13" s="828"/>
      <c r="S13" s="828"/>
      <c r="T13" s="828"/>
      <c r="U13" s="828"/>
      <c r="V13" s="828"/>
      <c r="W13" s="828"/>
      <c r="X13" s="828"/>
      <c r="Y13" s="828"/>
      <c r="Z13" s="828"/>
      <c r="AA13" s="828"/>
      <c r="AB13" s="828"/>
      <c r="AC13" s="828"/>
      <c r="AD13" s="828"/>
      <c r="AE13" s="828"/>
      <c r="AF13" s="828"/>
      <c r="AG13" s="828"/>
      <c r="AH13" s="828"/>
      <c r="AI13" s="828"/>
      <c r="AJ13" s="828"/>
      <c r="AK13" s="828"/>
      <c r="AL13" s="828"/>
      <c r="AM13" s="828"/>
      <c r="AN13" s="828"/>
      <c r="AO13" s="828"/>
      <c r="AP13" s="828"/>
      <c r="AQ13" s="828"/>
      <c r="AR13" s="828"/>
      <c r="AS13" s="828"/>
      <c r="AT13" s="828"/>
      <c r="AU13" s="828"/>
      <c r="AV13" s="828"/>
      <c r="AW13" s="828"/>
      <c r="AX13" s="828"/>
      <c r="AY13" s="828"/>
      <c r="AZ13" s="818"/>
      <c r="BA13" s="818"/>
      <c r="BB13" s="818"/>
    </row>
    <row r="14" spans="1:55" ht="12.6" customHeight="1" x14ac:dyDescent="0.25">
      <c r="A14" s="593"/>
      <c r="B14" s="593"/>
      <c r="C14" s="593"/>
      <c r="D14" s="593"/>
      <c r="E14" s="593"/>
      <c r="F14" s="593"/>
      <c r="G14" s="593"/>
      <c r="H14" s="593"/>
      <c r="I14" s="593"/>
      <c r="J14" s="593"/>
      <c r="K14" s="593"/>
      <c r="L14" s="593"/>
      <c r="M14" s="593"/>
      <c r="N14" s="593"/>
      <c r="O14" s="593"/>
      <c r="P14" s="593"/>
      <c r="Q14" s="593"/>
      <c r="AG14" s="594"/>
      <c r="AR14" s="594"/>
    </row>
    <row r="15" spans="1:55" ht="12.6" customHeight="1" x14ac:dyDescent="0.25">
      <c r="A15" s="1151" t="s">
        <v>3457</v>
      </c>
      <c r="B15" s="1151"/>
      <c r="C15" s="1151"/>
      <c r="D15" s="1151"/>
      <c r="E15" s="1151"/>
      <c r="F15" s="1151"/>
      <c r="G15" s="1151"/>
      <c r="H15" s="1151"/>
      <c r="I15" s="1151"/>
      <c r="J15" s="1151"/>
      <c r="K15" s="1151"/>
      <c r="L15" s="1151"/>
      <c r="M15" s="1151"/>
      <c r="N15" s="1151"/>
      <c r="O15" s="1151"/>
      <c r="P15" s="1151"/>
      <c r="Q15" s="1151"/>
      <c r="R15" s="1151"/>
      <c r="S15" s="1151"/>
      <c r="T15" s="1151"/>
      <c r="U15" s="1151"/>
      <c r="V15" s="1151"/>
      <c r="W15" s="1151"/>
      <c r="X15" s="1151"/>
      <c r="Y15" s="1151"/>
      <c r="Z15" s="1151"/>
      <c r="AA15" s="1151"/>
      <c r="AB15" s="1151"/>
      <c r="AC15" s="1151"/>
      <c r="AD15" s="1151"/>
      <c r="AE15" s="1151"/>
      <c r="AF15" s="1151"/>
      <c r="AG15" s="1151"/>
      <c r="AH15" s="1151"/>
      <c r="AI15" s="1151"/>
      <c r="AJ15" s="1151"/>
      <c r="AK15" s="1151"/>
      <c r="AL15" s="1151"/>
      <c r="AM15" s="1151"/>
      <c r="AN15" s="1151"/>
      <c r="AO15" s="1151"/>
      <c r="AP15" s="1151"/>
      <c r="AQ15" s="1151"/>
      <c r="AR15" s="1151"/>
      <c r="AS15" s="1151"/>
      <c r="AT15" s="1151"/>
      <c r="AU15" s="1151"/>
      <c r="AV15" s="1151"/>
      <c r="AW15" s="1151"/>
      <c r="AX15" s="1151"/>
      <c r="AY15" s="1151"/>
      <c r="AZ15" s="820"/>
      <c r="BA15" s="820"/>
      <c r="BB15" s="820"/>
    </row>
    <row r="16" spans="1:55" ht="12.6" customHeight="1" x14ac:dyDescent="0.25">
      <c r="A16" s="1035" t="s">
        <v>469</v>
      </c>
      <c r="B16" s="1036"/>
      <c r="C16" s="1036"/>
      <c r="D16" s="1036"/>
      <c r="E16" s="1036"/>
      <c r="F16" s="1036"/>
      <c r="G16" s="1036"/>
      <c r="H16" s="1036"/>
      <c r="I16" s="1036"/>
      <c r="J16" s="1036"/>
      <c r="K16" s="1036"/>
      <c r="L16" s="1036"/>
      <c r="M16" s="1036"/>
      <c r="N16" s="1036"/>
      <c r="O16" s="1036"/>
      <c r="P16" s="1036"/>
      <c r="Q16" s="1036"/>
      <c r="R16" s="1036"/>
      <c r="S16" s="1036"/>
      <c r="T16" s="1066"/>
      <c r="U16" s="1035" t="s">
        <v>799</v>
      </c>
      <c r="V16" s="1036"/>
      <c r="W16" s="1036"/>
      <c r="X16" s="1036"/>
      <c r="Y16" s="1036"/>
      <c r="Z16" s="1036"/>
      <c r="AA16" s="1036"/>
      <c r="AB16" s="1036"/>
      <c r="AC16" s="1036"/>
      <c r="AD16" s="1036"/>
      <c r="AE16" s="1036"/>
      <c r="AF16" s="1036"/>
      <c r="AG16" s="1066"/>
      <c r="AH16" s="790" t="s">
        <v>1535</v>
      </c>
      <c r="AI16" s="791"/>
      <c r="AJ16" s="791"/>
      <c r="AK16" s="791"/>
      <c r="AL16" s="791"/>
      <c r="AM16" s="791"/>
      <c r="AN16" s="791"/>
      <c r="AO16" s="791"/>
      <c r="AP16" s="791"/>
      <c r="AQ16" s="791"/>
      <c r="AR16" s="791"/>
      <c r="AS16" s="791"/>
      <c r="AT16" s="791"/>
      <c r="AU16" s="791"/>
      <c r="AV16" s="791"/>
      <c r="AW16" s="791"/>
      <c r="AX16" s="791"/>
      <c r="AY16" s="791"/>
      <c r="AZ16" s="595"/>
      <c r="BA16" s="596"/>
      <c r="BB16" s="596"/>
      <c r="BC16" s="593"/>
    </row>
    <row r="17" spans="1:55" ht="12.6" customHeight="1" x14ac:dyDescent="0.25">
      <c r="A17" s="1037"/>
      <c r="B17" s="1038"/>
      <c r="C17" s="1038"/>
      <c r="D17" s="1038"/>
      <c r="E17" s="1038"/>
      <c r="F17" s="1038"/>
      <c r="G17" s="1038"/>
      <c r="H17" s="1038"/>
      <c r="I17" s="1038"/>
      <c r="J17" s="1038"/>
      <c r="K17" s="1038"/>
      <c r="L17" s="1038"/>
      <c r="M17" s="1038"/>
      <c r="N17" s="1038"/>
      <c r="O17" s="1038"/>
      <c r="P17" s="1038"/>
      <c r="Q17" s="1038"/>
      <c r="R17" s="1038"/>
      <c r="S17" s="1038"/>
      <c r="T17" s="1067"/>
      <c r="U17" s="1037"/>
      <c r="V17" s="1038"/>
      <c r="W17" s="1038"/>
      <c r="X17" s="1038"/>
      <c r="Y17" s="1038"/>
      <c r="Z17" s="1038"/>
      <c r="AA17" s="1038"/>
      <c r="AB17" s="1038"/>
      <c r="AC17" s="1038"/>
      <c r="AD17" s="1038"/>
      <c r="AE17" s="1038"/>
      <c r="AF17" s="1038"/>
      <c r="AG17" s="1067"/>
      <c r="AH17" s="784" t="s">
        <v>1534</v>
      </c>
      <c r="AI17" s="785"/>
      <c r="AJ17" s="785"/>
      <c r="AK17" s="785"/>
      <c r="AL17" s="785"/>
      <c r="AM17" s="785"/>
      <c r="AN17" s="785"/>
      <c r="AO17" s="785"/>
      <c r="AP17" s="785"/>
      <c r="AQ17" s="785"/>
      <c r="AR17" s="785"/>
      <c r="AS17" s="785"/>
      <c r="AT17" s="785"/>
      <c r="AU17" s="785"/>
      <c r="AV17" s="785"/>
      <c r="AW17" s="785"/>
      <c r="AX17" s="785"/>
      <c r="AY17" s="785"/>
      <c r="AZ17" s="595"/>
      <c r="BA17" s="596"/>
      <c r="BB17" s="596"/>
      <c r="BC17" s="593"/>
    </row>
    <row r="18" spans="1:55" ht="12.6" customHeight="1" x14ac:dyDescent="0.25">
      <c r="A18" s="597" t="s">
        <v>471</v>
      </c>
      <c r="B18" s="598"/>
      <c r="C18" s="598"/>
      <c r="D18" s="598"/>
      <c r="E18" s="598"/>
      <c r="F18" s="598"/>
      <c r="G18" s="598"/>
      <c r="H18" s="598"/>
      <c r="I18" s="598"/>
      <c r="J18" s="598"/>
      <c r="K18" s="598"/>
      <c r="L18" s="598"/>
      <c r="M18" s="598"/>
      <c r="N18" s="598"/>
      <c r="O18" s="598"/>
      <c r="P18" s="598"/>
      <c r="Q18" s="598"/>
      <c r="R18" s="598"/>
      <c r="S18" s="598"/>
      <c r="T18" s="599"/>
      <c r="U18" s="866">
        <v>71</v>
      </c>
      <c r="V18" s="867"/>
      <c r="W18" s="867"/>
      <c r="X18" s="867"/>
      <c r="Y18" s="867"/>
      <c r="Z18" s="867"/>
      <c r="AA18" s="867"/>
      <c r="AB18" s="867"/>
      <c r="AC18" s="867"/>
      <c r="AD18" s="867"/>
      <c r="AE18" s="867"/>
      <c r="AF18" s="867"/>
      <c r="AG18" s="868"/>
      <c r="AH18" s="866">
        <v>71</v>
      </c>
      <c r="AI18" s="867"/>
      <c r="AJ18" s="867"/>
      <c r="AK18" s="867"/>
      <c r="AL18" s="867"/>
      <c r="AM18" s="867"/>
      <c r="AN18" s="867"/>
      <c r="AO18" s="867"/>
      <c r="AP18" s="867"/>
      <c r="AQ18" s="867"/>
      <c r="AR18" s="867"/>
      <c r="AS18" s="867"/>
      <c r="AT18" s="867"/>
      <c r="AU18" s="867"/>
      <c r="AV18" s="867"/>
      <c r="AW18" s="867"/>
      <c r="AX18" s="867"/>
      <c r="AY18" s="867"/>
      <c r="AZ18" s="600"/>
      <c r="BA18" s="601"/>
      <c r="BB18" s="601"/>
      <c r="BC18" s="602"/>
    </row>
    <row r="19" spans="1:55" ht="12.6" customHeight="1" x14ac:dyDescent="0.25">
      <c r="A19" s="603" t="s">
        <v>1841</v>
      </c>
      <c r="B19" s="604"/>
      <c r="C19" s="604"/>
      <c r="D19" s="604"/>
      <c r="E19" s="604"/>
      <c r="F19" s="604"/>
      <c r="G19" s="604"/>
      <c r="H19" s="604"/>
      <c r="I19" s="604"/>
      <c r="J19" s="604"/>
      <c r="K19" s="604"/>
      <c r="L19" s="604"/>
      <c r="M19" s="604"/>
      <c r="N19" s="604"/>
      <c r="O19" s="604"/>
      <c r="P19" s="604"/>
      <c r="Q19" s="604"/>
      <c r="R19" s="604"/>
      <c r="S19" s="604"/>
      <c r="T19" s="605"/>
      <c r="U19" s="907">
        <v>71</v>
      </c>
      <c r="V19" s="908"/>
      <c r="W19" s="908"/>
      <c r="X19" s="908"/>
      <c r="Y19" s="908"/>
      <c r="Z19" s="908"/>
      <c r="AA19" s="908"/>
      <c r="AB19" s="908"/>
      <c r="AC19" s="908"/>
      <c r="AD19" s="908"/>
      <c r="AE19" s="908"/>
      <c r="AF19" s="908"/>
      <c r="AG19" s="909"/>
      <c r="AH19" s="907">
        <v>71</v>
      </c>
      <c r="AI19" s="908"/>
      <c r="AJ19" s="908"/>
      <c r="AK19" s="908"/>
      <c r="AL19" s="908"/>
      <c r="AM19" s="908"/>
      <c r="AN19" s="908"/>
      <c r="AO19" s="908"/>
      <c r="AP19" s="908"/>
      <c r="AQ19" s="908"/>
      <c r="AR19" s="908"/>
      <c r="AS19" s="908"/>
      <c r="AT19" s="908"/>
      <c r="AU19" s="908"/>
      <c r="AV19" s="908"/>
      <c r="AW19" s="908"/>
      <c r="AX19" s="908"/>
      <c r="AY19" s="908"/>
      <c r="AZ19" s="600"/>
      <c r="BA19" s="601"/>
      <c r="BB19" s="601"/>
      <c r="BC19" s="602"/>
    </row>
    <row r="20" spans="1:55" ht="12.6" customHeight="1" x14ac:dyDescent="0.25">
      <c r="A20" s="606" t="s">
        <v>1840</v>
      </c>
      <c r="B20" s="607"/>
      <c r="C20" s="607"/>
      <c r="D20" s="607"/>
      <c r="E20" s="607"/>
      <c r="F20" s="607"/>
      <c r="G20" s="607"/>
      <c r="H20" s="607"/>
      <c r="I20" s="607"/>
      <c r="J20" s="607"/>
      <c r="K20" s="607"/>
      <c r="L20" s="607"/>
      <c r="M20" s="607"/>
      <c r="N20" s="607"/>
      <c r="O20" s="607"/>
      <c r="P20" s="607"/>
      <c r="Q20" s="607"/>
      <c r="R20" s="607"/>
      <c r="S20" s="607"/>
      <c r="T20" s="608"/>
      <c r="U20" s="910"/>
      <c r="V20" s="911"/>
      <c r="W20" s="911"/>
      <c r="X20" s="911"/>
      <c r="Y20" s="911"/>
      <c r="Z20" s="911"/>
      <c r="AA20" s="911"/>
      <c r="AB20" s="911"/>
      <c r="AC20" s="911"/>
      <c r="AD20" s="911"/>
      <c r="AE20" s="911"/>
      <c r="AF20" s="911"/>
      <c r="AG20" s="912"/>
      <c r="AH20" s="910"/>
      <c r="AI20" s="911"/>
      <c r="AJ20" s="911"/>
      <c r="AK20" s="911"/>
      <c r="AL20" s="911"/>
      <c r="AM20" s="911"/>
      <c r="AN20" s="911"/>
      <c r="AO20" s="911"/>
      <c r="AP20" s="911"/>
      <c r="AQ20" s="911"/>
      <c r="AR20" s="911"/>
      <c r="AS20" s="911"/>
      <c r="AT20" s="911"/>
      <c r="AU20" s="911"/>
      <c r="AV20" s="911"/>
      <c r="AW20" s="911"/>
      <c r="AX20" s="911"/>
      <c r="AY20" s="911"/>
      <c r="AZ20" s="600"/>
      <c r="BA20" s="601"/>
      <c r="BB20" s="601"/>
      <c r="BC20" s="602"/>
    </row>
    <row r="21" spans="1:55" ht="12.6" customHeight="1" x14ac:dyDescent="0.25">
      <c r="A21" s="597" t="s">
        <v>472</v>
      </c>
      <c r="B21" s="598"/>
      <c r="C21" s="598"/>
      <c r="D21" s="598"/>
      <c r="E21" s="598"/>
      <c r="F21" s="598"/>
      <c r="G21" s="598"/>
      <c r="H21" s="598"/>
      <c r="I21" s="598"/>
      <c r="J21" s="598"/>
      <c r="K21" s="598"/>
      <c r="L21" s="598"/>
      <c r="M21" s="598"/>
      <c r="N21" s="598"/>
      <c r="O21" s="598"/>
      <c r="P21" s="598"/>
      <c r="Q21" s="598"/>
      <c r="R21" s="598"/>
      <c r="S21" s="598"/>
      <c r="T21" s="599"/>
      <c r="U21" s="866">
        <v>12</v>
      </c>
      <c r="V21" s="867"/>
      <c r="W21" s="867"/>
      <c r="X21" s="867"/>
      <c r="Y21" s="867"/>
      <c r="Z21" s="867"/>
      <c r="AA21" s="867"/>
      <c r="AB21" s="867"/>
      <c r="AC21" s="867"/>
      <c r="AD21" s="867"/>
      <c r="AE21" s="867"/>
      <c r="AF21" s="867"/>
      <c r="AG21" s="868"/>
      <c r="AH21" s="866">
        <v>12</v>
      </c>
      <c r="AI21" s="867"/>
      <c r="AJ21" s="867"/>
      <c r="AK21" s="867"/>
      <c r="AL21" s="867"/>
      <c r="AM21" s="867"/>
      <c r="AN21" s="867"/>
      <c r="AO21" s="867"/>
      <c r="AP21" s="867"/>
      <c r="AQ21" s="867"/>
      <c r="AR21" s="867"/>
      <c r="AS21" s="867"/>
      <c r="AT21" s="867"/>
      <c r="AU21" s="867"/>
      <c r="AV21" s="867"/>
      <c r="AW21" s="867"/>
      <c r="AX21" s="867"/>
      <c r="AY21" s="867"/>
      <c r="AZ21" s="600"/>
      <c r="BA21" s="601"/>
      <c r="BB21" s="601"/>
      <c r="BC21" s="602"/>
    </row>
    <row r="22" spans="1:55" ht="23.25" customHeight="1" x14ac:dyDescent="0.25">
      <c r="A22" s="1020" t="s">
        <v>3520</v>
      </c>
      <c r="B22" s="1020"/>
      <c r="C22" s="1020"/>
      <c r="D22" s="1020"/>
      <c r="E22" s="1020"/>
      <c r="F22" s="1020"/>
      <c r="G22" s="1020"/>
      <c r="H22" s="1020"/>
      <c r="I22" s="1020"/>
      <c r="J22" s="1020"/>
      <c r="K22" s="1020"/>
      <c r="L22" s="1020"/>
      <c r="M22" s="1020"/>
      <c r="N22" s="1020"/>
      <c r="O22" s="1020"/>
      <c r="P22" s="1020"/>
      <c r="Q22" s="1020"/>
      <c r="R22" s="1020"/>
      <c r="S22" s="1020"/>
      <c r="T22" s="1020"/>
      <c r="U22" s="1020"/>
      <c r="V22" s="1020"/>
      <c r="W22" s="1020"/>
      <c r="X22" s="1020"/>
      <c r="Y22" s="1020"/>
      <c r="Z22" s="1020"/>
      <c r="AA22" s="1020"/>
      <c r="AB22" s="1020"/>
      <c r="AC22" s="1020"/>
      <c r="AD22" s="1020"/>
      <c r="AE22" s="1020"/>
      <c r="AF22" s="1020"/>
      <c r="AG22" s="1020"/>
      <c r="AH22" s="1020"/>
      <c r="AI22" s="1020"/>
      <c r="AJ22" s="1020"/>
      <c r="AK22" s="1020"/>
      <c r="AL22" s="1020"/>
      <c r="AM22" s="1020"/>
      <c r="AN22" s="1020"/>
      <c r="AO22" s="1020"/>
      <c r="AP22" s="1020"/>
      <c r="AQ22" s="1020"/>
      <c r="AR22" s="1020"/>
      <c r="AS22" s="1020"/>
      <c r="AT22" s="1020"/>
      <c r="AU22" s="1020"/>
      <c r="AV22" s="1020"/>
      <c r="AW22" s="1020"/>
      <c r="AX22" s="1020"/>
      <c r="AY22" s="1020"/>
      <c r="AZ22" s="1020"/>
      <c r="BA22" s="1020"/>
      <c r="BB22" s="601"/>
      <c r="BC22" s="602"/>
    </row>
    <row r="23" spans="1:55" ht="12.6" customHeight="1" x14ac:dyDescent="0.25">
      <c r="A23" s="1020"/>
      <c r="B23" s="1020"/>
      <c r="C23" s="1020"/>
      <c r="D23" s="1020"/>
      <c r="E23" s="1020"/>
      <c r="F23" s="1020"/>
      <c r="G23" s="1020"/>
      <c r="H23" s="1020"/>
      <c r="I23" s="1020"/>
      <c r="J23" s="1020"/>
      <c r="K23" s="1020"/>
      <c r="L23" s="1020"/>
      <c r="M23" s="1020"/>
      <c r="N23" s="1020"/>
      <c r="O23" s="1020"/>
      <c r="P23" s="1020"/>
      <c r="Q23" s="1020"/>
      <c r="R23" s="1020"/>
      <c r="S23" s="1020"/>
      <c r="T23" s="1020"/>
      <c r="U23" s="1020"/>
      <c r="V23" s="1020"/>
      <c r="W23" s="1020"/>
      <c r="X23" s="1020"/>
      <c r="Y23" s="1020"/>
      <c r="Z23" s="1020"/>
      <c r="AA23" s="1020"/>
      <c r="AB23" s="1020"/>
      <c r="AC23" s="1020"/>
      <c r="AD23" s="1020"/>
      <c r="AE23" s="1020"/>
      <c r="AF23" s="1020"/>
      <c r="AG23" s="1020"/>
      <c r="AH23" s="1020"/>
      <c r="AI23" s="1020"/>
      <c r="AJ23" s="1020"/>
      <c r="AK23" s="1020"/>
      <c r="AL23" s="1020"/>
      <c r="AM23" s="1020"/>
      <c r="AN23" s="1020"/>
      <c r="AO23" s="1020"/>
      <c r="AP23" s="1020"/>
      <c r="AQ23" s="1020"/>
      <c r="AR23" s="1020"/>
      <c r="AS23" s="1020"/>
      <c r="AT23" s="1020"/>
      <c r="AU23" s="1020"/>
      <c r="AV23" s="1020"/>
      <c r="AW23" s="1020"/>
      <c r="AX23" s="1020"/>
      <c r="AY23" s="1020"/>
      <c r="AZ23" s="1020"/>
      <c r="BA23" s="1020"/>
      <c r="BB23" s="609"/>
    </row>
    <row r="24" spans="1:55" ht="12.6" customHeight="1" x14ac:dyDescent="0.25">
      <c r="A24" s="820" t="s">
        <v>3458</v>
      </c>
      <c r="B24" s="820"/>
      <c r="C24" s="820"/>
      <c r="D24" s="820"/>
      <c r="E24" s="820"/>
      <c r="F24" s="820"/>
      <c r="G24" s="820"/>
      <c r="H24" s="820"/>
      <c r="I24" s="820"/>
      <c r="J24" s="820"/>
      <c r="K24" s="820"/>
      <c r="L24" s="820"/>
      <c r="M24" s="820"/>
      <c r="N24" s="820"/>
      <c r="O24" s="820"/>
      <c r="P24" s="820"/>
      <c r="Q24" s="820"/>
      <c r="R24" s="820"/>
      <c r="S24" s="820"/>
      <c r="T24" s="820"/>
      <c r="U24" s="820"/>
      <c r="V24" s="820"/>
      <c r="W24" s="820"/>
      <c r="X24" s="820"/>
      <c r="Y24" s="820"/>
      <c r="Z24" s="820"/>
      <c r="AA24" s="820"/>
      <c r="AB24" s="820"/>
      <c r="AC24" s="820"/>
      <c r="AD24" s="820"/>
      <c r="AE24" s="820"/>
      <c r="AF24" s="820"/>
      <c r="AG24" s="820"/>
      <c r="AH24" s="820"/>
      <c r="AI24" s="820"/>
      <c r="AJ24" s="820"/>
      <c r="AK24" s="820"/>
      <c r="AL24" s="820"/>
      <c r="AM24" s="820"/>
      <c r="AN24" s="820"/>
      <c r="AO24" s="820"/>
      <c r="AP24" s="820"/>
      <c r="AQ24" s="820"/>
      <c r="AR24" s="820"/>
      <c r="AS24" s="820"/>
      <c r="AT24" s="820"/>
      <c r="AU24" s="820"/>
      <c r="AV24" s="820"/>
      <c r="AW24" s="820"/>
      <c r="AX24" s="820"/>
      <c r="AY24" s="820"/>
      <c r="AZ24" s="820"/>
      <c r="BA24" s="820"/>
      <c r="BB24" s="820"/>
    </row>
    <row r="25" spans="1:55" ht="12.6" customHeight="1" x14ac:dyDescent="0.25">
      <c r="A25" s="818" t="s">
        <v>3464</v>
      </c>
      <c r="B25" s="818"/>
      <c r="C25" s="818"/>
      <c r="D25" s="818"/>
      <c r="E25" s="818"/>
      <c r="F25" s="818"/>
      <c r="G25" s="818"/>
      <c r="H25" s="818"/>
      <c r="I25" s="818"/>
      <c r="J25" s="818"/>
      <c r="K25" s="818"/>
      <c r="L25" s="818"/>
      <c r="M25" s="818"/>
      <c r="N25" s="818"/>
      <c r="O25" s="818"/>
      <c r="P25" s="818"/>
      <c r="Q25" s="818"/>
      <c r="R25" s="818"/>
      <c r="S25" s="818"/>
      <c r="T25" s="818"/>
      <c r="U25" s="818"/>
      <c r="V25" s="818"/>
      <c r="W25" s="818"/>
      <c r="X25" s="818"/>
      <c r="Y25" s="818"/>
      <c r="Z25" s="818"/>
      <c r="AA25" s="818"/>
      <c r="AB25" s="818"/>
      <c r="AC25" s="818"/>
      <c r="AD25" s="818"/>
      <c r="AE25" s="818"/>
      <c r="AF25" s="818"/>
      <c r="AG25" s="818"/>
      <c r="AH25" s="818"/>
      <c r="AI25" s="818"/>
      <c r="AJ25" s="818"/>
      <c r="AK25" s="818"/>
      <c r="AL25" s="818"/>
      <c r="AM25" s="818"/>
      <c r="AN25" s="818"/>
      <c r="AO25" s="818"/>
      <c r="AP25" s="818"/>
      <c r="AQ25" s="818"/>
      <c r="AR25" s="818"/>
      <c r="AS25" s="818"/>
      <c r="AT25" s="818"/>
      <c r="AU25" s="818"/>
      <c r="AV25" s="818"/>
      <c r="AW25" s="818"/>
      <c r="AX25" s="818"/>
      <c r="AY25" s="818"/>
      <c r="AZ25" s="451"/>
      <c r="BA25" s="451"/>
      <c r="BB25" s="451"/>
    </row>
    <row r="26" spans="1:55" ht="12.6" customHeight="1" x14ac:dyDescent="0.25">
      <c r="A26" s="820" t="s">
        <v>3459</v>
      </c>
      <c r="B26" s="820"/>
      <c r="C26" s="820"/>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20"/>
      <c r="AB26" s="820"/>
      <c r="AC26" s="820"/>
      <c r="AD26" s="820"/>
      <c r="AE26" s="820"/>
      <c r="AF26" s="820"/>
      <c r="AG26" s="820"/>
      <c r="AH26" s="820"/>
      <c r="AI26" s="820"/>
      <c r="AJ26" s="820"/>
      <c r="AK26" s="820"/>
      <c r="AL26" s="820"/>
      <c r="AM26" s="820"/>
      <c r="AN26" s="820"/>
      <c r="AO26" s="820"/>
      <c r="AP26" s="820"/>
      <c r="AQ26" s="820"/>
      <c r="AR26" s="820"/>
      <c r="AS26" s="820"/>
      <c r="AT26" s="820"/>
      <c r="AU26" s="820"/>
      <c r="AV26" s="820"/>
      <c r="AW26" s="820"/>
      <c r="AX26" s="820"/>
      <c r="AY26" s="820"/>
      <c r="AZ26" s="820"/>
      <c r="BA26" s="820"/>
      <c r="BB26" s="820"/>
    </row>
    <row r="27" spans="1:55" ht="26.25" customHeight="1" x14ac:dyDescent="0.25">
      <c r="A27" s="818" t="s">
        <v>3463</v>
      </c>
      <c r="B27" s="818"/>
      <c r="C27" s="818"/>
      <c r="D27" s="818"/>
      <c r="E27" s="818"/>
      <c r="F27" s="818"/>
      <c r="G27" s="818"/>
      <c r="H27" s="818"/>
      <c r="I27" s="818"/>
      <c r="J27" s="818"/>
      <c r="K27" s="818"/>
      <c r="L27" s="818"/>
      <c r="M27" s="818"/>
      <c r="N27" s="818"/>
      <c r="O27" s="818"/>
      <c r="P27" s="818"/>
      <c r="Q27" s="818"/>
      <c r="R27" s="818"/>
      <c r="S27" s="818"/>
      <c r="T27" s="818"/>
      <c r="U27" s="818"/>
      <c r="V27" s="818"/>
      <c r="W27" s="818"/>
      <c r="X27" s="818"/>
      <c r="Y27" s="818"/>
      <c r="Z27" s="818"/>
      <c r="AA27" s="818"/>
      <c r="AB27" s="818"/>
      <c r="AC27" s="818"/>
      <c r="AD27" s="818"/>
      <c r="AE27" s="818"/>
      <c r="AF27" s="818"/>
      <c r="AG27" s="818"/>
      <c r="AH27" s="818"/>
      <c r="AI27" s="818"/>
      <c r="AJ27" s="818"/>
      <c r="AK27" s="818"/>
      <c r="AL27" s="818"/>
      <c r="AM27" s="818"/>
      <c r="AN27" s="818"/>
      <c r="AO27" s="818"/>
      <c r="AP27" s="818"/>
      <c r="AQ27" s="818"/>
      <c r="AR27" s="818"/>
      <c r="AS27" s="818"/>
      <c r="AT27" s="818"/>
      <c r="AU27" s="818"/>
      <c r="AV27" s="818"/>
      <c r="AW27" s="818"/>
      <c r="AX27" s="818"/>
      <c r="AY27" s="818"/>
      <c r="AZ27" s="451"/>
      <c r="BA27" s="451"/>
      <c r="BB27" s="451"/>
    </row>
    <row r="28" spans="1:55" ht="12.6" customHeight="1" x14ac:dyDescent="0.25">
      <c r="A28" s="820" t="s">
        <v>3460</v>
      </c>
      <c r="B28" s="820"/>
      <c r="C28" s="820"/>
      <c r="D28" s="820"/>
      <c r="E28" s="820"/>
      <c r="F28" s="820"/>
      <c r="G28" s="820"/>
      <c r="H28" s="820"/>
      <c r="I28" s="820"/>
      <c r="J28" s="820"/>
      <c r="K28" s="820"/>
      <c r="L28" s="820"/>
      <c r="M28" s="820"/>
      <c r="N28" s="820"/>
      <c r="O28" s="820"/>
      <c r="P28" s="820"/>
      <c r="Q28" s="820"/>
      <c r="R28" s="820"/>
      <c r="S28" s="820"/>
      <c r="T28" s="820"/>
      <c r="U28" s="820"/>
      <c r="V28" s="820"/>
      <c r="W28" s="820"/>
      <c r="X28" s="820"/>
      <c r="Y28" s="820"/>
      <c r="Z28" s="820"/>
      <c r="AA28" s="820"/>
      <c r="AB28" s="820"/>
      <c r="AC28" s="820"/>
      <c r="AD28" s="820"/>
      <c r="AE28" s="820"/>
      <c r="AF28" s="820"/>
      <c r="AG28" s="820"/>
      <c r="AH28" s="820"/>
      <c r="AI28" s="820"/>
      <c r="AJ28" s="820"/>
      <c r="AK28" s="820"/>
      <c r="AL28" s="820"/>
      <c r="AM28" s="820"/>
      <c r="AN28" s="820"/>
      <c r="AO28" s="820"/>
      <c r="AP28" s="820"/>
      <c r="AQ28" s="820"/>
      <c r="AR28" s="820"/>
      <c r="AS28" s="820"/>
      <c r="AT28" s="820"/>
      <c r="AU28" s="820"/>
      <c r="AV28" s="820"/>
      <c r="AW28" s="820"/>
      <c r="AX28" s="820"/>
      <c r="AY28" s="820"/>
      <c r="AZ28" s="820"/>
      <c r="BA28" s="820"/>
      <c r="BB28" s="820"/>
    </row>
    <row r="29" spans="1:55" ht="13.5" customHeight="1" x14ac:dyDescent="0.25">
      <c r="A29" s="818" t="s">
        <v>3625</v>
      </c>
      <c r="B29" s="818"/>
      <c r="C29" s="818"/>
      <c r="D29" s="818"/>
      <c r="E29" s="818"/>
      <c r="F29" s="818"/>
      <c r="G29" s="818"/>
      <c r="H29" s="818"/>
      <c r="I29" s="818"/>
      <c r="J29" s="818"/>
      <c r="K29" s="818"/>
      <c r="L29" s="818"/>
      <c r="M29" s="818"/>
      <c r="N29" s="818"/>
      <c r="O29" s="818"/>
      <c r="P29" s="818"/>
      <c r="Q29" s="818"/>
      <c r="R29" s="818"/>
      <c r="S29" s="818"/>
      <c r="T29" s="818"/>
      <c r="U29" s="818"/>
      <c r="V29" s="818"/>
      <c r="W29" s="818"/>
      <c r="X29" s="818"/>
      <c r="Y29" s="818"/>
      <c r="Z29" s="818"/>
      <c r="AA29" s="818"/>
      <c r="AB29" s="818"/>
      <c r="AC29" s="818"/>
      <c r="AD29" s="818"/>
      <c r="AE29" s="818"/>
      <c r="AF29" s="818"/>
      <c r="AG29" s="818"/>
      <c r="AH29" s="818"/>
      <c r="AI29" s="818"/>
      <c r="AJ29" s="818"/>
      <c r="AK29" s="818"/>
      <c r="AL29" s="818"/>
      <c r="AM29" s="818"/>
      <c r="AN29" s="818"/>
      <c r="AO29" s="818"/>
      <c r="AP29" s="818"/>
      <c r="AQ29" s="818"/>
      <c r="AR29" s="818"/>
      <c r="AS29" s="818"/>
      <c r="AT29" s="818"/>
      <c r="AU29" s="818"/>
      <c r="AV29" s="818"/>
      <c r="AW29" s="818"/>
      <c r="AX29" s="818"/>
      <c r="AY29" s="818"/>
      <c r="AZ29" s="451"/>
      <c r="BA29" s="451"/>
      <c r="BB29" s="451"/>
    </row>
    <row r="30" spans="1:55" ht="12.6" customHeight="1" x14ac:dyDescent="0.25">
      <c r="A30" s="820" t="s">
        <v>3461</v>
      </c>
      <c r="B30" s="820"/>
      <c r="C30" s="820"/>
      <c r="D30" s="820"/>
      <c r="E30" s="820"/>
      <c r="F30" s="820"/>
      <c r="G30" s="820"/>
      <c r="H30" s="820"/>
      <c r="I30" s="820"/>
      <c r="J30" s="820"/>
      <c r="K30" s="820"/>
      <c r="L30" s="820"/>
      <c r="M30" s="820"/>
      <c r="N30" s="820"/>
      <c r="O30" s="820"/>
      <c r="P30" s="820"/>
      <c r="Q30" s="820"/>
      <c r="R30" s="820"/>
      <c r="S30" s="820"/>
      <c r="T30" s="820"/>
      <c r="U30" s="820"/>
      <c r="V30" s="820"/>
      <c r="W30" s="820"/>
      <c r="X30" s="820"/>
      <c r="Y30" s="820"/>
      <c r="Z30" s="820"/>
      <c r="AA30" s="820"/>
      <c r="AB30" s="820"/>
      <c r="AC30" s="820"/>
      <c r="AD30" s="820"/>
      <c r="AE30" s="820"/>
      <c r="AF30" s="820"/>
      <c r="AG30" s="820"/>
      <c r="AH30" s="820"/>
      <c r="AI30" s="820"/>
      <c r="AJ30" s="820"/>
      <c r="AK30" s="820"/>
      <c r="AL30" s="820"/>
      <c r="AM30" s="820"/>
      <c r="AN30" s="820"/>
      <c r="AO30" s="820"/>
      <c r="AP30" s="820"/>
      <c r="AQ30" s="820"/>
      <c r="AR30" s="820"/>
      <c r="AS30" s="820"/>
      <c r="AT30" s="820"/>
      <c r="AU30" s="820"/>
      <c r="AV30" s="820"/>
      <c r="AW30" s="820"/>
      <c r="AX30" s="820"/>
      <c r="AY30" s="820"/>
      <c r="AZ30" s="820"/>
      <c r="BA30" s="820"/>
      <c r="BB30" s="820"/>
    </row>
    <row r="31" spans="1:55" ht="26.25" customHeight="1" x14ac:dyDescent="0.25">
      <c r="A31" s="818" t="s">
        <v>3626</v>
      </c>
      <c r="B31" s="818"/>
      <c r="C31" s="818"/>
      <c r="D31" s="818"/>
      <c r="E31" s="818"/>
      <c r="F31" s="818"/>
      <c r="G31" s="818"/>
      <c r="H31" s="818"/>
      <c r="I31" s="818"/>
      <c r="J31" s="818"/>
      <c r="K31" s="818"/>
      <c r="L31" s="818"/>
      <c r="M31" s="818"/>
      <c r="N31" s="818"/>
      <c r="O31" s="818"/>
      <c r="P31" s="818"/>
      <c r="Q31" s="818"/>
      <c r="R31" s="818"/>
      <c r="S31" s="818"/>
      <c r="T31" s="818"/>
      <c r="U31" s="818"/>
      <c r="V31" s="818"/>
      <c r="W31" s="818"/>
      <c r="X31" s="818"/>
      <c r="Y31" s="818"/>
      <c r="Z31" s="818"/>
      <c r="AA31" s="818"/>
      <c r="AB31" s="818"/>
      <c r="AC31" s="818"/>
      <c r="AD31" s="818"/>
      <c r="AE31" s="818"/>
      <c r="AF31" s="818"/>
      <c r="AG31" s="818"/>
      <c r="AH31" s="818"/>
      <c r="AI31" s="818"/>
      <c r="AJ31" s="818"/>
      <c r="AK31" s="818"/>
      <c r="AL31" s="818"/>
      <c r="AM31" s="818"/>
      <c r="AN31" s="818"/>
      <c r="AO31" s="818"/>
      <c r="AP31" s="818"/>
      <c r="AQ31" s="818"/>
      <c r="AR31" s="818"/>
      <c r="AS31" s="818"/>
      <c r="AT31" s="818"/>
      <c r="AU31" s="818"/>
      <c r="AV31" s="818"/>
      <c r="AW31" s="818"/>
      <c r="AX31" s="818"/>
      <c r="AY31" s="818"/>
      <c r="AZ31" s="818"/>
      <c r="BA31" s="818"/>
      <c r="BB31" s="818"/>
    </row>
    <row r="32" spans="1:55" ht="13.5" x14ac:dyDescent="0.25">
      <c r="A32" s="818" t="s">
        <v>3521</v>
      </c>
      <c r="B32" s="818"/>
      <c r="C32" s="818"/>
      <c r="D32" s="818"/>
      <c r="E32" s="818"/>
      <c r="F32" s="818"/>
      <c r="G32" s="818"/>
      <c r="H32" s="818"/>
      <c r="I32" s="818"/>
      <c r="J32" s="818"/>
      <c r="K32" s="818"/>
      <c r="L32" s="818"/>
      <c r="M32" s="818"/>
      <c r="N32" s="818"/>
      <c r="O32" s="818"/>
      <c r="P32" s="818"/>
      <c r="Q32" s="818"/>
      <c r="R32" s="818"/>
      <c r="S32" s="818"/>
      <c r="T32" s="818"/>
      <c r="U32" s="818"/>
      <c r="V32" s="818"/>
      <c r="W32" s="818"/>
      <c r="X32" s="818"/>
      <c r="Y32" s="818"/>
      <c r="Z32" s="818"/>
      <c r="AA32" s="818"/>
      <c r="AB32" s="818"/>
      <c r="AC32" s="818"/>
      <c r="AD32" s="818"/>
      <c r="AE32" s="818"/>
      <c r="AF32" s="818"/>
      <c r="AG32" s="818"/>
      <c r="AH32" s="818"/>
      <c r="AI32" s="818"/>
      <c r="AJ32" s="818"/>
      <c r="AK32" s="818"/>
      <c r="AL32" s="818"/>
      <c r="AM32" s="818"/>
      <c r="AN32" s="818"/>
      <c r="AO32" s="818"/>
      <c r="AP32" s="818"/>
      <c r="AQ32" s="818"/>
      <c r="AR32" s="818"/>
      <c r="AS32" s="818"/>
      <c r="AT32" s="818"/>
      <c r="AU32" s="818"/>
      <c r="AV32" s="818"/>
      <c r="AW32" s="818"/>
      <c r="AX32" s="818"/>
      <c r="AY32" s="818"/>
      <c r="AZ32" s="818"/>
      <c r="BA32" s="524"/>
      <c r="BB32" s="524"/>
    </row>
    <row r="33" spans="1:54" ht="26.25" customHeight="1" x14ac:dyDescent="0.25">
      <c r="A33" s="818" t="s">
        <v>3627</v>
      </c>
      <c r="B33" s="818"/>
      <c r="C33" s="818"/>
      <c r="D33" s="818"/>
      <c r="E33" s="818"/>
      <c r="F33" s="818"/>
      <c r="G33" s="818"/>
      <c r="H33" s="818"/>
      <c r="I33" s="818"/>
      <c r="J33" s="818"/>
      <c r="K33" s="818"/>
      <c r="L33" s="818"/>
      <c r="M33" s="818"/>
      <c r="N33" s="818"/>
      <c r="O33" s="818"/>
      <c r="P33" s="818"/>
      <c r="Q33" s="818"/>
      <c r="R33" s="818"/>
      <c r="S33" s="818"/>
      <c r="T33" s="818"/>
      <c r="U33" s="818"/>
      <c r="V33" s="818"/>
      <c r="W33" s="818"/>
      <c r="X33" s="818"/>
      <c r="Y33" s="818"/>
      <c r="Z33" s="818"/>
      <c r="AA33" s="818"/>
      <c r="AB33" s="818"/>
      <c r="AC33" s="818"/>
      <c r="AD33" s="818"/>
      <c r="AE33" s="818"/>
      <c r="AF33" s="818"/>
      <c r="AG33" s="818"/>
      <c r="AH33" s="818"/>
      <c r="AI33" s="818"/>
      <c r="AJ33" s="818"/>
      <c r="AK33" s="818"/>
      <c r="AL33" s="818"/>
      <c r="AM33" s="818"/>
      <c r="AN33" s="818"/>
      <c r="AO33" s="818"/>
      <c r="AP33" s="818"/>
      <c r="AQ33" s="818"/>
      <c r="AR33" s="818"/>
      <c r="AS33" s="818"/>
      <c r="AT33" s="818"/>
      <c r="AU33" s="818"/>
      <c r="AV33" s="818"/>
      <c r="AW33" s="818"/>
      <c r="AX33" s="818"/>
      <c r="AY33" s="818"/>
      <c r="AZ33" s="818"/>
      <c r="BA33" s="524"/>
      <c r="BB33" s="524"/>
    </row>
    <row r="34" spans="1:54" s="611" customFormat="1" ht="12.6" customHeight="1" x14ac:dyDescent="0.25">
      <c r="A34" s="583" t="s">
        <v>2101</v>
      </c>
      <c r="B34" s="610"/>
      <c r="C34" s="610"/>
      <c r="D34" s="610"/>
      <c r="E34" s="610"/>
      <c r="F34" s="610"/>
      <c r="G34" s="610"/>
      <c r="H34" s="610"/>
      <c r="I34" s="610"/>
      <c r="J34" s="610"/>
      <c r="K34" s="610"/>
      <c r="L34" s="610"/>
      <c r="M34" s="610"/>
      <c r="N34" s="610"/>
      <c r="O34" s="610"/>
      <c r="P34" s="610"/>
      <c r="Q34" s="610"/>
      <c r="R34" s="610"/>
      <c r="S34" s="610"/>
      <c r="T34" s="610"/>
      <c r="U34" s="610"/>
      <c r="V34" s="610"/>
      <c r="W34" s="610"/>
      <c r="X34" s="610"/>
      <c r="Y34" s="610"/>
      <c r="Z34" s="610"/>
      <c r="AA34" s="610"/>
      <c r="AB34" s="610"/>
      <c r="AC34" s="610"/>
      <c r="AD34" s="610"/>
      <c r="AE34" s="610"/>
      <c r="AF34" s="610"/>
      <c r="AG34" s="610"/>
      <c r="AH34" s="610"/>
      <c r="AI34" s="610"/>
      <c r="AJ34" s="610"/>
      <c r="AK34" s="610"/>
      <c r="AL34" s="610"/>
      <c r="AM34" s="610"/>
      <c r="AN34" s="610"/>
      <c r="AO34" s="610"/>
      <c r="AP34" s="610"/>
      <c r="AQ34" s="610"/>
      <c r="AR34" s="610"/>
      <c r="AS34" s="610"/>
      <c r="AT34" s="610"/>
      <c r="AU34" s="610"/>
      <c r="AV34" s="610"/>
      <c r="AW34" s="610"/>
      <c r="AX34" s="610"/>
      <c r="AY34" s="610"/>
      <c r="AZ34" s="610"/>
      <c r="BA34" s="610"/>
      <c r="BB34" s="610"/>
    </row>
    <row r="35" spans="1:54" s="450" customFormat="1" ht="12.6" customHeight="1" x14ac:dyDescent="0.25">
      <c r="A35" s="828" t="s">
        <v>1839</v>
      </c>
      <c r="B35" s="828"/>
      <c r="C35" s="828"/>
      <c r="D35" s="828"/>
      <c r="E35" s="828"/>
      <c r="F35" s="828"/>
      <c r="G35" s="828"/>
      <c r="H35" s="828"/>
      <c r="I35" s="828"/>
      <c r="J35" s="828"/>
      <c r="K35" s="828"/>
      <c r="L35" s="828"/>
      <c r="M35" s="828"/>
      <c r="N35" s="828"/>
      <c r="O35" s="828"/>
      <c r="P35" s="828"/>
      <c r="Q35" s="828"/>
      <c r="R35" s="828"/>
      <c r="S35" s="828"/>
      <c r="T35" s="828"/>
      <c r="U35" s="828"/>
      <c r="V35" s="828"/>
      <c r="W35" s="828"/>
      <c r="X35" s="828"/>
      <c r="Y35" s="828"/>
      <c r="Z35" s="828"/>
      <c r="AA35" s="828"/>
      <c r="AB35" s="828"/>
      <c r="AC35" s="828"/>
      <c r="AD35" s="828"/>
      <c r="AE35" s="828"/>
      <c r="AF35" s="828"/>
      <c r="AG35" s="828"/>
      <c r="AH35" s="828"/>
      <c r="AI35" s="828"/>
      <c r="AJ35" s="828"/>
      <c r="AK35" s="828"/>
      <c r="AL35" s="828"/>
      <c r="AM35" s="828"/>
      <c r="AN35" s="828"/>
      <c r="AO35" s="828"/>
      <c r="AP35" s="828"/>
      <c r="AQ35" s="828"/>
      <c r="AR35" s="828"/>
      <c r="AS35" s="828"/>
      <c r="AT35" s="828"/>
      <c r="AU35" s="828"/>
      <c r="AV35" s="828"/>
      <c r="AW35" s="828"/>
      <c r="AX35" s="828"/>
      <c r="AY35" s="828"/>
      <c r="AZ35" s="818"/>
      <c r="BA35" s="818"/>
      <c r="BB35" s="818"/>
    </row>
    <row r="36" spans="1:54" s="450" customFormat="1" ht="12.6" customHeight="1" x14ac:dyDescent="0.25">
      <c r="A36" s="828" t="s">
        <v>3609</v>
      </c>
      <c r="B36" s="828"/>
      <c r="C36" s="828"/>
      <c r="D36" s="828"/>
      <c r="E36" s="828"/>
      <c r="F36" s="828"/>
      <c r="G36" s="828"/>
      <c r="H36" s="828"/>
      <c r="I36" s="828"/>
      <c r="J36" s="828"/>
      <c r="K36" s="828"/>
      <c r="L36" s="828"/>
      <c r="M36" s="828"/>
      <c r="N36" s="828"/>
      <c r="O36" s="828"/>
      <c r="P36" s="828"/>
      <c r="Q36" s="828"/>
      <c r="R36" s="828"/>
      <c r="S36" s="828"/>
      <c r="T36" s="828"/>
      <c r="U36" s="828"/>
      <c r="V36" s="828"/>
      <c r="W36" s="828"/>
      <c r="X36" s="828"/>
      <c r="Y36" s="828"/>
      <c r="Z36" s="828"/>
      <c r="AA36" s="828"/>
      <c r="AB36" s="828"/>
      <c r="AC36" s="828"/>
      <c r="AD36" s="828"/>
      <c r="AE36" s="828"/>
      <c r="AF36" s="828"/>
      <c r="AG36" s="828"/>
      <c r="AH36" s="828"/>
      <c r="AI36" s="828"/>
      <c r="AJ36" s="828"/>
      <c r="AK36" s="828"/>
      <c r="AL36" s="828"/>
      <c r="AM36" s="828"/>
      <c r="AN36" s="828"/>
      <c r="AO36" s="828"/>
      <c r="AP36" s="828"/>
      <c r="AQ36" s="828"/>
      <c r="AR36" s="828"/>
      <c r="AS36" s="828"/>
      <c r="AT36" s="828"/>
      <c r="AU36" s="828"/>
      <c r="AV36" s="828"/>
      <c r="AW36" s="828"/>
      <c r="AX36" s="828"/>
      <c r="AY36" s="828"/>
      <c r="AZ36" s="818"/>
      <c r="BA36" s="818"/>
      <c r="BB36" s="818"/>
    </row>
    <row r="37" spans="1:54" s="450" customFormat="1" ht="12.6" customHeight="1" x14ac:dyDescent="0.25">
      <c r="A37" s="828" t="s">
        <v>3610</v>
      </c>
      <c r="B37" s="828"/>
      <c r="C37" s="828"/>
      <c r="D37" s="828"/>
      <c r="E37" s="828"/>
      <c r="F37" s="828"/>
      <c r="G37" s="828"/>
      <c r="H37" s="828"/>
      <c r="I37" s="828"/>
      <c r="J37" s="828"/>
      <c r="K37" s="828"/>
      <c r="L37" s="828"/>
      <c r="M37" s="828"/>
      <c r="N37" s="828"/>
      <c r="O37" s="828"/>
      <c r="P37" s="828"/>
      <c r="Q37" s="828"/>
      <c r="R37" s="828"/>
      <c r="S37" s="828"/>
      <c r="T37" s="828"/>
      <c r="U37" s="828"/>
      <c r="V37" s="828"/>
      <c r="W37" s="828"/>
      <c r="X37" s="828"/>
      <c r="Y37" s="828"/>
      <c r="Z37" s="828"/>
      <c r="AA37" s="828"/>
      <c r="AB37" s="828"/>
      <c r="AC37" s="828"/>
      <c r="AD37" s="828"/>
      <c r="AE37" s="828"/>
      <c r="AF37" s="828"/>
      <c r="AG37" s="828"/>
      <c r="AH37" s="828"/>
      <c r="AI37" s="828"/>
      <c r="AJ37" s="828"/>
      <c r="AK37" s="828"/>
      <c r="AL37" s="828"/>
      <c r="AM37" s="828"/>
      <c r="AN37" s="828"/>
      <c r="AO37" s="828"/>
      <c r="AP37" s="828"/>
      <c r="AQ37" s="828"/>
      <c r="AR37" s="828"/>
      <c r="AS37" s="828"/>
      <c r="AT37" s="828"/>
      <c r="AU37" s="828"/>
      <c r="AV37" s="828"/>
      <c r="AW37" s="828"/>
      <c r="AX37" s="828"/>
      <c r="AY37" s="828"/>
      <c r="AZ37" s="818"/>
      <c r="BA37" s="818"/>
      <c r="BB37" s="818"/>
    </row>
    <row r="38" spans="1:54" s="450" customFormat="1" ht="12.6" customHeight="1" x14ac:dyDescent="0.25">
      <c r="A38" s="828"/>
      <c r="B38" s="828"/>
      <c r="C38" s="828"/>
      <c r="D38" s="828"/>
      <c r="E38" s="828"/>
      <c r="F38" s="828"/>
      <c r="G38" s="828"/>
      <c r="H38" s="828"/>
      <c r="I38" s="828"/>
      <c r="J38" s="828"/>
      <c r="K38" s="828"/>
      <c r="L38" s="828"/>
      <c r="M38" s="828"/>
      <c r="N38" s="828"/>
      <c r="O38" s="828"/>
      <c r="P38" s="828"/>
      <c r="Q38" s="828"/>
      <c r="R38" s="828"/>
      <c r="S38" s="828"/>
      <c r="T38" s="828"/>
      <c r="U38" s="828"/>
      <c r="V38" s="828"/>
      <c r="W38" s="828"/>
      <c r="X38" s="828"/>
      <c r="Y38" s="828"/>
      <c r="Z38" s="828"/>
      <c r="AA38" s="828"/>
      <c r="AB38" s="828"/>
      <c r="AC38" s="828"/>
      <c r="AD38" s="828"/>
      <c r="AE38" s="828"/>
      <c r="AF38" s="828"/>
      <c r="AG38" s="828"/>
      <c r="AH38" s="828"/>
      <c r="AI38" s="828"/>
      <c r="AJ38" s="828"/>
      <c r="AK38" s="828"/>
      <c r="AL38" s="828"/>
      <c r="AM38" s="828"/>
      <c r="AN38" s="828"/>
      <c r="AO38" s="828"/>
      <c r="AP38" s="828"/>
      <c r="AQ38" s="828"/>
      <c r="AR38" s="828"/>
      <c r="AS38" s="828"/>
      <c r="AT38" s="828"/>
      <c r="AU38" s="828"/>
      <c r="AV38" s="828"/>
      <c r="AW38" s="828"/>
      <c r="AX38" s="828"/>
      <c r="AY38" s="828"/>
      <c r="AZ38" s="818"/>
      <c r="BA38" s="818"/>
      <c r="BB38" s="818"/>
    </row>
    <row r="39" spans="1:54" s="450" customFormat="1" ht="12.6" customHeight="1" x14ac:dyDescent="0.25">
      <c r="A39" s="828" t="s">
        <v>1838</v>
      </c>
      <c r="B39" s="828"/>
      <c r="C39" s="828"/>
      <c r="D39" s="828"/>
      <c r="E39" s="828"/>
      <c r="F39" s="828"/>
      <c r="G39" s="828"/>
      <c r="H39" s="828"/>
      <c r="I39" s="828"/>
      <c r="J39" s="828"/>
      <c r="K39" s="828"/>
      <c r="L39" s="828"/>
      <c r="M39" s="828"/>
      <c r="N39" s="828"/>
      <c r="O39" s="828"/>
      <c r="P39" s="828"/>
      <c r="Q39" s="828"/>
      <c r="R39" s="828"/>
      <c r="S39" s="828"/>
      <c r="T39" s="828"/>
      <c r="U39" s="828"/>
      <c r="V39" s="828"/>
      <c r="W39" s="828"/>
      <c r="X39" s="828"/>
      <c r="Y39" s="828"/>
      <c r="Z39" s="828"/>
      <c r="AA39" s="828"/>
      <c r="AB39" s="828"/>
      <c r="AC39" s="828"/>
      <c r="AD39" s="828"/>
      <c r="AE39" s="828"/>
      <c r="AF39" s="828"/>
      <c r="AG39" s="828"/>
      <c r="AH39" s="828"/>
      <c r="AI39" s="828"/>
      <c r="AJ39" s="828"/>
      <c r="AK39" s="828"/>
      <c r="AL39" s="828"/>
      <c r="AM39" s="828"/>
      <c r="AN39" s="828"/>
      <c r="AO39" s="828"/>
      <c r="AP39" s="828"/>
      <c r="AQ39" s="828"/>
      <c r="AR39" s="828"/>
      <c r="AS39" s="828"/>
      <c r="AT39" s="828"/>
      <c r="AU39" s="828"/>
      <c r="AV39" s="828"/>
      <c r="AW39" s="828"/>
      <c r="AX39" s="828"/>
      <c r="AY39" s="828"/>
      <c r="AZ39" s="818"/>
      <c r="BA39" s="818"/>
      <c r="BB39" s="818"/>
    </row>
    <row r="40" spans="1:54" s="450" customFormat="1" ht="12.6" customHeight="1" x14ac:dyDescent="0.25">
      <c r="A40" s="828"/>
      <c r="B40" s="828"/>
      <c r="C40" s="828"/>
      <c r="D40" s="828"/>
      <c r="E40" s="828"/>
      <c r="F40" s="828"/>
      <c r="G40" s="828"/>
      <c r="H40" s="828"/>
      <c r="I40" s="828"/>
      <c r="J40" s="828"/>
      <c r="K40" s="828"/>
      <c r="L40" s="828"/>
      <c r="M40" s="828"/>
      <c r="N40" s="828"/>
      <c r="O40" s="828"/>
      <c r="P40" s="828"/>
      <c r="Q40" s="828"/>
      <c r="R40" s="828"/>
      <c r="S40" s="828"/>
      <c r="T40" s="828"/>
      <c r="U40" s="828"/>
      <c r="V40" s="828"/>
      <c r="W40" s="828"/>
      <c r="X40" s="828"/>
      <c r="Y40" s="828"/>
      <c r="Z40" s="828"/>
      <c r="AA40" s="828"/>
      <c r="AB40" s="828"/>
      <c r="AC40" s="828"/>
      <c r="AD40" s="828"/>
      <c r="AE40" s="828"/>
      <c r="AF40" s="828"/>
      <c r="AG40" s="828"/>
      <c r="AH40" s="828"/>
      <c r="AI40" s="828"/>
      <c r="AJ40" s="828"/>
      <c r="AK40" s="828"/>
      <c r="AL40" s="828"/>
      <c r="AM40" s="828"/>
      <c r="AN40" s="828"/>
      <c r="AO40" s="828"/>
      <c r="AP40" s="828"/>
      <c r="AQ40" s="828"/>
      <c r="AR40" s="828"/>
      <c r="AS40" s="828"/>
      <c r="AT40" s="828"/>
      <c r="AU40" s="828"/>
      <c r="AV40" s="828"/>
      <c r="AW40" s="828"/>
      <c r="AX40" s="828"/>
      <c r="AY40" s="828"/>
      <c r="AZ40" s="818"/>
      <c r="BA40" s="818"/>
      <c r="BB40" s="818"/>
    </row>
    <row r="41" spans="1:54" s="450" customFormat="1" ht="12.6" customHeight="1" x14ac:dyDescent="0.25">
      <c r="A41" s="828"/>
      <c r="B41" s="828"/>
      <c r="C41" s="828"/>
      <c r="D41" s="828"/>
      <c r="E41" s="828"/>
      <c r="F41" s="828"/>
      <c r="G41" s="828"/>
      <c r="H41" s="828"/>
      <c r="I41" s="828"/>
      <c r="J41" s="828"/>
      <c r="K41" s="828"/>
      <c r="L41" s="828"/>
      <c r="M41" s="828"/>
      <c r="N41" s="828"/>
      <c r="O41" s="828"/>
      <c r="P41" s="828"/>
      <c r="Q41" s="828"/>
      <c r="R41" s="828"/>
      <c r="S41" s="828"/>
      <c r="T41" s="828"/>
      <c r="U41" s="828"/>
      <c r="V41" s="828"/>
      <c r="W41" s="828"/>
      <c r="X41" s="828"/>
      <c r="Y41" s="828"/>
      <c r="Z41" s="828"/>
      <c r="AA41" s="828"/>
      <c r="AB41" s="828"/>
      <c r="AC41" s="828"/>
      <c r="AD41" s="828"/>
      <c r="AE41" s="828"/>
      <c r="AF41" s="828"/>
      <c r="AG41" s="828"/>
      <c r="AH41" s="828"/>
      <c r="AI41" s="828"/>
      <c r="AJ41" s="828"/>
      <c r="AK41" s="828"/>
      <c r="AL41" s="828"/>
      <c r="AM41" s="828"/>
      <c r="AN41" s="828"/>
      <c r="AO41" s="828"/>
      <c r="AP41" s="828"/>
      <c r="AQ41" s="828"/>
      <c r="AR41" s="828"/>
      <c r="AS41" s="828"/>
      <c r="AT41" s="828"/>
      <c r="AU41" s="828"/>
      <c r="AV41" s="828"/>
      <c r="AW41" s="828"/>
      <c r="AX41" s="828"/>
      <c r="AY41" s="828"/>
      <c r="AZ41" s="818"/>
      <c r="BA41" s="818"/>
      <c r="BB41" s="818"/>
    </row>
    <row r="42" spans="1:54" s="450" customFormat="1" ht="12.6" customHeight="1" x14ac:dyDescent="0.25">
      <c r="A42" s="828" t="s">
        <v>1837</v>
      </c>
      <c r="B42" s="828"/>
      <c r="C42" s="828"/>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828"/>
      <c r="AM42" s="828"/>
      <c r="AN42" s="828"/>
      <c r="AO42" s="828"/>
      <c r="AP42" s="828"/>
      <c r="AQ42" s="828"/>
      <c r="AR42" s="828"/>
      <c r="AS42" s="828"/>
      <c r="AT42" s="828"/>
      <c r="AU42" s="828"/>
      <c r="AV42" s="828"/>
      <c r="AW42" s="828"/>
      <c r="AX42" s="828"/>
      <c r="AY42" s="828"/>
      <c r="AZ42" s="818"/>
      <c r="BA42" s="818"/>
      <c r="BB42" s="818"/>
    </row>
    <row r="43" spans="1:54" s="450" customFormat="1" ht="12.6" customHeight="1" x14ac:dyDescent="0.25">
      <c r="A43" s="828"/>
      <c r="B43" s="828"/>
      <c r="C43" s="828"/>
      <c r="D43" s="828"/>
      <c r="E43" s="828"/>
      <c r="F43" s="828"/>
      <c r="G43" s="828"/>
      <c r="H43" s="828"/>
      <c r="I43" s="828"/>
      <c r="J43" s="828"/>
      <c r="K43" s="828"/>
      <c r="L43" s="828"/>
      <c r="M43" s="828"/>
      <c r="N43" s="828"/>
      <c r="O43" s="828"/>
      <c r="P43" s="828"/>
      <c r="Q43" s="828"/>
      <c r="R43" s="828"/>
      <c r="S43" s="828"/>
      <c r="T43" s="828"/>
      <c r="U43" s="828"/>
      <c r="V43" s="828"/>
      <c r="W43" s="828"/>
      <c r="X43" s="828"/>
      <c r="Y43" s="828"/>
      <c r="Z43" s="828"/>
      <c r="AA43" s="828"/>
      <c r="AB43" s="828"/>
      <c r="AC43" s="828"/>
      <c r="AD43" s="828"/>
      <c r="AE43" s="828"/>
      <c r="AF43" s="828"/>
      <c r="AG43" s="828"/>
      <c r="AH43" s="828"/>
      <c r="AI43" s="828"/>
      <c r="AJ43" s="828"/>
      <c r="AK43" s="828"/>
      <c r="AL43" s="828"/>
      <c r="AM43" s="828"/>
      <c r="AN43" s="828"/>
      <c r="AO43" s="828"/>
      <c r="AP43" s="828"/>
      <c r="AQ43" s="828"/>
      <c r="AR43" s="828"/>
      <c r="AS43" s="828"/>
      <c r="AT43" s="828"/>
      <c r="AU43" s="828"/>
      <c r="AV43" s="828"/>
      <c r="AW43" s="828"/>
      <c r="AX43" s="828"/>
      <c r="AY43" s="828"/>
      <c r="AZ43" s="818"/>
      <c r="BA43" s="818"/>
      <c r="BB43" s="818"/>
    </row>
    <row r="44" spans="1:54" s="450" customFormat="1" ht="12.6" customHeight="1" x14ac:dyDescent="0.25">
      <c r="A44" s="828"/>
      <c r="B44" s="828"/>
      <c r="C44" s="828"/>
      <c r="D44" s="828"/>
      <c r="E44" s="828"/>
      <c r="F44" s="828"/>
      <c r="G44" s="828"/>
      <c r="H44" s="828"/>
      <c r="I44" s="828"/>
      <c r="J44" s="828"/>
      <c r="K44" s="828"/>
      <c r="L44" s="828"/>
      <c r="M44" s="828"/>
      <c r="N44" s="828"/>
      <c r="O44" s="828"/>
      <c r="P44" s="828"/>
      <c r="Q44" s="828"/>
      <c r="R44" s="828"/>
      <c r="S44" s="828"/>
      <c r="T44" s="828"/>
      <c r="U44" s="828"/>
      <c r="V44" s="828"/>
      <c r="W44" s="828"/>
      <c r="X44" s="828"/>
      <c r="Y44" s="828"/>
      <c r="Z44" s="828"/>
      <c r="AA44" s="828"/>
      <c r="AB44" s="828"/>
      <c r="AC44" s="828"/>
      <c r="AD44" s="828"/>
      <c r="AE44" s="828"/>
      <c r="AF44" s="828"/>
      <c r="AG44" s="828"/>
      <c r="AH44" s="828"/>
      <c r="AI44" s="828"/>
      <c r="AJ44" s="828"/>
      <c r="AK44" s="828"/>
      <c r="AL44" s="828"/>
      <c r="AM44" s="828"/>
      <c r="AN44" s="828"/>
      <c r="AO44" s="828"/>
      <c r="AP44" s="828"/>
      <c r="AQ44" s="828"/>
      <c r="AR44" s="828"/>
      <c r="AS44" s="828"/>
      <c r="AT44" s="828"/>
      <c r="AU44" s="828"/>
      <c r="AV44" s="828"/>
      <c r="AW44" s="828"/>
      <c r="AX44" s="828"/>
      <c r="AY44" s="828"/>
      <c r="AZ44" s="818"/>
      <c r="BA44" s="818"/>
      <c r="BB44" s="818"/>
    </row>
    <row r="45" spans="1:54" s="450" customFormat="1" ht="12.6" customHeight="1" thickBot="1" x14ac:dyDescent="0.3">
      <c r="A45" s="828"/>
      <c r="B45" s="828"/>
      <c r="C45" s="828"/>
      <c r="D45" s="828"/>
      <c r="E45" s="828"/>
      <c r="F45" s="828"/>
      <c r="G45" s="828"/>
      <c r="H45" s="828"/>
      <c r="I45" s="828"/>
      <c r="J45" s="828"/>
      <c r="K45" s="828"/>
      <c r="L45" s="828"/>
      <c r="M45" s="828"/>
      <c r="N45" s="828"/>
      <c r="O45" s="828"/>
      <c r="P45" s="828"/>
      <c r="Q45" s="828"/>
      <c r="R45" s="828"/>
      <c r="S45" s="828"/>
      <c r="T45" s="828"/>
      <c r="U45" s="828"/>
      <c r="V45" s="828"/>
      <c r="W45" s="828"/>
      <c r="X45" s="828"/>
      <c r="Y45" s="828"/>
      <c r="Z45" s="828"/>
      <c r="AA45" s="828"/>
      <c r="AB45" s="828"/>
      <c r="AC45" s="828"/>
      <c r="AD45" s="828"/>
      <c r="AE45" s="828"/>
      <c r="AF45" s="828"/>
      <c r="AG45" s="828"/>
      <c r="AH45" s="828"/>
      <c r="AI45" s="828"/>
      <c r="AJ45" s="828"/>
      <c r="AK45" s="828"/>
      <c r="AL45" s="828"/>
      <c r="AM45" s="828"/>
      <c r="AN45" s="828"/>
      <c r="AO45" s="828"/>
      <c r="AP45" s="828"/>
      <c r="AQ45" s="828"/>
      <c r="AR45" s="828"/>
      <c r="AS45" s="828"/>
      <c r="AT45" s="828"/>
      <c r="AU45" s="828"/>
      <c r="AV45" s="828"/>
      <c r="AW45" s="828"/>
      <c r="AX45" s="828"/>
      <c r="AY45" s="828"/>
      <c r="AZ45" s="818"/>
      <c r="BA45" s="818"/>
      <c r="BB45" s="818"/>
    </row>
    <row r="46" spans="1:54" s="450" customFormat="1" ht="12.6" customHeight="1" thickBot="1" x14ac:dyDescent="0.3">
      <c r="A46" s="1163" t="s">
        <v>3593</v>
      </c>
      <c r="B46" s="1163"/>
      <c r="C46" s="1163"/>
      <c r="D46" s="1163"/>
      <c r="E46" s="1163"/>
      <c r="F46" s="1163"/>
      <c r="G46" s="1163"/>
      <c r="H46" s="1163"/>
      <c r="I46" s="1163"/>
      <c r="J46" s="1163"/>
      <c r="K46" s="1163"/>
      <c r="L46" s="1163"/>
      <c r="M46" s="1163"/>
      <c r="N46" s="1163"/>
      <c r="O46" s="1163"/>
      <c r="P46" s="1163"/>
      <c r="Q46" s="1163"/>
      <c r="R46" s="1163"/>
      <c r="S46" s="1163"/>
      <c r="T46" s="1163"/>
      <c r="U46" s="1163"/>
      <c r="V46" s="1163"/>
      <c r="W46" s="1163"/>
      <c r="X46" s="1163"/>
      <c r="Y46" s="1163"/>
      <c r="Z46" s="1163"/>
      <c r="AA46" s="1163"/>
      <c r="AB46" s="1163"/>
      <c r="AC46" s="1163"/>
      <c r="AD46" s="1163"/>
      <c r="AE46" s="1163"/>
      <c r="AF46" s="1163"/>
      <c r="AG46" s="1163"/>
      <c r="AH46" s="733"/>
      <c r="AI46" s="733"/>
      <c r="AJ46" s="733"/>
      <c r="AK46" s="1164" t="s">
        <v>3594</v>
      </c>
      <c r="AL46" s="1164"/>
      <c r="AM46" s="1164"/>
      <c r="AN46" s="733"/>
      <c r="AO46" s="734"/>
      <c r="AP46" s="735"/>
      <c r="AQ46" s="733"/>
      <c r="AR46" s="733"/>
      <c r="AS46" s="1164" t="s">
        <v>3595</v>
      </c>
      <c r="AT46" s="1164"/>
      <c r="AU46" s="733"/>
      <c r="AV46" s="734" t="s">
        <v>3554</v>
      </c>
      <c r="AW46" s="735"/>
      <c r="AX46" s="733"/>
      <c r="AY46" s="733"/>
      <c r="AZ46" s="818"/>
      <c r="BA46" s="818"/>
      <c r="BB46" s="818"/>
    </row>
    <row r="47" spans="1:54" s="450" customFormat="1" ht="12.6" customHeight="1" thickBot="1" x14ac:dyDescent="0.3">
      <c r="A47" s="1163" t="s">
        <v>3596</v>
      </c>
      <c r="B47" s="1163"/>
      <c r="C47" s="1163"/>
      <c r="D47" s="1163"/>
      <c r="E47" s="1163"/>
      <c r="F47" s="1163"/>
      <c r="G47" s="1163"/>
      <c r="H47" s="1163"/>
      <c r="I47" s="1163"/>
      <c r="J47" s="1163"/>
      <c r="K47" s="1163"/>
      <c r="L47" s="1163"/>
      <c r="M47" s="1163"/>
      <c r="N47" s="1163"/>
      <c r="O47" s="1163"/>
      <c r="P47" s="1163"/>
      <c r="Q47" s="1163"/>
      <c r="R47" s="1163"/>
      <c r="S47" s="1163"/>
      <c r="T47" s="1163"/>
      <c r="U47" s="1163"/>
      <c r="V47" s="1163"/>
      <c r="W47" s="1163"/>
      <c r="X47" s="1163"/>
      <c r="Y47" s="1163"/>
      <c r="Z47" s="1163"/>
      <c r="AA47" s="1163"/>
      <c r="AB47" s="1163"/>
      <c r="AC47" s="1163"/>
      <c r="AD47" s="1163"/>
      <c r="AE47" s="1163"/>
      <c r="AF47" s="1163"/>
      <c r="AG47" s="1163"/>
      <c r="AH47" s="592"/>
      <c r="AI47" s="592"/>
      <c r="AJ47" s="592"/>
      <c r="AK47" s="1164" t="s">
        <v>3594</v>
      </c>
      <c r="AL47" s="1164"/>
      <c r="AM47" s="1164"/>
      <c r="AN47" s="733"/>
      <c r="AO47" s="734" t="s">
        <v>3554</v>
      </c>
      <c r="AP47" s="735"/>
      <c r="AQ47" s="733"/>
      <c r="AR47" s="733"/>
      <c r="AS47" s="1164" t="s">
        <v>3595</v>
      </c>
      <c r="AT47" s="1164"/>
      <c r="AU47" s="733"/>
      <c r="AV47" s="734"/>
      <c r="AW47" s="735"/>
      <c r="AX47" s="733"/>
      <c r="AY47" s="592"/>
      <c r="AZ47" s="592"/>
      <c r="BA47" s="592"/>
      <c r="BB47" s="592"/>
    </row>
    <row r="48" spans="1:54" s="585" customFormat="1" ht="12.6" customHeight="1" x14ac:dyDescent="0.25">
      <c r="A48" s="610" t="s">
        <v>1836</v>
      </c>
      <c r="B48" s="612"/>
      <c r="C48" s="612"/>
      <c r="D48" s="612"/>
      <c r="E48" s="612"/>
      <c r="F48" s="612"/>
      <c r="G48" s="612"/>
      <c r="H48" s="612"/>
      <c r="I48" s="612"/>
      <c r="J48" s="612"/>
      <c r="K48" s="612"/>
      <c r="L48" s="612"/>
      <c r="M48" s="612"/>
      <c r="N48" s="612"/>
      <c r="O48" s="612"/>
      <c r="P48" s="612"/>
      <c r="Q48" s="612"/>
      <c r="R48" s="612"/>
      <c r="S48" s="612"/>
      <c r="T48" s="612"/>
      <c r="U48" s="612"/>
      <c r="V48" s="612"/>
      <c r="W48" s="612"/>
      <c r="X48" s="612"/>
      <c r="Y48" s="612"/>
      <c r="Z48" s="612"/>
      <c r="AA48" s="612"/>
      <c r="AB48" s="612"/>
      <c r="AC48" s="612"/>
      <c r="AD48" s="612"/>
      <c r="AE48" s="612"/>
      <c r="AF48" s="612"/>
      <c r="AG48" s="612"/>
      <c r="AH48" s="612"/>
      <c r="AI48" s="612"/>
      <c r="AJ48" s="612"/>
      <c r="AK48" s="612"/>
      <c r="AL48" s="612"/>
      <c r="AM48" s="612"/>
      <c r="AN48" s="612"/>
      <c r="AO48" s="612"/>
      <c r="AP48" s="612"/>
      <c r="AQ48" s="612"/>
      <c r="AR48" s="612"/>
      <c r="AS48" s="612"/>
      <c r="AT48" s="612"/>
      <c r="AU48" s="612"/>
      <c r="AV48" s="612"/>
      <c r="AW48" s="612"/>
      <c r="AX48" s="612"/>
      <c r="AY48" s="612"/>
      <c r="AZ48" s="612"/>
      <c r="BA48" s="612"/>
      <c r="BB48" s="612"/>
    </row>
    <row r="49" spans="1:16384" s="450" customFormat="1" ht="15" customHeight="1" x14ac:dyDescent="0.25">
      <c r="A49" s="818" t="s">
        <v>3462</v>
      </c>
      <c r="B49" s="818"/>
      <c r="C49" s="818"/>
      <c r="D49" s="818"/>
      <c r="E49" s="818"/>
      <c r="F49" s="818"/>
      <c r="G49" s="818"/>
      <c r="H49" s="818"/>
      <c r="I49" s="818"/>
      <c r="J49" s="818"/>
      <c r="K49" s="818"/>
      <c r="L49" s="818"/>
      <c r="M49" s="818"/>
      <c r="N49" s="818"/>
      <c r="O49" s="818"/>
      <c r="P49" s="818"/>
      <c r="Q49" s="818"/>
      <c r="R49" s="818"/>
      <c r="S49" s="818"/>
      <c r="T49" s="818"/>
      <c r="U49" s="818"/>
      <c r="V49" s="818"/>
      <c r="W49" s="818"/>
      <c r="X49" s="818"/>
      <c r="Y49" s="818"/>
      <c r="Z49" s="818"/>
      <c r="AA49" s="818"/>
      <c r="AB49" s="818"/>
      <c r="AC49" s="818"/>
      <c r="AD49" s="818"/>
      <c r="AE49" s="818"/>
      <c r="AF49" s="818"/>
      <c r="AG49" s="818"/>
      <c r="AH49" s="818"/>
      <c r="AI49" s="818"/>
      <c r="AJ49" s="818"/>
      <c r="AK49" s="818"/>
      <c r="AL49" s="818"/>
      <c r="AM49" s="818"/>
      <c r="AN49" s="818"/>
      <c r="AO49" s="818"/>
      <c r="AP49" s="818"/>
      <c r="AQ49" s="818"/>
      <c r="AR49" s="818"/>
      <c r="AS49" s="818"/>
      <c r="AT49" s="818"/>
      <c r="AU49" s="818"/>
      <c r="AV49" s="818"/>
      <c r="AW49" s="818"/>
      <c r="AX49" s="818"/>
      <c r="AY49" s="818"/>
      <c r="AZ49" s="818"/>
      <c r="BA49" s="818"/>
      <c r="BB49" s="818"/>
    </row>
    <row r="50" spans="1:16384" s="450" customFormat="1" ht="13.5" x14ac:dyDescent="0.25">
      <c r="A50" s="815"/>
      <c r="B50" s="816"/>
      <c r="C50" s="816"/>
      <c r="D50" s="816"/>
      <c r="E50" s="816"/>
      <c r="F50" s="816"/>
      <c r="G50" s="816"/>
      <c r="H50" s="816"/>
      <c r="I50" s="816"/>
      <c r="J50" s="816"/>
      <c r="K50" s="816"/>
      <c r="L50" s="816"/>
      <c r="M50" s="816"/>
      <c r="N50" s="816"/>
      <c r="O50" s="816"/>
      <c r="P50" s="816"/>
      <c r="Q50" s="816"/>
      <c r="R50" s="816"/>
      <c r="S50" s="816"/>
      <c r="T50" s="816"/>
      <c r="U50" s="822" t="s">
        <v>915</v>
      </c>
      <c r="V50" s="823"/>
      <c r="W50" s="823"/>
      <c r="X50" s="823"/>
      <c r="Y50" s="823"/>
      <c r="Z50" s="823"/>
      <c r="AA50" s="823"/>
      <c r="AB50" s="824"/>
      <c r="AC50" s="822" t="s">
        <v>3522</v>
      </c>
      <c r="AD50" s="823"/>
      <c r="AE50" s="823"/>
      <c r="AF50" s="823"/>
      <c r="AG50" s="823"/>
      <c r="AH50" s="823"/>
      <c r="AI50" s="823"/>
      <c r="AJ50" s="823"/>
      <c r="AK50" s="823"/>
      <c r="AL50" s="823"/>
      <c r="AM50" s="823"/>
      <c r="AN50" s="824"/>
      <c r="AO50" s="822" t="s">
        <v>3523</v>
      </c>
      <c r="AP50" s="823"/>
      <c r="AQ50" s="823"/>
      <c r="AR50" s="823"/>
      <c r="AS50" s="823"/>
      <c r="AT50" s="823"/>
      <c r="AU50" s="823"/>
      <c r="AV50" s="823"/>
      <c r="AW50" s="823"/>
      <c r="AX50" s="823"/>
      <c r="AY50" s="823"/>
      <c r="AZ50" s="823"/>
      <c r="BA50" s="824"/>
      <c r="BB50" s="524"/>
    </row>
    <row r="51" spans="1:16384" s="450" customFormat="1" ht="15" customHeight="1" x14ac:dyDescent="0.25">
      <c r="A51" s="815"/>
      <c r="B51" s="816"/>
      <c r="C51" s="816"/>
      <c r="D51" s="816"/>
      <c r="E51" s="816"/>
      <c r="F51" s="816"/>
      <c r="G51" s="816"/>
      <c r="H51" s="816"/>
      <c r="I51" s="816"/>
      <c r="J51" s="816"/>
      <c r="K51" s="816"/>
      <c r="L51" s="816"/>
      <c r="M51" s="816"/>
      <c r="N51" s="816"/>
      <c r="O51" s="816"/>
      <c r="P51" s="816"/>
      <c r="Q51" s="816"/>
      <c r="R51" s="816"/>
      <c r="S51" s="816"/>
      <c r="T51" s="816"/>
      <c r="U51" s="822"/>
      <c r="V51" s="823"/>
      <c r="W51" s="823"/>
      <c r="X51" s="823"/>
      <c r="Y51" s="823"/>
      <c r="Z51" s="823"/>
      <c r="AA51" s="823"/>
      <c r="AB51" s="824"/>
      <c r="AC51" s="815"/>
      <c r="AD51" s="816"/>
      <c r="AE51" s="816"/>
      <c r="AF51" s="816"/>
      <c r="AG51" s="816"/>
      <c r="AH51" s="816"/>
      <c r="AI51" s="816"/>
      <c r="AJ51" s="816"/>
      <c r="AK51" s="816"/>
      <c r="AL51" s="816"/>
      <c r="AM51" s="816"/>
      <c r="AN51" s="817"/>
      <c r="AO51" s="822"/>
      <c r="AP51" s="823"/>
      <c r="AQ51" s="823"/>
      <c r="AR51" s="823"/>
      <c r="AS51" s="823"/>
      <c r="AT51" s="823"/>
      <c r="AU51" s="823"/>
      <c r="AV51" s="823"/>
      <c r="AW51" s="823"/>
      <c r="AX51" s="823"/>
      <c r="AY51" s="823"/>
      <c r="AZ51" s="823"/>
      <c r="BA51" s="824"/>
      <c r="BB51" s="524"/>
    </row>
    <row r="52" spans="1:16384" s="450" customFormat="1" ht="15" customHeight="1" x14ac:dyDescent="0.25">
      <c r="A52" s="815"/>
      <c r="B52" s="816"/>
      <c r="C52" s="816"/>
      <c r="D52" s="816"/>
      <c r="E52" s="816"/>
      <c r="F52" s="816"/>
      <c r="G52" s="816"/>
      <c r="H52" s="816"/>
      <c r="I52" s="816"/>
      <c r="J52" s="816"/>
      <c r="K52" s="816"/>
      <c r="L52" s="816"/>
      <c r="M52" s="816"/>
      <c r="N52" s="816"/>
      <c r="O52" s="816"/>
      <c r="P52" s="816"/>
      <c r="Q52" s="816"/>
      <c r="R52" s="816"/>
      <c r="S52" s="816"/>
      <c r="T52" s="816"/>
      <c r="U52" s="822"/>
      <c r="V52" s="823"/>
      <c r="W52" s="823"/>
      <c r="X52" s="823"/>
      <c r="Y52" s="823"/>
      <c r="Z52" s="823"/>
      <c r="AA52" s="823"/>
      <c r="AB52" s="824"/>
      <c r="AC52" s="815"/>
      <c r="AD52" s="816"/>
      <c r="AE52" s="816"/>
      <c r="AF52" s="816"/>
      <c r="AG52" s="816"/>
      <c r="AH52" s="816"/>
      <c r="AI52" s="816"/>
      <c r="AJ52" s="816"/>
      <c r="AK52" s="816"/>
      <c r="AL52" s="816"/>
      <c r="AM52" s="816"/>
      <c r="AN52" s="817"/>
      <c r="AO52" s="822"/>
      <c r="AP52" s="823"/>
      <c r="AQ52" s="823"/>
      <c r="AR52" s="823"/>
      <c r="AS52" s="823"/>
      <c r="AT52" s="823"/>
      <c r="AU52" s="823"/>
      <c r="AV52" s="823"/>
      <c r="AW52" s="823"/>
      <c r="AX52" s="823"/>
      <c r="AY52" s="823"/>
      <c r="AZ52" s="823"/>
      <c r="BA52" s="824"/>
      <c r="BB52" s="524"/>
    </row>
    <row r="53" spans="1:16384" s="450" customFormat="1" ht="15" customHeight="1" x14ac:dyDescent="0.25">
      <c r="A53" s="815"/>
      <c r="B53" s="816"/>
      <c r="C53" s="816"/>
      <c r="D53" s="816"/>
      <c r="E53" s="816"/>
      <c r="F53" s="816"/>
      <c r="G53" s="816"/>
      <c r="H53" s="816"/>
      <c r="I53" s="816"/>
      <c r="J53" s="816"/>
      <c r="K53" s="816"/>
      <c r="L53" s="816"/>
      <c r="M53" s="816"/>
      <c r="N53" s="816"/>
      <c r="O53" s="816"/>
      <c r="P53" s="816"/>
      <c r="Q53" s="816"/>
      <c r="R53" s="816"/>
      <c r="S53" s="816"/>
      <c r="T53" s="816"/>
      <c r="U53" s="822"/>
      <c r="V53" s="823"/>
      <c r="W53" s="823"/>
      <c r="X53" s="823"/>
      <c r="Y53" s="823"/>
      <c r="Z53" s="823"/>
      <c r="AA53" s="823"/>
      <c r="AB53" s="824"/>
      <c r="AC53" s="815"/>
      <c r="AD53" s="816"/>
      <c r="AE53" s="816"/>
      <c r="AF53" s="816"/>
      <c r="AG53" s="816"/>
      <c r="AH53" s="816"/>
      <c r="AI53" s="816"/>
      <c r="AJ53" s="816"/>
      <c r="AK53" s="816"/>
      <c r="AL53" s="816"/>
      <c r="AM53" s="816"/>
      <c r="AN53" s="817"/>
      <c r="AO53" s="822"/>
      <c r="AP53" s="823"/>
      <c r="AQ53" s="823"/>
      <c r="AR53" s="823"/>
      <c r="AS53" s="823"/>
      <c r="AT53" s="823"/>
      <c r="AU53" s="823"/>
      <c r="AV53" s="823"/>
      <c r="AW53" s="823"/>
      <c r="AX53" s="823"/>
      <c r="AY53" s="823"/>
      <c r="AZ53" s="823"/>
      <c r="BA53" s="824"/>
      <c r="BB53" s="524"/>
    </row>
    <row r="54" spans="1:16384" s="450" customFormat="1" ht="15" customHeight="1" x14ac:dyDescent="0.25">
      <c r="A54" s="815"/>
      <c r="B54" s="816"/>
      <c r="C54" s="816"/>
      <c r="D54" s="816"/>
      <c r="E54" s="816"/>
      <c r="F54" s="816"/>
      <c r="G54" s="816"/>
      <c r="H54" s="816"/>
      <c r="I54" s="816"/>
      <c r="J54" s="816"/>
      <c r="K54" s="816"/>
      <c r="L54" s="816"/>
      <c r="M54" s="816"/>
      <c r="N54" s="816"/>
      <c r="O54" s="816"/>
      <c r="P54" s="816"/>
      <c r="Q54" s="816"/>
      <c r="R54" s="816"/>
      <c r="S54" s="816"/>
      <c r="T54" s="816"/>
      <c r="U54" s="822"/>
      <c r="V54" s="823"/>
      <c r="W54" s="823"/>
      <c r="X54" s="823"/>
      <c r="Y54" s="823"/>
      <c r="Z54" s="823"/>
      <c r="AA54" s="823"/>
      <c r="AB54" s="824"/>
      <c r="AC54" s="815"/>
      <c r="AD54" s="816"/>
      <c r="AE54" s="816"/>
      <c r="AF54" s="816"/>
      <c r="AG54" s="816"/>
      <c r="AH54" s="816"/>
      <c r="AI54" s="816"/>
      <c r="AJ54" s="816"/>
      <c r="AK54" s="816"/>
      <c r="AL54" s="816"/>
      <c r="AM54" s="816"/>
      <c r="AN54" s="817"/>
      <c r="AO54" s="822"/>
      <c r="AP54" s="823"/>
      <c r="AQ54" s="823"/>
      <c r="AR54" s="823"/>
      <c r="AS54" s="823"/>
      <c r="AT54" s="823"/>
      <c r="AU54" s="823"/>
      <c r="AV54" s="823"/>
      <c r="AW54" s="823"/>
      <c r="AX54" s="823"/>
      <c r="AY54" s="823"/>
      <c r="AZ54" s="823"/>
      <c r="BA54" s="824"/>
      <c r="BB54" s="524"/>
    </row>
    <row r="55" spans="1:16384" s="450" customFormat="1" ht="15" customHeight="1" x14ac:dyDescent="0.25">
      <c r="A55" s="815"/>
      <c r="B55" s="816"/>
      <c r="C55" s="816"/>
      <c r="D55" s="816"/>
      <c r="E55" s="816"/>
      <c r="F55" s="816"/>
      <c r="G55" s="816"/>
      <c r="H55" s="816"/>
      <c r="I55" s="816"/>
      <c r="J55" s="816"/>
      <c r="K55" s="816"/>
      <c r="L55" s="816"/>
      <c r="M55" s="816"/>
      <c r="N55" s="816"/>
      <c r="O55" s="816"/>
      <c r="P55" s="816"/>
      <c r="Q55" s="816"/>
      <c r="R55" s="816"/>
      <c r="S55" s="816"/>
      <c r="T55" s="816"/>
      <c r="U55" s="822"/>
      <c r="V55" s="823"/>
      <c r="W55" s="823"/>
      <c r="X55" s="823"/>
      <c r="Y55" s="823"/>
      <c r="Z55" s="823"/>
      <c r="AA55" s="823"/>
      <c r="AB55" s="824"/>
      <c r="AC55" s="815"/>
      <c r="AD55" s="816"/>
      <c r="AE55" s="816"/>
      <c r="AF55" s="816"/>
      <c r="AG55" s="816"/>
      <c r="AH55" s="816"/>
      <c r="AI55" s="816"/>
      <c r="AJ55" s="816"/>
      <c r="AK55" s="816"/>
      <c r="AL55" s="816"/>
      <c r="AM55" s="816"/>
      <c r="AN55" s="817"/>
      <c r="AO55" s="822"/>
      <c r="AP55" s="823"/>
      <c r="AQ55" s="823"/>
      <c r="AR55" s="823"/>
      <c r="AS55" s="823"/>
      <c r="AT55" s="823"/>
      <c r="AU55" s="823"/>
      <c r="AV55" s="823"/>
      <c r="AW55" s="823"/>
      <c r="AX55" s="823"/>
      <c r="AY55" s="823"/>
      <c r="AZ55" s="823"/>
      <c r="BA55" s="824"/>
      <c r="BB55" s="524"/>
    </row>
    <row r="56" spans="1:16384" s="450" customFormat="1" ht="4.5" customHeight="1" x14ac:dyDescent="0.25">
      <c r="A56" s="524"/>
      <c r="B56" s="524"/>
      <c r="C56" s="524"/>
      <c r="D56" s="524"/>
      <c r="E56" s="524"/>
      <c r="F56" s="524"/>
      <c r="G56" s="524"/>
      <c r="H56" s="524"/>
      <c r="I56" s="524"/>
      <c r="J56" s="524"/>
      <c r="K56" s="524"/>
      <c r="L56" s="524"/>
      <c r="M56" s="524"/>
      <c r="N56" s="524"/>
      <c r="O56" s="524"/>
      <c r="P56" s="524"/>
      <c r="Q56" s="524"/>
      <c r="R56" s="524"/>
      <c r="S56" s="524"/>
      <c r="T56" s="524"/>
      <c r="U56" s="524"/>
      <c r="V56" s="524"/>
      <c r="W56" s="524"/>
      <c r="X56" s="524"/>
      <c r="Y56" s="524"/>
      <c r="Z56" s="524"/>
      <c r="AA56" s="524"/>
      <c r="AB56" s="524"/>
      <c r="AC56" s="524"/>
      <c r="AD56" s="524"/>
      <c r="AE56" s="524"/>
      <c r="AF56" s="524"/>
      <c r="AG56" s="524"/>
      <c r="AH56" s="524"/>
      <c r="AI56" s="524"/>
      <c r="AJ56" s="524"/>
      <c r="AK56" s="524"/>
      <c r="AL56" s="524"/>
      <c r="AM56" s="524"/>
      <c r="AN56" s="524"/>
      <c r="AO56" s="524"/>
      <c r="AP56" s="524"/>
      <c r="AQ56" s="524"/>
      <c r="AR56" s="524"/>
      <c r="AS56" s="524"/>
      <c r="AT56" s="524"/>
      <c r="AU56" s="524"/>
      <c r="AV56" s="524"/>
      <c r="AW56" s="524"/>
      <c r="AX56" s="524"/>
      <c r="AY56" s="524"/>
      <c r="AZ56" s="524"/>
      <c r="BA56" s="524"/>
      <c r="BB56" s="524"/>
    </row>
    <row r="57" spans="1:16384" s="450" customFormat="1" ht="15" hidden="1" customHeight="1" x14ac:dyDescent="0.25">
      <c r="A57" s="524"/>
      <c r="B57" s="524"/>
      <c r="C57" s="524"/>
      <c r="D57" s="524"/>
      <c r="E57" s="524"/>
      <c r="F57" s="524"/>
      <c r="G57" s="524"/>
      <c r="H57" s="524"/>
      <c r="I57" s="524"/>
      <c r="J57" s="524"/>
      <c r="K57" s="524"/>
      <c r="L57" s="524"/>
      <c r="M57" s="524"/>
      <c r="N57" s="524"/>
      <c r="O57" s="524"/>
      <c r="P57" s="524"/>
      <c r="Q57" s="524"/>
      <c r="R57" s="524"/>
      <c r="S57" s="524"/>
      <c r="T57" s="524"/>
      <c r="U57" s="524"/>
      <c r="V57" s="524"/>
      <c r="W57" s="524"/>
      <c r="X57" s="524"/>
      <c r="Y57" s="524"/>
      <c r="Z57" s="524"/>
      <c r="AA57" s="524"/>
      <c r="AB57" s="524"/>
      <c r="AC57" s="524"/>
      <c r="AD57" s="524"/>
      <c r="AE57" s="524"/>
      <c r="AF57" s="524"/>
      <c r="AG57" s="524"/>
      <c r="AH57" s="524"/>
      <c r="AI57" s="524"/>
      <c r="AJ57" s="524"/>
      <c r="AK57" s="524"/>
      <c r="AL57" s="524"/>
      <c r="AM57" s="524"/>
      <c r="AN57" s="524"/>
      <c r="AO57" s="524"/>
      <c r="AP57" s="524"/>
      <c r="AQ57" s="524"/>
      <c r="AR57" s="524"/>
      <c r="AS57" s="524"/>
      <c r="AT57" s="524"/>
      <c r="AU57" s="524"/>
      <c r="AV57" s="524"/>
      <c r="AW57" s="524"/>
      <c r="AX57" s="524"/>
      <c r="AY57" s="524"/>
      <c r="AZ57" s="524"/>
      <c r="BA57" s="524"/>
      <c r="BB57" s="524"/>
    </row>
    <row r="58" spans="1:16384" s="450" customFormat="1" ht="15" hidden="1" customHeight="1" x14ac:dyDescent="0.25">
      <c r="A58" s="524"/>
      <c r="B58" s="524"/>
      <c r="C58" s="524"/>
      <c r="D58" s="524"/>
      <c r="E58" s="524"/>
      <c r="F58" s="524"/>
      <c r="G58" s="524"/>
      <c r="H58" s="524"/>
      <c r="I58" s="524"/>
      <c r="J58" s="524"/>
      <c r="K58" s="524"/>
      <c r="L58" s="524"/>
      <c r="M58" s="524"/>
      <c r="N58" s="524"/>
      <c r="O58" s="524"/>
      <c r="P58" s="524"/>
      <c r="Q58" s="524"/>
      <c r="R58" s="524"/>
      <c r="S58" s="524"/>
      <c r="T58" s="524"/>
      <c r="U58" s="524"/>
      <c r="V58" s="524"/>
      <c r="W58" s="524"/>
      <c r="X58" s="524"/>
      <c r="Y58" s="524"/>
      <c r="Z58" s="524"/>
      <c r="AA58" s="524"/>
      <c r="AB58" s="524"/>
      <c r="AC58" s="524"/>
      <c r="AD58" s="524"/>
      <c r="AE58" s="524"/>
      <c r="AF58" s="524"/>
      <c r="AG58" s="524"/>
      <c r="AH58" s="524"/>
      <c r="AI58" s="524"/>
      <c r="AJ58" s="524"/>
      <c r="AK58" s="524"/>
      <c r="AL58" s="524"/>
      <c r="AM58" s="524"/>
      <c r="AN58" s="524"/>
      <c r="AO58" s="524"/>
      <c r="AP58" s="524"/>
      <c r="AQ58" s="524"/>
      <c r="AR58" s="524"/>
      <c r="AS58" s="524"/>
      <c r="AT58" s="524"/>
      <c r="AU58" s="524"/>
      <c r="AV58" s="524"/>
      <c r="AW58" s="524"/>
      <c r="AX58" s="524"/>
      <c r="AY58" s="524"/>
      <c r="AZ58" s="524"/>
      <c r="BA58" s="524"/>
      <c r="BB58" s="524"/>
    </row>
    <row r="59" spans="1:16384" s="613" customFormat="1" ht="12.6" customHeight="1" x14ac:dyDescent="0.25">
      <c r="A59" s="610" t="s">
        <v>3465</v>
      </c>
      <c r="B59" s="610"/>
      <c r="C59" s="610"/>
      <c r="D59" s="610"/>
      <c r="E59" s="610"/>
      <c r="F59" s="610"/>
      <c r="G59" s="610"/>
      <c r="H59" s="610"/>
      <c r="I59" s="610"/>
      <c r="J59" s="610"/>
      <c r="K59" s="610"/>
      <c r="L59" s="610"/>
      <c r="M59" s="610"/>
      <c r="N59" s="610"/>
      <c r="O59" s="610"/>
      <c r="P59" s="610"/>
      <c r="Q59" s="610"/>
      <c r="R59" s="610"/>
      <c r="S59" s="610"/>
      <c r="T59" s="610"/>
      <c r="U59" s="610"/>
      <c r="V59" s="610"/>
      <c r="W59" s="610"/>
      <c r="X59" s="610"/>
      <c r="Y59" s="610"/>
      <c r="Z59" s="610"/>
      <c r="AA59" s="610"/>
      <c r="AB59" s="610"/>
      <c r="AC59" s="610"/>
      <c r="AD59" s="610"/>
      <c r="AE59" s="610"/>
      <c r="AF59" s="610"/>
      <c r="AG59" s="610"/>
      <c r="AH59" s="610"/>
      <c r="AI59" s="610"/>
      <c r="AJ59" s="610"/>
      <c r="AK59" s="610"/>
      <c r="AL59" s="610"/>
      <c r="AM59" s="610"/>
      <c r="AN59" s="610"/>
      <c r="AO59" s="610"/>
      <c r="AP59" s="610"/>
      <c r="AQ59" s="610"/>
      <c r="AR59" s="610"/>
      <c r="AS59" s="610"/>
      <c r="AT59" s="610"/>
      <c r="AU59" s="610"/>
      <c r="AV59" s="610"/>
      <c r="AW59" s="610"/>
      <c r="AX59" s="610"/>
      <c r="AY59" s="610"/>
      <c r="AZ59" s="610"/>
      <c r="BA59" s="610"/>
      <c r="BB59" s="610"/>
    </row>
    <row r="60" spans="1:16384" s="450" customFormat="1" ht="12.6" customHeight="1" x14ac:dyDescent="0.25">
      <c r="A60" s="820" t="s">
        <v>3526</v>
      </c>
      <c r="B60" s="821"/>
      <c r="C60" s="821"/>
      <c r="D60" s="821"/>
      <c r="E60" s="821"/>
      <c r="F60" s="821"/>
      <c r="G60" s="821"/>
      <c r="H60" s="821"/>
      <c r="I60" s="821"/>
      <c r="J60" s="821"/>
      <c r="K60" s="821"/>
      <c r="L60" s="821"/>
      <c r="M60" s="821"/>
      <c r="N60" s="821"/>
      <c r="O60" s="821"/>
      <c r="P60" s="821"/>
      <c r="Q60" s="821"/>
      <c r="R60" s="821"/>
      <c r="S60" s="821"/>
      <c r="T60" s="821"/>
      <c r="U60" s="821"/>
      <c r="V60" s="821"/>
      <c r="W60" s="821"/>
      <c r="X60" s="821"/>
      <c r="Y60" s="821"/>
      <c r="Z60" s="821"/>
      <c r="AA60" s="821"/>
      <c r="AB60" s="821"/>
      <c r="AC60" s="821"/>
      <c r="AD60" s="821"/>
      <c r="AE60" s="821"/>
      <c r="AF60" s="821"/>
      <c r="AG60" s="821"/>
      <c r="AH60" s="821"/>
      <c r="AI60" s="821"/>
      <c r="AJ60" s="821"/>
      <c r="AK60" s="821"/>
      <c r="AL60" s="821"/>
      <c r="AM60" s="821"/>
      <c r="AN60" s="821"/>
      <c r="AO60" s="821"/>
      <c r="AP60" s="821"/>
      <c r="AQ60" s="821"/>
      <c r="AR60" s="821"/>
      <c r="AS60" s="821"/>
      <c r="AT60" s="821"/>
      <c r="AU60" s="821"/>
      <c r="AV60" s="821"/>
      <c r="AW60" s="821"/>
      <c r="AX60" s="821"/>
      <c r="AY60" s="821"/>
      <c r="AZ60" s="821"/>
      <c r="BA60" s="821"/>
      <c r="BB60" s="821"/>
    </row>
    <row r="61" spans="1:16384" s="450" customFormat="1" ht="12.6" customHeight="1" x14ac:dyDescent="0.25">
      <c r="A61" s="818" t="s">
        <v>3466</v>
      </c>
      <c r="B61" s="818"/>
      <c r="C61" s="818"/>
      <c r="D61" s="818"/>
      <c r="E61" s="818"/>
      <c r="F61" s="818"/>
      <c r="G61" s="818"/>
      <c r="H61" s="818"/>
      <c r="I61" s="818"/>
      <c r="J61" s="818"/>
      <c r="K61" s="818"/>
      <c r="L61" s="818"/>
      <c r="M61" s="818"/>
      <c r="N61" s="818"/>
      <c r="O61" s="818"/>
      <c r="P61" s="818"/>
      <c r="Q61" s="818"/>
      <c r="R61" s="818"/>
      <c r="S61" s="818"/>
      <c r="T61" s="818"/>
      <c r="U61" s="818"/>
      <c r="V61" s="818"/>
      <c r="W61" s="818"/>
      <c r="X61" s="818"/>
      <c r="Y61" s="818"/>
      <c r="Z61" s="818"/>
      <c r="AA61" s="818"/>
      <c r="AB61" s="818"/>
      <c r="AC61" s="818"/>
      <c r="AD61" s="818"/>
      <c r="AE61" s="818"/>
      <c r="AF61" s="818"/>
      <c r="AG61" s="818"/>
      <c r="AH61" s="818"/>
      <c r="AI61" s="818"/>
      <c r="AJ61" s="818"/>
      <c r="AK61" s="818"/>
      <c r="AL61" s="818"/>
      <c r="AM61" s="818"/>
      <c r="AN61" s="818"/>
      <c r="AO61" s="818"/>
      <c r="AP61" s="818"/>
      <c r="AQ61" s="818"/>
      <c r="AR61" s="818"/>
      <c r="AS61" s="818"/>
      <c r="AT61" s="818"/>
      <c r="AU61" s="818"/>
      <c r="AV61" s="818"/>
      <c r="AW61" s="818"/>
      <c r="AX61" s="818"/>
      <c r="AY61" s="818"/>
      <c r="AZ61" s="818"/>
      <c r="BA61" s="818"/>
      <c r="BB61" s="818"/>
    </row>
    <row r="62" spans="1:16384" s="450" customFormat="1" ht="12.6" customHeight="1" x14ac:dyDescent="0.25">
      <c r="A62" s="820" t="s">
        <v>3525</v>
      </c>
      <c r="B62" s="821"/>
      <c r="C62" s="821"/>
      <c r="D62" s="821"/>
      <c r="E62" s="821"/>
      <c r="F62" s="821"/>
      <c r="G62" s="821"/>
      <c r="H62" s="821"/>
      <c r="I62" s="821"/>
      <c r="J62" s="821"/>
      <c r="K62" s="821"/>
      <c r="L62" s="821"/>
      <c r="M62" s="821"/>
      <c r="N62" s="821"/>
      <c r="O62" s="821"/>
      <c r="P62" s="821"/>
      <c r="Q62" s="821"/>
      <c r="R62" s="821"/>
      <c r="S62" s="821"/>
      <c r="T62" s="821"/>
      <c r="U62" s="821"/>
      <c r="V62" s="821"/>
      <c r="W62" s="821"/>
      <c r="X62" s="821"/>
      <c r="Y62" s="821"/>
      <c r="Z62" s="821"/>
      <c r="AA62" s="821"/>
      <c r="AB62" s="821"/>
      <c r="AC62" s="821"/>
      <c r="AD62" s="821"/>
      <c r="AE62" s="821"/>
      <c r="AF62" s="821"/>
      <c r="AG62" s="821"/>
      <c r="AH62" s="821"/>
      <c r="AI62" s="821"/>
      <c r="AJ62" s="821"/>
      <c r="AK62" s="821"/>
      <c r="AL62" s="821"/>
      <c r="AM62" s="821"/>
      <c r="AN62" s="821"/>
      <c r="AO62" s="821"/>
      <c r="AP62" s="821"/>
      <c r="AQ62" s="821"/>
      <c r="AR62" s="821"/>
      <c r="AS62" s="821"/>
      <c r="AT62" s="821"/>
      <c r="AU62" s="821"/>
      <c r="AV62" s="821"/>
      <c r="AW62" s="821"/>
      <c r="AX62" s="821"/>
      <c r="AY62" s="821"/>
      <c r="AZ62" s="821"/>
      <c r="BA62" s="821"/>
      <c r="BB62" s="821"/>
    </row>
    <row r="63" spans="1:16384" s="450" customFormat="1" ht="42.75" customHeight="1" x14ac:dyDescent="0.25">
      <c r="A63" s="1156" t="s">
        <v>3524</v>
      </c>
      <c r="B63" s="1156"/>
      <c r="C63" s="1156"/>
      <c r="D63" s="1156"/>
      <c r="E63" s="1156"/>
      <c r="F63" s="1156"/>
      <c r="G63" s="1156"/>
      <c r="H63" s="1156"/>
      <c r="I63" s="1156"/>
      <c r="J63" s="1156"/>
      <c r="K63" s="1156"/>
      <c r="L63" s="1156"/>
      <c r="M63" s="1156"/>
      <c r="N63" s="1156"/>
      <c r="O63" s="1156"/>
      <c r="P63" s="1156"/>
      <c r="Q63" s="1156"/>
      <c r="R63" s="1156"/>
      <c r="S63" s="1156"/>
      <c r="T63" s="1156"/>
      <c r="U63" s="1156"/>
      <c r="V63" s="1156"/>
      <c r="W63" s="1156"/>
      <c r="X63" s="1156"/>
      <c r="Y63" s="1156"/>
      <c r="Z63" s="1156"/>
      <c r="AA63" s="1156"/>
      <c r="AB63" s="1156"/>
      <c r="AC63" s="1156"/>
      <c r="AD63" s="1156"/>
      <c r="AE63" s="1156"/>
      <c r="AF63" s="1156"/>
      <c r="AG63" s="1156"/>
      <c r="AH63" s="1156"/>
      <c r="AI63" s="1156"/>
      <c r="AJ63" s="1156"/>
      <c r="AK63" s="1156"/>
      <c r="AL63" s="1156"/>
      <c r="AM63" s="1156"/>
      <c r="AN63" s="1156"/>
      <c r="AO63" s="1156"/>
      <c r="AP63" s="1156"/>
      <c r="AQ63" s="1156"/>
      <c r="AR63" s="1156"/>
      <c r="AS63" s="1156"/>
      <c r="AT63" s="1156"/>
      <c r="AU63" s="1156"/>
      <c r="AV63" s="1156"/>
      <c r="AW63" s="1156"/>
      <c r="AX63" s="1156"/>
      <c r="AY63" s="1156"/>
      <c r="AZ63" s="727"/>
      <c r="BA63" s="727"/>
      <c r="BB63" s="727"/>
      <c r="BC63" s="727"/>
      <c r="BD63" s="727"/>
      <c r="BE63" s="727"/>
      <c r="BF63" s="727"/>
      <c r="BG63" s="727"/>
      <c r="BH63" s="727"/>
      <c r="BI63" s="727"/>
      <c r="BJ63" s="727"/>
      <c r="BK63" s="727"/>
      <c r="BL63" s="727"/>
      <c r="BM63" s="727"/>
      <c r="BN63" s="727"/>
      <c r="BO63" s="727"/>
      <c r="BP63" s="727"/>
      <c r="BQ63" s="727"/>
      <c r="BR63" s="727"/>
      <c r="BS63" s="727"/>
      <c r="BT63" s="727"/>
      <c r="BU63" s="727"/>
      <c r="BV63" s="727"/>
      <c r="BW63" s="727"/>
      <c r="BX63" s="727"/>
      <c r="BY63" s="727"/>
      <c r="BZ63" s="727"/>
      <c r="CA63" s="727"/>
      <c r="CB63" s="727"/>
      <c r="CC63" s="727"/>
      <c r="CD63" s="727"/>
      <c r="CE63" s="727"/>
      <c r="CF63" s="727"/>
      <c r="CG63" s="727"/>
      <c r="CH63" s="727"/>
      <c r="CI63" s="727"/>
      <c r="CJ63" s="727"/>
      <c r="CK63" s="727"/>
      <c r="CL63" s="727"/>
      <c r="CM63" s="727"/>
      <c r="CN63" s="727"/>
      <c r="CO63" s="727"/>
      <c r="CP63" s="727"/>
      <c r="CQ63" s="727"/>
      <c r="CR63" s="727"/>
      <c r="CS63" s="727"/>
      <c r="CT63" s="727"/>
      <c r="CU63" s="727"/>
      <c r="CV63" s="727"/>
      <c r="CW63" s="727"/>
      <c r="CX63" s="727"/>
      <c r="CY63" s="819"/>
      <c r="CZ63" s="819"/>
      <c r="DA63" s="819"/>
      <c r="DB63" s="819"/>
      <c r="DC63" s="819"/>
      <c r="DD63" s="819"/>
      <c r="DE63" s="819"/>
      <c r="DF63" s="819"/>
      <c r="DG63" s="819"/>
      <c r="DH63" s="819"/>
      <c r="DI63" s="819"/>
      <c r="DJ63" s="819"/>
      <c r="DK63" s="819"/>
      <c r="DL63" s="819"/>
      <c r="DM63" s="819"/>
      <c r="DN63" s="819"/>
      <c r="DO63" s="819"/>
      <c r="DP63" s="819"/>
      <c r="DQ63" s="819"/>
      <c r="DR63" s="819"/>
      <c r="DS63" s="819"/>
      <c r="DT63" s="819"/>
      <c r="DU63" s="819"/>
      <c r="DV63" s="819"/>
      <c r="DW63" s="819"/>
      <c r="DX63" s="819"/>
      <c r="DY63" s="819"/>
      <c r="DZ63" s="819"/>
      <c r="EA63" s="819"/>
      <c r="EB63" s="819"/>
      <c r="EC63" s="819"/>
      <c r="ED63" s="819"/>
      <c r="EE63" s="819"/>
      <c r="EF63" s="819"/>
      <c r="EG63" s="819"/>
      <c r="EH63" s="819"/>
      <c r="EI63" s="819"/>
      <c r="EJ63" s="819"/>
      <c r="EK63" s="819"/>
      <c r="EL63" s="819"/>
      <c r="EM63" s="819"/>
      <c r="EN63" s="819"/>
      <c r="EO63" s="819"/>
      <c r="EP63" s="819"/>
      <c r="EQ63" s="819"/>
      <c r="ER63" s="819"/>
      <c r="ES63" s="819"/>
      <c r="ET63" s="819"/>
      <c r="EU63" s="819"/>
      <c r="EV63" s="819"/>
      <c r="EW63" s="819"/>
      <c r="EX63" s="819"/>
      <c r="EY63" s="819"/>
      <c r="EZ63" s="819"/>
      <c r="FA63" s="819"/>
      <c r="FB63" s="819"/>
      <c r="FC63" s="819"/>
      <c r="FD63" s="819"/>
      <c r="FE63" s="819"/>
      <c r="FF63" s="819"/>
      <c r="FG63" s="819"/>
      <c r="FH63" s="819"/>
      <c r="FI63" s="819"/>
      <c r="FJ63" s="819"/>
      <c r="FK63" s="819"/>
      <c r="FL63" s="819"/>
      <c r="FM63" s="819"/>
      <c r="FN63" s="819"/>
      <c r="FO63" s="819"/>
      <c r="FP63" s="819"/>
      <c r="FQ63" s="819"/>
      <c r="FR63" s="819"/>
      <c r="FS63" s="819"/>
      <c r="FT63" s="819"/>
      <c r="FU63" s="819"/>
      <c r="FV63" s="819"/>
      <c r="FW63" s="819"/>
      <c r="FX63" s="819"/>
      <c r="FY63" s="819"/>
      <c r="FZ63" s="819"/>
      <c r="GA63" s="819"/>
      <c r="GB63" s="819"/>
      <c r="GC63" s="819"/>
      <c r="GD63" s="819"/>
      <c r="GE63" s="819"/>
      <c r="GF63" s="819"/>
      <c r="GG63" s="819"/>
      <c r="GH63" s="819"/>
      <c r="GI63" s="819"/>
      <c r="GJ63" s="819"/>
      <c r="GK63" s="819"/>
      <c r="GL63" s="819"/>
      <c r="GM63" s="819"/>
      <c r="GN63" s="819"/>
      <c r="GO63" s="819"/>
      <c r="GP63" s="819"/>
      <c r="GQ63" s="819"/>
      <c r="GR63" s="819"/>
      <c r="GS63" s="819"/>
      <c r="GT63" s="819"/>
      <c r="GU63" s="819"/>
      <c r="GV63" s="819"/>
      <c r="GW63" s="819"/>
      <c r="GX63" s="819"/>
      <c r="GY63" s="819"/>
      <c r="GZ63" s="819"/>
      <c r="HA63" s="819"/>
      <c r="HB63" s="819"/>
      <c r="HC63" s="819"/>
      <c r="HD63" s="819"/>
      <c r="HE63" s="819"/>
      <c r="HF63" s="819"/>
      <c r="HG63" s="819"/>
      <c r="HH63" s="819"/>
      <c r="HI63" s="819"/>
      <c r="HJ63" s="819"/>
      <c r="HK63" s="819"/>
      <c r="HL63" s="819"/>
      <c r="HM63" s="819"/>
      <c r="HN63" s="819"/>
      <c r="HO63" s="819"/>
      <c r="HP63" s="819"/>
      <c r="HQ63" s="819"/>
      <c r="HR63" s="819"/>
      <c r="HS63" s="819"/>
      <c r="HT63" s="819"/>
      <c r="HU63" s="819"/>
      <c r="HV63" s="819"/>
      <c r="HW63" s="819"/>
      <c r="HX63" s="819"/>
      <c r="HY63" s="819"/>
      <c r="HZ63" s="819"/>
      <c r="IA63" s="819"/>
      <c r="IB63" s="819"/>
      <c r="IC63" s="819"/>
      <c r="ID63" s="819"/>
      <c r="IE63" s="819"/>
      <c r="IF63" s="819"/>
      <c r="IG63" s="819"/>
      <c r="IH63" s="819"/>
      <c r="II63" s="819"/>
      <c r="IJ63" s="819"/>
      <c r="IK63" s="819"/>
      <c r="IL63" s="819"/>
      <c r="IM63" s="819"/>
      <c r="IN63" s="819"/>
      <c r="IO63" s="819"/>
      <c r="IP63" s="819"/>
      <c r="IQ63" s="819"/>
      <c r="IR63" s="819"/>
      <c r="IS63" s="819"/>
      <c r="IT63" s="819"/>
      <c r="IU63" s="819"/>
      <c r="IV63" s="819"/>
      <c r="IW63" s="819"/>
      <c r="IX63" s="819"/>
      <c r="IY63" s="819"/>
      <c r="IZ63" s="819"/>
      <c r="JA63" s="819"/>
      <c r="JB63" s="819"/>
      <c r="JC63" s="819"/>
      <c r="JD63" s="819"/>
      <c r="JE63" s="819"/>
      <c r="JF63" s="819"/>
      <c r="JG63" s="819"/>
      <c r="JH63" s="819"/>
      <c r="JI63" s="819"/>
      <c r="JJ63" s="819"/>
      <c r="JK63" s="819"/>
      <c r="JL63" s="819"/>
      <c r="JM63" s="819"/>
      <c r="JN63" s="819"/>
      <c r="JO63" s="819"/>
      <c r="JP63" s="819"/>
      <c r="JQ63" s="819"/>
      <c r="JR63" s="819"/>
      <c r="JS63" s="819"/>
      <c r="JT63" s="819"/>
      <c r="JU63" s="819"/>
      <c r="JV63" s="819"/>
      <c r="JW63" s="819"/>
      <c r="JX63" s="819"/>
      <c r="JY63" s="819"/>
      <c r="JZ63" s="819"/>
      <c r="KA63" s="819"/>
      <c r="KB63" s="819"/>
      <c r="KC63" s="819"/>
      <c r="KD63" s="819"/>
      <c r="KE63" s="819"/>
      <c r="KF63" s="819"/>
      <c r="KG63" s="819"/>
      <c r="KH63" s="819"/>
      <c r="KI63" s="819"/>
      <c r="KJ63" s="819"/>
      <c r="KK63" s="819"/>
      <c r="KL63" s="819"/>
      <c r="KM63" s="819"/>
      <c r="KN63" s="819"/>
      <c r="KO63" s="819"/>
      <c r="KP63" s="819"/>
      <c r="KQ63" s="819"/>
      <c r="KR63" s="819"/>
      <c r="KS63" s="819"/>
      <c r="KT63" s="819"/>
      <c r="KU63" s="819"/>
      <c r="KV63" s="819"/>
      <c r="KW63" s="819"/>
      <c r="KX63" s="819"/>
      <c r="KY63" s="819"/>
      <c r="KZ63" s="819"/>
      <c r="LA63" s="819"/>
      <c r="LB63" s="819"/>
      <c r="LC63" s="819"/>
      <c r="LD63" s="819"/>
      <c r="LE63" s="819"/>
      <c r="LF63" s="819"/>
      <c r="LG63" s="819"/>
      <c r="LH63" s="819"/>
      <c r="LI63" s="819"/>
      <c r="LJ63" s="819"/>
      <c r="LK63" s="819"/>
      <c r="LL63" s="819"/>
      <c r="LM63" s="819"/>
      <c r="LN63" s="819"/>
      <c r="LO63" s="819"/>
      <c r="LP63" s="819"/>
      <c r="LQ63" s="819"/>
      <c r="LR63" s="819"/>
      <c r="LS63" s="819"/>
      <c r="LT63" s="819"/>
      <c r="LU63" s="819"/>
      <c r="LV63" s="819"/>
      <c r="LW63" s="819"/>
      <c r="LX63" s="819"/>
      <c r="LY63" s="819"/>
      <c r="LZ63" s="819"/>
      <c r="MA63" s="819"/>
      <c r="MB63" s="819"/>
      <c r="MC63" s="819"/>
      <c r="MD63" s="819"/>
      <c r="ME63" s="819"/>
      <c r="MF63" s="819"/>
      <c r="MG63" s="819"/>
      <c r="MH63" s="819"/>
      <c r="MI63" s="819"/>
      <c r="MJ63" s="819"/>
      <c r="MK63" s="819"/>
      <c r="ML63" s="819"/>
      <c r="MM63" s="819"/>
      <c r="MN63" s="819"/>
      <c r="MO63" s="819"/>
      <c r="MP63" s="819"/>
      <c r="MQ63" s="819"/>
      <c r="MR63" s="819"/>
      <c r="MS63" s="819"/>
      <c r="MT63" s="819"/>
      <c r="MU63" s="819"/>
      <c r="MV63" s="819"/>
      <c r="MW63" s="819"/>
      <c r="MX63" s="819"/>
      <c r="MY63" s="819"/>
      <c r="MZ63" s="819"/>
      <c r="NA63" s="819"/>
      <c r="NB63" s="819"/>
      <c r="NC63" s="819"/>
      <c r="ND63" s="819"/>
      <c r="NE63" s="819"/>
      <c r="NF63" s="819"/>
      <c r="NG63" s="819"/>
      <c r="NH63" s="819"/>
      <c r="NI63" s="819"/>
      <c r="NJ63" s="819"/>
      <c r="NK63" s="819"/>
      <c r="NL63" s="819"/>
      <c r="NM63" s="819"/>
      <c r="NN63" s="819"/>
      <c r="NO63" s="819"/>
      <c r="NP63" s="819"/>
      <c r="NQ63" s="819"/>
      <c r="NR63" s="819"/>
      <c r="NS63" s="819"/>
      <c r="NT63" s="819"/>
      <c r="NU63" s="819"/>
      <c r="NV63" s="819"/>
      <c r="NW63" s="819"/>
      <c r="NX63" s="819"/>
      <c r="NY63" s="819"/>
      <c r="NZ63" s="819"/>
      <c r="OA63" s="819"/>
      <c r="OB63" s="819"/>
      <c r="OC63" s="819"/>
      <c r="OD63" s="819"/>
      <c r="OE63" s="819"/>
      <c r="OF63" s="819"/>
      <c r="OG63" s="819"/>
      <c r="OH63" s="819"/>
      <c r="OI63" s="819"/>
      <c r="OJ63" s="819"/>
      <c r="OK63" s="819"/>
      <c r="OL63" s="819"/>
      <c r="OM63" s="819"/>
      <c r="ON63" s="819"/>
      <c r="OO63" s="819"/>
      <c r="OP63" s="819"/>
      <c r="OQ63" s="819"/>
      <c r="OR63" s="819"/>
      <c r="OS63" s="819"/>
      <c r="OT63" s="819"/>
      <c r="OU63" s="819"/>
      <c r="OV63" s="819"/>
      <c r="OW63" s="819"/>
      <c r="OX63" s="819"/>
      <c r="OY63" s="819"/>
      <c r="OZ63" s="819"/>
      <c r="PA63" s="819"/>
      <c r="PB63" s="819"/>
      <c r="PC63" s="819"/>
      <c r="PD63" s="819"/>
      <c r="PE63" s="819"/>
      <c r="PF63" s="819"/>
      <c r="PG63" s="819"/>
      <c r="PH63" s="819"/>
      <c r="PI63" s="819"/>
      <c r="PJ63" s="819"/>
      <c r="PK63" s="819"/>
      <c r="PL63" s="819"/>
      <c r="PM63" s="819"/>
      <c r="PN63" s="819"/>
      <c r="PO63" s="819"/>
      <c r="PP63" s="819"/>
      <c r="PQ63" s="819"/>
      <c r="PR63" s="819"/>
      <c r="PS63" s="819"/>
      <c r="PT63" s="819"/>
      <c r="PU63" s="819"/>
      <c r="PV63" s="819"/>
      <c r="PW63" s="819"/>
      <c r="PX63" s="819"/>
      <c r="PY63" s="819"/>
      <c r="PZ63" s="819"/>
      <c r="QA63" s="819"/>
      <c r="QB63" s="819"/>
      <c r="QC63" s="819"/>
      <c r="QD63" s="819"/>
      <c r="QE63" s="819"/>
      <c r="QF63" s="819"/>
      <c r="QG63" s="819"/>
      <c r="QH63" s="819"/>
      <c r="QI63" s="819"/>
      <c r="QJ63" s="819"/>
      <c r="QK63" s="819"/>
      <c r="QL63" s="819"/>
      <c r="QM63" s="819"/>
      <c r="QN63" s="819"/>
      <c r="QO63" s="819"/>
      <c r="QP63" s="819"/>
      <c r="QQ63" s="819"/>
      <c r="QR63" s="819"/>
      <c r="QS63" s="819"/>
      <c r="QT63" s="819"/>
      <c r="QU63" s="819"/>
      <c r="QV63" s="819"/>
      <c r="QW63" s="819"/>
      <c r="QX63" s="819"/>
      <c r="QY63" s="819"/>
      <c r="QZ63" s="819"/>
      <c r="RA63" s="819"/>
      <c r="RB63" s="819"/>
      <c r="RC63" s="819"/>
      <c r="RD63" s="819"/>
      <c r="RE63" s="819"/>
      <c r="RF63" s="819"/>
      <c r="RG63" s="819"/>
      <c r="RH63" s="819"/>
      <c r="RI63" s="819"/>
      <c r="RJ63" s="819"/>
      <c r="RK63" s="819"/>
      <c r="RL63" s="819"/>
      <c r="RM63" s="819"/>
      <c r="RN63" s="819"/>
      <c r="RO63" s="819"/>
      <c r="RP63" s="819"/>
      <c r="RQ63" s="819"/>
      <c r="RR63" s="819"/>
      <c r="RS63" s="819"/>
      <c r="RT63" s="819"/>
      <c r="RU63" s="819"/>
      <c r="RV63" s="819"/>
      <c r="RW63" s="819"/>
      <c r="RX63" s="819"/>
      <c r="RY63" s="819"/>
      <c r="RZ63" s="819"/>
      <c r="SA63" s="819"/>
      <c r="SB63" s="819"/>
      <c r="SC63" s="819"/>
      <c r="SD63" s="819"/>
      <c r="SE63" s="819"/>
      <c r="SF63" s="819"/>
      <c r="SG63" s="819"/>
      <c r="SH63" s="819"/>
      <c r="SI63" s="819"/>
      <c r="SJ63" s="819"/>
      <c r="SK63" s="819"/>
      <c r="SL63" s="819"/>
      <c r="SM63" s="819"/>
      <c r="SN63" s="819"/>
      <c r="SO63" s="819"/>
      <c r="SP63" s="819"/>
      <c r="SQ63" s="819"/>
      <c r="SR63" s="819"/>
      <c r="SS63" s="819"/>
      <c r="ST63" s="819"/>
      <c r="SU63" s="819"/>
      <c r="SV63" s="819"/>
      <c r="SW63" s="819"/>
      <c r="SX63" s="819"/>
      <c r="SY63" s="819"/>
      <c r="SZ63" s="819"/>
      <c r="TA63" s="819"/>
      <c r="TB63" s="819"/>
      <c r="TC63" s="819"/>
      <c r="TD63" s="819"/>
      <c r="TE63" s="819"/>
      <c r="TF63" s="819"/>
      <c r="TG63" s="819"/>
      <c r="TH63" s="819"/>
      <c r="TI63" s="819"/>
      <c r="TJ63" s="819"/>
      <c r="TK63" s="819"/>
      <c r="TL63" s="819"/>
      <c r="TM63" s="819"/>
      <c r="TN63" s="819"/>
      <c r="TO63" s="819"/>
      <c r="TP63" s="819"/>
      <c r="TQ63" s="819"/>
      <c r="TR63" s="819"/>
      <c r="TS63" s="819"/>
      <c r="TT63" s="819"/>
      <c r="TU63" s="819"/>
      <c r="TV63" s="819"/>
      <c r="TW63" s="819"/>
      <c r="TX63" s="819"/>
      <c r="TY63" s="819"/>
      <c r="TZ63" s="819"/>
      <c r="UA63" s="819"/>
      <c r="UB63" s="819"/>
      <c r="UC63" s="819"/>
      <c r="UD63" s="819"/>
      <c r="UE63" s="819"/>
      <c r="UF63" s="819"/>
      <c r="UG63" s="819"/>
      <c r="UH63" s="819"/>
      <c r="UI63" s="819"/>
      <c r="UJ63" s="819"/>
      <c r="UK63" s="819"/>
      <c r="UL63" s="819"/>
      <c r="UM63" s="819"/>
      <c r="UN63" s="819"/>
      <c r="UO63" s="819"/>
      <c r="UP63" s="819"/>
      <c r="UQ63" s="819"/>
      <c r="UR63" s="819"/>
      <c r="US63" s="819"/>
      <c r="UT63" s="819"/>
      <c r="UU63" s="819"/>
      <c r="UV63" s="819"/>
      <c r="UW63" s="819"/>
      <c r="UX63" s="819"/>
      <c r="UY63" s="819"/>
      <c r="UZ63" s="819"/>
      <c r="VA63" s="819"/>
      <c r="VB63" s="819"/>
      <c r="VC63" s="819"/>
      <c r="VD63" s="819"/>
      <c r="VE63" s="819"/>
      <c r="VF63" s="819"/>
      <c r="VG63" s="819"/>
      <c r="VH63" s="819"/>
      <c r="VI63" s="819"/>
      <c r="VJ63" s="819"/>
      <c r="VK63" s="819"/>
      <c r="VL63" s="819"/>
      <c r="VM63" s="819"/>
      <c r="VN63" s="819"/>
      <c r="VO63" s="819"/>
      <c r="VP63" s="819"/>
      <c r="VQ63" s="819"/>
      <c r="VR63" s="819"/>
      <c r="VS63" s="819"/>
      <c r="VT63" s="819"/>
      <c r="VU63" s="819"/>
      <c r="VV63" s="819"/>
      <c r="VW63" s="819"/>
      <c r="VX63" s="819"/>
      <c r="VY63" s="819"/>
      <c r="VZ63" s="819"/>
      <c r="WA63" s="819"/>
      <c r="WB63" s="819"/>
      <c r="WC63" s="819"/>
      <c r="WD63" s="819"/>
      <c r="WE63" s="819"/>
      <c r="WF63" s="819"/>
      <c r="WG63" s="819"/>
      <c r="WH63" s="819"/>
      <c r="WI63" s="819"/>
      <c r="WJ63" s="819"/>
      <c r="WK63" s="819"/>
      <c r="WL63" s="819"/>
      <c r="WM63" s="819"/>
      <c r="WN63" s="819"/>
      <c r="WO63" s="819"/>
      <c r="WP63" s="819"/>
      <c r="WQ63" s="819"/>
      <c r="WR63" s="819"/>
      <c r="WS63" s="819"/>
      <c r="WT63" s="819"/>
      <c r="WU63" s="819"/>
      <c r="WV63" s="819"/>
      <c r="WW63" s="819"/>
      <c r="WX63" s="819"/>
      <c r="WY63" s="819"/>
      <c r="WZ63" s="819"/>
      <c r="XA63" s="819"/>
      <c r="XB63" s="819"/>
      <c r="XC63" s="819"/>
      <c r="XD63" s="819"/>
      <c r="XE63" s="819"/>
      <c r="XF63" s="819"/>
      <c r="XG63" s="819"/>
      <c r="XH63" s="819"/>
      <c r="XI63" s="819"/>
      <c r="XJ63" s="819"/>
      <c r="XK63" s="819"/>
      <c r="XL63" s="819"/>
      <c r="XM63" s="819"/>
      <c r="XN63" s="819"/>
      <c r="XO63" s="819"/>
      <c r="XP63" s="819"/>
      <c r="XQ63" s="819"/>
      <c r="XR63" s="819"/>
      <c r="XS63" s="819"/>
      <c r="XT63" s="819"/>
      <c r="XU63" s="819"/>
      <c r="XV63" s="819"/>
      <c r="XW63" s="819"/>
      <c r="XX63" s="819"/>
      <c r="XY63" s="819"/>
      <c r="XZ63" s="819"/>
      <c r="YA63" s="819"/>
      <c r="YB63" s="819"/>
      <c r="YC63" s="819"/>
      <c r="YD63" s="819"/>
      <c r="YE63" s="819"/>
      <c r="YF63" s="819"/>
      <c r="YG63" s="819"/>
      <c r="YH63" s="819"/>
      <c r="YI63" s="819"/>
      <c r="YJ63" s="819"/>
      <c r="YK63" s="819"/>
      <c r="YL63" s="819"/>
      <c r="YM63" s="819"/>
      <c r="YN63" s="819"/>
      <c r="YO63" s="819"/>
      <c r="YP63" s="819"/>
      <c r="YQ63" s="819"/>
      <c r="YR63" s="819"/>
      <c r="YS63" s="819"/>
      <c r="YT63" s="819"/>
      <c r="YU63" s="819"/>
      <c r="YV63" s="819"/>
      <c r="YW63" s="819"/>
      <c r="YX63" s="819"/>
      <c r="YY63" s="819"/>
      <c r="YZ63" s="819"/>
      <c r="ZA63" s="819"/>
      <c r="ZB63" s="819"/>
      <c r="ZC63" s="819"/>
      <c r="ZD63" s="819"/>
      <c r="ZE63" s="819"/>
      <c r="ZF63" s="819"/>
      <c r="ZG63" s="819"/>
      <c r="ZH63" s="819"/>
      <c r="ZI63" s="819"/>
      <c r="ZJ63" s="819"/>
      <c r="ZK63" s="819"/>
      <c r="ZL63" s="819"/>
      <c r="ZM63" s="819"/>
      <c r="ZN63" s="819"/>
      <c r="ZO63" s="819"/>
      <c r="ZP63" s="819"/>
      <c r="ZQ63" s="819"/>
      <c r="ZR63" s="819"/>
      <c r="ZS63" s="819"/>
      <c r="ZT63" s="819"/>
      <c r="ZU63" s="819"/>
      <c r="ZV63" s="819"/>
      <c r="ZW63" s="819"/>
      <c r="ZX63" s="819"/>
      <c r="ZY63" s="819"/>
      <c r="ZZ63" s="819"/>
      <c r="AAA63" s="819"/>
      <c r="AAB63" s="819"/>
      <c r="AAC63" s="819"/>
      <c r="AAD63" s="819"/>
      <c r="AAE63" s="819"/>
      <c r="AAF63" s="819"/>
      <c r="AAG63" s="819"/>
      <c r="AAH63" s="819"/>
      <c r="AAI63" s="819"/>
      <c r="AAJ63" s="819"/>
      <c r="AAK63" s="819"/>
      <c r="AAL63" s="819"/>
      <c r="AAM63" s="819"/>
      <c r="AAN63" s="819"/>
      <c r="AAO63" s="819"/>
      <c r="AAP63" s="819"/>
      <c r="AAQ63" s="819"/>
      <c r="AAR63" s="819"/>
      <c r="AAS63" s="819"/>
      <c r="AAT63" s="819"/>
      <c r="AAU63" s="819"/>
      <c r="AAV63" s="819"/>
      <c r="AAW63" s="819"/>
      <c r="AAX63" s="819"/>
      <c r="AAY63" s="819"/>
      <c r="AAZ63" s="819"/>
      <c r="ABA63" s="819"/>
      <c r="ABB63" s="819"/>
      <c r="ABC63" s="819"/>
      <c r="ABD63" s="819"/>
      <c r="ABE63" s="819"/>
      <c r="ABF63" s="819"/>
      <c r="ABG63" s="819"/>
      <c r="ABH63" s="819"/>
      <c r="ABI63" s="819"/>
      <c r="ABJ63" s="819"/>
      <c r="ABK63" s="819"/>
      <c r="ABL63" s="819"/>
      <c r="ABM63" s="819"/>
      <c r="ABN63" s="819"/>
      <c r="ABO63" s="819"/>
      <c r="ABP63" s="819"/>
      <c r="ABQ63" s="819"/>
      <c r="ABR63" s="819"/>
      <c r="ABS63" s="819"/>
      <c r="ABT63" s="819"/>
      <c r="ABU63" s="819"/>
      <c r="ABV63" s="819"/>
      <c r="ABW63" s="819"/>
      <c r="ABX63" s="819"/>
      <c r="ABY63" s="819"/>
      <c r="ABZ63" s="819"/>
      <c r="ACA63" s="819"/>
      <c r="ACB63" s="819"/>
      <c r="ACC63" s="819"/>
      <c r="ACD63" s="819"/>
      <c r="ACE63" s="819"/>
      <c r="ACF63" s="819"/>
      <c r="ACG63" s="819"/>
      <c r="ACH63" s="819"/>
      <c r="ACI63" s="819"/>
      <c r="ACJ63" s="819"/>
      <c r="ACK63" s="819"/>
      <c r="ACL63" s="819"/>
      <c r="ACM63" s="819"/>
      <c r="ACN63" s="819"/>
      <c r="ACO63" s="819"/>
      <c r="ACP63" s="819"/>
      <c r="ACQ63" s="819"/>
      <c r="ACR63" s="819"/>
      <c r="ACS63" s="819"/>
      <c r="ACT63" s="819"/>
      <c r="ACU63" s="819"/>
      <c r="ACV63" s="819"/>
      <c r="ACW63" s="819"/>
      <c r="ACX63" s="819"/>
      <c r="ACY63" s="819"/>
      <c r="ACZ63" s="819"/>
      <c r="ADA63" s="819"/>
      <c r="ADB63" s="819"/>
      <c r="ADC63" s="819"/>
      <c r="ADD63" s="819"/>
      <c r="ADE63" s="819"/>
      <c r="ADF63" s="819"/>
      <c r="ADG63" s="819"/>
      <c r="ADH63" s="819"/>
      <c r="ADI63" s="819"/>
      <c r="ADJ63" s="819"/>
      <c r="ADK63" s="819"/>
      <c r="ADL63" s="819"/>
      <c r="ADM63" s="819"/>
      <c r="ADN63" s="819"/>
      <c r="ADO63" s="819"/>
      <c r="ADP63" s="819"/>
      <c r="ADQ63" s="819"/>
      <c r="ADR63" s="819"/>
      <c r="ADS63" s="819"/>
      <c r="ADT63" s="819"/>
      <c r="ADU63" s="819"/>
      <c r="ADV63" s="819"/>
      <c r="ADW63" s="819"/>
      <c r="ADX63" s="819"/>
      <c r="ADY63" s="819"/>
      <c r="ADZ63" s="819"/>
      <c r="AEA63" s="819"/>
      <c r="AEB63" s="819"/>
      <c r="AEC63" s="819"/>
      <c r="AED63" s="819"/>
      <c r="AEE63" s="819"/>
      <c r="AEF63" s="819"/>
      <c r="AEG63" s="819"/>
      <c r="AEH63" s="819"/>
      <c r="AEI63" s="819"/>
      <c r="AEJ63" s="819"/>
      <c r="AEK63" s="819"/>
      <c r="AEL63" s="819"/>
      <c r="AEM63" s="819"/>
      <c r="AEN63" s="819"/>
      <c r="AEO63" s="819"/>
      <c r="AEP63" s="819"/>
      <c r="AEQ63" s="819"/>
      <c r="AER63" s="819"/>
      <c r="AES63" s="819"/>
      <c r="AET63" s="819"/>
      <c r="AEU63" s="819"/>
      <c r="AEV63" s="819"/>
      <c r="AEW63" s="819"/>
      <c r="AEX63" s="819"/>
      <c r="AEY63" s="819"/>
      <c r="AEZ63" s="819"/>
      <c r="AFA63" s="819"/>
      <c r="AFB63" s="819"/>
      <c r="AFC63" s="819"/>
      <c r="AFD63" s="819"/>
      <c r="AFE63" s="819"/>
      <c r="AFF63" s="819"/>
      <c r="AFG63" s="819"/>
      <c r="AFH63" s="819"/>
      <c r="AFI63" s="819"/>
      <c r="AFJ63" s="819"/>
      <c r="AFK63" s="819"/>
      <c r="AFL63" s="819"/>
      <c r="AFM63" s="819"/>
      <c r="AFN63" s="819"/>
      <c r="AFO63" s="819"/>
      <c r="AFP63" s="819"/>
      <c r="AFQ63" s="819"/>
      <c r="AFR63" s="819"/>
      <c r="AFS63" s="819"/>
      <c r="AFT63" s="819"/>
      <c r="AFU63" s="819"/>
      <c r="AFV63" s="819"/>
      <c r="AFW63" s="819"/>
      <c r="AFX63" s="819"/>
      <c r="AFY63" s="819"/>
      <c r="AFZ63" s="819"/>
      <c r="AGA63" s="819"/>
      <c r="AGB63" s="819"/>
      <c r="AGC63" s="819"/>
      <c r="AGD63" s="819"/>
      <c r="AGE63" s="819"/>
      <c r="AGF63" s="819"/>
      <c r="AGG63" s="819"/>
      <c r="AGH63" s="819"/>
      <c r="AGI63" s="819"/>
      <c r="AGJ63" s="819"/>
      <c r="AGK63" s="819"/>
      <c r="AGL63" s="819"/>
      <c r="AGM63" s="819"/>
      <c r="AGN63" s="819"/>
      <c r="AGO63" s="819"/>
      <c r="AGP63" s="819"/>
      <c r="AGQ63" s="819"/>
      <c r="AGR63" s="819"/>
      <c r="AGS63" s="819"/>
      <c r="AGT63" s="819"/>
      <c r="AGU63" s="819"/>
      <c r="AGV63" s="819"/>
      <c r="AGW63" s="819"/>
      <c r="AGX63" s="819"/>
      <c r="AGY63" s="819"/>
      <c r="AGZ63" s="819"/>
      <c r="AHA63" s="819"/>
      <c r="AHB63" s="819"/>
      <c r="AHC63" s="819"/>
      <c r="AHD63" s="819"/>
      <c r="AHE63" s="819"/>
      <c r="AHF63" s="819"/>
      <c r="AHG63" s="819"/>
      <c r="AHH63" s="819"/>
      <c r="AHI63" s="819"/>
      <c r="AHJ63" s="819"/>
      <c r="AHK63" s="819"/>
      <c r="AHL63" s="819"/>
      <c r="AHM63" s="819"/>
      <c r="AHN63" s="819"/>
      <c r="AHO63" s="819"/>
      <c r="AHP63" s="819"/>
      <c r="AHQ63" s="819"/>
      <c r="AHR63" s="819"/>
      <c r="AHS63" s="819"/>
      <c r="AHT63" s="819"/>
      <c r="AHU63" s="819"/>
      <c r="AHV63" s="819"/>
      <c r="AHW63" s="819"/>
      <c r="AHX63" s="819"/>
      <c r="AHY63" s="819"/>
      <c r="AHZ63" s="819"/>
      <c r="AIA63" s="819"/>
      <c r="AIB63" s="819"/>
      <c r="AIC63" s="819"/>
      <c r="AID63" s="819"/>
      <c r="AIE63" s="819"/>
      <c r="AIF63" s="819"/>
      <c r="AIG63" s="819"/>
      <c r="AIH63" s="819"/>
      <c r="AII63" s="819"/>
      <c r="AIJ63" s="819"/>
      <c r="AIK63" s="819"/>
      <c r="AIL63" s="819"/>
      <c r="AIM63" s="819"/>
      <c r="AIN63" s="819"/>
      <c r="AIO63" s="819"/>
      <c r="AIP63" s="819"/>
      <c r="AIQ63" s="819"/>
      <c r="AIR63" s="819"/>
      <c r="AIS63" s="819"/>
      <c r="AIT63" s="819"/>
      <c r="AIU63" s="819"/>
      <c r="AIV63" s="819"/>
      <c r="AIW63" s="819"/>
      <c r="AIX63" s="819"/>
      <c r="AIY63" s="819"/>
      <c r="AIZ63" s="819"/>
      <c r="AJA63" s="819"/>
      <c r="AJB63" s="819"/>
      <c r="AJC63" s="819"/>
      <c r="AJD63" s="819"/>
      <c r="AJE63" s="819"/>
      <c r="AJF63" s="819"/>
      <c r="AJG63" s="819"/>
      <c r="AJH63" s="819"/>
      <c r="AJI63" s="819"/>
      <c r="AJJ63" s="819"/>
      <c r="AJK63" s="819"/>
      <c r="AJL63" s="819"/>
      <c r="AJM63" s="819"/>
      <c r="AJN63" s="819"/>
      <c r="AJO63" s="819"/>
      <c r="AJP63" s="819"/>
      <c r="AJQ63" s="819"/>
      <c r="AJR63" s="819"/>
      <c r="AJS63" s="819"/>
      <c r="AJT63" s="819"/>
      <c r="AJU63" s="819"/>
      <c r="AJV63" s="819"/>
      <c r="AJW63" s="819"/>
      <c r="AJX63" s="819"/>
      <c r="AJY63" s="819"/>
      <c r="AJZ63" s="819"/>
      <c r="AKA63" s="819"/>
      <c r="AKB63" s="819"/>
      <c r="AKC63" s="819"/>
      <c r="AKD63" s="819"/>
      <c r="AKE63" s="819"/>
      <c r="AKF63" s="819"/>
      <c r="AKG63" s="819"/>
      <c r="AKH63" s="819"/>
      <c r="AKI63" s="819"/>
      <c r="AKJ63" s="819"/>
      <c r="AKK63" s="819"/>
      <c r="AKL63" s="819"/>
      <c r="AKM63" s="819"/>
      <c r="AKN63" s="819"/>
      <c r="AKO63" s="819"/>
      <c r="AKP63" s="819"/>
      <c r="AKQ63" s="819"/>
      <c r="AKR63" s="819"/>
      <c r="AKS63" s="819"/>
      <c r="AKT63" s="819"/>
      <c r="AKU63" s="819"/>
      <c r="AKV63" s="819"/>
      <c r="AKW63" s="819"/>
      <c r="AKX63" s="819"/>
      <c r="AKY63" s="819"/>
      <c r="AKZ63" s="819"/>
      <c r="ALA63" s="819"/>
      <c r="ALB63" s="819"/>
      <c r="ALC63" s="819"/>
      <c r="ALD63" s="819"/>
      <c r="ALE63" s="819"/>
      <c r="ALF63" s="819"/>
      <c r="ALG63" s="819"/>
      <c r="ALH63" s="819"/>
      <c r="ALI63" s="819"/>
      <c r="ALJ63" s="819"/>
      <c r="ALK63" s="819"/>
      <c r="ALL63" s="819"/>
      <c r="ALM63" s="819"/>
      <c r="ALN63" s="819"/>
      <c r="ALO63" s="819"/>
      <c r="ALP63" s="819"/>
      <c r="ALQ63" s="819"/>
      <c r="ALR63" s="819"/>
      <c r="ALS63" s="819"/>
      <c r="ALT63" s="819"/>
      <c r="ALU63" s="819"/>
      <c r="ALV63" s="819"/>
      <c r="ALW63" s="819"/>
      <c r="ALX63" s="819"/>
      <c r="ALY63" s="819"/>
      <c r="ALZ63" s="819"/>
      <c r="AMA63" s="819"/>
      <c r="AMB63" s="819"/>
      <c r="AMC63" s="819"/>
      <c r="AMD63" s="819"/>
      <c r="AME63" s="819"/>
      <c r="AMF63" s="819"/>
      <c r="AMG63" s="819"/>
      <c r="AMH63" s="819"/>
      <c r="AMI63" s="819"/>
      <c r="AMJ63" s="819"/>
      <c r="AMK63" s="819"/>
      <c r="AML63" s="819"/>
      <c r="AMM63" s="819"/>
      <c r="AMN63" s="819"/>
      <c r="AMO63" s="819"/>
      <c r="AMP63" s="819"/>
      <c r="AMQ63" s="819"/>
      <c r="AMR63" s="819"/>
      <c r="AMS63" s="819"/>
      <c r="AMT63" s="819"/>
      <c r="AMU63" s="819"/>
      <c r="AMV63" s="819"/>
      <c r="AMW63" s="819"/>
      <c r="AMX63" s="819"/>
      <c r="AMY63" s="819"/>
      <c r="AMZ63" s="819"/>
      <c r="ANA63" s="819"/>
      <c r="ANB63" s="819"/>
      <c r="ANC63" s="819"/>
      <c r="AND63" s="819"/>
      <c r="ANE63" s="819"/>
      <c r="ANF63" s="819"/>
      <c r="ANG63" s="819"/>
      <c r="ANH63" s="819"/>
      <c r="ANI63" s="819"/>
      <c r="ANJ63" s="819"/>
      <c r="ANK63" s="819"/>
      <c r="ANL63" s="819"/>
      <c r="ANM63" s="819"/>
      <c r="ANN63" s="819"/>
      <c r="ANO63" s="819"/>
      <c r="ANP63" s="819"/>
      <c r="ANQ63" s="819"/>
      <c r="ANR63" s="819"/>
      <c r="ANS63" s="819"/>
      <c r="ANT63" s="819"/>
      <c r="ANU63" s="819"/>
      <c r="ANV63" s="819"/>
      <c r="ANW63" s="819"/>
      <c r="ANX63" s="819"/>
      <c r="ANY63" s="819"/>
      <c r="ANZ63" s="819"/>
      <c r="AOA63" s="819"/>
      <c r="AOB63" s="819"/>
      <c r="AOC63" s="819"/>
      <c r="AOD63" s="819"/>
      <c r="AOE63" s="819"/>
      <c r="AOF63" s="819"/>
      <c r="AOG63" s="819"/>
      <c r="AOH63" s="819"/>
      <c r="AOI63" s="819"/>
      <c r="AOJ63" s="819"/>
      <c r="AOK63" s="819"/>
      <c r="AOL63" s="819"/>
      <c r="AOM63" s="819"/>
      <c r="AON63" s="819"/>
      <c r="AOO63" s="819"/>
      <c r="AOP63" s="819"/>
      <c r="AOQ63" s="819"/>
      <c r="AOR63" s="819"/>
      <c r="AOS63" s="819"/>
      <c r="AOT63" s="819"/>
      <c r="AOU63" s="819"/>
      <c r="AOV63" s="819"/>
      <c r="AOW63" s="819"/>
      <c r="AOX63" s="819"/>
      <c r="AOY63" s="819"/>
      <c r="AOZ63" s="819"/>
      <c r="APA63" s="819"/>
      <c r="APB63" s="819"/>
      <c r="APC63" s="819"/>
      <c r="APD63" s="819"/>
      <c r="APE63" s="819"/>
      <c r="APF63" s="819"/>
      <c r="APG63" s="819"/>
      <c r="APH63" s="819"/>
      <c r="API63" s="819"/>
      <c r="APJ63" s="819"/>
      <c r="APK63" s="819"/>
      <c r="APL63" s="819"/>
      <c r="APM63" s="819"/>
      <c r="APN63" s="819"/>
      <c r="APO63" s="819"/>
      <c r="APP63" s="819"/>
      <c r="APQ63" s="819"/>
      <c r="APR63" s="819"/>
      <c r="APS63" s="819"/>
      <c r="APT63" s="819"/>
      <c r="APU63" s="819"/>
      <c r="APV63" s="819"/>
      <c r="APW63" s="819"/>
      <c r="APX63" s="819"/>
      <c r="APY63" s="819"/>
      <c r="APZ63" s="819"/>
      <c r="AQA63" s="819"/>
      <c r="AQB63" s="819"/>
      <c r="AQC63" s="819"/>
      <c r="AQD63" s="819"/>
      <c r="AQE63" s="819"/>
      <c r="AQF63" s="819"/>
      <c r="AQG63" s="819"/>
      <c r="AQH63" s="819"/>
      <c r="AQI63" s="819"/>
      <c r="AQJ63" s="819"/>
      <c r="AQK63" s="819"/>
      <c r="AQL63" s="819"/>
      <c r="AQM63" s="819"/>
      <c r="AQN63" s="819"/>
      <c r="AQO63" s="819"/>
      <c r="AQP63" s="819"/>
      <c r="AQQ63" s="819"/>
      <c r="AQR63" s="819"/>
      <c r="AQS63" s="819"/>
      <c r="AQT63" s="819"/>
      <c r="AQU63" s="819"/>
      <c r="AQV63" s="819"/>
      <c r="AQW63" s="819"/>
      <c r="AQX63" s="819"/>
      <c r="AQY63" s="819"/>
      <c r="AQZ63" s="819"/>
      <c r="ARA63" s="819"/>
      <c r="ARB63" s="819"/>
      <c r="ARC63" s="819"/>
      <c r="ARD63" s="819"/>
      <c r="ARE63" s="819"/>
      <c r="ARF63" s="819"/>
      <c r="ARG63" s="819"/>
      <c r="ARH63" s="819"/>
      <c r="ARI63" s="819"/>
      <c r="ARJ63" s="819"/>
      <c r="ARK63" s="819"/>
      <c r="ARL63" s="819"/>
      <c r="ARM63" s="819"/>
      <c r="ARN63" s="819"/>
      <c r="ARO63" s="819"/>
      <c r="ARP63" s="819"/>
      <c r="ARQ63" s="819"/>
      <c r="ARR63" s="819"/>
      <c r="ARS63" s="819"/>
      <c r="ART63" s="819"/>
      <c r="ARU63" s="819"/>
      <c r="ARV63" s="819"/>
      <c r="ARW63" s="819"/>
      <c r="ARX63" s="819"/>
      <c r="ARY63" s="819"/>
      <c r="ARZ63" s="819"/>
      <c r="ASA63" s="819"/>
      <c r="ASB63" s="819"/>
      <c r="ASC63" s="819"/>
      <c r="ASD63" s="819"/>
      <c r="ASE63" s="819"/>
      <c r="ASF63" s="819"/>
      <c r="ASG63" s="819"/>
      <c r="ASH63" s="819"/>
      <c r="ASI63" s="819"/>
      <c r="ASJ63" s="819"/>
      <c r="ASK63" s="819"/>
      <c r="ASL63" s="819"/>
      <c r="ASM63" s="819"/>
      <c r="ASN63" s="819"/>
      <c r="ASO63" s="819"/>
      <c r="ASP63" s="819"/>
      <c r="ASQ63" s="819"/>
      <c r="ASR63" s="819"/>
      <c r="ASS63" s="819"/>
      <c r="AST63" s="819"/>
      <c r="ASU63" s="819"/>
      <c r="ASV63" s="819"/>
      <c r="ASW63" s="819"/>
      <c r="ASX63" s="819"/>
      <c r="ASY63" s="819"/>
      <c r="ASZ63" s="819"/>
      <c r="ATA63" s="819"/>
      <c r="ATB63" s="819"/>
      <c r="ATC63" s="819"/>
      <c r="ATD63" s="819"/>
      <c r="ATE63" s="819"/>
      <c r="ATF63" s="819"/>
      <c r="ATG63" s="819"/>
      <c r="ATH63" s="819"/>
      <c r="ATI63" s="819"/>
      <c r="ATJ63" s="819"/>
      <c r="ATK63" s="819"/>
      <c r="ATL63" s="819"/>
      <c r="ATM63" s="819"/>
      <c r="ATN63" s="819"/>
      <c r="ATO63" s="819"/>
      <c r="ATP63" s="819"/>
      <c r="ATQ63" s="819"/>
      <c r="ATR63" s="819"/>
      <c r="ATS63" s="819"/>
      <c r="ATT63" s="819"/>
      <c r="ATU63" s="819"/>
      <c r="ATV63" s="819"/>
      <c r="ATW63" s="819"/>
      <c r="ATX63" s="819"/>
      <c r="ATY63" s="819"/>
      <c r="ATZ63" s="819"/>
      <c r="AUA63" s="819"/>
      <c r="AUB63" s="819"/>
      <c r="AUC63" s="819"/>
      <c r="AUD63" s="819"/>
      <c r="AUE63" s="819"/>
      <c r="AUF63" s="819"/>
      <c r="AUG63" s="819"/>
      <c r="AUH63" s="819"/>
      <c r="AUI63" s="819"/>
      <c r="AUJ63" s="819"/>
      <c r="AUK63" s="819"/>
      <c r="AUL63" s="819"/>
      <c r="AUM63" s="819"/>
      <c r="AUN63" s="819"/>
      <c r="AUO63" s="819"/>
      <c r="AUP63" s="819"/>
      <c r="AUQ63" s="819"/>
      <c r="AUR63" s="819"/>
      <c r="AUS63" s="819"/>
      <c r="AUT63" s="819"/>
      <c r="AUU63" s="819"/>
      <c r="AUV63" s="819"/>
      <c r="AUW63" s="819"/>
      <c r="AUX63" s="819"/>
      <c r="AUY63" s="819"/>
      <c r="AUZ63" s="819"/>
      <c r="AVA63" s="819"/>
      <c r="AVB63" s="819"/>
      <c r="AVC63" s="819"/>
      <c r="AVD63" s="819"/>
      <c r="AVE63" s="819"/>
      <c r="AVF63" s="819"/>
      <c r="AVG63" s="819"/>
      <c r="AVH63" s="819"/>
      <c r="AVI63" s="819"/>
      <c r="AVJ63" s="819"/>
      <c r="AVK63" s="819"/>
      <c r="AVL63" s="819"/>
      <c r="AVM63" s="819"/>
      <c r="AVN63" s="819"/>
      <c r="AVO63" s="819"/>
      <c r="AVP63" s="819"/>
      <c r="AVQ63" s="819"/>
      <c r="AVR63" s="819"/>
      <c r="AVS63" s="819"/>
      <c r="AVT63" s="819"/>
      <c r="AVU63" s="819"/>
      <c r="AVV63" s="819"/>
      <c r="AVW63" s="819"/>
      <c r="AVX63" s="819"/>
      <c r="AVY63" s="819"/>
      <c r="AVZ63" s="819"/>
      <c r="AWA63" s="819"/>
      <c r="AWB63" s="819"/>
      <c r="AWC63" s="819"/>
      <c r="AWD63" s="819"/>
      <c r="AWE63" s="819"/>
      <c r="AWF63" s="819"/>
      <c r="AWG63" s="819"/>
      <c r="AWH63" s="819"/>
      <c r="AWI63" s="819"/>
      <c r="AWJ63" s="819"/>
      <c r="AWK63" s="819"/>
      <c r="AWL63" s="819"/>
      <c r="AWM63" s="819"/>
      <c r="AWN63" s="819"/>
      <c r="AWO63" s="819"/>
      <c r="AWP63" s="819"/>
      <c r="AWQ63" s="819"/>
      <c r="AWR63" s="819"/>
      <c r="AWS63" s="819"/>
      <c r="AWT63" s="819"/>
      <c r="AWU63" s="819"/>
      <c r="AWV63" s="819"/>
      <c r="AWW63" s="819"/>
      <c r="AWX63" s="819"/>
      <c r="AWY63" s="819"/>
      <c r="AWZ63" s="819"/>
      <c r="AXA63" s="819"/>
      <c r="AXB63" s="819"/>
      <c r="AXC63" s="819"/>
      <c r="AXD63" s="819"/>
      <c r="AXE63" s="819"/>
      <c r="AXF63" s="819"/>
      <c r="AXG63" s="819"/>
      <c r="AXH63" s="819"/>
      <c r="AXI63" s="819"/>
      <c r="AXJ63" s="819"/>
      <c r="AXK63" s="819"/>
      <c r="AXL63" s="819"/>
      <c r="AXM63" s="819"/>
      <c r="AXN63" s="819"/>
      <c r="AXO63" s="819"/>
      <c r="AXP63" s="819"/>
      <c r="AXQ63" s="819"/>
      <c r="AXR63" s="819"/>
      <c r="AXS63" s="819"/>
      <c r="AXT63" s="819"/>
      <c r="AXU63" s="819"/>
      <c r="AXV63" s="819"/>
      <c r="AXW63" s="819"/>
      <c r="AXX63" s="819"/>
      <c r="AXY63" s="819"/>
      <c r="AXZ63" s="819"/>
      <c r="AYA63" s="819"/>
      <c r="AYB63" s="819"/>
      <c r="AYC63" s="819"/>
      <c r="AYD63" s="819"/>
      <c r="AYE63" s="819"/>
      <c r="AYF63" s="819"/>
      <c r="AYG63" s="819"/>
      <c r="AYH63" s="819"/>
      <c r="AYI63" s="819"/>
      <c r="AYJ63" s="819"/>
      <c r="AYK63" s="819"/>
      <c r="AYL63" s="819"/>
      <c r="AYM63" s="819"/>
      <c r="AYN63" s="819"/>
      <c r="AYO63" s="819"/>
      <c r="AYP63" s="819"/>
      <c r="AYQ63" s="819"/>
      <c r="AYR63" s="819"/>
      <c r="AYS63" s="819"/>
      <c r="AYT63" s="819"/>
      <c r="AYU63" s="819"/>
      <c r="AYV63" s="819"/>
      <c r="AYW63" s="819"/>
      <c r="AYX63" s="819"/>
      <c r="AYY63" s="819"/>
      <c r="AYZ63" s="819"/>
      <c r="AZA63" s="819"/>
      <c r="AZB63" s="819"/>
      <c r="AZC63" s="819"/>
      <c r="AZD63" s="819"/>
      <c r="AZE63" s="819"/>
      <c r="AZF63" s="819"/>
      <c r="AZG63" s="819"/>
      <c r="AZH63" s="819"/>
      <c r="AZI63" s="819"/>
      <c r="AZJ63" s="819"/>
      <c r="AZK63" s="819"/>
      <c r="AZL63" s="819"/>
      <c r="AZM63" s="819"/>
      <c r="AZN63" s="819"/>
      <c r="AZO63" s="819"/>
      <c r="AZP63" s="819"/>
      <c r="AZQ63" s="819"/>
      <c r="AZR63" s="819"/>
      <c r="AZS63" s="819"/>
      <c r="AZT63" s="819"/>
      <c r="AZU63" s="819"/>
      <c r="AZV63" s="819"/>
      <c r="AZW63" s="819"/>
      <c r="AZX63" s="819"/>
      <c r="AZY63" s="819"/>
      <c r="AZZ63" s="819"/>
      <c r="BAA63" s="819"/>
      <c r="BAB63" s="819"/>
      <c r="BAC63" s="819"/>
      <c r="BAD63" s="819"/>
      <c r="BAE63" s="819"/>
      <c r="BAF63" s="819"/>
      <c r="BAG63" s="819"/>
      <c r="BAH63" s="819"/>
      <c r="BAI63" s="819"/>
      <c r="BAJ63" s="819"/>
      <c r="BAK63" s="819"/>
      <c r="BAL63" s="819"/>
      <c r="BAM63" s="819"/>
      <c r="BAN63" s="819"/>
      <c r="BAO63" s="819"/>
      <c r="BAP63" s="819"/>
      <c r="BAQ63" s="819"/>
      <c r="BAR63" s="819"/>
      <c r="BAS63" s="819"/>
      <c r="BAT63" s="819"/>
      <c r="BAU63" s="819"/>
      <c r="BAV63" s="819"/>
      <c r="BAW63" s="819"/>
      <c r="BAX63" s="819"/>
      <c r="BAY63" s="819"/>
      <c r="BAZ63" s="819"/>
      <c r="BBA63" s="819"/>
      <c r="BBB63" s="819"/>
      <c r="BBC63" s="819"/>
      <c r="BBD63" s="819"/>
      <c r="BBE63" s="819"/>
      <c r="BBF63" s="819"/>
      <c r="BBG63" s="819"/>
      <c r="BBH63" s="819"/>
      <c r="BBI63" s="819"/>
      <c r="BBJ63" s="819"/>
      <c r="BBK63" s="819"/>
      <c r="BBL63" s="819"/>
      <c r="BBM63" s="819"/>
      <c r="BBN63" s="819"/>
      <c r="BBO63" s="819"/>
      <c r="BBP63" s="819"/>
      <c r="BBQ63" s="819"/>
      <c r="BBR63" s="819"/>
      <c r="BBS63" s="819"/>
      <c r="BBT63" s="819"/>
      <c r="BBU63" s="819"/>
      <c r="BBV63" s="819"/>
      <c r="BBW63" s="819"/>
      <c r="BBX63" s="819"/>
      <c r="BBY63" s="819"/>
      <c r="BBZ63" s="819"/>
      <c r="BCA63" s="819"/>
      <c r="BCB63" s="819"/>
      <c r="BCC63" s="819"/>
      <c r="BCD63" s="819"/>
      <c r="BCE63" s="819"/>
      <c r="BCF63" s="819"/>
      <c r="BCG63" s="819"/>
      <c r="BCH63" s="819"/>
      <c r="BCI63" s="819"/>
      <c r="BCJ63" s="819"/>
      <c r="BCK63" s="819"/>
      <c r="BCL63" s="819"/>
      <c r="BCM63" s="819"/>
      <c r="BCN63" s="819"/>
      <c r="BCO63" s="819"/>
      <c r="BCP63" s="819"/>
      <c r="BCQ63" s="819"/>
      <c r="BCR63" s="819"/>
      <c r="BCS63" s="819"/>
      <c r="BCT63" s="819"/>
      <c r="BCU63" s="819"/>
      <c r="BCV63" s="819"/>
      <c r="BCW63" s="819"/>
      <c r="BCX63" s="819"/>
      <c r="BCY63" s="819"/>
      <c r="BCZ63" s="819"/>
      <c r="BDA63" s="819"/>
      <c r="BDB63" s="819"/>
      <c r="BDC63" s="819"/>
      <c r="BDD63" s="819"/>
      <c r="BDE63" s="819"/>
      <c r="BDF63" s="819"/>
      <c r="BDG63" s="819"/>
      <c r="BDH63" s="819"/>
      <c r="BDI63" s="819"/>
      <c r="BDJ63" s="819"/>
      <c r="BDK63" s="819"/>
      <c r="BDL63" s="819"/>
      <c r="BDM63" s="819"/>
      <c r="BDN63" s="819"/>
      <c r="BDO63" s="819"/>
      <c r="BDP63" s="819"/>
      <c r="BDQ63" s="819"/>
      <c r="BDR63" s="819"/>
      <c r="BDS63" s="819"/>
      <c r="BDT63" s="819"/>
      <c r="BDU63" s="819"/>
      <c r="BDV63" s="819"/>
      <c r="BDW63" s="819"/>
      <c r="BDX63" s="819"/>
      <c r="BDY63" s="819"/>
      <c r="BDZ63" s="819"/>
      <c r="BEA63" s="819"/>
      <c r="BEB63" s="819"/>
      <c r="BEC63" s="819"/>
      <c r="BED63" s="819"/>
      <c r="BEE63" s="819"/>
      <c r="BEF63" s="819"/>
      <c r="BEG63" s="819"/>
      <c r="BEH63" s="819"/>
      <c r="BEI63" s="819"/>
      <c r="BEJ63" s="819"/>
      <c r="BEK63" s="819"/>
      <c r="BEL63" s="819"/>
      <c r="BEM63" s="819"/>
      <c r="BEN63" s="819"/>
      <c r="BEO63" s="819"/>
      <c r="BEP63" s="819"/>
      <c r="BEQ63" s="819"/>
      <c r="BER63" s="819"/>
      <c r="BES63" s="819"/>
      <c r="BET63" s="819"/>
      <c r="BEU63" s="819"/>
      <c r="BEV63" s="819"/>
      <c r="BEW63" s="819"/>
      <c r="BEX63" s="819"/>
      <c r="BEY63" s="819"/>
      <c r="BEZ63" s="819"/>
      <c r="BFA63" s="819"/>
      <c r="BFB63" s="819"/>
      <c r="BFC63" s="819"/>
      <c r="BFD63" s="819"/>
      <c r="BFE63" s="819"/>
      <c r="BFF63" s="819"/>
      <c r="BFG63" s="819"/>
      <c r="BFH63" s="819"/>
      <c r="BFI63" s="819"/>
      <c r="BFJ63" s="819"/>
      <c r="BFK63" s="819"/>
      <c r="BFL63" s="819"/>
      <c r="BFM63" s="819"/>
      <c r="BFN63" s="819"/>
      <c r="BFO63" s="819"/>
      <c r="BFP63" s="819"/>
      <c r="BFQ63" s="819"/>
      <c r="BFR63" s="819"/>
      <c r="BFS63" s="819"/>
      <c r="BFT63" s="819"/>
      <c r="BFU63" s="819"/>
      <c r="BFV63" s="819"/>
      <c r="BFW63" s="819"/>
      <c r="BFX63" s="819"/>
      <c r="BFY63" s="819"/>
      <c r="BFZ63" s="819"/>
      <c r="BGA63" s="819"/>
      <c r="BGB63" s="819"/>
      <c r="BGC63" s="819"/>
      <c r="BGD63" s="819"/>
      <c r="BGE63" s="819"/>
      <c r="BGF63" s="819"/>
      <c r="BGG63" s="819"/>
      <c r="BGH63" s="819"/>
      <c r="BGI63" s="819"/>
      <c r="BGJ63" s="819"/>
      <c r="BGK63" s="819"/>
      <c r="BGL63" s="819"/>
      <c r="BGM63" s="819"/>
      <c r="BGN63" s="819"/>
      <c r="BGO63" s="819"/>
      <c r="BGP63" s="819"/>
      <c r="BGQ63" s="819"/>
      <c r="BGR63" s="819"/>
      <c r="BGS63" s="819"/>
      <c r="BGT63" s="819"/>
      <c r="BGU63" s="819"/>
      <c r="BGV63" s="819"/>
      <c r="BGW63" s="819"/>
      <c r="BGX63" s="819"/>
      <c r="BGY63" s="819"/>
      <c r="BGZ63" s="819"/>
      <c r="BHA63" s="819"/>
      <c r="BHB63" s="819"/>
      <c r="BHC63" s="819"/>
      <c r="BHD63" s="819"/>
      <c r="BHE63" s="819"/>
      <c r="BHF63" s="819"/>
      <c r="BHG63" s="819"/>
      <c r="BHH63" s="819"/>
      <c r="BHI63" s="819"/>
      <c r="BHJ63" s="819"/>
      <c r="BHK63" s="819"/>
      <c r="BHL63" s="819"/>
      <c r="BHM63" s="819"/>
      <c r="BHN63" s="819"/>
      <c r="BHO63" s="819"/>
      <c r="BHP63" s="819"/>
      <c r="BHQ63" s="819"/>
      <c r="BHR63" s="819"/>
      <c r="BHS63" s="819"/>
      <c r="BHT63" s="819"/>
      <c r="BHU63" s="819"/>
      <c r="BHV63" s="819"/>
      <c r="BHW63" s="819"/>
      <c r="BHX63" s="819"/>
      <c r="BHY63" s="819"/>
      <c r="BHZ63" s="819"/>
      <c r="BIA63" s="819"/>
      <c r="BIB63" s="819"/>
      <c r="BIC63" s="819"/>
      <c r="BID63" s="819"/>
      <c r="BIE63" s="819"/>
      <c r="BIF63" s="819"/>
      <c r="BIG63" s="819"/>
      <c r="BIH63" s="819"/>
      <c r="BII63" s="819"/>
      <c r="BIJ63" s="819"/>
      <c r="BIK63" s="819"/>
      <c r="BIL63" s="819"/>
      <c r="BIM63" s="819"/>
      <c r="BIN63" s="819"/>
      <c r="BIO63" s="819"/>
      <c r="BIP63" s="819"/>
      <c r="BIQ63" s="819"/>
      <c r="BIR63" s="819"/>
      <c r="BIS63" s="819"/>
      <c r="BIT63" s="819"/>
      <c r="BIU63" s="819"/>
      <c r="BIV63" s="819"/>
      <c r="BIW63" s="819"/>
      <c r="BIX63" s="819"/>
      <c r="BIY63" s="819"/>
      <c r="BIZ63" s="819"/>
      <c r="BJA63" s="819"/>
      <c r="BJB63" s="819"/>
      <c r="BJC63" s="819"/>
      <c r="BJD63" s="819"/>
      <c r="BJE63" s="819"/>
      <c r="BJF63" s="819"/>
      <c r="BJG63" s="819"/>
      <c r="BJH63" s="819"/>
      <c r="BJI63" s="819"/>
      <c r="BJJ63" s="819"/>
      <c r="BJK63" s="819"/>
      <c r="BJL63" s="819"/>
      <c r="BJM63" s="819"/>
      <c r="BJN63" s="819"/>
      <c r="BJO63" s="819"/>
      <c r="BJP63" s="819"/>
      <c r="BJQ63" s="819"/>
      <c r="BJR63" s="819"/>
      <c r="BJS63" s="819"/>
      <c r="BJT63" s="819"/>
      <c r="BJU63" s="819"/>
      <c r="BJV63" s="819"/>
      <c r="BJW63" s="819"/>
      <c r="BJX63" s="819"/>
      <c r="BJY63" s="819"/>
      <c r="BJZ63" s="819"/>
      <c r="BKA63" s="819"/>
      <c r="BKB63" s="819"/>
      <c r="BKC63" s="819"/>
      <c r="BKD63" s="819"/>
      <c r="BKE63" s="819"/>
      <c r="BKF63" s="819"/>
      <c r="BKG63" s="819"/>
      <c r="BKH63" s="819"/>
      <c r="BKI63" s="819"/>
      <c r="BKJ63" s="819"/>
      <c r="BKK63" s="819"/>
      <c r="BKL63" s="819"/>
      <c r="BKM63" s="819"/>
      <c r="BKN63" s="819"/>
      <c r="BKO63" s="819"/>
      <c r="BKP63" s="819"/>
      <c r="BKQ63" s="819"/>
      <c r="BKR63" s="819"/>
      <c r="BKS63" s="819"/>
      <c r="BKT63" s="819"/>
      <c r="BKU63" s="819"/>
      <c r="BKV63" s="819"/>
      <c r="BKW63" s="819"/>
      <c r="BKX63" s="819"/>
      <c r="BKY63" s="819"/>
      <c r="BKZ63" s="819"/>
      <c r="BLA63" s="819"/>
      <c r="BLB63" s="819"/>
      <c r="BLC63" s="819"/>
      <c r="BLD63" s="819"/>
      <c r="BLE63" s="819"/>
      <c r="BLF63" s="819"/>
      <c r="BLG63" s="819"/>
      <c r="BLH63" s="819"/>
      <c r="BLI63" s="819"/>
      <c r="BLJ63" s="819"/>
      <c r="BLK63" s="819"/>
      <c r="BLL63" s="819"/>
      <c r="BLM63" s="819"/>
      <c r="BLN63" s="819"/>
      <c r="BLO63" s="819"/>
      <c r="BLP63" s="819"/>
      <c r="BLQ63" s="819"/>
      <c r="BLR63" s="819"/>
      <c r="BLS63" s="819"/>
      <c r="BLT63" s="819"/>
      <c r="BLU63" s="819"/>
      <c r="BLV63" s="819"/>
      <c r="BLW63" s="819"/>
      <c r="BLX63" s="819"/>
      <c r="BLY63" s="819"/>
      <c r="BLZ63" s="819"/>
      <c r="BMA63" s="819"/>
      <c r="BMB63" s="819"/>
      <c r="BMC63" s="819"/>
      <c r="BMD63" s="819"/>
      <c r="BME63" s="819"/>
      <c r="BMF63" s="819"/>
      <c r="BMG63" s="819"/>
      <c r="BMH63" s="819"/>
      <c r="BMI63" s="819"/>
      <c r="BMJ63" s="819"/>
      <c r="BMK63" s="819"/>
      <c r="BML63" s="819"/>
      <c r="BMM63" s="819"/>
      <c r="BMN63" s="819"/>
      <c r="BMO63" s="819"/>
      <c r="BMP63" s="819"/>
      <c r="BMQ63" s="819"/>
      <c r="BMR63" s="819"/>
      <c r="BMS63" s="819"/>
      <c r="BMT63" s="819"/>
      <c r="BMU63" s="819"/>
      <c r="BMV63" s="819"/>
      <c r="BMW63" s="819"/>
      <c r="BMX63" s="819"/>
      <c r="BMY63" s="819"/>
      <c r="BMZ63" s="819"/>
      <c r="BNA63" s="819"/>
      <c r="BNB63" s="819"/>
      <c r="BNC63" s="819"/>
      <c r="BND63" s="819"/>
      <c r="BNE63" s="819"/>
      <c r="BNF63" s="819"/>
      <c r="BNG63" s="819"/>
      <c r="BNH63" s="819"/>
      <c r="BNI63" s="819"/>
      <c r="BNJ63" s="819"/>
      <c r="BNK63" s="819"/>
      <c r="BNL63" s="819"/>
      <c r="BNM63" s="819"/>
      <c r="BNN63" s="819"/>
      <c r="BNO63" s="819"/>
      <c r="BNP63" s="819"/>
      <c r="BNQ63" s="819"/>
      <c r="BNR63" s="819"/>
      <c r="BNS63" s="819"/>
      <c r="BNT63" s="819"/>
      <c r="BNU63" s="819"/>
      <c r="BNV63" s="819"/>
      <c r="BNW63" s="819"/>
      <c r="BNX63" s="819"/>
      <c r="BNY63" s="819"/>
      <c r="BNZ63" s="819"/>
      <c r="BOA63" s="819"/>
      <c r="BOB63" s="819"/>
      <c r="BOC63" s="819"/>
      <c r="BOD63" s="819"/>
      <c r="BOE63" s="819"/>
      <c r="BOF63" s="819"/>
      <c r="BOG63" s="819"/>
      <c r="BOH63" s="819"/>
      <c r="BOI63" s="819"/>
      <c r="BOJ63" s="819"/>
      <c r="BOK63" s="819"/>
      <c r="BOL63" s="819"/>
      <c r="BOM63" s="819"/>
      <c r="BON63" s="819"/>
      <c r="BOO63" s="819"/>
      <c r="BOP63" s="819"/>
      <c r="BOQ63" s="819"/>
      <c r="BOR63" s="819"/>
      <c r="BOS63" s="819"/>
      <c r="BOT63" s="819"/>
      <c r="BOU63" s="819"/>
      <c r="BOV63" s="819"/>
      <c r="BOW63" s="819"/>
      <c r="BOX63" s="819"/>
      <c r="BOY63" s="819"/>
      <c r="BOZ63" s="819"/>
      <c r="BPA63" s="819"/>
      <c r="BPB63" s="819"/>
      <c r="BPC63" s="819"/>
      <c r="BPD63" s="819"/>
      <c r="BPE63" s="819"/>
      <c r="BPF63" s="819"/>
      <c r="BPG63" s="819"/>
      <c r="BPH63" s="819"/>
      <c r="BPI63" s="819"/>
      <c r="BPJ63" s="819"/>
      <c r="BPK63" s="819"/>
      <c r="BPL63" s="819"/>
      <c r="BPM63" s="819"/>
      <c r="BPN63" s="819"/>
      <c r="BPO63" s="819"/>
      <c r="BPP63" s="819"/>
      <c r="BPQ63" s="819"/>
      <c r="BPR63" s="819"/>
      <c r="BPS63" s="819"/>
      <c r="BPT63" s="819"/>
      <c r="BPU63" s="819"/>
      <c r="BPV63" s="819"/>
      <c r="BPW63" s="819"/>
      <c r="BPX63" s="819"/>
      <c r="BPY63" s="819"/>
      <c r="BPZ63" s="819"/>
      <c r="BQA63" s="819"/>
      <c r="BQB63" s="819"/>
      <c r="BQC63" s="819"/>
      <c r="BQD63" s="819"/>
      <c r="BQE63" s="819"/>
      <c r="BQF63" s="819"/>
      <c r="BQG63" s="819"/>
      <c r="BQH63" s="819"/>
      <c r="BQI63" s="819"/>
      <c r="BQJ63" s="819"/>
      <c r="BQK63" s="819"/>
      <c r="BQL63" s="819"/>
      <c r="BQM63" s="819"/>
      <c r="BQN63" s="819"/>
      <c r="BQO63" s="819"/>
      <c r="BQP63" s="819"/>
      <c r="BQQ63" s="819"/>
      <c r="BQR63" s="819"/>
      <c r="BQS63" s="819"/>
      <c r="BQT63" s="819"/>
      <c r="BQU63" s="819"/>
      <c r="BQV63" s="819"/>
      <c r="BQW63" s="819"/>
      <c r="BQX63" s="819"/>
      <c r="BQY63" s="819"/>
      <c r="BQZ63" s="819"/>
      <c r="BRA63" s="819"/>
      <c r="BRB63" s="819"/>
      <c r="BRC63" s="819"/>
      <c r="BRD63" s="819"/>
      <c r="BRE63" s="819"/>
      <c r="BRF63" s="819"/>
      <c r="BRG63" s="819"/>
      <c r="BRH63" s="819"/>
      <c r="BRI63" s="819"/>
      <c r="BRJ63" s="819"/>
      <c r="BRK63" s="819"/>
      <c r="BRL63" s="819"/>
      <c r="BRM63" s="819"/>
      <c r="BRN63" s="819"/>
      <c r="BRO63" s="819"/>
      <c r="BRP63" s="819"/>
      <c r="BRQ63" s="819"/>
      <c r="BRR63" s="819"/>
      <c r="BRS63" s="819"/>
      <c r="BRT63" s="819"/>
      <c r="BRU63" s="819"/>
      <c r="BRV63" s="819"/>
      <c r="BRW63" s="819"/>
      <c r="BRX63" s="819"/>
      <c r="BRY63" s="819"/>
      <c r="BRZ63" s="819"/>
      <c r="BSA63" s="819"/>
      <c r="BSB63" s="819"/>
      <c r="BSC63" s="819"/>
      <c r="BSD63" s="819"/>
      <c r="BSE63" s="819"/>
      <c r="BSF63" s="819"/>
      <c r="BSG63" s="819"/>
      <c r="BSH63" s="819"/>
      <c r="BSI63" s="819"/>
      <c r="BSJ63" s="819"/>
      <c r="BSK63" s="819"/>
      <c r="BSL63" s="819"/>
      <c r="BSM63" s="819"/>
      <c r="BSN63" s="819"/>
      <c r="BSO63" s="819"/>
      <c r="BSP63" s="819"/>
      <c r="BSQ63" s="819"/>
      <c r="BSR63" s="819"/>
      <c r="BSS63" s="819"/>
      <c r="BST63" s="819"/>
      <c r="BSU63" s="819"/>
      <c r="BSV63" s="819"/>
      <c r="BSW63" s="819"/>
      <c r="BSX63" s="819"/>
      <c r="BSY63" s="819"/>
      <c r="BSZ63" s="819"/>
      <c r="BTA63" s="819"/>
      <c r="BTB63" s="819"/>
      <c r="BTC63" s="819"/>
      <c r="BTD63" s="819"/>
      <c r="BTE63" s="819"/>
      <c r="BTF63" s="819"/>
      <c r="BTG63" s="819"/>
      <c r="BTH63" s="819"/>
      <c r="BTI63" s="819"/>
      <c r="BTJ63" s="819"/>
      <c r="BTK63" s="819"/>
      <c r="BTL63" s="819"/>
      <c r="BTM63" s="819"/>
      <c r="BTN63" s="819"/>
      <c r="BTO63" s="819"/>
      <c r="BTP63" s="819"/>
      <c r="BTQ63" s="819"/>
      <c r="BTR63" s="819"/>
      <c r="BTS63" s="819"/>
      <c r="BTT63" s="819"/>
      <c r="BTU63" s="819"/>
      <c r="BTV63" s="819"/>
      <c r="BTW63" s="819"/>
      <c r="BTX63" s="819"/>
      <c r="BTY63" s="819"/>
      <c r="BTZ63" s="819"/>
      <c r="BUA63" s="819"/>
      <c r="BUB63" s="819"/>
      <c r="BUC63" s="819"/>
      <c r="BUD63" s="819"/>
      <c r="BUE63" s="819"/>
      <c r="BUF63" s="819"/>
      <c r="BUG63" s="819"/>
      <c r="BUH63" s="819"/>
      <c r="BUI63" s="819"/>
      <c r="BUJ63" s="819"/>
      <c r="BUK63" s="819"/>
      <c r="BUL63" s="819"/>
      <c r="BUM63" s="819"/>
      <c r="BUN63" s="819"/>
      <c r="BUO63" s="819"/>
      <c r="BUP63" s="819"/>
      <c r="BUQ63" s="819"/>
      <c r="BUR63" s="819"/>
      <c r="BUS63" s="819"/>
      <c r="BUT63" s="819"/>
      <c r="BUU63" s="819"/>
      <c r="BUV63" s="819"/>
      <c r="BUW63" s="819"/>
      <c r="BUX63" s="819"/>
      <c r="BUY63" s="819"/>
      <c r="BUZ63" s="819"/>
      <c r="BVA63" s="819"/>
      <c r="BVB63" s="819"/>
      <c r="BVC63" s="819"/>
      <c r="BVD63" s="819"/>
      <c r="BVE63" s="819"/>
      <c r="BVF63" s="819"/>
      <c r="BVG63" s="819"/>
      <c r="BVH63" s="819"/>
      <c r="BVI63" s="819"/>
      <c r="BVJ63" s="819"/>
      <c r="BVK63" s="819"/>
      <c r="BVL63" s="819"/>
      <c r="BVM63" s="819"/>
      <c r="BVN63" s="819"/>
      <c r="BVO63" s="819"/>
      <c r="BVP63" s="819"/>
      <c r="BVQ63" s="819"/>
      <c r="BVR63" s="819"/>
      <c r="BVS63" s="819"/>
      <c r="BVT63" s="819"/>
      <c r="BVU63" s="819"/>
      <c r="BVV63" s="819"/>
      <c r="BVW63" s="819"/>
      <c r="BVX63" s="819"/>
      <c r="BVY63" s="819"/>
      <c r="BVZ63" s="819"/>
      <c r="BWA63" s="819"/>
      <c r="BWB63" s="819"/>
      <c r="BWC63" s="819"/>
      <c r="BWD63" s="819"/>
      <c r="BWE63" s="819"/>
      <c r="BWF63" s="819"/>
      <c r="BWG63" s="819"/>
      <c r="BWH63" s="819"/>
      <c r="BWI63" s="819"/>
      <c r="BWJ63" s="819"/>
      <c r="BWK63" s="819"/>
      <c r="BWL63" s="819"/>
      <c r="BWM63" s="819"/>
      <c r="BWN63" s="819"/>
      <c r="BWO63" s="819"/>
      <c r="BWP63" s="819"/>
      <c r="BWQ63" s="819"/>
      <c r="BWR63" s="819"/>
      <c r="BWS63" s="819"/>
      <c r="BWT63" s="819"/>
      <c r="BWU63" s="819"/>
      <c r="BWV63" s="819"/>
      <c r="BWW63" s="819"/>
      <c r="BWX63" s="819"/>
      <c r="BWY63" s="819"/>
      <c r="BWZ63" s="819"/>
      <c r="BXA63" s="819"/>
      <c r="BXB63" s="819"/>
      <c r="BXC63" s="819"/>
      <c r="BXD63" s="819"/>
      <c r="BXE63" s="819"/>
      <c r="BXF63" s="819"/>
      <c r="BXG63" s="819"/>
      <c r="BXH63" s="819"/>
      <c r="BXI63" s="819"/>
      <c r="BXJ63" s="819"/>
      <c r="BXK63" s="819"/>
      <c r="BXL63" s="819"/>
      <c r="BXM63" s="819"/>
      <c r="BXN63" s="819"/>
      <c r="BXO63" s="819"/>
      <c r="BXP63" s="819"/>
      <c r="BXQ63" s="819"/>
      <c r="BXR63" s="819"/>
      <c r="BXS63" s="819"/>
      <c r="BXT63" s="819"/>
      <c r="BXU63" s="819"/>
      <c r="BXV63" s="819"/>
      <c r="BXW63" s="819"/>
      <c r="BXX63" s="819"/>
      <c r="BXY63" s="819"/>
      <c r="BXZ63" s="819"/>
      <c r="BYA63" s="819"/>
      <c r="BYB63" s="819"/>
      <c r="BYC63" s="819"/>
      <c r="BYD63" s="819"/>
      <c r="BYE63" s="819"/>
      <c r="BYF63" s="819"/>
      <c r="BYG63" s="819"/>
      <c r="BYH63" s="819"/>
      <c r="BYI63" s="819"/>
      <c r="BYJ63" s="819"/>
      <c r="BYK63" s="819"/>
      <c r="BYL63" s="819"/>
      <c r="BYM63" s="819"/>
      <c r="BYN63" s="819"/>
      <c r="BYO63" s="819"/>
      <c r="BYP63" s="819"/>
      <c r="BYQ63" s="819"/>
      <c r="BYR63" s="819"/>
      <c r="BYS63" s="819"/>
      <c r="BYT63" s="819"/>
      <c r="BYU63" s="819"/>
      <c r="BYV63" s="819"/>
      <c r="BYW63" s="819"/>
      <c r="BYX63" s="819"/>
      <c r="BYY63" s="819"/>
      <c r="BYZ63" s="819"/>
      <c r="BZA63" s="819"/>
      <c r="BZB63" s="819"/>
      <c r="BZC63" s="819"/>
      <c r="BZD63" s="819"/>
      <c r="BZE63" s="819"/>
      <c r="BZF63" s="819"/>
      <c r="BZG63" s="819"/>
      <c r="BZH63" s="819"/>
      <c r="BZI63" s="819"/>
      <c r="BZJ63" s="819"/>
      <c r="BZK63" s="819"/>
      <c r="BZL63" s="819"/>
      <c r="BZM63" s="819"/>
      <c r="BZN63" s="819"/>
      <c r="BZO63" s="819"/>
      <c r="BZP63" s="819"/>
      <c r="BZQ63" s="819"/>
      <c r="BZR63" s="819"/>
      <c r="BZS63" s="819"/>
      <c r="BZT63" s="819"/>
      <c r="BZU63" s="819"/>
      <c r="BZV63" s="819"/>
      <c r="BZW63" s="819"/>
      <c r="BZX63" s="819"/>
      <c r="BZY63" s="819"/>
      <c r="BZZ63" s="819"/>
      <c r="CAA63" s="819"/>
      <c r="CAB63" s="819"/>
      <c r="CAC63" s="819"/>
      <c r="CAD63" s="819"/>
      <c r="CAE63" s="819"/>
      <c r="CAF63" s="819"/>
      <c r="CAG63" s="819"/>
      <c r="CAH63" s="819"/>
      <c r="CAI63" s="819"/>
      <c r="CAJ63" s="819"/>
      <c r="CAK63" s="819"/>
      <c r="CAL63" s="819"/>
      <c r="CAM63" s="819"/>
      <c r="CAN63" s="819"/>
      <c r="CAO63" s="819"/>
      <c r="CAP63" s="819"/>
      <c r="CAQ63" s="819"/>
      <c r="CAR63" s="819"/>
      <c r="CAS63" s="819"/>
      <c r="CAT63" s="819"/>
      <c r="CAU63" s="819"/>
      <c r="CAV63" s="819"/>
      <c r="CAW63" s="819"/>
      <c r="CAX63" s="819"/>
      <c r="CAY63" s="819"/>
      <c r="CAZ63" s="819"/>
      <c r="CBA63" s="819"/>
      <c r="CBB63" s="819"/>
      <c r="CBC63" s="819"/>
      <c r="CBD63" s="819"/>
      <c r="CBE63" s="819"/>
      <c r="CBF63" s="819"/>
      <c r="CBG63" s="819"/>
      <c r="CBH63" s="819"/>
      <c r="CBI63" s="819"/>
      <c r="CBJ63" s="819"/>
      <c r="CBK63" s="819"/>
      <c r="CBL63" s="819"/>
      <c r="CBM63" s="819"/>
      <c r="CBN63" s="819"/>
      <c r="CBO63" s="819"/>
      <c r="CBP63" s="819"/>
      <c r="CBQ63" s="819"/>
      <c r="CBR63" s="819"/>
      <c r="CBS63" s="819"/>
      <c r="CBT63" s="819"/>
      <c r="CBU63" s="819"/>
      <c r="CBV63" s="819"/>
      <c r="CBW63" s="819"/>
      <c r="CBX63" s="819"/>
      <c r="CBY63" s="819"/>
      <c r="CBZ63" s="819"/>
      <c r="CCA63" s="819"/>
      <c r="CCB63" s="819"/>
      <c r="CCC63" s="819"/>
      <c r="CCD63" s="819"/>
      <c r="CCE63" s="819"/>
      <c r="CCF63" s="819"/>
      <c r="CCG63" s="819"/>
      <c r="CCH63" s="819"/>
      <c r="CCI63" s="819"/>
      <c r="CCJ63" s="819"/>
      <c r="CCK63" s="819"/>
      <c r="CCL63" s="819"/>
      <c r="CCM63" s="819"/>
      <c r="CCN63" s="819"/>
      <c r="CCO63" s="819"/>
      <c r="CCP63" s="819"/>
      <c r="CCQ63" s="819"/>
      <c r="CCR63" s="819"/>
      <c r="CCS63" s="819"/>
      <c r="CCT63" s="819"/>
      <c r="CCU63" s="819"/>
      <c r="CCV63" s="819"/>
      <c r="CCW63" s="819"/>
      <c r="CCX63" s="819"/>
      <c r="CCY63" s="819"/>
      <c r="CCZ63" s="819"/>
      <c r="CDA63" s="819"/>
      <c r="CDB63" s="819"/>
      <c r="CDC63" s="819"/>
      <c r="CDD63" s="819"/>
      <c r="CDE63" s="819"/>
      <c r="CDF63" s="819"/>
      <c r="CDG63" s="819"/>
      <c r="CDH63" s="819"/>
      <c r="CDI63" s="819"/>
      <c r="CDJ63" s="819"/>
      <c r="CDK63" s="819"/>
      <c r="CDL63" s="819"/>
      <c r="CDM63" s="819"/>
      <c r="CDN63" s="819"/>
      <c r="CDO63" s="819"/>
      <c r="CDP63" s="819"/>
      <c r="CDQ63" s="819"/>
      <c r="CDR63" s="819"/>
      <c r="CDS63" s="819"/>
      <c r="CDT63" s="819"/>
      <c r="CDU63" s="819"/>
      <c r="CDV63" s="819"/>
      <c r="CDW63" s="819"/>
      <c r="CDX63" s="819"/>
      <c r="CDY63" s="819"/>
      <c r="CDZ63" s="819"/>
      <c r="CEA63" s="819"/>
      <c r="CEB63" s="819"/>
      <c r="CEC63" s="819"/>
      <c r="CED63" s="819"/>
      <c r="CEE63" s="819"/>
      <c r="CEF63" s="819"/>
      <c r="CEG63" s="819"/>
      <c r="CEH63" s="819"/>
      <c r="CEI63" s="819"/>
      <c r="CEJ63" s="819"/>
      <c r="CEK63" s="819"/>
      <c r="CEL63" s="819"/>
      <c r="CEM63" s="819"/>
      <c r="CEN63" s="819"/>
      <c r="CEO63" s="819"/>
      <c r="CEP63" s="819"/>
      <c r="CEQ63" s="819"/>
      <c r="CER63" s="819"/>
      <c r="CES63" s="819"/>
      <c r="CET63" s="819"/>
      <c r="CEU63" s="819"/>
      <c r="CEV63" s="819"/>
      <c r="CEW63" s="819"/>
      <c r="CEX63" s="819"/>
      <c r="CEY63" s="819"/>
      <c r="CEZ63" s="819"/>
      <c r="CFA63" s="819"/>
      <c r="CFB63" s="819"/>
      <c r="CFC63" s="819"/>
      <c r="CFD63" s="819"/>
      <c r="CFE63" s="819"/>
      <c r="CFF63" s="819"/>
      <c r="CFG63" s="819"/>
      <c r="CFH63" s="819"/>
      <c r="CFI63" s="819"/>
      <c r="CFJ63" s="819"/>
      <c r="CFK63" s="819"/>
      <c r="CFL63" s="819"/>
      <c r="CFM63" s="819"/>
      <c r="CFN63" s="819"/>
      <c r="CFO63" s="819"/>
      <c r="CFP63" s="819"/>
      <c r="CFQ63" s="819"/>
      <c r="CFR63" s="819"/>
      <c r="CFS63" s="819"/>
      <c r="CFT63" s="819"/>
      <c r="CFU63" s="819"/>
      <c r="CFV63" s="819"/>
      <c r="CFW63" s="819"/>
      <c r="CFX63" s="819"/>
      <c r="CFY63" s="819"/>
      <c r="CFZ63" s="819"/>
      <c r="CGA63" s="819"/>
      <c r="CGB63" s="819"/>
      <c r="CGC63" s="819"/>
      <c r="CGD63" s="819"/>
      <c r="CGE63" s="819"/>
      <c r="CGF63" s="819"/>
      <c r="CGG63" s="819"/>
      <c r="CGH63" s="819"/>
      <c r="CGI63" s="819"/>
      <c r="CGJ63" s="819"/>
      <c r="CGK63" s="819"/>
      <c r="CGL63" s="819"/>
      <c r="CGM63" s="819"/>
      <c r="CGN63" s="819"/>
      <c r="CGO63" s="819"/>
      <c r="CGP63" s="819"/>
      <c r="CGQ63" s="819"/>
      <c r="CGR63" s="819"/>
      <c r="CGS63" s="819"/>
      <c r="CGT63" s="819"/>
      <c r="CGU63" s="819"/>
      <c r="CGV63" s="819"/>
      <c r="CGW63" s="819"/>
      <c r="CGX63" s="819"/>
      <c r="CGY63" s="819"/>
      <c r="CGZ63" s="819"/>
      <c r="CHA63" s="819"/>
      <c r="CHB63" s="819"/>
      <c r="CHC63" s="819"/>
      <c r="CHD63" s="819"/>
      <c r="CHE63" s="819"/>
      <c r="CHF63" s="819"/>
      <c r="CHG63" s="819"/>
      <c r="CHH63" s="819"/>
      <c r="CHI63" s="819"/>
      <c r="CHJ63" s="819"/>
      <c r="CHK63" s="819"/>
      <c r="CHL63" s="819"/>
      <c r="CHM63" s="819"/>
      <c r="CHN63" s="819"/>
      <c r="CHO63" s="819"/>
      <c r="CHP63" s="819"/>
      <c r="CHQ63" s="819"/>
      <c r="CHR63" s="819"/>
      <c r="CHS63" s="819"/>
      <c r="CHT63" s="819"/>
      <c r="CHU63" s="819"/>
      <c r="CHV63" s="819"/>
      <c r="CHW63" s="819"/>
      <c r="CHX63" s="819"/>
      <c r="CHY63" s="819"/>
      <c r="CHZ63" s="819"/>
      <c r="CIA63" s="819"/>
      <c r="CIB63" s="819"/>
      <c r="CIC63" s="819"/>
      <c r="CID63" s="819"/>
      <c r="CIE63" s="819"/>
      <c r="CIF63" s="819"/>
      <c r="CIG63" s="819"/>
      <c r="CIH63" s="819"/>
      <c r="CII63" s="819"/>
      <c r="CIJ63" s="819"/>
      <c r="CIK63" s="819"/>
      <c r="CIL63" s="819"/>
      <c r="CIM63" s="819"/>
      <c r="CIN63" s="819"/>
      <c r="CIO63" s="819"/>
      <c r="CIP63" s="819"/>
      <c r="CIQ63" s="819"/>
      <c r="CIR63" s="819"/>
      <c r="CIS63" s="819"/>
      <c r="CIT63" s="819"/>
      <c r="CIU63" s="819"/>
      <c r="CIV63" s="819"/>
      <c r="CIW63" s="819"/>
      <c r="CIX63" s="819"/>
      <c r="CIY63" s="819"/>
      <c r="CIZ63" s="819"/>
      <c r="CJA63" s="819"/>
      <c r="CJB63" s="819"/>
      <c r="CJC63" s="819"/>
      <c r="CJD63" s="819"/>
      <c r="CJE63" s="819"/>
      <c r="CJF63" s="819"/>
      <c r="CJG63" s="819"/>
      <c r="CJH63" s="819"/>
      <c r="CJI63" s="819"/>
      <c r="CJJ63" s="819"/>
      <c r="CJK63" s="819"/>
      <c r="CJL63" s="819"/>
      <c r="CJM63" s="819"/>
      <c r="CJN63" s="819"/>
      <c r="CJO63" s="819"/>
      <c r="CJP63" s="819"/>
      <c r="CJQ63" s="819"/>
      <c r="CJR63" s="819"/>
      <c r="CJS63" s="819"/>
      <c r="CJT63" s="819"/>
      <c r="CJU63" s="819"/>
      <c r="CJV63" s="819"/>
      <c r="CJW63" s="819"/>
      <c r="CJX63" s="819"/>
      <c r="CJY63" s="819"/>
      <c r="CJZ63" s="819"/>
      <c r="CKA63" s="819"/>
      <c r="CKB63" s="819"/>
      <c r="CKC63" s="819"/>
      <c r="CKD63" s="819"/>
      <c r="CKE63" s="819"/>
      <c r="CKF63" s="819"/>
      <c r="CKG63" s="819"/>
      <c r="CKH63" s="819"/>
      <c r="CKI63" s="819"/>
      <c r="CKJ63" s="819"/>
      <c r="CKK63" s="819"/>
      <c r="CKL63" s="819"/>
      <c r="CKM63" s="819"/>
      <c r="CKN63" s="819"/>
      <c r="CKO63" s="819"/>
      <c r="CKP63" s="819"/>
      <c r="CKQ63" s="819"/>
      <c r="CKR63" s="819"/>
      <c r="CKS63" s="819"/>
      <c r="CKT63" s="819"/>
      <c r="CKU63" s="819"/>
      <c r="CKV63" s="819"/>
      <c r="CKW63" s="819"/>
      <c r="CKX63" s="819"/>
      <c r="CKY63" s="819"/>
      <c r="CKZ63" s="819"/>
      <c r="CLA63" s="819"/>
      <c r="CLB63" s="819"/>
      <c r="CLC63" s="819"/>
      <c r="CLD63" s="819"/>
      <c r="CLE63" s="819"/>
      <c r="CLF63" s="819"/>
      <c r="CLG63" s="819"/>
      <c r="CLH63" s="819"/>
      <c r="CLI63" s="819"/>
      <c r="CLJ63" s="819"/>
      <c r="CLK63" s="819"/>
      <c r="CLL63" s="819"/>
      <c r="CLM63" s="819"/>
      <c r="CLN63" s="819"/>
      <c r="CLO63" s="819"/>
      <c r="CLP63" s="819"/>
      <c r="CLQ63" s="819"/>
      <c r="CLR63" s="819"/>
      <c r="CLS63" s="819"/>
      <c r="CLT63" s="819"/>
      <c r="CLU63" s="819"/>
      <c r="CLV63" s="819"/>
      <c r="CLW63" s="819"/>
      <c r="CLX63" s="819"/>
      <c r="CLY63" s="819"/>
      <c r="CLZ63" s="819"/>
      <c r="CMA63" s="819"/>
      <c r="CMB63" s="819"/>
      <c r="CMC63" s="819"/>
      <c r="CMD63" s="819"/>
      <c r="CME63" s="819"/>
      <c r="CMF63" s="819"/>
      <c r="CMG63" s="819"/>
      <c r="CMH63" s="819"/>
      <c r="CMI63" s="819"/>
      <c r="CMJ63" s="819"/>
      <c r="CMK63" s="819"/>
      <c r="CML63" s="819"/>
      <c r="CMM63" s="819"/>
      <c r="CMN63" s="819"/>
      <c r="CMO63" s="819"/>
      <c r="CMP63" s="819"/>
      <c r="CMQ63" s="819"/>
      <c r="CMR63" s="819"/>
      <c r="CMS63" s="819"/>
      <c r="CMT63" s="819"/>
      <c r="CMU63" s="819"/>
      <c r="CMV63" s="819"/>
      <c r="CMW63" s="819"/>
      <c r="CMX63" s="819"/>
      <c r="CMY63" s="819"/>
      <c r="CMZ63" s="819"/>
      <c r="CNA63" s="819"/>
      <c r="CNB63" s="819"/>
      <c r="CNC63" s="819"/>
      <c r="CND63" s="819"/>
      <c r="CNE63" s="819"/>
      <c r="CNF63" s="819"/>
      <c r="CNG63" s="819"/>
      <c r="CNH63" s="819"/>
      <c r="CNI63" s="819"/>
      <c r="CNJ63" s="819"/>
      <c r="CNK63" s="819"/>
      <c r="CNL63" s="819"/>
      <c r="CNM63" s="819"/>
      <c r="CNN63" s="819"/>
      <c r="CNO63" s="819"/>
      <c r="CNP63" s="819"/>
      <c r="CNQ63" s="819"/>
      <c r="CNR63" s="819"/>
      <c r="CNS63" s="819"/>
      <c r="CNT63" s="819"/>
      <c r="CNU63" s="819"/>
      <c r="CNV63" s="819"/>
      <c r="CNW63" s="819"/>
      <c r="CNX63" s="819"/>
      <c r="CNY63" s="819"/>
      <c r="CNZ63" s="819"/>
      <c r="COA63" s="819"/>
      <c r="COB63" s="819"/>
      <c r="COC63" s="819"/>
      <c r="COD63" s="819"/>
      <c r="COE63" s="819"/>
      <c r="COF63" s="819"/>
      <c r="COG63" s="819"/>
      <c r="COH63" s="819"/>
      <c r="COI63" s="819"/>
      <c r="COJ63" s="819"/>
      <c r="COK63" s="819"/>
      <c r="COL63" s="819"/>
      <c r="COM63" s="819"/>
      <c r="CON63" s="819"/>
      <c r="COO63" s="819"/>
      <c r="COP63" s="819"/>
      <c r="COQ63" s="819"/>
      <c r="COR63" s="819"/>
      <c r="COS63" s="819"/>
      <c r="COT63" s="819"/>
      <c r="COU63" s="819"/>
      <c r="COV63" s="819"/>
      <c r="COW63" s="819"/>
      <c r="COX63" s="819"/>
      <c r="COY63" s="819"/>
      <c r="COZ63" s="819"/>
      <c r="CPA63" s="819"/>
      <c r="CPB63" s="819"/>
      <c r="CPC63" s="819"/>
      <c r="CPD63" s="819"/>
      <c r="CPE63" s="819"/>
      <c r="CPF63" s="819"/>
      <c r="CPG63" s="819"/>
      <c r="CPH63" s="819"/>
      <c r="CPI63" s="819"/>
      <c r="CPJ63" s="819"/>
      <c r="CPK63" s="819"/>
      <c r="CPL63" s="819"/>
      <c r="CPM63" s="819"/>
      <c r="CPN63" s="819"/>
      <c r="CPO63" s="819"/>
      <c r="CPP63" s="819"/>
      <c r="CPQ63" s="819"/>
      <c r="CPR63" s="819"/>
      <c r="CPS63" s="819"/>
      <c r="CPT63" s="819"/>
      <c r="CPU63" s="819"/>
      <c r="CPV63" s="819"/>
      <c r="CPW63" s="819"/>
      <c r="CPX63" s="819"/>
      <c r="CPY63" s="819"/>
      <c r="CPZ63" s="819"/>
      <c r="CQA63" s="819"/>
      <c r="CQB63" s="819"/>
      <c r="CQC63" s="819"/>
      <c r="CQD63" s="819"/>
      <c r="CQE63" s="819"/>
      <c r="CQF63" s="819"/>
      <c r="CQG63" s="819"/>
      <c r="CQH63" s="819"/>
      <c r="CQI63" s="819"/>
      <c r="CQJ63" s="819"/>
      <c r="CQK63" s="819"/>
      <c r="CQL63" s="819"/>
      <c r="CQM63" s="819"/>
      <c r="CQN63" s="819"/>
      <c r="CQO63" s="819"/>
      <c r="CQP63" s="819"/>
      <c r="CQQ63" s="819"/>
      <c r="CQR63" s="819"/>
      <c r="CQS63" s="819"/>
      <c r="CQT63" s="819"/>
      <c r="CQU63" s="819"/>
      <c r="CQV63" s="819"/>
      <c r="CQW63" s="819"/>
      <c r="CQX63" s="819"/>
      <c r="CQY63" s="819"/>
      <c r="CQZ63" s="819"/>
      <c r="CRA63" s="819"/>
      <c r="CRB63" s="819"/>
      <c r="CRC63" s="819"/>
      <c r="CRD63" s="819"/>
      <c r="CRE63" s="819"/>
      <c r="CRF63" s="819"/>
      <c r="CRG63" s="819"/>
      <c r="CRH63" s="819"/>
      <c r="CRI63" s="819"/>
      <c r="CRJ63" s="819"/>
      <c r="CRK63" s="819"/>
      <c r="CRL63" s="819"/>
      <c r="CRM63" s="819"/>
      <c r="CRN63" s="819"/>
      <c r="CRO63" s="819"/>
      <c r="CRP63" s="819"/>
      <c r="CRQ63" s="819"/>
      <c r="CRR63" s="819"/>
      <c r="CRS63" s="819"/>
      <c r="CRT63" s="819"/>
      <c r="CRU63" s="819"/>
      <c r="CRV63" s="819"/>
      <c r="CRW63" s="819"/>
      <c r="CRX63" s="819"/>
      <c r="CRY63" s="819"/>
      <c r="CRZ63" s="819"/>
      <c r="CSA63" s="819"/>
      <c r="CSB63" s="819"/>
      <c r="CSC63" s="819"/>
      <c r="CSD63" s="819"/>
      <c r="CSE63" s="819"/>
      <c r="CSF63" s="819"/>
      <c r="CSG63" s="819"/>
      <c r="CSH63" s="819"/>
      <c r="CSI63" s="819"/>
      <c r="CSJ63" s="819"/>
      <c r="CSK63" s="819"/>
      <c r="CSL63" s="819"/>
      <c r="CSM63" s="819"/>
      <c r="CSN63" s="819"/>
      <c r="CSO63" s="819"/>
      <c r="CSP63" s="819"/>
      <c r="CSQ63" s="819"/>
      <c r="CSR63" s="819"/>
      <c r="CSS63" s="819"/>
      <c r="CST63" s="819"/>
      <c r="CSU63" s="819"/>
      <c r="CSV63" s="819"/>
      <c r="CSW63" s="819"/>
      <c r="CSX63" s="819"/>
      <c r="CSY63" s="819"/>
      <c r="CSZ63" s="819"/>
      <c r="CTA63" s="819"/>
      <c r="CTB63" s="819"/>
      <c r="CTC63" s="819"/>
      <c r="CTD63" s="819"/>
      <c r="CTE63" s="819"/>
      <c r="CTF63" s="819"/>
      <c r="CTG63" s="819"/>
      <c r="CTH63" s="819"/>
      <c r="CTI63" s="819"/>
      <c r="CTJ63" s="819"/>
      <c r="CTK63" s="819"/>
      <c r="CTL63" s="819"/>
      <c r="CTM63" s="819"/>
      <c r="CTN63" s="819"/>
      <c r="CTO63" s="819"/>
      <c r="CTP63" s="819"/>
      <c r="CTQ63" s="819"/>
      <c r="CTR63" s="819"/>
      <c r="CTS63" s="819"/>
      <c r="CTT63" s="819"/>
      <c r="CTU63" s="819"/>
      <c r="CTV63" s="819"/>
      <c r="CTW63" s="819"/>
      <c r="CTX63" s="819"/>
      <c r="CTY63" s="819"/>
      <c r="CTZ63" s="819"/>
      <c r="CUA63" s="819"/>
      <c r="CUB63" s="819"/>
      <c r="CUC63" s="819"/>
      <c r="CUD63" s="819"/>
      <c r="CUE63" s="819"/>
      <c r="CUF63" s="819"/>
      <c r="CUG63" s="819"/>
      <c r="CUH63" s="819"/>
      <c r="CUI63" s="819"/>
      <c r="CUJ63" s="819"/>
      <c r="CUK63" s="819"/>
      <c r="CUL63" s="819"/>
      <c r="CUM63" s="819"/>
      <c r="CUN63" s="819"/>
      <c r="CUO63" s="819"/>
      <c r="CUP63" s="819"/>
      <c r="CUQ63" s="819"/>
      <c r="CUR63" s="819"/>
      <c r="CUS63" s="819"/>
      <c r="CUT63" s="819"/>
      <c r="CUU63" s="819"/>
      <c r="CUV63" s="819"/>
      <c r="CUW63" s="819"/>
      <c r="CUX63" s="819"/>
      <c r="CUY63" s="819"/>
      <c r="CUZ63" s="819"/>
      <c r="CVA63" s="819"/>
      <c r="CVB63" s="819"/>
      <c r="CVC63" s="819"/>
      <c r="CVD63" s="819"/>
      <c r="CVE63" s="819"/>
      <c r="CVF63" s="819"/>
      <c r="CVG63" s="819"/>
      <c r="CVH63" s="819"/>
      <c r="CVI63" s="819"/>
      <c r="CVJ63" s="819"/>
      <c r="CVK63" s="819"/>
      <c r="CVL63" s="819"/>
      <c r="CVM63" s="819"/>
      <c r="CVN63" s="819"/>
      <c r="CVO63" s="819"/>
      <c r="CVP63" s="819"/>
      <c r="CVQ63" s="819"/>
      <c r="CVR63" s="819"/>
      <c r="CVS63" s="819"/>
      <c r="CVT63" s="819"/>
      <c r="CVU63" s="819"/>
      <c r="CVV63" s="819"/>
      <c r="CVW63" s="819"/>
      <c r="CVX63" s="819"/>
      <c r="CVY63" s="819"/>
      <c r="CVZ63" s="819"/>
      <c r="CWA63" s="819"/>
      <c r="CWB63" s="819"/>
      <c r="CWC63" s="819"/>
      <c r="CWD63" s="819"/>
      <c r="CWE63" s="819"/>
      <c r="CWF63" s="819"/>
      <c r="CWG63" s="819"/>
      <c r="CWH63" s="819"/>
      <c r="CWI63" s="819"/>
      <c r="CWJ63" s="819"/>
      <c r="CWK63" s="819"/>
      <c r="CWL63" s="819"/>
      <c r="CWM63" s="819"/>
      <c r="CWN63" s="819"/>
      <c r="CWO63" s="819"/>
      <c r="CWP63" s="819"/>
      <c r="CWQ63" s="819"/>
      <c r="CWR63" s="819"/>
      <c r="CWS63" s="819"/>
      <c r="CWT63" s="819"/>
      <c r="CWU63" s="819"/>
      <c r="CWV63" s="819"/>
      <c r="CWW63" s="819"/>
      <c r="CWX63" s="819"/>
      <c r="CWY63" s="819"/>
      <c r="CWZ63" s="819"/>
      <c r="CXA63" s="819"/>
      <c r="CXB63" s="819"/>
      <c r="CXC63" s="819"/>
      <c r="CXD63" s="819"/>
      <c r="CXE63" s="819"/>
      <c r="CXF63" s="819"/>
      <c r="CXG63" s="819"/>
      <c r="CXH63" s="819"/>
      <c r="CXI63" s="819"/>
      <c r="CXJ63" s="819"/>
      <c r="CXK63" s="819"/>
      <c r="CXL63" s="819"/>
      <c r="CXM63" s="819"/>
      <c r="CXN63" s="819"/>
      <c r="CXO63" s="819"/>
      <c r="CXP63" s="819"/>
      <c r="CXQ63" s="819"/>
      <c r="CXR63" s="819"/>
      <c r="CXS63" s="819"/>
      <c r="CXT63" s="819"/>
      <c r="CXU63" s="819"/>
      <c r="CXV63" s="819"/>
      <c r="CXW63" s="819"/>
      <c r="CXX63" s="819"/>
      <c r="CXY63" s="819"/>
      <c r="CXZ63" s="819"/>
      <c r="CYA63" s="819"/>
      <c r="CYB63" s="819"/>
      <c r="CYC63" s="819"/>
      <c r="CYD63" s="819"/>
      <c r="CYE63" s="819"/>
      <c r="CYF63" s="819"/>
      <c r="CYG63" s="819"/>
      <c r="CYH63" s="819"/>
      <c r="CYI63" s="819"/>
      <c r="CYJ63" s="819"/>
      <c r="CYK63" s="819"/>
      <c r="CYL63" s="819"/>
      <c r="CYM63" s="819"/>
      <c r="CYN63" s="819"/>
      <c r="CYO63" s="819"/>
      <c r="CYP63" s="819"/>
      <c r="CYQ63" s="819"/>
      <c r="CYR63" s="819"/>
      <c r="CYS63" s="819"/>
      <c r="CYT63" s="819"/>
      <c r="CYU63" s="819"/>
      <c r="CYV63" s="819"/>
      <c r="CYW63" s="819"/>
      <c r="CYX63" s="819"/>
      <c r="CYY63" s="819"/>
      <c r="CYZ63" s="819"/>
      <c r="CZA63" s="819"/>
      <c r="CZB63" s="819"/>
      <c r="CZC63" s="819"/>
      <c r="CZD63" s="819"/>
      <c r="CZE63" s="819"/>
      <c r="CZF63" s="819"/>
      <c r="CZG63" s="819"/>
      <c r="CZH63" s="819"/>
      <c r="CZI63" s="819"/>
      <c r="CZJ63" s="819"/>
      <c r="CZK63" s="819"/>
      <c r="CZL63" s="819"/>
      <c r="CZM63" s="819"/>
      <c r="CZN63" s="819"/>
      <c r="CZO63" s="819"/>
      <c r="CZP63" s="819"/>
      <c r="CZQ63" s="819"/>
      <c r="CZR63" s="819"/>
      <c r="CZS63" s="819"/>
      <c r="CZT63" s="819"/>
      <c r="CZU63" s="819"/>
      <c r="CZV63" s="819"/>
      <c r="CZW63" s="819"/>
      <c r="CZX63" s="819"/>
      <c r="CZY63" s="819"/>
      <c r="CZZ63" s="819"/>
      <c r="DAA63" s="819"/>
      <c r="DAB63" s="819"/>
      <c r="DAC63" s="819"/>
      <c r="DAD63" s="819"/>
      <c r="DAE63" s="819"/>
      <c r="DAF63" s="819"/>
      <c r="DAG63" s="819"/>
      <c r="DAH63" s="819"/>
      <c r="DAI63" s="819"/>
      <c r="DAJ63" s="819"/>
      <c r="DAK63" s="819"/>
      <c r="DAL63" s="819"/>
      <c r="DAM63" s="819"/>
      <c r="DAN63" s="819"/>
      <c r="DAO63" s="819"/>
      <c r="DAP63" s="819"/>
      <c r="DAQ63" s="819"/>
      <c r="DAR63" s="819"/>
      <c r="DAS63" s="819"/>
      <c r="DAT63" s="819"/>
      <c r="DAU63" s="819"/>
      <c r="DAV63" s="819"/>
      <c r="DAW63" s="819"/>
      <c r="DAX63" s="819"/>
      <c r="DAY63" s="819"/>
      <c r="DAZ63" s="819"/>
      <c r="DBA63" s="819"/>
      <c r="DBB63" s="819"/>
      <c r="DBC63" s="819"/>
      <c r="DBD63" s="819"/>
      <c r="DBE63" s="819"/>
      <c r="DBF63" s="819"/>
      <c r="DBG63" s="819"/>
      <c r="DBH63" s="819"/>
      <c r="DBI63" s="819"/>
      <c r="DBJ63" s="819"/>
      <c r="DBK63" s="819"/>
      <c r="DBL63" s="819"/>
      <c r="DBM63" s="819"/>
      <c r="DBN63" s="819"/>
      <c r="DBO63" s="819"/>
      <c r="DBP63" s="819"/>
      <c r="DBQ63" s="819"/>
      <c r="DBR63" s="819"/>
      <c r="DBS63" s="819"/>
      <c r="DBT63" s="819"/>
      <c r="DBU63" s="819"/>
      <c r="DBV63" s="819"/>
      <c r="DBW63" s="819"/>
      <c r="DBX63" s="819"/>
      <c r="DBY63" s="819"/>
      <c r="DBZ63" s="819"/>
      <c r="DCA63" s="819"/>
      <c r="DCB63" s="819"/>
      <c r="DCC63" s="819"/>
      <c r="DCD63" s="819"/>
      <c r="DCE63" s="819"/>
      <c r="DCF63" s="819"/>
      <c r="DCG63" s="819"/>
      <c r="DCH63" s="819"/>
      <c r="DCI63" s="819"/>
      <c r="DCJ63" s="819"/>
      <c r="DCK63" s="819"/>
      <c r="DCL63" s="819"/>
      <c r="DCM63" s="819"/>
      <c r="DCN63" s="819"/>
      <c r="DCO63" s="819"/>
      <c r="DCP63" s="819"/>
      <c r="DCQ63" s="819"/>
      <c r="DCR63" s="819"/>
      <c r="DCS63" s="819"/>
      <c r="DCT63" s="819"/>
      <c r="DCU63" s="819"/>
      <c r="DCV63" s="819"/>
      <c r="DCW63" s="819"/>
      <c r="DCX63" s="819"/>
      <c r="DCY63" s="819"/>
      <c r="DCZ63" s="819"/>
      <c r="DDA63" s="819"/>
      <c r="DDB63" s="819"/>
      <c r="DDC63" s="819"/>
      <c r="DDD63" s="819"/>
      <c r="DDE63" s="819"/>
      <c r="DDF63" s="819"/>
      <c r="DDG63" s="819"/>
      <c r="DDH63" s="819"/>
      <c r="DDI63" s="819"/>
      <c r="DDJ63" s="819"/>
      <c r="DDK63" s="819"/>
      <c r="DDL63" s="819"/>
      <c r="DDM63" s="819"/>
      <c r="DDN63" s="819"/>
      <c r="DDO63" s="819"/>
      <c r="DDP63" s="819"/>
      <c r="DDQ63" s="819"/>
      <c r="DDR63" s="819"/>
      <c r="DDS63" s="819"/>
      <c r="DDT63" s="819"/>
      <c r="DDU63" s="819"/>
      <c r="DDV63" s="819"/>
      <c r="DDW63" s="819"/>
      <c r="DDX63" s="819"/>
      <c r="DDY63" s="819"/>
      <c r="DDZ63" s="819"/>
      <c r="DEA63" s="819"/>
      <c r="DEB63" s="819"/>
      <c r="DEC63" s="819"/>
      <c r="DED63" s="819"/>
      <c r="DEE63" s="819"/>
      <c r="DEF63" s="819"/>
      <c r="DEG63" s="819"/>
      <c r="DEH63" s="819"/>
      <c r="DEI63" s="819"/>
      <c r="DEJ63" s="819"/>
      <c r="DEK63" s="819"/>
      <c r="DEL63" s="819"/>
      <c r="DEM63" s="819"/>
      <c r="DEN63" s="819"/>
      <c r="DEO63" s="819"/>
      <c r="DEP63" s="819"/>
      <c r="DEQ63" s="819"/>
      <c r="DER63" s="819"/>
      <c r="DES63" s="819"/>
      <c r="DET63" s="819"/>
      <c r="DEU63" s="819"/>
      <c r="DEV63" s="819"/>
      <c r="DEW63" s="819"/>
      <c r="DEX63" s="819"/>
      <c r="DEY63" s="819"/>
      <c r="DEZ63" s="819"/>
      <c r="DFA63" s="819"/>
      <c r="DFB63" s="819"/>
      <c r="DFC63" s="819"/>
      <c r="DFD63" s="819"/>
      <c r="DFE63" s="819"/>
      <c r="DFF63" s="819"/>
      <c r="DFG63" s="819"/>
      <c r="DFH63" s="819"/>
      <c r="DFI63" s="819"/>
      <c r="DFJ63" s="819"/>
      <c r="DFK63" s="819"/>
      <c r="DFL63" s="819"/>
      <c r="DFM63" s="819"/>
      <c r="DFN63" s="819"/>
      <c r="DFO63" s="819"/>
      <c r="DFP63" s="819"/>
      <c r="DFQ63" s="819"/>
      <c r="DFR63" s="819"/>
      <c r="DFS63" s="819"/>
      <c r="DFT63" s="819"/>
      <c r="DFU63" s="819"/>
      <c r="DFV63" s="819"/>
      <c r="DFW63" s="819"/>
      <c r="DFX63" s="819"/>
      <c r="DFY63" s="819"/>
      <c r="DFZ63" s="819"/>
      <c r="DGA63" s="819"/>
      <c r="DGB63" s="819"/>
      <c r="DGC63" s="819"/>
      <c r="DGD63" s="819"/>
      <c r="DGE63" s="819"/>
      <c r="DGF63" s="819"/>
      <c r="DGG63" s="819"/>
      <c r="DGH63" s="819"/>
      <c r="DGI63" s="819"/>
      <c r="DGJ63" s="819"/>
      <c r="DGK63" s="819"/>
      <c r="DGL63" s="819"/>
      <c r="DGM63" s="819"/>
      <c r="DGN63" s="819"/>
      <c r="DGO63" s="819"/>
      <c r="DGP63" s="819"/>
      <c r="DGQ63" s="819"/>
      <c r="DGR63" s="819"/>
      <c r="DGS63" s="819"/>
      <c r="DGT63" s="819"/>
      <c r="DGU63" s="819"/>
      <c r="DGV63" s="819"/>
      <c r="DGW63" s="819"/>
      <c r="DGX63" s="819"/>
      <c r="DGY63" s="819"/>
      <c r="DGZ63" s="819"/>
      <c r="DHA63" s="819"/>
      <c r="DHB63" s="819"/>
      <c r="DHC63" s="819"/>
      <c r="DHD63" s="819"/>
      <c r="DHE63" s="819"/>
      <c r="DHF63" s="819"/>
      <c r="DHG63" s="819"/>
      <c r="DHH63" s="819"/>
      <c r="DHI63" s="819"/>
      <c r="DHJ63" s="819"/>
      <c r="DHK63" s="819"/>
      <c r="DHL63" s="819"/>
      <c r="DHM63" s="819"/>
      <c r="DHN63" s="819"/>
      <c r="DHO63" s="819"/>
      <c r="DHP63" s="819"/>
      <c r="DHQ63" s="819"/>
      <c r="DHR63" s="819"/>
      <c r="DHS63" s="819"/>
      <c r="DHT63" s="819"/>
      <c r="DHU63" s="819"/>
      <c r="DHV63" s="819"/>
      <c r="DHW63" s="819"/>
      <c r="DHX63" s="819"/>
      <c r="DHY63" s="819"/>
      <c r="DHZ63" s="819"/>
      <c r="DIA63" s="819"/>
      <c r="DIB63" s="819"/>
      <c r="DIC63" s="819"/>
      <c r="DID63" s="819"/>
      <c r="DIE63" s="819"/>
      <c r="DIF63" s="819"/>
      <c r="DIG63" s="819"/>
      <c r="DIH63" s="819"/>
      <c r="DII63" s="819"/>
      <c r="DIJ63" s="819"/>
      <c r="DIK63" s="819"/>
      <c r="DIL63" s="819"/>
      <c r="DIM63" s="819"/>
      <c r="DIN63" s="819"/>
      <c r="DIO63" s="819"/>
      <c r="DIP63" s="819"/>
      <c r="DIQ63" s="819"/>
      <c r="DIR63" s="819"/>
      <c r="DIS63" s="819"/>
      <c r="DIT63" s="819"/>
      <c r="DIU63" s="819"/>
      <c r="DIV63" s="819"/>
      <c r="DIW63" s="819"/>
      <c r="DIX63" s="819"/>
      <c r="DIY63" s="819"/>
      <c r="DIZ63" s="819"/>
      <c r="DJA63" s="819"/>
      <c r="DJB63" s="819"/>
      <c r="DJC63" s="819"/>
      <c r="DJD63" s="819"/>
      <c r="DJE63" s="819"/>
      <c r="DJF63" s="819"/>
      <c r="DJG63" s="819"/>
      <c r="DJH63" s="819"/>
      <c r="DJI63" s="819"/>
      <c r="DJJ63" s="819"/>
      <c r="DJK63" s="819"/>
      <c r="DJL63" s="819"/>
      <c r="DJM63" s="819"/>
      <c r="DJN63" s="819"/>
      <c r="DJO63" s="819"/>
      <c r="DJP63" s="819"/>
      <c r="DJQ63" s="819"/>
      <c r="DJR63" s="819"/>
      <c r="DJS63" s="819"/>
      <c r="DJT63" s="819"/>
      <c r="DJU63" s="819"/>
      <c r="DJV63" s="819"/>
      <c r="DJW63" s="819"/>
      <c r="DJX63" s="819"/>
      <c r="DJY63" s="819"/>
      <c r="DJZ63" s="819"/>
      <c r="DKA63" s="819"/>
      <c r="DKB63" s="819"/>
      <c r="DKC63" s="819"/>
      <c r="DKD63" s="819"/>
      <c r="DKE63" s="819"/>
      <c r="DKF63" s="819"/>
      <c r="DKG63" s="819"/>
      <c r="DKH63" s="819"/>
      <c r="DKI63" s="819"/>
      <c r="DKJ63" s="819"/>
      <c r="DKK63" s="819"/>
      <c r="DKL63" s="819"/>
      <c r="DKM63" s="819"/>
      <c r="DKN63" s="819"/>
      <c r="DKO63" s="819"/>
      <c r="DKP63" s="819"/>
      <c r="DKQ63" s="819"/>
      <c r="DKR63" s="819"/>
      <c r="DKS63" s="819"/>
      <c r="DKT63" s="819"/>
      <c r="DKU63" s="819"/>
      <c r="DKV63" s="819"/>
      <c r="DKW63" s="819"/>
      <c r="DKX63" s="819"/>
      <c r="DKY63" s="819"/>
      <c r="DKZ63" s="819"/>
      <c r="DLA63" s="819"/>
      <c r="DLB63" s="819"/>
      <c r="DLC63" s="819"/>
      <c r="DLD63" s="819"/>
      <c r="DLE63" s="819"/>
      <c r="DLF63" s="819"/>
      <c r="DLG63" s="819"/>
      <c r="DLH63" s="819"/>
      <c r="DLI63" s="819"/>
      <c r="DLJ63" s="819"/>
      <c r="DLK63" s="819"/>
      <c r="DLL63" s="819"/>
      <c r="DLM63" s="819"/>
      <c r="DLN63" s="819"/>
      <c r="DLO63" s="819"/>
      <c r="DLP63" s="819"/>
      <c r="DLQ63" s="819"/>
      <c r="DLR63" s="819"/>
      <c r="DLS63" s="819"/>
      <c r="DLT63" s="819"/>
      <c r="DLU63" s="819"/>
      <c r="DLV63" s="819"/>
      <c r="DLW63" s="819"/>
      <c r="DLX63" s="819"/>
      <c r="DLY63" s="819"/>
      <c r="DLZ63" s="819"/>
      <c r="DMA63" s="819"/>
      <c r="DMB63" s="819"/>
      <c r="DMC63" s="819"/>
      <c r="DMD63" s="819"/>
      <c r="DME63" s="819"/>
      <c r="DMF63" s="819"/>
      <c r="DMG63" s="819"/>
      <c r="DMH63" s="819"/>
      <c r="DMI63" s="819"/>
      <c r="DMJ63" s="819"/>
      <c r="DMK63" s="819"/>
      <c r="DML63" s="819"/>
      <c r="DMM63" s="819"/>
      <c r="DMN63" s="819"/>
      <c r="DMO63" s="819"/>
      <c r="DMP63" s="819"/>
      <c r="DMQ63" s="819"/>
      <c r="DMR63" s="819"/>
      <c r="DMS63" s="819"/>
      <c r="DMT63" s="819"/>
      <c r="DMU63" s="819"/>
      <c r="DMV63" s="819"/>
      <c r="DMW63" s="819"/>
      <c r="DMX63" s="819"/>
      <c r="DMY63" s="819"/>
      <c r="DMZ63" s="819"/>
      <c r="DNA63" s="819"/>
      <c r="DNB63" s="819"/>
      <c r="DNC63" s="819"/>
      <c r="DND63" s="819"/>
      <c r="DNE63" s="819"/>
      <c r="DNF63" s="819"/>
      <c r="DNG63" s="819"/>
      <c r="DNH63" s="819"/>
      <c r="DNI63" s="819"/>
      <c r="DNJ63" s="819"/>
      <c r="DNK63" s="819"/>
      <c r="DNL63" s="819"/>
      <c r="DNM63" s="819"/>
      <c r="DNN63" s="819"/>
      <c r="DNO63" s="819"/>
      <c r="DNP63" s="819"/>
      <c r="DNQ63" s="819"/>
      <c r="DNR63" s="819"/>
      <c r="DNS63" s="819"/>
      <c r="DNT63" s="819"/>
      <c r="DNU63" s="819"/>
      <c r="DNV63" s="819"/>
      <c r="DNW63" s="819"/>
      <c r="DNX63" s="819"/>
      <c r="DNY63" s="819"/>
      <c r="DNZ63" s="819"/>
      <c r="DOA63" s="819"/>
      <c r="DOB63" s="819"/>
      <c r="DOC63" s="819"/>
      <c r="DOD63" s="819"/>
      <c r="DOE63" s="819"/>
      <c r="DOF63" s="819"/>
      <c r="DOG63" s="819"/>
      <c r="DOH63" s="819"/>
      <c r="DOI63" s="819"/>
      <c r="DOJ63" s="819"/>
      <c r="DOK63" s="819"/>
      <c r="DOL63" s="819"/>
      <c r="DOM63" s="819"/>
      <c r="DON63" s="819"/>
      <c r="DOO63" s="819"/>
      <c r="DOP63" s="819"/>
      <c r="DOQ63" s="819"/>
      <c r="DOR63" s="819"/>
      <c r="DOS63" s="819"/>
      <c r="DOT63" s="819"/>
      <c r="DOU63" s="819"/>
      <c r="DOV63" s="819"/>
      <c r="DOW63" s="819"/>
      <c r="DOX63" s="819"/>
      <c r="DOY63" s="819"/>
      <c r="DOZ63" s="819"/>
      <c r="DPA63" s="819"/>
      <c r="DPB63" s="819"/>
      <c r="DPC63" s="819"/>
      <c r="DPD63" s="819"/>
      <c r="DPE63" s="819"/>
      <c r="DPF63" s="819"/>
      <c r="DPG63" s="819"/>
      <c r="DPH63" s="819"/>
      <c r="DPI63" s="819"/>
      <c r="DPJ63" s="819"/>
      <c r="DPK63" s="819"/>
      <c r="DPL63" s="819"/>
      <c r="DPM63" s="819"/>
      <c r="DPN63" s="819"/>
      <c r="DPO63" s="819"/>
      <c r="DPP63" s="819"/>
      <c r="DPQ63" s="819"/>
      <c r="DPR63" s="819"/>
      <c r="DPS63" s="819"/>
      <c r="DPT63" s="819"/>
      <c r="DPU63" s="819"/>
      <c r="DPV63" s="819"/>
      <c r="DPW63" s="819"/>
      <c r="DPX63" s="819"/>
      <c r="DPY63" s="819"/>
      <c r="DPZ63" s="819"/>
      <c r="DQA63" s="819"/>
      <c r="DQB63" s="819"/>
      <c r="DQC63" s="819"/>
      <c r="DQD63" s="819"/>
      <c r="DQE63" s="819"/>
      <c r="DQF63" s="819"/>
      <c r="DQG63" s="819"/>
      <c r="DQH63" s="819"/>
      <c r="DQI63" s="819"/>
      <c r="DQJ63" s="819"/>
      <c r="DQK63" s="819"/>
      <c r="DQL63" s="819"/>
      <c r="DQM63" s="819"/>
      <c r="DQN63" s="819"/>
      <c r="DQO63" s="819"/>
      <c r="DQP63" s="819"/>
      <c r="DQQ63" s="819"/>
      <c r="DQR63" s="819"/>
      <c r="DQS63" s="819"/>
      <c r="DQT63" s="819"/>
      <c r="DQU63" s="819"/>
      <c r="DQV63" s="819"/>
      <c r="DQW63" s="819"/>
      <c r="DQX63" s="819"/>
      <c r="DQY63" s="819"/>
      <c r="DQZ63" s="819"/>
      <c r="DRA63" s="819"/>
      <c r="DRB63" s="819"/>
      <c r="DRC63" s="819"/>
      <c r="DRD63" s="819"/>
      <c r="DRE63" s="819"/>
      <c r="DRF63" s="819"/>
      <c r="DRG63" s="819"/>
      <c r="DRH63" s="819"/>
      <c r="DRI63" s="819"/>
      <c r="DRJ63" s="819"/>
      <c r="DRK63" s="819"/>
      <c r="DRL63" s="819"/>
      <c r="DRM63" s="819"/>
      <c r="DRN63" s="819"/>
      <c r="DRO63" s="819"/>
      <c r="DRP63" s="819"/>
      <c r="DRQ63" s="819"/>
      <c r="DRR63" s="819"/>
      <c r="DRS63" s="819"/>
      <c r="DRT63" s="819"/>
      <c r="DRU63" s="819"/>
      <c r="DRV63" s="819"/>
      <c r="DRW63" s="819"/>
      <c r="DRX63" s="819"/>
      <c r="DRY63" s="819"/>
      <c r="DRZ63" s="819"/>
      <c r="DSA63" s="819"/>
      <c r="DSB63" s="819"/>
      <c r="DSC63" s="819"/>
      <c r="DSD63" s="819"/>
      <c r="DSE63" s="819"/>
      <c r="DSF63" s="819"/>
      <c r="DSG63" s="819"/>
      <c r="DSH63" s="819"/>
      <c r="DSI63" s="819"/>
      <c r="DSJ63" s="819"/>
      <c r="DSK63" s="819"/>
      <c r="DSL63" s="819"/>
      <c r="DSM63" s="819"/>
      <c r="DSN63" s="819"/>
      <c r="DSO63" s="819"/>
      <c r="DSP63" s="819"/>
      <c r="DSQ63" s="819"/>
      <c r="DSR63" s="819"/>
      <c r="DSS63" s="819"/>
      <c r="DST63" s="819"/>
      <c r="DSU63" s="819"/>
      <c r="DSV63" s="819"/>
      <c r="DSW63" s="819"/>
      <c r="DSX63" s="819"/>
      <c r="DSY63" s="819"/>
      <c r="DSZ63" s="819"/>
      <c r="DTA63" s="819"/>
      <c r="DTB63" s="819"/>
      <c r="DTC63" s="819"/>
      <c r="DTD63" s="819"/>
      <c r="DTE63" s="819"/>
      <c r="DTF63" s="819"/>
      <c r="DTG63" s="819"/>
      <c r="DTH63" s="819"/>
      <c r="DTI63" s="819"/>
      <c r="DTJ63" s="819"/>
      <c r="DTK63" s="819"/>
      <c r="DTL63" s="819"/>
      <c r="DTM63" s="819"/>
      <c r="DTN63" s="819"/>
      <c r="DTO63" s="819"/>
      <c r="DTP63" s="819"/>
      <c r="DTQ63" s="819"/>
      <c r="DTR63" s="819"/>
      <c r="DTS63" s="819"/>
      <c r="DTT63" s="819"/>
      <c r="DTU63" s="819"/>
      <c r="DTV63" s="819"/>
      <c r="DTW63" s="819"/>
      <c r="DTX63" s="819"/>
      <c r="DTY63" s="819"/>
      <c r="DTZ63" s="819"/>
      <c r="DUA63" s="819"/>
      <c r="DUB63" s="819"/>
      <c r="DUC63" s="819"/>
      <c r="DUD63" s="819"/>
      <c r="DUE63" s="819"/>
      <c r="DUF63" s="819"/>
      <c r="DUG63" s="819"/>
      <c r="DUH63" s="819"/>
      <c r="DUI63" s="819"/>
      <c r="DUJ63" s="819"/>
      <c r="DUK63" s="819"/>
      <c r="DUL63" s="819"/>
      <c r="DUM63" s="819"/>
      <c r="DUN63" s="819"/>
      <c r="DUO63" s="819"/>
      <c r="DUP63" s="819"/>
      <c r="DUQ63" s="819"/>
      <c r="DUR63" s="819"/>
      <c r="DUS63" s="819"/>
      <c r="DUT63" s="819"/>
      <c r="DUU63" s="819"/>
      <c r="DUV63" s="819"/>
      <c r="DUW63" s="819"/>
      <c r="DUX63" s="819"/>
      <c r="DUY63" s="819"/>
      <c r="DUZ63" s="819"/>
      <c r="DVA63" s="819"/>
      <c r="DVB63" s="819"/>
      <c r="DVC63" s="819"/>
      <c r="DVD63" s="819"/>
      <c r="DVE63" s="819"/>
      <c r="DVF63" s="819"/>
      <c r="DVG63" s="819"/>
      <c r="DVH63" s="819"/>
      <c r="DVI63" s="819"/>
      <c r="DVJ63" s="819"/>
      <c r="DVK63" s="819"/>
      <c r="DVL63" s="819"/>
      <c r="DVM63" s="819"/>
      <c r="DVN63" s="819"/>
      <c r="DVO63" s="819"/>
      <c r="DVP63" s="819"/>
      <c r="DVQ63" s="819"/>
      <c r="DVR63" s="819"/>
      <c r="DVS63" s="819"/>
      <c r="DVT63" s="819"/>
      <c r="DVU63" s="819"/>
      <c r="DVV63" s="819"/>
      <c r="DVW63" s="819"/>
      <c r="DVX63" s="819"/>
      <c r="DVY63" s="819"/>
      <c r="DVZ63" s="819"/>
      <c r="DWA63" s="819"/>
      <c r="DWB63" s="819"/>
      <c r="DWC63" s="819"/>
      <c r="DWD63" s="819"/>
      <c r="DWE63" s="819"/>
      <c r="DWF63" s="819"/>
      <c r="DWG63" s="819"/>
      <c r="DWH63" s="819"/>
      <c r="DWI63" s="819"/>
      <c r="DWJ63" s="819"/>
      <c r="DWK63" s="819"/>
      <c r="DWL63" s="819"/>
      <c r="DWM63" s="819"/>
      <c r="DWN63" s="819"/>
      <c r="DWO63" s="819"/>
      <c r="DWP63" s="819"/>
      <c r="DWQ63" s="819"/>
      <c r="DWR63" s="819"/>
      <c r="DWS63" s="819"/>
      <c r="DWT63" s="819"/>
      <c r="DWU63" s="819"/>
      <c r="DWV63" s="819"/>
      <c r="DWW63" s="819"/>
      <c r="DWX63" s="819"/>
      <c r="DWY63" s="819"/>
      <c r="DWZ63" s="819"/>
      <c r="DXA63" s="819"/>
      <c r="DXB63" s="819"/>
      <c r="DXC63" s="819"/>
      <c r="DXD63" s="819"/>
      <c r="DXE63" s="819"/>
      <c r="DXF63" s="819"/>
      <c r="DXG63" s="819"/>
      <c r="DXH63" s="819"/>
      <c r="DXI63" s="819"/>
      <c r="DXJ63" s="819"/>
      <c r="DXK63" s="819"/>
      <c r="DXL63" s="819"/>
      <c r="DXM63" s="819"/>
      <c r="DXN63" s="819"/>
      <c r="DXO63" s="819"/>
      <c r="DXP63" s="819"/>
      <c r="DXQ63" s="819"/>
      <c r="DXR63" s="819"/>
      <c r="DXS63" s="819"/>
      <c r="DXT63" s="819"/>
      <c r="DXU63" s="819"/>
      <c r="DXV63" s="819"/>
      <c r="DXW63" s="819"/>
      <c r="DXX63" s="819"/>
      <c r="DXY63" s="819"/>
      <c r="DXZ63" s="819"/>
      <c r="DYA63" s="819"/>
      <c r="DYB63" s="819"/>
      <c r="DYC63" s="819"/>
      <c r="DYD63" s="819"/>
      <c r="DYE63" s="819"/>
      <c r="DYF63" s="819"/>
      <c r="DYG63" s="819"/>
      <c r="DYH63" s="819"/>
      <c r="DYI63" s="819"/>
      <c r="DYJ63" s="819"/>
      <c r="DYK63" s="819"/>
      <c r="DYL63" s="819"/>
      <c r="DYM63" s="819"/>
      <c r="DYN63" s="819"/>
      <c r="DYO63" s="819"/>
      <c r="DYP63" s="819"/>
      <c r="DYQ63" s="819"/>
      <c r="DYR63" s="819"/>
      <c r="DYS63" s="819"/>
      <c r="DYT63" s="819"/>
      <c r="DYU63" s="819"/>
      <c r="DYV63" s="819"/>
      <c r="DYW63" s="819"/>
      <c r="DYX63" s="819"/>
      <c r="DYY63" s="819"/>
      <c r="DYZ63" s="819"/>
      <c r="DZA63" s="819"/>
      <c r="DZB63" s="819"/>
      <c r="DZC63" s="819"/>
      <c r="DZD63" s="819"/>
      <c r="DZE63" s="819"/>
      <c r="DZF63" s="819"/>
      <c r="DZG63" s="819"/>
      <c r="DZH63" s="819"/>
      <c r="DZI63" s="819"/>
      <c r="DZJ63" s="819"/>
      <c r="DZK63" s="819"/>
      <c r="DZL63" s="819"/>
      <c r="DZM63" s="819"/>
      <c r="DZN63" s="819"/>
      <c r="DZO63" s="819"/>
      <c r="DZP63" s="819"/>
      <c r="DZQ63" s="819"/>
      <c r="DZR63" s="819"/>
      <c r="DZS63" s="819"/>
      <c r="DZT63" s="819"/>
      <c r="DZU63" s="819"/>
      <c r="DZV63" s="819"/>
      <c r="DZW63" s="819"/>
      <c r="DZX63" s="819"/>
      <c r="DZY63" s="819"/>
      <c r="DZZ63" s="819"/>
      <c r="EAA63" s="819"/>
      <c r="EAB63" s="819"/>
      <c r="EAC63" s="819"/>
      <c r="EAD63" s="819"/>
      <c r="EAE63" s="819"/>
      <c r="EAF63" s="819"/>
      <c r="EAG63" s="819"/>
      <c r="EAH63" s="819"/>
      <c r="EAI63" s="819"/>
      <c r="EAJ63" s="819"/>
      <c r="EAK63" s="819"/>
      <c r="EAL63" s="819"/>
      <c r="EAM63" s="819"/>
      <c r="EAN63" s="819"/>
      <c r="EAO63" s="819"/>
      <c r="EAP63" s="819"/>
      <c r="EAQ63" s="819"/>
      <c r="EAR63" s="819"/>
      <c r="EAS63" s="819"/>
      <c r="EAT63" s="819"/>
      <c r="EAU63" s="819"/>
      <c r="EAV63" s="819"/>
      <c r="EAW63" s="819"/>
      <c r="EAX63" s="819"/>
      <c r="EAY63" s="819"/>
      <c r="EAZ63" s="819"/>
      <c r="EBA63" s="819"/>
      <c r="EBB63" s="819"/>
      <c r="EBC63" s="819"/>
      <c r="EBD63" s="819"/>
      <c r="EBE63" s="819"/>
      <c r="EBF63" s="819"/>
      <c r="EBG63" s="819"/>
      <c r="EBH63" s="819"/>
      <c r="EBI63" s="819"/>
      <c r="EBJ63" s="819"/>
      <c r="EBK63" s="819"/>
      <c r="EBL63" s="819"/>
      <c r="EBM63" s="819"/>
      <c r="EBN63" s="819"/>
      <c r="EBO63" s="819"/>
      <c r="EBP63" s="819"/>
      <c r="EBQ63" s="819"/>
      <c r="EBR63" s="819"/>
      <c r="EBS63" s="819"/>
      <c r="EBT63" s="819"/>
      <c r="EBU63" s="819"/>
      <c r="EBV63" s="819"/>
      <c r="EBW63" s="819"/>
      <c r="EBX63" s="819"/>
      <c r="EBY63" s="819"/>
      <c r="EBZ63" s="819"/>
      <c r="ECA63" s="819"/>
      <c r="ECB63" s="819"/>
      <c r="ECC63" s="819"/>
      <c r="ECD63" s="819"/>
      <c r="ECE63" s="819"/>
      <c r="ECF63" s="819"/>
      <c r="ECG63" s="819"/>
      <c r="ECH63" s="819"/>
      <c r="ECI63" s="819"/>
      <c r="ECJ63" s="819"/>
      <c r="ECK63" s="819"/>
      <c r="ECL63" s="819"/>
      <c r="ECM63" s="819"/>
      <c r="ECN63" s="819"/>
      <c r="ECO63" s="819"/>
      <c r="ECP63" s="819"/>
      <c r="ECQ63" s="819"/>
      <c r="ECR63" s="819"/>
      <c r="ECS63" s="819"/>
      <c r="ECT63" s="819"/>
      <c r="ECU63" s="819"/>
      <c r="ECV63" s="819"/>
      <c r="ECW63" s="819"/>
      <c r="ECX63" s="819"/>
      <c r="ECY63" s="819"/>
      <c r="ECZ63" s="819"/>
      <c r="EDA63" s="819"/>
      <c r="EDB63" s="819"/>
      <c r="EDC63" s="819"/>
      <c r="EDD63" s="819"/>
      <c r="EDE63" s="819"/>
      <c r="EDF63" s="819"/>
      <c r="EDG63" s="819"/>
      <c r="EDH63" s="819"/>
      <c r="EDI63" s="819"/>
      <c r="EDJ63" s="819"/>
      <c r="EDK63" s="819"/>
      <c r="EDL63" s="819"/>
      <c r="EDM63" s="819"/>
      <c r="EDN63" s="819"/>
      <c r="EDO63" s="819"/>
      <c r="EDP63" s="819"/>
      <c r="EDQ63" s="819"/>
      <c r="EDR63" s="819"/>
      <c r="EDS63" s="819"/>
      <c r="EDT63" s="819"/>
      <c r="EDU63" s="819"/>
      <c r="EDV63" s="819"/>
      <c r="EDW63" s="819"/>
      <c r="EDX63" s="819"/>
      <c r="EDY63" s="819"/>
      <c r="EDZ63" s="819"/>
      <c r="EEA63" s="819"/>
      <c r="EEB63" s="819"/>
      <c r="EEC63" s="819"/>
      <c r="EED63" s="819"/>
      <c r="EEE63" s="819"/>
      <c r="EEF63" s="819"/>
      <c r="EEG63" s="819"/>
      <c r="EEH63" s="819"/>
      <c r="EEI63" s="819"/>
      <c r="EEJ63" s="819"/>
      <c r="EEK63" s="819"/>
      <c r="EEL63" s="819"/>
      <c r="EEM63" s="819"/>
      <c r="EEN63" s="819"/>
      <c r="EEO63" s="819"/>
      <c r="EEP63" s="819"/>
      <c r="EEQ63" s="819"/>
      <c r="EER63" s="819"/>
      <c r="EES63" s="819"/>
      <c r="EET63" s="819"/>
      <c r="EEU63" s="819"/>
      <c r="EEV63" s="819"/>
      <c r="EEW63" s="819"/>
      <c r="EEX63" s="819"/>
      <c r="EEY63" s="819"/>
      <c r="EEZ63" s="819"/>
      <c r="EFA63" s="819"/>
      <c r="EFB63" s="819"/>
      <c r="EFC63" s="819"/>
      <c r="EFD63" s="819"/>
      <c r="EFE63" s="819"/>
      <c r="EFF63" s="819"/>
      <c r="EFG63" s="819"/>
      <c r="EFH63" s="819"/>
      <c r="EFI63" s="819"/>
      <c r="EFJ63" s="819"/>
      <c r="EFK63" s="819"/>
      <c r="EFL63" s="819"/>
      <c r="EFM63" s="819"/>
      <c r="EFN63" s="819"/>
      <c r="EFO63" s="819"/>
      <c r="EFP63" s="819"/>
      <c r="EFQ63" s="819"/>
      <c r="EFR63" s="819"/>
      <c r="EFS63" s="819"/>
      <c r="EFT63" s="819"/>
      <c r="EFU63" s="819"/>
      <c r="EFV63" s="819"/>
      <c r="EFW63" s="819"/>
      <c r="EFX63" s="819"/>
      <c r="EFY63" s="819"/>
      <c r="EFZ63" s="819"/>
      <c r="EGA63" s="819"/>
      <c r="EGB63" s="819"/>
      <c r="EGC63" s="819"/>
      <c r="EGD63" s="819"/>
      <c r="EGE63" s="819"/>
      <c r="EGF63" s="819"/>
      <c r="EGG63" s="819"/>
      <c r="EGH63" s="819"/>
      <c r="EGI63" s="819"/>
      <c r="EGJ63" s="819"/>
      <c r="EGK63" s="819"/>
      <c r="EGL63" s="819"/>
      <c r="EGM63" s="819"/>
      <c r="EGN63" s="819"/>
      <c r="EGO63" s="819"/>
      <c r="EGP63" s="819"/>
      <c r="EGQ63" s="819"/>
      <c r="EGR63" s="819"/>
      <c r="EGS63" s="819"/>
      <c r="EGT63" s="819"/>
      <c r="EGU63" s="819"/>
      <c r="EGV63" s="819"/>
      <c r="EGW63" s="819"/>
      <c r="EGX63" s="819"/>
      <c r="EGY63" s="819"/>
      <c r="EGZ63" s="819"/>
      <c r="EHA63" s="819"/>
      <c r="EHB63" s="819"/>
      <c r="EHC63" s="819"/>
      <c r="EHD63" s="819"/>
      <c r="EHE63" s="819"/>
      <c r="EHF63" s="819"/>
      <c r="EHG63" s="819"/>
      <c r="EHH63" s="819"/>
      <c r="EHI63" s="819"/>
      <c r="EHJ63" s="819"/>
      <c r="EHK63" s="819"/>
      <c r="EHL63" s="819"/>
      <c r="EHM63" s="819"/>
      <c r="EHN63" s="819"/>
      <c r="EHO63" s="819"/>
      <c r="EHP63" s="819"/>
      <c r="EHQ63" s="819"/>
      <c r="EHR63" s="819"/>
      <c r="EHS63" s="819"/>
      <c r="EHT63" s="819"/>
      <c r="EHU63" s="819"/>
      <c r="EHV63" s="819"/>
      <c r="EHW63" s="819"/>
      <c r="EHX63" s="819"/>
      <c r="EHY63" s="819"/>
      <c r="EHZ63" s="819"/>
      <c r="EIA63" s="819"/>
      <c r="EIB63" s="819"/>
      <c r="EIC63" s="819"/>
      <c r="EID63" s="819"/>
      <c r="EIE63" s="819"/>
      <c r="EIF63" s="819"/>
      <c r="EIG63" s="819"/>
      <c r="EIH63" s="819"/>
      <c r="EII63" s="819"/>
      <c r="EIJ63" s="819"/>
      <c r="EIK63" s="819"/>
      <c r="EIL63" s="819"/>
      <c r="EIM63" s="819"/>
      <c r="EIN63" s="819"/>
      <c r="EIO63" s="819"/>
      <c r="EIP63" s="819"/>
      <c r="EIQ63" s="819"/>
      <c r="EIR63" s="819"/>
      <c r="EIS63" s="819"/>
      <c r="EIT63" s="819"/>
      <c r="EIU63" s="819"/>
      <c r="EIV63" s="819"/>
      <c r="EIW63" s="819"/>
      <c r="EIX63" s="819"/>
      <c r="EIY63" s="819"/>
      <c r="EIZ63" s="819"/>
      <c r="EJA63" s="819"/>
      <c r="EJB63" s="819"/>
      <c r="EJC63" s="819"/>
      <c r="EJD63" s="819"/>
      <c r="EJE63" s="819"/>
      <c r="EJF63" s="819"/>
      <c r="EJG63" s="819"/>
      <c r="EJH63" s="819"/>
      <c r="EJI63" s="819"/>
      <c r="EJJ63" s="819"/>
      <c r="EJK63" s="819"/>
      <c r="EJL63" s="819"/>
      <c r="EJM63" s="819"/>
      <c r="EJN63" s="819"/>
      <c r="EJO63" s="819"/>
      <c r="EJP63" s="819"/>
      <c r="EJQ63" s="819"/>
      <c r="EJR63" s="819"/>
      <c r="EJS63" s="819"/>
      <c r="EJT63" s="819"/>
      <c r="EJU63" s="819"/>
      <c r="EJV63" s="819"/>
      <c r="EJW63" s="819"/>
      <c r="EJX63" s="819"/>
      <c r="EJY63" s="819"/>
      <c r="EJZ63" s="819"/>
      <c r="EKA63" s="819"/>
      <c r="EKB63" s="819"/>
      <c r="EKC63" s="819"/>
      <c r="EKD63" s="819"/>
      <c r="EKE63" s="819"/>
      <c r="EKF63" s="819"/>
      <c r="EKG63" s="819"/>
      <c r="EKH63" s="819"/>
      <c r="EKI63" s="819"/>
      <c r="EKJ63" s="819"/>
      <c r="EKK63" s="819"/>
      <c r="EKL63" s="819"/>
      <c r="EKM63" s="819"/>
      <c r="EKN63" s="819"/>
      <c r="EKO63" s="819"/>
      <c r="EKP63" s="819"/>
      <c r="EKQ63" s="819"/>
      <c r="EKR63" s="819"/>
      <c r="EKS63" s="819"/>
      <c r="EKT63" s="819"/>
      <c r="EKU63" s="819"/>
      <c r="EKV63" s="819"/>
      <c r="EKW63" s="819"/>
      <c r="EKX63" s="819"/>
      <c r="EKY63" s="819"/>
      <c r="EKZ63" s="819"/>
      <c r="ELA63" s="819"/>
      <c r="ELB63" s="819"/>
      <c r="ELC63" s="819"/>
      <c r="ELD63" s="819"/>
      <c r="ELE63" s="819"/>
      <c r="ELF63" s="819"/>
      <c r="ELG63" s="819"/>
      <c r="ELH63" s="819"/>
      <c r="ELI63" s="819"/>
      <c r="ELJ63" s="819"/>
      <c r="ELK63" s="819"/>
      <c r="ELL63" s="819"/>
      <c r="ELM63" s="819"/>
      <c r="ELN63" s="819"/>
      <c r="ELO63" s="819"/>
      <c r="ELP63" s="819"/>
      <c r="ELQ63" s="819"/>
      <c r="ELR63" s="819"/>
      <c r="ELS63" s="819"/>
      <c r="ELT63" s="819"/>
      <c r="ELU63" s="819"/>
      <c r="ELV63" s="819"/>
      <c r="ELW63" s="819"/>
      <c r="ELX63" s="819"/>
      <c r="ELY63" s="819"/>
      <c r="ELZ63" s="819"/>
      <c r="EMA63" s="819"/>
      <c r="EMB63" s="819"/>
      <c r="EMC63" s="819"/>
      <c r="EMD63" s="819"/>
      <c r="EME63" s="819"/>
      <c r="EMF63" s="819"/>
      <c r="EMG63" s="819"/>
      <c r="EMH63" s="819"/>
      <c r="EMI63" s="819"/>
      <c r="EMJ63" s="819"/>
      <c r="EMK63" s="819"/>
      <c r="EML63" s="819"/>
      <c r="EMM63" s="819"/>
      <c r="EMN63" s="819"/>
      <c r="EMO63" s="819"/>
      <c r="EMP63" s="819"/>
      <c r="EMQ63" s="819"/>
      <c r="EMR63" s="819"/>
      <c r="EMS63" s="819"/>
      <c r="EMT63" s="819"/>
      <c r="EMU63" s="819"/>
      <c r="EMV63" s="819"/>
      <c r="EMW63" s="819"/>
      <c r="EMX63" s="819"/>
      <c r="EMY63" s="819"/>
      <c r="EMZ63" s="819"/>
      <c r="ENA63" s="819"/>
      <c r="ENB63" s="819"/>
      <c r="ENC63" s="819"/>
      <c r="END63" s="819"/>
      <c r="ENE63" s="819"/>
      <c r="ENF63" s="819"/>
      <c r="ENG63" s="819"/>
      <c r="ENH63" s="819"/>
      <c r="ENI63" s="819"/>
      <c r="ENJ63" s="819"/>
      <c r="ENK63" s="819"/>
      <c r="ENL63" s="819"/>
      <c r="ENM63" s="819"/>
      <c r="ENN63" s="819"/>
      <c r="ENO63" s="819"/>
      <c r="ENP63" s="819"/>
      <c r="ENQ63" s="819"/>
      <c r="ENR63" s="819"/>
      <c r="ENS63" s="819"/>
      <c r="ENT63" s="819"/>
      <c r="ENU63" s="819"/>
      <c r="ENV63" s="819"/>
      <c r="ENW63" s="819"/>
      <c r="ENX63" s="819"/>
      <c r="ENY63" s="819"/>
      <c r="ENZ63" s="819"/>
      <c r="EOA63" s="819"/>
      <c r="EOB63" s="819"/>
      <c r="EOC63" s="819"/>
      <c r="EOD63" s="819"/>
      <c r="EOE63" s="819"/>
      <c r="EOF63" s="819"/>
      <c r="EOG63" s="819"/>
      <c r="EOH63" s="819"/>
      <c r="EOI63" s="819"/>
      <c r="EOJ63" s="819"/>
      <c r="EOK63" s="819"/>
      <c r="EOL63" s="819"/>
      <c r="EOM63" s="819"/>
      <c r="EON63" s="819"/>
      <c r="EOO63" s="819"/>
      <c r="EOP63" s="819"/>
      <c r="EOQ63" s="819"/>
      <c r="EOR63" s="819"/>
      <c r="EOS63" s="819"/>
      <c r="EOT63" s="819"/>
      <c r="EOU63" s="819"/>
      <c r="EOV63" s="819"/>
      <c r="EOW63" s="819"/>
      <c r="EOX63" s="819"/>
      <c r="EOY63" s="819"/>
      <c r="EOZ63" s="819"/>
      <c r="EPA63" s="819"/>
      <c r="EPB63" s="819"/>
      <c r="EPC63" s="819"/>
      <c r="EPD63" s="819"/>
      <c r="EPE63" s="819"/>
      <c r="EPF63" s="819"/>
      <c r="EPG63" s="819"/>
      <c r="EPH63" s="819"/>
      <c r="EPI63" s="819"/>
      <c r="EPJ63" s="819"/>
      <c r="EPK63" s="819"/>
      <c r="EPL63" s="819"/>
      <c r="EPM63" s="819"/>
      <c r="EPN63" s="819"/>
      <c r="EPO63" s="819"/>
      <c r="EPP63" s="819"/>
      <c r="EPQ63" s="819"/>
      <c r="EPR63" s="819"/>
      <c r="EPS63" s="819"/>
      <c r="EPT63" s="819"/>
      <c r="EPU63" s="819"/>
      <c r="EPV63" s="819"/>
      <c r="EPW63" s="819"/>
      <c r="EPX63" s="819"/>
      <c r="EPY63" s="819"/>
      <c r="EPZ63" s="819"/>
      <c r="EQA63" s="819"/>
      <c r="EQB63" s="819"/>
      <c r="EQC63" s="819"/>
      <c r="EQD63" s="819"/>
      <c r="EQE63" s="819"/>
      <c r="EQF63" s="819"/>
      <c r="EQG63" s="819"/>
      <c r="EQH63" s="819"/>
      <c r="EQI63" s="819"/>
      <c r="EQJ63" s="819"/>
      <c r="EQK63" s="819"/>
      <c r="EQL63" s="819"/>
      <c r="EQM63" s="819"/>
      <c r="EQN63" s="819"/>
      <c r="EQO63" s="819"/>
      <c r="EQP63" s="819"/>
      <c r="EQQ63" s="819"/>
      <c r="EQR63" s="819"/>
      <c r="EQS63" s="819"/>
      <c r="EQT63" s="819"/>
      <c r="EQU63" s="819"/>
      <c r="EQV63" s="819"/>
      <c r="EQW63" s="819"/>
      <c r="EQX63" s="819"/>
      <c r="EQY63" s="819"/>
      <c r="EQZ63" s="819"/>
      <c r="ERA63" s="819"/>
      <c r="ERB63" s="819"/>
      <c r="ERC63" s="819"/>
      <c r="ERD63" s="819"/>
      <c r="ERE63" s="819"/>
      <c r="ERF63" s="819"/>
      <c r="ERG63" s="819"/>
      <c r="ERH63" s="819"/>
      <c r="ERI63" s="819"/>
      <c r="ERJ63" s="819"/>
      <c r="ERK63" s="819"/>
      <c r="ERL63" s="819"/>
      <c r="ERM63" s="819"/>
      <c r="ERN63" s="819"/>
      <c r="ERO63" s="819"/>
      <c r="ERP63" s="819"/>
      <c r="ERQ63" s="819"/>
      <c r="ERR63" s="819"/>
      <c r="ERS63" s="819"/>
      <c r="ERT63" s="819"/>
      <c r="ERU63" s="819"/>
      <c r="ERV63" s="819"/>
      <c r="ERW63" s="819"/>
      <c r="ERX63" s="819"/>
      <c r="ERY63" s="819"/>
      <c r="ERZ63" s="819"/>
      <c r="ESA63" s="819"/>
      <c r="ESB63" s="819"/>
      <c r="ESC63" s="819"/>
      <c r="ESD63" s="819"/>
      <c r="ESE63" s="819"/>
      <c r="ESF63" s="819"/>
      <c r="ESG63" s="819"/>
      <c r="ESH63" s="819"/>
      <c r="ESI63" s="819"/>
      <c r="ESJ63" s="819"/>
      <c r="ESK63" s="819"/>
      <c r="ESL63" s="819"/>
      <c r="ESM63" s="819"/>
      <c r="ESN63" s="819"/>
      <c r="ESO63" s="819"/>
      <c r="ESP63" s="819"/>
      <c r="ESQ63" s="819"/>
      <c r="ESR63" s="819"/>
      <c r="ESS63" s="819"/>
      <c r="EST63" s="819"/>
      <c r="ESU63" s="819"/>
      <c r="ESV63" s="819"/>
      <c r="ESW63" s="819"/>
      <c r="ESX63" s="819"/>
      <c r="ESY63" s="819"/>
      <c r="ESZ63" s="819"/>
      <c r="ETA63" s="819"/>
      <c r="ETB63" s="819"/>
      <c r="ETC63" s="819"/>
      <c r="ETD63" s="819"/>
      <c r="ETE63" s="819"/>
      <c r="ETF63" s="819"/>
      <c r="ETG63" s="819"/>
      <c r="ETH63" s="819"/>
      <c r="ETI63" s="819"/>
      <c r="ETJ63" s="819"/>
      <c r="ETK63" s="819"/>
      <c r="ETL63" s="819"/>
      <c r="ETM63" s="819"/>
      <c r="ETN63" s="819"/>
      <c r="ETO63" s="819"/>
      <c r="ETP63" s="819"/>
      <c r="ETQ63" s="819"/>
      <c r="ETR63" s="819"/>
      <c r="ETS63" s="819"/>
      <c r="ETT63" s="819"/>
      <c r="ETU63" s="819"/>
      <c r="ETV63" s="819"/>
      <c r="ETW63" s="819"/>
      <c r="ETX63" s="819"/>
      <c r="ETY63" s="819"/>
      <c r="ETZ63" s="819"/>
      <c r="EUA63" s="819"/>
      <c r="EUB63" s="819"/>
      <c r="EUC63" s="819"/>
      <c r="EUD63" s="819"/>
      <c r="EUE63" s="819"/>
      <c r="EUF63" s="819"/>
      <c r="EUG63" s="819"/>
      <c r="EUH63" s="819"/>
      <c r="EUI63" s="819"/>
      <c r="EUJ63" s="819"/>
      <c r="EUK63" s="819"/>
      <c r="EUL63" s="819"/>
      <c r="EUM63" s="819"/>
      <c r="EUN63" s="819"/>
      <c r="EUO63" s="819"/>
      <c r="EUP63" s="819"/>
      <c r="EUQ63" s="819"/>
      <c r="EUR63" s="819"/>
      <c r="EUS63" s="819"/>
      <c r="EUT63" s="819"/>
      <c r="EUU63" s="819"/>
      <c r="EUV63" s="819"/>
      <c r="EUW63" s="819"/>
      <c r="EUX63" s="819"/>
      <c r="EUY63" s="819"/>
      <c r="EUZ63" s="819"/>
      <c r="EVA63" s="819"/>
      <c r="EVB63" s="819"/>
      <c r="EVC63" s="819"/>
      <c r="EVD63" s="819"/>
      <c r="EVE63" s="819"/>
      <c r="EVF63" s="819"/>
      <c r="EVG63" s="819"/>
      <c r="EVH63" s="819"/>
      <c r="EVI63" s="819"/>
      <c r="EVJ63" s="819"/>
      <c r="EVK63" s="819"/>
      <c r="EVL63" s="819"/>
      <c r="EVM63" s="819"/>
      <c r="EVN63" s="819"/>
      <c r="EVO63" s="819"/>
      <c r="EVP63" s="819"/>
      <c r="EVQ63" s="819"/>
      <c r="EVR63" s="819"/>
      <c r="EVS63" s="819"/>
      <c r="EVT63" s="819"/>
      <c r="EVU63" s="819"/>
      <c r="EVV63" s="819"/>
      <c r="EVW63" s="819"/>
      <c r="EVX63" s="819"/>
      <c r="EVY63" s="819"/>
      <c r="EVZ63" s="819"/>
      <c r="EWA63" s="819"/>
      <c r="EWB63" s="819"/>
      <c r="EWC63" s="819"/>
      <c r="EWD63" s="819"/>
      <c r="EWE63" s="819"/>
      <c r="EWF63" s="819"/>
      <c r="EWG63" s="819"/>
      <c r="EWH63" s="819"/>
      <c r="EWI63" s="819"/>
      <c r="EWJ63" s="819"/>
      <c r="EWK63" s="819"/>
      <c r="EWL63" s="819"/>
      <c r="EWM63" s="819"/>
      <c r="EWN63" s="819"/>
      <c r="EWO63" s="819"/>
      <c r="EWP63" s="819"/>
      <c r="EWQ63" s="819"/>
      <c r="EWR63" s="819"/>
      <c r="EWS63" s="819"/>
      <c r="EWT63" s="819"/>
      <c r="EWU63" s="819"/>
      <c r="EWV63" s="819"/>
      <c r="EWW63" s="819"/>
      <c r="EWX63" s="819"/>
      <c r="EWY63" s="819"/>
      <c r="EWZ63" s="819"/>
      <c r="EXA63" s="819"/>
      <c r="EXB63" s="819"/>
      <c r="EXC63" s="819"/>
      <c r="EXD63" s="819"/>
      <c r="EXE63" s="819"/>
      <c r="EXF63" s="819"/>
      <c r="EXG63" s="819"/>
      <c r="EXH63" s="819"/>
      <c r="EXI63" s="819"/>
      <c r="EXJ63" s="819"/>
      <c r="EXK63" s="819"/>
      <c r="EXL63" s="819"/>
      <c r="EXM63" s="819"/>
      <c r="EXN63" s="819"/>
      <c r="EXO63" s="819"/>
      <c r="EXP63" s="819"/>
      <c r="EXQ63" s="819"/>
      <c r="EXR63" s="819"/>
      <c r="EXS63" s="819"/>
      <c r="EXT63" s="819"/>
      <c r="EXU63" s="819"/>
      <c r="EXV63" s="819"/>
      <c r="EXW63" s="819"/>
      <c r="EXX63" s="819"/>
      <c r="EXY63" s="819"/>
      <c r="EXZ63" s="819"/>
      <c r="EYA63" s="819"/>
      <c r="EYB63" s="819"/>
      <c r="EYC63" s="819"/>
      <c r="EYD63" s="819"/>
      <c r="EYE63" s="819"/>
      <c r="EYF63" s="819"/>
      <c r="EYG63" s="819"/>
      <c r="EYH63" s="819"/>
      <c r="EYI63" s="819"/>
      <c r="EYJ63" s="819"/>
      <c r="EYK63" s="819"/>
      <c r="EYL63" s="819"/>
      <c r="EYM63" s="819"/>
      <c r="EYN63" s="819"/>
      <c r="EYO63" s="819"/>
      <c r="EYP63" s="819"/>
      <c r="EYQ63" s="819"/>
      <c r="EYR63" s="819"/>
      <c r="EYS63" s="819"/>
      <c r="EYT63" s="819"/>
      <c r="EYU63" s="819"/>
      <c r="EYV63" s="819"/>
      <c r="EYW63" s="819"/>
      <c r="EYX63" s="819"/>
      <c r="EYY63" s="819"/>
      <c r="EYZ63" s="819"/>
      <c r="EZA63" s="819"/>
      <c r="EZB63" s="819"/>
      <c r="EZC63" s="819"/>
      <c r="EZD63" s="819"/>
      <c r="EZE63" s="819"/>
      <c r="EZF63" s="819"/>
      <c r="EZG63" s="819"/>
      <c r="EZH63" s="819"/>
      <c r="EZI63" s="819"/>
      <c r="EZJ63" s="819"/>
      <c r="EZK63" s="819"/>
      <c r="EZL63" s="819"/>
      <c r="EZM63" s="819"/>
      <c r="EZN63" s="819"/>
      <c r="EZO63" s="819"/>
      <c r="EZP63" s="819"/>
      <c r="EZQ63" s="819"/>
      <c r="EZR63" s="819"/>
      <c r="EZS63" s="819"/>
      <c r="EZT63" s="819"/>
      <c r="EZU63" s="819"/>
      <c r="EZV63" s="819"/>
      <c r="EZW63" s="819"/>
      <c r="EZX63" s="819"/>
      <c r="EZY63" s="819"/>
      <c r="EZZ63" s="819"/>
      <c r="FAA63" s="819"/>
      <c r="FAB63" s="819"/>
      <c r="FAC63" s="819"/>
      <c r="FAD63" s="819"/>
      <c r="FAE63" s="819"/>
      <c r="FAF63" s="819"/>
      <c r="FAG63" s="819"/>
      <c r="FAH63" s="819"/>
      <c r="FAI63" s="819"/>
      <c r="FAJ63" s="819"/>
      <c r="FAK63" s="819"/>
      <c r="FAL63" s="819"/>
      <c r="FAM63" s="819"/>
      <c r="FAN63" s="819"/>
      <c r="FAO63" s="819"/>
      <c r="FAP63" s="819"/>
      <c r="FAQ63" s="819"/>
      <c r="FAR63" s="819"/>
      <c r="FAS63" s="819"/>
      <c r="FAT63" s="819"/>
      <c r="FAU63" s="819"/>
      <c r="FAV63" s="819"/>
      <c r="FAW63" s="819"/>
      <c r="FAX63" s="819"/>
      <c r="FAY63" s="819"/>
      <c r="FAZ63" s="819"/>
      <c r="FBA63" s="819"/>
      <c r="FBB63" s="819"/>
      <c r="FBC63" s="819"/>
      <c r="FBD63" s="819"/>
      <c r="FBE63" s="819"/>
      <c r="FBF63" s="819"/>
      <c r="FBG63" s="819"/>
      <c r="FBH63" s="819"/>
      <c r="FBI63" s="819"/>
      <c r="FBJ63" s="819"/>
      <c r="FBK63" s="819"/>
      <c r="FBL63" s="819"/>
      <c r="FBM63" s="819"/>
      <c r="FBN63" s="819"/>
      <c r="FBO63" s="819"/>
      <c r="FBP63" s="819"/>
      <c r="FBQ63" s="819"/>
      <c r="FBR63" s="819"/>
      <c r="FBS63" s="819"/>
      <c r="FBT63" s="819"/>
      <c r="FBU63" s="819"/>
      <c r="FBV63" s="819"/>
      <c r="FBW63" s="819"/>
      <c r="FBX63" s="819"/>
      <c r="FBY63" s="819"/>
      <c r="FBZ63" s="819"/>
      <c r="FCA63" s="819"/>
      <c r="FCB63" s="819"/>
      <c r="FCC63" s="819"/>
      <c r="FCD63" s="819"/>
      <c r="FCE63" s="819"/>
      <c r="FCF63" s="819"/>
      <c r="FCG63" s="819"/>
      <c r="FCH63" s="819"/>
      <c r="FCI63" s="819"/>
      <c r="FCJ63" s="819"/>
      <c r="FCK63" s="819"/>
      <c r="FCL63" s="819"/>
      <c r="FCM63" s="819"/>
      <c r="FCN63" s="819"/>
      <c r="FCO63" s="819"/>
      <c r="FCP63" s="819"/>
      <c r="FCQ63" s="819"/>
      <c r="FCR63" s="819"/>
      <c r="FCS63" s="819"/>
      <c r="FCT63" s="819"/>
      <c r="FCU63" s="819"/>
      <c r="FCV63" s="819"/>
      <c r="FCW63" s="819"/>
      <c r="FCX63" s="819"/>
      <c r="FCY63" s="819"/>
      <c r="FCZ63" s="819"/>
      <c r="FDA63" s="819"/>
      <c r="FDB63" s="819"/>
      <c r="FDC63" s="819"/>
      <c r="FDD63" s="819"/>
      <c r="FDE63" s="819"/>
      <c r="FDF63" s="819"/>
      <c r="FDG63" s="819"/>
      <c r="FDH63" s="819"/>
      <c r="FDI63" s="819"/>
      <c r="FDJ63" s="819"/>
      <c r="FDK63" s="819"/>
      <c r="FDL63" s="819"/>
      <c r="FDM63" s="819"/>
      <c r="FDN63" s="819"/>
      <c r="FDO63" s="819"/>
      <c r="FDP63" s="819"/>
      <c r="FDQ63" s="819"/>
      <c r="FDR63" s="819"/>
      <c r="FDS63" s="819"/>
      <c r="FDT63" s="819"/>
      <c r="FDU63" s="819"/>
      <c r="FDV63" s="819"/>
      <c r="FDW63" s="819"/>
      <c r="FDX63" s="819"/>
      <c r="FDY63" s="819"/>
      <c r="FDZ63" s="819"/>
      <c r="FEA63" s="819"/>
      <c r="FEB63" s="819"/>
      <c r="FEC63" s="819"/>
      <c r="FED63" s="819"/>
      <c r="FEE63" s="819"/>
      <c r="FEF63" s="819"/>
      <c r="FEG63" s="819"/>
      <c r="FEH63" s="819"/>
      <c r="FEI63" s="819"/>
      <c r="FEJ63" s="819"/>
      <c r="FEK63" s="819"/>
      <c r="FEL63" s="819"/>
      <c r="FEM63" s="819"/>
      <c r="FEN63" s="819"/>
      <c r="FEO63" s="819"/>
      <c r="FEP63" s="819"/>
      <c r="FEQ63" s="819"/>
      <c r="FER63" s="819"/>
      <c r="FES63" s="819"/>
      <c r="FET63" s="819"/>
      <c r="FEU63" s="819"/>
      <c r="FEV63" s="819"/>
      <c r="FEW63" s="819"/>
      <c r="FEX63" s="819"/>
      <c r="FEY63" s="819"/>
      <c r="FEZ63" s="819"/>
      <c r="FFA63" s="819"/>
      <c r="FFB63" s="819"/>
      <c r="FFC63" s="819"/>
      <c r="FFD63" s="819"/>
      <c r="FFE63" s="819"/>
      <c r="FFF63" s="819"/>
      <c r="FFG63" s="819"/>
      <c r="FFH63" s="819"/>
      <c r="FFI63" s="819"/>
      <c r="FFJ63" s="819"/>
      <c r="FFK63" s="819"/>
      <c r="FFL63" s="819"/>
      <c r="FFM63" s="819"/>
      <c r="FFN63" s="819"/>
      <c r="FFO63" s="819"/>
      <c r="FFP63" s="819"/>
      <c r="FFQ63" s="819"/>
      <c r="FFR63" s="819"/>
      <c r="FFS63" s="819"/>
      <c r="FFT63" s="819"/>
      <c r="FFU63" s="819"/>
      <c r="FFV63" s="819"/>
      <c r="FFW63" s="819"/>
      <c r="FFX63" s="819"/>
      <c r="FFY63" s="819"/>
      <c r="FFZ63" s="819"/>
      <c r="FGA63" s="819"/>
      <c r="FGB63" s="819"/>
      <c r="FGC63" s="819"/>
      <c r="FGD63" s="819"/>
      <c r="FGE63" s="819"/>
      <c r="FGF63" s="819"/>
      <c r="FGG63" s="819"/>
      <c r="FGH63" s="819"/>
      <c r="FGI63" s="819"/>
      <c r="FGJ63" s="819"/>
      <c r="FGK63" s="819"/>
      <c r="FGL63" s="819"/>
      <c r="FGM63" s="819"/>
      <c r="FGN63" s="819"/>
      <c r="FGO63" s="819"/>
      <c r="FGP63" s="819"/>
      <c r="FGQ63" s="819"/>
      <c r="FGR63" s="819"/>
      <c r="FGS63" s="819"/>
      <c r="FGT63" s="819"/>
      <c r="FGU63" s="819"/>
      <c r="FGV63" s="819"/>
      <c r="FGW63" s="819"/>
      <c r="FGX63" s="819"/>
      <c r="FGY63" s="819"/>
      <c r="FGZ63" s="819"/>
      <c r="FHA63" s="819"/>
      <c r="FHB63" s="819"/>
      <c r="FHC63" s="819"/>
      <c r="FHD63" s="819"/>
      <c r="FHE63" s="819"/>
      <c r="FHF63" s="819"/>
      <c r="FHG63" s="819"/>
      <c r="FHH63" s="819"/>
      <c r="FHI63" s="819"/>
      <c r="FHJ63" s="819"/>
      <c r="FHK63" s="819"/>
      <c r="FHL63" s="819"/>
      <c r="FHM63" s="819"/>
      <c r="FHN63" s="819"/>
      <c r="FHO63" s="819"/>
      <c r="FHP63" s="819"/>
      <c r="FHQ63" s="819"/>
      <c r="FHR63" s="819"/>
      <c r="FHS63" s="819"/>
      <c r="FHT63" s="819"/>
      <c r="FHU63" s="819"/>
      <c r="FHV63" s="819"/>
      <c r="FHW63" s="819"/>
      <c r="FHX63" s="819"/>
      <c r="FHY63" s="819"/>
      <c r="FHZ63" s="819"/>
      <c r="FIA63" s="819"/>
      <c r="FIB63" s="819"/>
      <c r="FIC63" s="819"/>
      <c r="FID63" s="819"/>
      <c r="FIE63" s="819"/>
      <c r="FIF63" s="819"/>
      <c r="FIG63" s="819"/>
      <c r="FIH63" s="819"/>
      <c r="FII63" s="819"/>
      <c r="FIJ63" s="819"/>
      <c r="FIK63" s="819"/>
      <c r="FIL63" s="819"/>
      <c r="FIM63" s="819"/>
      <c r="FIN63" s="819"/>
      <c r="FIO63" s="819"/>
      <c r="FIP63" s="819"/>
      <c r="FIQ63" s="819"/>
      <c r="FIR63" s="819"/>
      <c r="FIS63" s="819"/>
      <c r="FIT63" s="819"/>
      <c r="FIU63" s="819"/>
      <c r="FIV63" s="819"/>
      <c r="FIW63" s="819"/>
      <c r="FIX63" s="819"/>
      <c r="FIY63" s="819"/>
      <c r="FIZ63" s="819"/>
      <c r="FJA63" s="819"/>
      <c r="FJB63" s="819"/>
      <c r="FJC63" s="819"/>
      <c r="FJD63" s="819"/>
      <c r="FJE63" s="819"/>
      <c r="FJF63" s="819"/>
      <c r="FJG63" s="819"/>
      <c r="FJH63" s="819"/>
      <c r="FJI63" s="819"/>
      <c r="FJJ63" s="819"/>
      <c r="FJK63" s="819"/>
      <c r="FJL63" s="819"/>
      <c r="FJM63" s="819"/>
      <c r="FJN63" s="819"/>
      <c r="FJO63" s="819"/>
      <c r="FJP63" s="819"/>
      <c r="FJQ63" s="819"/>
      <c r="FJR63" s="819"/>
      <c r="FJS63" s="819"/>
      <c r="FJT63" s="819"/>
      <c r="FJU63" s="819"/>
      <c r="FJV63" s="819"/>
      <c r="FJW63" s="819"/>
      <c r="FJX63" s="819"/>
      <c r="FJY63" s="819"/>
      <c r="FJZ63" s="819"/>
      <c r="FKA63" s="819"/>
      <c r="FKB63" s="819"/>
      <c r="FKC63" s="819"/>
      <c r="FKD63" s="819"/>
      <c r="FKE63" s="819"/>
      <c r="FKF63" s="819"/>
      <c r="FKG63" s="819"/>
      <c r="FKH63" s="819"/>
      <c r="FKI63" s="819"/>
      <c r="FKJ63" s="819"/>
      <c r="FKK63" s="819"/>
      <c r="FKL63" s="819"/>
      <c r="FKM63" s="819"/>
      <c r="FKN63" s="819"/>
      <c r="FKO63" s="819"/>
      <c r="FKP63" s="819"/>
      <c r="FKQ63" s="819"/>
      <c r="FKR63" s="819"/>
      <c r="FKS63" s="819"/>
      <c r="FKT63" s="819"/>
      <c r="FKU63" s="819"/>
      <c r="FKV63" s="819"/>
      <c r="FKW63" s="819"/>
      <c r="FKX63" s="819"/>
      <c r="FKY63" s="819"/>
      <c r="FKZ63" s="819"/>
      <c r="FLA63" s="819"/>
      <c r="FLB63" s="819"/>
      <c r="FLC63" s="819"/>
      <c r="FLD63" s="819"/>
      <c r="FLE63" s="819"/>
      <c r="FLF63" s="819"/>
      <c r="FLG63" s="819"/>
      <c r="FLH63" s="819"/>
      <c r="FLI63" s="819"/>
      <c r="FLJ63" s="819"/>
      <c r="FLK63" s="819"/>
      <c r="FLL63" s="819"/>
      <c r="FLM63" s="819"/>
      <c r="FLN63" s="819"/>
      <c r="FLO63" s="819"/>
      <c r="FLP63" s="819"/>
      <c r="FLQ63" s="819"/>
      <c r="FLR63" s="819"/>
      <c r="FLS63" s="819"/>
      <c r="FLT63" s="819"/>
      <c r="FLU63" s="819"/>
      <c r="FLV63" s="819"/>
      <c r="FLW63" s="819"/>
      <c r="FLX63" s="819"/>
      <c r="FLY63" s="819"/>
      <c r="FLZ63" s="819"/>
      <c r="FMA63" s="819"/>
      <c r="FMB63" s="819"/>
      <c r="FMC63" s="819"/>
      <c r="FMD63" s="819"/>
      <c r="FME63" s="819"/>
      <c r="FMF63" s="819"/>
      <c r="FMG63" s="819"/>
      <c r="FMH63" s="819"/>
      <c r="FMI63" s="819"/>
      <c r="FMJ63" s="819"/>
      <c r="FMK63" s="819"/>
      <c r="FML63" s="819"/>
      <c r="FMM63" s="819"/>
      <c r="FMN63" s="819"/>
      <c r="FMO63" s="819"/>
      <c r="FMP63" s="819"/>
      <c r="FMQ63" s="819"/>
      <c r="FMR63" s="819"/>
      <c r="FMS63" s="819"/>
      <c r="FMT63" s="819"/>
      <c r="FMU63" s="819"/>
      <c r="FMV63" s="819"/>
      <c r="FMW63" s="819"/>
      <c r="FMX63" s="819"/>
      <c r="FMY63" s="819"/>
      <c r="FMZ63" s="819"/>
      <c r="FNA63" s="819"/>
      <c r="FNB63" s="819"/>
      <c r="FNC63" s="819"/>
      <c r="FND63" s="819"/>
      <c r="FNE63" s="819"/>
      <c r="FNF63" s="819"/>
      <c r="FNG63" s="819"/>
      <c r="FNH63" s="819"/>
      <c r="FNI63" s="819"/>
      <c r="FNJ63" s="819"/>
      <c r="FNK63" s="819"/>
      <c r="FNL63" s="819"/>
      <c r="FNM63" s="819"/>
      <c r="FNN63" s="819"/>
      <c r="FNO63" s="819"/>
      <c r="FNP63" s="819"/>
      <c r="FNQ63" s="819"/>
      <c r="FNR63" s="819"/>
      <c r="FNS63" s="819"/>
      <c r="FNT63" s="819"/>
      <c r="FNU63" s="819"/>
      <c r="FNV63" s="819"/>
      <c r="FNW63" s="819"/>
      <c r="FNX63" s="819"/>
      <c r="FNY63" s="819"/>
      <c r="FNZ63" s="819"/>
      <c r="FOA63" s="819"/>
      <c r="FOB63" s="819"/>
      <c r="FOC63" s="819"/>
      <c r="FOD63" s="819"/>
      <c r="FOE63" s="819"/>
      <c r="FOF63" s="819"/>
      <c r="FOG63" s="819"/>
      <c r="FOH63" s="819"/>
      <c r="FOI63" s="819"/>
      <c r="FOJ63" s="819"/>
      <c r="FOK63" s="819"/>
      <c r="FOL63" s="819"/>
      <c r="FOM63" s="819"/>
      <c r="FON63" s="819"/>
      <c r="FOO63" s="819"/>
      <c r="FOP63" s="819"/>
      <c r="FOQ63" s="819"/>
      <c r="FOR63" s="819"/>
      <c r="FOS63" s="819"/>
      <c r="FOT63" s="819"/>
      <c r="FOU63" s="819"/>
      <c r="FOV63" s="819"/>
      <c r="FOW63" s="819"/>
      <c r="FOX63" s="819"/>
      <c r="FOY63" s="819"/>
      <c r="FOZ63" s="819"/>
      <c r="FPA63" s="819"/>
      <c r="FPB63" s="819"/>
      <c r="FPC63" s="819"/>
      <c r="FPD63" s="819"/>
      <c r="FPE63" s="819"/>
      <c r="FPF63" s="819"/>
      <c r="FPG63" s="819"/>
      <c r="FPH63" s="819"/>
      <c r="FPI63" s="819"/>
      <c r="FPJ63" s="819"/>
      <c r="FPK63" s="819"/>
      <c r="FPL63" s="819"/>
      <c r="FPM63" s="819"/>
      <c r="FPN63" s="819"/>
      <c r="FPO63" s="819"/>
      <c r="FPP63" s="819"/>
      <c r="FPQ63" s="819"/>
      <c r="FPR63" s="819"/>
      <c r="FPS63" s="819"/>
      <c r="FPT63" s="819"/>
      <c r="FPU63" s="819"/>
      <c r="FPV63" s="819"/>
      <c r="FPW63" s="819"/>
      <c r="FPX63" s="819"/>
      <c r="FPY63" s="819"/>
      <c r="FPZ63" s="819"/>
      <c r="FQA63" s="819"/>
      <c r="FQB63" s="819"/>
      <c r="FQC63" s="819"/>
      <c r="FQD63" s="819"/>
      <c r="FQE63" s="819"/>
      <c r="FQF63" s="819"/>
      <c r="FQG63" s="819"/>
      <c r="FQH63" s="819"/>
      <c r="FQI63" s="819"/>
      <c r="FQJ63" s="819"/>
      <c r="FQK63" s="819"/>
      <c r="FQL63" s="819"/>
      <c r="FQM63" s="819"/>
      <c r="FQN63" s="819"/>
      <c r="FQO63" s="819"/>
      <c r="FQP63" s="819"/>
      <c r="FQQ63" s="819"/>
      <c r="FQR63" s="819"/>
      <c r="FQS63" s="819"/>
      <c r="FQT63" s="819"/>
      <c r="FQU63" s="819"/>
      <c r="FQV63" s="819"/>
      <c r="FQW63" s="819"/>
      <c r="FQX63" s="819"/>
      <c r="FQY63" s="819"/>
      <c r="FQZ63" s="819"/>
      <c r="FRA63" s="819"/>
      <c r="FRB63" s="819"/>
      <c r="FRC63" s="819"/>
      <c r="FRD63" s="819"/>
      <c r="FRE63" s="819"/>
      <c r="FRF63" s="819"/>
      <c r="FRG63" s="819"/>
      <c r="FRH63" s="819"/>
      <c r="FRI63" s="819"/>
      <c r="FRJ63" s="819"/>
      <c r="FRK63" s="819"/>
      <c r="FRL63" s="819"/>
      <c r="FRM63" s="819"/>
      <c r="FRN63" s="819"/>
      <c r="FRO63" s="819"/>
      <c r="FRP63" s="819"/>
      <c r="FRQ63" s="819"/>
      <c r="FRR63" s="819"/>
      <c r="FRS63" s="819"/>
      <c r="FRT63" s="819"/>
      <c r="FRU63" s="819"/>
      <c r="FRV63" s="819"/>
      <c r="FRW63" s="819"/>
      <c r="FRX63" s="819"/>
      <c r="FRY63" s="819"/>
      <c r="FRZ63" s="819"/>
      <c r="FSA63" s="819"/>
      <c r="FSB63" s="819"/>
      <c r="FSC63" s="819"/>
      <c r="FSD63" s="819"/>
      <c r="FSE63" s="819"/>
      <c r="FSF63" s="819"/>
      <c r="FSG63" s="819"/>
      <c r="FSH63" s="819"/>
      <c r="FSI63" s="819"/>
      <c r="FSJ63" s="819"/>
      <c r="FSK63" s="819"/>
      <c r="FSL63" s="819"/>
      <c r="FSM63" s="819"/>
      <c r="FSN63" s="819"/>
      <c r="FSO63" s="819"/>
      <c r="FSP63" s="819"/>
      <c r="FSQ63" s="819"/>
      <c r="FSR63" s="819"/>
      <c r="FSS63" s="819"/>
      <c r="FST63" s="819"/>
      <c r="FSU63" s="819"/>
      <c r="FSV63" s="819"/>
      <c r="FSW63" s="819"/>
      <c r="FSX63" s="819"/>
      <c r="FSY63" s="819"/>
      <c r="FSZ63" s="819"/>
      <c r="FTA63" s="819"/>
      <c r="FTB63" s="819"/>
      <c r="FTC63" s="819"/>
      <c r="FTD63" s="819"/>
      <c r="FTE63" s="819"/>
      <c r="FTF63" s="819"/>
      <c r="FTG63" s="819"/>
      <c r="FTH63" s="819"/>
      <c r="FTI63" s="819"/>
      <c r="FTJ63" s="819"/>
      <c r="FTK63" s="819"/>
      <c r="FTL63" s="819"/>
      <c r="FTM63" s="819"/>
      <c r="FTN63" s="819"/>
      <c r="FTO63" s="819"/>
      <c r="FTP63" s="819"/>
      <c r="FTQ63" s="819"/>
      <c r="FTR63" s="819"/>
      <c r="FTS63" s="819"/>
      <c r="FTT63" s="819"/>
      <c r="FTU63" s="819"/>
      <c r="FTV63" s="819"/>
      <c r="FTW63" s="819"/>
      <c r="FTX63" s="819"/>
      <c r="FTY63" s="819"/>
      <c r="FTZ63" s="819"/>
      <c r="FUA63" s="819"/>
      <c r="FUB63" s="819"/>
      <c r="FUC63" s="819"/>
      <c r="FUD63" s="819"/>
      <c r="FUE63" s="819"/>
      <c r="FUF63" s="819"/>
      <c r="FUG63" s="819"/>
      <c r="FUH63" s="819"/>
      <c r="FUI63" s="819"/>
      <c r="FUJ63" s="819"/>
      <c r="FUK63" s="819"/>
      <c r="FUL63" s="819"/>
      <c r="FUM63" s="819"/>
      <c r="FUN63" s="819"/>
      <c r="FUO63" s="819"/>
      <c r="FUP63" s="819"/>
      <c r="FUQ63" s="819"/>
      <c r="FUR63" s="819"/>
      <c r="FUS63" s="819"/>
      <c r="FUT63" s="819"/>
      <c r="FUU63" s="819"/>
      <c r="FUV63" s="819"/>
      <c r="FUW63" s="819"/>
      <c r="FUX63" s="819"/>
      <c r="FUY63" s="819"/>
      <c r="FUZ63" s="819"/>
      <c r="FVA63" s="819"/>
      <c r="FVB63" s="819"/>
      <c r="FVC63" s="819"/>
      <c r="FVD63" s="819"/>
      <c r="FVE63" s="819"/>
      <c r="FVF63" s="819"/>
      <c r="FVG63" s="819"/>
      <c r="FVH63" s="819"/>
      <c r="FVI63" s="819"/>
      <c r="FVJ63" s="819"/>
      <c r="FVK63" s="819"/>
      <c r="FVL63" s="819"/>
      <c r="FVM63" s="819"/>
      <c r="FVN63" s="819"/>
      <c r="FVO63" s="819"/>
      <c r="FVP63" s="819"/>
      <c r="FVQ63" s="819"/>
      <c r="FVR63" s="819"/>
      <c r="FVS63" s="819"/>
      <c r="FVT63" s="819"/>
      <c r="FVU63" s="819"/>
      <c r="FVV63" s="819"/>
      <c r="FVW63" s="819"/>
      <c r="FVX63" s="819"/>
      <c r="FVY63" s="819"/>
      <c r="FVZ63" s="819"/>
      <c r="FWA63" s="819"/>
      <c r="FWB63" s="819"/>
      <c r="FWC63" s="819"/>
      <c r="FWD63" s="819"/>
      <c r="FWE63" s="819"/>
      <c r="FWF63" s="819"/>
      <c r="FWG63" s="819"/>
      <c r="FWH63" s="819"/>
      <c r="FWI63" s="819"/>
      <c r="FWJ63" s="819"/>
      <c r="FWK63" s="819"/>
      <c r="FWL63" s="819"/>
      <c r="FWM63" s="819"/>
      <c r="FWN63" s="819"/>
      <c r="FWO63" s="819"/>
      <c r="FWP63" s="819"/>
      <c r="FWQ63" s="819"/>
      <c r="FWR63" s="819"/>
      <c r="FWS63" s="819"/>
      <c r="FWT63" s="819"/>
      <c r="FWU63" s="819"/>
      <c r="FWV63" s="819"/>
      <c r="FWW63" s="819"/>
      <c r="FWX63" s="819"/>
      <c r="FWY63" s="819"/>
      <c r="FWZ63" s="819"/>
      <c r="FXA63" s="819"/>
      <c r="FXB63" s="819"/>
      <c r="FXC63" s="819"/>
      <c r="FXD63" s="819"/>
      <c r="FXE63" s="819"/>
      <c r="FXF63" s="819"/>
      <c r="FXG63" s="819"/>
      <c r="FXH63" s="819"/>
      <c r="FXI63" s="819"/>
      <c r="FXJ63" s="819"/>
      <c r="FXK63" s="819"/>
      <c r="FXL63" s="819"/>
      <c r="FXM63" s="819"/>
      <c r="FXN63" s="819"/>
      <c r="FXO63" s="819"/>
      <c r="FXP63" s="819"/>
      <c r="FXQ63" s="819"/>
      <c r="FXR63" s="819"/>
      <c r="FXS63" s="819"/>
      <c r="FXT63" s="819"/>
      <c r="FXU63" s="819"/>
      <c r="FXV63" s="819"/>
      <c r="FXW63" s="819"/>
      <c r="FXX63" s="819"/>
      <c r="FXY63" s="819"/>
      <c r="FXZ63" s="819"/>
      <c r="FYA63" s="819"/>
      <c r="FYB63" s="819"/>
      <c r="FYC63" s="819"/>
      <c r="FYD63" s="819"/>
      <c r="FYE63" s="819"/>
      <c r="FYF63" s="819"/>
      <c r="FYG63" s="819"/>
      <c r="FYH63" s="819"/>
      <c r="FYI63" s="819"/>
      <c r="FYJ63" s="819"/>
      <c r="FYK63" s="819"/>
      <c r="FYL63" s="819"/>
      <c r="FYM63" s="819"/>
      <c r="FYN63" s="819"/>
      <c r="FYO63" s="819"/>
      <c r="FYP63" s="819"/>
      <c r="FYQ63" s="819"/>
      <c r="FYR63" s="819"/>
      <c r="FYS63" s="819"/>
      <c r="FYT63" s="819"/>
      <c r="FYU63" s="819"/>
      <c r="FYV63" s="819"/>
      <c r="FYW63" s="819"/>
      <c r="FYX63" s="819"/>
      <c r="FYY63" s="819"/>
      <c r="FYZ63" s="819"/>
      <c r="FZA63" s="819"/>
      <c r="FZB63" s="819"/>
      <c r="FZC63" s="819"/>
      <c r="FZD63" s="819"/>
      <c r="FZE63" s="819"/>
      <c r="FZF63" s="819"/>
      <c r="FZG63" s="819"/>
      <c r="FZH63" s="819"/>
      <c r="FZI63" s="819"/>
      <c r="FZJ63" s="819"/>
      <c r="FZK63" s="819"/>
      <c r="FZL63" s="819"/>
      <c r="FZM63" s="819"/>
      <c r="FZN63" s="819"/>
      <c r="FZO63" s="819"/>
      <c r="FZP63" s="819"/>
      <c r="FZQ63" s="819"/>
      <c r="FZR63" s="819"/>
      <c r="FZS63" s="819"/>
      <c r="FZT63" s="819"/>
      <c r="FZU63" s="819"/>
      <c r="FZV63" s="819"/>
      <c r="FZW63" s="819"/>
      <c r="FZX63" s="819"/>
      <c r="FZY63" s="819"/>
      <c r="FZZ63" s="819"/>
      <c r="GAA63" s="819"/>
      <c r="GAB63" s="819"/>
      <c r="GAC63" s="819"/>
      <c r="GAD63" s="819"/>
      <c r="GAE63" s="819"/>
      <c r="GAF63" s="819"/>
      <c r="GAG63" s="819"/>
      <c r="GAH63" s="819"/>
      <c r="GAI63" s="819"/>
      <c r="GAJ63" s="819"/>
      <c r="GAK63" s="819"/>
      <c r="GAL63" s="819"/>
      <c r="GAM63" s="819"/>
      <c r="GAN63" s="819"/>
      <c r="GAO63" s="819"/>
      <c r="GAP63" s="819"/>
      <c r="GAQ63" s="819"/>
      <c r="GAR63" s="819"/>
      <c r="GAS63" s="819"/>
      <c r="GAT63" s="819"/>
      <c r="GAU63" s="819"/>
      <c r="GAV63" s="819"/>
      <c r="GAW63" s="819"/>
      <c r="GAX63" s="819"/>
      <c r="GAY63" s="819"/>
      <c r="GAZ63" s="819"/>
      <c r="GBA63" s="819"/>
      <c r="GBB63" s="819"/>
      <c r="GBC63" s="819"/>
      <c r="GBD63" s="819"/>
      <c r="GBE63" s="819"/>
      <c r="GBF63" s="819"/>
      <c r="GBG63" s="819"/>
      <c r="GBH63" s="819"/>
      <c r="GBI63" s="819"/>
      <c r="GBJ63" s="819"/>
      <c r="GBK63" s="819"/>
      <c r="GBL63" s="819"/>
      <c r="GBM63" s="819"/>
      <c r="GBN63" s="819"/>
      <c r="GBO63" s="819"/>
      <c r="GBP63" s="819"/>
      <c r="GBQ63" s="819"/>
      <c r="GBR63" s="819"/>
      <c r="GBS63" s="819"/>
      <c r="GBT63" s="819"/>
      <c r="GBU63" s="819"/>
      <c r="GBV63" s="819"/>
      <c r="GBW63" s="819"/>
      <c r="GBX63" s="819"/>
      <c r="GBY63" s="819"/>
      <c r="GBZ63" s="819"/>
      <c r="GCA63" s="819"/>
      <c r="GCB63" s="819"/>
      <c r="GCC63" s="819"/>
      <c r="GCD63" s="819"/>
      <c r="GCE63" s="819"/>
      <c r="GCF63" s="819"/>
      <c r="GCG63" s="819"/>
      <c r="GCH63" s="819"/>
      <c r="GCI63" s="819"/>
      <c r="GCJ63" s="819"/>
      <c r="GCK63" s="819"/>
      <c r="GCL63" s="819"/>
      <c r="GCM63" s="819"/>
      <c r="GCN63" s="819"/>
      <c r="GCO63" s="819"/>
      <c r="GCP63" s="819"/>
      <c r="GCQ63" s="819"/>
      <c r="GCR63" s="819"/>
      <c r="GCS63" s="819"/>
      <c r="GCT63" s="819"/>
      <c r="GCU63" s="819"/>
      <c r="GCV63" s="819"/>
      <c r="GCW63" s="819"/>
      <c r="GCX63" s="819"/>
      <c r="GCY63" s="819"/>
      <c r="GCZ63" s="819"/>
      <c r="GDA63" s="819"/>
      <c r="GDB63" s="819"/>
      <c r="GDC63" s="819"/>
      <c r="GDD63" s="819"/>
      <c r="GDE63" s="819"/>
      <c r="GDF63" s="819"/>
      <c r="GDG63" s="819"/>
      <c r="GDH63" s="819"/>
      <c r="GDI63" s="819"/>
      <c r="GDJ63" s="819"/>
      <c r="GDK63" s="819"/>
      <c r="GDL63" s="819"/>
      <c r="GDM63" s="819"/>
      <c r="GDN63" s="819"/>
      <c r="GDO63" s="819"/>
      <c r="GDP63" s="819"/>
      <c r="GDQ63" s="819"/>
      <c r="GDR63" s="819"/>
      <c r="GDS63" s="819"/>
      <c r="GDT63" s="819"/>
      <c r="GDU63" s="819"/>
      <c r="GDV63" s="819"/>
      <c r="GDW63" s="819"/>
      <c r="GDX63" s="819"/>
      <c r="GDY63" s="819"/>
      <c r="GDZ63" s="819"/>
      <c r="GEA63" s="819"/>
      <c r="GEB63" s="819"/>
      <c r="GEC63" s="819"/>
      <c r="GED63" s="819"/>
      <c r="GEE63" s="819"/>
      <c r="GEF63" s="819"/>
      <c r="GEG63" s="819"/>
      <c r="GEH63" s="819"/>
      <c r="GEI63" s="819"/>
      <c r="GEJ63" s="819"/>
      <c r="GEK63" s="819"/>
      <c r="GEL63" s="819"/>
      <c r="GEM63" s="819"/>
      <c r="GEN63" s="819"/>
      <c r="GEO63" s="819"/>
      <c r="GEP63" s="819"/>
      <c r="GEQ63" s="819"/>
      <c r="GER63" s="819"/>
      <c r="GES63" s="819"/>
      <c r="GET63" s="819"/>
      <c r="GEU63" s="819"/>
      <c r="GEV63" s="819"/>
      <c r="GEW63" s="819"/>
      <c r="GEX63" s="819"/>
      <c r="GEY63" s="819"/>
      <c r="GEZ63" s="819"/>
      <c r="GFA63" s="819"/>
      <c r="GFB63" s="819"/>
      <c r="GFC63" s="819"/>
      <c r="GFD63" s="819"/>
      <c r="GFE63" s="819"/>
      <c r="GFF63" s="819"/>
      <c r="GFG63" s="819"/>
      <c r="GFH63" s="819"/>
      <c r="GFI63" s="819"/>
      <c r="GFJ63" s="819"/>
      <c r="GFK63" s="819"/>
      <c r="GFL63" s="819"/>
      <c r="GFM63" s="819"/>
      <c r="GFN63" s="819"/>
      <c r="GFO63" s="819"/>
      <c r="GFP63" s="819"/>
      <c r="GFQ63" s="819"/>
      <c r="GFR63" s="819"/>
      <c r="GFS63" s="819"/>
      <c r="GFT63" s="819"/>
      <c r="GFU63" s="819"/>
      <c r="GFV63" s="819"/>
      <c r="GFW63" s="819"/>
      <c r="GFX63" s="819"/>
      <c r="GFY63" s="819"/>
      <c r="GFZ63" s="819"/>
      <c r="GGA63" s="819"/>
      <c r="GGB63" s="819"/>
      <c r="GGC63" s="819"/>
      <c r="GGD63" s="819"/>
      <c r="GGE63" s="819"/>
      <c r="GGF63" s="819"/>
      <c r="GGG63" s="819"/>
      <c r="GGH63" s="819"/>
      <c r="GGI63" s="819"/>
      <c r="GGJ63" s="819"/>
      <c r="GGK63" s="819"/>
      <c r="GGL63" s="819"/>
      <c r="GGM63" s="819"/>
      <c r="GGN63" s="819"/>
      <c r="GGO63" s="819"/>
      <c r="GGP63" s="819"/>
      <c r="GGQ63" s="819"/>
      <c r="GGR63" s="819"/>
      <c r="GGS63" s="819"/>
      <c r="GGT63" s="819"/>
      <c r="GGU63" s="819"/>
      <c r="GGV63" s="819"/>
      <c r="GGW63" s="819"/>
      <c r="GGX63" s="819"/>
      <c r="GGY63" s="819"/>
      <c r="GGZ63" s="819"/>
      <c r="GHA63" s="819"/>
      <c r="GHB63" s="819"/>
      <c r="GHC63" s="819"/>
      <c r="GHD63" s="819"/>
      <c r="GHE63" s="819"/>
      <c r="GHF63" s="819"/>
      <c r="GHG63" s="819"/>
      <c r="GHH63" s="819"/>
      <c r="GHI63" s="819"/>
      <c r="GHJ63" s="819"/>
      <c r="GHK63" s="819"/>
      <c r="GHL63" s="819"/>
      <c r="GHM63" s="819"/>
      <c r="GHN63" s="819"/>
      <c r="GHO63" s="819"/>
      <c r="GHP63" s="819"/>
      <c r="GHQ63" s="819"/>
      <c r="GHR63" s="819"/>
      <c r="GHS63" s="819"/>
      <c r="GHT63" s="819"/>
      <c r="GHU63" s="819"/>
      <c r="GHV63" s="819"/>
      <c r="GHW63" s="819"/>
      <c r="GHX63" s="819"/>
      <c r="GHY63" s="819"/>
      <c r="GHZ63" s="819"/>
      <c r="GIA63" s="819"/>
      <c r="GIB63" s="819"/>
      <c r="GIC63" s="819"/>
      <c r="GID63" s="819"/>
      <c r="GIE63" s="819"/>
      <c r="GIF63" s="819"/>
      <c r="GIG63" s="819"/>
      <c r="GIH63" s="819"/>
      <c r="GII63" s="819"/>
      <c r="GIJ63" s="819"/>
      <c r="GIK63" s="819"/>
      <c r="GIL63" s="819"/>
      <c r="GIM63" s="819"/>
      <c r="GIN63" s="819"/>
      <c r="GIO63" s="819"/>
      <c r="GIP63" s="819"/>
      <c r="GIQ63" s="819"/>
      <c r="GIR63" s="819"/>
      <c r="GIS63" s="819"/>
      <c r="GIT63" s="819"/>
      <c r="GIU63" s="819"/>
      <c r="GIV63" s="819"/>
      <c r="GIW63" s="819"/>
      <c r="GIX63" s="819"/>
      <c r="GIY63" s="819"/>
      <c r="GIZ63" s="819"/>
      <c r="GJA63" s="819"/>
      <c r="GJB63" s="819"/>
      <c r="GJC63" s="819"/>
      <c r="GJD63" s="819"/>
      <c r="GJE63" s="819"/>
      <c r="GJF63" s="819"/>
      <c r="GJG63" s="819"/>
      <c r="GJH63" s="819"/>
      <c r="GJI63" s="819"/>
      <c r="GJJ63" s="819"/>
      <c r="GJK63" s="819"/>
      <c r="GJL63" s="819"/>
      <c r="GJM63" s="819"/>
      <c r="GJN63" s="819"/>
      <c r="GJO63" s="819"/>
      <c r="GJP63" s="819"/>
      <c r="GJQ63" s="819"/>
      <c r="GJR63" s="819"/>
      <c r="GJS63" s="819"/>
      <c r="GJT63" s="819"/>
      <c r="GJU63" s="819"/>
      <c r="GJV63" s="819"/>
      <c r="GJW63" s="819"/>
      <c r="GJX63" s="819"/>
      <c r="GJY63" s="819"/>
      <c r="GJZ63" s="819"/>
      <c r="GKA63" s="819"/>
      <c r="GKB63" s="819"/>
      <c r="GKC63" s="819"/>
      <c r="GKD63" s="819"/>
      <c r="GKE63" s="819"/>
      <c r="GKF63" s="819"/>
      <c r="GKG63" s="819"/>
      <c r="GKH63" s="819"/>
      <c r="GKI63" s="819"/>
      <c r="GKJ63" s="819"/>
      <c r="GKK63" s="819"/>
      <c r="GKL63" s="819"/>
      <c r="GKM63" s="819"/>
      <c r="GKN63" s="819"/>
      <c r="GKO63" s="819"/>
      <c r="GKP63" s="819"/>
      <c r="GKQ63" s="819"/>
      <c r="GKR63" s="819"/>
      <c r="GKS63" s="819"/>
      <c r="GKT63" s="819"/>
      <c r="GKU63" s="819"/>
      <c r="GKV63" s="819"/>
      <c r="GKW63" s="819"/>
      <c r="GKX63" s="819"/>
      <c r="GKY63" s="819"/>
      <c r="GKZ63" s="819"/>
      <c r="GLA63" s="819"/>
      <c r="GLB63" s="819"/>
      <c r="GLC63" s="819"/>
      <c r="GLD63" s="819"/>
      <c r="GLE63" s="819"/>
      <c r="GLF63" s="819"/>
      <c r="GLG63" s="819"/>
      <c r="GLH63" s="819"/>
      <c r="GLI63" s="819"/>
      <c r="GLJ63" s="819"/>
      <c r="GLK63" s="819"/>
      <c r="GLL63" s="819"/>
      <c r="GLM63" s="819"/>
      <c r="GLN63" s="819"/>
      <c r="GLO63" s="819"/>
      <c r="GLP63" s="819"/>
      <c r="GLQ63" s="819"/>
      <c r="GLR63" s="819"/>
      <c r="GLS63" s="819"/>
      <c r="GLT63" s="819"/>
      <c r="GLU63" s="819"/>
      <c r="GLV63" s="819"/>
      <c r="GLW63" s="819"/>
      <c r="GLX63" s="819"/>
      <c r="GLY63" s="819"/>
      <c r="GLZ63" s="819"/>
      <c r="GMA63" s="819"/>
      <c r="GMB63" s="819"/>
      <c r="GMC63" s="819"/>
      <c r="GMD63" s="819"/>
      <c r="GME63" s="819"/>
      <c r="GMF63" s="819"/>
      <c r="GMG63" s="819"/>
      <c r="GMH63" s="819"/>
      <c r="GMI63" s="819"/>
      <c r="GMJ63" s="819"/>
      <c r="GMK63" s="819"/>
      <c r="GML63" s="819"/>
      <c r="GMM63" s="819"/>
      <c r="GMN63" s="819"/>
      <c r="GMO63" s="819"/>
      <c r="GMP63" s="819"/>
      <c r="GMQ63" s="819"/>
      <c r="GMR63" s="819"/>
      <c r="GMS63" s="819"/>
      <c r="GMT63" s="819"/>
      <c r="GMU63" s="819"/>
      <c r="GMV63" s="819"/>
      <c r="GMW63" s="819"/>
      <c r="GMX63" s="819"/>
      <c r="GMY63" s="819"/>
      <c r="GMZ63" s="819"/>
      <c r="GNA63" s="819"/>
      <c r="GNB63" s="819"/>
      <c r="GNC63" s="819"/>
      <c r="GND63" s="819"/>
      <c r="GNE63" s="819"/>
      <c r="GNF63" s="819"/>
      <c r="GNG63" s="819"/>
      <c r="GNH63" s="819"/>
      <c r="GNI63" s="819"/>
      <c r="GNJ63" s="819"/>
      <c r="GNK63" s="819"/>
      <c r="GNL63" s="819"/>
      <c r="GNM63" s="819"/>
      <c r="GNN63" s="819"/>
      <c r="GNO63" s="819"/>
      <c r="GNP63" s="819"/>
      <c r="GNQ63" s="819"/>
      <c r="GNR63" s="819"/>
      <c r="GNS63" s="819"/>
      <c r="GNT63" s="819"/>
      <c r="GNU63" s="819"/>
      <c r="GNV63" s="819"/>
      <c r="GNW63" s="819"/>
      <c r="GNX63" s="819"/>
      <c r="GNY63" s="819"/>
      <c r="GNZ63" s="819"/>
      <c r="GOA63" s="819"/>
      <c r="GOB63" s="819"/>
      <c r="GOC63" s="819"/>
      <c r="GOD63" s="819"/>
      <c r="GOE63" s="819"/>
      <c r="GOF63" s="819"/>
      <c r="GOG63" s="819"/>
      <c r="GOH63" s="819"/>
      <c r="GOI63" s="819"/>
      <c r="GOJ63" s="819"/>
      <c r="GOK63" s="819"/>
      <c r="GOL63" s="819"/>
      <c r="GOM63" s="819"/>
      <c r="GON63" s="819"/>
      <c r="GOO63" s="819"/>
      <c r="GOP63" s="819"/>
      <c r="GOQ63" s="819"/>
      <c r="GOR63" s="819"/>
      <c r="GOS63" s="819"/>
      <c r="GOT63" s="819"/>
      <c r="GOU63" s="819"/>
      <c r="GOV63" s="819"/>
      <c r="GOW63" s="819"/>
      <c r="GOX63" s="819"/>
      <c r="GOY63" s="819"/>
      <c r="GOZ63" s="819"/>
      <c r="GPA63" s="819"/>
      <c r="GPB63" s="819"/>
      <c r="GPC63" s="819"/>
      <c r="GPD63" s="819"/>
      <c r="GPE63" s="819"/>
      <c r="GPF63" s="819"/>
      <c r="GPG63" s="819"/>
      <c r="GPH63" s="819"/>
      <c r="GPI63" s="819"/>
      <c r="GPJ63" s="819"/>
      <c r="GPK63" s="819"/>
      <c r="GPL63" s="819"/>
      <c r="GPM63" s="819"/>
      <c r="GPN63" s="819"/>
      <c r="GPO63" s="819"/>
      <c r="GPP63" s="819"/>
      <c r="GPQ63" s="819"/>
      <c r="GPR63" s="819"/>
      <c r="GPS63" s="819"/>
      <c r="GPT63" s="819"/>
      <c r="GPU63" s="819"/>
      <c r="GPV63" s="819"/>
      <c r="GPW63" s="819"/>
      <c r="GPX63" s="819"/>
      <c r="GPY63" s="819"/>
      <c r="GPZ63" s="819"/>
      <c r="GQA63" s="819"/>
      <c r="GQB63" s="819"/>
      <c r="GQC63" s="819"/>
      <c r="GQD63" s="819"/>
      <c r="GQE63" s="819"/>
      <c r="GQF63" s="819"/>
      <c r="GQG63" s="819"/>
      <c r="GQH63" s="819"/>
      <c r="GQI63" s="819"/>
      <c r="GQJ63" s="819"/>
      <c r="GQK63" s="819"/>
      <c r="GQL63" s="819"/>
      <c r="GQM63" s="819"/>
      <c r="GQN63" s="819"/>
      <c r="GQO63" s="819"/>
      <c r="GQP63" s="819"/>
      <c r="GQQ63" s="819"/>
      <c r="GQR63" s="819"/>
      <c r="GQS63" s="819"/>
      <c r="GQT63" s="819"/>
      <c r="GQU63" s="819"/>
      <c r="GQV63" s="819"/>
      <c r="GQW63" s="819"/>
      <c r="GQX63" s="819"/>
      <c r="GQY63" s="819"/>
      <c r="GQZ63" s="819"/>
      <c r="GRA63" s="819"/>
      <c r="GRB63" s="819"/>
      <c r="GRC63" s="819"/>
      <c r="GRD63" s="819"/>
      <c r="GRE63" s="819"/>
      <c r="GRF63" s="819"/>
      <c r="GRG63" s="819"/>
      <c r="GRH63" s="819"/>
      <c r="GRI63" s="819"/>
      <c r="GRJ63" s="819"/>
      <c r="GRK63" s="819"/>
      <c r="GRL63" s="819"/>
      <c r="GRM63" s="819"/>
      <c r="GRN63" s="819"/>
      <c r="GRO63" s="819"/>
      <c r="GRP63" s="819"/>
      <c r="GRQ63" s="819"/>
      <c r="GRR63" s="819"/>
      <c r="GRS63" s="819"/>
      <c r="GRT63" s="819"/>
      <c r="GRU63" s="819"/>
      <c r="GRV63" s="819"/>
      <c r="GRW63" s="819"/>
      <c r="GRX63" s="819"/>
      <c r="GRY63" s="819"/>
      <c r="GRZ63" s="819"/>
      <c r="GSA63" s="819"/>
      <c r="GSB63" s="819"/>
      <c r="GSC63" s="819"/>
      <c r="GSD63" s="819"/>
      <c r="GSE63" s="819"/>
      <c r="GSF63" s="819"/>
      <c r="GSG63" s="819"/>
      <c r="GSH63" s="819"/>
      <c r="GSI63" s="819"/>
      <c r="GSJ63" s="819"/>
      <c r="GSK63" s="819"/>
      <c r="GSL63" s="819"/>
      <c r="GSM63" s="819"/>
      <c r="GSN63" s="819"/>
      <c r="GSO63" s="819"/>
      <c r="GSP63" s="819"/>
      <c r="GSQ63" s="819"/>
      <c r="GSR63" s="819"/>
      <c r="GSS63" s="819"/>
      <c r="GST63" s="819"/>
      <c r="GSU63" s="819"/>
      <c r="GSV63" s="819"/>
      <c r="GSW63" s="819"/>
      <c r="GSX63" s="819"/>
      <c r="GSY63" s="819"/>
      <c r="GSZ63" s="819"/>
      <c r="GTA63" s="819"/>
      <c r="GTB63" s="819"/>
      <c r="GTC63" s="819"/>
      <c r="GTD63" s="819"/>
      <c r="GTE63" s="819"/>
      <c r="GTF63" s="819"/>
      <c r="GTG63" s="819"/>
      <c r="GTH63" s="819"/>
      <c r="GTI63" s="819"/>
      <c r="GTJ63" s="819"/>
      <c r="GTK63" s="819"/>
      <c r="GTL63" s="819"/>
      <c r="GTM63" s="819"/>
      <c r="GTN63" s="819"/>
      <c r="GTO63" s="819"/>
      <c r="GTP63" s="819"/>
      <c r="GTQ63" s="819"/>
      <c r="GTR63" s="819"/>
      <c r="GTS63" s="819"/>
      <c r="GTT63" s="819"/>
      <c r="GTU63" s="819"/>
      <c r="GTV63" s="819"/>
      <c r="GTW63" s="819"/>
      <c r="GTX63" s="819"/>
      <c r="GTY63" s="819"/>
      <c r="GTZ63" s="819"/>
      <c r="GUA63" s="819"/>
      <c r="GUB63" s="819"/>
      <c r="GUC63" s="819"/>
      <c r="GUD63" s="819"/>
      <c r="GUE63" s="819"/>
      <c r="GUF63" s="819"/>
      <c r="GUG63" s="819"/>
      <c r="GUH63" s="819"/>
      <c r="GUI63" s="819"/>
      <c r="GUJ63" s="819"/>
      <c r="GUK63" s="819"/>
      <c r="GUL63" s="819"/>
      <c r="GUM63" s="819"/>
      <c r="GUN63" s="819"/>
      <c r="GUO63" s="819"/>
      <c r="GUP63" s="819"/>
      <c r="GUQ63" s="819"/>
      <c r="GUR63" s="819"/>
      <c r="GUS63" s="819"/>
      <c r="GUT63" s="819"/>
      <c r="GUU63" s="819"/>
      <c r="GUV63" s="819"/>
      <c r="GUW63" s="819"/>
      <c r="GUX63" s="819"/>
      <c r="GUY63" s="819"/>
      <c r="GUZ63" s="819"/>
      <c r="GVA63" s="819"/>
      <c r="GVB63" s="819"/>
      <c r="GVC63" s="819"/>
      <c r="GVD63" s="819"/>
      <c r="GVE63" s="819"/>
      <c r="GVF63" s="819"/>
      <c r="GVG63" s="819"/>
      <c r="GVH63" s="819"/>
      <c r="GVI63" s="819"/>
      <c r="GVJ63" s="819"/>
      <c r="GVK63" s="819"/>
      <c r="GVL63" s="819"/>
      <c r="GVM63" s="819"/>
      <c r="GVN63" s="819"/>
      <c r="GVO63" s="819"/>
      <c r="GVP63" s="819"/>
      <c r="GVQ63" s="819"/>
      <c r="GVR63" s="819"/>
      <c r="GVS63" s="819"/>
      <c r="GVT63" s="819"/>
      <c r="GVU63" s="819"/>
      <c r="GVV63" s="819"/>
      <c r="GVW63" s="819"/>
      <c r="GVX63" s="819"/>
      <c r="GVY63" s="819"/>
      <c r="GVZ63" s="819"/>
      <c r="GWA63" s="819"/>
      <c r="GWB63" s="819"/>
      <c r="GWC63" s="819"/>
      <c r="GWD63" s="819"/>
      <c r="GWE63" s="819"/>
      <c r="GWF63" s="819"/>
      <c r="GWG63" s="819"/>
      <c r="GWH63" s="819"/>
      <c r="GWI63" s="819"/>
      <c r="GWJ63" s="819"/>
      <c r="GWK63" s="819"/>
      <c r="GWL63" s="819"/>
      <c r="GWM63" s="819"/>
      <c r="GWN63" s="819"/>
      <c r="GWO63" s="819"/>
      <c r="GWP63" s="819"/>
      <c r="GWQ63" s="819"/>
      <c r="GWR63" s="819"/>
      <c r="GWS63" s="819"/>
      <c r="GWT63" s="819"/>
      <c r="GWU63" s="819"/>
      <c r="GWV63" s="819"/>
      <c r="GWW63" s="819"/>
      <c r="GWX63" s="819"/>
      <c r="GWY63" s="819"/>
      <c r="GWZ63" s="819"/>
      <c r="GXA63" s="819"/>
      <c r="GXB63" s="819"/>
      <c r="GXC63" s="819"/>
      <c r="GXD63" s="819"/>
      <c r="GXE63" s="819"/>
      <c r="GXF63" s="819"/>
      <c r="GXG63" s="819"/>
      <c r="GXH63" s="819"/>
      <c r="GXI63" s="819"/>
      <c r="GXJ63" s="819"/>
      <c r="GXK63" s="819"/>
      <c r="GXL63" s="819"/>
      <c r="GXM63" s="819"/>
      <c r="GXN63" s="819"/>
      <c r="GXO63" s="819"/>
      <c r="GXP63" s="819"/>
      <c r="GXQ63" s="819"/>
      <c r="GXR63" s="819"/>
      <c r="GXS63" s="819"/>
      <c r="GXT63" s="819"/>
      <c r="GXU63" s="819"/>
      <c r="GXV63" s="819"/>
      <c r="GXW63" s="819"/>
      <c r="GXX63" s="819"/>
      <c r="GXY63" s="819"/>
      <c r="GXZ63" s="819"/>
      <c r="GYA63" s="819"/>
      <c r="GYB63" s="819"/>
      <c r="GYC63" s="819"/>
      <c r="GYD63" s="819"/>
      <c r="GYE63" s="819"/>
      <c r="GYF63" s="819"/>
      <c r="GYG63" s="819"/>
      <c r="GYH63" s="819"/>
      <c r="GYI63" s="819"/>
      <c r="GYJ63" s="819"/>
      <c r="GYK63" s="819"/>
      <c r="GYL63" s="819"/>
      <c r="GYM63" s="819"/>
      <c r="GYN63" s="819"/>
      <c r="GYO63" s="819"/>
      <c r="GYP63" s="819"/>
      <c r="GYQ63" s="819"/>
      <c r="GYR63" s="819"/>
      <c r="GYS63" s="819"/>
      <c r="GYT63" s="819"/>
      <c r="GYU63" s="819"/>
      <c r="GYV63" s="819"/>
      <c r="GYW63" s="819"/>
      <c r="GYX63" s="819"/>
      <c r="GYY63" s="819"/>
      <c r="GYZ63" s="819"/>
      <c r="GZA63" s="819"/>
      <c r="GZB63" s="819"/>
      <c r="GZC63" s="819"/>
      <c r="GZD63" s="819"/>
      <c r="GZE63" s="819"/>
      <c r="GZF63" s="819"/>
      <c r="GZG63" s="819"/>
      <c r="GZH63" s="819"/>
      <c r="GZI63" s="819"/>
      <c r="GZJ63" s="819"/>
      <c r="GZK63" s="819"/>
      <c r="GZL63" s="819"/>
      <c r="GZM63" s="819"/>
      <c r="GZN63" s="819"/>
      <c r="GZO63" s="819"/>
      <c r="GZP63" s="819"/>
      <c r="GZQ63" s="819"/>
      <c r="GZR63" s="819"/>
      <c r="GZS63" s="819"/>
      <c r="GZT63" s="819"/>
      <c r="GZU63" s="819"/>
      <c r="GZV63" s="819"/>
      <c r="GZW63" s="819"/>
      <c r="GZX63" s="819"/>
      <c r="GZY63" s="819"/>
      <c r="GZZ63" s="819"/>
      <c r="HAA63" s="819"/>
      <c r="HAB63" s="819"/>
      <c r="HAC63" s="819"/>
      <c r="HAD63" s="819"/>
      <c r="HAE63" s="819"/>
      <c r="HAF63" s="819"/>
      <c r="HAG63" s="819"/>
      <c r="HAH63" s="819"/>
      <c r="HAI63" s="819"/>
      <c r="HAJ63" s="819"/>
      <c r="HAK63" s="819"/>
      <c r="HAL63" s="819"/>
      <c r="HAM63" s="819"/>
      <c r="HAN63" s="819"/>
      <c r="HAO63" s="819"/>
      <c r="HAP63" s="819"/>
      <c r="HAQ63" s="819"/>
      <c r="HAR63" s="819"/>
      <c r="HAS63" s="819"/>
      <c r="HAT63" s="819"/>
      <c r="HAU63" s="819"/>
      <c r="HAV63" s="819"/>
      <c r="HAW63" s="819"/>
      <c r="HAX63" s="819"/>
      <c r="HAY63" s="819"/>
      <c r="HAZ63" s="819"/>
      <c r="HBA63" s="819"/>
      <c r="HBB63" s="819"/>
      <c r="HBC63" s="819"/>
      <c r="HBD63" s="819"/>
      <c r="HBE63" s="819"/>
      <c r="HBF63" s="819"/>
      <c r="HBG63" s="819"/>
      <c r="HBH63" s="819"/>
      <c r="HBI63" s="819"/>
      <c r="HBJ63" s="819"/>
      <c r="HBK63" s="819"/>
      <c r="HBL63" s="819"/>
      <c r="HBM63" s="819"/>
      <c r="HBN63" s="819"/>
      <c r="HBO63" s="819"/>
      <c r="HBP63" s="819"/>
      <c r="HBQ63" s="819"/>
      <c r="HBR63" s="819"/>
      <c r="HBS63" s="819"/>
      <c r="HBT63" s="819"/>
      <c r="HBU63" s="819"/>
      <c r="HBV63" s="819"/>
      <c r="HBW63" s="819"/>
      <c r="HBX63" s="819"/>
      <c r="HBY63" s="819"/>
      <c r="HBZ63" s="819"/>
      <c r="HCA63" s="819"/>
      <c r="HCB63" s="819"/>
      <c r="HCC63" s="819"/>
      <c r="HCD63" s="819"/>
      <c r="HCE63" s="819"/>
      <c r="HCF63" s="819"/>
      <c r="HCG63" s="819"/>
      <c r="HCH63" s="819"/>
      <c r="HCI63" s="819"/>
      <c r="HCJ63" s="819"/>
      <c r="HCK63" s="819"/>
      <c r="HCL63" s="819"/>
      <c r="HCM63" s="819"/>
      <c r="HCN63" s="819"/>
      <c r="HCO63" s="819"/>
      <c r="HCP63" s="819"/>
      <c r="HCQ63" s="819"/>
      <c r="HCR63" s="819"/>
      <c r="HCS63" s="819"/>
      <c r="HCT63" s="819"/>
      <c r="HCU63" s="819"/>
      <c r="HCV63" s="819"/>
      <c r="HCW63" s="819"/>
      <c r="HCX63" s="819"/>
      <c r="HCY63" s="819"/>
      <c r="HCZ63" s="819"/>
      <c r="HDA63" s="819"/>
      <c r="HDB63" s="819"/>
      <c r="HDC63" s="819"/>
      <c r="HDD63" s="819"/>
      <c r="HDE63" s="819"/>
      <c r="HDF63" s="819"/>
      <c r="HDG63" s="819"/>
      <c r="HDH63" s="819"/>
      <c r="HDI63" s="819"/>
      <c r="HDJ63" s="819"/>
      <c r="HDK63" s="819"/>
      <c r="HDL63" s="819"/>
      <c r="HDM63" s="819"/>
      <c r="HDN63" s="819"/>
      <c r="HDO63" s="819"/>
      <c r="HDP63" s="819"/>
      <c r="HDQ63" s="819"/>
      <c r="HDR63" s="819"/>
      <c r="HDS63" s="819"/>
      <c r="HDT63" s="819"/>
      <c r="HDU63" s="819"/>
      <c r="HDV63" s="819"/>
      <c r="HDW63" s="819"/>
      <c r="HDX63" s="819"/>
      <c r="HDY63" s="819"/>
      <c r="HDZ63" s="819"/>
      <c r="HEA63" s="819"/>
      <c r="HEB63" s="819"/>
      <c r="HEC63" s="819"/>
      <c r="HED63" s="819"/>
      <c r="HEE63" s="819"/>
      <c r="HEF63" s="819"/>
      <c r="HEG63" s="819"/>
      <c r="HEH63" s="819"/>
      <c r="HEI63" s="819"/>
      <c r="HEJ63" s="819"/>
      <c r="HEK63" s="819"/>
      <c r="HEL63" s="819"/>
      <c r="HEM63" s="819"/>
      <c r="HEN63" s="819"/>
      <c r="HEO63" s="819"/>
      <c r="HEP63" s="819"/>
      <c r="HEQ63" s="819"/>
      <c r="HER63" s="819"/>
      <c r="HES63" s="819"/>
      <c r="HET63" s="819"/>
      <c r="HEU63" s="819"/>
      <c r="HEV63" s="819"/>
      <c r="HEW63" s="819"/>
      <c r="HEX63" s="819"/>
      <c r="HEY63" s="819"/>
      <c r="HEZ63" s="819"/>
      <c r="HFA63" s="819"/>
      <c r="HFB63" s="819"/>
      <c r="HFC63" s="819"/>
      <c r="HFD63" s="819"/>
      <c r="HFE63" s="819"/>
      <c r="HFF63" s="819"/>
      <c r="HFG63" s="819"/>
      <c r="HFH63" s="819"/>
      <c r="HFI63" s="819"/>
      <c r="HFJ63" s="819"/>
      <c r="HFK63" s="819"/>
      <c r="HFL63" s="819"/>
      <c r="HFM63" s="819"/>
      <c r="HFN63" s="819"/>
      <c r="HFO63" s="819"/>
      <c r="HFP63" s="819"/>
      <c r="HFQ63" s="819"/>
      <c r="HFR63" s="819"/>
      <c r="HFS63" s="819"/>
      <c r="HFT63" s="819"/>
      <c r="HFU63" s="819"/>
      <c r="HFV63" s="819"/>
      <c r="HFW63" s="819"/>
      <c r="HFX63" s="819"/>
      <c r="HFY63" s="819"/>
      <c r="HFZ63" s="819"/>
      <c r="HGA63" s="819"/>
      <c r="HGB63" s="819"/>
      <c r="HGC63" s="819"/>
      <c r="HGD63" s="819"/>
      <c r="HGE63" s="819"/>
      <c r="HGF63" s="819"/>
      <c r="HGG63" s="819"/>
      <c r="HGH63" s="819"/>
      <c r="HGI63" s="819"/>
      <c r="HGJ63" s="819"/>
      <c r="HGK63" s="819"/>
      <c r="HGL63" s="819"/>
      <c r="HGM63" s="819"/>
      <c r="HGN63" s="819"/>
      <c r="HGO63" s="819"/>
      <c r="HGP63" s="819"/>
      <c r="HGQ63" s="819"/>
      <c r="HGR63" s="819"/>
      <c r="HGS63" s="819"/>
      <c r="HGT63" s="819"/>
      <c r="HGU63" s="819"/>
      <c r="HGV63" s="819"/>
      <c r="HGW63" s="819"/>
      <c r="HGX63" s="819"/>
      <c r="HGY63" s="819"/>
      <c r="HGZ63" s="819"/>
      <c r="HHA63" s="819"/>
      <c r="HHB63" s="819"/>
      <c r="HHC63" s="819"/>
      <c r="HHD63" s="819"/>
      <c r="HHE63" s="819"/>
      <c r="HHF63" s="819"/>
      <c r="HHG63" s="819"/>
      <c r="HHH63" s="819"/>
      <c r="HHI63" s="819"/>
      <c r="HHJ63" s="819"/>
      <c r="HHK63" s="819"/>
      <c r="HHL63" s="819"/>
      <c r="HHM63" s="819"/>
      <c r="HHN63" s="819"/>
      <c r="HHO63" s="819"/>
      <c r="HHP63" s="819"/>
      <c r="HHQ63" s="819"/>
      <c r="HHR63" s="819"/>
      <c r="HHS63" s="819"/>
      <c r="HHT63" s="819"/>
      <c r="HHU63" s="819"/>
      <c r="HHV63" s="819"/>
      <c r="HHW63" s="819"/>
      <c r="HHX63" s="819"/>
      <c r="HHY63" s="819"/>
      <c r="HHZ63" s="819"/>
      <c r="HIA63" s="819"/>
      <c r="HIB63" s="819"/>
      <c r="HIC63" s="819"/>
      <c r="HID63" s="819"/>
      <c r="HIE63" s="819"/>
      <c r="HIF63" s="819"/>
      <c r="HIG63" s="819"/>
      <c r="HIH63" s="819"/>
      <c r="HII63" s="819"/>
      <c r="HIJ63" s="819"/>
      <c r="HIK63" s="819"/>
      <c r="HIL63" s="819"/>
      <c r="HIM63" s="819"/>
      <c r="HIN63" s="819"/>
      <c r="HIO63" s="819"/>
      <c r="HIP63" s="819"/>
      <c r="HIQ63" s="819"/>
      <c r="HIR63" s="819"/>
      <c r="HIS63" s="819"/>
      <c r="HIT63" s="819"/>
      <c r="HIU63" s="819"/>
      <c r="HIV63" s="819"/>
      <c r="HIW63" s="819"/>
      <c r="HIX63" s="819"/>
      <c r="HIY63" s="819"/>
      <c r="HIZ63" s="819"/>
      <c r="HJA63" s="819"/>
      <c r="HJB63" s="819"/>
      <c r="HJC63" s="819"/>
      <c r="HJD63" s="819"/>
      <c r="HJE63" s="819"/>
      <c r="HJF63" s="819"/>
      <c r="HJG63" s="819"/>
      <c r="HJH63" s="819"/>
      <c r="HJI63" s="819"/>
      <c r="HJJ63" s="819"/>
      <c r="HJK63" s="819"/>
      <c r="HJL63" s="819"/>
      <c r="HJM63" s="819"/>
      <c r="HJN63" s="819"/>
      <c r="HJO63" s="819"/>
      <c r="HJP63" s="819"/>
      <c r="HJQ63" s="819"/>
      <c r="HJR63" s="819"/>
      <c r="HJS63" s="819"/>
      <c r="HJT63" s="819"/>
      <c r="HJU63" s="819"/>
      <c r="HJV63" s="819"/>
      <c r="HJW63" s="819"/>
      <c r="HJX63" s="819"/>
      <c r="HJY63" s="819"/>
      <c r="HJZ63" s="819"/>
      <c r="HKA63" s="819"/>
      <c r="HKB63" s="819"/>
      <c r="HKC63" s="819"/>
      <c r="HKD63" s="819"/>
      <c r="HKE63" s="819"/>
      <c r="HKF63" s="819"/>
      <c r="HKG63" s="819"/>
      <c r="HKH63" s="819"/>
      <c r="HKI63" s="819"/>
      <c r="HKJ63" s="819"/>
      <c r="HKK63" s="819"/>
      <c r="HKL63" s="819"/>
      <c r="HKM63" s="819"/>
      <c r="HKN63" s="819"/>
      <c r="HKO63" s="819"/>
      <c r="HKP63" s="819"/>
      <c r="HKQ63" s="819"/>
      <c r="HKR63" s="819"/>
      <c r="HKS63" s="819"/>
      <c r="HKT63" s="819"/>
      <c r="HKU63" s="819"/>
      <c r="HKV63" s="819"/>
      <c r="HKW63" s="819"/>
      <c r="HKX63" s="819"/>
      <c r="HKY63" s="819"/>
      <c r="HKZ63" s="819"/>
      <c r="HLA63" s="819"/>
      <c r="HLB63" s="819"/>
      <c r="HLC63" s="819"/>
      <c r="HLD63" s="819"/>
      <c r="HLE63" s="819"/>
      <c r="HLF63" s="819"/>
      <c r="HLG63" s="819"/>
      <c r="HLH63" s="819"/>
      <c r="HLI63" s="819"/>
      <c r="HLJ63" s="819"/>
      <c r="HLK63" s="819"/>
      <c r="HLL63" s="819"/>
      <c r="HLM63" s="819"/>
      <c r="HLN63" s="819"/>
      <c r="HLO63" s="819"/>
      <c r="HLP63" s="819"/>
      <c r="HLQ63" s="819"/>
      <c r="HLR63" s="819"/>
      <c r="HLS63" s="819"/>
      <c r="HLT63" s="819"/>
      <c r="HLU63" s="819"/>
      <c r="HLV63" s="819"/>
      <c r="HLW63" s="819"/>
      <c r="HLX63" s="819"/>
      <c r="HLY63" s="819"/>
      <c r="HLZ63" s="819"/>
      <c r="HMA63" s="819"/>
      <c r="HMB63" s="819"/>
      <c r="HMC63" s="819"/>
      <c r="HMD63" s="819"/>
      <c r="HME63" s="819"/>
      <c r="HMF63" s="819"/>
      <c r="HMG63" s="819"/>
      <c r="HMH63" s="819"/>
      <c r="HMI63" s="819"/>
      <c r="HMJ63" s="819"/>
      <c r="HMK63" s="819"/>
      <c r="HML63" s="819"/>
      <c r="HMM63" s="819"/>
      <c r="HMN63" s="819"/>
      <c r="HMO63" s="819"/>
      <c r="HMP63" s="819"/>
      <c r="HMQ63" s="819"/>
      <c r="HMR63" s="819"/>
      <c r="HMS63" s="819"/>
      <c r="HMT63" s="819"/>
      <c r="HMU63" s="819"/>
      <c r="HMV63" s="819"/>
      <c r="HMW63" s="819"/>
      <c r="HMX63" s="819"/>
      <c r="HMY63" s="819"/>
      <c r="HMZ63" s="819"/>
      <c r="HNA63" s="819"/>
      <c r="HNB63" s="819"/>
      <c r="HNC63" s="819"/>
      <c r="HND63" s="819"/>
      <c r="HNE63" s="819"/>
      <c r="HNF63" s="819"/>
      <c r="HNG63" s="819"/>
      <c r="HNH63" s="819"/>
      <c r="HNI63" s="819"/>
      <c r="HNJ63" s="819"/>
      <c r="HNK63" s="819"/>
      <c r="HNL63" s="819"/>
      <c r="HNM63" s="819"/>
      <c r="HNN63" s="819"/>
      <c r="HNO63" s="819"/>
      <c r="HNP63" s="819"/>
      <c r="HNQ63" s="819"/>
      <c r="HNR63" s="819"/>
      <c r="HNS63" s="819"/>
      <c r="HNT63" s="819"/>
      <c r="HNU63" s="819"/>
      <c r="HNV63" s="819"/>
      <c r="HNW63" s="819"/>
      <c r="HNX63" s="819"/>
      <c r="HNY63" s="819"/>
      <c r="HNZ63" s="819"/>
      <c r="HOA63" s="819"/>
      <c r="HOB63" s="819"/>
      <c r="HOC63" s="819"/>
      <c r="HOD63" s="819"/>
      <c r="HOE63" s="819"/>
      <c r="HOF63" s="819"/>
      <c r="HOG63" s="819"/>
      <c r="HOH63" s="819"/>
      <c r="HOI63" s="819"/>
      <c r="HOJ63" s="819"/>
      <c r="HOK63" s="819"/>
      <c r="HOL63" s="819"/>
      <c r="HOM63" s="819"/>
      <c r="HON63" s="819"/>
      <c r="HOO63" s="819"/>
      <c r="HOP63" s="819"/>
      <c r="HOQ63" s="819"/>
      <c r="HOR63" s="819"/>
      <c r="HOS63" s="819"/>
      <c r="HOT63" s="819"/>
      <c r="HOU63" s="819"/>
      <c r="HOV63" s="819"/>
      <c r="HOW63" s="819"/>
      <c r="HOX63" s="819"/>
      <c r="HOY63" s="819"/>
      <c r="HOZ63" s="819"/>
      <c r="HPA63" s="819"/>
      <c r="HPB63" s="819"/>
      <c r="HPC63" s="819"/>
      <c r="HPD63" s="819"/>
      <c r="HPE63" s="819"/>
      <c r="HPF63" s="819"/>
      <c r="HPG63" s="819"/>
      <c r="HPH63" s="819"/>
      <c r="HPI63" s="819"/>
      <c r="HPJ63" s="819"/>
      <c r="HPK63" s="819"/>
      <c r="HPL63" s="819"/>
      <c r="HPM63" s="819"/>
      <c r="HPN63" s="819"/>
      <c r="HPO63" s="819"/>
      <c r="HPP63" s="819"/>
      <c r="HPQ63" s="819"/>
      <c r="HPR63" s="819"/>
      <c r="HPS63" s="819"/>
      <c r="HPT63" s="819"/>
      <c r="HPU63" s="819"/>
      <c r="HPV63" s="819"/>
      <c r="HPW63" s="819"/>
      <c r="HPX63" s="819"/>
      <c r="HPY63" s="819"/>
      <c r="HPZ63" s="819"/>
      <c r="HQA63" s="819"/>
      <c r="HQB63" s="819"/>
      <c r="HQC63" s="819"/>
      <c r="HQD63" s="819"/>
      <c r="HQE63" s="819"/>
      <c r="HQF63" s="819"/>
      <c r="HQG63" s="819"/>
      <c r="HQH63" s="819"/>
      <c r="HQI63" s="819"/>
      <c r="HQJ63" s="819"/>
      <c r="HQK63" s="819"/>
      <c r="HQL63" s="819"/>
      <c r="HQM63" s="819"/>
      <c r="HQN63" s="819"/>
      <c r="HQO63" s="819"/>
      <c r="HQP63" s="819"/>
      <c r="HQQ63" s="819"/>
      <c r="HQR63" s="819"/>
      <c r="HQS63" s="819"/>
      <c r="HQT63" s="819"/>
      <c r="HQU63" s="819"/>
      <c r="HQV63" s="819"/>
      <c r="HQW63" s="819"/>
      <c r="HQX63" s="819"/>
      <c r="HQY63" s="819"/>
      <c r="HQZ63" s="819"/>
      <c r="HRA63" s="819"/>
      <c r="HRB63" s="819"/>
      <c r="HRC63" s="819"/>
      <c r="HRD63" s="819"/>
      <c r="HRE63" s="819"/>
      <c r="HRF63" s="819"/>
      <c r="HRG63" s="819"/>
      <c r="HRH63" s="819"/>
      <c r="HRI63" s="819"/>
      <c r="HRJ63" s="819"/>
      <c r="HRK63" s="819"/>
      <c r="HRL63" s="819"/>
      <c r="HRM63" s="819"/>
      <c r="HRN63" s="819"/>
      <c r="HRO63" s="819"/>
      <c r="HRP63" s="819"/>
      <c r="HRQ63" s="819"/>
      <c r="HRR63" s="819"/>
      <c r="HRS63" s="819"/>
      <c r="HRT63" s="819"/>
      <c r="HRU63" s="819"/>
      <c r="HRV63" s="819"/>
      <c r="HRW63" s="819"/>
      <c r="HRX63" s="819"/>
      <c r="HRY63" s="819"/>
      <c r="HRZ63" s="819"/>
      <c r="HSA63" s="819"/>
      <c r="HSB63" s="819"/>
      <c r="HSC63" s="819"/>
      <c r="HSD63" s="819"/>
      <c r="HSE63" s="819"/>
      <c r="HSF63" s="819"/>
      <c r="HSG63" s="819"/>
      <c r="HSH63" s="819"/>
      <c r="HSI63" s="819"/>
      <c r="HSJ63" s="819"/>
      <c r="HSK63" s="819"/>
      <c r="HSL63" s="819"/>
      <c r="HSM63" s="819"/>
      <c r="HSN63" s="819"/>
      <c r="HSO63" s="819"/>
      <c r="HSP63" s="819"/>
      <c r="HSQ63" s="819"/>
      <c r="HSR63" s="819"/>
      <c r="HSS63" s="819"/>
      <c r="HST63" s="819"/>
      <c r="HSU63" s="819"/>
      <c r="HSV63" s="819"/>
      <c r="HSW63" s="819"/>
      <c r="HSX63" s="819"/>
      <c r="HSY63" s="819"/>
      <c r="HSZ63" s="819"/>
      <c r="HTA63" s="819"/>
      <c r="HTB63" s="819"/>
      <c r="HTC63" s="819"/>
      <c r="HTD63" s="819"/>
      <c r="HTE63" s="819"/>
      <c r="HTF63" s="819"/>
      <c r="HTG63" s="819"/>
      <c r="HTH63" s="819"/>
      <c r="HTI63" s="819"/>
      <c r="HTJ63" s="819"/>
      <c r="HTK63" s="819"/>
      <c r="HTL63" s="819"/>
      <c r="HTM63" s="819"/>
      <c r="HTN63" s="819"/>
      <c r="HTO63" s="819"/>
      <c r="HTP63" s="819"/>
      <c r="HTQ63" s="819"/>
      <c r="HTR63" s="819"/>
      <c r="HTS63" s="819"/>
      <c r="HTT63" s="819"/>
      <c r="HTU63" s="819"/>
      <c r="HTV63" s="819"/>
      <c r="HTW63" s="819"/>
      <c r="HTX63" s="819"/>
      <c r="HTY63" s="819"/>
      <c r="HTZ63" s="819"/>
      <c r="HUA63" s="819"/>
      <c r="HUB63" s="819"/>
      <c r="HUC63" s="819"/>
      <c r="HUD63" s="819"/>
      <c r="HUE63" s="819"/>
      <c r="HUF63" s="819"/>
      <c r="HUG63" s="819"/>
      <c r="HUH63" s="819"/>
      <c r="HUI63" s="819"/>
      <c r="HUJ63" s="819"/>
      <c r="HUK63" s="819"/>
      <c r="HUL63" s="819"/>
      <c r="HUM63" s="819"/>
      <c r="HUN63" s="819"/>
      <c r="HUO63" s="819"/>
      <c r="HUP63" s="819"/>
      <c r="HUQ63" s="819"/>
      <c r="HUR63" s="819"/>
      <c r="HUS63" s="819"/>
      <c r="HUT63" s="819"/>
      <c r="HUU63" s="819"/>
      <c r="HUV63" s="819"/>
      <c r="HUW63" s="819"/>
      <c r="HUX63" s="819"/>
      <c r="HUY63" s="819"/>
      <c r="HUZ63" s="819"/>
      <c r="HVA63" s="819"/>
      <c r="HVB63" s="819"/>
      <c r="HVC63" s="819"/>
      <c r="HVD63" s="819"/>
      <c r="HVE63" s="819"/>
      <c r="HVF63" s="819"/>
      <c r="HVG63" s="819"/>
      <c r="HVH63" s="819"/>
      <c r="HVI63" s="819"/>
      <c r="HVJ63" s="819"/>
      <c r="HVK63" s="819"/>
      <c r="HVL63" s="819"/>
      <c r="HVM63" s="819"/>
      <c r="HVN63" s="819"/>
      <c r="HVO63" s="819"/>
      <c r="HVP63" s="819"/>
      <c r="HVQ63" s="819"/>
      <c r="HVR63" s="819"/>
      <c r="HVS63" s="819"/>
      <c r="HVT63" s="819"/>
      <c r="HVU63" s="819"/>
      <c r="HVV63" s="819"/>
      <c r="HVW63" s="819"/>
      <c r="HVX63" s="819"/>
      <c r="HVY63" s="819"/>
      <c r="HVZ63" s="819"/>
      <c r="HWA63" s="819"/>
      <c r="HWB63" s="819"/>
      <c r="HWC63" s="819"/>
      <c r="HWD63" s="819"/>
      <c r="HWE63" s="819"/>
      <c r="HWF63" s="819"/>
      <c r="HWG63" s="819"/>
      <c r="HWH63" s="819"/>
      <c r="HWI63" s="819"/>
      <c r="HWJ63" s="819"/>
      <c r="HWK63" s="819"/>
      <c r="HWL63" s="819"/>
      <c r="HWM63" s="819"/>
      <c r="HWN63" s="819"/>
      <c r="HWO63" s="819"/>
      <c r="HWP63" s="819"/>
      <c r="HWQ63" s="819"/>
      <c r="HWR63" s="819"/>
      <c r="HWS63" s="819"/>
      <c r="HWT63" s="819"/>
      <c r="HWU63" s="819"/>
      <c r="HWV63" s="819"/>
      <c r="HWW63" s="819"/>
      <c r="HWX63" s="819"/>
      <c r="HWY63" s="819"/>
      <c r="HWZ63" s="819"/>
      <c r="HXA63" s="819"/>
      <c r="HXB63" s="819"/>
      <c r="HXC63" s="819"/>
      <c r="HXD63" s="819"/>
      <c r="HXE63" s="819"/>
      <c r="HXF63" s="819"/>
      <c r="HXG63" s="819"/>
      <c r="HXH63" s="819"/>
      <c r="HXI63" s="819"/>
      <c r="HXJ63" s="819"/>
      <c r="HXK63" s="819"/>
      <c r="HXL63" s="819"/>
      <c r="HXM63" s="819"/>
      <c r="HXN63" s="819"/>
      <c r="HXO63" s="819"/>
      <c r="HXP63" s="819"/>
      <c r="HXQ63" s="819"/>
      <c r="HXR63" s="819"/>
      <c r="HXS63" s="819"/>
      <c r="HXT63" s="819"/>
      <c r="HXU63" s="819"/>
      <c r="HXV63" s="819"/>
      <c r="HXW63" s="819"/>
      <c r="HXX63" s="819"/>
      <c r="HXY63" s="819"/>
      <c r="HXZ63" s="819"/>
      <c r="HYA63" s="819"/>
      <c r="HYB63" s="819"/>
      <c r="HYC63" s="819"/>
      <c r="HYD63" s="819"/>
      <c r="HYE63" s="819"/>
      <c r="HYF63" s="819"/>
      <c r="HYG63" s="819"/>
      <c r="HYH63" s="819"/>
      <c r="HYI63" s="819"/>
      <c r="HYJ63" s="819"/>
      <c r="HYK63" s="819"/>
      <c r="HYL63" s="819"/>
      <c r="HYM63" s="819"/>
      <c r="HYN63" s="819"/>
      <c r="HYO63" s="819"/>
      <c r="HYP63" s="819"/>
      <c r="HYQ63" s="819"/>
      <c r="HYR63" s="819"/>
      <c r="HYS63" s="819"/>
      <c r="HYT63" s="819"/>
      <c r="HYU63" s="819"/>
      <c r="HYV63" s="819"/>
      <c r="HYW63" s="819"/>
      <c r="HYX63" s="819"/>
      <c r="HYY63" s="819"/>
      <c r="HYZ63" s="819"/>
      <c r="HZA63" s="819"/>
      <c r="HZB63" s="819"/>
      <c r="HZC63" s="819"/>
      <c r="HZD63" s="819"/>
      <c r="HZE63" s="819"/>
      <c r="HZF63" s="819"/>
      <c r="HZG63" s="819"/>
      <c r="HZH63" s="819"/>
      <c r="HZI63" s="819"/>
      <c r="HZJ63" s="819"/>
      <c r="HZK63" s="819"/>
      <c r="HZL63" s="819"/>
      <c r="HZM63" s="819"/>
      <c r="HZN63" s="819"/>
      <c r="HZO63" s="819"/>
      <c r="HZP63" s="819"/>
      <c r="HZQ63" s="819"/>
      <c r="HZR63" s="819"/>
      <c r="HZS63" s="819"/>
      <c r="HZT63" s="819"/>
      <c r="HZU63" s="819"/>
      <c r="HZV63" s="819"/>
      <c r="HZW63" s="819"/>
      <c r="HZX63" s="819"/>
      <c r="HZY63" s="819"/>
      <c r="HZZ63" s="819"/>
      <c r="IAA63" s="819"/>
      <c r="IAB63" s="819"/>
      <c r="IAC63" s="819"/>
      <c r="IAD63" s="819"/>
      <c r="IAE63" s="819"/>
      <c r="IAF63" s="819"/>
      <c r="IAG63" s="819"/>
      <c r="IAH63" s="819"/>
      <c r="IAI63" s="819"/>
      <c r="IAJ63" s="819"/>
      <c r="IAK63" s="819"/>
      <c r="IAL63" s="819"/>
      <c r="IAM63" s="819"/>
      <c r="IAN63" s="819"/>
      <c r="IAO63" s="819"/>
      <c r="IAP63" s="819"/>
      <c r="IAQ63" s="819"/>
      <c r="IAR63" s="819"/>
      <c r="IAS63" s="819"/>
      <c r="IAT63" s="819"/>
      <c r="IAU63" s="819"/>
      <c r="IAV63" s="819"/>
      <c r="IAW63" s="819"/>
      <c r="IAX63" s="819"/>
      <c r="IAY63" s="819"/>
      <c r="IAZ63" s="819"/>
      <c r="IBA63" s="819"/>
      <c r="IBB63" s="819"/>
      <c r="IBC63" s="819"/>
      <c r="IBD63" s="819"/>
      <c r="IBE63" s="819"/>
      <c r="IBF63" s="819"/>
      <c r="IBG63" s="819"/>
      <c r="IBH63" s="819"/>
      <c r="IBI63" s="819"/>
      <c r="IBJ63" s="819"/>
      <c r="IBK63" s="819"/>
      <c r="IBL63" s="819"/>
      <c r="IBM63" s="819"/>
      <c r="IBN63" s="819"/>
      <c r="IBO63" s="819"/>
      <c r="IBP63" s="819"/>
      <c r="IBQ63" s="819"/>
      <c r="IBR63" s="819"/>
      <c r="IBS63" s="819"/>
      <c r="IBT63" s="819"/>
      <c r="IBU63" s="819"/>
      <c r="IBV63" s="819"/>
      <c r="IBW63" s="819"/>
      <c r="IBX63" s="819"/>
      <c r="IBY63" s="819"/>
      <c r="IBZ63" s="819"/>
      <c r="ICA63" s="819"/>
      <c r="ICB63" s="819"/>
      <c r="ICC63" s="819"/>
      <c r="ICD63" s="819"/>
      <c r="ICE63" s="819"/>
      <c r="ICF63" s="819"/>
      <c r="ICG63" s="819"/>
      <c r="ICH63" s="819"/>
      <c r="ICI63" s="819"/>
      <c r="ICJ63" s="819"/>
      <c r="ICK63" s="819"/>
      <c r="ICL63" s="819"/>
      <c r="ICM63" s="819"/>
      <c r="ICN63" s="819"/>
      <c r="ICO63" s="819"/>
      <c r="ICP63" s="819"/>
      <c r="ICQ63" s="819"/>
      <c r="ICR63" s="819"/>
      <c r="ICS63" s="819"/>
      <c r="ICT63" s="819"/>
      <c r="ICU63" s="819"/>
      <c r="ICV63" s="819"/>
      <c r="ICW63" s="819"/>
      <c r="ICX63" s="819"/>
      <c r="ICY63" s="819"/>
      <c r="ICZ63" s="819"/>
      <c r="IDA63" s="819"/>
      <c r="IDB63" s="819"/>
      <c r="IDC63" s="819"/>
      <c r="IDD63" s="819"/>
      <c r="IDE63" s="819"/>
      <c r="IDF63" s="819"/>
      <c r="IDG63" s="819"/>
      <c r="IDH63" s="819"/>
      <c r="IDI63" s="819"/>
      <c r="IDJ63" s="819"/>
      <c r="IDK63" s="819"/>
      <c r="IDL63" s="819"/>
      <c r="IDM63" s="819"/>
      <c r="IDN63" s="819"/>
      <c r="IDO63" s="819"/>
      <c r="IDP63" s="819"/>
      <c r="IDQ63" s="819"/>
      <c r="IDR63" s="819"/>
      <c r="IDS63" s="819"/>
      <c r="IDT63" s="819"/>
      <c r="IDU63" s="819"/>
      <c r="IDV63" s="819"/>
      <c r="IDW63" s="819"/>
      <c r="IDX63" s="819"/>
      <c r="IDY63" s="819"/>
      <c r="IDZ63" s="819"/>
      <c r="IEA63" s="819"/>
      <c r="IEB63" s="819"/>
      <c r="IEC63" s="819"/>
      <c r="IED63" s="819"/>
      <c r="IEE63" s="819"/>
      <c r="IEF63" s="819"/>
      <c r="IEG63" s="819"/>
      <c r="IEH63" s="819"/>
      <c r="IEI63" s="819"/>
      <c r="IEJ63" s="819"/>
      <c r="IEK63" s="819"/>
      <c r="IEL63" s="819"/>
      <c r="IEM63" s="819"/>
      <c r="IEN63" s="819"/>
      <c r="IEO63" s="819"/>
      <c r="IEP63" s="819"/>
      <c r="IEQ63" s="819"/>
      <c r="IER63" s="819"/>
      <c r="IES63" s="819"/>
      <c r="IET63" s="819"/>
      <c r="IEU63" s="819"/>
      <c r="IEV63" s="819"/>
      <c r="IEW63" s="819"/>
      <c r="IEX63" s="819"/>
      <c r="IEY63" s="819"/>
      <c r="IEZ63" s="819"/>
      <c r="IFA63" s="819"/>
      <c r="IFB63" s="819"/>
      <c r="IFC63" s="819"/>
      <c r="IFD63" s="819"/>
      <c r="IFE63" s="819"/>
      <c r="IFF63" s="819"/>
      <c r="IFG63" s="819"/>
      <c r="IFH63" s="819"/>
      <c r="IFI63" s="819"/>
      <c r="IFJ63" s="819"/>
      <c r="IFK63" s="819"/>
      <c r="IFL63" s="819"/>
      <c r="IFM63" s="819"/>
      <c r="IFN63" s="819"/>
      <c r="IFO63" s="819"/>
      <c r="IFP63" s="819"/>
      <c r="IFQ63" s="819"/>
      <c r="IFR63" s="819"/>
      <c r="IFS63" s="819"/>
      <c r="IFT63" s="819"/>
      <c r="IFU63" s="819"/>
      <c r="IFV63" s="819"/>
      <c r="IFW63" s="819"/>
      <c r="IFX63" s="819"/>
      <c r="IFY63" s="819"/>
      <c r="IFZ63" s="819"/>
      <c r="IGA63" s="819"/>
      <c r="IGB63" s="819"/>
      <c r="IGC63" s="819"/>
      <c r="IGD63" s="819"/>
      <c r="IGE63" s="819"/>
      <c r="IGF63" s="819"/>
      <c r="IGG63" s="819"/>
      <c r="IGH63" s="819"/>
      <c r="IGI63" s="819"/>
      <c r="IGJ63" s="819"/>
      <c r="IGK63" s="819"/>
      <c r="IGL63" s="819"/>
      <c r="IGM63" s="819"/>
      <c r="IGN63" s="819"/>
      <c r="IGO63" s="819"/>
      <c r="IGP63" s="819"/>
      <c r="IGQ63" s="819"/>
      <c r="IGR63" s="819"/>
      <c r="IGS63" s="819"/>
      <c r="IGT63" s="819"/>
      <c r="IGU63" s="819"/>
      <c r="IGV63" s="819"/>
      <c r="IGW63" s="819"/>
      <c r="IGX63" s="819"/>
      <c r="IGY63" s="819"/>
      <c r="IGZ63" s="819"/>
      <c r="IHA63" s="819"/>
      <c r="IHB63" s="819"/>
      <c r="IHC63" s="819"/>
      <c r="IHD63" s="819"/>
      <c r="IHE63" s="819"/>
      <c r="IHF63" s="819"/>
      <c r="IHG63" s="819"/>
      <c r="IHH63" s="819"/>
      <c r="IHI63" s="819"/>
      <c r="IHJ63" s="819"/>
      <c r="IHK63" s="819"/>
      <c r="IHL63" s="819"/>
      <c r="IHM63" s="819"/>
      <c r="IHN63" s="819"/>
      <c r="IHO63" s="819"/>
      <c r="IHP63" s="819"/>
      <c r="IHQ63" s="819"/>
      <c r="IHR63" s="819"/>
      <c r="IHS63" s="819"/>
      <c r="IHT63" s="819"/>
      <c r="IHU63" s="819"/>
      <c r="IHV63" s="819"/>
      <c r="IHW63" s="819"/>
      <c r="IHX63" s="819"/>
      <c r="IHY63" s="819"/>
      <c r="IHZ63" s="819"/>
      <c r="IIA63" s="819"/>
      <c r="IIB63" s="819"/>
      <c r="IIC63" s="819"/>
      <c r="IID63" s="819"/>
      <c r="IIE63" s="819"/>
      <c r="IIF63" s="819"/>
      <c r="IIG63" s="819"/>
      <c r="IIH63" s="819"/>
      <c r="III63" s="819"/>
      <c r="IIJ63" s="819"/>
      <c r="IIK63" s="819"/>
      <c r="IIL63" s="819"/>
      <c r="IIM63" s="819"/>
      <c r="IIN63" s="819"/>
      <c r="IIO63" s="819"/>
      <c r="IIP63" s="819"/>
      <c r="IIQ63" s="819"/>
      <c r="IIR63" s="819"/>
      <c r="IIS63" s="819"/>
      <c r="IIT63" s="819"/>
      <c r="IIU63" s="819"/>
      <c r="IIV63" s="819"/>
      <c r="IIW63" s="819"/>
      <c r="IIX63" s="819"/>
      <c r="IIY63" s="819"/>
      <c r="IIZ63" s="819"/>
      <c r="IJA63" s="819"/>
      <c r="IJB63" s="819"/>
      <c r="IJC63" s="819"/>
      <c r="IJD63" s="819"/>
      <c r="IJE63" s="819"/>
      <c r="IJF63" s="819"/>
      <c r="IJG63" s="819"/>
      <c r="IJH63" s="819"/>
      <c r="IJI63" s="819"/>
      <c r="IJJ63" s="819"/>
      <c r="IJK63" s="819"/>
      <c r="IJL63" s="819"/>
      <c r="IJM63" s="819"/>
      <c r="IJN63" s="819"/>
      <c r="IJO63" s="819"/>
      <c r="IJP63" s="819"/>
      <c r="IJQ63" s="819"/>
      <c r="IJR63" s="819"/>
      <c r="IJS63" s="819"/>
      <c r="IJT63" s="819"/>
      <c r="IJU63" s="819"/>
      <c r="IJV63" s="819"/>
      <c r="IJW63" s="819"/>
      <c r="IJX63" s="819"/>
      <c r="IJY63" s="819"/>
      <c r="IJZ63" s="819"/>
      <c r="IKA63" s="819"/>
      <c r="IKB63" s="819"/>
      <c r="IKC63" s="819"/>
      <c r="IKD63" s="819"/>
      <c r="IKE63" s="819"/>
      <c r="IKF63" s="819"/>
      <c r="IKG63" s="819"/>
      <c r="IKH63" s="819"/>
      <c r="IKI63" s="819"/>
      <c r="IKJ63" s="819"/>
      <c r="IKK63" s="819"/>
      <c r="IKL63" s="819"/>
      <c r="IKM63" s="819"/>
      <c r="IKN63" s="819"/>
      <c r="IKO63" s="819"/>
      <c r="IKP63" s="819"/>
      <c r="IKQ63" s="819"/>
      <c r="IKR63" s="819"/>
      <c r="IKS63" s="819"/>
      <c r="IKT63" s="819"/>
      <c r="IKU63" s="819"/>
      <c r="IKV63" s="819"/>
      <c r="IKW63" s="819"/>
      <c r="IKX63" s="819"/>
      <c r="IKY63" s="819"/>
      <c r="IKZ63" s="819"/>
      <c r="ILA63" s="819"/>
      <c r="ILB63" s="819"/>
      <c r="ILC63" s="819"/>
      <c r="ILD63" s="819"/>
      <c r="ILE63" s="819"/>
      <c r="ILF63" s="819"/>
      <c r="ILG63" s="819"/>
      <c r="ILH63" s="819"/>
      <c r="ILI63" s="819"/>
      <c r="ILJ63" s="819"/>
      <c r="ILK63" s="819"/>
      <c r="ILL63" s="819"/>
      <c r="ILM63" s="819"/>
      <c r="ILN63" s="819"/>
      <c r="ILO63" s="819"/>
      <c r="ILP63" s="819"/>
      <c r="ILQ63" s="819"/>
      <c r="ILR63" s="819"/>
      <c r="ILS63" s="819"/>
      <c r="ILT63" s="819"/>
      <c r="ILU63" s="819"/>
      <c r="ILV63" s="819"/>
      <c r="ILW63" s="819"/>
      <c r="ILX63" s="819"/>
      <c r="ILY63" s="819"/>
      <c r="ILZ63" s="819"/>
      <c r="IMA63" s="819"/>
      <c r="IMB63" s="819"/>
      <c r="IMC63" s="819"/>
      <c r="IMD63" s="819"/>
      <c r="IME63" s="819"/>
      <c r="IMF63" s="819"/>
      <c r="IMG63" s="819"/>
      <c r="IMH63" s="819"/>
      <c r="IMI63" s="819"/>
      <c r="IMJ63" s="819"/>
      <c r="IMK63" s="819"/>
      <c r="IML63" s="819"/>
      <c r="IMM63" s="819"/>
      <c r="IMN63" s="819"/>
      <c r="IMO63" s="819"/>
      <c r="IMP63" s="819"/>
      <c r="IMQ63" s="819"/>
      <c r="IMR63" s="819"/>
      <c r="IMS63" s="819"/>
      <c r="IMT63" s="819"/>
      <c r="IMU63" s="819"/>
      <c r="IMV63" s="819"/>
      <c r="IMW63" s="819"/>
      <c r="IMX63" s="819"/>
      <c r="IMY63" s="819"/>
      <c r="IMZ63" s="819"/>
      <c r="INA63" s="819"/>
      <c r="INB63" s="819"/>
      <c r="INC63" s="819"/>
      <c r="IND63" s="819"/>
      <c r="INE63" s="819"/>
      <c r="INF63" s="819"/>
      <c r="ING63" s="819"/>
      <c r="INH63" s="819"/>
      <c r="INI63" s="819"/>
      <c r="INJ63" s="819"/>
      <c r="INK63" s="819"/>
      <c r="INL63" s="819"/>
      <c r="INM63" s="819"/>
      <c r="INN63" s="819"/>
      <c r="INO63" s="819"/>
      <c r="INP63" s="819"/>
      <c r="INQ63" s="819"/>
      <c r="INR63" s="819"/>
      <c r="INS63" s="819"/>
      <c r="INT63" s="819"/>
      <c r="INU63" s="819"/>
      <c r="INV63" s="819"/>
      <c r="INW63" s="819"/>
      <c r="INX63" s="819"/>
      <c r="INY63" s="819"/>
      <c r="INZ63" s="819"/>
      <c r="IOA63" s="819"/>
      <c r="IOB63" s="819"/>
      <c r="IOC63" s="819"/>
      <c r="IOD63" s="819"/>
      <c r="IOE63" s="819"/>
      <c r="IOF63" s="819"/>
      <c r="IOG63" s="819"/>
      <c r="IOH63" s="819"/>
      <c r="IOI63" s="819"/>
      <c r="IOJ63" s="819"/>
      <c r="IOK63" s="819"/>
      <c r="IOL63" s="819"/>
      <c r="IOM63" s="819"/>
      <c r="ION63" s="819"/>
      <c r="IOO63" s="819"/>
      <c r="IOP63" s="819"/>
      <c r="IOQ63" s="819"/>
      <c r="IOR63" s="819"/>
      <c r="IOS63" s="819"/>
      <c r="IOT63" s="819"/>
      <c r="IOU63" s="819"/>
      <c r="IOV63" s="819"/>
      <c r="IOW63" s="819"/>
      <c r="IOX63" s="819"/>
      <c r="IOY63" s="819"/>
      <c r="IOZ63" s="819"/>
      <c r="IPA63" s="819"/>
      <c r="IPB63" s="819"/>
      <c r="IPC63" s="819"/>
      <c r="IPD63" s="819"/>
      <c r="IPE63" s="819"/>
      <c r="IPF63" s="819"/>
      <c r="IPG63" s="819"/>
      <c r="IPH63" s="819"/>
      <c r="IPI63" s="819"/>
      <c r="IPJ63" s="819"/>
      <c r="IPK63" s="819"/>
      <c r="IPL63" s="819"/>
      <c r="IPM63" s="819"/>
      <c r="IPN63" s="819"/>
      <c r="IPO63" s="819"/>
      <c r="IPP63" s="819"/>
      <c r="IPQ63" s="819"/>
      <c r="IPR63" s="819"/>
      <c r="IPS63" s="819"/>
      <c r="IPT63" s="819"/>
      <c r="IPU63" s="819"/>
      <c r="IPV63" s="819"/>
      <c r="IPW63" s="819"/>
      <c r="IPX63" s="819"/>
      <c r="IPY63" s="819"/>
      <c r="IPZ63" s="819"/>
      <c r="IQA63" s="819"/>
      <c r="IQB63" s="819"/>
      <c r="IQC63" s="819"/>
      <c r="IQD63" s="819"/>
      <c r="IQE63" s="819"/>
      <c r="IQF63" s="819"/>
      <c r="IQG63" s="819"/>
      <c r="IQH63" s="819"/>
      <c r="IQI63" s="819"/>
      <c r="IQJ63" s="819"/>
      <c r="IQK63" s="819"/>
      <c r="IQL63" s="819"/>
      <c r="IQM63" s="819"/>
      <c r="IQN63" s="819"/>
      <c r="IQO63" s="819"/>
      <c r="IQP63" s="819"/>
      <c r="IQQ63" s="819"/>
      <c r="IQR63" s="819"/>
      <c r="IQS63" s="819"/>
      <c r="IQT63" s="819"/>
      <c r="IQU63" s="819"/>
      <c r="IQV63" s="819"/>
      <c r="IQW63" s="819"/>
      <c r="IQX63" s="819"/>
      <c r="IQY63" s="819"/>
      <c r="IQZ63" s="819"/>
      <c r="IRA63" s="819"/>
      <c r="IRB63" s="819"/>
      <c r="IRC63" s="819"/>
      <c r="IRD63" s="819"/>
      <c r="IRE63" s="819"/>
      <c r="IRF63" s="819"/>
      <c r="IRG63" s="819"/>
      <c r="IRH63" s="819"/>
      <c r="IRI63" s="819"/>
      <c r="IRJ63" s="819"/>
      <c r="IRK63" s="819"/>
      <c r="IRL63" s="819"/>
      <c r="IRM63" s="819"/>
      <c r="IRN63" s="819"/>
      <c r="IRO63" s="819"/>
      <c r="IRP63" s="819"/>
      <c r="IRQ63" s="819"/>
      <c r="IRR63" s="819"/>
      <c r="IRS63" s="819"/>
      <c r="IRT63" s="819"/>
      <c r="IRU63" s="819"/>
      <c r="IRV63" s="819"/>
      <c r="IRW63" s="819"/>
      <c r="IRX63" s="819"/>
      <c r="IRY63" s="819"/>
      <c r="IRZ63" s="819"/>
      <c r="ISA63" s="819"/>
      <c r="ISB63" s="819"/>
      <c r="ISC63" s="819"/>
      <c r="ISD63" s="819"/>
      <c r="ISE63" s="819"/>
      <c r="ISF63" s="819"/>
      <c r="ISG63" s="819"/>
      <c r="ISH63" s="819"/>
      <c r="ISI63" s="819"/>
      <c r="ISJ63" s="819"/>
      <c r="ISK63" s="819"/>
      <c r="ISL63" s="819"/>
      <c r="ISM63" s="819"/>
      <c r="ISN63" s="819"/>
      <c r="ISO63" s="819"/>
      <c r="ISP63" s="819"/>
      <c r="ISQ63" s="819"/>
      <c r="ISR63" s="819"/>
      <c r="ISS63" s="819"/>
      <c r="IST63" s="819"/>
      <c r="ISU63" s="819"/>
      <c r="ISV63" s="819"/>
      <c r="ISW63" s="819"/>
      <c r="ISX63" s="819"/>
      <c r="ISY63" s="819"/>
      <c r="ISZ63" s="819"/>
      <c r="ITA63" s="819"/>
      <c r="ITB63" s="819"/>
      <c r="ITC63" s="819"/>
      <c r="ITD63" s="819"/>
      <c r="ITE63" s="819"/>
      <c r="ITF63" s="819"/>
      <c r="ITG63" s="819"/>
      <c r="ITH63" s="819"/>
      <c r="ITI63" s="819"/>
      <c r="ITJ63" s="819"/>
      <c r="ITK63" s="819"/>
      <c r="ITL63" s="819"/>
      <c r="ITM63" s="819"/>
      <c r="ITN63" s="819"/>
      <c r="ITO63" s="819"/>
      <c r="ITP63" s="819"/>
      <c r="ITQ63" s="819"/>
      <c r="ITR63" s="819"/>
      <c r="ITS63" s="819"/>
      <c r="ITT63" s="819"/>
      <c r="ITU63" s="819"/>
      <c r="ITV63" s="819"/>
      <c r="ITW63" s="819"/>
      <c r="ITX63" s="819"/>
      <c r="ITY63" s="819"/>
      <c r="ITZ63" s="819"/>
      <c r="IUA63" s="819"/>
      <c r="IUB63" s="819"/>
      <c r="IUC63" s="819"/>
      <c r="IUD63" s="819"/>
      <c r="IUE63" s="819"/>
      <c r="IUF63" s="819"/>
      <c r="IUG63" s="819"/>
      <c r="IUH63" s="819"/>
      <c r="IUI63" s="819"/>
      <c r="IUJ63" s="819"/>
      <c r="IUK63" s="819"/>
      <c r="IUL63" s="819"/>
      <c r="IUM63" s="819"/>
      <c r="IUN63" s="819"/>
      <c r="IUO63" s="819"/>
      <c r="IUP63" s="819"/>
      <c r="IUQ63" s="819"/>
      <c r="IUR63" s="819"/>
      <c r="IUS63" s="819"/>
      <c r="IUT63" s="819"/>
      <c r="IUU63" s="819"/>
      <c r="IUV63" s="819"/>
      <c r="IUW63" s="819"/>
      <c r="IUX63" s="819"/>
      <c r="IUY63" s="819"/>
      <c r="IUZ63" s="819"/>
      <c r="IVA63" s="819"/>
      <c r="IVB63" s="819"/>
      <c r="IVC63" s="819"/>
      <c r="IVD63" s="819"/>
      <c r="IVE63" s="819"/>
      <c r="IVF63" s="819"/>
      <c r="IVG63" s="819"/>
      <c r="IVH63" s="819"/>
      <c r="IVI63" s="819"/>
      <c r="IVJ63" s="819"/>
      <c r="IVK63" s="819"/>
      <c r="IVL63" s="819"/>
      <c r="IVM63" s="819"/>
      <c r="IVN63" s="819"/>
      <c r="IVO63" s="819"/>
      <c r="IVP63" s="819"/>
      <c r="IVQ63" s="819"/>
      <c r="IVR63" s="819"/>
      <c r="IVS63" s="819"/>
      <c r="IVT63" s="819"/>
      <c r="IVU63" s="819"/>
      <c r="IVV63" s="819"/>
      <c r="IVW63" s="819"/>
      <c r="IVX63" s="819"/>
      <c r="IVY63" s="819"/>
      <c r="IVZ63" s="819"/>
      <c r="IWA63" s="819"/>
      <c r="IWB63" s="819"/>
      <c r="IWC63" s="819"/>
      <c r="IWD63" s="819"/>
      <c r="IWE63" s="819"/>
      <c r="IWF63" s="819"/>
      <c r="IWG63" s="819"/>
      <c r="IWH63" s="819"/>
      <c r="IWI63" s="819"/>
      <c r="IWJ63" s="819"/>
      <c r="IWK63" s="819"/>
      <c r="IWL63" s="819"/>
      <c r="IWM63" s="819"/>
      <c r="IWN63" s="819"/>
      <c r="IWO63" s="819"/>
      <c r="IWP63" s="819"/>
      <c r="IWQ63" s="819"/>
      <c r="IWR63" s="819"/>
      <c r="IWS63" s="819"/>
      <c r="IWT63" s="819"/>
      <c r="IWU63" s="819"/>
      <c r="IWV63" s="819"/>
      <c r="IWW63" s="819"/>
      <c r="IWX63" s="819"/>
      <c r="IWY63" s="819"/>
      <c r="IWZ63" s="819"/>
      <c r="IXA63" s="819"/>
      <c r="IXB63" s="819"/>
      <c r="IXC63" s="819"/>
      <c r="IXD63" s="819"/>
      <c r="IXE63" s="819"/>
      <c r="IXF63" s="819"/>
      <c r="IXG63" s="819"/>
      <c r="IXH63" s="819"/>
      <c r="IXI63" s="819"/>
      <c r="IXJ63" s="819"/>
      <c r="IXK63" s="819"/>
      <c r="IXL63" s="819"/>
      <c r="IXM63" s="819"/>
      <c r="IXN63" s="819"/>
      <c r="IXO63" s="819"/>
      <c r="IXP63" s="819"/>
      <c r="IXQ63" s="819"/>
      <c r="IXR63" s="819"/>
      <c r="IXS63" s="819"/>
      <c r="IXT63" s="819"/>
      <c r="IXU63" s="819"/>
      <c r="IXV63" s="819"/>
      <c r="IXW63" s="819"/>
      <c r="IXX63" s="819"/>
      <c r="IXY63" s="819"/>
      <c r="IXZ63" s="819"/>
      <c r="IYA63" s="819"/>
      <c r="IYB63" s="819"/>
      <c r="IYC63" s="819"/>
      <c r="IYD63" s="819"/>
      <c r="IYE63" s="819"/>
      <c r="IYF63" s="819"/>
      <c r="IYG63" s="819"/>
      <c r="IYH63" s="819"/>
      <c r="IYI63" s="819"/>
      <c r="IYJ63" s="819"/>
      <c r="IYK63" s="819"/>
      <c r="IYL63" s="819"/>
      <c r="IYM63" s="819"/>
      <c r="IYN63" s="819"/>
      <c r="IYO63" s="819"/>
      <c r="IYP63" s="819"/>
      <c r="IYQ63" s="819"/>
      <c r="IYR63" s="819"/>
      <c r="IYS63" s="819"/>
      <c r="IYT63" s="819"/>
      <c r="IYU63" s="819"/>
      <c r="IYV63" s="819"/>
      <c r="IYW63" s="819"/>
      <c r="IYX63" s="819"/>
      <c r="IYY63" s="819"/>
      <c r="IYZ63" s="819"/>
      <c r="IZA63" s="819"/>
      <c r="IZB63" s="819"/>
      <c r="IZC63" s="819"/>
      <c r="IZD63" s="819"/>
      <c r="IZE63" s="819"/>
      <c r="IZF63" s="819"/>
      <c r="IZG63" s="819"/>
      <c r="IZH63" s="819"/>
      <c r="IZI63" s="819"/>
      <c r="IZJ63" s="819"/>
      <c r="IZK63" s="819"/>
      <c r="IZL63" s="819"/>
      <c r="IZM63" s="819"/>
      <c r="IZN63" s="819"/>
      <c r="IZO63" s="819"/>
      <c r="IZP63" s="819"/>
      <c r="IZQ63" s="819"/>
      <c r="IZR63" s="819"/>
      <c r="IZS63" s="819"/>
      <c r="IZT63" s="819"/>
      <c r="IZU63" s="819"/>
      <c r="IZV63" s="819"/>
      <c r="IZW63" s="819"/>
      <c r="IZX63" s="819"/>
      <c r="IZY63" s="819"/>
      <c r="IZZ63" s="819"/>
      <c r="JAA63" s="819"/>
      <c r="JAB63" s="819"/>
      <c r="JAC63" s="819"/>
      <c r="JAD63" s="819"/>
      <c r="JAE63" s="819"/>
      <c r="JAF63" s="819"/>
      <c r="JAG63" s="819"/>
      <c r="JAH63" s="819"/>
      <c r="JAI63" s="819"/>
      <c r="JAJ63" s="819"/>
      <c r="JAK63" s="819"/>
      <c r="JAL63" s="819"/>
      <c r="JAM63" s="819"/>
      <c r="JAN63" s="819"/>
      <c r="JAO63" s="819"/>
      <c r="JAP63" s="819"/>
      <c r="JAQ63" s="819"/>
      <c r="JAR63" s="819"/>
      <c r="JAS63" s="819"/>
      <c r="JAT63" s="819"/>
      <c r="JAU63" s="819"/>
      <c r="JAV63" s="819"/>
      <c r="JAW63" s="819"/>
      <c r="JAX63" s="819"/>
      <c r="JAY63" s="819"/>
      <c r="JAZ63" s="819"/>
      <c r="JBA63" s="819"/>
      <c r="JBB63" s="819"/>
      <c r="JBC63" s="819"/>
      <c r="JBD63" s="819"/>
      <c r="JBE63" s="819"/>
      <c r="JBF63" s="819"/>
      <c r="JBG63" s="819"/>
      <c r="JBH63" s="819"/>
      <c r="JBI63" s="819"/>
      <c r="JBJ63" s="819"/>
      <c r="JBK63" s="819"/>
      <c r="JBL63" s="819"/>
      <c r="JBM63" s="819"/>
      <c r="JBN63" s="819"/>
      <c r="JBO63" s="819"/>
      <c r="JBP63" s="819"/>
      <c r="JBQ63" s="819"/>
      <c r="JBR63" s="819"/>
      <c r="JBS63" s="819"/>
      <c r="JBT63" s="819"/>
      <c r="JBU63" s="819"/>
      <c r="JBV63" s="819"/>
      <c r="JBW63" s="819"/>
      <c r="JBX63" s="819"/>
      <c r="JBY63" s="819"/>
      <c r="JBZ63" s="819"/>
      <c r="JCA63" s="819"/>
      <c r="JCB63" s="819"/>
      <c r="JCC63" s="819"/>
      <c r="JCD63" s="819"/>
      <c r="JCE63" s="819"/>
      <c r="JCF63" s="819"/>
      <c r="JCG63" s="819"/>
      <c r="JCH63" s="819"/>
      <c r="JCI63" s="819"/>
      <c r="JCJ63" s="819"/>
      <c r="JCK63" s="819"/>
      <c r="JCL63" s="819"/>
      <c r="JCM63" s="819"/>
      <c r="JCN63" s="819"/>
      <c r="JCO63" s="819"/>
      <c r="JCP63" s="819"/>
      <c r="JCQ63" s="819"/>
      <c r="JCR63" s="819"/>
      <c r="JCS63" s="819"/>
      <c r="JCT63" s="819"/>
      <c r="JCU63" s="819"/>
      <c r="JCV63" s="819"/>
      <c r="JCW63" s="819"/>
      <c r="JCX63" s="819"/>
      <c r="JCY63" s="819"/>
      <c r="JCZ63" s="819"/>
      <c r="JDA63" s="819"/>
      <c r="JDB63" s="819"/>
      <c r="JDC63" s="819"/>
      <c r="JDD63" s="819"/>
      <c r="JDE63" s="819"/>
      <c r="JDF63" s="819"/>
      <c r="JDG63" s="819"/>
      <c r="JDH63" s="819"/>
      <c r="JDI63" s="819"/>
      <c r="JDJ63" s="819"/>
      <c r="JDK63" s="819"/>
      <c r="JDL63" s="819"/>
      <c r="JDM63" s="819"/>
      <c r="JDN63" s="819"/>
      <c r="JDO63" s="819"/>
      <c r="JDP63" s="819"/>
      <c r="JDQ63" s="819"/>
      <c r="JDR63" s="819"/>
      <c r="JDS63" s="819"/>
      <c r="JDT63" s="819"/>
      <c r="JDU63" s="819"/>
      <c r="JDV63" s="819"/>
      <c r="JDW63" s="819"/>
      <c r="JDX63" s="819"/>
      <c r="JDY63" s="819"/>
      <c r="JDZ63" s="819"/>
      <c r="JEA63" s="819"/>
      <c r="JEB63" s="819"/>
      <c r="JEC63" s="819"/>
      <c r="JED63" s="819"/>
      <c r="JEE63" s="819"/>
      <c r="JEF63" s="819"/>
      <c r="JEG63" s="819"/>
      <c r="JEH63" s="819"/>
      <c r="JEI63" s="819"/>
      <c r="JEJ63" s="819"/>
      <c r="JEK63" s="819"/>
      <c r="JEL63" s="819"/>
      <c r="JEM63" s="819"/>
      <c r="JEN63" s="819"/>
      <c r="JEO63" s="819"/>
      <c r="JEP63" s="819"/>
      <c r="JEQ63" s="819"/>
      <c r="JER63" s="819"/>
      <c r="JES63" s="819"/>
      <c r="JET63" s="819"/>
      <c r="JEU63" s="819"/>
      <c r="JEV63" s="819"/>
      <c r="JEW63" s="819"/>
      <c r="JEX63" s="819"/>
      <c r="JEY63" s="819"/>
      <c r="JEZ63" s="819"/>
      <c r="JFA63" s="819"/>
      <c r="JFB63" s="819"/>
      <c r="JFC63" s="819"/>
      <c r="JFD63" s="819"/>
      <c r="JFE63" s="819"/>
      <c r="JFF63" s="819"/>
      <c r="JFG63" s="819"/>
      <c r="JFH63" s="819"/>
      <c r="JFI63" s="819"/>
      <c r="JFJ63" s="819"/>
      <c r="JFK63" s="819"/>
      <c r="JFL63" s="819"/>
      <c r="JFM63" s="819"/>
      <c r="JFN63" s="819"/>
      <c r="JFO63" s="819"/>
      <c r="JFP63" s="819"/>
      <c r="JFQ63" s="819"/>
      <c r="JFR63" s="819"/>
      <c r="JFS63" s="819"/>
      <c r="JFT63" s="819"/>
      <c r="JFU63" s="819"/>
      <c r="JFV63" s="819"/>
      <c r="JFW63" s="819"/>
      <c r="JFX63" s="819"/>
      <c r="JFY63" s="819"/>
      <c r="JFZ63" s="819"/>
      <c r="JGA63" s="819"/>
      <c r="JGB63" s="819"/>
      <c r="JGC63" s="819"/>
      <c r="JGD63" s="819"/>
      <c r="JGE63" s="819"/>
      <c r="JGF63" s="819"/>
      <c r="JGG63" s="819"/>
      <c r="JGH63" s="819"/>
      <c r="JGI63" s="819"/>
      <c r="JGJ63" s="819"/>
      <c r="JGK63" s="819"/>
      <c r="JGL63" s="819"/>
      <c r="JGM63" s="819"/>
      <c r="JGN63" s="819"/>
      <c r="JGO63" s="819"/>
      <c r="JGP63" s="819"/>
      <c r="JGQ63" s="819"/>
      <c r="JGR63" s="819"/>
      <c r="JGS63" s="819"/>
      <c r="JGT63" s="819"/>
      <c r="JGU63" s="819"/>
      <c r="JGV63" s="819"/>
      <c r="JGW63" s="819"/>
      <c r="JGX63" s="819"/>
      <c r="JGY63" s="819"/>
      <c r="JGZ63" s="819"/>
      <c r="JHA63" s="819"/>
      <c r="JHB63" s="819"/>
      <c r="JHC63" s="819"/>
      <c r="JHD63" s="819"/>
      <c r="JHE63" s="819"/>
      <c r="JHF63" s="819"/>
      <c r="JHG63" s="819"/>
      <c r="JHH63" s="819"/>
      <c r="JHI63" s="819"/>
      <c r="JHJ63" s="819"/>
      <c r="JHK63" s="819"/>
      <c r="JHL63" s="819"/>
      <c r="JHM63" s="819"/>
      <c r="JHN63" s="819"/>
      <c r="JHO63" s="819"/>
      <c r="JHP63" s="819"/>
      <c r="JHQ63" s="819"/>
      <c r="JHR63" s="819"/>
      <c r="JHS63" s="819"/>
      <c r="JHT63" s="819"/>
      <c r="JHU63" s="819"/>
      <c r="JHV63" s="819"/>
      <c r="JHW63" s="819"/>
      <c r="JHX63" s="819"/>
      <c r="JHY63" s="819"/>
      <c r="JHZ63" s="819"/>
      <c r="JIA63" s="819"/>
      <c r="JIB63" s="819"/>
      <c r="JIC63" s="819"/>
      <c r="JID63" s="819"/>
      <c r="JIE63" s="819"/>
      <c r="JIF63" s="819"/>
      <c r="JIG63" s="819"/>
      <c r="JIH63" s="819"/>
      <c r="JII63" s="819"/>
      <c r="JIJ63" s="819"/>
      <c r="JIK63" s="819"/>
      <c r="JIL63" s="819"/>
      <c r="JIM63" s="819"/>
      <c r="JIN63" s="819"/>
      <c r="JIO63" s="819"/>
      <c r="JIP63" s="819"/>
      <c r="JIQ63" s="819"/>
      <c r="JIR63" s="819"/>
      <c r="JIS63" s="819"/>
      <c r="JIT63" s="819"/>
      <c r="JIU63" s="819"/>
      <c r="JIV63" s="819"/>
      <c r="JIW63" s="819"/>
      <c r="JIX63" s="819"/>
      <c r="JIY63" s="819"/>
      <c r="JIZ63" s="819"/>
      <c r="JJA63" s="819"/>
      <c r="JJB63" s="819"/>
      <c r="JJC63" s="819"/>
      <c r="JJD63" s="819"/>
      <c r="JJE63" s="819"/>
      <c r="JJF63" s="819"/>
      <c r="JJG63" s="819"/>
      <c r="JJH63" s="819"/>
      <c r="JJI63" s="819"/>
      <c r="JJJ63" s="819"/>
      <c r="JJK63" s="819"/>
      <c r="JJL63" s="819"/>
      <c r="JJM63" s="819"/>
      <c r="JJN63" s="819"/>
      <c r="JJO63" s="819"/>
      <c r="JJP63" s="819"/>
      <c r="JJQ63" s="819"/>
      <c r="JJR63" s="819"/>
      <c r="JJS63" s="819"/>
      <c r="JJT63" s="819"/>
      <c r="JJU63" s="819"/>
      <c r="JJV63" s="819"/>
      <c r="JJW63" s="819"/>
      <c r="JJX63" s="819"/>
      <c r="JJY63" s="819"/>
      <c r="JJZ63" s="819"/>
      <c r="JKA63" s="819"/>
      <c r="JKB63" s="819"/>
      <c r="JKC63" s="819"/>
      <c r="JKD63" s="819"/>
      <c r="JKE63" s="819"/>
      <c r="JKF63" s="819"/>
      <c r="JKG63" s="819"/>
      <c r="JKH63" s="819"/>
      <c r="JKI63" s="819"/>
      <c r="JKJ63" s="819"/>
      <c r="JKK63" s="819"/>
      <c r="JKL63" s="819"/>
      <c r="JKM63" s="819"/>
      <c r="JKN63" s="819"/>
      <c r="JKO63" s="819"/>
      <c r="JKP63" s="819"/>
      <c r="JKQ63" s="819"/>
      <c r="JKR63" s="819"/>
      <c r="JKS63" s="819"/>
      <c r="JKT63" s="819"/>
      <c r="JKU63" s="819"/>
      <c r="JKV63" s="819"/>
      <c r="JKW63" s="819"/>
      <c r="JKX63" s="819"/>
      <c r="JKY63" s="819"/>
      <c r="JKZ63" s="819"/>
      <c r="JLA63" s="819"/>
      <c r="JLB63" s="819"/>
      <c r="JLC63" s="819"/>
      <c r="JLD63" s="819"/>
      <c r="JLE63" s="819"/>
      <c r="JLF63" s="819"/>
      <c r="JLG63" s="819"/>
      <c r="JLH63" s="819"/>
      <c r="JLI63" s="819"/>
      <c r="JLJ63" s="819"/>
      <c r="JLK63" s="819"/>
      <c r="JLL63" s="819"/>
      <c r="JLM63" s="819"/>
      <c r="JLN63" s="819"/>
      <c r="JLO63" s="819"/>
      <c r="JLP63" s="819"/>
      <c r="JLQ63" s="819"/>
      <c r="JLR63" s="819"/>
      <c r="JLS63" s="819"/>
      <c r="JLT63" s="819"/>
      <c r="JLU63" s="819"/>
      <c r="JLV63" s="819"/>
      <c r="JLW63" s="819"/>
      <c r="JLX63" s="819"/>
      <c r="JLY63" s="819"/>
      <c r="JLZ63" s="819"/>
      <c r="JMA63" s="819"/>
      <c r="JMB63" s="819"/>
      <c r="JMC63" s="819"/>
      <c r="JMD63" s="819"/>
      <c r="JME63" s="819"/>
      <c r="JMF63" s="819"/>
      <c r="JMG63" s="819"/>
      <c r="JMH63" s="819"/>
      <c r="JMI63" s="819"/>
      <c r="JMJ63" s="819"/>
      <c r="JMK63" s="819"/>
      <c r="JML63" s="819"/>
      <c r="JMM63" s="819"/>
      <c r="JMN63" s="819"/>
      <c r="JMO63" s="819"/>
      <c r="JMP63" s="819"/>
      <c r="JMQ63" s="819"/>
      <c r="JMR63" s="819"/>
      <c r="JMS63" s="819"/>
      <c r="JMT63" s="819"/>
      <c r="JMU63" s="819"/>
      <c r="JMV63" s="819"/>
      <c r="JMW63" s="819"/>
      <c r="JMX63" s="819"/>
      <c r="JMY63" s="819"/>
      <c r="JMZ63" s="819"/>
      <c r="JNA63" s="819"/>
      <c r="JNB63" s="819"/>
      <c r="JNC63" s="819"/>
      <c r="JND63" s="819"/>
      <c r="JNE63" s="819"/>
      <c r="JNF63" s="819"/>
      <c r="JNG63" s="819"/>
      <c r="JNH63" s="819"/>
      <c r="JNI63" s="819"/>
      <c r="JNJ63" s="819"/>
      <c r="JNK63" s="819"/>
      <c r="JNL63" s="819"/>
      <c r="JNM63" s="819"/>
      <c r="JNN63" s="819"/>
      <c r="JNO63" s="819"/>
      <c r="JNP63" s="819"/>
      <c r="JNQ63" s="819"/>
      <c r="JNR63" s="819"/>
      <c r="JNS63" s="819"/>
      <c r="JNT63" s="819"/>
      <c r="JNU63" s="819"/>
      <c r="JNV63" s="819"/>
      <c r="JNW63" s="819"/>
      <c r="JNX63" s="819"/>
      <c r="JNY63" s="819"/>
      <c r="JNZ63" s="819"/>
      <c r="JOA63" s="819"/>
      <c r="JOB63" s="819"/>
      <c r="JOC63" s="819"/>
      <c r="JOD63" s="819"/>
      <c r="JOE63" s="819"/>
      <c r="JOF63" s="819"/>
      <c r="JOG63" s="819"/>
      <c r="JOH63" s="819"/>
      <c r="JOI63" s="819"/>
      <c r="JOJ63" s="819"/>
      <c r="JOK63" s="819"/>
      <c r="JOL63" s="819"/>
      <c r="JOM63" s="819"/>
      <c r="JON63" s="819"/>
      <c r="JOO63" s="819"/>
      <c r="JOP63" s="819"/>
      <c r="JOQ63" s="819"/>
      <c r="JOR63" s="819"/>
      <c r="JOS63" s="819"/>
      <c r="JOT63" s="819"/>
      <c r="JOU63" s="819"/>
      <c r="JOV63" s="819"/>
      <c r="JOW63" s="819"/>
      <c r="JOX63" s="819"/>
      <c r="JOY63" s="819"/>
      <c r="JOZ63" s="819"/>
      <c r="JPA63" s="819"/>
      <c r="JPB63" s="819"/>
      <c r="JPC63" s="819"/>
      <c r="JPD63" s="819"/>
      <c r="JPE63" s="819"/>
      <c r="JPF63" s="819"/>
      <c r="JPG63" s="819"/>
      <c r="JPH63" s="819"/>
      <c r="JPI63" s="819"/>
      <c r="JPJ63" s="819"/>
      <c r="JPK63" s="819"/>
      <c r="JPL63" s="819"/>
      <c r="JPM63" s="819"/>
      <c r="JPN63" s="819"/>
      <c r="JPO63" s="819"/>
      <c r="JPP63" s="819"/>
      <c r="JPQ63" s="819"/>
      <c r="JPR63" s="819"/>
      <c r="JPS63" s="819"/>
      <c r="JPT63" s="819"/>
      <c r="JPU63" s="819"/>
      <c r="JPV63" s="819"/>
      <c r="JPW63" s="819"/>
      <c r="JPX63" s="819"/>
      <c r="JPY63" s="819"/>
      <c r="JPZ63" s="819"/>
      <c r="JQA63" s="819"/>
      <c r="JQB63" s="819"/>
      <c r="JQC63" s="819"/>
      <c r="JQD63" s="819"/>
      <c r="JQE63" s="819"/>
      <c r="JQF63" s="819"/>
      <c r="JQG63" s="819"/>
      <c r="JQH63" s="819"/>
      <c r="JQI63" s="819"/>
      <c r="JQJ63" s="819"/>
      <c r="JQK63" s="819"/>
      <c r="JQL63" s="819"/>
      <c r="JQM63" s="819"/>
      <c r="JQN63" s="819"/>
      <c r="JQO63" s="819"/>
      <c r="JQP63" s="819"/>
      <c r="JQQ63" s="819"/>
      <c r="JQR63" s="819"/>
      <c r="JQS63" s="819"/>
      <c r="JQT63" s="819"/>
      <c r="JQU63" s="819"/>
      <c r="JQV63" s="819"/>
      <c r="JQW63" s="819"/>
      <c r="JQX63" s="819"/>
      <c r="JQY63" s="819"/>
      <c r="JQZ63" s="819"/>
      <c r="JRA63" s="819"/>
      <c r="JRB63" s="819"/>
      <c r="JRC63" s="819"/>
      <c r="JRD63" s="819"/>
      <c r="JRE63" s="819"/>
      <c r="JRF63" s="819"/>
      <c r="JRG63" s="819"/>
      <c r="JRH63" s="819"/>
      <c r="JRI63" s="819"/>
      <c r="JRJ63" s="819"/>
      <c r="JRK63" s="819"/>
      <c r="JRL63" s="819"/>
      <c r="JRM63" s="819"/>
      <c r="JRN63" s="819"/>
      <c r="JRO63" s="819"/>
      <c r="JRP63" s="819"/>
      <c r="JRQ63" s="819"/>
      <c r="JRR63" s="819"/>
      <c r="JRS63" s="819"/>
      <c r="JRT63" s="819"/>
      <c r="JRU63" s="819"/>
      <c r="JRV63" s="819"/>
      <c r="JRW63" s="819"/>
      <c r="JRX63" s="819"/>
      <c r="JRY63" s="819"/>
      <c r="JRZ63" s="819"/>
      <c r="JSA63" s="819"/>
      <c r="JSB63" s="819"/>
      <c r="JSC63" s="819"/>
      <c r="JSD63" s="819"/>
      <c r="JSE63" s="819"/>
      <c r="JSF63" s="819"/>
      <c r="JSG63" s="819"/>
      <c r="JSH63" s="819"/>
      <c r="JSI63" s="819"/>
      <c r="JSJ63" s="819"/>
      <c r="JSK63" s="819"/>
      <c r="JSL63" s="819"/>
      <c r="JSM63" s="819"/>
      <c r="JSN63" s="819"/>
      <c r="JSO63" s="819"/>
      <c r="JSP63" s="819"/>
      <c r="JSQ63" s="819"/>
      <c r="JSR63" s="819"/>
      <c r="JSS63" s="819"/>
      <c r="JST63" s="819"/>
      <c r="JSU63" s="819"/>
      <c r="JSV63" s="819"/>
      <c r="JSW63" s="819"/>
      <c r="JSX63" s="819"/>
      <c r="JSY63" s="819"/>
      <c r="JSZ63" s="819"/>
      <c r="JTA63" s="819"/>
      <c r="JTB63" s="819"/>
      <c r="JTC63" s="819"/>
      <c r="JTD63" s="819"/>
      <c r="JTE63" s="819"/>
      <c r="JTF63" s="819"/>
      <c r="JTG63" s="819"/>
      <c r="JTH63" s="819"/>
      <c r="JTI63" s="819"/>
      <c r="JTJ63" s="819"/>
      <c r="JTK63" s="819"/>
      <c r="JTL63" s="819"/>
      <c r="JTM63" s="819"/>
      <c r="JTN63" s="819"/>
      <c r="JTO63" s="819"/>
      <c r="JTP63" s="819"/>
      <c r="JTQ63" s="819"/>
      <c r="JTR63" s="819"/>
      <c r="JTS63" s="819"/>
      <c r="JTT63" s="819"/>
      <c r="JTU63" s="819"/>
      <c r="JTV63" s="819"/>
      <c r="JTW63" s="819"/>
      <c r="JTX63" s="819"/>
      <c r="JTY63" s="819"/>
      <c r="JTZ63" s="819"/>
      <c r="JUA63" s="819"/>
      <c r="JUB63" s="819"/>
      <c r="JUC63" s="819"/>
      <c r="JUD63" s="819"/>
      <c r="JUE63" s="819"/>
      <c r="JUF63" s="819"/>
      <c r="JUG63" s="819"/>
      <c r="JUH63" s="819"/>
      <c r="JUI63" s="819"/>
      <c r="JUJ63" s="819"/>
      <c r="JUK63" s="819"/>
      <c r="JUL63" s="819"/>
      <c r="JUM63" s="819"/>
      <c r="JUN63" s="819"/>
      <c r="JUO63" s="819"/>
      <c r="JUP63" s="819"/>
      <c r="JUQ63" s="819"/>
      <c r="JUR63" s="819"/>
      <c r="JUS63" s="819"/>
      <c r="JUT63" s="819"/>
      <c r="JUU63" s="819"/>
      <c r="JUV63" s="819"/>
      <c r="JUW63" s="819"/>
      <c r="JUX63" s="819"/>
      <c r="JUY63" s="819"/>
      <c r="JUZ63" s="819"/>
      <c r="JVA63" s="819"/>
      <c r="JVB63" s="819"/>
      <c r="JVC63" s="819"/>
      <c r="JVD63" s="819"/>
      <c r="JVE63" s="819"/>
      <c r="JVF63" s="819"/>
      <c r="JVG63" s="819"/>
      <c r="JVH63" s="819"/>
      <c r="JVI63" s="819"/>
      <c r="JVJ63" s="819"/>
      <c r="JVK63" s="819"/>
      <c r="JVL63" s="819"/>
      <c r="JVM63" s="819"/>
      <c r="JVN63" s="819"/>
      <c r="JVO63" s="819"/>
      <c r="JVP63" s="819"/>
      <c r="JVQ63" s="819"/>
      <c r="JVR63" s="819"/>
      <c r="JVS63" s="819"/>
      <c r="JVT63" s="819"/>
      <c r="JVU63" s="819"/>
      <c r="JVV63" s="819"/>
      <c r="JVW63" s="819"/>
      <c r="JVX63" s="819"/>
      <c r="JVY63" s="819"/>
      <c r="JVZ63" s="819"/>
      <c r="JWA63" s="819"/>
      <c r="JWB63" s="819"/>
      <c r="JWC63" s="819"/>
      <c r="JWD63" s="819"/>
      <c r="JWE63" s="819"/>
      <c r="JWF63" s="819"/>
      <c r="JWG63" s="819"/>
      <c r="JWH63" s="819"/>
      <c r="JWI63" s="819"/>
      <c r="JWJ63" s="819"/>
      <c r="JWK63" s="819"/>
      <c r="JWL63" s="819"/>
      <c r="JWM63" s="819"/>
      <c r="JWN63" s="819"/>
      <c r="JWO63" s="819"/>
      <c r="JWP63" s="819"/>
      <c r="JWQ63" s="819"/>
      <c r="JWR63" s="819"/>
      <c r="JWS63" s="819"/>
      <c r="JWT63" s="819"/>
      <c r="JWU63" s="819"/>
      <c r="JWV63" s="819"/>
      <c r="JWW63" s="819"/>
      <c r="JWX63" s="819"/>
      <c r="JWY63" s="819"/>
      <c r="JWZ63" s="819"/>
      <c r="JXA63" s="819"/>
      <c r="JXB63" s="819"/>
      <c r="JXC63" s="819"/>
      <c r="JXD63" s="819"/>
      <c r="JXE63" s="819"/>
      <c r="JXF63" s="819"/>
      <c r="JXG63" s="819"/>
      <c r="JXH63" s="819"/>
      <c r="JXI63" s="819"/>
      <c r="JXJ63" s="819"/>
      <c r="JXK63" s="819"/>
      <c r="JXL63" s="819"/>
      <c r="JXM63" s="819"/>
      <c r="JXN63" s="819"/>
      <c r="JXO63" s="819"/>
      <c r="JXP63" s="819"/>
      <c r="JXQ63" s="819"/>
      <c r="JXR63" s="819"/>
      <c r="JXS63" s="819"/>
      <c r="JXT63" s="819"/>
      <c r="JXU63" s="819"/>
      <c r="JXV63" s="819"/>
      <c r="JXW63" s="819"/>
      <c r="JXX63" s="819"/>
      <c r="JXY63" s="819"/>
      <c r="JXZ63" s="819"/>
      <c r="JYA63" s="819"/>
      <c r="JYB63" s="819"/>
      <c r="JYC63" s="819"/>
      <c r="JYD63" s="819"/>
      <c r="JYE63" s="819"/>
      <c r="JYF63" s="819"/>
      <c r="JYG63" s="819"/>
      <c r="JYH63" s="819"/>
      <c r="JYI63" s="819"/>
      <c r="JYJ63" s="819"/>
      <c r="JYK63" s="819"/>
      <c r="JYL63" s="819"/>
      <c r="JYM63" s="819"/>
      <c r="JYN63" s="819"/>
      <c r="JYO63" s="819"/>
      <c r="JYP63" s="819"/>
      <c r="JYQ63" s="819"/>
      <c r="JYR63" s="819"/>
      <c r="JYS63" s="819"/>
      <c r="JYT63" s="819"/>
      <c r="JYU63" s="819"/>
      <c r="JYV63" s="819"/>
      <c r="JYW63" s="819"/>
      <c r="JYX63" s="819"/>
      <c r="JYY63" s="819"/>
      <c r="JYZ63" s="819"/>
      <c r="JZA63" s="819"/>
      <c r="JZB63" s="819"/>
      <c r="JZC63" s="819"/>
      <c r="JZD63" s="819"/>
      <c r="JZE63" s="819"/>
      <c r="JZF63" s="819"/>
      <c r="JZG63" s="819"/>
      <c r="JZH63" s="819"/>
      <c r="JZI63" s="819"/>
      <c r="JZJ63" s="819"/>
      <c r="JZK63" s="819"/>
      <c r="JZL63" s="819"/>
      <c r="JZM63" s="819"/>
      <c r="JZN63" s="819"/>
      <c r="JZO63" s="819"/>
      <c r="JZP63" s="819"/>
      <c r="JZQ63" s="819"/>
      <c r="JZR63" s="819"/>
      <c r="JZS63" s="819"/>
      <c r="JZT63" s="819"/>
      <c r="JZU63" s="819"/>
      <c r="JZV63" s="819"/>
      <c r="JZW63" s="819"/>
      <c r="JZX63" s="819"/>
      <c r="JZY63" s="819"/>
      <c r="JZZ63" s="819"/>
      <c r="KAA63" s="819"/>
      <c r="KAB63" s="819"/>
      <c r="KAC63" s="819"/>
      <c r="KAD63" s="819"/>
      <c r="KAE63" s="819"/>
      <c r="KAF63" s="819"/>
      <c r="KAG63" s="819"/>
      <c r="KAH63" s="819"/>
      <c r="KAI63" s="819"/>
      <c r="KAJ63" s="819"/>
      <c r="KAK63" s="819"/>
      <c r="KAL63" s="819"/>
      <c r="KAM63" s="819"/>
      <c r="KAN63" s="819"/>
      <c r="KAO63" s="819"/>
      <c r="KAP63" s="819"/>
      <c r="KAQ63" s="819"/>
      <c r="KAR63" s="819"/>
      <c r="KAS63" s="819"/>
      <c r="KAT63" s="819"/>
      <c r="KAU63" s="819"/>
      <c r="KAV63" s="819"/>
      <c r="KAW63" s="819"/>
      <c r="KAX63" s="819"/>
      <c r="KAY63" s="819"/>
      <c r="KAZ63" s="819"/>
      <c r="KBA63" s="819"/>
      <c r="KBB63" s="819"/>
      <c r="KBC63" s="819"/>
      <c r="KBD63" s="819"/>
      <c r="KBE63" s="819"/>
      <c r="KBF63" s="819"/>
      <c r="KBG63" s="819"/>
      <c r="KBH63" s="819"/>
      <c r="KBI63" s="819"/>
      <c r="KBJ63" s="819"/>
      <c r="KBK63" s="819"/>
      <c r="KBL63" s="819"/>
      <c r="KBM63" s="819"/>
      <c r="KBN63" s="819"/>
      <c r="KBO63" s="819"/>
      <c r="KBP63" s="819"/>
      <c r="KBQ63" s="819"/>
      <c r="KBR63" s="819"/>
      <c r="KBS63" s="819"/>
      <c r="KBT63" s="819"/>
      <c r="KBU63" s="819"/>
      <c r="KBV63" s="819"/>
      <c r="KBW63" s="819"/>
      <c r="KBX63" s="819"/>
      <c r="KBY63" s="819"/>
      <c r="KBZ63" s="819"/>
      <c r="KCA63" s="819"/>
      <c r="KCB63" s="819"/>
      <c r="KCC63" s="819"/>
      <c r="KCD63" s="819"/>
      <c r="KCE63" s="819"/>
      <c r="KCF63" s="819"/>
      <c r="KCG63" s="819"/>
      <c r="KCH63" s="819"/>
      <c r="KCI63" s="819"/>
      <c r="KCJ63" s="819"/>
      <c r="KCK63" s="819"/>
      <c r="KCL63" s="819"/>
      <c r="KCM63" s="819"/>
      <c r="KCN63" s="819"/>
      <c r="KCO63" s="819"/>
      <c r="KCP63" s="819"/>
      <c r="KCQ63" s="819"/>
      <c r="KCR63" s="819"/>
      <c r="KCS63" s="819"/>
      <c r="KCT63" s="819"/>
      <c r="KCU63" s="819"/>
      <c r="KCV63" s="819"/>
      <c r="KCW63" s="819"/>
      <c r="KCX63" s="819"/>
      <c r="KCY63" s="819"/>
      <c r="KCZ63" s="819"/>
      <c r="KDA63" s="819"/>
      <c r="KDB63" s="819"/>
      <c r="KDC63" s="819"/>
      <c r="KDD63" s="819"/>
      <c r="KDE63" s="819"/>
      <c r="KDF63" s="819"/>
      <c r="KDG63" s="819"/>
      <c r="KDH63" s="819"/>
      <c r="KDI63" s="819"/>
      <c r="KDJ63" s="819"/>
      <c r="KDK63" s="819"/>
      <c r="KDL63" s="819"/>
      <c r="KDM63" s="819"/>
      <c r="KDN63" s="819"/>
      <c r="KDO63" s="819"/>
      <c r="KDP63" s="819"/>
      <c r="KDQ63" s="819"/>
      <c r="KDR63" s="819"/>
      <c r="KDS63" s="819"/>
      <c r="KDT63" s="819"/>
      <c r="KDU63" s="819"/>
      <c r="KDV63" s="819"/>
      <c r="KDW63" s="819"/>
      <c r="KDX63" s="819"/>
      <c r="KDY63" s="819"/>
      <c r="KDZ63" s="819"/>
      <c r="KEA63" s="819"/>
      <c r="KEB63" s="819"/>
      <c r="KEC63" s="819"/>
      <c r="KED63" s="819"/>
      <c r="KEE63" s="819"/>
      <c r="KEF63" s="819"/>
      <c r="KEG63" s="819"/>
      <c r="KEH63" s="819"/>
      <c r="KEI63" s="819"/>
      <c r="KEJ63" s="819"/>
      <c r="KEK63" s="819"/>
      <c r="KEL63" s="819"/>
      <c r="KEM63" s="819"/>
      <c r="KEN63" s="819"/>
      <c r="KEO63" s="819"/>
      <c r="KEP63" s="819"/>
      <c r="KEQ63" s="819"/>
      <c r="KER63" s="819"/>
      <c r="KES63" s="819"/>
      <c r="KET63" s="819"/>
      <c r="KEU63" s="819"/>
      <c r="KEV63" s="819"/>
      <c r="KEW63" s="819"/>
      <c r="KEX63" s="819"/>
      <c r="KEY63" s="819"/>
      <c r="KEZ63" s="819"/>
      <c r="KFA63" s="819"/>
      <c r="KFB63" s="819"/>
      <c r="KFC63" s="819"/>
      <c r="KFD63" s="819"/>
      <c r="KFE63" s="819"/>
      <c r="KFF63" s="819"/>
      <c r="KFG63" s="819"/>
      <c r="KFH63" s="819"/>
      <c r="KFI63" s="819"/>
      <c r="KFJ63" s="819"/>
      <c r="KFK63" s="819"/>
      <c r="KFL63" s="819"/>
      <c r="KFM63" s="819"/>
      <c r="KFN63" s="819"/>
      <c r="KFO63" s="819"/>
      <c r="KFP63" s="819"/>
      <c r="KFQ63" s="819"/>
      <c r="KFR63" s="819"/>
      <c r="KFS63" s="819"/>
      <c r="KFT63" s="819"/>
      <c r="KFU63" s="819"/>
      <c r="KFV63" s="819"/>
      <c r="KFW63" s="819"/>
      <c r="KFX63" s="819"/>
      <c r="KFY63" s="819"/>
      <c r="KFZ63" s="819"/>
      <c r="KGA63" s="819"/>
      <c r="KGB63" s="819"/>
      <c r="KGC63" s="819"/>
      <c r="KGD63" s="819"/>
      <c r="KGE63" s="819"/>
      <c r="KGF63" s="819"/>
      <c r="KGG63" s="819"/>
      <c r="KGH63" s="819"/>
      <c r="KGI63" s="819"/>
      <c r="KGJ63" s="819"/>
      <c r="KGK63" s="819"/>
      <c r="KGL63" s="819"/>
      <c r="KGM63" s="819"/>
      <c r="KGN63" s="819"/>
      <c r="KGO63" s="819"/>
      <c r="KGP63" s="819"/>
      <c r="KGQ63" s="819"/>
      <c r="KGR63" s="819"/>
      <c r="KGS63" s="819"/>
      <c r="KGT63" s="819"/>
      <c r="KGU63" s="819"/>
      <c r="KGV63" s="819"/>
      <c r="KGW63" s="819"/>
      <c r="KGX63" s="819"/>
      <c r="KGY63" s="819"/>
      <c r="KGZ63" s="819"/>
      <c r="KHA63" s="819"/>
      <c r="KHB63" s="819"/>
      <c r="KHC63" s="819"/>
      <c r="KHD63" s="819"/>
      <c r="KHE63" s="819"/>
      <c r="KHF63" s="819"/>
      <c r="KHG63" s="819"/>
      <c r="KHH63" s="819"/>
      <c r="KHI63" s="819"/>
      <c r="KHJ63" s="819"/>
      <c r="KHK63" s="819"/>
      <c r="KHL63" s="819"/>
      <c r="KHM63" s="819"/>
      <c r="KHN63" s="819"/>
      <c r="KHO63" s="819"/>
      <c r="KHP63" s="819"/>
      <c r="KHQ63" s="819"/>
      <c r="KHR63" s="819"/>
      <c r="KHS63" s="819"/>
      <c r="KHT63" s="819"/>
      <c r="KHU63" s="819"/>
      <c r="KHV63" s="819"/>
      <c r="KHW63" s="819"/>
      <c r="KHX63" s="819"/>
      <c r="KHY63" s="819"/>
      <c r="KHZ63" s="819"/>
      <c r="KIA63" s="819"/>
      <c r="KIB63" s="819"/>
      <c r="KIC63" s="819"/>
      <c r="KID63" s="819"/>
      <c r="KIE63" s="819"/>
      <c r="KIF63" s="819"/>
      <c r="KIG63" s="819"/>
      <c r="KIH63" s="819"/>
      <c r="KII63" s="819"/>
      <c r="KIJ63" s="819"/>
      <c r="KIK63" s="819"/>
      <c r="KIL63" s="819"/>
      <c r="KIM63" s="819"/>
      <c r="KIN63" s="819"/>
      <c r="KIO63" s="819"/>
      <c r="KIP63" s="819"/>
      <c r="KIQ63" s="819"/>
      <c r="KIR63" s="819"/>
      <c r="KIS63" s="819"/>
      <c r="KIT63" s="819"/>
      <c r="KIU63" s="819"/>
      <c r="KIV63" s="819"/>
      <c r="KIW63" s="819"/>
      <c r="KIX63" s="819"/>
      <c r="KIY63" s="819"/>
      <c r="KIZ63" s="819"/>
      <c r="KJA63" s="819"/>
      <c r="KJB63" s="819"/>
      <c r="KJC63" s="819"/>
      <c r="KJD63" s="819"/>
      <c r="KJE63" s="819"/>
      <c r="KJF63" s="819"/>
      <c r="KJG63" s="819"/>
      <c r="KJH63" s="819"/>
      <c r="KJI63" s="819"/>
      <c r="KJJ63" s="819"/>
      <c r="KJK63" s="819"/>
      <c r="KJL63" s="819"/>
      <c r="KJM63" s="819"/>
      <c r="KJN63" s="819"/>
      <c r="KJO63" s="819"/>
      <c r="KJP63" s="819"/>
      <c r="KJQ63" s="819"/>
      <c r="KJR63" s="819"/>
      <c r="KJS63" s="819"/>
      <c r="KJT63" s="819"/>
      <c r="KJU63" s="819"/>
      <c r="KJV63" s="819"/>
      <c r="KJW63" s="819"/>
      <c r="KJX63" s="819"/>
      <c r="KJY63" s="819"/>
      <c r="KJZ63" s="819"/>
      <c r="KKA63" s="819"/>
      <c r="KKB63" s="819"/>
      <c r="KKC63" s="819"/>
      <c r="KKD63" s="819"/>
      <c r="KKE63" s="819"/>
      <c r="KKF63" s="819"/>
      <c r="KKG63" s="819"/>
      <c r="KKH63" s="819"/>
      <c r="KKI63" s="819"/>
      <c r="KKJ63" s="819"/>
      <c r="KKK63" s="819"/>
      <c r="KKL63" s="819"/>
      <c r="KKM63" s="819"/>
      <c r="KKN63" s="819"/>
      <c r="KKO63" s="819"/>
      <c r="KKP63" s="819"/>
      <c r="KKQ63" s="819"/>
      <c r="KKR63" s="819"/>
      <c r="KKS63" s="819"/>
      <c r="KKT63" s="819"/>
      <c r="KKU63" s="819"/>
      <c r="KKV63" s="819"/>
      <c r="KKW63" s="819"/>
      <c r="KKX63" s="819"/>
      <c r="KKY63" s="819"/>
      <c r="KKZ63" s="819"/>
      <c r="KLA63" s="819"/>
      <c r="KLB63" s="819"/>
      <c r="KLC63" s="819"/>
      <c r="KLD63" s="819"/>
      <c r="KLE63" s="819"/>
      <c r="KLF63" s="819"/>
      <c r="KLG63" s="819"/>
      <c r="KLH63" s="819"/>
      <c r="KLI63" s="819"/>
      <c r="KLJ63" s="819"/>
      <c r="KLK63" s="819"/>
      <c r="KLL63" s="819"/>
      <c r="KLM63" s="819"/>
      <c r="KLN63" s="819"/>
      <c r="KLO63" s="819"/>
      <c r="KLP63" s="819"/>
      <c r="KLQ63" s="819"/>
      <c r="KLR63" s="819"/>
      <c r="KLS63" s="819"/>
      <c r="KLT63" s="819"/>
      <c r="KLU63" s="819"/>
      <c r="KLV63" s="819"/>
      <c r="KLW63" s="819"/>
      <c r="KLX63" s="819"/>
      <c r="KLY63" s="819"/>
      <c r="KLZ63" s="819"/>
      <c r="KMA63" s="819"/>
      <c r="KMB63" s="819"/>
      <c r="KMC63" s="819"/>
      <c r="KMD63" s="819"/>
      <c r="KME63" s="819"/>
      <c r="KMF63" s="819"/>
      <c r="KMG63" s="819"/>
      <c r="KMH63" s="819"/>
      <c r="KMI63" s="819"/>
      <c r="KMJ63" s="819"/>
      <c r="KMK63" s="819"/>
      <c r="KML63" s="819"/>
      <c r="KMM63" s="819"/>
      <c r="KMN63" s="819"/>
      <c r="KMO63" s="819"/>
      <c r="KMP63" s="819"/>
      <c r="KMQ63" s="819"/>
      <c r="KMR63" s="819"/>
      <c r="KMS63" s="819"/>
      <c r="KMT63" s="819"/>
      <c r="KMU63" s="819"/>
      <c r="KMV63" s="819"/>
      <c r="KMW63" s="819"/>
      <c r="KMX63" s="819"/>
      <c r="KMY63" s="819"/>
      <c r="KMZ63" s="819"/>
      <c r="KNA63" s="819"/>
      <c r="KNB63" s="819"/>
      <c r="KNC63" s="819"/>
      <c r="KND63" s="819"/>
      <c r="KNE63" s="819"/>
      <c r="KNF63" s="819"/>
      <c r="KNG63" s="819"/>
      <c r="KNH63" s="819"/>
      <c r="KNI63" s="819"/>
      <c r="KNJ63" s="819"/>
      <c r="KNK63" s="819"/>
      <c r="KNL63" s="819"/>
      <c r="KNM63" s="819"/>
      <c r="KNN63" s="819"/>
      <c r="KNO63" s="819"/>
      <c r="KNP63" s="819"/>
      <c r="KNQ63" s="819"/>
      <c r="KNR63" s="819"/>
      <c r="KNS63" s="819"/>
      <c r="KNT63" s="819"/>
      <c r="KNU63" s="819"/>
      <c r="KNV63" s="819"/>
      <c r="KNW63" s="819"/>
      <c r="KNX63" s="819"/>
      <c r="KNY63" s="819"/>
      <c r="KNZ63" s="819"/>
      <c r="KOA63" s="819"/>
      <c r="KOB63" s="819"/>
      <c r="KOC63" s="819"/>
      <c r="KOD63" s="819"/>
      <c r="KOE63" s="819"/>
      <c r="KOF63" s="819"/>
      <c r="KOG63" s="819"/>
      <c r="KOH63" s="819"/>
      <c r="KOI63" s="819"/>
      <c r="KOJ63" s="819"/>
      <c r="KOK63" s="819"/>
      <c r="KOL63" s="819"/>
      <c r="KOM63" s="819"/>
      <c r="KON63" s="819"/>
      <c r="KOO63" s="819"/>
      <c r="KOP63" s="819"/>
      <c r="KOQ63" s="819"/>
      <c r="KOR63" s="819"/>
      <c r="KOS63" s="819"/>
      <c r="KOT63" s="819"/>
      <c r="KOU63" s="819"/>
      <c r="KOV63" s="819"/>
      <c r="KOW63" s="819"/>
      <c r="KOX63" s="819"/>
      <c r="KOY63" s="819"/>
      <c r="KOZ63" s="819"/>
      <c r="KPA63" s="819"/>
      <c r="KPB63" s="819"/>
      <c r="KPC63" s="819"/>
      <c r="KPD63" s="819"/>
      <c r="KPE63" s="819"/>
      <c r="KPF63" s="819"/>
      <c r="KPG63" s="819"/>
      <c r="KPH63" s="819"/>
      <c r="KPI63" s="819"/>
      <c r="KPJ63" s="819"/>
      <c r="KPK63" s="819"/>
      <c r="KPL63" s="819"/>
      <c r="KPM63" s="819"/>
      <c r="KPN63" s="819"/>
      <c r="KPO63" s="819"/>
      <c r="KPP63" s="819"/>
      <c r="KPQ63" s="819"/>
      <c r="KPR63" s="819"/>
      <c r="KPS63" s="819"/>
      <c r="KPT63" s="819"/>
      <c r="KPU63" s="819"/>
      <c r="KPV63" s="819"/>
      <c r="KPW63" s="819"/>
      <c r="KPX63" s="819"/>
      <c r="KPY63" s="819"/>
      <c r="KPZ63" s="819"/>
      <c r="KQA63" s="819"/>
      <c r="KQB63" s="819"/>
      <c r="KQC63" s="819"/>
      <c r="KQD63" s="819"/>
      <c r="KQE63" s="819"/>
      <c r="KQF63" s="819"/>
      <c r="KQG63" s="819"/>
      <c r="KQH63" s="819"/>
      <c r="KQI63" s="819"/>
      <c r="KQJ63" s="819"/>
      <c r="KQK63" s="819"/>
      <c r="KQL63" s="819"/>
      <c r="KQM63" s="819"/>
      <c r="KQN63" s="819"/>
      <c r="KQO63" s="819"/>
      <c r="KQP63" s="819"/>
      <c r="KQQ63" s="819"/>
      <c r="KQR63" s="819"/>
      <c r="KQS63" s="819"/>
      <c r="KQT63" s="819"/>
      <c r="KQU63" s="819"/>
      <c r="KQV63" s="819"/>
      <c r="KQW63" s="819"/>
      <c r="KQX63" s="819"/>
      <c r="KQY63" s="819"/>
      <c r="KQZ63" s="819"/>
      <c r="KRA63" s="819"/>
      <c r="KRB63" s="819"/>
      <c r="KRC63" s="819"/>
      <c r="KRD63" s="819"/>
      <c r="KRE63" s="819"/>
      <c r="KRF63" s="819"/>
      <c r="KRG63" s="819"/>
      <c r="KRH63" s="819"/>
      <c r="KRI63" s="819"/>
      <c r="KRJ63" s="819"/>
      <c r="KRK63" s="819"/>
      <c r="KRL63" s="819"/>
      <c r="KRM63" s="819"/>
      <c r="KRN63" s="819"/>
      <c r="KRO63" s="819"/>
      <c r="KRP63" s="819"/>
      <c r="KRQ63" s="819"/>
      <c r="KRR63" s="819"/>
      <c r="KRS63" s="819"/>
      <c r="KRT63" s="819"/>
      <c r="KRU63" s="819"/>
      <c r="KRV63" s="819"/>
      <c r="KRW63" s="819"/>
      <c r="KRX63" s="819"/>
      <c r="KRY63" s="819"/>
      <c r="KRZ63" s="819"/>
      <c r="KSA63" s="819"/>
      <c r="KSB63" s="819"/>
      <c r="KSC63" s="819"/>
      <c r="KSD63" s="819"/>
      <c r="KSE63" s="819"/>
      <c r="KSF63" s="819"/>
      <c r="KSG63" s="819"/>
      <c r="KSH63" s="819"/>
      <c r="KSI63" s="819"/>
      <c r="KSJ63" s="819"/>
      <c r="KSK63" s="819"/>
      <c r="KSL63" s="819"/>
      <c r="KSM63" s="819"/>
      <c r="KSN63" s="819"/>
      <c r="KSO63" s="819"/>
      <c r="KSP63" s="819"/>
      <c r="KSQ63" s="819"/>
      <c r="KSR63" s="819"/>
      <c r="KSS63" s="819"/>
      <c r="KST63" s="819"/>
      <c r="KSU63" s="819"/>
      <c r="KSV63" s="819"/>
      <c r="KSW63" s="819"/>
      <c r="KSX63" s="819"/>
      <c r="KSY63" s="819"/>
      <c r="KSZ63" s="819"/>
      <c r="KTA63" s="819"/>
      <c r="KTB63" s="819"/>
      <c r="KTC63" s="819"/>
      <c r="KTD63" s="819"/>
      <c r="KTE63" s="819"/>
      <c r="KTF63" s="819"/>
      <c r="KTG63" s="819"/>
      <c r="KTH63" s="819"/>
      <c r="KTI63" s="819"/>
      <c r="KTJ63" s="819"/>
      <c r="KTK63" s="819"/>
      <c r="KTL63" s="819"/>
      <c r="KTM63" s="819"/>
      <c r="KTN63" s="819"/>
      <c r="KTO63" s="819"/>
      <c r="KTP63" s="819"/>
      <c r="KTQ63" s="819"/>
      <c r="KTR63" s="819"/>
      <c r="KTS63" s="819"/>
      <c r="KTT63" s="819"/>
      <c r="KTU63" s="819"/>
      <c r="KTV63" s="819"/>
      <c r="KTW63" s="819"/>
      <c r="KTX63" s="819"/>
      <c r="KTY63" s="819"/>
      <c r="KTZ63" s="819"/>
      <c r="KUA63" s="819"/>
      <c r="KUB63" s="819"/>
      <c r="KUC63" s="819"/>
      <c r="KUD63" s="819"/>
      <c r="KUE63" s="819"/>
      <c r="KUF63" s="819"/>
      <c r="KUG63" s="819"/>
      <c r="KUH63" s="819"/>
      <c r="KUI63" s="819"/>
      <c r="KUJ63" s="819"/>
      <c r="KUK63" s="819"/>
      <c r="KUL63" s="819"/>
      <c r="KUM63" s="819"/>
      <c r="KUN63" s="819"/>
      <c r="KUO63" s="819"/>
      <c r="KUP63" s="819"/>
      <c r="KUQ63" s="819"/>
      <c r="KUR63" s="819"/>
      <c r="KUS63" s="819"/>
      <c r="KUT63" s="819"/>
      <c r="KUU63" s="819"/>
      <c r="KUV63" s="819"/>
      <c r="KUW63" s="819"/>
      <c r="KUX63" s="819"/>
      <c r="KUY63" s="819"/>
      <c r="KUZ63" s="819"/>
      <c r="KVA63" s="819"/>
      <c r="KVB63" s="819"/>
      <c r="KVC63" s="819"/>
      <c r="KVD63" s="819"/>
      <c r="KVE63" s="819"/>
      <c r="KVF63" s="819"/>
      <c r="KVG63" s="819"/>
      <c r="KVH63" s="819"/>
      <c r="KVI63" s="819"/>
      <c r="KVJ63" s="819"/>
      <c r="KVK63" s="819"/>
      <c r="KVL63" s="819"/>
      <c r="KVM63" s="819"/>
      <c r="KVN63" s="819"/>
      <c r="KVO63" s="819"/>
      <c r="KVP63" s="819"/>
      <c r="KVQ63" s="819"/>
      <c r="KVR63" s="819"/>
      <c r="KVS63" s="819"/>
      <c r="KVT63" s="819"/>
      <c r="KVU63" s="819"/>
      <c r="KVV63" s="819"/>
      <c r="KVW63" s="819"/>
      <c r="KVX63" s="819"/>
      <c r="KVY63" s="819"/>
      <c r="KVZ63" s="819"/>
      <c r="KWA63" s="819"/>
      <c r="KWB63" s="819"/>
      <c r="KWC63" s="819"/>
      <c r="KWD63" s="819"/>
      <c r="KWE63" s="819"/>
      <c r="KWF63" s="819"/>
      <c r="KWG63" s="819"/>
      <c r="KWH63" s="819"/>
      <c r="KWI63" s="819"/>
      <c r="KWJ63" s="819"/>
      <c r="KWK63" s="819"/>
      <c r="KWL63" s="819"/>
      <c r="KWM63" s="819"/>
      <c r="KWN63" s="819"/>
      <c r="KWO63" s="819"/>
      <c r="KWP63" s="819"/>
      <c r="KWQ63" s="819"/>
      <c r="KWR63" s="819"/>
      <c r="KWS63" s="819"/>
      <c r="KWT63" s="819"/>
      <c r="KWU63" s="819"/>
      <c r="KWV63" s="819"/>
      <c r="KWW63" s="819"/>
      <c r="KWX63" s="819"/>
      <c r="KWY63" s="819"/>
      <c r="KWZ63" s="819"/>
      <c r="KXA63" s="819"/>
      <c r="KXB63" s="819"/>
      <c r="KXC63" s="819"/>
      <c r="KXD63" s="819"/>
      <c r="KXE63" s="819"/>
      <c r="KXF63" s="819"/>
      <c r="KXG63" s="819"/>
      <c r="KXH63" s="819"/>
      <c r="KXI63" s="819"/>
      <c r="KXJ63" s="819"/>
      <c r="KXK63" s="819"/>
      <c r="KXL63" s="819"/>
      <c r="KXM63" s="819"/>
      <c r="KXN63" s="819"/>
      <c r="KXO63" s="819"/>
      <c r="KXP63" s="819"/>
      <c r="KXQ63" s="819"/>
      <c r="KXR63" s="819"/>
      <c r="KXS63" s="819"/>
      <c r="KXT63" s="819"/>
      <c r="KXU63" s="819"/>
      <c r="KXV63" s="819"/>
      <c r="KXW63" s="819"/>
      <c r="KXX63" s="819"/>
      <c r="KXY63" s="819"/>
      <c r="KXZ63" s="819"/>
      <c r="KYA63" s="819"/>
      <c r="KYB63" s="819"/>
      <c r="KYC63" s="819"/>
      <c r="KYD63" s="819"/>
      <c r="KYE63" s="819"/>
      <c r="KYF63" s="819"/>
      <c r="KYG63" s="819"/>
      <c r="KYH63" s="819"/>
      <c r="KYI63" s="819"/>
      <c r="KYJ63" s="819"/>
      <c r="KYK63" s="819"/>
      <c r="KYL63" s="819"/>
      <c r="KYM63" s="819"/>
      <c r="KYN63" s="819"/>
      <c r="KYO63" s="819"/>
      <c r="KYP63" s="819"/>
      <c r="KYQ63" s="819"/>
      <c r="KYR63" s="819"/>
      <c r="KYS63" s="819"/>
      <c r="KYT63" s="819"/>
      <c r="KYU63" s="819"/>
      <c r="KYV63" s="819"/>
      <c r="KYW63" s="819"/>
      <c r="KYX63" s="819"/>
      <c r="KYY63" s="819"/>
      <c r="KYZ63" s="819"/>
      <c r="KZA63" s="819"/>
      <c r="KZB63" s="819"/>
      <c r="KZC63" s="819"/>
      <c r="KZD63" s="819"/>
      <c r="KZE63" s="819"/>
      <c r="KZF63" s="819"/>
      <c r="KZG63" s="819"/>
      <c r="KZH63" s="819"/>
      <c r="KZI63" s="819"/>
      <c r="KZJ63" s="819"/>
      <c r="KZK63" s="819"/>
      <c r="KZL63" s="819"/>
      <c r="KZM63" s="819"/>
      <c r="KZN63" s="819"/>
      <c r="KZO63" s="819"/>
      <c r="KZP63" s="819"/>
      <c r="KZQ63" s="819"/>
      <c r="KZR63" s="819"/>
      <c r="KZS63" s="819"/>
      <c r="KZT63" s="819"/>
      <c r="KZU63" s="819"/>
      <c r="KZV63" s="819"/>
      <c r="KZW63" s="819"/>
      <c r="KZX63" s="819"/>
      <c r="KZY63" s="819"/>
      <c r="KZZ63" s="819"/>
      <c r="LAA63" s="819"/>
      <c r="LAB63" s="819"/>
      <c r="LAC63" s="819"/>
      <c r="LAD63" s="819"/>
      <c r="LAE63" s="819"/>
      <c r="LAF63" s="819"/>
      <c r="LAG63" s="819"/>
      <c r="LAH63" s="819"/>
      <c r="LAI63" s="819"/>
      <c r="LAJ63" s="819"/>
      <c r="LAK63" s="819"/>
      <c r="LAL63" s="819"/>
      <c r="LAM63" s="819"/>
      <c r="LAN63" s="819"/>
      <c r="LAO63" s="819"/>
      <c r="LAP63" s="819"/>
      <c r="LAQ63" s="819"/>
      <c r="LAR63" s="819"/>
      <c r="LAS63" s="819"/>
      <c r="LAT63" s="819"/>
      <c r="LAU63" s="819"/>
      <c r="LAV63" s="819"/>
      <c r="LAW63" s="819"/>
      <c r="LAX63" s="819"/>
      <c r="LAY63" s="819"/>
      <c r="LAZ63" s="819"/>
      <c r="LBA63" s="819"/>
      <c r="LBB63" s="819"/>
      <c r="LBC63" s="819"/>
      <c r="LBD63" s="819"/>
      <c r="LBE63" s="819"/>
      <c r="LBF63" s="819"/>
      <c r="LBG63" s="819"/>
      <c r="LBH63" s="819"/>
      <c r="LBI63" s="819"/>
      <c r="LBJ63" s="819"/>
      <c r="LBK63" s="819"/>
      <c r="LBL63" s="819"/>
      <c r="LBM63" s="819"/>
      <c r="LBN63" s="819"/>
      <c r="LBO63" s="819"/>
      <c r="LBP63" s="819"/>
      <c r="LBQ63" s="819"/>
      <c r="LBR63" s="819"/>
      <c r="LBS63" s="819"/>
      <c r="LBT63" s="819"/>
      <c r="LBU63" s="819"/>
      <c r="LBV63" s="819"/>
      <c r="LBW63" s="819"/>
      <c r="LBX63" s="819"/>
      <c r="LBY63" s="819"/>
      <c r="LBZ63" s="819"/>
      <c r="LCA63" s="819"/>
      <c r="LCB63" s="819"/>
      <c r="LCC63" s="819"/>
      <c r="LCD63" s="819"/>
      <c r="LCE63" s="819"/>
      <c r="LCF63" s="819"/>
      <c r="LCG63" s="819"/>
      <c r="LCH63" s="819"/>
      <c r="LCI63" s="819"/>
      <c r="LCJ63" s="819"/>
      <c r="LCK63" s="819"/>
      <c r="LCL63" s="819"/>
      <c r="LCM63" s="819"/>
      <c r="LCN63" s="819"/>
      <c r="LCO63" s="819"/>
      <c r="LCP63" s="819"/>
      <c r="LCQ63" s="819"/>
      <c r="LCR63" s="819"/>
      <c r="LCS63" s="819"/>
      <c r="LCT63" s="819"/>
      <c r="LCU63" s="819"/>
      <c r="LCV63" s="819"/>
      <c r="LCW63" s="819"/>
      <c r="LCX63" s="819"/>
      <c r="LCY63" s="819"/>
      <c r="LCZ63" s="819"/>
      <c r="LDA63" s="819"/>
      <c r="LDB63" s="819"/>
      <c r="LDC63" s="819"/>
      <c r="LDD63" s="819"/>
      <c r="LDE63" s="819"/>
      <c r="LDF63" s="819"/>
      <c r="LDG63" s="819"/>
      <c r="LDH63" s="819"/>
      <c r="LDI63" s="819"/>
      <c r="LDJ63" s="819"/>
      <c r="LDK63" s="819"/>
      <c r="LDL63" s="819"/>
      <c r="LDM63" s="819"/>
      <c r="LDN63" s="819"/>
      <c r="LDO63" s="819"/>
      <c r="LDP63" s="819"/>
      <c r="LDQ63" s="819"/>
      <c r="LDR63" s="819"/>
      <c r="LDS63" s="819"/>
      <c r="LDT63" s="819"/>
      <c r="LDU63" s="819"/>
      <c r="LDV63" s="819"/>
      <c r="LDW63" s="819"/>
      <c r="LDX63" s="819"/>
      <c r="LDY63" s="819"/>
      <c r="LDZ63" s="819"/>
      <c r="LEA63" s="819"/>
      <c r="LEB63" s="819"/>
      <c r="LEC63" s="819"/>
      <c r="LED63" s="819"/>
      <c r="LEE63" s="819"/>
      <c r="LEF63" s="819"/>
      <c r="LEG63" s="819"/>
      <c r="LEH63" s="819"/>
      <c r="LEI63" s="819"/>
      <c r="LEJ63" s="819"/>
      <c r="LEK63" s="819"/>
      <c r="LEL63" s="819"/>
      <c r="LEM63" s="819"/>
      <c r="LEN63" s="819"/>
      <c r="LEO63" s="819"/>
      <c r="LEP63" s="819"/>
      <c r="LEQ63" s="819"/>
      <c r="LER63" s="819"/>
      <c r="LES63" s="819"/>
      <c r="LET63" s="819"/>
      <c r="LEU63" s="819"/>
      <c r="LEV63" s="819"/>
      <c r="LEW63" s="819"/>
      <c r="LEX63" s="819"/>
      <c r="LEY63" s="819"/>
      <c r="LEZ63" s="819"/>
      <c r="LFA63" s="819"/>
      <c r="LFB63" s="819"/>
      <c r="LFC63" s="819"/>
      <c r="LFD63" s="819"/>
      <c r="LFE63" s="819"/>
      <c r="LFF63" s="819"/>
      <c r="LFG63" s="819"/>
      <c r="LFH63" s="819"/>
      <c r="LFI63" s="819"/>
      <c r="LFJ63" s="819"/>
      <c r="LFK63" s="819"/>
      <c r="LFL63" s="819"/>
      <c r="LFM63" s="819"/>
      <c r="LFN63" s="819"/>
      <c r="LFO63" s="819"/>
      <c r="LFP63" s="819"/>
      <c r="LFQ63" s="819"/>
      <c r="LFR63" s="819"/>
      <c r="LFS63" s="819"/>
      <c r="LFT63" s="819"/>
      <c r="LFU63" s="819"/>
      <c r="LFV63" s="819"/>
      <c r="LFW63" s="819"/>
      <c r="LFX63" s="819"/>
      <c r="LFY63" s="819"/>
      <c r="LFZ63" s="819"/>
      <c r="LGA63" s="819"/>
      <c r="LGB63" s="819"/>
      <c r="LGC63" s="819"/>
      <c r="LGD63" s="819"/>
      <c r="LGE63" s="819"/>
      <c r="LGF63" s="819"/>
      <c r="LGG63" s="819"/>
      <c r="LGH63" s="819"/>
      <c r="LGI63" s="819"/>
      <c r="LGJ63" s="819"/>
      <c r="LGK63" s="819"/>
      <c r="LGL63" s="819"/>
      <c r="LGM63" s="819"/>
      <c r="LGN63" s="819"/>
      <c r="LGO63" s="819"/>
      <c r="LGP63" s="819"/>
      <c r="LGQ63" s="819"/>
      <c r="LGR63" s="819"/>
      <c r="LGS63" s="819"/>
      <c r="LGT63" s="819"/>
      <c r="LGU63" s="819"/>
      <c r="LGV63" s="819"/>
      <c r="LGW63" s="819"/>
      <c r="LGX63" s="819"/>
      <c r="LGY63" s="819"/>
      <c r="LGZ63" s="819"/>
      <c r="LHA63" s="819"/>
      <c r="LHB63" s="819"/>
      <c r="LHC63" s="819"/>
      <c r="LHD63" s="819"/>
      <c r="LHE63" s="819"/>
      <c r="LHF63" s="819"/>
      <c r="LHG63" s="819"/>
      <c r="LHH63" s="819"/>
      <c r="LHI63" s="819"/>
      <c r="LHJ63" s="819"/>
      <c r="LHK63" s="819"/>
      <c r="LHL63" s="819"/>
      <c r="LHM63" s="819"/>
      <c r="LHN63" s="819"/>
      <c r="LHO63" s="819"/>
      <c r="LHP63" s="819"/>
      <c r="LHQ63" s="819"/>
      <c r="LHR63" s="819"/>
      <c r="LHS63" s="819"/>
      <c r="LHT63" s="819"/>
      <c r="LHU63" s="819"/>
      <c r="LHV63" s="819"/>
      <c r="LHW63" s="819"/>
      <c r="LHX63" s="819"/>
      <c r="LHY63" s="819"/>
      <c r="LHZ63" s="819"/>
      <c r="LIA63" s="819"/>
      <c r="LIB63" s="819"/>
      <c r="LIC63" s="819"/>
      <c r="LID63" s="819"/>
      <c r="LIE63" s="819"/>
      <c r="LIF63" s="819"/>
      <c r="LIG63" s="819"/>
      <c r="LIH63" s="819"/>
      <c r="LII63" s="819"/>
      <c r="LIJ63" s="819"/>
      <c r="LIK63" s="819"/>
      <c r="LIL63" s="819"/>
      <c r="LIM63" s="819"/>
      <c r="LIN63" s="819"/>
      <c r="LIO63" s="819"/>
      <c r="LIP63" s="819"/>
      <c r="LIQ63" s="819"/>
      <c r="LIR63" s="819"/>
      <c r="LIS63" s="819"/>
      <c r="LIT63" s="819"/>
      <c r="LIU63" s="819"/>
      <c r="LIV63" s="819"/>
      <c r="LIW63" s="819"/>
      <c r="LIX63" s="819"/>
      <c r="LIY63" s="819"/>
      <c r="LIZ63" s="819"/>
      <c r="LJA63" s="819"/>
      <c r="LJB63" s="819"/>
      <c r="LJC63" s="819"/>
      <c r="LJD63" s="819"/>
      <c r="LJE63" s="819"/>
      <c r="LJF63" s="819"/>
      <c r="LJG63" s="819"/>
      <c r="LJH63" s="819"/>
      <c r="LJI63" s="819"/>
      <c r="LJJ63" s="819"/>
      <c r="LJK63" s="819"/>
      <c r="LJL63" s="819"/>
      <c r="LJM63" s="819"/>
      <c r="LJN63" s="819"/>
      <c r="LJO63" s="819"/>
      <c r="LJP63" s="819"/>
      <c r="LJQ63" s="819"/>
      <c r="LJR63" s="819"/>
      <c r="LJS63" s="819"/>
      <c r="LJT63" s="819"/>
      <c r="LJU63" s="819"/>
      <c r="LJV63" s="819"/>
      <c r="LJW63" s="819"/>
      <c r="LJX63" s="819"/>
      <c r="LJY63" s="819"/>
      <c r="LJZ63" s="819"/>
      <c r="LKA63" s="819"/>
      <c r="LKB63" s="819"/>
      <c r="LKC63" s="819"/>
      <c r="LKD63" s="819"/>
      <c r="LKE63" s="819"/>
      <c r="LKF63" s="819"/>
      <c r="LKG63" s="819"/>
      <c r="LKH63" s="819"/>
      <c r="LKI63" s="819"/>
      <c r="LKJ63" s="819"/>
      <c r="LKK63" s="819"/>
      <c r="LKL63" s="819"/>
      <c r="LKM63" s="819"/>
      <c r="LKN63" s="819"/>
      <c r="LKO63" s="819"/>
      <c r="LKP63" s="819"/>
      <c r="LKQ63" s="819"/>
      <c r="LKR63" s="819"/>
      <c r="LKS63" s="819"/>
      <c r="LKT63" s="819"/>
      <c r="LKU63" s="819"/>
      <c r="LKV63" s="819"/>
      <c r="LKW63" s="819"/>
      <c r="LKX63" s="819"/>
      <c r="LKY63" s="819"/>
      <c r="LKZ63" s="819"/>
      <c r="LLA63" s="819"/>
      <c r="LLB63" s="819"/>
      <c r="LLC63" s="819"/>
      <c r="LLD63" s="819"/>
      <c r="LLE63" s="819"/>
      <c r="LLF63" s="819"/>
      <c r="LLG63" s="819"/>
      <c r="LLH63" s="819"/>
      <c r="LLI63" s="819"/>
      <c r="LLJ63" s="819"/>
      <c r="LLK63" s="819"/>
      <c r="LLL63" s="819"/>
      <c r="LLM63" s="819"/>
      <c r="LLN63" s="819"/>
      <c r="LLO63" s="819"/>
      <c r="LLP63" s="819"/>
      <c r="LLQ63" s="819"/>
      <c r="LLR63" s="819"/>
      <c r="LLS63" s="819"/>
      <c r="LLT63" s="819"/>
      <c r="LLU63" s="819"/>
      <c r="LLV63" s="819"/>
      <c r="LLW63" s="819"/>
      <c r="LLX63" s="819"/>
      <c r="LLY63" s="819"/>
      <c r="LLZ63" s="819"/>
      <c r="LMA63" s="819"/>
      <c r="LMB63" s="819"/>
      <c r="LMC63" s="819"/>
      <c r="LMD63" s="819"/>
      <c r="LME63" s="819"/>
      <c r="LMF63" s="819"/>
      <c r="LMG63" s="819"/>
      <c r="LMH63" s="819"/>
      <c r="LMI63" s="819"/>
      <c r="LMJ63" s="819"/>
      <c r="LMK63" s="819"/>
      <c r="LML63" s="819"/>
      <c r="LMM63" s="819"/>
      <c r="LMN63" s="819"/>
      <c r="LMO63" s="819"/>
      <c r="LMP63" s="819"/>
      <c r="LMQ63" s="819"/>
      <c r="LMR63" s="819"/>
      <c r="LMS63" s="819"/>
      <c r="LMT63" s="819"/>
      <c r="LMU63" s="819"/>
      <c r="LMV63" s="819"/>
      <c r="LMW63" s="819"/>
      <c r="LMX63" s="819"/>
      <c r="LMY63" s="819"/>
      <c r="LMZ63" s="819"/>
      <c r="LNA63" s="819"/>
      <c r="LNB63" s="819"/>
      <c r="LNC63" s="819"/>
      <c r="LND63" s="819"/>
      <c r="LNE63" s="819"/>
      <c r="LNF63" s="819"/>
      <c r="LNG63" s="819"/>
      <c r="LNH63" s="819"/>
      <c r="LNI63" s="819"/>
      <c r="LNJ63" s="819"/>
      <c r="LNK63" s="819"/>
      <c r="LNL63" s="819"/>
      <c r="LNM63" s="819"/>
      <c r="LNN63" s="819"/>
      <c r="LNO63" s="819"/>
      <c r="LNP63" s="819"/>
      <c r="LNQ63" s="819"/>
      <c r="LNR63" s="819"/>
      <c r="LNS63" s="819"/>
      <c r="LNT63" s="819"/>
      <c r="LNU63" s="819"/>
      <c r="LNV63" s="819"/>
      <c r="LNW63" s="819"/>
      <c r="LNX63" s="819"/>
      <c r="LNY63" s="819"/>
      <c r="LNZ63" s="819"/>
      <c r="LOA63" s="819"/>
      <c r="LOB63" s="819"/>
      <c r="LOC63" s="819"/>
      <c r="LOD63" s="819"/>
      <c r="LOE63" s="819"/>
      <c r="LOF63" s="819"/>
      <c r="LOG63" s="819"/>
      <c r="LOH63" s="819"/>
      <c r="LOI63" s="819"/>
      <c r="LOJ63" s="819"/>
      <c r="LOK63" s="819"/>
      <c r="LOL63" s="819"/>
      <c r="LOM63" s="819"/>
      <c r="LON63" s="819"/>
      <c r="LOO63" s="819"/>
      <c r="LOP63" s="819"/>
      <c r="LOQ63" s="819"/>
      <c r="LOR63" s="819"/>
      <c r="LOS63" s="819"/>
      <c r="LOT63" s="819"/>
      <c r="LOU63" s="819"/>
      <c r="LOV63" s="819"/>
      <c r="LOW63" s="819"/>
      <c r="LOX63" s="819"/>
      <c r="LOY63" s="819"/>
      <c r="LOZ63" s="819"/>
      <c r="LPA63" s="819"/>
      <c r="LPB63" s="819"/>
      <c r="LPC63" s="819"/>
      <c r="LPD63" s="819"/>
      <c r="LPE63" s="819"/>
      <c r="LPF63" s="819"/>
      <c r="LPG63" s="819"/>
      <c r="LPH63" s="819"/>
      <c r="LPI63" s="819"/>
      <c r="LPJ63" s="819"/>
      <c r="LPK63" s="819"/>
      <c r="LPL63" s="819"/>
      <c r="LPM63" s="819"/>
      <c r="LPN63" s="819"/>
      <c r="LPO63" s="819"/>
      <c r="LPP63" s="819"/>
      <c r="LPQ63" s="819"/>
      <c r="LPR63" s="819"/>
      <c r="LPS63" s="819"/>
      <c r="LPT63" s="819"/>
      <c r="LPU63" s="819"/>
      <c r="LPV63" s="819"/>
      <c r="LPW63" s="819"/>
      <c r="LPX63" s="819"/>
      <c r="LPY63" s="819"/>
      <c r="LPZ63" s="819"/>
      <c r="LQA63" s="819"/>
      <c r="LQB63" s="819"/>
      <c r="LQC63" s="819"/>
      <c r="LQD63" s="819"/>
      <c r="LQE63" s="819"/>
      <c r="LQF63" s="819"/>
      <c r="LQG63" s="819"/>
      <c r="LQH63" s="819"/>
      <c r="LQI63" s="819"/>
      <c r="LQJ63" s="819"/>
      <c r="LQK63" s="819"/>
      <c r="LQL63" s="819"/>
      <c r="LQM63" s="819"/>
      <c r="LQN63" s="819"/>
      <c r="LQO63" s="819"/>
      <c r="LQP63" s="819"/>
      <c r="LQQ63" s="819"/>
      <c r="LQR63" s="819"/>
      <c r="LQS63" s="819"/>
      <c r="LQT63" s="819"/>
      <c r="LQU63" s="819"/>
      <c r="LQV63" s="819"/>
      <c r="LQW63" s="819"/>
      <c r="LQX63" s="819"/>
      <c r="LQY63" s="819"/>
      <c r="LQZ63" s="819"/>
      <c r="LRA63" s="819"/>
      <c r="LRB63" s="819"/>
      <c r="LRC63" s="819"/>
      <c r="LRD63" s="819"/>
      <c r="LRE63" s="819"/>
      <c r="LRF63" s="819"/>
      <c r="LRG63" s="819"/>
      <c r="LRH63" s="819"/>
      <c r="LRI63" s="819"/>
      <c r="LRJ63" s="819"/>
      <c r="LRK63" s="819"/>
      <c r="LRL63" s="819"/>
      <c r="LRM63" s="819"/>
      <c r="LRN63" s="819"/>
      <c r="LRO63" s="819"/>
      <c r="LRP63" s="819"/>
      <c r="LRQ63" s="819"/>
      <c r="LRR63" s="819"/>
      <c r="LRS63" s="819"/>
      <c r="LRT63" s="819"/>
      <c r="LRU63" s="819"/>
      <c r="LRV63" s="819"/>
      <c r="LRW63" s="819"/>
      <c r="LRX63" s="819"/>
      <c r="LRY63" s="819"/>
      <c r="LRZ63" s="819"/>
      <c r="LSA63" s="819"/>
      <c r="LSB63" s="819"/>
      <c r="LSC63" s="819"/>
      <c r="LSD63" s="819"/>
      <c r="LSE63" s="819"/>
      <c r="LSF63" s="819"/>
      <c r="LSG63" s="819"/>
      <c r="LSH63" s="819"/>
      <c r="LSI63" s="819"/>
      <c r="LSJ63" s="819"/>
      <c r="LSK63" s="819"/>
      <c r="LSL63" s="819"/>
      <c r="LSM63" s="819"/>
      <c r="LSN63" s="819"/>
      <c r="LSO63" s="819"/>
      <c r="LSP63" s="819"/>
      <c r="LSQ63" s="819"/>
      <c r="LSR63" s="819"/>
      <c r="LSS63" s="819"/>
      <c r="LST63" s="819"/>
      <c r="LSU63" s="819"/>
      <c r="LSV63" s="819"/>
      <c r="LSW63" s="819"/>
      <c r="LSX63" s="819"/>
      <c r="LSY63" s="819"/>
      <c r="LSZ63" s="819"/>
      <c r="LTA63" s="819"/>
      <c r="LTB63" s="819"/>
      <c r="LTC63" s="819"/>
      <c r="LTD63" s="819"/>
      <c r="LTE63" s="819"/>
      <c r="LTF63" s="819"/>
      <c r="LTG63" s="819"/>
      <c r="LTH63" s="819"/>
      <c r="LTI63" s="819"/>
      <c r="LTJ63" s="819"/>
      <c r="LTK63" s="819"/>
      <c r="LTL63" s="819"/>
      <c r="LTM63" s="819"/>
      <c r="LTN63" s="819"/>
      <c r="LTO63" s="819"/>
      <c r="LTP63" s="819"/>
      <c r="LTQ63" s="819"/>
      <c r="LTR63" s="819"/>
      <c r="LTS63" s="819"/>
      <c r="LTT63" s="819"/>
      <c r="LTU63" s="819"/>
      <c r="LTV63" s="819"/>
      <c r="LTW63" s="819"/>
      <c r="LTX63" s="819"/>
      <c r="LTY63" s="819"/>
      <c r="LTZ63" s="819"/>
      <c r="LUA63" s="819"/>
      <c r="LUB63" s="819"/>
      <c r="LUC63" s="819"/>
      <c r="LUD63" s="819"/>
      <c r="LUE63" s="819"/>
      <c r="LUF63" s="819"/>
      <c r="LUG63" s="819"/>
      <c r="LUH63" s="819"/>
      <c r="LUI63" s="819"/>
      <c r="LUJ63" s="819"/>
      <c r="LUK63" s="819"/>
      <c r="LUL63" s="819"/>
      <c r="LUM63" s="819"/>
      <c r="LUN63" s="819"/>
      <c r="LUO63" s="819"/>
      <c r="LUP63" s="819"/>
      <c r="LUQ63" s="819"/>
      <c r="LUR63" s="819"/>
      <c r="LUS63" s="819"/>
      <c r="LUT63" s="819"/>
      <c r="LUU63" s="819"/>
      <c r="LUV63" s="819"/>
      <c r="LUW63" s="819"/>
      <c r="LUX63" s="819"/>
      <c r="LUY63" s="819"/>
      <c r="LUZ63" s="819"/>
      <c r="LVA63" s="819"/>
      <c r="LVB63" s="819"/>
      <c r="LVC63" s="819"/>
      <c r="LVD63" s="819"/>
      <c r="LVE63" s="819"/>
      <c r="LVF63" s="819"/>
      <c r="LVG63" s="819"/>
      <c r="LVH63" s="819"/>
      <c r="LVI63" s="819"/>
      <c r="LVJ63" s="819"/>
      <c r="LVK63" s="819"/>
      <c r="LVL63" s="819"/>
      <c r="LVM63" s="819"/>
      <c r="LVN63" s="819"/>
      <c r="LVO63" s="819"/>
      <c r="LVP63" s="819"/>
      <c r="LVQ63" s="819"/>
      <c r="LVR63" s="819"/>
      <c r="LVS63" s="819"/>
      <c r="LVT63" s="819"/>
      <c r="LVU63" s="819"/>
      <c r="LVV63" s="819"/>
      <c r="LVW63" s="819"/>
      <c r="LVX63" s="819"/>
      <c r="LVY63" s="819"/>
      <c r="LVZ63" s="819"/>
      <c r="LWA63" s="819"/>
      <c r="LWB63" s="819"/>
      <c r="LWC63" s="819"/>
      <c r="LWD63" s="819"/>
      <c r="LWE63" s="819"/>
      <c r="LWF63" s="819"/>
      <c r="LWG63" s="819"/>
      <c r="LWH63" s="819"/>
      <c r="LWI63" s="819"/>
      <c r="LWJ63" s="819"/>
      <c r="LWK63" s="819"/>
      <c r="LWL63" s="819"/>
      <c r="LWM63" s="819"/>
      <c r="LWN63" s="819"/>
      <c r="LWO63" s="819"/>
      <c r="LWP63" s="819"/>
      <c r="LWQ63" s="819"/>
      <c r="LWR63" s="819"/>
      <c r="LWS63" s="819"/>
      <c r="LWT63" s="819"/>
      <c r="LWU63" s="819"/>
      <c r="LWV63" s="819"/>
      <c r="LWW63" s="819"/>
      <c r="LWX63" s="819"/>
      <c r="LWY63" s="819"/>
      <c r="LWZ63" s="819"/>
      <c r="LXA63" s="819"/>
      <c r="LXB63" s="819"/>
      <c r="LXC63" s="819"/>
      <c r="LXD63" s="819"/>
      <c r="LXE63" s="819"/>
      <c r="LXF63" s="819"/>
      <c r="LXG63" s="819"/>
      <c r="LXH63" s="819"/>
      <c r="LXI63" s="819"/>
      <c r="LXJ63" s="819"/>
      <c r="LXK63" s="819"/>
      <c r="LXL63" s="819"/>
      <c r="LXM63" s="819"/>
      <c r="LXN63" s="819"/>
      <c r="LXO63" s="819"/>
      <c r="LXP63" s="819"/>
      <c r="LXQ63" s="819"/>
      <c r="LXR63" s="819"/>
      <c r="LXS63" s="819"/>
      <c r="LXT63" s="819"/>
      <c r="LXU63" s="819"/>
      <c r="LXV63" s="819"/>
      <c r="LXW63" s="819"/>
      <c r="LXX63" s="819"/>
      <c r="LXY63" s="819"/>
      <c r="LXZ63" s="819"/>
      <c r="LYA63" s="819"/>
      <c r="LYB63" s="819"/>
      <c r="LYC63" s="819"/>
      <c r="LYD63" s="819"/>
      <c r="LYE63" s="819"/>
      <c r="LYF63" s="819"/>
      <c r="LYG63" s="819"/>
      <c r="LYH63" s="819"/>
      <c r="LYI63" s="819"/>
      <c r="LYJ63" s="819"/>
      <c r="LYK63" s="819"/>
      <c r="LYL63" s="819"/>
      <c r="LYM63" s="819"/>
      <c r="LYN63" s="819"/>
      <c r="LYO63" s="819"/>
      <c r="LYP63" s="819"/>
      <c r="LYQ63" s="819"/>
      <c r="LYR63" s="819"/>
      <c r="LYS63" s="819"/>
      <c r="LYT63" s="819"/>
      <c r="LYU63" s="819"/>
      <c r="LYV63" s="819"/>
      <c r="LYW63" s="819"/>
      <c r="LYX63" s="819"/>
      <c r="LYY63" s="819"/>
      <c r="LYZ63" s="819"/>
      <c r="LZA63" s="819"/>
      <c r="LZB63" s="819"/>
      <c r="LZC63" s="819"/>
      <c r="LZD63" s="819"/>
      <c r="LZE63" s="819"/>
      <c r="LZF63" s="819"/>
      <c r="LZG63" s="819"/>
      <c r="LZH63" s="819"/>
      <c r="LZI63" s="819"/>
      <c r="LZJ63" s="819"/>
      <c r="LZK63" s="819"/>
      <c r="LZL63" s="819"/>
      <c r="LZM63" s="819"/>
      <c r="LZN63" s="819"/>
      <c r="LZO63" s="819"/>
      <c r="LZP63" s="819"/>
      <c r="LZQ63" s="819"/>
      <c r="LZR63" s="819"/>
      <c r="LZS63" s="819"/>
      <c r="LZT63" s="819"/>
      <c r="LZU63" s="819"/>
      <c r="LZV63" s="819"/>
      <c r="LZW63" s="819"/>
      <c r="LZX63" s="819"/>
      <c r="LZY63" s="819"/>
      <c r="LZZ63" s="819"/>
      <c r="MAA63" s="819"/>
      <c r="MAB63" s="819"/>
      <c r="MAC63" s="819"/>
      <c r="MAD63" s="819"/>
      <c r="MAE63" s="819"/>
      <c r="MAF63" s="819"/>
      <c r="MAG63" s="819"/>
      <c r="MAH63" s="819"/>
      <c r="MAI63" s="819"/>
      <c r="MAJ63" s="819"/>
      <c r="MAK63" s="819"/>
      <c r="MAL63" s="819"/>
      <c r="MAM63" s="819"/>
      <c r="MAN63" s="819"/>
      <c r="MAO63" s="819"/>
      <c r="MAP63" s="819"/>
      <c r="MAQ63" s="819"/>
      <c r="MAR63" s="819"/>
      <c r="MAS63" s="819"/>
      <c r="MAT63" s="819"/>
      <c r="MAU63" s="819"/>
      <c r="MAV63" s="819"/>
      <c r="MAW63" s="819"/>
      <c r="MAX63" s="819"/>
      <c r="MAY63" s="819"/>
      <c r="MAZ63" s="819"/>
      <c r="MBA63" s="819"/>
      <c r="MBB63" s="819"/>
      <c r="MBC63" s="819"/>
      <c r="MBD63" s="819"/>
      <c r="MBE63" s="819"/>
      <c r="MBF63" s="819"/>
      <c r="MBG63" s="819"/>
      <c r="MBH63" s="819"/>
      <c r="MBI63" s="819"/>
      <c r="MBJ63" s="819"/>
      <c r="MBK63" s="819"/>
      <c r="MBL63" s="819"/>
      <c r="MBM63" s="819"/>
      <c r="MBN63" s="819"/>
      <c r="MBO63" s="819"/>
      <c r="MBP63" s="819"/>
      <c r="MBQ63" s="819"/>
      <c r="MBR63" s="819"/>
      <c r="MBS63" s="819"/>
      <c r="MBT63" s="819"/>
      <c r="MBU63" s="819"/>
      <c r="MBV63" s="819"/>
      <c r="MBW63" s="819"/>
      <c r="MBX63" s="819"/>
      <c r="MBY63" s="819"/>
      <c r="MBZ63" s="819"/>
      <c r="MCA63" s="819"/>
      <c r="MCB63" s="819"/>
      <c r="MCC63" s="819"/>
      <c r="MCD63" s="819"/>
      <c r="MCE63" s="819"/>
      <c r="MCF63" s="819"/>
      <c r="MCG63" s="819"/>
      <c r="MCH63" s="819"/>
      <c r="MCI63" s="819"/>
      <c r="MCJ63" s="819"/>
      <c r="MCK63" s="819"/>
      <c r="MCL63" s="819"/>
      <c r="MCM63" s="819"/>
      <c r="MCN63" s="819"/>
      <c r="MCO63" s="819"/>
      <c r="MCP63" s="819"/>
      <c r="MCQ63" s="819"/>
      <c r="MCR63" s="819"/>
      <c r="MCS63" s="819"/>
      <c r="MCT63" s="819"/>
      <c r="MCU63" s="819"/>
      <c r="MCV63" s="819"/>
      <c r="MCW63" s="819"/>
      <c r="MCX63" s="819"/>
      <c r="MCY63" s="819"/>
      <c r="MCZ63" s="819"/>
      <c r="MDA63" s="819"/>
      <c r="MDB63" s="819"/>
      <c r="MDC63" s="819"/>
      <c r="MDD63" s="819"/>
      <c r="MDE63" s="819"/>
      <c r="MDF63" s="819"/>
      <c r="MDG63" s="819"/>
      <c r="MDH63" s="819"/>
      <c r="MDI63" s="819"/>
      <c r="MDJ63" s="819"/>
      <c r="MDK63" s="819"/>
      <c r="MDL63" s="819"/>
      <c r="MDM63" s="819"/>
      <c r="MDN63" s="819"/>
      <c r="MDO63" s="819"/>
      <c r="MDP63" s="819"/>
      <c r="MDQ63" s="819"/>
      <c r="MDR63" s="819"/>
      <c r="MDS63" s="819"/>
      <c r="MDT63" s="819"/>
      <c r="MDU63" s="819"/>
      <c r="MDV63" s="819"/>
      <c r="MDW63" s="819"/>
      <c r="MDX63" s="819"/>
      <c r="MDY63" s="819"/>
      <c r="MDZ63" s="819"/>
      <c r="MEA63" s="819"/>
      <c r="MEB63" s="819"/>
      <c r="MEC63" s="819"/>
      <c r="MED63" s="819"/>
      <c r="MEE63" s="819"/>
      <c r="MEF63" s="819"/>
      <c r="MEG63" s="819"/>
      <c r="MEH63" s="819"/>
      <c r="MEI63" s="819"/>
      <c r="MEJ63" s="819"/>
      <c r="MEK63" s="819"/>
      <c r="MEL63" s="819"/>
      <c r="MEM63" s="819"/>
      <c r="MEN63" s="819"/>
      <c r="MEO63" s="819"/>
      <c r="MEP63" s="819"/>
      <c r="MEQ63" s="819"/>
      <c r="MER63" s="819"/>
      <c r="MES63" s="819"/>
      <c r="MET63" s="819"/>
      <c r="MEU63" s="819"/>
      <c r="MEV63" s="819"/>
      <c r="MEW63" s="819"/>
      <c r="MEX63" s="819"/>
      <c r="MEY63" s="819"/>
      <c r="MEZ63" s="819"/>
      <c r="MFA63" s="819"/>
      <c r="MFB63" s="819"/>
      <c r="MFC63" s="819"/>
      <c r="MFD63" s="819"/>
      <c r="MFE63" s="819"/>
      <c r="MFF63" s="819"/>
      <c r="MFG63" s="819"/>
      <c r="MFH63" s="819"/>
      <c r="MFI63" s="819"/>
      <c r="MFJ63" s="819"/>
      <c r="MFK63" s="819"/>
      <c r="MFL63" s="819"/>
      <c r="MFM63" s="819"/>
      <c r="MFN63" s="819"/>
      <c r="MFO63" s="819"/>
      <c r="MFP63" s="819"/>
      <c r="MFQ63" s="819"/>
      <c r="MFR63" s="819"/>
      <c r="MFS63" s="819"/>
      <c r="MFT63" s="819"/>
      <c r="MFU63" s="819"/>
      <c r="MFV63" s="819"/>
      <c r="MFW63" s="819"/>
      <c r="MFX63" s="819"/>
      <c r="MFY63" s="819"/>
      <c r="MFZ63" s="819"/>
      <c r="MGA63" s="819"/>
      <c r="MGB63" s="819"/>
      <c r="MGC63" s="819"/>
      <c r="MGD63" s="819"/>
      <c r="MGE63" s="819"/>
      <c r="MGF63" s="819"/>
      <c r="MGG63" s="819"/>
      <c r="MGH63" s="819"/>
      <c r="MGI63" s="819"/>
      <c r="MGJ63" s="819"/>
      <c r="MGK63" s="819"/>
      <c r="MGL63" s="819"/>
      <c r="MGM63" s="819"/>
      <c r="MGN63" s="819"/>
      <c r="MGO63" s="819"/>
      <c r="MGP63" s="819"/>
      <c r="MGQ63" s="819"/>
      <c r="MGR63" s="819"/>
      <c r="MGS63" s="819"/>
      <c r="MGT63" s="819"/>
      <c r="MGU63" s="819"/>
      <c r="MGV63" s="819"/>
      <c r="MGW63" s="819"/>
      <c r="MGX63" s="819"/>
      <c r="MGY63" s="819"/>
      <c r="MGZ63" s="819"/>
      <c r="MHA63" s="819"/>
      <c r="MHB63" s="819"/>
      <c r="MHC63" s="819"/>
      <c r="MHD63" s="819"/>
      <c r="MHE63" s="819"/>
      <c r="MHF63" s="819"/>
      <c r="MHG63" s="819"/>
      <c r="MHH63" s="819"/>
      <c r="MHI63" s="819"/>
      <c r="MHJ63" s="819"/>
      <c r="MHK63" s="819"/>
      <c r="MHL63" s="819"/>
      <c r="MHM63" s="819"/>
      <c r="MHN63" s="819"/>
      <c r="MHO63" s="819"/>
      <c r="MHP63" s="819"/>
      <c r="MHQ63" s="819"/>
      <c r="MHR63" s="819"/>
      <c r="MHS63" s="819"/>
      <c r="MHT63" s="819"/>
      <c r="MHU63" s="819"/>
      <c r="MHV63" s="819"/>
      <c r="MHW63" s="819"/>
      <c r="MHX63" s="819"/>
      <c r="MHY63" s="819"/>
      <c r="MHZ63" s="819"/>
      <c r="MIA63" s="819"/>
      <c r="MIB63" s="819"/>
      <c r="MIC63" s="819"/>
      <c r="MID63" s="819"/>
      <c r="MIE63" s="819"/>
      <c r="MIF63" s="819"/>
      <c r="MIG63" s="819"/>
      <c r="MIH63" s="819"/>
      <c r="MII63" s="819"/>
      <c r="MIJ63" s="819"/>
      <c r="MIK63" s="819"/>
      <c r="MIL63" s="819"/>
      <c r="MIM63" s="819"/>
      <c r="MIN63" s="819"/>
      <c r="MIO63" s="819"/>
      <c r="MIP63" s="819"/>
      <c r="MIQ63" s="819"/>
      <c r="MIR63" s="819"/>
      <c r="MIS63" s="819"/>
      <c r="MIT63" s="819"/>
      <c r="MIU63" s="819"/>
      <c r="MIV63" s="819"/>
      <c r="MIW63" s="819"/>
      <c r="MIX63" s="819"/>
      <c r="MIY63" s="819"/>
      <c r="MIZ63" s="819"/>
      <c r="MJA63" s="819"/>
      <c r="MJB63" s="819"/>
      <c r="MJC63" s="819"/>
      <c r="MJD63" s="819"/>
      <c r="MJE63" s="819"/>
      <c r="MJF63" s="819"/>
      <c r="MJG63" s="819"/>
      <c r="MJH63" s="819"/>
      <c r="MJI63" s="819"/>
      <c r="MJJ63" s="819"/>
      <c r="MJK63" s="819"/>
      <c r="MJL63" s="819"/>
      <c r="MJM63" s="819"/>
      <c r="MJN63" s="819"/>
      <c r="MJO63" s="819"/>
      <c r="MJP63" s="819"/>
      <c r="MJQ63" s="819"/>
      <c r="MJR63" s="819"/>
      <c r="MJS63" s="819"/>
      <c r="MJT63" s="819"/>
      <c r="MJU63" s="819"/>
      <c r="MJV63" s="819"/>
      <c r="MJW63" s="819"/>
      <c r="MJX63" s="819"/>
      <c r="MJY63" s="819"/>
      <c r="MJZ63" s="819"/>
      <c r="MKA63" s="819"/>
      <c r="MKB63" s="819"/>
      <c r="MKC63" s="819"/>
      <c r="MKD63" s="819"/>
      <c r="MKE63" s="819"/>
      <c r="MKF63" s="819"/>
      <c r="MKG63" s="819"/>
      <c r="MKH63" s="819"/>
      <c r="MKI63" s="819"/>
      <c r="MKJ63" s="819"/>
      <c r="MKK63" s="819"/>
      <c r="MKL63" s="819"/>
      <c r="MKM63" s="819"/>
      <c r="MKN63" s="819"/>
      <c r="MKO63" s="819"/>
      <c r="MKP63" s="819"/>
      <c r="MKQ63" s="819"/>
      <c r="MKR63" s="819"/>
      <c r="MKS63" s="819"/>
      <c r="MKT63" s="819"/>
      <c r="MKU63" s="819"/>
      <c r="MKV63" s="819"/>
      <c r="MKW63" s="819"/>
      <c r="MKX63" s="819"/>
      <c r="MKY63" s="819"/>
      <c r="MKZ63" s="819"/>
      <c r="MLA63" s="819"/>
      <c r="MLB63" s="819"/>
      <c r="MLC63" s="819"/>
      <c r="MLD63" s="819"/>
      <c r="MLE63" s="819"/>
      <c r="MLF63" s="819"/>
      <c r="MLG63" s="819"/>
      <c r="MLH63" s="819"/>
      <c r="MLI63" s="819"/>
      <c r="MLJ63" s="819"/>
      <c r="MLK63" s="819"/>
      <c r="MLL63" s="819"/>
      <c r="MLM63" s="819"/>
      <c r="MLN63" s="819"/>
      <c r="MLO63" s="819"/>
      <c r="MLP63" s="819"/>
      <c r="MLQ63" s="819"/>
      <c r="MLR63" s="819"/>
      <c r="MLS63" s="819"/>
      <c r="MLT63" s="819"/>
      <c r="MLU63" s="819"/>
      <c r="MLV63" s="819"/>
      <c r="MLW63" s="819"/>
      <c r="MLX63" s="819"/>
      <c r="MLY63" s="819"/>
      <c r="MLZ63" s="819"/>
      <c r="MMA63" s="819"/>
      <c r="MMB63" s="819"/>
      <c r="MMC63" s="819"/>
      <c r="MMD63" s="819"/>
      <c r="MME63" s="819"/>
      <c r="MMF63" s="819"/>
      <c r="MMG63" s="819"/>
      <c r="MMH63" s="819"/>
      <c r="MMI63" s="819"/>
      <c r="MMJ63" s="819"/>
      <c r="MMK63" s="819"/>
      <c r="MML63" s="819"/>
      <c r="MMM63" s="819"/>
      <c r="MMN63" s="819"/>
      <c r="MMO63" s="819"/>
      <c r="MMP63" s="819"/>
      <c r="MMQ63" s="819"/>
      <c r="MMR63" s="819"/>
      <c r="MMS63" s="819"/>
      <c r="MMT63" s="819"/>
      <c r="MMU63" s="819"/>
      <c r="MMV63" s="819"/>
      <c r="MMW63" s="819"/>
      <c r="MMX63" s="819"/>
      <c r="MMY63" s="819"/>
      <c r="MMZ63" s="819"/>
      <c r="MNA63" s="819"/>
      <c r="MNB63" s="819"/>
      <c r="MNC63" s="819"/>
      <c r="MND63" s="819"/>
      <c r="MNE63" s="819"/>
      <c r="MNF63" s="819"/>
      <c r="MNG63" s="819"/>
      <c r="MNH63" s="819"/>
      <c r="MNI63" s="819"/>
      <c r="MNJ63" s="819"/>
      <c r="MNK63" s="819"/>
      <c r="MNL63" s="819"/>
      <c r="MNM63" s="819"/>
      <c r="MNN63" s="819"/>
      <c r="MNO63" s="819"/>
      <c r="MNP63" s="819"/>
      <c r="MNQ63" s="819"/>
      <c r="MNR63" s="819"/>
      <c r="MNS63" s="819"/>
      <c r="MNT63" s="819"/>
      <c r="MNU63" s="819"/>
      <c r="MNV63" s="819"/>
      <c r="MNW63" s="819"/>
      <c r="MNX63" s="819"/>
      <c r="MNY63" s="819"/>
      <c r="MNZ63" s="819"/>
      <c r="MOA63" s="819"/>
      <c r="MOB63" s="819"/>
      <c r="MOC63" s="819"/>
      <c r="MOD63" s="819"/>
      <c r="MOE63" s="819"/>
      <c r="MOF63" s="819"/>
      <c r="MOG63" s="819"/>
      <c r="MOH63" s="819"/>
      <c r="MOI63" s="819"/>
      <c r="MOJ63" s="819"/>
      <c r="MOK63" s="819"/>
      <c r="MOL63" s="819"/>
      <c r="MOM63" s="819"/>
      <c r="MON63" s="819"/>
      <c r="MOO63" s="819"/>
      <c r="MOP63" s="819"/>
      <c r="MOQ63" s="819"/>
      <c r="MOR63" s="819"/>
      <c r="MOS63" s="819"/>
      <c r="MOT63" s="819"/>
      <c r="MOU63" s="819"/>
      <c r="MOV63" s="819"/>
      <c r="MOW63" s="819"/>
      <c r="MOX63" s="819"/>
      <c r="MOY63" s="819"/>
      <c r="MOZ63" s="819"/>
      <c r="MPA63" s="819"/>
      <c r="MPB63" s="819"/>
      <c r="MPC63" s="819"/>
      <c r="MPD63" s="819"/>
      <c r="MPE63" s="819"/>
      <c r="MPF63" s="819"/>
      <c r="MPG63" s="819"/>
      <c r="MPH63" s="819"/>
      <c r="MPI63" s="819"/>
      <c r="MPJ63" s="819"/>
      <c r="MPK63" s="819"/>
      <c r="MPL63" s="819"/>
      <c r="MPM63" s="819"/>
      <c r="MPN63" s="819"/>
      <c r="MPO63" s="819"/>
      <c r="MPP63" s="819"/>
      <c r="MPQ63" s="819"/>
      <c r="MPR63" s="819"/>
      <c r="MPS63" s="819"/>
      <c r="MPT63" s="819"/>
      <c r="MPU63" s="819"/>
      <c r="MPV63" s="819"/>
      <c r="MPW63" s="819"/>
      <c r="MPX63" s="819"/>
      <c r="MPY63" s="819"/>
      <c r="MPZ63" s="819"/>
      <c r="MQA63" s="819"/>
      <c r="MQB63" s="819"/>
      <c r="MQC63" s="819"/>
      <c r="MQD63" s="819"/>
      <c r="MQE63" s="819"/>
      <c r="MQF63" s="819"/>
      <c r="MQG63" s="819"/>
      <c r="MQH63" s="819"/>
      <c r="MQI63" s="819"/>
      <c r="MQJ63" s="819"/>
      <c r="MQK63" s="819"/>
      <c r="MQL63" s="819"/>
      <c r="MQM63" s="819"/>
      <c r="MQN63" s="819"/>
      <c r="MQO63" s="819"/>
      <c r="MQP63" s="819"/>
      <c r="MQQ63" s="819"/>
      <c r="MQR63" s="819"/>
      <c r="MQS63" s="819"/>
      <c r="MQT63" s="819"/>
      <c r="MQU63" s="819"/>
      <c r="MQV63" s="819"/>
      <c r="MQW63" s="819"/>
      <c r="MQX63" s="819"/>
      <c r="MQY63" s="819"/>
      <c r="MQZ63" s="819"/>
      <c r="MRA63" s="819"/>
      <c r="MRB63" s="819"/>
      <c r="MRC63" s="819"/>
      <c r="MRD63" s="819"/>
      <c r="MRE63" s="819"/>
      <c r="MRF63" s="819"/>
      <c r="MRG63" s="819"/>
      <c r="MRH63" s="819"/>
      <c r="MRI63" s="819"/>
      <c r="MRJ63" s="819"/>
      <c r="MRK63" s="819"/>
      <c r="MRL63" s="819"/>
      <c r="MRM63" s="819"/>
      <c r="MRN63" s="819"/>
      <c r="MRO63" s="819"/>
      <c r="MRP63" s="819"/>
      <c r="MRQ63" s="819"/>
      <c r="MRR63" s="819"/>
      <c r="MRS63" s="819"/>
      <c r="MRT63" s="819"/>
      <c r="MRU63" s="819"/>
      <c r="MRV63" s="819"/>
      <c r="MRW63" s="819"/>
      <c r="MRX63" s="819"/>
      <c r="MRY63" s="819"/>
      <c r="MRZ63" s="819"/>
      <c r="MSA63" s="819"/>
      <c r="MSB63" s="819"/>
      <c r="MSC63" s="819"/>
      <c r="MSD63" s="819"/>
      <c r="MSE63" s="819"/>
      <c r="MSF63" s="819"/>
      <c r="MSG63" s="819"/>
      <c r="MSH63" s="819"/>
      <c r="MSI63" s="819"/>
      <c r="MSJ63" s="819"/>
      <c r="MSK63" s="819"/>
      <c r="MSL63" s="819"/>
      <c r="MSM63" s="819"/>
      <c r="MSN63" s="819"/>
      <c r="MSO63" s="819"/>
      <c r="MSP63" s="819"/>
      <c r="MSQ63" s="819"/>
      <c r="MSR63" s="819"/>
      <c r="MSS63" s="819"/>
      <c r="MST63" s="819"/>
      <c r="MSU63" s="819"/>
      <c r="MSV63" s="819"/>
      <c r="MSW63" s="819"/>
      <c r="MSX63" s="819"/>
      <c r="MSY63" s="819"/>
      <c r="MSZ63" s="819"/>
      <c r="MTA63" s="819"/>
      <c r="MTB63" s="819"/>
      <c r="MTC63" s="819"/>
      <c r="MTD63" s="819"/>
      <c r="MTE63" s="819"/>
      <c r="MTF63" s="819"/>
      <c r="MTG63" s="819"/>
      <c r="MTH63" s="819"/>
      <c r="MTI63" s="819"/>
      <c r="MTJ63" s="819"/>
      <c r="MTK63" s="819"/>
      <c r="MTL63" s="819"/>
      <c r="MTM63" s="819"/>
      <c r="MTN63" s="819"/>
      <c r="MTO63" s="819"/>
      <c r="MTP63" s="819"/>
      <c r="MTQ63" s="819"/>
      <c r="MTR63" s="819"/>
      <c r="MTS63" s="819"/>
      <c r="MTT63" s="819"/>
      <c r="MTU63" s="819"/>
      <c r="MTV63" s="819"/>
      <c r="MTW63" s="819"/>
      <c r="MTX63" s="819"/>
      <c r="MTY63" s="819"/>
      <c r="MTZ63" s="819"/>
      <c r="MUA63" s="819"/>
      <c r="MUB63" s="819"/>
      <c r="MUC63" s="819"/>
      <c r="MUD63" s="819"/>
      <c r="MUE63" s="819"/>
      <c r="MUF63" s="819"/>
      <c r="MUG63" s="819"/>
      <c r="MUH63" s="819"/>
      <c r="MUI63" s="819"/>
      <c r="MUJ63" s="819"/>
      <c r="MUK63" s="819"/>
      <c r="MUL63" s="819"/>
      <c r="MUM63" s="819"/>
      <c r="MUN63" s="819"/>
      <c r="MUO63" s="819"/>
      <c r="MUP63" s="819"/>
      <c r="MUQ63" s="819"/>
      <c r="MUR63" s="819"/>
      <c r="MUS63" s="819"/>
      <c r="MUT63" s="819"/>
      <c r="MUU63" s="819"/>
      <c r="MUV63" s="819"/>
      <c r="MUW63" s="819"/>
      <c r="MUX63" s="819"/>
      <c r="MUY63" s="819"/>
      <c r="MUZ63" s="819"/>
      <c r="MVA63" s="819"/>
      <c r="MVB63" s="819"/>
      <c r="MVC63" s="819"/>
      <c r="MVD63" s="819"/>
      <c r="MVE63" s="819"/>
      <c r="MVF63" s="819"/>
      <c r="MVG63" s="819"/>
      <c r="MVH63" s="819"/>
      <c r="MVI63" s="819"/>
      <c r="MVJ63" s="819"/>
      <c r="MVK63" s="819"/>
      <c r="MVL63" s="819"/>
      <c r="MVM63" s="819"/>
      <c r="MVN63" s="819"/>
      <c r="MVO63" s="819"/>
      <c r="MVP63" s="819"/>
      <c r="MVQ63" s="819"/>
      <c r="MVR63" s="819"/>
      <c r="MVS63" s="819"/>
      <c r="MVT63" s="819"/>
      <c r="MVU63" s="819"/>
      <c r="MVV63" s="819"/>
      <c r="MVW63" s="819"/>
      <c r="MVX63" s="819"/>
      <c r="MVY63" s="819"/>
      <c r="MVZ63" s="819"/>
      <c r="MWA63" s="819"/>
      <c r="MWB63" s="819"/>
      <c r="MWC63" s="819"/>
      <c r="MWD63" s="819"/>
      <c r="MWE63" s="819"/>
      <c r="MWF63" s="819"/>
      <c r="MWG63" s="819"/>
      <c r="MWH63" s="819"/>
      <c r="MWI63" s="819"/>
      <c r="MWJ63" s="819"/>
      <c r="MWK63" s="819"/>
      <c r="MWL63" s="819"/>
      <c r="MWM63" s="819"/>
      <c r="MWN63" s="819"/>
      <c r="MWO63" s="819"/>
      <c r="MWP63" s="819"/>
      <c r="MWQ63" s="819"/>
      <c r="MWR63" s="819"/>
      <c r="MWS63" s="819"/>
      <c r="MWT63" s="819"/>
      <c r="MWU63" s="819"/>
      <c r="MWV63" s="819"/>
      <c r="MWW63" s="819"/>
      <c r="MWX63" s="819"/>
      <c r="MWY63" s="819"/>
      <c r="MWZ63" s="819"/>
      <c r="MXA63" s="819"/>
      <c r="MXB63" s="819"/>
      <c r="MXC63" s="819"/>
      <c r="MXD63" s="819"/>
      <c r="MXE63" s="819"/>
      <c r="MXF63" s="819"/>
      <c r="MXG63" s="819"/>
      <c r="MXH63" s="819"/>
      <c r="MXI63" s="819"/>
      <c r="MXJ63" s="819"/>
      <c r="MXK63" s="819"/>
      <c r="MXL63" s="819"/>
      <c r="MXM63" s="819"/>
      <c r="MXN63" s="819"/>
      <c r="MXO63" s="819"/>
      <c r="MXP63" s="819"/>
      <c r="MXQ63" s="819"/>
      <c r="MXR63" s="819"/>
      <c r="MXS63" s="819"/>
      <c r="MXT63" s="819"/>
      <c r="MXU63" s="819"/>
      <c r="MXV63" s="819"/>
      <c r="MXW63" s="819"/>
      <c r="MXX63" s="819"/>
      <c r="MXY63" s="819"/>
      <c r="MXZ63" s="819"/>
      <c r="MYA63" s="819"/>
      <c r="MYB63" s="819"/>
      <c r="MYC63" s="819"/>
      <c r="MYD63" s="819"/>
      <c r="MYE63" s="819"/>
      <c r="MYF63" s="819"/>
      <c r="MYG63" s="819"/>
      <c r="MYH63" s="819"/>
      <c r="MYI63" s="819"/>
      <c r="MYJ63" s="819"/>
      <c r="MYK63" s="819"/>
      <c r="MYL63" s="819"/>
      <c r="MYM63" s="819"/>
      <c r="MYN63" s="819"/>
      <c r="MYO63" s="819"/>
      <c r="MYP63" s="819"/>
      <c r="MYQ63" s="819"/>
      <c r="MYR63" s="819"/>
      <c r="MYS63" s="819"/>
      <c r="MYT63" s="819"/>
      <c r="MYU63" s="819"/>
      <c r="MYV63" s="819"/>
      <c r="MYW63" s="819"/>
      <c r="MYX63" s="819"/>
      <c r="MYY63" s="819"/>
      <c r="MYZ63" s="819"/>
      <c r="MZA63" s="819"/>
      <c r="MZB63" s="819"/>
      <c r="MZC63" s="819"/>
      <c r="MZD63" s="819"/>
      <c r="MZE63" s="819"/>
      <c r="MZF63" s="819"/>
      <c r="MZG63" s="819"/>
      <c r="MZH63" s="819"/>
      <c r="MZI63" s="819"/>
      <c r="MZJ63" s="819"/>
      <c r="MZK63" s="819"/>
      <c r="MZL63" s="819"/>
      <c r="MZM63" s="819"/>
      <c r="MZN63" s="819"/>
      <c r="MZO63" s="819"/>
      <c r="MZP63" s="819"/>
      <c r="MZQ63" s="819"/>
      <c r="MZR63" s="819"/>
      <c r="MZS63" s="819"/>
      <c r="MZT63" s="819"/>
      <c r="MZU63" s="819"/>
      <c r="MZV63" s="819"/>
      <c r="MZW63" s="819"/>
      <c r="MZX63" s="819"/>
      <c r="MZY63" s="819"/>
      <c r="MZZ63" s="819"/>
      <c r="NAA63" s="819"/>
      <c r="NAB63" s="819"/>
      <c r="NAC63" s="819"/>
      <c r="NAD63" s="819"/>
      <c r="NAE63" s="819"/>
      <c r="NAF63" s="819"/>
      <c r="NAG63" s="819"/>
      <c r="NAH63" s="819"/>
      <c r="NAI63" s="819"/>
      <c r="NAJ63" s="819"/>
      <c r="NAK63" s="819"/>
      <c r="NAL63" s="819"/>
      <c r="NAM63" s="819"/>
      <c r="NAN63" s="819"/>
      <c r="NAO63" s="819"/>
      <c r="NAP63" s="819"/>
      <c r="NAQ63" s="819"/>
      <c r="NAR63" s="819"/>
      <c r="NAS63" s="819"/>
      <c r="NAT63" s="819"/>
      <c r="NAU63" s="819"/>
      <c r="NAV63" s="819"/>
      <c r="NAW63" s="819"/>
      <c r="NAX63" s="819"/>
      <c r="NAY63" s="819"/>
      <c r="NAZ63" s="819"/>
      <c r="NBA63" s="819"/>
      <c r="NBB63" s="819"/>
      <c r="NBC63" s="819"/>
      <c r="NBD63" s="819"/>
      <c r="NBE63" s="819"/>
      <c r="NBF63" s="819"/>
      <c r="NBG63" s="819"/>
      <c r="NBH63" s="819"/>
      <c r="NBI63" s="819"/>
      <c r="NBJ63" s="819"/>
      <c r="NBK63" s="819"/>
      <c r="NBL63" s="819"/>
      <c r="NBM63" s="819"/>
      <c r="NBN63" s="819"/>
      <c r="NBO63" s="819"/>
      <c r="NBP63" s="819"/>
      <c r="NBQ63" s="819"/>
      <c r="NBR63" s="819"/>
      <c r="NBS63" s="819"/>
      <c r="NBT63" s="819"/>
      <c r="NBU63" s="819"/>
      <c r="NBV63" s="819"/>
      <c r="NBW63" s="819"/>
      <c r="NBX63" s="819"/>
      <c r="NBY63" s="819"/>
      <c r="NBZ63" s="819"/>
      <c r="NCA63" s="819"/>
      <c r="NCB63" s="819"/>
      <c r="NCC63" s="819"/>
      <c r="NCD63" s="819"/>
      <c r="NCE63" s="819"/>
      <c r="NCF63" s="819"/>
      <c r="NCG63" s="819"/>
      <c r="NCH63" s="819"/>
      <c r="NCI63" s="819"/>
      <c r="NCJ63" s="819"/>
      <c r="NCK63" s="819"/>
      <c r="NCL63" s="819"/>
      <c r="NCM63" s="819"/>
      <c r="NCN63" s="819"/>
      <c r="NCO63" s="819"/>
      <c r="NCP63" s="819"/>
      <c r="NCQ63" s="819"/>
      <c r="NCR63" s="819"/>
      <c r="NCS63" s="819"/>
      <c r="NCT63" s="819"/>
      <c r="NCU63" s="819"/>
      <c r="NCV63" s="819"/>
      <c r="NCW63" s="819"/>
      <c r="NCX63" s="819"/>
      <c r="NCY63" s="819"/>
      <c r="NCZ63" s="819"/>
      <c r="NDA63" s="819"/>
      <c r="NDB63" s="819"/>
      <c r="NDC63" s="819"/>
      <c r="NDD63" s="819"/>
      <c r="NDE63" s="819"/>
      <c r="NDF63" s="819"/>
      <c r="NDG63" s="819"/>
      <c r="NDH63" s="819"/>
      <c r="NDI63" s="819"/>
      <c r="NDJ63" s="819"/>
      <c r="NDK63" s="819"/>
      <c r="NDL63" s="819"/>
      <c r="NDM63" s="819"/>
      <c r="NDN63" s="819"/>
      <c r="NDO63" s="819"/>
      <c r="NDP63" s="819"/>
      <c r="NDQ63" s="819"/>
      <c r="NDR63" s="819"/>
      <c r="NDS63" s="819"/>
      <c r="NDT63" s="819"/>
      <c r="NDU63" s="819"/>
      <c r="NDV63" s="819"/>
      <c r="NDW63" s="819"/>
      <c r="NDX63" s="819"/>
      <c r="NDY63" s="819"/>
      <c r="NDZ63" s="819"/>
      <c r="NEA63" s="819"/>
      <c r="NEB63" s="819"/>
      <c r="NEC63" s="819"/>
      <c r="NED63" s="819"/>
      <c r="NEE63" s="819"/>
      <c r="NEF63" s="819"/>
      <c r="NEG63" s="819"/>
      <c r="NEH63" s="819"/>
      <c r="NEI63" s="819"/>
      <c r="NEJ63" s="819"/>
      <c r="NEK63" s="819"/>
      <c r="NEL63" s="819"/>
      <c r="NEM63" s="819"/>
      <c r="NEN63" s="819"/>
      <c r="NEO63" s="819"/>
      <c r="NEP63" s="819"/>
      <c r="NEQ63" s="819"/>
      <c r="NER63" s="819"/>
      <c r="NES63" s="819"/>
      <c r="NET63" s="819"/>
      <c r="NEU63" s="819"/>
      <c r="NEV63" s="819"/>
      <c r="NEW63" s="819"/>
      <c r="NEX63" s="819"/>
      <c r="NEY63" s="819"/>
      <c r="NEZ63" s="819"/>
      <c r="NFA63" s="819"/>
      <c r="NFB63" s="819"/>
      <c r="NFC63" s="819"/>
      <c r="NFD63" s="819"/>
      <c r="NFE63" s="819"/>
      <c r="NFF63" s="819"/>
      <c r="NFG63" s="819"/>
      <c r="NFH63" s="819"/>
      <c r="NFI63" s="819"/>
      <c r="NFJ63" s="819"/>
      <c r="NFK63" s="819"/>
      <c r="NFL63" s="819"/>
      <c r="NFM63" s="819"/>
      <c r="NFN63" s="819"/>
      <c r="NFO63" s="819"/>
      <c r="NFP63" s="819"/>
      <c r="NFQ63" s="819"/>
      <c r="NFR63" s="819"/>
      <c r="NFS63" s="819"/>
      <c r="NFT63" s="819"/>
      <c r="NFU63" s="819"/>
      <c r="NFV63" s="819"/>
      <c r="NFW63" s="819"/>
      <c r="NFX63" s="819"/>
      <c r="NFY63" s="819"/>
      <c r="NFZ63" s="819"/>
      <c r="NGA63" s="819"/>
      <c r="NGB63" s="819"/>
      <c r="NGC63" s="819"/>
      <c r="NGD63" s="819"/>
      <c r="NGE63" s="819"/>
      <c r="NGF63" s="819"/>
      <c r="NGG63" s="819"/>
      <c r="NGH63" s="819"/>
      <c r="NGI63" s="819"/>
      <c r="NGJ63" s="819"/>
      <c r="NGK63" s="819"/>
      <c r="NGL63" s="819"/>
      <c r="NGM63" s="819"/>
      <c r="NGN63" s="819"/>
      <c r="NGO63" s="819"/>
      <c r="NGP63" s="819"/>
      <c r="NGQ63" s="819"/>
      <c r="NGR63" s="819"/>
      <c r="NGS63" s="819"/>
      <c r="NGT63" s="819"/>
      <c r="NGU63" s="819"/>
      <c r="NGV63" s="819"/>
      <c r="NGW63" s="819"/>
      <c r="NGX63" s="819"/>
      <c r="NGY63" s="819"/>
      <c r="NGZ63" s="819"/>
      <c r="NHA63" s="819"/>
      <c r="NHB63" s="819"/>
      <c r="NHC63" s="819"/>
      <c r="NHD63" s="819"/>
      <c r="NHE63" s="819"/>
      <c r="NHF63" s="819"/>
      <c r="NHG63" s="819"/>
      <c r="NHH63" s="819"/>
      <c r="NHI63" s="819"/>
      <c r="NHJ63" s="819"/>
      <c r="NHK63" s="819"/>
      <c r="NHL63" s="819"/>
      <c r="NHM63" s="819"/>
      <c r="NHN63" s="819"/>
      <c r="NHO63" s="819"/>
      <c r="NHP63" s="819"/>
      <c r="NHQ63" s="819"/>
      <c r="NHR63" s="819"/>
      <c r="NHS63" s="819"/>
      <c r="NHT63" s="819"/>
      <c r="NHU63" s="819"/>
      <c r="NHV63" s="819"/>
      <c r="NHW63" s="819"/>
      <c r="NHX63" s="819"/>
      <c r="NHY63" s="819"/>
      <c r="NHZ63" s="819"/>
      <c r="NIA63" s="819"/>
      <c r="NIB63" s="819"/>
      <c r="NIC63" s="819"/>
      <c r="NID63" s="819"/>
      <c r="NIE63" s="819"/>
      <c r="NIF63" s="819"/>
      <c r="NIG63" s="819"/>
      <c r="NIH63" s="819"/>
      <c r="NII63" s="819"/>
      <c r="NIJ63" s="819"/>
      <c r="NIK63" s="819"/>
      <c r="NIL63" s="819"/>
      <c r="NIM63" s="819"/>
      <c r="NIN63" s="819"/>
      <c r="NIO63" s="819"/>
      <c r="NIP63" s="819"/>
      <c r="NIQ63" s="819"/>
      <c r="NIR63" s="819"/>
      <c r="NIS63" s="819"/>
      <c r="NIT63" s="819"/>
      <c r="NIU63" s="819"/>
      <c r="NIV63" s="819"/>
      <c r="NIW63" s="819"/>
      <c r="NIX63" s="819"/>
      <c r="NIY63" s="819"/>
      <c r="NIZ63" s="819"/>
      <c r="NJA63" s="819"/>
      <c r="NJB63" s="819"/>
      <c r="NJC63" s="819"/>
      <c r="NJD63" s="819"/>
      <c r="NJE63" s="819"/>
      <c r="NJF63" s="819"/>
      <c r="NJG63" s="819"/>
      <c r="NJH63" s="819"/>
      <c r="NJI63" s="819"/>
      <c r="NJJ63" s="819"/>
      <c r="NJK63" s="819"/>
      <c r="NJL63" s="819"/>
      <c r="NJM63" s="819"/>
      <c r="NJN63" s="819"/>
      <c r="NJO63" s="819"/>
      <c r="NJP63" s="819"/>
      <c r="NJQ63" s="819"/>
      <c r="NJR63" s="819"/>
      <c r="NJS63" s="819"/>
      <c r="NJT63" s="819"/>
      <c r="NJU63" s="819"/>
      <c r="NJV63" s="819"/>
      <c r="NJW63" s="819"/>
      <c r="NJX63" s="819"/>
      <c r="NJY63" s="819"/>
      <c r="NJZ63" s="819"/>
      <c r="NKA63" s="819"/>
      <c r="NKB63" s="819"/>
      <c r="NKC63" s="819"/>
      <c r="NKD63" s="819"/>
      <c r="NKE63" s="819"/>
      <c r="NKF63" s="819"/>
      <c r="NKG63" s="819"/>
      <c r="NKH63" s="819"/>
      <c r="NKI63" s="819"/>
      <c r="NKJ63" s="819"/>
      <c r="NKK63" s="819"/>
      <c r="NKL63" s="819"/>
      <c r="NKM63" s="819"/>
      <c r="NKN63" s="819"/>
      <c r="NKO63" s="819"/>
      <c r="NKP63" s="819"/>
      <c r="NKQ63" s="819"/>
      <c r="NKR63" s="819"/>
      <c r="NKS63" s="819"/>
      <c r="NKT63" s="819"/>
      <c r="NKU63" s="819"/>
      <c r="NKV63" s="819"/>
      <c r="NKW63" s="819"/>
      <c r="NKX63" s="819"/>
      <c r="NKY63" s="819"/>
      <c r="NKZ63" s="819"/>
      <c r="NLA63" s="819"/>
      <c r="NLB63" s="819"/>
      <c r="NLC63" s="819"/>
      <c r="NLD63" s="819"/>
      <c r="NLE63" s="819"/>
      <c r="NLF63" s="819"/>
      <c r="NLG63" s="819"/>
      <c r="NLH63" s="819"/>
      <c r="NLI63" s="819"/>
      <c r="NLJ63" s="819"/>
      <c r="NLK63" s="819"/>
      <c r="NLL63" s="819"/>
      <c r="NLM63" s="819"/>
      <c r="NLN63" s="819"/>
      <c r="NLO63" s="819"/>
      <c r="NLP63" s="819"/>
      <c r="NLQ63" s="819"/>
      <c r="NLR63" s="819"/>
      <c r="NLS63" s="819"/>
      <c r="NLT63" s="819"/>
      <c r="NLU63" s="819"/>
      <c r="NLV63" s="819"/>
      <c r="NLW63" s="819"/>
      <c r="NLX63" s="819"/>
      <c r="NLY63" s="819"/>
      <c r="NLZ63" s="819"/>
      <c r="NMA63" s="819"/>
      <c r="NMB63" s="819"/>
      <c r="NMC63" s="819"/>
      <c r="NMD63" s="819"/>
      <c r="NME63" s="819"/>
      <c r="NMF63" s="819"/>
      <c r="NMG63" s="819"/>
      <c r="NMH63" s="819"/>
      <c r="NMI63" s="819"/>
      <c r="NMJ63" s="819"/>
      <c r="NMK63" s="819"/>
      <c r="NML63" s="819"/>
      <c r="NMM63" s="819"/>
      <c r="NMN63" s="819"/>
      <c r="NMO63" s="819"/>
      <c r="NMP63" s="819"/>
      <c r="NMQ63" s="819"/>
      <c r="NMR63" s="819"/>
      <c r="NMS63" s="819"/>
      <c r="NMT63" s="819"/>
      <c r="NMU63" s="819"/>
      <c r="NMV63" s="819"/>
      <c r="NMW63" s="819"/>
      <c r="NMX63" s="819"/>
      <c r="NMY63" s="819"/>
      <c r="NMZ63" s="819"/>
      <c r="NNA63" s="819"/>
      <c r="NNB63" s="819"/>
      <c r="NNC63" s="819"/>
      <c r="NND63" s="819"/>
      <c r="NNE63" s="819"/>
      <c r="NNF63" s="819"/>
      <c r="NNG63" s="819"/>
      <c r="NNH63" s="819"/>
      <c r="NNI63" s="819"/>
      <c r="NNJ63" s="819"/>
      <c r="NNK63" s="819"/>
      <c r="NNL63" s="819"/>
      <c r="NNM63" s="819"/>
      <c r="NNN63" s="819"/>
      <c r="NNO63" s="819"/>
      <c r="NNP63" s="819"/>
      <c r="NNQ63" s="819"/>
      <c r="NNR63" s="819"/>
      <c r="NNS63" s="819"/>
      <c r="NNT63" s="819"/>
      <c r="NNU63" s="819"/>
      <c r="NNV63" s="819"/>
      <c r="NNW63" s="819"/>
      <c r="NNX63" s="819"/>
      <c r="NNY63" s="819"/>
      <c r="NNZ63" s="819"/>
      <c r="NOA63" s="819"/>
      <c r="NOB63" s="819"/>
      <c r="NOC63" s="819"/>
      <c r="NOD63" s="819"/>
      <c r="NOE63" s="819"/>
      <c r="NOF63" s="819"/>
      <c r="NOG63" s="819"/>
      <c r="NOH63" s="819"/>
      <c r="NOI63" s="819"/>
      <c r="NOJ63" s="819"/>
      <c r="NOK63" s="819"/>
      <c r="NOL63" s="819"/>
      <c r="NOM63" s="819"/>
      <c r="NON63" s="819"/>
      <c r="NOO63" s="819"/>
      <c r="NOP63" s="819"/>
      <c r="NOQ63" s="819"/>
      <c r="NOR63" s="819"/>
      <c r="NOS63" s="819"/>
      <c r="NOT63" s="819"/>
      <c r="NOU63" s="819"/>
      <c r="NOV63" s="819"/>
      <c r="NOW63" s="819"/>
      <c r="NOX63" s="819"/>
      <c r="NOY63" s="819"/>
      <c r="NOZ63" s="819"/>
      <c r="NPA63" s="819"/>
      <c r="NPB63" s="819"/>
      <c r="NPC63" s="819"/>
      <c r="NPD63" s="819"/>
      <c r="NPE63" s="819"/>
      <c r="NPF63" s="819"/>
      <c r="NPG63" s="819"/>
      <c r="NPH63" s="819"/>
      <c r="NPI63" s="819"/>
      <c r="NPJ63" s="819"/>
      <c r="NPK63" s="819"/>
      <c r="NPL63" s="819"/>
      <c r="NPM63" s="819"/>
      <c r="NPN63" s="819"/>
      <c r="NPO63" s="819"/>
      <c r="NPP63" s="819"/>
      <c r="NPQ63" s="819"/>
      <c r="NPR63" s="819"/>
      <c r="NPS63" s="819"/>
      <c r="NPT63" s="819"/>
      <c r="NPU63" s="819"/>
      <c r="NPV63" s="819"/>
      <c r="NPW63" s="819"/>
      <c r="NPX63" s="819"/>
      <c r="NPY63" s="819"/>
      <c r="NPZ63" s="819"/>
      <c r="NQA63" s="819"/>
      <c r="NQB63" s="819"/>
      <c r="NQC63" s="819"/>
      <c r="NQD63" s="819"/>
      <c r="NQE63" s="819"/>
      <c r="NQF63" s="819"/>
      <c r="NQG63" s="819"/>
      <c r="NQH63" s="819"/>
      <c r="NQI63" s="819"/>
      <c r="NQJ63" s="819"/>
      <c r="NQK63" s="819"/>
      <c r="NQL63" s="819"/>
      <c r="NQM63" s="819"/>
      <c r="NQN63" s="819"/>
      <c r="NQO63" s="819"/>
      <c r="NQP63" s="819"/>
      <c r="NQQ63" s="819"/>
      <c r="NQR63" s="819"/>
      <c r="NQS63" s="819"/>
      <c r="NQT63" s="819"/>
      <c r="NQU63" s="819"/>
      <c r="NQV63" s="819"/>
      <c r="NQW63" s="819"/>
      <c r="NQX63" s="819"/>
      <c r="NQY63" s="819"/>
      <c r="NQZ63" s="819"/>
      <c r="NRA63" s="819"/>
      <c r="NRB63" s="819"/>
      <c r="NRC63" s="819"/>
      <c r="NRD63" s="819"/>
      <c r="NRE63" s="819"/>
      <c r="NRF63" s="819"/>
      <c r="NRG63" s="819"/>
      <c r="NRH63" s="819"/>
      <c r="NRI63" s="819"/>
      <c r="NRJ63" s="819"/>
      <c r="NRK63" s="819"/>
      <c r="NRL63" s="819"/>
      <c r="NRM63" s="819"/>
      <c r="NRN63" s="819"/>
      <c r="NRO63" s="819"/>
      <c r="NRP63" s="819"/>
      <c r="NRQ63" s="819"/>
      <c r="NRR63" s="819"/>
      <c r="NRS63" s="819"/>
      <c r="NRT63" s="819"/>
      <c r="NRU63" s="819"/>
      <c r="NRV63" s="819"/>
      <c r="NRW63" s="819"/>
      <c r="NRX63" s="819"/>
      <c r="NRY63" s="819"/>
      <c r="NRZ63" s="819"/>
      <c r="NSA63" s="819"/>
      <c r="NSB63" s="819"/>
      <c r="NSC63" s="819"/>
      <c r="NSD63" s="819"/>
      <c r="NSE63" s="819"/>
      <c r="NSF63" s="819"/>
      <c r="NSG63" s="819"/>
      <c r="NSH63" s="819"/>
      <c r="NSI63" s="819"/>
      <c r="NSJ63" s="819"/>
      <c r="NSK63" s="819"/>
      <c r="NSL63" s="819"/>
      <c r="NSM63" s="819"/>
      <c r="NSN63" s="819"/>
      <c r="NSO63" s="819"/>
      <c r="NSP63" s="819"/>
      <c r="NSQ63" s="819"/>
      <c r="NSR63" s="819"/>
      <c r="NSS63" s="819"/>
      <c r="NST63" s="819"/>
      <c r="NSU63" s="819"/>
      <c r="NSV63" s="819"/>
      <c r="NSW63" s="819"/>
      <c r="NSX63" s="819"/>
      <c r="NSY63" s="819"/>
      <c r="NSZ63" s="819"/>
      <c r="NTA63" s="819"/>
      <c r="NTB63" s="819"/>
      <c r="NTC63" s="819"/>
      <c r="NTD63" s="819"/>
      <c r="NTE63" s="819"/>
      <c r="NTF63" s="819"/>
      <c r="NTG63" s="819"/>
      <c r="NTH63" s="819"/>
      <c r="NTI63" s="819"/>
      <c r="NTJ63" s="819"/>
      <c r="NTK63" s="819"/>
      <c r="NTL63" s="819"/>
      <c r="NTM63" s="819"/>
      <c r="NTN63" s="819"/>
      <c r="NTO63" s="819"/>
      <c r="NTP63" s="819"/>
      <c r="NTQ63" s="819"/>
      <c r="NTR63" s="819"/>
      <c r="NTS63" s="819"/>
      <c r="NTT63" s="819"/>
      <c r="NTU63" s="819"/>
      <c r="NTV63" s="819"/>
      <c r="NTW63" s="819"/>
      <c r="NTX63" s="819"/>
      <c r="NTY63" s="819"/>
      <c r="NTZ63" s="819"/>
      <c r="NUA63" s="819"/>
      <c r="NUB63" s="819"/>
      <c r="NUC63" s="819"/>
      <c r="NUD63" s="819"/>
      <c r="NUE63" s="819"/>
      <c r="NUF63" s="819"/>
      <c r="NUG63" s="819"/>
      <c r="NUH63" s="819"/>
      <c r="NUI63" s="819"/>
      <c r="NUJ63" s="819"/>
      <c r="NUK63" s="819"/>
      <c r="NUL63" s="819"/>
      <c r="NUM63" s="819"/>
      <c r="NUN63" s="819"/>
      <c r="NUO63" s="819"/>
      <c r="NUP63" s="819"/>
      <c r="NUQ63" s="819"/>
      <c r="NUR63" s="819"/>
      <c r="NUS63" s="819"/>
      <c r="NUT63" s="819"/>
      <c r="NUU63" s="819"/>
      <c r="NUV63" s="819"/>
      <c r="NUW63" s="819"/>
      <c r="NUX63" s="819"/>
      <c r="NUY63" s="819"/>
      <c r="NUZ63" s="819"/>
      <c r="NVA63" s="819"/>
      <c r="NVB63" s="819"/>
      <c r="NVC63" s="819"/>
      <c r="NVD63" s="819"/>
      <c r="NVE63" s="819"/>
      <c r="NVF63" s="819"/>
      <c r="NVG63" s="819"/>
      <c r="NVH63" s="819"/>
      <c r="NVI63" s="819"/>
      <c r="NVJ63" s="819"/>
      <c r="NVK63" s="819"/>
      <c r="NVL63" s="819"/>
      <c r="NVM63" s="819"/>
      <c r="NVN63" s="819"/>
      <c r="NVO63" s="819"/>
      <c r="NVP63" s="819"/>
      <c r="NVQ63" s="819"/>
      <c r="NVR63" s="819"/>
      <c r="NVS63" s="819"/>
      <c r="NVT63" s="819"/>
      <c r="NVU63" s="819"/>
      <c r="NVV63" s="819"/>
      <c r="NVW63" s="819"/>
      <c r="NVX63" s="819"/>
      <c r="NVY63" s="819"/>
      <c r="NVZ63" s="819"/>
      <c r="NWA63" s="819"/>
      <c r="NWB63" s="819"/>
      <c r="NWC63" s="819"/>
      <c r="NWD63" s="819"/>
      <c r="NWE63" s="819"/>
      <c r="NWF63" s="819"/>
      <c r="NWG63" s="819"/>
      <c r="NWH63" s="819"/>
      <c r="NWI63" s="819"/>
      <c r="NWJ63" s="819"/>
      <c r="NWK63" s="819"/>
      <c r="NWL63" s="819"/>
      <c r="NWM63" s="819"/>
      <c r="NWN63" s="819"/>
      <c r="NWO63" s="819"/>
      <c r="NWP63" s="819"/>
      <c r="NWQ63" s="819"/>
      <c r="NWR63" s="819"/>
      <c r="NWS63" s="819"/>
      <c r="NWT63" s="819"/>
      <c r="NWU63" s="819"/>
      <c r="NWV63" s="819"/>
      <c r="NWW63" s="819"/>
      <c r="NWX63" s="819"/>
      <c r="NWY63" s="819"/>
      <c r="NWZ63" s="819"/>
      <c r="NXA63" s="819"/>
      <c r="NXB63" s="819"/>
      <c r="NXC63" s="819"/>
      <c r="NXD63" s="819"/>
      <c r="NXE63" s="819"/>
      <c r="NXF63" s="819"/>
      <c r="NXG63" s="819"/>
      <c r="NXH63" s="819"/>
      <c r="NXI63" s="819"/>
      <c r="NXJ63" s="819"/>
      <c r="NXK63" s="819"/>
      <c r="NXL63" s="819"/>
      <c r="NXM63" s="819"/>
      <c r="NXN63" s="819"/>
      <c r="NXO63" s="819"/>
      <c r="NXP63" s="819"/>
      <c r="NXQ63" s="819"/>
      <c r="NXR63" s="819"/>
      <c r="NXS63" s="819"/>
      <c r="NXT63" s="819"/>
      <c r="NXU63" s="819"/>
      <c r="NXV63" s="819"/>
      <c r="NXW63" s="819"/>
      <c r="NXX63" s="819"/>
      <c r="NXY63" s="819"/>
      <c r="NXZ63" s="819"/>
      <c r="NYA63" s="819"/>
      <c r="NYB63" s="819"/>
      <c r="NYC63" s="819"/>
      <c r="NYD63" s="819"/>
      <c r="NYE63" s="819"/>
      <c r="NYF63" s="819"/>
      <c r="NYG63" s="819"/>
      <c r="NYH63" s="819"/>
      <c r="NYI63" s="819"/>
      <c r="NYJ63" s="819"/>
      <c r="NYK63" s="819"/>
      <c r="NYL63" s="819"/>
      <c r="NYM63" s="819"/>
      <c r="NYN63" s="819"/>
      <c r="NYO63" s="819"/>
      <c r="NYP63" s="819"/>
      <c r="NYQ63" s="819"/>
      <c r="NYR63" s="819"/>
      <c r="NYS63" s="819"/>
      <c r="NYT63" s="819"/>
      <c r="NYU63" s="819"/>
      <c r="NYV63" s="819"/>
      <c r="NYW63" s="819"/>
      <c r="NYX63" s="819"/>
      <c r="NYY63" s="819"/>
      <c r="NYZ63" s="819"/>
      <c r="NZA63" s="819"/>
      <c r="NZB63" s="819"/>
      <c r="NZC63" s="819"/>
      <c r="NZD63" s="819"/>
      <c r="NZE63" s="819"/>
      <c r="NZF63" s="819"/>
      <c r="NZG63" s="819"/>
      <c r="NZH63" s="819"/>
      <c r="NZI63" s="819"/>
      <c r="NZJ63" s="819"/>
      <c r="NZK63" s="819"/>
      <c r="NZL63" s="819"/>
      <c r="NZM63" s="819"/>
      <c r="NZN63" s="819"/>
      <c r="NZO63" s="819"/>
      <c r="NZP63" s="819"/>
      <c r="NZQ63" s="819"/>
      <c r="NZR63" s="819"/>
      <c r="NZS63" s="819"/>
      <c r="NZT63" s="819"/>
      <c r="NZU63" s="819"/>
      <c r="NZV63" s="819"/>
      <c r="NZW63" s="819"/>
      <c r="NZX63" s="819"/>
      <c r="NZY63" s="819"/>
      <c r="NZZ63" s="819"/>
      <c r="OAA63" s="819"/>
      <c r="OAB63" s="819"/>
      <c r="OAC63" s="819"/>
      <c r="OAD63" s="819"/>
      <c r="OAE63" s="819"/>
      <c r="OAF63" s="819"/>
      <c r="OAG63" s="819"/>
      <c r="OAH63" s="819"/>
      <c r="OAI63" s="819"/>
      <c r="OAJ63" s="819"/>
      <c r="OAK63" s="819"/>
      <c r="OAL63" s="819"/>
      <c r="OAM63" s="819"/>
      <c r="OAN63" s="819"/>
      <c r="OAO63" s="819"/>
      <c r="OAP63" s="819"/>
      <c r="OAQ63" s="819"/>
      <c r="OAR63" s="819"/>
      <c r="OAS63" s="819"/>
      <c r="OAT63" s="819"/>
      <c r="OAU63" s="819"/>
      <c r="OAV63" s="819"/>
      <c r="OAW63" s="819"/>
      <c r="OAX63" s="819"/>
      <c r="OAY63" s="819"/>
      <c r="OAZ63" s="819"/>
      <c r="OBA63" s="819"/>
      <c r="OBB63" s="819"/>
      <c r="OBC63" s="819"/>
      <c r="OBD63" s="819"/>
      <c r="OBE63" s="819"/>
      <c r="OBF63" s="819"/>
      <c r="OBG63" s="819"/>
      <c r="OBH63" s="819"/>
      <c r="OBI63" s="819"/>
      <c r="OBJ63" s="819"/>
      <c r="OBK63" s="819"/>
      <c r="OBL63" s="819"/>
      <c r="OBM63" s="819"/>
      <c r="OBN63" s="819"/>
      <c r="OBO63" s="819"/>
      <c r="OBP63" s="819"/>
      <c r="OBQ63" s="819"/>
      <c r="OBR63" s="819"/>
      <c r="OBS63" s="819"/>
      <c r="OBT63" s="819"/>
      <c r="OBU63" s="819"/>
      <c r="OBV63" s="819"/>
      <c r="OBW63" s="819"/>
      <c r="OBX63" s="819"/>
      <c r="OBY63" s="819"/>
      <c r="OBZ63" s="819"/>
      <c r="OCA63" s="819"/>
      <c r="OCB63" s="819"/>
      <c r="OCC63" s="819"/>
      <c r="OCD63" s="819"/>
      <c r="OCE63" s="819"/>
      <c r="OCF63" s="819"/>
      <c r="OCG63" s="819"/>
      <c r="OCH63" s="819"/>
      <c r="OCI63" s="819"/>
      <c r="OCJ63" s="819"/>
      <c r="OCK63" s="819"/>
      <c r="OCL63" s="819"/>
      <c r="OCM63" s="819"/>
      <c r="OCN63" s="819"/>
      <c r="OCO63" s="819"/>
      <c r="OCP63" s="819"/>
      <c r="OCQ63" s="819"/>
      <c r="OCR63" s="819"/>
      <c r="OCS63" s="819"/>
      <c r="OCT63" s="819"/>
      <c r="OCU63" s="819"/>
      <c r="OCV63" s="819"/>
      <c r="OCW63" s="819"/>
      <c r="OCX63" s="819"/>
      <c r="OCY63" s="819"/>
      <c r="OCZ63" s="819"/>
      <c r="ODA63" s="819"/>
      <c r="ODB63" s="819"/>
      <c r="ODC63" s="819"/>
      <c r="ODD63" s="819"/>
      <c r="ODE63" s="819"/>
      <c r="ODF63" s="819"/>
      <c r="ODG63" s="819"/>
      <c r="ODH63" s="819"/>
      <c r="ODI63" s="819"/>
      <c r="ODJ63" s="819"/>
      <c r="ODK63" s="819"/>
      <c r="ODL63" s="819"/>
      <c r="ODM63" s="819"/>
      <c r="ODN63" s="819"/>
      <c r="ODO63" s="819"/>
      <c r="ODP63" s="819"/>
      <c r="ODQ63" s="819"/>
      <c r="ODR63" s="819"/>
      <c r="ODS63" s="819"/>
      <c r="ODT63" s="819"/>
      <c r="ODU63" s="819"/>
      <c r="ODV63" s="819"/>
      <c r="ODW63" s="819"/>
      <c r="ODX63" s="819"/>
      <c r="ODY63" s="819"/>
      <c r="ODZ63" s="819"/>
      <c r="OEA63" s="819"/>
      <c r="OEB63" s="819"/>
      <c r="OEC63" s="819"/>
      <c r="OED63" s="819"/>
      <c r="OEE63" s="819"/>
      <c r="OEF63" s="819"/>
      <c r="OEG63" s="819"/>
      <c r="OEH63" s="819"/>
      <c r="OEI63" s="819"/>
      <c r="OEJ63" s="819"/>
      <c r="OEK63" s="819"/>
      <c r="OEL63" s="819"/>
      <c r="OEM63" s="819"/>
      <c r="OEN63" s="819"/>
      <c r="OEO63" s="819"/>
      <c r="OEP63" s="819"/>
      <c r="OEQ63" s="819"/>
      <c r="OER63" s="819"/>
      <c r="OES63" s="819"/>
      <c r="OET63" s="819"/>
      <c r="OEU63" s="819"/>
      <c r="OEV63" s="819"/>
      <c r="OEW63" s="819"/>
      <c r="OEX63" s="819"/>
      <c r="OEY63" s="819"/>
      <c r="OEZ63" s="819"/>
      <c r="OFA63" s="819"/>
      <c r="OFB63" s="819"/>
      <c r="OFC63" s="819"/>
      <c r="OFD63" s="819"/>
      <c r="OFE63" s="819"/>
      <c r="OFF63" s="819"/>
      <c r="OFG63" s="819"/>
      <c r="OFH63" s="819"/>
      <c r="OFI63" s="819"/>
      <c r="OFJ63" s="819"/>
      <c r="OFK63" s="819"/>
      <c r="OFL63" s="819"/>
      <c r="OFM63" s="819"/>
      <c r="OFN63" s="819"/>
      <c r="OFO63" s="819"/>
      <c r="OFP63" s="819"/>
      <c r="OFQ63" s="819"/>
      <c r="OFR63" s="819"/>
      <c r="OFS63" s="819"/>
      <c r="OFT63" s="819"/>
      <c r="OFU63" s="819"/>
      <c r="OFV63" s="819"/>
      <c r="OFW63" s="819"/>
      <c r="OFX63" s="819"/>
      <c r="OFY63" s="819"/>
      <c r="OFZ63" s="819"/>
      <c r="OGA63" s="819"/>
      <c r="OGB63" s="819"/>
      <c r="OGC63" s="819"/>
      <c r="OGD63" s="819"/>
      <c r="OGE63" s="819"/>
      <c r="OGF63" s="819"/>
      <c r="OGG63" s="819"/>
      <c r="OGH63" s="819"/>
      <c r="OGI63" s="819"/>
      <c r="OGJ63" s="819"/>
      <c r="OGK63" s="819"/>
      <c r="OGL63" s="819"/>
      <c r="OGM63" s="819"/>
      <c r="OGN63" s="819"/>
      <c r="OGO63" s="819"/>
      <c r="OGP63" s="819"/>
      <c r="OGQ63" s="819"/>
      <c r="OGR63" s="819"/>
      <c r="OGS63" s="819"/>
      <c r="OGT63" s="819"/>
      <c r="OGU63" s="819"/>
      <c r="OGV63" s="819"/>
      <c r="OGW63" s="819"/>
      <c r="OGX63" s="819"/>
      <c r="OGY63" s="819"/>
      <c r="OGZ63" s="819"/>
      <c r="OHA63" s="819"/>
      <c r="OHB63" s="819"/>
      <c r="OHC63" s="819"/>
      <c r="OHD63" s="819"/>
      <c r="OHE63" s="819"/>
      <c r="OHF63" s="819"/>
      <c r="OHG63" s="819"/>
      <c r="OHH63" s="819"/>
      <c r="OHI63" s="819"/>
      <c r="OHJ63" s="819"/>
      <c r="OHK63" s="819"/>
      <c r="OHL63" s="819"/>
      <c r="OHM63" s="819"/>
      <c r="OHN63" s="819"/>
      <c r="OHO63" s="819"/>
      <c r="OHP63" s="819"/>
      <c r="OHQ63" s="819"/>
      <c r="OHR63" s="819"/>
      <c r="OHS63" s="819"/>
      <c r="OHT63" s="819"/>
      <c r="OHU63" s="819"/>
      <c r="OHV63" s="819"/>
      <c r="OHW63" s="819"/>
      <c r="OHX63" s="819"/>
      <c r="OHY63" s="819"/>
      <c r="OHZ63" s="819"/>
      <c r="OIA63" s="819"/>
      <c r="OIB63" s="819"/>
      <c r="OIC63" s="819"/>
      <c r="OID63" s="819"/>
      <c r="OIE63" s="819"/>
      <c r="OIF63" s="819"/>
      <c r="OIG63" s="819"/>
      <c r="OIH63" s="819"/>
      <c r="OII63" s="819"/>
      <c r="OIJ63" s="819"/>
      <c r="OIK63" s="819"/>
      <c r="OIL63" s="819"/>
      <c r="OIM63" s="819"/>
      <c r="OIN63" s="819"/>
      <c r="OIO63" s="819"/>
      <c r="OIP63" s="819"/>
      <c r="OIQ63" s="819"/>
      <c r="OIR63" s="819"/>
      <c r="OIS63" s="819"/>
      <c r="OIT63" s="819"/>
      <c r="OIU63" s="819"/>
      <c r="OIV63" s="819"/>
      <c r="OIW63" s="819"/>
      <c r="OIX63" s="819"/>
      <c r="OIY63" s="819"/>
      <c r="OIZ63" s="819"/>
      <c r="OJA63" s="819"/>
      <c r="OJB63" s="819"/>
      <c r="OJC63" s="819"/>
      <c r="OJD63" s="819"/>
      <c r="OJE63" s="819"/>
      <c r="OJF63" s="819"/>
      <c r="OJG63" s="819"/>
      <c r="OJH63" s="819"/>
      <c r="OJI63" s="819"/>
      <c r="OJJ63" s="819"/>
      <c r="OJK63" s="819"/>
      <c r="OJL63" s="819"/>
      <c r="OJM63" s="819"/>
      <c r="OJN63" s="819"/>
      <c r="OJO63" s="819"/>
      <c r="OJP63" s="819"/>
      <c r="OJQ63" s="819"/>
      <c r="OJR63" s="819"/>
      <c r="OJS63" s="819"/>
      <c r="OJT63" s="819"/>
      <c r="OJU63" s="819"/>
      <c r="OJV63" s="819"/>
      <c r="OJW63" s="819"/>
      <c r="OJX63" s="819"/>
      <c r="OJY63" s="819"/>
      <c r="OJZ63" s="819"/>
      <c r="OKA63" s="819"/>
      <c r="OKB63" s="819"/>
      <c r="OKC63" s="819"/>
      <c r="OKD63" s="819"/>
      <c r="OKE63" s="819"/>
      <c r="OKF63" s="819"/>
      <c r="OKG63" s="819"/>
      <c r="OKH63" s="819"/>
      <c r="OKI63" s="819"/>
      <c r="OKJ63" s="819"/>
      <c r="OKK63" s="819"/>
      <c r="OKL63" s="819"/>
      <c r="OKM63" s="819"/>
      <c r="OKN63" s="819"/>
      <c r="OKO63" s="819"/>
      <c r="OKP63" s="819"/>
      <c r="OKQ63" s="819"/>
      <c r="OKR63" s="819"/>
      <c r="OKS63" s="819"/>
      <c r="OKT63" s="819"/>
      <c r="OKU63" s="819"/>
      <c r="OKV63" s="819"/>
      <c r="OKW63" s="819"/>
      <c r="OKX63" s="819"/>
      <c r="OKY63" s="819"/>
      <c r="OKZ63" s="819"/>
      <c r="OLA63" s="819"/>
      <c r="OLB63" s="819"/>
      <c r="OLC63" s="819"/>
      <c r="OLD63" s="819"/>
      <c r="OLE63" s="819"/>
      <c r="OLF63" s="819"/>
      <c r="OLG63" s="819"/>
      <c r="OLH63" s="819"/>
      <c r="OLI63" s="819"/>
      <c r="OLJ63" s="819"/>
      <c r="OLK63" s="819"/>
      <c r="OLL63" s="819"/>
      <c r="OLM63" s="819"/>
      <c r="OLN63" s="819"/>
      <c r="OLO63" s="819"/>
      <c r="OLP63" s="819"/>
      <c r="OLQ63" s="819"/>
      <c r="OLR63" s="819"/>
      <c r="OLS63" s="819"/>
      <c r="OLT63" s="819"/>
      <c r="OLU63" s="819"/>
      <c r="OLV63" s="819"/>
      <c r="OLW63" s="819"/>
      <c r="OLX63" s="819"/>
      <c r="OLY63" s="819"/>
      <c r="OLZ63" s="819"/>
      <c r="OMA63" s="819"/>
      <c r="OMB63" s="819"/>
      <c r="OMC63" s="819"/>
      <c r="OMD63" s="819"/>
      <c r="OME63" s="819"/>
      <c r="OMF63" s="819"/>
      <c r="OMG63" s="819"/>
      <c r="OMH63" s="819"/>
      <c r="OMI63" s="819"/>
      <c r="OMJ63" s="819"/>
      <c r="OMK63" s="819"/>
      <c r="OML63" s="819"/>
      <c r="OMM63" s="819"/>
      <c r="OMN63" s="819"/>
      <c r="OMO63" s="819"/>
      <c r="OMP63" s="819"/>
      <c r="OMQ63" s="819"/>
      <c r="OMR63" s="819"/>
      <c r="OMS63" s="819"/>
      <c r="OMT63" s="819"/>
      <c r="OMU63" s="819"/>
      <c r="OMV63" s="819"/>
      <c r="OMW63" s="819"/>
      <c r="OMX63" s="819"/>
      <c r="OMY63" s="819"/>
      <c r="OMZ63" s="819"/>
      <c r="ONA63" s="819"/>
      <c r="ONB63" s="819"/>
      <c r="ONC63" s="819"/>
      <c r="OND63" s="819"/>
      <c r="ONE63" s="819"/>
      <c r="ONF63" s="819"/>
      <c r="ONG63" s="819"/>
      <c r="ONH63" s="819"/>
      <c r="ONI63" s="819"/>
      <c r="ONJ63" s="819"/>
      <c r="ONK63" s="819"/>
      <c r="ONL63" s="819"/>
      <c r="ONM63" s="819"/>
      <c r="ONN63" s="819"/>
      <c r="ONO63" s="819"/>
      <c r="ONP63" s="819"/>
      <c r="ONQ63" s="819"/>
      <c r="ONR63" s="819"/>
      <c r="ONS63" s="819"/>
      <c r="ONT63" s="819"/>
      <c r="ONU63" s="819"/>
      <c r="ONV63" s="819"/>
      <c r="ONW63" s="819"/>
      <c r="ONX63" s="819"/>
      <c r="ONY63" s="819"/>
      <c r="ONZ63" s="819"/>
      <c r="OOA63" s="819"/>
      <c r="OOB63" s="819"/>
      <c r="OOC63" s="819"/>
      <c r="OOD63" s="819"/>
      <c r="OOE63" s="819"/>
      <c r="OOF63" s="819"/>
      <c r="OOG63" s="819"/>
      <c r="OOH63" s="819"/>
      <c r="OOI63" s="819"/>
      <c r="OOJ63" s="819"/>
      <c r="OOK63" s="819"/>
      <c r="OOL63" s="819"/>
      <c r="OOM63" s="819"/>
      <c r="OON63" s="819"/>
      <c r="OOO63" s="819"/>
      <c r="OOP63" s="819"/>
      <c r="OOQ63" s="819"/>
      <c r="OOR63" s="819"/>
      <c r="OOS63" s="819"/>
      <c r="OOT63" s="819"/>
      <c r="OOU63" s="819"/>
      <c r="OOV63" s="819"/>
      <c r="OOW63" s="819"/>
      <c r="OOX63" s="819"/>
      <c r="OOY63" s="819"/>
      <c r="OOZ63" s="819"/>
      <c r="OPA63" s="819"/>
      <c r="OPB63" s="819"/>
      <c r="OPC63" s="819"/>
      <c r="OPD63" s="819"/>
      <c r="OPE63" s="819"/>
      <c r="OPF63" s="819"/>
      <c r="OPG63" s="819"/>
      <c r="OPH63" s="819"/>
      <c r="OPI63" s="819"/>
      <c r="OPJ63" s="819"/>
      <c r="OPK63" s="819"/>
      <c r="OPL63" s="819"/>
      <c r="OPM63" s="819"/>
      <c r="OPN63" s="819"/>
      <c r="OPO63" s="819"/>
      <c r="OPP63" s="819"/>
      <c r="OPQ63" s="819"/>
      <c r="OPR63" s="819"/>
      <c r="OPS63" s="819"/>
      <c r="OPT63" s="819"/>
      <c r="OPU63" s="819"/>
      <c r="OPV63" s="819"/>
      <c r="OPW63" s="819"/>
      <c r="OPX63" s="819"/>
      <c r="OPY63" s="819"/>
      <c r="OPZ63" s="819"/>
      <c r="OQA63" s="819"/>
      <c r="OQB63" s="819"/>
      <c r="OQC63" s="819"/>
      <c r="OQD63" s="819"/>
      <c r="OQE63" s="819"/>
      <c r="OQF63" s="819"/>
      <c r="OQG63" s="819"/>
      <c r="OQH63" s="819"/>
      <c r="OQI63" s="819"/>
      <c r="OQJ63" s="819"/>
      <c r="OQK63" s="819"/>
      <c r="OQL63" s="819"/>
      <c r="OQM63" s="819"/>
      <c r="OQN63" s="819"/>
      <c r="OQO63" s="819"/>
      <c r="OQP63" s="819"/>
      <c r="OQQ63" s="819"/>
      <c r="OQR63" s="819"/>
      <c r="OQS63" s="819"/>
      <c r="OQT63" s="819"/>
      <c r="OQU63" s="819"/>
      <c r="OQV63" s="819"/>
      <c r="OQW63" s="819"/>
      <c r="OQX63" s="819"/>
      <c r="OQY63" s="819"/>
      <c r="OQZ63" s="819"/>
      <c r="ORA63" s="819"/>
      <c r="ORB63" s="819"/>
      <c r="ORC63" s="819"/>
      <c r="ORD63" s="819"/>
      <c r="ORE63" s="819"/>
      <c r="ORF63" s="819"/>
      <c r="ORG63" s="819"/>
      <c r="ORH63" s="819"/>
      <c r="ORI63" s="819"/>
      <c r="ORJ63" s="819"/>
      <c r="ORK63" s="819"/>
      <c r="ORL63" s="819"/>
      <c r="ORM63" s="819"/>
      <c r="ORN63" s="819"/>
      <c r="ORO63" s="819"/>
      <c r="ORP63" s="819"/>
      <c r="ORQ63" s="819"/>
      <c r="ORR63" s="819"/>
      <c r="ORS63" s="819"/>
      <c r="ORT63" s="819"/>
      <c r="ORU63" s="819"/>
      <c r="ORV63" s="819"/>
      <c r="ORW63" s="819"/>
      <c r="ORX63" s="819"/>
      <c r="ORY63" s="819"/>
      <c r="ORZ63" s="819"/>
      <c r="OSA63" s="819"/>
      <c r="OSB63" s="819"/>
      <c r="OSC63" s="819"/>
      <c r="OSD63" s="819"/>
      <c r="OSE63" s="819"/>
      <c r="OSF63" s="819"/>
      <c r="OSG63" s="819"/>
      <c r="OSH63" s="819"/>
      <c r="OSI63" s="819"/>
      <c r="OSJ63" s="819"/>
      <c r="OSK63" s="819"/>
      <c r="OSL63" s="819"/>
      <c r="OSM63" s="819"/>
      <c r="OSN63" s="819"/>
      <c r="OSO63" s="819"/>
      <c r="OSP63" s="819"/>
      <c r="OSQ63" s="819"/>
      <c r="OSR63" s="819"/>
      <c r="OSS63" s="819"/>
      <c r="OST63" s="819"/>
      <c r="OSU63" s="819"/>
      <c r="OSV63" s="819"/>
      <c r="OSW63" s="819"/>
      <c r="OSX63" s="819"/>
      <c r="OSY63" s="819"/>
      <c r="OSZ63" s="819"/>
      <c r="OTA63" s="819"/>
      <c r="OTB63" s="819"/>
      <c r="OTC63" s="819"/>
      <c r="OTD63" s="819"/>
      <c r="OTE63" s="819"/>
      <c r="OTF63" s="819"/>
      <c r="OTG63" s="819"/>
      <c r="OTH63" s="819"/>
      <c r="OTI63" s="819"/>
      <c r="OTJ63" s="819"/>
      <c r="OTK63" s="819"/>
      <c r="OTL63" s="819"/>
      <c r="OTM63" s="819"/>
      <c r="OTN63" s="819"/>
      <c r="OTO63" s="819"/>
      <c r="OTP63" s="819"/>
      <c r="OTQ63" s="819"/>
      <c r="OTR63" s="819"/>
      <c r="OTS63" s="819"/>
      <c r="OTT63" s="819"/>
      <c r="OTU63" s="819"/>
      <c r="OTV63" s="819"/>
      <c r="OTW63" s="819"/>
      <c r="OTX63" s="819"/>
      <c r="OTY63" s="819"/>
      <c r="OTZ63" s="819"/>
      <c r="OUA63" s="819"/>
      <c r="OUB63" s="819"/>
      <c r="OUC63" s="819"/>
      <c r="OUD63" s="819"/>
      <c r="OUE63" s="819"/>
      <c r="OUF63" s="819"/>
      <c r="OUG63" s="819"/>
      <c r="OUH63" s="819"/>
      <c r="OUI63" s="819"/>
      <c r="OUJ63" s="819"/>
      <c r="OUK63" s="819"/>
      <c r="OUL63" s="819"/>
      <c r="OUM63" s="819"/>
      <c r="OUN63" s="819"/>
      <c r="OUO63" s="819"/>
      <c r="OUP63" s="819"/>
      <c r="OUQ63" s="819"/>
      <c r="OUR63" s="819"/>
      <c r="OUS63" s="819"/>
      <c r="OUT63" s="819"/>
      <c r="OUU63" s="819"/>
      <c r="OUV63" s="819"/>
      <c r="OUW63" s="819"/>
      <c r="OUX63" s="819"/>
      <c r="OUY63" s="819"/>
      <c r="OUZ63" s="819"/>
      <c r="OVA63" s="819"/>
      <c r="OVB63" s="819"/>
      <c r="OVC63" s="819"/>
      <c r="OVD63" s="819"/>
      <c r="OVE63" s="819"/>
      <c r="OVF63" s="819"/>
      <c r="OVG63" s="819"/>
      <c r="OVH63" s="819"/>
      <c r="OVI63" s="819"/>
      <c r="OVJ63" s="819"/>
      <c r="OVK63" s="819"/>
      <c r="OVL63" s="819"/>
      <c r="OVM63" s="819"/>
      <c r="OVN63" s="819"/>
      <c r="OVO63" s="819"/>
      <c r="OVP63" s="819"/>
      <c r="OVQ63" s="819"/>
      <c r="OVR63" s="819"/>
      <c r="OVS63" s="819"/>
      <c r="OVT63" s="819"/>
      <c r="OVU63" s="819"/>
      <c r="OVV63" s="819"/>
      <c r="OVW63" s="819"/>
      <c r="OVX63" s="819"/>
      <c r="OVY63" s="819"/>
      <c r="OVZ63" s="819"/>
      <c r="OWA63" s="819"/>
      <c r="OWB63" s="819"/>
      <c r="OWC63" s="819"/>
      <c r="OWD63" s="819"/>
      <c r="OWE63" s="819"/>
      <c r="OWF63" s="819"/>
      <c r="OWG63" s="819"/>
      <c r="OWH63" s="819"/>
      <c r="OWI63" s="819"/>
      <c r="OWJ63" s="819"/>
      <c r="OWK63" s="819"/>
      <c r="OWL63" s="819"/>
      <c r="OWM63" s="819"/>
      <c r="OWN63" s="819"/>
      <c r="OWO63" s="819"/>
      <c r="OWP63" s="819"/>
      <c r="OWQ63" s="819"/>
      <c r="OWR63" s="819"/>
      <c r="OWS63" s="819"/>
      <c r="OWT63" s="819"/>
      <c r="OWU63" s="819"/>
      <c r="OWV63" s="819"/>
      <c r="OWW63" s="819"/>
      <c r="OWX63" s="819"/>
      <c r="OWY63" s="819"/>
      <c r="OWZ63" s="819"/>
      <c r="OXA63" s="819"/>
      <c r="OXB63" s="819"/>
      <c r="OXC63" s="819"/>
      <c r="OXD63" s="819"/>
      <c r="OXE63" s="819"/>
      <c r="OXF63" s="819"/>
      <c r="OXG63" s="819"/>
      <c r="OXH63" s="819"/>
      <c r="OXI63" s="819"/>
      <c r="OXJ63" s="819"/>
      <c r="OXK63" s="819"/>
      <c r="OXL63" s="819"/>
      <c r="OXM63" s="819"/>
      <c r="OXN63" s="819"/>
      <c r="OXO63" s="819"/>
      <c r="OXP63" s="819"/>
      <c r="OXQ63" s="819"/>
      <c r="OXR63" s="819"/>
      <c r="OXS63" s="819"/>
      <c r="OXT63" s="819"/>
      <c r="OXU63" s="819"/>
      <c r="OXV63" s="819"/>
      <c r="OXW63" s="819"/>
      <c r="OXX63" s="819"/>
      <c r="OXY63" s="819"/>
      <c r="OXZ63" s="819"/>
      <c r="OYA63" s="819"/>
      <c r="OYB63" s="819"/>
      <c r="OYC63" s="819"/>
      <c r="OYD63" s="819"/>
      <c r="OYE63" s="819"/>
      <c r="OYF63" s="819"/>
      <c r="OYG63" s="819"/>
      <c r="OYH63" s="819"/>
      <c r="OYI63" s="819"/>
      <c r="OYJ63" s="819"/>
      <c r="OYK63" s="819"/>
      <c r="OYL63" s="819"/>
      <c r="OYM63" s="819"/>
      <c r="OYN63" s="819"/>
      <c r="OYO63" s="819"/>
      <c r="OYP63" s="819"/>
      <c r="OYQ63" s="819"/>
      <c r="OYR63" s="819"/>
      <c r="OYS63" s="819"/>
      <c r="OYT63" s="819"/>
      <c r="OYU63" s="819"/>
      <c r="OYV63" s="819"/>
      <c r="OYW63" s="819"/>
      <c r="OYX63" s="819"/>
      <c r="OYY63" s="819"/>
      <c r="OYZ63" s="819"/>
      <c r="OZA63" s="819"/>
      <c r="OZB63" s="819"/>
      <c r="OZC63" s="819"/>
      <c r="OZD63" s="819"/>
      <c r="OZE63" s="819"/>
      <c r="OZF63" s="819"/>
      <c r="OZG63" s="819"/>
      <c r="OZH63" s="819"/>
      <c r="OZI63" s="819"/>
      <c r="OZJ63" s="819"/>
      <c r="OZK63" s="819"/>
      <c r="OZL63" s="819"/>
      <c r="OZM63" s="819"/>
      <c r="OZN63" s="819"/>
      <c r="OZO63" s="819"/>
      <c r="OZP63" s="819"/>
      <c r="OZQ63" s="819"/>
      <c r="OZR63" s="819"/>
      <c r="OZS63" s="819"/>
      <c r="OZT63" s="819"/>
      <c r="OZU63" s="819"/>
      <c r="OZV63" s="819"/>
      <c r="OZW63" s="819"/>
      <c r="OZX63" s="819"/>
      <c r="OZY63" s="819"/>
      <c r="OZZ63" s="819"/>
      <c r="PAA63" s="819"/>
      <c r="PAB63" s="819"/>
      <c r="PAC63" s="819"/>
      <c r="PAD63" s="819"/>
      <c r="PAE63" s="819"/>
      <c r="PAF63" s="819"/>
      <c r="PAG63" s="819"/>
      <c r="PAH63" s="819"/>
      <c r="PAI63" s="819"/>
      <c r="PAJ63" s="819"/>
      <c r="PAK63" s="819"/>
      <c r="PAL63" s="819"/>
      <c r="PAM63" s="819"/>
      <c r="PAN63" s="819"/>
      <c r="PAO63" s="819"/>
      <c r="PAP63" s="819"/>
      <c r="PAQ63" s="819"/>
      <c r="PAR63" s="819"/>
      <c r="PAS63" s="819"/>
      <c r="PAT63" s="819"/>
      <c r="PAU63" s="819"/>
      <c r="PAV63" s="819"/>
      <c r="PAW63" s="819"/>
      <c r="PAX63" s="819"/>
      <c r="PAY63" s="819"/>
      <c r="PAZ63" s="819"/>
      <c r="PBA63" s="819"/>
      <c r="PBB63" s="819"/>
      <c r="PBC63" s="819"/>
      <c r="PBD63" s="819"/>
      <c r="PBE63" s="819"/>
      <c r="PBF63" s="819"/>
      <c r="PBG63" s="819"/>
      <c r="PBH63" s="819"/>
      <c r="PBI63" s="819"/>
      <c r="PBJ63" s="819"/>
      <c r="PBK63" s="819"/>
      <c r="PBL63" s="819"/>
      <c r="PBM63" s="819"/>
      <c r="PBN63" s="819"/>
      <c r="PBO63" s="819"/>
      <c r="PBP63" s="819"/>
      <c r="PBQ63" s="819"/>
      <c r="PBR63" s="819"/>
      <c r="PBS63" s="819"/>
      <c r="PBT63" s="819"/>
      <c r="PBU63" s="819"/>
      <c r="PBV63" s="819"/>
      <c r="PBW63" s="819"/>
      <c r="PBX63" s="819"/>
      <c r="PBY63" s="819"/>
      <c r="PBZ63" s="819"/>
      <c r="PCA63" s="819"/>
      <c r="PCB63" s="819"/>
      <c r="PCC63" s="819"/>
      <c r="PCD63" s="819"/>
      <c r="PCE63" s="819"/>
      <c r="PCF63" s="819"/>
      <c r="PCG63" s="819"/>
      <c r="PCH63" s="819"/>
      <c r="PCI63" s="819"/>
      <c r="PCJ63" s="819"/>
      <c r="PCK63" s="819"/>
      <c r="PCL63" s="819"/>
      <c r="PCM63" s="819"/>
      <c r="PCN63" s="819"/>
      <c r="PCO63" s="819"/>
      <c r="PCP63" s="819"/>
      <c r="PCQ63" s="819"/>
      <c r="PCR63" s="819"/>
      <c r="PCS63" s="819"/>
      <c r="PCT63" s="819"/>
      <c r="PCU63" s="819"/>
      <c r="PCV63" s="819"/>
      <c r="PCW63" s="819"/>
      <c r="PCX63" s="819"/>
      <c r="PCY63" s="819"/>
      <c r="PCZ63" s="819"/>
      <c r="PDA63" s="819"/>
      <c r="PDB63" s="819"/>
      <c r="PDC63" s="819"/>
      <c r="PDD63" s="819"/>
      <c r="PDE63" s="819"/>
      <c r="PDF63" s="819"/>
      <c r="PDG63" s="819"/>
      <c r="PDH63" s="819"/>
      <c r="PDI63" s="819"/>
      <c r="PDJ63" s="819"/>
      <c r="PDK63" s="819"/>
      <c r="PDL63" s="819"/>
      <c r="PDM63" s="819"/>
      <c r="PDN63" s="819"/>
      <c r="PDO63" s="819"/>
      <c r="PDP63" s="819"/>
      <c r="PDQ63" s="819"/>
      <c r="PDR63" s="819"/>
      <c r="PDS63" s="819"/>
      <c r="PDT63" s="819"/>
      <c r="PDU63" s="819"/>
      <c r="PDV63" s="819"/>
      <c r="PDW63" s="819"/>
      <c r="PDX63" s="819"/>
      <c r="PDY63" s="819"/>
      <c r="PDZ63" s="819"/>
      <c r="PEA63" s="819"/>
      <c r="PEB63" s="819"/>
      <c r="PEC63" s="819"/>
      <c r="PED63" s="819"/>
      <c r="PEE63" s="819"/>
      <c r="PEF63" s="819"/>
      <c r="PEG63" s="819"/>
      <c r="PEH63" s="819"/>
      <c r="PEI63" s="819"/>
      <c r="PEJ63" s="819"/>
      <c r="PEK63" s="819"/>
      <c r="PEL63" s="819"/>
      <c r="PEM63" s="819"/>
      <c r="PEN63" s="819"/>
      <c r="PEO63" s="819"/>
      <c r="PEP63" s="819"/>
      <c r="PEQ63" s="819"/>
      <c r="PER63" s="819"/>
      <c r="PES63" s="819"/>
      <c r="PET63" s="819"/>
      <c r="PEU63" s="819"/>
      <c r="PEV63" s="819"/>
      <c r="PEW63" s="819"/>
      <c r="PEX63" s="819"/>
      <c r="PEY63" s="819"/>
      <c r="PEZ63" s="819"/>
      <c r="PFA63" s="819"/>
      <c r="PFB63" s="819"/>
      <c r="PFC63" s="819"/>
      <c r="PFD63" s="819"/>
      <c r="PFE63" s="819"/>
      <c r="PFF63" s="819"/>
      <c r="PFG63" s="819"/>
      <c r="PFH63" s="819"/>
      <c r="PFI63" s="819"/>
      <c r="PFJ63" s="819"/>
      <c r="PFK63" s="819"/>
      <c r="PFL63" s="819"/>
      <c r="PFM63" s="819"/>
      <c r="PFN63" s="819"/>
      <c r="PFO63" s="819"/>
      <c r="PFP63" s="819"/>
      <c r="PFQ63" s="819"/>
      <c r="PFR63" s="819"/>
      <c r="PFS63" s="819"/>
      <c r="PFT63" s="819"/>
      <c r="PFU63" s="819"/>
      <c r="PFV63" s="819"/>
      <c r="PFW63" s="819"/>
      <c r="PFX63" s="819"/>
      <c r="PFY63" s="819"/>
      <c r="PFZ63" s="819"/>
      <c r="PGA63" s="819"/>
      <c r="PGB63" s="819"/>
      <c r="PGC63" s="819"/>
      <c r="PGD63" s="819"/>
      <c r="PGE63" s="819"/>
      <c r="PGF63" s="819"/>
      <c r="PGG63" s="819"/>
      <c r="PGH63" s="819"/>
      <c r="PGI63" s="819"/>
      <c r="PGJ63" s="819"/>
      <c r="PGK63" s="819"/>
      <c r="PGL63" s="819"/>
      <c r="PGM63" s="819"/>
      <c r="PGN63" s="819"/>
      <c r="PGO63" s="819"/>
      <c r="PGP63" s="819"/>
      <c r="PGQ63" s="819"/>
      <c r="PGR63" s="819"/>
      <c r="PGS63" s="819"/>
      <c r="PGT63" s="819"/>
      <c r="PGU63" s="819"/>
      <c r="PGV63" s="819"/>
      <c r="PGW63" s="819"/>
      <c r="PGX63" s="819"/>
      <c r="PGY63" s="819"/>
      <c r="PGZ63" s="819"/>
      <c r="PHA63" s="819"/>
      <c r="PHB63" s="819"/>
      <c r="PHC63" s="819"/>
      <c r="PHD63" s="819"/>
      <c r="PHE63" s="819"/>
      <c r="PHF63" s="819"/>
      <c r="PHG63" s="819"/>
      <c r="PHH63" s="819"/>
      <c r="PHI63" s="819"/>
      <c r="PHJ63" s="819"/>
      <c r="PHK63" s="819"/>
      <c r="PHL63" s="819"/>
      <c r="PHM63" s="819"/>
      <c r="PHN63" s="819"/>
      <c r="PHO63" s="819"/>
      <c r="PHP63" s="819"/>
      <c r="PHQ63" s="819"/>
      <c r="PHR63" s="819"/>
      <c r="PHS63" s="819"/>
      <c r="PHT63" s="819"/>
      <c r="PHU63" s="819"/>
      <c r="PHV63" s="819"/>
      <c r="PHW63" s="819"/>
      <c r="PHX63" s="819"/>
      <c r="PHY63" s="819"/>
      <c r="PHZ63" s="819"/>
      <c r="PIA63" s="819"/>
      <c r="PIB63" s="819"/>
      <c r="PIC63" s="819"/>
      <c r="PID63" s="819"/>
      <c r="PIE63" s="819"/>
      <c r="PIF63" s="819"/>
      <c r="PIG63" s="819"/>
      <c r="PIH63" s="819"/>
      <c r="PII63" s="819"/>
      <c r="PIJ63" s="819"/>
      <c r="PIK63" s="819"/>
      <c r="PIL63" s="819"/>
      <c r="PIM63" s="819"/>
      <c r="PIN63" s="819"/>
      <c r="PIO63" s="819"/>
      <c r="PIP63" s="819"/>
      <c r="PIQ63" s="819"/>
      <c r="PIR63" s="819"/>
      <c r="PIS63" s="819"/>
      <c r="PIT63" s="819"/>
      <c r="PIU63" s="819"/>
      <c r="PIV63" s="819"/>
      <c r="PIW63" s="819"/>
      <c r="PIX63" s="819"/>
      <c r="PIY63" s="819"/>
      <c r="PIZ63" s="819"/>
      <c r="PJA63" s="819"/>
      <c r="PJB63" s="819"/>
      <c r="PJC63" s="819"/>
      <c r="PJD63" s="819"/>
      <c r="PJE63" s="819"/>
      <c r="PJF63" s="819"/>
      <c r="PJG63" s="819"/>
      <c r="PJH63" s="819"/>
      <c r="PJI63" s="819"/>
      <c r="PJJ63" s="819"/>
      <c r="PJK63" s="819"/>
      <c r="PJL63" s="819"/>
      <c r="PJM63" s="819"/>
      <c r="PJN63" s="819"/>
      <c r="PJO63" s="819"/>
      <c r="PJP63" s="819"/>
      <c r="PJQ63" s="819"/>
      <c r="PJR63" s="819"/>
      <c r="PJS63" s="819"/>
      <c r="PJT63" s="819"/>
      <c r="PJU63" s="819"/>
      <c r="PJV63" s="819"/>
      <c r="PJW63" s="819"/>
      <c r="PJX63" s="819"/>
      <c r="PJY63" s="819"/>
      <c r="PJZ63" s="819"/>
      <c r="PKA63" s="819"/>
      <c r="PKB63" s="819"/>
      <c r="PKC63" s="819"/>
      <c r="PKD63" s="819"/>
      <c r="PKE63" s="819"/>
      <c r="PKF63" s="819"/>
      <c r="PKG63" s="819"/>
      <c r="PKH63" s="819"/>
      <c r="PKI63" s="819"/>
      <c r="PKJ63" s="819"/>
      <c r="PKK63" s="819"/>
      <c r="PKL63" s="819"/>
      <c r="PKM63" s="819"/>
      <c r="PKN63" s="819"/>
      <c r="PKO63" s="819"/>
      <c r="PKP63" s="819"/>
      <c r="PKQ63" s="819"/>
      <c r="PKR63" s="819"/>
      <c r="PKS63" s="819"/>
      <c r="PKT63" s="819"/>
      <c r="PKU63" s="819"/>
      <c r="PKV63" s="819"/>
      <c r="PKW63" s="819"/>
      <c r="PKX63" s="819"/>
      <c r="PKY63" s="819"/>
      <c r="PKZ63" s="819"/>
      <c r="PLA63" s="819"/>
      <c r="PLB63" s="819"/>
      <c r="PLC63" s="819"/>
      <c r="PLD63" s="819"/>
      <c r="PLE63" s="819"/>
      <c r="PLF63" s="819"/>
      <c r="PLG63" s="819"/>
      <c r="PLH63" s="819"/>
      <c r="PLI63" s="819"/>
      <c r="PLJ63" s="819"/>
      <c r="PLK63" s="819"/>
      <c r="PLL63" s="819"/>
      <c r="PLM63" s="819"/>
      <c r="PLN63" s="819"/>
      <c r="PLO63" s="819"/>
      <c r="PLP63" s="819"/>
      <c r="PLQ63" s="819"/>
      <c r="PLR63" s="819"/>
      <c r="PLS63" s="819"/>
      <c r="PLT63" s="819"/>
      <c r="PLU63" s="819"/>
      <c r="PLV63" s="819"/>
      <c r="PLW63" s="819"/>
      <c r="PLX63" s="819"/>
      <c r="PLY63" s="819"/>
      <c r="PLZ63" s="819"/>
      <c r="PMA63" s="819"/>
      <c r="PMB63" s="819"/>
      <c r="PMC63" s="819"/>
      <c r="PMD63" s="819"/>
      <c r="PME63" s="819"/>
      <c r="PMF63" s="819"/>
      <c r="PMG63" s="819"/>
      <c r="PMH63" s="819"/>
      <c r="PMI63" s="819"/>
      <c r="PMJ63" s="819"/>
      <c r="PMK63" s="819"/>
      <c r="PML63" s="819"/>
      <c r="PMM63" s="819"/>
      <c r="PMN63" s="819"/>
      <c r="PMO63" s="819"/>
      <c r="PMP63" s="819"/>
      <c r="PMQ63" s="819"/>
      <c r="PMR63" s="819"/>
      <c r="PMS63" s="819"/>
      <c r="PMT63" s="819"/>
      <c r="PMU63" s="819"/>
      <c r="PMV63" s="819"/>
      <c r="PMW63" s="819"/>
      <c r="PMX63" s="819"/>
      <c r="PMY63" s="819"/>
      <c r="PMZ63" s="819"/>
      <c r="PNA63" s="819"/>
      <c r="PNB63" s="819"/>
      <c r="PNC63" s="819"/>
      <c r="PND63" s="819"/>
      <c r="PNE63" s="819"/>
      <c r="PNF63" s="819"/>
      <c r="PNG63" s="819"/>
      <c r="PNH63" s="819"/>
      <c r="PNI63" s="819"/>
      <c r="PNJ63" s="819"/>
      <c r="PNK63" s="819"/>
      <c r="PNL63" s="819"/>
      <c r="PNM63" s="819"/>
      <c r="PNN63" s="819"/>
      <c r="PNO63" s="819"/>
      <c r="PNP63" s="819"/>
      <c r="PNQ63" s="819"/>
      <c r="PNR63" s="819"/>
      <c r="PNS63" s="819"/>
      <c r="PNT63" s="819"/>
      <c r="PNU63" s="819"/>
      <c r="PNV63" s="819"/>
      <c r="PNW63" s="819"/>
      <c r="PNX63" s="819"/>
      <c r="PNY63" s="819"/>
      <c r="PNZ63" s="819"/>
      <c r="POA63" s="819"/>
      <c r="POB63" s="819"/>
      <c r="POC63" s="819"/>
      <c r="POD63" s="819"/>
      <c r="POE63" s="819"/>
      <c r="POF63" s="819"/>
      <c r="POG63" s="819"/>
      <c r="POH63" s="819"/>
      <c r="POI63" s="819"/>
      <c r="POJ63" s="819"/>
      <c r="POK63" s="819"/>
      <c r="POL63" s="819"/>
      <c r="POM63" s="819"/>
      <c r="PON63" s="819"/>
      <c r="POO63" s="819"/>
      <c r="POP63" s="819"/>
      <c r="POQ63" s="819"/>
      <c r="POR63" s="819"/>
      <c r="POS63" s="819"/>
      <c r="POT63" s="819"/>
      <c r="POU63" s="819"/>
      <c r="POV63" s="819"/>
      <c r="POW63" s="819"/>
      <c r="POX63" s="819"/>
      <c r="POY63" s="819"/>
      <c r="POZ63" s="819"/>
      <c r="PPA63" s="819"/>
      <c r="PPB63" s="819"/>
      <c r="PPC63" s="819"/>
      <c r="PPD63" s="819"/>
      <c r="PPE63" s="819"/>
      <c r="PPF63" s="819"/>
      <c r="PPG63" s="819"/>
      <c r="PPH63" s="819"/>
      <c r="PPI63" s="819"/>
      <c r="PPJ63" s="819"/>
      <c r="PPK63" s="819"/>
      <c r="PPL63" s="819"/>
      <c r="PPM63" s="819"/>
      <c r="PPN63" s="819"/>
      <c r="PPO63" s="819"/>
      <c r="PPP63" s="819"/>
      <c r="PPQ63" s="819"/>
      <c r="PPR63" s="819"/>
      <c r="PPS63" s="819"/>
      <c r="PPT63" s="819"/>
      <c r="PPU63" s="819"/>
      <c r="PPV63" s="819"/>
      <c r="PPW63" s="819"/>
      <c r="PPX63" s="819"/>
      <c r="PPY63" s="819"/>
      <c r="PPZ63" s="819"/>
      <c r="PQA63" s="819"/>
      <c r="PQB63" s="819"/>
      <c r="PQC63" s="819"/>
      <c r="PQD63" s="819"/>
      <c r="PQE63" s="819"/>
      <c r="PQF63" s="819"/>
      <c r="PQG63" s="819"/>
      <c r="PQH63" s="819"/>
      <c r="PQI63" s="819"/>
      <c r="PQJ63" s="819"/>
      <c r="PQK63" s="819"/>
      <c r="PQL63" s="819"/>
      <c r="PQM63" s="819"/>
      <c r="PQN63" s="819"/>
      <c r="PQO63" s="819"/>
      <c r="PQP63" s="819"/>
      <c r="PQQ63" s="819"/>
      <c r="PQR63" s="819"/>
      <c r="PQS63" s="819"/>
      <c r="PQT63" s="819"/>
      <c r="PQU63" s="819"/>
      <c r="PQV63" s="819"/>
      <c r="PQW63" s="819"/>
      <c r="PQX63" s="819"/>
      <c r="PQY63" s="819"/>
      <c r="PQZ63" s="819"/>
      <c r="PRA63" s="819"/>
      <c r="PRB63" s="819"/>
      <c r="PRC63" s="819"/>
      <c r="PRD63" s="819"/>
      <c r="PRE63" s="819"/>
      <c r="PRF63" s="819"/>
      <c r="PRG63" s="819"/>
      <c r="PRH63" s="819"/>
      <c r="PRI63" s="819"/>
      <c r="PRJ63" s="819"/>
      <c r="PRK63" s="819"/>
      <c r="PRL63" s="819"/>
      <c r="PRM63" s="819"/>
      <c r="PRN63" s="819"/>
      <c r="PRO63" s="819"/>
      <c r="PRP63" s="819"/>
      <c r="PRQ63" s="819"/>
      <c r="PRR63" s="819"/>
      <c r="PRS63" s="819"/>
      <c r="PRT63" s="819"/>
      <c r="PRU63" s="819"/>
      <c r="PRV63" s="819"/>
      <c r="PRW63" s="819"/>
      <c r="PRX63" s="819"/>
      <c r="PRY63" s="819"/>
      <c r="PRZ63" s="819"/>
      <c r="PSA63" s="819"/>
      <c r="PSB63" s="819"/>
      <c r="PSC63" s="819"/>
      <c r="PSD63" s="819"/>
      <c r="PSE63" s="819"/>
      <c r="PSF63" s="819"/>
      <c r="PSG63" s="819"/>
      <c r="PSH63" s="819"/>
      <c r="PSI63" s="819"/>
      <c r="PSJ63" s="819"/>
      <c r="PSK63" s="819"/>
      <c r="PSL63" s="819"/>
      <c r="PSM63" s="819"/>
      <c r="PSN63" s="819"/>
      <c r="PSO63" s="819"/>
      <c r="PSP63" s="819"/>
      <c r="PSQ63" s="819"/>
      <c r="PSR63" s="819"/>
      <c r="PSS63" s="819"/>
      <c r="PST63" s="819"/>
      <c r="PSU63" s="819"/>
      <c r="PSV63" s="819"/>
      <c r="PSW63" s="819"/>
      <c r="PSX63" s="819"/>
      <c r="PSY63" s="819"/>
      <c r="PSZ63" s="819"/>
      <c r="PTA63" s="819"/>
      <c r="PTB63" s="819"/>
      <c r="PTC63" s="819"/>
      <c r="PTD63" s="819"/>
      <c r="PTE63" s="819"/>
      <c r="PTF63" s="819"/>
      <c r="PTG63" s="819"/>
      <c r="PTH63" s="819"/>
      <c r="PTI63" s="819"/>
      <c r="PTJ63" s="819"/>
      <c r="PTK63" s="819"/>
      <c r="PTL63" s="819"/>
      <c r="PTM63" s="819"/>
      <c r="PTN63" s="819"/>
      <c r="PTO63" s="819"/>
      <c r="PTP63" s="819"/>
      <c r="PTQ63" s="819"/>
      <c r="PTR63" s="819"/>
      <c r="PTS63" s="819"/>
      <c r="PTT63" s="819"/>
      <c r="PTU63" s="819"/>
      <c r="PTV63" s="819"/>
      <c r="PTW63" s="819"/>
      <c r="PTX63" s="819"/>
      <c r="PTY63" s="819"/>
      <c r="PTZ63" s="819"/>
      <c r="PUA63" s="819"/>
      <c r="PUB63" s="819"/>
      <c r="PUC63" s="819"/>
      <c r="PUD63" s="819"/>
      <c r="PUE63" s="819"/>
      <c r="PUF63" s="819"/>
      <c r="PUG63" s="819"/>
      <c r="PUH63" s="819"/>
      <c r="PUI63" s="819"/>
      <c r="PUJ63" s="819"/>
      <c r="PUK63" s="819"/>
      <c r="PUL63" s="819"/>
      <c r="PUM63" s="819"/>
      <c r="PUN63" s="819"/>
      <c r="PUO63" s="819"/>
      <c r="PUP63" s="819"/>
      <c r="PUQ63" s="819"/>
      <c r="PUR63" s="819"/>
      <c r="PUS63" s="819"/>
      <c r="PUT63" s="819"/>
      <c r="PUU63" s="819"/>
      <c r="PUV63" s="819"/>
      <c r="PUW63" s="819"/>
      <c r="PUX63" s="819"/>
      <c r="PUY63" s="819"/>
      <c r="PUZ63" s="819"/>
      <c r="PVA63" s="819"/>
      <c r="PVB63" s="819"/>
      <c r="PVC63" s="819"/>
      <c r="PVD63" s="819"/>
      <c r="PVE63" s="819"/>
      <c r="PVF63" s="819"/>
      <c r="PVG63" s="819"/>
      <c r="PVH63" s="819"/>
      <c r="PVI63" s="819"/>
      <c r="PVJ63" s="819"/>
      <c r="PVK63" s="819"/>
      <c r="PVL63" s="819"/>
      <c r="PVM63" s="819"/>
      <c r="PVN63" s="819"/>
      <c r="PVO63" s="819"/>
      <c r="PVP63" s="819"/>
      <c r="PVQ63" s="819"/>
      <c r="PVR63" s="819"/>
      <c r="PVS63" s="819"/>
      <c r="PVT63" s="819"/>
      <c r="PVU63" s="819"/>
      <c r="PVV63" s="819"/>
      <c r="PVW63" s="819"/>
      <c r="PVX63" s="819"/>
      <c r="PVY63" s="819"/>
      <c r="PVZ63" s="819"/>
      <c r="PWA63" s="819"/>
      <c r="PWB63" s="819"/>
      <c r="PWC63" s="819"/>
      <c r="PWD63" s="819"/>
      <c r="PWE63" s="819"/>
      <c r="PWF63" s="819"/>
      <c r="PWG63" s="819"/>
      <c r="PWH63" s="819"/>
      <c r="PWI63" s="819"/>
      <c r="PWJ63" s="819"/>
      <c r="PWK63" s="819"/>
      <c r="PWL63" s="819"/>
      <c r="PWM63" s="819"/>
      <c r="PWN63" s="819"/>
      <c r="PWO63" s="819"/>
      <c r="PWP63" s="819"/>
      <c r="PWQ63" s="819"/>
      <c r="PWR63" s="819"/>
      <c r="PWS63" s="819"/>
      <c r="PWT63" s="819"/>
      <c r="PWU63" s="819"/>
      <c r="PWV63" s="819"/>
      <c r="PWW63" s="819"/>
      <c r="PWX63" s="819"/>
      <c r="PWY63" s="819"/>
      <c r="PWZ63" s="819"/>
      <c r="PXA63" s="819"/>
      <c r="PXB63" s="819"/>
      <c r="PXC63" s="819"/>
      <c r="PXD63" s="819"/>
      <c r="PXE63" s="819"/>
      <c r="PXF63" s="819"/>
      <c r="PXG63" s="819"/>
      <c r="PXH63" s="819"/>
      <c r="PXI63" s="819"/>
      <c r="PXJ63" s="819"/>
      <c r="PXK63" s="819"/>
      <c r="PXL63" s="819"/>
      <c r="PXM63" s="819"/>
      <c r="PXN63" s="819"/>
      <c r="PXO63" s="819"/>
      <c r="PXP63" s="819"/>
      <c r="PXQ63" s="819"/>
      <c r="PXR63" s="819"/>
      <c r="PXS63" s="819"/>
      <c r="PXT63" s="819"/>
      <c r="PXU63" s="819"/>
      <c r="PXV63" s="819"/>
      <c r="PXW63" s="819"/>
      <c r="PXX63" s="819"/>
      <c r="PXY63" s="819"/>
      <c r="PXZ63" s="819"/>
      <c r="PYA63" s="819"/>
      <c r="PYB63" s="819"/>
      <c r="PYC63" s="819"/>
      <c r="PYD63" s="819"/>
      <c r="PYE63" s="819"/>
      <c r="PYF63" s="819"/>
      <c r="PYG63" s="819"/>
      <c r="PYH63" s="819"/>
      <c r="PYI63" s="819"/>
      <c r="PYJ63" s="819"/>
      <c r="PYK63" s="819"/>
      <c r="PYL63" s="819"/>
      <c r="PYM63" s="819"/>
      <c r="PYN63" s="819"/>
      <c r="PYO63" s="819"/>
      <c r="PYP63" s="819"/>
      <c r="PYQ63" s="819"/>
      <c r="PYR63" s="819"/>
      <c r="PYS63" s="819"/>
      <c r="PYT63" s="819"/>
      <c r="PYU63" s="819"/>
      <c r="PYV63" s="819"/>
      <c r="PYW63" s="819"/>
      <c r="PYX63" s="819"/>
      <c r="PYY63" s="819"/>
      <c r="PYZ63" s="819"/>
      <c r="PZA63" s="819"/>
      <c r="PZB63" s="819"/>
      <c r="PZC63" s="819"/>
      <c r="PZD63" s="819"/>
      <c r="PZE63" s="819"/>
      <c r="PZF63" s="819"/>
      <c r="PZG63" s="819"/>
      <c r="PZH63" s="819"/>
      <c r="PZI63" s="819"/>
      <c r="PZJ63" s="819"/>
      <c r="PZK63" s="819"/>
      <c r="PZL63" s="819"/>
      <c r="PZM63" s="819"/>
      <c r="PZN63" s="819"/>
      <c r="PZO63" s="819"/>
      <c r="PZP63" s="819"/>
      <c r="PZQ63" s="819"/>
      <c r="PZR63" s="819"/>
      <c r="PZS63" s="819"/>
      <c r="PZT63" s="819"/>
      <c r="PZU63" s="819"/>
      <c r="PZV63" s="819"/>
      <c r="PZW63" s="819"/>
      <c r="PZX63" s="819"/>
      <c r="PZY63" s="819"/>
      <c r="PZZ63" s="819"/>
      <c r="QAA63" s="819"/>
      <c r="QAB63" s="819"/>
      <c r="QAC63" s="819"/>
      <c r="QAD63" s="819"/>
      <c r="QAE63" s="819"/>
      <c r="QAF63" s="819"/>
      <c r="QAG63" s="819"/>
      <c r="QAH63" s="819"/>
      <c r="QAI63" s="819"/>
      <c r="QAJ63" s="819"/>
      <c r="QAK63" s="819"/>
      <c r="QAL63" s="819"/>
      <c r="QAM63" s="819"/>
      <c r="QAN63" s="819"/>
      <c r="QAO63" s="819"/>
      <c r="QAP63" s="819"/>
      <c r="QAQ63" s="819"/>
      <c r="QAR63" s="819"/>
      <c r="QAS63" s="819"/>
      <c r="QAT63" s="819"/>
      <c r="QAU63" s="819"/>
      <c r="QAV63" s="819"/>
      <c r="QAW63" s="819"/>
      <c r="QAX63" s="819"/>
      <c r="QAY63" s="819"/>
      <c r="QAZ63" s="819"/>
      <c r="QBA63" s="819"/>
      <c r="QBB63" s="819"/>
      <c r="QBC63" s="819"/>
      <c r="QBD63" s="819"/>
      <c r="QBE63" s="819"/>
      <c r="QBF63" s="819"/>
      <c r="QBG63" s="819"/>
      <c r="QBH63" s="819"/>
      <c r="QBI63" s="819"/>
      <c r="QBJ63" s="819"/>
      <c r="QBK63" s="819"/>
      <c r="QBL63" s="819"/>
      <c r="QBM63" s="819"/>
      <c r="QBN63" s="819"/>
      <c r="QBO63" s="819"/>
      <c r="QBP63" s="819"/>
      <c r="QBQ63" s="819"/>
      <c r="QBR63" s="819"/>
      <c r="QBS63" s="819"/>
      <c r="QBT63" s="819"/>
      <c r="QBU63" s="819"/>
      <c r="QBV63" s="819"/>
      <c r="QBW63" s="819"/>
      <c r="QBX63" s="819"/>
      <c r="QBY63" s="819"/>
      <c r="QBZ63" s="819"/>
      <c r="QCA63" s="819"/>
      <c r="QCB63" s="819"/>
      <c r="QCC63" s="819"/>
      <c r="QCD63" s="819"/>
      <c r="QCE63" s="819"/>
      <c r="QCF63" s="819"/>
      <c r="QCG63" s="819"/>
      <c r="QCH63" s="819"/>
      <c r="QCI63" s="819"/>
      <c r="QCJ63" s="819"/>
      <c r="QCK63" s="819"/>
      <c r="QCL63" s="819"/>
      <c r="QCM63" s="819"/>
      <c r="QCN63" s="819"/>
      <c r="QCO63" s="819"/>
      <c r="QCP63" s="819"/>
      <c r="QCQ63" s="819"/>
      <c r="QCR63" s="819"/>
      <c r="QCS63" s="819"/>
      <c r="QCT63" s="819"/>
      <c r="QCU63" s="819"/>
      <c r="QCV63" s="819"/>
      <c r="QCW63" s="819"/>
      <c r="QCX63" s="819"/>
      <c r="QCY63" s="819"/>
      <c r="QCZ63" s="819"/>
      <c r="QDA63" s="819"/>
      <c r="QDB63" s="819"/>
      <c r="QDC63" s="819"/>
      <c r="QDD63" s="819"/>
      <c r="QDE63" s="819"/>
      <c r="QDF63" s="819"/>
      <c r="QDG63" s="819"/>
      <c r="QDH63" s="819"/>
      <c r="QDI63" s="819"/>
      <c r="QDJ63" s="819"/>
      <c r="QDK63" s="819"/>
      <c r="QDL63" s="819"/>
      <c r="QDM63" s="819"/>
      <c r="QDN63" s="819"/>
      <c r="QDO63" s="819"/>
      <c r="QDP63" s="819"/>
      <c r="QDQ63" s="819"/>
      <c r="QDR63" s="819"/>
      <c r="QDS63" s="819"/>
      <c r="QDT63" s="819"/>
      <c r="QDU63" s="819"/>
      <c r="QDV63" s="819"/>
      <c r="QDW63" s="819"/>
      <c r="QDX63" s="819"/>
      <c r="QDY63" s="819"/>
      <c r="QDZ63" s="819"/>
      <c r="QEA63" s="819"/>
      <c r="QEB63" s="819"/>
      <c r="QEC63" s="819"/>
      <c r="QED63" s="819"/>
      <c r="QEE63" s="819"/>
      <c r="QEF63" s="819"/>
      <c r="QEG63" s="819"/>
      <c r="QEH63" s="819"/>
      <c r="QEI63" s="819"/>
      <c r="QEJ63" s="819"/>
      <c r="QEK63" s="819"/>
      <c r="QEL63" s="819"/>
      <c r="QEM63" s="819"/>
      <c r="QEN63" s="819"/>
      <c r="QEO63" s="819"/>
      <c r="QEP63" s="819"/>
      <c r="QEQ63" s="819"/>
      <c r="QER63" s="819"/>
      <c r="QES63" s="819"/>
      <c r="QET63" s="819"/>
      <c r="QEU63" s="819"/>
      <c r="QEV63" s="819"/>
      <c r="QEW63" s="819"/>
      <c r="QEX63" s="819"/>
      <c r="QEY63" s="819"/>
      <c r="QEZ63" s="819"/>
      <c r="QFA63" s="819"/>
      <c r="QFB63" s="819"/>
      <c r="QFC63" s="819"/>
      <c r="QFD63" s="819"/>
      <c r="QFE63" s="819"/>
      <c r="QFF63" s="819"/>
      <c r="QFG63" s="819"/>
      <c r="QFH63" s="819"/>
      <c r="QFI63" s="819"/>
      <c r="QFJ63" s="819"/>
      <c r="QFK63" s="819"/>
      <c r="QFL63" s="819"/>
      <c r="QFM63" s="819"/>
      <c r="QFN63" s="819"/>
      <c r="QFO63" s="819"/>
      <c r="QFP63" s="819"/>
      <c r="QFQ63" s="819"/>
      <c r="QFR63" s="819"/>
      <c r="QFS63" s="819"/>
      <c r="QFT63" s="819"/>
      <c r="QFU63" s="819"/>
      <c r="QFV63" s="819"/>
      <c r="QFW63" s="819"/>
      <c r="QFX63" s="819"/>
      <c r="QFY63" s="819"/>
      <c r="QFZ63" s="819"/>
      <c r="QGA63" s="819"/>
      <c r="QGB63" s="819"/>
      <c r="QGC63" s="819"/>
      <c r="QGD63" s="819"/>
      <c r="QGE63" s="819"/>
      <c r="QGF63" s="819"/>
      <c r="QGG63" s="819"/>
      <c r="QGH63" s="819"/>
      <c r="QGI63" s="819"/>
      <c r="QGJ63" s="819"/>
      <c r="QGK63" s="819"/>
      <c r="QGL63" s="819"/>
      <c r="QGM63" s="819"/>
      <c r="QGN63" s="819"/>
      <c r="QGO63" s="819"/>
      <c r="QGP63" s="819"/>
      <c r="QGQ63" s="819"/>
      <c r="QGR63" s="819"/>
      <c r="QGS63" s="819"/>
      <c r="QGT63" s="819"/>
      <c r="QGU63" s="819"/>
      <c r="QGV63" s="819"/>
      <c r="QGW63" s="819"/>
      <c r="QGX63" s="819"/>
      <c r="QGY63" s="819"/>
      <c r="QGZ63" s="819"/>
      <c r="QHA63" s="819"/>
      <c r="QHB63" s="819"/>
      <c r="QHC63" s="819"/>
      <c r="QHD63" s="819"/>
      <c r="QHE63" s="819"/>
      <c r="QHF63" s="819"/>
      <c r="QHG63" s="819"/>
      <c r="QHH63" s="819"/>
      <c r="QHI63" s="819"/>
      <c r="QHJ63" s="819"/>
      <c r="QHK63" s="819"/>
      <c r="QHL63" s="819"/>
      <c r="QHM63" s="819"/>
      <c r="QHN63" s="819"/>
      <c r="QHO63" s="819"/>
      <c r="QHP63" s="819"/>
      <c r="QHQ63" s="819"/>
      <c r="QHR63" s="819"/>
      <c r="QHS63" s="819"/>
      <c r="QHT63" s="819"/>
      <c r="QHU63" s="819"/>
      <c r="QHV63" s="819"/>
      <c r="QHW63" s="819"/>
      <c r="QHX63" s="819"/>
      <c r="QHY63" s="819"/>
      <c r="QHZ63" s="819"/>
      <c r="QIA63" s="819"/>
      <c r="QIB63" s="819"/>
      <c r="QIC63" s="819"/>
      <c r="QID63" s="819"/>
      <c r="QIE63" s="819"/>
      <c r="QIF63" s="819"/>
      <c r="QIG63" s="819"/>
      <c r="QIH63" s="819"/>
      <c r="QII63" s="819"/>
      <c r="QIJ63" s="819"/>
      <c r="QIK63" s="819"/>
      <c r="QIL63" s="819"/>
      <c r="QIM63" s="819"/>
      <c r="QIN63" s="819"/>
      <c r="QIO63" s="819"/>
      <c r="QIP63" s="819"/>
      <c r="QIQ63" s="819"/>
      <c r="QIR63" s="819"/>
      <c r="QIS63" s="819"/>
      <c r="QIT63" s="819"/>
      <c r="QIU63" s="819"/>
      <c r="QIV63" s="819"/>
      <c r="QIW63" s="819"/>
      <c r="QIX63" s="819"/>
      <c r="QIY63" s="819"/>
      <c r="QIZ63" s="819"/>
      <c r="QJA63" s="819"/>
      <c r="QJB63" s="819"/>
      <c r="QJC63" s="819"/>
      <c r="QJD63" s="819"/>
      <c r="QJE63" s="819"/>
      <c r="QJF63" s="819"/>
      <c r="QJG63" s="819"/>
      <c r="QJH63" s="819"/>
      <c r="QJI63" s="819"/>
      <c r="QJJ63" s="819"/>
      <c r="QJK63" s="819"/>
      <c r="QJL63" s="819"/>
      <c r="QJM63" s="819"/>
      <c r="QJN63" s="819"/>
      <c r="QJO63" s="819"/>
      <c r="QJP63" s="819"/>
      <c r="QJQ63" s="819"/>
      <c r="QJR63" s="819"/>
      <c r="QJS63" s="819"/>
      <c r="QJT63" s="819"/>
      <c r="QJU63" s="819"/>
      <c r="QJV63" s="819"/>
      <c r="QJW63" s="819"/>
      <c r="QJX63" s="819"/>
      <c r="QJY63" s="819"/>
      <c r="QJZ63" s="819"/>
      <c r="QKA63" s="819"/>
      <c r="QKB63" s="819"/>
      <c r="QKC63" s="819"/>
      <c r="QKD63" s="819"/>
      <c r="QKE63" s="819"/>
      <c r="QKF63" s="819"/>
      <c r="QKG63" s="819"/>
      <c r="QKH63" s="819"/>
      <c r="QKI63" s="819"/>
      <c r="QKJ63" s="819"/>
      <c r="QKK63" s="819"/>
      <c r="QKL63" s="819"/>
      <c r="QKM63" s="819"/>
      <c r="QKN63" s="819"/>
      <c r="QKO63" s="819"/>
      <c r="QKP63" s="819"/>
      <c r="QKQ63" s="819"/>
      <c r="QKR63" s="819"/>
      <c r="QKS63" s="819"/>
      <c r="QKT63" s="819"/>
      <c r="QKU63" s="819"/>
      <c r="QKV63" s="819"/>
      <c r="QKW63" s="819"/>
      <c r="QKX63" s="819"/>
      <c r="QKY63" s="819"/>
      <c r="QKZ63" s="819"/>
      <c r="QLA63" s="819"/>
      <c r="QLB63" s="819"/>
      <c r="QLC63" s="819"/>
      <c r="QLD63" s="819"/>
      <c r="QLE63" s="819"/>
      <c r="QLF63" s="819"/>
      <c r="QLG63" s="819"/>
      <c r="QLH63" s="819"/>
      <c r="QLI63" s="819"/>
      <c r="QLJ63" s="819"/>
      <c r="QLK63" s="819"/>
      <c r="QLL63" s="819"/>
      <c r="QLM63" s="819"/>
      <c r="QLN63" s="819"/>
      <c r="QLO63" s="819"/>
      <c r="QLP63" s="819"/>
      <c r="QLQ63" s="819"/>
      <c r="QLR63" s="819"/>
      <c r="QLS63" s="819"/>
      <c r="QLT63" s="819"/>
      <c r="QLU63" s="819"/>
      <c r="QLV63" s="819"/>
      <c r="QLW63" s="819"/>
      <c r="QLX63" s="819"/>
      <c r="QLY63" s="819"/>
      <c r="QLZ63" s="819"/>
      <c r="QMA63" s="819"/>
      <c r="QMB63" s="819"/>
      <c r="QMC63" s="819"/>
      <c r="QMD63" s="819"/>
      <c r="QME63" s="819"/>
      <c r="QMF63" s="819"/>
      <c r="QMG63" s="819"/>
      <c r="QMH63" s="819"/>
      <c r="QMI63" s="819"/>
      <c r="QMJ63" s="819"/>
      <c r="QMK63" s="819"/>
      <c r="QML63" s="819"/>
      <c r="QMM63" s="819"/>
      <c r="QMN63" s="819"/>
      <c r="QMO63" s="819"/>
      <c r="QMP63" s="819"/>
      <c r="QMQ63" s="819"/>
      <c r="QMR63" s="819"/>
      <c r="QMS63" s="819"/>
      <c r="QMT63" s="819"/>
      <c r="QMU63" s="819"/>
      <c r="QMV63" s="819"/>
      <c r="QMW63" s="819"/>
      <c r="QMX63" s="819"/>
      <c r="QMY63" s="819"/>
      <c r="QMZ63" s="819"/>
      <c r="QNA63" s="819"/>
      <c r="QNB63" s="819"/>
      <c r="QNC63" s="819"/>
      <c r="QND63" s="819"/>
      <c r="QNE63" s="819"/>
      <c r="QNF63" s="819"/>
      <c r="QNG63" s="819"/>
      <c r="QNH63" s="819"/>
      <c r="QNI63" s="819"/>
      <c r="QNJ63" s="819"/>
      <c r="QNK63" s="819"/>
      <c r="QNL63" s="819"/>
      <c r="QNM63" s="819"/>
      <c r="QNN63" s="819"/>
      <c r="QNO63" s="819"/>
      <c r="QNP63" s="819"/>
      <c r="QNQ63" s="819"/>
      <c r="QNR63" s="819"/>
      <c r="QNS63" s="819"/>
      <c r="QNT63" s="819"/>
      <c r="QNU63" s="819"/>
      <c r="QNV63" s="819"/>
      <c r="QNW63" s="819"/>
      <c r="QNX63" s="819"/>
      <c r="QNY63" s="819"/>
      <c r="QNZ63" s="819"/>
      <c r="QOA63" s="819"/>
      <c r="QOB63" s="819"/>
      <c r="QOC63" s="819"/>
      <c r="QOD63" s="819"/>
      <c r="QOE63" s="819"/>
      <c r="QOF63" s="819"/>
      <c r="QOG63" s="819"/>
      <c r="QOH63" s="819"/>
      <c r="QOI63" s="819"/>
      <c r="QOJ63" s="819"/>
      <c r="QOK63" s="819"/>
      <c r="QOL63" s="819"/>
      <c r="QOM63" s="819"/>
      <c r="QON63" s="819"/>
      <c r="QOO63" s="819"/>
      <c r="QOP63" s="819"/>
      <c r="QOQ63" s="819"/>
      <c r="QOR63" s="819"/>
      <c r="QOS63" s="819"/>
      <c r="QOT63" s="819"/>
      <c r="QOU63" s="819"/>
      <c r="QOV63" s="819"/>
      <c r="QOW63" s="819"/>
      <c r="QOX63" s="819"/>
      <c r="QOY63" s="819"/>
      <c r="QOZ63" s="819"/>
      <c r="QPA63" s="819"/>
      <c r="QPB63" s="819"/>
      <c r="QPC63" s="819"/>
      <c r="QPD63" s="819"/>
      <c r="QPE63" s="819"/>
      <c r="QPF63" s="819"/>
      <c r="QPG63" s="819"/>
      <c r="QPH63" s="819"/>
      <c r="QPI63" s="819"/>
      <c r="QPJ63" s="819"/>
      <c r="QPK63" s="819"/>
      <c r="QPL63" s="819"/>
      <c r="QPM63" s="819"/>
      <c r="QPN63" s="819"/>
      <c r="QPO63" s="819"/>
      <c r="QPP63" s="819"/>
      <c r="QPQ63" s="819"/>
      <c r="QPR63" s="819"/>
      <c r="QPS63" s="819"/>
      <c r="QPT63" s="819"/>
      <c r="QPU63" s="819"/>
      <c r="QPV63" s="819"/>
      <c r="QPW63" s="819"/>
      <c r="QPX63" s="819"/>
      <c r="QPY63" s="819"/>
      <c r="QPZ63" s="819"/>
      <c r="QQA63" s="819"/>
      <c r="QQB63" s="819"/>
      <c r="QQC63" s="819"/>
      <c r="QQD63" s="819"/>
      <c r="QQE63" s="819"/>
      <c r="QQF63" s="819"/>
      <c r="QQG63" s="819"/>
      <c r="QQH63" s="819"/>
      <c r="QQI63" s="819"/>
      <c r="QQJ63" s="819"/>
      <c r="QQK63" s="819"/>
      <c r="QQL63" s="819"/>
      <c r="QQM63" s="819"/>
      <c r="QQN63" s="819"/>
      <c r="QQO63" s="819"/>
      <c r="QQP63" s="819"/>
      <c r="QQQ63" s="819"/>
      <c r="QQR63" s="819"/>
      <c r="QQS63" s="819"/>
      <c r="QQT63" s="819"/>
      <c r="QQU63" s="819"/>
      <c r="QQV63" s="819"/>
      <c r="QQW63" s="819"/>
      <c r="QQX63" s="819"/>
      <c r="QQY63" s="819"/>
      <c r="QQZ63" s="819"/>
      <c r="QRA63" s="819"/>
      <c r="QRB63" s="819"/>
      <c r="QRC63" s="819"/>
      <c r="QRD63" s="819"/>
      <c r="QRE63" s="819"/>
      <c r="QRF63" s="819"/>
      <c r="QRG63" s="819"/>
      <c r="QRH63" s="819"/>
      <c r="QRI63" s="819"/>
      <c r="QRJ63" s="819"/>
      <c r="QRK63" s="819"/>
      <c r="QRL63" s="819"/>
      <c r="QRM63" s="819"/>
      <c r="QRN63" s="819"/>
      <c r="QRO63" s="819"/>
      <c r="QRP63" s="819"/>
      <c r="QRQ63" s="819"/>
      <c r="QRR63" s="819"/>
      <c r="QRS63" s="819"/>
      <c r="QRT63" s="819"/>
      <c r="QRU63" s="819"/>
      <c r="QRV63" s="819"/>
      <c r="QRW63" s="819"/>
      <c r="QRX63" s="819"/>
      <c r="QRY63" s="819"/>
      <c r="QRZ63" s="819"/>
      <c r="QSA63" s="819"/>
      <c r="QSB63" s="819"/>
      <c r="QSC63" s="819"/>
      <c r="QSD63" s="819"/>
      <c r="QSE63" s="819"/>
      <c r="QSF63" s="819"/>
      <c r="QSG63" s="819"/>
      <c r="QSH63" s="819"/>
      <c r="QSI63" s="819"/>
      <c r="QSJ63" s="819"/>
      <c r="QSK63" s="819"/>
      <c r="QSL63" s="819"/>
      <c r="QSM63" s="819"/>
      <c r="QSN63" s="819"/>
      <c r="QSO63" s="819"/>
      <c r="QSP63" s="819"/>
      <c r="QSQ63" s="819"/>
      <c r="QSR63" s="819"/>
      <c r="QSS63" s="819"/>
      <c r="QST63" s="819"/>
      <c r="QSU63" s="819"/>
      <c r="QSV63" s="819"/>
      <c r="QSW63" s="819"/>
      <c r="QSX63" s="819"/>
      <c r="QSY63" s="819"/>
      <c r="QSZ63" s="819"/>
      <c r="QTA63" s="819"/>
      <c r="QTB63" s="819"/>
      <c r="QTC63" s="819"/>
      <c r="QTD63" s="819"/>
      <c r="QTE63" s="819"/>
      <c r="QTF63" s="819"/>
      <c r="QTG63" s="819"/>
      <c r="QTH63" s="819"/>
      <c r="QTI63" s="819"/>
      <c r="QTJ63" s="819"/>
      <c r="QTK63" s="819"/>
      <c r="QTL63" s="819"/>
      <c r="QTM63" s="819"/>
      <c r="QTN63" s="819"/>
      <c r="QTO63" s="819"/>
      <c r="QTP63" s="819"/>
      <c r="QTQ63" s="819"/>
      <c r="QTR63" s="819"/>
      <c r="QTS63" s="819"/>
      <c r="QTT63" s="819"/>
      <c r="QTU63" s="819"/>
      <c r="QTV63" s="819"/>
      <c r="QTW63" s="819"/>
      <c r="QTX63" s="819"/>
      <c r="QTY63" s="819"/>
      <c r="QTZ63" s="819"/>
      <c r="QUA63" s="819"/>
      <c r="QUB63" s="819"/>
      <c r="QUC63" s="819"/>
      <c r="QUD63" s="819"/>
      <c r="QUE63" s="819"/>
      <c r="QUF63" s="819"/>
      <c r="QUG63" s="819"/>
      <c r="QUH63" s="819"/>
      <c r="QUI63" s="819"/>
      <c r="QUJ63" s="819"/>
      <c r="QUK63" s="819"/>
      <c r="QUL63" s="819"/>
      <c r="QUM63" s="819"/>
      <c r="QUN63" s="819"/>
      <c r="QUO63" s="819"/>
      <c r="QUP63" s="819"/>
      <c r="QUQ63" s="819"/>
      <c r="QUR63" s="819"/>
      <c r="QUS63" s="819"/>
      <c r="QUT63" s="819"/>
      <c r="QUU63" s="819"/>
      <c r="QUV63" s="819"/>
      <c r="QUW63" s="819"/>
      <c r="QUX63" s="819"/>
      <c r="QUY63" s="819"/>
      <c r="QUZ63" s="819"/>
      <c r="QVA63" s="819"/>
      <c r="QVB63" s="819"/>
      <c r="QVC63" s="819"/>
      <c r="QVD63" s="819"/>
      <c r="QVE63" s="819"/>
      <c r="QVF63" s="819"/>
      <c r="QVG63" s="819"/>
      <c r="QVH63" s="819"/>
      <c r="QVI63" s="819"/>
      <c r="QVJ63" s="819"/>
      <c r="QVK63" s="819"/>
      <c r="QVL63" s="819"/>
      <c r="QVM63" s="819"/>
      <c r="QVN63" s="819"/>
      <c r="QVO63" s="819"/>
      <c r="QVP63" s="819"/>
      <c r="QVQ63" s="819"/>
      <c r="QVR63" s="819"/>
      <c r="QVS63" s="819"/>
      <c r="QVT63" s="819"/>
      <c r="QVU63" s="819"/>
      <c r="QVV63" s="819"/>
      <c r="QVW63" s="819"/>
      <c r="QVX63" s="819"/>
      <c r="QVY63" s="819"/>
      <c r="QVZ63" s="819"/>
      <c r="QWA63" s="819"/>
      <c r="QWB63" s="819"/>
      <c r="QWC63" s="819"/>
      <c r="QWD63" s="819"/>
      <c r="QWE63" s="819"/>
      <c r="QWF63" s="819"/>
      <c r="QWG63" s="819"/>
      <c r="QWH63" s="819"/>
      <c r="QWI63" s="819"/>
      <c r="QWJ63" s="819"/>
      <c r="QWK63" s="819"/>
      <c r="QWL63" s="819"/>
      <c r="QWM63" s="819"/>
      <c r="QWN63" s="819"/>
      <c r="QWO63" s="819"/>
      <c r="QWP63" s="819"/>
      <c r="QWQ63" s="819"/>
      <c r="QWR63" s="819"/>
      <c r="QWS63" s="819"/>
      <c r="QWT63" s="819"/>
      <c r="QWU63" s="819"/>
      <c r="QWV63" s="819"/>
      <c r="QWW63" s="819"/>
      <c r="QWX63" s="819"/>
      <c r="QWY63" s="819"/>
      <c r="QWZ63" s="819"/>
      <c r="QXA63" s="819"/>
      <c r="QXB63" s="819"/>
      <c r="QXC63" s="819"/>
      <c r="QXD63" s="819"/>
      <c r="QXE63" s="819"/>
      <c r="QXF63" s="819"/>
      <c r="QXG63" s="819"/>
      <c r="QXH63" s="819"/>
      <c r="QXI63" s="819"/>
      <c r="QXJ63" s="819"/>
      <c r="QXK63" s="819"/>
      <c r="QXL63" s="819"/>
      <c r="QXM63" s="819"/>
      <c r="QXN63" s="819"/>
      <c r="QXO63" s="819"/>
      <c r="QXP63" s="819"/>
      <c r="QXQ63" s="819"/>
      <c r="QXR63" s="819"/>
      <c r="QXS63" s="819"/>
      <c r="QXT63" s="819"/>
      <c r="QXU63" s="819"/>
      <c r="QXV63" s="819"/>
      <c r="QXW63" s="819"/>
      <c r="QXX63" s="819"/>
      <c r="QXY63" s="819"/>
      <c r="QXZ63" s="819"/>
      <c r="QYA63" s="819"/>
      <c r="QYB63" s="819"/>
      <c r="QYC63" s="819"/>
      <c r="QYD63" s="819"/>
      <c r="QYE63" s="819"/>
      <c r="QYF63" s="819"/>
      <c r="QYG63" s="819"/>
      <c r="QYH63" s="819"/>
      <c r="QYI63" s="819"/>
      <c r="QYJ63" s="819"/>
      <c r="QYK63" s="819"/>
      <c r="QYL63" s="819"/>
      <c r="QYM63" s="819"/>
      <c r="QYN63" s="819"/>
      <c r="QYO63" s="819"/>
      <c r="QYP63" s="819"/>
      <c r="QYQ63" s="819"/>
      <c r="QYR63" s="819"/>
      <c r="QYS63" s="819"/>
      <c r="QYT63" s="819"/>
      <c r="QYU63" s="819"/>
      <c r="QYV63" s="819"/>
      <c r="QYW63" s="819"/>
      <c r="QYX63" s="819"/>
      <c r="QYY63" s="819"/>
      <c r="QYZ63" s="819"/>
      <c r="QZA63" s="819"/>
      <c r="QZB63" s="819"/>
      <c r="QZC63" s="819"/>
      <c r="QZD63" s="819"/>
      <c r="QZE63" s="819"/>
      <c r="QZF63" s="819"/>
      <c r="QZG63" s="819"/>
      <c r="QZH63" s="819"/>
      <c r="QZI63" s="819"/>
      <c r="QZJ63" s="819"/>
      <c r="QZK63" s="819"/>
      <c r="QZL63" s="819"/>
      <c r="QZM63" s="819"/>
      <c r="QZN63" s="819"/>
      <c r="QZO63" s="819"/>
      <c r="QZP63" s="819"/>
      <c r="QZQ63" s="819"/>
      <c r="QZR63" s="819"/>
      <c r="QZS63" s="819"/>
      <c r="QZT63" s="819"/>
      <c r="QZU63" s="819"/>
      <c r="QZV63" s="819"/>
      <c r="QZW63" s="819"/>
      <c r="QZX63" s="819"/>
      <c r="QZY63" s="819"/>
      <c r="QZZ63" s="819"/>
      <c r="RAA63" s="819"/>
      <c r="RAB63" s="819"/>
      <c r="RAC63" s="819"/>
      <c r="RAD63" s="819"/>
      <c r="RAE63" s="819"/>
      <c r="RAF63" s="819"/>
      <c r="RAG63" s="819"/>
      <c r="RAH63" s="819"/>
      <c r="RAI63" s="819"/>
      <c r="RAJ63" s="819"/>
      <c r="RAK63" s="819"/>
      <c r="RAL63" s="819"/>
      <c r="RAM63" s="819"/>
      <c r="RAN63" s="819"/>
      <c r="RAO63" s="819"/>
      <c r="RAP63" s="819"/>
      <c r="RAQ63" s="819"/>
      <c r="RAR63" s="819"/>
      <c r="RAS63" s="819"/>
      <c r="RAT63" s="819"/>
      <c r="RAU63" s="819"/>
      <c r="RAV63" s="819"/>
      <c r="RAW63" s="819"/>
      <c r="RAX63" s="819"/>
      <c r="RAY63" s="819"/>
      <c r="RAZ63" s="819"/>
      <c r="RBA63" s="819"/>
      <c r="RBB63" s="819"/>
      <c r="RBC63" s="819"/>
      <c r="RBD63" s="819"/>
      <c r="RBE63" s="819"/>
      <c r="RBF63" s="819"/>
      <c r="RBG63" s="819"/>
      <c r="RBH63" s="819"/>
      <c r="RBI63" s="819"/>
      <c r="RBJ63" s="819"/>
      <c r="RBK63" s="819"/>
      <c r="RBL63" s="819"/>
      <c r="RBM63" s="819"/>
      <c r="RBN63" s="819"/>
      <c r="RBO63" s="819"/>
      <c r="RBP63" s="819"/>
      <c r="RBQ63" s="819"/>
      <c r="RBR63" s="819"/>
      <c r="RBS63" s="819"/>
      <c r="RBT63" s="819"/>
      <c r="RBU63" s="819"/>
      <c r="RBV63" s="819"/>
      <c r="RBW63" s="819"/>
      <c r="RBX63" s="819"/>
      <c r="RBY63" s="819"/>
      <c r="RBZ63" s="819"/>
      <c r="RCA63" s="819"/>
      <c r="RCB63" s="819"/>
      <c r="RCC63" s="819"/>
      <c r="RCD63" s="819"/>
      <c r="RCE63" s="819"/>
      <c r="RCF63" s="819"/>
      <c r="RCG63" s="819"/>
      <c r="RCH63" s="819"/>
      <c r="RCI63" s="819"/>
      <c r="RCJ63" s="819"/>
      <c r="RCK63" s="819"/>
      <c r="RCL63" s="819"/>
      <c r="RCM63" s="819"/>
      <c r="RCN63" s="819"/>
      <c r="RCO63" s="819"/>
      <c r="RCP63" s="819"/>
      <c r="RCQ63" s="819"/>
      <c r="RCR63" s="819"/>
      <c r="RCS63" s="819"/>
      <c r="RCT63" s="819"/>
      <c r="RCU63" s="819"/>
      <c r="RCV63" s="819"/>
      <c r="RCW63" s="819"/>
      <c r="RCX63" s="819"/>
      <c r="RCY63" s="819"/>
      <c r="RCZ63" s="819"/>
      <c r="RDA63" s="819"/>
      <c r="RDB63" s="819"/>
      <c r="RDC63" s="819"/>
      <c r="RDD63" s="819"/>
      <c r="RDE63" s="819"/>
      <c r="RDF63" s="819"/>
      <c r="RDG63" s="819"/>
      <c r="RDH63" s="819"/>
      <c r="RDI63" s="819"/>
      <c r="RDJ63" s="819"/>
      <c r="RDK63" s="819"/>
      <c r="RDL63" s="819"/>
      <c r="RDM63" s="819"/>
      <c r="RDN63" s="819"/>
      <c r="RDO63" s="819"/>
      <c r="RDP63" s="819"/>
      <c r="RDQ63" s="819"/>
      <c r="RDR63" s="819"/>
      <c r="RDS63" s="819"/>
      <c r="RDT63" s="819"/>
      <c r="RDU63" s="819"/>
      <c r="RDV63" s="819"/>
      <c r="RDW63" s="819"/>
      <c r="RDX63" s="819"/>
      <c r="RDY63" s="819"/>
      <c r="RDZ63" s="819"/>
      <c r="REA63" s="819"/>
      <c r="REB63" s="819"/>
      <c r="REC63" s="819"/>
      <c r="RED63" s="819"/>
      <c r="REE63" s="819"/>
      <c r="REF63" s="819"/>
      <c r="REG63" s="819"/>
      <c r="REH63" s="819"/>
      <c r="REI63" s="819"/>
      <c r="REJ63" s="819"/>
      <c r="REK63" s="819"/>
      <c r="REL63" s="819"/>
      <c r="REM63" s="819"/>
      <c r="REN63" s="819"/>
      <c r="REO63" s="819"/>
      <c r="REP63" s="819"/>
      <c r="REQ63" s="819"/>
      <c r="RER63" s="819"/>
      <c r="RES63" s="819"/>
      <c r="RET63" s="819"/>
      <c r="REU63" s="819"/>
      <c r="REV63" s="819"/>
      <c r="REW63" s="819"/>
      <c r="REX63" s="819"/>
      <c r="REY63" s="819"/>
      <c r="REZ63" s="819"/>
      <c r="RFA63" s="819"/>
      <c r="RFB63" s="819"/>
      <c r="RFC63" s="819"/>
      <c r="RFD63" s="819"/>
      <c r="RFE63" s="819"/>
      <c r="RFF63" s="819"/>
      <c r="RFG63" s="819"/>
      <c r="RFH63" s="819"/>
      <c r="RFI63" s="819"/>
      <c r="RFJ63" s="819"/>
      <c r="RFK63" s="819"/>
      <c r="RFL63" s="819"/>
      <c r="RFM63" s="819"/>
      <c r="RFN63" s="819"/>
      <c r="RFO63" s="819"/>
      <c r="RFP63" s="819"/>
      <c r="RFQ63" s="819"/>
      <c r="RFR63" s="819"/>
      <c r="RFS63" s="819"/>
      <c r="RFT63" s="819"/>
      <c r="RFU63" s="819"/>
      <c r="RFV63" s="819"/>
      <c r="RFW63" s="819"/>
      <c r="RFX63" s="819"/>
      <c r="RFY63" s="819"/>
      <c r="RFZ63" s="819"/>
      <c r="RGA63" s="819"/>
      <c r="RGB63" s="819"/>
      <c r="RGC63" s="819"/>
      <c r="RGD63" s="819"/>
      <c r="RGE63" s="819"/>
      <c r="RGF63" s="819"/>
      <c r="RGG63" s="819"/>
      <c r="RGH63" s="819"/>
      <c r="RGI63" s="819"/>
      <c r="RGJ63" s="819"/>
      <c r="RGK63" s="819"/>
      <c r="RGL63" s="819"/>
      <c r="RGM63" s="819"/>
      <c r="RGN63" s="819"/>
      <c r="RGO63" s="819"/>
      <c r="RGP63" s="819"/>
      <c r="RGQ63" s="819"/>
      <c r="RGR63" s="819"/>
      <c r="RGS63" s="819"/>
      <c r="RGT63" s="819"/>
      <c r="RGU63" s="819"/>
      <c r="RGV63" s="819"/>
      <c r="RGW63" s="819"/>
      <c r="RGX63" s="819"/>
      <c r="RGY63" s="819"/>
      <c r="RGZ63" s="819"/>
      <c r="RHA63" s="819"/>
      <c r="RHB63" s="819"/>
      <c r="RHC63" s="819"/>
      <c r="RHD63" s="819"/>
      <c r="RHE63" s="819"/>
      <c r="RHF63" s="819"/>
      <c r="RHG63" s="819"/>
      <c r="RHH63" s="819"/>
      <c r="RHI63" s="819"/>
      <c r="RHJ63" s="819"/>
      <c r="RHK63" s="819"/>
      <c r="RHL63" s="819"/>
      <c r="RHM63" s="819"/>
      <c r="RHN63" s="819"/>
      <c r="RHO63" s="819"/>
      <c r="RHP63" s="819"/>
      <c r="RHQ63" s="819"/>
      <c r="RHR63" s="819"/>
      <c r="RHS63" s="819"/>
      <c r="RHT63" s="819"/>
      <c r="RHU63" s="819"/>
      <c r="RHV63" s="819"/>
      <c r="RHW63" s="819"/>
      <c r="RHX63" s="819"/>
      <c r="RHY63" s="819"/>
      <c r="RHZ63" s="819"/>
      <c r="RIA63" s="819"/>
      <c r="RIB63" s="819"/>
      <c r="RIC63" s="819"/>
      <c r="RID63" s="819"/>
      <c r="RIE63" s="819"/>
      <c r="RIF63" s="819"/>
      <c r="RIG63" s="819"/>
      <c r="RIH63" s="819"/>
      <c r="RII63" s="819"/>
      <c r="RIJ63" s="819"/>
      <c r="RIK63" s="819"/>
      <c r="RIL63" s="819"/>
      <c r="RIM63" s="819"/>
      <c r="RIN63" s="819"/>
      <c r="RIO63" s="819"/>
      <c r="RIP63" s="819"/>
      <c r="RIQ63" s="819"/>
      <c r="RIR63" s="819"/>
      <c r="RIS63" s="819"/>
      <c r="RIT63" s="819"/>
      <c r="RIU63" s="819"/>
      <c r="RIV63" s="819"/>
      <c r="RIW63" s="819"/>
      <c r="RIX63" s="819"/>
      <c r="RIY63" s="819"/>
      <c r="RIZ63" s="819"/>
      <c r="RJA63" s="819"/>
      <c r="RJB63" s="819"/>
      <c r="RJC63" s="819"/>
      <c r="RJD63" s="819"/>
      <c r="RJE63" s="819"/>
      <c r="RJF63" s="819"/>
      <c r="RJG63" s="819"/>
      <c r="RJH63" s="819"/>
      <c r="RJI63" s="819"/>
      <c r="RJJ63" s="819"/>
      <c r="RJK63" s="819"/>
      <c r="RJL63" s="819"/>
      <c r="RJM63" s="819"/>
      <c r="RJN63" s="819"/>
      <c r="RJO63" s="819"/>
      <c r="RJP63" s="819"/>
      <c r="RJQ63" s="819"/>
      <c r="RJR63" s="819"/>
      <c r="RJS63" s="819"/>
      <c r="RJT63" s="819"/>
      <c r="RJU63" s="819"/>
      <c r="RJV63" s="819"/>
      <c r="RJW63" s="819"/>
      <c r="RJX63" s="819"/>
      <c r="RJY63" s="819"/>
      <c r="RJZ63" s="819"/>
      <c r="RKA63" s="819"/>
      <c r="RKB63" s="819"/>
      <c r="RKC63" s="819"/>
      <c r="RKD63" s="819"/>
      <c r="RKE63" s="819"/>
      <c r="RKF63" s="819"/>
      <c r="RKG63" s="819"/>
      <c r="RKH63" s="819"/>
      <c r="RKI63" s="819"/>
      <c r="RKJ63" s="819"/>
      <c r="RKK63" s="819"/>
      <c r="RKL63" s="819"/>
      <c r="RKM63" s="819"/>
      <c r="RKN63" s="819"/>
      <c r="RKO63" s="819"/>
      <c r="RKP63" s="819"/>
      <c r="RKQ63" s="819"/>
      <c r="RKR63" s="819"/>
      <c r="RKS63" s="819"/>
      <c r="RKT63" s="819"/>
      <c r="RKU63" s="819"/>
      <c r="RKV63" s="819"/>
      <c r="RKW63" s="819"/>
      <c r="RKX63" s="819"/>
      <c r="RKY63" s="819"/>
      <c r="RKZ63" s="819"/>
      <c r="RLA63" s="819"/>
      <c r="RLB63" s="819"/>
      <c r="RLC63" s="819"/>
      <c r="RLD63" s="819"/>
      <c r="RLE63" s="819"/>
      <c r="RLF63" s="819"/>
      <c r="RLG63" s="819"/>
      <c r="RLH63" s="819"/>
      <c r="RLI63" s="819"/>
      <c r="RLJ63" s="819"/>
      <c r="RLK63" s="819"/>
      <c r="RLL63" s="819"/>
      <c r="RLM63" s="819"/>
      <c r="RLN63" s="819"/>
      <c r="RLO63" s="819"/>
      <c r="RLP63" s="819"/>
      <c r="RLQ63" s="819"/>
      <c r="RLR63" s="819"/>
      <c r="RLS63" s="819"/>
      <c r="RLT63" s="819"/>
      <c r="RLU63" s="819"/>
      <c r="RLV63" s="819"/>
      <c r="RLW63" s="819"/>
      <c r="RLX63" s="819"/>
      <c r="RLY63" s="819"/>
      <c r="RLZ63" s="819"/>
      <c r="RMA63" s="819"/>
      <c r="RMB63" s="819"/>
      <c r="RMC63" s="819"/>
      <c r="RMD63" s="819"/>
      <c r="RME63" s="819"/>
      <c r="RMF63" s="819"/>
      <c r="RMG63" s="819"/>
      <c r="RMH63" s="819"/>
      <c r="RMI63" s="819"/>
      <c r="RMJ63" s="819"/>
      <c r="RMK63" s="819"/>
      <c r="RML63" s="819"/>
      <c r="RMM63" s="819"/>
      <c r="RMN63" s="819"/>
      <c r="RMO63" s="819"/>
      <c r="RMP63" s="819"/>
      <c r="RMQ63" s="819"/>
      <c r="RMR63" s="819"/>
      <c r="RMS63" s="819"/>
      <c r="RMT63" s="819"/>
      <c r="RMU63" s="819"/>
      <c r="RMV63" s="819"/>
      <c r="RMW63" s="819"/>
      <c r="RMX63" s="819"/>
      <c r="RMY63" s="819"/>
      <c r="RMZ63" s="819"/>
      <c r="RNA63" s="819"/>
      <c r="RNB63" s="819"/>
      <c r="RNC63" s="819"/>
      <c r="RND63" s="819"/>
      <c r="RNE63" s="819"/>
      <c r="RNF63" s="819"/>
      <c r="RNG63" s="819"/>
      <c r="RNH63" s="819"/>
      <c r="RNI63" s="819"/>
      <c r="RNJ63" s="819"/>
      <c r="RNK63" s="819"/>
      <c r="RNL63" s="819"/>
      <c r="RNM63" s="819"/>
      <c r="RNN63" s="819"/>
      <c r="RNO63" s="819"/>
      <c r="RNP63" s="819"/>
      <c r="RNQ63" s="819"/>
      <c r="RNR63" s="819"/>
      <c r="RNS63" s="819"/>
      <c r="RNT63" s="819"/>
      <c r="RNU63" s="819"/>
      <c r="RNV63" s="819"/>
      <c r="RNW63" s="819"/>
      <c r="RNX63" s="819"/>
      <c r="RNY63" s="819"/>
      <c r="RNZ63" s="819"/>
      <c r="ROA63" s="819"/>
      <c r="ROB63" s="819"/>
      <c r="ROC63" s="819"/>
      <c r="ROD63" s="819"/>
      <c r="ROE63" s="819"/>
      <c r="ROF63" s="819"/>
      <c r="ROG63" s="819"/>
      <c r="ROH63" s="819"/>
      <c r="ROI63" s="819"/>
      <c r="ROJ63" s="819"/>
      <c r="ROK63" s="819"/>
      <c r="ROL63" s="819"/>
      <c r="ROM63" s="819"/>
      <c r="RON63" s="819"/>
      <c r="ROO63" s="819"/>
      <c r="ROP63" s="819"/>
      <c r="ROQ63" s="819"/>
      <c r="ROR63" s="819"/>
      <c r="ROS63" s="819"/>
      <c r="ROT63" s="819"/>
      <c r="ROU63" s="819"/>
      <c r="ROV63" s="819"/>
      <c r="ROW63" s="819"/>
      <c r="ROX63" s="819"/>
      <c r="ROY63" s="819"/>
      <c r="ROZ63" s="819"/>
      <c r="RPA63" s="819"/>
      <c r="RPB63" s="819"/>
      <c r="RPC63" s="819"/>
      <c r="RPD63" s="819"/>
      <c r="RPE63" s="819"/>
      <c r="RPF63" s="819"/>
      <c r="RPG63" s="819"/>
      <c r="RPH63" s="819"/>
      <c r="RPI63" s="819"/>
      <c r="RPJ63" s="819"/>
      <c r="RPK63" s="819"/>
      <c r="RPL63" s="819"/>
      <c r="RPM63" s="819"/>
      <c r="RPN63" s="819"/>
      <c r="RPO63" s="819"/>
      <c r="RPP63" s="819"/>
      <c r="RPQ63" s="819"/>
      <c r="RPR63" s="819"/>
      <c r="RPS63" s="819"/>
      <c r="RPT63" s="819"/>
      <c r="RPU63" s="819"/>
      <c r="RPV63" s="819"/>
      <c r="RPW63" s="819"/>
      <c r="RPX63" s="819"/>
      <c r="RPY63" s="819"/>
      <c r="RPZ63" s="819"/>
      <c r="RQA63" s="819"/>
      <c r="RQB63" s="819"/>
      <c r="RQC63" s="819"/>
      <c r="RQD63" s="819"/>
      <c r="RQE63" s="819"/>
      <c r="RQF63" s="819"/>
      <c r="RQG63" s="819"/>
      <c r="RQH63" s="819"/>
      <c r="RQI63" s="819"/>
      <c r="RQJ63" s="819"/>
      <c r="RQK63" s="819"/>
      <c r="RQL63" s="819"/>
      <c r="RQM63" s="819"/>
      <c r="RQN63" s="819"/>
      <c r="RQO63" s="819"/>
      <c r="RQP63" s="819"/>
      <c r="RQQ63" s="819"/>
      <c r="RQR63" s="819"/>
      <c r="RQS63" s="819"/>
      <c r="RQT63" s="819"/>
      <c r="RQU63" s="819"/>
      <c r="RQV63" s="819"/>
      <c r="RQW63" s="819"/>
      <c r="RQX63" s="819"/>
      <c r="RQY63" s="819"/>
      <c r="RQZ63" s="819"/>
      <c r="RRA63" s="819"/>
      <c r="RRB63" s="819"/>
      <c r="RRC63" s="819"/>
      <c r="RRD63" s="819"/>
      <c r="RRE63" s="819"/>
      <c r="RRF63" s="819"/>
      <c r="RRG63" s="819"/>
      <c r="RRH63" s="819"/>
      <c r="RRI63" s="819"/>
      <c r="RRJ63" s="819"/>
      <c r="RRK63" s="819"/>
      <c r="RRL63" s="819"/>
      <c r="RRM63" s="819"/>
      <c r="RRN63" s="819"/>
      <c r="RRO63" s="819"/>
      <c r="RRP63" s="819"/>
      <c r="RRQ63" s="819"/>
      <c r="RRR63" s="819"/>
      <c r="RRS63" s="819"/>
      <c r="RRT63" s="819"/>
      <c r="RRU63" s="819"/>
      <c r="RRV63" s="819"/>
      <c r="RRW63" s="819"/>
      <c r="RRX63" s="819"/>
      <c r="RRY63" s="819"/>
      <c r="RRZ63" s="819"/>
      <c r="RSA63" s="819"/>
      <c r="RSB63" s="819"/>
      <c r="RSC63" s="819"/>
      <c r="RSD63" s="819"/>
      <c r="RSE63" s="819"/>
      <c r="RSF63" s="819"/>
      <c r="RSG63" s="819"/>
      <c r="RSH63" s="819"/>
      <c r="RSI63" s="819"/>
      <c r="RSJ63" s="819"/>
      <c r="RSK63" s="819"/>
      <c r="RSL63" s="819"/>
      <c r="RSM63" s="819"/>
      <c r="RSN63" s="819"/>
      <c r="RSO63" s="819"/>
      <c r="RSP63" s="819"/>
      <c r="RSQ63" s="819"/>
      <c r="RSR63" s="819"/>
      <c r="RSS63" s="819"/>
      <c r="RST63" s="819"/>
      <c r="RSU63" s="819"/>
      <c r="RSV63" s="819"/>
      <c r="RSW63" s="819"/>
      <c r="RSX63" s="819"/>
      <c r="RSY63" s="819"/>
      <c r="RSZ63" s="819"/>
      <c r="RTA63" s="819"/>
      <c r="RTB63" s="819"/>
      <c r="RTC63" s="819"/>
      <c r="RTD63" s="819"/>
      <c r="RTE63" s="819"/>
      <c r="RTF63" s="819"/>
      <c r="RTG63" s="819"/>
      <c r="RTH63" s="819"/>
      <c r="RTI63" s="819"/>
      <c r="RTJ63" s="819"/>
      <c r="RTK63" s="819"/>
      <c r="RTL63" s="819"/>
      <c r="RTM63" s="819"/>
      <c r="RTN63" s="819"/>
      <c r="RTO63" s="819"/>
      <c r="RTP63" s="819"/>
      <c r="RTQ63" s="819"/>
      <c r="RTR63" s="819"/>
      <c r="RTS63" s="819"/>
      <c r="RTT63" s="819"/>
      <c r="RTU63" s="819"/>
      <c r="RTV63" s="819"/>
      <c r="RTW63" s="819"/>
      <c r="RTX63" s="819"/>
      <c r="RTY63" s="819"/>
      <c r="RTZ63" s="819"/>
      <c r="RUA63" s="819"/>
      <c r="RUB63" s="819"/>
      <c r="RUC63" s="819"/>
      <c r="RUD63" s="819"/>
      <c r="RUE63" s="819"/>
      <c r="RUF63" s="819"/>
      <c r="RUG63" s="819"/>
      <c r="RUH63" s="819"/>
      <c r="RUI63" s="819"/>
      <c r="RUJ63" s="819"/>
      <c r="RUK63" s="819"/>
      <c r="RUL63" s="819"/>
      <c r="RUM63" s="819"/>
      <c r="RUN63" s="819"/>
      <c r="RUO63" s="819"/>
      <c r="RUP63" s="819"/>
      <c r="RUQ63" s="819"/>
      <c r="RUR63" s="819"/>
      <c r="RUS63" s="819"/>
      <c r="RUT63" s="819"/>
      <c r="RUU63" s="819"/>
      <c r="RUV63" s="819"/>
      <c r="RUW63" s="819"/>
      <c r="RUX63" s="819"/>
      <c r="RUY63" s="819"/>
      <c r="RUZ63" s="819"/>
      <c r="RVA63" s="819"/>
      <c r="RVB63" s="819"/>
      <c r="RVC63" s="819"/>
      <c r="RVD63" s="819"/>
      <c r="RVE63" s="819"/>
      <c r="RVF63" s="819"/>
      <c r="RVG63" s="819"/>
      <c r="RVH63" s="819"/>
      <c r="RVI63" s="819"/>
      <c r="RVJ63" s="819"/>
      <c r="RVK63" s="819"/>
      <c r="RVL63" s="819"/>
      <c r="RVM63" s="819"/>
      <c r="RVN63" s="819"/>
      <c r="RVO63" s="819"/>
      <c r="RVP63" s="819"/>
      <c r="RVQ63" s="819"/>
      <c r="RVR63" s="819"/>
      <c r="RVS63" s="819"/>
      <c r="RVT63" s="819"/>
      <c r="RVU63" s="819"/>
      <c r="RVV63" s="819"/>
      <c r="RVW63" s="819"/>
      <c r="RVX63" s="819"/>
      <c r="RVY63" s="819"/>
      <c r="RVZ63" s="819"/>
      <c r="RWA63" s="819"/>
      <c r="RWB63" s="819"/>
      <c r="RWC63" s="819"/>
      <c r="RWD63" s="819"/>
      <c r="RWE63" s="819"/>
      <c r="RWF63" s="819"/>
      <c r="RWG63" s="819"/>
      <c r="RWH63" s="819"/>
      <c r="RWI63" s="819"/>
      <c r="RWJ63" s="819"/>
      <c r="RWK63" s="819"/>
      <c r="RWL63" s="819"/>
      <c r="RWM63" s="819"/>
      <c r="RWN63" s="819"/>
      <c r="RWO63" s="819"/>
      <c r="RWP63" s="819"/>
      <c r="RWQ63" s="819"/>
      <c r="RWR63" s="819"/>
      <c r="RWS63" s="819"/>
      <c r="RWT63" s="819"/>
      <c r="RWU63" s="819"/>
      <c r="RWV63" s="819"/>
      <c r="RWW63" s="819"/>
      <c r="RWX63" s="819"/>
      <c r="RWY63" s="819"/>
      <c r="RWZ63" s="819"/>
      <c r="RXA63" s="819"/>
      <c r="RXB63" s="819"/>
      <c r="RXC63" s="819"/>
      <c r="RXD63" s="819"/>
      <c r="RXE63" s="819"/>
      <c r="RXF63" s="819"/>
      <c r="RXG63" s="819"/>
      <c r="RXH63" s="819"/>
      <c r="RXI63" s="819"/>
      <c r="RXJ63" s="819"/>
      <c r="RXK63" s="819"/>
      <c r="RXL63" s="819"/>
      <c r="RXM63" s="819"/>
      <c r="RXN63" s="819"/>
      <c r="RXO63" s="819"/>
      <c r="RXP63" s="819"/>
      <c r="RXQ63" s="819"/>
      <c r="RXR63" s="819"/>
      <c r="RXS63" s="819"/>
      <c r="RXT63" s="819"/>
      <c r="RXU63" s="819"/>
      <c r="RXV63" s="819"/>
      <c r="RXW63" s="819"/>
      <c r="RXX63" s="819"/>
      <c r="RXY63" s="819"/>
      <c r="RXZ63" s="819"/>
      <c r="RYA63" s="819"/>
      <c r="RYB63" s="819"/>
      <c r="RYC63" s="819"/>
      <c r="RYD63" s="819"/>
      <c r="RYE63" s="819"/>
      <c r="RYF63" s="819"/>
      <c r="RYG63" s="819"/>
      <c r="RYH63" s="819"/>
      <c r="RYI63" s="819"/>
      <c r="RYJ63" s="819"/>
      <c r="RYK63" s="819"/>
      <c r="RYL63" s="819"/>
      <c r="RYM63" s="819"/>
      <c r="RYN63" s="819"/>
      <c r="RYO63" s="819"/>
      <c r="RYP63" s="819"/>
      <c r="RYQ63" s="819"/>
      <c r="RYR63" s="819"/>
      <c r="RYS63" s="819"/>
      <c r="RYT63" s="819"/>
      <c r="RYU63" s="819"/>
      <c r="RYV63" s="819"/>
      <c r="RYW63" s="819"/>
      <c r="RYX63" s="819"/>
      <c r="RYY63" s="819"/>
      <c r="RYZ63" s="819"/>
      <c r="RZA63" s="819"/>
      <c r="RZB63" s="819"/>
      <c r="RZC63" s="819"/>
      <c r="RZD63" s="819"/>
      <c r="RZE63" s="819"/>
      <c r="RZF63" s="819"/>
      <c r="RZG63" s="819"/>
      <c r="RZH63" s="819"/>
      <c r="RZI63" s="819"/>
      <c r="RZJ63" s="819"/>
      <c r="RZK63" s="819"/>
      <c r="RZL63" s="819"/>
      <c r="RZM63" s="819"/>
      <c r="RZN63" s="819"/>
      <c r="RZO63" s="819"/>
      <c r="RZP63" s="819"/>
      <c r="RZQ63" s="819"/>
      <c r="RZR63" s="819"/>
      <c r="RZS63" s="819"/>
      <c r="RZT63" s="819"/>
      <c r="RZU63" s="819"/>
      <c r="RZV63" s="819"/>
      <c r="RZW63" s="819"/>
      <c r="RZX63" s="819"/>
      <c r="RZY63" s="819"/>
      <c r="RZZ63" s="819"/>
      <c r="SAA63" s="819"/>
      <c r="SAB63" s="819"/>
      <c r="SAC63" s="819"/>
      <c r="SAD63" s="819"/>
      <c r="SAE63" s="819"/>
      <c r="SAF63" s="819"/>
      <c r="SAG63" s="819"/>
      <c r="SAH63" s="819"/>
      <c r="SAI63" s="819"/>
      <c r="SAJ63" s="819"/>
      <c r="SAK63" s="819"/>
      <c r="SAL63" s="819"/>
      <c r="SAM63" s="819"/>
      <c r="SAN63" s="819"/>
      <c r="SAO63" s="819"/>
      <c r="SAP63" s="819"/>
      <c r="SAQ63" s="819"/>
      <c r="SAR63" s="819"/>
      <c r="SAS63" s="819"/>
      <c r="SAT63" s="819"/>
      <c r="SAU63" s="819"/>
      <c r="SAV63" s="819"/>
      <c r="SAW63" s="819"/>
      <c r="SAX63" s="819"/>
      <c r="SAY63" s="819"/>
      <c r="SAZ63" s="819"/>
      <c r="SBA63" s="819"/>
      <c r="SBB63" s="819"/>
      <c r="SBC63" s="819"/>
      <c r="SBD63" s="819"/>
      <c r="SBE63" s="819"/>
      <c r="SBF63" s="819"/>
      <c r="SBG63" s="819"/>
      <c r="SBH63" s="819"/>
      <c r="SBI63" s="819"/>
      <c r="SBJ63" s="819"/>
      <c r="SBK63" s="819"/>
      <c r="SBL63" s="819"/>
      <c r="SBM63" s="819"/>
      <c r="SBN63" s="819"/>
      <c r="SBO63" s="819"/>
      <c r="SBP63" s="819"/>
      <c r="SBQ63" s="819"/>
      <c r="SBR63" s="819"/>
      <c r="SBS63" s="819"/>
      <c r="SBT63" s="819"/>
      <c r="SBU63" s="819"/>
      <c r="SBV63" s="819"/>
      <c r="SBW63" s="819"/>
      <c r="SBX63" s="819"/>
      <c r="SBY63" s="819"/>
      <c r="SBZ63" s="819"/>
      <c r="SCA63" s="819"/>
      <c r="SCB63" s="819"/>
      <c r="SCC63" s="819"/>
      <c r="SCD63" s="819"/>
      <c r="SCE63" s="819"/>
      <c r="SCF63" s="819"/>
      <c r="SCG63" s="819"/>
      <c r="SCH63" s="819"/>
      <c r="SCI63" s="819"/>
      <c r="SCJ63" s="819"/>
      <c r="SCK63" s="819"/>
      <c r="SCL63" s="819"/>
      <c r="SCM63" s="819"/>
      <c r="SCN63" s="819"/>
      <c r="SCO63" s="819"/>
      <c r="SCP63" s="819"/>
      <c r="SCQ63" s="819"/>
      <c r="SCR63" s="819"/>
      <c r="SCS63" s="819"/>
      <c r="SCT63" s="819"/>
      <c r="SCU63" s="819"/>
      <c r="SCV63" s="819"/>
      <c r="SCW63" s="819"/>
      <c r="SCX63" s="819"/>
      <c r="SCY63" s="819"/>
      <c r="SCZ63" s="819"/>
      <c r="SDA63" s="819"/>
      <c r="SDB63" s="819"/>
      <c r="SDC63" s="819"/>
      <c r="SDD63" s="819"/>
      <c r="SDE63" s="819"/>
      <c r="SDF63" s="819"/>
      <c r="SDG63" s="819"/>
      <c r="SDH63" s="819"/>
      <c r="SDI63" s="819"/>
      <c r="SDJ63" s="819"/>
      <c r="SDK63" s="819"/>
      <c r="SDL63" s="819"/>
      <c r="SDM63" s="819"/>
      <c r="SDN63" s="819"/>
      <c r="SDO63" s="819"/>
      <c r="SDP63" s="819"/>
      <c r="SDQ63" s="819"/>
      <c r="SDR63" s="819"/>
      <c r="SDS63" s="819"/>
      <c r="SDT63" s="819"/>
      <c r="SDU63" s="819"/>
      <c r="SDV63" s="819"/>
      <c r="SDW63" s="819"/>
      <c r="SDX63" s="819"/>
      <c r="SDY63" s="819"/>
      <c r="SDZ63" s="819"/>
      <c r="SEA63" s="819"/>
      <c r="SEB63" s="819"/>
      <c r="SEC63" s="819"/>
      <c r="SED63" s="819"/>
      <c r="SEE63" s="819"/>
      <c r="SEF63" s="819"/>
      <c r="SEG63" s="819"/>
      <c r="SEH63" s="819"/>
      <c r="SEI63" s="819"/>
      <c r="SEJ63" s="819"/>
      <c r="SEK63" s="819"/>
      <c r="SEL63" s="819"/>
      <c r="SEM63" s="819"/>
      <c r="SEN63" s="819"/>
      <c r="SEO63" s="819"/>
      <c r="SEP63" s="819"/>
      <c r="SEQ63" s="819"/>
      <c r="SER63" s="819"/>
      <c r="SES63" s="819"/>
      <c r="SET63" s="819"/>
      <c r="SEU63" s="819"/>
      <c r="SEV63" s="819"/>
      <c r="SEW63" s="819"/>
      <c r="SEX63" s="819"/>
      <c r="SEY63" s="819"/>
      <c r="SEZ63" s="819"/>
      <c r="SFA63" s="819"/>
      <c r="SFB63" s="819"/>
      <c r="SFC63" s="819"/>
      <c r="SFD63" s="819"/>
      <c r="SFE63" s="819"/>
      <c r="SFF63" s="819"/>
      <c r="SFG63" s="819"/>
      <c r="SFH63" s="819"/>
      <c r="SFI63" s="819"/>
      <c r="SFJ63" s="819"/>
      <c r="SFK63" s="819"/>
      <c r="SFL63" s="819"/>
      <c r="SFM63" s="819"/>
      <c r="SFN63" s="819"/>
      <c r="SFO63" s="819"/>
      <c r="SFP63" s="819"/>
      <c r="SFQ63" s="819"/>
      <c r="SFR63" s="819"/>
      <c r="SFS63" s="819"/>
      <c r="SFT63" s="819"/>
      <c r="SFU63" s="819"/>
      <c r="SFV63" s="819"/>
      <c r="SFW63" s="819"/>
      <c r="SFX63" s="819"/>
      <c r="SFY63" s="819"/>
      <c r="SFZ63" s="819"/>
      <c r="SGA63" s="819"/>
      <c r="SGB63" s="819"/>
      <c r="SGC63" s="819"/>
      <c r="SGD63" s="819"/>
      <c r="SGE63" s="819"/>
      <c r="SGF63" s="819"/>
      <c r="SGG63" s="819"/>
      <c r="SGH63" s="819"/>
      <c r="SGI63" s="819"/>
      <c r="SGJ63" s="819"/>
      <c r="SGK63" s="819"/>
      <c r="SGL63" s="819"/>
      <c r="SGM63" s="819"/>
      <c r="SGN63" s="819"/>
      <c r="SGO63" s="819"/>
      <c r="SGP63" s="819"/>
      <c r="SGQ63" s="819"/>
      <c r="SGR63" s="819"/>
      <c r="SGS63" s="819"/>
      <c r="SGT63" s="819"/>
      <c r="SGU63" s="819"/>
      <c r="SGV63" s="819"/>
      <c r="SGW63" s="819"/>
      <c r="SGX63" s="819"/>
      <c r="SGY63" s="819"/>
      <c r="SGZ63" s="819"/>
      <c r="SHA63" s="819"/>
      <c r="SHB63" s="819"/>
      <c r="SHC63" s="819"/>
      <c r="SHD63" s="819"/>
      <c r="SHE63" s="819"/>
      <c r="SHF63" s="819"/>
      <c r="SHG63" s="819"/>
      <c r="SHH63" s="819"/>
      <c r="SHI63" s="819"/>
      <c r="SHJ63" s="819"/>
      <c r="SHK63" s="819"/>
      <c r="SHL63" s="819"/>
      <c r="SHM63" s="819"/>
      <c r="SHN63" s="819"/>
      <c r="SHO63" s="819"/>
      <c r="SHP63" s="819"/>
      <c r="SHQ63" s="819"/>
      <c r="SHR63" s="819"/>
      <c r="SHS63" s="819"/>
      <c r="SHT63" s="819"/>
      <c r="SHU63" s="819"/>
      <c r="SHV63" s="819"/>
      <c r="SHW63" s="819"/>
      <c r="SHX63" s="819"/>
      <c r="SHY63" s="819"/>
      <c r="SHZ63" s="819"/>
      <c r="SIA63" s="819"/>
      <c r="SIB63" s="819"/>
      <c r="SIC63" s="819"/>
      <c r="SID63" s="819"/>
      <c r="SIE63" s="819"/>
      <c r="SIF63" s="819"/>
      <c r="SIG63" s="819"/>
      <c r="SIH63" s="819"/>
      <c r="SII63" s="819"/>
      <c r="SIJ63" s="819"/>
      <c r="SIK63" s="819"/>
      <c r="SIL63" s="819"/>
      <c r="SIM63" s="819"/>
      <c r="SIN63" s="819"/>
      <c r="SIO63" s="819"/>
      <c r="SIP63" s="819"/>
      <c r="SIQ63" s="819"/>
      <c r="SIR63" s="819"/>
      <c r="SIS63" s="819"/>
      <c r="SIT63" s="819"/>
      <c r="SIU63" s="819"/>
      <c r="SIV63" s="819"/>
      <c r="SIW63" s="819"/>
      <c r="SIX63" s="819"/>
      <c r="SIY63" s="819"/>
      <c r="SIZ63" s="819"/>
      <c r="SJA63" s="819"/>
      <c r="SJB63" s="819"/>
      <c r="SJC63" s="819"/>
      <c r="SJD63" s="819"/>
      <c r="SJE63" s="819"/>
      <c r="SJF63" s="819"/>
      <c r="SJG63" s="819"/>
      <c r="SJH63" s="819"/>
      <c r="SJI63" s="819"/>
      <c r="SJJ63" s="819"/>
      <c r="SJK63" s="819"/>
      <c r="SJL63" s="819"/>
      <c r="SJM63" s="819"/>
      <c r="SJN63" s="819"/>
      <c r="SJO63" s="819"/>
      <c r="SJP63" s="819"/>
      <c r="SJQ63" s="819"/>
      <c r="SJR63" s="819"/>
      <c r="SJS63" s="819"/>
      <c r="SJT63" s="819"/>
      <c r="SJU63" s="819"/>
      <c r="SJV63" s="819"/>
      <c r="SJW63" s="819"/>
      <c r="SJX63" s="819"/>
      <c r="SJY63" s="819"/>
      <c r="SJZ63" s="819"/>
      <c r="SKA63" s="819"/>
      <c r="SKB63" s="819"/>
      <c r="SKC63" s="819"/>
      <c r="SKD63" s="819"/>
      <c r="SKE63" s="819"/>
      <c r="SKF63" s="819"/>
      <c r="SKG63" s="819"/>
      <c r="SKH63" s="819"/>
      <c r="SKI63" s="819"/>
      <c r="SKJ63" s="819"/>
      <c r="SKK63" s="819"/>
      <c r="SKL63" s="819"/>
      <c r="SKM63" s="819"/>
      <c r="SKN63" s="819"/>
      <c r="SKO63" s="819"/>
      <c r="SKP63" s="819"/>
      <c r="SKQ63" s="819"/>
      <c r="SKR63" s="819"/>
      <c r="SKS63" s="819"/>
      <c r="SKT63" s="819"/>
      <c r="SKU63" s="819"/>
      <c r="SKV63" s="819"/>
      <c r="SKW63" s="819"/>
      <c r="SKX63" s="819"/>
      <c r="SKY63" s="819"/>
      <c r="SKZ63" s="819"/>
      <c r="SLA63" s="819"/>
      <c r="SLB63" s="819"/>
      <c r="SLC63" s="819"/>
      <c r="SLD63" s="819"/>
      <c r="SLE63" s="819"/>
      <c r="SLF63" s="819"/>
      <c r="SLG63" s="819"/>
      <c r="SLH63" s="819"/>
      <c r="SLI63" s="819"/>
      <c r="SLJ63" s="819"/>
      <c r="SLK63" s="819"/>
      <c r="SLL63" s="819"/>
      <c r="SLM63" s="819"/>
      <c r="SLN63" s="819"/>
      <c r="SLO63" s="819"/>
      <c r="SLP63" s="819"/>
      <c r="SLQ63" s="819"/>
      <c r="SLR63" s="819"/>
      <c r="SLS63" s="819"/>
      <c r="SLT63" s="819"/>
      <c r="SLU63" s="819"/>
      <c r="SLV63" s="819"/>
      <c r="SLW63" s="819"/>
      <c r="SLX63" s="819"/>
      <c r="SLY63" s="819"/>
      <c r="SLZ63" s="819"/>
      <c r="SMA63" s="819"/>
      <c r="SMB63" s="819"/>
      <c r="SMC63" s="819"/>
      <c r="SMD63" s="819"/>
      <c r="SME63" s="819"/>
      <c r="SMF63" s="819"/>
      <c r="SMG63" s="819"/>
      <c r="SMH63" s="819"/>
      <c r="SMI63" s="819"/>
      <c r="SMJ63" s="819"/>
      <c r="SMK63" s="819"/>
      <c r="SML63" s="819"/>
      <c r="SMM63" s="819"/>
      <c r="SMN63" s="819"/>
      <c r="SMO63" s="819"/>
      <c r="SMP63" s="819"/>
      <c r="SMQ63" s="819"/>
      <c r="SMR63" s="819"/>
      <c r="SMS63" s="819"/>
      <c r="SMT63" s="819"/>
      <c r="SMU63" s="819"/>
      <c r="SMV63" s="819"/>
      <c r="SMW63" s="819"/>
      <c r="SMX63" s="819"/>
      <c r="SMY63" s="819"/>
      <c r="SMZ63" s="819"/>
      <c r="SNA63" s="819"/>
      <c r="SNB63" s="819"/>
      <c r="SNC63" s="819"/>
      <c r="SND63" s="819"/>
      <c r="SNE63" s="819"/>
      <c r="SNF63" s="819"/>
      <c r="SNG63" s="819"/>
      <c r="SNH63" s="819"/>
      <c r="SNI63" s="819"/>
      <c r="SNJ63" s="819"/>
      <c r="SNK63" s="819"/>
      <c r="SNL63" s="819"/>
      <c r="SNM63" s="819"/>
      <c r="SNN63" s="819"/>
      <c r="SNO63" s="819"/>
      <c r="SNP63" s="819"/>
      <c r="SNQ63" s="819"/>
      <c r="SNR63" s="819"/>
      <c r="SNS63" s="819"/>
      <c r="SNT63" s="819"/>
      <c r="SNU63" s="819"/>
      <c r="SNV63" s="819"/>
      <c r="SNW63" s="819"/>
      <c r="SNX63" s="819"/>
      <c r="SNY63" s="819"/>
      <c r="SNZ63" s="819"/>
      <c r="SOA63" s="819"/>
      <c r="SOB63" s="819"/>
      <c r="SOC63" s="819"/>
      <c r="SOD63" s="819"/>
      <c r="SOE63" s="819"/>
      <c r="SOF63" s="819"/>
      <c r="SOG63" s="819"/>
      <c r="SOH63" s="819"/>
      <c r="SOI63" s="819"/>
      <c r="SOJ63" s="819"/>
      <c r="SOK63" s="819"/>
      <c r="SOL63" s="819"/>
      <c r="SOM63" s="819"/>
      <c r="SON63" s="819"/>
      <c r="SOO63" s="819"/>
      <c r="SOP63" s="819"/>
      <c r="SOQ63" s="819"/>
      <c r="SOR63" s="819"/>
      <c r="SOS63" s="819"/>
      <c r="SOT63" s="819"/>
      <c r="SOU63" s="819"/>
      <c r="SOV63" s="819"/>
      <c r="SOW63" s="819"/>
      <c r="SOX63" s="819"/>
      <c r="SOY63" s="819"/>
      <c r="SOZ63" s="819"/>
      <c r="SPA63" s="819"/>
      <c r="SPB63" s="819"/>
      <c r="SPC63" s="819"/>
      <c r="SPD63" s="819"/>
      <c r="SPE63" s="819"/>
      <c r="SPF63" s="819"/>
      <c r="SPG63" s="819"/>
      <c r="SPH63" s="819"/>
      <c r="SPI63" s="819"/>
      <c r="SPJ63" s="819"/>
      <c r="SPK63" s="819"/>
      <c r="SPL63" s="819"/>
      <c r="SPM63" s="819"/>
      <c r="SPN63" s="819"/>
      <c r="SPO63" s="819"/>
      <c r="SPP63" s="819"/>
      <c r="SPQ63" s="819"/>
      <c r="SPR63" s="819"/>
      <c r="SPS63" s="819"/>
      <c r="SPT63" s="819"/>
      <c r="SPU63" s="819"/>
      <c r="SPV63" s="819"/>
      <c r="SPW63" s="819"/>
      <c r="SPX63" s="819"/>
      <c r="SPY63" s="819"/>
      <c r="SPZ63" s="819"/>
      <c r="SQA63" s="819"/>
      <c r="SQB63" s="819"/>
      <c r="SQC63" s="819"/>
      <c r="SQD63" s="819"/>
      <c r="SQE63" s="819"/>
      <c r="SQF63" s="819"/>
      <c r="SQG63" s="819"/>
      <c r="SQH63" s="819"/>
      <c r="SQI63" s="819"/>
      <c r="SQJ63" s="819"/>
      <c r="SQK63" s="819"/>
      <c r="SQL63" s="819"/>
      <c r="SQM63" s="819"/>
      <c r="SQN63" s="819"/>
      <c r="SQO63" s="819"/>
      <c r="SQP63" s="819"/>
      <c r="SQQ63" s="819"/>
      <c r="SQR63" s="819"/>
      <c r="SQS63" s="819"/>
      <c r="SQT63" s="819"/>
      <c r="SQU63" s="819"/>
      <c r="SQV63" s="819"/>
      <c r="SQW63" s="819"/>
      <c r="SQX63" s="819"/>
      <c r="SQY63" s="819"/>
      <c r="SQZ63" s="819"/>
      <c r="SRA63" s="819"/>
      <c r="SRB63" s="819"/>
      <c r="SRC63" s="819"/>
      <c r="SRD63" s="819"/>
      <c r="SRE63" s="819"/>
      <c r="SRF63" s="819"/>
      <c r="SRG63" s="819"/>
      <c r="SRH63" s="819"/>
      <c r="SRI63" s="819"/>
      <c r="SRJ63" s="819"/>
      <c r="SRK63" s="819"/>
      <c r="SRL63" s="819"/>
      <c r="SRM63" s="819"/>
      <c r="SRN63" s="819"/>
      <c r="SRO63" s="819"/>
      <c r="SRP63" s="819"/>
      <c r="SRQ63" s="819"/>
      <c r="SRR63" s="819"/>
      <c r="SRS63" s="819"/>
      <c r="SRT63" s="819"/>
      <c r="SRU63" s="819"/>
      <c r="SRV63" s="819"/>
      <c r="SRW63" s="819"/>
      <c r="SRX63" s="819"/>
      <c r="SRY63" s="819"/>
      <c r="SRZ63" s="819"/>
      <c r="SSA63" s="819"/>
      <c r="SSB63" s="819"/>
      <c r="SSC63" s="819"/>
      <c r="SSD63" s="819"/>
      <c r="SSE63" s="819"/>
      <c r="SSF63" s="819"/>
      <c r="SSG63" s="819"/>
      <c r="SSH63" s="819"/>
      <c r="SSI63" s="819"/>
      <c r="SSJ63" s="819"/>
      <c r="SSK63" s="819"/>
      <c r="SSL63" s="819"/>
      <c r="SSM63" s="819"/>
      <c r="SSN63" s="819"/>
      <c r="SSO63" s="819"/>
      <c r="SSP63" s="819"/>
      <c r="SSQ63" s="819"/>
      <c r="SSR63" s="819"/>
      <c r="SSS63" s="819"/>
      <c r="SST63" s="819"/>
      <c r="SSU63" s="819"/>
      <c r="SSV63" s="819"/>
      <c r="SSW63" s="819"/>
      <c r="SSX63" s="819"/>
      <c r="SSY63" s="819"/>
      <c r="SSZ63" s="819"/>
      <c r="STA63" s="819"/>
      <c r="STB63" s="819"/>
      <c r="STC63" s="819"/>
      <c r="STD63" s="819"/>
      <c r="STE63" s="819"/>
      <c r="STF63" s="819"/>
      <c r="STG63" s="819"/>
      <c r="STH63" s="819"/>
      <c r="STI63" s="819"/>
      <c r="STJ63" s="819"/>
      <c r="STK63" s="819"/>
      <c r="STL63" s="819"/>
      <c r="STM63" s="819"/>
      <c r="STN63" s="819"/>
      <c r="STO63" s="819"/>
      <c r="STP63" s="819"/>
      <c r="STQ63" s="819"/>
      <c r="STR63" s="819"/>
      <c r="STS63" s="819"/>
      <c r="STT63" s="819"/>
      <c r="STU63" s="819"/>
      <c r="STV63" s="819"/>
      <c r="STW63" s="819"/>
      <c r="STX63" s="819"/>
      <c r="STY63" s="819"/>
      <c r="STZ63" s="819"/>
      <c r="SUA63" s="819"/>
      <c r="SUB63" s="819"/>
      <c r="SUC63" s="819"/>
      <c r="SUD63" s="819"/>
      <c r="SUE63" s="819"/>
      <c r="SUF63" s="819"/>
      <c r="SUG63" s="819"/>
      <c r="SUH63" s="819"/>
      <c r="SUI63" s="819"/>
      <c r="SUJ63" s="819"/>
      <c r="SUK63" s="819"/>
      <c r="SUL63" s="819"/>
      <c r="SUM63" s="819"/>
      <c r="SUN63" s="819"/>
      <c r="SUO63" s="819"/>
      <c r="SUP63" s="819"/>
      <c r="SUQ63" s="819"/>
      <c r="SUR63" s="819"/>
      <c r="SUS63" s="819"/>
      <c r="SUT63" s="819"/>
      <c r="SUU63" s="819"/>
      <c r="SUV63" s="819"/>
      <c r="SUW63" s="819"/>
      <c r="SUX63" s="819"/>
      <c r="SUY63" s="819"/>
      <c r="SUZ63" s="819"/>
      <c r="SVA63" s="819"/>
      <c r="SVB63" s="819"/>
      <c r="SVC63" s="819"/>
      <c r="SVD63" s="819"/>
      <c r="SVE63" s="819"/>
      <c r="SVF63" s="819"/>
      <c r="SVG63" s="819"/>
      <c r="SVH63" s="819"/>
      <c r="SVI63" s="819"/>
      <c r="SVJ63" s="819"/>
      <c r="SVK63" s="819"/>
      <c r="SVL63" s="819"/>
      <c r="SVM63" s="819"/>
      <c r="SVN63" s="819"/>
      <c r="SVO63" s="819"/>
      <c r="SVP63" s="819"/>
      <c r="SVQ63" s="819"/>
      <c r="SVR63" s="819"/>
      <c r="SVS63" s="819"/>
      <c r="SVT63" s="819"/>
      <c r="SVU63" s="819"/>
      <c r="SVV63" s="819"/>
      <c r="SVW63" s="819"/>
      <c r="SVX63" s="819"/>
      <c r="SVY63" s="819"/>
      <c r="SVZ63" s="819"/>
      <c r="SWA63" s="819"/>
      <c r="SWB63" s="819"/>
      <c r="SWC63" s="819"/>
      <c r="SWD63" s="819"/>
      <c r="SWE63" s="819"/>
      <c r="SWF63" s="819"/>
      <c r="SWG63" s="819"/>
      <c r="SWH63" s="819"/>
      <c r="SWI63" s="819"/>
      <c r="SWJ63" s="819"/>
      <c r="SWK63" s="819"/>
      <c r="SWL63" s="819"/>
      <c r="SWM63" s="819"/>
      <c r="SWN63" s="819"/>
      <c r="SWO63" s="819"/>
      <c r="SWP63" s="819"/>
      <c r="SWQ63" s="819"/>
      <c r="SWR63" s="819"/>
      <c r="SWS63" s="819"/>
      <c r="SWT63" s="819"/>
      <c r="SWU63" s="819"/>
      <c r="SWV63" s="819"/>
      <c r="SWW63" s="819"/>
      <c r="SWX63" s="819"/>
      <c r="SWY63" s="819"/>
      <c r="SWZ63" s="819"/>
      <c r="SXA63" s="819"/>
      <c r="SXB63" s="819"/>
      <c r="SXC63" s="819"/>
      <c r="SXD63" s="819"/>
      <c r="SXE63" s="819"/>
      <c r="SXF63" s="819"/>
      <c r="SXG63" s="819"/>
      <c r="SXH63" s="819"/>
      <c r="SXI63" s="819"/>
      <c r="SXJ63" s="819"/>
      <c r="SXK63" s="819"/>
      <c r="SXL63" s="819"/>
      <c r="SXM63" s="819"/>
      <c r="SXN63" s="819"/>
      <c r="SXO63" s="819"/>
      <c r="SXP63" s="819"/>
      <c r="SXQ63" s="819"/>
      <c r="SXR63" s="819"/>
      <c r="SXS63" s="819"/>
      <c r="SXT63" s="819"/>
      <c r="SXU63" s="819"/>
      <c r="SXV63" s="819"/>
      <c r="SXW63" s="819"/>
      <c r="SXX63" s="819"/>
      <c r="SXY63" s="819"/>
      <c r="SXZ63" s="819"/>
      <c r="SYA63" s="819"/>
      <c r="SYB63" s="819"/>
      <c r="SYC63" s="819"/>
      <c r="SYD63" s="819"/>
      <c r="SYE63" s="819"/>
      <c r="SYF63" s="819"/>
      <c r="SYG63" s="819"/>
      <c r="SYH63" s="819"/>
      <c r="SYI63" s="819"/>
      <c r="SYJ63" s="819"/>
      <c r="SYK63" s="819"/>
      <c r="SYL63" s="819"/>
      <c r="SYM63" s="819"/>
      <c r="SYN63" s="819"/>
      <c r="SYO63" s="819"/>
      <c r="SYP63" s="819"/>
      <c r="SYQ63" s="819"/>
      <c r="SYR63" s="819"/>
      <c r="SYS63" s="819"/>
      <c r="SYT63" s="819"/>
      <c r="SYU63" s="819"/>
      <c r="SYV63" s="819"/>
      <c r="SYW63" s="819"/>
      <c r="SYX63" s="819"/>
      <c r="SYY63" s="819"/>
      <c r="SYZ63" s="819"/>
      <c r="SZA63" s="819"/>
      <c r="SZB63" s="819"/>
      <c r="SZC63" s="819"/>
      <c r="SZD63" s="819"/>
      <c r="SZE63" s="819"/>
      <c r="SZF63" s="819"/>
      <c r="SZG63" s="819"/>
      <c r="SZH63" s="819"/>
      <c r="SZI63" s="819"/>
      <c r="SZJ63" s="819"/>
      <c r="SZK63" s="819"/>
      <c r="SZL63" s="819"/>
      <c r="SZM63" s="819"/>
      <c r="SZN63" s="819"/>
      <c r="SZO63" s="819"/>
      <c r="SZP63" s="819"/>
      <c r="SZQ63" s="819"/>
      <c r="SZR63" s="819"/>
      <c r="SZS63" s="819"/>
      <c r="SZT63" s="819"/>
      <c r="SZU63" s="819"/>
      <c r="SZV63" s="819"/>
      <c r="SZW63" s="819"/>
      <c r="SZX63" s="819"/>
      <c r="SZY63" s="819"/>
      <c r="SZZ63" s="819"/>
      <c r="TAA63" s="819"/>
      <c r="TAB63" s="819"/>
      <c r="TAC63" s="819"/>
      <c r="TAD63" s="819"/>
      <c r="TAE63" s="819"/>
      <c r="TAF63" s="819"/>
      <c r="TAG63" s="819"/>
      <c r="TAH63" s="819"/>
      <c r="TAI63" s="819"/>
      <c r="TAJ63" s="819"/>
      <c r="TAK63" s="819"/>
      <c r="TAL63" s="819"/>
      <c r="TAM63" s="819"/>
      <c r="TAN63" s="819"/>
      <c r="TAO63" s="819"/>
      <c r="TAP63" s="819"/>
      <c r="TAQ63" s="819"/>
      <c r="TAR63" s="819"/>
      <c r="TAS63" s="819"/>
      <c r="TAT63" s="819"/>
      <c r="TAU63" s="819"/>
      <c r="TAV63" s="819"/>
      <c r="TAW63" s="819"/>
      <c r="TAX63" s="819"/>
      <c r="TAY63" s="819"/>
      <c r="TAZ63" s="819"/>
      <c r="TBA63" s="819"/>
      <c r="TBB63" s="819"/>
      <c r="TBC63" s="819"/>
      <c r="TBD63" s="819"/>
      <c r="TBE63" s="819"/>
      <c r="TBF63" s="819"/>
      <c r="TBG63" s="819"/>
      <c r="TBH63" s="819"/>
      <c r="TBI63" s="819"/>
      <c r="TBJ63" s="819"/>
      <c r="TBK63" s="819"/>
      <c r="TBL63" s="819"/>
      <c r="TBM63" s="819"/>
      <c r="TBN63" s="819"/>
      <c r="TBO63" s="819"/>
      <c r="TBP63" s="819"/>
      <c r="TBQ63" s="819"/>
      <c r="TBR63" s="819"/>
      <c r="TBS63" s="819"/>
      <c r="TBT63" s="819"/>
      <c r="TBU63" s="819"/>
      <c r="TBV63" s="819"/>
      <c r="TBW63" s="819"/>
      <c r="TBX63" s="819"/>
      <c r="TBY63" s="819"/>
      <c r="TBZ63" s="819"/>
      <c r="TCA63" s="819"/>
      <c r="TCB63" s="819"/>
      <c r="TCC63" s="819"/>
      <c r="TCD63" s="819"/>
      <c r="TCE63" s="819"/>
      <c r="TCF63" s="819"/>
      <c r="TCG63" s="819"/>
      <c r="TCH63" s="819"/>
      <c r="TCI63" s="819"/>
      <c r="TCJ63" s="819"/>
      <c r="TCK63" s="819"/>
      <c r="TCL63" s="819"/>
      <c r="TCM63" s="819"/>
      <c r="TCN63" s="819"/>
      <c r="TCO63" s="819"/>
      <c r="TCP63" s="819"/>
      <c r="TCQ63" s="819"/>
      <c r="TCR63" s="819"/>
      <c r="TCS63" s="819"/>
      <c r="TCT63" s="819"/>
      <c r="TCU63" s="819"/>
      <c r="TCV63" s="819"/>
      <c r="TCW63" s="819"/>
      <c r="TCX63" s="819"/>
      <c r="TCY63" s="819"/>
      <c r="TCZ63" s="819"/>
      <c r="TDA63" s="819"/>
      <c r="TDB63" s="819"/>
      <c r="TDC63" s="819"/>
      <c r="TDD63" s="819"/>
      <c r="TDE63" s="819"/>
      <c r="TDF63" s="819"/>
      <c r="TDG63" s="819"/>
      <c r="TDH63" s="819"/>
      <c r="TDI63" s="819"/>
      <c r="TDJ63" s="819"/>
      <c r="TDK63" s="819"/>
      <c r="TDL63" s="819"/>
      <c r="TDM63" s="819"/>
      <c r="TDN63" s="819"/>
      <c r="TDO63" s="819"/>
      <c r="TDP63" s="819"/>
      <c r="TDQ63" s="819"/>
      <c r="TDR63" s="819"/>
      <c r="TDS63" s="819"/>
      <c r="TDT63" s="819"/>
      <c r="TDU63" s="819"/>
      <c r="TDV63" s="819"/>
      <c r="TDW63" s="819"/>
      <c r="TDX63" s="819"/>
      <c r="TDY63" s="819"/>
      <c r="TDZ63" s="819"/>
      <c r="TEA63" s="819"/>
      <c r="TEB63" s="819"/>
      <c r="TEC63" s="819"/>
      <c r="TED63" s="819"/>
      <c r="TEE63" s="819"/>
      <c r="TEF63" s="819"/>
      <c r="TEG63" s="819"/>
      <c r="TEH63" s="819"/>
      <c r="TEI63" s="819"/>
      <c r="TEJ63" s="819"/>
      <c r="TEK63" s="819"/>
      <c r="TEL63" s="819"/>
      <c r="TEM63" s="819"/>
      <c r="TEN63" s="819"/>
      <c r="TEO63" s="819"/>
      <c r="TEP63" s="819"/>
      <c r="TEQ63" s="819"/>
      <c r="TER63" s="819"/>
      <c r="TES63" s="819"/>
      <c r="TET63" s="819"/>
      <c r="TEU63" s="819"/>
      <c r="TEV63" s="819"/>
      <c r="TEW63" s="819"/>
      <c r="TEX63" s="819"/>
      <c r="TEY63" s="819"/>
      <c r="TEZ63" s="819"/>
      <c r="TFA63" s="819"/>
      <c r="TFB63" s="819"/>
      <c r="TFC63" s="819"/>
      <c r="TFD63" s="819"/>
      <c r="TFE63" s="819"/>
      <c r="TFF63" s="819"/>
      <c r="TFG63" s="819"/>
      <c r="TFH63" s="819"/>
      <c r="TFI63" s="819"/>
      <c r="TFJ63" s="819"/>
      <c r="TFK63" s="819"/>
      <c r="TFL63" s="819"/>
      <c r="TFM63" s="819"/>
      <c r="TFN63" s="819"/>
      <c r="TFO63" s="819"/>
      <c r="TFP63" s="819"/>
      <c r="TFQ63" s="819"/>
      <c r="TFR63" s="819"/>
      <c r="TFS63" s="819"/>
      <c r="TFT63" s="819"/>
      <c r="TFU63" s="819"/>
      <c r="TFV63" s="819"/>
      <c r="TFW63" s="819"/>
      <c r="TFX63" s="819"/>
      <c r="TFY63" s="819"/>
      <c r="TFZ63" s="819"/>
      <c r="TGA63" s="819"/>
      <c r="TGB63" s="819"/>
      <c r="TGC63" s="819"/>
      <c r="TGD63" s="819"/>
      <c r="TGE63" s="819"/>
      <c r="TGF63" s="819"/>
      <c r="TGG63" s="819"/>
      <c r="TGH63" s="819"/>
      <c r="TGI63" s="819"/>
      <c r="TGJ63" s="819"/>
      <c r="TGK63" s="819"/>
      <c r="TGL63" s="819"/>
      <c r="TGM63" s="819"/>
      <c r="TGN63" s="819"/>
      <c r="TGO63" s="819"/>
      <c r="TGP63" s="819"/>
      <c r="TGQ63" s="819"/>
      <c r="TGR63" s="819"/>
      <c r="TGS63" s="819"/>
      <c r="TGT63" s="819"/>
      <c r="TGU63" s="819"/>
      <c r="TGV63" s="819"/>
      <c r="TGW63" s="819"/>
      <c r="TGX63" s="819"/>
      <c r="TGY63" s="819"/>
      <c r="TGZ63" s="819"/>
      <c r="THA63" s="819"/>
      <c r="THB63" s="819"/>
      <c r="THC63" s="819"/>
      <c r="THD63" s="819"/>
      <c r="THE63" s="819"/>
      <c r="THF63" s="819"/>
      <c r="THG63" s="819"/>
      <c r="THH63" s="819"/>
      <c r="THI63" s="819"/>
      <c r="THJ63" s="819"/>
      <c r="THK63" s="819"/>
      <c r="THL63" s="819"/>
      <c r="THM63" s="819"/>
      <c r="THN63" s="819"/>
      <c r="THO63" s="819"/>
      <c r="THP63" s="819"/>
      <c r="THQ63" s="819"/>
      <c r="THR63" s="819"/>
      <c r="THS63" s="819"/>
      <c r="THT63" s="819"/>
      <c r="THU63" s="819"/>
      <c r="THV63" s="819"/>
      <c r="THW63" s="819"/>
      <c r="THX63" s="819"/>
      <c r="THY63" s="819"/>
      <c r="THZ63" s="819"/>
      <c r="TIA63" s="819"/>
      <c r="TIB63" s="819"/>
      <c r="TIC63" s="819"/>
      <c r="TID63" s="819"/>
      <c r="TIE63" s="819"/>
      <c r="TIF63" s="819"/>
      <c r="TIG63" s="819"/>
      <c r="TIH63" s="819"/>
      <c r="TII63" s="819"/>
      <c r="TIJ63" s="819"/>
      <c r="TIK63" s="819"/>
      <c r="TIL63" s="819"/>
      <c r="TIM63" s="819"/>
      <c r="TIN63" s="819"/>
      <c r="TIO63" s="819"/>
      <c r="TIP63" s="819"/>
      <c r="TIQ63" s="819"/>
      <c r="TIR63" s="819"/>
      <c r="TIS63" s="819"/>
      <c r="TIT63" s="819"/>
      <c r="TIU63" s="819"/>
      <c r="TIV63" s="819"/>
      <c r="TIW63" s="819"/>
      <c r="TIX63" s="819"/>
      <c r="TIY63" s="819"/>
      <c r="TIZ63" s="819"/>
      <c r="TJA63" s="819"/>
      <c r="TJB63" s="819"/>
      <c r="TJC63" s="819"/>
      <c r="TJD63" s="819"/>
      <c r="TJE63" s="819"/>
      <c r="TJF63" s="819"/>
      <c r="TJG63" s="819"/>
      <c r="TJH63" s="819"/>
      <c r="TJI63" s="819"/>
      <c r="TJJ63" s="819"/>
      <c r="TJK63" s="819"/>
      <c r="TJL63" s="819"/>
      <c r="TJM63" s="819"/>
      <c r="TJN63" s="819"/>
      <c r="TJO63" s="819"/>
      <c r="TJP63" s="819"/>
      <c r="TJQ63" s="819"/>
      <c r="TJR63" s="819"/>
      <c r="TJS63" s="819"/>
      <c r="TJT63" s="819"/>
      <c r="TJU63" s="819"/>
      <c r="TJV63" s="819"/>
      <c r="TJW63" s="819"/>
      <c r="TJX63" s="819"/>
      <c r="TJY63" s="819"/>
      <c r="TJZ63" s="819"/>
      <c r="TKA63" s="819"/>
      <c r="TKB63" s="819"/>
      <c r="TKC63" s="819"/>
      <c r="TKD63" s="819"/>
      <c r="TKE63" s="819"/>
      <c r="TKF63" s="819"/>
      <c r="TKG63" s="819"/>
      <c r="TKH63" s="819"/>
      <c r="TKI63" s="819"/>
      <c r="TKJ63" s="819"/>
      <c r="TKK63" s="819"/>
      <c r="TKL63" s="819"/>
      <c r="TKM63" s="819"/>
      <c r="TKN63" s="819"/>
      <c r="TKO63" s="819"/>
      <c r="TKP63" s="819"/>
      <c r="TKQ63" s="819"/>
      <c r="TKR63" s="819"/>
      <c r="TKS63" s="819"/>
      <c r="TKT63" s="819"/>
      <c r="TKU63" s="819"/>
      <c r="TKV63" s="819"/>
      <c r="TKW63" s="819"/>
      <c r="TKX63" s="819"/>
      <c r="TKY63" s="819"/>
      <c r="TKZ63" s="819"/>
      <c r="TLA63" s="819"/>
      <c r="TLB63" s="819"/>
      <c r="TLC63" s="819"/>
      <c r="TLD63" s="819"/>
      <c r="TLE63" s="819"/>
      <c r="TLF63" s="819"/>
      <c r="TLG63" s="819"/>
      <c r="TLH63" s="819"/>
      <c r="TLI63" s="819"/>
      <c r="TLJ63" s="819"/>
      <c r="TLK63" s="819"/>
      <c r="TLL63" s="819"/>
      <c r="TLM63" s="819"/>
      <c r="TLN63" s="819"/>
      <c r="TLO63" s="819"/>
      <c r="TLP63" s="819"/>
      <c r="TLQ63" s="819"/>
      <c r="TLR63" s="819"/>
      <c r="TLS63" s="819"/>
      <c r="TLT63" s="819"/>
      <c r="TLU63" s="819"/>
      <c r="TLV63" s="819"/>
      <c r="TLW63" s="819"/>
      <c r="TLX63" s="819"/>
      <c r="TLY63" s="819"/>
      <c r="TLZ63" s="819"/>
      <c r="TMA63" s="819"/>
      <c r="TMB63" s="819"/>
      <c r="TMC63" s="819"/>
      <c r="TMD63" s="819"/>
      <c r="TME63" s="819"/>
      <c r="TMF63" s="819"/>
      <c r="TMG63" s="819"/>
      <c r="TMH63" s="819"/>
      <c r="TMI63" s="819"/>
      <c r="TMJ63" s="819"/>
      <c r="TMK63" s="819"/>
      <c r="TML63" s="819"/>
      <c r="TMM63" s="819"/>
      <c r="TMN63" s="819"/>
      <c r="TMO63" s="819"/>
      <c r="TMP63" s="819"/>
      <c r="TMQ63" s="819"/>
      <c r="TMR63" s="819"/>
      <c r="TMS63" s="819"/>
      <c r="TMT63" s="819"/>
      <c r="TMU63" s="819"/>
      <c r="TMV63" s="819"/>
      <c r="TMW63" s="819"/>
      <c r="TMX63" s="819"/>
      <c r="TMY63" s="819"/>
      <c r="TMZ63" s="819"/>
      <c r="TNA63" s="819"/>
      <c r="TNB63" s="819"/>
      <c r="TNC63" s="819"/>
      <c r="TND63" s="819"/>
      <c r="TNE63" s="819"/>
      <c r="TNF63" s="819"/>
      <c r="TNG63" s="819"/>
      <c r="TNH63" s="819"/>
      <c r="TNI63" s="819"/>
      <c r="TNJ63" s="819"/>
      <c r="TNK63" s="819"/>
      <c r="TNL63" s="819"/>
      <c r="TNM63" s="819"/>
      <c r="TNN63" s="819"/>
      <c r="TNO63" s="819"/>
      <c r="TNP63" s="819"/>
      <c r="TNQ63" s="819"/>
      <c r="TNR63" s="819"/>
      <c r="TNS63" s="819"/>
      <c r="TNT63" s="819"/>
      <c r="TNU63" s="819"/>
      <c r="TNV63" s="819"/>
      <c r="TNW63" s="819"/>
      <c r="TNX63" s="819"/>
      <c r="TNY63" s="819"/>
      <c r="TNZ63" s="819"/>
      <c r="TOA63" s="819"/>
      <c r="TOB63" s="819"/>
      <c r="TOC63" s="819"/>
      <c r="TOD63" s="819"/>
      <c r="TOE63" s="819"/>
      <c r="TOF63" s="819"/>
      <c r="TOG63" s="819"/>
      <c r="TOH63" s="819"/>
      <c r="TOI63" s="819"/>
      <c r="TOJ63" s="819"/>
      <c r="TOK63" s="819"/>
      <c r="TOL63" s="819"/>
      <c r="TOM63" s="819"/>
      <c r="TON63" s="819"/>
      <c r="TOO63" s="819"/>
      <c r="TOP63" s="819"/>
      <c r="TOQ63" s="819"/>
      <c r="TOR63" s="819"/>
      <c r="TOS63" s="819"/>
      <c r="TOT63" s="819"/>
      <c r="TOU63" s="819"/>
      <c r="TOV63" s="819"/>
      <c r="TOW63" s="819"/>
      <c r="TOX63" s="819"/>
      <c r="TOY63" s="819"/>
      <c r="TOZ63" s="819"/>
      <c r="TPA63" s="819"/>
      <c r="TPB63" s="819"/>
      <c r="TPC63" s="819"/>
      <c r="TPD63" s="819"/>
      <c r="TPE63" s="819"/>
      <c r="TPF63" s="819"/>
      <c r="TPG63" s="819"/>
      <c r="TPH63" s="819"/>
      <c r="TPI63" s="819"/>
      <c r="TPJ63" s="819"/>
      <c r="TPK63" s="819"/>
      <c r="TPL63" s="819"/>
      <c r="TPM63" s="819"/>
      <c r="TPN63" s="819"/>
      <c r="TPO63" s="819"/>
      <c r="TPP63" s="819"/>
      <c r="TPQ63" s="819"/>
      <c r="TPR63" s="819"/>
      <c r="TPS63" s="819"/>
      <c r="TPT63" s="819"/>
      <c r="TPU63" s="819"/>
      <c r="TPV63" s="819"/>
      <c r="TPW63" s="819"/>
      <c r="TPX63" s="819"/>
      <c r="TPY63" s="819"/>
      <c r="TPZ63" s="819"/>
      <c r="TQA63" s="819"/>
      <c r="TQB63" s="819"/>
      <c r="TQC63" s="819"/>
      <c r="TQD63" s="819"/>
      <c r="TQE63" s="819"/>
      <c r="TQF63" s="819"/>
      <c r="TQG63" s="819"/>
      <c r="TQH63" s="819"/>
      <c r="TQI63" s="819"/>
      <c r="TQJ63" s="819"/>
      <c r="TQK63" s="819"/>
      <c r="TQL63" s="819"/>
      <c r="TQM63" s="819"/>
      <c r="TQN63" s="819"/>
      <c r="TQO63" s="819"/>
      <c r="TQP63" s="819"/>
      <c r="TQQ63" s="819"/>
      <c r="TQR63" s="819"/>
      <c r="TQS63" s="819"/>
      <c r="TQT63" s="819"/>
      <c r="TQU63" s="819"/>
      <c r="TQV63" s="819"/>
      <c r="TQW63" s="819"/>
      <c r="TQX63" s="819"/>
      <c r="TQY63" s="819"/>
      <c r="TQZ63" s="819"/>
      <c r="TRA63" s="819"/>
      <c r="TRB63" s="819"/>
      <c r="TRC63" s="819"/>
      <c r="TRD63" s="819"/>
      <c r="TRE63" s="819"/>
      <c r="TRF63" s="819"/>
      <c r="TRG63" s="819"/>
      <c r="TRH63" s="819"/>
      <c r="TRI63" s="819"/>
      <c r="TRJ63" s="819"/>
      <c r="TRK63" s="819"/>
      <c r="TRL63" s="819"/>
      <c r="TRM63" s="819"/>
      <c r="TRN63" s="819"/>
      <c r="TRO63" s="819"/>
      <c r="TRP63" s="819"/>
      <c r="TRQ63" s="819"/>
      <c r="TRR63" s="819"/>
      <c r="TRS63" s="819"/>
      <c r="TRT63" s="819"/>
      <c r="TRU63" s="819"/>
      <c r="TRV63" s="819"/>
      <c r="TRW63" s="819"/>
      <c r="TRX63" s="819"/>
      <c r="TRY63" s="819"/>
      <c r="TRZ63" s="819"/>
      <c r="TSA63" s="819"/>
      <c r="TSB63" s="819"/>
      <c r="TSC63" s="819"/>
      <c r="TSD63" s="819"/>
      <c r="TSE63" s="819"/>
      <c r="TSF63" s="819"/>
      <c r="TSG63" s="819"/>
      <c r="TSH63" s="819"/>
      <c r="TSI63" s="819"/>
      <c r="TSJ63" s="819"/>
      <c r="TSK63" s="819"/>
      <c r="TSL63" s="819"/>
      <c r="TSM63" s="819"/>
      <c r="TSN63" s="819"/>
      <c r="TSO63" s="819"/>
      <c r="TSP63" s="819"/>
      <c r="TSQ63" s="819"/>
      <c r="TSR63" s="819"/>
      <c r="TSS63" s="819"/>
      <c r="TST63" s="819"/>
      <c r="TSU63" s="819"/>
      <c r="TSV63" s="819"/>
      <c r="TSW63" s="819"/>
      <c r="TSX63" s="819"/>
      <c r="TSY63" s="819"/>
      <c r="TSZ63" s="819"/>
      <c r="TTA63" s="819"/>
      <c r="TTB63" s="819"/>
      <c r="TTC63" s="819"/>
      <c r="TTD63" s="819"/>
      <c r="TTE63" s="819"/>
      <c r="TTF63" s="819"/>
      <c r="TTG63" s="819"/>
      <c r="TTH63" s="819"/>
      <c r="TTI63" s="819"/>
      <c r="TTJ63" s="819"/>
      <c r="TTK63" s="819"/>
      <c r="TTL63" s="819"/>
      <c r="TTM63" s="819"/>
      <c r="TTN63" s="819"/>
      <c r="TTO63" s="819"/>
      <c r="TTP63" s="819"/>
      <c r="TTQ63" s="819"/>
      <c r="TTR63" s="819"/>
      <c r="TTS63" s="819"/>
      <c r="TTT63" s="819"/>
      <c r="TTU63" s="819"/>
      <c r="TTV63" s="819"/>
      <c r="TTW63" s="819"/>
      <c r="TTX63" s="819"/>
      <c r="TTY63" s="819"/>
      <c r="TTZ63" s="819"/>
      <c r="TUA63" s="819"/>
      <c r="TUB63" s="819"/>
      <c r="TUC63" s="819"/>
      <c r="TUD63" s="819"/>
      <c r="TUE63" s="819"/>
      <c r="TUF63" s="819"/>
      <c r="TUG63" s="819"/>
      <c r="TUH63" s="819"/>
      <c r="TUI63" s="819"/>
      <c r="TUJ63" s="819"/>
      <c r="TUK63" s="819"/>
      <c r="TUL63" s="819"/>
      <c r="TUM63" s="819"/>
      <c r="TUN63" s="819"/>
      <c r="TUO63" s="819"/>
      <c r="TUP63" s="819"/>
      <c r="TUQ63" s="819"/>
      <c r="TUR63" s="819"/>
      <c r="TUS63" s="819"/>
      <c r="TUT63" s="819"/>
      <c r="TUU63" s="819"/>
      <c r="TUV63" s="819"/>
      <c r="TUW63" s="819"/>
      <c r="TUX63" s="819"/>
      <c r="TUY63" s="819"/>
      <c r="TUZ63" s="819"/>
      <c r="TVA63" s="819"/>
      <c r="TVB63" s="819"/>
      <c r="TVC63" s="819"/>
      <c r="TVD63" s="819"/>
      <c r="TVE63" s="819"/>
      <c r="TVF63" s="819"/>
      <c r="TVG63" s="819"/>
      <c r="TVH63" s="819"/>
      <c r="TVI63" s="819"/>
      <c r="TVJ63" s="819"/>
      <c r="TVK63" s="819"/>
      <c r="TVL63" s="819"/>
      <c r="TVM63" s="819"/>
      <c r="TVN63" s="819"/>
      <c r="TVO63" s="819"/>
      <c r="TVP63" s="819"/>
      <c r="TVQ63" s="819"/>
      <c r="TVR63" s="819"/>
      <c r="TVS63" s="819"/>
      <c r="TVT63" s="819"/>
      <c r="TVU63" s="819"/>
      <c r="TVV63" s="819"/>
      <c r="TVW63" s="819"/>
      <c r="TVX63" s="819"/>
      <c r="TVY63" s="819"/>
      <c r="TVZ63" s="819"/>
      <c r="TWA63" s="819"/>
      <c r="TWB63" s="819"/>
      <c r="TWC63" s="819"/>
      <c r="TWD63" s="819"/>
      <c r="TWE63" s="819"/>
      <c r="TWF63" s="819"/>
      <c r="TWG63" s="819"/>
      <c r="TWH63" s="819"/>
      <c r="TWI63" s="819"/>
      <c r="TWJ63" s="819"/>
      <c r="TWK63" s="819"/>
      <c r="TWL63" s="819"/>
      <c r="TWM63" s="819"/>
      <c r="TWN63" s="819"/>
      <c r="TWO63" s="819"/>
      <c r="TWP63" s="819"/>
      <c r="TWQ63" s="819"/>
      <c r="TWR63" s="819"/>
      <c r="TWS63" s="819"/>
      <c r="TWT63" s="819"/>
      <c r="TWU63" s="819"/>
      <c r="TWV63" s="819"/>
      <c r="TWW63" s="819"/>
      <c r="TWX63" s="819"/>
      <c r="TWY63" s="819"/>
      <c r="TWZ63" s="819"/>
      <c r="TXA63" s="819"/>
      <c r="TXB63" s="819"/>
      <c r="TXC63" s="819"/>
      <c r="TXD63" s="819"/>
      <c r="TXE63" s="819"/>
      <c r="TXF63" s="819"/>
      <c r="TXG63" s="819"/>
      <c r="TXH63" s="819"/>
      <c r="TXI63" s="819"/>
      <c r="TXJ63" s="819"/>
      <c r="TXK63" s="819"/>
      <c r="TXL63" s="819"/>
      <c r="TXM63" s="819"/>
      <c r="TXN63" s="819"/>
      <c r="TXO63" s="819"/>
      <c r="TXP63" s="819"/>
      <c r="TXQ63" s="819"/>
      <c r="TXR63" s="819"/>
      <c r="TXS63" s="819"/>
      <c r="TXT63" s="819"/>
      <c r="TXU63" s="819"/>
      <c r="TXV63" s="819"/>
      <c r="TXW63" s="819"/>
      <c r="TXX63" s="819"/>
      <c r="TXY63" s="819"/>
      <c r="TXZ63" s="819"/>
      <c r="TYA63" s="819"/>
      <c r="TYB63" s="819"/>
      <c r="TYC63" s="819"/>
      <c r="TYD63" s="819"/>
      <c r="TYE63" s="819"/>
      <c r="TYF63" s="819"/>
      <c r="TYG63" s="819"/>
      <c r="TYH63" s="819"/>
      <c r="TYI63" s="819"/>
      <c r="TYJ63" s="819"/>
      <c r="TYK63" s="819"/>
      <c r="TYL63" s="819"/>
      <c r="TYM63" s="819"/>
      <c r="TYN63" s="819"/>
      <c r="TYO63" s="819"/>
      <c r="TYP63" s="819"/>
      <c r="TYQ63" s="819"/>
      <c r="TYR63" s="819"/>
      <c r="TYS63" s="819"/>
      <c r="TYT63" s="819"/>
      <c r="TYU63" s="819"/>
      <c r="TYV63" s="819"/>
      <c r="TYW63" s="819"/>
      <c r="TYX63" s="819"/>
      <c r="TYY63" s="819"/>
      <c r="TYZ63" s="819"/>
      <c r="TZA63" s="819"/>
      <c r="TZB63" s="819"/>
      <c r="TZC63" s="819"/>
      <c r="TZD63" s="819"/>
      <c r="TZE63" s="819"/>
      <c r="TZF63" s="819"/>
      <c r="TZG63" s="819"/>
      <c r="TZH63" s="819"/>
      <c r="TZI63" s="819"/>
      <c r="TZJ63" s="819"/>
      <c r="TZK63" s="819"/>
      <c r="TZL63" s="819"/>
      <c r="TZM63" s="819"/>
      <c r="TZN63" s="819"/>
      <c r="TZO63" s="819"/>
      <c r="TZP63" s="819"/>
      <c r="TZQ63" s="819"/>
      <c r="TZR63" s="819"/>
      <c r="TZS63" s="819"/>
      <c r="TZT63" s="819"/>
      <c r="TZU63" s="819"/>
      <c r="TZV63" s="819"/>
      <c r="TZW63" s="819"/>
      <c r="TZX63" s="819"/>
      <c r="TZY63" s="819"/>
      <c r="TZZ63" s="819"/>
      <c r="UAA63" s="819"/>
      <c r="UAB63" s="819"/>
      <c r="UAC63" s="819"/>
      <c r="UAD63" s="819"/>
      <c r="UAE63" s="819"/>
      <c r="UAF63" s="819"/>
      <c r="UAG63" s="819"/>
      <c r="UAH63" s="819"/>
      <c r="UAI63" s="819"/>
      <c r="UAJ63" s="819"/>
      <c r="UAK63" s="819"/>
      <c r="UAL63" s="819"/>
      <c r="UAM63" s="819"/>
      <c r="UAN63" s="819"/>
      <c r="UAO63" s="819"/>
      <c r="UAP63" s="819"/>
      <c r="UAQ63" s="819"/>
      <c r="UAR63" s="819"/>
      <c r="UAS63" s="819"/>
      <c r="UAT63" s="819"/>
      <c r="UAU63" s="819"/>
      <c r="UAV63" s="819"/>
      <c r="UAW63" s="819"/>
      <c r="UAX63" s="819"/>
      <c r="UAY63" s="819"/>
      <c r="UAZ63" s="819"/>
      <c r="UBA63" s="819"/>
      <c r="UBB63" s="819"/>
      <c r="UBC63" s="819"/>
      <c r="UBD63" s="819"/>
      <c r="UBE63" s="819"/>
      <c r="UBF63" s="819"/>
      <c r="UBG63" s="819"/>
      <c r="UBH63" s="819"/>
      <c r="UBI63" s="819"/>
      <c r="UBJ63" s="819"/>
      <c r="UBK63" s="819"/>
      <c r="UBL63" s="819"/>
      <c r="UBM63" s="819"/>
      <c r="UBN63" s="819"/>
      <c r="UBO63" s="819"/>
      <c r="UBP63" s="819"/>
      <c r="UBQ63" s="819"/>
      <c r="UBR63" s="819"/>
      <c r="UBS63" s="819"/>
      <c r="UBT63" s="819"/>
      <c r="UBU63" s="819"/>
      <c r="UBV63" s="819"/>
      <c r="UBW63" s="819"/>
      <c r="UBX63" s="819"/>
      <c r="UBY63" s="819"/>
      <c r="UBZ63" s="819"/>
      <c r="UCA63" s="819"/>
      <c r="UCB63" s="819"/>
      <c r="UCC63" s="819"/>
      <c r="UCD63" s="819"/>
      <c r="UCE63" s="819"/>
      <c r="UCF63" s="819"/>
      <c r="UCG63" s="819"/>
      <c r="UCH63" s="819"/>
      <c r="UCI63" s="819"/>
      <c r="UCJ63" s="819"/>
      <c r="UCK63" s="819"/>
      <c r="UCL63" s="819"/>
      <c r="UCM63" s="819"/>
      <c r="UCN63" s="819"/>
      <c r="UCO63" s="819"/>
      <c r="UCP63" s="819"/>
      <c r="UCQ63" s="819"/>
      <c r="UCR63" s="819"/>
      <c r="UCS63" s="819"/>
      <c r="UCT63" s="819"/>
      <c r="UCU63" s="819"/>
      <c r="UCV63" s="819"/>
      <c r="UCW63" s="819"/>
      <c r="UCX63" s="819"/>
      <c r="UCY63" s="819"/>
      <c r="UCZ63" s="819"/>
      <c r="UDA63" s="819"/>
      <c r="UDB63" s="819"/>
      <c r="UDC63" s="819"/>
      <c r="UDD63" s="819"/>
      <c r="UDE63" s="819"/>
      <c r="UDF63" s="819"/>
      <c r="UDG63" s="819"/>
      <c r="UDH63" s="819"/>
      <c r="UDI63" s="819"/>
      <c r="UDJ63" s="819"/>
      <c r="UDK63" s="819"/>
      <c r="UDL63" s="819"/>
      <c r="UDM63" s="819"/>
      <c r="UDN63" s="819"/>
      <c r="UDO63" s="819"/>
      <c r="UDP63" s="819"/>
      <c r="UDQ63" s="819"/>
      <c r="UDR63" s="819"/>
      <c r="UDS63" s="819"/>
      <c r="UDT63" s="819"/>
      <c r="UDU63" s="819"/>
      <c r="UDV63" s="819"/>
      <c r="UDW63" s="819"/>
      <c r="UDX63" s="819"/>
      <c r="UDY63" s="819"/>
      <c r="UDZ63" s="819"/>
      <c r="UEA63" s="819"/>
      <c r="UEB63" s="819"/>
      <c r="UEC63" s="819"/>
      <c r="UED63" s="819"/>
      <c r="UEE63" s="819"/>
      <c r="UEF63" s="819"/>
      <c r="UEG63" s="819"/>
      <c r="UEH63" s="819"/>
      <c r="UEI63" s="819"/>
      <c r="UEJ63" s="819"/>
      <c r="UEK63" s="819"/>
      <c r="UEL63" s="819"/>
      <c r="UEM63" s="819"/>
      <c r="UEN63" s="819"/>
      <c r="UEO63" s="819"/>
      <c r="UEP63" s="819"/>
      <c r="UEQ63" s="819"/>
      <c r="UER63" s="819"/>
      <c r="UES63" s="819"/>
      <c r="UET63" s="819"/>
      <c r="UEU63" s="819"/>
      <c r="UEV63" s="819"/>
      <c r="UEW63" s="819"/>
      <c r="UEX63" s="819"/>
      <c r="UEY63" s="819"/>
      <c r="UEZ63" s="819"/>
      <c r="UFA63" s="819"/>
      <c r="UFB63" s="819"/>
      <c r="UFC63" s="819"/>
      <c r="UFD63" s="819"/>
      <c r="UFE63" s="819"/>
      <c r="UFF63" s="819"/>
      <c r="UFG63" s="819"/>
      <c r="UFH63" s="819"/>
      <c r="UFI63" s="819"/>
      <c r="UFJ63" s="819"/>
      <c r="UFK63" s="819"/>
      <c r="UFL63" s="819"/>
      <c r="UFM63" s="819"/>
      <c r="UFN63" s="819"/>
      <c r="UFO63" s="819"/>
      <c r="UFP63" s="819"/>
      <c r="UFQ63" s="819"/>
      <c r="UFR63" s="819"/>
      <c r="UFS63" s="819"/>
      <c r="UFT63" s="819"/>
      <c r="UFU63" s="819"/>
      <c r="UFV63" s="819"/>
      <c r="UFW63" s="819"/>
      <c r="UFX63" s="819"/>
      <c r="UFY63" s="819"/>
      <c r="UFZ63" s="819"/>
      <c r="UGA63" s="819"/>
      <c r="UGB63" s="819"/>
      <c r="UGC63" s="819"/>
      <c r="UGD63" s="819"/>
      <c r="UGE63" s="819"/>
      <c r="UGF63" s="819"/>
      <c r="UGG63" s="819"/>
      <c r="UGH63" s="819"/>
      <c r="UGI63" s="819"/>
      <c r="UGJ63" s="819"/>
      <c r="UGK63" s="819"/>
      <c r="UGL63" s="819"/>
      <c r="UGM63" s="819"/>
      <c r="UGN63" s="819"/>
      <c r="UGO63" s="819"/>
      <c r="UGP63" s="819"/>
      <c r="UGQ63" s="819"/>
      <c r="UGR63" s="819"/>
      <c r="UGS63" s="819"/>
      <c r="UGT63" s="819"/>
      <c r="UGU63" s="819"/>
      <c r="UGV63" s="819"/>
      <c r="UGW63" s="819"/>
      <c r="UGX63" s="819"/>
      <c r="UGY63" s="819"/>
      <c r="UGZ63" s="819"/>
      <c r="UHA63" s="819"/>
      <c r="UHB63" s="819"/>
      <c r="UHC63" s="819"/>
      <c r="UHD63" s="819"/>
      <c r="UHE63" s="819"/>
      <c r="UHF63" s="819"/>
      <c r="UHG63" s="819"/>
      <c r="UHH63" s="819"/>
      <c r="UHI63" s="819"/>
      <c r="UHJ63" s="819"/>
      <c r="UHK63" s="819"/>
      <c r="UHL63" s="819"/>
      <c r="UHM63" s="819"/>
      <c r="UHN63" s="819"/>
      <c r="UHO63" s="819"/>
      <c r="UHP63" s="819"/>
      <c r="UHQ63" s="819"/>
      <c r="UHR63" s="819"/>
      <c r="UHS63" s="819"/>
      <c r="UHT63" s="819"/>
      <c r="UHU63" s="819"/>
      <c r="UHV63" s="819"/>
      <c r="UHW63" s="819"/>
      <c r="UHX63" s="819"/>
      <c r="UHY63" s="819"/>
      <c r="UHZ63" s="819"/>
      <c r="UIA63" s="819"/>
      <c r="UIB63" s="819"/>
      <c r="UIC63" s="819"/>
      <c r="UID63" s="819"/>
      <c r="UIE63" s="819"/>
      <c r="UIF63" s="819"/>
      <c r="UIG63" s="819"/>
      <c r="UIH63" s="819"/>
      <c r="UII63" s="819"/>
      <c r="UIJ63" s="819"/>
      <c r="UIK63" s="819"/>
      <c r="UIL63" s="819"/>
      <c r="UIM63" s="819"/>
      <c r="UIN63" s="819"/>
      <c r="UIO63" s="819"/>
      <c r="UIP63" s="819"/>
      <c r="UIQ63" s="819"/>
      <c r="UIR63" s="819"/>
      <c r="UIS63" s="819"/>
      <c r="UIT63" s="819"/>
      <c r="UIU63" s="819"/>
      <c r="UIV63" s="819"/>
      <c r="UIW63" s="819"/>
      <c r="UIX63" s="819"/>
      <c r="UIY63" s="819"/>
      <c r="UIZ63" s="819"/>
      <c r="UJA63" s="819"/>
      <c r="UJB63" s="819"/>
      <c r="UJC63" s="819"/>
      <c r="UJD63" s="819"/>
      <c r="UJE63" s="819"/>
      <c r="UJF63" s="819"/>
      <c r="UJG63" s="819"/>
      <c r="UJH63" s="819"/>
      <c r="UJI63" s="819"/>
      <c r="UJJ63" s="819"/>
      <c r="UJK63" s="819"/>
      <c r="UJL63" s="819"/>
      <c r="UJM63" s="819"/>
      <c r="UJN63" s="819"/>
      <c r="UJO63" s="819"/>
      <c r="UJP63" s="819"/>
      <c r="UJQ63" s="819"/>
      <c r="UJR63" s="819"/>
      <c r="UJS63" s="819"/>
      <c r="UJT63" s="819"/>
      <c r="UJU63" s="819"/>
      <c r="UJV63" s="819"/>
      <c r="UJW63" s="819"/>
      <c r="UJX63" s="819"/>
      <c r="UJY63" s="819"/>
      <c r="UJZ63" s="819"/>
      <c r="UKA63" s="819"/>
      <c r="UKB63" s="819"/>
      <c r="UKC63" s="819"/>
      <c r="UKD63" s="819"/>
      <c r="UKE63" s="819"/>
      <c r="UKF63" s="819"/>
      <c r="UKG63" s="819"/>
      <c r="UKH63" s="819"/>
      <c r="UKI63" s="819"/>
      <c r="UKJ63" s="819"/>
      <c r="UKK63" s="819"/>
      <c r="UKL63" s="819"/>
      <c r="UKM63" s="819"/>
      <c r="UKN63" s="819"/>
      <c r="UKO63" s="819"/>
      <c r="UKP63" s="819"/>
      <c r="UKQ63" s="819"/>
      <c r="UKR63" s="819"/>
      <c r="UKS63" s="819"/>
      <c r="UKT63" s="819"/>
      <c r="UKU63" s="819"/>
      <c r="UKV63" s="819"/>
      <c r="UKW63" s="819"/>
      <c r="UKX63" s="819"/>
      <c r="UKY63" s="819"/>
      <c r="UKZ63" s="819"/>
      <c r="ULA63" s="819"/>
      <c r="ULB63" s="819"/>
      <c r="ULC63" s="819"/>
      <c r="ULD63" s="819"/>
      <c r="ULE63" s="819"/>
      <c r="ULF63" s="819"/>
      <c r="ULG63" s="819"/>
      <c r="ULH63" s="819"/>
      <c r="ULI63" s="819"/>
      <c r="ULJ63" s="819"/>
      <c r="ULK63" s="819"/>
      <c r="ULL63" s="819"/>
      <c r="ULM63" s="819"/>
      <c r="ULN63" s="819"/>
      <c r="ULO63" s="819"/>
      <c r="ULP63" s="819"/>
      <c r="ULQ63" s="819"/>
      <c r="ULR63" s="819"/>
      <c r="ULS63" s="819"/>
      <c r="ULT63" s="819"/>
      <c r="ULU63" s="819"/>
      <c r="ULV63" s="819"/>
      <c r="ULW63" s="819"/>
      <c r="ULX63" s="819"/>
      <c r="ULY63" s="819"/>
      <c r="ULZ63" s="819"/>
      <c r="UMA63" s="819"/>
      <c r="UMB63" s="819"/>
      <c r="UMC63" s="819"/>
      <c r="UMD63" s="819"/>
      <c r="UME63" s="819"/>
      <c r="UMF63" s="819"/>
      <c r="UMG63" s="819"/>
      <c r="UMH63" s="819"/>
      <c r="UMI63" s="819"/>
      <c r="UMJ63" s="819"/>
      <c r="UMK63" s="819"/>
      <c r="UML63" s="819"/>
      <c r="UMM63" s="819"/>
      <c r="UMN63" s="819"/>
      <c r="UMO63" s="819"/>
      <c r="UMP63" s="819"/>
      <c r="UMQ63" s="819"/>
      <c r="UMR63" s="819"/>
      <c r="UMS63" s="819"/>
      <c r="UMT63" s="819"/>
      <c r="UMU63" s="819"/>
      <c r="UMV63" s="819"/>
      <c r="UMW63" s="819"/>
      <c r="UMX63" s="819"/>
      <c r="UMY63" s="819"/>
      <c r="UMZ63" s="819"/>
      <c r="UNA63" s="819"/>
      <c r="UNB63" s="819"/>
      <c r="UNC63" s="819"/>
      <c r="UND63" s="819"/>
      <c r="UNE63" s="819"/>
      <c r="UNF63" s="819"/>
      <c r="UNG63" s="819"/>
      <c r="UNH63" s="819"/>
      <c r="UNI63" s="819"/>
      <c r="UNJ63" s="819"/>
      <c r="UNK63" s="819"/>
      <c r="UNL63" s="819"/>
      <c r="UNM63" s="819"/>
      <c r="UNN63" s="819"/>
      <c r="UNO63" s="819"/>
      <c r="UNP63" s="819"/>
      <c r="UNQ63" s="819"/>
      <c r="UNR63" s="819"/>
      <c r="UNS63" s="819"/>
      <c r="UNT63" s="819"/>
      <c r="UNU63" s="819"/>
      <c r="UNV63" s="819"/>
      <c r="UNW63" s="819"/>
      <c r="UNX63" s="819"/>
      <c r="UNY63" s="819"/>
      <c r="UNZ63" s="819"/>
      <c r="UOA63" s="819"/>
      <c r="UOB63" s="819"/>
      <c r="UOC63" s="819"/>
      <c r="UOD63" s="819"/>
      <c r="UOE63" s="819"/>
      <c r="UOF63" s="819"/>
      <c r="UOG63" s="819"/>
      <c r="UOH63" s="819"/>
      <c r="UOI63" s="819"/>
      <c r="UOJ63" s="819"/>
      <c r="UOK63" s="819"/>
      <c r="UOL63" s="819"/>
      <c r="UOM63" s="819"/>
      <c r="UON63" s="819"/>
      <c r="UOO63" s="819"/>
      <c r="UOP63" s="819"/>
      <c r="UOQ63" s="819"/>
      <c r="UOR63" s="819"/>
      <c r="UOS63" s="819"/>
      <c r="UOT63" s="819"/>
      <c r="UOU63" s="819"/>
      <c r="UOV63" s="819"/>
      <c r="UOW63" s="819"/>
      <c r="UOX63" s="819"/>
      <c r="UOY63" s="819"/>
      <c r="UOZ63" s="819"/>
      <c r="UPA63" s="819"/>
      <c r="UPB63" s="819"/>
      <c r="UPC63" s="819"/>
      <c r="UPD63" s="819"/>
      <c r="UPE63" s="819"/>
      <c r="UPF63" s="819"/>
      <c r="UPG63" s="819"/>
      <c r="UPH63" s="819"/>
      <c r="UPI63" s="819"/>
      <c r="UPJ63" s="819"/>
      <c r="UPK63" s="819"/>
      <c r="UPL63" s="819"/>
      <c r="UPM63" s="819"/>
      <c r="UPN63" s="819"/>
      <c r="UPO63" s="819"/>
      <c r="UPP63" s="819"/>
      <c r="UPQ63" s="819"/>
      <c r="UPR63" s="819"/>
      <c r="UPS63" s="819"/>
      <c r="UPT63" s="819"/>
      <c r="UPU63" s="819"/>
      <c r="UPV63" s="819"/>
      <c r="UPW63" s="819"/>
      <c r="UPX63" s="819"/>
      <c r="UPY63" s="819"/>
      <c r="UPZ63" s="819"/>
      <c r="UQA63" s="819"/>
      <c r="UQB63" s="819"/>
      <c r="UQC63" s="819"/>
      <c r="UQD63" s="819"/>
      <c r="UQE63" s="819"/>
      <c r="UQF63" s="819"/>
      <c r="UQG63" s="819"/>
      <c r="UQH63" s="819"/>
      <c r="UQI63" s="819"/>
      <c r="UQJ63" s="819"/>
      <c r="UQK63" s="819"/>
      <c r="UQL63" s="819"/>
      <c r="UQM63" s="819"/>
      <c r="UQN63" s="819"/>
      <c r="UQO63" s="819"/>
      <c r="UQP63" s="819"/>
      <c r="UQQ63" s="819"/>
      <c r="UQR63" s="819"/>
      <c r="UQS63" s="819"/>
      <c r="UQT63" s="819"/>
      <c r="UQU63" s="819"/>
      <c r="UQV63" s="819"/>
      <c r="UQW63" s="819"/>
      <c r="UQX63" s="819"/>
      <c r="UQY63" s="819"/>
      <c r="UQZ63" s="819"/>
      <c r="URA63" s="819"/>
      <c r="URB63" s="819"/>
      <c r="URC63" s="819"/>
      <c r="URD63" s="819"/>
      <c r="URE63" s="819"/>
      <c r="URF63" s="819"/>
      <c r="URG63" s="819"/>
      <c r="URH63" s="819"/>
      <c r="URI63" s="819"/>
      <c r="URJ63" s="819"/>
      <c r="URK63" s="819"/>
      <c r="URL63" s="819"/>
      <c r="URM63" s="819"/>
      <c r="URN63" s="819"/>
      <c r="URO63" s="819"/>
      <c r="URP63" s="819"/>
      <c r="URQ63" s="819"/>
      <c r="URR63" s="819"/>
      <c r="URS63" s="819"/>
      <c r="URT63" s="819"/>
      <c r="URU63" s="819"/>
      <c r="URV63" s="819"/>
      <c r="URW63" s="819"/>
      <c r="URX63" s="819"/>
      <c r="URY63" s="819"/>
      <c r="URZ63" s="819"/>
      <c r="USA63" s="819"/>
      <c r="USB63" s="819"/>
      <c r="USC63" s="819"/>
      <c r="USD63" s="819"/>
      <c r="USE63" s="819"/>
      <c r="USF63" s="819"/>
      <c r="USG63" s="819"/>
      <c r="USH63" s="819"/>
      <c r="USI63" s="819"/>
      <c r="USJ63" s="819"/>
      <c r="USK63" s="819"/>
      <c r="USL63" s="819"/>
      <c r="USM63" s="819"/>
      <c r="USN63" s="819"/>
      <c r="USO63" s="819"/>
      <c r="USP63" s="819"/>
      <c r="USQ63" s="819"/>
      <c r="USR63" s="819"/>
      <c r="USS63" s="819"/>
      <c r="UST63" s="819"/>
      <c r="USU63" s="819"/>
      <c r="USV63" s="819"/>
      <c r="USW63" s="819"/>
      <c r="USX63" s="819"/>
      <c r="USY63" s="819"/>
      <c r="USZ63" s="819"/>
      <c r="UTA63" s="819"/>
      <c r="UTB63" s="819"/>
      <c r="UTC63" s="819"/>
      <c r="UTD63" s="819"/>
      <c r="UTE63" s="819"/>
      <c r="UTF63" s="819"/>
      <c r="UTG63" s="819"/>
      <c r="UTH63" s="819"/>
      <c r="UTI63" s="819"/>
      <c r="UTJ63" s="819"/>
      <c r="UTK63" s="819"/>
      <c r="UTL63" s="819"/>
      <c r="UTM63" s="819"/>
      <c r="UTN63" s="819"/>
      <c r="UTO63" s="819"/>
      <c r="UTP63" s="819"/>
      <c r="UTQ63" s="819"/>
      <c r="UTR63" s="819"/>
      <c r="UTS63" s="819"/>
      <c r="UTT63" s="819"/>
      <c r="UTU63" s="819"/>
      <c r="UTV63" s="819"/>
      <c r="UTW63" s="819"/>
      <c r="UTX63" s="819"/>
      <c r="UTY63" s="819"/>
      <c r="UTZ63" s="819"/>
      <c r="UUA63" s="819"/>
      <c r="UUB63" s="819"/>
      <c r="UUC63" s="819"/>
      <c r="UUD63" s="819"/>
      <c r="UUE63" s="819"/>
      <c r="UUF63" s="819"/>
      <c r="UUG63" s="819"/>
      <c r="UUH63" s="819"/>
      <c r="UUI63" s="819"/>
      <c r="UUJ63" s="819"/>
      <c r="UUK63" s="819"/>
      <c r="UUL63" s="819"/>
      <c r="UUM63" s="819"/>
      <c r="UUN63" s="819"/>
      <c r="UUO63" s="819"/>
      <c r="UUP63" s="819"/>
      <c r="UUQ63" s="819"/>
      <c r="UUR63" s="819"/>
      <c r="UUS63" s="819"/>
      <c r="UUT63" s="819"/>
      <c r="UUU63" s="819"/>
      <c r="UUV63" s="819"/>
      <c r="UUW63" s="819"/>
      <c r="UUX63" s="819"/>
      <c r="UUY63" s="819"/>
      <c r="UUZ63" s="819"/>
      <c r="UVA63" s="819"/>
      <c r="UVB63" s="819"/>
      <c r="UVC63" s="819"/>
      <c r="UVD63" s="819"/>
      <c r="UVE63" s="819"/>
      <c r="UVF63" s="819"/>
      <c r="UVG63" s="819"/>
      <c r="UVH63" s="819"/>
      <c r="UVI63" s="819"/>
      <c r="UVJ63" s="819"/>
      <c r="UVK63" s="819"/>
      <c r="UVL63" s="819"/>
      <c r="UVM63" s="819"/>
      <c r="UVN63" s="819"/>
      <c r="UVO63" s="819"/>
      <c r="UVP63" s="819"/>
      <c r="UVQ63" s="819"/>
      <c r="UVR63" s="819"/>
      <c r="UVS63" s="819"/>
      <c r="UVT63" s="819"/>
      <c r="UVU63" s="819"/>
      <c r="UVV63" s="819"/>
      <c r="UVW63" s="819"/>
      <c r="UVX63" s="819"/>
      <c r="UVY63" s="819"/>
      <c r="UVZ63" s="819"/>
      <c r="UWA63" s="819"/>
      <c r="UWB63" s="819"/>
      <c r="UWC63" s="819"/>
      <c r="UWD63" s="819"/>
      <c r="UWE63" s="819"/>
      <c r="UWF63" s="819"/>
      <c r="UWG63" s="819"/>
      <c r="UWH63" s="819"/>
      <c r="UWI63" s="819"/>
      <c r="UWJ63" s="819"/>
      <c r="UWK63" s="819"/>
      <c r="UWL63" s="819"/>
      <c r="UWM63" s="819"/>
      <c r="UWN63" s="819"/>
      <c r="UWO63" s="819"/>
      <c r="UWP63" s="819"/>
      <c r="UWQ63" s="819"/>
      <c r="UWR63" s="819"/>
      <c r="UWS63" s="819"/>
      <c r="UWT63" s="819"/>
      <c r="UWU63" s="819"/>
      <c r="UWV63" s="819"/>
      <c r="UWW63" s="819"/>
      <c r="UWX63" s="819"/>
      <c r="UWY63" s="819"/>
      <c r="UWZ63" s="819"/>
      <c r="UXA63" s="819"/>
      <c r="UXB63" s="819"/>
      <c r="UXC63" s="819"/>
      <c r="UXD63" s="819"/>
      <c r="UXE63" s="819"/>
      <c r="UXF63" s="819"/>
      <c r="UXG63" s="819"/>
      <c r="UXH63" s="819"/>
      <c r="UXI63" s="819"/>
      <c r="UXJ63" s="819"/>
      <c r="UXK63" s="819"/>
      <c r="UXL63" s="819"/>
      <c r="UXM63" s="819"/>
      <c r="UXN63" s="819"/>
      <c r="UXO63" s="819"/>
      <c r="UXP63" s="819"/>
      <c r="UXQ63" s="819"/>
      <c r="UXR63" s="819"/>
      <c r="UXS63" s="819"/>
      <c r="UXT63" s="819"/>
      <c r="UXU63" s="819"/>
      <c r="UXV63" s="819"/>
      <c r="UXW63" s="819"/>
      <c r="UXX63" s="819"/>
      <c r="UXY63" s="819"/>
      <c r="UXZ63" s="819"/>
      <c r="UYA63" s="819"/>
      <c r="UYB63" s="819"/>
      <c r="UYC63" s="819"/>
      <c r="UYD63" s="819"/>
      <c r="UYE63" s="819"/>
      <c r="UYF63" s="819"/>
      <c r="UYG63" s="819"/>
      <c r="UYH63" s="819"/>
      <c r="UYI63" s="819"/>
      <c r="UYJ63" s="819"/>
      <c r="UYK63" s="819"/>
      <c r="UYL63" s="819"/>
      <c r="UYM63" s="819"/>
      <c r="UYN63" s="819"/>
      <c r="UYO63" s="819"/>
      <c r="UYP63" s="819"/>
      <c r="UYQ63" s="819"/>
      <c r="UYR63" s="819"/>
      <c r="UYS63" s="819"/>
      <c r="UYT63" s="819"/>
      <c r="UYU63" s="819"/>
      <c r="UYV63" s="819"/>
      <c r="UYW63" s="819"/>
      <c r="UYX63" s="819"/>
      <c r="UYY63" s="819"/>
      <c r="UYZ63" s="819"/>
      <c r="UZA63" s="819"/>
      <c r="UZB63" s="819"/>
      <c r="UZC63" s="819"/>
      <c r="UZD63" s="819"/>
      <c r="UZE63" s="819"/>
      <c r="UZF63" s="819"/>
      <c r="UZG63" s="819"/>
      <c r="UZH63" s="819"/>
      <c r="UZI63" s="819"/>
      <c r="UZJ63" s="819"/>
      <c r="UZK63" s="819"/>
      <c r="UZL63" s="819"/>
      <c r="UZM63" s="819"/>
      <c r="UZN63" s="819"/>
      <c r="UZO63" s="819"/>
      <c r="UZP63" s="819"/>
      <c r="UZQ63" s="819"/>
      <c r="UZR63" s="819"/>
      <c r="UZS63" s="819"/>
      <c r="UZT63" s="819"/>
      <c r="UZU63" s="819"/>
      <c r="UZV63" s="819"/>
      <c r="UZW63" s="819"/>
      <c r="UZX63" s="819"/>
      <c r="UZY63" s="819"/>
      <c r="UZZ63" s="819"/>
      <c r="VAA63" s="819"/>
      <c r="VAB63" s="819"/>
      <c r="VAC63" s="819"/>
      <c r="VAD63" s="819"/>
      <c r="VAE63" s="819"/>
      <c r="VAF63" s="819"/>
      <c r="VAG63" s="819"/>
      <c r="VAH63" s="819"/>
      <c r="VAI63" s="819"/>
      <c r="VAJ63" s="819"/>
      <c r="VAK63" s="819"/>
      <c r="VAL63" s="819"/>
      <c r="VAM63" s="819"/>
      <c r="VAN63" s="819"/>
      <c r="VAO63" s="819"/>
      <c r="VAP63" s="819"/>
      <c r="VAQ63" s="819"/>
      <c r="VAR63" s="819"/>
      <c r="VAS63" s="819"/>
      <c r="VAT63" s="819"/>
      <c r="VAU63" s="819"/>
      <c r="VAV63" s="819"/>
      <c r="VAW63" s="819"/>
      <c r="VAX63" s="819"/>
      <c r="VAY63" s="819"/>
      <c r="VAZ63" s="819"/>
      <c r="VBA63" s="819"/>
      <c r="VBB63" s="819"/>
      <c r="VBC63" s="819"/>
      <c r="VBD63" s="819"/>
      <c r="VBE63" s="819"/>
      <c r="VBF63" s="819"/>
      <c r="VBG63" s="819"/>
      <c r="VBH63" s="819"/>
      <c r="VBI63" s="819"/>
      <c r="VBJ63" s="819"/>
      <c r="VBK63" s="819"/>
      <c r="VBL63" s="819"/>
      <c r="VBM63" s="819"/>
      <c r="VBN63" s="819"/>
      <c r="VBO63" s="819"/>
      <c r="VBP63" s="819"/>
      <c r="VBQ63" s="819"/>
      <c r="VBR63" s="819"/>
      <c r="VBS63" s="819"/>
      <c r="VBT63" s="819"/>
      <c r="VBU63" s="819"/>
      <c r="VBV63" s="819"/>
      <c r="VBW63" s="819"/>
      <c r="VBX63" s="819"/>
      <c r="VBY63" s="819"/>
      <c r="VBZ63" s="819"/>
      <c r="VCA63" s="819"/>
      <c r="VCB63" s="819"/>
      <c r="VCC63" s="819"/>
      <c r="VCD63" s="819"/>
      <c r="VCE63" s="819"/>
      <c r="VCF63" s="819"/>
      <c r="VCG63" s="819"/>
      <c r="VCH63" s="819"/>
      <c r="VCI63" s="819"/>
      <c r="VCJ63" s="819"/>
      <c r="VCK63" s="819"/>
      <c r="VCL63" s="819"/>
      <c r="VCM63" s="819"/>
      <c r="VCN63" s="819"/>
      <c r="VCO63" s="819"/>
      <c r="VCP63" s="819"/>
      <c r="VCQ63" s="819"/>
      <c r="VCR63" s="819"/>
      <c r="VCS63" s="819"/>
      <c r="VCT63" s="819"/>
      <c r="VCU63" s="819"/>
      <c r="VCV63" s="819"/>
      <c r="VCW63" s="819"/>
      <c r="VCX63" s="819"/>
      <c r="VCY63" s="819"/>
      <c r="VCZ63" s="819"/>
      <c r="VDA63" s="819"/>
      <c r="VDB63" s="819"/>
      <c r="VDC63" s="819"/>
      <c r="VDD63" s="819"/>
      <c r="VDE63" s="819"/>
      <c r="VDF63" s="819"/>
      <c r="VDG63" s="819"/>
      <c r="VDH63" s="819"/>
      <c r="VDI63" s="819"/>
      <c r="VDJ63" s="819"/>
      <c r="VDK63" s="819"/>
      <c r="VDL63" s="819"/>
      <c r="VDM63" s="819"/>
      <c r="VDN63" s="819"/>
      <c r="VDO63" s="819"/>
      <c r="VDP63" s="819"/>
      <c r="VDQ63" s="819"/>
      <c r="VDR63" s="819"/>
      <c r="VDS63" s="819"/>
      <c r="VDT63" s="819"/>
      <c r="VDU63" s="819"/>
      <c r="VDV63" s="819"/>
      <c r="VDW63" s="819"/>
      <c r="VDX63" s="819"/>
      <c r="VDY63" s="819"/>
      <c r="VDZ63" s="819"/>
      <c r="VEA63" s="819"/>
      <c r="VEB63" s="819"/>
      <c r="VEC63" s="819"/>
      <c r="VED63" s="819"/>
      <c r="VEE63" s="819"/>
      <c r="VEF63" s="819"/>
      <c r="VEG63" s="819"/>
      <c r="VEH63" s="819"/>
      <c r="VEI63" s="819"/>
      <c r="VEJ63" s="819"/>
      <c r="VEK63" s="819"/>
      <c r="VEL63" s="819"/>
      <c r="VEM63" s="819"/>
      <c r="VEN63" s="819"/>
      <c r="VEO63" s="819"/>
      <c r="VEP63" s="819"/>
      <c r="VEQ63" s="819"/>
      <c r="VER63" s="819"/>
      <c r="VES63" s="819"/>
      <c r="VET63" s="819"/>
      <c r="VEU63" s="819"/>
      <c r="VEV63" s="819"/>
      <c r="VEW63" s="819"/>
      <c r="VEX63" s="819"/>
      <c r="VEY63" s="819"/>
      <c r="VEZ63" s="819"/>
      <c r="VFA63" s="819"/>
      <c r="VFB63" s="819"/>
      <c r="VFC63" s="819"/>
      <c r="VFD63" s="819"/>
      <c r="VFE63" s="819"/>
      <c r="VFF63" s="819"/>
      <c r="VFG63" s="819"/>
      <c r="VFH63" s="819"/>
      <c r="VFI63" s="819"/>
      <c r="VFJ63" s="819"/>
      <c r="VFK63" s="819"/>
      <c r="VFL63" s="819"/>
      <c r="VFM63" s="819"/>
      <c r="VFN63" s="819"/>
      <c r="VFO63" s="819"/>
      <c r="VFP63" s="819"/>
      <c r="VFQ63" s="819"/>
      <c r="VFR63" s="819"/>
      <c r="VFS63" s="819"/>
      <c r="VFT63" s="819"/>
      <c r="VFU63" s="819"/>
      <c r="VFV63" s="819"/>
      <c r="VFW63" s="819"/>
      <c r="VFX63" s="819"/>
      <c r="VFY63" s="819"/>
      <c r="VFZ63" s="819"/>
      <c r="VGA63" s="819"/>
      <c r="VGB63" s="819"/>
      <c r="VGC63" s="819"/>
      <c r="VGD63" s="819"/>
      <c r="VGE63" s="819"/>
      <c r="VGF63" s="819"/>
      <c r="VGG63" s="819"/>
      <c r="VGH63" s="819"/>
      <c r="VGI63" s="819"/>
      <c r="VGJ63" s="819"/>
      <c r="VGK63" s="819"/>
      <c r="VGL63" s="819"/>
      <c r="VGM63" s="819"/>
      <c r="VGN63" s="819"/>
      <c r="VGO63" s="819"/>
      <c r="VGP63" s="819"/>
      <c r="VGQ63" s="819"/>
      <c r="VGR63" s="819"/>
      <c r="VGS63" s="819"/>
      <c r="VGT63" s="819"/>
      <c r="VGU63" s="819"/>
      <c r="VGV63" s="819"/>
      <c r="VGW63" s="819"/>
      <c r="VGX63" s="819"/>
      <c r="VGY63" s="819"/>
      <c r="VGZ63" s="819"/>
      <c r="VHA63" s="819"/>
      <c r="VHB63" s="819"/>
      <c r="VHC63" s="819"/>
      <c r="VHD63" s="819"/>
      <c r="VHE63" s="819"/>
      <c r="VHF63" s="819"/>
      <c r="VHG63" s="819"/>
      <c r="VHH63" s="819"/>
      <c r="VHI63" s="819"/>
      <c r="VHJ63" s="819"/>
      <c r="VHK63" s="819"/>
      <c r="VHL63" s="819"/>
      <c r="VHM63" s="819"/>
      <c r="VHN63" s="819"/>
      <c r="VHO63" s="819"/>
      <c r="VHP63" s="819"/>
      <c r="VHQ63" s="819"/>
      <c r="VHR63" s="819"/>
      <c r="VHS63" s="819"/>
      <c r="VHT63" s="819"/>
      <c r="VHU63" s="819"/>
      <c r="VHV63" s="819"/>
      <c r="VHW63" s="819"/>
      <c r="VHX63" s="819"/>
      <c r="VHY63" s="819"/>
      <c r="VHZ63" s="819"/>
      <c r="VIA63" s="819"/>
      <c r="VIB63" s="819"/>
      <c r="VIC63" s="819"/>
      <c r="VID63" s="819"/>
      <c r="VIE63" s="819"/>
      <c r="VIF63" s="819"/>
      <c r="VIG63" s="819"/>
      <c r="VIH63" s="819"/>
      <c r="VII63" s="819"/>
      <c r="VIJ63" s="819"/>
      <c r="VIK63" s="819"/>
      <c r="VIL63" s="819"/>
      <c r="VIM63" s="819"/>
      <c r="VIN63" s="819"/>
      <c r="VIO63" s="819"/>
      <c r="VIP63" s="819"/>
      <c r="VIQ63" s="819"/>
      <c r="VIR63" s="819"/>
      <c r="VIS63" s="819"/>
      <c r="VIT63" s="819"/>
      <c r="VIU63" s="819"/>
      <c r="VIV63" s="819"/>
      <c r="VIW63" s="819"/>
      <c r="VIX63" s="819"/>
      <c r="VIY63" s="819"/>
      <c r="VIZ63" s="819"/>
      <c r="VJA63" s="819"/>
      <c r="VJB63" s="819"/>
      <c r="VJC63" s="819"/>
      <c r="VJD63" s="819"/>
      <c r="VJE63" s="819"/>
      <c r="VJF63" s="819"/>
      <c r="VJG63" s="819"/>
      <c r="VJH63" s="819"/>
      <c r="VJI63" s="819"/>
      <c r="VJJ63" s="819"/>
      <c r="VJK63" s="819"/>
      <c r="VJL63" s="819"/>
      <c r="VJM63" s="819"/>
      <c r="VJN63" s="819"/>
      <c r="VJO63" s="819"/>
      <c r="VJP63" s="819"/>
      <c r="VJQ63" s="819"/>
      <c r="VJR63" s="819"/>
      <c r="VJS63" s="819"/>
      <c r="VJT63" s="819"/>
      <c r="VJU63" s="819"/>
      <c r="VJV63" s="819"/>
      <c r="VJW63" s="819"/>
      <c r="VJX63" s="819"/>
      <c r="VJY63" s="819"/>
      <c r="VJZ63" s="819"/>
      <c r="VKA63" s="819"/>
      <c r="VKB63" s="819"/>
      <c r="VKC63" s="819"/>
      <c r="VKD63" s="819"/>
      <c r="VKE63" s="819"/>
      <c r="VKF63" s="819"/>
      <c r="VKG63" s="819"/>
      <c r="VKH63" s="819"/>
      <c r="VKI63" s="819"/>
      <c r="VKJ63" s="819"/>
      <c r="VKK63" s="819"/>
      <c r="VKL63" s="819"/>
      <c r="VKM63" s="819"/>
      <c r="VKN63" s="819"/>
      <c r="VKO63" s="819"/>
      <c r="VKP63" s="819"/>
      <c r="VKQ63" s="819"/>
      <c r="VKR63" s="819"/>
      <c r="VKS63" s="819"/>
      <c r="VKT63" s="819"/>
      <c r="VKU63" s="819"/>
      <c r="VKV63" s="819"/>
      <c r="VKW63" s="819"/>
      <c r="VKX63" s="819"/>
      <c r="VKY63" s="819"/>
      <c r="VKZ63" s="819"/>
      <c r="VLA63" s="819"/>
      <c r="VLB63" s="819"/>
      <c r="VLC63" s="819"/>
      <c r="VLD63" s="819"/>
      <c r="VLE63" s="819"/>
      <c r="VLF63" s="819"/>
      <c r="VLG63" s="819"/>
      <c r="VLH63" s="819"/>
      <c r="VLI63" s="819"/>
      <c r="VLJ63" s="819"/>
      <c r="VLK63" s="819"/>
      <c r="VLL63" s="819"/>
      <c r="VLM63" s="819"/>
      <c r="VLN63" s="819"/>
      <c r="VLO63" s="819"/>
      <c r="VLP63" s="819"/>
      <c r="VLQ63" s="819"/>
      <c r="VLR63" s="819"/>
      <c r="VLS63" s="819"/>
      <c r="VLT63" s="819"/>
      <c r="VLU63" s="819"/>
      <c r="VLV63" s="819"/>
      <c r="VLW63" s="819"/>
      <c r="VLX63" s="819"/>
      <c r="VLY63" s="819"/>
      <c r="VLZ63" s="819"/>
      <c r="VMA63" s="819"/>
      <c r="VMB63" s="819"/>
      <c r="VMC63" s="819"/>
      <c r="VMD63" s="819"/>
      <c r="VME63" s="819"/>
      <c r="VMF63" s="819"/>
      <c r="VMG63" s="819"/>
      <c r="VMH63" s="819"/>
      <c r="VMI63" s="819"/>
      <c r="VMJ63" s="819"/>
      <c r="VMK63" s="819"/>
      <c r="VML63" s="819"/>
      <c r="VMM63" s="819"/>
      <c r="VMN63" s="819"/>
      <c r="VMO63" s="819"/>
      <c r="VMP63" s="819"/>
      <c r="VMQ63" s="819"/>
      <c r="VMR63" s="819"/>
      <c r="VMS63" s="819"/>
      <c r="VMT63" s="819"/>
      <c r="VMU63" s="819"/>
      <c r="VMV63" s="819"/>
      <c r="VMW63" s="819"/>
      <c r="VMX63" s="819"/>
      <c r="VMY63" s="819"/>
      <c r="VMZ63" s="819"/>
      <c r="VNA63" s="819"/>
      <c r="VNB63" s="819"/>
      <c r="VNC63" s="819"/>
      <c r="VND63" s="819"/>
      <c r="VNE63" s="819"/>
      <c r="VNF63" s="819"/>
      <c r="VNG63" s="819"/>
      <c r="VNH63" s="819"/>
      <c r="VNI63" s="819"/>
      <c r="VNJ63" s="819"/>
      <c r="VNK63" s="819"/>
      <c r="VNL63" s="819"/>
      <c r="VNM63" s="819"/>
      <c r="VNN63" s="819"/>
      <c r="VNO63" s="819"/>
      <c r="VNP63" s="819"/>
      <c r="VNQ63" s="819"/>
      <c r="VNR63" s="819"/>
      <c r="VNS63" s="819"/>
      <c r="VNT63" s="819"/>
      <c r="VNU63" s="819"/>
      <c r="VNV63" s="819"/>
      <c r="VNW63" s="819"/>
      <c r="VNX63" s="819"/>
      <c r="VNY63" s="819"/>
      <c r="VNZ63" s="819"/>
      <c r="VOA63" s="819"/>
      <c r="VOB63" s="819"/>
      <c r="VOC63" s="819"/>
      <c r="VOD63" s="819"/>
      <c r="VOE63" s="819"/>
      <c r="VOF63" s="819"/>
      <c r="VOG63" s="819"/>
      <c r="VOH63" s="819"/>
      <c r="VOI63" s="819"/>
      <c r="VOJ63" s="819"/>
      <c r="VOK63" s="819"/>
      <c r="VOL63" s="819"/>
      <c r="VOM63" s="819"/>
      <c r="VON63" s="819"/>
      <c r="VOO63" s="819"/>
      <c r="VOP63" s="819"/>
      <c r="VOQ63" s="819"/>
      <c r="VOR63" s="819"/>
      <c r="VOS63" s="819"/>
      <c r="VOT63" s="819"/>
      <c r="VOU63" s="819"/>
      <c r="VOV63" s="819"/>
      <c r="VOW63" s="819"/>
      <c r="VOX63" s="819"/>
      <c r="VOY63" s="819"/>
      <c r="VOZ63" s="819"/>
      <c r="VPA63" s="819"/>
      <c r="VPB63" s="819"/>
      <c r="VPC63" s="819"/>
      <c r="VPD63" s="819"/>
      <c r="VPE63" s="819"/>
      <c r="VPF63" s="819"/>
      <c r="VPG63" s="819"/>
      <c r="VPH63" s="819"/>
      <c r="VPI63" s="819"/>
      <c r="VPJ63" s="819"/>
      <c r="VPK63" s="819"/>
      <c r="VPL63" s="819"/>
      <c r="VPM63" s="819"/>
      <c r="VPN63" s="819"/>
      <c r="VPO63" s="819"/>
      <c r="VPP63" s="819"/>
      <c r="VPQ63" s="819"/>
      <c r="VPR63" s="819"/>
      <c r="VPS63" s="819"/>
      <c r="VPT63" s="819"/>
      <c r="VPU63" s="819"/>
      <c r="VPV63" s="819"/>
      <c r="VPW63" s="819"/>
      <c r="VPX63" s="819"/>
      <c r="VPY63" s="819"/>
      <c r="VPZ63" s="819"/>
      <c r="VQA63" s="819"/>
      <c r="VQB63" s="819"/>
      <c r="VQC63" s="819"/>
      <c r="VQD63" s="819"/>
      <c r="VQE63" s="819"/>
      <c r="VQF63" s="819"/>
      <c r="VQG63" s="819"/>
      <c r="VQH63" s="819"/>
      <c r="VQI63" s="819"/>
      <c r="VQJ63" s="819"/>
      <c r="VQK63" s="819"/>
      <c r="VQL63" s="819"/>
      <c r="VQM63" s="819"/>
      <c r="VQN63" s="819"/>
      <c r="VQO63" s="819"/>
      <c r="VQP63" s="819"/>
      <c r="VQQ63" s="819"/>
      <c r="VQR63" s="819"/>
      <c r="VQS63" s="819"/>
      <c r="VQT63" s="819"/>
      <c r="VQU63" s="819"/>
      <c r="VQV63" s="819"/>
      <c r="VQW63" s="819"/>
      <c r="VQX63" s="819"/>
      <c r="VQY63" s="819"/>
      <c r="VQZ63" s="819"/>
      <c r="VRA63" s="819"/>
      <c r="VRB63" s="819"/>
      <c r="VRC63" s="819"/>
      <c r="VRD63" s="819"/>
      <c r="VRE63" s="819"/>
      <c r="VRF63" s="819"/>
      <c r="VRG63" s="819"/>
      <c r="VRH63" s="819"/>
      <c r="VRI63" s="819"/>
      <c r="VRJ63" s="819"/>
      <c r="VRK63" s="819"/>
      <c r="VRL63" s="819"/>
      <c r="VRM63" s="819"/>
      <c r="VRN63" s="819"/>
      <c r="VRO63" s="819"/>
      <c r="VRP63" s="819"/>
      <c r="VRQ63" s="819"/>
      <c r="VRR63" s="819"/>
      <c r="VRS63" s="819"/>
      <c r="VRT63" s="819"/>
      <c r="VRU63" s="819"/>
      <c r="VRV63" s="819"/>
      <c r="VRW63" s="819"/>
      <c r="VRX63" s="819"/>
      <c r="VRY63" s="819"/>
      <c r="VRZ63" s="819"/>
      <c r="VSA63" s="819"/>
      <c r="VSB63" s="819"/>
      <c r="VSC63" s="819"/>
      <c r="VSD63" s="819"/>
      <c r="VSE63" s="819"/>
      <c r="VSF63" s="819"/>
      <c r="VSG63" s="819"/>
      <c r="VSH63" s="819"/>
      <c r="VSI63" s="819"/>
      <c r="VSJ63" s="819"/>
      <c r="VSK63" s="819"/>
      <c r="VSL63" s="819"/>
      <c r="VSM63" s="819"/>
      <c r="VSN63" s="819"/>
      <c r="VSO63" s="819"/>
      <c r="VSP63" s="819"/>
      <c r="VSQ63" s="819"/>
      <c r="VSR63" s="819"/>
      <c r="VSS63" s="819"/>
      <c r="VST63" s="819"/>
      <c r="VSU63" s="819"/>
      <c r="VSV63" s="819"/>
      <c r="VSW63" s="819"/>
      <c r="VSX63" s="819"/>
      <c r="VSY63" s="819"/>
      <c r="VSZ63" s="819"/>
      <c r="VTA63" s="819"/>
      <c r="VTB63" s="819"/>
      <c r="VTC63" s="819"/>
      <c r="VTD63" s="819"/>
      <c r="VTE63" s="819"/>
      <c r="VTF63" s="819"/>
      <c r="VTG63" s="819"/>
      <c r="VTH63" s="819"/>
      <c r="VTI63" s="819"/>
      <c r="VTJ63" s="819"/>
      <c r="VTK63" s="819"/>
      <c r="VTL63" s="819"/>
      <c r="VTM63" s="819"/>
      <c r="VTN63" s="819"/>
      <c r="VTO63" s="819"/>
      <c r="VTP63" s="819"/>
      <c r="VTQ63" s="819"/>
      <c r="VTR63" s="819"/>
      <c r="VTS63" s="819"/>
      <c r="VTT63" s="819"/>
      <c r="VTU63" s="819"/>
      <c r="VTV63" s="819"/>
      <c r="VTW63" s="819"/>
      <c r="VTX63" s="819"/>
      <c r="VTY63" s="819"/>
      <c r="VTZ63" s="819"/>
      <c r="VUA63" s="819"/>
      <c r="VUB63" s="819"/>
      <c r="VUC63" s="819"/>
      <c r="VUD63" s="819"/>
      <c r="VUE63" s="819"/>
      <c r="VUF63" s="819"/>
      <c r="VUG63" s="819"/>
      <c r="VUH63" s="819"/>
      <c r="VUI63" s="819"/>
      <c r="VUJ63" s="819"/>
      <c r="VUK63" s="819"/>
      <c r="VUL63" s="819"/>
      <c r="VUM63" s="819"/>
      <c r="VUN63" s="819"/>
      <c r="VUO63" s="819"/>
      <c r="VUP63" s="819"/>
      <c r="VUQ63" s="819"/>
      <c r="VUR63" s="819"/>
      <c r="VUS63" s="819"/>
      <c r="VUT63" s="819"/>
      <c r="VUU63" s="819"/>
      <c r="VUV63" s="819"/>
      <c r="VUW63" s="819"/>
      <c r="VUX63" s="819"/>
      <c r="VUY63" s="819"/>
      <c r="VUZ63" s="819"/>
      <c r="VVA63" s="819"/>
      <c r="VVB63" s="819"/>
      <c r="VVC63" s="819"/>
      <c r="VVD63" s="819"/>
      <c r="VVE63" s="819"/>
      <c r="VVF63" s="819"/>
      <c r="VVG63" s="819"/>
      <c r="VVH63" s="819"/>
      <c r="VVI63" s="819"/>
      <c r="VVJ63" s="819"/>
      <c r="VVK63" s="819"/>
      <c r="VVL63" s="819"/>
      <c r="VVM63" s="819"/>
      <c r="VVN63" s="819"/>
      <c r="VVO63" s="819"/>
      <c r="VVP63" s="819"/>
      <c r="VVQ63" s="819"/>
      <c r="VVR63" s="819"/>
      <c r="VVS63" s="819"/>
      <c r="VVT63" s="819"/>
      <c r="VVU63" s="819"/>
      <c r="VVV63" s="819"/>
      <c r="VVW63" s="819"/>
      <c r="VVX63" s="819"/>
      <c r="VVY63" s="819"/>
      <c r="VVZ63" s="819"/>
      <c r="VWA63" s="819"/>
      <c r="VWB63" s="819"/>
      <c r="VWC63" s="819"/>
      <c r="VWD63" s="819"/>
      <c r="VWE63" s="819"/>
      <c r="VWF63" s="819"/>
      <c r="VWG63" s="819"/>
      <c r="VWH63" s="819"/>
      <c r="VWI63" s="819"/>
      <c r="VWJ63" s="819"/>
      <c r="VWK63" s="819"/>
      <c r="VWL63" s="819"/>
      <c r="VWM63" s="819"/>
      <c r="VWN63" s="819"/>
      <c r="VWO63" s="819"/>
      <c r="VWP63" s="819"/>
      <c r="VWQ63" s="819"/>
      <c r="VWR63" s="819"/>
      <c r="VWS63" s="819"/>
      <c r="VWT63" s="819"/>
      <c r="VWU63" s="819"/>
      <c r="VWV63" s="819"/>
      <c r="VWW63" s="819"/>
      <c r="VWX63" s="819"/>
      <c r="VWY63" s="819"/>
      <c r="VWZ63" s="819"/>
      <c r="VXA63" s="819"/>
      <c r="VXB63" s="819"/>
      <c r="VXC63" s="819"/>
      <c r="VXD63" s="819"/>
      <c r="VXE63" s="819"/>
      <c r="VXF63" s="819"/>
      <c r="VXG63" s="819"/>
      <c r="VXH63" s="819"/>
      <c r="VXI63" s="819"/>
      <c r="VXJ63" s="819"/>
      <c r="VXK63" s="819"/>
      <c r="VXL63" s="819"/>
      <c r="VXM63" s="819"/>
      <c r="VXN63" s="819"/>
      <c r="VXO63" s="819"/>
      <c r="VXP63" s="819"/>
      <c r="VXQ63" s="819"/>
      <c r="VXR63" s="819"/>
      <c r="VXS63" s="819"/>
      <c r="VXT63" s="819"/>
      <c r="VXU63" s="819"/>
      <c r="VXV63" s="819"/>
      <c r="VXW63" s="819"/>
      <c r="VXX63" s="819"/>
      <c r="VXY63" s="819"/>
      <c r="VXZ63" s="819"/>
      <c r="VYA63" s="819"/>
      <c r="VYB63" s="819"/>
      <c r="VYC63" s="819"/>
      <c r="VYD63" s="819"/>
      <c r="VYE63" s="819"/>
      <c r="VYF63" s="819"/>
      <c r="VYG63" s="819"/>
      <c r="VYH63" s="819"/>
      <c r="VYI63" s="819"/>
      <c r="VYJ63" s="819"/>
      <c r="VYK63" s="819"/>
      <c r="VYL63" s="819"/>
      <c r="VYM63" s="819"/>
      <c r="VYN63" s="819"/>
      <c r="VYO63" s="819"/>
      <c r="VYP63" s="819"/>
      <c r="VYQ63" s="819"/>
      <c r="VYR63" s="819"/>
      <c r="VYS63" s="819"/>
      <c r="VYT63" s="819"/>
      <c r="VYU63" s="819"/>
      <c r="VYV63" s="819"/>
      <c r="VYW63" s="819"/>
      <c r="VYX63" s="819"/>
      <c r="VYY63" s="819"/>
      <c r="VYZ63" s="819"/>
      <c r="VZA63" s="819"/>
      <c r="VZB63" s="819"/>
      <c r="VZC63" s="819"/>
      <c r="VZD63" s="819"/>
      <c r="VZE63" s="819"/>
      <c r="VZF63" s="819"/>
      <c r="VZG63" s="819"/>
      <c r="VZH63" s="819"/>
      <c r="VZI63" s="819"/>
      <c r="VZJ63" s="819"/>
      <c r="VZK63" s="819"/>
      <c r="VZL63" s="819"/>
      <c r="VZM63" s="819"/>
      <c r="VZN63" s="819"/>
      <c r="VZO63" s="819"/>
      <c r="VZP63" s="819"/>
      <c r="VZQ63" s="819"/>
      <c r="VZR63" s="819"/>
      <c r="VZS63" s="819"/>
      <c r="VZT63" s="819"/>
      <c r="VZU63" s="819"/>
      <c r="VZV63" s="819"/>
      <c r="VZW63" s="819"/>
      <c r="VZX63" s="819"/>
      <c r="VZY63" s="819"/>
      <c r="VZZ63" s="819"/>
      <c r="WAA63" s="819"/>
      <c r="WAB63" s="819"/>
      <c r="WAC63" s="819"/>
      <c r="WAD63" s="819"/>
      <c r="WAE63" s="819"/>
      <c r="WAF63" s="819"/>
      <c r="WAG63" s="819"/>
      <c r="WAH63" s="819"/>
      <c r="WAI63" s="819"/>
      <c r="WAJ63" s="819"/>
      <c r="WAK63" s="819"/>
      <c r="WAL63" s="819"/>
      <c r="WAM63" s="819"/>
      <c r="WAN63" s="819"/>
      <c r="WAO63" s="819"/>
      <c r="WAP63" s="819"/>
      <c r="WAQ63" s="819"/>
      <c r="WAR63" s="819"/>
      <c r="WAS63" s="819"/>
      <c r="WAT63" s="819"/>
      <c r="WAU63" s="819"/>
      <c r="WAV63" s="819"/>
      <c r="WAW63" s="819"/>
      <c r="WAX63" s="819"/>
      <c r="WAY63" s="819"/>
      <c r="WAZ63" s="819"/>
      <c r="WBA63" s="819"/>
      <c r="WBB63" s="819"/>
      <c r="WBC63" s="819"/>
      <c r="WBD63" s="819"/>
      <c r="WBE63" s="819"/>
      <c r="WBF63" s="819"/>
      <c r="WBG63" s="819"/>
      <c r="WBH63" s="819"/>
      <c r="WBI63" s="819"/>
      <c r="WBJ63" s="819"/>
      <c r="WBK63" s="819"/>
      <c r="WBL63" s="819"/>
      <c r="WBM63" s="819"/>
      <c r="WBN63" s="819"/>
      <c r="WBO63" s="819"/>
      <c r="WBP63" s="819"/>
      <c r="WBQ63" s="819"/>
      <c r="WBR63" s="819"/>
      <c r="WBS63" s="819"/>
      <c r="WBT63" s="819"/>
      <c r="WBU63" s="819"/>
      <c r="WBV63" s="819"/>
      <c r="WBW63" s="819"/>
      <c r="WBX63" s="819"/>
      <c r="WBY63" s="819"/>
      <c r="WBZ63" s="819"/>
      <c r="WCA63" s="819"/>
      <c r="WCB63" s="819"/>
      <c r="WCC63" s="819"/>
      <c r="WCD63" s="819"/>
      <c r="WCE63" s="819"/>
      <c r="WCF63" s="819"/>
      <c r="WCG63" s="819"/>
      <c r="WCH63" s="819"/>
      <c r="WCI63" s="819"/>
      <c r="WCJ63" s="819"/>
      <c r="WCK63" s="819"/>
      <c r="WCL63" s="819"/>
      <c r="WCM63" s="819"/>
      <c r="WCN63" s="819"/>
      <c r="WCO63" s="819"/>
      <c r="WCP63" s="819"/>
      <c r="WCQ63" s="819"/>
      <c r="WCR63" s="819"/>
      <c r="WCS63" s="819"/>
      <c r="WCT63" s="819"/>
      <c r="WCU63" s="819"/>
      <c r="WCV63" s="819"/>
      <c r="WCW63" s="819"/>
      <c r="WCX63" s="819"/>
      <c r="WCY63" s="819"/>
      <c r="WCZ63" s="819"/>
      <c r="WDA63" s="819"/>
      <c r="WDB63" s="819"/>
      <c r="WDC63" s="819"/>
      <c r="WDD63" s="819"/>
      <c r="WDE63" s="819"/>
      <c r="WDF63" s="819"/>
      <c r="WDG63" s="819"/>
      <c r="WDH63" s="819"/>
      <c r="WDI63" s="819"/>
      <c r="WDJ63" s="819"/>
      <c r="WDK63" s="819"/>
      <c r="WDL63" s="819"/>
      <c r="WDM63" s="819"/>
      <c r="WDN63" s="819"/>
      <c r="WDO63" s="819"/>
      <c r="WDP63" s="819"/>
      <c r="WDQ63" s="819"/>
      <c r="WDR63" s="819"/>
      <c r="WDS63" s="819"/>
      <c r="WDT63" s="819"/>
      <c r="WDU63" s="819"/>
      <c r="WDV63" s="819"/>
      <c r="WDW63" s="819"/>
      <c r="WDX63" s="819"/>
      <c r="WDY63" s="819"/>
      <c r="WDZ63" s="819"/>
      <c r="WEA63" s="819"/>
      <c r="WEB63" s="819"/>
      <c r="WEC63" s="819"/>
      <c r="WED63" s="819"/>
      <c r="WEE63" s="819"/>
      <c r="WEF63" s="819"/>
      <c r="WEG63" s="819"/>
      <c r="WEH63" s="819"/>
      <c r="WEI63" s="819"/>
      <c r="WEJ63" s="819"/>
      <c r="WEK63" s="819"/>
      <c r="WEL63" s="819"/>
      <c r="WEM63" s="819"/>
      <c r="WEN63" s="819"/>
      <c r="WEO63" s="819"/>
      <c r="WEP63" s="819"/>
      <c r="WEQ63" s="819"/>
      <c r="WER63" s="819"/>
      <c r="WES63" s="819"/>
      <c r="WET63" s="819"/>
      <c r="WEU63" s="819"/>
      <c r="WEV63" s="819"/>
      <c r="WEW63" s="819"/>
      <c r="WEX63" s="819"/>
      <c r="WEY63" s="819"/>
      <c r="WEZ63" s="819"/>
      <c r="WFA63" s="819"/>
      <c r="WFB63" s="819"/>
      <c r="WFC63" s="819"/>
      <c r="WFD63" s="819"/>
      <c r="WFE63" s="819"/>
      <c r="WFF63" s="819"/>
      <c r="WFG63" s="819"/>
      <c r="WFH63" s="819"/>
      <c r="WFI63" s="819"/>
      <c r="WFJ63" s="819"/>
      <c r="WFK63" s="819"/>
      <c r="WFL63" s="819"/>
      <c r="WFM63" s="819"/>
      <c r="WFN63" s="819"/>
      <c r="WFO63" s="819"/>
      <c r="WFP63" s="819"/>
      <c r="WFQ63" s="819"/>
      <c r="WFR63" s="819"/>
      <c r="WFS63" s="819"/>
      <c r="WFT63" s="819"/>
      <c r="WFU63" s="819"/>
      <c r="WFV63" s="819"/>
      <c r="WFW63" s="819"/>
      <c r="WFX63" s="819"/>
      <c r="WFY63" s="819"/>
      <c r="WFZ63" s="819"/>
      <c r="WGA63" s="819"/>
      <c r="WGB63" s="819"/>
      <c r="WGC63" s="819"/>
      <c r="WGD63" s="819"/>
      <c r="WGE63" s="819"/>
      <c r="WGF63" s="819"/>
      <c r="WGG63" s="819"/>
      <c r="WGH63" s="819"/>
      <c r="WGI63" s="819"/>
      <c r="WGJ63" s="819"/>
      <c r="WGK63" s="819"/>
      <c r="WGL63" s="819"/>
      <c r="WGM63" s="819"/>
      <c r="WGN63" s="819"/>
      <c r="WGO63" s="819"/>
      <c r="WGP63" s="819"/>
      <c r="WGQ63" s="819"/>
      <c r="WGR63" s="819"/>
      <c r="WGS63" s="819"/>
      <c r="WGT63" s="819"/>
      <c r="WGU63" s="819"/>
      <c r="WGV63" s="819"/>
      <c r="WGW63" s="819"/>
      <c r="WGX63" s="819"/>
      <c r="WGY63" s="819"/>
      <c r="WGZ63" s="819"/>
      <c r="WHA63" s="819"/>
      <c r="WHB63" s="819"/>
      <c r="WHC63" s="819"/>
      <c r="WHD63" s="819"/>
      <c r="WHE63" s="819"/>
      <c r="WHF63" s="819"/>
      <c r="WHG63" s="819"/>
      <c r="WHH63" s="819"/>
      <c r="WHI63" s="819"/>
      <c r="WHJ63" s="819"/>
      <c r="WHK63" s="819"/>
      <c r="WHL63" s="819"/>
      <c r="WHM63" s="819"/>
      <c r="WHN63" s="819"/>
      <c r="WHO63" s="819"/>
      <c r="WHP63" s="819"/>
      <c r="WHQ63" s="819"/>
      <c r="WHR63" s="819"/>
      <c r="WHS63" s="819"/>
      <c r="WHT63" s="819"/>
      <c r="WHU63" s="819"/>
      <c r="WHV63" s="819"/>
      <c r="WHW63" s="819"/>
      <c r="WHX63" s="819"/>
      <c r="WHY63" s="819"/>
      <c r="WHZ63" s="819"/>
      <c r="WIA63" s="819"/>
      <c r="WIB63" s="819"/>
      <c r="WIC63" s="819"/>
      <c r="WID63" s="819"/>
      <c r="WIE63" s="819"/>
      <c r="WIF63" s="819"/>
      <c r="WIG63" s="819"/>
      <c r="WIH63" s="819"/>
      <c r="WII63" s="819"/>
      <c r="WIJ63" s="819"/>
      <c r="WIK63" s="819"/>
      <c r="WIL63" s="819"/>
      <c r="WIM63" s="819"/>
      <c r="WIN63" s="819"/>
      <c r="WIO63" s="819"/>
      <c r="WIP63" s="819"/>
      <c r="WIQ63" s="819"/>
      <c r="WIR63" s="819"/>
      <c r="WIS63" s="819"/>
      <c r="WIT63" s="819"/>
      <c r="WIU63" s="819"/>
      <c r="WIV63" s="819"/>
      <c r="WIW63" s="819"/>
      <c r="WIX63" s="819"/>
      <c r="WIY63" s="819"/>
      <c r="WIZ63" s="819"/>
      <c r="WJA63" s="819"/>
      <c r="WJB63" s="819"/>
      <c r="WJC63" s="819"/>
      <c r="WJD63" s="819"/>
      <c r="WJE63" s="819"/>
      <c r="WJF63" s="819"/>
      <c r="WJG63" s="819"/>
      <c r="WJH63" s="819"/>
      <c r="WJI63" s="819"/>
      <c r="WJJ63" s="819"/>
      <c r="WJK63" s="819"/>
      <c r="WJL63" s="819"/>
      <c r="WJM63" s="819"/>
      <c r="WJN63" s="819"/>
      <c r="WJO63" s="819"/>
      <c r="WJP63" s="819"/>
      <c r="WJQ63" s="819"/>
      <c r="WJR63" s="819"/>
      <c r="WJS63" s="819"/>
      <c r="WJT63" s="819"/>
      <c r="WJU63" s="819"/>
      <c r="WJV63" s="819"/>
      <c r="WJW63" s="819"/>
      <c r="WJX63" s="819"/>
      <c r="WJY63" s="819"/>
      <c r="WJZ63" s="819"/>
      <c r="WKA63" s="819"/>
      <c r="WKB63" s="819"/>
      <c r="WKC63" s="819"/>
      <c r="WKD63" s="819"/>
      <c r="WKE63" s="819"/>
      <c r="WKF63" s="819"/>
      <c r="WKG63" s="819"/>
      <c r="WKH63" s="819"/>
      <c r="WKI63" s="819"/>
      <c r="WKJ63" s="819"/>
      <c r="WKK63" s="819"/>
      <c r="WKL63" s="819"/>
      <c r="WKM63" s="819"/>
      <c r="WKN63" s="819"/>
      <c r="WKO63" s="819"/>
      <c r="WKP63" s="819"/>
      <c r="WKQ63" s="819"/>
      <c r="WKR63" s="819"/>
      <c r="WKS63" s="819"/>
      <c r="WKT63" s="819"/>
      <c r="WKU63" s="819"/>
      <c r="WKV63" s="819"/>
      <c r="WKW63" s="819"/>
      <c r="WKX63" s="819"/>
      <c r="WKY63" s="819"/>
      <c r="WKZ63" s="819"/>
      <c r="WLA63" s="819"/>
      <c r="WLB63" s="819"/>
      <c r="WLC63" s="819"/>
      <c r="WLD63" s="819"/>
      <c r="WLE63" s="819"/>
      <c r="WLF63" s="819"/>
      <c r="WLG63" s="819"/>
      <c r="WLH63" s="819"/>
      <c r="WLI63" s="819"/>
      <c r="WLJ63" s="819"/>
      <c r="WLK63" s="819"/>
      <c r="WLL63" s="819"/>
      <c r="WLM63" s="819"/>
      <c r="WLN63" s="819"/>
      <c r="WLO63" s="819"/>
      <c r="WLP63" s="819"/>
      <c r="WLQ63" s="819"/>
      <c r="WLR63" s="819"/>
      <c r="WLS63" s="819"/>
      <c r="WLT63" s="819"/>
      <c r="WLU63" s="819"/>
      <c r="WLV63" s="819"/>
      <c r="WLW63" s="819"/>
      <c r="WLX63" s="819"/>
      <c r="WLY63" s="819"/>
      <c r="WLZ63" s="819"/>
      <c r="WMA63" s="819"/>
      <c r="WMB63" s="819"/>
      <c r="WMC63" s="819"/>
      <c r="WMD63" s="819"/>
      <c r="WME63" s="819"/>
      <c r="WMF63" s="819"/>
      <c r="WMG63" s="819"/>
      <c r="WMH63" s="819"/>
      <c r="WMI63" s="819"/>
      <c r="WMJ63" s="819"/>
      <c r="WMK63" s="819"/>
      <c r="WML63" s="819"/>
      <c r="WMM63" s="819"/>
      <c r="WMN63" s="819"/>
      <c r="WMO63" s="819"/>
      <c r="WMP63" s="819"/>
      <c r="WMQ63" s="819"/>
      <c r="WMR63" s="819"/>
      <c r="WMS63" s="819"/>
      <c r="WMT63" s="819"/>
      <c r="WMU63" s="819"/>
      <c r="WMV63" s="819"/>
      <c r="WMW63" s="819"/>
      <c r="WMX63" s="819"/>
      <c r="WMY63" s="819"/>
      <c r="WMZ63" s="819"/>
      <c r="WNA63" s="819"/>
      <c r="WNB63" s="819"/>
      <c r="WNC63" s="819"/>
      <c r="WND63" s="819"/>
      <c r="WNE63" s="819"/>
      <c r="WNF63" s="819"/>
      <c r="WNG63" s="819"/>
      <c r="WNH63" s="819"/>
      <c r="WNI63" s="819"/>
      <c r="WNJ63" s="819"/>
      <c r="WNK63" s="819"/>
      <c r="WNL63" s="819"/>
      <c r="WNM63" s="819"/>
      <c r="WNN63" s="819"/>
      <c r="WNO63" s="819"/>
      <c r="WNP63" s="819"/>
      <c r="WNQ63" s="819"/>
      <c r="WNR63" s="819"/>
      <c r="WNS63" s="819"/>
      <c r="WNT63" s="819"/>
      <c r="WNU63" s="819"/>
      <c r="WNV63" s="819"/>
      <c r="WNW63" s="819"/>
      <c r="WNX63" s="819"/>
      <c r="WNY63" s="819"/>
      <c r="WNZ63" s="819"/>
      <c r="WOA63" s="819"/>
      <c r="WOB63" s="819"/>
      <c r="WOC63" s="819"/>
      <c r="WOD63" s="819"/>
      <c r="WOE63" s="819"/>
      <c r="WOF63" s="819"/>
      <c r="WOG63" s="819"/>
      <c r="WOH63" s="819"/>
      <c r="WOI63" s="819"/>
      <c r="WOJ63" s="819"/>
      <c r="WOK63" s="819"/>
      <c r="WOL63" s="819"/>
      <c r="WOM63" s="819"/>
      <c r="WON63" s="819"/>
      <c r="WOO63" s="819"/>
      <c r="WOP63" s="819"/>
      <c r="WOQ63" s="819"/>
      <c r="WOR63" s="819"/>
      <c r="WOS63" s="819"/>
      <c r="WOT63" s="819"/>
      <c r="WOU63" s="819"/>
      <c r="WOV63" s="819"/>
      <c r="WOW63" s="819"/>
      <c r="WOX63" s="819"/>
      <c r="WOY63" s="819"/>
      <c r="WOZ63" s="819"/>
      <c r="WPA63" s="819"/>
      <c r="WPB63" s="819"/>
      <c r="WPC63" s="819"/>
      <c r="WPD63" s="819"/>
      <c r="WPE63" s="819"/>
      <c r="WPF63" s="819"/>
      <c r="WPG63" s="819"/>
      <c r="WPH63" s="819"/>
      <c r="WPI63" s="819"/>
      <c r="WPJ63" s="819"/>
      <c r="WPK63" s="819"/>
      <c r="WPL63" s="819"/>
      <c r="WPM63" s="819"/>
      <c r="WPN63" s="819"/>
      <c r="WPO63" s="819"/>
      <c r="WPP63" s="819"/>
      <c r="WPQ63" s="819"/>
      <c r="WPR63" s="819"/>
      <c r="WPS63" s="819"/>
      <c r="WPT63" s="819"/>
      <c r="WPU63" s="819"/>
      <c r="WPV63" s="819"/>
      <c r="WPW63" s="819"/>
      <c r="WPX63" s="819"/>
      <c r="WPY63" s="819"/>
      <c r="WPZ63" s="819"/>
      <c r="WQA63" s="819"/>
      <c r="WQB63" s="819"/>
      <c r="WQC63" s="819"/>
      <c r="WQD63" s="819"/>
      <c r="WQE63" s="819"/>
      <c r="WQF63" s="819"/>
      <c r="WQG63" s="819"/>
      <c r="WQH63" s="819"/>
      <c r="WQI63" s="819"/>
      <c r="WQJ63" s="819"/>
      <c r="WQK63" s="819"/>
      <c r="WQL63" s="819"/>
      <c r="WQM63" s="819"/>
      <c r="WQN63" s="819"/>
      <c r="WQO63" s="819"/>
      <c r="WQP63" s="819"/>
      <c r="WQQ63" s="819"/>
      <c r="WQR63" s="819"/>
      <c r="WQS63" s="819"/>
      <c r="WQT63" s="819"/>
      <c r="WQU63" s="819"/>
      <c r="WQV63" s="819"/>
      <c r="WQW63" s="819"/>
      <c r="WQX63" s="819"/>
      <c r="WQY63" s="819"/>
      <c r="WQZ63" s="819"/>
      <c r="WRA63" s="819"/>
      <c r="WRB63" s="819"/>
      <c r="WRC63" s="819"/>
      <c r="WRD63" s="819"/>
      <c r="WRE63" s="819"/>
      <c r="WRF63" s="819"/>
      <c r="WRG63" s="819"/>
      <c r="WRH63" s="819"/>
      <c r="WRI63" s="819"/>
      <c r="WRJ63" s="819"/>
      <c r="WRK63" s="819"/>
      <c r="WRL63" s="819"/>
      <c r="WRM63" s="819"/>
      <c r="WRN63" s="819"/>
      <c r="WRO63" s="819"/>
      <c r="WRP63" s="819"/>
      <c r="WRQ63" s="819"/>
      <c r="WRR63" s="819"/>
      <c r="WRS63" s="819"/>
      <c r="WRT63" s="819"/>
      <c r="WRU63" s="819"/>
      <c r="WRV63" s="819"/>
      <c r="WRW63" s="819"/>
      <c r="WRX63" s="819"/>
      <c r="WRY63" s="819"/>
      <c r="WRZ63" s="819"/>
      <c r="WSA63" s="819"/>
      <c r="WSB63" s="819"/>
      <c r="WSC63" s="819"/>
      <c r="WSD63" s="819"/>
      <c r="WSE63" s="819"/>
      <c r="WSF63" s="819"/>
      <c r="WSG63" s="819"/>
      <c r="WSH63" s="819"/>
      <c r="WSI63" s="819"/>
      <c r="WSJ63" s="819"/>
      <c r="WSK63" s="819"/>
      <c r="WSL63" s="819"/>
      <c r="WSM63" s="819"/>
      <c r="WSN63" s="819"/>
      <c r="WSO63" s="819"/>
      <c r="WSP63" s="819"/>
      <c r="WSQ63" s="819"/>
      <c r="WSR63" s="819"/>
      <c r="WSS63" s="819"/>
      <c r="WST63" s="819"/>
      <c r="WSU63" s="819"/>
      <c r="WSV63" s="819"/>
      <c r="WSW63" s="819"/>
      <c r="WSX63" s="819"/>
      <c r="WSY63" s="819"/>
      <c r="WSZ63" s="819"/>
      <c r="WTA63" s="819"/>
      <c r="WTB63" s="819"/>
      <c r="WTC63" s="819"/>
      <c r="WTD63" s="819"/>
      <c r="WTE63" s="819"/>
      <c r="WTF63" s="819"/>
      <c r="WTG63" s="819"/>
      <c r="WTH63" s="819"/>
      <c r="WTI63" s="819"/>
      <c r="WTJ63" s="819"/>
      <c r="WTK63" s="819"/>
      <c r="WTL63" s="819"/>
      <c r="WTM63" s="819"/>
      <c r="WTN63" s="819"/>
      <c r="WTO63" s="819"/>
      <c r="WTP63" s="819"/>
      <c r="WTQ63" s="819"/>
      <c r="WTR63" s="819"/>
      <c r="WTS63" s="819"/>
      <c r="WTT63" s="819"/>
      <c r="WTU63" s="819"/>
      <c r="WTV63" s="819"/>
      <c r="WTW63" s="819"/>
      <c r="WTX63" s="819"/>
      <c r="WTY63" s="819"/>
      <c r="WTZ63" s="819"/>
      <c r="WUA63" s="819"/>
      <c r="WUB63" s="819"/>
      <c r="WUC63" s="819"/>
      <c r="WUD63" s="819"/>
      <c r="WUE63" s="819"/>
      <c r="WUF63" s="819"/>
      <c r="WUG63" s="819"/>
      <c r="WUH63" s="819"/>
      <c r="WUI63" s="819"/>
      <c r="WUJ63" s="819"/>
      <c r="WUK63" s="819"/>
      <c r="WUL63" s="819"/>
      <c r="WUM63" s="819"/>
      <c r="WUN63" s="819"/>
      <c r="WUO63" s="819"/>
      <c r="WUP63" s="819"/>
      <c r="WUQ63" s="819"/>
      <c r="WUR63" s="819"/>
      <c r="WUS63" s="819"/>
      <c r="WUT63" s="819"/>
      <c r="WUU63" s="819"/>
      <c r="WUV63" s="819"/>
      <c r="WUW63" s="819"/>
      <c r="WUX63" s="819"/>
      <c r="WUY63" s="819"/>
      <c r="WUZ63" s="819"/>
      <c r="WVA63" s="819"/>
      <c r="WVB63" s="819"/>
      <c r="WVC63" s="819"/>
      <c r="WVD63" s="819"/>
      <c r="WVE63" s="819"/>
      <c r="WVF63" s="819"/>
      <c r="WVG63" s="819"/>
      <c r="WVH63" s="819"/>
      <c r="WVI63" s="819"/>
      <c r="WVJ63" s="819"/>
      <c r="WVK63" s="819"/>
      <c r="WVL63" s="819"/>
      <c r="WVM63" s="819"/>
      <c r="WVN63" s="819"/>
      <c r="WVO63" s="819"/>
      <c r="WVP63" s="819"/>
      <c r="WVQ63" s="819"/>
      <c r="WVR63" s="819"/>
      <c r="WVS63" s="819"/>
      <c r="WVT63" s="819"/>
      <c r="WVU63" s="819"/>
      <c r="WVV63" s="819"/>
      <c r="WVW63" s="819"/>
      <c r="WVX63" s="819"/>
      <c r="WVY63" s="819"/>
      <c r="WVZ63" s="819"/>
      <c r="WWA63" s="819"/>
      <c r="WWB63" s="819"/>
      <c r="WWC63" s="819"/>
      <c r="WWD63" s="819"/>
      <c r="WWE63" s="819"/>
      <c r="WWF63" s="819"/>
      <c r="WWG63" s="819"/>
      <c r="WWH63" s="819"/>
      <c r="WWI63" s="819"/>
      <c r="WWJ63" s="819"/>
      <c r="WWK63" s="819"/>
      <c r="WWL63" s="819"/>
      <c r="WWM63" s="819"/>
      <c r="WWN63" s="819"/>
      <c r="WWO63" s="819"/>
      <c r="WWP63" s="819"/>
      <c r="WWQ63" s="819"/>
      <c r="WWR63" s="819"/>
      <c r="WWS63" s="819"/>
      <c r="WWT63" s="819"/>
      <c r="WWU63" s="819"/>
      <c r="WWV63" s="819"/>
      <c r="WWW63" s="819"/>
      <c r="WWX63" s="819"/>
      <c r="WWY63" s="819"/>
      <c r="WWZ63" s="819"/>
      <c r="WXA63" s="819"/>
      <c r="WXB63" s="819"/>
      <c r="WXC63" s="819"/>
      <c r="WXD63" s="819"/>
      <c r="WXE63" s="819"/>
      <c r="WXF63" s="819"/>
      <c r="WXG63" s="819"/>
      <c r="WXH63" s="819"/>
      <c r="WXI63" s="819"/>
      <c r="WXJ63" s="819"/>
      <c r="WXK63" s="819"/>
      <c r="WXL63" s="819"/>
      <c r="WXM63" s="819"/>
      <c r="WXN63" s="819"/>
      <c r="WXO63" s="819"/>
      <c r="WXP63" s="819"/>
      <c r="WXQ63" s="819"/>
      <c r="WXR63" s="819"/>
      <c r="WXS63" s="819"/>
      <c r="WXT63" s="819"/>
      <c r="WXU63" s="819"/>
      <c r="WXV63" s="819"/>
      <c r="WXW63" s="819"/>
      <c r="WXX63" s="819"/>
      <c r="WXY63" s="819"/>
      <c r="WXZ63" s="819"/>
      <c r="WYA63" s="819"/>
      <c r="WYB63" s="819"/>
      <c r="WYC63" s="819"/>
      <c r="WYD63" s="819"/>
      <c r="WYE63" s="819"/>
      <c r="WYF63" s="819"/>
      <c r="WYG63" s="819"/>
      <c r="WYH63" s="819"/>
      <c r="WYI63" s="819"/>
      <c r="WYJ63" s="819"/>
      <c r="WYK63" s="819"/>
      <c r="WYL63" s="819"/>
      <c r="WYM63" s="819"/>
      <c r="WYN63" s="819"/>
      <c r="WYO63" s="819"/>
      <c r="WYP63" s="819"/>
      <c r="WYQ63" s="819"/>
      <c r="WYR63" s="819"/>
      <c r="WYS63" s="819"/>
      <c r="WYT63" s="819"/>
      <c r="WYU63" s="819"/>
      <c r="WYV63" s="819"/>
      <c r="WYW63" s="819"/>
      <c r="WYX63" s="819"/>
      <c r="WYY63" s="819"/>
      <c r="WYZ63" s="819"/>
      <c r="WZA63" s="819"/>
      <c r="WZB63" s="819"/>
      <c r="WZC63" s="819"/>
      <c r="WZD63" s="819"/>
      <c r="WZE63" s="819"/>
      <c r="WZF63" s="819"/>
      <c r="WZG63" s="819"/>
      <c r="WZH63" s="819"/>
      <c r="WZI63" s="819"/>
      <c r="WZJ63" s="819"/>
      <c r="WZK63" s="819"/>
      <c r="WZL63" s="819"/>
      <c r="WZM63" s="819"/>
      <c r="WZN63" s="819"/>
      <c r="WZO63" s="819"/>
      <c r="WZP63" s="819"/>
      <c r="WZQ63" s="819"/>
      <c r="WZR63" s="819"/>
      <c r="WZS63" s="819"/>
      <c r="WZT63" s="819"/>
      <c r="WZU63" s="819"/>
      <c r="WZV63" s="819"/>
      <c r="WZW63" s="819"/>
      <c r="WZX63" s="819"/>
      <c r="WZY63" s="819"/>
      <c r="WZZ63" s="819"/>
      <c r="XAA63" s="819"/>
      <c r="XAB63" s="819"/>
      <c r="XAC63" s="819"/>
      <c r="XAD63" s="819"/>
      <c r="XAE63" s="819"/>
      <c r="XAF63" s="819"/>
      <c r="XAG63" s="819"/>
      <c r="XAH63" s="819"/>
      <c r="XAI63" s="819"/>
      <c r="XAJ63" s="819"/>
      <c r="XAK63" s="819"/>
      <c r="XAL63" s="819"/>
      <c r="XAM63" s="819"/>
      <c r="XAN63" s="819"/>
      <c r="XAO63" s="819"/>
      <c r="XAP63" s="819"/>
      <c r="XAQ63" s="819"/>
      <c r="XAR63" s="819"/>
      <c r="XAS63" s="819"/>
      <c r="XAT63" s="819"/>
      <c r="XAU63" s="819"/>
      <c r="XAV63" s="819"/>
      <c r="XAW63" s="819"/>
      <c r="XAX63" s="819"/>
      <c r="XAY63" s="819"/>
      <c r="XAZ63" s="819"/>
      <c r="XBA63" s="819"/>
      <c r="XBB63" s="819"/>
      <c r="XBC63" s="819"/>
      <c r="XBD63" s="819"/>
      <c r="XBE63" s="819"/>
      <c r="XBF63" s="819"/>
      <c r="XBG63" s="819"/>
      <c r="XBH63" s="819"/>
      <c r="XBI63" s="819"/>
      <c r="XBJ63" s="819"/>
      <c r="XBK63" s="819"/>
      <c r="XBL63" s="819"/>
      <c r="XBM63" s="819"/>
      <c r="XBN63" s="819"/>
      <c r="XBO63" s="819"/>
      <c r="XBP63" s="819"/>
      <c r="XBQ63" s="819"/>
      <c r="XBR63" s="819"/>
      <c r="XBS63" s="819"/>
      <c r="XBT63" s="819"/>
      <c r="XBU63" s="819"/>
      <c r="XBV63" s="819"/>
      <c r="XBW63" s="819"/>
      <c r="XBX63" s="819"/>
      <c r="XBY63" s="819"/>
      <c r="XBZ63" s="819"/>
      <c r="XCA63" s="819"/>
      <c r="XCB63" s="819"/>
      <c r="XCC63" s="819"/>
      <c r="XCD63" s="819"/>
      <c r="XCE63" s="819"/>
      <c r="XCF63" s="819"/>
      <c r="XCG63" s="819"/>
      <c r="XCH63" s="819"/>
      <c r="XCI63" s="819"/>
      <c r="XCJ63" s="819"/>
      <c r="XCK63" s="819"/>
      <c r="XCL63" s="819"/>
      <c r="XCM63" s="819"/>
      <c r="XCN63" s="819"/>
      <c r="XCO63" s="819"/>
      <c r="XCP63" s="819"/>
      <c r="XCQ63" s="819"/>
      <c r="XCR63" s="819"/>
      <c r="XCS63" s="819"/>
      <c r="XCT63" s="819"/>
      <c r="XCU63" s="819"/>
      <c r="XCV63" s="819"/>
      <c r="XCW63" s="819"/>
      <c r="XCX63" s="819"/>
      <c r="XCY63" s="819"/>
      <c r="XCZ63" s="819"/>
      <c r="XDA63" s="819"/>
      <c r="XDB63" s="819"/>
      <c r="XDC63" s="819"/>
      <c r="XDD63" s="819"/>
      <c r="XDE63" s="819"/>
      <c r="XDF63" s="819"/>
      <c r="XDG63" s="819"/>
      <c r="XDH63" s="819"/>
      <c r="XDI63" s="819"/>
      <c r="XDJ63" s="819"/>
      <c r="XDK63" s="819"/>
      <c r="XDL63" s="819"/>
      <c r="XDM63" s="819"/>
      <c r="XDN63" s="819"/>
      <c r="XDO63" s="819"/>
      <c r="XDP63" s="819"/>
      <c r="XDQ63" s="819"/>
      <c r="XDR63" s="819"/>
      <c r="XDS63" s="819"/>
      <c r="XDT63" s="819"/>
      <c r="XDU63" s="819"/>
      <c r="XDV63" s="819"/>
      <c r="XDW63" s="819"/>
      <c r="XDX63" s="819"/>
      <c r="XDY63" s="819"/>
      <c r="XDZ63" s="819"/>
      <c r="XEA63" s="819"/>
      <c r="XEB63" s="819"/>
      <c r="XEC63" s="819"/>
      <c r="XED63" s="819"/>
      <c r="XEE63" s="819"/>
      <c r="XEF63" s="819"/>
      <c r="XEG63" s="819"/>
      <c r="XEH63" s="819"/>
      <c r="XEI63" s="819"/>
      <c r="XEJ63" s="819"/>
      <c r="XEK63" s="819"/>
      <c r="XEL63" s="819"/>
      <c r="XEM63" s="819"/>
      <c r="XEN63" s="819"/>
      <c r="XEO63" s="819"/>
      <c r="XEP63" s="819"/>
      <c r="XEQ63" s="819"/>
      <c r="XER63" s="819"/>
      <c r="XES63" s="819"/>
      <c r="XET63" s="819"/>
      <c r="XEU63" s="819"/>
      <c r="XEV63" s="819"/>
      <c r="XEW63" s="819"/>
      <c r="XEX63" s="819"/>
      <c r="XEY63" s="819"/>
      <c r="XEZ63" s="819"/>
      <c r="XFA63" s="819"/>
      <c r="XFB63" s="819"/>
      <c r="XFC63" s="819"/>
      <c r="XFD63" s="819"/>
    </row>
    <row r="64" spans="1:16384" s="450" customFormat="1" ht="13.5" x14ac:dyDescent="0.25">
      <c r="A64" s="820" t="s">
        <v>3572</v>
      </c>
      <c r="B64" s="821"/>
      <c r="C64" s="821"/>
      <c r="D64" s="821"/>
      <c r="E64" s="821"/>
      <c r="F64" s="821"/>
      <c r="G64" s="821"/>
      <c r="H64" s="821"/>
      <c r="I64" s="821"/>
      <c r="J64" s="821"/>
      <c r="K64" s="821"/>
      <c r="L64" s="821"/>
      <c r="M64" s="821"/>
      <c r="N64" s="821"/>
      <c r="O64" s="821"/>
      <c r="P64" s="821"/>
      <c r="Q64" s="821"/>
      <c r="R64" s="821"/>
      <c r="S64" s="821"/>
      <c r="T64" s="821"/>
      <c r="U64" s="821"/>
      <c r="V64" s="821"/>
      <c r="W64" s="821"/>
      <c r="X64" s="821"/>
      <c r="Y64" s="821"/>
      <c r="Z64" s="821"/>
      <c r="AA64" s="821"/>
      <c r="AB64" s="821"/>
      <c r="AC64" s="821"/>
      <c r="AD64" s="821"/>
      <c r="AE64" s="821"/>
      <c r="AF64" s="821"/>
      <c r="AG64" s="821"/>
      <c r="AH64" s="821"/>
      <c r="AI64" s="821"/>
      <c r="AJ64" s="821"/>
      <c r="AK64" s="821"/>
      <c r="AL64" s="821"/>
      <c r="AM64" s="821"/>
      <c r="AN64" s="821"/>
      <c r="AO64" s="821"/>
      <c r="AP64" s="821"/>
      <c r="AQ64" s="821"/>
      <c r="AR64" s="821"/>
      <c r="AS64" s="821"/>
      <c r="AT64" s="821"/>
      <c r="AU64" s="821"/>
      <c r="AV64" s="821"/>
      <c r="AW64" s="821"/>
      <c r="AX64" s="821"/>
      <c r="AY64" s="821"/>
      <c r="AZ64" s="821"/>
      <c r="BA64" s="821"/>
      <c r="BB64" s="821"/>
      <c r="BC64" s="525"/>
      <c r="BD64" s="525"/>
      <c r="BE64" s="525"/>
      <c r="BF64" s="525"/>
      <c r="BG64" s="525"/>
      <c r="BH64" s="525"/>
      <c r="BI64" s="525"/>
      <c r="BJ64" s="525"/>
      <c r="BK64" s="525"/>
      <c r="BL64" s="525"/>
      <c r="BM64" s="525"/>
      <c r="BN64" s="525"/>
      <c r="BO64" s="525"/>
      <c r="BP64" s="525"/>
      <c r="BQ64" s="525"/>
      <c r="BR64" s="525"/>
      <c r="BS64" s="525"/>
      <c r="BT64" s="525"/>
      <c r="BU64" s="525"/>
      <c r="BV64" s="525"/>
      <c r="BW64" s="525"/>
      <c r="BX64" s="525"/>
      <c r="BY64" s="525"/>
      <c r="BZ64" s="525"/>
      <c r="CA64" s="525"/>
      <c r="CB64" s="525"/>
      <c r="CC64" s="525"/>
      <c r="CD64" s="525"/>
      <c r="CE64" s="525"/>
      <c r="CF64" s="525"/>
      <c r="CG64" s="525"/>
      <c r="CH64" s="525"/>
      <c r="CI64" s="525"/>
      <c r="CJ64" s="525"/>
      <c r="CK64" s="525"/>
      <c r="CL64" s="525"/>
      <c r="CM64" s="525"/>
      <c r="CN64" s="525"/>
      <c r="CO64" s="525"/>
      <c r="CP64" s="525"/>
      <c r="CQ64" s="525"/>
      <c r="CR64" s="525"/>
      <c r="CS64" s="525"/>
      <c r="CT64" s="525"/>
      <c r="CU64" s="525"/>
      <c r="CV64" s="525"/>
      <c r="CW64" s="525"/>
      <c r="CX64" s="525"/>
      <c r="CY64" s="525"/>
      <c r="CZ64" s="525"/>
      <c r="DA64" s="525"/>
      <c r="DB64" s="525"/>
      <c r="DC64" s="525"/>
      <c r="DD64" s="525"/>
      <c r="DE64" s="525"/>
      <c r="DF64" s="525"/>
      <c r="DG64" s="525"/>
      <c r="DH64" s="525"/>
      <c r="DI64" s="525"/>
      <c r="DJ64" s="525"/>
      <c r="DK64" s="525"/>
      <c r="DL64" s="525"/>
      <c r="DM64" s="525"/>
      <c r="DN64" s="525"/>
      <c r="DO64" s="525"/>
      <c r="DP64" s="525"/>
      <c r="DQ64" s="525"/>
      <c r="DR64" s="525"/>
      <c r="DS64" s="525"/>
      <c r="DT64" s="525"/>
      <c r="DU64" s="525"/>
      <c r="DV64" s="525"/>
      <c r="DW64" s="525"/>
      <c r="DX64" s="525"/>
      <c r="DY64" s="525"/>
      <c r="DZ64" s="525"/>
      <c r="EA64" s="525"/>
      <c r="EB64" s="525"/>
      <c r="EC64" s="525"/>
      <c r="ED64" s="525"/>
      <c r="EE64" s="525"/>
      <c r="EF64" s="525"/>
      <c r="EG64" s="525"/>
      <c r="EH64" s="525"/>
      <c r="EI64" s="525"/>
      <c r="EJ64" s="525"/>
      <c r="EK64" s="525"/>
      <c r="EL64" s="525"/>
      <c r="EM64" s="525"/>
      <c r="EN64" s="525"/>
      <c r="EO64" s="525"/>
      <c r="EP64" s="525"/>
      <c r="EQ64" s="525"/>
      <c r="ER64" s="525"/>
      <c r="ES64" s="525"/>
      <c r="ET64" s="525"/>
      <c r="EU64" s="525"/>
      <c r="EV64" s="525"/>
      <c r="EW64" s="525"/>
      <c r="EX64" s="525"/>
      <c r="EY64" s="525"/>
      <c r="EZ64" s="525"/>
      <c r="FA64" s="525"/>
      <c r="FB64" s="525"/>
      <c r="FC64" s="525"/>
      <c r="FD64" s="525"/>
      <c r="FE64" s="525"/>
      <c r="FF64" s="525"/>
      <c r="FG64" s="525"/>
      <c r="FH64" s="525"/>
      <c r="FI64" s="525"/>
      <c r="FJ64" s="525"/>
      <c r="FK64" s="525"/>
      <c r="FL64" s="525"/>
      <c r="FM64" s="525"/>
      <c r="FN64" s="525"/>
      <c r="FO64" s="525"/>
      <c r="FP64" s="525"/>
      <c r="FQ64" s="525"/>
      <c r="FR64" s="525"/>
      <c r="FS64" s="525"/>
      <c r="FT64" s="525"/>
      <c r="FU64" s="525"/>
      <c r="FV64" s="525"/>
      <c r="FW64" s="525"/>
      <c r="FX64" s="525"/>
      <c r="FY64" s="525"/>
      <c r="FZ64" s="525"/>
      <c r="GA64" s="525"/>
      <c r="GB64" s="525"/>
      <c r="GC64" s="525"/>
      <c r="GD64" s="525"/>
      <c r="GE64" s="525"/>
      <c r="GF64" s="525"/>
      <c r="GG64" s="525"/>
      <c r="GH64" s="525"/>
      <c r="GI64" s="525"/>
      <c r="GJ64" s="525"/>
      <c r="GK64" s="525"/>
      <c r="GL64" s="525"/>
      <c r="GM64" s="525"/>
      <c r="GN64" s="525"/>
      <c r="GO64" s="525"/>
      <c r="GP64" s="525"/>
      <c r="GQ64" s="525"/>
      <c r="GR64" s="525"/>
      <c r="GS64" s="525"/>
      <c r="GT64" s="525"/>
      <c r="GU64" s="525"/>
      <c r="GV64" s="525"/>
      <c r="GW64" s="525"/>
      <c r="GX64" s="525"/>
      <c r="GY64" s="525"/>
      <c r="GZ64" s="525"/>
      <c r="HA64" s="525"/>
      <c r="HB64" s="525"/>
      <c r="HC64" s="525"/>
      <c r="HD64" s="525"/>
      <c r="HE64" s="525"/>
      <c r="HF64" s="525"/>
      <c r="HG64" s="525"/>
      <c r="HH64" s="525"/>
      <c r="HI64" s="525"/>
      <c r="HJ64" s="525"/>
      <c r="HK64" s="525"/>
      <c r="HL64" s="525"/>
      <c r="HM64" s="525"/>
      <c r="HN64" s="525"/>
      <c r="HO64" s="525"/>
      <c r="HP64" s="525"/>
      <c r="HQ64" s="525"/>
      <c r="HR64" s="525"/>
      <c r="HS64" s="525"/>
      <c r="HT64" s="525"/>
      <c r="HU64" s="525"/>
      <c r="HV64" s="525"/>
      <c r="HW64" s="525"/>
      <c r="HX64" s="525"/>
      <c r="HY64" s="525"/>
      <c r="HZ64" s="525"/>
      <c r="IA64" s="525"/>
      <c r="IB64" s="525"/>
      <c r="IC64" s="525"/>
      <c r="ID64" s="525"/>
      <c r="IE64" s="525"/>
      <c r="IF64" s="525"/>
      <c r="IG64" s="525"/>
      <c r="IH64" s="525"/>
      <c r="II64" s="525"/>
      <c r="IJ64" s="525"/>
      <c r="IK64" s="525"/>
      <c r="IL64" s="525"/>
      <c r="IM64" s="525"/>
      <c r="IN64" s="525"/>
      <c r="IO64" s="525"/>
      <c r="IP64" s="525"/>
      <c r="IQ64" s="525"/>
      <c r="IR64" s="525"/>
      <c r="IS64" s="525"/>
      <c r="IT64" s="525"/>
      <c r="IU64" s="525"/>
      <c r="IV64" s="525"/>
      <c r="IW64" s="525"/>
      <c r="IX64" s="525"/>
      <c r="IY64" s="525"/>
      <c r="IZ64" s="525"/>
      <c r="JA64" s="525"/>
      <c r="JB64" s="525"/>
      <c r="JC64" s="525"/>
      <c r="JD64" s="525"/>
      <c r="JE64" s="525"/>
      <c r="JF64" s="525"/>
      <c r="JG64" s="525"/>
      <c r="JH64" s="525"/>
      <c r="JI64" s="525"/>
      <c r="JJ64" s="525"/>
      <c r="JK64" s="525"/>
      <c r="JL64" s="525"/>
      <c r="JM64" s="525"/>
      <c r="JN64" s="525"/>
      <c r="JO64" s="525"/>
      <c r="JP64" s="525"/>
      <c r="JQ64" s="525"/>
      <c r="JR64" s="525"/>
      <c r="JS64" s="525"/>
      <c r="JT64" s="525"/>
      <c r="JU64" s="525"/>
      <c r="JV64" s="525"/>
      <c r="JW64" s="525"/>
      <c r="JX64" s="525"/>
      <c r="JY64" s="525"/>
      <c r="JZ64" s="525"/>
      <c r="KA64" s="525"/>
      <c r="KB64" s="525"/>
      <c r="KC64" s="525"/>
      <c r="KD64" s="525"/>
      <c r="KE64" s="525"/>
      <c r="KF64" s="525"/>
      <c r="KG64" s="525"/>
      <c r="KH64" s="525"/>
      <c r="KI64" s="525"/>
      <c r="KJ64" s="525"/>
      <c r="KK64" s="525"/>
      <c r="KL64" s="525"/>
      <c r="KM64" s="525"/>
      <c r="KN64" s="525"/>
      <c r="KO64" s="525"/>
      <c r="KP64" s="525"/>
      <c r="KQ64" s="525"/>
      <c r="KR64" s="525"/>
      <c r="KS64" s="525"/>
      <c r="KT64" s="525"/>
      <c r="KU64" s="525"/>
      <c r="KV64" s="525"/>
      <c r="KW64" s="525"/>
      <c r="KX64" s="525"/>
      <c r="KY64" s="525"/>
      <c r="KZ64" s="525"/>
      <c r="LA64" s="525"/>
      <c r="LB64" s="525"/>
      <c r="LC64" s="525"/>
      <c r="LD64" s="525"/>
      <c r="LE64" s="525"/>
      <c r="LF64" s="525"/>
      <c r="LG64" s="525"/>
      <c r="LH64" s="525"/>
      <c r="LI64" s="525"/>
      <c r="LJ64" s="525"/>
      <c r="LK64" s="525"/>
      <c r="LL64" s="525"/>
      <c r="LM64" s="525"/>
      <c r="LN64" s="525"/>
      <c r="LO64" s="525"/>
      <c r="LP64" s="525"/>
      <c r="LQ64" s="525"/>
      <c r="LR64" s="525"/>
      <c r="LS64" s="525"/>
      <c r="LT64" s="525"/>
      <c r="LU64" s="525"/>
      <c r="LV64" s="525"/>
      <c r="LW64" s="525"/>
      <c r="LX64" s="525"/>
      <c r="LY64" s="525"/>
      <c r="LZ64" s="525"/>
      <c r="MA64" s="525"/>
      <c r="MB64" s="525"/>
      <c r="MC64" s="525"/>
      <c r="MD64" s="525"/>
      <c r="ME64" s="525"/>
      <c r="MF64" s="525"/>
      <c r="MG64" s="525"/>
      <c r="MH64" s="525"/>
      <c r="MI64" s="525"/>
      <c r="MJ64" s="525"/>
      <c r="MK64" s="525"/>
      <c r="ML64" s="525"/>
      <c r="MM64" s="525"/>
      <c r="MN64" s="525"/>
      <c r="MO64" s="525"/>
      <c r="MP64" s="525"/>
      <c r="MQ64" s="525"/>
      <c r="MR64" s="525"/>
      <c r="MS64" s="525"/>
      <c r="MT64" s="525"/>
      <c r="MU64" s="525"/>
      <c r="MV64" s="525"/>
      <c r="MW64" s="525"/>
      <c r="MX64" s="525"/>
      <c r="MY64" s="525"/>
      <c r="MZ64" s="525"/>
      <c r="NA64" s="525"/>
      <c r="NB64" s="525"/>
      <c r="NC64" s="525"/>
      <c r="ND64" s="525"/>
      <c r="NE64" s="525"/>
      <c r="NF64" s="525"/>
      <c r="NG64" s="525"/>
      <c r="NH64" s="525"/>
      <c r="NI64" s="525"/>
      <c r="NJ64" s="525"/>
      <c r="NK64" s="525"/>
      <c r="NL64" s="525"/>
      <c r="NM64" s="525"/>
      <c r="NN64" s="525"/>
      <c r="NO64" s="525"/>
      <c r="NP64" s="525"/>
      <c r="NQ64" s="525"/>
      <c r="NR64" s="525"/>
      <c r="NS64" s="525"/>
      <c r="NT64" s="525"/>
      <c r="NU64" s="525"/>
      <c r="NV64" s="525"/>
      <c r="NW64" s="525"/>
      <c r="NX64" s="525"/>
      <c r="NY64" s="525"/>
      <c r="NZ64" s="525"/>
      <c r="OA64" s="525"/>
      <c r="OB64" s="525"/>
      <c r="OC64" s="525"/>
      <c r="OD64" s="525"/>
      <c r="OE64" s="525"/>
      <c r="OF64" s="525"/>
      <c r="OG64" s="525"/>
      <c r="OH64" s="525"/>
      <c r="OI64" s="525"/>
      <c r="OJ64" s="525"/>
      <c r="OK64" s="525"/>
      <c r="OL64" s="525"/>
      <c r="OM64" s="525"/>
      <c r="ON64" s="525"/>
      <c r="OO64" s="525"/>
      <c r="OP64" s="525"/>
      <c r="OQ64" s="525"/>
      <c r="OR64" s="525"/>
      <c r="OS64" s="525"/>
      <c r="OT64" s="525"/>
      <c r="OU64" s="525"/>
      <c r="OV64" s="525"/>
      <c r="OW64" s="525"/>
      <c r="OX64" s="525"/>
      <c r="OY64" s="525"/>
      <c r="OZ64" s="525"/>
      <c r="PA64" s="525"/>
      <c r="PB64" s="525"/>
      <c r="PC64" s="525"/>
      <c r="PD64" s="525"/>
      <c r="PE64" s="525"/>
      <c r="PF64" s="525"/>
      <c r="PG64" s="525"/>
      <c r="PH64" s="525"/>
      <c r="PI64" s="525"/>
      <c r="PJ64" s="525"/>
      <c r="PK64" s="525"/>
      <c r="PL64" s="525"/>
      <c r="PM64" s="525"/>
      <c r="PN64" s="525"/>
      <c r="PO64" s="525"/>
      <c r="PP64" s="525"/>
      <c r="PQ64" s="525"/>
      <c r="PR64" s="525"/>
      <c r="PS64" s="525"/>
      <c r="PT64" s="525"/>
      <c r="PU64" s="525"/>
      <c r="PV64" s="525"/>
      <c r="PW64" s="525"/>
      <c r="PX64" s="525"/>
      <c r="PY64" s="525"/>
      <c r="PZ64" s="525"/>
      <c r="QA64" s="525"/>
      <c r="QB64" s="525"/>
      <c r="QC64" s="525"/>
      <c r="QD64" s="525"/>
      <c r="QE64" s="525"/>
      <c r="QF64" s="525"/>
      <c r="QG64" s="525"/>
      <c r="QH64" s="525"/>
      <c r="QI64" s="525"/>
      <c r="QJ64" s="525"/>
      <c r="QK64" s="525"/>
      <c r="QL64" s="525"/>
      <c r="QM64" s="525"/>
      <c r="QN64" s="525"/>
      <c r="QO64" s="525"/>
      <c r="QP64" s="525"/>
      <c r="QQ64" s="525"/>
      <c r="QR64" s="525"/>
      <c r="QS64" s="525"/>
      <c r="QT64" s="525"/>
      <c r="QU64" s="525"/>
      <c r="QV64" s="525"/>
      <c r="QW64" s="525"/>
      <c r="QX64" s="525"/>
      <c r="QY64" s="525"/>
      <c r="QZ64" s="525"/>
      <c r="RA64" s="525"/>
      <c r="RB64" s="525"/>
      <c r="RC64" s="525"/>
      <c r="RD64" s="525"/>
      <c r="RE64" s="525"/>
      <c r="RF64" s="525"/>
      <c r="RG64" s="525"/>
      <c r="RH64" s="525"/>
      <c r="RI64" s="525"/>
      <c r="RJ64" s="525"/>
      <c r="RK64" s="525"/>
      <c r="RL64" s="525"/>
      <c r="RM64" s="525"/>
      <c r="RN64" s="525"/>
      <c r="RO64" s="525"/>
      <c r="RP64" s="525"/>
      <c r="RQ64" s="525"/>
      <c r="RR64" s="525"/>
      <c r="RS64" s="525"/>
      <c r="RT64" s="525"/>
      <c r="RU64" s="525"/>
      <c r="RV64" s="525"/>
      <c r="RW64" s="525"/>
      <c r="RX64" s="525"/>
      <c r="RY64" s="525"/>
      <c r="RZ64" s="525"/>
      <c r="SA64" s="525"/>
      <c r="SB64" s="525"/>
      <c r="SC64" s="525"/>
      <c r="SD64" s="525"/>
      <c r="SE64" s="525"/>
      <c r="SF64" s="525"/>
      <c r="SG64" s="525"/>
      <c r="SH64" s="525"/>
      <c r="SI64" s="525"/>
      <c r="SJ64" s="525"/>
      <c r="SK64" s="525"/>
      <c r="SL64" s="525"/>
      <c r="SM64" s="525"/>
      <c r="SN64" s="525"/>
      <c r="SO64" s="525"/>
      <c r="SP64" s="525"/>
      <c r="SQ64" s="525"/>
      <c r="SR64" s="525"/>
      <c r="SS64" s="525"/>
      <c r="ST64" s="525"/>
      <c r="SU64" s="525"/>
      <c r="SV64" s="525"/>
      <c r="SW64" s="525"/>
      <c r="SX64" s="525"/>
      <c r="SY64" s="525"/>
      <c r="SZ64" s="525"/>
      <c r="TA64" s="525"/>
      <c r="TB64" s="525"/>
      <c r="TC64" s="525"/>
      <c r="TD64" s="525"/>
      <c r="TE64" s="525"/>
      <c r="TF64" s="525"/>
      <c r="TG64" s="525"/>
      <c r="TH64" s="525"/>
      <c r="TI64" s="525"/>
      <c r="TJ64" s="525"/>
      <c r="TK64" s="525"/>
      <c r="TL64" s="525"/>
      <c r="TM64" s="525"/>
      <c r="TN64" s="525"/>
      <c r="TO64" s="525"/>
      <c r="TP64" s="525"/>
      <c r="TQ64" s="525"/>
      <c r="TR64" s="525"/>
      <c r="TS64" s="525"/>
      <c r="TT64" s="525"/>
      <c r="TU64" s="525"/>
      <c r="TV64" s="525"/>
      <c r="TW64" s="525"/>
      <c r="TX64" s="525"/>
      <c r="TY64" s="525"/>
      <c r="TZ64" s="525"/>
      <c r="UA64" s="525"/>
      <c r="UB64" s="525"/>
      <c r="UC64" s="525"/>
      <c r="UD64" s="525"/>
      <c r="UE64" s="525"/>
      <c r="UF64" s="525"/>
      <c r="UG64" s="525"/>
      <c r="UH64" s="525"/>
      <c r="UI64" s="525"/>
      <c r="UJ64" s="525"/>
      <c r="UK64" s="525"/>
      <c r="UL64" s="525"/>
      <c r="UM64" s="525"/>
      <c r="UN64" s="525"/>
      <c r="UO64" s="525"/>
      <c r="UP64" s="525"/>
      <c r="UQ64" s="525"/>
      <c r="UR64" s="525"/>
      <c r="US64" s="525"/>
      <c r="UT64" s="525"/>
      <c r="UU64" s="525"/>
      <c r="UV64" s="525"/>
      <c r="UW64" s="525"/>
      <c r="UX64" s="525"/>
      <c r="UY64" s="525"/>
      <c r="UZ64" s="525"/>
      <c r="VA64" s="525"/>
      <c r="VB64" s="525"/>
      <c r="VC64" s="525"/>
      <c r="VD64" s="525"/>
      <c r="VE64" s="525"/>
      <c r="VF64" s="525"/>
      <c r="VG64" s="525"/>
      <c r="VH64" s="525"/>
      <c r="VI64" s="525"/>
      <c r="VJ64" s="525"/>
      <c r="VK64" s="525"/>
      <c r="VL64" s="525"/>
      <c r="VM64" s="525"/>
      <c r="VN64" s="525"/>
      <c r="VO64" s="525"/>
      <c r="VP64" s="525"/>
      <c r="VQ64" s="525"/>
      <c r="VR64" s="525"/>
      <c r="VS64" s="525"/>
      <c r="VT64" s="525"/>
      <c r="VU64" s="525"/>
      <c r="VV64" s="525"/>
      <c r="VW64" s="525"/>
      <c r="VX64" s="525"/>
      <c r="VY64" s="525"/>
      <c r="VZ64" s="525"/>
      <c r="WA64" s="525"/>
      <c r="WB64" s="525"/>
      <c r="WC64" s="525"/>
      <c r="WD64" s="525"/>
      <c r="WE64" s="525"/>
      <c r="WF64" s="525"/>
      <c r="WG64" s="525"/>
      <c r="WH64" s="525"/>
      <c r="WI64" s="525"/>
      <c r="WJ64" s="525"/>
      <c r="WK64" s="525"/>
      <c r="WL64" s="525"/>
      <c r="WM64" s="525"/>
      <c r="WN64" s="525"/>
      <c r="WO64" s="525"/>
      <c r="WP64" s="525"/>
      <c r="WQ64" s="525"/>
      <c r="WR64" s="525"/>
      <c r="WS64" s="525"/>
      <c r="WT64" s="525"/>
      <c r="WU64" s="525"/>
      <c r="WV64" s="525"/>
      <c r="WW64" s="525"/>
      <c r="WX64" s="525"/>
      <c r="WY64" s="525"/>
      <c r="WZ64" s="525"/>
      <c r="XA64" s="525"/>
      <c r="XB64" s="525"/>
      <c r="XC64" s="525"/>
      <c r="XD64" s="525"/>
      <c r="XE64" s="525"/>
      <c r="XF64" s="525"/>
      <c r="XG64" s="525"/>
      <c r="XH64" s="525"/>
      <c r="XI64" s="525"/>
      <c r="XJ64" s="525"/>
      <c r="XK64" s="525"/>
      <c r="XL64" s="525"/>
      <c r="XM64" s="525"/>
      <c r="XN64" s="525"/>
      <c r="XO64" s="525"/>
      <c r="XP64" s="525"/>
      <c r="XQ64" s="525"/>
      <c r="XR64" s="525"/>
      <c r="XS64" s="525"/>
      <c r="XT64" s="525"/>
      <c r="XU64" s="525"/>
      <c r="XV64" s="525"/>
      <c r="XW64" s="525"/>
      <c r="XX64" s="525"/>
      <c r="XY64" s="525"/>
      <c r="XZ64" s="525"/>
      <c r="YA64" s="525"/>
      <c r="YB64" s="525"/>
      <c r="YC64" s="525"/>
      <c r="YD64" s="525"/>
      <c r="YE64" s="525"/>
      <c r="YF64" s="525"/>
      <c r="YG64" s="525"/>
      <c r="YH64" s="525"/>
      <c r="YI64" s="525"/>
      <c r="YJ64" s="525"/>
      <c r="YK64" s="525"/>
      <c r="YL64" s="525"/>
      <c r="YM64" s="525"/>
      <c r="YN64" s="525"/>
      <c r="YO64" s="525"/>
      <c r="YP64" s="525"/>
      <c r="YQ64" s="525"/>
      <c r="YR64" s="525"/>
      <c r="YS64" s="525"/>
      <c r="YT64" s="525"/>
      <c r="YU64" s="525"/>
      <c r="YV64" s="525"/>
      <c r="YW64" s="525"/>
      <c r="YX64" s="525"/>
      <c r="YY64" s="525"/>
      <c r="YZ64" s="525"/>
      <c r="ZA64" s="525"/>
      <c r="ZB64" s="525"/>
      <c r="ZC64" s="525"/>
      <c r="ZD64" s="525"/>
      <c r="ZE64" s="525"/>
      <c r="ZF64" s="525"/>
      <c r="ZG64" s="525"/>
      <c r="ZH64" s="525"/>
      <c r="ZI64" s="525"/>
      <c r="ZJ64" s="525"/>
      <c r="ZK64" s="525"/>
      <c r="ZL64" s="525"/>
      <c r="ZM64" s="525"/>
      <c r="ZN64" s="525"/>
      <c r="ZO64" s="525"/>
      <c r="ZP64" s="525"/>
      <c r="ZQ64" s="525"/>
      <c r="ZR64" s="525"/>
      <c r="ZS64" s="525"/>
      <c r="ZT64" s="525"/>
      <c r="ZU64" s="525"/>
      <c r="ZV64" s="525"/>
      <c r="ZW64" s="525"/>
      <c r="ZX64" s="525"/>
      <c r="ZY64" s="525"/>
      <c r="ZZ64" s="525"/>
      <c r="AAA64" s="525"/>
      <c r="AAB64" s="525"/>
      <c r="AAC64" s="525"/>
      <c r="AAD64" s="525"/>
      <c r="AAE64" s="525"/>
      <c r="AAF64" s="525"/>
      <c r="AAG64" s="525"/>
      <c r="AAH64" s="525"/>
      <c r="AAI64" s="525"/>
      <c r="AAJ64" s="525"/>
      <c r="AAK64" s="525"/>
      <c r="AAL64" s="525"/>
      <c r="AAM64" s="525"/>
      <c r="AAN64" s="525"/>
      <c r="AAO64" s="525"/>
      <c r="AAP64" s="525"/>
      <c r="AAQ64" s="525"/>
      <c r="AAR64" s="525"/>
      <c r="AAS64" s="525"/>
      <c r="AAT64" s="525"/>
      <c r="AAU64" s="525"/>
      <c r="AAV64" s="525"/>
      <c r="AAW64" s="525"/>
      <c r="AAX64" s="525"/>
      <c r="AAY64" s="525"/>
      <c r="AAZ64" s="525"/>
      <c r="ABA64" s="525"/>
      <c r="ABB64" s="525"/>
      <c r="ABC64" s="525"/>
      <c r="ABD64" s="525"/>
      <c r="ABE64" s="525"/>
      <c r="ABF64" s="525"/>
      <c r="ABG64" s="525"/>
      <c r="ABH64" s="525"/>
      <c r="ABI64" s="525"/>
      <c r="ABJ64" s="525"/>
      <c r="ABK64" s="525"/>
      <c r="ABL64" s="525"/>
      <c r="ABM64" s="525"/>
      <c r="ABN64" s="525"/>
      <c r="ABO64" s="525"/>
      <c r="ABP64" s="525"/>
      <c r="ABQ64" s="525"/>
      <c r="ABR64" s="525"/>
      <c r="ABS64" s="525"/>
      <c r="ABT64" s="525"/>
      <c r="ABU64" s="525"/>
      <c r="ABV64" s="525"/>
      <c r="ABW64" s="525"/>
      <c r="ABX64" s="525"/>
      <c r="ABY64" s="525"/>
      <c r="ABZ64" s="525"/>
      <c r="ACA64" s="525"/>
      <c r="ACB64" s="525"/>
      <c r="ACC64" s="525"/>
      <c r="ACD64" s="525"/>
      <c r="ACE64" s="525"/>
      <c r="ACF64" s="525"/>
      <c r="ACG64" s="525"/>
      <c r="ACH64" s="525"/>
      <c r="ACI64" s="525"/>
      <c r="ACJ64" s="525"/>
      <c r="ACK64" s="525"/>
      <c r="ACL64" s="525"/>
      <c r="ACM64" s="525"/>
      <c r="ACN64" s="525"/>
      <c r="ACO64" s="525"/>
      <c r="ACP64" s="525"/>
      <c r="ACQ64" s="525"/>
      <c r="ACR64" s="525"/>
      <c r="ACS64" s="525"/>
      <c r="ACT64" s="525"/>
      <c r="ACU64" s="525"/>
      <c r="ACV64" s="525"/>
      <c r="ACW64" s="525"/>
      <c r="ACX64" s="525"/>
      <c r="ACY64" s="525"/>
      <c r="ACZ64" s="525"/>
      <c r="ADA64" s="525"/>
      <c r="ADB64" s="525"/>
      <c r="ADC64" s="525"/>
      <c r="ADD64" s="525"/>
      <c r="ADE64" s="525"/>
      <c r="ADF64" s="525"/>
      <c r="ADG64" s="525"/>
      <c r="ADH64" s="525"/>
      <c r="ADI64" s="525"/>
      <c r="ADJ64" s="525"/>
      <c r="ADK64" s="525"/>
      <c r="ADL64" s="525"/>
      <c r="ADM64" s="525"/>
      <c r="ADN64" s="525"/>
      <c r="ADO64" s="525"/>
      <c r="ADP64" s="525"/>
      <c r="ADQ64" s="525"/>
      <c r="ADR64" s="525"/>
      <c r="ADS64" s="525"/>
      <c r="ADT64" s="525"/>
      <c r="ADU64" s="525"/>
      <c r="ADV64" s="525"/>
      <c r="ADW64" s="525"/>
      <c r="ADX64" s="525"/>
      <c r="ADY64" s="525"/>
      <c r="ADZ64" s="525"/>
      <c r="AEA64" s="525"/>
      <c r="AEB64" s="525"/>
      <c r="AEC64" s="525"/>
      <c r="AED64" s="525"/>
      <c r="AEE64" s="525"/>
      <c r="AEF64" s="525"/>
      <c r="AEG64" s="525"/>
      <c r="AEH64" s="525"/>
      <c r="AEI64" s="525"/>
      <c r="AEJ64" s="525"/>
      <c r="AEK64" s="525"/>
      <c r="AEL64" s="525"/>
      <c r="AEM64" s="525"/>
      <c r="AEN64" s="525"/>
      <c r="AEO64" s="525"/>
      <c r="AEP64" s="525"/>
      <c r="AEQ64" s="525"/>
      <c r="AER64" s="525"/>
      <c r="AES64" s="525"/>
      <c r="AET64" s="525"/>
      <c r="AEU64" s="525"/>
      <c r="AEV64" s="525"/>
      <c r="AEW64" s="525"/>
      <c r="AEX64" s="525"/>
      <c r="AEY64" s="525"/>
      <c r="AEZ64" s="525"/>
      <c r="AFA64" s="525"/>
      <c r="AFB64" s="525"/>
      <c r="AFC64" s="525"/>
      <c r="AFD64" s="525"/>
      <c r="AFE64" s="525"/>
      <c r="AFF64" s="525"/>
      <c r="AFG64" s="525"/>
      <c r="AFH64" s="525"/>
      <c r="AFI64" s="525"/>
      <c r="AFJ64" s="525"/>
      <c r="AFK64" s="525"/>
      <c r="AFL64" s="525"/>
      <c r="AFM64" s="525"/>
      <c r="AFN64" s="525"/>
      <c r="AFO64" s="525"/>
      <c r="AFP64" s="525"/>
      <c r="AFQ64" s="525"/>
      <c r="AFR64" s="525"/>
      <c r="AFS64" s="525"/>
      <c r="AFT64" s="525"/>
      <c r="AFU64" s="525"/>
      <c r="AFV64" s="525"/>
      <c r="AFW64" s="525"/>
      <c r="AFX64" s="525"/>
      <c r="AFY64" s="525"/>
      <c r="AFZ64" s="525"/>
      <c r="AGA64" s="525"/>
      <c r="AGB64" s="525"/>
      <c r="AGC64" s="525"/>
      <c r="AGD64" s="525"/>
      <c r="AGE64" s="525"/>
      <c r="AGF64" s="525"/>
      <c r="AGG64" s="525"/>
      <c r="AGH64" s="525"/>
      <c r="AGI64" s="525"/>
      <c r="AGJ64" s="525"/>
      <c r="AGK64" s="525"/>
      <c r="AGL64" s="525"/>
      <c r="AGM64" s="525"/>
      <c r="AGN64" s="525"/>
      <c r="AGO64" s="525"/>
      <c r="AGP64" s="525"/>
      <c r="AGQ64" s="525"/>
      <c r="AGR64" s="525"/>
      <c r="AGS64" s="525"/>
      <c r="AGT64" s="525"/>
      <c r="AGU64" s="525"/>
      <c r="AGV64" s="525"/>
      <c r="AGW64" s="525"/>
      <c r="AGX64" s="525"/>
      <c r="AGY64" s="525"/>
      <c r="AGZ64" s="525"/>
      <c r="AHA64" s="525"/>
      <c r="AHB64" s="525"/>
      <c r="AHC64" s="525"/>
      <c r="AHD64" s="525"/>
      <c r="AHE64" s="525"/>
      <c r="AHF64" s="525"/>
      <c r="AHG64" s="525"/>
      <c r="AHH64" s="525"/>
      <c r="AHI64" s="525"/>
      <c r="AHJ64" s="525"/>
      <c r="AHK64" s="525"/>
      <c r="AHL64" s="525"/>
      <c r="AHM64" s="525"/>
      <c r="AHN64" s="525"/>
      <c r="AHO64" s="525"/>
      <c r="AHP64" s="525"/>
      <c r="AHQ64" s="525"/>
      <c r="AHR64" s="525"/>
      <c r="AHS64" s="525"/>
      <c r="AHT64" s="525"/>
      <c r="AHU64" s="525"/>
      <c r="AHV64" s="525"/>
      <c r="AHW64" s="525"/>
      <c r="AHX64" s="525"/>
      <c r="AHY64" s="525"/>
      <c r="AHZ64" s="525"/>
      <c r="AIA64" s="525"/>
      <c r="AIB64" s="525"/>
      <c r="AIC64" s="525"/>
      <c r="AID64" s="525"/>
      <c r="AIE64" s="525"/>
      <c r="AIF64" s="525"/>
      <c r="AIG64" s="525"/>
      <c r="AIH64" s="525"/>
      <c r="AII64" s="525"/>
      <c r="AIJ64" s="525"/>
      <c r="AIK64" s="525"/>
      <c r="AIL64" s="525"/>
      <c r="AIM64" s="525"/>
      <c r="AIN64" s="525"/>
      <c r="AIO64" s="525"/>
      <c r="AIP64" s="525"/>
      <c r="AIQ64" s="525"/>
      <c r="AIR64" s="525"/>
      <c r="AIS64" s="525"/>
      <c r="AIT64" s="525"/>
      <c r="AIU64" s="525"/>
      <c r="AIV64" s="525"/>
      <c r="AIW64" s="525"/>
      <c r="AIX64" s="525"/>
      <c r="AIY64" s="525"/>
      <c r="AIZ64" s="525"/>
      <c r="AJA64" s="525"/>
      <c r="AJB64" s="525"/>
      <c r="AJC64" s="525"/>
      <c r="AJD64" s="525"/>
      <c r="AJE64" s="525"/>
      <c r="AJF64" s="525"/>
      <c r="AJG64" s="525"/>
      <c r="AJH64" s="525"/>
      <c r="AJI64" s="525"/>
      <c r="AJJ64" s="525"/>
      <c r="AJK64" s="525"/>
      <c r="AJL64" s="525"/>
      <c r="AJM64" s="525"/>
      <c r="AJN64" s="525"/>
      <c r="AJO64" s="525"/>
      <c r="AJP64" s="525"/>
      <c r="AJQ64" s="525"/>
      <c r="AJR64" s="525"/>
      <c r="AJS64" s="525"/>
      <c r="AJT64" s="525"/>
      <c r="AJU64" s="525"/>
      <c r="AJV64" s="525"/>
      <c r="AJW64" s="525"/>
      <c r="AJX64" s="525"/>
      <c r="AJY64" s="525"/>
      <c r="AJZ64" s="525"/>
      <c r="AKA64" s="525"/>
      <c r="AKB64" s="525"/>
      <c r="AKC64" s="525"/>
      <c r="AKD64" s="525"/>
      <c r="AKE64" s="525"/>
      <c r="AKF64" s="525"/>
      <c r="AKG64" s="525"/>
      <c r="AKH64" s="525"/>
      <c r="AKI64" s="525"/>
      <c r="AKJ64" s="525"/>
      <c r="AKK64" s="525"/>
      <c r="AKL64" s="525"/>
      <c r="AKM64" s="525"/>
      <c r="AKN64" s="525"/>
      <c r="AKO64" s="525"/>
      <c r="AKP64" s="525"/>
      <c r="AKQ64" s="525"/>
      <c r="AKR64" s="525"/>
      <c r="AKS64" s="525"/>
      <c r="AKT64" s="525"/>
      <c r="AKU64" s="525"/>
      <c r="AKV64" s="525"/>
      <c r="AKW64" s="525"/>
      <c r="AKX64" s="525"/>
      <c r="AKY64" s="525"/>
      <c r="AKZ64" s="525"/>
      <c r="ALA64" s="525"/>
      <c r="ALB64" s="525"/>
      <c r="ALC64" s="525"/>
      <c r="ALD64" s="525"/>
      <c r="ALE64" s="525"/>
      <c r="ALF64" s="525"/>
      <c r="ALG64" s="525"/>
      <c r="ALH64" s="525"/>
      <c r="ALI64" s="525"/>
      <c r="ALJ64" s="525"/>
      <c r="ALK64" s="525"/>
      <c r="ALL64" s="525"/>
      <c r="ALM64" s="525"/>
      <c r="ALN64" s="525"/>
      <c r="ALO64" s="525"/>
      <c r="ALP64" s="525"/>
      <c r="ALQ64" s="525"/>
      <c r="ALR64" s="525"/>
      <c r="ALS64" s="525"/>
      <c r="ALT64" s="525"/>
      <c r="ALU64" s="525"/>
      <c r="ALV64" s="525"/>
      <c r="ALW64" s="525"/>
      <c r="ALX64" s="525"/>
      <c r="ALY64" s="525"/>
      <c r="ALZ64" s="525"/>
      <c r="AMA64" s="525"/>
      <c r="AMB64" s="525"/>
      <c r="AMC64" s="525"/>
      <c r="AMD64" s="525"/>
      <c r="AME64" s="525"/>
      <c r="AMF64" s="525"/>
      <c r="AMG64" s="525"/>
      <c r="AMH64" s="525"/>
      <c r="AMI64" s="525"/>
      <c r="AMJ64" s="525"/>
      <c r="AMK64" s="525"/>
      <c r="AML64" s="525"/>
      <c r="AMM64" s="525"/>
      <c r="AMN64" s="525"/>
      <c r="AMO64" s="525"/>
      <c r="AMP64" s="525"/>
      <c r="AMQ64" s="525"/>
      <c r="AMR64" s="525"/>
      <c r="AMS64" s="525"/>
      <c r="AMT64" s="525"/>
      <c r="AMU64" s="525"/>
      <c r="AMV64" s="525"/>
      <c r="AMW64" s="525"/>
      <c r="AMX64" s="525"/>
      <c r="AMY64" s="525"/>
      <c r="AMZ64" s="525"/>
      <c r="ANA64" s="525"/>
      <c r="ANB64" s="525"/>
      <c r="ANC64" s="525"/>
      <c r="AND64" s="525"/>
      <c r="ANE64" s="525"/>
      <c r="ANF64" s="525"/>
      <c r="ANG64" s="525"/>
      <c r="ANH64" s="525"/>
      <c r="ANI64" s="525"/>
      <c r="ANJ64" s="525"/>
      <c r="ANK64" s="525"/>
      <c r="ANL64" s="525"/>
      <c r="ANM64" s="525"/>
      <c r="ANN64" s="525"/>
      <c r="ANO64" s="525"/>
      <c r="ANP64" s="525"/>
      <c r="ANQ64" s="525"/>
      <c r="ANR64" s="525"/>
      <c r="ANS64" s="525"/>
      <c r="ANT64" s="525"/>
      <c r="ANU64" s="525"/>
      <c r="ANV64" s="525"/>
      <c r="ANW64" s="525"/>
      <c r="ANX64" s="525"/>
      <c r="ANY64" s="525"/>
      <c r="ANZ64" s="525"/>
      <c r="AOA64" s="525"/>
      <c r="AOB64" s="525"/>
      <c r="AOC64" s="525"/>
      <c r="AOD64" s="525"/>
      <c r="AOE64" s="525"/>
      <c r="AOF64" s="525"/>
      <c r="AOG64" s="525"/>
      <c r="AOH64" s="525"/>
      <c r="AOI64" s="525"/>
      <c r="AOJ64" s="525"/>
      <c r="AOK64" s="525"/>
      <c r="AOL64" s="525"/>
      <c r="AOM64" s="525"/>
      <c r="AON64" s="525"/>
      <c r="AOO64" s="525"/>
      <c r="AOP64" s="525"/>
      <c r="AOQ64" s="525"/>
      <c r="AOR64" s="525"/>
      <c r="AOS64" s="525"/>
      <c r="AOT64" s="525"/>
      <c r="AOU64" s="525"/>
      <c r="AOV64" s="525"/>
      <c r="AOW64" s="525"/>
      <c r="AOX64" s="525"/>
      <c r="AOY64" s="525"/>
      <c r="AOZ64" s="525"/>
      <c r="APA64" s="525"/>
      <c r="APB64" s="525"/>
      <c r="APC64" s="525"/>
      <c r="APD64" s="525"/>
      <c r="APE64" s="525"/>
      <c r="APF64" s="525"/>
      <c r="APG64" s="525"/>
      <c r="APH64" s="525"/>
      <c r="API64" s="525"/>
      <c r="APJ64" s="525"/>
      <c r="APK64" s="525"/>
      <c r="APL64" s="525"/>
      <c r="APM64" s="525"/>
      <c r="APN64" s="525"/>
      <c r="APO64" s="525"/>
      <c r="APP64" s="525"/>
      <c r="APQ64" s="525"/>
      <c r="APR64" s="525"/>
      <c r="APS64" s="525"/>
      <c r="APT64" s="525"/>
      <c r="APU64" s="525"/>
      <c r="APV64" s="525"/>
      <c r="APW64" s="525"/>
      <c r="APX64" s="525"/>
      <c r="APY64" s="525"/>
      <c r="APZ64" s="525"/>
      <c r="AQA64" s="525"/>
      <c r="AQB64" s="525"/>
      <c r="AQC64" s="525"/>
      <c r="AQD64" s="525"/>
      <c r="AQE64" s="525"/>
      <c r="AQF64" s="525"/>
      <c r="AQG64" s="525"/>
      <c r="AQH64" s="525"/>
      <c r="AQI64" s="525"/>
      <c r="AQJ64" s="525"/>
      <c r="AQK64" s="525"/>
      <c r="AQL64" s="525"/>
      <c r="AQM64" s="525"/>
      <c r="AQN64" s="525"/>
      <c r="AQO64" s="525"/>
      <c r="AQP64" s="525"/>
      <c r="AQQ64" s="525"/>
      <c r="AQR64" s="525"/>
      <c r="AQS64" s="525"/>
      <c r="AQT64" s="525"/>
      <c r="AQU64" s="525"/>
      <c r="AQV64" s="525"/>
      <c r="AQW64" s="525"/>
      <c r="AQX64" s="525"/>
      <c r="AQY64" s="525"/>
      <c r="AQZ64" s="525"/>
      <c r="ARA64" s="525"/>
      <c r="ARB64" s="525"/>
      <c r="ARC64" s="525"/>
      <c r="ARD64" s="525"/>
      <c r="ARE64" s="525"/>
      <c r="ARF64" s="525"/>
      <c r="ARG64" s="525"/>
      <c r="ARH64" s="525"/>
      <c r="ARI64" s="525"/>
      <c r="ARJ64" s="525"/>
      <c r="ARK64" s="525"/>
      <c r="ARL64" s="525"/>
      <c r="ARM64" s="525"/>
      <c r="ARN64" s="525"/>
      <c r="ARO64" s="525"/>
      <c r="ARP64" s="525"/>
      <c r="ARQ64" s="525"/>
      <c r="ARR64" s="525"/>
      <c r="ARS64" s="525"/>
      <c r="ART64" s="525"/>
      <c r="ARU64" s="525"/>
      <c r="ARV64" s="525"/>
      <c r="ARW64" s="525"/>
      <c r="ARX64" s="525"/>
      <c r="ARY64" s="525"/>
      <c r="ARZ64" s="525"/>
      <c r="ASA64" s="525"/>
      <c r="ASB64" s="525"/>
      <c r="ASC64" s="525"/>
      <c r="ASD64" s="525"/>
      <c r="ASE64" s="525"/>
      <c r="ASF64" s="525"/>
      <c r="ASG64" s="525"/>
      <c r="ASH64" s="525"/>
      <c r="ASI64" s="525"/>
      <c r="ASJ64" s="525"/>
      <c r="ASK64" s="525"/>
      <c r="ASL64" s="525"/>
      <c r="ASM64" s="525"/>
      <c r="ASN64" s="525"/>
      <c r="ASO64" s="525"/>
      <c r="ASP64" s="525"/>
      <c r="ASQ64" s="525"/>
      <c r="ASR64" s="525"/>
      <c r="ASS64" s="525"/>
      <c r="AST64" s="525"/>
      <c r="ASU64" s="525"/>
      <c r="ASV64" s="525"/>
      <c r="ASW64" s="525"/>
      <c r="ASX64" s="525"/>
      <c r="ASY64" s="525"/>
      <c r="ASZ64" s="525"/>
      <c r="ATA64" s="525"/>
      <c r="ATB64" s="525"/>
      <c r="ATC64" s="525"/>
      <c r="ATD64" s="525"/>
      <c r="ATE64" s="525"/>
      <c r="ATF64" s="525"/>
      <c r="ATG64" s="525"/>
      <c r="ATH64" s="525"/>
      <c r="ATI64" s="525"/>
      <c r="ATJ64" s="525"/>
      <c r="ATK64" s="525"/>
      <c r="ATL64" s="525"/>
      <c r="ATM64" s="525"/>
      <c r="ATN64" s="525"/>
      <c r="ATO64" s="525"/>
      <c r="ATP64" s="525"/>
      <c r="ATQ64" s="525"/>
      <c r="ATR64" s="525"/>
      <c r="ATS64" s="525"/>
      <c r="ATT64" s="525"/>
      <c r="ATU64" s="525"/>
      <c r="ATV64" s="525"/>
      <c r="ATW64" s="525"/>
      <c r="ATX64" s="525"/>
      <c r="ATY64" s="525"/>
      <c r="ATZ64" s="525"/>
      <c r="AUA64" s="525"/>
      <c r="AUB64" s="525"/>
      <c r="AUC64" s="525"/>
      <c r="AUD64" s="525"/>
      <c r="AUE64" s="525"/>
      <c r="AUF64" s="525"/>
      <c r="AUG64" s="525"/>
      <c r="AUH64" s="525"/>
      <c r="AUI64" s="525"/>
      <c r="AUJ64" s="525"/>
      <c r="AUK64" s="525"/>
      <c r="AUL64" s="525"/>
      <c r="AUM64" s="525"/>
      <c r="AUN64" s="525"/>
      <c r="AUO64" s="525"/>
      <c r="AUP64" s="525"/>
      <c r="AUQ64" s="525"/>
      <c r="AUR64" s="525"/>
      <c r="AUS64" s="525"/>
      <c r="AUT64" s="525"/>
      <c r="AUU64" s="525"/>
      <c r="AUV64" s="525"/>
      <c r="AUW64" s="525"/>
      <c r="AUX64" s="525"/>
      <c r="AUY64" s="525"/>
      <c r="AUZ64" s="525"/>
      <c r="AVA64" s="525"/>
      <c r="AVB64" s="525"/>
      <c r="AVC64" s="525"/>
      <c r="AVD64" s="525"/>
      <c r="AVE64" s="525"/>
      <c r="AVF64" s="525"/>
      <c r="AVG64" s="525"/>
      <c r="AVH64" s="525"/>
      <c r="AVI64" s="525"/>
      <c r="AVJ64" s="525"/>
      <c r="AVK64" s="525"/>
      <c r="AVL64" s="525"/>
      <c r="AVM64" s="525"/>
      <c r="AVN64" s="525"/>
      <c r="AVO64" s="525"/>
      <c r="AVP64" s="525"/>
      <c r="AVQ64" s="525"/>
      <c r="AVR64" s="525"/>
      <c r="AVS64" s="525"/>
      <c r="AVT64" s="525"/>
      <c r="AVU64" s="525"/>
      <c r="AVV64" s="525"/>
      <c r="AVW64" s="525"/>
      <c r="AVX64" s="525"/>
      <c r="AVY64" s="525"/>
      <c r="AVZ64" s="525"/>
      <c r="AWA64" s="525"/>
      <c r="AWB64" s="525"/>
      <c r="AWC64" s="525"/>
      <c r="AWD64" s="525"/>
      <c r="AWE64" s="525"/>
      <c r="AWF64" s="525"/>
      <c r="AWG64" s="525"/>
      <c r="AWH64" s="525"/>
      <c r="AWI64" s="525"/>
      <c r="AWJ64" s="525"/>
      <c r="AWK64" s="525"/>
      <c r="AWL64" s="525"/>
      <c r="AWM64" s="525"/>
      <c r="AWN64" s="525"/>
      <c r="AWO64" s="525"/>
      <c r="AWP64" s="525"/>
      <c r="AWQ64" s="525"/>
      <c r="AWR64" s="525"/>
      <c r="AWS64" s="525"/>
      <c r="AWT64" s="525"/>
      <c r="AWU64" s="525"/>
      <c r="AWV64" s="525"/>
      <c r="AWW64" s="525"/>
      <c r="AWX64" s="525"/>
      <c r="AWY64" s="525"/>
      <c r="AWZ64" s="525"/>
      <c r="AXA64" s="525"/>
      <c r="AXB64" s="525"/>
      <c r="AXC64" s="525"/>
      <c r="AXD64" s="525"/>
      <c r="AXE64" s="525"/>
      <c r="AXF64" s="525"/>
      <c r="AXG64" s="525"/>
      <c r="AXH64" s="525"/>
      <c r="AXI64" s="525"/>
      <c r="AXJ64" s="525"/>
      <c r="AXK64" s="525"/>
      <c r="AXL64" s="525"/>
      <c r="AXM64" s="525"/>
      <c r="AXN64" s="525"/>
      <c r="AXO64" s="525"/>
      <c r="AXP64" s="525"/>
      <c r="AXQ64" s="525"/>
      <c r="AXR64" s="525"/>
      <c r="AXS64" s="525"/>
      <c r="AXT64" s="525"/>
      <c r="AXU64" s="525"/>
      <c r="AXV64" s="525"/>
      <c r="AXW64" s="525"/>
      <c r="AXX64" s="525"/>
      <c r="AXY64" s="525"/>
      <c r="AXZ64" s="525"/>
      <c r="AYA64" s="525"/>
      <c r="AYB64" s="525"/>
      <c r="AYC64" s="525"/>
      <c r="AYD64" s="525"/>
      <c r="AYE64" s="525"/>
      <c r="AYF64" s="525"/>
      <c r="AYG64" s="525"/>
      <c r="AYH64" s="525"/>
      <c r="AYI64" s="525"/>
      <c r="AYJ64" s="525"/>
      <c r="AYK64" s="525"/>
      <c r="AYL64" s="525"/>
      <c r="AYM64" s="525"/>
      <c r="AYN64" s="525"/>
      <c r="AYO64" s="525"/>
      <c r="AYP64" s="525"/>
      <c r="AYQ64" s="525"/>
      <c r="AYR64" s="525"/>
      <c r="AYS64" s="525"/>
      <c r="AYT64" s="525"/>
      <c r="AYU64" s="525"/>
      <c r="AYV64" s="525"/>
      <c r="AYW64" s="525"/>
      <c r="AYX64" s="525"/>
      <c r="AYY64" s="525"/>
      <c r="AYZ64" s="525"/>
      <c r="AZA64" s="525"/>
      <c r="AZB64" s="525"/>
      <c r="AZC64" s="525"/>
      <c r="AZD64" s="525"/>
      <c r="AZE64" s="525"/>
      <c r="AZF64" s="525"/>
      <c r="AZG64" s="525"/>
      <c r="AZH64" s="525"/>
      <c r="AZI64" s="525"/>
      <c r="AZJ64" s="525"/>
      <c r="AZK64" s="525"/>
      <c r="AZL64" s="525"/>
      <c r="AZM64" s="525"/>
      <c r="AZN64" s="525"/>
      <c r="AZO64" s="525"/>
      <c r="AZP64" s="525"/>
      <c r="AZQ64" s="525"/>
      <c r="AZR64" s="525"/>
      <c r="AZS64" s="525"/>
      <c r="AZT64" s="525"/>
      <c r="AZU64" s="525"/>
      <c r="AZV64" s="525"/>
      <c r="AZW64" s="525"/>
      <c r="AZX64" s="525"/>
      <c r="AZY64" s="525"/>
      <c r="AZZ64" s="525"/>
      <c r="BAA64" s="525"/>
      <c r="BAB64" s="525"/>
      <c r="BAC64" s="525"/>
      <c r="BAD64" s="525"/>
      <c r="BAE64" s="525"/>
      <c r="BAF64" s="525"/>
      <c r="BAG64" s="525"/>
      <c r="BAH64" s="525"/>
      <c r="BAI64" s="525"/>
      <c r="BAJ64" s="525"/>
      <c r="BAK64" s="525"/>
      <c r="BAL64" s="525"/>
      <c r="BAM64" s="525"/>
      <c r="BAN64" s="525"/>
      <c r="BAO64" s="525"/>
      <c r="BAP64" s="525"/>
      <c r="BAQ64" s="525"/>
      <c r="BAR64" s="525"/>
      <c r="BAS64" s="525"/>
      <c r="BAT64" s="525"/>
      <c r="BAU64" s="525"/>
      <c r="BAV64" s="525"/>
      <c r="BAW64" s="525"/>
      <c r="BAX64" s="525"/>
      <c r="BAY64" s="525"/>
      <c r="BAZ64" s="525"/>
      <c r="BBA64" s="525"/>
      <c r="BBB64" s="525"/>
      <c r="BBC64" s="525"/>
      <c r="BBD64" s="525"/>
      <c r="BBE64" s="525"/>
      <c r="BBF64" s="525"/>
      <c r="BBG64" s="525"/>
      <c r="BBH64" s="525"/>
      <c r="BBI64" s="525"/>
      <c r="BBJ64" s="525"/>
      <c r="BBK64" s="525"/>
      <c r="BBL64" s="525"/>
      <c r="BBM64" s="525"/>
      <c r="BBN64" s="525"/>
      <c r="BBO64" s="525"/>
      <c r="BBP64" s="525"/>
      <c r="BBQ64" s="525"/>
      <c r="BBR64" s="525"/>
      <c r="BBS64" s="525"/>
      <c r="BBT64" s="525"/>
      <c r="BBU64" s="525"/>
      <c r="BBV64" s="525"/>
      <c r="BBW64" s="525"/>
      <c r="BBX64" s="525"/>
      <c r="BBY64" s="525"/>
      <c r="BBZ64" s="525"/>
      <c r="BCA64" s="525"/>
      <c r="BCB64" s="525"/>
      <c r="BCC64" s="525"/>
      <c r="BCD64" s="525"/>
      <c r="BCE64" s="525"/>
      <c r="BCF64" s="525"/>
      <c r="BCG64" s="525"/>
      <c r="BCH64" s="525"/>
      <c r="BCI64" s="525"/>
      <c r="BCJ64" s="525"/>
      <c r="BCK64" s="525"/>
      <c r="BCL64" s="525"/>
      <c r="BCM64" s="525"/>
      <c r="BCN64" s="525"/>
      <c r="BCO64" s="525"/>
      <c r="BCP64" s="525"/>
      <c r="BCQ64" s="525"/>
      <c r="BCR64" s="525"/>
      <c r="BCS64" s="525"/>
      <c r="BCT64" s="525"/>
      <c r="BCU64" s="525"/>
      <c r="BCV64" s="525"/>
      <c r="BCW64" s="525"/>
      <c r="BCX64" s="525"/>
      <c r="BCY64" s="525"/>
      <c r="BCZ64" s="525"/>
      <c r="BDA64" s="525"/>
      <c r="BDB64" s="525"/>
      <c r="BDC64" s="525"/>
      <c r="BDD64" s="525"/>
      <c r="BDE64" s="525"/>
      <c r="BDF64" s="525"/>
      <c r="BDG64" s="525"/>
      <c r="BDH64" s="525"/>
      <c r="BDI64" s="525"/>
      <c r="BDJ64" s="525"/>
      <c r="BDK64" s="525"/>
      <c r="BDL64" s="525"/>
      <c r="BDM64" s="525"/>
      <c r="BDN64" s="525"/>
      <c r="BDO64" s="525"/>
      <c r="BDP64" s="525"/>
      <c r="BDQ64" s="525"/>
      <c r="BDR64" s="525"/>
      <c r="BDS64" s="525"/>
      <c r="BDT64" s="525"/>
      <c r="BDU64" s="525"/>
      <c r="BDV64" s="525"/>
      <c r="BDW64" s="525"/>
      <c r="BDX64" s="525"/>
      <c r="BDY64" s="525"/>
      <c r="BDZ64" s="525"/>
      <c r="BEA64" s="525"/>
      <c r="BEB64" s="525"/>
      <c r="BEC64" s="525"/>
      <c r="BED64" s="525"/>
      <c r="BEE64" s="525"/>
      <c r="BEF64" s="525"/>
      <c r="BEG64" s="525"/>
      <c r="BEH64" s="525"/>
      <c r="BEI64" s="525"/>
      <c r="BEJ64" s="525"/>
      <c r="BEK64" s="525"/>
      <c r="BEL64" s="525"/>
      <c r="BEM64" s="525"/>
      <c r="BEN64" s="525"/>
      <c r="BEO64" s="525"/>
      <c r="BEP64" s="525"/>
      <c r="BEQ64" s="525"/>
      <c r="BER64" s="525"/>
      <c r="BES64" s="525"/>
      <c r="BET64" s="525"/>
      <c r="BEU64" s="525"/>
      <c r="BEV64" s="525"/>
      <c r="BEW64" s="525"/>
      <c r="BEX64" s="525"/>
      <c r="BEY64" s="525"/>
      <c r="BEZ64" s="525"/>
      <c r="BFA64" s="525"/>
      <c r="BFB64" s="525"/>
      <c r="BFC64" s="525"/>
      <c r="BFD64" s="525"/>
      <c r="BFE64" s="525"/>
      <c r="BFF64" s="525"/>
      <c r="BFG64" s="525"/>
      <c r="BFH64" s="525"/>
      <c r="BFI64" s="525"/>
      <c r="BFJ64" s="525"/>
      <c r="BFK64" s="525"/>
      <c r="BFL64" s="525"/>
      <c r="BFM64" s="525"/>
      <c r="BFN64" s="525"/>
      <c r="BFO64" s="525"/>
      <c r="BFP64" s="525"/>
      <c r="BFQ64" s="525"/>
      <c r="BFR64" s="525"/>
      <c r="BFS64" s="525"/>
      <c r="BFT64" s="525"/>
      <c r="BFU64" s="525"/>
      <c r="BFV64" s="525"/>
      <c r="BFW64" s="525"/>
      <c r="BFX64" s="525"/>
      <c r="BFY64" s="525"/>
      <c r="BFZ64" s="525"/>
      <c r="BGA64" s="525"/>
      <c r="BGB64" s="525"/>
      <c r="BGC64" s="525"/>
      <c r="BGD64" s="525"/>
      <c r="BGE64" s="525"/>
      <c r="BGF64" s="525"/>
      <c r="BGG64" s="525"/>
      <c r="BGH64" s="525"/>
      <c r="BGI64" s="525"/>
      <c r="BGJ64" s="525"/>
      <c r="BGK64" s="525"/>
      <c r="BGL64" s="525"/>
      <c r="BGM64" s="525"/>
      <c r="BGN64" s="525"/>
      <c r="BGO64" s="525"/>
      <c r="BGP64" s="525"/>
      <c r="BGQ64" s="525"/>
      <c r="BGR64" s="525"/>
      <c r="BGS64" s="525"/>
      <c r="BGT64" s="525"/>
      <c r="BGU64" s="525"/>
      <c r="BGV64" s="525"/>
      <c r="BGW64" s="525"/>
      <c r="BGX64" s="525"/>
      <c r="BGY64" s="525"/>
      <c r="BGZ64" s="525"/>
      <c r="BHA64" s="525"/>
      <c r="BHB64" s="525"/>
      <c r="BHC64" s="525"/>
      <c r="BHD64" s="525"/>
      <c r="BHE64" s="525"/>
      <c r="BHF64" s="525"/>
      <c r="BHG64" s="525"/>
      <c r="BHH64" s="525"/>
      <c r="BHI64" s="525"/>
      <c r="BHJ64" s="525"/>
      <c r="BHK64" s="525"/>
      <c r="BHL64" s="525"/>
      <c r="BHM64" s="525"/>
      <c r="BHN64" s="525"/>
      <c r="BHO64" s="525"/>
      <c r="BHP64" s="525"/>
      <c r="BHQ64" s="525"/>
      <c r="BHR64" s="525"/>
      <c r="BHS64" s="525"/>
      <c r="BHT64" s="525"/>
      <c r="BHU64" s="525"/>
      <c r="BHV64" s="525"/>
      <c r="BHW64" s="525"/>
      <c r="BHX64" s="525"/>
      <c r="BHY64" s="525"/>
      <c r="BHZ64" s="525"/>
      <c r="BIA64" s="525"/>
      <c r="BIB64" s="525"/>
      <c r="BIC64" s="525"/>
      <c r="BID64" s="525"/>
      <c r="BIE64" s="525"/>
      <c r="BIF64" s="525"/>
      <c r="BIG64" s="525"/>
      <c r="BIH64" s="525"/>
      <c r="BII64" s="525"/>
      <c r="BIJ64" s="525"/>
      <c r="BIK64" s="525"/>
      <c r="BIL64" s="525"/>
      <c r="BIM64" s="525"/>
      <c r="BIN64" s="525"/>
      <c r="BIO64" s="525"/>
      <c r="BIP64" s="525"/>
      <c r="BIQ64" s="525"/>
      <c r="BIR64" s="525"/>
      <c r="BIS64" s="525"/>
      <c r="BIT64" s="525"/>
      <c r="BIU64" s="525"/>
      <c r="BIV64" s="525"/>
      <c r="BIW64" s="525"/>
      <c r="BIX64" s="525"/>
      <c r="BIY64" s="525"/>
      <c r="BIZ64" s="525"/>
      <c r="BJA64" s="525"/>
      <c r="BJB64" s="525"/>
      <c r="BJC64" s="525"/>
      <c r="BJD64" s="525"/>
      <c r="BJE64" s="525"/>
      <c r="BJF64" s="525"/>
      <c r="BJG64" s="525"/>
      <c r="BJH64" s="525"/>
      <c r="BJI64" s="525"/>
      <c r="BJJ64" s="525"/>
      <c r="BJK64" s="525"/>
      <c r="BJL64" s="525"/>
      <c r="BJM64" s="525"/>
      <c r="BJN64" s="525"/>
      <c r="BJO64" s="525"/>
      <c r="BJP64" s="525"/>
      <c r="BJQ64" s="525"/>
      <c r="BJR64" s="525"/>
      <c r="BJS64" s="525"/>
      <c r="BJT64" s="525"/>
      <c r="BJU64" s="525"/>
      <c r="BJV64" s="525"/>
      <c r="BJW64" s="525"/>
      <c r="BJX64" s="525"/>
      <c r="BJY64" s="525"/>
      <c r="BJZ64" s="525"/>
      <c r="BKA64" s="525"/>
      <c r="BKB64" s="525"/>
      <c r="BKC64" s="525"/>
      <c r="BKD64" s="525"/>
      <c r="BKE64" s="525"/>
      <c r="BKF64" s="525"/>
      <c r="BKG64" s="525"/>
      <c r="BKH64" s="525"/>
      <c r="BKI64" s="525"/>
      <c r="BKJ64" s="525"/>
      <c r="BKK64" s="525"/>
      <c r="BKL64" s="525"/>
      <c r="BKM64" s="525"/>
      <c r="BKN64" s="525"/>
      <c r="BKO64" s="525"/>
      <c r="BKP64" s="525"/>
      <c r="BKQ64" s="525"/>
      <c r="BKR64" s="525"/>
      <c r="BKS64" s="525"/>
      <c r="BKT64" s="525"/>
      <c r="BKU64" s="525"/>
      <c r="BKV64" s="525"/>
      <c r="BKW64" s="525"/>
      <c r="BKX64" s="525"/>
      <c r="BKY64" s="525"/>
      <c r="BKZ64" s="525"/>
      <c r="BLA64" s="525"/>
      <c r="BLB64" s="525"/>
      <c r="BLC64" s="525"/>
      <c r="BLD64" s="525"/>
      <c r="BLE64" s="525"/>
      <c r="BLF64" s="525"/>
      <c r="BLG64" s="525"/>
      <c r="BLH64" s="525"/>
      <c r="BLI64" s="525"/>
      <c r="BLJ64" s="525"/>
      <c r="BLK64" s="525"/>
      <c r="BLL64" s="525"/>
      <c r="BLM64" s="525"/>
      <c r="BLN64" s="525"/>
      <c r="BLO64" s="525"/>
      <c r="BLP64" s="525"/>
      <c r="BLQ64" s="525"/>
      <c r="BLR64" s="525"/>
      <c r="BLS64" s="525"/>
      <c r="BLT64" s="525"/>
      <c r="BLU64" s="525"/>
      <c r="BLV64" s="525"/>
      <c r="BLW64" s="525"/>
      <c r="BLX64" s="525"/>
      <c r="BLY64" s="525"/>
      <c r="BLZ64" s="525"/>
      <c r="BMA64" s="525"/>
      <c r="BMB64" s="525"/>
      <c r="BMC64" s="525"/>
      <c r="BMD64" s="525"/>
      <c r="BME64" s="525"/>
      <c r="BMF64" s="525"/>
      <c r="BMG64" s="525"/>
      <c r="BMH64" s="525"/>
      <c r="BMI64" s="525"/>
      <c r="BMJ64" s="525"/>
      <c r="BMK64" s="525"/>
      <c r="BML64" s="525"/>
      <c r="BMM64" s="525"/>
      <c r="BMN64" s="525"/>
      <c r="BMO64" s="525"/>
      <c r="BMP64" s="525"/>
      <c r="BMQ64" s="525"/>
      <c r="BMR64" s="525"/>
      <c r="BMS64" s="525"/>
      <c r="BMT64" s="525"/>
      <c r="BMU64" s="525"/>
      <c r="BMV64" s="525"/>
      <c r="BMW64" s="525"/>
      <c r="BMX64" s="525"/>
      <c r="BMY64" s="525"/>
      <c r="BMZ64" s="525"/>
      <c r="BNA64" s="525"/>
      <c r="BNB64" s="525"/>
      <c r="BNC64" s="525"/>
      <c r="BND64" s="525"/>
      <c r="BNE64" s="525"/>
      <c r="BNF64" s="525"/>
      <c r="BNG64" s="525"/>
      <c r="BNH64" s="525"/>
      <c r="BNI64" s="525"/>
      <c r="BNJ64" s="525"/>
      <c r="BNK64" s="525"/>
      <c r="BNL64" s="525"/>
      <c r="BNM64" s="525"/>
      <c r="BNN64" s="525"/>
      <c r="BNO64" s="525"/>
      <c r="BNP64" s="525"/>
      <c r="BNQ64" s="525"/>
      <c r="BNR64" s="525"/>
      <c r="BNS64" s="525"/>
      <c r="BNT64" s="525"/>
      <c r="BNU64" s="525"/>
      <c r="BNV64" s="525"/>
      <c r="BNW64" s="525"/>
      <c r="BNX64" s="525"/>
      <c r="BNY64" s="525"/>
      <c r="BNZ64" s="525"/>
      <c r="BOA64" s="525"/>
      <c r="BOB64" s="525"/>
      <c r="BOC64" s="525"/>
      <c r="BOD64" s="525"/>
      <c r="BOE64" s="525"/>
      <c r="BOF64" s="525"/>
      <c r="BOG64" s="525"/>
      <c r="BOH64" s="525"/>
      <c r="BOI64" s="525"/>
      <c r="BOJ64" s="525"/>
      <c r="BOK64" s="525"/>
      <c r="BOL64" s="525"/>
      <c r="BOM64" s="525"/>
      <c r="BON64" s="525"/>
      <c r="BOO64" s="525"/>
      <c r="BOP64" s="525"/>
      <c r="BOQ64" s="525"/>
      <c r="BOR64" s="525"/>
      <c r="BOS64" s="525"/>
      <c r="BOT64" s="525"/>
      <c r="BOU64" s="525"/>
      <c r="BOV64" s="525"/>
      <c r="BOW64" s="525"/>
      <c r="BOX64" s="525"/>
      <c r="BOY64" s="525"/>
      <c r="BOZ64" s="525"/>
      <c r="BPA64" s="525"/>
      <c r="BPB64" s="525"/>
      <c r="BPC64" s="525"/>
      <c r="BPD64" s="525"/>
      <c r="BPE64" s="525"/>
      <c r="BPF64" s="525"/>
      <c r="BPG64" s="525"/>
      <c r="BPH64" s="525"/>
      <c r="BPI64" s="525"/>
      <c r="BPJ64" s="525"/>
      <c r="BPK64" s="525"/>
      <c r="BPL64" s="525"/>
      <c r="BPM64" s="525"/>
      <c r="BPN64" s="525"/>
      <c r="BPO64" s="525"/>
      <c r="BPP64" s="525"/>
      <c r="BPQ64" s="525"/>
      <c r="BPR64" s="525"/>
      <c r="BPS64" s="525"/>
      <c r="BPT64" s="525"/>
      <c r="BPU64" s="525"/>
      <c r="BPV64" s="525"/>
      <c r="BPW64" s="525"/>
      <c r="BPX64" s="525"/>
      <c r="BPY64" s="525"/>
      <c r="BPZ64" s="525"/>
      <c r="BQA64" s="525"/>
      <c r="BQB64" s="525"/>
      <c r="BQC64" s="525"/>
      <c r="BQD64" s="525"/>
      <c r="BQE64" s="525"/>
      <c r="BQF64" s="525"/>
      <c r="BQG64" s="525"/>
      <c r="BQH64" s="525"/>
      <c r="BQI64" s="525"/>
      <c r="BQJ64" s="525"/>
      <c r="BQK64" s="525"/>
      <c r="BQL64" s="525"/>
      <c r="BQM64" s="525"/>
      <c r="BQN64" s="525"/>
      <c r="BQO64" s="525"/>
      <c r="BQP64" s="525"/>
      <c r="BQQ64" s="525"/>
      <c r="BQR64" s="525"/>
      <c r="BQS64" s="525"/>
      <c r="BQT64" s="525"/>
      <c r="BQU64" s="525"/>
      <c r="BQV64" s="525"/>
      <c r="BQW64" s="525"/>
      <c r="BQX64" s="525"/>
      <c r="BQY64" s="525"/>
      <c r="BQZ64" s="525"/>
      <c r="BRA64" s="525"/>
      <c r="BRB64" s="525"/>
      <c r="BRC64" s="525"/>
      <c r="BRD64" s="525"/>
      <c r="BRE64" s="525"/>
      <c r="BRF64" s="525"/>
      <c r="BRG64" s="525"/>
      <c r="BRH64" s="525"/>
      <c r="BRI64" s="525"/>
      <c r="BRJ64" s="525"/>
      <c r="BRK64" s="525"/>
      <c r="BRL64" s="525"/>
      <c r="BRM64" s="525"/>
      <c r="BRN64" s="525"/>
      <c r="BRO64" s="525"/>
      <c r="BRP64" s="525"/>
      <c r="BRQ64" s="525"/>
      <c r="BRR64" s="525"/>
      <c r="BRS64" s="525"/>
      <c r="BRT64" s="525"/>
      <c r="BRU64" s="525"/>
      <c r="BRV64" s="525"/>
      <c r="BRW64" s="525"/>
      <c r="BRX64" s="525"/>
      <c r="BRY64" s="525"/>
      <c r="BRZ64" s="525"/>
      <c r="BSA64" s="525"/>
      <c r="BSB64" s="525"/>
      <c r="BSC64" s="525"/>
      <c r="BSD64" s="525"/>
      <c r="BSE64" s="525"/>
      <c r="BSF64" s="525"/>
      <c r="BSG64" s="525"/>
      <c r="BSH64" s="525"/>
      <c r="BSI64" s="525"/>
      <c r="BSJ64" s="525"/>
      <c r="BSK64" s="525"/>
      <c r="BSL64" s="525"/>
      <c r="BSM64" s="525"/>
      <c r="BSN64" s="525"/>
      <c r="BSO64" s="525"/>
      <c r="BSP64" s="525"/>
      <c r="BSQ64" s="525"/>
      <c r="BSR64" s="525"/>
      <c r="BSS64" s="525"/>
      <c r="BST64" s="525"/>
      <c r="BSU64" s="525"/>
      <c r="BSV64" s="525"/>
      <c r="BSW64" s="525"/>
      <c r="BSX64" s="525"/>
      <c r="BSY64" s="525"/>
      <c r="BSZ64" s="525"/>
      <c r="BTA64" s="525"/>
      <c r="BTB64" s="525"/>
      <c r="BTC64" s="525"/>
      <c r="BTD64" s="525"/>
      <c r="BTE64" s="525"/>
      <c r="BTF64" s="525"/>
      <c r="BTG64" s="525"/>
      <c r="BTH64" s="525"/>
      <c r="BTI64" s="525"/>
      <c r="BTJ64" s="525"/>
      <c r="BTK64" s="525"/>
      <c r="BTL64" s="525"/>
      <c r="BTM64" s="525"/>
      <c r="BTN64" s="525"/>
      <c r="BTO64" s="525"/>
      <c r="BTP64" s="525"/>
      <c r="BTQ64" s="525"/>
      <c r="BTR64" s="525"/>
      <c r="BTS64" s="525"/>
      <c r="BTT64" s="525"/>
      <c r="BTU64" s="525"/>
      <c r="BTV64" s="525"/>
      <c r="BTW64" s="525"/>
      <c r="BTX64" s="525"/>
      <c r="BTY64" s="525"/>
      <c r="BTZ64" s="525"/>
      <c r="BUA64" s="525"/>
      <c r="BUB64" s="525"/>
      <c r="BUC64" s="525"/>
      <c r="BUD64" s="525"/>
      <c r="BUE64" s="525"/>
      <c r="BUF64" s="525"/>
      <c r="BUG64" s="525"/>
      <c r="BUH64" s="525"/>
      <c r="BUI64" s="525"/>
      <c r="BUJ64" s="525"/>
      <c r="BUK64" s="525"/>
      <c r="BUL64" s="525"/>
      <c r="BUM64" s="525"/>
      <c r="BUN64" s="525"/>
      <c r="BUO64" s="525"/>
      <c r="BUP64" s="525"/>
      <c r="BUQ64" s="525"/>
      <c r="BUR64" s="525"/>
      <c r="BUS64" s="525"/>
      <c r="BUT64" s="525"/>
      <c r="BUU64" s="525"/>
      <c r="BUV64" s="525"/>
      <c r="BUW64" s="525"/>
      <c r="BUX64" s="525"/>
      <c r="BUY64" s="525"/>
      <c r="BUZ64" s="525"/>
      <c r="BVA64" s="525"/>
      <c r="BVB64" s="525"/>
      <c r="BVC64" s="525"/>
      <c r="BVD64" s="525"/>
      <c r="BVE64" s="525"/>
      <c r="BVF64" s="525"/>
      <c r="BVG64" s="525"/>
      <c r="BVH64" s="525"/>
      <c r="BVI64" s="525"/>
      <c r="BVJ64" s="525"/>
      <c r="BVK64" s="525"/>
      <c r="BVL64" s="525"/>
      <c r="BVM64" s="525"/>
      <c r="BVN64" s="525"/>
      <c r="BVO64" s="525"/>
      <c r="BVP64" s="525"/>
      <c r="BVQ64" s="525"/>
      <c r="BVR64" s="525"/>
      <c r="BVS64" s="525"/>
      <c r="BVT64" s="525"/>
      <c r="BVU64" s="525"/>
      <c r="BVV64" s="525"/>
      <c r="BVW64" s="525"/>
      <c r="BVX64" s="525"/>
      <c r="BVY64" s="525"/>
      <c r="BVZ64" s="525"/>
      <c r="BWA64" s="525"/>
      <c r="BWB64" s="525"/>
      <c r="BWC64" s="525"/>
      <c r="BWD64" s="525"/>
      <c r="BWE64" s="525"/>
      <c r="BWF64" s="525"/>
      <c r="BWG64" s="525"/>
      <c r="BWH64" s="525"/>
      <c r="BWI64" s="525"/>
      <c r="BWJ64" s="525"/>
      <c r="BWK64" s="525"/>
      <c r="BWL64" s="525"/>
      <c r="BWM64" s="525"/>
      <c r="BWN64" s="525"/>
      <c r="BWO64" s="525"/>
      <c r="BWP64" s="525"/>
      <c r="BWQ64" s="525"/>
      <c r="BWR64" s="525"/>
      <c r="BWS64" s="525"/>
      <c r="BWT64" s="525"/>
      <c r="BWU64" s="525"/>
      <c r="BWV64" s="525"/>
      <c r="BWW64" s="525"/>
      <c r="BWX64" s="525"/>
      <c r="BWY64" s="525"/>
      <c r="BWZ64" s="525"/>
      <c r="BXA64" s="525"/>
      <c r="BXB64" s="525"/>
      <c r="BXC64" s="525"/>
      <c r="BXD64" s="525"/>
      <c r="BXE64" s="525"/>
      <c r="BXF64" s="525"/>
      <c r="BXG64" s="525"/>
      <c r="BXH64" s="525"/>
      <c r="BXI64" s="525"/>
      <c r="BXJ64" s="525"/>
      <c r="BXK64" s="525"/>
      <c r="BXL64" s="525"/>
      <c r="BXM64" s="525"/>
      <c r="BXN64" s="525"/>
      <c r="BXO64" s="525"/>
      <c r="BXP64" s="525"/>
      <c r="BXQ64" s="525"/>
      <c r="BXR64" s="525"/>
      <c r="BXS64" s="525"/>
      <c r="BXT64" s="525"/>
      <c r="BXU64" s="525"/>
      <c r="BXV64" s="525"/>
      <c r="BXW64" s="525"/>
      <c r="BXX64" s="525"/>
      <c r="BXY64" s="525"/>
      <c r="BXZ64" s="525"/>
      <c r="BYA64" s="525"/>
      <c r="BYB64" s="525"/>
      <c r="BYC64" s="525"/>
      <c r="BYD64" s="525"/>
      <c r="BYE64" s="525"/>
      <c r="BYF64" s="525"/>
      <c r="BYG64" s="525"/>
      <c r="BYH64" s="525"/>
      <c r="BYI64" s="525"/>
      <c r="BYJ64" s="525"/>
      <c r="BYK64" s="525"/>
      <c r="BYL64" s="525"/>
      <c r="BYM64" s="525"/>
      <c r="BYN64" s="525"/>
      <c r="BYO64" s="525"/>
      <c r="BYP64" s="525"/>
      <c r="BYQ64" s="525"/>
      <c r="BYR64" s="525"/>
      <c r="BYS64" s="525"/>
      <c r="BYT64" s="525"/>
      <c r="BYU64" s="525"/>
      <c r="BYV64" s="525"/>
      <c r="BYW64" s="525"/>
      <c r="BYX64" s="525"/>
      <c r="BYY64" s="525"/>
      <c r="BYZ64" s="525"/>
      <c r="BZA64" s="525"/>
      <c r="BZB64" s="525"/>
      <c r="BZC64" s="525"/>
      <c r="BZD64" s="525"/>
      <c r="BZE64" s="525"/>
      <c r="BZF64" s="525"/>
      <c r="BZG64" s="525"/>
      <c r="BZH64" s="525"/>
      <c r="BZI64" s="525"/>
      <c r="BZJ64" s="525"/>
      <c r="BZK64" s="525"/>
      <c r="BZL64" s="525"/>
      <c r="BZM64" s="525"/>
      <c r="BZN64" s="525"/>
      <c r="BZO64" s="525"/>
      <c r="BZP64" s="525"/>
      <c r="BZQ64" s="525"/>
      <c r="BZR64" s="525"/>
      <c r="BZS64" s="525"/>
      <c r="BZT64" s="525"/>
      <c r="BZU64" s="525"/>
      <c r="BZV64" s="525"/>
      <c r="BZW64" s="525"/>
      <c r="BZX64" s="525"/>
      <c r="BZY64" s="525"/>
      <c r="BZZ64" s="525"/>
      <c r="CAA64" s="525"/>
      <c r="CAB64" s="525"/>
      <c r="CAC64" s="525"/>
      <c r="CAD64" s="525"/>
      <c r="CAE64" s="525"/>
      <c r="CAF64" s="525"/>
      <c r="CAG64" s="525"/>
      <c r="CAH64" s="525"/>
      <c r="CAI64" s="525"/>
      <c r="CAJ64" s="525"/>
      <c r="CAK64" s="525"/>
      <c r="CAL64" s="525"/>
      <c r="CAM64" s="525"/>
      <c r="CAN64" s="525"/>
      <c r="CAO64" s="525"/>
      <c r="CAP64" s="525"/>
      <c r="CAQ64" s="525"/>
      <c r="CAR64" s="525"/>
      <c r="CAS64" s="525"/>
      <c r="CAT64" s="525"/>
      <c r="CAU64" s="525"/>
      <c r="CAV64" s="525"/>
      <c r="CAW64" s="525"/>
      <c r="CAX64" s="525"/>
      <c r="CAY64" s="525"/>
      <c r="CAZ64" s="525"/>
      <c r="CBA64" s="525"/>
      <c r="CBB64" s="525"/>
      <c r="CBC64" s="525"/>
      <c r="CBD64" s="525"/>
      <c r="CBE64" s="525"/>
      <c r="CBF64" s="525"/>
      <c r="CBG64" s="525"/>
      <c r="CBH64" s="525"/>
      <c r="CBI64" s="525"/>
      <c r="CBJ64" s="525"/>
      <c r="CBK64" s="525"/>
      <c r="CBL64" s="525"/>
      <c r="CBM64" s="525"/>
      <c r="CBN64" s="525"/>
      <c r="CBO64" s="525"/>
      <c r="CBP64" s="525"/>
      <c r="CBQ64" s="525"/>
      <c r="CBR64" s="525"/>
      <c r="CBS64" s="525"/>
      <c r="CBT64" s="525"/>
      <c r="CBU64" s="525"/>
      <c r="CBV64" s="525"/>
      <c r="CBW64" s="525"/>
      <c r="CBX64" s="525"/>
      <c r="CBY64" s="525"/>
      <c r="CBZ64" s="525"/>
      <c r="CCA64" s="525"/>
      <c r="CCB64" s="525"/>
      <c r="CCC64" s="525"/>
      <c r="CCD64" s="525"/>
      <c r="CCE64" s="525"/>
      <c r="CCF64" s="525"/>
      <c r="CCG64" s="525"/>
      <c r="CCH64" s="525"/>
      <c r="CCI64" s="525"/>
      <c r="CCJ64" s="525"/>
      <c r="CCK64" s="525"/>
      <c r="CCL64" s="525"/>
      <c r="CCM64" s="525"/>
      <c r="CCN64" s="525"/>
      <c r="CCO64" s="525"/>
      <c r="CCP64" s="525"/>
      <c r="CCQ64" s="525"/>
      <c r="CCR64" s="525"/>
      <c r="CCS64" s="525"/>
      <c r="CCT64" s="525"/>
      <c r="CCU64" s="525"/>
      <c r="CCV64" s="525"/>
      <c r="CCW64" s="525"/>
      <c r="CCX64" s="525"/>
      <c r="CCY64" s="525"/>
      <c r="CCZ64" s="525"/>
      <c r="CDA64" s="525"/>
      <c r="CDB64" s="525"/>
      <c r="CDC64" s="525"/>
      <c r="CDD64" s="525"/>
      <c r="CDE64" s="525"/>
      <c r="CDF64" s="525"/>
      <c r="CDG64" s="525"/>
      <c r="CDH64" s="525"/>
      <c r="CDI64" s="525"/>
      <c r="CDJ64" s="525"/>
      <c r="CDK64" s="525"/>
      <c r="CDL64" s="525"/>
      <c r="CDM64" s="525"/>
      <c r="CDN64" s="525"/>
      <c r="CDO64" s="525"/>
      <c r="CDP64" s="525"/>
      <c r="CDQ64" s="525"/>
      <c r="CDR64" s="525"/>
      <c r="CDS64" s="525"/>
      <c r="CDT64" s="525"/>
      <c r="CDU64" s="525"/>
      <c r="CDV64" s="525"/>
      <c r="CDW64" s="525"/>
      <c r="CDX64" s="525"/>
      <c r="CDY64" s="525"/>
      <c r="CDZ64" s="525"/>
      <c r="CEA64" s="525"/>
      <c r="CEB64" s="525"/>
      <c r="CEC64" s="525"/>
      <c r="CED64" s="525"/>
      <c r="CEE64" s="525"/>
      <c r="CEF64" s="525"/>
      <c r="CEG64" s="525"/>
      <c r="CEH64" s="525"/>
      <c r="CEI64" s="525"/>
      <c r="CEJ64" s="525"/>
      <c r="CEK64" s="525"/>
      <c r="CEL64" s="525"/>
      <c r="CEM64" s="525"/>
      <c r="CEN64" s="525"/>
      <c r="CEO64" s="525"/>
      <c r="CEP64" s="525"/>
      <c r="CEQ64" s="525"/>
      <c r="CER64" s="525"/>
      <c r="CES64" s="525"/>
      <c r="CET64" s="525"/>
      <c r="CEU64" s="525"/>
      <c r="CEV64" s="525"/>
      <c r="CEW64" s="525"/>
      <c r="CEX64" s="525"/>
      <c r="CEY64" s="525"/>
      <c r="CEZ64" s="525"/>
      <c r="CFA64" s="525"/>
      <c r="CFB64" s="525"/>
      <c r="CFC64" s="525"/>
      <c r="CFD64" s="525"/>
      <c r="CFE64" s="525"/>
      <c r="CFF64" s="525"/>
      <c r="CFG64" s="525"/>
      <c r="CFH64" s="525"/>
      <c r="CFI64" s="525"/>
      <c r="CFJ64" s="525"/>
      <c r="CFK64" s="525"/>
      <c r="CFL64" s="525"/>
      <c r="CFM64" s="525"/>
      <c r="CFN64" s="525"/>
      <c r="CFO64" s="525"/>
      <c r="CFP64" s="525"/>
      <c r="CFQ64" s="525"/>
      <c r="CFR64" s="525"/>
      <c r="CFS64" s="525"/>
      <c r="CFT64" s="525"/>
      <c r="CFU64" s="525"/>
      <c r="CFV64" s="525"/>
      <c r="CFW64" s="525"/>
      <c r="CFX64" s="525"/>
      <c r="CFY64" s="525"/>
      <c r="CFZ64" s="525"/>
      <c r="CGA64" s="525"/>
      <c r="CGB64" s="525"/>
      <c r="CGC64" s="525"/>
      <c r="CGD64" s="525"/>
      <c r="CGE64" s="525"/>
      <c r="CGF64" s="525"/>
      <c r="CGG64" s="525"/>
      <c r="CGH64" s="525"/>
      <c r="CGI64" s="525"/>
      <c r="CGJ64" s="525"/>
      <c r="CGK64" s="525"/>
      <c r="CGL64" s="525"/>
      <c r="CGM64" s="525"/>
      <c r="CGN64" s="525"/>
      <c r="CGO64" s="525"/>
      <c r="CGP64" s="525"/>
      <c r="CGQ64" s="525"/>
      <c r="CGR64" s="525"/>
      <c r="CGS64" s="525"/>
      <c r="CGT64" s="525"/>
      <c r="CGU64" s="525"/>
      <c r="CGV64" s="525"/>
      <c r="CGW64" s="525"/>
      <c r="CGX64" s="525"/>
      <c r="CGY64" s="525"/>
      <c r="CGZ64" s="525"/>
      <c r="CHA64" s="525"/>
      <c r="CHB64" s="525"/>
      <c r="CHC64" s="525"/>
      <c r="CHD64" s="525"/>
      <c r="CHE64" s="525"/>
      <c r="CHF64" s="525"/>
      <c r="CHG64" s="525"/>
      <c r="CHH64" s="525"/>
      <c r="CHI64" s="525"/>
      <c r="CHJ64" s="525"/>
      <c r="CHK64" s="525"/>
      <c r="CHL64" s="525"/>
      <c r="CHM64" s="525"/>
      <c r="CHN64" s="525"/>
      <c r="CHO64" s="525"/>
      <c r="CHP64" s="525"/>
      <c r="CHQ64" s="525"/>
      <c r="CHR64" s="525"/>
      <c r="CHS64" s="525"/>
      <c r="CHT64" s="525"/>
      <c r="CHU64" s="525"/>
      <c r="CHV64" s="525"/>
      <c r="CHW64" s="525"/>
      <c r="CHX64" s="525"/>
      <c r="CHY64" s="525"/>
      <c r="CHZ64" s="525"/>
      <c r="CIA64" s="525"/>
      <c r="CIB64" s="525"/>
      <c r="CIC64" s="525"/>
      <c r="CID64" s="525"/>
      <c r="CIE64" s="525"/>
      <c r="CIF64" s="525"/>
      <c r="CIG64" s="525"/>
      <c r="CIH64" s="525"/>
      <c r="CII64" s="525"/>
      <c r="CIJ64" s="525"/>
      <c r="CIK64" s="525"/>
      <c r="CIL64" s="525"/>
      <c r="CIM64" s="525"/>
      <c r="CIN64" s="525"/>
      <c r="CIO64" s="525"/>
      <c r="CIP64" s="525"/>
      <c r="CIQ64" s="525"/>
      <c r="CIR64" s="525"/>
      <c r="CIS64" s="525"/>
      <c r="CIT64" s="525"/>
      <c r="CIU64" s="525"/>
      <c r="CIV64" s="525"/>
      <c r="CIW64" s="525"/>
      <c r="CIX64" s="525"/>
      <c r="CIY64" s="525"/>
      <c r="CIZ64" s="525"/>
      <c r="CJA64" s="525"/>
      <c r="CJB64" s="525"/>
      <c r="CJC64" s="525"/>
      <c r="CJD64" s="525"/>
      <c r="CJE64" s="525"/>
      <c r="CJF64" s="525"/>
      <c r="CJG64" s="525"/>
      <c r="CJH64" s="525"/>
      <c r="CJI64" s="525"/>
      <c r="CJJ64" s="525"/>
      <c r="CJK64" s="525"/>
      <c r="CJL64" s="525"/>
      <c r="CJM64" s="525"/>
      <c r="CJN64" s="525"/>
      <c r="CJO64" s="525"/>
      <c r="CJP64" s="525"/>
      <c r="CJQ64" s="525"/>
      <c r="CJR64" s="525"/>
      <c r="CJS64" s="525"/>
      <c r="CJT64" s="525"/>
      <c r="CJU64" s="525"/>
      <c r="CJV64" s="525"/>
      <c r="CJW64" s="525"/>
      <c r="CJX64" s="525"/>
      <c r="CJY64" s="525"/>
      <c r="CJZ64" s="525"/>
      <c r="CKA64" s="525"/>
      <c r="CKB64" s="525"/>
      <c r="CKC64" s="525"/>
      <c r="CKD64" s="525"/>
      <c r="CKE64" s="525"/>
      <c r="CKF64" s="525"/>
      <c r="CKG64" s="525"/>
      <c r="CKH64" s="525"/>
      <c r="CKI64" s="525"/>
      <c r="CKJ64" s="525"/>
      <c r="CKK64" s="525"/>
      <c r="CKL64" s="525"/>
      <c r="CKM64" s="525"/>
      <c r="CKN64" s="525"/>
      <c r="CKO64" s="525"/>
      <c r="CKP64" s="525"/>
      <c r="CKQ64" s="525"/>
      <c r="CKR64" s="525"/>
      <c r="CKS64" s="525"/>
      <c r="CKT64" s="525"/>
      <c r="CKU64" s="525"/>
      <c r="CKV64" s="525"/>
      <c r="CKW64" s="525"/>
      <c r="CKX64" s="525"/>
      <c r="CKY64" s="525"/>
      <c r="CKZ64" s="525"/>
      <c r="CLA64" s="525"/>
      <c r="CLB64" s="525"/>
      <c r="CLC64" s="525"/>
      <c r="CLD64" s="525"/>
      <c r="CLE64" s="525"/>
      <c r="CLF64" s="525"/>
      <c r="CLG64" s="525"/>
      <c r="CLH64" s="525"/>
      <c r="CLI64" s="525"/>
      <c r="CLJ64" s="525"/>
      <c r="CLK64" s="525"/>
      <c r="CLL64" s="525"/>
      <c r="CLM64" s="525"/>
      <c r="CLN64" s="525"/>
      <c r="CLO64" s="525"/>
      <c r="CLP64" s="525"/>
      <c r="CLQ64" s="525"/>
      <c r="CLR64" s="525"/>
      <c r="CLS64" s="525"/>
      <c r="CLT64" s="525"/>
      <c r="CLU64" s="525"/>
      <c r="CLV64" s="525"/>
      <c r="CLW64" s="525"/>
      <c r="CLX64" s="525"/>
      <c r="CLY64" s="525"/>
      <c r="CLZ64" s="525"/>
      <c r="CMA64" s="525"/>
      <c r="CMB64" s="525"/>
      <c r="CMC64" s="525"/>
      <c r="CMD64" s="525"/>
      <c r="CME64" s="525"/>
      <c r="CMF64" s="525"/>
      <c r="CMG64" s="525"/>
      <c r="CMH64" s="525"/>
      <c r="CMI64" s="525"/>
      <c r="CMJ64" s="525"/>
      <c r="CMK64" s="525"/>
      <c r="CML64" s="525"/>
      <c r="CMM64" s="525"/>
      <c r="CMN64" s="525"/>
      <c r="CMO64" s="525"/>
      <c r="CMP64" s="525"/>
      <c r="CMQ64" s="525"/>
      <c r="CMR64" s="525"/>
      <c r="CMS64" s="525"/>
      <c r="CMT64" s="525"/>
      <c r="CMU64" s="525"/>
      <c r="CMV64" s="525"/>
      <c r="CMW64" s="525"/>
      <c r="CMX64" s="525"/>
      <c r="CMY64" s="525"/>
      <c r="CMZ64" s="525"/>
      <c r="CNA64" s="525"/>
      <c r="CNB64" s="525"/>
      <c r="CNC64" s="525"/>
      <c r="CND64" s="525"/>
      <c r="CNE64" s="525"/>
      <c r="CNF64" s="525"/>
      <c r="CNG64" s="525"/>
      <c r="CNH64" s="525"/>
      <c r="CNI64" s="525"/>
      <c r="CNJ64" s="525"/>
      <c r="CNK64" s="525"/>
      <c r="CNL64" s="525"/>
      <c r="CNM64" s="525"/>
      <c r="CNN64" s="525"/>
      <c r="CNO64" s="525"/>
      <c r="CNP64" s="525"/>
      <c r="CNQ64" s="525"/>
      <c r="CNR64" s="525"/>
      <c r="CNS64" s="525"/>
      <c r="CNT64" s="525"/>
      <c r="CNU64" s="525"/>
      <c r="CNV64" s="525"/>
      <c r="CNW64" s="525"/>
      <c r="CNX64" s="525"/>
      <c r="CNY64" s="525"/>
      <c r="CNZ64" s="525"/>
      <c r="COA64" s="525"/>
      <c r="COB64" s="525"/>
      <c r="COC64" s="525"/>
      <c r="COD64" s="525"/>
      <c r="COE64" s="525"/>
      <c r="COF64" s="525"/>
      <c r="COG64" s="525"/>
      <c r="COH64" s="525"/>
      <c r="COI64" s="525"/>
      <c r="COJ64" s="525"/>
      <c r="COK64" s="525"/>
      <c r="COL64" s="525"/>
      <c r="COM64" s="525"/>
      <c r="CON64" s="525"/>
      <c r="COO64" s="525"/>
      <c r="COP64" s="525"/>
      <c r="COQ64" s="525"/>
      <c r="COR64" s="525"/>
      <c r="COS64" s="525"/>
      <c r="COT64" s="525"/>
      <c r="COU64" s="525"/>
      <c r="COV64" s="525"/>
      <c r="COW64" s="525"/>
      <c r="COX64" s="525"/>
      <c r="COY64" s="525"/>
      <c r="COZ64" s="525"/>
      <c r="CPA64" s="525"/>
      <c r="CPB64" s="525"/>
      <c r="CPC64" s="525"/>
      <c r="CPD64" s="525"/>
      <c r="CPE64" s="525"/>
      <c r="CPF64" s="525"/>
      <c r="CPG64" s="525"/>
      <c r="CPH64" s="525"/>
      <c r="CPI64" s="525"/>
      <c r="CPJ64" s="525"/>
      <c r="CPK64" s="525"/>
      <c r="CPL64" s="525"/>
      <c r="CPM64" s="525"/>
      <c r="CPN64" s="525"/>
      <c r="CPO64" s="525"/>
      <c r="CPP64" s="525"/>
      <c r="CPQ64" s="525"/>
      <c r="CPR64" s="525"/>
      <c r="CPS64" s="525"/>
      <c r="CPT64" s="525"/>
      <c r="CPU64" s="525"/>
      <c r="CPV64" s="525"/>
      <c r="CPW64" s="525"/>
      <c r="CPX64" s="525"/>
      <c r="CPY64" s="525"/>
      <c r="CPZ64" s="525"/>
      <c r="CQA64" s="525"/>
      <c r="CQB64" s="525"/>
      <c r="CQC64" s="525"/>
      <c r="CQD64" s="525"/>
      <c r="CQE64" s="525"/>
      <c r="CQF64" s="525"/>
      <c r="CQG64" s="525"/>
      <c r="CQH64" s="525"/>
      <c r="CQI64" s="525"/>
      <c r="CQJ64" s="525"/>
      <c r="CQK64" s="525"/>
      <c r="CQL64" s="525"/>
      <c r="CQM64" s="525"/>
      <c r="CQN64" s="525"/>
      <c r="CQO64" s="525"/>
      <c r="CQP64" s="525"/>
      <c r="CQQ64" s="525"/>
      <c r="CQR64" s="525"/>
      <c r="CQS64" s="525"/>
      <c r="CQT64" s="525"/>
      <c r="CQU64" s="525"/>
      <c r="CQV64" s="525"/>
      <c r="CQW64" s="525"/>
      <c r="CQX64" s="525"/>
      <c r="CQY64" s="525"/>
      <c r="CQZ64" s="525"/>
      <c r="CRA64" s="525"/>
      <c r="CRB64" s="525"/>
      <c r="CRC64" s="525"/>
      <c r="CRD64" s="525"/>
      <c r="CRE64" s="525"/>
      <c r="CRF64" s="525"/>
      <c r="CRG64" s="525"/>
      <c r="CRH64" s="525"/>
      <c r="CRI64" s="525"/>
      <c r="CRJ64" s="525"/>
      <c r="CRK64" s="525"/>
      <c r="CRL64" s="525"/>
      <c r="CRM64" s="525"/>
      <c r="CRN64" s="525"/>
      <c r="CRO64" s="525"/>
      <c r="CRP64" s="525"/>
      <c r="CRQ64" s="525"/>
      <c r="CRR64" s="525"/>
      <c r="CRS64" s="525"/>
      <c r="CRT64" s="525"/>
      <c r="CRU64" s="525"/>
      <c r="CRV64" s="525"/>
      <c r="CRW64" s="525"/>
      <c r="CRX64" s="525"/>
      <c r="CRY64" s="525"/>
      <c r="CRZ64" s="525"/>
      <c r="CSA64" s="525"/>
      <c r="CSB64" s="525"/>
      <c r="CSC64" s="525"/>
      <c r="CSD64" s="525"/>
      <c r="CSE64" s="525"/>
      <c r="CSF64" s="525"/>
      <c r="CSG64" s="525"/>
      <c r="CSH64" s="525"/>
      <c r="CSI64" s="525"/>
      <c r="CSJ64" s="525"/>
      <c r="CSK64" s="525"/>
      <c r="CSL64" s="525"/>
      <c r="CSM64" s="525"/>
      <c r="CSN64" s="525"/>
      <c r="CSO64" s="525"/>
      <c r="CSP64" s="525"/>
      <c r="CSQ64" s="525"/>
      <c r="CSR64" s="525"/>
      <c r="CSS64" s="525"/>
      <c r="CST64" s="525"/>
      <c r="CSU64" s="525"/>
      <c r="CSV64" s="525"/>
      <c r="CSW64" s="525"/>
      <c r="CSX64" s="525"/>
      <c r="CSY64" s="525"/>
      <c r="CSZ64" s="525"/>
      <c r="CTA64" s="525"/>
      <c r="CTB64" s="525"/>
      <c r="CTC64" s="525"/>
      <c r="CTD64" s="525"/>
      <c r="CTE64" s="525"/>
      <c r="CTF64" s="525"/>
      <c r="CTG64" s="525"/>
      <c r="CTH64" s="525"/>
      <c r="CTI64" s="525"/>
      <c r="CTJ64" s="525"/>
      <c r="CTK64" s="525"/>
      <c r="CTL64" s="525"/>
      <c r="CTM64" s="525"/>
      <c r="CTN64" s="525"/>
      <c r="CTO64" s="525"/>
      <c r="CTP64" s="525"/>
      <c r="CTQ64" s="525"/>
      <c r="CTR64" s="525"/>
      <c r="CTS64" s="525"/>
      <c r="CTT64" s="525"/>
      <c r="CTU64" s="525"/>
      <c r="CTV64" s="525"/>
      <c r="CTW64" s="525"/>
      <c r="CTX64" s="525"/>
      <c r="CTY64" s="525"/>
      <c r="CTZ64" s="525"/>
      <c r="CUA64" s="525"/>
      <c r="CUB64" s="525"/>
      <c r="CUC64" s="525"/>
      <c r="CUD64" s="525"/>
      <c r="CUE64" s="525"/>
      <c r="CUF64" s="525"/>
      <c r="CUG64" s="525"/>
      <c r="CUH64" s="525"/>
      <c r="CUI64" s="525"/>
      <c r="CUJ64" s="525"/>
      <c r="CUK64" s="525"/>
      <c r="CUL64" s="525"/>
      <c r="CUM64" s="525"/>
      <c r="CUN64" s="525"/>
      <c r="CUO64" s="525"/>
      <c r="CUP64" s="525"/>
      <c r="CUQ64" s="525"/>
      <c r="CUR64" s="525"/>
      <c r="CUS64" s="525"/>
      <c r="CUT64" s="525"/>
      <c r="CUU64" s="525"/>
      <c r="CUV64" s="525"/>
      <c r="CUW64" s="525"/>
      <c r="CUX64" s="525"/>
      <c r="CUY64" s="525"/>
      <c r="CUZ64" s="525"/>
      <c r="CVA64" s="525"/>
      <c r="CVB64" s="525"/>
      <c r="CVC64" s="525"/>
      <c r="CVD64" s="525"/>
      <c r="CVE64" s="525"/>
      <c r="CVF64" s="525"/>
      <c r="CVG64" s="525"/>
      <c r="CVH64" s="525"/>
      <c r="CVI64" s="525"/>
      <c r="CVJ64" s="525"/>
      <c r="CVK64" s="525"/>
      <c r="CVL64" s="525"/>
      <c r="CVM64" s="525"/>
      <c r="CVN64" s="525"/>
      <c r="CVO64" s="525"/>
      <c r="CVP64" s="525"/>
      <c r="CVQ64" s="525"/>
      <c r="CVR64" s="525"/>
      <c r="CVS64" s="525"/>
      <c r="CVT64" s="525"/>
      <c r="CVU64" s="525"/>
      <c r="CVV64" s="525"/>
      <c r="CVW64" s="525"/>
      <c r="CVX64" s="525"/>
      <c r="CVY64" s="525"/>
      <c r="CVZ64" s="525"/>
      <c r="CWA64" s="525"/>
      <c r="CWB64" s="525"/>
      <c r="CWC64" s="525"/>
      <c r="CWD64" s="525"/>
      <c r="CWE64" s="525"/>
      <c r="CWF64" s="525"/>
      <c r="CWG64" s="525"/>
      <c r="CWH64" s="525"/>
      <c r="CWI64" s="525"/>
      <c r="CWJ64" s="525"/>
      <c r="CWK64" s="525"/>
      <c r="CWL64" s="525"/>
      <c r="CWM64" s="525"/>
      <c r="CWN64" s="525"/>
      <c r="CWO64" s="525"/>
      <c r="CWP64" s="525"/>
      <c r="CWQ64" s="525"/>
      <c r="CWR64" s="525"/>
      <c r="CWS64" s="525"/>
      <c r="CWT64" s="525"/>
      <c r="CWU64" s="525"/>
      <c r="CWV64" s="525"/>
      <c r="CWW64" s="525"/>
      <c r="CWX64" s="525"/>
      <c r="CWY64" s="525"/>
      <c r="CWZ64" s="525"/>
      <c r="CXA64" s="525"/>
      <c r="CXB64" s="525"/>
      <c r="CXC64" s="525"/>
      <c r="CXD64" s="525"/>
      <c r="CXE64" s="525"/>
      <c r="CXF64" s="525"/>
      <c r="CXG64" s="525"/>
      <c r="CXH64" s="525"/>
      <c r="CXI64" s="525"/>
      <c r="CXJ64" s="525"/>
      <c r="CXK64" s="525"/>
      <c r="CXL64" s="525"/>
      <c r="CXM64" s="525"/>
      <c r="CXN64" s="525"/>
      <c r="CXO64" s="525"/>
      <c r="CXP64" s="525"/>
      <c r="CXQ64" s="525"/>
      <c r="CXR64" s="525"/>
      <c r="CXS64" s="525"/>
      <c r="CXT64" s="525"/>
      <c r="CXU64" s="525"/>
      <c r="CXV64" s="525"/>
      <c r="CXW64" s="525"/>
      <c r="CXX64" s="525"/>
      <c r="CXY64" s="525"/>
      <c r="CXZ64" s="525"/>
      <c r="CYA64" s="525"/>
      <c r="CYB64" s="525"/>
      <c r="CYC64" s="525"/>
      <c r="CYD64" s="525"/>
      <c r="CYE64" s="525"/>
      <c r="CYF64" s="525"/>
      <c r="CYG64" s="525"/>
      <c r="CYH64" s="525"/>
      <c r="CYI64" s="525"/>
      <c r="CYJ64" s="525"/>
      <c r="CYK64" s="525"/>
      <c r="CYL64" s="525"/>
      <c r="CYM64" s="525"/>
      <c r="CYN64" s="525"/>
      <c r="CYO64" s="525"/>
      <c r="CYP64" s="525"/>
      <c r="CYQ64" s="525"/>
      <c r="CYR64" s="525"/>
      <c r="CYS64" s="525"/>
      <c r="CYT64" s="525"/>
      <c r="CYU64" s="525"/>
      <c r="CYV64" s="525"/>
      <c r="CYW64" s="525"/>
      <c r="CYX64" s="525"/>
      <c r="CYY64" s="525"/>
      <c r="CYZ64" s="525"/>
      <c r="CZA64" s="525"/>
      <c r="CZB64" s="525"/>
      <c r="CZC64" s="525"/>
      <c r="CZD64" s="525"/>
      <c r="CZE64" s="525"/>
      <c r="CZF64" s="525"/>
      <c r="CZG64" s="525"/>
      <c r="CZH64" s="525"/>
      <c r="CZI64" s="525"/>
      <c r="CZJ64" s="525"/>
      <c r="CZK64" s="525"/>
      <c r="CZL64" s="525"/>
      <c r="CZM64" s="525"/>
      <c r="CZN64" s="525"/>
      <c r="CZO64" s="525"/>
      <c r="CZP64" s="525"/>
      <c r="CZQ64" s="525"/>
      <c r="CZR64" s="525"/>
      <c r="CZS64" s="525"/>
      <c r="CZT64" s="525"/>
      <c r="CZU64" s="525"/>
      <c r="CZV64" s="525"/>
      <c r="CZW64" s="525"/>
      <c r="CZX64" s="525"/>
      <c r="CZY64" s="525"/>
      <c r="CZZ64" s="525"/>
      <c r="DAA64" s="525"/>
      <c r="DAB64" s="525"/>
      <c r="DAC64" s="525"/>
      <c r="DAD64" s="525"/>
      <c r="DAE64" s="525"/>
      <c r="DAF64" s="525"/>
      <c r="DAG64" s="525"/>
      <c r="DAH64" s="525"/>
      <c r="DAI64" s="525"/>
      <c r="DAJ64" s="525"/>
      <c r="DAK64" s="525"/>
      <c r="DAL64" s="525"/>
      <c r="DAM64" s="525"/>
      <c r="DAN64" s="525"/>
      <c r="DAO64" s="525"/>
      <c r="DAP64" s="525"/>
      <c r="DAQ64" s="525"/>
      <c r="DAR64" s="525"/>
      <c r="DAS64" s="525"/>
      <c r="DAT64" s="525"/>
      <c r="DAU64" s="525"/>
      <c r="DAV64" s="525"/>
      <c r="DAW64" s="525"/>
      <c r="DAX64" s="525"/>
      <c r="DAY64" s="525"/>
      <c r="DAZ64" s="525"/>
      <c r="DBA64" s="525"/>
      <c r="DBB64" s="525"/>
      <c r="DBC64" s="525"/>
      <c r="DBD64" s="525"/>
      <c r="DBE64" s="525"/>
      <c r="DBF64" s="525"/>
      <c r="DBG64" s="525"/>
      <c r="DBH64" s="525"/>
      <c r="DBI64" s="525"/>
      <c r="DBJ64" s="525"/>
      <c r="DBK64" s="525"/>
      <c r="DBL64" s="525"/>
      <c r="DBM64" s="525"/>
      <c r="DBN64" s="525"/>
      <c r="DBO64" s="525"/>
      <c r="DBP64" s="525"/>
      <c r="DBQ64" s="525"/>
      <c r="DBR64" s="525"/>
      <c r="DBS64" s="525"/>
      <c r="DBT64" s="525"/>
      <c r="DBU64" s="525"/>
      <c r="DBV64" s="525"/>
      <c r="DBW64" s="525"/>
      <c r="DBX64" s="525"/>
      <c r="DBY64" s="525"/>
      <c r="DBZ64" s="525"/>
      <c r="DCA64" s="525"/>
      <c r="DCB64" s="525"/>
      <c r="DCC64" s="525"/>
      <c r="DCD64" s="525"/>
      <c r="DCE64" s="525"/>
      <c r="DCF64" s="525"/>
      <c r="DCG64" s="525"/>
      <c r="DCH64" s="525"/>
      <c r="DCI64" s="525"/>
      <c r="DCJ64" s="525"/>
      <c r="DCK64" s="525"/>
      <c r="DCL64" s="525"/>
      <c r="DCM64" s="525"/>
      <c r="DCN64" s="525"/>
      <c r="DCO64" s="525"/>
      <c r="DCP64" s="525"/>
      <c r="DCQ64" s="525"/>
      <c r="DCR64" s="525"/>
      <c r="DCS64" s="525"/>
      <c r="DCT64" s="525"/>
      <c r="DCU64" s="525"/>
      <c r="DCV64" s="525"/>
      <c r="DCW64" s="525"/>
      <c r="DCX64" s="525"/>
      <c r="DCY64" s="525"/>
      <c r="DCZ64" s="525"/>
      <c r="DDA64" s="525"/>
      <c r="DDB64" s="525"/>
      <c r="DDC64" s="525"/>
      <c r="DDD64" s="525"/>
      <c r="DDE64" s="525"/>
      <c r="DDF64" s="525"/>
      <c r="DDG64" s="525"/>
      <c r="DDH64" s="525"/>
      <c r="DDI64" s="525"/>
      <c r="DDJ64" s="525"/>
      <c r="DDK64" s="525"/>
      <c r="DDL64" s="525"/>
      <c r="DDM64" s="525"/>
      <c r="DDN64" s="525"/>
      <c r="DDO64" s="525"/>
      <c r="DDP64" s="525"/>
      <c r="DDQ64" s="525"/>
      <c r="DDR64" s="525"/>
      <c r="DDS64" s="525"/>
      <c r="DDT64" s="525"/>
      <c r="DDU64" s="525"/>
      <c r="DDV64" s="525"/>
      <c r="DDW64" s="525"/>
      <c r="DDX64" s="525"/>
      <c r="DDY64" s="525"/>
      <c r="DDZ64" s="525"/>
      <c r="DEA64" s="525"/>
      <c r="DEB64" s="525"/>
      <c r="DEC64" s="525"/>
      <c r="DED64" s="525"/>
      <c r="DEE64" s="525"/>
      <c r="DEF64" s="525"/>
      <c r="DEG64" s="525"/>
      <c r="DEH64" s="525"/>
      <c r="DEI64" s="525"/>
      <c r="DEJ64" s="525"/>
      <c r="DEK64" s="525"/>
      <c r="DEL64" s="525"/>
      <c r="DEM64" s="525"/>
      <c r="DEN64" s="525"/>
      <c r="DEO64" s="525"/>
      <c r="DEP64" s="525"/>
      <c r="DEQ64" s="525"/>
      <c r="DER64" s="525"/>
      <c r="DES64" s="525"/>
      <c r="DET64" s="525"/>
      <c r="DEU64" s="525"/>
      <c r="DEV64" s="525"/>
      <c r="DEW64" s="525"/>
      <c r="DEX64" s="525"/>
      <c r="DEY64" s="525"/>
      <c r="DEZ64" s="525"/>
      <c r="DFA64" s="525"/>
      <c r="DFB64" s="525"/>
      <c r="DFC64" s="525"/>
      <c r="DFD64" s="525"/>
      <c r="DFE64" s="525"/>
      <c r="DFF64" s="525"/>
      <c r="DFG64" s="525"/>
      <c r="DFH64" s="525"/>
      <c r="DFI64" s="525"/>
      <c r="DFJ64" s="525"/>
      <c r="DFK64" s="525"/>
      <c r="DFL64" s="525"/>
      <c r="DFM64" s="525"/>
      <c r="DFN64" s="525"/>
      <c r="DFO64" s="525"/>
      <c r="DFP64" s="525"/>
      <c r="DFQ64" s="525"/>
      <c r="DFR64" s="525"/>
      <c r="DFS64" s="525"/>
      <c r="DFT64" s="525"/>
      <c r="DFU64" s="525"/>
      <c r="DFV64" s="525"/>
      <c r="DFW64" s="525"/>
      <c r="DFX64" s="525"/>
      <c r="DFY64" s="525"/>
      <c r="DFZ64" s="525"/>
      <c r="DGA64" s="525"/>
      <c r="DGB64" s="525"/>
      <c r="DGC64" s="525"/>
      <c r="DGD64" s="525"/>
      <c r="DGE64" s="525"/>
      <c r="DGF64" s="525"/>
      <c r="DGG64" s="525"/>
      <c r="DGH64" s="525"/>
      <c r="DGI64" s="525"/>
      <c r="DGJ64" s="525"/>
      <c r="DGK64" s="525"/>
      <c r="DGL64" s="525"/>
      <c r="DGM64" s="525"/>
      <c r="DGN64" s="525"/>
      <c r="DGO64" s="525"/>
      <c r="DGP64" s="525"/>
      <c r="DGQ64" s="525"/>
      <c r="DGR64" s="525"/>
      <c r="DGS64" s="525"/>
      <c r="DGT64" s="525"/>
      <c r="DGU64" s="525"/>
      <c r="DGV64" s="525"/>
      <c r="DGW64" s="525"/>
      <c r="DGX64" s="525"/>
      <c r="DGY64" s="525"/>
      <c r="DGZ64" s="525"/>
      <c r="DHA64" s="525"/>
      <c r="DHB64" s="525"/>
      <c r="DHC64" s="525"/>
      <c r="DHD64" s="525"/>
      <c r="DHE64" s="525"/>
      <c r="DHF64" s="525"/>
      <c r="DHG64" s="525"/>
      <c r="DHH64" s="525"/>
      <c r="DHI64" s="525"/>
      <c r="DHJ64" s="525"/>
      <c r="DHK64" s="525"/>
      <c r="DHL64" s="525"/>
      <c r="DHM64" s="525"/>
      <c r="DHN64" s="525"/>
      <c r="DHO64" s="525"/>
      <c r="DHP64" s="525"/>
      <c r="DHQ64" s="525"/>
      <c r="DHR64" s="525"/>
      <c r="DHS64" s="525"/>
      <c r="DHT64" s="525"/>
      <c r="DHU64" s="525"/>
      <c r="DHV64" s="525"/>
      <c r="DHW64" s="525"/>
      <c r="DHX64" s="525"/>
      <c r="DHY64" s="525"/>
      <c r="DHZ64" s="525"/>
      <c r="DIA64" s="525"/>
      <c r="DIB64" s="525"/>
      <c r="DIC64" s="525"/>
      <c r="DID64" s="525"/>
      <c r="DIE64" s="525"/>
      <c r="DIF64" s="525"/>
      <c r="DIG64" s="525"/>
      <c r="DIH64" s="525"/>
      <c r="DII64" s="525"/>
      <c r="DIJ64" s="525"/>
      <c r="DIK64" s="525"/>
      <c r="DIL64" s="525"/>
      <c r="DIM64" s="525"/>
      <c r="DIN64" s="525"/>
      <c r="DIO64" s="525"/>
      <c r="DIP64" s="525"/>
      <c r="DIQ64" s="525"/>
      <c r="DIR64" s="525"/>
      <c r="DIS64" s="525"/>
      <c r="DIT64" s="525"/>
      <c r="DIU64" s="525"/>
      <c r="DIV64" s="525"/>
      <c r="DIW64" s="525"/>
      <c r="DIX64" s="525"/>
      <c r="DIY64" s="525"/>
      <c r="DIZ64" s="525"/>
      <c r="DJA64" s="525"/>
      <c r="DJB64" s="525"/>
      <c r="DJC64" s="525"/>
      <c r="DJD64" s="525"/>
      <c r="DJE64" s="525"/>
      <c r="DJF64" s="525"/>
      <c r="DJG64" s="525"/>
      <c r="DJH64" s="525"/>
      <c r="DJI64" s="525"/>
      <c r="DJJ64" s="525"/>
      <c r="DJK64" s="525"/>
      <c r="DJL64" s="525"/>
      <c r="DJM64" s="525"/>
      <c r="DJN64" s="525"/>
      <c r="DJO64" s="525"/>
      <c r="DJP64" s="525"/>
      <c r="DJQ64" s="525"/>
      <c r="DJR64" s="525"/>
      <c r="DJS64" s="525"/>
      <c r="DJT64" s="525"/>
      <c r="DJU64" s="525"/>
      <c r="DJV64" s="525"/>
      <c r="DJW64" s="525"/>
      <c r="DJX64" s="525"/>
      <c r="DJY64" s="525"/>
      <c r="DJZ64" s="525"/>
      <c r="DKA64" s="525"/>
      <c r="DKB64" s="525"/>
      <c r="DKC64" s="525"/>
      <c r="DKD64" s="525"/>
      <c r="DKE64" s="525"/>
      <c r="DKF64" s="525"/>
      <c r="DKG64" s="525"/>
      <c r="DKH64" s="525"/>
      <c r="DKI64" s="525"/>
      <c r="DKJ64" s="525"/>
      <c r="DKK64" s="525"/>
      <c r="DKL64" s="525"/>
      <c r="DKM64" s="525"/>
      <c r="DKN64" s="525"/>
      <c r="DKO64" s="525"/>
      <c r="DKP64" s="525"/>
      <c r="DKQ64" s="525"/>
      <c r="DKR64" s="525"/>
      <c r="DKS64" s="525"/>
      <c r="DKT64" s="525"/>
      <c r="DKU64" s="525"/>
      <c r="DKV64" s="525"/>
      <c r="DKW64" s="525"/>
      <c r="DKX64" s="525"/>
      <c r="DKY64" s="525"/>
      <c r="DKZ64" s="525"/>
      <c r="DLA64" s="525"/>
      <c r="DLB64" s="525"/>
      <c r="DLC64" s="525"/>
      <c r="DLD64" s="525"/>
      <c r="DLE64" s="525"/>
      <c r="DLF64" s="525"/>
      <c r="DLG64" s="525"/>
      <c r="DLH64" s="525"/>
      <c r="DLI64" s="525"/>
      <c r="DLJ64" s="525"/>
      <c r="DLK64" s="525"/>
      <c r="DLL64" s="525"/>
      <c r="DLM64" s="525"/>
      <c r="DLN64" s="525"/>
      <c r="DLO64" s="525"/>
      <c r="DLP64" s="525"/>
      <c r="DLQ64" s="525"/>
      <c r="DLR64" s="525"/>
      <c r="DLS64" s="525"/>
      <c r="DLT64" s="525"/>
      <c r="DLU64" s="525"/>
      <c r="DLV64" s="525"/>
      <c r="DLW64" s="525"/>
      <c r="DLX64" s="525"/>
      <c r="DLY64" s="525"/>
      <c r="DLZ64" s="525"/>
      <c r="DMA64" s="525"/>
      <c r="DMB64" s="525"/>
      <c r="DMC64" s="525"/>
      <c r="DMD64" s="525"/>
      <c r="DME64" s="525"/>
      <c r="DMF64" s="525"/>
      <c r="DMG64" s="525"/>
      <c r="DMH64" s="525"/>
      <c r="DMI64" s="525"/>
      <c r="DMJ64" s="525"/>
      <c r="DMK64" s="525"/>
      <c r="DML64" s="525"/>
      <c r="DMM64" s="525"/>
      <c r="DMN64" s="525"/>
      <c r="DMO64" s="525"/>
      <c r="DMP64" s="525"/>
      <c r="DMQ64" s="525"/>
      <c r="DMR64" s="525"/>
      <c r="DMS64" s="525"/>
      <c r="DMT64" s="525"/>
      <c r="DMU64" s="525"/>
      <c r="DMV64" s="525"/>
      <c r="DMW64" s="525"/>
      <c r="DMX64" s="525"/>
      <c r="DMY64" s="525"/>
      <c r="DMZ64" s="525"/>
      <c r="DNA64" s="525"/>
      <c r="DNB64" s="525"/>
      <c r="DNC64" s="525"/>
      <c r="DND64" s="525"/>
      <c r="DNE64" s="525"/>
      <c r="DNF64" s="525"/>
      <c r="DNG64" s="525"/>
      <c r="DNH64" s="525"/>
      <c r="DNI64" s="525"/>
      <c r="DNJ64" s="525"/>
      <c r="DNK64" s="525"/>
      <c r="DNL64" s="525"/>
      <c r="DNM64" s="525"/>
      <c r="DNN64" s="525"/>
      <c r="DNO64" s="525"/>
      <c r="DNP64" s="525"/>
      <c r="DNQ64" s="525"/>
      <c r="DNR64" s="525"/>
      <c r="DNS64" s="525"/>
      <c r="DNT64" s="525"/>
      <c r="DNU64" s="525"/>
      <c r="DNV64" s="525"/>
      <c r="DNW64" s="525"/>
      <c r="DNX64" s="525"/>
      <c r="DNY64" s="525"/>
      <c r="DNZ64" s="525"/>
      <c r="DOA64" s="525"/>
      <c r="DOB64" s="525"/>
      <c r="DOC64" s="525"/>
      <c r="DOD64" s="525"/>
      <c r="DOE64" s="525"/>
      <c r="DOF64" s="525"/>
      <c r="DOG64" s="525"/>
      <c r="DOH64" s="525"/>
      <c r="DOI64" s="525"/>
      <c r="DOJ64" s="525"/>
      <c r="DOK64" s="525"/>
      <c r="DOL64" s="525"/>
      <c r="DOM64" s="525"/>
      <c r="DON64" s="525"/>
      <c r="DOO64" s="525"/>
      <c r="DOP64" s="525"/>
      <c r="DOQ64" s="525"/>
      <c r="DOR64" s="525"/>
      <c r="DOS64" s="525"/>
      <c r="DOT64" s="525"/>
      <c r="DOU64" s="525"/>
      <c r="DOV64" s="525"/>
      <c r="DOW64" s="525"/>
      <c r="DOX64" s="525"/>
      <c r="DOY64" s="525"/>
      <c r="DOZ64" s="525"/>
      <c r="DPA64" s="525"/>
      <c r="DPB64" s="525"/>
      <c r="DPC64" s="525"/>
      <c r="DPD64" s="525"/>
      <c r="DPE64" s="525"/>
      <c r="DPF64" s="525"/>
      <c r="DPG64" s="525"/>
      <c r="DPH64" s="525"/>
      <c r="DPI64" s="525"/>
      <c r="DPJ64" s="525"/>
      <c r="DPK64" s="525"/>
      <c r="DPL64" s="525"/>
      <c r="DPM64" s="525"/>
      <c r="DPN64" s="525"/>
      <c r="DPO64" s="525"/>
      <c r="DPP64" s="525"/>
      <c r="DPQ64" s="525"/>
      <c r="DPR64" s="525"/>
      <c r="DPS64" s="525"/>
      <c r="DPT64" s="525"/>
      <c r="DPU64" s="525"/>
      <c r="DPV64" s="525"/>
      <c r="DPW64" s="525"/>
      <c r="DPX64" s="525"/>
      <c r="DPY64" s="525"/>
      <c r="DPZ64" s="525"/>
      <c r="DQA64" s="525"/>
      <c r="DQB64" s="525"/>
      <c r="DQC64" s="525"/>
      <c r="DQD64" s="525"/>
      <c r="DQE64" s="525"/>
      <c r="DQF64" s="525"/>
      <c r="DQG64" s="525"/>
      <c r="DQH64" s="525"/>
      <c r="DQI64" s="525"/>
      <c r="DQJ64" s="525"/>
      <c r="DQK64" s="525"/>
      <c r="DQL64" s="525"/>
      <c r="DQM64" s="525"/>
      <c r="DQN64" s="525"/>
      <c r="DQO64" s="525"/>
      <c r="DQP64" s="525"/>
      <c r="DQQ64" s="525"/>
      <c r="DQR64" s="525"/>
      <c r="DQS64" s="525"/>
      <c r="DQT64" s="525"/>
      <c r="DQU64" s="525"/>
      <c r="DQV64" s="525"/>
      <c r="DQW64" s="525"/>
      <c r="DQX64" s="525"/>
      <c r="DQY64" s="525"/>
      <c r="DQZ64" s="525"/>
      <c r="DRA64" s="525"/>
      <c r="DRB64" s="525"/>
      <c r="DRC64" s="525"/>
      <c r="DRD64" s="525"/>
      <c r="DRE64" s="525"/>
      <c r="DRF64" s="525"/>
      <c r="DRG64" s="525"/>
      <c r="DRH64" s="525"/>
      <c r="DRI64" s="525"/>
      <c r="DRJ64" s="525"/>
      <c r="DRK64" s="525"/>
      <c r="DRL64" s="525"/>
      <c r="DRM64" s="525"/>
      <c r="DRN64" s="525"/>
      <c r="DRO64" s="525"/>
      <c r="DRP64" s="525"/>
      <c r="DRQ64" s="525"/>
      <c r="DRR64" s="525"/>
      <c r="DRS64" s="525"/>
      <c r="DRT64" s="525"/>
      <c r="DRU64" s="525"/>
      <c r="DRV64" s="525"/>
      <c r="DRW64" s="525"/>
      <c r="DRX64" s="525"/>
      <c r="DRY64" s="525"/>
      <c r="DRZ64" s="525"/>
      <c r="DSA64" s="525"/>
      <c r="DSB64" s="525"/>
      <c r="DSC64" s="525"/>
      <c r="DSD64" s="525"/>
      <c r="DSE64" s="525"/>
      <c r="DSF64" s="525"/>
      <c r="DSG64" s="525"/>
      <c r="DSH64" s="525"/>
      <c r="DSI64" s="525"/>
      <c r="DSJ64" s="525"/>
      <c r="DSK64" s="525"/>
      <c r="DSL64" s="525"/>
      <c r="DSM64" s="525"/>
      <c r="DSN64" s="525"/>
      <c r="DSO64" s="525"/>
      <c r="DSP64" s="525"/>
      <c r="DSQ64" s="525"/>
      <c r="DSR64" s="525"/>
      <c r="DSS64" s="525"/>
      <c r="DST64" s="525"/>
      <c r="DSU64" s="525"/>
      <c r="DSV64" s="525"/>
      <c r="DSW64" s="525"/>
      <c r="DSX64" s="525"/>
      <c r="DSY64" s="525"/>
      <c r="DSZ64" s="525"/>
      <c r="DTA64" s="525"/>
      <c r="DTB64" s="525"/>
      <c r="DTC64" s="525"/>
      <c r="DTD64" s="525"/>
      <c r="DTE64" s="525"/>
      <c r="DTF64" s="525"/>
      <c r="DTG64" s="525"/>
      <c r="DTH64" s="525"/>
      <c r="DTI64" s="525"/>
      <c r="DTJ64" s="525"/>
      <c r="DTK64" s="525"/>
      <c r="DTL64" s="525"/>
      <c r="DTM64" s="525"/>
      <c r="DTN64" s="525"/>
      <c r="DTO64" s="525"/>
      <c r="DTP64" s="525"/>
      <c r="DTQ64" s="525"/>
      <c r="DTR64" s="525"/>
      <c r="DTS64" s="525"/>
      <c r="DTT64" s="525"/>
      <c r="DTU64" s="525"/>
      <c r="DTV64" s="525"/>
      <c r="DTW64" s="525"/>
      <c r="DTX64" s="525"/>
      <c r="DTY64" s="525"/>
      <c r="DTZ64" s="525"/>
      <c r="DUA64" s="525"/>
      <c r="DUB64" s="525"/>
      <c r="DUC64" s="525"/>
      <c r="DUD64" s="525"/>
      <c r="DUE64" s="525"/>
      <c r="DUF64" s="525"/>
      <c r="DUG64" s="525"/>
      <c r="DUH64" s="525"/>
      <c r="DUI64" s="525"/>
      <c r="DUJ64" s="525"/>
      <c r="DUK64" s="525"/>
      <c r="DUL64" s="525"/>
      <c r="DUM64" s="525"/>
      <c r="DUN64" s="525"/>
      <c r="DUO64" s="525"/>
      <c r="DUP64" s="525"/>
      <c r="DUQ64" s="525"/>
      <c r="DUR64" s="525"/>
      <c r="DUS64" s="525"/>
      <c r="DUT64" s="525"/>
      <c r="DUU64" s="525"/>
      <c r="DUV64" s="525"/>
      <c r="DUW64" s="525"/>
      <c r="DUX64" s="525"/>
      <c r="DUY64" s="525"/>
      <c r="DUZ64" s="525"/>
      <c r="DVA64" s="525"/>
      <c r="DVB64" s="525"/>
      <c r="DVC64" s="525"/>
      <c r="DVD64" s="525"/>
      <c r="DVE64" s="525"/>
      <c r="DVF64" s="525"/>
      <c r="DVG64" s="525"/>
      <c r="DVH64" s="525"/>
      <c r="DVI64" s="525"/>
      <c r="DVJ64" s="525"/>
      <c r="DVK64" s="525"/>
      <c r="DVL64" s="525"/>
      <c r="DVM64" s="525"/>
      <c r="DVN64" s="525"/>
      <c r="DVO64" s="525"/>
      <c r="DVP64" s="525"/>
      <c r="DVQ64" s="525"/>
      <c r="DVR64" s="525"/>
      <c r="DVS64" s="525"/>
      <c r="DVT64" s="525"/>
      <c r="DVU64" s="525"/>
      <c r="DVV64" s="525"/>
      <c r="DVW64" s="525"/>
      <c r="DVX64" s="525"/>
      <c r="DVY64" s="525"/>
      <c r="DVZ64" s="525"/>
      <c r="DWA64" s="525"/>
      <c r="DWB64" s="525"/>
      <c r="DWC64" s="525"/>
      <c r="DWD64" s="525"/>
      <c r="DWE64" s="525"/>
      <c r="DWF64" s="525"/>
      <c r="DWG64" s="525"/>
      <c r="DWH64" s="525"/>
      <c r="DWI64" s="525"/>
      <c r="DWJ64" s="525"/>
      <c r="DWK64" s="525"/>
      <c r="DWL64" s="525"/>
      <c r="DWM64" s="525"/>
      <c r="DWN64" s="525"/>
      <c r="DWO64" s="525"/>
      <c r="DWP64" s="525"/>
      <c r="DWQ64" s="525"/>
      <c r="DWR64" s="525"/>
      <c r="DWS64" s="525"/>
      <c r="DWT64" s="525"/>
      <c r="DWU64" s="525"/>
      <c r="DWV64" s="525"/>
      <c r="DWW64" s="525"/>
      <c r="DWX64" s="525"/>
      <c r="DWY64" s="525"/>
      <c r="DWZ64" s="525"/>
      <c r="DXA64" s="525"/>
      <c r="DXB64" s="525"/>
      <c r="DXC64" s="525"/>
      <c r="DXD64" s="525"/>
      <c r="DXE64" s="525"/>
      <c r="DXF64" s="525"/>
      <c r="DXG64" s="525"/>
      <c r="DXH64" s="525"/>
      <c r="DXI64" s="525"/>
      <c r="DXJ64" s="525"/>
      <c r="DXK64" s="525"/>
      <c r="DXL64" s="525"/>
      <c r="DXM64" s="525"/>
      <c r="DXN64" s="525"/>
      <c r="DXO64" s="525"/>
      <c r="DXP64" s="525"/>
      <c r="DXQ64" s="525"/>
      <c r="DXR64" s="525"/>
      <c r="DXS64" s="525"/>
      <c r="DXT64" s="525"/>
      <c r="DXU64" s="525"/>
      <c r="DXV64" s="525"/>
      <c r="DXW64" s="525"/>
      <c r="DXX64" s="525"/>
      <c r="DXY64" s="525"/>
      <c r="DXZ64" s="525"/>
      <c r="DYA64" s="525"/>
      <c r="DYB64" s="525"/>
      <c r="DYC64" s="525"/>
      <c r="DYD64" s="525"/>
      <c r="DYE64" s="525"/>
      <c r="DYF64" s="525"/>
      <c r="DYG64" s="525"/>
      <c r="DYH64" s="525"/>
      <c r="DYI64" s="525"/>
      <c r="DYJ64" s="525"/>
      <c r="DYK64" s="525"/>
      <c r="DYL64" s="525"/>
      <c r="DYM64" s="525"/>
      <c r="DYN64" s="525"/>
      <c r="DYO64" s="525"/>
      <c r="DYP64" s="525"/>
      <c r="DYQ64" s="525"/>
      <c r="DYR64" s="525"/>
      <c r="DYS64" s="525"/>
      <c r="DYT64" s="525"/>
      <c r="DYU64" s="525"/>
      <c r="DYV64" s="525"/>
      <c r="DYW64" s="525"/>
      <c r="DYX64" s="525"/>
      <c r="DYY64" s="525"/>
      <c r="DYZ64" s="525"/>
      <c r="DZA64" s="525"/>
      <c r="DZB64" s="525"/>
      <c r="DZC64" s="525"/>
      <c r="DZD64" s="525"/>
      <c r="DZE64" s="525"/>
      <c r="DZF64" s="525"/>
      <c r="DZG64" s="525"/>
      <c r="DZH64" s="525"/>
      <c r="DZI64" s="525"/>
      <c r="DZJ64" s="525"/>
      <c r="DZK64" s="525"/>
      <c r="DZL64" s="525"/>
      <c r="DZM64" s="525"/>
      <c r="DZN64" s="525"/>
      <c r="DZO64" s="525"/>
      <c r="DZP64" s="525"/>
      <c r="DZQ64" s="525"/>
      <c r="DZR64" s="525"/>
      <c r="DZS64" s="525"/>
      <c r="DZT64" s="525"/>
      <c r="DZU64" s="525"/>
      <c r="DZV64" s="525"/>
      <c r="DZW64" s="525"/>
      <c r="DZX64" s="525"/>
      <c r="DZY64" s="525"/>
      <c r="DZZ64" s="525"/>
      <c r="EAA64" s="525"/>
      <c r="EAB64" s="525"/>
      <c r="EAC64" s="525"/>
      <c r="EAD64" s="525"/>
      <c r="EAE64" s="525"/>
      <c r="EAF64" s="525"/>
      <c r="EAG64" s="525"/>
      <c r="EAH64" s="525"/>
      <c r="EAI64" s="525"/>
      <c r="EAJ64" s="525"/>
      <c r="EAK64" s="525"/>
      <c r="EAL64" s="525"/>
      <c r="EAM64" s="525"/>
      <c r="EAN64" s="525"/>
      <c r="EAO64" s="525"/>
      <c r="EAP64" s="525"/>
      <c r="EAQ64" s="525"/>
      <c r="EAR64" s="525"/>
      <c r="EAS64" s="525"/>
      <c r="EAT64" s="525"/>
      <c r="EAU64" s="525"/>
      <c r="EAV64" s="525"/>
      <c r="EAW64" s="525"/>
      <c r="EAX64" s="525"/>
      <c r="EAY64" s="525"/>
      <c r="EAZ64" s="525"/>
      <c r="EBA64" s="525"/>
      <c r="EBB64" s="525"/>
      <c r="EBC64" s="525"/>
      <c r="EBD64" s="525"/>
      <c r="EBE64" s="525"/>
      <c r="EBF64" s="525"/>
      <c r="EBG64" s="525"/>
      <c r="EBH64" s="525"/>
      <c r="EBI64" s="525"/>
      <c r="EBJ64" s="525"/>
      <c r="EBK64" s="525"/>
      <c r="EBL64" s="525"/>
      <c r="EBM64" s="525"/>
      <c r="EBN64" s="525"/>
      <c r="EBO64" s="525"/>
      <c r="EBP64" s="525"/>
      <c r="EBQ64" s="525"/>
      <c r="EBR64" s="525"/>
      <c r="EBS64" s="525"/>
      <c r="EBT64" s="525"/>
      <c r="EBU64" s="525"/>
      <c r="EBV64" s="525"/>
      <c r="EBW64" s="525"/>
      <c r="EBX64" s="525"/>
      <c r="EBY64" s="525"/>
      <c r="EBZ64" s="525"/>
      <c r="ECA64" s="525"/>
      <c r="ECB64" s="525"/>
      <c r="ECC64" s="525"/>
      <c r="ECD64" s="525"/>
      <c r="ECE64" s="525"/>
      <c r="ECF64" s="525"/>
      <c r="ECG64" s="525"/>
      <c r="ECH64" s="525"/>
      <c r="ECI64" s="525"/>
      <c r="ECJ64" s="525"/>
      <c r="ECK64" s="525"/>
      <c r="ECL64" s="525"/>
      <c r="ECM64" s="525"/>
      <c r="ECN64" s="525"/>
      <c r="ECO64" s="525"/>
      <c r="ECP64" s="525"/>
      <c r="ECQ64" s="525"/>
      <c r="ECR64" s="525"/>
      <c r="ECS64" s="525"/>
      <c r="ECT64" s="525"/>
      <c r="ECU64" s="525"/>
      <c r="ECV64" s="525"/>
      <c r="ECW64" s="525"/>
      <c r="ECX64" s="525"/>
      <c r="ECY64" s="525"/>
      <c r="ECZ64" s="525"/>
      <c r="EDA64" s="525"/>
      <c r="EDB64" s="525"/>
      <c r="EDC64" s="525"/>
      <c r="EDD64" s="525"/>
      <c r="EDE64" s="525"/>
      <c r="EDF64" s="525"/>
      <c r="EDG64" s="525"/>
      <c r="EDH64" s="525"/>
      <c r="EDI64" s="525"/>
      <c r="EDJ64" s="525"/>
      <c r="EDK64" s="525"/>
      <c r="EDL64" s="525"/>
      <c r="EDM64" s="525"/>
      <c r="EDN64" s="525"/>
      <c r="EDO64" s="525"/>
      <c r="EDP64" s="525"/>
      <c r="EDQ64" s="525"/>
      <c r="EDR64" s="525"/>
      <c r="EDS64" s="525"/>
      <c r="EDT64" s="525"/>
      <c r="EDU64" s="525"/>
      <c r="EDV64" s="525"/>
      <c r="EDW64" s="525"/>
      <c r="EDX64" s="525"/>
      <c r="EDY64" s="525"/>
      <c r="EDZ64" s="525"/>
      <c r="EEA64" s="525"/>
      <c r="EEB64" s="525"/>
      <c r="EEC64" s="525"/>
      <c r="EED64" s="525"/>
      <c r="EEE64" s="525"/>
      <c r="EEF64" s="525"/>
      <c r="EEG64" s="525"/>
      <c r="EEH64" s="525"/>
      <c r="EEI64" s="525"/>
      <c r="EEJ64" s="525"/>
      <c r="EEK64" s="525"/>
      <c r="EEL64" s="525"/>
      <c r="EEM64" s="525"/>
      <c r="EEN64" s="525"/>
      <c r="EEO64" s="525"/>
      <c r="EEP64" s="525"/>
      <c r="EEQ64" s="525"/>
      <c r="EER64" s="525"/>
      <c r="EES64" s="525"/>
      <c r="EET64" s="525"/>
      <c r="EEU64" s="525"/>
      <c r="EEV64" s="525"/>
      <c r="EEW64" s="525"/>
      <c r="EEX64" s="525"/>
      <c r="EEY64" s="525"/>
      <c r="EEZ64" s="525"/>
      <c r="EFA64" s="525"/>
      <c r="EFB64" s="525"/>
      <c r="EFC64" s="525"/>
      <c r="EFD64" s="525"/>
      <c r="EFE64" s="525"/>
      <c r="EFF64" s="525"/>
      <c r="EFG64" s="525"/>
      <c r="EFH64" s="525"/>
      <c r="EFI64" s="525"/>
      <c r="EFJ64" s="525"/>
      <c r="EFK64" s="525"/>
      <c r="EFL64" s="525"/>
      <c r="EFM64" s="525"/>
      <c r="EFN64" s="525"/>
      <c r="EFO64" s="525"/>
      <c r="EFP64" s="525"/>
      <c r="EFQ64" s="525"/>
      <c r="EFR64" s="525"/>
      <c r="EFS64" s="525"/>
      <c r="EFT64" s="525"/>
      <c r="EFU64" s="525"/>
      <c r="EFV64" s="525"/>
      <c r="EFW64" s="525"/>
      <c r="EFX64" s="525"/>
      <c r="EFY64" s="525"/>
      <c r="EFZ64" s="525"/>
      <c r="EGA64" s="525"/>
      <c r="EGB64" s="525"/>
      <c r="EGC64" s="525"/>
      <c r="EGD64" s="525"/>
      <c r="EGE64" s="525"/>
      <c r="EGF64" s="525"/>
      <c r="EGG64" s="525"/>
      <c r="EGH64" s="525"/>
      <c r="EGI64" s="525"/>
      <c r="EGJ64" s="525"/>
      <c r="EGK64" s="525"/>
      <c r="EGL64" s="525"/>
      <c r="EGM64" s="525"/>
      <c r="EGN64" s="525"/>
      <c r="EGO64" s="525"/>
      <c r="EGP64" s="525"/>
      <c r="EGQ64" s="525"/>
      <c r="EGR64" s="525"/>
      <c r="EGS64" s="525"/>
      <c r="EGT64" s="525"/>
      <c r="EGU64" s="525"/>
      <c r="EGV64" s="525"/>
      <c r="EGW64" s="525"/>
      <c r="EGX64" s="525"/>
      <c r="EGY64" s="525"/>
      <c r="EGZ64" s="525"/>
      <c r="EHA64" s="525"/>
      <c r="EHB64" s="525"/>
      <c r="EHC64" s="525"/>
      <c r="EHD64" s="525"/>
      <c r="EHE64" s="525"/>
      <c r="EHF64" s="525"/>
      <c r="EHG64" s="525"/>
      <c r="EHH64" s="525"/>
      <c r="EHI64" s="525"/>
      <c r="EHJ64" s="525"/>
      <c r="EHK64" s="525"/>
      <c r="EHL64" s="525"/>
      <c r="EHM64" s="525"/>
      <c r="EHN64" s="525"/>
      <c r="EHO64" s="525"/>
      <c r="EHP64" s="525"/>
      <c r="EHQ64" s="525"/>
      <c r="EHR64" s="525"/>
      <c r="EHS64" s="525"/>
      <c r="EHT64" s="525"/>
      <c r="EHU64" s="525"/>
      <c r="EHV64" s="525"/>
      <c r="EHW64" s="525"/>
      <c r="EHX64" s="525"/>
      <c r="EHY64" s="525"/>
      <c r="EHZ64" s="525"/>
      <c r="EIA64" s="525"/>
      <c r="EIB64" s="525"/>
      <c r="EIC64" s="525"/>
      <c r="EID64" s="525"/>
      <c r="EIE64" s="525"/>
      <c r="EIF64" s="525"/>
      <c r="EIG64" s="525"/>
      <c r="EIH64" s="525"/>
      <c r="EII64" s="525"/>
      <c r="EIJ64" s="525"/>
      <c r="EIK64" s="525"/>
      <c r="EIL64" s="525"/>
      <c r="EIM64" s="525"/>
      <c r="EIN64" s="525"/>
      <c r="EIO64" s="525"/>
      <c r="EIP64" s="525"/>
      <c r="EIQ64" s="525"/>
      <c r="EIR64" s="525"/>
      <c r="EIS64" s="525"/>
      <c r="EIT64" s="525"/>
      <c r="EIU64" s="525"/>
      <c r="EIV64" s="525"/>
      <c r="EIW64" s="525"/>
      <c r="EIX64" s="525"/>
      <c r="EIY64" s="525"/>
      <c r="EIZ64" s="525"/>
      <c r="EJA64" s="525"/>
      <c r="EJB64" s="525"/>
      <c r="EJC64" s="525"/>
      <c r="EJD64" s="525"/>
      <c r="EJE64" s="525"/>
      <c r="EJF64" s="525"/>
      <c r="EJG64" s="525"/>
      <c r="EJH64" s="525"/>
      <c r="EJI64" s="525"/>
      <c r="EJJ64" s="525"/>
      <c r="EJK64" s="525"/>
      <c r="EJL64" s="525"/>
      <c r="EJM64" s="525"/>
      <c r="EJN64" s="525"/>
      <c r="EJO64" s="525"/>
      <c r="EJP64" s="525"/>
      <c r="EJQ64" s="525"/>
      <c r="EJR64" s="525"/>
      <c r="EJS64" s="525"/>
      <c r="EJT64" s="525"/>
      <c r="EJU64" s="525"/>
      <c r="EJV64" s="525"/>
      <c r="EJW64" s="525"/>
      <c r="EJX64" s="525"/>
      <c r="EJY64" s="525"/>
      <c r="EJZ64" s="525"/>
      <c r="EKA64" s="525"/>
      <c r="EKB64" s="525"/>
      <c r="EKC64" s="525"/>
      <c r="EKD64" s="525"/>
      <c r="EKE64" s="525"/>
      <c r="EKF64" s="525"/>
      <c r="EKG64" s="525"/>
      <c r="EKH64" s="525"/>
      <c r="EKI64" s="525"/>
      <c r="EKJ64" s="525"/>
      <c r="EKK64" s="525"/>
      <c r="EKL64" s="525"/>
      <c r="EKM64" s="525"/>
      <c r="EKN64" s="525"/>
      <c r="EKO64" s="525"/>
      <c r="EKP64" s="525"/>
      <c r="EKQ64" s="525"/>
      <c r="EKR64" s="525"/>
      <c r="EKS64" s="525"/>
      <c r="EKT64" s="525"/>
      <c r="EKU64" s="525"/>
      <c r="EKV64" s="525"/>
      <c r="EKW64" s="525"/>
      <c r="EKX64" s="525"/>
      <c r="EKY64" s="525"/>
      <c r="EKZ64" s="525"/>
      <c r="ELA64" s="525"/>
      <c r="ELB64" s="525"/>
      <c r="ELC64" s="525"/>
      <c r="ELD64" s="525"/>
      <c r="ELE64" s="525"/>
      <c r="ELF64" s="525"/>
      <c r="ELG64" s="525"/>
      <c r="ELH64" s="525"/>
      <c r="ELI64" s="525"/>
      <c r="ELJ64" s="525"/>
      <c r="ELK64" s="525"/>
      <c r="ELL64" s="525"/>
      <c r="ELM64" s="525"/>
      <c r="ELN64" s="525"/>
      <c r="ELO64" s="525"/>
      <c r="ELP64" s="525"/>
      <c r="ELQ64" s="525"/>
      <c r="ELR64" s="525"/>
      <c r="ELS64" s="525"/>
      <c r="ELT64" s="525"/>
      <c r="ELU64" s="525"/>
      <c r="ELV64" s="525"/>
      <c r="ELW64" s="525"/>
      <c r="ELX64" s="525"/>
      <c r="ELY64" s="525"/>
      <c r="ELZ64" s="525"/>
      <c r="EMA64" s="525"/>
      <c r="EMB64" s="525"/>
      <c r="EMC64" s="525"/>
      <c r="EMD64" s="525"/>
      <c r="EME64" s="525"/>
      <c r="EMF64" s="525"/>
      <c r="EMG64" s="525"/>
      <c r="EMH64" s="525"/>
      <c r="EMI64" s="525"/>
      <c r="EMJ64" s="525"/>
      <c r="EMK64" s="525"/>
      <c r="EML64" s="525"/>
      <c r="EMM64" s="525"/>
      <c r="EMN64" s="525"/>
      <c r="EMO64" s="525"/>
      <c r="EMP64" s="525"/>
      <c r="EMQ64" s="525"/>
      <c r="EMR64" s="525"/>
      <c r="EMS64" s="525"/>
      <c r="EMT64" s="525"/>
      <c r="EMU64" s="525"/>
      <c r="EMV64" s="525"/>
      <c r="EMW64" s="525"/>
      <c r="EMX64" s="525"/>
      <c r="EMY64" s="525"/>
      <c r="EMZ64" s="525"/>
      <c r="ENA64" s="525"/>
      <c r="ENB64" s="525"/>
      <c r="ENC64" s="525"/>
      <c r="END64" s="525"/>
      <c r="ENE64" s="525"/>
      <c r="ENF64" s="525"/>
      <c r="ENG64" s="525"/>
      <c r="ENH64" s="525"/>
      <c r="ENI64" s="525"/>
      <c r="ENJ64" s="525"/>
      <c r="ENK64" s="525"/>
      <c r="ENL64" s="525"/>
      <c r="ENM64" s="525"/>
      <c r="ENN64" s="525"/>
      <c r="ENO64" s="525"/>
      <c r="ENP64" s="525"/>
      <c r="ENQ64" s="525"/>
      <c r="ENR64" s="525"/>
      <c r="ENS64" s="525"/>
      <c r="ENT64" s="525"/>
      <c r="ENU64" s="525"/>
      <c r="ENV64" s="525"/>
      <c r="ENW64" s="525"/>
      <c r="ENX64" s="525"/>
      <c r="ENY64" s="525"/>
      <c r="ENZ64" s="525"/>
      <c r="EOA64" s="525"/>
      <c r="EOB64" s="525"/>
      <c r="EOC64" s="525"/>
      <c r="EOD64" s="525"/>
      <c r="EOE64" s="525"/>
      <c r="EOF64" s="525"/>
      <c r="EOG64" s="525"/>
      <c r="EOH64" s="525"/>
      <c r="EOI64" s="525"/>
      <c r="EOJ64" s="525"/>
      <c r="EOK64" s="525"/>
      <c r="EOL64" s="525"/>
      <c r="EOM64" s="525"/>
      <c r="EON64" s="525"/>
      <c r="EOO64" s="525"/>
      <c r="EOP64" s="525"/>
      <c r="EOQ64" s="525"/>
      <c r="EOR64" s="525"/>
      <c r="EOS64" s="525"/>
      <c r="EOT64" s="525"/>
      <c r="EOU64" s="525"/>
      <c r="EOV64" s="525"/>
      <c r="EOW64" s="525"/>
      <c r="EOX64" s="525"/>
      <c r="EOY64" s="525"/>
      <c r="EOZ64" s="525"/>
      <c r="EPA64" s="525"/>
      <c r="EPB64" s="525"/>
      <c r="EPC64" s="525"/>
      <c r="EPD64" s="525"/>
      <c r="EPE64" s="525"/>
      <c r="EPF64" s="525"/>
      <c r="EPG64" s="525"/>
      <c r="EPH64" s="525"/>
      <c r="EPI64" s="525"/>
      <c r="EPJ64" s="525"/>
      <c r="EPK64" s="525"/>
      <c r="EPL64" s="525"/>
      <c r="EPM64" s="525"/>
      <c r="EPN64" s="525"/>
      <c r="EPO64" s="525"/>
      <c r="EPP64" s="525"/>
      <c r="EPQ64" s="525"/>
      <c r="EPR64" s="525"/>
      <c r="EPS64" s="525"/>
      <c r="EPT64" s="525"/>
      <c r="EPU64" s="525"/>
      <c r="EPV64" s="525"/>
      <c r="EPW64" s="525"/>
      <c r="EPX64" s="525"/>
      <c r="EPY64" s="525"/>
      <c r="EPZ64" s="525"/>
      <c r="EQA64" s="525"/>
      <c r="EQB64" s="525"/>
      <c r="EQC64" s="525"/>
      <c r="EQD64" s="525"/>
      <c r="EQE64" s="525"/>
      <c r="EQF64" s="525"/>
      <c r="EQG64" s="525"/>
      <c r="EQH64" s="525"/>
      <c r="EQI64" s="525"/>
      <c r="EQJ64" s="525"/>
      <c r="EQK64" s="525"/>
      <c r="EQL64" s="525"/>
      <c r="EQM64" s="525"/>
      <c r="EQN64" s="525"/>
      <c r="EQO64" s="525"/>
      <c r="EQP64" s="525"/>
      <c r="EQQ64" s="525"/>
      <c r="EQR64" s="525"/>
      <c r="EQS64" s="525"/>
      <c r="EQT64" s="525"/>
      <c r="EQU64" s="525"/>
      <c r="EQV64" s="525"/>
      <c r="EQW64" s="525"/>
      <c r="EQX64" s="525"/>
      <c r="EQY64" s="525"/>
      <c r="EQZ64" s="525"/>
      <c r="ERA64" s="525"/>
      <c r="ERB64" s="525"/>
      <c r="ERC64" s="525"/>
      <c r="ERD64" s="525"/>
      <c r="ERE64" s="525"/>
      <c r="ERF64" s="525"/>
      <c r="ERG64" s="525"/>
      <c r="ERH64" s="525"/>
      <c r="ERI64" s="525"/>
      <c r="ERJ64" s="525"/>
      <c r="ERK64" s="525"/>
      <c r="ERL64" s="525"/>
      <c r="ERM64" s="525"/>
      <c r="ERN64" s="525"/>
      <c r="ERO64" s="525"/>
      <c r="ERP64" s="525"/>
      <c r="ERQ64" s="525"/>
      <c r="ERR64" s="525"/>
      <c r="ERS64" s="525"/>
      <c r="ERT64" s="525"/>
      <c r="ERU64" s="525"/>
      <c r="ERV64" s="525"/>
      <c r="ERW64" s="525"/>
      <c r="ERX64" s="525"/>
      <c r="ERY64" s="525"/>
      <c r="ERZ64" s="525"/>
      <c r="ESA64" s="525"/>
      <c r="ESB64" s="525"/>
      <c r="ESC64" s="525"/>
      <c r="ESD64" s="525"/>
      <c r="ESE64" s="525"/>
      <c r="ESF64" s="525"/>
      <c r="ESG64" s="525"/>
      <c r="ESH64" s="525"/>
      <c r="ESI64" s="525"/>
      <c r="ESJ64" s="525"/>
      <c r="ESK64" s="525"/>
      <c r="ESL64" s="525"/>
      <c r="ESM64" s="525"/>
      <c r="ESN64" s="525"/>
      <c r="ESO64" s="525"/>
      <c r="ESP64" s="525"/>
      <c r="ESQ64" s="525"/>
      <c r="ESR64" s="525"/>
      <c r="ESS64" s="525"/>
      <c r="EST64" s="525"/>
      <c r="ESU64" s="525"/>
      <c r="ESV64" s="525"/>
      <c r="ESW64" s="525"/>
      <c r="ESX64" s="525"/>
      <c r="ESY64" s="525"/>
      <c r="ESZ64" s="525"/>
      <c r="ETA64" s="525"/>
      <c r="ETB64" s="525"/>
      <c r="ETC64" s="525"/>
      <c r="ETD64" s="525"/>
      <c r="ETE64" s="525"/>
      <c r="ETF64" s="525"/>
      <c r="ETG64" s="525"/>
      <c r="ETH64" s="525"/>
      <c r="ETI64" s="525"/>
      <c r="ETJ64" s="525"/>
      <c r="ETK64" s="525"/>
      <c r="ETL64" s="525"/>
      <c r="ETM64" s="525"/>
      <c r="ETN64" s="525"/>
      <c r="ETO64" s="525"/>
      <c r="ETP64" s="525"/>
      <c r="ETQ64" s="525"/>
      <c r="ETR64" s="525"/>
      <c r="ETS64" s="525"/>
      <c r="ETT64" s="525"/>
      <c r="ETU64" s="525"/>
      <c r="ETV64" s="525"/>
      <c r="ETW64" s="525"/>
      <c r="ETX64" s="525"/>
      <c r="ETY64" s="525"/>
      <c r="ETZ64" s="525"/>
      <c r="EUA64" s="525"/>
      <c r="EUB64" s="525"/>
      <c r="EUC64" s="525"/>
      <c r="EUD64" s="525"/>
      <c r="EUE64" s="525"/>
      <c r="EUF64" s="525"/>
      <c r="EUG64" s="525"/>
      <c r="EUH64" s="525"/>
      <c r="EUI64" s="525"/>
      <c r="EUJ64" s="525"/>
      <c r="EUK64" s="525"/>
      <c r="EUL64" s="525"/>
      <c r="EUM64" s="525"/>
      <c r="EUN64" s="525"/>
      <c r="EUO64" s="525"/>
      <c r="EUP64" s="525"/>
      <c r="EUQ64" s="525"/>
      <c r="EUR64" s="525"/>
      <c r="EUS64" s="525"/>
      <c r="EUT64" s="525"/>
      <c r="EUU64" s="525"/>
      <c r="EUV64" s="525"/>
      <c r="EUW64" s="525"/>
      <c r="EUX64" s="525"/>
      <c r="EUY64" s="525"/>
      <c r="EUZ64" s="525"/>
      <c r="EVA64" s="525"/>
      <c r="EVB64" s="525"/>
      <c r="EVC64" s="525"/>
      <c r="EVD64" s="525"/>
      <c r="EVE64" s="525"/>
      <c r="EVF64" s="525"/>
      <c r="EVG64" s="525"/>
      <c r="EVH64" s="525"/>
      <c r="EVI64" s="525"/>
      <c r="EVJ64" s="525"/>
      <c r="EVK64" s="525"/>
      <c r="EVL64" s="525"/>
      <c r="EVM64" s="525"/>
      <c r="EVN64" s="525"/>
      <c r="EVO64" s="525"/>
      <c r="EVP64" s="525"/>
      <c r="EVQ64" s="525"/>
      <c r="EVR64" s="525"/>
      <c r="EVS64" s="525"/>
      <c r="EVT64" s="525"/>
      <c r="EVU64" s="525"/>
      <c r="EVV64" s="525"/>
      <c r="EVW64" s="525"/>
      <c r="EVX64" s="525"/>
      <c r="EVY64" s="525"/>
      <c r="EVZ64" s="525"/>
      <c r="EWA64" s="525"/>
      <c r="EWB64" s="525"/>
      <c r="EWC64" s="525"/>
      <c r="EWD64" s="525"/>
      <c r="EWE64" s="525"/>
      <c r="EWF64" s="525"/>
      <c r="EWG64" s="525"/>
      <c r="EWH64" s="525"/>
      <c r="EWI64" s="525"/>
      <c r="EWJ64" s="525"/>
      <c r="EWK64" s="525"/>
      <c r="EWL64" s="525"/>
      <c r="EWM64" s="525"/>
      <c r="EWN64" s="525"/>
      <c r="EWO64" s="525"/>
      <c r="EWP64" s="525"/>
      <c r="EWQ64" s="525"/>
      <c r="EWR64" s="525"/>
      <c r="EWS64" s="525"/>
      <c r="EWT64" s="525"/>
      <c r="EWU64" s="525"/>
      <c r="EWV64" s="525"/>
      <c r="EWW64" s="525"/>
      <c r="EWX64" s="525"/>
      <c r="EWY64" s="525"/>
      <c r="EWZ64" s="525"/>
      <c r="EXA64" s="525"/>
      <c r="EXB64" s="525"/>
      <c r="EXC64" s="525"/>
      <c r="EXD64" s="525"/>
      <c r="EXE64" s="525"/>
      <c r="EXF64" s="525"/>
      <c r="EXG64" s="525"/>
      <c r="EXH64" s="525"/>
      <c r="EXI64" s="525"/>
      <c r="EXJ64" s="525"/>
      <c r="EXK64" s="525"/>
      <c r="EXL64" s="525"/>
      <c r="EXM64" s="525"/>
      <c r="EXN64" s="525"/>
      <c r="EXO64" s="525"/>
      <c r="EXP64" s="525"/>
      <c r="EXQ64" s="525"/>
      <c r="EXR64" s="525"/>
      <c r="EXS64" s="525"/>
      <c r="EXT64" s="525"/>
      <c r="EXU64" s="525"/>
      <c r="EXV64" s="525"/>
      <c r="EXW64" s="525"/>
      <c r="EXX64" s="525"/>
      <c r="EXY64" s="525"/>
      <c r="EXZ64" s="525"/>
      <c r="EYA64" s="525"/>
      <c r="EYB64" s="525"/>
      <c r="EYC64" s="525"/>
      <c r="EYD64" s="525"/>
      <c r="EYE64" s="525"/>
      <c r="EYF64" s="525"/>
      <c r="EYG64" s="525"/>
      <c r="EYH64" s="525"/>
      <c r="EYI64" s="525"/>
      <c r="EYJ64" s="525"/>
      <c r="EYK64" s="525"/>
      <c r="EYL64" s="525"/>
      <c r="EYM64" s="525"/>
      <c r="EYN64" s="525"/>
      <c r="EYO64" s="525"/>
      <c r="EYP64" s="525"/>
      <c r="EYQ64" s="525"/>
      <c r="EYR64" s="525"/>
      <c r="EYS64" s="525"/>
      <c r="EYT64" s="525"/>
      <c r="EYU64" s="525"/>
      <c r="EYV64" s="525"/>
      <c r="EYW64" s="525"/>
      <c r="EYX64" s="525"/>
      <c r="EYY64" s="525"/>
      <c r="EYZ64" s="525"/>
      <c r="EZA64" s="525"/>
      <c r="EZB64" s="525"/>
      <c r="EZC64" s="525"/>
      <c r="EZD64" s="525"/>
      <c r="EZE64" s="525"/>
      <c r="EZF64" s="525"/>
      <c r="EZG64" s="525"/>
      <c r="EZH64" s="525"/>
      <c r="EZI64" s="525"/>
      <c r="EZJ64" s="525"/>
      <c r="EZK64" s="525"/>
      <c r="EZL64" s="525"/>
      <c r="EZM64" s="525"/>
      <c r="EZN64" s="525"/>
      <c r="EZO64" s="525"/>
      <c r="EZP64" s="525"/>
      <c r="EZQ64" s="525"/>
      <c r="EZR64" s="525"/>
      <c r="EZS64" s="525"/>
      <c r="EZT64" s="525"/>
      <c r="EZU64" s="525"/>
      <c r="EZV64" s="525"/>
      <c r="EZW64" s="525"/>
      <c r="EZX64" s="525"/>
      <c r="EZY64" s="525"/>
      <c r="EZZ64" s="525"/>
      <c r="FAA64" s="525"/>
      <c r="FAB64" s="525"/>
      <c r="FAC64" s="525"/>
      <c r="FAD64" s="525"/>
      <c r="FAE64" s="525"/>
      <c r="FAF64" s="525"/>
      <c r="FAG64" s="525"/>
      <c r="FAH64" s="525"/>
      <c r="FAI64" s="525"/>
      <c r="FAJ64" s="525"/>
      <c r="FAK64" s="525"/>
      <c r="FAL64" s="525"/>
      <c r="FAM64" s="525"/>
      <c r="FAN64" s="525"/>
      <c r="FAO64" s="525"/>
      <c r="FAP64" s="525"/>
      <c r="FAQ64" s="525"/>
      <c r="FAR64" s="525"/>
      <c r="FAS64" s="525"/>
      <c r="FAT64" s="525"/>
      <c r="FAU64" s="525"/>
      <c r="FAV64" s="525"/>
      <c r="FAW64" s="525"/>
      <c r="FAX64" s="525"/>
      <c r="FAY64" s="525"/>
      <c r="FAZ64" s="525"/>
      <c r="FBA64" s="525"/>
      <c r="FBB64" s="525"/>
      <c r="FBC64" s="525"/>
      <c r="FBD64" s="525"/>
      <c r="FBE64" s="525"/>
      <c r="FBF64" s="525"/>
      <c r="FBG64" s="525"/>
      <c r="FBH64" s="525"/>
      <c r="FBI64" s="525"/>
      <c r="FBJ64" s="525"/>
      <c r="FBK64" s="525"/>
      <c r="FBL64" s="525"/>
      <c r="FBM64" s="525"/>
      <c r="FBN64" s="525"/>
      <c r="FBO64" s="525"/>
      <c r="FBP64" s="525"/>
      <c r="FBQ64" s="525"/>
      <c r="FBR64" s="525"/>
      <c r="FBS64" s="525"/>
      <c r="FBT64" s="525"/>
      <c r="FBU64" s="525"/>
      <c r="FBV64" s="525"/>
      <c r="FBW64" s="525"/>
      <c r="FBX64" s="525"/>
      <c r="FBY64" s="525"/>
      <c r="FBZ64" s="525"/>
      <c r="FCA64" s="525"/>
      <c r="FCB64" s="525"/>
      <c r="FCC64" s="525"/>
      <c r="FCD64" s="525"/>
      <c r="FCE64" s="525"/>
      <c r="FCF64" s="525"/>
      <c r="FCG64" s="525"/>
      <c r="FCH64" s="525"/>
      <c r="FCI64" s="525"/>
      <c r="FCJ64" s="525"/>
      <c r="FCK64" s="525"/>
      <c r="FCL64" s="525"/>
      <c r="FCM64" s="525"/>
      <c r="FCN64" s="525"/>
      <c r="FCO64" s="525"/>
      <c r="FCP64" s="525"/>
      <c r="FCQ64" s="525"/>
      <c r="FCR64" s="525"/>
      <c r="FCS64" s="525"/>
      <c r="FCT64" s="525"/>
      <c r="FCU64" s="525"/>
      <c r="FCV64" s="525"/>
      <c r="FCW64" s="525"/>
      <c r="FCX64" s="525"/>
      <c r="FCY64" s="525"/>
      <c r="FCZ64" s="525"/>
      <c r="FDA64" s="525"/>
      <c r="FDB64" s="525"/>
      <c r="FDC64" s="525"/>
      <c r="FDD64" s="525"/>
      <c r="FDE64" s="525"/>
      <c r="FDF64" s="525"/>
      <c r="FDG64" s="525"/>
      <c r="FDH64" s="525"/>
      <c r="FDI64" s="525"/>
      <c r="FDJ64" s="525"/>
      <c r="FDK64" s="525"/>
      <c r="FDL64" s="525"/>
      <c r="FDM64" s="525"/>
      <c r="FDN64" s="525"/>
      <c r="FDO64" s="525"/>
      <c r="FDP64" s="525"/>
      <c r="FDQ64" s="525"/>
      <c r="FDR64" s="525"/>
      <c r="FDS64" s="525"/>
      <c r="FDT64" s="525"/>
      <c r="FDU64" s="525"/>
      <c r="FDV64" s="525"/>
      <c r="FDW64" s="525"/>
      <c r="FDX64" s="525"/>
      <c r="FDY64" s="525"/>
      <c r="FDZ64" s="525"/>
      <c r="FEA64" s="525"/>
      <c r="FEB64" s="525"/>
      <c r="FEC64" s="525"/>
      <c r="FED64" s="525"/>
      <c r="FEE64" s="525"/>
      <c r="FEF64" s="525"/>
      <c r="FEG64" s="525"/>
      <c r="FEH64" s="525"/>
      <c r="FEI64" s="525"/>
      <c r="FEJ64" s="525"/>
      <c r="FEK64" s="525"/>
      <c r="FEL64" s="525"/>
      <c r="FEM64" s="525"/>
      <c r="FEN64" s="525"/>
      <c r="FEO64" s="525"/>
      <c r="FEP64" s="525"/>
      <c r="FEQ64" s="525"/>
      <c r="FER64" s="525"/>
      <c r="FES64" s="525"/>
      <c r="FET64" s="525"/>
      <c r="FEU64" s="525"/>
      <c r="FEV64" s="525"/>
      <c r="FEW64" s="525"/>
      <c r="FEX64" s="525"/>
      <c r="FEY64" s="525"/>
      <c r="FEZ64" s="525"/>
      <c r="FFA64" s="525"/>
      <c r="FFB64" s="525"/>
      <c r="FFC64" s="525"/>
      <c r="FFD64" s="525"/>
      <c r="FFE64" s="525"/>
      <c r="FFF64" s="525"/>
      <c r="FFG64" s="525"/>
      <c r="FFH64" s="525"/>
      <c r="FFI64" s="525"/>
      <c r="FFJ64" s="525"/>
      <c r="FFK64" s="525"/>
      <c r="FFL64" s="525"/>
      <c r="FFM64" s="525"/>
      <c r="FFN64" s="525"/>
      <c r="FFO64" s="525"/>
      <c r="FFP64" s="525"/>
      <c r="FFQ64" s="525"/>
      <c r="FFR64" s="525"/>
      <c r="FFS64" s="525"/>
      <c r="FFT64" s="525"/>
      <c r="FFU64" s="525"/>
      <c r="FFV64" s="525"/>
      <c r="FFW64" s="525"/>
      <c r="FFX64" s="525"/>
      <c r="FFY64" s="525"/>
      <c r="FFZ64" s="525"/>
      <c r="FGA64" s="525"/>
      <c r="FGB64" s="525"/>
      <c r="FGC64" s="525"/>
      <c r="FGD64" s="525"/>
      <c r="FGE64" s="525"/>
      <c r="FGF64" s="525"/>
      <c r="FGG64" s="525"/>
      <c r="FGH64" s="525"/>
      <c r="FGI64" s="525"/>
      <c r="FGJ64" s="525"/>
      <c r="FGK64" s="525"/>
      <c r="FGL64" s="525"/>
      <c r="FGM64" s="525"/>
      <c r="FGN64" s="525"/>
      <c r="FGO64" s="525"/>
      <c r="FGP64" s="525"/>
      <c r="FGQ64" s="525"/>
      <c r="FGR64" s="525"/>
      <c r="FGS64" s="525"/>
      <c r="FGT64" s="525"/>
      <c r="FGU64" s="525"/>
      <c r="FGV64" s="525"/>
      <c r="FGW64" s="525"/>
      <c r="FGX64" s="525"/>
      <c r="FGY64" s="525"/>
      <c r="FGZ64" s="525"/>
      <c r="FHA64" s="525"/>
      <c r="FHB64" s="525"/>
      <c r="FHC64" s="525"/>
      <c r="FHD64" s="525"/>
      <c r="FHE64" s="525"/>
      <c r="FHF64" s="525"/>
      <c r="FHG64" s="525"/>
      <c r="FHH64" s="525"/>
      <c r="FHI64" s="525"/>
      <c r="FHJ64" s="525"/>
      <c r="FHK64" s="525"/>
      <c r="FHL64" s="525"/>
      <c r="FHM64" s="525"/>
      <c r="FHN64" s="525"/>
      <c r="FHO64" s="525"/>
      <c r="FHP64" s="525"/>
      <c r="FHQ64" s="525"/>
      <c r="FHR64" s="525"/>
      <c r="FHS64" s="525"/>
      <c r="FHT64" s="525"/>
      <c r="FHU64" s="525"/>
      <c r="FHV64" s="525"/>
      <c r="FHW64" s="525"/>
      <c r="FHX64" s="525"/>
      <c r="FHY64" s="525"/>
      <c r="FHZ64" s="525"/>
      <c r="FIA64" s="525"/>
      <c r="FIB64" s="525"/>
      <c r="FIC64" s="525"/>
      <c r="FID64" s="525"/>
      <c r="FIE64" s="525"/>
      <c r="FIF64" s="525"/>
      <c r="FIG64" s="525"/>
      <c r="FIH64" s="525"/>
      <c r="FII64" s="525"/>
      <c r="FIJ64" s="525"/>
      <c r="FIK64" s="525"/>
      <c r="FIL64" s="525"/>
      <c r="FIM64" s="525"/>
      <c r="FIN64" s="525"/>
      <c r="FIO64" s="525"/>
      <c r="FIP64" s="525"/>
      <c r="FIQ64" s="525"/>
      <c r="FIR64" s="525"/>
      <c r="FIS64" s="525"/>
      <c r="FIT64" s="525"/>
      <c r="FIU64" s="525"/>
      <c r="FIV64" s="525"/>
      <c r="FIW64" s="525"/>
      <c r="FIX64" s="525"/>
      <c r="FIY64" s="525"/>
      <c r="FIZ64" s="525"/>
      <c r="FJA64" s="525"/>
      <c r="FJB64" s="525"/>
      <c r="FJC64" s="525"/>
      <c r="FJD64" s="525"/>
      <c r="FJE64" s="525"/>
      <c r="FJF64" s="525"/>
      <c r="FJG64" s="525"/>
      <c r="FJH64" s="525"/>
      <c r="FJI64" s="525"/>
      <c r="FJJ64" s="525"/>
      <c r="FJK64" s="525"/>
      <c r="FJL64" s="525"/>
      <c r="FJM64" s="525"/>
      <c r="FJN64" s="525"/>
      <c r="FJO64" s="525"/>
      <c r="FJP64" s="525"/>
      <c r="FJQ64" s="525"/>
      <c r="FJR64" s="525"/>
      <c r="FJS64" s="525"/>
      <c r="FJT64" s="525"/>
      <c r="FJU64" s="525"/>
      <c r="FJV64" s="525"/>
      <c r="FJW64" s="525"/>
      <c r="FJX64" s="525"/>
      <c r="FJY64" s="525"/>
      <c r="FJZ64" s="525"/>
      <c r="FKA64" s="525"/>
      <c r="FKB64" s="525"/>
      <c r="FKC64" s="525"/>
      <c r="FKD64" s="525"/>
      <c r="FKE64" s="525"/>
      <c r="FKF64" s="525"/>
      <c r="FKG64" s="525"/>
      <c r="FKH64" s="525"/>
      <c r="FKI64" s="525"/>
      <c r="FKJ64" s="525"/>
      <c r="FKK64" s="525"/>
      <c r="FKL64" s="525"/>
      <c r="FKM64" s="525"/>
      <c r="FKN64" s="525"/>
      <c r="FKO64" s="525"/>
      <c r="FKP64" s="525"/>
      <c r="FKQ64" s="525"/>
      <c r="FKR64" s="525"/>
      <c r="FKS64" s="525"/>
      <c r="FKT64" s="525"/>
      <c r="FKU64" s="525"/>
      <c r="FKV64" s="525"/>
      <c r="FKW64" s="525"/>
      <c r="FKX64" s="525"/>
      <c r="FKY64" s="525"/>
      <c r="FKZ64" s="525"/>
      <c r="FLA64" s="525"/>
      <c r="FLB64" s="525"/>
      <c r="FLC64" s="525"/>
      <c r="FLD64" s="525"/>
      <c r="FLE64" s="525"/>
      <c r="FLF64" s="525"/>
      <c r="FLG64" s="525"/>
      <c r="FLH64" s="525"/>
      <c r="FLI64" s="525"/>
      <c r="FLJ64" s="525"/>
      <c r="FLK64" s="525"/>
      <c r="FLL64" s="525"/>
      <c r="FLM64" s="525"/>
      <c r="FLN64" s="525"/>
      <c r="FLO64" s="525"/>
      <c r="FLP64" s="525"/>
      <c r="FLQ64" s="525"/>
      <c r="FLR64" s="525"/>
      <c r="FLS64" s="525"/>
      <c r="FLT64" s="525"/>
      <c r="FLU64" s="525"/>
      <c r="FLV64" s="525"/>
      <c r="FLW64" s="525"/>
      <c r="FLX64" s="525"/>
      <c r="FLY64" s="525"/>
      <c r="FLZ64" s="525"/>
      <c r="FMA64" s="525"/>
      <c r="FMB64" s="525"/>
      <c r="FMC64" s="525"/>
      <c r="FMD64" s="525"/>
      <c r="FME64" s="525"/>
      <c r="FMF64" s="525"/>
      <c r="FMG64" s="525"/>
      <c r="FMH64" s="525"/>
      <c r="FMI64" s="525"/>
      <c r="FMJ64" s="525"/>
      <c r="FMK64" s="525"/>
      <c r="FML64" s="525"/>
      <c r="FMM64" s="525"/>
      <c r="FMN64" s="525"/>
      <c r="FMO64" s="525"/>
      <c r="FMP64" s="525"/>
      <c r="FMQ64" s="525"/>
      <c r="FMR64" s="525"/>
      <c r="FMS64" s="525"/>
      <c r="FMT64" s="525"/>
      <c r="FMU64" s="525"/>
      <c r="FMV64" s="525"/>
      <c r="FMW64" s="525"/>
      <c r="FMX64" s="525"/>
      <c r="FMY64" s="525"/>
      <c r="FMZ64" s="525"/>
      <c r="FNA64" s="525"/>
      <c r="FNB64" s="525"/>
      <c r="FNC64" s="525"/>
      <c r="FND64" s="525"/>
      <c r="FNE64" s="525"/>
      <c r="FNF64" s="525"/>
      <c r="FNG64" s="525"/>
      <c r="FNH64" s="525"/>
      <c r="FNI64" s="525"/>
      <c r="FNJ64" s="525"/>
      <c r="FNK64" s="525"/>
      <c r="FNL64" s="525"/>
      <c r="FNM64" s="525"/>
      <c r="FNN64" s="525"/>
      <c r="FNO64" s="525"/>
      <c r="FNP64" s="525"/>
      <c r="FNQ64" s="525"/>
      <c r="FNR64" s="525"/>
      <c r="FNS64" s="525"/>
      <c r="FNT64" s="525"/>
      <c r="FNU64" s="525"/>
      <c r="FNV64" s="525"/>
      <c r="FNW64" s="525"/>
      <c r="FNX64" s="525"/>
      <c r="FNY64" s="525"/>
      <c r="FNZ64" s="525"/>
      <c r="FOA64" s="525"/>
      <c r="FOB64" s="525"/>
      <c r="FOC64" s="525"/>
      <c r="FOD64" s="525"/>
      <c r="FOE64" s="525"/>
      <c r="FOF64" s="525"/>
      <c r="FOG64" s="525"/>
      <c r="FOH64" s="525"/>
      <c r="FOI64" s="525"/>
      <c r="FOJ64" s="525"/>
      <c r="FOK64" s="525"/>
      <c r="FOL64" s="525"/>
      <c r="FOM64" s="525"/>
      <c r="FON64" s="525"/>
      <c r="FOO64" s="525"/>
      <c r="FOP64" s="525"/>
      <c r="FOQ64" s="525"/>
      <c r="FOR64" s="525"/>
      <c r="FOS64" s="525"/>
      <c r="FOT64" s="525"/>
      <c r="FOU64" s="525"/>
      <c r="FOV64" s="525"/>
      <c r="FOW64" s="525"/>
      <c r="FOX64" s="525"/>
      <c r="FOY64" s="525"/>
      <c r="FOZ64" s="525"/>
      <c r="FPA64" s="525"/>
      <c r="FPB64" s="525"/>
      <c r="FPC64" s="525"/>
      <c r="FPD64" s="525"/>
      <c r="FPE64" s="525"/>
      <c r="FPF64" s="525"/>
      <c r="FPG64" s="525"/>
      <c r="FPH64" s="525"/>
      <c r="FPI64" s="525"/>
      <c r="FPJ64" s="525"/>
      <c r="FPK64" s="525"/>
      <c r="FPL64" s="525"/>
      <c r="FPM64" s="525"/>
      <c r="FPN64" s="525"/>
      <c r="FPO64" s="525"/>
      <c r="FPP64" s="525"/>
      <c r="FPQ64" s="525"/>
      <c r="FPR64" s="525"/>
      <c r="FPS64" s="525"/>
      <c r="FPT64" s="525"/>
      <c r="FPU64" s="525"/>
      <c r="FPV64" s="525"/>
      <c r="FPW64" s="525"/>
      <c r="FPX64" s="525"/>
      <c r="FPY64" s="525"/>
      <c r="FPZ64" s="525"/>
      <c r="FQA64" s="525"/>
      <c r="FQB64" s="525"/>
      <c r="FQC64" s="525"/>
      <c r="FQD64" s="525"/>
      <c r="FQE64" s="525"/>
      <c r="FQF64" s="525"/>
      <c r="FQG64" s="525"/>
      <c r="FQH64" s="525"/>
      <c r="FQI64" s="525"/>
      <c r="FQJ64" s="525"/>
      <c r="FQK64" s="525"/>
      <c r="FQL64" s="525"/>
      <c r="FQM64" s="525"/>
      <c r="FQN64" s="525"/>
      <c r="FQO64" s="525"/>
      <c r="FQP64" s="525"/>
      <c r="FQQ64" s="525"/>
      <c r="FQR64" s="525"/>
      <c r="FQS64" s="525"/>
      <c r="FQT64" s="525"/>
      <c r="FQU64" s="525"/>
      <c r="FQV64" s="525"/>
      <c r="FQW64" s="525"/>
      <c r="FQX64" s="525"/>
      <c r="FQY64" s="525"/>
      <c r="FQZ64" s="525"/>
      <c r="FRA64" s="525"/>
      <c r="FRB64" s="525"/>
      <c r="FRC64" s="525"/>
      <c r="FRD64" s="525"/>
      <c r="FRE64" s="525"/>
      <c r="FRF64" s="525"/>
      <c r="FRG64" s="525"/>
      <c r="FRH64" s="525"/>
      <c r="FRI64" s="525"/>
      <c r="FRJ64" s="525"/>
      <c r="FRK64" s="525"/>
      <c r="FRL64" s="525"/>
      <c r="FRM64" s="525"/>
      <c r="FRN64" s="525"/>
      <c r="FRO64" s="525"/>
      <c r="FRP64" s="525"/>
      <c r="FRQ64" s="525"/>
      <c r="FRR64" s="525"/>
      <c r="FRS64" s="525"/>
      <c r="FRT64" s="525"/>
      <c r="FRU64" s="525"/>
      <c r="FRV64" s="525"/>
      <c r="FRW64" s="525"/>
      <c r="FRX64" s="525"/>
      <c r="FRY64" s="525"/>
      <c r="FRZ64" s="525"/>
      <c r="FSA64" s="525"/>
      <c r="FSB64" s="525"/>
      <c r="FSC64" s="525"/>
      <c r="FSD64" s="525"/>
      <c r="FSE64" s="525"/>
      <c r="FSF64" s="525"/>
      <c r="FSG64" s="525"/>
      <c r="FSH64" s="525"/>
      <c r="FSI64" s="525"/>
      <c r="FSJ64" s="525"/>
      <c r="FSK64" s="525"/>
      <c r="FSL64" s="525"/>
      <c r="FSM64" s="525"/>
      <c r="FSN64" s="525"/>
      <c r="FSO64" s="525"/>
      <c r="FSP64" s="525"/>
      <c r="FSQ64" s="525"/>
      <c r="FSR64" s="525"/>
      <c r="FSS64" s="525"/>
      <c r="FST64" s="525"/>
      <c r="FSU64" s="525"/>
      <c r="FSV64" s="525"/>
      <c r="FSW64" s="525"/>
      <c r="FSX64" s="525"/>
      <c r="FSY64" s="525"/>
      <c r="FSZ64" s="525"/>
      <c r="FTA64" s="525"/>
      <c r="FTB64" s="525"/>
      <c r="FTC64" s="525"/>
      <c r="FTD64" s="525"/>
      <c r="FTE64" s="525"/>
      <c r="FTF64" s="525"/>
      <c r="FTG64" s="525"/>
      <c r="FTH64" s="525"/>
      <c r="FTI64" s="525"/>
      <c r="FTJ64" s="525"/>
      <c r="FTK64" s="525"/>
      <c r="FTL64" s="525"/>
      <c r="FTM64" s="525"/>
      <c r="FTN64" s="525"/>
      <c r="FTO64" s="525"/>
      <c r="FTP64" s="525"/>
      <c r="FTQ64" s="525"/>
      <c r="FTR64" s="525"/>
      <c r="FTS64" s="525"/>
      <c r="FTT64" s="525"/>
      <c r="FTU64" s="525"/>
      <c r="FTV64" s="525"/>
      <c r="FTW64" s="525"/>
      <c r="FTX64" s="525"/>
      <c r="FTY64" s="525"/>
      <c r="FTZ64" s="525"/>
      <c r="FUA64" s="525"/>
      <c r="FUB64" s="525"/>
      <c r="FUC64" s="525"/>
      <c r="FUD64" s="525"/>
      <c r="FUE64" s="525"/>
      <c r="FUF64" s="525"/>
      <c r="FUG64" s="525"/>
      <c r="FUH64" s="525"/>
      <c r="FUI64" s="525"/>
      <c r="FUJ64" s="525"/>
      <c r="FUK64" s="525"/>
      <c r="FUL64" s="525"/>
      <c r="FUM64" s="525"/>
      <c r="FUN64" s="525"/>
      <c r="FUO64" s="525"/>
      <c r="FUP64" s="525"/>
      <c r="FUQ64" s="525"/>
      <c r="FUR64" s="525"/>
      <c r="FUS64" s="525"/>
      <c r="FUT64" s="525"/>
      <c r="FUU64" s="525"/>
      <c r="FUV64" s="525"/>
      <c r="FUW64" s="525"/>
      <c r="FUX64" s="525"/>
      <c r="FUY64" s="525"/>
      <c r="FUZ64" s="525"/>
      <c r="FVA64" s="525"/>
      <c r="FVB64" s="525"/>
      <c r="FVC64" s="525"/>
      <c r="FVD64" s="525"/>
      <c r="FVE64" s="525"/>
      <c r="FVF64" s="525"/>
      <c r="FVG64" s="525"/>
      <c r="FVH64" s="525"/>
      <c r="FVI64" s="525"/>
      <c r="FVJ64" s="525"/>
      <c r="FVK64" s="525"/>
      <c r="FVL64" s="525"/>
      <c r="FVM64" s="525"/>
      <c r="FVN64" s="525"/>
      <c r="FVO64" s="525"/>
      <c r="FVP64" s="525"/>
      <c r="FVQ64" s="525"/>
      <c r="FVR64" s="525"/>
      <c r="FVS64" s="525"/>
      <c r="FVT64" s="525"/>
      <c r="FVU64" s="525"/>
      <c r="FVV64" s="525"/>
      <c r="FVW64" s="525"/>
      <c r="FVX64" s="525"/>
      <c r="FVY64" s="525"/>
      <c r="FVZ64" s="525"/>
      <c r="FWA64" s="525"/>
      <c r="FWB64" s="525"/>
      <c r="FWC64" s="525"/>
      <c r="FWD64" s="525"/>
      <c r="FWE64" s="525"/>
      <c r="FWF64" s="525"/>
      <c r="FWG64" s="525"/>
      <c r="FWH64" s="525"/>
      <c r="FWI64" s="525"/>
      <c r="FWJ64" s="525"/>
      <c r="FWK64" s="525"/>
      <c r="FWL64" s="525"/>
      <c r="FWM64" s="525"/>
      <c r="FWN64" s="525"/>
      <c r="FWO64" s="525"/>
      <c r="FWP64" s="525"/>
      <c r="FWQ64" s="525"/>
      <c r="FWR64" s="525"/>
      <c r="FWS64" s="525"/>
      <c r="FWT64" s="525"/>
      <c r="FWU64" s="525"/>
      <c r="FWV64" s="525"/>
      <c r="FWW64" s="525"/>
      <c r="FWX64" s="525"/>
      <c r="FWY64" s="525"/>
      <c r="FWZ64" s="525"/>
      <c r="FXA64" s="525"/>
      <c r="FXB64" s="525"/>
      <c r="FXC64" s="525"/>
      <c r="FXD64" s="525"/>
      <c r="FXE64" s="525"/>
      <c r="FXF64" s="525"/>
      <c r="FXG64" s="525"/>
      <c r="FXH64" s="525"/>
      <c r="FXI64" s="525"/>
      <c r="FXJ64" s="525"/>
      <c r="FXK64" s="525"/>
      <c r="FXL64" s="525"/>
      <c r="FXM64" s="525"/>
      <c r="FXN64" s="525"/>
      <c r="FXO64" s="525"/>
      <c r="FXP64" s="525"/>
      <c r="FXQ64" s="525"/>
      <c r="FXR64" s="525"/>
      <c r="FXS64" s="525"/>
      <c r="FXT64" s="525"/>
      <c r="FXU64" s="525"/>
      <c r="FXV64" s="525"/>
      <c r="FXW64" s="525"/>
      <c r="FXX64" s="525"/>
      <c r="FXY64" s="525"/>
      <c r="FXZ64" s="525"/>
      <c r="FYA64" s="525"/>
      <c r="FYB64" s="525"/>
      <c r="FYC64" s="525"/>
      <c r="FYD64" s="525"/>
      <c r="FYE64" s="525"/>
      <c r="FYF64" s="525"/>
      <c r="FYG64" s="525"/>
      <c r="FYH64" s="525"/>
      <c r="FYI64" s="525"/>
      <c r="FYJ64" s="525"/>
      <c r="FYK64" s="525"/>
      <c r="FYL64" s="525"/>
      <c r="FYM64" s="525"/>
      <c r="FYN64" s="525"/>
      <c r="FYO64" s="525"/>
      <c r="FYP64" s="525"/>
      <c r="FYQ64" s="525"/>
      <c r="FYR64" s="525"/>
      <c r="FYS64" s="525"/>
      <c r="FYT64" s="525"/>
      <c r="FYU64" s="525"/>
      <c r="FYV64" s="525"/>
      <c r="FYW64" s="525"/>
      <c r="FYX64" s="525"/>
      <c r="FYY64" s="525"/>
      <c r="FYZ64" s="525"/>
      <c r="FZA64" s="525"/>
      <c r="FZB64" s="525"/>
      <c r="FZC64" s="525"/>
      <c r="FZD64" s="525"/>
      <c r="FZE64" s="525"/>
      <c r="FZF64" s="525"/>
      <c r="FZG64" s="525"/>
      <c r="FZH64" s="525"/>
      <c r="FZI64" s="525"/>
      <c r="FZJ64" s="525"/>
      <c r="FZK64" s="525"/>
      <c r="FZL64" s="525"/>
      <c r="FZM64" s="525"/>
      <c r="FZN64" s="525"/>
      <c r="FZO64" s="525"/>
      <c r="FZP64" s="525"/>
      <c r="FZQ64" s="525"/>
      <c r="FZR64" s="525"/>
      <c r="FZS64" s="525"/>
      <c r="FZT64" s="525"/>
      <c r="FZU64" s="525"/>
      <c r="FZV64" s="525"/>
      <c r="FZW64" s="525"/>
      <c r="FZX64" s="525"/>
      <c r="FZY64" s="525"/>
      <c r="FZZ64" s="525"/>
      <c r="GAA64" s="525"/>
      <c r="GAB64" s="525"/>
      <c r="GAC64" s="525"/>
      <c r="GAD64" s="525"/>
      <c r="GAE64" s="525"/>
      <c r="GAF64" s="525"/>
      <c r="GAG64" s="525"/>
      <c r="GAH64" s="525"/>
      <c r="GAI64" s="525"/>
      <c r="GAJ64" s="525"/>
      <c r="GAK64" s="525"/>
      <c r="GAL64" s="525"/>
      <c r="GAM64" s="525"/>
      <c r="GAN64" s="525"/>
      <c r="GAO64" s="525"/>
      <c r="GAP64" s="525"/>
      <c r="GAQ64" s="525"/>
      <c r="GAR64" s="525"/>
      <c r="GAS64" s="525"/>
      <c r="GAT64" s="525"/>
      <c r="GAU64" s="525"/>
      <c r="GAV64" s="525"/>
      <c r="GAW64" s="525"/>
      <c r="GAX64" s="525"/>
      <c r="GAY64" s="525"/>
      <c r="GAZ64" s="525"/>
      <c r="GBA64" s="525"/>
      <c r="GBB64" s="525"/>
      <c r="GBC64" s="525"/>
      <c r="GBD64" s="525"/>
      <c r="GBE64" s="525"/>
      <c r="GBF64" s="525"/>
      <c r="GBG64" s="525"/>
      <c r="GBH64" s="525"/>
      <c r="GBI64" s="525"/>
      <c r="GBJ64" s="525"/>
      <c r="GBK64" s="525"/>
      <c r="GBL64" s="525"/>
      <c r="GBM64" s="525"/>
      <c r="GBN64" s="525"/>
      <c r="GBO64" s="525"/>
      <c r="GBP64" s="525"/>
      <c r="GBQ64" s="525"/>
      <c r="GBR64" s="525"/>
      <c r="GBS64" s="525"/>
      <c r="GBT64" s="525"/>
      <c r="GBU64" s="525"/>
      <c r="GBV64" s="525"/>
      <c r="GBW64" s="525"/>
      <c r="GBX64" s="525"/>
      <c r="GBY64" s="525"/>
      <c r="GBZ64" s="525"/>
      <c r="GCA64" s="525"/>
      <c r="GCB64" s="525"/>
      <c r="GCC64" s="525"/>
      <c r="GCD64" s="525"/>
      <c r="GCE64" s="525"/>
      <c r="GCF64" s="525"/>
      <c r="GCG64" s="525"/>
      <c r="GCH64" s="525"/>
      <c r="GCI64" s="525"/>
      <c r="GCJ64" s="525"/>
      <c r="GCK64" s="525"/>
      <c r="GCL64" s="525"/>
      <c r="GCM64" s="525"/>
      <c r="GCN64" s="525"/>
      <c r="GCO64" s="525"/>
      <c r="GCP64" s="525"/>
      <c r="GCQ64" s="525"/>
      <c r="GCR64" s="525"/>
      <c r="GCS64" s="525"/>
      <c r="GCT64" s="525"/>
      <c r="GCU64" s="525"/>
      <c r="GCV64" s="525"/>
      <c r="GCW64" s="525"/>
      <c r="GCX64" s="525"/>
      <c r="GCY64" s="525"/>
      <c r="GCZ64" s="525"/>
      <c r="GDA64" s="525"/>
      <c r="GDB64" s="525"/>
      <c r="GDC64" s="525"/>
      <c r="GDD64" s="525"/>
      <c r="GDE64" s="525"/>
      <c r="GDF64" s="525"/>
      <c r="GDG64" s="525"/>
      <c r="GDH64" s="525"/>
      <c r="GDI64" s="525"/>
      <c r="GDJ64" s="525"/>
      <c r="GDK64" s="525"/>
      <c r="GDL64" s="525"/>
      <c r="GDM64" s="525"/>
      <c r="GDN64" s="525"/>
      <c r="GDO64" s="525"/>
      <c r="GDP64" s="525"/>
      <c r="GDQ64" s="525"/>
      <c r="GDR64" s="525"/>
      <c r="GDS64" s="525"/>
      <c r="GDT64" s="525"/>
      <c r="GDU64" s="525"/>
      <c r="GDV64" s="525"/>
      <c r="GDW64" s="525"/>
      <c r="GDX64" s="525"/>
      <c r="GDY64" s="525"/>
      <c r="GDZ64" s="525"/>
      <c r="GEA64" s="525"/>
      <c r="GEB64" s="525"/>
      <c r="GEC64" s="525"/>
      <c r="GED64" s="525"/>
      <c r="GEE64" s="525"/>
      <c r="GEF64" s="525"/>
      <c r="GEG64" s="525"/>
      <c r="GEH64" s="525"/>
      <c r="GEI64" s="525"/>
      <c r="GEJ64" s="525"/>
      <c r="GEK64" s="525"/>
      <c r="GEL64" s="525"/>
      <c r="GEM64" s="525"/>
      <c r="GEN64" s="525"/>
      <c r="GEO64" s="525"/>
      <c r="GEP64" s="525"/>
      <c r="GEQ64" s="525"/>
      <c r="GER64" s="525"/>
      <c r="GES64" s="525"/>
      <c r="GET64" s="525"/>
      <c r="GEU64" s="525"/>
      <c r="GEV64" s="525"/>
      <c r="GEW64" s="525"/>
      <c r="GEX64" s="525"/>
      <c r="GEY64" s="525"/>
      <c r="GEZ64" s="525"/>
      <c r="GFA64" s="525"/>
      <c r="GFB64" s="525"/>
      <c r="GFC64" s="525"/>
      <c r="GFD64" s="525"/>
      <c r="GFE64" s="525"/>
      <c r="GFF64" s="525"/>
      <c r="GFG64" s="525"/>
      <c r="GFH64" s="525"/>
      <c r="GFI64" s="525"/>
      <c r="GFJ64" s="525"/>
      <c r="GFK64" s="525"/>
      <c r="GFL64" s="525"/>
      <c r="GFM64" s="525"/>
      <c r="GFN64" s="525"/>
      <c r="GFO64" s="525"/>
      <c r="GFP64" s="525"/>
      <c r="GFQ64" s="525"/>
      <c r="GFR64" s="525"/>
      <c r="GFS64" s="525"/>
      <c r="GFT64" s="525"/>
      <c r="GFU64" s="525"/>
      <c r="GFV64" s="525"/>
      <c r="GFW64" s="525"/>
      <c r="GFX64" s="525"/>
      <c r="GFY64" s="525"/>
      <c r="GFZ64" s="525"/>
      <c r="GGA64" s="525"/>
      <c r="GGB64" s="525"/>
      <c r="GGC64" s="525"/>
      <c r="GGD64" s="525"/>
      <c r="GGE64" s="525"/>
      <c r="GGF64" s="525"/>
      <c r="GGG64" s="525"/>
      <c r="GGH64" s="525"/>
      <c r="GGI64" s="525"/>
      <c r="GGJ64" s="525"/>
      <c r="GGK64" s="525"/>
      <c r="GGL64" s="525"/>
      <c r="GGM64" s="525"/>
      <c r="GGN64" s="525"/>
      <c r="GGO64" s="525"/>
      <c r="GGP64" s="525"/>
      <c r="GGQ64" s="525"/>
      <c r="GGR64" s="525"/>
      <c r="GGS64" s="525"/>
      <c r="GGT64" s="525"/>
      <c r="GGU64" s="525"/>
      <c r="GGV64" s="525"/>
      <c r="GGW64" s="525"/>
      <c r="GGX64" s="525"/>
      <c r="GGY64" s="525"/>
      <c r="GGZ64" s="525"/>
      <c r="GHA64" s="525"/>
      <c r="GHB64" s="525"/>
      <c r="GHC64" s="525"/>
      <c r="GHD64" s="525"/>
      <c r="GHE64" s="525"/>
      <c r="GHF64" s="525"/>
      <c r="GHG64" s="525"/>
      <c r="GHH64" s="525"/>
      <c r="GHI64" s="525"/>
      <c r="GHJ64" s="525"/>
      <c r="GHK64" s="525"/>
      <c r="GHL64" s="525"/>
      <c r="GHM64" s="525"/>
      <c r="GHN64" s="525"/>
      <c r="GHO64" s="525"/>
      <c r="GHP64" s="525"/>
      <c r="GHQ64" s="525"/>
      <c r="GHR64" s="525"/>
      <c r="GHS64" s="525"/>
      <c r="GHT64" s="525"/>
      <c r="GHU64" s="525"/>
      <c r="GHV64" s="525"/>
      <c r="GHW64" s="525"/>
      <c r="GHX64" s="525"/>
      <c r="GHY64" s="525"/>
      <c r="GHZ64" s="525"/>
      <c r="GIA64" s="525"/>
      <c r="GIB64" s="525"/>
      <c r="GIC64" s="525"/>
      <c r="GID64" s="525"/>
      <c r="GIE64" s="525"/>
      <c r="GIF64" s="525"/>
      <c r="GIG64" s="525"/>
      <c r="GIH64" s="525"/>
      <c r="GII64" s="525"/>
      <c r="GIJ64" s="525"/>
      <c r="GIK64" s="525"/>
      <c r="GIL64" s="525"/>
      <c r="GIM64" s="525"/>
      <c r="GIN64" s="525"/>
      <c r="GIO64" s="525"/>
      <c r="GIP64" s="525"/>
      <c r="GIQ64" s="525"/>
      <c r="GIR64" s="525"/>
      <c r="GIS64" s="525"/>
      <c r="GIT64" s="525"/>
      <c r="GIU64" s="525"/>
      <c r="GIV64" s="525"/>
      <c r="GIW64" s="525"/>
      <c r="GIX64" s="525"/>
      <c r="GIY64" s="525"/>
      <c r="GIZ64" s="525"/>
      <c r="GJA64" s="525"/>
      <c r="GJB64" s="525"/>
      <c r="GJC64" s="525"/>
      <c r="GJD64" s="525"/>
      <c r="GJE64" s="525"/>
      <c r="GJF64" s="525"/>
      <c r="GJG64" s="525"/>
      <c r="GJH64" s="525"/>
      <c r="GJI64" s="525"/>
      <c r="GJJ64" s="525"/>
      <c r="GJK64" s="525"/>
      <c r="GJL64" s="525"/>
      <c r="GJM64" s="525"/>
      <c r="GJN64" s="525"/>
      <c r="GJO64" s="525"/>
      <c r="GJP64" s="525"/>
      <c r="GJQ64" s="525"/>
      <c r="GJR64" s="525"/>
      <c r="GJS64" s="525"/>
      <c r="GJT64" s="525"/>
      <c r="GJU64" s="525"/>
      <c r="GJV64" s="525"/>
      <c r="GJW64" s="525"/>
      <c r="GJX64" s="525"/>
      <c r="GJY64" s="525"/>
      <c r="GJZ64" s="525"/>
      <c r="GKA64" s="525"/>
      <c r="GKB64" s="525"/>
      <c r="GKC64" s="525"/>
      <c r="GKD64" s="525"/>
      <c r="GKE64" s="525"/>
      <c r="GKF64" s="525"/>
      <c r="GKG64" s="525"/>
      <c r="GKH64" s="525"/>
      <c r="GKI64" s="525"/>
      <c r="GKJ64" s="525"/>
      <c r="GKK64" s="525"/>
      <c r="GKL64" s="525"/>
      <c r="GKM64" s="525"/>
      <c r="GKN64" s="525"/>
      <c r="GKO64" s="525"/>
      <c r="GKP64" s="525"/>
      <c r="GKQ64" s="525"/>
      <c r="GKR64" s="525"/>
      <c r="GKS64" s="525"/>
      <c r="GKT64" s="525"/>
      <c r="GKU64" s="525"/>
      <c r="GKV64" s="525"/>
      <c r="GKW64" s="525"/>
      <c r="GKX64" s="525"/>
      <c r="GKY64" s="525"/>
      <c r="GKZ64" s="525"/>
      <c r="GLA64" s="525"/>
      <c r="GLB64" s="525"/>
      <c r="GLC64" s="525"/>
      <c r="GLD64" s="525"/>
      <c r="GLE64" s="525"/>
      <c r="GLF64" s="525"/>
      <c r="GLG64" s="525"/>
      <c r="GLH64" s="525"/>
      <c r="GLI64" s="525"/>
      <c r="GLJ64" s="525"/>
      <c r="GLK64" s="525"/>
      <c r="GLL64" s="525"/>
      <c r="GLM64" s="525"/>
      <c r="GLN64" s="525"/>
      <c r="GLO64" s="525"/>
      <c r="GLP64" s="525"/>
      <c r="GLQ64" s="525"/>
      <c r="GLR64" s="525"/>
      <c r="GLS64" s="525"/>
      <c r="GLT64" s="525"/>
      <c r="GLU64" s="525"/>
      <c r="GLV64" s="525"/>
      <c r="GLW64" s="525"/>
      <c r="GLX64" s="525"/>
      <c r="GLY64" s="525"/>
      <c r="GLZ64" s="525"/>
      <c r="GMA64" s="525"/>
      <c r="GMB64" s="525"/>
      <c r="GMC64" s="525"/>
      <c r="GMD64" s="525"/>
      <c r="GME64" s="525"/>
      <c r="GMF64" s="525"/>
      <c r="GMG64" s="525"/>
      <c r="GMH64" s="525"/>
      <c r="GMI64" s="525"/>
      <c r="GMJ64" s="525"/>
      <c r="GMK64" s="525"/>
      <c r="GML64" s="525"/>
      <c r="GMM64" s="525"/>
      <c r="GMN64" s="525"/>
      <c r="GMO64" s="525"/>
      <c r="GMP64" s="525"/>
      <c r="GMQ64" s="525"/>
      <c r="GMR64" s="525"/>
      <c r="GMS64" s="525"/>
      <c r="GMT64" s="525"/>
      <c r="GMU64" s="525"/>
      <c r="GMV64" s="525"/>
      <c r="GMW64" s="525"/>
      <c r="GMX64" s="525"/>
      <c r="GMY64" s="525"/>
      <c r="GMZ64" s="525"/>
      <c r="GNA64" s="525"/>
      <c r="GNB64" s="525"/>
      <c r="GNC64" s="525"/>
      <c r="GND64" s="525"/>
      <c r="GNE64" s="525"/>
      <c r="GNF64" s="525"/>
      <c r="GNG64" s="525"/>
      <c r="GNH64" s="525"/>
      <c r="GNI64" s="525"/>
      <c r="GNJ64" s="525"/>
      <c r="GNK64" s="525"/>
      <c r="GNL64" s="525"/>
      <c r="GNM64" s="525"/>
      <c r="GNN64" s="525"/>
      <c r="GNO64" s="525"/>
      <c r="GNP64" s="525"/>
      <c r="GNQ64" s="525"/>
      <c r="GNR64" s="525"/>
      <c r="GNS64" s="525"/>
      <c r="GNT64" s="525"/>
      <c r="GNU64" s="525"/>
      <c r="GNV64" s="525"/>
      <c r="GNW64" s="525"/>
      <c r="GNX64" s="525"/>
      <c r="GNY64" s="525"/>
      <c r="GNZ64" s="525"/>
      <c r="GOA64" s="525"/>
      <c r="GOB64" s="525"/>
      <c r="GOC64" s="525"/>
      <c r="GOD64" s="525"/>
      <c r="GOE64" s="525"/>
      <c r="GOF64" s="525"/>
      <c r="GOG64" s="525"/>
      <c r="GOH64" s="525"/>
      <c r="GOI64" s="525"/>
      <c r="GOJ64" s="525"/>
      <c r="GOK64" s="525"/>
      <c r="GOL64" s="525"/>
      <c r="GOM64" s="525"/>
      <c r="GON64" s="525"/>
      <c r="GOO64" s="525"/>
      <c r="GOP64" s="525"/>
      <c r="GOQ64" s="525"/>
      <c r="GOR64" s="525"/>
      <c r="GOS64" s="525"/>
      <c r="GOT64" s="525"/>
      <c r="GOU64" s="525"/>
      <c r="GOV64" s="525"/>
      <c r="GOW64" s="525"/>
      <c r="GOX64" s="525"/>
      <c r="GOY64" s="525"/>
      <c r="GOZ64" s="525"/>
      <c r="GPA64" s="525"/>
      <c r="GPB64" s="525"/>
      <c r="GPC64" s="525"/>
      <c r="GPD64" s="525"/>
      <c r="GPE64" s="525"/>
      <c r="GPF64" s="525"/>
      <c r="GPG64" s="525"/>
      <c r="GPH64" s="525"/>
      <c r="GPI64" s="525"/>
      <c r="GPJ64" s="525"/>
      <c r="GPK64" s="525"/>
      <c r="GPL64" s="525"/>
      <c r="GPM64" s="525"/>
      <c r="GPN64" s="525"/>
      <c r="GPO64" s="525"/>
      <c r="GPP64" s="525"/>
      <c r="GPQ64" s="525"/>
      <c r="GPR64" s="525"/>
      <c r="GPS64" s="525"/>
      <c r="GPT64" s="525"/>
      <c r="GPU64" s="525"/>
      <c r="GPV64" s="525"/>
      <c r="GPW64" s="525"/>
      <c r="GPX64" s="525"/>
      <c r="GPY64" s="525"/>
      <c r="GPZ64" s="525"/>
      <c r="GQA64" s="525"/>
      <c r="GQB64" s="525"/>
      <c r="GQC64" s="525"/>
      <c r="GQD64" s="525"/>
      <c r="GQE64" s="525"/>
      <c r="GQF64" s="525"/>
      <c r="GQG64" s="525"/>
      <c r="GQH64" s="525"/>
      <c r="GQI64" s="525"/>
      <c r="GQJ64" s="525"/>
      <c r="GQK64" s="525"/>
      <c r="GQL64" s="525"/>
      <c r="GQM64" s="525"/>
      <c r="GQN64" s="525"/>
      <c r="GQO64" s="525"/>
      <c r="GQP64" s="525"/>
      <c r="GQQ64" s="525"/>
      <c r="GQR64" s="525"/>
      <c r="GQS64" s="525"/>
      <c r="GQT64" s="525"/>
      <c r="GQU64" s="525"/>
      <c r="GQV64" s="525"/>
      <c r="GQW64" s="525"/>
      <c r="GQX64" s="525"/>
      <c r="GQY64" s="525"/>
      <c r="GQZ64" s="525"/>
      <c r="GRA64" s="525"/>
      <c r="GRB64" s="525"/>
      <c r="GRC64" s="525"/>
      <c r="GRD64" s="525"/>
      <c r="GRE64" s="525"/>
      <c r="GRF64" s="525"/>
      <c r="GRG64" s="525"/>
      <c r="GRH64" s="525"/>
      <c r="GRI64" s="525"/>
      <c r="GRJ64" s="525"/>
      <c r="GRK64" s="525"/>
      <c r="GRL64" s="525"/>
      <c r="GRM64" s="525"/>
      <c r="GRN64" s="525"/>
      <c r="GRO64" s="525"/>
      <c r="GRP64" s="525"/>
      <c r="GRQ64" s="525"/>
      <c r="GRR64" s="525"/>
      <c r="GRS64" s="525"/>
      <c r="GRT64" s="525"/>
      <c r="GRU64" s="525"/>
      <c r="GRV64" s="525"/>
      <c r="GRW64" s="525"/>
      <c r="GRX64" s="525"/>
      <c r="GRY64" s="525"/>
      <c r="GRZ64" s="525"/>
      <c r="GSA64" s="525"/>
      <c r="GSB64" s="525"/>
      <c r="GSC64" s="525"/>
      <c r="GSD64" s="525"/>
      <c r="GSE64" s="525"/>
      <c r="GSF64" s="525"/>
      <c r="GSG64" s="525"/>
      <c r="GSH64" s="525"/>
      <c r="GSI64" s="525"/>
      <c r="GSJ64" s="525"/>
      <c r="GSK64" s="525"/>
      <c r="GSL64" s="525"/>
      <c r="GSM64" s="525"/>
      <c r="GSN64" s="525"/>
      <c r="GSO64" s="525"/>
      <c r="GSP64" s="525"/>
      <c r="GSQ64" s="525"/>
      <c r="GSR64" s="525"/>
      <c r="GSS64" s="525"/>
      <c r="GST64" s="525"/>
      <c r="GSU64" s="525"/>
      <c r="GSV64" s="525"/>
      <c r="GSW64" s="525"/>
      <c r="GSX64" s="525"/>
      <c r="GSY64" s="525"/>
      <c r="GSZ64" s="525"/>
      <c r="GTA64" s="525"/>
      <c r="GTB64" s="525"/>
      <c r="GTC64" s="525"/>
      <c r="GTD64" s="525"/>
      <c r="GTE64" s="525"/>
      <c r="GTF64" s="525"/>
      <c r="GTG64" s="525"/>
      <c r="GTH64" s="525"/>
      <c r="GTI64" s="525"/>
      <c r="GTJ64" s="525"/>
      <c r="GTK64" s="525"/>
      <c r="GTL64" s="525"/>
      <c r="GTM64" s="525"/>
      <c r="GTN64" s="525"/>
      <c r="GTO64" s="525"/>
      <c r="GTP64" s="525"/>
      <c r="GTQ64" s="525"/>
      <c r="GTR64" s="525"/>
      <c r="GTS64" s="525"/>
      <c r="GTT64" s="525"/>
      <c r="GTU64" s="525"/>
      <c r="GTV64" s="525"/>
      <c r="GTW64" s="525"/>
      <c r="GTX64" s="525"/>
      <c r="GTY64" s="525"/>
      <c r="GTZ64" s="525"/>
      <c r="GUA64" s="525"/>
      <c r="GUB64" s="525"/>
      <c r="GUC64" s="525"/>
      <c r="GUD64" s="525"/>
      <c r="GUE64" s="525"/>
      <c r="GUF64" s="525"/>
      <c r="GUG64" s="525"/>
      <c r="GUH64" s="525"/>
      <c r="GUI64" s="525"/>
      <c r="GUJ64" s="525"/>
      <c r="GUK64" s="525"/>
      <c r="GUL64" s="525"/>
      <c r="GUM64" s="525"/>
      <c r="GUN64" s="525"/>
      <c r="GUO64" s="525"/>
      <c r="GUP64" s="525"/>
      <c r="GUQ64" s="525"/>
      <c r="GUR64" s="525"/>
      <c r="GUS64" s="525"/>
      <c r="GUT64" s="525"/>
      <c r="GUU64" s="525"/>
      <c r="GUV64" s="525"/>
      <c r="GUW64" s="525"/>
      <c r="GUX64" s="525"/>
      <c r="GUY64" s="525"/>
      <c r="GUZ64" s="525"/>
      <c r="GVA64" s="525"/>
      <c r="GVB64" s="525"/>
      <c r="GVC64" s="525"/>
      <c r="GVD64" s="525"/>
      <c r="GVE64" s="525"/>
      <c r="GVF64" s="525"/>
      <c r="GVG64" s="525"/>
      <c r="GVH64" s="525"/>
      <c r="GVI64" s="525"/>
      <c r="GVJ64" s="525"/>
      <c r="GVK64" s="525"/>
      <c r="GVL64" s="525"/>
      <c r="GVM64" s="525"/>
      <c r="GVN64" s="525"/>
      <c r="GVO64" s="525"/>
      <c r="GVP64" s="525"/>
      <c r="GVQ64" s="525"/>
      <c r="GVR64" s="525"/>
      <c r="GVS64" s="525"/>
      <c r="GVT64" s="525"/>
      <c r="GVU64" s="525"/>
      <c r="GVV64" s="525"/>
      <c r="GVW64" s="525"/>
      <c r="GVX64" s="525"/>
      <c r="GVY64" s="525"/>
      <c r="GVZ64" s="525"/>
      <c r="GWA64" s="525"/>
      <c r="GWB64" s="525"/>
      <c r="GWC64" s="525"/>
      <c r="GWD64" s="525"/>
      <c r="GWE64" s="525"/>
      <c r="GWF64" s="525"/>
      <c r="GWG64" s="525"/>
      <c r="GWH64" s="525"/>
      <c r="GWI64" s="525"/>
      <c r="GWJ64" s="525"/>
      <c r="GWK64" s="525"/>
      <c r="GWL64" s="525"/>
      <c r="GWM64" s="525"/>
      <c r="GWN64" s="525"/>
      <c r="GWO64" s="525"/>
      <c r="GWP64" s="525"/>
      <c r="GWQ64" s="525"/>
      <c r="GWR64" s="525"/>
      <c r="GWS64" s="525"/>
      <c r="GWT64" s="525"/>
      <c r="GWU64" s="525"/>
      <c r="GWV64" s="525"/>
      <c r="GWW64" s="525"/>
      <c r="GWX64" s="525"/>
      <c r="GWY64" s="525"/>
      <c r="GWZ64" s="525"/>
      <c r="GXA64" s="525"/>
      <c r="GXB64" s="525"/>
      <c r="GXC64" s="525"/>
      <c r="GXD64" s="525"/>
      <c r="GXE64" s="525"/>
      <c r="GXF64" s="525"/>
      <c r="GXG64" s="525"/>
      <c r="GXH64" s="525"/>
      <c r="GXI64" s="525"/>
      <c r="GXJ64" s="525"/>
      <c r="GXK64" s="525"/>
      <c r="GXL64" s="525"/>
      <c r="GXM64" s="525"/>
      <c r="GXN64" s="525"/>
      <c r="GXO64" s="525"/>
      <c r="GXP64" s="525"/>
      <c r="GXQ64" s="525"/>
      <c r="GXR64" s="525"/>
      <c r="GXS64" s="525"/>
      <c r="GXT64" s="525"/>
      <c r="GXU64" s="525"/>
      <c r="GXV64" s="525"/>
      <c r="GXW64" s="525"/>
      <c r="GXX64" s="525"/>
      <c r="GXY64" s="525"/>
      <c r="GXZ64" s="525"/>
      <c r="GYA64" s="525"/>
      <c r="GYB64" s="525"/>
      <c r="GYC64" s="525"/>
      <c r="GYD64" s="525"/>
      <c r="GYE64" s="525"/>
      <c r="GYF64" s="525"/>
      <c r="GYG64" s="525"/>
      <c r="GYH64" s="525"/>
      <c r="GYI64" s="525"/>
      <c r="GYJ64" s="525"/>
      <c r="GYK64" s="525"/>
      <c r="GYL64" s="525"/>
      <c r="GYM64" s="525"/>
      <c r="GYN64" s="525"/>
      <c r="GYO64" s="525"/>
      <c r="GYP64" s="525"/>
      <c r="GYQ64" s="525"/>
      <c r="GYR64" s="525"/>
      <c r="GYS64" s="525"/>
      <c r="GYT64" s="525"/>
      <c r="GYU64" s="525"/>
      <c r="GYV64" s="525"/>
      <c r="GYW64" s="525"/>
      <c r="GYX64" s="525"/>
      <c r="GYY64" s="525"/>
      <c r="GYZ64" s="525"/>
      <c r="GZA64" s="525"/>
      <c r="GZB64" s="525"/>
      <c r="GZC64" s="525"/>
      <c r="GZD64" s="525"/>
      <c r="GZE64" s="525"/>
      <c r="GZF64" s="525"/>
      <c r="GZG64" s="525"/>
      <c r="GZH64" s="525"/>
      <c r="GZI64" s="525"/>
      <c r="GZJ64" s="525"/>
      <c r="GZK64" s="525"/>
      <c r="GZL64" s="525"/>
      <c r="GZM64" s="525"/>
      <c r="GZN64" s="525"/>
      <c r="GZO64" s="525"/>
      <c r="GZP64" s="525"/>
      <c r="GZQ64" s="525"/>
      <c r="GZR64" s="525"/>
      <c r="GZS64" s="525"/>
      <c r="GZT64" s="525"/>
      <c r="GZU64" s="525"/>
      <c r="GZV64" s="525"/>
      <c r="GZW64" s="525"/>
      <c r="GZX64" s="525"/>
      <c r="GZY64" s="525"/>
      <c r="GZZ64" s="525"/>
      <c r="HAA64" s="525"/>
      <c r="HAB64" s="525"/>
      <c r="HAC64" s="525"/>
      <c r="HAD64" s="525"/>
      <c r="HAE64" s="525"/>
      <c r="HAF64" s="525"/>
      <c r="HAG64" s="525"/>
      <c r="HAH64" s="525"/>
      <c r="HAI64" s="525"/>
      <c r="HAJ64" s="525"/>
      <c r="HAK64" s="525"/>
      <c r="HAL64" s="525"/>
      <c r="HAM64" s="525"/>
      <c r="HAN64" s="525"/>
      <c r="HAO64" s="525"/>
      <c r="HAP64" s="525"/>
      <c r="HAQ64" s="525"/>
      <c r="HAR64" s="525"/>
      <c r="HAS64" s="525"/>
      <c r="HAT64" s="525"/>
      <c r="HAU64" s="525"/>
      <c r="HAV64" s="525"/>
      <c r="HAW64" s="525"/>
      <c r="HAX64" s="525"/>
      <c r="HAY64" s="525"/>
      <c r="HAZ64" s="525"/>
      <c r="HBA64" s="525"/>
      <c r="HBB64" s="525"/>
      <c r="HBC64" s="525"/>
      <c r="HBD64" s="525"/>
      <c r="HBE64" s="525"/>
      <c r="HBF64" s="525"/>
      <c r="HBG64" s="525"/>
      <c r="HBH64" s="525"/>
      <c r="HBI64" s="525"/>
      <c r="HBJ64" s="525"/>
      <c r="HBK64" s="525"/>
      <c r="HBL64" s="525"/>
      <c r="HBM64" s="525"/>
      <c r="HBN64" s="525"/>
      <c r="HBO64" s="525"/>
      <c r="HBP64" s="525"/>
      <c r="HBQ64" s="525"/>
      <c r="HBR64" s="525"/>
      <c r="HBS64" s="525"/>
      <c r="HBT64" s="525"/>
      <c r="HBU64" s="525"/>
      <c r="HBV64" s="525"/>
      <c r="HBW64" s="525"/>
      <c r="HBX64" s="525"/>
      <c r="HBY64" s="525"/>
      <c r="HBZ64" s="525"/>
      <c r="HCA64" s="525"/>
      <c r="HCB64" s="525"/>
      <c r="HCC64" s="525"/>
      <c r="HCD64" s="525"/>
      <c r="HCE64" s="525"/>
      <c r="HCF64" s="525"/>
      <c r="HCG64" s="525"/>
      <c r="HCH64" s="525"/>
      <c r="HCI64" s="525"/>
      <c r="HCJ64" s="525"/>
      <c r="HCK64" s="525"/>
      <c r="HCL64" s="525"/>
      <c r="HCM64" s="525"/>
      <c r="HCN64" s="525"/>
      <c r="HCO64" s="525"/>
      <c r="HCP64" s="525"/>
      <c r="HCQ64" s="525"/>
      <c r="HCR64" s="525"/>
      <c r="HCS64" s="525"/>
      <c r="HCT64" s="525"/>
      <c r="HCU64" s="525"/>
      <c r="HCV64" s="525"/>
      <c r="HCW64" s="525"/>
      <c r="HCX64" s="525"/>
      <c r="HCY64" s="525"/>
      <c r="HCZ64" s="525"/>
      <c r="HDA64" s="525"/>
      <c r="HDB64" s="525"/>
      <c r="HDC64" s="525"/>
      <c r="HDD64" s="525"/>
      <c r="HDE64" s="525"/>
      <c r="HDF64" s="525"/>
      <c r="HDG64" s="525"/>
      <c r="HDH64" s="525"/>
      <c r="HDI64" s="525"/>
      <c r="HDJ64" s="525"/>
      <c r="HDK64" s="525"/>
      <c r="HDL64" s="525"/>
      <c r="HDM64" s="525"/>
      <c r="HDN64" s="525"/>
      <c r="HDO64" s="525"/>
      <c r="HDP64" s="525"/>
      <c r="HDQ64" s="525"/>
      <c r="HDR64" s="525"/>
      <c r="HDS64" s="525"/>
      <c r="HDT64" s="525"/>
      <c r="HDU64" s="525"/>
      <c r="HDV64" s="525"/>
      <c r="HDW64" s="525"/>
      <c r="HDX64" s="525"/>
      <c r="HDY64" s="525"/>
      <c r="HDZ64" s="525"/>
      <c r="HEA64" s="525"/>
      <c r="HEB64" s="525"/>
      <c r="HEC64" s="525"/>
      <c r="HED64" s="525"/>
      <c r="HEE64" s="525"/>
      <c r="HEF64" s="525"/>
      <c r="HEG64" s="525"/>
      <c r="HEH64" s="525"/>
      <c r="HEI64" s="525"/>
      <c r="HEJ64" s="525"/>
      <c r="HEK64" s="525"/>
      <c r="HEL64" s="525"/>
      <c r="HEM64" s="525"/>
      <c r="HEN64" s="525"/>
      <c r="HEO64" s="525"/>
      <c r="HEP64" s="525"/>
      <c r="HEQ64" s="525"/>
      <c r="HER64" s="525"/>
      <c r="HES64" s="525"/>
      <c r="HET64" s="525"/>
      <c r="HEU64" s="525"/>
      <c r="HEV64" s="525"/>
      <c r="HEW64" s="525"/>
      <c r="HEX64" s="525"/>
      <c r="HEY64" s="525"/>
      <c r="HEZ64" s="525"/>
      <c r="HFA64" s="525"/>
      <c r="HFB64" s="525"/>
      <c r="HFC64" s="525"/>
      <c r="HFD64" s="525"/>
      <c r="HFE64" s="525"/>
      <c r="HFF64" s="525"/>
      <c r="HFG64" s="525"/>
      <c r="HFH64" s="525"/>
      <c r="HFI64" s="525"/>
      <c r="HFJ64" s="525"/>
      <c r="HFK64" s="525"/>
      <c r="HFL64" s="525"/>
      <c r="HFM64" s="525"/>
      <c r="HFN64" s="525"/>
      <c r="HFO64" s="525"/>
      <c r="HFP64" s="525"/>
      <c r="HFQ64" s="525"/>
      <c r="HFR64" s="525"/>
      <c r="HFS64" s="525"/>
      <c r="HFT64" s="525"/>
      <c r="HFU64" s="525"/>
      <c r="HFV64" s="525"/>
      <c r="HFW64" s="525"/>
      <c r="HFX64" s="525"/>
      <c r="HFY64" s="525"/>
      <c r="HFZ64" s="525"/>
      <c r="HGA64" s="525"/>
      <c r="HGB64" s="525"/>
      <c r="HGC64" s="525"/>
      <c r="HGD64" s="525"/>
      <c r="HGE64" s="525"/>
      <c r="HGF64" s="525"/>
      <c r="HGG64" s="525"/>
      <c r="HGH64" s="525"/>
      <c r="HGI64" s="525"/>
      <c r="HGJ64" s="525"/>
      <c r="HGK64" s="525"/>
      <c r="HGL64" s="525"/>
      <c r="HGM64" s="525"/>
      <c r="HGN64" s="525"/>
      <c r="HGO64" s="525"/>
      <c r="HGP64" s="525"/>
      <c r="HGQ64" s="525"/>
      <c r="HGR64" s="525"/>
      <c r="HGS64" s="525"/>
      <c r="HGT64" s="525"/>
      <c r="HGU64" s="525"/>
      <c r="HGV64" s="525"/>
      <c r="HGW64" s="525"/>
      <c r="HGX64" s="525"/>
      <c r="HGY64" s="525"/>
      <c r="HGZ64" s="525"/>
      <c r="HHA64" s="525"/>
      <c r="HHB64" s="525"/>
      <c r="HHC64" s="525"/>
      <c r="HHD64" s="525"/>
      <c r="HHE64" s="525"/>
      <c r="HHF64" s="525"/>
      <c r="HHG64" s="525"/>
      <c r="HHH64" s="525"/>
      <c r="HHI64" s="525"/>
      <c r="HHJ64" s="525"/>
      <c r="HHK64" s="525"/>
      <c r="HHL64" s="525"/>
      <c r="HHM64" s="525"/>
      <c r="HHN64" s="525"/>
      <c r="HHO64" s="525"/>
      <c r="HHP64" s="525"/>
      <c r="HHQ64" s="525"/>
      <c r="HHR64" s="525"/>
      <c r="HHS64" s="525"/>
      <c r="HHT64" s="525"/>
      <c r="HHU64" s="525"/>
      <c r="HHV64" s="525"/>
      <c r="HHW64" s="525"/>
      <c r="HHX64" s="525"/>
      <c r="HHY64" s="525"/>
      <c r="HHZ64" s="525"/>
      <c r="HIA64" s="525"/>
      <c r="HIB64" s="525"/>
      <c r="HIC64" s="525"/>
      <c r="HID64" s="525"/>
      <c r="HIE64" s="525"/>
      <c r="HIF64" s="525"/>
      <c r="HIG64" s="525"/>
      <c r="HIH64" s="525"/>
      <c r="HII64" s="525"/>
      <c r="HIJ64" s="525"/>
      <c r="HIK64" s="525"/>
      <c r="HIL64" s="525"/>
      <c r="HIM64" s="525"/>
      <c r="HIN64" s="525"/>
      <c r="HIO64" s="525"/>
      <c r="HIP64" s="525"/>
      <c r="HIQ64" s="525"/>
      <c r="HIR64" s="525"/>
      <c r="HIS64" s="525"/>
      <c r="HIT64" s="525"/>
      <c r="HIU64" s="525"/>
      <c r="HIV64" s="525"/>
      <c r="HIW64" s="525"/>
      <c r="HIX64" s="525"/>
      <c r="HIY64" s="525"/>
      <c r="HIZ64" s="525"/>
      <c r="HJA64" s="525"/>
      <c r="HJB64" s="525"/>
      <c r="HJC64" s="525"/>
      <c r="HJD64" s="525"/>
      <c r="HJE64" s="525"/>
      <c r="HJF64" s="525"/>
      <c r="HJG64" s="525"/>
      <c r="HJH64" s="525"/>
      <c r="HJI64" s="525"/>
      <c r="HJJ64" s="525"/>
      <c r="HJK64" s="525"/>
      <c r="HJL64" s="525"/>
      <c r="HJM64" s="525"/>
      <c r="HJN64" s="525"/>
      <c r="HJO64" s="525"/>
      <c r="HJP64" s="525"/>
      <c r="HJQ64" s="525"/>
      <c r="HJR64" s="525"/>
      <c r="HJS64" s="525"/>
      <c r="HJT64" s="525"/>
      <c r="HJU64" s="525"/>
      <c r="HJV64" s="525"/>
      <c r="HJW64" s="525"/>
      <c r="HJX64" s="525"/>
      <c r="HJY64" s="525"/>
      <c r="HJZ64" s="525"/>
      <c r="HKA64" s="525"/>
      <c r="HKB64" s="525"/>
      <c r="HKC64" s="525"/>
      <c r="HKD64" s="525"/>
      <c r="HKE64" s="525"/>
      <c r="HKF64" s="525"/>
      <c r="HKG64" s="525"/>
      <c r="HKH64" s="525"/>
      <c r="HKI64" s="525"/>
      <c r="HKJ64" s="525"/>
      <c r="HKK64" s="525"/>
      <c r="HKL64" s="525"/>
      <c r="HKM64" s="525"/>
      <c r="HKN64" s="525"/>
      <c r="HKO64" s="525"/>
      <c r="HKP64" s="525"/>
      <c r="HKQ64" s="525"/>
      <c r="HKR64" s="525"/>
      <c r="HKS64" s="525"/>
      <c r="HKT64" s="525"/>
      <c r="HKU64" s="525"/>
      <c r="HKV64" s="525"/>
      <c r="HKW64" s="525"/>
      <c r="HKX64" s="525"/>
      <c r="HKY64" s="525"/>
      <c r="HKZ64" s="525"/>
      <c r="HLA64" s="525"/>
      <c r="HLB64" s="525"/>
      <c r="HLC64" s="525"/>
      <c r="HLD64" s="525"/>
      <c r="HLE64" s="525"/>
      <c r="HLF64" s="525"/>
      <c r="HLG64" s="525"/>
      <c r="HLH64" s="525"/>
      <c r="HLI64" s="525"/>
      <c r="HLJ64" s="525"/>
      <c r="HLK64" s="525"/>
      <c r="HLL64" s="525"/>
      <c r="HLM64" s="525"/>
      <c r="HLN64" s="525"/>
      <c r="HLO64" s="525"/>
      <c r="HLP64" s="525"/>
      <c r="HLQ64" s="525"/>
      <c r="HLR64" s="525"/>
      <c r="HLS64" s="525"/>
      <c r="HLT64" s="525"/>
      <c r="HLU64" s="525"/>
      <c r="HLV64" s="525"/>
      <c r="HLW64" s="525"/>
      <c r="HLX64" s="525"/>
      <c r="HLY64" s="525"/>
      <c r="HLZ64" s="525"/>
      <c r="HMA64" s="525"/>
      <c r="HMB64" s="525"/>
      <c r="HMC64" s="525"/>
      <c r="HMD64" s="525"/>
      <c r="HME64" s="525"/>
      <c r="HMF64" s="525"/>
      <c r="HMG64" s="525"/>
      <c r="HMH64" s="525"/>
      <c r="HMI64" s="525"/>
      <c r="HMJ64" s="525"/>
      <c r="HMK64" s="525"/>
      <c r="HML64" s="525"/>
      <c r="HMM64" s="525"/>
      <c r="HMN64" s="525"/>
      <c r="HMO64" s="525"/>
      <c r="HMP64" s="525"/>
      <c r="HMQ64" s="525"/>
      <c r="HMR64" s="525"/>
      <c r="HMS64" s="525"/>
      <c r="HMT64" s="525"/>
      <c r="HMU64" s="525"/>
      <c r="HMV64" s="525"/>
      <c r="HMW64" s="525"/>
      <c r="HMX64" s="525"/>
      <c r="HMY64" s="525"/>
      <c r="HMZ64" s="525"/>
      <c r="HNA64" s="525"/>
      <c r="HNB64" s="525"/>
      <c r="HNC64" s="525"/>
      <c r="HND64" s="525"/>
      <c r="HNE64" s="525"/>
      <c r="HNF64" s="525"/>
      <c r="HNG64" s="525"/>
      <c r="HNH64" s="525"/>
      <c r="HNI64" s="525"/>
      <c r="HNJ64" s="525"/>
      <c r="HNK64" s="525"/>
      <c r="HNL64" s="525"/>
      <c r="HNM64" s="525"/>
      <c r="HNN64" s="525"/>
      <c r="HNO64" s="525"/>
      <c r="HNP64" s="525"/>
      <c r="HNQ64" s="525"/>
      <c r="HNR64" s="525"/>
      <c r="HNS64" s="525"/>
      <c r="HNT64" s="525"/>
      <c r="HNU64" s="525"/>
      <c r="HNV64" s="525"/>
      <c r="HNW64" s="525"/>
      <c r="HNX64" s="525"/>
      <c r="HNY64" s="525"/>
      <c r="HNZ64" s="525"/>
      <c r="HOA64" s="525"/>
      <c r="HOB64" s="525"/>
      <c r="HOC64" s="525"/>
      <c r="HOD64" s="525"/>
      <c r="HOE64" s="525"/>
      <c r="HOF64" s="525"/>
      <c r="HOG64" s="525"/>
      <c r="HOH64" s="525"/>
      <c r="HOI64" s="525"/>
      <c r="HOJ64" s="525"/>
      <c r="HOK64" s="525"/>
      <c r="HOL64" s="525"/>
      <c r="HOM64" s="525"/>
      <c r="HON64" s="525"/>
      <c r="HOO64" s="525"/>
      <c r="HOP64" s="525"/>
      <c r="HOQ64" s="525"/>
      <c r="HOR64" s="525"/>
      <c r="HOS64" s="525"/>
      <c r="HOT64" s="525"/>
      <c r="HOU64" s="525"/>
      <c r="HOV64" s="525"/>
      <c r="HOW64" s="525"/>
      <c r="HOX64" s="525"/>
      <c r="HOY64" s="525"/>
      <c r="HOZ64" s="525"/>
      <c r="HPA64" s="525"/>
      <c r="HPB64" s="525"/>
      <c r="HPC64" s="525"/>
      <c r="HPD64" s="525"/>
      <c r="HPE64" s="525"/>
      <c r="HPF64" s="525"/>
      <c r="HPG64" s="525"/>
      <c r="HPH64" s="525"/>
      <c r="HPI64" s="525"/>
      <c r="HPJ64" s="525"/>
      <c r="HPK64" s="525"/>
      <c r="HPL64" s="525"/>
      <c r="HPM64" s="525"/>
      <c r="HPN64" s="525"/>
      <c r="HPO64" s="525"/>
      <c r="HPP64" s="525"/>
      <c r="HPQ64" s="525"/>
      <c r="HPR64" s="525"/>
      <c r="HPS64" s="525"/>
      <c r="HPT64" s="525"/>
      <c r="HPU64" s="525"/>
      <c r="HPV64" s="525"/>
      <c r="HPW64" s="525"/>
      <c r="HPX64" s="525"/>
      <c r="HPY64" s="525"/>
      <c r="HPZ64" s="525"/>
      <c r="HQA64" s="525"/>
      <c r="HQB64" s="525"/>
      <c r="HQC64" s="525"/>
      <c r="HQD64" s="525"/>
      <c r="HQE64" s="525"/>
      <c r="HQF64" s="525"/>
      <c r="HQG64" s="525"/>
      <c r="HQH64" s="525"/>
      <c r="HQI64" s="525"/>
      <c r="HQJ64" s="525"/>
      <c r="HQK64" s="525"/>
      <c r="HQL64" s="525"/>
      <c r="HQM64" s="525"/>
      <c r="HQN64" s="525"/>
      <c r="HQO64" s="525"/>
      <c r="HQP64" s="525"/>
      <c r="HQQ64" s="525"/>
      <c r="HQR64" s="525"/>
      <c r="HQS64" s="525"/>
      <c r="HQT64" s="525"/>
      <c r="HQU64" s="525"/>
      <c r="HQV64" s="525"/>
      <c r="HQW64" s="525"/>
      <c r="HQX64" s="525"/>
      <c r="HQY64" s="525"/>
      <c r="HQZ64" s="525"/>
      <c r="HRA64" s="525"/>
      <c r="HRB64" s="525"/>
      <c r="HRC64" s="525"/>
      <c r="HRD64" s="525"/>
      <c r="HRE64" s="525"/>
      <c r="HRF64" s="525"/>
      <c r="HRG64" s="525"/>
      <c r="HRH64" s="525"/>
      <c r="HRI64" s="525"/>
      <c r="HRJ64" s="525"/>
      <c r="HRK64" s="525"/>
      <c r="HRL64" s="525"/>
      <c r="HRM64" s="525"/>
      <c r="HRN64" s="525"/>
      <c r="HRO64" s="525"/>
      <c r="HRP64" s="525"/>
      <c r="HRQ64" s="525"/>
      <c r="HRR64" s="525"/>
      <c r="HRS64" s="525"/>
      <c r="HRT64" s="525"/>
      <c r="HRU64" s="525"/>
      <c r="HRV64" s="525"/>
      <c r="HRW64" s="525"/>
      <c r="HRX64" s="525"/>
      <c r="HRY64" s="525"/>
      <c r="HRZ64" s="525"/>
      <c r="HSA64" s="525"/>
      <c r="HSB64" s="525"/>
      <c r="HSC64" s="525"/>
      <c r="HSD64" s="525"/>
      <c r="HSE64" s="525"/>
      <c r="HSF64" s="525"/>
      <c r="HSG64" s="525"/>
      <c r="HSH64" s="525"/>
      <c r="HSI64" s="525"/>
      <c r="HSJ64" s="525"/>
      <c r="HSK64" s="525"/>
      <c r="HSL64" s="525"/>
      <c r="HSM64" s="525"/>
      <c r="HSN64" s="525"/>
      <c r="HSO64" s="525"/>
      <c r="HSP64" s="525"/>
      <c r="HSQ64" s="525"/>
      <c r="HSR64" s="525"/>
      <c r="HSS64" s="525"/>
      <c r="HST64" s="525"/>
      <c r="HSU64" s="525"/>
      <c r="HSV64" s="525"/>
      <c r="HSW64" s="525"/>
      <c r="HSX64" s="525"/>
      <c r="HSY64" s="525"/>
      <c r="HSZ64" s="525"/>
      <c r="HTA64" s="525"/>
      <c r="HTB64" s="525"/>
      <c r="HTC64" s="525"/>
      <c r="HTD64" s="525"/>
      <c r="HTE64" s="525"/>
      <c r="HTF64" s="525"/>
      <c r="HTG64" s="525"/>
      <c r="HTH64" s="525"/>
      <c r="HTI64" s="525"/>
      <c r="HTJ64" s="525"/>
      <c r="HTK64" s="525"/>
      <c r="HTL64" s="525"/>
      <c r="HTM64" s="525"/>
      <c r="HTN64" s="525"/>
      <c r="HTO64" s="525"/>
      <c r="HTP64" s="525"/>
      <c r="HTQ64" s="525"/>
      <c r="HTR64" s="525"/>
      <c r="HTS64" s="525"/>
      <c r="HTT64" s="525"/>
      <c r="HTU64" s="525"/>
      <c r="HTV64" s="525"/>
      <c r="HTW64" s="525"/>
      <c r="HTX64" s="525"/>
      <c r="HTY64" s="525"/>
      <c r="HTZ64" s="525"/>
      <c r="HUA64" s="525"/>
      <c r="HUB64" s="525"/>
      <c r="HUC64" s="525"/>
      <c r="HUD64" s="525"/>
      <c r="HUE64" s="525"/>
      <c r="HUF64" s="525"/>
      <c r="HUG64" s="525"/>
      <c r="HUH64" s="525"/>
      <c r="HUI64" s="525"/>
      <c r="HUJ64" s="525"/>
      <c r="HUK64" s="525"/>
      <c r="HUL64" s="525"/>
      <c r="HUM64" s="525"/>
      <c r="HUN64" s="525"/>
      <c r="HUO64" s="525"/>
      <c r="HUP64" s="525"/>
      <c r="HUQ64" s="525"/>
      <c r="HUR64" s="525"/>
      <c r="HUS64" s="525"/>
      <c r="HUT64" s="525"/>
      <c r="HUU64" s="525"/>
      <c r="HUV64" s="525"/>
      <c r="HUW64" s="525"/>
      <c r="HUX64" s="525"/>
      <c r="HUY64" s="525"/>
      <c r="HUZ64" s="525"/>
      <c r="HVA64" s="525"/>
      <c r="HVB64" s="525"/>
      <c r="HVC64" s="525"/>
      <c r="HVD64" s="525"/>
      <c r="HVE64" s="525"/>
      <c r="HVF64" s="525"/>
      <c r="HVG64" s="525"/>
      <c r="HVH64" s="525"/>
      <c r="HVI64" s="525"/>
      <c r="HVJ64" s="525"/>
      <c r="HVK64" s="525"/>
      <c r="HVL64" s="525"/>
      <c r="HVM64" s="525"/>
      <c r="HVN64" s="525"/>
      <c r="HVO64" s="525"/>
      <c r="HVP64" s="525"/>
      <c r="HVQ64" s="525"/>
      <c r="HVR64" s="525"/>
      <c r="HVS64" s="525"/>
      <c r="HVT64" s="525"/>
      <c r="HVU64" s="525"/>
      <c r="HVV64" s="525"/>
      <c r="HVW64" s="525"/>
      <c r="HVX64" s="525"/>
      <c r="HVY64" s="525"/>
      <c r="HVZ64" s="525"/>
      <c r="HWA64" s="525"/>
      <c r="HWB64" s="525"/>
      <c r="HWC64" s="525"/>
      <c r="HWD64" s="525"/>
      <c r="HWE64" s="525"/>
      <c r="HWF64" s="525"/>
      <c r="HWG64" s="525"/>
      <c r="HWH64" s="525"/>
      <c r="HWI64" s="525"/>
      <c r="HWJ64" s="525"/>
      <c r="HWK64" s="525"/>
      <c r="HWL64" s="525"/>
      <c r="HWM64" s="525"/>
      <c r="HWN64" s="525"/>
      <c r="HWO64" s="525"/>
      <c r="HWP64" s="525"/>
      <c r="HWQ64" s="525"/>
      <c r="HWR64" s="525"/>
      <c r="HWS64" s="525"/>
      <c r="HWT64" s="525"/>
      <c r="HWU64" s="525"/>
      <c r="HWV64" s="525"/>
      <c r="HWW64" s="525"/>
      <c r="HWX64" s="525"/>
      <c r="HWY64" s="525"/>
      <c r="HWZ64" s="525"/>
      <c r="HXA64" s="525"/>
      <c r="HXB64" s="525"/>
      <c r="HXC64" s="525"/>
      <c r="HXD64" s="525"/>
      <c r="HXE64" s="525"/>
      <c r="HXF64" s="525"/>
      <c r="HXG64" s="525"/>
      <c r="HXH64" s="525"/>
      <c r="HXI64" s="525"/>
      <c r="HXJ64" s="525"/>
      <c r="HXK64" s="525"/>
      <c r="HXL64" s="525"/>
      <c r="HXM64" s="525"/>
      <c r="HXN64" s="525"/>
      <c r="HXO64" s="525"/>
      <c r="HXP64" s="525"/>
      <c r="HXQ64" s="525"/>
      <c r="HXR64" s="525"/>
      <c r="HXS64" s="525"/>
      <c r="HXT64" s="525"/>
      <c r="HXU64" s="525"/>
      <c r="HXV64" s="525"/>
      <c r="HXW64" s="525"/>
      <c r="HXX64" s="525"/>
      <c r="HXY64" s="525"/>
      <c r="HXZ64" s="525"/>
      <c r="HYA64" s="525"/>
      <c r="HYB64" s="525"/>
      <c r="HYC64" s="525"/>
      <c r="HYD64" s="525"/>
      <c r="HYE64" s="525"/>
      <c r="HYF64" s="525"/>
      <c r="HYG64" s="525"/>
      <c r="HYH64" s="525"/>
      <c r="HYI64" s="525"/>
      <c r="HYJ64" s="525"/>
      <c r="HYK64" s="525"/>
      <c r="HYL64" s="525"/>
      <c r="HYM64" s="525"/>
      <c r="HYN64" s="525"/>
      <c r="HYO64" s="525"/>
      <c r="HYP64" s="525"/>
      <c r="HYQ64" s="525"/>
      <c r="HYR64" s="525"/>
      <c r="HYS64" s="525"/>
      <c r="HYT64" s="525"/>
      <c r="HYU64" s="525"/>
      <c r="HYV64" s="525"/>
      <c r="HYW64" s="525"/>
      <c r="HYX64" s="525"/>
      <c r="HYY64" s="525"/>
      <c r="HYZ64" s="525"/>
      <c r="HZA64" s="525"/>
      <c r="HZB64" s="525"/>
      <c r="HZC64" s="525"/>
      <c r="HZD64" s="525"/>
      <c r="HZE64" s="525"/>
      <c r="HZF64" s="525"/>
      <c r="HZG64" s="525"/>
      <c r="HZH64" s="525"/>
      <c r="HZI64" s="525"/>
      <c r="HZJ64" s="525"/>
      <c r="HZK64" s="525"/>
      <c r="HZL64" s="525"/>
      <c r="HZM64" s="525"/>
      <c r="HZN64" s="525"/>
      <c r="HZO64" s="525"/>
      <c r="HZP64" s="525"/>
      <c r="HZQ64" s="525"/>
      <c r="HZR64" s="525"/>
      <c r="HZS64" s="525"/>
      <c r="HZT64" s="525"/>
      <c r="HZU64" s="525"/>
      <c r="HZV64" s="525"/>
      <c r="HZW64" s="525"/>
      <c r="HZX64" s="525"/>
      <c r="HZY64" s="525"/>
      <c r="HZZ64" s="525"/>
      <c r="IAA64" s="525"/>
      <c r="IAB64" s="525"/>
      <c r="IAC64" s="525"/>
      <c r="IAD64" s="525"/>
      <c r="IAE64" s="525"/>
      <c r="IAF64" s="525"/>
      <c r="IAG64" s="525"/>
      <c r="IAH64" s="525"/>
      <c r="IAI64" s="525"/>
      <c r="IAJ64" s="525"/>
      <c r="IAK64" s="525"/>
      <c r="IAL64" s="525"/>
      <c r="IAM64" s="525"/>
      <c r="IAN64" s="525"/>
      <c r="IAO64" s="525"/>
      <c r="IAP64" s="525"/>
      <c r="IAQ64" s="525"/>
      <c r="IAR64" s="525"/>
      <c r="IAS64" s="525"/>
      <c r="IAT64" s="525"/>
      <c r="IAU64" s="525"/>
      <c r="IAV64" s="525"/>
      <c r="IAW64" s="525"/>
      <c r="IAX64" s="525"/>
      <c r="IAY64" s="525"/>
      <c r="IAZ64" s="525"/>
      <c r="IBA64" s="525"/>
      <c r="IBB64" s="525"/>
      <c r="IBC64" s="525"/>
      <c r="IBD64" s="525"/>
      <c r="IBE64" s="525"/>
      <c r="IBF64" s="525"/>
      <c r="IBG64" s="525"/>
      <c r="IBH64" s="525"/>
      <c r="IBI64" s="525"/>
      <c r="IBJ64" s="525"/>
      <c r="IBK64" s="525"/>
      <c r="IBL64" s="525"/>
      <c r="IBM64" s="525"/>
      <c r="IBN64" s="525"/>
      <c r="IBO64" s="525"/>
      <c r="IBP64" s="525"/>
      <c r="IBQ64" s="525"/>
      <c r="IBR64" s="525"/>
      <c r="IBS64" s="525"/>
      <c r="IBT64" s="525"/>
      <c r="IBU64" s="525"/>
      <c r="IBV64" s="525"/>
      <c r="IBW64" s="525"/>
      <c r="IBX64" s="525"/>
      <c r="IBY64" s="525"/>
      <c r="IBZ64" s="525"/>
      <c r="ICA64" s="525"/>
      <c r="ICB64" s="525"/>
      <c r="ICC64" s="525"/>
      <c r="ICD64" s="525"/>
      <c r="ICE64" s="525"/>
      <c r="ICF64" s="525"/>
      <c r="ICG64" s="525"/>
      <c r="ICH64" s="525"/>
      <c r="ICI64" s="525"/>
      <c r="ICJ64" s="525"/>
      <c r="ICK64" s="525"/>
      <c r="ICL64" s="525"/>
      <c r="ICM64" s="525"/>
      <c r="ICN64" s="525"/>
      <c r="ICO64" s="525"/>
      <c r="ICP64" s="525"/>
      <c r="ICQ64" s="525"/>
      <c r="ICR64" s="525"/>
      <c r="ICS64" s="525"/>
      <c r="ICT64" s="525"/>
      <c r="ICU64" s="525"/>
      <c r="ICV64" s="525"/>
      <c r="ICW64" s="525"/>
      <c r="ICX64" s="525"/>
      <c r="ICY64" s="525"/>
      <c r="ICZ64" s="525"/>
      <c r="IDA64" s="525"/>
      <c r="IDB64" s="525"/>
      <c r="IDC64" s="525"/>
      <c r="IDD64" s="525"/>
      <c r="IDE64" s="525"/>
      <c r="IDF64" s="525"/>
      <c r="IDG64" s="525"/>
      <c r="IDH64" s="525"/>
      <c r="IDI64" s="525"/>
      <c r="IDJ64" s="525"/>
      <c r="IDK64" s="525"/>
      <c r="IDL64" s="525"/>
      <c r="IDM64" s="525"/>
      <c r="IDN64" s="525"/>
      <c r="IDO64" s="525"/>
      <c r="IDP64" s="525"/>
      <c r="IDQ64" s="525"/>
      <c r="IDR64" s="525"/>
      <c r="IDS64" s="525"/>
      <c r="IDT64" s="525"/>
      <c r="IDU64" s="525"/>
      <c r="IDV64" s="525"/>
      <c r="IDW64" s="525"/>
      <c r="IDX64" s="525"/>
      <c r="IDY64" s="525"/>
      <c r="IDZ64" s="525"/>
      <c r="IEA64" s="525"/>
      <c r="IEB64" s="525"/>
      <c r="IEC64" s="525"/>
      <c r="IED64" s="525"/>
      <c r="IEE64" s="525"/>
      <c r="IEF64" s="525"/>
      <c r="IEG64" s="525"/>
      <c r="IEH64" s="525"/>
      <c r="IEI64" s="525"/>
      <c r="IEJ64" s="525"/>
      <c r="IEK64" s="525"/>
      <c r="IEL64" s="525"/>
      <c r="IEM64" s="525"/>
      <c r="IEN64" s="525"/>
      <c r="IEO64" s="525"/>
      <c r="IEP64" s="525"/>
      <c r="IEQ64" s="525"/>
      <c r="IER64" s="525"/>
      <c r="IES64" s="525"/>
      <c r="IET64" s="525"/>
      <c r="IEU64" s="525"/>
      <c r="IEV64" s="525"/>
      <c r="IEW64" s="525"/>
      <c r="IEX64" s="525"/>
      <c r="IEY64" s="525"/>
      <c r="IEZ64" s="525"/>
      <c r="IFA64" s="525"/>
      <c r="IFB64" s="525"/>
      <c r="IFC64" s="525"/>
      <c r="IFD64" s="525"/>
      <c r="IFE64" s="525"/>
      <c r="IFF64" s="525"/>
      <c r="IFG64" s="525"/>
      <c r="IFH64" s="525"/>
      <c r="IFI64" s="525"/>
      <c r="IFJ64" s="525"/>
      <c r="IFK64" s="525"/>
      <c r="IFL64" s="525"/>
      <c r="IFM64" s="525"/>
      <c r="IFN64" s="525"/>
      <c r="IFO64" s="525"/>
      <c r="IFP64" s="525"/>
      <c r="IFQ64" s="525"/>
      <c r="IFR64" s="525"/>
      <c r="IFS64" s="525"/>
      <c r="IFT64" s="525"/>
      <c r="IFU64" s="525"/>
      <c r="IFV64" s="525"/>
      <c r="IFW64" s="525"/>
      <c r="IFX64" s="525"/>
      <c r="IFY64" s="525"/>
      <c r="IFZ64" s="525"/>
      <c r="IGA64" s="525"/>
      <c r="IGB64" s="525"/>
      <c r="IGC64" s="525"/>
      <c r="IGD64" s="525"/>
      <c r="IGE64" s="525"/>
      <c r="IGF64" s="525"/>
      <c r="IGG64" s="525"/>
      <c r="IGH64" s="525"/>
      <c r="IGI64" s="525"/>
      <c r="IGJ64" s="525"/>
      <c r="IGK64" s="525"/>
      <c r="IGL64" s="525"/>
      <c r="IGM64" s="525"/>
      <c r="IGN64" s="525"/>
      <c r="IGO64" s="525"/>
      <c r="IGP64" s="525"/>
      <c r="IGQ64" s="525"/>
      <c r="IGR64" s="525"/>
      <c r="IGS64" s="525"/>
      <c r="IGT64" s="525"/>
      <c r="IGU64" s="525"/>
      <c r="IGV64" s="525"/>
      <c r="IGW64" s="525"/>
      <c r="IGX64" s="525"/>
      <c r="IGY64" s="525"/>
      <c r="IGZ64" s="525"/>
      <c r="IHA64" s="525"/>
      <c r="IHB64" s="525"/>
      <c r="IHC64" s="525"/>
      <c r="IHD64" s="525"/>
      <c r="IHE64" s="525"/>
      <c r="IHF64" s="525"/>
      <c r="IHG64" s="525"/>
      <c r="IHH64" s="525"/>
      <c r="IHI64" s="525"/>
      <c r="IHJ64" s="525"/>
      <c r="IHK64" s="525"/>
      <c r="IHL64" s="525"/>
      <c r="IHM64" s="525"/>
      <c r="IHN64" s="525"/>
      <c r="IHO64" s="525"/>
      <c r="IHP64" s="525"/>
      <c r="IHQ64" s="525"/>
      <c r="IHR64" s="525"/>
      <c r="IHS64" s="525"/>
      <c r="IHT64" s="525"/>
      <c r="IHU64" s="525"/>
      <c r="IHV64" s="525"/>
      <c r="IHW64" s="525"/>
      <c r="IHX64" s="525"/>
      <c r="IHY64" s="525"/>
      <c r="IHZ64" s="525"/>
      <c r="IIA64" s="525"/>
      <c r="IIB64" s="525"/>
      <c r="IIC64" s="525"/>
      <c r="IID64" s="525"/>
      <c r="IIE64" s="525"/>
      <c r="IIF64" s="525"/>
      <c r="IIG64" s="525"/>
      <c r="IIH64" s="525"/>
      <c r="III64" s="525"/>
      <c r="IIJ64" s="525"/>
      <c r="IIK64" s="525"/>
      <c r="IIL64" s="525"/>
      <c r="IIM64" s="525"/>
      <c r="IIN64" s="525"/>
      <c r="IIO64" s="525"/>
      <c r="IIP64" s="525"/>
      <c r="IIQ64" s="525"/>
      <c r="IIR64" s="525"/>
      <c r="IIS64" s="525"/>
      <c r="IIT64" s="525"/>
      <c r="IIU64" s="525"/>
      <c r="IIV64" s="525"/>
      <c r="IIW64" s="525"/>
      <c r="IIX64" s="525"/>
      <c r="IIY64" s="525"/>
      <c r="IIZ64" s="525"/>
      <c r="IJA64" s="525"/>
      <c r="IJB64" s="525"/>
      <c r="IJC64" s="525"/>
      <c r="IJD64" s="525"/>
      <c r="IJE64" s="525"/>
      <c r="IJF64" s="525"/>
      <c r="IJG64" s="525"/>
      <c r="IJH64" s="525"/>
      <c r="IJI64" s="525"/>
      <c r="IJJ64" s="525"/>
      <c r="IJK64" s="525"/>
      <c r="IJL64" s="525"/>
      <c r="IJM64" s="525"/>
      <c r="IJN64" s="525"/>
      <c r="IJO64" s="525"/>
      <c r="IJP64" s="525"/>
      <c r="IJQ64" s="525"/>
      <c r="IJR64" s="525"/>
      <c r="IJS64" s="525"/>
      <c r="IJT64" s="525"/>
      <c r="IJU64" s="525"/>
      <c r="IJV64" s="525"/>
      <c r="IJW64" s="525"/>
      <c r="IJX64" s="525"/>
      <c r="IJY64" s="525"/>
      <c r="IJZ64" s="525"/>
      <c r="IKA64" s="525"/>
      <c r="IKB64" s="525"/>
      <c r="IKC64" s="525"/>
      <c r="IKD64" s="525"/>
      <c r="IKE64" s="525"/>
      <c r="IKF64" s="525"/>
      <c r="IKG64" s="525"/>
      <c r="IKH64" s="525"/>
      <c r="IKI64" s="525"/>
      <c r="IKJ64" s="525"/>
      <c r="IKK64" s="525"/>
      <c r="IKL64" s="525"/>
      <c r="IKM64" s="525"/>
      <c r="IKN64" s="525"/>
      <c r="IKO64" s="525"/>
      <c r="IKP64" s="525"/>
      <c r="IKQ64" s="525"/>
      <c r="IKR64" s="525"/>
      <c r="IKS64" s="525"/>
      <c r="IKT64" s="525"/>
      <c r="IKU64" s="525"/>
      <c r="IKV64" s="525"/>
      <c r="IKW64" s="525"/>
      <c r="IKX64" s="525"/>
      <c r="IKY64" s="525"/>
      <c r="IKZ64" s="525"/>
      <c r="ILA64" s="525"/>
      <c r="ILB64" s="525"/>
      <c r="ILC64" s="525"/>
      <c r="ILD64" s="525"/>
      <c r="ILE64" s="525"/>
      <c r="ILF64" s="525"/>
      <c r="ILG64" s="525"/>
      <c r="ILH64" s="525"/>
      <c r="ILI64" s="525"/>
      <c r="ILJ64" s="525"/>
      <c r="ILK64" s="525"/>
      <c r="ILL64" s="525"/>
      <c r="ILM64" s="525"/>
      <c r="ILN64" s="525"/>
      <c r="ILO64" s="525"/>
      <c r="ILP64" s="525"/>
      <c r="ILQ64" s="525"/>
      <c r="ILR64" s="525"/>
      <c r="ILS64" s="525"/>
      <c r="ILT64" s="525"/>
      <c r="ILU64" s="525"/>
      <c r="ILV64" s="525"/>
      <c r="ILW64" s="525"/>
      <c r="ILX64" s="525"/>
      <c r="ILY64" s="525"/>
      <c r="ILZ64" s="525"/>
      <c r="IMA64" s="525"/>
      <c r="IMB64" s="525"/>
      <c r="IMC64" s="525"/>
      <c r="IMD64" s="525"/>
      <c r="IME64" s="525"/>
      <c r="IMF64" s="525"/>
      <c r="IMG64" s="525"/>
      <c r="IMH64" s="525"/>
      <c r="IMI64" s="525"/>
      <c r="IMJ64" s="525"/>
      <c r="IMK64" s="525"/>
      <c r="IML64" s="525"/>
      <c r="IMM64" s="525"/>
      <c r="IMN64" s="525"/>
      <c r="IMO64" s="525"/>
      <c r="IMP64" s="525"/>
      <c r="IMQ64" s="525"/>
      <c r="IMR64" s="525"/>
      <c r="IMS64" s="525"/>
      <c r="IMT64" s="525"/>
      <c r="IMU64" s="525"/>
      <c r="IMV64" s="525"/>
      <c r="IMW64" s="525"/>
      <c r="IMX64" s="525"/>
      <c r="IMY64" s="525"/>
      <c r="IMZ64" s="525"/>
      <c r="INA64" s="525"/>
      <c r="INB64" s="525"/>
      <c r="INC64" s="525"/>
      <c r="IND64" s="525"/>
      <c r="INE64" s="525"/>
      <c r="INF64" s="525"/>
      <c r="ING64" s="525"/>
      <c r="INH64" s="525"/>
      <c r="INI64" s="525"/>
      <c r="INJ64" s="525"/>
      <c r="INK64" s="525"/>
      <c r="INL64" s="525"/>
      <c r="INM64" s="525"/>
      <c r="INN64" s="525"/>
      <c r="INO64" s="525"/>
      <c r="INP64" s="525"/>
      <c r="INQ64" s="525"/>
      <c r="INR64" s="525"/>
      <c r="INS64" s="525"/>
      <c r="INT64" s="525"/>
      <c r="INU64" s="525"/>
      <c r="INV64" s="525"/>
      <c r="INW64" s="525"/>
      <c r="INX64" s="525"/>
      <c r="INY64" s="525"/>
      <c r="INZ64" s="525"/>
      <c r="IOA64" s="525"/>
      <c r="IOB64" s="525"/>
      <c r="IOC64" s="525"/>
      <c r="IOD64" s="525"/>
      <c r="IOE64" s="525"/>
      <c r="IOF64" s="525"/>
      <c r="IOG64" s="525"/>
      <c r="IOH64" s="525"/>
      <c r="IOI64" s="525"/>
      <c r="IOJ64" s="525"/>
      <c r="IOK64" s="525"/>
      <c r="IOL64" s="525"/>
      <c r="IOM64" s="525"/>
      <c r="ION64" s="525"/>
      <c r="IOO64" s="525"/>
      <c r="IOP64" s="525"/>
      <c r="IOQ64" s="525"/>
      <c r="IOR64" s="525"/>
      <c r="IOS64" s="525"/>
      <c r="IOT64" s="525"/>
      <c r="IOU64" s="525"/>
      <c r="IOV64" s="525"/>
      <c r="IOW64" s="525"/>
      <c r="IOX64" s="525"/>
      <c r="IOY64" s="525"/>
      <c r="IOZ64" s="525"/>
      <c r="IPA64" s="525"/>
      <c r="IPB64" s="525"/>
      <c r="IPC64" s="525"/>
      <c r="IPD64" s="525"/>
      <c r="IPE64" s="525"/>
      <c r="IPF64" s="525"/>
      <c r="IPG64" s="525"/>
      <c r="IPH64" s="525"/>
      <c r="IPI64" s="525"/>
      <c r="IPJ64" s="525"/>
      <c r="IPK64" s="525"/>
      <c r="IPL64" s="525"/>
      <c r="IPM64" s="525"/>
      <c r="IPN64" s="525"/>
      <c r="IPO64" s="525"/>
      <c r="IPP64" s="525"/>
      <c r="IPQ64" s="525"/>
      <c r="IPR64" s="525"/>
      <c r="IPS64" s="525"/>
      <c r="IPT64" s="525"/>
      <c r="IPU64" s="525"/>
      <c r="IPV64" s="525"/>
      <c r="IPW64" s="525"/>
      <c r="IPX64" s="525"/>
      <c r="IPY64" s="525"/>
      <c r="IPZ64" s="525"/>
      <c r="IQA64" s="525"/>
      <c r="IQB64" s="525"/>
      <c r="IQC64" s="525"/>
      <c r="IQD64" s="525"/>
      <c r="IQE64" s="525"/>
      <c r="IQF64" s="525"/>
      <c r="IQG64" s="525"/>
      <c r="IQH64" s="525"/>
      <c r="IQI64" s="525"/>
      <c r="IQJ64" s="525"/>
      <c r="IQK64" s="525"/>
      <c r="IQL64" s="525"/>
      <c r="IQM64" s="525"/>
      <c r="IQN64" s="525"/>
      <c r="IQO64" s="525"/>
      <c r="IQP64" s="525"/>
      <c r="IQQ64" s="525"/>
      <c r="IQR64" s="525"/>
      <c r="IQS64" s="525"/>
      <c r="IQT64" s="525"/>
      <c r="IQU64" s="525"/>
      <c r="IQV64" s="525"/>
      <c r="IQW64" s="525"/>
      <c r="IQX64" s="525"/>
      <c r="IQY64" s="525"/>
      <c r="IQZ64" s="525"/>
      <c r="IRA64" s="525"/>
      <c r="IRB64" s="525"/>
      <c r="IRC64" s="525"/>
      <c r="IRD64" s="525"/>
      <c r="IRE64" s="525"/>
      <c r="IRF64" s="525"/>
      <c r="IRG64" s="525"/>
      <c r="IRH64" s="525"/>
      <c r="IRI64" s="525"/>
      <c r="IRJ64" s="525"/>
      <c r="IRK64" s="525"/>
      <c r="IRL64" s="525"/>
      <c r="IRM64" s="525"/>
      <c r="IRN64" s="525"/>
      <c r="IRO64" s="525"/>
      <c r="IRP64" s="525"/>
      <c r="IRQ64" s="525"/>
      <c r="IRR64" s="525"/>
      <c r="IRS64" s="525"/>
      <c r="IRT64" s="525"/>
      <c r="IRU64" s="525"/>
      <c r="IRV64" s="525"/>
      <c r="IRW64" s="525"/>
      <c r="IRX64" s="525"/>
      <c r="IRY64" s="525"/>
      <c r="IRZ64" s="525"/>
      <c r="ISA64" s="525"/>
      <c r="ISB64" s="525"/>
      <c r="ISC64" s="525"/>
      <c r="ISD64" s="525"/>
      <c r="ISE64" s="525"/>
      <c r="ISF64" s="525"/>
      <c r="ISG64" s="525"/>
      <c r="ISH64" s="525"/>
      <c r="ISI64" s="525"/>
      <c r="ISJ64" s="525"/>
      <c r="ISK64" s="525"/>
      <c r="ISL64" s="525"/>
      <c r="ISM64" s="525"/>
      <c r="ISN64" s="525"/>
      <c r="ISO64" s="525"/>
      <c r="ISP64" s="525"/>
      <c r="ISQ64" s="525"/>
      <c r="ISR64" s="525"/>
      <c r="ISS64" s="525"/>
      <c r="IST64" s="525"/>
      <c r="ISU64" s="525"/>
      <c r="ISV64" s="525"/>
      <c r="ISW64" s="525"/>
      <c r="ISX64" s="525"/>
      <c r="ISY64" s="525"/>
      <c r="ISZ64" s="525"/>
      <c r="ITA64" s="525"/>
      <c r="ITB64" s="525"/>
      <c r="ITC64" s="525"/>
      <c r="ITD64" s="525"/>
      <c r="ITE64" s="525"/>
      <c r="ITF64" s="525"/>
      <c r="ITG64" s="525"/>
      <c r="ITH64" s="525"/>
      <c r="ITI64" s="525"/>
      <c r="ITJ64" s="525"/>
      <c r="ITK64" s="525"/>
      <c r="ITL64" s="525"/>
      <c r="ITM64" s="525"/>
      <c r="ITN64" s="525"/>
      <c r="ITO64" s="525"/>
      <c r="ITP64" s="525"/>
      <c r="ITQ64" s="525"/>
      <c r="ITR64" s="525"/>
      <c r="ITS64" s="525"/>
      <c r="ITT64" s="525"/>
      <c r="ITU64" s="525"/>
      <c r="ITV64" s="525"/>
      <c r="ITW64" s="525"/>
      <c r="ITX64" s="525"/>
      <c r="ITY64" s="525"/>
      <c r="ITZ64" s="525"/>
      <c r="IUA64" s="525"/>
      <c r="IUB64" s="525"/>
      <c r="IUC64" s="525"/>
      <c r="IUD64" s="525"/>
      <c r="IUE64" s="525"/>
      <c r="IUF64" s="525"/>
      <c r="IUG64" s="525"/>
      <c r="IUH64" s="525"/>
      <c r="IUI64" s="525"/>
      <c r="IUJ64" s="525"/>
      <c r="IUK64" s="525"/>
      <c r="IUL64" s="525"/>
      <c r="IUM64" s="525"/>
      <c r="IUN64" s="525"/>
      <c r="IUO64" s="525"/>
      <c r="IUP64" s="525"/>
      <c r="IUQ64" s="525"/>
      <c r="IUR64" s="525"/>
      <c r="IUS64" s="525"/>
      <c r="IUT64" s="525"/>
      <c r="IUU64" s="525"/>
      <c r="IUV64" s="525"/>
      <c r="IUW64" s="525"/>
      <c r="IUX64" s="525"/>
      <c r="IUY64" s="525"/>
      <c r="IUZ64" s="525"/>
      <c r="IVA64" s="525"/>
      <c r="IVB64" s="525"/>
      <c r="IVC64" s="525"/>
      <c r="IVD64" s="525"/>
      <c r="IVE64" s="525"/>
      <c r="IVF64" s="525"/>
      <c r="IVG64" s="525"/>
      <c r="IVH64" s="525"/>
      <c r="IVI64" s="525"/>
      <c r="IVJ64" s="525"/>
      <c r="IVK64" s="525"/>
      <c r="IVL64" s="525"/>
      <c r="IVM64" s="525"/>
      <c r="IVN64" s="525"/>
      <c r="IVO64" s="525"/>
      <c r="IVP64" s="525"/>
      <c r="IVQ64" s="525"/>
      <c r="IVR64" s="525"/>
      <c r="IVS64" s="525"/>
      <c r="IVT64" s="525"/>
      <c r="IVU64" s="525"/>
      <c r="IVV64" s="525"/>
      <c r="IVW64" s="525"/>
      <c r="IVX64" s="525"/>
      <c r="IVY64" s="525"/>
      <c r="IVZ64" s="525"/>
      <c r="IWA64" s="525"/>
      <c r="IWB64" s="525"/>
      <c r="IWC64" s="525"/>
      <c r="IWD64" s="525"/>
      <c r="IWE64" s="525"/>
      <c r="IWF64" s="525"/>
      <c r="IWG64" s="525"/>
      <c r="IWH64" s="525"/>
      <c r="IWI64" s="525"/>
      <c r="IWJ64" s="525"/>
      <c r="IWK64" s="525"/>
      <c r="IWL64" s="525"/>
      <c r="IWM64" s="525"/>
      <c r="IWN64" s="525"/>
      <c r="IWO64" s="525"/>
      <c r="IWP64" s="525"/>
      <c r="IWQ64" s="525"/>
      <c r="IWR64" s="525"/>
      <c r="IWS64" s="525"/>
      <c r="IWT64" s="525"/>
      <c r="IWU64" s="525"/>
      <c r="IWV64" s="525"/>
      <c r="IWW64" s="525"/>
      <c r="IWX64" s="525"/>
      <c r="IWY64" s="525"/>
      <c r="IWZ64" s="525"/>
      <c r="IXA64" s="525"/>
      <c r="IXB64" s="525"/>
      <c r="IXC64" s="525"/>
      <c r="IXD64" s="525"/>
      <c r="IXE64" s="525"/>
      <c r="IXF64" s="525"/>
      <c r="IXG64" s="525"/>
      <c r="IXH64" s="525"/>
      <c r="IXI64" s="525"/>
      <c r="IXJ64" s="525"/>
      <c r="IXK64" s="525"/>
      <c r="IXL64" s="525"/>
      <c r="IXM64" s="525"/>
      <c r="IXN64" s="525"/>
      <c r="IXO64" s="525"/>
      <c r="IXP64" s="525"/>
      <c r="IXQ64" s="525"/>
      <c r="IXR64" s="525"/>
      <c r="IXS64" s="525"/>
      <c r="IXT64" s="525"/>
      <c r="IXU64" s="525"/>
      <c r="IXV64" s="525"/>
      <c r="IXW64" s="525"/>
      <c r="IXX64" s="525"/>
      <c r="IXY64" s="525"/>
      <c r="IXZ64" s="525"/>
      <c r="IYA64" s="525"/>
      <c r="IYB64" s="525"/>
      <c r="IYC64" s="525"/>
      <c r="IYD64" s="525"/>
      <c r="IYE64" s="525"/>
      <c r="IYF64" s="525"/>
      <c r="IYG64" s="525"/>
      <c r="IYH64" s="525"/>
      <c r="IYI64" s="525"/>
      <c r="IYJ64" s="525"/>
      <c r="IYK64" s="525"/>
      <c r="IYL64" s="525"/>
      <c r="IYM64" s="525"/>
      <c r="IYN64" s="525"/>
      <c r="IYO64" s="525"/>
      <c r="IYP64" s="525"/>
      <c r="IYQ64" s="525"/>
      <c r="IYR64" s="525"/>
      <c r="IYS64" s="525"/>
      <c r="IYT64" s="525"/>
      <c r="IYU64" s="525"/>
      <c r="IYV64" s="525"/>
      <c r="IYW64" s="525"/>
      <c r="IYX64" s="525"/>
      <c r="IYY64" s="525"/>
      <c r="IYZ64" s="525"/>
      <c r="IZA64" s="525"/>
      <c r="IZB64" s="525"/>
      <c r="IZC64" s="525"/>
      <c r="IZD64" s="525"/>
      <c r="IZE64" s="525"/>
      <c r="IZF64" s="525"/>
      <c r="IZG64" s="525"/>
      <c r="IZH64" s="525"/>
      <c r="IZI64" s="525"/>
      <c r="IZJ64" s="525"/>
      <c r="IZK64" s="525"/>
      <c r="IZL64" s="525"/>
      <c r="IZM64" s="525"/>
      <c r="IZN64" s="525"/>
      <c r="IZO64" s="525"/>
      <c r="IZP64" s="525"/>
      <c r="IZQ64" s="525"/>
      <c r="IZR64" s="525"/>
      <c r="IZS64" s="525"/>
      <c r="IZT64" s="525"/>
      <c r="IZU64" s="525"/>
      <c r="IZV64" s="525"/>
      <c r="IZW64" s="525"/>
      <c r="IZX64" s="525"/>
      <c r="IZY64" s="525"/>
      <c r="IZZ64" s="525"/>
      <c r="JAA64" s="525"/>
      <c r="JAB64" s="525"/>
      <c r="JAC64" s="525"/>
      <c r="JAD64" s="525"/>
      <c r="JAE64" s="525"/>
      <c r="JAF64" s="525"/>
      <c r="JAG64" s="525"/>
      <c r="JAH64" s="525"/>
      <c r="JAI64" s="525"/>
      <c r="JAJ64" s="525"/>
      <c r="JAK64" s="525"/>
      <c r="JAL64" s="525"/>
      <c r="JAM64" s="525"/>
      <c r="JAN64" s="525"/>
      <c r="JAO64" s="525"/>
      <c r="JAP64" s="525"/>
      <c r="JAQ64" s="525"/>
      <c r="JAR64" s="525"/>
      <c r="JAS64" s="525"/>
      <c r="JAT64" s="525"/>
      <c r="JAU64" s="525"/>
      <c r="JAV64" s="525"/>
      <c r="JAW64" s="525"/>
      <c r="JAX64" s="525"/>
      <c r="JAY64" s="525"/>
      <c r="JAZ64" s="525"/>
      <c r="JBA64" s="525"/>
      <c r="JBB64" s="525"/>
      <c r="JBC64" s="525"/>
      <c r="JBD64" s="525"/>
      <c r="JBE64" s="525"/>
      <c r="JBF64" s="525"/>
      <c r="JBG64" s="525"/>
      <c r="JBH64" s="525"/>
      <c r="JBI64" s="525"/>
      <c r="JBJ64" s="525"/>
      <c r="JBK64" s="525"/>
      <c r="JBL64" s="525"/>
      <c r="JBM64" s="525"/>
      <c r="JBN64" s="525"/>
      <c r="JBO64" s="525"/>
      <c r="JBP64" s="525"/>
      <c r="JBQ64" s="525"/>
      <c r="JBR64" s="525"/>
      <c r="JBS64" s="525"/>
      <c r="JBT64" s="525"/>
      <c r="JBU64" s="525"/>
      <c r="JBV64" s="525"/>
      <c r="JBW64" s="525"/>
      <c r="JBX64" s="525"/>
      <c r="JBY64" s="525"/>
      <c r="JBZ64" s="525"/>
      <c r="JCA64" s="525"/>
      <c r="JCB64" s="525"/>
      <c r="JCC64" s="525"/>
      <c r="JCD64" s="525"/>
      <c r="JCE64" s="525"/>
      <c r="JCF64" s="525"/>
      <c r="JCG64" s="525"/>
      <c r="JCH64" s="525"/>
      <c r="JCI64" s="525"/>
      <c r="JCJ64" s="525"/>
      <c r="JCK64" s="525"/>
      <c r="JCL64" s="525"/>
      <c r="JCM64" s="525"/>
      <c r="JCN64" s="525"/>
      <c r="JCO64" s="525"/>
      <c r="JCP64" s="525"/>
      <c r="JCQ64" s="525"/>
      <c r="JCR64" s="525"/>
      <c r="JCS64" s="525"/>
      <c r="JCT64" s="525"/>
      <c r="JCU64" s="525"/>
      <c r="JCV64" s="525"/>
      <c r="JCW64" s="525"/>
      <c r="JCX64" s="525"/>
      <c r="JCY64" s="525"/>
      <c r="JCZ64" s="525"/>
      <c r="JDA64" s="525"/>
      <c r="JDB64" s="525"/>
      <c r="JDC64" s="525"/>
      <c r="JDD64" s="525"/>
      <c r="JDE64" s="525"/>
      <c r="JDF64" s="525"/>
      <c r="JDG64" s="525"/>
      <c r="JDH64" s="525"/>
      <c r="JDI64" s="525"/>
      <c r="JDJ64" s="525"/>
      <c r="JDK64" s="525"/>
      <c r="JDL64" s="525"/>
      <c r="JDM64" s="525"/>
      <c r="JDN64" s="525"/>
      <c r="JDO64" s="525"/>
      <c r="JDP64" s="525"/>
      <c r="JDQ64" s="525"/>
      <c r="JDR64" s="525"/>
      <c r="JDS64" s="525"/>
      <c r="JDT64" s="525"/>
      <c r="JDU64" s="525"/>
      <c r="JDV64" s="525"/>
      <c r="JDW64" s="525"/>
      <c r="JDX64" s="525"/>
      <c r="JDY64" s="525"/>
      <c r="JDZ64" s="525"/>
      <c r="JEA64" s="525"/>
      <c r="JEB64" s="525"/>
      <c r="JEC64" s="525"/>
      <c r="JED64" s="525"/>
      <c r="JEE64" s="525"/>
      <c r="JEF64" s="525"/>
      <c r="JEG64" s="525"/>
      <c r="JEH64" s="525"/>
      <c r="JEI64" s="525"/>
      <c r="JEJ64" s="525"/>
      <c r="JEK64" s="525"/>
      <c r="JEL64" s="525"/>
      <c r="JEM64" s="525"/>
      <c r="JEN64" s="525"/>
      <c r="JEO64" s="525"/>
      <c r="JEP64" s="525"/>
      <c r="JEQ64" s="525"/>
      <c r="JER64" s="525"/>
      <c r="JES64" s="525"/>
      <c r="JET64" s="525"/>
      <c r="JEU64" s="525"/>
      <c r="JEV64" s="525"/>
      <c r="JEW64" s="525"/>
      <c r="JEX64" s="525"/>
      <c r="JEY64" s="525"/>
      <c r="JEZ64" s="525"/>
      <c r="JFA64" s="525"/>
      <c r="JFB64" s="525"/>
      <c r="JFC64" s="525"/>
      <c r="JFD64" s="525"/>
      <c r="JFE64" s="525"/>
      <c r="JFF64" s="525"/>
      <c r="JFG64" s="525"/>
      <c r="JFH64" s="525"/>
      <c r="JFI64" s="525"/>
      <c r="JFJ64" s="525"/>
      <c r="JFK64" s="525"/>
      <c r="JFL64" s="525"/>
      <c r="JFM64" s="525"/>
      <c r="JFN64" s="525"/>
      <c r="JFO64" s="525"/>
      <c r="JFP64" s="525"/>
      <c r="JFQ64" s="525"/>
      <c r="JFR64" s="525"/>
      <c r="JFS64" s="525"/>
      <c r="JFT64" s="525"/>
      <c r="JFU64" s="525"/>
      <c r="JFV64" s="525"/>
      <c r="JFW64" s="525"/>
      <c r="JFX64" s="525"/>
      <c r="JFY64" s="525"/>
      <c r="JFZ64" s="525"/>
      <c r="JGA64" s="525"/>
      <c r="JGB64" s="525"/>
      <c r="JGC64" s="525"/>
      <c r="JGD64" s="525"/>
      <c r="JGE64" s="525"/>
      <c r="JGF64" s="525"/>
      <c r="JGG64" s="525"/>
      <c r="JGH64" s="525"/>
      <c r="JGI64" s="525"/>
      <c r="JGJ64" s="525"/>
      <c r="JGK64" s="525"/>
      <c r="JGL64" s="525"/>
      <c r="JGM64" s="525"/>
      <c r="JGN64" s="525"/>
      <c r="JGO64" s="525"/>
      <c r="JGP64" s="525"/>
      <c r="JGQ64" s="525"/>
      <c r="JGR64" s="525"/>
      <c r="JGS64" s="525"/>
      <c r="JGT64" s="525"/>
      <c r="JGU64" s="525"/>
      <c r="JGV64" s="525"/>
      <c r="JGW64" s="525"/>
      <c r="JGX64" s="525"/>
      <c r="JGY64" s="525"/>
      <c r="JGZ64" s="525"/>
      <c r="JHA64" s="525"/>
      <c r="JHB64" s="525"/>
      <c r="JHC64" s="525"/>
      <c r="JHD64" s="525"/>
      <c r="JHE64" s="525"/>
      <c r="JHF64" s="525"/>
      <c r="JHG64" s="525"/>
      <c r="JHH64" s="525"/>
      <c r="JHI64" s="525"/>
      <c r="JHJ64" s="525"/>
      <c r="JHK64" s="525"/>
      <c r="JHL64" s="525"/>
      <c r="JHM64" s="525"/>
      <c r="JHN64" s="525"/>
      <c r="JHO64" s="525"/>
      <c r="JHP64" s="525"/>
      <c r="JHQ64" s="525"/>
      <c r="JHR64" s="525"/>
      <c r="JHS64" s="525"/>
      <c r="JHT64" s="525"/>
      <c r="JHU64" s="525"/>
      <c r="JHV64" s="525"/>
      <c r="JHW64" s="525"/>
      <c r="JHX64" s="525"/>
      <c r="JHY64" s="525"/>
      <c r="JHZ64" s="525"/>
      <c r="JIA64" s="525"/>
      <c r="JIB64" s="525"/>
      <c r="JIC64" s="525"/>
      <c r="JID64" s="525"/>
      <c r="JIE64" s="525"/>
      <c r="JIF64" s="525"/>
      <c r="JIG64" s="525"/>
      <c r="JIH64" s="525"/>
      <c r="JII64" s="525"/>
      <c r="JIJ64" s="525"/>
      <c r="JIK64" s="525"/>
      <c r="JIL64" s="525"/>
      <c r="JIM64" s="525"/>
      <c r="JIN64" s="525"/>
      <c r="JIO64" s="525"/>
      <c r="JIP64" s="525"/>
      <c r="JIQ64" s="525"/>
      <c r="JIR64" s="525"/>
      <c r="JIS64" s="525"/>
      <c r="JIT64" s="525"/>
      <c r="JIU64" s="525"/>
      <c r="JIV64" s="525"/>
      <c r="JIW64" s="525"/>
      <c r="JIX64" s="525"/>
      <c r="JIY64" s="525"/>
      <c r="JIZ64" s="525"/>
      <c r="JJA64" s="525"/>
      <c r="JJB64" s="525"/>
      <c r="JJC64" s="525"/>
      <c r="JJD64" s="525"/>
      <c r="JJE64" s="525"/>
      <c r="JJF64" s="525"/>
      <c r="JJG64" s="525"/>
      <c r="JJH64" s="525"/>
      <c r="JJI64" s="525"/>
      <c r="JJJ64" s="525"/>
      <c r="JJK64" s="525"/>
      <c r="JJL64" s="525"/>
      <c r="JJM64" s="525"/>
      <c r="JJN64" s="525"/>
      <c r="JJO64" s="525"/>
      <c r="JJP64" s="525"/>
      <c r="JJQ64" s="525"/>
      <c r="JJR64" s="525"/>
      <c r="JJS64" s="525"/>
      <c r="JJT64" s="525"/>
      <c r="JJU64" s="525"/>
      <c r="JJV64" s="525"/>
      <c r="JJW64" s="525"/>
      <c r="JJX64" s="525"/>
      <c r="JJY64" s="525"/>
      <c r="JJZ64" s="525"/>
      <c r="JKA64" s="525"/>
      <c r="JKB64" s="525"/>
      <c r="JKC64" s="525"/>
      <c r="JKD64" s="525"/>
      <c r="JKE64" s="525"/>
      <c r="JKF64" s="525"/>
      <c r="JKG64" s="525"/>
      <c r="JKH64" s="525"/>
      <c r="JKI64" s="525"/>
      <c r="JKJ64" s="525"/>
      <c r="JKK64" s="525"/>
      <c r="JKL64" s="525"/>
      <c r="JKM64" s="525"/>
      <c r="JKN64" s="525"/>
      <c r="JKO64" s="525"/>
      <c r="JKP64" s="525"/>
      <c r="JKQ64" s="525"/>
      <c r="JKR64" s="525"/>
      <c r="JKS64" s="525"/>
      <c r="JKT64" s="525"/>
      <c r="JKU64" s="525"/>
      <c r="JKV64" s="525"/>
      <c r="JKW64" s="525"/>
      <c r="JKX64" s="525"/>
      <c r="JKY64" s="525"/>
      <c r="JKZ64" s="525"/>
      <c r="JLA64" s="525"/>
      <c r="JLB64" s="525"/>
      <c r="JLC64" s="525"/>
      <c r="JLD64" s="525"/>
      <c r="JLE64" s="525"/>
      <c r="JLF64" s="525"/>
      <c r="JLG64" s="525"/>
      <c r="JLH64" s="525"/>
      <c r="JLI64" s="525"/>
      <c r="JLJ64" s="525"/>
      <c r="JLK64" s="525"/>
      <c r="JLL64" s="525"/>
      <c r="JLM64" s="525"/>
      <c r="JLN64" s="525"/>
      <c r="JLO64" s="525"/>
      <c r="JLP64" s="525"/>
      <c r="JLQ64" s="525"/>
      <c r="JLR64" s="525"/>
      <c r="JLS64" s="525"/>
      <c r="JLT64" s="525"/>
      <c r="JLU64" s="525"/>
      <c r="JLV64" s="525"/>
      <c r="JLW64" s="525"/>
      <c r="JLX64" s="525"/>
      <c r="JLY64" s="525"/>
      <c r="JLZ64" s="525"/>
      <c r="JMA64" s="525"/>
      <c r="JMB64" s="525"/>
      <c r="JMC64" s="525"/>
      <c r="JMD64" s="525"/>
      <c r="JME64" s="525"/>
      <c r="JMF64" s="525"/>
      <c r="JMG64" s="525"/>
      <c r="JMH64" s="525"/>
      <c r="JMI64" s="525"/>
      <c r="JMJ64" s="525"/>
      <c r="JMK64" s="525"/>
      <c r="JML64" s="525"/>
      <c r="JMM64" s="525"/>
      <c r="JMN64" s="525"/>
      <c r="JMO64" s="525"/>
      <c r="JMP64" s="525"/>
      <c r="JMQ64" s="525"/>
      <c r="JMR64" s="525"/>
      <c r="JMS64" s="525"/>
      <c r="JMT64" s="525"/>
      <c r="JMU64" s="525"/>
      <c r="JMV64" s="525"/>
      <c r="JMW64" s="525"/>
      <c r="JMX64" s="525"/>
      <c r="JMY64" s="525"/>
      <c r="JMZ64" s="525"/>
      <c r="JNA64" s="525"/>
      <c r="JNB64" s="525"/>
      <c r="JNC64" s="525"/>
      <c r="JND64" s="525"/>
      <c r="JNE64" s="525"/>
      <c r="JNF64" s="525"/>
      <c r="JNG64" s="525"/>
      <c r="JNH64" s="525"/>
      <c r="JNI64" s="525"/>
      <c r="JNJ64" s="525"/>
      <c r="JNK64" s="525"/>
      <c r="JNL64" s="525"/>
      <c r="JNM64" s="525"/>
      <c r="JNN64" s="525"/>
      <c r="JNO64" s="525"/>
      <c r="JNP64" s="525"/>
      <c r="JNQ64" s="525"/>
      <c r="JNR64" s="525"/>
      <c r="JNS64" s="525"/>
      <c r="JNT64" s="525"/>
      <c r="JNU64" s="525"/>
      <c r="JNV64" s="525"/>
      <c r="JNW64" s="525"/>
      <c r="JNX64" s="525"/>
      <c r="JNY64" s="525"/>
      <c r="JNZ64" s="525"/>
      <c r="JOA64" s="525"/>
      <c r="JOB64" s="525"/>
      <c r="JOC64" s="525"/>
      <c r="JOD64" s="525"/>
      <c r="JOE64" s="525"/>
      <c r="JOF64" s="525"/>
      <c r="JOG64" s="525"/>
      <c r="JOH64" s="525"/>
      <c r="JOI64" s="525"/>
      <c r="JOJ64" s="525"/>
      <c r="JOK64" s="525"/>
      <c r="JOL64" s="525"/>
      <c r="JOM64" s="525"/>
      <c r="JON64" s="525"/>
      <c r="JOO64" s="525"/>
      <c r="JOP64" s="525"/>
      <c r="JOQ64" s="525"/>
      <c r="JOR64" s="525"/>
      <c r="JOS64" s="525"/>
      <c r="JOT64" s="525"/>
      <c r="JOU64" s="525"/>
      <c r="JOV64" s="525"/>
      <c r="JOW64" s="525"/>
      <c r="JOX64" s="525"/>
      <c r="JOY64" s="525"/>
      <c r="JOZ64" s="525"/>
      <c r="JPA64" s="525"/>
      <c r="JPB64" s="525"/>
      <c r="JPC64" s="525"/>
      <c r="JPD64" s="525"/>
      <c r="JPE64" s="525"/>
      <c r="JPF64" s="525"/>
      <c r="JPG64" s="525"/>
      <c r="JPH64" s="525"/>
      <c r="JPI64" s="525"/>
      <c r="JPJ64" s="525"/>
      <c r="JPK64" s="525"/>
      <c r="JPL64" s="525"/>
      <c r="JPM64" s="525"/>
      <c r="JPN64" s="525"/>
      <c r="JPO64" s="525"/>
      <c r="JPP64" s="525"/>
      <c r="JPQ64" s="525"/>
      <c r="JPR64" s="525"/>
      <c r="JPS64" s="525"/>
      <c r="JPT64" s="525"/>
      <c r="JPU64" s="525"/>
      <c r="JPV64" s="525"/>
      <c r="JPW64" s="525"/>
      <c r="JPX64" s="525"/>
      <c r="JPY64" s="525"/>
      <c r="JPZ64" s="525"/>
      <c r="JQA64" s="525"/>
      <c r="JQB64" s="525"/>
      <c r="JQC64" s="525"/>
      <c r="JQD64" s="525"/>
      <c r="JQE64" s="525"/>
      <c r="JQF64" s="525"/>
      <c r="JQG64" s="525"/>
      <c r="JQH64" s="525"/>
      <c r="JQI64" s="525"/>
      <c r="JQJ64" s="525"/>
      <c r="JQK64" s="525"/>
      <c r="JQL64" s="525"/>
      <c r="JQM64" s="525"/>
      <c r="JQN64" s="525"/>
      <c r="JQO64" s="525"/>
      <c r="JQP64" s="525"/>
      <c r="JQQ64" s="525"/>
      <c r="JQR64" s="525"/>
      <c r="JQS64" s="525"/>
      <c r="JQT64" s="525"/>
      <c r="JQU64" s="525"/>
      <c r="JQV64" s="525"/>
      <c r="JQW64" s="525"/>
      <c r="JQX64" s="525"/>
      <c r="JQY64" s="525"/>
      <c r="JQZ64" s="525"/>
      <c r="JRA64" s="525"/>
      <c r="JRB64" s="525"/>
      <c r="JRC64" s="525"/>
      <c r="JRD64" s="525"/>
      <c r="JRE64" s="525"/>
      <c r="JRF64" s="525"/>
      <c r="JRG64" s="525"/>
      <c r="JRH64" s="525"/>
      <c r="JRI64" s="525"/>
      <c r="JRJ64" s="525"/>
      <c r="JRK64" s="525"/>
      <c r="JRL64" s="525"/>
      <c r="JRM64" s="525"/>
      <c r="JRN64" s="525"/>
      <c r="JRO64" s="525"/>
      <c r="JRP64" s="525"/>
      <c r="JRQ64" s="525"/>
      <c r="JRR64" s="525"/>
      <c r="JRS64" s="525"/>
      <c r="JRT64" s="525"/>
      <c r="JRU64" s="525"/>
      <c r="JRV64" s="525"/>
      <c r="JRW64" s="525"/>
      <c r="JRX64" s="525"/>
      <c r="JRY64" s="525"/>
      <c r="JRZ64" s="525"/>
      <c r="JSA64" s="525"/>
      <c r="JSB64" s="525"/>
      <c r="JSC64" s="525"/>
      <c r="JSD64" s="525"/>
      <c r="JSE64" s="525"/>
      <c r="JSF64" s="525"/>
      <c r="JSG64" s="525"/>
      <c r="JSH64" s="525"/>
      <c r="JSI64" s="525"/>
      <c r="JSJ64" s="525"/>
      <c r="JSK64" s="525"/>
      <c r="JSL64" s="525"/>
      <c r="JSM64" s="525"/>
      <c r="JSN64" s="525"/>
      <c r="JSO64" s="525"/>
      <c r="JSP64" s="525"/>
      <c r="JSQ64" s="525"/>
      <c r="JSR64" s="525"/>
      <c r="JSS64" s="525"/>
      <c r="JST64" s="525"/>
      <c r="JSU64" s="525"/>
      <c r="JSV64" s="525"/>
      <c r="JSW64" s="525"/>
      <c r="JSX64" s="525"/>
      <c r="JSY64" s="525"/>
      <c r="JSZ64" s="525"/>
      <c r="JTA64" s="525"/>
      <c r="JTB64" s="525"/>
      <c r="JTC64" s="525"/>
      <c r="JTD64" s="525"/>
      <c r="JTE64" s="525"/>
      <c r="JTF64" s="525"/>
      <c r="JTG64" s="525"/>
      <c r="JTH64" s="525"/>
      <c r="JTI64" s="525"/>
      <c r="JTJ64" s="525"/>
      <c r="JTK64" s="525"/>
      <c r="JTL64" s="525"/>
      <c r="JTM64" s="525"/>
      <c r="JTN64" s="525"/>
      <c r="JTO64" s="525"/>
      <c r="JTP64" s="525"/>
      <c r="JTQ64" s="525"/>
      <c r="JTR64" s="525"/>
      <c r="JTS64" s="525"/>
      <c r="JTT64" s="525"/>
      <c r="JTU64" s="525"/>
      <c r="JTV64" s="525"/>
      <c r="JTW64" s="525"/>
      <c r="JTX64" s="525"/>
      <c r="JTY64" s="525"/>
      <c r="JTZ64" s="525"/>
      <c r="JUA64" s="525"/>
      <c r="JUB64" s="525"/>
      <c r="JUC64" s="525"/>
      <c r="JUD64" s="525"/>
      <c r="JUE64" s="525"/>
      <c r="JUF64" s="525"/>
      <c r="JUG64" s="525"/>
      <c r="JUH64" s="525"/>
      <c r="JUI64" s="525"/>
      <c r="JUJ64" s="525"/>
      <c r="JUK64" s="525"/>
      <c r="JUL64" s="525"/>
      <c r="JUM64" s="525"/>
      <c r="JUN64" s="525"/>
      <c r="JUO64" s="525"/>
      <c r="JUP64" s="525"/>
      <c r="JUQ64" s="525"/>
      <c r="JUR64" s="525"/>
      <c r="JUS64" s="525"/>
      <c r="JUT64" s="525"/>
      <c r="JUU64" s="525"/>
      <c r="JUV64" s="525"/>
      <c r="JUW64" s="525"/>
      <c r="JUX64" s="525"/>
      <c r="JUY64" s="525"/>
      <c r="JUZ64" s="525"/>
      <c r="JVA64" s="525"/>
      <c r="JVB64" s="525"/>
      <c r="JVC64" s="525"/>
      <c r="JVD64" s="525"/>
      <c r="JVE64" s="525"/>
      <c r="JVF64" s="525"/>
      <c r="JVG64" s="525"/>
      <c r="JVH64" s="525"/>
      <c r="JVI64" s="525"/>
      <c r="JVJ64" s="525"/>
      <c r="JVK64" s="525"/>
      <c r="JVL64" s="525"/>
      <c r="JVM64" s="525"/>
      <c r="JVN64" s="525"/>
      <c r="JVO64" s="525"/>
      <c r="JVP64" s="525"/>
      <c r="JVQ64" s="525"/>
      <c r="JVR64" s="525"/>
      <c r="JVS64" s="525"/>
      <c r="JVT64" s="525"/>
      <c r="JVU64" s="525"/>
      <c r="JVV64" s="525"/>
      <c r="JVW64" s="525"/>
      <c r="JVX64" s="525"/>
      <c r="JVY64" s="525"/>
      <c r="JVZ64" s="525"/>
      <c r="JWA64" s="525"/>
      <c r="JWB64" s="525"/>
      <c r="JWC64" s="525"/>
      <c r="JWD64" s="525"/>
      <c r="JWE64" s="525"/>
      <c r="JWF64" s="525"/>
      <c r="JWG64" s="525"/>
      <c r="JWH64" s="525"/>
      <c r="JWI64" s="525"/>
      <c r="JWJ64" s="525"/>
      <c r="JWK64" s="525"/>
      <c r="JWL64" s="525"/>
      <c r="JWM64" s="525"/>
      <c r="JWN64" s="525"/>
      <c r="JWO64" s="525"/>
      <c r="JWP64" s="525"/>
      <c r="JWQ64" s="525"/>
      <c r="JWR64" s="525"/>
      <c r="JWS64" s="525"/>
      <c r="JWT64" s="525"/>
      <c r="JWU64" s="525"/>
      <c r="JWV64" s="525"/>
      <c r="JWW64" s="525"/>
      <c r="JWX64" s="525"/>
      <c r="JWY64" s="525"/>
      <c r="JWZ64" s="525"/>
      <c r="JXA64" s="525"/>
      <c r="JXB64" s="525"/>
      <c r="JXC64" s="525"/>
      <c r="JXD64" s="525"/>
      <c r="JXE64" s="525"/>
      <c r="JXF64" s="525"/>
      <c r="JXG64" s="525"/>
      <c r="JXH64" s="525"/>
      <c r="JXI64" s="525"/>
      <c r="JXJ64" s="525"/>
      <c r="JXK64" s="525"/>
      <c r="JXL64" s="525"/>
      <c r="JXM64" s="525"/>
      <c r="JXN64" s="525"/>
      <c r="JXO64" s="525"/>
      <c r="JXP64" s="525"/>
      <c r="JXQ64" s="525"/>
      <c r="JXR64" s="525"/>
      <c r="JXS64" s="525"/>
      <c r="JXT64" s="525"/>
      <c r="JXU64" s="525"/>
      <c r="JXV64" s="525"/>
      <c r="JXW64" s="525"/>
      <c r="JXX64" s="525"/>
      <c r="JXY64" s="525"/>
      <c r="JXZ64" s="525"/>
      <c r="JYA64" s="525"/>
      <c r="JYB64" s="525"/>
      <c r="JYC64" s="525"/>
      <c r="JYD64" s="525"/>
      <c r="JYE64" s="525"/>
      <c r="JYF64" s="525"/>
      <c r="JYG64" s="525"/>
      <c r="JYH64" s="525"/>
      <c r="JYI64" s="525"/>
      <c r="JYJ64" s="525"/>
      <c r="JYK64" s="525"/>
      <c r="JYL64" s="525"/>
      <c r="JYM64" s="525"/>
      <c r="JYN64" s="525"/>
      <c r="JYO64" s="525"/>
      <c r="JYP64" s="525"/>
      <c r="JYQ64" s="525"/>
      <c r="JYR64" s="525"/>
      <c r="JYS64" s="525"/>
      <c r="JYT64" s="525"/>
      <c r="JYU64" s="525"/>
      <c r="JYV64" s="525"/>
      <c r="JYW64" s="525"/>
      <c r="JYX64" s="525"/>
      <c r="JYY64" s="525"/>
      <c r="JYZ64" s="525"/>
      <c r="JZA64" s="525"/>
      <c r="JZB64" s="525"/>
      <c r="JZC64" s="525"/>
      <c r="JZD64" s="525"/>
      <c r="JZE64" s="525"/>
      <c r="JZF64" s="525"/>
      <c r="JZG64" s="525"/>
      <c r="JZH64" s="525"/>
      <c r="JZI64" s="525"/>
      <c r="JZJ64" s="525"/>
      <c r="JZK64" s="525"/>
      <c r="JZL64" s="525"/>
      <c r="JZM64" s="525"/>
      <c r="JZN64" s="525"/>
      <c r="JZO64" s="525"/>
      <c r="JZP64" s="525"/>
      <c r="JZQ64" s="525"/>
      <c r="JZR64" s="525"/>
      <c r="JZS64" s="525"/>
      <c r="JZT64" s="525"/>
      <c r="JZU64" s="525"/>
      <c r="JZV64" s="525"/>
      <c r="JZW64" s="525"/>
      <c r="JZX64" s="525"/>
      <c r="JZY64" s="525"/>
      <c r="JZZ64" s="525"/>
      <c r="KAA64" s="525"/>
      <c r="KAB64" s="525"/>
      <c r="KAC64" s="525"/>
      <c r="KAD64" s="525"/>
      <c r="KAE64" s="525"/>
      <c r="KAF64" s="525"/>
      <c r="KAG64" s="525"/>
      <c r="KAH64" s="525"/>
      <c r="KAI64" s="525"/>
      <c r="KAJ64" s="525"/>
      <c r="KAK64" s="525"/>
      <c r="KAL64" s="525"/>
      <c r="KAM64" s="525"/>
      <c r="KAN64" s="525"/>
      <c r="KAO64" s="525"/>
      <c r="KAP64" s="525"/>
      <c r="KAQ64" s="525"/>
      <c r="KAR64" s="525"/>
      <c r="KAS64" s="525"/>
      <c r="KAT64" s="525"/>
      <c r="KAU64" s="525"/>
      <c r="KAV64" s="525"/>
      <c r="KAW64" s="525"/>
      <c r="KAX64" s="525"/>
      <c r="KAY64" s="525"/>
      <c r="KAZ64" s="525"/>
      <c r="KBA64" s="525"/>
      <c r="KBB64" s="525"/>
      <c r="KBC64" s="525"/>
      <c r="KBD64" s="525"/>
      <c r="KBE64" s="525"/>
      <c r="KBF64" s="525"/>
      <c r="KBG64" s="525"/>
      <c r="KBH64" s="525"/>
      <c r="KBI64" s="525"/>
      <c r="KBJ64" s="525"/>
      <c r="KBK64" s="525"/>
      <c r="KBL64" s="525"/>
      <c r="KBM64" s="525"/>
      <c r="KBN64" s="525"/>
      <c r="KBO64" s="525"/>
      <c r="KBP64" s="525"/>
      <c r="KBQ64" s="525"/>
      <c r="KBR64" s="525"/>
      <c r="KBS64" s="525"/>
      <c r="KBT64" s="525"/>
      <c r="KBU64" s="525"/>
      <c r="KBV64" s="525"/>
      <c r="KBW64" s="525"/>
      <c r="KBX64" s="525"/>
      <c r="KBY64" s="525"/>
      <c r="KBZ64" s="525"/>
      <c r="KCA64" s="525"/>
      <c r="KCB64" s="525"/>
      <c r="KCC64" s="525"/>
      <c r="KCD64" s="525"/>
      <c r="KCE64" s="525"/>
      <c r="KCF64" s="525"/>
      <c r="KCG64" s="525"/>
      <c r="KCH64" s="525"/>
      <c r="KCI64" s="525"/>
      <c r="KCJ64" s="525"/>
      <c r="KCK64" s="525"/>
      <c r="KCL64" s="525"/>
      <c r="KCM64" s="525"/>
      <c r="KCN64" s="525"/>
      <c r="KCO64" s="525"/>
      <c r="KCP64" s="525"/>
      <c r="KCQ64" s="525"/>
      <c r="KCR64" s="525"/>
      <c r="KCS64" s="525"/>
      <c r="KCT64" s="525"/>
      <c r="KCU64" s="525"/>
      <c r="KCV64" s="525"/>
      <c r="KCW64" s="525"/>
      <c r="KCX64" s="525"/>
      <c r="KCY64" s="525"/>
      <c r="KCZ64" s="525"/>
      <c r="KDA64" s="525"/>
      <c r="KDB64" s="525"/>
      <c r="KDC64" s="525"/>
      <c r="KDD64" s="525"/>
      <c r="KDE64" s="525"/>
      <c r="KDF64" s="525"/>
      <c r="KDG64" s="525"/>
      <c r="KDH64" s="525"/>
      <c r="KDI64" s="525"/>
      <c r="KDJ64" s="525"/>
      <c r="KDK64" s="525"/>
      <c r="KDL64" s="525"/>
      <c r="KDM64" s="525"/>
      <c r="KDN64" s="525"/>
      <c r="KDO64" s="525"/>
      <c r="KDP64" s="525"/>
      <c r="KDQ64" s="525"/>
      <c r="KDR64" s="525"/>
      <c r="KDS64" s="525"/>
      <c r="KDT64" s="525"/>
      <c r="KDU64" s="525"/>
      <c r="KDV64" s="525"/>
      <c r="KDW64" s="525"/>
      <c r="KDX64" s="525"/>
      <c r="KDY64" s="525"/>
      <c r="KDZ64" s="525"/>
      <c r="KEA64" s="525"/>
      <c r="KEB64" s="525"/>
      <c r="KEC64" s="525"/>
      <c r="KED64" s="525"/>
      <c r="KEE64" s="525"/>
      <c r="KEF64" s="525"/>
      <c r="KEG64" s="525"/>
      <c r="KEH64" s="525"/>
      <c r="KEI64" s="525"/>
      <c r="KEJ64" s="525"/>
      <c r="KEK64" s="525"/>
      <c r="KEL64" s="525"/>
      <c r="KEM64" s="525"/>
      <c r="KEN64" s="525"/>
      <c r="KEO64" s="525"/>
      <c r="KEP64" s="525"/>
      <c r="KEQ64" s="525"/>
      <c r="KER64" s="525"/>
      <c r="KES64" s="525"/>
      <c r="KET64" s="525"/>
      <c r="KEU64" s="525"/>
      <c r="KEV64" s="525"/>
      <c r="KEW64" s="525"/>
      <c r="KEX64" s="525"/>
      <c r="KEY64" s="525"/>
      <c r="KEZ64" s="525"/>
      <c r="KFA64" s="525"/>
      <c r="KFB64" s="525"/>
      <c r="KFC64" s="525"/>
      <c r="KFD64" s="525"/>
      <c r="KFE64" s="525"/>
      <c r="KFF64" s="525"/>
      <c r="KFG64" s="525"/>
      <c r="KFH64" s="525"/>
      <c r="KFI64" s="525"/>
      <c r="KFJ64" s="525"/>
      <c r="KFK64" s="525"/>
      <c r="KFL64" s="525"/>
      <c r="KFM64" s="525"/>
      <c r="KFN64" s="525"/>
      <c r="KFO64" s="525"/>
      <c r="KFP64" s="525"/>
      <c r="KFQ64" s="525"/>
      <c r="KFR64" s="525"/>
      <c r="KFS64" s="525"/>
      <c r="KFT64" s="525"/>
      <c r="KFU64" s="525"/>
      <c r="KFV64" s="525"/>
      <c r="KFW64" s="525"/>
      <c r="KFX64" s="525"/>
      <c r="KFY64" s="525"/>
      <c r="KFZ64" s="525"/>
      <c r="KGA64" s="525"/>
      <c r="KGB64" s="525"/>
      <c r="KGC64" s="525"/>
      <c r="KGD64" s="525"/>
      <c r="KGE64" s="525"/>
      <c r="KGF64" s="525"/>
      <c r="KGG64" s="525"/>
      <c r="KGH64" s="525"/>
      <c r="KGI64" s="525"/>
      <c r="KGJ64" s="525"/>
      <c r="KGK64" s="525"/>
      <c r="KGL64" s="525"/>
      <c r="KGM64" s="525"/>
      <c r="KGN64" s="525"/>
      <c r="KGO64" s="525"/>
      <c r="KGP64" s="525"/>
      <c r="KGQ64" s="525"/>
      <c r="KGR64" s="525"/>
      <c r="KGS64" s="525"/>
      <c r="KGT64" s="525"/>
      <c r="KGU64" s="525"/>
      <c r="KGV64" s="525"/>
      <c r="KGW64" s="525"/>
      <c r="KGX64" s="525"/>
      <c r="KGY64" s="525"/>
      <c r="KGZ64" s="525"/>
      <c r="KHA64" s="525"/>
      <c r="KHB64" s="525"/>
      <c r="KHC64" s="525"/>
      <c r="KHD64" s="525"/>
      <c r="KHE64" s="525"/>
      <c r="KHF64" s="525"/>
      <c r="KHG64" s="525"/>
      <c r="KHH64" s="525"/>
      <c r="KHI64" s="525"/>
      <c r="KHJ64" s="525"/>
      <c r="KHK64" s="525"/>
      <c r="KHL64" s="525"/>
      <c r="KHM64" s="525"/>
      <c r="KHN64" s="525"/>
      <c r="KHO64" s="525"/>
      <c r="KHP64" s="525"/>
      <c r="KHQ64" s="525"/>
      <c r="KHR64" s="525"/>
      <c r="KHS64" s="525"/>
      <c r="KHT64" s="525"/>
      <c r="KHU64" s="525"/>
      <c r="KHV64" s="525"/>
      <c r="KHW64" s="525"/>
      <c r="KHX64" s="525"/>
      <c r="KHY64" s="525"/>
      <c r="KHZ64" s="525"/>
      <c r="KIA64" s="525"/>
      <c r="KIB64" s="525"/>
      <c r="KIC64" s="525"/>
      <c r="KID64" s="525"/>
      <c r="KIE64" s="525"/>
      <c r="KIF64" s="525"/>
      <c r="KIG64" s="525"/>
      <c r="KIH64" s="525"/>
      <c r="KII64" s="525"/>
      <c r="KIJ64" s="525"/>
      <c r="KIK64" s="525"/>
      <c r="KIL64" s="525"/>
      <c r="KIM64" s="525"/>
      <c r="KIN64" s="525"/>
      <c r="KIO64" s="525"/>
      <c r="KIP64" s="525"/>
      <c r="KIQ64" s="525"/>
      <c r="KIR64" s="525"/>
      <c r="KIS64" s="525"/>
      <c r="KIT64" s="525"/>
      <c r="KIU64" s="525"/>
      <c r="KIV64" s="525"/>
      <c r="KIW64" s="525"/>
      <c r="KIX64" s="525"/>
      <c r="KIY64" s="525"/>
      <c r="KIZ64" s="525"/>
      <c r="KJA64" s="525"/>
      <c r="KJB64" s="525"/>
      <c r="KJC64" s="525"/>
      <c r="KJD64" s="525"/>
      <c r="KJE64" s="525"/>
      <c r="KJF64" s="525"/>
      <c r="KJG64" s="525"/>
      <c r="KJH64" s="525"/>
      <c r="KJI64" s="525"/>
      <c r="KJJ64" s="525"/>
      <c r="KJK64" s="525"/>
      <c r="KJL64" s="525"/>
      <c r="KJM64" s="525"/>
      <c r="KJN64" s="525"/>
      <c r="KJO64" s="525"/>
      <c r="KJP64" s="525"/>
      <c r="KJQ64" s="525"/>
      <c r="KJR64" s="525"/>
      <c r="KJS64" s="525"/>
      <c r="KJT64" s="525"/>
      <c r="KJU64" s="525"/>
      <c r="KJV64" s="525"/>
      <c r="KJW64" s="525"/>
      <c r="KJX64" s="525"/>
      <c r="KJY64" s="525"/>
      <c r="KJZ64" s="525"/>
      <c r="KKA64" s="525"/>
      <c r="KKB64" s="525"/>
      <c r="KKC64" s="525"/>
      <c r="KKD64" s="525"/>
      <c r="KKE64" s="525"/>
      <c r="KKF64" s="525"/>
      <c r="KKG64" s="525"/>
      <c r="KKH64" s="525"/>
      <c r="KKI64" s="525"/>
      <c r="KKJ64" s="525"/>
      <c r="KKK64" s="525"/>
      <c r="KKL64" s="525"/>
      <c r="KKM64" s="525"/>
      <c r="KKN64" s="525"/>
      <c r="KKO64" s="525"/>
      <c r="KKP64" s="525"/>
      <c r="KKQ64" s="525"/>
      <c r="KKR64" s="525"/>
      <c r="KKS64" s="525"/>
      <c r="KKT64" s="525"/>
      <c r="KKU64" s="525"/>
      <c r="KKV64" s="525"/>
      <c r="KKW64" s="525"/>
      <c r="KKX64" s="525"/>
      <c r="KKY64" s="525"/>
      <c r="KKZ64" s="525"/>
      <c r="KLA64" s="525"/>
      <c r="KLB64" s="525"/>
      <c r="KLC64" s="525"/>
      <c r="KLD64" s="525"/>
      <c r="KLE64" s="525"/>
      <c r="KLF64" s="525"/>
      <c r="KLG64" s="525"/>
      <c r="KLH64" s="525"/>
      <c r="KLI64" s="525"/>
      <c r="KLJ64" s="525"/>
      <c r="KLK64" s="525"/>
      <c r="KLL64" s="525"/>
      <c r="KLM64" s="525"/>
      <c r="KLN64" s="525"/>
      <c r="KLO64" s="525"/>
      <c r="KLP64" s="525"/>
      <c r="KLQ64" s="525"/>
      <c r="KLR64" s="525"/>
      <c r="KLS64" s="525"/>
      <c r="KLT64" s="525"/>
      <c r="KLU64" s="525"/>
      <c r="KLV64" s="525"/>
      <c r="KLW64" s="525"/>
      <c r="KLX64" s="525"/>
      <c r="KLY64" s="525"/>
      <c r="KLZ64" s="525"/>
      <c r="KMA64" s="525"/>
      <c r="KMB64" s="525"/>
      <c r="KMC64" s="525"/>
      <c r="KMD64" s="525"/>
      <c r="KME64" s="525"/>
      <c r="KMF64" s="525"/>
      <c r="KMG64" s="525"/>
      <c r="KMH64" s="525"/>
      <c r="KMI64" s="525"/>
      <c r="KMJ64" s="525"/>
      <c r="KMK64" s="525"/>
      <c r="KML64" s="525"/>
      <c r="KMM64" s="525"/>
      <c r="KMN64" s="525"/>
      <c r="KMO64" s="525"/>
      <c r="KMP64" s="525"/>
      <c r="KMQ64" s="525"/>
      <c r="KMR64" s="525"/>
      <c r="KMS64" s="525"/>
      <c r="KMT64" s="525"/>
      <c r="KMU64" s="525"/>
      <c r="KMV64" s="525"/>
      <c r="KMW64" s="525"/>
      <c r="KMX64" s="525"/>
      <c r="KMY64" s="525"/>
      <c r="KMZ64" s="525"/>
      <c r="KNA64" s="525"/>
      <c r="KNB64" s="525"/>
      <c r="KNC64" s="525"/>
      <c r="KND64" s="525"/>
      <c r="KNE64" s="525"/>
      <c r="KNF64" s="525"/>
      <c r="KNG64" s="525"/>
      <c r="KNH64" s="525"/>
      <c r="KNI64" s="525"/>
      <c r="KNJ64" s="525"/>
      <c r="KNK64" s="525"/>
      <c r="KNL64" s="525"/>
      <c r="KNM64" s="525"/>
      <c r="KNN64" s="525"/>
      <c r="KNO64" s="525"/>
      <c r="KNP64" s="525"/>
      <c r="KNQ64" s="525"/>
      <c r="KNR64" s="525"/>
      <c r="KNS64" s="525"/>
      <c r="KNT64" s="525"/>
      <c r="KNU64" s="525"/>
      <c r="KNV64" s="525"/>
      <c r="KNW64" s="525"/>
      <c r="KNX64" s="525"/>
      <c r="KNY64" s="525"/>
      <c r="KNZ64" s="525"/>
      <c r="KOA64" s="525"/>
      <c r="KOB64" s="525"/>
      <c r="KOC64" s="525"/>
      <c r="KOD64" s="525"/>
      <c r="KOE64" s="525"/>
      <c r="KOF64" s="525"/>
      <c r="KOG64" s="525"/>
      <c r="KOH64" s="525"/>
      <c r="KOI64" s="525"/>
      <c r="KOJ64" s="525"/>
      <c r="KOK64" s="525"/>
      <c r="KOL64" s="525"/>
      <c r="KOM64" s="525"/>
      <c r="KON64" s="525"/>
      <c r="KOO64" s="525"/>
      <c r="KOP64" s="525"/>
      <c r="KOQ64" s="525"/>
      <c r="KOR64" s="525"/>
      <c r="KOS64" s="525"/>
      <c r="KOT64" s="525"/>
      <c r="KOU64" s="525"/>
      <c r="KOV64" s="525"/>
      <c r="KOW64" s="525"/>
      <c r="KOX64" s="525"/>
      <c r="KOY64" s="525"/>
      <c r="KOZ64" s="525"/>
      <c r="KPA64" s="525"/>
      <c r="KPB64" s="525"/>
      <c r="KPC64" s="525"/>
      <c r="KPD64" s="525"/>
      <c r="KPE64" s="525"/>
      <c r="KPF64" s="525"/>
      <c r="KPG64" s="525"/>
      <c r="KPH64" s="525"/>
      <c r="KPI64" s="525"/>
      <c r="KPJ64" s="525"/>
      <c r="KPK64" s="525"/>
      <c r="KPL64" s="525"/>
      <c r="KPM64" s="525"/>
      <c r="KPN64" s="525"/>
      <c r="KPO64" s="525"/>
      <c r="KPP64" s="525"/>
      <c r="KPQ64" s="525"/>
      <c r="KPR64" s="525"/>
      <c r="KPS64" s="525"/>
      <c r="KPT64" s="525"/>
      <c r="KPU64" s="525"/>
      <c r="KPV64" s="525"/>
      <c r="KPW64" s="525"/>
      <c r="KPX64" s="525"/>
      <c r="KPY64" s="525"/>
      <c r="KPZ64" s="525"/>
      <c r="KQA64" s="525"/>
      <c r="KQB64" s="525"/>
      <c r="KQC64" s="525"/>
      <c r="KQD64" s="525"/>
      <c r="KQE64" s="525"/>
      <c r="KQF64" s="525"/>
      <c r="KQG64" s="525"/>
      <c r="KQH64" s="525"/>
      <c r="KQI64" s="525"/>
      <c r="KQJ64" s="525"/>
      <c r="KQK64" s="525"/>
      <c r="KQL64" s="525"/>
      <c r="KQM64" s="525"/>
      <c r="KQN64" s="525"/>
      <c r="KQO64" s="525"/>
      <c r="KQP64" s="525"/>
      <c r="KQQ64" s="525"/>
      <c r="KQR64" s="525"/>
      <c r="KQS64" s="525"/>
      <c r="KQT64" s="525"/>
      <c r="KQU64" s="525"/>
      <c r="KQV64" s="525"/>
      <c r="KQW64" s="525"/>
      <c r="KQX64" s="525"/>
      <c r="KQY64" s="525"/>
      <c r="KQZ64" s="525"/>
      <c r="KRA64" s="525"/>
      <c r="KRB64" s="525"/>
      <c r="KRC64" s="525"/>
      <c r="KRD64" s="525"/>
      <c r="KRE64" s="525"/>
      <c r="KRF64" s="525"/>
      <c r="KRG64" s="525"/>
      <c r="KRH64" s="525"/>
      <c r="KRI64" s="525"/>
      <c r="KRJ64" s="525"/>
      <c r="KRK64" s="525"/>
      <c r="KRL64" s="525"/>
      <c r="KRM64" s="525"/>
      <c r="KRN64" s="525"/>
      <c r="KRO64" s="525"/>
      <c r="KRP64" s="525"/>
      <c r="KRQ64" s="525"/>
      <c r="KRR64" s="525"/>
      <c r="KRS64" s="525"/>
      <c r="KRT64" s="525"/>
      <c r="KRU64" s="525"/>
      <c r="KRV64" s="525"/>
      <c r="KRW64" s="525"/>
      <c r="KRX64" s="525"/>
      <c r="KRY64" s="525"/>
      <c r="KRZ64" s="525"/>
      <c r="KSA64" s="525"/>
      <c r="KSB64" s="525"/>
      <c r="KSC64" s="525"/>
      <c r="KSD64" s="525"/>
      <c r="KSE64" s="525"/>
      <c r="KSF64" s="525"/>
      <c r="KSG64" s="525"/>
      <c r="KSH64" s="525"/>
      <c r="KSI64" s="525"/>
      <c r="KSJ64" s="525"/>
      <c r="KSK64" s="525"/>
      <c r="KSL64" s="525"/>
      <c r="KSM64" s="525"/>
      <c r="KSN64" s="525"/>
      <c r="KSO64" s="525"/>
      <c r="KSP64" s="525"/>
      <c r="KSQ64" s="525"/>
      <c r="KSR64" s="525"/>
      <c r="KSS64" s="525"/>
      <c r="KST64" s="525"/>
      <c r="KSU64" s="525"/>
      <c r="KSV64" s="525"/>
      <c r="KSW64" s="525"/>
      <c r="KSX64" s="525"/>
      <c r="KSY64" s="525"/>
      <c r="KSZ64" s="525"/>
      <c r="KTA64" s="525"/>
      <c r="KTB64" s="525"/>
      <c r="KTC64" s="525"/>
      <c r="KTD64" s="525"/>
      <c r="KTE64" s="525"/>
      <c r="KTF64" s="525"/>
      <c r="KTG64" s="525"/>
      <c r="KTH64" s="525"/>
      <c r="KTI64" s="525"/>
      <c r="KTJ64" s="525"/>
      <c r="KTK64" s="525"/>
      <c r="KTL64" s="525"/>
      <c r="KTM64" s="525"/>
      <c r="KTN64" s="525"/>
      <c r="KTO64" s="525"/>
      <c r="KTP64" s="525"/>
      <c r="KTQ64" s="525"/>
      <c r="KTR64" s="525"/>
      <c r="KTS64" s="525"/>
      <c r="KTT64" s="525"/>
      <c r="KTU64" s="525"/>
      <c r="KTV64" s="525"/>
      <c r="KTW64" s="525"/>
      <c r="KTX64" s="525"/>
      <c r="KTY64" s="525"/>
      <c r="KTZ64" s="525"/>
      <c r="KUA64" s="525"/>
      <c r="KUB64" s="525"/>
      <c r="KUC64" s="525"/>
      <c r="KUD64" s="525"/>
      <c r="KUE64" s="525"/>
      <c r="KUF64" s="525"/>
      <c r="KUG64" s="525"/>
      <c r="KUH64" s="525"/>
      <c r="KUI64" s="525"/>
      <c r="KUJ64" s="525"/>
      <c r="KUK64" s="525"/>
      <c r="KUL64" s="525"/>
      <c r="KUM64" s="525"/>
      <c r="KUN64" s="525"/>
      <c r="KUO64" s="525"/>
      <c r="KUP64" s="525"/>
      <c r="KUQ64" s="525"/>
      <c r="KUR64" s="525"/>
      <c r="KUS64" s="525"/>
      <c r="KUT64" s="525"/>
      <c r="KUU64" s="525"/>
      <c r="KUV64" s="525"/>
      <c r="KUW64" s="525"/>
      <c r="KUX64" s="525"/>
      <c r="KUY64" s="525"/>
      <c r="KUZ64" s="525"/>
      <c r="KVA64" s="525"/>
      <c r="KVB64" s="525"/>
      <c r="KVC64" s="525"/>
      <c r="KVD64" s="525"/>
      <c r="KVE64" s="525"/>
      <c r="KVF64" s="525"/>
      <c r="KVG64" s="525"/>
      <c r="KVH64" s="525"/>
      <c r="KVI64" s="525"/>
      <c r="KVJ64" s="525"/>
      <c r="KVK64" s="525"/>
      <c r="KVL64" s="525"/>
      <c r="KVM64" s="525"/>
      <c r="KVN64" s="525"/>
      <c r="KVO64" s="525"/>
      <c r="KVP64" s="525"/>
      <c r="KVQ64" s="525"/>
      <c r="KVR64" s="525"/>
      <c r="KVS64" s="525"/>
      <c r="KVT64" s="525"/>
      <c r="KVU64" s="525"/>
      <c r="KVV64" s="525"/>
      <c r="KVW64" s="525"/>
      <c r="KVX64" s="525"/>
      <c r="KVY64" s="525"/>
      <c r="KVZ64" s="525"/>
      <c r="KWA64" s="525"/>
      <c r="KWB64" s="525"/>
      <c r="KWC64" s="525"/>
      <c r="KWD64" s="525"/>
      <c r="KWE64" s="525"/>
      <c r="KWF64" s="525"/>
      <c r="KWG64" s="525"/>
      <c r="KWH64" s="525"/>
      <c r="KWI64" s="525"/>
      <c r="KWJ64" s="525"/>
      <c r="KWK64" s="525"/>
      <c r="KWL64" s="525"/>
      <c r="KWM64" s="525"/>
      <c r="KWN64" s="525"/>
      <c r="KWO64" s="525"/>
      <c r="KWP64" s="525"/>
      <c r="KWQ64" s="525"/>
      <c r="KWR64" s="525"/>
      <c r="KWS64" s="525"/>
      <c r="KWT64" s="525"/>
      <c r="KWU64" s="525"/>
      <c r="KWV64" s="525"/>
      <c r="KWW64" s="525"/>
      <c r="KWX64" s="525"/>
      <c r="KWY64" s="525"/>
      <c r="KWZ64" s="525"/>
      <c r="KXA64" s="525"/>
      <c r="KXB64" s="525"/>
      <c r="KXC64" s="525"/>
      <c r="KXD64" s="525"/>
      <c r="KXE64" s="525"/>
      <c r="KXF64" s="525"/>
      <c r="KXG64" s="525"/>
      <c r="KXH64" s="525"/>
      <c r="KXI64" s="525"/>
      <c r="KXJ64" s="525"/>
      <c r="KXK64" s="525"/>
      <c r="KXL64" s="525"/>
      <c r="KXM64" s="525"/>
      <c r="KXN64" s="525"/>
      <c r="KXO64" s="525"/>
      <c r="KXP64" s="525"/>
      <c r="KXQ64" s="525"/>
      <c r="KXR64" s="525"/>
      <c r="KXS64" s="525"/>
      <c r="KXT64" s="525"/>
      <c r="KXU64" s="525"/>
      <c r="KXV64" s="525"/>
      <c r="KXW64" s="525"/>
      <c r="KXX64" s="525"/>
      <c r="KXY64" s="525"/>
      <c r="KXZ64" s="525"/>
      <c r="KYA64" s="525"/>
      <c r="KYB64" s="525"/>
      <c r="KYC64" s="525"/>
      <c r="KYD64" s="525"/>
      <c r="KYE64" s="525"/>
      <c r="KYF64" s="525"/>
      <c r="KYG64" s="525"/>
      <c r="KYH64" s="525"/>
      <c r="KYI64" s="525"/>
      <c r="KYJ64" s="525"/>
      <c r="KYK64" s="525"/>
      <c r="KYL64" s="525"/>
      <c r="KYM64" s="525"/>
      <c r="KYN64" s="525"/>
      <c r="KYO64" s="525"/>
      <c r="KYP64" s="525"/>
      <c r="KYQ64" s="525"/>
      <c r="KYR64" s="525"/>
      <c r="KYS64" s="525"/>
      <c r="KYT64" s="525"/>
      <c r="KYU64" s="525"/>
      <c r="KYV64" s="525"/>
      <c r="KYW64" s="525"/>
      <c r="KYX64" s="525"/>
      <c r="KYY64" s="525"/>
      <c r="KYZ64" s="525"/>
      <c r="KZA64" s="525"/>
      <c r="KZB64" s="525"/>
      <c r="KZC64" s="525"/>
      <c r="KZD64" s="525"/>
      <c r="KZE64" s="525"/>
      <c r="KZF64" s="525"/>
      <c r="KZG64" s="525"/>
      <c r="KZH64" s="525"/>
      <c r="KZI64" s="525"/>
      <c r="KZJ64" s="525"/>
      <c r="KZK64" s="525"/>
      <c r="KZL64" s="525"/>
      <c r="KZM64" s="525"/>
      <c r="KZN64" s="525"/>
      <c r="KZO64" s="525"/>
      <c r="KZP64" s="525"/>
      <c r="KZQ64" s="525"/>
      <c r="KZR64" s="525"/>
      <c r="KZS64" s="525"/>
      <c r="KZT64" s="525"/>
      <c r="KZU64" s="525"/>
      <c r="KZV64" s="525"/>
      <c r="KZW64" s="525"/>
      <c r="KZX64" s="525"/>
      <c r="KZY64" s="525"/>
      <c r="KZZ64" s="525"/>
      <c r="LAA64" s="525"/>
      <c r="LAB64" s="525"/>
      <c r="LAC64" s="525"/>
      <c r="LAD64" s="525"/>
      <c r="LAE64" s="525"/>
      <c r="LAF64" s="525"/>
      <c r="LAG64" s="525"/>
      <c r="LAH64" s="525"/>
      <c r="LAI64" s="525"/>
      <c r="LAJ64" s="525"/>
      <c r="LAK64" s="525"/>
      <c r="LAL64" s="525"/>
      <c r="LAM64" s="525"/>
      <c r="LAN64" s="525"/>
      <c r="LAO64" s="525"/>
      <c r="LAP64" s="525"/>
      <c r="LAQ64" s="525"/>
      <c r="LAR64" s="525"/>
      <c r="LAS64" s="525"/>
      <c r="LAT64" s="525"/>
      <c r="LAU64" s="525"/>
      <c r="LAV64" s="525"/>
      <c r="LAW64" s="525"/>
      <c r="LAX64" s="525"/>
      <c r="LAY64" s="525"/>
      <c r="LAZ64" s="525"/>
      <c r="LBA64" s="525"/>
      <c r="LBB64" s="525"/>
      <c r="LBC64" s="525"/>
      <c r="LBD64" s="525"/>
      <c r="LBE64" s="525"/>
      <c r="LBF64" s="525"/>
      <c r="LBG64" s="525"/>
      <c r="LBH64" s="525"/>
      <c r="LBI64" s="525"/>
      <c r="LBJ64" s="525"/>
      <c r="LBK64" s="525"/>
      <c r="LBL64" s="525"/>
      <c r="LBM64" s="525"/>
      <c r="LBN64" s="525"/>
      <c r="LBO64" s="525"/>
      <c r="LBP64" s="525"/>
      <c r="LBQ64" s="525"/>
      <c r="LBR64" s="525"/>
      <c r="LBS64" s="525"/>
      <c r="LBT64" s="525"/>
      <c r="LBU64" s="525"/>
      <c r="LBV64" s="525"/>
      <c r="LBW64" s="525"/>
      <c r="LBX64" s="525"/>
      <c r="LBY64" s="525"/>
      <c r="LBZ64" s="525"/>
      <c r="LCA64" s="525"/>
      <c r="LCB64" s="525"/>
      <c r="LCC64" s="525"/>
      <c r="LCD64" s="525"/>
      <c r="LCE64" s="525"/>
      <c r="LCF64" s="525"/>
      <c r="LCG64" s="525"/>
      <c r="LCH64" s="525"/>
      <c r="LCI64" s="525"/>
      <c r="LCJ64" s="525"/>
      <c r="LCK64" s="525"/>
      <c r="LCL64" s="525"/>
      <c r="LCM64" s="525"/>
      <c r="LCN64" s="525"/>
      <c r="LCO64" s="525"/>
      <c r="LCP64" s="525"/>
      <c r="LCQ64" s="525"/>
      <c r="LCR64" s="525"/>
      <c r="LCS64" s="525"/>
      <c r="LCT64" s="525"/>
      <c r="LCU64" s="525"/>
      <c r="LCV64" s="525"/>
      <c r="LCW64" s="525"/>
      <c r="LCX64" s="525"/>
      <c r="LCY64" s="525"/>
      <c r="LCZ64" s="525"/>
      <c r="LDA64" s="525"/>
      <c r="LDB64" s="525"/>
      <c r="LDC64" s="525"/>
      <c r="LDD64" s="525"/>
      <c r="LDE64" s="525"/>
      <c r="LDF64" s="525"/>
      <c r="LDG64" s="525"/>
      <c r="LDH64" s="525"/>
      <c r="LDI64" s="525"/>
      <c r="LDJ64" s="525"/>
      <c r="LDK64" s="525"/>
      <c r="LDL64" s="525"/>
      <c r="LDM64" s="525"/>
      <c r="LDN64" s="525"/>
      <c r="LDO64" s="525"/>
      <c r="LDP64" s="525"/>
      <c r="LDQ64" s="525"/>
      <c r="LDR64" s="525"/>
      <c r="LDS64" s="525"/>
      <c r="LDT64" s="525"/>
      <c r="LDU64" s="525"/>
      <c r="LDV64" s="525"/>
      <c r="LDW64" s="525"/>
      <c r="LDX64" s="525"/>
      <c r="LDY64" s="525"/>
      <c r="LDZ64" s="525"/>
      <c r="LEA64" s="525"/>
      <c r="LEB64" s="525"/>
      <c r="LEC64" s="525"/>
      <c r="LED64" s="525"/>
      <c r="LEE64" s="525"/>
      <c r="LEF64" s="525"/>
      <c r="LEG64" s="525"/>
      <c r="LEH64" s="525"/>
      <c r="LEI64" s="525"/>
      <c r="LEJ64" s="525"/>
      <c r="LEK64" s="525"/>
      <c r="LEL64" s="525"/>
      <c r="LEM64" s="525"/>
      <c r="LEN64" s="525"/>
      <c r="LEO64" s="525"/>
      <c r="LEP64" s="525"/>
      <c r="LEQ64" s="525"/>
      <c r="LER64" s="525"/>
      <c r="LES64" s="525"/>
      <c r="LET64" s="525"/>
      <c r="LEU64" s="525"/>
      <c r="LEV64" s="525"/>
      <c r="LEW64" s="525"/>
      <c r="LEX64" s="525"/>
      <c r="LEY64" s="525"/>
      <c r="LEZ64" s="525"/>
      <c r="LFA64" s="525"/>
      <c r="LFB64" s="525"/>
      <c r="LFC64" s="525"/>
      <c r="LFD64" s="525"/>
      <c r="LFE64" s="525"/>
      <c r="LFF64" s="525"/>
      <c r="LFG64" s="525"/>
      <c r="LFH64" s="525"/>
      <c r="LFI64" s="525"/>
      <c r="LFJ64" s="525"/>
      <c r="LFK64" s="525"/>
      <c r="LFL64" s="525"/>
      <c r="LFM64" s="525"/>
      <c r="LFN64" s="525"/>
      <c r="LFO64" s="525"/>
      <c r="LFP64" s="525"/>
      <c r="LFQ64" s="525"/>
      <c r="LFR64" s="525"/>
      <c r="LFS64" s="525"/>
      <c r="LFT64" s="525"/>
      <c r="LFU64" s="525"/>
      <c r="LFV64" s="525"/>
      <c r="LFW64" s="525"/>
      <c r="LFX64" s="525"/>
      <c r="LFY64" s="525"/>
      <c r="LFZ64" s="525"/>
      <c r="LGA64" s="525"/>
      <c r="LGB64" s="525"/>
      <c r="LGC64" s="525"/>
      <c r="LGD64" s="525"/>
      <c r="LGE64" s="525"/>
      <c r="LGF64" s="525"/>
      <c r="LGG64" s="525"/>
      <c r="LGH64" s="525"/>
      <c r="LGI64" s="525"/>
      <c r="LGJ64" s="525"/>
      <c r="LGK64" s="525"/>
      <c r="LGL64" s="525"/>
      <c r="LGM64" s="525"/>
      <c r="LGN64" s="525"/>
      <c r="LGO64" s="525"/>
      <c r="LGP64" s="525"/>
      <c r="LGQ64" s="525"/>
      <c r="LGR64" s="525"/>
      <c r="LGS64" s="525"/>
      <c r="LGT64" s="525"/>
      <c r="LGU64" s="525"/>
      <c r="LGV64" s="525"/>
      <c r="LGW64" s="525"/>
      <c r="LGX64" s="525"/>
      <c r="LGY64" s="525"/>
      <c r="LGZ64" s="525"/>
      <c r="LHA64" s="525"/>
      <c r="LHB64" s="525"/>
      <c r="LHC64" s="525"/>
      <c r="LHD64" s="525"/>
      <c r="LHE64" s="525"/>
      <c r="LHF64" s="525"/>
      <c r="LHG64" s="525"/>
      <c r="LHH64" s="525"/>
      <c r="LHI64" s="525"/>
      <c r="LHJ64" s="525"/>
      <c r="LHK64" s="525"/>
      <c r="LHL64" s="525"/>
      <c r="LHM64" s="525"/>
      <c r="LHN64" s="525"/>
      <c r="LHO64" s="525"/>
      <c r="LHP64" s="525"/>
      <c r="LHQ64" s="525"/>
      <c r="LHR64" s="525"/>
      <c r="LHS64" s="525"/>
      <c r="LHT64" s="525"/>
      <c r="LHU64" s="525"/>
      <c r="LHV64" s="525"/>
      <c r="LHW64" s="525"/>
      <c r="LHX64" s="525"/>
      <c r="LHY64" s="525"/>
      <c r="LHZ64" s="525"/>
      <c r="LIA64" s="525"/>
      <c r="LIB64" s="525"/>
      <c r="LIC64" s="525"/>
      <c r="LID64" s="525"/>
      <c r="LIE64" s="525"/>
      <c r="LIF64" s="525"/>
      <c r="LIG64" s="525"/>
      <c r="LIH64" s="525"/>
      <c r="LII64" s="525"/>
      <c r="LIJ64" s="525"/>
      <c r="LIK64" s="525"/>
      <c r="LIL64" s="525"/>
      <c r="LIM64" s="525"/>
      <c r="LIN64" s="525"/>
      <c r="LIO64" s="525"/>
      <c r="LIP64" s="525"/>
      <c r="LIQ64" s="525"/>
      <c r="LIR64" s="525"/>
      <c r="LIS64" s="525"/>
      <c r="LIT64" s="525"/>
      <c r="LIU64" s="525"/>
      <c r="LIV64" s="525"/>
      <c r="LIW64" s="525"/>
      <c r="LIX64" s="525"/>
      <c r="LIY64" s="525"/>
      <c r="LIZ64" s="525"/>
      <c r="LJA64" s="525"/>
      <c r="LJB64" s="525"/>
      <c r="LJC64" s="525"/>
      <c r="LJD64" s="525"/>
      <c r="LJE64" s="525"/>
      <c r="LJF64" s="525"/>
      <c r="LJG64" s="525"/>
      <c r="LJH64" s="525"/>
      <c r="LJI64" s="525"/>
      <c r="LJJ64" s="525"/>
      <c r="LJK64" s="525"/>
      <c r="LJL64" s="525"/>
      <c r="LJM64" s="525"/>
      <c r="LJN64" s="525"/>
      <c r="LJO64" s="525"/>
      <c r="LJP64" s="525"/>
      <c r="LJQ64" s="525"/>
      <c r="LJR64" s="525"/>
      <c r="LJS64" s="525"/>
      <c r="LJT64" s="525"/>
      <c r="LJU64" s="525"/>
      <c r="LJV64" s="525"/>
      <c r="LJW64" s="525"/>
      <c r="LJX64" s="525"/>
      <c r="LJY64" s="525"/>
      <c r="LJZ64" s="525"/>
      <c r="LKA64" s="525"/>
      <c r="LKB64" s="525"/>
      <c r="LKC64" s="525"/>
      <c r="LKD64" s="525"/>
      <c r="LKE64" s="525"/>
      <c r="LKF64" s="525"/>
      <c r="LKG64" s="525"/>
      <c r="LKH64" s="525"/>
      <c r="LKI64" s="525"/>
      <c r="LKJ64" s="525"/>
      <c r="LKK64" s="525"/>
      <c r="LKL64" s="525"/>
      <c r="LKM64" s="525"/>
      <c r="LKN64" s="525"/>
      <c r="LKO64" s="525"/>
      <c r="LKP64" s="525"/>
      <c r="LKQ64" s="525"/>
      <c r="LKR64" s="525"/>
      <c r="LKS64" s="525"/>
      <c r="LKT64" s="525"/>
      <c r="LKU64" s="525"/>
      <c r="LKV64" s="525"/>
      <c r="LKW64" s="525"/>
      <c r="LKX64" s="525"/>
      <c r="LKY64" s="525"/>
      <c r="LKZ64" s="525"/>
      <c r="LLA64" s="525"/>
      <c r="LLB64" s="525"/>
      <c r="LLC64" s="525"/>
      <c r="LLD64" s="525"/>
      <c r="LLE64" s="525"/>
      <c r="LLF64" s="525"/>
      <c r="LLG64" s="525"/>
      <c r="LLH64" s="525"/>
      <c r="LLI64" s="525"/>
      <c r="LLJ64" s="525"/>
      <c r="LLK64" s="525"/>
      <c r="LLL64" s="525"/>
      <c r="LLM64" s="525"/>
      <c r="LLN64" s="525"/>
      <c r="LLO64" s="525"/>
      <c r="LLP64" s="525"/>
      <c r="LLQ64" s="525"/>
      <c r="LLR64" s="525"/>
      <c r="LLS64" s="525"/>
      <c r="LLT64" s="525"/>
      <c r="LLU64" s="525"/>
      <c r="LLV64" s="525"/>
      <c r="LLW64" s="525"/>
      <c r="LLX64" s="525"/>
      <c r="LLY64" s="525"/>
      <c r="LLZ64" s="525"/>
      <c r="LMA64" s="525"/>
      <c r="LMB64" s="525"/>
      <c r="LMC64" s="525"/>
      <c r="LMD64" s="525"/>
      <c r="LME64" s="525"/>
      <c r="LMF64" s="525"/>
      <c r="LMG64" s="525"/>
      <c r="LMH64" s="525"/>
      <c r="LMI64" s="525"/>
      <c r="LMJ64" s="525"/>
      <c r="LMK64" s="525"/>
      <c r="LML64" s="525"/>
      <c r="LMM64" s="525"/>
      <c r="LMN64" s="525"/>
      <c r="LMO64" s="525"/>
      <c r="LMP64" s="525"/>
      <c r="LMQ64" s="525"/>
      <c r="LMR64" s="525"/>
      <c r="LMS64" s="525"/>
      <c r="LMT64" s="525"/>
      <c r="LMU64" s="525"/>
      <c r="LMV64" s="525"/>
      <c r="LMW64" s="525"/>
      <c r="LMX64" s="525"/>
      <c r="LMY64" s="525"/>
      <c r="LMZ64" s="525"/>
      <c r="LNA64" s="525"/>
      <c r="LNB64" s="525"/>
      <c r="LNC64" s="525"/>
      <c r="LND64" s="525"/>
      <c r="LNE64" s="525"/>
      <c r="LNF64" s="525"/>
      <c r="LNG64" s="525"/>
      <c r="LNH64" s="525"/>
      <c r="LNI64" s="525"/>
      <c r="LNJ64" s="525"/>
      <c r="LNK64" s="525"/>
      <c r="LNL64" s="525"/>
      <c r="LNM64" s="525"/>
      <c r="LNN64" s="525"/>
      <c r="LNO64" s="525"/>
      <c r="LNP64" s="525"/>
      <c r="LNQ64" s="525"/>
      <c r="LNR64" s="525"/>
      <c r="LNS64" s="525"/>
      <c r="LNT64" s="525"/>
      <c r="LNU64" s="525"/>
      <c r="LNV64" s="525"/>
      <c r="LNW64" s="525"/>
      <c r="LNX64" s="525"/>
      <c r="LNY64" s="525"/>
      <c r="LNZ64" s="525"/>
      <c r="LOA64" s="525"/>
      <c r="LOB64" s="525"/>
      <c r="LOC64" s="525"/>
      <c r="LOD64" s="525"/>
      <c r="LOE64" s="525"/>
      <c r="LOF64" s="525"/>
      <c r="LOG64" s="525"/>
      <c r="LOH64" s="525"/>
      <c r="LOI64" s="525"/>
      <c r="LOJ64" s="525"/>
      <c r="LOK64" s="525"/>
      <c r="LOL64" s="525"/>
      <c r="LOM64" s="525"/>
      <c r="LON64" s="525"/>
      <c r="LOO64" s="525"/>
      <c r="LOP64" s="525"/>
      <c r="LOQ64" s="525"/>
      <c r="LOR64" s="525"/>
      <c r="LOS64" s="525"/>
      <c r="LOT64" s="525"/>
      <c r="LOU64" s="525"/>
      <c r="LOV64" s="525"/>
      <c r="LOW64" s="525"/>
      <c r="LOX64" s="525"/>
      <c r="LOY64" s="525"/>
      <c r="LOZ64" s="525"/>
      <c r="LPA64" s="525"/>
      <c r="LPB64" s="525"/>
      <c r="LPC64" s="525"/>
      <c r="LPD64" s="525"/>
      <c r="LPE64" s="525"/>
      <c r="LPF64" s="525"/>
      <c r="LPG64" s="525"/>
      <c r="LPH64" s="525"/>
      <c r="LPI64" s="525"/>
      <c r="LPJ64" s="525"/>
      <c r="LPK64" s="525"/>
      <c r="LPL64" s="525"/>
      <c r="LPM64" s="525"/>
      <c r="LPN64" s="525"/>
      <c r="LPO64" s="525"/>
      <c r="LPP64" s="525"/>
      <c r="LPQ64" s="525"/>
      <c r="LPR64" s="525"/>
      <c r="LPS64" s="525"/>
      <c r="LPT64" s="525"/>
      <c r="LPU64" s="525"/>
      <c r="LPV64" s="525"/>
      <c r="LPW64" s="525"/>
      <c r="LPX64" s="525"/>
      <c r="LPY64" s="525"/>
      <c r="LPZ64" s="525"/>
      <c r="LQA64" s="525"/>
      <c r="LQB64" s="525"/>
      <c r="LQC64" s="525"/>
      <c r="LQD64" s="525"/>
      <c r="LQE64" s="525"/>
      <c r="LQF64" s="525"/>
      <c r="LQG64" s="525"/>
      <c r="LQH64" s="525"/>
      <c r="LQI64" s="525"/>
      <c r="LQJ64" s="525"/>
      <c r="LQK64" s="525"/>
      <c r="LQL64" s="525"/>
      <c r="LQM64" s="525"/>
      <c r="LQN64" s="525"/>
      <c r="LQO64" s="525"/>
      <c r="LQP64" s="525"/>
      <c r="LQQ64" s="525"/>
      <c r="LQR64" s="525"/>
      <c r="LQS64" s="525"/>
      <c r="LQT64" s="525"/>
      <c r="LQU64" s="525"/>
      <c r="LQV64" s="525"/>
      <c r="LQW64" s="525"/>
      <c r="LQX64" s="525"/>
      <c r="LQY64" s="525"/>
      <c r="LQZ64" s="525"/>
      <c r="LRA64" s="525"/>
      <c r="LRB64" s="525"/>
      <c r="LRC64" s="525"/>
      <c r="LRD64" s="525"/>
      <c r="LRE64" s="525"/>
      <c r="LRF64" s="525"/>
      <c r="LRG64" s="525"/>
      <c r="LRH64" s="525"/>
      <c r="LRI64" s="525"/>
      <c r="LRJ64" s="525"/>
      <c r="LRK64" s="525"/>
      <c r="LRL64" s="525"/>
      <c r="LRM64" s="525"/>
      <c r="LRN64" s="525"/>
      <c r="LRO64" s="525"/>
      <c r="LRP64" s="525"/>
      <c r="LRQ64" s="525"/>
      <c r="LRR64" s="525"/>
      <c r="LRS64" s="525"/>
      <c r="LRT64" s="525"/>
      <c r="LRU64" s="525"/>
      <c r="LRV64" s="525"/>
      <c r="LRW64" s="525"/>
      <c r="LRX64" s="525"/>
      <c r="LRY64" s="525"/>
      <c r="LRZ64" s="525"/>
      <c r="LSA64" s="525"/>
      <c r="LSB64" s="525"/>
      <c r="LSC64" s="525"/>
      <c r="LSD64" s="525"/>
      <c r="LSE64" s="525"/>
      <c r="LSF64" s="525"/>
      <c r="LSG64" s="525"/>
      <c r="LSH64" s="525"/>
      <c r="LSI64" s="525"/>
      <c r="LSJ64" s="525"/>
      <c r="LSK64" s="525"/>
      <c r="LSL64" s="525"/>
      <c r="LSM64" s="525"/>
      <c r="LSN64" s="525"/>
      <c r="LSO64" s="525"/>
      <c r="LSP64" s="525"/>
      <c r="LSQ64" s="525"/>
      <c r="LSR64" s="525"/>
      <c r="LSS64" s="525"/>
      <c r="LST64" s="525"/>
      <c r="LSU64" s="525"/>
      <c r="LSV64" s="525"/>
      <c r="LSW64" s="525"/>
      <c r="LSX64" s="525"/>
      <c r="LSY64" s="525"/>
      <c r="LSZ64" s="525"/>
      <c r="LTA64" s="525"/>
      <c r="LTB64" s="525"/>
      <c r="LTC64" s="525"/>
      <c r="LTD64" s="525"/>
      <c r="LTE64" s="525"/>
      <c r="LTF64" s="525"/>
      <c r="LTG64" s="525"/>
      <c r="LTH64" s="525"/>
      <c r="LTI64" s="525"/>
      <c r="LTJ64" s="525"/>
      <c r="LTK64" s="525"/>
      <c r="LTL64" s="525"/>
      <c r="LTM64" s="525"/>
      <c r="LTN64" s="525"/>
      <c r="LTO64" s="525"/>
      <c r="LTP64" s="525"/>
      <c r="LTQ64" s="525"/>
      <c r="LTR64" s="525"/>
      <c r="LTS64" s="525"/>
      <c r="LTT64" s="525"/>
      <c r="LTU64" s="525"/>
      <c r="LTV64" s="525"/>
      <c r="LTW64" s="525"/>
      <c r="LTX64" s="525"/>
      <c r="LTY64" s="525"/>
      <c r="LTZ64" s="525"/>
      <c r="LUA64" s="525"/>
      <c r="LUB64" s="525"/>
      <c r="LUC64" s="525"/>
      <c r="LUD64" s="525"/>
      <c r="LUE64" s="525"/>
      <c r="LUF64" s="525"/>
      <c r="LUG64" s="525"/>
      <c r="LUH64" s="525"/>
      <c r="LUI64" s="525"/>
      <c r="LUJ64" s="525"/>
      <c r="LUK64" s="525"/>
      <c r="LUL64" s="525"/>
      <c r="LUM64" s="525"/>
      <c r="LUN64" s="525"/>
      <c r="LUO64" s="525"/>
      <c r="LUP64" s="525"/>
      <c r="LUQ64" s="525"/>
      <c r="LUR64" s="525"/>
      <c r="LUS64" s="525"/>
      <c r="LUT64" s="525"/>
      <c r="LUU64" s="525"/>
      <c r="LUV64" s="525"/>
      <c r="LUW64" s="525"/>
      <c r="LUX64" s="525"/>
      <c r="LUY64" s="525"/>
      <c r="LUZ64" s="525"/>
      <c r="LVA64" s="525"/>
      <c r="LVB64" s="525"/>
      <c r="LVC64" s="525"/>
      <c r="LVD64" s="525"/>
      <c r="LVE64" s="525"/>
      <c r="LVF64" s="525"/>
      <c r="LVG64" s="525"/>
      <c r="LVH64" s="525"/>
      <c r="LVI64" s="525"/>
      <c r="LVJ64" s="525"/>
      <c r="LVK64" s="525"/>
      <c r="LVL64" s="525"/>
      <c r="LVM64" s="525"/>
      <c r="LVN64" s="525"/>
      <c r="LVO64" s="525"/>
      <c r="LVP64" s="525"/>
      <c r="LVQ64" s="525"/>
      <c r="LVR64" s="525"/>
      <c r="LVS64" s="525"/>
      <c r="LVT64" s="525"/>
      <c r="LVU64" s="525"/>
      <c r="LVV64" s="525"/>
      <c r="LVW64" s="525"/>
      <c r="LVX64" s="525"/>
      <c r="LVY64" s="525"/>
      <c r="LVZ64" s="525"/>
      <c r="LWA64" s="525"/>
      <c r="LWB64" s="525"/>
      <c r="LWC64" s="525"/>
      <c r="LWD64" s="525"/>
      <c r="LWE64" s="525"/>
      <c r="LWF64" s="525"/>
      <c r="LWG64" s="525"/>
      <c r="LWH64" s="525"/>
      <c r="LWI64" s="525"/>
      <c r="LWJ64" s="525"/>
      <c r="LWK64" s="525"/>
      <c r="LWL64" s="525"/>
      <c r="LWM64" s="525"/>
      <c r="LWN64" s="525"/>
      <c r="LWO64" s="525"/>
      <c r="LWP64" s="525"/>
      <c r="LWQ64" s="525"/>
      <c r="LWR64" s="525"/>
      <c r="LWS64" s="525"/>
      <c r="LWT64" s="525"/>
      <c r="LWU64" s="525"/>
      <c r="LWV64" s="525"/>
      <c r="LWW64" s="525"/>
      <c r="LWX64" s="525"/>
      <c r="LWY64" s="525"/>
      <c r="LWZ64" s="525"/>
      <c r="LXA64" s="525"/>
      <c r="LXB64" s="525"/>
      <c r="LXC64" s="525"/>
      <c r="LXD64" s="525"/>
      <c r="LXE64" s="525"/>
      <c r="LXF64" s="525"/>
      <c r="LXG64" s="525"/>
      <c r="LXH64" s="525"/>
      <c r="LXI64" s="525"/>
      <c r="LXJ64" s="525"/>
      <c r="LXK64" s="525"/>
      <c r="LXL64" s="525"/>
      <c r="LXM64" s="525"/>
      <c r="LXN64" s="525"/>
      <c r="LXO64" s="525"/>
      <c r="LXP64" s="525"/>
      <c r="LXQ64" s="525"/>
      <c r="LXR64" s="525"/>
      <c r="LXS64" s="525"/>
      <c r="LXT64" s="525"/>
      <c r="LXU64" s="525"/>
      <c r="LXV64" s="525"/>
      <c r="LXW64" s="525"/>
      <c r="LXX64" s="525"/>
      <c r="LXY64" s="525"/>
      <c r="LXZ64" s="525"/>
      <c r="LYA64" s="525"/>
      <c r="LYB64" s="525"/>
      <c r="LYC64" s="525"/>
      <c r="LYD64" s="525"/>
      <c r="LYE64" s="525"/>
      <c r="LYF64" s="525"/>
      <c r="LYG64" s="525"/>
      <c r="LYH64" s="525"/>
      <c r="LYI64" s="525"/>
      <c r="LYJ64" s="525"/>
      <c r="LYK64" s="525"/>
      <c r="LYL64" s="525"/>
      <c r="LYM64" s="525"/>
      <c r="LYN64" s="525"/>
      <c r="LYO64" s="525"/>
      <c r="LYP64" s="525"/>
      <c r="LYQ64" s="525"/>
      <c r="LYR64" s="525"/>
      <c r="LYS64" s="525"/>
      <c r="LYT64" s="525"/>
      <c r="LYU64" s="525"/>
      <c r="LYV64" s="525"/>
      <c r="LYW64" s="525"/>
      <c r="LYX64" s="525"/>
      <c r="LYY64" s="525"/>
      <c r="LYZ64" s="525"/>
      <c r="LZA64" s="525"/>
      <c r="LZB64" s="525"/>
      <c r="LZC64" s="525"/>
      <c r="LZD64" s="525"/>
      <c r="LZE64" s="525"/>
      <c r="LZF64" s="525"/>
      <c r="LZG64" s="525"/>
      <c r="LZH64" s="525"/>
      <c r="LZI64" s="525"/>
      <c r="LZJ64" s="525"/>
      <c r="LZK64" s="525"/>
      <c r="LZL64" s="525"/>
      <c r="LZM64" s="525"/>
      <c r="LZN64" s="525"/>
      <c r="LZO64" s="525"/>
      <c r="LZP64" s="525"/>
      <c r="LZQ64" s="525"/>
      <c r="LZR64" s="525"/>
      <c r="LZS64" s="525"/>
      <c r="LZT64" s="525"/>
      <c r="LZU64" s="525"/>
      <c r="LZV64" s="525"/>
      <c r="LZW64" s="525"/>
      <c r="LZX64" s="525"/>
      <c r="LZY64" s="525"/>
      <c r="LZZ64" s="525"/>
      <c r="MAA64" s="525"/>
      <c r="MAB64" s="525"/>
      <c r="MAC64" s="525"/>
      <c r="MAD64" s="525"/>
      <c r="MAE64" s="525"/>
      <c r="MAF64" s="525"/>
      <c r="MAG64" s="525"/>
      <c r="MAH64" s="525"/>
      <c r="MAI64" s="525"/>
      <c r="MAJ64" s="525"/>
      <c r="MAK64" s="525"/>
      <c r="MAL64" s="525"/>
      <c r="MAM64" s="525"/>
      <c r="MAN64" s="525"/>
      <c r="MAO64" s="525"/>
      <c r="MAP64" s="525"/>
      <c r="MAQ64" s="525"/>
      <c r="MAR64" s="525"/>
      <c r="MAS64" s="525"/>
      <c r="MAT64" s="525"/>
      <c r="MAU64" s="525"/>
      <c r="MAV64" s="525"/>
      <c r="MAW64" s="525"/>
      <c r="MAX64" s="525"/>
      <c r="MAY64" s="525"/>
      <c r="MAZ64" s="525"/>
      <c r="MBA64" s="525"/>
      <c r="MBB64" s="525"/>
      <c r="MBC64" s="525"/>
      <c r="MBD64" s="525"/>
      <c r="MBE64" s="525"/>
      <c r="MBF64" s="525"/>
      <c r="MBG64" s="525"/>
      <c r="MBH64" s="525"/>
      <c r="MBI64" s="525"/>
      <c r="MBJ64" s="525"/>
      <c r="MBK64" s="525"/>
      <c r="MBL64" s="525"/>
      <c r="MBM64" s="525"/>
      <c r="MBN64" s="525"/>
      <c r="MBO64" s="525"/>
      <c r="MBP64" s="525"/>
      <c r="MBQ64" s="525"/>
      <c r="MBR64" s="525"/>
      <c r="MBS64" s="525"/>
      <c r="MBT64" s="525"/>
      <c r="MBU64" s="525"/>
      <c r="MBV64" s="525"/>
      <c r="MBW64" s="525"/>
      <c r="MBX64" s="525"/>
      <c r="MBY64" s="525"/>
      <c r="MBZ64" s="525"/>
      <c r="MCA64" s="525"/>
      <c r="MCB64" s="525"/>
      <c r="MCC64" s="525"/>
      <c r="MCD64" s="525"/>
      <c r="MCE64" s="525"/>
      <c r="MCF64" s="525"/>
      <c r="MCG64" s="525"/>
      <c r="MCH64" s="525"/>
      <c r="MCI64" s="525"/>
      <c r="MCJ64" s="525"/>
      <c r="MCK64" s="525"/>
      <c r="MCL64" s="525"/>
      <c r="MCM64" s="525"/>
      <c r="MCN64" s="525"/>
      <c r="MCO64" s="525"/>
      <c r="MCP64" s="525"/>
      <c r="MCQ64" s="525"/>
      <c r="MCR64" s="525"/>
      <c r="MCS64" s="525"/>
      <c r="MCT64" s="525"/>
      <c r="MCU64" s="525"/>
      <c r="MCV64" s="525"/>
      <c r="MCW64" s="525"/>
      <c r="MCX64" s="525"/>
      <c r="MCY64" s="525"/>
      <c r="MCZ64" s="525"/>
      <c r="MDA64" s="525"/>
      <c r="MDB64" s="525"/>
      <c r="MDC64" s="525"/>
      <c r="MDD64" s="525"/>
      <c r="MDE64" s="525"/>
      <c r="MDF64" s="525"/>
      <c r="MDG64" s="525"/>
      <c r="MDH64" s="525"/>
      <c r="MDI64" s="525"/>
      <c r="MDJ64" s="525"/>
      <c r="MDK64" s="525"/>
      <c r="MDL64" s="525"/>
      <c r="MDM64" s="525"/>
      <c r="MDN64" s="525"/>
      <c r="MDO64" s="525"/>
      <c r="MDP64" s="525"/>
      <c r="MDQ64" s="525"/>
      <c r="MDR64" s="525"/>
      <c r="MDS64" s="525"/>
      <c r="MDT64" s="525"/>
      <c r="MDU64" s="525"/>
      <c r="MDV64" s="525"/>
      <c r="MDW64" s="525"/>
      <c r="MDX64" s="525"/>
      <c r="MDY64" s="525"/>
      <c r="MDZ64" s="525"/>
      <c r="MEA64" s="525"/>
      <c r="MEB64" s="525"/>
      <c r="MEC64" s="525"/>
      <c r="MED64" s="525"/>
      <c r="MEE64" s="525"/>
      <c r="MEF64" s="525"/>
      <c r="MEG64" s="525"/>
      <c r="MEH64" s="525"/>
      <c r="MEI64" s="525"/>
      <c r="MEJ64" s="525"/>
      <c r="MEK64" s="525"/>
      <c r="MEL64" s="525"/>
      <c r="MEM64" s="525"/>
      <c r="MEN64" s="525"/>
      <c r="MEO64" s="525"/>
      <c r="MEP64" s="525"/>
      <c r="MEQ64" s="525"/>
      <c r="MER64" s="525"/>
      <c r="MES64" s="525"/>
      <c r="MET64" s="525"/>
      <c r="MEU64" s="525"/>
      <c r="MEV64" s="525"/>
      <c r="MEW64" s="525"/>
      <c r="MEX64" s="525"/>
      <c r="MEY64" s="525"/>
      <c r="MEZ64" s="525"/>
      <c r="MFA64" s="525"/>
      <c r="MFB64" s="525"/>
      <c r="MFC64" s="525"/>
      <c r="MFD64" s="525"/>
      <c r="MFE64" s="525"/>
      <c r="MFF64" s="525"/>
      <c r="MFG64" s="525"/>
      <c r="MFH64" s="525"/>
      <c r="MFI64" s="525"/>
      <c r="MFJ64" s="525"/>
      <c r="MFK64" s="525"/>
      <c r="MFL64" s="525"/>
      <c r="MFM64" s="525"/>
      <c r="MFN64" s="525"/>
      <c r="MFO64" s="525"/>
      <c r="MFP64" s="525"/>
      <c r="MFQ64" s="525"/>
      <c r="MFR64" s="525"/>
      <c r="MFS64" s="525"/>
      <c r="MFT64" s="525"/>
      <c r="MFU64" s="525"/>
      <c r="MFV64" s="525"/>
      <c r="MFW64" s="525"/>
      <c r="MFX64" s="525"/>
      <c r="MFY64" s="525"/>
      <c r="MFZ64" s="525"/>
      <c r="MGA64" s="525"/>
      <c r="MGB64" s="525"/>
      <c r="MGC64" s="525"/>
      <c r="MGD64" s="525"/>
      <c r="MGE64" s="525"/>
      <c r="MGF64" s="525"/>
      <c r="MGG64" s="525"/>
      <c r="MGH64" s="525"/>
      <c r="MGI64" s="525"/>
      <c r="MGJ64" s="525"/>
      <c r="MGK64" s="525"/>
      <c r="MGL64" s="525"/>
      <c r="MGM64" s="525"/>
      <c r="MGN64" s="525"/>
      <c r="MGO64" s="525"/>
      <c r="MGP64" s="525"/>
      <c r="MGQ64" s="525"/>
      <c r="MGR64" s="525"/>
      <c r="MGS64" s="525"/>
      <c r="MGT64" s="525"/>
      <c r="MGU64" s="525"/>
      <c r="MGV64" s="525"/>
      <c r="MGW64" s="525"/>
      <c r="MGX64" s="525"/>
      <c r="MGY64" s="525"/>
      <c r="MGZ64" s="525"/>
      <c r="MHA64" s="525"/>
      <c r="MHB64" s="525"/>
      <c r="MHC64" s="525"/>
      <c r="MHD64" s="525"/>
      <c r="MHE64" s="525"/>
      <c r="MHF64" s="525"/>
      <c r="MHG64" s="525"/>
      <c r="MHH64" s="525"/>
      <c r="MHI64" s="525"/>
      <c r="MHJ64" s="525"/>
      <c r="MHK64" s="525"/>
      <c r="MHL64" s="525"/>
      <c r="MHM64" s="525"/>
      <c r="MHN64" s="525"/>
      <c r="MHO64" s="525"/>
      <c r="MHP64" s="525"/>
      <c r="MHQ64" s="525"/>
      <c r="MHR64" s="525"/>
      <c r="MHS64" s="525"/>
      <c r="MHT64" s="525"/>
      <c r="MHU64" s="525"/>
      <c r="MHV64" s="525"/>
      <c r="MHW64" s="525"/>
      <c r="MHX64" s="525"/>
      <c r="MHY64" s="525"/>
      <c r="MHZ64" s="525"/>
      <c r="MIA64" s="525"/>
      <c r="MIB64" s="525"/>
      <c r="MIC64" s="525"/>
      <c r="MID64" s="525"/>
      <c r="MIE64" s="525"/>
      <c r="MIF64" s="525"/>
      <c r="MIG64" s="525"/>
      <c r="MIH64" s="525"/>
      <c r="MII64" s="525"/>
      <c r="MIJ64" s="525"/>
      <c r="MIK64" s="525"/>
      <c r="MIL64" s="525"/>
      <c r="MIM64" s="525"/>
      <c r="MIN64" s="525"/>
      <c r="MIO64" s="525"/>
      <c r="MIP64" s="525"/>
      <c r="MIQ64" s="525"/>
      <c r="MIR64" s="525"/>
      <c r="MIS64" s="525"/>
      <c r="MIT64" s="525"/>
      <c r="MIU64" s="525"/>
      <c r="MIV64" s="525"/>
      <c r="MIW64" s="525"/>
      <c r="MIX64" s="525"/>
      <c r="MIY64" s="525"/>
      <c r="MIZ64" s="525"/>
      <c r="MJA64" s="525"/>
      <c r="MJB64" s="525"/>
      <c r="MJC64" s="525"/>
      <c r="MJD64" s="525"/>
      <c r="MJE64" s="525"/>
      <c r="MJF64" s="525"/>
      <c r="MJG64" s="525"/>
      <c r="MJH64" s="525"/>
      <c r="MJI64" s="525"/>
      <c r="MJJ64" s="525"/>
      <c r="MJK64" s="525"/>
      <c r="MJL64" s="525"/>
      <c r="MJM64" s="525"/>
      <c r="MJN64" s="525"/>
      <c r="MJO64" s="525"/>
      <c r="MJP64" s="525"/>
      <c r="MJQ64" s="525"/>
      <c r="MJR64" s="525"/>
      <c r="MJS64" s="525"/>
      <c r="MJT64" s="525"/>
      <c r="MJU64" s="525"/>
      <c r="MJV64" s="525"/>
      <c r="MJW64" s="525"/>
      <c r="MJX64" s="525"/>
      <c r="MJY64" s="525"/>
      <c r="MJZ64" s="525"/>
      <c r="MKA64" s="525"/>
      <c r="MKB64" s="525"/>
      <c r="MKC64" s="525"/>
      <c r="MKD64" s="525"/>
      <c r="MKE64" s="525"/>
      <c r="MKF64" s="525"/>
      <c r="MKG64" s="525"/>
      <c r="MKH64" s="525"/>
      <c r="MKI64" s="525"/>
      <c r="MKJ64" s="525"/>
      <c r="MKK64" s="525"/>
      <c r="MKL64" s="525"/>
      <c r="MKM64" s="525"/>
      <c r="MKN64" s="525"/>
      <c r="MKO64" s="525"/>
      <c r="MKP64" s="525"/>
      <c r="MKQ64" s="525"/>
      <c r="MKR64" s="525"/>
      <c r="MKS64" s="525"/>
      <c r="MKT64" s="525"/>
      <c r="MKU64" s="525"/>
      <c r="MKV64" s="525"/>
      <c r="MKW64" s="525"/>
      <c r="MKX64" s="525"/>
      <c r="MKY64" s="525"/>
      <c r="MKZ64" s="525"/>
      <c r="MLA64" s="525"/>
      <c r="MLB64" s="525"/>
      <c r="MLC64" s="525"/>
      <c r="MLD64" s="525"/>
      <c r="MLE64" s="525"/>
      <c r="MLF64" s="525"/>
      <c r="MLG64" s="525"/>
      <c r="MLH64" s="525"/>
      <c r="MLI64" s="525"/>
      <c r="MLJ64" s="525"/>
      <c r="MLK64" s="525"/>
      <c r="MLL64" s="525"/>
      <c r="MLM64" s="525"/>
      <c r="MLN64" s="525"/>
      <c r="MLO64" s="525"/>
      <c r="MLP64" s="525"/>
      <c r="MLQ64" s="525"/>
      <c r="MLR64" s="525"/>
      <c r="MLS64" s="525"/>
      <c r="MLT64" s="525"/>
      <c r="MLU64" s="525"/>
      <c r="MLV64" s="525"/>
      <c r="MLW64" s="525"/>
      <c r="MLX64" s="525"/>
      <c r="MLY64" s="525"/>
      <c r="MLZ64" s="525"/>
      <c r="MMA64" s="525"/>
      <c r="MMB64" s="525"/>
      <c r="MMC64" s="525"/>
      <c r="MMD64" s="525"/>
      <c r="MME64" s="525"/>
      <c r="MMF64" s="525"/>
      <c r="MMG64" s="525"/>
      <c r="MMH64" s="525"/>
      <c r="MMI64" s="525"/>
      <c r="MMJ64" s="525"/>
      <c r="MMK64" s="525"/>
      <c r="MML64" s="525"/>
      <c r="MMM64" s="525"/>
      <c r="MMN64" s="525"/>
      <c r="MMO64" s="525"/>
      <c r="MMP64" s="525"/>
      <c r="MMQ64" s="525"/>
      <c r="MMR64" s="525"/>
      <c r="MMS64" s="525"/>
      <c r="MMT64" s="525"/>
      <c r="MMU64" s="525"/>
      <c r="MMV64" s="525"/>
      <c r="MMW64" s="525"/>
      <c r="MMX64" s="525"/>
      <c r="MMY64" s="525"/>
      <c r="MMZ64" s="525"/>
      <c r="MNA64" s="525"/>
      <c r="MNB64" s="525"/>
      <c r="MNC64" s="525"/>
      <c r="MND64" s="525"/>
      <c r="MNE64" s="525"/>
      <c r="MNF64" s="525"/>
      <c r="MNG64" s="525"/>
      <c r="MNH64" s="525"/>
      <c r="MNI64" s="525"/>
      <c r="MNJ64" s="525"/>
      <c r="MNK64" s="525"/>
      <c r="MNL64" s="525"/>
      <c r="MNM64" s="525"/>
      <c r="MNN64" s="525"/>
      <c r="MNO64" s="525"/>
      <c r="MNP64" s="525"/>
      <c r="MNQ64" s="525"/>
      <c r="MNR64" s="525"/>
      <c r="MNS64" s="525"/>
      <c r="MNT64" s="525"/>
      <c r="MNU64" s="525"/>
      <c r="MNV64" s="525"/>
      <c r="MNW64" s="525"/>
      <c r="MNX64" s="525"/>
      <c r="MNY64" s="525"/>
      <c r="MNZ64" s="525"/>
      <c r="MOA64" s="525"/>
      <c r="MOB64" s="525"/>
      <c r="MOC64" s="525"/>
      <c r="MOD64" s="525"/>
      <c r="MOE64" s="525"/>
      <c r="MOF64" s="525"/>
      <c r="MOG64" s="525"/>
      <c r="MOH64" s="525"/>
      <c r="MOI64" s="525"/>
      <c r="MOJ64" s="525"/>
      <c r="MOK64" s="525"/>
      <c r="MOL64" s="525"/>
      <c r="MOM64" s="525"/>
      <c r="MON64" s="525"/>
      <c r="MOO64" s="525"/>
      <c r="MOP64" s="525"/>
      <c r="MOQ64" s="525"/>
      <c r="MOR64" s="525"/>
      <c r="MOS64" s="525"/>
      <c r="MOT64" s="525"/>
      <c r="MOU64" s="525"/>
      <c r="MOV64" s="525"/>
      <c r="MOW64" s="525"/>
      <c r="MOX64" s="525"/>
      <c r="MOY64" s="525"/>
      <c r="MOZ64" s="525"/>
      <c r="MPA64" s="525"/>
      <c r="MPB64" s="525"/>
      <c r="MPC64" s="525"/>
      <c r="MPD64" s="525"/>
      <c r="MPE64" s="525"/>
      <c r="MPF64" s="525"/>
      <c r="MPG64" s="525"/>
      <c r="MPH64" s="525"/>
      <c r="MPI64" s="525"/>
      <c r="MPJ64" s="525"/>
      <c r="MPK64" s="525"/>
      <c r="MPL64" s="525"/>
      <c r="MPM64" s="525"/>
      <c r="MPN64" s="525"/>
      <c r="MPO64" s="525"/>
      <c r="MPP64" s="525"/>
      <c r="MPQ64" s="525"/>
      <c r="MPR64" s="525"/>
      <c r="MPS64" s="525"/>
      <c r="MPT64" s="525"/>
      <c r="MPU64" s="525"/>
      <c r="MPV64" s="525"/>
      <c r="MPW64" s="525"/>
      <c r="MPX64" s="525"/>
      <c r="MPY64" s="525"/>
      <c r="MPZ64" s="525"/>
      <c r="MQA64" s="525"/>
      <c r="MQB64" s="525"/>
      <c r="MQC64" s="525"/>
      <c r="MQD64" s="525"/>
      <c r="MQE64" s="525"/>
      <c r="MQF64" s="525"/>
      <c r="MQG64" s="525"/>
      <c r="MQH64" s="525"/>
      <c r="MQI64" s="525"/>
      <c r="MQJ64" s="525"/>
      <c r="MQK64" s="525"/>
      <c r="MQL64" s="525"/>
      <c r="MQM64" s="525"/>
      <c r="MQN64" s="525"/>
      <c r="MQO64" s="525"/>
      <c r="MQP64" s="525"/>
      <c r="MQQ64" s="525"/>
      <c r="MQR64" s="525"/>
      <c r="MQS64" s="525"/>
      <c r="MQT64" s="525"/>
      <c r="MQU64" s="525"/>
      <c r="MQV64" s="525"/>
      <c r="MQW64" s="525"/>
      <c r="MQX64" s="525"/>
      <c r="MQY64" s="525"/>
      <c r="MQZ64" s="525"/>
      <c r="MRA64" s="525"/>
      <c r="MRB64" s="525"/>
      <c r="MRC64" s="525"/>
      <c r="MRD64" s="525"/>
      <c r="MRE64" s="525"/>
      <c r="MRF64" s="525"/>
      <c r="MRG64" s="525"/>
      <c r="MRH64" s="525"/>
      <c r="MRI64" s="525"/>
      <c r="MRJ64" s="525"/>
      <c r="MRK64" s="525"/>
      <c r="MRL64" s="525"/>
      <c r="MRM64" s="525"/>
      <c r="MRN64" s="525"/>
      <c r="MRO64" s="525"/>
      <c r="MRP64" s="525"/>
      <c r="MRQ64" s="525"/>
      <c r="MRR64" s="525"/>
      <c r="MRS64" s="525"/>
      <c r="MRT64" s="525"/>
      <c r="MRU64" s="525"/>
      <c r="MRV64" s="525"/>
      <c r="MRW64" s="525"/>
      <c r="MRX64" s="525"/>
      <c r="MRY64" s="525"/>
      <c r="MRZ64" s="525"/>
      <c r="MSA64" s="525"/>
      <c r="MSB64" s="525"/>
      <c r="MSC64" s="525"/>
      <c r="MSD64" s="525"/>
      <c r="MSE64" s="525"/>
      <c r="MSF64" s="525"/>
      <c r="MSG64" s="525"/>
      <c r="MSH64" s="525"/>
      <c r="MSI64" s="525"/>
      <c r="MSJ64" s="525"/>
      <c r="MSK64" s="525"/>
      <c r="MSL64" s="525"/>
      <c r="MSM64" s="525"/>
      <c r="MSN64" s="525"/>
      <c r="MSO64" s="525"/>
      <c r="MSP64" s="525"/>
      <c r="MSQ64" s="525"/>
      <c r="MSR64" s="525"/>
      <c r="MSS64" s="525"/>
      <c r="MST64" s="525"/>
      <c r="MSU64" s="525"/>
      <c r="MSV64" s="525"/>
      <c r="MSW64" s="525"/>
      <c r="MSX64" s="525"/>
      <c r="MSY64" s="525"/>
      <c r="MSZ64" s="525"/>
      <c r="MTA64" s="525"/>
      <c r="MTB64" s="525"/>
      <c r="MTC64" s="525"/>
      <c r="MTD64" s="525"/>
      <c r="MTE64" s="525"/>
      <c r="MTF64" s="525"/>
      <c r="MTG64" s="525"/>
      <c r="MTH64" s="525"/>
      <c r="MTI64" s="525"/>
      <c r="MTJ64" s="525"/>
      <c r="MTK64" s="525"/>
      <c r="MTL64" s="525"/>
      <c r="MTM64" s="525"/>
      <c r="MTN64" s="525"/>
      <c r="MTO64" s="525"/>
      <c r="MTP64" s="525"/>
      <c r="MTQ64" s="525"/>
      <c r="MTR64" s="525"/>
      <c r="MTS64" s="525"/>
      <c r="MTT64" s="525"/>
      <c r="MTU64" s="525"/>
      <c r="MTV64" s="525"/>
      <c r="MTW64" s="525"/>
      <c r="MTX64" s="525"/>
      <c r="MTY64" s="525"/>
      <c r="MTZ64" s="525"/>
      <c r="MUA64" s="525"/>
      <c r="MUB64" s="525"/>
      <c r="MUC64" s="525"/>
      <c r="MUD64" s="525"/>
      <c r="MUE64" s="525"/>
      <c r="MUF64" s="525"/>
      <c r="MUG64" s="525"/>
      <c r="MUH64" s="525"/>
      <c r="MUI64" s="525"/>
      <c r="MUJ64" s="525"/>
      <c r="MUK64" s="525"/>
      <c r="MUL64" s="525"/>
      <c r="MUM64" s="525"/>
      <c r="MUN64" s="525"/>
      <c r="MUO64" s="525"/>
      <c r="MUP64" s="525"/>
      <c r="MUQ64" s="525"/>
      <c r="MUR64" s="525"/>
      <c r="MUS64" s="525"/>
      <c r="MUT64" s="525"/>
      <c r="MUU64" s="525"/>
      <c r="MUV64" s="525"/>
      <c r="MUW64" s="525"/>
      <c r="MUX64" s="525"/>
      <c r="MUY64" s="525"/>
      <c r="MUZ64" s="525"/>
      <c r="MVA64" s="525"/>
      <c r="MVB64" s="525"/>
      <c r="MVC64" s="525"/>
      <c r="MVD64" s="525"/>
      <c r="MVE64" s="525"/>
      <c r="MVF64" s="525"/>
      <c r="MVG64" s="525"/>
      <c r="MVH64" s="525"/>
      <c r="MVI64" s="525"/>
      <c r="MVJ64" s="525"/>
      <c r="MVK64" s="525"/>
      <c r="MVL64" s="525"/>
      <c r="MVM64" s="525"/>
      <c r="MVN64" s="525"/>
      <c r="MVO64" s="525"/>
      <c r="MVP64" s="525"/>
      <c r="MVQ64" s="525"/>
      <c r="MVR64" s="525"/>
      <c r="MVS64" s="525"/>
      <c r="MVT64" s="525"/>
      <c r="MVU64" s="525"/>
      <c r="MVV64" s="525"/>
      <c r="MVW64" s="525"/>
      <c r="MVX64" s="525"/>
      <c r="MVY64" s="525"/>
      <c r="MVZ64" s="525"/>
      <c r="MWA64" s="525"/>
      <c r="MWB64" s="525"/>
      <c r="MWC64" s="525"/>
      <c r="MWD64" s="525"/>
      <c r="MWE64" s="525"/>
      <c r="MWF64" s="525"/>
      <c r="MWG64" s="525"/>
      <c r="MWH64" s="525"/>
      <c r="MWI64" s="525"/>
      <c r="MWJ64" s="525"/>
      <c r="MWK64" s="525"/>
      <c r="MWL64" s="525"/>
      <c r="MWM64" s="525"/>
      <c r="MWN64" s="525"/>
      <c r="MWO64" s="525"/>
      <c r="MWP64" s="525"/>
      <c r="MWQ64" s="525"/>
      <c r="MWR64" s="525"/>
      <c r="MWS64" s="525"/>
      <c r="MWT64" s="525"/>
      <c r="MWU64" s="525"/>
      <c r="MWV64" s="525"/>
      <c r="MWW64" s="525"/>
      <c r="MWX64" s="525"/>
      <c r="MWY64" s="525"/>
      <c r="MWZ64" s="525"/>
      <c r="MXA64" s="525"/>
      <c r="MXB64" s="525"/>
      <c r="MXC64" s="525"/>
      <c r="MXD64" s="525"/>
      <c r="MXE64" s="525"/>
      <c r="MXF64" s="525"/>
      <c r="MXG64" s="525"/>
      <c r="MXH64" s="525"/>
      <c r="MXI64" s="525"/>
      <c r="MXJ64" s="525"/>
      <c r="MXK64" s="525"/>
      <c r="MXL64" s="525"/>
      <c r="MXM64" s="525"/>
      <c r="MXN64" s="525"/>
      <c r="MXO64" s="525"/>
      <c r="MXP64" s="525"/>
      <c r="MXQ64" s="525"/>
      <c r="MXR64" s="525"/>
      <c r="MXS64" s="525"/>
      <c r="MXT64" s="525"/>
      <c r="MXU64" s="525"/>
      <c r="MXV64" s="525"/>
      <c r="MXW64" s="525"/>
      <c r="MXX64" s="525"/>
      <c r="MXY64" s="525"/>
      <c r="MXZ64" s="525"/>
      <c r="MYA64" s="525"/>
      <c r="MYB64" s="525"/>
      <c r="MYC64" s="525"/>
      <c r="MYD64" s="525"/>
      <c r="MYE64" s="525"/>
      <c r="MYF64" s="525"/>
      <c r="MYG64" s="525"/>
      <c r="MYH64" s="525"/>
      <c r="MYI64" s="525"/>
      <c r="MYJ64" s="525"/>
      <c r="MYK64" s="525"/>
      <c r="MYL64" s="525"/>
      <c r="MYM64" s="525"/>
      <c r="MYN64" s="525"/>
      <c r="MYO64" s="525"/>
      <c r="MYP64" s="525"/>
      <c r="MYQ64" s="525"/>
      <c r="MYR64" s="525"/>
      <c r="MYS64" s="525"/>
      <c r="MYT64" s="525"/>
      <c r="MYU64" s="525"/>
      <c r="MYV64" s="525"/>
      <c r="MYW64" s="525"/>
      <c r="MYX64" s="525"/>
      <c r="MYY64" s="525"/>
      <c r="MYZ64" s="525"/>
      <c r="MZA64" s="525"/>
      <c r="MZB64" s="525"/>
      <c r="MZC64" s="525"/>
      <c r="MZD64" s="525"/>
      <c r="MZE64" s="525"/>
      <c r="MZF64" s="525"/>
      <c r="MZG64" s="525"/>
      <c r="MZH64" s="525"/>
      <c r="MZI64" s="525"/>
      <c r="MZJ64" s="525"/>
      <c r="MZK64" s="525"/>
      <c r="MZL64" s="525"/>
      <c r="MZM64" s="525"/>
      <c r="MZN64" s="525"/>
      <c r="MZO64" s="525"/>
      <c r="MZP64" s="525"/>
      <c r="MZQ64" s="525"/>
      <c r="MZR64" s="525"/>
      <c r="MZS64" s="525"/>
      <c r="MZT64" s="525"/>
      <c r="MZU64" s="525"/>
      <c r="MZV64" s="525"/>
      <c r="MZW64" s="525"/>
      <c r="MZX64" s="525"/>
      <c r="MZY64" s="525"/>
      <c r="MZZ64" s="525"/>
      <c r="NAA64" s="525"/>
      <c r="NAB64" s="525"/>
      <c r="NAC64" s="525"/>
      <c r="NAD64" s="525"/>
      <c r="NAE64" s="525"/>
      <c r="NAF64" s="525"/>
      <c r="NAG64" s="525"/>
      <c r="NAH64" s="525"/>
      <c r="NAI64" s="525"/>
      <c r="NAJ64" s="525"/>
      <c r="NAK64" s="525"/>
      <c r="NAL64" s="525"/>
      <c r="NAM64" s="525"/>
      <c r="NAN64" s="525"/>
      <c r="NAO64" s="525"/>
      <c r="NAP64" s="525"/>
      <c r="NAQ64" s="525"/>
      <c r="NAR64" s="525"/>
      <c r="NAS64" s="525"/>
      <c r="NAT64" s="525"/>
      <c r="NAU64" s="525"/>
      <c r="NAV64" s="525"/>
      <c r="NAW64" s="525"/>
      <c r="NAX64" s="525"/>
      <c r="NAY64" s="525"/>
      <c r="NAZ64" s="525"/>
      <c r="NBA64" s="525"/>
      <c r="NBB64" s="525"/>
      <c r="NBC64" s="525"/>
      <c r="NBD64" s="525"/>
      <c r="NBE64" s="525"/>
      <c r="NBF64" s="525"/>
      <c r="NBG64" s="525"/>
      <c r="NBH64" s="525"/>
      <c r="NBI64" s="525"/>
      <c r="NBJ64" s="525"/>
      <c r="NBK64" s="525"/>
      <c r="NBL64" s="525"/>
      <c r="NBM64" s="525"/>
      <c r="NBN64" s="525"/>
      <c r="NBO64" s="525"/>
      <c r="NBP64" s="525"/>
      <c r="NBQ64" s="525"/>
      <c r="NBR64" s="525"/>
      <c r="NBS64" s="525"/>
      <c r="NBT64" s="525"/>
      <c r="NBU64" s="525"/>
      <c r="NBV64" s="525"/>
      <c r="NBW64" s="525"/>
      <c r="NBX64" s="525"/>
      <c r="NBY64" s="525"/>
      <c r="NBZ64" s="525"/>
      <c r="NCA64" s="525"/>
      <c r="NCB64" s="525"/>
      <c r="NCC64" s="525"/>
      <c r="NCD64" s="525"/>
      <c r="NCE64" s="525"/>
      <c r="NCF64" s="525"/>
      <c r="NCG64" s="525"/>
      <c r="NCH64" s="525"/>
      <c r="NCI64" s="525"/>
      <c r="NCJ64" s="525"/>
      <c r="NCK64" s="525"/>
      <c r="NCL64" s="525"/>
      <c r="NCM64" s="525"/>
      <c r="NCN64" s="525"/>
      <c r="NCO64" s="525"/>
      <c r="NCP64" s="525"/>
      <c r="NCQ64" s="525"/>
      <c r="NCR64" s="525"/>
      <c r="NCS64" s="525"/>
      <c r="NCT64" s="525"/>
      <c r="NCU64" s="525"/>
      <c r="NCV64" s="525"/>
      <c r="NCW64" s="525"/>
      <c r="NCX64" s="525"/>
      <c r="NCY64" s="525"/>
      <c r="NCZ64" s="525"/>
      <c r="NDA64" s="525"/>
      <c r="NDB64" s="525"/>
      <c r="NDC64" s="525"/>
      <c r="NDD64" s="525"/>
      <c r="NDE64" s="525"/>
      <c r="NDF64" s="525"/>
      <c r="NDG64" s="525"/>
      <c r="NDH64" s="525"/>
      <c r="NDI64" s="525"/>
      <c r="NDJ64" s="525"/>
      <c r="NDK64" s="525"/>
      <c r="NDL64" s="525"/>
      <c r="NDM64" s="525"/>
      <c r="NDN64" s="525"/>
      <c r="NDO64" s="525"/>
      <c r="NDP64" s="525"/>
      <c r="NDQ64" s="525"/>
      <c r="NDR64" s="525"/>
      <c r="NDS64" s="525"/>
      <c r="NDT64" s="525"/>
      <c r="NDU64" s="525"/>
      <c r="NDV64" s="525"/>
      <c r="NDW64" s="525"/>
      <c r="NDX64" s="525"/>
      <c r="NDY64" s="525"/>
      <c r="NDZ64" s="525"/>
      <c r="NEA64" s="525"/>
      <c r="NEB64" s="525"/>
      <c r="NEC64" s="525"/>
      <c r="NED64" s="525"/>
      <c r="NEE64" s="525"/>
      <c r="NEF64" s="525"/>
      <c r="NEG64" s="525"/>
      <c r="NEH64" s="525"/>
      <c r="NEI64" s="525"/>
      <c r="NEJ64" s="525"/>
      <c r="NEK64" s="525"/>
      <c r="NEL64" s="525"/>
      <c r="NEM64" s="525"/>
      <c r="NEN64" s="525"/>
      <c r="NEO64" s="525"/>
      <c r="NEP64" s="525"/>
      <c r="NEQ64" s="525"/>
      <c r="NER64" s="525"/>
      <c r="NES64" s="525"/>
      <c r="NET64" s="525"/>
      <c r="NEU64" s="525"/>
      <c r="NEV64" s="525"/>
      <c r="NEW64" s="525"/>
      <c r="NEX64" s="525"/>
      <c r="NEY64" s="525"/>
      <c r="NEZ64" s="525"/>
      <c r="NFA64" s="525"/>
      <c r="NFB64" s="525"/>
      <c r="NFC64" s="525"/>
      <c r="NFD64" s="525"/>
      <c r="NFE64" s="525"/>
      <c r="NFF64" s="525"/>
      <c r="NFG64" s="525"/>
      <c r="NFH64" s="525"/>
      <c r="NFI64" s="525"/>
      <c r="NFJ64" s="525"/>
      <c r="NFK64" s="525"/>
      <c r="NFL64" s="525"/>
      <c r="NFM64" s="525"/>
      <c r="NFN64" s="525"/>
      <c r="NFO64" s="525"/>
      <c r="NFP64" s="525"/>
      <c r="NFQ64" s="525"/>
      <c r="NFR64" s="525"/>
      <c r="NFS64" s="525"/>
      <c r="NFT64" s="525"/>
      <c r="NFU64" s="525"/>
      <c r="NFV64" s="525"/>
      <c r="NFW64" s="525"/>
      <c r="NFX64" s="525"/>
      <c r="NFY64" s="525"/>
      <c r="NFZ64" s="525"/>
      <c r="NGA64" s="525"/>
      <c r="NGB64" s="525"/>
      <c r="NGC64" s="525"/>
      <c r="NGD64" s="525"/>
      <c r="NGE64" s="525"/>
      <c r="NGF64" s="525"/>
      <c r="NGG64" s="525"/>
      <c r="NGH64" s="525"/>
      <c r="NGI64" s="525"/>
      <c r="NGJ64" s="525"/>
      <c r="NGK64" s="525"/>
      <c r="NGL64" s="525"/>
      <c r="NGM64" s="525"/>
      <c r="NGN64" s="525"/>
      <c r="NGO64" s="525"/>
      <c r="NGP64" s="525"/>
      <c r="NGQ64" s="525"/>
      <c r="NGR64" s="525"/>
      <c r="NGS64" s="525"/>
      <c r="NGT64" s="525"/>
      <c r="NGU64" s="525"/>
      <c r="NGV64" s="525"/>
      <c r="NGW64" s="525"/>
      <c r="NGX64" s="525"/>
      <c r="NGY64" s="525"/>
      <c r="NGZ64" s="525"/>
      <c r="NHA64" s="525"/>
      <c r="NHB64" s="525"/>
      <c r="NHC64" s="525"/>
      <c r="NHD64" s="525"/>
      <c r="NHE64" s="525"/>
      <c r="NHF64" s="525"/>
      <c r="NHG64" s="525"/>
      <c r="NHH64" s="525"/>
      <c r="NHI64" s="525"/>
      <c r="NHJ64" s="525"/>
      <c r="NHK64" s="525"/>
      <c r="NHL64" s="525"/>
      <c r="NHM64" s="525"/>
      <c r="NHN64" s="525"/>
      <c r="NHO64" s="525"/>
      <c r="NHP64" s="525"/>
      <c r="NHQ64" s="525"/>
      <c r="NHR64" s="525"/>
      <c r="NHS64" s="525"/>
      <c r="NHT64" s="525"/>
      <c r="NHU64" s="525"/>
      <c r="NHV64" s="525"/>
      <c r="NHW64" s="525"/>
      <c r="NHX64" s="525"/>
      <c r="NHY64" s="525"/>
      <c r="NHZ64" s="525"/>
      <c r="NIA64" s="525"/>
      <c r="NIB64" s="525"/>
      <c r="NIC64" s="525"/>
      <c r="NID64" s="525"/>
      <c r="NIE64" s="525"/>
      <c r="NIF64" s="525"/>
      <c r="NIG64" s="525"/>
      <c r="NIH64" s="525"/>
      <c r="NII64" s="525"/>
      <c r="NIJ64" s="525"/>
      <c r="NIK64" s="525"/>
      <c r="NIL64" s="525"/>
      <c r="NIM64" s="525"/>
      <c r="NIN64" s="525"/>
      <c r="NIO64" s="525"/>
      <c r="NIP64" s="525"/>
      <c r="NIQ64" s="525"/>
      <c r="NIR64" s="525"/>
      <c r="NIS64" s="525"/>
      <c r="NIT64" s="525"/>
      <c r="NIU64" s="525"/>
      <c r="NIV64" s="525"/>
      <c r="NIW64" s="525"/>
      <c r="NIX64" s="525"/>
      <c r="NIY64" s="525"/>
      <c r="NIZ64" s="525"/>
      <c r="NJA64" s="525"/>
      <c r="NJB64" s="525"/>
      <c r="NJC64" s="525"/>
      <c r="NJD64" s="525"/>
      <c r="NJE64" s="525"/>
      <c r="NJF64" s="525"/>
      <c r="NJG64" s="525"/>
      <c r="NJH64" s="525"/>
      <c r="NJI64" s="525"/>
      <c r="NJJ64" s="525"/>
      <c r="NJK64" s="525"/>
      <c r="NJL64" s="525"/>
      <c r="NJM64" s="525"/>
      <c r="NJN64" s="525"/>
      <c r="NJO64" s="525"/>
      <c r="NJP64" s="525"/>
      <c r="NJQ64" s="525"/>
      <c r="NJR64" s="525"/>
      <c r="NJS64" s="525"/>
      <c r="NJT64" s="525"/>
      <c r="NJU64" s="525"/>
      <c r="NJV64" s="525"/>
      <c r="NJW64" s="525"/>
      <c r="NJX64" s="525"/>
      <c r="NJY64" s="525"/>
      <c r="NJZ64" s="525"/>
      <c r="NKA64" s="525"/>
      <c r="NKB64" s="525"/>
      <c r="NKC64" s="525"/>
      <c r="NKD64" s="525"/>
      <c r="NKE64" s="525"/>
      <c r="NKF64" s="525"/>
      <c r="NKG64" s="525"/>
      <c r="NKH64" s="525"/>
      <c r="NKI64" s="525"/>
      <c r="NKJ64" s="525"/>
      <c r="NKK64" s="525"/>
      <c r="NKL64" s="525"/>
      <c r="NKM64" s="525"/>
      <c r="NKN64" s="525"/>
      <c r="NKO64" s="525"/>
      <c r="NKP64" s="525"/>
      <c r="NKQ64" s="525"/>
      <c r="NKR64" s="525"/>
      <c r="NKS64" s="525"/>
      <c r="NKT64" s="525"/>
      <c r="NKU64" s="525"/>
      <c r="NKV64" s="525"/>
      <c r="NKW64" s="525"/>
      <c r="NKX64" s="525"/>
      <c r="NKY64" s="525"/>
      <c r="NKZ64" s="525"/>
      <c r="NLA64" s="525"/>
      <c r="NLB64" s="525"/>
      <c r="NLC64" s="525"/>
      <c r="NLD64" s="525"/>
      <c r="NLE64" s="525"/>
      <c r="NLF64" s="525"/>
      <c r="NLG64" s="525"/>
      <c r="NLH64" s="525"/>
      <c r="NLI64" s="525"/>
      <c r="NLJ64" s="525"/>
      <c r="NLK64" s="525"/>
      <c r="NLL64" s="525"/>
      <c r="NLM64" s="525"/>
      <c r="NLN64" s="525"/>
      <c r="NLO64" s="525"/>
      <c r="NLP64" s="525"/>
      <c r="NLQ64" s="525"/>
      <c r="NLR64" s="525"/>
      <c r="NLS64" s="525"/>
      <c r="NLT64" s="525"/>
      <c r="NLU64" s="525"/>
      <c r="NLV64" s="525"/>
      <c r="NLW64" s="525"/>
      <c r="NLX64" s="525"/>
      <c r="NLY64" s="525"/>
      <c r="NLZ64" s="525"/>
      <c r="NMA64" s="525"/>
      <c r="NMB64" s="525"/>
      <c r="NMC64" s="525"/>
      <c r="NMD64" s="525"/>
      <c r="NME64" s="525"/>
      <c r="NMF64" s="525"/>
      <c r="NMG64" s="525"/>
      <c r="NMH64" s="525"/>
      <c r="NMI64" s="525"/>
      <c r="NMJ64" s="525"/>
      <c r="NMK64" s="525"/>
      <c r="NML64" s="525"/>
      <c r="NMM64" s="525"/>
      <c r="NMN64" s="525"/>
      <c r="NMO64" s="525"/>
      <c r="NMP64" s="525"/>
      <c r="NMQ64" s="525"/>
      <c r="NMR64" s="525"/>
      <c r="NMS64" s="525"/>
      <c r="NMT64" s="525"/>
      <c r="NMU64" s="525"/>
      <c r="NMV64" s="525"/>
      <c r="NMW64" s="525"/>
      <c r="NMX64" s="525"/>
      <c r="NMY64" s="525"/>
      <c r="NMZ64" s="525"/>
      <c r="NNA64" s="525"/>
      <c r="NNB64" s="525"/>
      <c r="NNC64" s="525"/>
      <c r="NND64" s="525"/>
      <c r="NNE64" s="525"/>
      <c r="NNF64" s="525"/>
      <c r="NNG64" s="525"/>
      <c r="NNH64" s="525"/>
      <c r="NNI64" s="525"/>
      <c r="NNJ64" s="525"/>
      <c r="NNK64" s="525"/>
      <c r="NNL64" s="525"/>
      <c r="NNM64" s="525"/>
      <c r="NNN64" s="525"/>
      <c r="NNO64" s="525"/>
      <c r="NNP64" s="525"/>
      <c r="NNQ64" s="525"/>
      <c r="NNR64" s="525"/>
      <c r="NNS64" s="525"/>
      <c r="NNT64" s="525"/>
      <c r="NNU64" s="525"/>
      <c r="NNV64" s="525"/>
      <c r="NNW64" s="525"/>
      <c r="NNX64" s="525"/>
      <c r="NNY64" s="525"/>
      <c r="NNZ64" s="525"/>
      <c r="NOA64" s="525"/>
      <c r="NOB64" s="525"/>
      <c r="NOC64" s="525"/>
      <c r="NOD64" s="525"/>
      <c r="NOE64" s="525"/>
      <c r="NOF64" s="525"/>
      <c r="NOG64" s="525"/>
      <c r="NOH64" s="525"/>
      <c r="NOI64" s="525"/>
      <c r="NOJ64" s="525"/>
      <c r="NOK64" s="525"/>
      <c r="NOL64" s="525"/>
      <c r="NOM64" s="525"/>
      <c r="NON64" s="525"/>
      <c r="NOO64" s="525"/>
      <c r="NOP64" s="525"/>
      <c r="NOQ64" s="525"/>
      <c r="NOR64" s="525"/>
      <c r="NOS64" s="525"/>
      <c r="NOT64" s="525"/>
      <c r="NOU64" s="525"/>
      <c r="NOV64" s="525"/>
      <c r="NOW64" s="525"/>
      <c r="NOX64" s="525"/>
      <c r="NOY64" s="525"/>
      <c r="NOZ64" s="525"/>
      <c r="NPA64" s="525"/>
      <c r="NPB64" s="525"/>
      <c r="NPC64" s="525"/>
      <c r="NPD64" s="525"/>
      <c r="NPE64" s="525"/>
      <c r="NPF64" s="525"/>
      <c r="NPG64" s="525"/>
      <c r="NPH64" s="525"/>
      <c r="NPI64" s="525"/>
      <c r="NPJ64" s="525"/>
      <c r="NPK64" s="525"/>
      <c r="NPL64" s="525"/>
      <c r="NPM64" s="525"/>
      <c r="NPN64" s="525"/>
      <c r="NPO64" s="525"/>
      <c r="NPP64" s="525"/>
      <c r="NPQ64" s="525"/>
      <c r="NPR64" s="525"/>
      <c r="NPS64" s="525"/>
      <c r="NPT64" s="525"/>
      <c r="NPU64" s="525"/>
      <c r="NPV64" s="525"/>
      <c r="NPW64" s="525"/>
      <c r="NPX64" s="525"/>
      <c r="NPY64" s="525"/>
      <c r="NPZ64" s="525"/>
      <c r="NQA64" s="525"/>
      <c r="NQB64" s="525"/>
      <c r="NQC64" s="525"/>
      <c r="NQD64" s="525"/>
      <c r="NQE64" s="525"/>
      <c r="NQF64" s="525"/>
      <c r="NQG64" s="525"/>
      <c r="NQH64" s="525"/>
      <c r="NQI64" s="525"/>
      <c r="NQJ64" s="525"/>
      <c r="NQK64" s="525"/>
      <c r="NQL64" s="525"/>
      <c r="NQM64" s="525"/>
      <c r="NQN64" s="525"/>
      <c r="NQO64" s="525"/>
      <c r="NQP64" s="525"/>
      <c r="NQQ64" s="525"/>
      <c r="NQR64" s="525"/>
      <c r="NQS64" s="525"/>
      <c r="NQT64" s="525"/>
      <c r="NQU64" s="525"/>
      <c r="NQV64" s="525"/>
      <c r="NQW64" s="525"/>
      <c r="NQX64" s="525"/>
      <c r="NQY64" s="525"/>
      <c r="NQZ64" s="525"/>
      <c r="NRA64" s="525"/>
      <c r="NRB64" s="525"/>
      <c r="NRC64" s="525"/>
      <c r="NRD64" s="525"/>
      <c r="NRE64" s="525"/>
      <c r="NRF64" s="525"/>
      <c r="NRG64" s="525"/>
      <c r="NRH64" s="525"/>
      <c r="NRI64" s="525"/>
      <c r="NRJ64" s="525"/>
      <c r="NRK64" s="525"/>
      <c r="NRL64" s="525"/>
      <c r="NRM64" s="525"/>
      <c r="NRN64" s="525"/>
      <c r="NRO64" s="525"/>
      <c r="NRP64" s="525"/>
      <c r="NRQ64" s="525"/>
      <c r="NRR64" s="525"/>
      <c r="NRS64" s="525"/>
      <c r="NRT64" s="525"/>
      <c r="NRU64" s="525"/>
      <c r="NRV64" s="525"/>
      <c r="NRW64" s="525"/>
      <c r="NRX64" s="525"/>
      <c r="NRY64" s="525"/>
      <c r="NRZ64" s="525"/>
      <c r="NSA64" s="525"/>
      <c r="NSB64" s="525"/>
      <c r="NSC64" s="525"/>
      <c r="NSD64" s="525"/>
      <c r="NSE64" s="525"/>
      <c r="NSF64" s="525"/>
      <c r="NSG64" s="525"/>
      <c r="NSH64" s="525"/>
      <c r="NSI64" s="525"/>
      <c r="NSJ64" s="525"/>
      <c r="NSK64" s="525"/>
      <c r="NSL64" s="525"/>
      <c r="NSM64" s="525"/>
      <c r="NSN64" s="525"/>
      <c r="NSO64" s="525"/>
      <c r="NSP64" s="525"/>
      <c r="NSQ64" s="525"/>
      <c r="NSR64" s="525"/>
      <c r="NSS64" s="525"/>
      <c r="NST64" s="525"/>
      <c r="NSU64" s="525"/>
      <c r="NSV64" s="525"/>
      <c r="NSW64" s="525"/>
      <c r="NSX64" s="525"/>
      <c r="NSY64" s="525"/>
      <c r="NSZ64" s="525"/>
      <c r="NTA64" s="525"/>
      <c r="NTB64" s="525"/>
      <c r="NTC64" s="525"/>
      <c r="NTD64" s="525"/>
      <c r="NTE64" s="525"/>
      <c r="NTF64" s="525"/>
      <c r="NTG64" s="525"/>
      <c r="NTH64" s="525"/>
      <c r="NTI64" s="525"/>
      <c r="NTJ64" s="525"/>
      <c r="NTK64" s="525"/>
      <c r="NTL64" s="525"/>
      <c r="NTM64" s="525"/>
      <c r="NTN64" s="525"/>
      <c r="NTO64" s="525"/>
      <c r="NTP64" s="525"/>
      <c r="NTQ64" s="525"/>
      <c r="NTR64" s="525"/>
      <c r="NTS64" s="525"/>
      <c r="NTT64" s="525"/>
      <c r="NTU64" s="525"/>
      <c r="NTV64" s="525"/>
      <c r="NTW64" s="525"/>
      <c r="NTX64" s="525"/>
      <c r="NTY64" s="525"/>
      <c r="NTZ64" s="525"/>
      <c r="NUA64" s="525"/>
      <c r="NUB64" s="525"/>
      <c r="NUC64" s="525"/>
      <c r="NUD64" s="525"/>
      <c r="NUE64" s="525"/>
      <c r="NUF64" s="525"/>
      <c r="NUG64" s="525"/>
      <c r="NUH64" s="525"/>
      <c r="NUI64" s="525"/>
      <c r="NUJ64" s="525"/>
      <c r="NUK64" s="525"/>
      <c r="NUL64" s="525"/>
      <c r="NUM64" s="525"/>
      <c r="NUN64" s="525"/>
      <c r="NUO64" s="525"/>
      <c r="NUP64" s="525"/>
      <c r="NUQ64" s="525"/>
      <c r="NUR64" s="525"/>
      <c r="NUS64" s="525"/>
      <c r="NUT64" s="525"/>
      <c r="NUU64" s="525"/>
      <c r="NUV64" s="525"/>
      <c r="NUW64" s="525"/>
      <c r="NUX64" s="525"/>
      <c r="NUY64" s="525"/>
      <c r="NUZ64" s="525"/>
      <c r="NVA64" s="525"/>
      <c r="NVB64" s="525"/>
      <c r="NVC64" s="525"/>
      <c r="NVD64" s="525"/>
      <c r="NVE64" s="525"/>
      <c r="NVF64" s="525"/>
      <c r="NVG64" s="525"/>
      <c r="NVH64" s="525"/>
      <c r="NVI64" s="525"/>
      <c r="NVJ64" s="525"/>
      <c r="NVK64" s="525"/>
      <c r="NVL64" s="525"/>
      <c r="NVM64" s="525"/>
      <c r="NVN64" s="525"/>
      <c r="NVO64" s="525"/>
      <c r="NVP64" s="525"/>
      <c r="NVQ64" s="525"/>
      <c r="NVR64" s="525"/>
      <c r="NVS64" s="525"/>
      <c r="NVT64" s="525"/>
      <c r="NVU64" s="525"/>
      <c r="NVV64" s="525"/>
      <c r="NVW64" s="525"/>
      <c r="NVX64" s="525"/>
      <c r="NVY64" s="525"/>
      <c r="NVZ64" s="525"/>
      <c r="NWA64" s="525"/>
      <c r="NWB64" s="525"/>
      <c r="NWC64" s="525"/>
      <c r="NWD64" s="525"/>
      <c r="NWE64" s="525"/>
      <c r="NWF64" s="525"/>
      <c r="NWG64" s="525"/>
      <c r="NWH64" s="525"/>
      <c r="NWI64" s="525"/>
      <c r="NWJ64" s="525"/>
      <c r="NWK64" s="525"/>
      <c r="NWL64" s="525"/>
      <c r="NWM64" s="525"/>
      <c r="NWN64" s="525"/>
      <c r="NWO64" s="525"/>
      <c r="NWP64" s="525"/>
      <c r="NWQ64" s="525"/>
      <c r="NWR64" s="525"/>
      <c r="NWS64" s="525"/>
      <c r="NWT64" s="525"/>
      <c r="NWU64" s="525"/>
      <c r="NWV64" s="525"/>
      <c r="NWW64" s="525"/>
      <c r="NWX64" s="525"/>
      <c r="NWY64" s="525"/>
      <c r="NWZ64" s="525"/>
      <c r="NXA64" s="525"/>
      <c r="NXB64" s="525"/>
      <c r="NXC64" s="525"/>
      <c r="NXD64" s="525"/>
      <c r="NXE64" s="525"/>
      <c r="NXF64" s="525"/>
      <c r="NXG64" s="525"/>
      <c r="NXH64" s="525"/>
      <c r="NXI64" s="525"/>
      <c r="NXJ64" s="525"/>
      <c r="NXK64" s="525"/>
      <c r="NXL64" s="525"/>
      <c r="NXM64" s="525"/>
      <c r="NXN64" s="525"/>
      <c r="NXO64" s="525"/>
      <c r="NXP64" s="525"/>
      <c r="NXQ64" s="525"/>
      <c r="NXR64" s="525"/>
      <c r="NXS64" s="525"/>
      <c r="NXT64" s="525"/>
      <c r="NXU64" s="525"/>
      <c r="NXV64" s="525"/>
      <c r="NXW64" s="525"/>
      <c r="NXX64" s="525"/>
      <c r="NXY64" s="525"/>
      <c r="NXZ64" s="525"/>
      <c r="NYA64" s="525"/>
      <c r="NYB64" s="525"/>
      <c r="NYC64" s="525"/>
      <c r="NYD64" s="525"/>
      <c r="NYE64" s="525"/>
      <c r="NYF64" s="525"/>
      <c r="NYG64" s="525"/>
      <c r="NYH64" s="525"/>
      <c r="NYI64" s="525"/>
      <c r="NYJ64" s="525"/>
      <c r="NYK64" s="525"/>
      <c r="NYL64" s="525"/>
      <c r="NYM64" s="525"/>
      <c r="NYN64" s="525"/>
      <c r="NYO64" s="525"/>
      <c r="NYP64" s="525"/>
      <c r="NYQ64" s="525"/>
      <c r="NYR64" s="525"/>
      <c r="NYS64" s="525"/>
      <c r="NYT64" s="525"/>
      <c r="NYU64" s="525"/>
      <c r="NYV64" s="525"/>
      <c r="NYW64" s="525"/>
      <c r="NYX64" s="525"/>
      <c r="NYY64" s="525"/>
      <c r="NYZ64" s="525"/>
      <c r="NZA64" s="525"/>
      <c r="NZB64" s="525"/>
      <c r="NZC64" s="525"/>
      <c r="NZD64" s="525"/>
      <c r="NZE64" s="525"/>
      <c r="NZF64" s="525"/>
      <c r="NZG64" s="525"/>
      <c r="NZH64" s="525"/>
      <c r="NZI64" s="525"/>
      <c r="NZJ64" s="525"/>
      <c r="NZK64" s="525"/>
      <c r="NZL64" s="525"/>
      <c r="NZM64" s="525"/>
      <c r="NZN64" s="525"/>
      <c r="NZO64" s="525"/>
      <c r="NZP64" s="525"/>
      <c r="NZQ64" s="525"/>
      <c r="NZR64" s="525"/>
      <c r="NZS64" s="525"/>
      <c r="NZT64" s="525"/>
      <c r="NZU64" s="525"/>
      <c r="NZV64" s="525"/>
      <c r="NZW64" s="525"/>
      <c r="NZX64" s="525"/>
      <c r="NZY64" s="525"/>
      <c r="NZZ64" s="525"/>
      <c r="OAA64" s="525"/>
      <c r="OAB64" s="525"/>
      <c r="OAC64" s="525"/>
      <c r="OAD64" s="525"/>
      <c r="OAE64" s="525"/>
      <c r="OAF64" s="525"/>
      <c r="OAG64" s="525"/>
      <c r="OAH64" s="525"/>
      <c r="OAI64" s="525"/>
      <c r="OAJ64" s="525"/>
      <c r="OAK64" s="525"/>
      <c r="OAL64" s="525"/>
      <c r="OAM64" s="525"/>
      <c r="OAN64" s="525"/>
      <c r="OAO64" s="525"/>
      <c r="OAP64" s="525"/>
      <c r="OAQ64" s="525"/>
      <c r="OAR64" s="525"/>
      <c r="OAS64" s="525"/>
      <c r="OAT64" s="525"/>
      <c r="OAU64" s="525"/>
      <c r="OAV64" s="525"/>
      <c r="OAW64" s="525"/>
      <c r="OAX64" s="525"/>
      <c r="OAY64" s="525"/>
      <c r="OAZ64" s="525"/>
      <c r="OBA64" s="525"/>
      <c r="OBB64" s="525"/>
      <c r="OBC64" s="525"/>
      <c r="OBD64" s="525"/>
      <c r="OBE64" s="525"/>
      <c r="OBF64" s="525"/>
      <c r="OBG64" s="525"/>
      <c r="OBH64" s="525"/>
      <c r="OBI64" s="525"/>
      <c r="OBJ64" s="525"/>
      <c r="OBK64" s="525"/>
      <c r="OBL64" s="525"/>
      <c r="OBM64" s="525"/>
      <c r="OBN64" s="525"/>
      <c r="OBO64" s="525"/>
      <c r="OBP64" s="525"/>
      <c r="OBQ64" s="525"/>
      <c r="OBR64" s="525"/>
      <c r="OBS64" s="525"/>
      <c r="OBT64" s="525"/>
      <c r="OBU64" s="525"/>
      <c r="OBV64" s="525"/>
      <c r="OBW64" s="525"/>
      <c r="OBX64" s="525"/>
      <c r="OBY64" s="525"/>
      <c r="OBZ64" s="525"/>
      <c r="OCA64" s="525"/>
      <c r="OCB64" s="525"/>
      <c r="OCC64" s="525"/>
      <c r="OCD64" s="525"/>
      <c r="OCE64" s="525"/>
      <c r="OCF64" s="525"/>
      <c r="OCG64" s="525"/>
      <c r="OCH64" s="525"/>
      <c r="OCI64" s="525"/>
      <c r="OCJ64" s="525"/>
      <c r="OCK64" s="525"/>
      <c r="OCL64" s="525"/>
      <c r="OCM64" s="525"/>
      <c r="OCN64" s="525"/>
      <c r="OCO64" s="525"/>
      <c r="OCP64" s="525"/>
      <c r="OCQ64" s="525"/>
      <c r="OCR64" s="525"/>
      <c r="OCS64" s="525"/>
      <c r="OCT64" s="525"/>
      <c r="OCU64" s="525"/>
      <c r="OCV64" s="525"/>
      <c r="OCW64" s="525"/>
      <c r="OCX64" s="525"/>
      <c r="OCY64" s="525"/>
      <c r="OCZ64" s="525"/>
      <c r="ODA64" s="525"/>
      <c r="ODB64" s="525"/>
      <c r="ODC64" s="525"/>
      <c r="ODD64" s="525"/>
      <c r="ODE64" s="525"/>
      <c r="ODF64" s="525"/>
      <c r="ODG64" s="525"/>
      <c r="ODH64" s="525"/>
      <c r="ODI64" s="525"/>
      <c r="ODJ64" s="525"/>
      <c r="ODK64" s="525"/>
      <c r="ODL64" s="525"/>
      <c r="ODM64" s="525"/>
      <c r="ODN64" s="525"/>
      <c r="ODO64" s="525"/>
      <c r="ODP64" s="525"/>
      <c r="ODQ64" s="525"/>
      <c r="ODR64" s="525"/>
      <c r="ODS64" s="525"/>
      <c r="ODT64" s="525"/>
      <c r="ODU64" s="525"/>
      <c r="ODV64" s="525"/>
      <c r="ODW64" s="525"/>
      <c r="ODX64" s="525"/>
      <c r="ODY64" s="525"/>
      <c r="ODZ64" s="525"/>
      <c r="OEA64" s="525"/>
      <c r="OEB64" s="525"/>
      <c r="OEC64" s="525"/>
      <c r="OED64" s="525"/>
      <c r="OEE64" s="525"/>
      <c r="OEF64" s="525"/>
      <c r="OEG64" s="525"/>
      <c r="OEH64" s="525"/>
      <c r="OEI64" s="525"/>
      <c r="OEJ64" s="525"/>
      <c r="OEK64" s="525"/>
      <c r="OEL64" s="525"/>
      <c r="OEM64" s="525"/>
      <c r="OEN64" s="525"/>
      <c r="OEO64" s="525"/>
      <c r="OEP64" s="525"/>
      <c r="OEQ64" s="525"/>
      <c r="OER64" s="525"/>
      <c r="OES64" s="525"/>
      <c r="OET64" s="525"/>
      <c r="OEU64" s="525"/>
      <c r="OEV64" s="525"/>
      <c r="OEW64" s="525"/>
      <c r="OEX64" s="525"/>
      <c r="OEY64" s="525"/>
      <c r="OEZ64" s="525"/>
      <c r="OFA64" s="525"/>
      <c r="OFB64" s="525"/>
      <c r="OFC64" s="525"/>
      <c r="OFD64" s="525"/>
      <c r="OFE64" s="525"/>
      <c r="OFF64" s="525"/>
      <c r="OFG64" s="525"/>
      <c r="OFH64" s="525"/>
      <c r="OFI64" s="525"/>
      <c r="OFJ64" s="525"/>
      <c r="OFK64" s="525"/>
      <c r="OFL64" s="525"/>
      <c r="OFM64" s="525"/>
      <c r="OFN64" s="525"/>
      <c r="OFO64" s="525"/>
      <c r="OFP64" s="525"/>
      <c r="OFQ64" s="525"/>
      <c r="OFR64" s="525"/>
      <c r="OFS64" s="525"/>
      <c r="OFT64" s="525"/>
      <c r="OFU64" s="525"/>
      <c r="OFV64" s="525"/>
      <c r="OFW64" s="525"/>
      <c r="OFX64" s="525"/>
      <c r="OFY64" s="525"/>
      <c r="OFZ64" s="525"/>
      <c r="OGA64" s="525"/>
      <c r="OGB64" s="525"/>
      <c r="OGC64" s="525"/>
      <c r="OGD64" s="525"/>
      <c r="OGE64" s="525"/>
      <c r="OGF64" s="525"/>
      <c r="OGG64" s="525"/>
      <c r="OGH64" s="525"/>
      <c r="OGI64" s="525"/>
      <c r="OGJ64" s="525"/>
      <c r="OGK64" s="525"/>
      <c r="OGL64" s="525"/>
      <c r="OGM64" s="525"/>
      <c r="OGN64" s="525"/>
      <c r="OGO64" s="525"/>
      <c r="OGP64" s="525"/>
      <c r="OGQ64" s="525"/>
      <c r="OGR64" s="525"/>
      <c r="OGS64" s="525"/>
      <c r="OGT64" s="525"/>
      <c r="OGU64" s="525"/>
      <c r="OGV64" s="525"/>
      <c r="OGW64" s="525"/>
      <c r="OGX64" s="525"/>
      <c r="OGY64" s="525"/>
      <c r="OGZ64" s="525"/>
      <c r="OHA64" s="525"/>
      <c r="OHB64" s="525"/>
      <c r="OHC64" s="525"/>
      <c r="OHD64" s="525"/>
      <c r="OHE64" s="525"/>
      <c r="OHF64" s="525"/>
      <c r="OHG64" s="525"/>
      <c r="OHH64" s="525"/>
      <c r="OHI64" s="525"/>
      <c r="OHJ64" s="525"/>
      <c r="OHK64" s="525"/>
      <c r="OHL64" s="525"/>
      <c r="OHM64" s="525"/>
      <c r="OHN64" s="525"/>
      <c r="OHO64" s="525"/>
      <c r="OHP64" s="525"/>
      <c r="OHQ64" s="525"/>
      <c r="OHR64" s="525"/>
      <c r="OHS64" s="525"/>
      <c r="OHT64" s="525"/>
      <c r="OHU64" s="525"/>
      <c r="OHV64" s="525"/>
      <c r="OHW64" s="525"/>
      <c r="OHX64" s="525"/>
      <c r="OHY64" s="525"/>
      <c r="OHZ64" s="525"/>
      <c r="OIA64" s="525"/>
      <c r="OIB64" s="525"/>
      <c r="OIC64" s="525"/>
      <c r="OID64" s="525"/>
      <c r="OIE64" s="525"/>
      <c r="OIF64" s="525"/>
      <c r="OIG64" s="525"/>
      <c r="OIH64" s="525"/>
      <c r="OII64" s="525"/>
      <c r="OIJ64" s="525"/>
      <c r="OIK64" s="525"/>
      <c r="OIL64" s="525"/>
      <c r="OIM64" s="525"/>
      <c r="OIN64" s="525"/>
      <c r="OIO64" s="525"/>
      <c r="OIP64" s="525"/>
      <c r="OIQ64" s="525"/>
      <c r="OIR64" s="525"/>
      <c r="OIS64" s="525"/>
      <c r="OIT64" s="525"/>
      <c r="OIU64" s="525"/>
      <c r="OIV64" s="525"/>
      <c r="OIW64" s="525"/>
      <c r="OIX64" s="525"/>
      <c r="OIY64" s="525"/>
      <c r="OIZ64" s="525"/>
      <c r="OJA64" s="525"/>
      <c r="OJB64" s="525"/>
      <c r="OJC64" s="525"/>
      <c r="OJD64" s="525"/>
      <c r="OJE64" s="525"/>
      <c r="OJF64" s="525"/>
      <c r="OJG64" s="525"/>
      <c r="OJH64" s="525"/>
      <c r="OJI64" s="525"/>
      <c r="OJJ64" s="525"/>
      <c r="OJK64" s="525"/>
      <c r="OJL64" s="525"/>
      <c r="OJM64" s="525"/>
      <c r="OJN64" s="525"/>
      <c r="OJO64" s="525"/>
      <c r="OJP64" s="525"/>
      <c r="OJQ64" s="525"/>
      <c r="OJR64" s="525"/>
      <c r="OJS64" s="525"/>
      <c r="OJT64" s="525"/>
      <c r="OJU64" s="525"/>
      <c r="OJV64" s="525"/>
      <c r="OJW64" s="525"/>
      <c r="OJX64" s="525"/>
      <c r="OJY64" s="525"/>
      <c r="OJZ64" s="525"/>
      <c r="OKA64" s="525"/>
      <c r="OKB64" s="525"/>
      <c r="OKC64" s="525"/>
      <c r="OKD64" s="525"/>
      <c r="OKE64" s="525"/>
      <c r="OKF64" s="525"/>
      <c r="OKG64" s="525"/>
      <c r="OKH64" s="525"/>
      <c r="OKI64" s="525"/>
      <c r="OKJ64" s="525"/>
      <c r="OKK64" s="525"/>
      <c r="OKL64" s="525"/>
      <c r="OKM64" s="525"/>
      <c r="OKN64" s="525"/>
      <c r="OKO64" s="525"/>
      <c r="OKP64" s="525"/>
      <c r="OKQ64" s="525"/>
      <c r="OKR64" s="525"/>
      <c r="OKS64" s="525"/>
      <c r="OKT64" s="525"/>
      <c r="OKU64" s="525"/>
      <c r="OKV64" s="525"/>
      <c r="OKW64" s="525"/>
      <c r="OKX64" s="525"/>
      <c r="OKY64" s="525"/>
      <c r="OKZ64" s="525"/>
      <c r="OLA64" s="525"/>
      <c r="OLB64" s="525"/>
      <c r="OLC64" s="525"/>
      <c r="OLD64" s="525"/>
      <c r="OLE64" s="525"/>
      <c r="OLF64" s="525"/>
      <c r="OLG64" s="525"/>
      <c r="OLH64" s="525"/>
      <c r="OLI64" s="525"/>
      <c r="OLJ64" s="525"/>
      <c r="OLK64" s="525"/>
      <c r="OLL64" s="525"/>
      <c r="OLM64" s="525"/>
      <c r="OLN64" s="525"/>
      <c r="OLO64" s="525"/>
      <c r="OLP64" s="525"/>
      <c r="OLQ64" s="525"/>
      <c r="OLR64" s="525"/>
      <c r="OLS64" s="525"/>
      <c r="OLT64" s="525"/>
      <c r="OLU64" s="525"/>
      <c r="OLV64" s="525"/>
      <c r="OLW64" s="525"/>
      <c r="OLX64" s="525"/>
      <c r="OLY64" s="525"/>
      <c r="OLZ64" s="525"/>
      <c r="OMA64" s="525"/>
      <c r="OMB64" s="525"/>
      <c r="OMC64" s="525"/>
      <c r="OMD64" s="525"/>
      <c r="OME64" s="525"/>
      <c r="OMF64" s="525"/>
      <c r="OMG64" s="525"/>
      <c r="OMH64" s="525"/>
      <c r="OMI64" s="525"/>
      <c r="OMJ64" s="525"/>
      <c r="OMK64" s="525"/>
      <c r="OML64" s="525"/>
      <c r="OMM64" s="525"/>
      <c r="OMN64" s="525"/>
      <c r="OMO64" s="525"/>
      <c r="OMP64" s="525"/>
      <c r="OMQ64" s="525"/>
      <c r="OMR64" s="525"/>
      <c r="OMS64" s="525"/>
      <c r="OMT64" s="525"/>
      <c r="OMU64" s="525"/>
      <c r="OMV64" s="525"/>
      <c r="OMW64" s="525"/>
      <c r="OMX64" s="525"/>
      <c r="OMY64" s="525"/>
      <c r="OMZ64" s="525"/>
      <c r="ONA64" s="525"/>
      <c r="ONB64" s="525"/>
      <c r="ONC64" s="525"/>
      <c r="OND64" s="525"/>
      <c r="ONE64" s="525"/>
      <c r="ONF64" s="525"/>
      <c r="ONG64" s="525"/>
      <c r="ONH64" s="525"/>
      <c r="ONI64" s="525"/>
      <c r="ONJ64" s="525"/>
      <c r="ONK64" s="525"/>
      <c r="ONL64" s="525"/>
      <c r="ONM64" s="525"/>
      <c r="ONN64" s="525"/>
      <c r="ONO64" s="525"/>
      <c r="ONP64" s="525"/>
      <c r="ONQ64" s="525"/>
      <c r="ONR64" s="525"/>
      <c r="ONS64" s="525"/>
      <c r="ONT64" s="525"/>
      <c r="ONU64" s="525"/>
      <c r="ONV64" s="525"/>
      <c r="ONW64" s="525"/>
      <c r="ONX64" s="525"/>
      <c r="ONY64" s="525"/>
      <c r="ONZ64" s="525"/>
      <c r="OOA64" s="525"/>
      <c r="OOB64" s="525"/>
      <c r="OOC64" s="525"/>
      <c r="OOD64" s="525"/>
      <c r="OOE64" s="525"/>
      <c r="OOF64" s="525"/>
      <c r="OOG64" s="525"/>
      <c r="OOH64" s="525"/>
      <c r="OOI64" s="525"/>
      <c r="OOJ64" s="525"/>
      <c r="OOK64" s="525"/>
      <c r="OOL64" s="525"/>
      <c r="OOM64" s="525"/>
      <c r="OON64" s="525"/>
      <c r="OOO64" s="525"/>
      <c r="OOP64" s="525"/>
      <c r="OOQ64" s="525"/>
      <c r="OOR64" s="525"/>
      <c r="OOS64" s="525"/>
      <c r="OOT64" s="525"/>
      <c r="OOU64" s="525"/>
      <c r="OOV64" s="525"/>
      <c r="OOW64" s="525"/>
      <c r="OOX64" s="525"/>
      <c r="OOY64" s="525"/>
      <c r="OOZ64" s="525"/>
      <c r="OPA64" s="525"/>
      <c r="OPB64" s="525"/>
      <c r="OPC64" s="525"/>
      <c r="OPD64" s="525"/>
      <c r="OPE64" s="525"/>
      <c r="OPF64" s="525"/>
      <c r="OPG64" s="525"/>
      <c r="OPH64" s="525"/>
      <c r="OPI64" s="525"/>
      <c r="OPJ64" s="525"/>
      <c r="OPK64" s="525"/>
      <c r="OPL64" s="525"/>
      <c r="OPM64" s="525"/>
      <c r="OPN64" s="525"/>
      <c r="OPO64" s="525"/>
      <c r="OPP64" s="525"/>
      <c r="OPQ64" s="525"/>
      <c r="OPR64" s="525"/>
      <c r="OPS64" s="525"/>
      <c r="OPT64" s="525"/>
      <c r="OPU64" s="525"/>
      <c r="OPV64" s="525"/>
      <c r="OPW64" s="525"/>
      <c r="OPX64" s="525"/>
      <c r="OPY64" s="525"/>
      <c r="OPZ64" s="525"/>
      <c r="OQA64" s="525"/>
      <c r="OQB64" s="525"/>
      <c r="OQC64" s="525"/>
      <c r="OQD64" s="525"/>
      <c r="OQE64" s="525"/>
      <c r="OQF64" s="525"/>
      <c r="OQG64" s="525"/>
      <c r="OQH64" s="525"/>
      <c r="OQI64" s="525"/>
      <c r="OQJ64" s="525"/>
      <c r="OQK64" s="525"/>
      <c r="OQL64" s="525"/>
      <c r="OQM64" s="525"/>
      <c r="OQN64" s="525"/>
      <c r="OQO64" s="525"/>
      <c r="OQP64" s="525"/>
      <c r="OQQ64" s="525"/>
      <c r="OQR64" s="525"/>
      <c r="OQS64" s="525"/>
      <c r="OQT64" s="525"/>
      <c r="OQU64" s="525"/>
      <c r="OQV64" s="525"/>
      <c r="OQW64" s="525"/>
      <c r="OQX64" s="525"/>
      <c r="OQY64" s="525"/>
      <c r="OQZ64" s="525"/>
      <c r="ORA64" s="525"/>
      <c r="ORB64" s="525"/>
      <c r="ORC64" s="525"/>
      <c r="ORD64" s="525"/>
      <c r="ORE64" s="525"/>
      <c r="ORF64" s="525"/>
      <c r="ORG64" s="525"/>
      <c r="ORH64" s="525"/>
      <c r="ORI64" s="525"/>
      <c r="ORJ64" s="525"/>
      <c r="ORK64" s="525"/>
      <c r="ORL64" s="525"/>
      <c r="ORM64" s="525"/>
      <c r="ORN64" s="525"/>
      <c r="ORO64" s="525"/>
      <c r="ORP64" s="525"/>
      <c r="ORQ64" s="525"/>
      <c r="ORR64" s="525"/>
      <c r="ORS64" s="525"/>
      <c r="ORT64" s="525"/>
      <c r="ORU64" s="525"/>
      <c r="ORV64" s="525"/>
      <c r="ORW64" s="525"/>
      <c r="ORX64" s="525"/>
      <c r="ORY64" s="525"/>
      <c r="ORZ64" s="525"/>
      <c r="OSA64" s="525"/>
      <c r="OSB64" s="525"/>
      <c r="OSC64" s="525"/>
      <c r="OSD64" s="525"/>
      <c r="OSE64" s="525"/>
      <c r="OSF64" s="525"/>
      <c r="OSG64" s="525"/>
      <c r="OSH64" s="525"/>
      <c r="OSI64" s="525"/>
      <c r="OSJ64" s="525"/>
      <c r="OSK64" s="525"/>
      <c r="OSL64" s="525"/>
      <c r="OSM64" s="525"/>
      <c r="OSN64" s="525"/>
      <c r="OSO64" s="525"/>
      <c r="OSP64" s="525"/>
      <c r="OSQ64" s="525"/>
      <c r="OSR64" s="525"/>
      <c r="OSS64" s="525"/>
      <c r="OST64" s="525"/>
      <c r="OSU64" s="525"/>
      <c r="OSV64" s="525"/>
      <c r="OSW64" s="525"/>
      <c r="OSX64" s="525"/>
      <c r="OSY64" s="525"/>
      <c r="OSZ64" s="525"/>
      <c r="OTA64" s="525"/>
      <c r="OTB64" s="525"/>
      <c r="OTC64" s="525"/>
      <c r="OTD64" s="525"/>
      <c r="OTE64" s="525"/>
      <c r="OTF64" s="525"/>
      <c r="OTG64" s="525"/>
      <c r="OTH64" s="525"/>
      <c r="OTI64" s="525"/>
      <c r="OTJ64" s="525"/>
      <c r="OTK64" s="525"/>
      <c r="OTL64" s="525"/>
      <c r="OTM64" s="525"/>
      <c r="OTN64" s="525"/>
      <c r="OTO64" s="525"/>
      <c r="OTP64" s="525"/>
      <c r="OTQ64" s="525"/>
      <c r="OTR64" s="525"/>
      <c r="OTS64" s="525"/>
      <c r="OTT64" s="525"/>
      <c r="OTU64" s="525"/>
      <c r="OTV64" s="525"/>
      <c r="OTW64" s="525"/>
      <c r="OTX64" s="525"/>
      <c r="OTY64" s="525"/>
      <c r="OTZ64" s="525"/>
      <c r="OUA64" s="525"/>
      <c r="OUB64" s="525"/>
      <c r="OUC64" s="525"/>
      <c r="OUD64" s="525"/>
      <c r="OUE64" s="525"/>
      <c r="OUF64" s="525"/>
      <c r="OUG64" s="525"/>
      <c r="OUH64" s="525"/>
      <c r="OUI64" s="525"/>
      <c r="OUJ64" s="525"/>
      <c r="OUK64" s="525"/>
      <c r="OUL64" s="525"/>
      <c r="OUM64" s="525"/>
      <c r="OUN64" s="525"/>
      <c r="OUO64" s="525"/>
      <c r="OUP64" s="525"/>
      <c r="OUQ64" s="525"/>
      <c r="OUR64" s="525"/>
      <c r="OUS64" s="525"/>
      <c r="OUT64" s="525"/>
      <c r="OUU64" s="525"/>
      <c r="OUV64" s="525"/>
      <c r="OUW64" s="525"/>
      <c r="OUX64" s="525"/>
      <c r="OUY64" s="525"/>
      <c r="OUZ64" s="525"/>
      <c r="OVA64" s="525"/>
      <c r="OVB64" s="525"/>
      <c r="OVC64" s="525"/>
      <c r="OVD64" s="525"/>
      <c r="OVE64" s="525"/>
      <c r="OVF64" s="525"/>
      <c r="OVG64" s="525"/>
      <c r="OVH64" s="525"/>
      <c r="OVI64" s="525"/>
      <c r="OVJ64" s="525"/>
      <c r="OVK64" s="525"/>
      <c r="OVL64" s="525"/>
      <c r="OVM64" s="525"/>
      <c r="OVN64" s="525"/>
      <c r="OVO64" s="525"/>
      <c r="OVP64" s="525"/>
      <c r="OVQ64" s="525"/>
      <c r="OVR64" s="525"/>
      <c r="OVS64" s="525"/>
      <c r="OVT64" s="525"/>
      <c r="OVU64" s="525"/>
      <c r="OVV64" s="525"/>
      <c r="OVW64" s="525"/>
      <c r="OVX64" s="525"/>
      <c r="OVY64" s="525"/>
      <c r="OVZ64" s="525"/>
      <c r="OWA64" s="525"/>
      <c r="OWB64" s="525"/>
      <c r="OWC64" s="525"/>
      <c r="OWD64" s="525"/>
      <c r="OWE64" s="525"/>
      <c r="OWF64" s="525"/>
      <c r="OWG64" s="525"/>
      <c r="OWH64" s="525"/>
      <c r="OWI64" s="525"/>
      <c r="OWJ64" s="525"/>
      <c r="OWK64" s="525"/>
      <c r="OWL64" s="525"/>
      <c r="OWM64" s="525"/>
      <c r="OWN64" s="525"/>
      <c r="OWO64" s="525"/>
      <c r="OWP64" s="525"/>
      <c r="OWQ64" s="525"/>
      <c r="OWR64" s="525"/>
      <c r="OWS64" s="525"/>
      <c r="OWT64" s="525"/>
      <c r="OWU64" s="525"/>
      <c r="OWV64" s="525"/>
      <c r="OWW64" s="525"/>
      <c r="OWX64" s="525"/>
      <c r="OWY64" s="525"/>
      <c r="OWZ64" s="525"/>
      <c r="OXA64" s="525"/>
      <c r="OXB64" s="525"/>
      <c r="OXC64" s="525"/>
      <c r="OXD64" s="525"/>
      <c r="OXE64" s="525"/>
      <c r="OXF64" s="525"/>
      <c r="OXG64" s="525"/>
      <c r="OXH64" s="525"/>
      <c r="OXI64" s="525"/>
      <c r="OXJ64" s="525"/>
      <c r="OXK64" s="525"/>
      <c r="OXL64" s="525"/>
      <c r="OXM64" s="525"/>
      <c r="OXN64" s="525"/>
      <c r="OXO64" s="525"/>
      <c r="OXP64" s="525"/>
      <c r="OXQ64" s="525"/>
      <c r="OXR64" s="525"/>
      <c r="OXS64" s="525"/>
      <c r="OXT64" s="525"/>
      <c r="OXU64" s="525"/>
      <c r="OXV64" s="525"/>
      <c r="OXW64" s="525"/>
      <c r="OXX64" s="525"/>
      <c r="OXY64" s="525"/>
      <c r="OXZ64" s="525"/>
      <c r="OYA64" s="525"/>
      <c r="OYB64" s="525"/>
      <c r="OYC64" s="525"/>
      <c r="OYD64" s="525"/>
      <c r="OYE64" s="525"/>
      <c r="OYF64" s="525"/>
      <c r="OYG64" s="525"/>
      <c r="OYH64" s="525"/>
      <c r="OYI64" s="525"/>
      <c r="OYJ64" s="525"/>
      <c r="OYK64" s="525"/>
      <c r="OYL64" s="525"/>
      <c r="OYM64" s="525"/>
      <c r="OYN64" s="525"/>
      <c r="OYO64" s="525"/>
      <c r="OYP64" s="525"/>
      <c r="OYQ64" s="525"/>
      <c r="OYR64" s="525"/>
      <c r="OYS64" s="525"/>
      <c r="OYT64" s="525"/>
      <c r="OYU64" s="525"/>
      <c r="OYV64" s="525"/>
      <c r="OYW64" s="525"/>
      <c r="OYX64" s="525"/>
      <c r="OYY64" s="525"/>
      <c r="OYZ64" s="525"/>
      <c r="OZA64" s="525"/>
      <c r="OZB64" s="525"/>
      <c r="OZC64" s="525"/>
      <c r="OZD64" s="525"/>
      <c r="OZE64" s="525"/>
      <c r="OZF64" s="525"/>
      <c r="OZG64" s="525"/>
      <c r="OZH64" s="525"/>
      <c r="OZI64" s="525"/>
      <c r="OZJ64" s="525"/>
      <c r="OZK64" s="525"/>
      <c r="OZL64" s="525"/>
      <c r="OZM64" s="525"/>
      <c r="OZN64" s="525"/>
      <c r="OZO64" s="525"/>
      <c r="OZP64" s="525"/>
      <c r="OZQ64" s="525"/>
      <c r="OZR64" s="525"/>
      <c r="OZS64" s="525"/>
      <c r="OZT64" s="525"/>
      <c r="OZU64" s="525"/>
      <c r="OZV64" s="525"/>
      <c r="OZW64" s="525"/>
      <c r="OZX64" s="525"/>
      <c r="OZY64" s="525"/>
      <c r="OZZ64" s="525"/>
      <c r="PAA64" s="525"/>
      <c r="PAB64" s="525"/>
      <c r="PAC64" s="525"/>
      <c r="PAD64" s="525"/>
      <c r="PAE64" s="525"/>
      <c r="PAF64" s="525"/>
      <c r="PAG64" s="525"/>
      <c r="PAH64" s="525"/>
      <c r="PAI64" s="525"/>
      <c r="PAJ64" s="525"/>
      <c r="PAK64" s="525"/>
      <c r="PAL64" s="525"/>
      <c r="PAM64" s="525"/>
      <c r="PAN64" s="525"/>
      <c r="PAO64" s="525"/>
      <c r="PAP64" s="525"/>
      <c r="PAQ64" s="525"/>
      <c r="PAR64" s="525"/>
      <c r="PAS64" s="525"/>
      <c r="PAT64" s="525"/>
      <c r="PAU64" s="525"/>
      <c r="PAV64" s="525"/>
      <c r="PAW64" s="525"/>
      <c r="PAX64" s="525"/>
      <c r="PAY64" s="525"/>
      <c r="PAZ64" s="525"/>
      <c r="PBA64" s="525"/>
      <c r="PBB64" s="525"/>
      <c r="PBC64" s="525"/>
      <c r="PBD64" s="525"/>
      <c r="PBE64" s="525"/>
      <c r="PBF64" s="525"/>
      <c r="PBG64" s="525"/>
      <c r="PBH64" s="525"/>
      <c r="PBI64" s="525"/>
      <c r="PBJ64" s="525"/>
      <c r="PBK64" s="525"/>
      <c r="PBL64" s="525"/>
      <c r="PBM64" s="525"/>
      <c r="PBN64" s="525"/>
      <c r="PBO64" s="525"/>
      <c r="PBP64" s="525"/>
      <c r="PBQ64" s="525"/>
      <c r="PBR64" s="525"/>
      <c r="PBS64" s="525"/>
      <c r="PBT64" s="525"/>
      <c r="PBU64" s="525"/>
      <c r="PBV64" s="525"/>
      <c r="PBW64" s="525"/>
      <c r="PBX64" s="525"/>
      <c r="PBY64" s="525"/>
      <c r="PBZ64" s="525"/>
      <c r="PCA64" s="525"/>
      <c r="PCB64" s="525"/>
      <c r="PCC64" s="525"/>
      <c r="PCD64" s="525"/>
      <c r="PCE64" s="525"/>
      <c r="PCF64" s="525"/>
      <c r="PCG64" s="525"/>
      <c r="PCH64" s="525"/>
      <c r="PCI64" s="525"/>
      <c r="PCJ64" s="525"/>
      <c r="PCK64" s="525"/>
      <c r="PCL64" s="525"/>
      <c r="PCM64" s="525"/>
      <c r="PCN64" s="525"/>
      <c r="PCO64" s="525"/>
      <c r="PCP64" s="525"/>
      <c r="PCQ64" s="525"/>
      <c r="PCR64" s="525"/>
      <c r="PCS64" s="525"/>
      <c r="PCT64" s="525"/>
      <c r="PCU64" s="525"/>
      <c r="PCV64" s="525"/>
      <c r="PCW64" s="525"/>
      <c r="PCX64" s="525"/>
      <c r="PCY64" s="525"/>
      <c r="PCZ64" s="525"/>
      <c r="PDA64" s="525"/>
      <c r="PDB64" s="525"/>
      <c r="PDC64" s="525"/>
      <c r="PDD64" s="525"/>
      <c r="PDE64" s="525"/>
      <c r="PDF64" s="525"/>
      <c r="PDG64" s="525"/>
      <c r="PDH64" s="525"/>
      <c r="PDI64" s="525"/>
      <c r="PDJ64" s="525"/>
      <c r="PDK64" s="525"/>
      <c r="PDL64" s="525"/>
      <c r="PDM64" s="525"/>
      <c r="PDN64" s="525"/>
      <c r="PDO64" s="525"/>
      <c r="PDP64" s="525"/>
      <c r="PDQ64" s="525"/>
      <c r="PDR64" s="525"/>
      <c r="PDS64" s="525"/>
      <c r="PDT64" s="525"/>
      <c r="PDU64" s="525"/>
      <c r="PDV64" s="525"/>
      <c r="PDW64" s="525"/>
      <c r="PDX64" s="525"/>
      <c r="PDY64" s="525"/>
      <c r="PDZ64" s="525"/>
      <c r="PEA64" s="525"/>
      <c r="PEB64" s="525"/>
      <c r="PEC64" s="525"/>
      <c r="PED64" s="525"/>
      <c r="PEE64" s="525"/>
      <c r="PEF64" s="525"/>
      <c r="PEG64" s="525"/>
      <c r="PEH64" s="525"/>
      <c r="PEI64" s="525"/>
      <c r="PEJ64" s="525"/>
      <c r="PEK64" s="525"/>
      <c r="PEL64" s="525"/>
      <c r="PEM64" s="525"/>
      <c r="PEN64" s="525"/>
      <c r="PEO64" s="525"/>
      <c r="PEP64" s="525"/>
      <c r="PEQ64" s="525"/>
      <c r="PER64" s="525"/>
      <c r="PES64" s="525"/>
      <c r="PET64" s="525"/>
      <c r="PEU64" s="525"/>
      <c r="PEV64" s="525"/>
      <c r="PEW64" s="525"/>
      <c r="PEX64" s="525"/>
      <c r="PEY64" s="525"/>
      <c r="PEZ64" s="525"/>
      <c r="PFA64" s="525"/>
      <c r="PFB64" s="525"/>
      <c r="PFC64" s="525"/>
      <c r="PFD64" s="525"/>
      <c r="PFE64" s="525"/>
      <c r="PFF64" s="525"/>
      <c r="PFG64" s="525"/>
      <c r="PFH64" s="525"/>
      <c r="PFI64" s="525"/>
      <c r="PFJ64" s="525"/>
      <c r="PFK64" s="525"/>
      <c r="PFL64" s="525"/>
      <c r="PFM64" s="525"/>
      <c r="PFN64" s="525"/>
      <c r="PFO64" s="525"/>
      <c r="PFP64" s="525"/>
      <c r="PFQ64" s="525"/>
      <c r="PFR64" s="525"/>
      <c r="PFS64" s="525"/>
      <c r="PFT64" s="525"/>
      <c r="PFU64" s="525"/>
      <c r="PFV64" s="525"/>
      <c r="PFW64" s="525"/>
      <c r="PFX64" s="525"/>
      <c r="PFY64" s="525"/>
      <c r="PFZ64" s="525"/>
      <c r="PGA64" s="525"/>
      <c r="PGB64" s="525"/>
      <c r="PGC64" s="525"/>
      <c r="PGD64" s="525"/>
      <c r="PGE64" s="525"/>
      <c r="PGF64" s="525"/>
      <c r="PGG64" s="525"/>
      <c r="PGH64" s="525"/>
      <c r="PGI64" s="525"/>
      <c r="PGJ64" s="525"/>
      <c r="PGK64" s="525"/>
      <c r="PGL64" s="525"/>
      <c r="PGM64" s="525"/>
      <c r="PGN64" s="525"/>
      <c r="PGO64" s="525"/>
      <c r="PGP64" s="525"/>
      <c r="PGQ64" s="525"/>
      <c r="PGR64" s="525"/>
      <c r="PGS64" s="525"/>
      <c r="PGT64" s="525"/>
      <c r="PGU64" s="525"/>
      <c r="PGV64" s="525"/>
      <c r="PGW64" s="525"/>
      <c r="PGX64" s="525"/>
      <c r="PGY64" s="525"/>
      <c r="PGZ64" s="525"/>
      <c r="PHA64" s="525"/>
      <c r="PHB64" s="525"/>
      <c r="PHC64" s="525"/>
      <c r="PHD64" s="525"/>
      <c r="PHE64" s="525"/>
      <c r="PHF64" s="525"/>
      <c r="PHG64" s="525"/>
      <c r="PHH64" s="525"/>
      <c r="PHI64" s="525"/>
      <c r="PHJ64" s="525"/>
      <c r="PHK64" s="525"/>
      <c r="PHL64" s="525"/>
      <c r="PHM64" s="525"/>
      <c r="PHN64" s="525"/>
      <c r="PHO64" s="525"/>
      <c r="PHP64" s="525"/>
      <c r="PHQ64" s="525"/>
      <c r="PHR64" s="525"/>
      <c r="PHS64" s="525"/>
      <c r="PHT64" s="525"/>
      <c r="PHU64" s="525"/>
      <c r="PHV64" s="525"/>
      <c r="PHW64" s="525"/>
      <c r="PHX64" s="525"/>
      <c r="PHY64" s="525"/>
      <c r="PHZ64" s="525"/>
      <c r="PIA64" s="525"/>
      <c r="PIB64" s="525"/>
      <c r="PIC64" s="525"/>
      <c r="PID64" s="525"/>
      <c r="PIE64" s="525"/>
      <c r="PIF64" s="525"/>
      <c r="PIG64" s="525"/>
      <c r="PIH64" s="525"/>
      <c r="PII64" s="525"/>
      <c r="PIJ64" s="525"/>
      <c r="PIK64" s="525"/>
      <c r="PIL64" s="525"/>
      <c r="PIM64" s="525"/>
      <c r="PIN64" s="525"/>
      <c r="PIO64" s="525"/>
      <c r="PIP64" s="525"/>
      <c r="PIQ64" s="525"/>
      <c r="PIR64" s="525"/>
      <c r="PIS64" s="525"/>
      <c r="PIT64" s="525"/>
      <c r="PIU64" s="525"/>
      <c r="PIV64" s="525"/>
      <c r="PIW64" s="525"/>
      <c r="PIX64" s="525"/>
      <c r="PIY64" s="525"/>
      <c r="PIZ64" s="525"/>
      <c r="PJA64" s="525"/>
      <c r="PJB64" s="525"/>
      <c r="PJC64" s="525"/>
      <c r="PJD64" s="525"/>
      <c r="PJE64" s="525"/>
      <c r="PJF64" s="525"/>
      <c r="PJG64" s="525"/>
      <c r="PJH64" s="525"/>
      <c r="PJI64" s="525"/>
      <c r="PJJ64" s="525"/>
      <c r="PJK64" s="525"/>
      <c r="PJL64" s="525"/>
      <c r="PJM64" s="525"/>
      <c r="PJN64" s="525"/>
      <c r="PJO64" s="525"/>
      <c r="PJP64" s="525"/>
      <c r="PJQ64" s="525"/>
      <c r="PJR64" s="525"/>
      <c r="PJS64" s="525"/>
      <c r="PJT64" s="525"/>
      <c r="PJU64" s="525"/>
      <c r="PJV64" s="525"/>
      <c r="PJW64" s="525"/>
      <c r="PJX64" s="525"/>
      <c r="PJY64" s="525"/>
      <c r="PJZ64" s="525"/>
      <c r="PKA64" s="525"/>
      <c r="PKB64" s="525"/>
      <c r="PKC64" s="525"/>
      <c r="PKD64" s="525"/>
      <c r="PKE64" s="525"/>
      <c r="PKF64" s="525"/>
      <c r="PKG64" s="525"/>
      <c r="PKH64" s="525"/>
      <c r="PKI64" s="525"/>
      <c r="PKJ64" s="525"/>
      <c r="PKK64" s="525"/>
      <c r="PKL64" s="525"/>
      <c r="PKM64" s="525"/>
      <c r="PKN64" s="525"/>
      <c r="PKO64" s="525"/>
      <c r="PKP64" s="525"/>
      <c r="PKQ64" s="525"/>
      <c r="PKR64" s="525"/>
      <c r="PKS64" s="525"/>
      <c r="PKT64" s="525"/>
      <c r="PKU64" s="525"/>
      <c r="PKV64" s="525"/>
      <c r="PKW64" s="525"/>
      <c r="PKX64" s="525"/>
      <c r="PKY64" s="525"/>
      <c r="PKZ64" s="525"/>
      <c r="PLA64" s="525"/>
      <c r="PLB64" s="525"/>
      <c r="PLC64" s="525"/>
      <c r="PLD64" s="525"/>
      <c r="PLE64" s="525"/>
      <c r="PLF64" s="525"/>
      <c r="PLG64" s="525"/>
      <c r="PLH64" s="525"/>
      <c r="PLI64" s="525"/>
      <c r="PLJ64" s="525"/>
      <c r="PLK64" s="525"/>
      <c r="PLL64" s="525"/>
      <c r="PLM64" s="525"/>
      <c r="PLN64" s="525"/>
      <c r="PLO64" s="525"/>
      <c r="PLP64" s="525"/>
      <c r="PLQ64" s="525"/>
      <c r="PLR64" s="525"/>
      <c r="PLS64" s="525"/>
      <c r="PLT64" s="525"/>
      <c r="PLU64" s="525"/>
      <c r="PLV64" s="525"/>
      <c r="PLW64" s="525"/>
      <c r="PLX64" s="525"/>
      <c r="PLY64" s="525"/>
      <c r="PLZ64" s="525"/>
      <c r="PMA64" s="525"/>
      <c r="PMB64" s="525"/>
      <c r="PMC64" s="525"/>
      <c r="PMD64" s="525"/>
      <c r="PME64" s="525"/>
      <c r="PMF64" s="525"/>
      <c r="PMG64" s="525"/>
      <c r="PMH64" s="525"/>
      <c r="PMI64" s="525"/>
      <c r="PMJ64" s="525"/>
      <c r="PMK64" s="525"/>
      <c r="PML64" s="525"/>
      <c r="PMM64" s="525"/>
      <c r="PMN64" s="525"/>
      <c r="PMO64" s="525"/>
      <c r="PMP64" s="525"/>
      <c r="PMQ64" s="525"/>
      <c r="PMR64" s="525"/>
      <c r="PMS64" s="525"/>
      <c r="PMT64" s="525"/>
      <c r="PMU64" s="525"/>
      <c r="PMV64" s="525"/>
      <c r="PMW64" s="525"/>
      <c r="PMX64" s="525"/>
      <c r="PMY64" s="525"/>
      <c r="PMZ64" s="525"/>
      <c r="PNA64" s="525"/>
      <c r="PNB64" s="525"/>
      <c r="PNC64" s="525"/>
      <c r="PND64" s="525"/>
      <c r="PNE64" s="525"/>
      <c r="PNF64" s="525"/>
      <c r="PNG64" s="525"/>
      <c r="PNH64" s="525"/>
      <c r="PNI64" s="525"/>
      <c r="PNJ64" s="525"/>
      <c r="PNK64" s="525"/>
      <c r="PNL64" s="525"/>
      <c r="PNM64" s="525"/>
      <c r="PNN64" s="525"/>
      <c r="PNO64" s="525"/>
      <c r="PNP64" s="525"/>
      <c r="PNQ64" s="525"/>
      <c r="PNR64" s="525"/>
      <c r="PNS64" s="525"/>
      <c r="PNT64" s="525"/>
      <c r="PNU64" s="525"/>
      <c r="PNV64" s="525"/>
      <c r="PNW64" s="525"/>
      <c r="PNX64" s="525"/>
      <c r="PNY64" s="525"/>
      <c r="PNZ64" s="525"/>
      <c r="POA64" s="525"/>
      <c r="POB64" s="525"/>
      <c r="POC64" s="525"/>
      <c r="POD64" s="525"/>
      <c r="POE64" s="525"/>
      <c r="POF64" s="525"/>
      <c r="POG64" s="525"/>
      <c r="POH64" s="525"/>
      <c r="POI64" s="525"/>
      <c r="POJ64" s="525"/>
      <c r="POK64" s="525"/>
      <c r="POL64" s="525"/>
      <c r="POM64" s="525"/>
      <c r="PON64" s="525"/>
      <c r="POO64" s="525"/>
      <c r="POP64" s="525"/>
      <c r="POQ64" s="525"/>
      <c r="POR64" s="525"/>
      <c r="POS64" s="525"/>
      <c r="POT64" s="525"/>
      <c r="POU64" s="525"/>
      <c r="POV64" s="525"/>
      <c r="POW64" s="525"/>
      <c r="POX64" s="525"/>
      <c r="POY64" s="525"/>
      <c r="POZ64" s="525"/>
      <c r="PPA64" s="525"/>
      <c r="PPB64" s="525"/>
      <c r="PPC64" s="525"/>
      <c r="PPD64" s="525"/>
      <c r="PPE64" s="525"/>
      <c r="PPF64" s="525"/>
      <c r="PPG64" s="525"/>
      <c r="PPH64" s="525"/>
      <c r="PPI64" s="525"/>
      <c r="PPJ64" s="525"/>
      <c r="PPK64" s="525"/>
      <c r="PPL64" s="525"/>
      <c r="PPM64" s="525"/>
      <c r="PPN64" s="525"/>
      <c r="PPO64" s="525"/>
      <c r="PPP64" s="525"/>
      <c r="PPQ64" s="525"/>
      <c r="PPR64" s="525"/>
      <c r="PPS64" s="525"/>
      <c r="PPT64" s="525"/>
      <c r="PPU64" s="525"/>
      <c r="PPV64" s="525"/>
      <c r="PPW64" s="525"/>
      <c r="PPX64" s="525"/>
      <c r="PPY64" s="525"/>
      <c r="PPZ64" s="525"/>
      <c r="PQA64" s="525"/>
      <c r="PQB64" s="525"/>
      <c r="PQC64" s="525"/>
      <c r="PQD64" s="525"/>
      <c r="PQE64" s="525"/>
      <c r="PQF64" s="525"/>
      <c r="PQG64" s="525"/>
      <c r="PQH64" s="525"/>
      <c r="PQI64" s="525"/>
      <c r="PQJ64" s="525"/>
      <c r="PQK64" s="525"/>
      <c r="PQL64" s="525"/>
      <c r="PQM64" s="525"/>
      <c r="PQN64" s="525"/>
      <c r="PQO64" s="525"/>
      <c r="PQP64" s="525"/>
      <c r="PQQ64" s="525"/>
      <c r="PQR64" s="525"/>
      <c r="PQS64" s="525"/>
      <c r="PQT64" s="525"/>
      <c r="PQU64" s="525"/>
      <c r="PQV64" s="525"/>
      <c r="PQW64" s="525"/>
      <c r="PQX64" s="525"/>
      <c r="PQY64" s="525"/>
      <c r="PQZ64" s="525"/>
      <c r="PRA64" s="525"/>
      <c r="PRB64" s="525"/>
      <c r="PRC64" s="525"/>
      <c r="PRD64" s="525"/>
      <c r="PRE64" s="525"/>
      <c r="PRF64" s="525"/>
      <c r="PRG64" s="525"/>
      <c r="PRH64" s="525"/>
      <c r="PRI64" s="525"/>
      <c r="PRJ64" s="525"/>
      <c r="PRK64" s="525"/>
      <c r="PRL64" s="525"/>
      <c r="PRM64" s="525"/>
      <c r="PRN64" s="525"/>
      <c r="PRO64" s="525"/>
      <c r="PRP64" s="525"/>
      <c r="PRQ64" s="525"/>
      <c r="PRR64" s="525"/>
      <c r="PRS64" s="525"/>
      <c r="PRT64" s="525"/>
      <c r="PRU64" s="525"/>
      <c r="PRV64" s="525"/>
      <c r="PRW64" s="525"/>
      <c r="PRX64" s="525"/>
      <c r="PRY64" s="525"/>
      <c r="PRZ64" s="525"/>
      <c r="PSA64" s="525"/>
      <c r="PSB64" s="525"/>
      <c r="PSC64" s="525"/>
      <c r="PSD64" s="525"/>
      <c r="PSE64" s="525"/>
      <c r="PSF64" s="525"/>
      <c r="PSG64" s="525"/>
      <c r="PSH64" s="525"/>
      <c r="PSI64" s="525"/>
      <c r="PSJ64" s="525"/>
      <c r="PSK64" s="525"/>
      <c r="PSL64" s="525"/>
      <c r="PSM64" s="525"/>
      <c r="PSN64" s="525"/>
      <c r="PSO64" s="525"/>
      <c r="PSP64" s="525"/>
      <c r="PSQ64" s="525"/>
      <c r="PSR64" s="525"/>
      <c r="PSS64" s="525"/>
      <c r="PST64" s="525"/>
      <c r="PSU64" s="525"/>
      <c r="PSV64" s="525"/>
      <c r="PSW64" s="525"/>
      <c r="PSX64" s="525"/>
      <c r="PSY64" s="525"/>
      <c r="PSZ64" s="525"/>
      <c r="PTA64" s="525"/>
      <c r="PTB64" s="525"/>
      <c r="PTC64" s="525"/>
      <c r="PTD64" s="525"/>
      <c r="PTE64" s="525"/>
      <c r="PTF64" s="525"/>
      <c r="PTG64" s="525"/>
      <c r="PTH64" s="525"/>
      <c r="PTI64" s="525"/>
      <c r="PTJ64" s="525"/>
      <c r="PTK64" s="525"/>
      <c r="PTL64" s="525"/>
      <c r="PTM64" s="525"/>
      <c r="PTN64" s="525"/>
      <c r="PTO64" s="525"/>
      <c r="PTP64" s="525"/>
      <c r="PTQ64" s="525"/>
      <c r="PTR64" s="525"/>
      <c r="PTS64" s="525"/>
      <c r="PTT64" s="525"/>
      <c r="PTU64" s="525"/>
      <c r="PTV64" s="525"/>
      <c r="PTW64" s="525"/>
      <c r="PTX64" s="525"/>
      <c r="PTY64" s="525"/>
      <c r="PTZ64" s="525"/>
      <c r="PUA64" s="525"/>
      <c r="PUB64" s="525"/>
      <c r="PUC64" s="525"/>
      <c r="PUD64" s="525"/>
      <c r="PUE64" s="525"/>
      <c r="PUF64" s="525"/>
      <c r="PUG64" s="525"/>
      <c r="PUH64" s="525"/>
      <c r="PUI64" s="525"/>
      <c r="PUJ64" s="525"/>
      <c r="PUK64" s="525"/>
      <c r="PUL64" s="525"/>
      <c r="PUM64" s="525"/>
      <c r="PUN64" s="525"/>
      <c r="PUO64" s="525"/>
      <c r="PUP64" s="525"/>
      <c r="PUQ64" s="525"/>
      <c r="PUR64" s="525"/>
      <c r="PUS64" s="525"/>
      <c r="PUT64" s="525"/>
      <c r="PUU64" s="525"/>
      <c r="PUV64" s="525"/>
      <c r="PUW64" s="525"/>
      <c r="PUX64" s="525"/>
      <c r="PUY64" s="525"/>
      <c r="PUZ64" s="525"/>
      <c r="PVA64" s="525"/>
      <c r="PVB64" s="525"/>
      <c r="PVC64" s="525"/>
      <c r="PVD64" s="525"/>
      <c r="PVE64" s="525"/>
      <c r="PVF64" s="525"/>
      <c r="PVG64" s="525"/>
      <c r="PVH64" s="525"/>
      <c r="PVI64" s="525"/>
      <c r="PVJ64" s="525"/>
      <c r="PVK64" s="525"/>
      <c r="PVL64" s="525"/>
      <c r="PVM64" s="525"/>
      <c r="PVN64" s="525"/>
      <c r="PVO64" s="525"/>
      <c r="PVP64" s="525"/>
      <c r="PVQ64" s="525"/>
      <c r="PVR64" s="525"/>
      <c r="PVS64" s="525"/>
      <c r="PVT64" s="525"/>
      <c r="PVU64" s="525"/>
      <c r="PVV64" s="525"/>
      <c r="PVW64" s="525"/>
      <c r="PVX64" s="525"/>
      <c r="PVY64" s="525"/>
      <c r="PVZ64" s="525"/>
      <c r="PWA64" s="525"/>
      <c r="PWB64" s="525"/>
      <c r="PWC64" s="525"/>
      <c r="PWD64" s="525"/>
      <c r="PWE64" s="525"/>
      <c r="PWF64" s="525"/>
      <c r="PWG64" s="525"/>
      <c r="PWH64" s="525"/>
      <c r="PWI64" s="525"/>
      <c r="PWJ64" s="525"/>
      <c r="PWK64" s="525"/>
      <c r="PWL64" s="525"/>
      <c r="PWM64" s="525"/>
      <c r="PWN64" s="525"/>
      <c r="PWO64" s="525"/>
      <c r="PWP64" s="525"/>
      <c r="PWQ64" s="525"/>
      <c r="PWR64" s="525"/>
      <c r="PWS64" s="525"/>
      <c r="PWT64" s="525"/>
      <c r="PWU64" s="525"/>
      <c r="PWV64" s="525"/>
      <c r="PWW64" s="525"/>
      <c r="PWX64" s="525"/>
      <c r="PWY64" s="525"/>
      <c r="PWZ64" s="525"/>
      <c r="PXA64" s="525"/>
      <c r="PXB64" s="525"/>
      <c r="PXC64" s="525"/>
      <c r="PXD64" s="525"/>
      <c r="PXE64" s="525"/>
      <c r="PXF64" s="525"/>
      <c r="PXG64" s="525"/>
      <c r="PXH64" s="525"/>
      <c r="PXI64" s="525"/>
      <c r="PXJ64" s="525"/>
      <c r="PXK64" s="525"/>
      <c r="PXL64" s="525"/>
      <c r="PXM64" s="525"/>
      <c r="PXN64" s="525"/>
      <c r="PXO64" s="525"/>
      <c r="PXP64" s="525"/>
      <c r="PXQ64" s="525"/>
      <c r="PXR64" s="525"/>
      <c r="PXS64" s="525"/>
      <c r="PXT64" s="525"/>
      <c r="PXU64" s="525"/>
      <c r="PXV64" s="525"/>
      <c r="PXW64" s="525"/>
      <c r="PXX64" s="525"/>
      <c r="PXY64" s="525"/>
      <c r="PXZ64" s="525"/>
      <c r="PYA64" s="525"/>
      <c r="PYB64" s="525"/>
      <c r="PYC64" s="525"/>
      <c r="PYD64" s="525"/>
      <c r="PYE64" s="525"/>
      <c r="PYF64" s="525"/>
      <c r="PYG64" s="525"/>
      <c r="PYH64" s="525"/>
      <c r="PYI64" s="525"/>
      <c r="PYJ64" s="525"/>
      <c r="PYK64" s="525"/>
      <c r="PYL64" s="525"/>
      <c r="PYM64" s="525"/>
      <c r="PYN64" s="525"/>
      <c r="PYO64" s="525"/>
      <c r="PYP64" s="525"/>
      <c r="PYQ64" s="525"/>
      <c r="PYR64" s="525"/>
      <c r="PYS64" s="525"/>
      <c r="PYT64" s="525"/>
      <c r="PYU64" s="525"/>
      <c r="PYV64" s="525"/>
      <c r="PYW64" s="525"/>
      <c r="PYX64" s="525"/>
      <c r="PYY64" s="525"/>
      <c r="PYZ64" s="525"/>
      <c r="PZA64" s="525"/>
      <c r="PZB64" s="525"/>
      <c r="PZC64" s="525"/>
      <c r="PZD64" s="525"/>
      <c r="PZE64" s="525"/>
      <c r="PZF64" s="525"/>
      <c r="PZG64" s="525"/>
      <c r="PZH64" s="525"/>
      <c r="PZI64" s="525"/>
      <c r="PZJ64" s="525"/>
      <c r="PZK64" s="525"/>
      <c r="PZL64" s="525"/>
      <c r="PZM64" s="525"/>
      <c r="PZN64" s="525"/>
      <c r="PZO64" s="525"/>
      <c r="PZP64" s="525"/>
      <c r="PZQ64" s="525"/>
      <c r="PZR64" s="525"/>
      <c r="PZS64" s="525"/>
      <c r="PZT64" s="525"/>
      <c r="PZU64" s="525"/>
      <c r="PZV64" s="525"/>
      <c r="PZW64" s="525"/>
      <c r="PZX64" s="525"/>
      <c r="PZY64" s="525"/>
      <c r="PZZ64" s="525"/>
      <c r="QAA64" s="525"/>
      <c r="QAB64" s="525"/>
      <c r="QAC64" s="525"/>
      <c r="QAD64" s="525"/>
      <c r="QAE64" s="525"/>
      <c r="QAF64" s="525"/>
      <c r="QAG64" s="525"/>
      <c r="QAH64" s="525"/>
      <c r="QAI64" s="525"/>
      <c r="QAJ64" s="525"/>
      <c r="QAK64" s="525"/>
      <c r="QAL64" s="525"/>
      <c r="QAM64" s="525"/>
      <c r="QAN64" s="525"/>
      <c r="QAO64" s="525"/>
      <c r="QAP64" s="525"/>
      <c r="QAQ64" s="525"/>
      <c r="QAR64" s="525"/>
      <c r="QAS64" s="525"/>
      <c r="QAT64" s="525"/>
      <c r="QAU64" s="525"/>
      <c r="QAV64" s="525"/>
      <c r="QAW64" s="525"/>
      <c r="QAX64" s="525"/>
      <c r="QAY64" s="525"/>
      <c r="QAZ64" s="525"/>
      <c r="QBA64" s="525"/>
      <c r="QBB64" s="525"/>
      <c r="QBC64" s="525"/>
      <c r="QBD64" s="525"/>
      <c r="QBE64" s="525"/>
      <c r="QBF64" s="525"/>
      <c r="QBG64" s="525"/>
      <c r="QBH64" s="525"/>
      <c r="QBI64" s="525"/>
      <c r="QBJ64" s="525"/>
      <c r="QBK64" s="525"/>
      <c r="QBL64" s="525"/>
      <c r="QBM64" s="525"/>
      <c r="QBN64" s="525"/>
      <c r="QBO64" s="525"/>
      <c r="QBP64" s="525"/>
      <c r="QBQ64" s="525"/>
      <c r="QBR64" s="525"/>
      <c r="QBS64" s="525"/>
      <c r="QBT64" s="525"/>
      <c r="QBU64" s="525"/>
      <c r="QBV64" s="525"/>
      <c r="QBW64" s="525"/>
      <c r="QBX64" s="525"/>
      <c r="QBY64" s="525"/>
      <c r="QBZ64" s="525"/>
      <c r="QCA64" s="525"/>
      <c r="QCB64" s="525"/>
      <c r="QCC64" s="525"/>
      <c r="QCD64" s="525"/>
      <c r="QCE64" s="525"/>
      <c r="QCF64" s="525"/>
      <c r="QCG64" s="525"/>
      <c r="QCH64" s="525"/>
      <c r="QCI64" s="525"/>
      <c r="QCJ64" s="525"/>
      <c r="QCK64" s="525"/>
      <c r="QCL64" s="525"/>
      <c r="QCM64" s="525"/>
      <c r="QCN64" s="525"/>
      <c r="QCO64" s="525"/>
      <c r="QCP64" s="525"/>
      <c r="QCQ64" s="525"/>
      <c r="QCR64" s="525"/>
      <c r="QCS64" s="525"/>
      <c r="QCT64" s="525"/>
      <c r="QCU64" s="525"/>
      <c r="QCV64" s="525"/>
      <c r="QCW64" s="525"/>
      <c r="QCX64" s="525"/>
      <c r="QCY64" s="525"/>
      <c r="QCZ64" s="525"/>
      <c r="QDA64" s="525"/>
      <c r="QDB64" s="525"/>
      <c r="QDC64" s="525"/>
      <c r="QDD64" s="525"/>
      <c r="QDE64" s="525"/>
      <c r="QDF64" s="525"/>
      <c r="QDG64" s="525"/>
      <c r="QDH64" s="525"/>
      <c r="QDI64" s="525"/>
      <c r="QDJ64" s="525"/>
      <c r="QDK64" s="525"/>
      <c r="QDL64" s="525"/>
      <c r="QDM64" s="525"/>
      <c r="QDN64" s="525"/>
      <c r="QDO64" s="525"/>
      <c r="QDP64" s="525"/>
      <c r="QDQ64" s="525"/>
      <c r="QDR64" s="525"/>
      <c r="QDS64" s="525"/>
      <c r="QDT64" s="525"/>
      <c r="QDU64" s="525"/>
      <c r="QDV64" s="525"/>
      <c r="QDW64" s="525"/>
      <c r="QDX64" s="525"/>
      <c r="QDY64" s="525"/>
      <c r="QDZ64" s="525"/>
      <c r="QEA64" s="525"/>
      <c r="QEB64" s="525"/>
      <c r="QEC64" s="525"/>
      <c r="QED64" s="525"/>
      <c r="QEE64" s="525"/>
      <c r="QEF64" s="525"/>
      <c r="QEG64" s="525"/>
      <c r="QEH64" s="525"/>
      <c r="QEI64" s="525"/>
      <c r="QEJ64" s="525"/>
      <c r="QEK64" s="525"/>
      <c r="QEL64" s="525"/>
      <c r="QEM64" s="525"/>
      <c r="QEN64" s="525"/>
      <c r="QEO64" s="525"/>
      <c r="QEP64" s="525"/>
      <c r="QEQ64" s="525"/>
      <c r="QER64" s="525"/>
      <c r="QES64" s="525"/>
      <c r="QET64" s="525"/>
      <c r="QEU64" s="525"/>
      <c r="QEV64" s="525"/>
      <c r="QEW64" s="525"/>
      <c r="QEX64" s="525"/>
      <c r="QEY64" s="525"/>
      <c r="QEZ64" s="525"/>
      <c r="QFA64" s="525"/>
      <c r="QFB64" s="525"/>
      <c r="QFC64" s="525"/>
      <c r="QFD64" s="525"/>
      <c r="QFE64" s="525"/>
      <c r="QFF64" s="525"/>
      <c r="QFG64" s="525"/>
      <c r="QFH64" s="525"/>
      <c r="QFI64" s="525"/>
      <c r="QFJ64" s="525"/>
      <c r="QFK64" s="525"/>
      <c r="QFL64" s="525"/>
      <c r="QFM64" s="525"/>
      <c r="QFN64" s="525"/>
      <c r="QFO64" s="525"/>
      <c r="QFP64" s="525"/>
      <c r="QFQ64" s="525"/>
      <c r="QFR64" s="525"/>
      <c r="QFS64" s="525"/>
      <c r="QFT64" s="525"/>
      <c r="QFU64" s="525"/>
      <c r="QFV64" s="525"/>
      <c r="QFW64" s="525"/>
      <c r="QFX64" s="525"/>
      <c r="QFY64" s="525"/>
      <c r="QFZ64" s="525"/>
      <c r="QGA64" s="525"/>
      <c r="QGB64" s="525"/>
      <c r="QGC64" s="525"/>
      <c r="QGD64" s="525"/>
      <c r="QGE64" s="525"/>
      <c r="QGF64" s="525"/>
      <c r="QGG64" s="525"/>
      <c r="QGH64" s="525"/>
      <c r="QGI64" s="525"/>
      <c r="QGJ64" s="525"/>
      <c r="QGK64" s="525"/>
      <c r="QGL64" s="525"/>
      <c r="QGM64" s="525"/>
      <c r="QGN64" s="525"/>
      <c r="QGO64" s="525"/>
      <c r="QGP64" s="525"/>
      <c r="QGQ64" s="525"/>
      <c r="QGR64" s="525"/>
      <c r="QGS64" s="525"/>
      <c r="QGT64" s="525"/>
      <c r="QGU64" s="525"/>
      <c r="QGV64" s="525"/>
      <c r="QGW64" s="525"/>
      <c r="QGX64" s="525"/>
      <c r="QGY64" s="525"/>
      <c r="QGZ64" s="525"/>
      <c r="QHA64" s="525"/>
      <c r="QHB64" s="525"/>
      <c r="QHC64" s="525"/>
      <c r="QHD64" s="525"/>
      <c r="QHE64" s="525"/>
      <c r="QHF64" s="525"/>
      <c r="QHG64" s="525"/>
      <c r="QHH64" s="525"/>
      <c r="QHI64" s="525"/>
      <c r="QHJ64" s="525"/>
      <c r="QHK64" s="525"/>
      <c r="QHL64" s="525"/>
      <c r="QHM64" s="525"/>
      <c r="QHN64" s="525"/>
      <c r="QHO64" s="525"/>
      <c r="QHP64" s="525"/>
      <c r="QHQ64" s="525"/>
      <c r="QHR64" s="525"/>
      <c r="QHS64" s="525"/>
      <c r="QHT64" s="525"/>
      <c r="QHU64" s="525"/>
      <c r="QHV64" s="525"/>
      <c r="QHW64" s="525"/>
      <c r="QHX64" s="525"/>
      <c r="QHY64" s="525"/>
      <c r="QHZ64" s="525"/>
      <c r="QIA64" s="525"/>
      <c r="QIB64" s="525"/>
      <c r="QIC64" s="525"/>
      <c r="QID64" s="525"/>
      <c r="QIE64" s="525"/>
      <c r="QIF64" s="525"/>
      <c r="QIG64" s="525"/>
      <c r="QIH64" s="525"/>
      <c r="QII64" s="525"/>
      <c r="QIJ64" s="525"/>
      <c r="QIK64" s="525"/>
      <c r="QIL64" s="525"/>
      <c r="QIM64" s="525"/>
      <c r="QIN64" s="525"/>
      <c r="QIO64" s="525"/>
      <c r="QIP64" s="525"/>
      <c r="QIQ64" s="525"/>
      <c r="QIR64" s="525"/>
      <c r="QIS64" s="525"/>
      <c r="QIT64" s="525"/>
      <c r="QIU64" s="525"/>
      <c r="QIV64" s="525"/>
      <c r="QIW64" s="525"/>
      <c r="QIX64" s="525"/>
      <c r="QIY64" s="525"/>
      <c r="QIZ64" s="525"/>
      <c r="QJA64" s="525"/>
      <c r="QJB64" s="525"/>
      <c r="QJC64" s="525"/>
      <c r="QJD64" s="525"/>
      <c r="QJE64" s="525"/>
      <c r="QJF64" s="525"/>
      <c r="QJG64" s="525"/>
      <c r="QJH64" s="525"/>
      <c r="QJI64" s="525"/>
      <c r="QJJ64" s="525"/>
      <c r="QJK64" s="525"/>
      <c r="QJL64" s="525"/>
      <c r="QJM64" s="525"/>
      <c r="QJN64" s="525"/>
      <c r="QJO64" s="525"/>
      <c r="QJP64" s="525"/>
      <c r="QJQ64" s="525"/>
      <c r="QJR64" s="525"/>
      <c r="QJS64" s="525"/>
      <c r="QJT64" s="525"/>
      <c r="QJU64" s="525"/>
      <c r="QJV64" s="525"/>
      <c r="QJW64" s="525"/>
      <c r="QJX64" s="525"/>
      <c r="QJY64" s="525"/>
      <c r="QJZ64" s="525"/>
      <c r="QKA64" s="525"/>
      <c r="QKB64" s="525"/>
      <c r="QKC64" s="525"/>
      <c r="QKD64" s="525"/>
      <c r="QKE64" s="525"/>
      <c r="QKF64" s="525"/>
      <c r="QKG64" s="525"/>
      <c r="QKH64" s="525"/>
      <c r="QKI64" s="525"/>
      <c r="QKJ64" s="525"/>
      <c r="QKK64" s="525"/>
      <c r="QKL64" s="525"/>
      <c r="QKM64" s="525"/>
      <c r="QKN64" s="525"/>
      <c r="QKO64" s="525"/>
      <c r="QKP64" s="525"/>
      <c r="QKQ64" s="525"/>
      <c r="QKR64" s="525"/>
      <c r="QKS64" s="525"/>
      <c r="QKT64" s="525"/>
      <c r="QKU64" s="525"/>
      <c r="QKV64" s="525"/>
      <c r="QKW64" s="525"/>
      <c r="QKX64" s="525"/>
      <c r="QKY64" s="525"/>
      <c r="QKZ64" s="525"/>
      <c r="QLA64" s="525"/>
      <c r="QLB64" s="525"/>
      <c r="QLC64" s="525"/>
      <c r="QLD64" s="525"/>
      <c r="QLE64" s="525"/>
      <c r="QLF64" s="525"/>
      <c r="QLG64" s="525"/>
      <c r="QLH64" s="525"/>
      <c r="QLI64" s="525"/>
      <c r="QLJ64" s="525"/>
      <c r="QLK64" s="525"/>
      <c r="QLL64" s="525"/>
      <c r="QLM64" s="525"/>
      <c r="QLN64" s="525"/>
      <c r="QLO64" s="525"/>
      <c r="QLP64" s="525"/>
      <c r="QLQ64" s="525"/>
      <c r="QLR64" s="525"/>
      <c r="QLS64" s="525"/>
      <c r="QLT64" s="525"/>
      <c r="QLU64" s="525"/>
      <c r="QLV64" s="525"/>
      <c r="QLW64" s="525"/>
      <c r="QLX64" s="525"/>
      <c r="QLY64" s="525"/>
      <c r="QLZ64" s="525"/>
      <c r="QMA64" s="525"/>
      <c r="QMB64" s="525"/>
      <c r="QMC64" s="525"/>
      <c r="QMD64" s="525"/>
      <c r="QME64" s="525"/>
      <c r="QMF64" s="525"/>
      <c r="QMG64" s="525"/>
      <c r="QMH64" s="525"/>
      <c r="QMI64" s="525"/>
      <c r="QMJ64" s="525"/>
      <c r="QMK64" s="525"/>
      <c r="QML64" s="525"/>
      <c r="QMM64" s="525"/>
      <c r="QMN64" s="525"/>
      <c r="QMO64" s="525"/>
      <c r="QMP64" s="525"/>
      <c r="QMQ64" s="525"/>
      <c r="QMR64" s="525"/>
      <c r="QMS64" s="525"/>
      <c r="QMT64" s="525"/>
      <c r="QMU64" s="525"/>
      <c r="QMV64" s="525"/>
      <c r="QMW64" s="525"/>
      <c r="QMX64" s="525"/>
      <c r="QMY64" s="525"/>
      <c r="QMZ64" s="525"/>
      <c r="QNA64" s="525"/>
      <c r="QNB64" s="525"/>
      <c r="QNC64" s="525"/>
      <c r="QND64" s="525"/>
      <c r="QNE64" s="525"/>
      <c r="QNF64" s="525"/>
      <c r="QNG64" s="525"/>
      <c r="QNH64" s="525"/>
      <c r="QNI64" s="525"/>
      <c r="QNJ64" s="525"/>
      <c r="QNK64" s="525"/>
      <c r="QNL64" s="525"/>
      <c r="QNM64" s="525"/>
      <c r="QNN64" s="525"/>
      <c r="QNO64" s="525"/>
      <c r="QNP64" s="525"/>
      <c r="QNQ64" s="525"/>
      <c r="QNR64" s="525"/>
      <c r="QNS64" s="525"/>
      <c r="QNT64" s="525"/>
      <c r="QNU64" s="525"/>
      <c r="QNV64" s="525"/>
      <c r="QNW64" s="525"/>
      <c r="QNX64" s="525"/>
      <c r="QNY64" s="525"/>
      <c r="QNZ64" s="525"/>
      <c r="QOA64" s="525"/>
      <c r="QOB64" s="525"/>
      <c r="QOC64" s="525"/>
      <c r="QOD64" s="525"/>
      <c r="QOE64" s="525"/>
      <c r="QOF64" s="525"/>
      <c r="QOG64" s="525"/>
      <c r="QOH64" s="525"/>
      <c r="QOI64" s="525"/>
      <c r="QOJ64" s="525"/>
      <c r="QOK64" s="525"/>
      <c r="QOL64" s="525"/>
      <c r="QOM64" s="525"/>
      <c r="QON64" s="525"/>
      <c r="QOO64" s="525"/>
      <c r="QOP64" s="525"/>
      <c r="QOQ64" s="525"/>
      <c r="QOR64" s="525"/>
      <c r="QOS64" s="525"/>
      <c r="QOT64" s="525"/>
      <c r="QOU64" s="525"/>
      <c r="QOV64" s="525"/>
      <c r="QOW64" s="525"/>
      <c r="QOX64" s="525"/>
      <c r="QOY64" s="525"/>
      <c r="QOZ64" s="525"/>
      <c r="QPA64" s="525"/>
      <c r="QPB64" s="525"/>
      <c r="QPC64" s="525"/>
      <c r="QPD64" s="525"/>
      <c r="QPE64" s="525"/>
      <c r="QPF64" s="525"/>
      <c r="QPG64" s="525"/>
      <c r="QPH64" s="525"/>
      <c r="QPI64" s="525"/>
      <c r="QPJ64" s="525"/>
      <c r="QPK64" s="525"/>
      <c r="QPL64" s="525"/>
      <c r="QPM64" s="525"/>
      <c r="QPN64" s="525"/>
      <c r="QPO64" s="525"/>
      <c r="QPP64" s="525"/>
      <c r="QPQ64" s="525"/>
      <c r="QPR64" s="525"/>
      <c r="QPS64" s="525"/>
      <c r="QPT64" s="525"/>
      <c r="QPU64" s="525"/>
      <c r="QPV64" s="525"/>
      <c r="QPW64" s="525"/>
      <c r="QPX64" s="525"/>
      <c r="QPY64" s="525"/>
      <c r="QPZ64" s="525"/>
      <c r="QQA64" s="525"/>
      <c r="QQB64" s="525"/>
      <c r="QQC64" s="525"/>
      <c r="QQD64" s="525"/>
      <c r="QQE64" s="525"/>
      <c r="QQF64" s="525"/>
      <c r="QQG64" s="525"/>
      <c r="QQH64" s="525"/>
      <c r="QQI64" s="525"/>
      <c r="QQJ64" s="525"/>
      <c r="QQK64" s="525"/>
      <c r="QQL64" s="525"/>
      <c r="QQM64" s="525"/>
      <c r="QQN64" s="525"/>
      <c r="QQO64" s="525"/>
      <c r="QQP64" s="525"/>
      <c r="QQQ64" s="525"/>
      <c r="QQR64" s="525"/>
      <c r="QQS64" s="525"/>
      <c r="QQT64" s="525"/>
      <c r="QQU64" s="525"/>
      <c r="QQV64" s="525"/>
      <c r="QQW64" s="525"/>
      <c r="QQX64" s="525"/>
      <c r="QQY64" s="525"/>
      <c r="QQZ64" s="525"/>
      <c r="QRA64" s="525"/>
      <c r="QRB64" s="525"/>
      <c r="QRC64" s="525"/>
      <c r="QRD64" s="525"/>
      <c r="QRE64" s="525"/>
      <c r="QRF64" s="525"/>
      <c r="QRG64" s="525"/>
      <c r="QRH64" s="525"/>
      <c r="QRI64" s="525"/>
      <c r="QRJ64" s="525"/>
      <c r="QRK64" s="525"/>
      <c r="QRL64" s="525"/>
      <c r="QRM64" s="525"/>
      <c r="QRN64" s="525"/>
      <c r="QRO64" s="525"/>
      <c r="QRP64" s="525"/>
      <c r="QRQ64" s="525"/>
      <c r="QRR64" s="525"/>
      <c r="QRS64" s="525"/>
      <c r="QRT64" s="525"/>
      <c r="QRU64" s="525"/>
      <c r="QRV64" s="525"/>
      <c r="QRW64" s="525"/>
      <c r="QRX64" s="525"/>
      <c r="QRY64" s="525"/>
      <c r="QRZ64" s="525"/>
      <c r="QSA64" s="525"/>
      <c r="QSB64" s="525"/>
      <c r="QSC64" s="525"/>
      <c r="QSD64" s="525"/>
      <c r="QSE64" s="525"/>
      <c r="QSF64" s="525"/>
      <c r="QSG64" s="525"/>
      <c r="QSH64" s="525"/>
      <c r="QSI64" s="525"/>
      <c r="QSJ64" s="525"/>
      <c r="QSK64" s="525"/>
      <c r="QSL64" s="525"/>
      <c r="QSM64" s="525"/>
      <c r="QSN64" s="525"/>
      <c r="QSO64" s="525"/>
      <c r="QSP64" s="525"/>
      <c r="QSQ64" s="525"/>
      <c r="QSR64" s="525"/>
      <c r="QSS64" s="525"/>
      <c r="QST64" s="525"/>
      <c r="QSU64" s="525"/>
      <c r="QSV64" s="525"/>
      <c r="QSW64" s="525"/>
      <c r="QSX64" s="525"/>
      <c r="QSY64" s="525"/>
      <c r="QSZ64" s="525"/>
      <c r="QTA64" s="525"/>
      <c r="QTB64" s="525"/>
      <c r="QTC64" s="525"/>
      <c r="QTD64" s="525"/>
      <c r="QTE64" s="525"/>
      <c r="QTF64" s="525"/>
      <c r="QTG64" s="525"/>
      <c r="QTH64" s="525"/>
      <c r="QTI64" s="525"/>
      <c r="QTJ64" s="525"/>
      <c r="QTK64" s="525"/>
      <c r="QTL64" s="525"/>
      <c r="QTM64" s="525"/>
      <c r="QTN64" s="525"/>
      <c r="QTO64" s="525"/>
      <c r="QTP64" s="525"/>
      <c r="QTQ64" s="525"/>
      <c r="QTR64" s="525"/>
      <c r="QTS64" s="525"/>
      <c r="QTT64" s="525"/>
      <c r="QTU64" s="525"/>
      <c r="QTV64" s="525"/>
      <c r="QTW64" s="525"/>
      <c r="QTX64" s="525"/>
      <c r="QTY64" s="525"/>
      <c r="QTZ64" s="525"/>
      <c r="QUA64" s="525"/>
      <c r="QUB64" s="525"/>
      <c r="QUC64" s="525"/>
      <c r="QUD64" s="525"/>
      <c r="QUE64" s="525"/>
      <c r="QUF64" s="525"/>
      <c r="QUG64" s="525"/>
      <c r="QUH64" s="525"/>
      <c r="QUI64" s="525"/>
      <c r="QUJ64" s="525"/>
      <c r="QUK64" s="525"/>
      <c r="QUL64" s="525"/>
      <c r="QUM64" s="525"/>
      <c r="QUN64" s="525"/>
      <c r="QUO64" s="525"/>
      <c r="QUP64" s="525"/>
      <c r="QUQ64" s="525"/>
      <c r="QUR64" s="525"/>
      <c r="QUS64" s="525"/>
      <c r="QUT64" s="525"/>
      <c r="QUU64" s="525"/>
      <c r="QUV64" s="525"/>
      <c r="QUW64" s="525"/>
      <c r="QUX64" s="525"/>
      <c r="QUY64" s="525"/>
      <c r="QUZ64" s="525"/>
      <c r="QVA64" s="525"/>
      <c r="QVB64" s="525"/>
      <c r="QVC64" s="525"/>
      <c r="QVD64" s="525"/>
      <c r="QVE64" s="525"/>
      <c r="QVF64" s="525"/>
      <c r="QVG64" s="525"/>
      <c r="QVH64" s="525"/>
      <c r="QVI64" s="525"/>
      <c r="QVJ64" s="525"/>
      <c r="QVK64" s="525"/>
      <c r="QVL64" s="525"/>
      <c r="QVM64" s="525"/>
      <c r="QVN64" s="525"/>
      <c r="QVO64" s="525"/>
      <c r="QVP64" s="525"/>
      <c r="QVQ64" s="525"/>
      <c r="QVR64" s="525"/>
      <c r="QVS64" s="525"/>
      <c r="QVT64" s="525"/>
      <c r="QVU64" s="525"/>
      <c r="QVV64" s="525"/>
      <c r="QVW64" s="525"/>
      <c r="QVX64" s="525"/>
      <c r="QVY64" s="525"/>
      <c r="QVZ64" s="525"/>
      <c r="QWA64" s="525"/>
      <c r="QWB64" s="525"/>
      <c r="QWC64" s="525"/>
      <c r="QWD64" s="525"/>
      <c r="QWE64" s="525"/>
      <c r="QWF64" s="525"/>
      <c r="QWG64" s="525"/>
      <c r="QWH64" s="525"/>
      <c r="QWI64" s="525"/>
      <c r="QWJ64" s="525"/>
      <c r="QWK64" s="525"/>
      <c r="QWL64" s="525"/>
      <c r="QWM64" s="525"/>
      <c r="QWN64" s="525"/>
      <c r="QWO64" s="525"/>
      <c r="QWP64" s="525"/>
      <c r="QWQ64" s="525"/>
      <c r="QWR64" s="525"/>
      <c r="QWS64" s="525"/>
      <c r="QWT64" s="525"/>
      <c r="QWU64" s="525"/>
      <c r="QWV64" s="525"/>
      <c r="QWW64" s="525"/>
      <c r="QWX64" s="525"/>
      <c r="QWY64" s="525"/>
      <c r="QWZ64" s="525"/>
      <c r="QXA64" s="525"/>
      <c r="QXB64" s="525"/>
      <c r="QXC64" s="525"/>
      <c r="QXD64" s="525"/>
      <c r="QXE64" s="525"/>
      <c r="QXF64" s="525"/>
      <c r="QXG64" s="525"/>
      <c r="QXH64" s="525"/>
      <c r="QXI64" s="525"/>
      <c r="QXJ64" s="525"/>
      <c r="QXK64" s="525"/>
      <c r="QXL64" s="525"/>
      <c r="QXM64" s="525"/>
      <c r="QXN64" s="525"/>
      <c r="QXO64" s="525"/>
      <c r="QXP64" s="525"/>
      <c r="QXQ64" s="525"/>
      <c r="QXR64" s="525"/>
      <c r="QXS64" s="525"/>
      <c r="QXT64" s="525"/>
      <c r="QXU64" s="525"/>
      <c r="QXV64" s="525"/>
      <c r="QXW64" s="525"/>
      <c r="QXX64" s="525"/>
      <c r="QXY64" s="525"/>
      <c r="QXZ64" s="525"/>
      <c r="QYA64" s="525"/>
      <c r="QYB64" s="525"/>
      <c r="QYC64" s="525"/>
      <c r="QYD64" s="525"/>
      <c r="QYE64" s="525"/>
      <c r="QYF64" s="525"/>
      <c r="QYG64" s="525"/>
      <c r="QYH64" s="525"/>
      <c r="QYI64" s="525"/>
      <c r="QYJ64" s="525"/>
      <c r="QYK64" s="525"/>
      <c r="QYL64" s="525"/>
      <c r="QYM64" s="525"/>
      <c r="QYN64" s="525"/>
      <c r="QYO64" s="525"/>
      <c r="QYP64" s="525"/>
      <c r="QYQ64" s="525"/>
      <c r="QYR64" s="525"/>
      <c r="QYS64" s="525"/>
      <c r="QYT64" s="525"/>
      <c r="QYU64" s="525"/>
      <c r="QYV64" s="525"/>
      <c r="QYW64" s="525"/>
      <c r="QYX64" s="525"/>
      <c r="QYY64" s="525"/>
      <c r="QYZ64" s="525"/>
      <c r="QZA64" s="525"/>
      <c r="QZB64" s="525"/>
      <c r="QZC64" s="525"/>
      <c r="QZD64" s="525"/>
      <c r="QZE64" s="525"/>
      <c r="QZF64" s="525"/>
      <c r="QZG64" s="525"/>
      <c r="QZH64" s="525"/>
      <c r="QZI64" s="525"/>
      <c r="QZJ64" s="525"/>
      <c r="QZK64" s="525"/>
      <c r="QZL64" s="525"/>
      <c r="QZM64" s="525"/>
      <c r="QZN64" s="525"/>
      <c r="QZO64" s="525"/>
      <c r="QZP64" s="525"/>
      <c r="QZQ64" s="525"/>
      <c r="QZR64" s="525"/>
      <c r="QZS64" s="525"/>
      <c r="QZT64" s="525"/>
      <c r="QZU64" s="525"/>
      <c r="QZV64" s="525"/>
      <c r="QZW64" s="525"/>
      <c r="QZX64" s="525"/>
      <c r="QZY64" s="525"/>
      <c r="QZZ64" s="525"/>
      <c r="RAA64" s="525"/>
      <c r="RAB64" s="525"/>
      <c r="RAC64" s="525"/>
      <c r="RAD64" s="525"/>
      <c r="RAE64" s="525"/>
      <c r="RAF64" s="525"/>
      <c r="RAG64" s="525"/>
      <c r="RAH64" s="525"/>
      <c r="RAI64" s="525"/>
      <c r="RAJ64" s="525"/>
      <c r="RAK64" s="525"/>
      <c r="RAL64" s="525"/>
      <c r="RAM64" s="525"/>
      <c r="RAN64" s="525"/>
      <c r="RAO64" s="525"/>
      <c r="RAP64" s="525"/>
      <c r="RAQ64" s="525"/>
      <c r="RAR64" s="525"/>
      <c r="RAS64" s="525"/>
      <c r="RAT64" s="525"/>
      <c r="RAU64" s="525"/>
      <c r="RAV64" s="525"/>
      <c r="RAW64" s="525"/>
      <c r="RAX64" s="525"/>
      <c r="RAY64" s="525"/>
      <c r="RAZ64" s="525"/>
      <c r="RBA64" s="525"/>
      <c r="RBB64" s="525"/>
      <c r="RBC64" s="525"/>
      <c r="RBD64" s="525"/>
      <c r="RBE64" s="525"/>
      <c r="RBF64" s="525"/>
      <c r="RBG64" s="525"/>
      <c r="RBH64" s="525"/>
      <c r="RBI64" s="525"/>
      <c r="RBJ64" s="525"/>
      <c r="RBK64" s="525"/>
      <c r="RBL64" s="525"/>
      <c r="RBM64" s="525"/>
      <c r="RBN64" s="525"/>
      <c r="RBO64" s="525"/>
      <c r="RBP64" s="525"/>
      <c r="RBQ64" s="525"/>
      <c r="RBR64" s="525"/>
      <c r="RBS64" s="525"/>
      <c r="RBT64" s="525"/>
      <c r="RBU64" s="525"/>
      <c r="RBV64" s="525"/>
      <c r="RBW64" s="525"/>
      <c r="RBX64" s="525"/>
      <c r="RBY64" s="525"/>
      <c r="RBZ64" s="525"/>
      <c r="RCA64" s="525"/>
      <c r="RCB64" s="525"/>
      <c r="RCC64" s="525"/>
      <c r="RCD64" s="525"/>
      <c r="RCE64" s="525"/>
      <c r="RCF64" s="525"/>
      <c r="RCG64" s="525"/>
      <c r="RCH64" s="525"/>
      <c r="RCI64" s="525"/>
      <c r="RCJ64" s="525"/>
      <c r="RCK64" s="525"/>
      <c r="RCL64" s="525"/>
      <c r="RCM64" s="525"/>
      <c r="RCN64" s="525"/>
      <c r="RCO64" s="525"/>
      <c r="RCP64" s="525"/>
      <c r="RCQ64" s="525"/>
      <c r="RCR64" s="525"/>
      <c r="RCS64" s="525"/>
      <c r="RCT64" s="525"/>
      <c r="RCU64" s="525"/>
      <c r="RCV64" s="525"/>
      <c r="RCW64" s="525"/>
      <c r="RCX64" s="525"/>
      <c r="RCY64" s="525"/>
      <c r="RCZ64" s="525"/>
      <c r="RDA64" s="525"/>
      <c r="RDB64" s="525"/>
      <c r="RDC64" s="525"/>
      <c r="RDD64" s="525"/>
      <c r="RDE64" s="525"/>
      <c r="RDF64" s="525"/>
      <c r="RDG64" s="525"/>
      <c r="RDH64" s="525"/>
      <c r="RDI64" s="525"/>
      <c r="RDJ64" s="525"/>
      <c r="RDK64" s="525"/>
      <c r="RDL64" s="525"/>
      <c r="RDM64" s="525"/>
      <c r="RDN64" s="525"/>
      <c r="RDO64" s="525"/>
      <c r="RDP64" s="525"/>
      <c r="RDQ64" s="525"/>
      <c r="RDR64" s="525"/>
      <c r="RDS64" s="525"/>
      <c r="RDT64" s="525"/>
      <c r="RDU64" s="525"/>
      <c r="RDV64" s="525"/>
      <c r="RDW64" s="525"/>
      <c r="RDX64" s="525"/>
      <c r="RDY64" s="525"/>
      <c r="RDZ64" s="525"/>
      <c r="REA64" s="525"/>
      <c r="REB64" s="525"/>
      <c r="REC64" s="525"/>
      <c r="RED64" s="525"/>
      <c r="REE64" s="525"/>
      <c r="REF64" s="525"/>
      <c r="REG64" s="525"/>
      <c r="REH64" s="525"/>
      <c r="REI64" s="525"/>
      <c r="REJ64" s="525"/>
      <c r="REK64" s="525"/>
      <c r="REL64" s="525"/>
      <c r="REM64" s="525"/>
      <c r="REN64" s="525"/>
      <c r="REO64" s="525"/>
      <c r="REP64" s="525"/>
      <c r="REQ64" s="525"/>
      <c r="RER64" s="525"/>
      <c r="RES64" s="525"/>
      <c r="RET64" s="525"/>
      <c r="REU64" s="525"/>
      <c r="REV64" s="525"/>
      <c r="REW64" s="525"/>
      <c r="REX64" s="525"/>
      <c r="REY64" s="525"/>
      <c r="REZ64" s="525"/>
      <c r="RFA64" s="525"/>
      <c r="RFB64" s="525"/>
      <c r="RFC64" s="525"/>
      <c r="RFD64" s="525"/>
      <c r="RFE64" s="525"/>
      <c r="RFF64" s="525"/>
      <c r="RFG64" s="525"/>
      <c r="RFH64" s="525"/>
      <c r="RFI64" s="525"/>
      <c r="RFJ64" s="525"/>
      <c r="RFK64" s="525"/>
      <c r="RFL64" s="525"/>
      <c r="RFM64" s="525"/>
      <c r="RFN64" s="525"/>
      <c r="RFO64" s="525"/>
      <c r="RFP64" s="525"/>
      <c r="RFQ64" s="525"/>
      <c r="RFR64" s="525"/>
      <c r="RFS64" s="525"/>
      <c r="RFT64" s="525"/>
      <c r="RFU64" s="525"/>
      <c r="RFV64" s="525"/>
      <c r="RFW64" s="525"/>
      <c r="RFX64" s="525"/>
      <c r="RFY64" s="525"/>
      <c r="RFZ64" s="525"/>
      <c r="RGA64" s="525"/>
      <c r="RGB64" s="525"/>
      <c r="RGC64" s="525"/>
      <c r="RGD64" s="525"/>
      <c r="RGE64" s="525"/>
      <c r="RGF64" s="525"/>
      <c r="RGG64" s="525"/>
      <c r="RGH64" s="525"/>
      <c r="RGI64" s="525"/>
      <c r="RGJ64" s="525"/>
      <c r="RGK64" s="525"/>
      <c r="RGL64" s="525"/>
      <c r="RGM64" s="525"/>
      <c r="RGN64" s="525"/>
      <c r="RGO64" s="525"/>
      <c r="RGP64" s="525"/>
      <c r="RGQ64" s="525"/>
      <c r="RGR64" s="525"/>
      <c r="RGS64" s="525"/>
      <c r="RGT64" s="525"/>
      <c r="RGU64" s="525"/>
      <c r="RGV64" s="525"/>
      <c r="RGW64" s="525"/>
      <c r="RGX64" s="525"/>
      <c r="RGY64" s="525"/>
      <c r="RGZ64" s="525"/>
      <c r="RHA64" s="525"/>
      <c r="RHB64" s="525"/>
      <c r="RHC64" s="525"/>
      <c r="RHD64" s="525"/>
      <c r="RHE64" s="525"/>
      <c r="RHF64" s="525"/>
      <c r="RHG64" s="525"/>
      <c r="RHH64" s="525"/>
      <c r="RHI64" s="525"/>
      <c r="RHJ64" s="525"/>
      <c r="RHK64" s="525"/>
      <c r="RHL64" s="525"/>
      <c r="RHM64" s="525"/>
      <c r="RHN64" s="525"/>
      <c r="RHO64" s="525"/>
      <c r="RHP64" s="525"/>
      <c r="RHQ64" s="525"/>
      <c r="RHR64" s="525"/>
      <c r="RHS64" s="525"/>
      <c r="RHT64" s="525"/>
      <c r="RHU64" s="525"/>
      <c r="RHV64" s="525"/>
      <c r="RHW64" s="525"/>
      <c r="RHX64" s="525"/>
      <c r="RHY64" s="525"/>
      <c r="RHZ64" s="525"/>
      <c r="RIA64" s="525"/>
      <c r="RIB64" s="525"/>
      <c r="RIC64" s="525"/>
      <c r="RID64" s="525"/>
      <c r="RIE64" s="525"/>
      <c r="RIF64" s="525"/>
      <c r="RIG64" s="525"/>
      <c r="RIH64" s="525"/>
      <c r="RII64" s="525"/>
      <c r="RIJ64" s="525"/>
      <c r="RIK64" s="525"/>
      <c r="RIL64" s="525"/>
      <c r="RIM64" s="525"/>
      <c r="RIN64" s="525"/>
      <c r="RIO64" s="525"/>
      <c r="RIP64" s="525"/>
      <c r="RIQ64" s="525"/>
      <c r="RIR64" s="525"/>
      <c r="RIS64" s="525"/>
      <c r="RIT64" s="525"/>
      <c r="RIU64" s="525"/>
      <c r="RIV64" s="525"/>
      <c r="RIW64" s="525"/>
      <c r="RIX64" s="525"/>
      <c r="RIY64" s="525"/>
      <c r="RIZ64" s="525"/>
      <c r="RJA64" s="525"/>
      <c r="RJB64" s="525"/>
      <c r="RJC64" s="525"/>
      <c r="RJD64" s="525"/>
      <c r="RJE64" s="525"/>
      <c r="RJF64" s="525"/>
      <c r="RJG64" s="525"/>
      <c r="RJH64" s="525"/>
      <c r="RJI64" s="525"/>
      <c r="RJJ64" s="525"/>
      <c r="RJK64" s="525"/>
      <c r="RJL64" s="525"/>
      <c r="RJM64" s="525"/>
      <c r="RJN64" s="525"/>
      <c r="RJO64" s="525"/>
      <c r="RJP64" s="525"/>
      <c r="RJQ64" s="525"/>
      <c r="RJR64" s="525"/>
      <c r="RJS64" s="525"/>
      <c r="RJT64" s="525"/>
      <c r="RJU64" s="525"/>
      <c r="RJV64" s="525"/>
      <c r="RJW64" s="525"/>
      <c r="RJX64" s="525"/>
      <c r="RJY64" s="525"/>
      <c r="RJZ64" s="525"/>
      <c r="RKA64" s="525"/>
      <c r="RKB64" s="525"/>
      <c r="RKC64" s="525"/>
      <c r="RKD64" s="525"/>
      <c r="RKE64" s="525"/>
      <c r="RKF64" s="525"/>
      <c r="RKG64" s="525"/>
      <c r="RKH64" s="525"/>
      <c r="RKI64" s="525"/>
      <c r="RKJ64" s="525"/>
      <c r="RKK64" s="525"/>
      <c r="RKL64" s="525"/>
      <c r="RKM64" s="525"/>
      <c r="RKN64" s="525"/>
      <c r="RKO64" s="525"/>
      <c r="RKP64" s="525"/>
      <c r="RKQ64" s="525"/>
      <c r="RKR64" s="525"/>
      <c r="RKS64" s="525"/>
      <c r="RKT64" s="525"/>
      <c r="RKU64" s="525"/>
      <c r="RKV64" s="525"/>
      <c r="RKW64" s="525"/>
      <c r="RKX64" s="525"/>
      <c r="RKY64" s="525"/>
      <c r="RKZ64" s="525"/>
      <c r="RLA64" s="525"/>
      <c r="RLB64" s="525"/>
      <c r="RLC64" s="525"/>
      <c r="RLD64" s="525"/>
      <c r="RLE64" s="525"/>
      <c r="RLF64" s="525"/>
      <c r="RLG64" s="525"/>
      <c r="RLH64" s="525"/>
      <c r="RLI64" s="525"/>
      <c r="RLJ64" s="525"/>
      <c r="RLK64" s="525"/>
      <c r="RLL64" s="525"/>
      <c r="RLM64" s="525"/>
      <c r="RLN64" s="525"/>
      <c r="RLO64" s="525"/>
      <c r="RLP64" s="525"/>
      <c r="RLQ64" s="525"/>
      <c r="RLR64" s="525"/>
      <c r="RLS64" s="525"/>
      <c r="RLT64" s="525"/>
      <c r="RLU64" s="525"/>
      <c r="RLV64" s="525"/>
      <c r="RLW64" s="525"/>
      <c r="RLX64" s="525"/>
      <c r="RLY64" s="525"/>
      <c r="RLZ64" s="525"/>
      <c r="RMA64" s="525"/>
      <c r="RMB64" s="525"/>
      <c r="RMC64" s="525"/>
      <c r="RMD64" s="525"/>
      <c r="RME64" s="525"/>
      <c r="RMF64" s="525"/>
      <c r="RMG64" s="525"/>
      <c r="RMH64" s="525"/>
      <c r="RMI64" s="525"/>
      <c r="RMJ64" s="525"/>
      <c r="RMK64" s="525"/>
      <c r="RML64" s="525"/>
      <c r="RMM64" s="525"/>
      <c r="RMN64" s="525"/>
      <c r="RMO64" s="525"/>
      <c r="RMP64" s="525"/>
      <c r="RMQ64" s="525"/>
      <c r="RMR64" s="525"/>
      <c r="RMS64" s="525"/>
      <c r="RMT64" s="525"/>
      <c r="RMU64" s="525"/>
      <c r="RMV64" s="525"/>
      <c r="RMW64" s="525"/>
      <c r="RMX64" s="525"/>
      <c r="RMY64" s="525"/>
      <c r="RMZ64" s="525"/>
      <c r="RNA64" s="525"/>
      <c r="RNB64" s="525"/>
      <c r="RNC64" s="525"/>
      <c r="RND64" s="525"/>
      <c r="RNE64" s="525"/>
      <c r="RNF64" s="525"/>
      <c r="RNG64" s="525"/>
      <c r="RNH64" s="525"/>
      <c r="RNI64" s="525"/>
      <c r="RNJ64" s="525"/>
      <c r="RNK64" s="525"/>
      <c r="RNL64" s="525"/>
      <c r="RNM64" s="525"/>
      <c r="RNN64" s="525"/>
      <c r="RNO64" s="525"/>
      <c r="RNP64" s="525"/>
      <c r="RNQ64" s="525"/>
      <c r="RNR64" s="525"/>
      <c r="RNS64" s="525"/>
      <c r="RNT64" s="525"/>
      <c r="RNU64" s="525"/>
      <c r="RNV64" s="525"/>
      <c r="RNW64" s="525"/>
      <c r="RNX64" s="525"/>
      <c r="RNY64" s="525"/>
      <c r="RNZ64" s="525"/>
      <c r="ROA64" s="525"/>
      <c r="ROB64" s="525"/>
      <c r="ROC64" s="525"/>
      <c r="ROD64" s="525"/>
      <c r="ROE64" s="525"/>
      <c r="ROF64" s="525"/>
      <c r="ROG64" s="525"/>
      <c r="ROH64" s="525"/>
      <c r="ROI64" s="525"/>
      <c r="ROJ64" s="525"/>
      <c r="ROK64" s="525"/>
      <c r="ROL64" s="525"/>
      <c r="ROM64" s="525"/>
      <c r="RON64" s="525"/>
      <c r="ROO64" s="525"/>
      <c r="ROP64" s="525"/>
      <c r="ROQ64" s="525"/>
      <c r="ROR64" s="525"/>
      <c r="ROS64" s="525"/>
      <c r="ROT64" s="525"/>
      <c r="ROU64" s="525"/>
      <c r="ROV64" s="525"/>
      <c r="ROW64" s="525"/>
      <c r="ROX64" s="525"/>
      <c r="ROY64" s="525"/>
      <c r="ROZ64" s="525"/>
      <c r="RPA64" s="525"/>
      <c r="RPB64" s="525"/>
      <c r="RPC64" s="525"/>
      <c r="RPD64" s="525"/>
      <c r="RPE64" s="525"/>
      <c r="RPF64" s="525"/>
      <c r="RPG64" s="525"/>
      <c r="RPH64" s="525"/>
      <c r="RPI64" s="525"/>
      <c r="RPJ64" s="525"/>
      <c r="RPK64" s="525"/>
      <c r="RPL64" s="525"/>
      <c r="RPM64" s="525"/>
      <c r="RPN64" s="525"/>
      <c r="RPO64" s="525"/>
      <c r="RPP64" s="525"/>
      <c r="RPQ64" s="525"/>
      <c r="RPR64" s="525"/>
      <c r="RPS64" s="525"/>
      <c r="RPT64" s="525"/>
      <c r="RPU64" s="525"/>
      <c r="RPV64" s="525"/>
      <c r="RPW64" s="525"/>
      <c r="RPX64" s="525"/>
      <c r="RPY64" s="525"/>
      <c r="RPZ64" s="525"/>
      <c r="RQA64" s="525"/>
      <c r="RQB64" s="525"/>
      <c r="RQC64" s="525"/>
      <c r="RQD64" s="525"/>
      <c r="RQE64" s="525"/>
      <c r="RQF64" s="525"/>
      <c r="RQG64" s="525"/>
      <c r="RQH64" s="525"/>
      <c r="RQI64" s="525"/>
      <c r="RQJ64" s="525"/>
      <c r="RQK64" s="525"/>
      <c r="RQL64" s="525"/>
      <c r="RQM64" s="525"/>
      <c r="RQN64" s="525"/>
      <c r="RQO64" s="525"/>
      <c r="RQP64" s="525"/>
      <c r="RQQ64" s="525"/>
      <c r="RQR64" s="525"/>
      <c r="RQS64" s="525"/>
      <c r="RQT64" s="525"/>
      <c r="RQU64" s="525"/>
      <c r="RQV64" s="525"/>
      <c r="RQW64" s="525"/>
      <c r="RQX64" s="525"/>
      <c r="RQY64" s="525"/>
      <c r="RQZ64" s="525"/>
      <c r="RRA64" s="525"/>
      <c r="RRB64" s="525"/>
      <c r="RRC64" s="525"/>
      <c r="RRD64" s="525"/>
      <c r="RRE64" s="525"/>
      <c r="RRF64" s="525"/>
      <c r="RRG64" s="525"/>
      <c r="RRH64" s="525"/>
      <c r="RRI64" s="525"/>
      <c r="RRJ64" s="525"/>
      <c r="RRK64" s="525"/>
      <c r="RRL64" s="525"/>
      <c r="RRM64" s="525"/>
      <c r="RRN64" s="525"/>
      <c r="RRO64" s="525"/>
      <c r="RRP64" s="525"/>
      <c r="RRQ64" s="525"/>
      <c r="RRR64" s="525"/>
      <c r="RRS64" s="525"/>
      <c r="RRT64" s="525"/>
      <c r="RRU64" s="525"/>
      <c r="RRV64" s="525"/>
      <c r="RRW64" s="525"/>
      <c r="RRX64" s="525"/>
      <c r="RRY64" s="525"/>
      <c r="RRZ64" s="525"/>
      <c r="RSA64" s="525"/>
      <c r="RSB64" s="525"/>
      <c r="RSC64" s="525"/>
      <c r="RSD64" s="525"/>
      <c r="RSE64" s="525"/>
      <c r="RSF64" s="525"/>
      <c r="RSG64" s="525"/>
      <c r="RSH64" s="525"/>
      <c r="RSI64" s="525"/>
      <c r="RSJ64" s="525"/>
      <c r="RSK64" s="525"/>
      <c r="RSL64" s="525"/>
      <c r="RSM64" s="525"/>
      <c r="RSN64" s="525"/>
      <c r="RSO64" s="525"/>
      <c r="RSP64" s="525"/>
      <c r="RSQ64" s="525"/>
      <c r="RSR64" s="525"/>
      <c r="RSS64" s="525"/>
      <c r="RST64" s="525"/>
      <c r="RSU64" s="525"/>
      <c r="RSV64" s="525"/>
      <c r="RSW64" s="525"/>
      <c r="RSX64" s="525"/>
      <c r="RSY64" s="525"/>
      <c r="RSZ64" s="525"/>
      <c r="RTA64" s="525"/>
      <c r="RTB64" s="525"/>
      <c r="RTC64" s="525"/>
      <c r="RTD64" s="525"/>
      <c r="RTE64" s="525"/>
      <c r="RTF64" s="525"/>
      <c r="RTG64" s="525"/>
      <c r="RTH64" s="525"/>
      <c r="RTI64" s="525"/>
      <c r="RTJ64" s="525"/>
      <c r="RTK64" s="525"/>
      <c r="RTL64" s="525"/>
      <c r="RTM64" s="525"/>
      <c r="RTN64" s="525"/>
      <c r="RTO64" s="525"/>
      <c r="RTP64" s="525"/>
      <c r="RTQ64" s="525"/>
      <c r="RTR64" s="525"/>
      <c r="RTS64" s="525"/>
      <c r="RTT64" s="525"/>
      <c r="RTU64" s="525"/>
      <c r="RTV64" s="525"/>
      <c r="RTW64" s="525"/>
      <c r="RTX64" s="525"/>
      <c r="RTY64" s="525"/>
      <c r="RTZ64" s="525"/>
      <c r="RUA64" s="525"/>
      <c r="RUB64" s="525"/>
      <c r="RUC64" s="525"/>
      <c r="RUD64" s="525"/>
      <c r="RUE64" s="525"/>
      <c r="RUF64" s="525"/>
      <c r="RUG64" s="525"/>
      <c r="RUH64" s="525"/>
      <c r="RUI64" s="525"/>
      <c r="RUJ64" s="525"/>
      <c r="RUK64" s="525"/>
      <c r="RUL64" s="525"/>
      <c r="RUM64" s="525"/>
      <c r="RUN64" s="525"/>
      <c r="RUO64" s="525"/>
      <c r="RUP64" s="525"/>
      <c r="RUQ64" s="525"/>
      <c r="RUR64" s="525"/>
      <c r="RUS64" s="525"/>
      <c r="RUT64" s="525"/>
      <c r="RUU64" s="525"/>
      <c r="RUV64" s="525"/>
      <c r="RUW64" s="525"/>
      <c r="RUX64" s="525"/>
      <c r="RUY64" s="525"/>
      <c r="RUZ64" s="525"/>
      <c r="RVA64" s="525"/>
      <c r="RVB64" s="525"/>
      <c r="RVC64" s="525"/>
      <c r="RVD64" s="525"/>
      <c r="RVE64" s="525"/>
      <c r="RVF64" s="525"/>
      <c r="RVG64" s="525"/>
      <c r="RVH64" s="525"/>
      <c r="RVI64" s="525"/>
      <c r="RVJ64" s="525"/>
      <c r="RVK64" s="525"/>
      <c r="RVL64" s="525"/>
      <c r="RVM64" s="525"/>
      <c r="RVN64" s="525"/>
      <c r="RVO64" s="525"/>
      <c r="RVP64" s="525"/>
      <c r="RVQ64" s="525"/>
      <c r="RVR64" s="525"/>
      <c r="RVS64" s="525"/>
      <c r="RVT64" s="525"/>
      <c r="RVU64" s="525"/>
      <c r="RVV64" s="525"/>
      <c r="RVW64" s="525"/>
      <c r="RVX64" s="525"/>
      <c r="RVY64" s="525"/>
      <c r="RVZ64" s="525"/>
      <c r="RWA64" s="525"/>
      <c r="RWB64" s="525"/>
      <c r="RWC64" s="525"/>
      <c r="RWD64" s="525"/>
      <c r="RWE64" s="525"/>
      <c r="RWF64" s="525"/>
      <c r="RWG64" s="525"/>
      <c r="RWH64" s="525"/>
      <c r="RWI64" s="525"/>
      <c r="RWJ64" s="525"/>
      <c r="RWK64" s="525"/>
      <c r="RWL64" s="525"/>
      <c r="RWM64" s="525"/>
      <c r="RWN64" s="525"/>
      <c r="RWO64" s="525"/>
      <c r="RWP64" s="525"/>
      <c r="RWQ64" s="525"/>
      <c r="RWR64" s="525"/>
      <c r="RWS64" s="525"/>
      <c r="RWT64" s="525"/>
      <c r="RWU64" s="525"/>
      <c r="RWV64" s="525"/>
      <c r="RWW64" s="525"/>
      <c r="RWX64" s="525"/>
      <c r="RWY64" s="525"/>
      <c r="RWZ64" s="525"/>
      <c r="RXA64" s="525"/>
      <c r="RXB64" s="525"/>
      <c r="RXC64" s="525"/>
      <c r="RXD64" s="525"/>
      <c r="RXE64" s="525"/>
      <c r="RXF64" s="525"/>
      <c r="RXG64" s="525"/>
      <c r="RXH64" s="525"/>
      <c r="RXI64" s="525"/>
      <c r="RXJ64" s="525"/>
      <c r="RXK64" s="525"/>
      <c r="RXL64" s="525"/>
      <c r="RXM64" s="525"/>
      <c r="RXN64" s="525"/>
      <c r="RXO64" s="525"/>
      <c r="RXP64" s="525"/>
      <c r="RXQ64" s="525"/>
      <c r="RXR64" s="525"/>
      <c r="RXS64" s="525"/>
      <c r="RXT64" s="525"/>
      <c r="RXU64" s="525"/>
      <c r="RXV64" s="525"/>
      <c r="RXW64" s="525"/>
      <c r="RXX64" s="525"/>
      <c r="RXY64" s="525"/>
      <c r="RXZ64" s="525"/>
      <c r="RYA64" s="525"/>
      <c r="RYB64" s="525"/>
      <c r="RYC64" s="525"/>
      <c r="RYD64" s="525"/>
      <c r="RYE64" s="525"/>
      <c r="RYF64" s="525"/>
      <c r="RYG64" s="525"/>
      <c r="RYH64" s="525"/>
      <c r="RYI64" s="525"/>
      <c r="RYJ64" s="525"/>
      <c r="RYK64" s="525"/>
      <c r="RYL64" s="525"/>
      <c r="RYM64" s="525"/>
      <c r="RYN64" s="525"/>
      <c r="RYO64" s="525"/>
      <c r="RYP64" s="525"/>
      <c r="RYQ64" s="525"/>
      <c r="RYR64" s="525"/>
      <c r="RYS64" s="525"/>
      <c r="RYT64" s="525"/>
      <c r="RYU64" s="525"/>
      <c r="RYV64" s="525"/>
      <c r="RYW64" s="525"/>
      <c r="RYX64" s="525"/>
      <c r="RYY64" s="525"/>
      <c r="RYZ64" s="525"/>
      <c r="RZA64" s="525"/>
      <c r="RZB64" s="525"/>
      <c r="RZC64" s="525"/>
      <c r="RZD64" s="525"/>
      <c r="RZE64" s="525"/>
      <c r="RZF64" s="525"/>
      <c r="RZG64" s="525"/>
      <c r="RZH64" s="525"/>
      <c r="RZI64" s="525"/>
      <c r="RZJ64" s="525"/>
      <c r="RZK64" s="525"/>
      <c r="RZL64" s="525"/>
      <c r="RZM64" s="525"/>
      <c r="RZN64" s="525"/>
      <c r="RZO64" s="525"/>
      <c r="RZP64" s="525"/>
      <c r="RZQ64" s="525"/>
      <c r="RZR64" s="525"/>
      <c r="RZS64" s="525"/>
      <c r="RZT64" s="525"/>
      <c r="RZU64" s="525"/>
      <c r="RZV64" s="525"/>
      <c r="RZW64" s="525"/>
      <c r="RZX64" s="525"/>
      <c r="RZY64" s="525"/>
      <c r="RZZ64" s="525"/>
      <c r="SAA64" s="525"/>
      <c r="SAB64" s="525"/>
      <c r="SAC64" s="525"/>
      <c r="SAD64" s="525"/>
      <c r="SAE64" s="525"/>
      <c r="SAF64" s="525"/>
      <c r="SAG64" s="525"/>
      <c r="SAH64" s="525"/>
      <c r="SAI64" s="525"/>
      <c r="SAJ64" s="525"/>
      <c r="SAK64" s="525"/>
      <c r="SAL64" s="525"/>
      <c r="SAM64" s="525"/>
      <c r="SAN64" s="525"/>
      <c r="SAO64" s="525"/>
      <c r="SAP64" s="525"/>
      <c r="SAQ64" s="525"/>
      <c r="SAR64" s="525"/>
      <c r="SAS64" s="525"/>
      <c r="SAT64" s="525"/>
      <c r="SAU64" s="525"/>
      <c r="SAV64" s="525"/>
      <c r="SAW64" s="525"/>
      <c r="SAX64" s="525"/>
      <c r="SAY64" s="525"/>
      <c r="SAZ64" s="525"/>
      <c r="SBA64" s="525"/>
      <c r="SBB64" s="525"/>
      <c r="SBC64" s="525"/>
      <c r="SBD64" s="525"/>
      <c r="SBE64" s="525"/>
      <c r="SBF64" s="525"/>
      <c r="SBG64" s="525"/>
      <c r="SBH64" s="525"/>
      <c r="SBI64" s="525"/>
      <c r="SBJ64" s="525"/>
      <c r="SBK64" s="525"/>
      <c r="SBL64" s="525"/>
      <c r="SBM64" s="525"/>
      <c r="SBN64" s="525"/>
      <c r="SBO64" s="525"/>
      <c r="SBP64" s="525"/>
      <c r="SBQ64" s="525"/>
      <c r="SBR64" s="525"/>
      <c r="SBS64" s="525"/>
      <c r="SBT64" s="525"/>
      <c r="SBU64" s="525"/>
      <c r="SBV64" s="525"/>
      <c r="SBW64" s="525"/>
      <c r="SBX64" s="525"/>
      <c r="SBY64" s="525"/>
      <c r="SBZ64" s="525"/>
      <c r="SCA64" s="525"/>
      <c r="SCB64" s="525"/>
      <c r="SCC64" s="525"/>
      <c r="SCD64" s="525"/>
      <c r="SCE64" s="525"/>
      <c r="SCF64" s="525"/>
      <c r="SCG64" s="525"/>
      <c r="SCH64" s="525"/>
      <c r="SCI64" s="525"/>
      <c r="SCJ64" s="525"/>
      <c r="SCK64" s="525"/>
      <c r="SCL64" s="525"/>
      <c r="SCM64" s="525"/>
      <c r="SCN64" s="525"/>
      <c r="SCO64" s="525"/>
      <c r="SCP64" s="525"/>
      <c r="SCQ64" s="525"/>
      <c r="SCR64" s="525"/>
      <c r="SCS64" s="525"/>
      <c r="SCT64" s="525"/>
      <c r="SCU64" s="525"/>
      <c r="SCV64" s="525"/>
      <c r="SCW64" s="525"/>
      <c r="SCX64" s="525"/>
      <c r="SCY64" s="525"/>
      <c r="SCZ64" s="525"/>
      <c r="SDA64" s="525"/>
      <c r="SDB64" s="525"/>
      <c r="SDC64" s="525"/>
      <c r="SDD64" s="525"/>
      <c r="SDE64" s="525"/>
      <c r="SDF64" s="525"/>
      <c r="SDG64" s="525"/>
      <c r="SDH64" s="525"/>
      <c r="SDI64" s="525"/>
      <c r="SDJ64" s="525"/>
      <c r="SDK64" s="525"/>
      <c r="SDL64" s="525"/>
      <c r="SDM64" s="525"/>
      <c r="SDN64" s="525"/>
      <c r="SDO64" s="525"/>
      <c r="SDP64" s="525"/>
      <c r="SDQ64" s="525"/>
      <c r="SDR64" s="525"/>
      <c r="SDS64" s="525"/>
      <c r="SDT64" s="525"/>
      <c r="SDU64" s="525"/>
      <c r="SDV64" s="525"/>
      <c r="SDW64" s="525"/>
      <c r="SDX64" s="525"/>
      <c r="SDY64" s="525"/>
      <c r="SDZ64" s="525"/>
      <c r="SEA64" s="525"/>
      <c r="SEB64" s="525"/>
      <c r="SEC64" s="525"/>
      <c r="SED64" s="525"/>
      <c r="SEE64" s="525"/>
      <c r="SEF64" s="525"/>
      <c r="SEG64" s="525"/>
      <c r="SEH64" s="525"/>
      <c r="SEI64" s="525"/>
      <c r="SEJ64" s="525"/>
      <c r="SEK64" s="525"/>
      <c r="SEL64" s="525"/>
      <c r="SEM64" s="525"/>
      <c r="SEN64" s="525"/>
      <c r="SEO64" s="525"/>
      <c r="SEP64" s="525"/>
      <c r="SEQ64" s="525"/>
      <c r="SER64" s="525"/>
      <c r="SES64" s="525"/>
      <c r="SET64" s="525"/>
      <c r="SEU64" s="525"/>
      <c r="SEV64" s="525"/>
      <c r="SEW64" s="525"/>
      <c r="SEX64" s="525"/>
      <c r="SEY64" s="525"/>
      <c r="SEZ64" s="525"/>
      <c r="SFA64" s="525"/>
      <c r="SFB64" s="525"/>
      <c r="SFC64" s="525"/>
      <c r="SFD64" s="525"/>
      <c r="SFE64" s="525"/>
      <c r="SFF64" s="525"/>
      <c r="SFG64" s="525"/>
      <c r="SFH64" s="525"/>
      <c r="SFI64" s="525"/>
      <c r="SFJ64" s="525"/>
      <c r="SFK64" s="525"/>
      <c r="SFL64" s="525"/>
      <c r="SFM64" s="525"/>
      <c r="SFN64" s="525"/>
      <c r="SFO64" s="525"/>
      <c r="SFP64" s="525"/>
      <c r="SFQ64" s="525"/>
      <c r="SFR64" s="525"/>
      <c r="SFS64" s="525"/>
      <c r="SFT64" s="525"/>
      <c r="SFU64" s="525"/>
      <c r="SFV64" s="525"/>
      <c r="SFW64" s="525"/>
      <c r="SFX64" s="525"/>
      <c r="SFY64" s="525"/>
      <c r="SFZ64" s="525"/>
      <c r="SGA64" s="525"/>
      <c r="SGB64" s="525"/>
      <c r="SGC64" s="525"/>
      <c r="SGD64" s="525"/>
      <c r="SGE64" s="525"/>
      <c r="SGF64" s="525"/>
      <c r="SGG64" s="525"/>
      <c r="SGH64" s="525"/>
      <c r="SGI64" s="525"/>
      <c r="SGJ64" s="525"/>
      <c r="SGK64" s="525"/>
      <c r="SGL64" s="525"/>
      <c r="SGM64" s="525"/>
      <c r="SGN64" s="525"/>
      <c r="SGO64" s="525"/>
      <c r="SGP64" s="525"/>
      <c r="SGQ64" s="525"/>
      <c r="SGR64" s="525"/>
      <c r="SGS64" s="525"/>
      <c r="SGT64" s="525"/>
      <c r="SGU64" s="525"/>
      <c r="SGV64" s="525"/>
      <c r="SGW64" s="525"/>
      <c r="SGX64" s="525"/>
      <c r="SGY64" s="525"/>
      <c r="SGZ64" s="525"/>
      <c r="SHA64" s="525"/>
      <c r="SHB64" s="525"/>
      <c r="SHC64" s="525"/>
      <c r="SHD64" s="525"/>
      <c r="SHE64" s="525"/>
      <c r="SHF64" s="525"/>
      <c r="SHG64" s="525"/>
      <c r="SHH64" s="525"/>
      <c r="SHI64" s="525"/>
      <c r="SHJ64" s="525"/>
      <c r="SHK64" s="525"/>
      <c r="SHL64" s="525"/>
      <c r="SHM64" s="525"/>
      <c r="SHN64" s="525"/>
      <c r="SHO64" s="525"/>
      <c r="SHP64" s="525"/>
      <c r="SHQ64" s="525"/>
      <c r="SHR64" s="525"/>
      <c r="SHS64" s="525"/>
      <c r="SHT64" s="525"/>
      <c r="SHU64" s="525"/>
      <c r="SHV64" s="525"/>
      <c r="SHW64" s="525"/>
      <c r="SHX64" s="525"/>
      <c r="SHY64" s="525"/>
      <c r="SHZ64" s="525"/>
      <c r="SIA64" s="525"/>
      <c r="SIB64" s="525"/>
      <c r="SIC64" s="525"/>
      <c r="SID64" s="525"/>
      <c r="SIE64" s="525"/>
      <c r="SIF64" s="525"/>
      <c r="SIG64" s="525"/>
      <c r="SIH64" s="525"/>
      <c r="SII64" s="525"/>
      <c r="SIJ64" s="525"/>
      <c r="SIK64" s="525"/>
      <c r="SIL64" s="525"/>
      <c r="SIM64" s="525"/>
      <c r="SIN64" s="525"/>
      <c r="SIO64" s="525"/>
      <c r="SIP64" s="525"/>
      <c r="SIQ64" s="525"/>
      <c r="SIR64" s="525"/>
      <c r="SIS64" s="525"/>
      <c r="SIT64" s="525"/>
      <c r="SIU64" s="525"/>
      <c r="SIV64" s="525"/>
      <c r="SIW64" s="525"/>
      <c r="SIX64" s="525"/>
      <c r="SIY64" s="525"/>
      <c r="SIZ64" s="525"/>
      <c r="SJA64" s="525"/>
      <c r="SJB64" s="525"/>
      <c r="SJC64" s="525"/>
      <c r="SJD64" s="525"/>
      <c r="SJE64" s="525"/>
      <c r="SJF64" s="525"/>
      <c r="SJG64" s="525"/>
      <c r="SJH64" s="525"/>
      <c r="SJI64" s="525"/>
      <c r="SJJ64" s="525"/>
      <c r="SJK64" s="525"/>
      <c r="SJL64" s="525"/>
      <c r="SJM64" s="525"/>
      <c r="SJN64" s="525"/>
      <c r="SJO64" s="525"/>
      <c r="SJP64" s="525"/>
      <c r="SJQ64" s="525"/>
      <c r="SJR64" s="525"/>
      <c r="SJS64" s="525"/>
      <c r="SJT64" s="525"/>
      <c r="SJU64" s="525"/>
      <c r="SJV64" s="525"/>
      <c r="SJW64" s="525"/>
      <c r="SJX64" s="525"/>
      <c r="SJY64" s="525"/>
      <c r="SJZ64" s="525"/>
      <c r="SKA64" s="525"/>
      <c r="SKB64" s="525"/>
      <c r="SKC64" s="525"/>
      <c r="SKD64" s="525"/>
      <c r="SKE64" s="525"/>
      <c r="SKF64" s="525"/>
      <c r="SKG64" s="525"/>
      <c r="SKH64" s="525"/>
      <c r="SKI64" s="525"/>
      <c r="SKJ64" s="525"/>
      <c r="SKK64" s="525"/>
      <c r="SKL64" s="525"/>
      <c r="SKM64" s="525"/>
      <c r="SKN64" s="525"/>
      <c r="SKO64" s="525"/>
      <c r="SKP64" s="525"/>
      <c r="SKQ64" s="525"/>
      <c r="SKR64" s="525"/>
      <c r="SKS64" s="525"/>
      <c r="SKT64" s="525"/>
      <c r="SKU64" s="525"/>
      <c r="SKV64" s="525"/>
      <c r="SKW64" s="525"/>
      <c r="SKX64" s="525"/>
      <c r="SKY64" s="525"/>
      <c r="SKZ64" s="525"/>
      <c r="SLA64" s="525"/>
      <c r="SLB64" s="525"/>
      <c r="SLC64" s="525"/>
      <c r="SLD64" s="525"/>
      <c r="SLE64" s="525"/>
      <c r="SLF64" s="525"/>
      <c r="SLG64" s="525"/>
      <c r="SLH64" s="525"/>
      <c r="SLI64" s="525"/>
      <c r="SLJ64" s="525"/>
      <c r="SLK64" s="525"/>
      <c r="SLL64" s="525"/>
      <c r="SLM64" s="525"/>
      <c r="SLN64" s="525"/>
      <c r="SLO64" s="525"/>
      <c r="SLP64" s="525"/>
      <c r="SLQ64" s="525"/>
      <c r="SLR64" s="525"/>
      <c r="SLS64" s="525"/>
      <c r="SLT64" s="525"/>
      <c r="SLU64" s="525"/>
      <c r="SLV64" s="525"/>
      <c r="SLW64" s="525"/>
      <c r="SLX64" s="525"/>
      <c r="SLY64" s="525"/>
      <c r="SLZ64" s="525"/>
      <c r="SMA64" s="525"/>
      <c r="SMB64" s="525"/>
      <c r="SMC64" s="525"/>
      <c r="SMD64" s="525"/>
      <c r="SME64" s="525"/>
      <c r="SMF64" s="525"/>
      <c r="SMG64" s="525"/>
      <c r="SMH64" s="525"/>
      <c r="SMI64" s="525"/>
      <c r="SMJ64" s="525"/>
      <c r="SMK64" s="525"/>
      <c r="SML64" s="525"/>
      <c r="SMM64" s="525"/>
      <c r="SMN64" s="525"/>
      <c r="SMO64" s="525"/>
      <c r="SMP64" s="525"/>
      <c r="SMQ64" s="525"/>
      <c r="SMR64" s="525"/>
      <c r="SMS64" s="525"/>
      <c r="SMT64" s="525"/>
      <c r="SMU64" s="525"/>
      <c r="SMV64" s="525"/>
      <c r="SMW64" s="525"/>
      <c r="SMX64" s="525"/>
      <c r="SMY64" s="525"/>
      <c r="SMZ64" s="525"/>
      <c r="SNA64" s="525"/>
      <c r="SNB64" s="525"/>
      <c r="SNC64" s="525"/>
      <c r="SND64" s="525"/>
      <c r="SNE64" s="525"/>
      <c r="SNF64" s="525"/>
      <c r="SNG64" s="525"/>
      <c r="SNH64" s="525"/>
      <c r="SNI64" s="525"/>
      <c r="SNJ64" s="525"/>
      <c r="SNK64" s="525"/>
      <c r="SNL64" s="525"/>
      <c r="SNM64" s="525"/>
      <c r="SNN64" s="525"/>
      <c r="SNO64" s="525"/>
      <c r="SNP64" s="525"/>
      <c r="SNQ64" s="525"/>
      <c r="SNR64" s="525"/>
      <c r="SNS64" s="525"/>
      <c r="SNT64" s="525"/>
      <c r="SNU64" s="525"/>
      <c r="SNV64" s="525"/>
      <c r="SNW64" s="525"/>
      <c r="SNX64" s="525"/>
      <c r="SNY64" s="525"/>
      <c r="SNZ64" s="525"/>
      <c r="SOA64" s="525"/>
      <c r="SOB64" s="525"/>
      <c r="SOC64" s="525"/>
      <c r="SOD64" s="525"/>
      <c r="SOE64" s="525"/>
      <c r="SOF64" s="525"/>
      <c r="SOG64" s="525"/>
      <c r="SOH64" s="525"/>
      <c r="SOI64" s="525"/>
      <c r="SOJ64" s="525"/>
      <c r="SOK64" s="525"/>
      <c r="SOL64" s="525"/>
      <c r="SOM64" s="525"/>
      <c r="SON64" s="525"/>
      <c r="SOO64" s="525"/>
      <c r="SOP64" s="525"/>
      <c r="SOQ64" s="525"/>
      <c r="SOR64" s="525"/>
      <c r="SOS64" s="525"/>
      <c r="SOT64" s="525"/>
      <c r="SOU64" s="525"/>
      <c r="SOV64" s="525"/>
      <c r="SOW64" s="525"/>
      <c r="SOX64" s="525"/>
      <c r="SOY64" s="525"/>
      <c r="SOZ64" s="525"/>
      <c r="SPA64" s="525"/>
      <c r="SPB64" s="525"/>
      <c r="SPC64" s="525"/>
      <c r="SPD64" s="525"/>
      <c r="SPE64" s="525"/>
      <c r="SPF64" s="525"/>
      <c r="SPG64" s="525"/>
      <c r="SPH64" s="525"/>
      <c r="SPI64" s="525"/>
      <c r="SPJ64" s="525"/>
      <c r="SPK64" s="525"/>
      <c r="SPL64" s="525"/>
      <c r="SPM64" s="525"/>
      <c r="SPN64" s="525"/>
      <c r="SPO64" s="525"/>
      <c r="SPP64" s="525"/>
      <c r="SPQ64" s="525"/>
      <c r="SPR64" s="525"/>
      <c r="SPS64" s="525"/>
      <c r="SPT64" s="525"/>
      <c r="SPU64" s="525"/>
      <c r="SPV64" s="525"/>
      <c r="SPW64" s="525"/>
      <c r="SPX64" s="525"/>
      <c r="SPY64" s="525"/>
      <c r="SPZ64" s="525"/>
      <c r="SQA64" s="525"/>
      <c r="SQB64" s="525"/>
      <c r="SQC64" s="525"/>
      <c r="SQD64" s="525"/>
      <c r="SQE64" s="525"/>
      <c r="SQF64" s="525"/>
      <c r="SQG64" s="525"/>
      <c r="SQH64" s="525"/>
      <c r="SQI64" s="525"/>
      <c r="SQJ64" s="525"/>
      <c r="SQK64" s="525"/>
      <c r="SQL64" s="525"/>
      <c r="SQM64" s="525"/>
      <c r="SQN64" s="525"/>
      <c r="SQO64" s="525"/>
      <c r="SQP64" s="525"/>
      <c r="SQQ64" s="525"/>
      <c r="SQR64" s="525"/>
      <c r="SQS64" s="525"/>
      <c r="SQT64" s="525"/>
      <c r="SQU64" s="525"/>
      <c r="SQV64" s="525"/>
      <c r="SQW64" s="525"/>
      <c r="SQX64" s="525"/>
      <c r="SQY64" s="525"/>
      <c r="SQZ64" s="525"/>
      <c r="SRA64" s="525"/>
      <c r="SRB64" s="525"/>
      <c r="SRC64" s="525"/>
      <c r="SRD64" s="525"/>
      <c r="SRE64" s="525"/>
      <c r="SRF64" s="525"/>
      <c r="SRG64" s="525"/>
      <c r="SRH64" s="525"/>
      <c r="SRI64" s="525"/>
      <c r="SRJ64" s="525"/>
      <c r="SRK64" s="525"/>
      <c r="SRL64" s="525"/>
      <c r="SRM64" s="525"/>
      <c r="SRN64" s="525"/>
      <c r="SRO64" s="525"/>
      <c r="SRP64" s="525"/>
      <c r="SRQ64" s="525"/>
      <c r="SRR64" s="525"/>
      <c r="SRS64" s="525"/>
      <c r="SRT64" s="525"/>
      <c r="SRU64" s="525"/>
      <c r="SRV64" s="525"/>
      <c r="SRW64" s="525"/>
      <c r="SRX64" s="525"/>
      <c r="SRY64" s="525"/>
      <c r="SRZ64" s="525"/>
      <c r="SSA64" s="525"/>
      <c r="SSB64" s="525"/>
      <c r="SSC64" s="525"/>
      <c r="SSD64" s="525"/>
      <c r="SSE64" s="525"/>
      <c r="SSF64" s="525"/>
      <c r="SSG64" s="525"/>
      <c r="SSH64" s="525"/>
      <c r="SSI64" s="525"/>
      <c r="SSJ64" s="525"/>
      <c r="SSK64" s="525"/>
      <c r="SSL64" s="525"/>
      <c r="SSM64" s="525"/>
      <c r="SSN64" s="525"/>
      <c r="SSO64" s="525"/>
      <c r="SSP64" s="525"/>
      <c r="SSQ64" s="525"/>
      <c r="SSR64" s="525"/>
      <c r="SSS64" s="525"/>
      <c r="SST64" s="525"/>
      <c r="SSU64" s="525"/>
      <c r="SSV64" s="525"/>
      <c r="SSW64" s="525"/>
      <c r="SSX64" s="525"/>
      <c r="SSY64" s="525"/>
      <c r="SSZ64" s="525"/>
      <c r="STA64" s="525"/>
      <c r="STB64" s="525"/>
      <c r="STC64" s="525"/>
      <c r="STD64" s="525"/>
      <c r="STE64" s="525"/>
      <c r="STF64" s="525"/>
      <c r="STG64" s="525"/>
      <c r="STH64" s="525"/>
      <c r="STI64" s="525"/>
      <c r="STJ64" s="525"/>
      <c r="STK64" s="525"/>
      <c r="STL64" s="525"/>
      <c r="STM64" s="525"/>
      <c r="STN64" s="525"/>
      <c r="STO64" s="525"/>
      <c r="STP64" s="525"/>
      <c r="STQ64" s="525"/>
      <c r="STR64" s="525"/>
      <c r="STS64" s="525"/>
      <c r="STT64" s="525"/>
      <c r="STU64" s="525"/>
      <c r="STV64" s="525"/>
      <c r="STW64" s="525"/>
      <c r="STX64" s="525"/>
      <c r="STY64" s="525"/>
      <c r="STZ64" s="525"/>
      <c r="SUA64" s="525"/>
      <c r="SUB64" s="525"/>
      <c r="SUC64" s="525"/>
      <c r="SUD64" s="525"/>
      <c r="SUE64" s="525"/>
      <c r="SUF64" s="525"/>
      <c r="SUG64" s="525"/>
      <c r="SUH64" s="525"/>
      <c r="SUI64" s="525"/>
      <c r="SUJ64" s="525"/>
      <c r="SUK64" s="525"/>
      <c r="SUL64" s="525"/>
      <c r="SUM64" s="525"/>
      <c r="SUN64" s="525"/>
      <c r="SUO64" s="525"/>
      <c r="SUP64" s="525"/>
      <c r="SUQ64" s="525"/>
      <c r="SUR64" s="525"/>
      <c r="SUS64" s="525"/>
      <c r="SUT64" s="525"/>
      <c r="SUU64" s="525"/>
      <c r="SUV64" s="525"/>
      <c r="SUW64" s="525"/>
      <c r="SUX64" s="525"/>
      <c r="SUY64" s="525"/>
      <c r="SUZ64" s="525"/>
      <c r="SVA64" s="525"/>
      <c r="SVB64" s="525"/>
      <c r="SVC64" s="525"/>
      <c r="SVD64" s="525"/>
      <c r="SVE64" s="525"/>
      <c r="SVF64" s="525"/>
      <c r="SVG64" s="525"/>
      <c r="SVH64" s="525"/>
      <c r="SVI64" s="525"/>
      <c r="SVJ64" s="525"/>
      <c r="SVK64" s="525"/>
      <c r="SVL64" s="525"/>
      <c r="SVM64" s="525"/>
      <c r="SVN64" s="525"/>
      <c r="SVO64" s="525"/>
      <c r="SVP64" s="525"/>
      <c r="SVQ64" s="525"/>
      <c r="SVR64" s="525"/>
      <c r="SVS64" s="525"/>
      <c r="SVT64" s="525"/>
      <c r="SVU64" s="525"/>
      <c r="SVV64" s="525"/>
      <c r="SVW64" s="525"/>
      <c r="SVX64" s="525"/>
      <c r="SVY64" s="525"/>
      <c r="SVZ64" s="525"/>
      <c r="SWA64" s="525"/>
      <c r="SWB64" s="525"/>
      <c r="SWC64" s="525"/>
      <c r="SWD64" s="525"/>
      <c r="SWE64" s="525"/>
      <c r="SWF64" s="525"/>
      <c r="SWG64" s="525"/>
      <c r="SWH64" s="525"/>
      <c r="SWI64" s="525"/>
      <c r="SWJ64" s="525"/>
      <c r="SWK64" s="525"/>
      <c r="SWL64" s="525"/>
      <c r="SWM64" s="525"/>
      <c r="SWN64" s="525"/>
      <c r="SWO64" s="525"/>
      <c r="SWP64" s="525"/>
      <c r="SWQ64" s="525"/>
      <c r="SWR64" s="525"/>
      <c r="SWS64" s="525"/>
      <c r="SWT64" s="525"/>
      <c r="SWU64" s="525"/>
      <c r="SWV64" s="525"/>
      <c r="SWW64" s="525"/>
      <c r="SWX64" s="525"/>
      <c r="SWY64" s="525"/>
      <c r="SWZ64" s="525"/>
      <c r="SXA64" s="525"/>
      <c r="SXB64" s="525"/>
      <c r="SXC64" s="525"/>
      <c r="SXD64" s="525"/>
      <c r="SXE64" s="525"/>
      <c r="SXF64" s="525"/>
      <c r="SXG64" s="525"/>
      <c r="SXH64" s="525"/>
      <c r="SXI64" s="525"/>
      <c r="SXJ64" s="525"/>
      <c r="SXK64" s="525"/>
      <c r="SXL64" s="525"/>
      <c r="SXM64" s="525"/>
      <c r="SXN64" s="525"/>
      <c r="SXO64" s="525"/>
      <c r="SXP64" s="525"/>
      <c r="SXQ64" s="525"/>
      <c r="SXR64" s="525"/>
      <c r="SXS64" s="525"/>
      <c r="SXT64" s="525"/>
      <c r="SXU64" s="525"/>
      <c r="SXV64" s="525"/>
      <c r="SXW64" s="525"/>
      <c r="SXX64" s="525"/>
      <c r="SXY64" s="525"/>
      <c r="SXZ64" s="525"/>
      <c r="SYA64" s="525"/>
      <c r="SYB64" s="525"/>
      <c r="SYC64" s="525"/>
      <c r="SYD64" s="525"/>
      <c r="SYE64" s="525"/>
      <c r="SYF64" s="525"/>
      <c r="SYG64" s="525"/>
      <c r="SYH64" s="525"/>
      <c r="SYI64" s="525"/>
      <c r="SYJ64" s="525"/>
      <c r="SYK64" s="525"/>
      <c r="SYL64" s="525"/>
      <c r="SYM64" s="525"/>
      <c r="SYN64" s="525"/>
      <c r="SYO64" s="525"/>
      <c r="SYP64" s="525"/>
      <c r="SYQ64" s="525"/>
      <c r="SYR64" s="525"/>
      <c r="SYS64" s="525"/>
      <c r="SYT64" s="525"/>
      <c r="SYU64" s="525"/>
      <c r="SYV64" s="525"/>
      <c r="SYW64" s="525"/>
      <c r="SYX64" s="525"/>
      <c r="SYY64" s="525"/>
      <c r="SYZ64" s="525"/>
      <c r="SZA64" s="525"/>
      <c r="SZB64" s="525"/>
      <c r="SZC64" s="525"/>
      <c r="SZD64" s="525"/>
      <c r="SZE64" s="525"/>
      <c r="SZF64" s="525"/>
      <c r="SZG64" s="525"/>
      <c r="SZH64" s="525"/>
      <c r="SZI64" s="525"/>
      <c r="SZJ64" s="525"/>
      <c r="SZK64" s="525"/>
      <c r="SZL64" s="525"/>
      <c r="SZM64" s="525"/>
      <c r="SZN64" s="525"/>
      <c r="SZO64" s="525"/>
      <c r="SZP64" s="525"/>
      <c r="SZQ64" s="525"/>
      <c r="SZR64" s="525"/>
      <c r="SZS64" s="525"/>
      <c r="SZT64" s="525"/>
      <c r="SZU64" s="525"/>
      <c r="SZV64" s="525"/>
      <c r="SZW64" s="525"/>
      <c r="SZX64" s="525"/>
      <c r="SZY64" s="525"/>
      <c r="SZZ64" s="525"/>
      <c r="TAA64" s="525"/>
      <c r="TAB64" s="525"/>
      <c r="TAC64" s="525"/>
      <c r="TAD64" s="525"/>
      <c r="TAE64" s="525"/>
      <c r="TAF64" s="525"/>
      <c r="TAG64" s="525"/>
      <c r="TAH64" s="525"/>
      <c r="TAI64" s="525"/>
      <c r="TAJ64" s="525"/>
      <c r="TAK64" s="525"/>
      <c r="TAL64" s="525"/>
      <c r="TAM64" s="525"/>
      <c r="TAN64" s="525"/>
      <c r="TAO64" s="525"/>
      <c r="TAP64" s="525"/>
      <c r="TAQ64" s="525"/>
      <c r="TAR64" s="525"/>
      <c r="TAS64" s="525"/>
      <c r="TAT64" s="525"/>
      <c r="TAU64" s="525"/>
      <c r="TAV64" s="525"/>
      <c r="TAW64" s="525"/>
      <c r="TAX64" s="525"/>
      <c r="TAY64" s="525"/>
      <c r="TAZ64" s="525"/>
      <c r="TBA64" s="525"/>
      <c r="TBB64" s="525"/>
      <c r="TBC64" s="525"/>
      <c r="TBD64" s="525"/>
      <c r="TBE64" s="525"/>
      <c r="TBF64" s="525"/>
      <c r="TBG64" s="525"/>
      <c r="TBH64" s="525"/>
      <c r="TBI64" s="525"/>
      <c r="TBJ64" s="525"/>
      <c r="TBK64" s="525"/>
      <c r="TBL64" s="525"/>
      <c r="TBM64" s="525"/>
      <c r="TBN64" s="525"/>
      <c r="TBO64" s="525"/>
      <c r="TBP64" s="525"/>
      <c r="TBQ64" s="525"/>
      <c r="TBR64" s="525"/>
      <c r="TBS64" s="525"/>
      <c r="TBT64" s="525"/>
      <c r="TBU64" s="525"/>
      <c r="TBV64" s="525"/>
      <c r="TBW64" s="525"/>
      <c r="TBX64" s="525"/>
      <c r="TBY64" s="525"/>
      <c r="TBZ64" s="525"/>
      <c r="TCA64" s="525"/>
      <c r="TCB64" s="525"/>
      <c r="TCC64" s="525"/>
      <c r="TCD64" s="525"/>
      <c r="TCE64" s="525"/>
      <c r="TCF64" s="525"/>
      <c r="TCG64" s="525"/>
      <c r="TCH64" s="525"/>
      <c r="TCI64" s="525"/>
      <c r="TCJ64" s="525"/>
      <c r="TCK64" s="525"/>
      <c r="TCL64" s="525"/>
      <c r="TCM64" s="525"/>
      <c r="TCN64" s="525"/>
      <c r="TCO64" s="525"/>
      <c r="TCP64" s="525"/>
      <c r="TCQ64" s="525"/>
      <c r="TCR64" s="525"/>
      <c r="TCS64" s="525"/>
      <c r="TCT64" s="525"/>
      <c r="TCU64" s="525"/>
      <c r="TCV64" s="525"/>
      <c r="TCW64" s="525"/>
      <c r="TCX64" s="525"/>
      <c r="TCY64" s="525"/>
      <c r="TCZ64" s="525"/>
      <c r="TDA64" s="525"/>
      <c r="TDB64" s="525"/>
      <c r="TDC64" s="525"/>
      <c r="TDD64" s="525"/>
      <c r="TDE64" s="525"/>
      <c r="TDF64" s="525"/>
      <c r="TDG64" s="525"/>
      <c r="TDH64" s="525"/>
      <c r="TDI64" s="525"/>
      <c r="TDJ64" s="525"/>
      <c r="TDK64" s="525"/>
      <c r="TDL64" s="525"/>
      <c r="TDM64" s="525"/>
      <c r="TDN64" s="525"/>
      <c r="TDO64" s="525"/>
      <c r="TDP64" s="525"/>
      <c r="TDQ64" s="525"/>
      <c r="TDR64" s="525"/>
      <c r="TDS64" s="525"/>
      <c r="TDT64" s="525"/>
      <c r="TDU64" s="525"/>
      <c r="TDV64" s="525"/>
      <c r="TDW64" s="525"/>
      <c r="TDX64" s="525"/>
      <c r="TDY64" s="525"/>
      <c r="TDZ64" s="525"/>
      <c r="TEA64" s="525"/>
      <c r="TEB64" s="525"/>
      <c r="TEC64" s="525"/>
      <c r="TED64" s="525"/>
      <c r="TEE64" s="525"/>
      <c r="TEF64" s="525"/>
      <c r="TEG64" s="525"/>
      <c r="TEH64" s="525"/>
      <c r="TEI64" s="525"/>
      <c r="TEJ64" s="525"/>
      <c r="TEK64" s="525"/>
      <c r="TEL64" s="525"/>
      <c r="TEM64" s="525"/>
      <c r="TEN64" s="525"/>
      <c r="TEO64" s="525"/>
      <c r="TEP64" s="525"/>
      <c r="TEQ64" s="525"/>
      <c r="TER64" s="525"/>
      <c r="TES64" s="525"/>
      <c r="TET64" s="525"/>
      <c r="TEU64" s="525"/>
      <c r="TEV64" s="525"/>
      <c r="TEW64" s="525"/>
      <c r="TEX64" s="525"/>
      <c r="TEY64" s="525"/>
      <c r="TEZ64" s="525"/>
      <c r="TFA64" s="525"/>
      <c r="TFB64" s="525"/>
      <c r="TFC64" s="525"/>
      <c r="TFD64" s="525"/>
      <c r="TFE64" s="525"/>
      <c r="TFF64" s="525"/>
      <c r="TFG64" s="525"/>
      <c r="TFH64" s="525"/>
      <c r="TFI64" s="525"/>
      <c r="TFJ64" s="525"/>
      <c r="TFK64" s="525"/>
      <c r="TFL64" s="525"/>
      <c r="TFM64" s="525"/>
      <c r="TFN64" s="525"/>
      <c r="TFO64" s="525"/>
      <c r="TFP64" s="525"/>
      <c r="TFQ64" s="525"/>
      <c r="TFR64" s="525"/>
      <c r="TFS64" s="525"/>
      <c r="TFT64" s="525"/>
      <c r="TFU64" s="525"/>
      <c r="TFV64" s="525"/>
      <c r="TFW64" s="525"/>
      <c r="TFX64" s="525"/>
      <c r="TFY64" s="525"/>
      <c r="TFZ64" s="525"/>
      <c r="TGA64" s="525"/>
      <c r="TGB64" s="525"/>
      <c r="TGC64" s="525"/>
      <c r="TGD64" s="525"/>
      <c r="TGE64" s="525"/>
      <c r="TGF64" s="525"/>
      <c r="TGG64" s="525"/>
      <c r="TGH64" s="525"/>
      <c r="TGI64" s="525"/>
      <c r="TGJ64" s="525"/>
      <c r="TGK64" s="525"/>
      <c r="TGL64" s="525"/>
      <c r="TGM64" s="525"/>
      <c r="TGN64" s="525"/>
      <c r="TGO64" s="525"/>
      <c r="TGP64" s="525"/>
      <c r="TGQ64" s="525"/>
      <c r="TGR64" s="525"/>
      <c r="TGS64" s="525"/>
      <c r="TGT64" s="525"/>
      <c r="TGU64" s="525"/>
      <c r="TGV64" s="525"/>
      <c r="TGW64" s="525"/>
      <c r="TGX64" s="525"/>
      <c r="TGY64" s="525"/>
      <c r="TGZ64" s="525"/>
      <c r="THA64" s="525"/>
      <c r="THB64" s="525"/>
      <c r="THC64" s="525"/>
      <c r="THD64" s="525"/>
      <c r="THE64" s="525"/>
      <c r="THF64" s="525"/>
      <c r="THG64" s="525"/>
      <c r="THH64" s="525"/>
      <c r="THI64" s="525"/>
      <c r="THJ64" s="525"/>
      <c r="THK64" s="525"/>
      <c r="THL64" s="525"/>
      <c r="THM64" s="525"/>
      <c r="THN64" s="525"/>
      <c r="THO64" s="525"/>
      <c r="THP64" s="525"/>
      <c r="THQ64" s="525"/>
      <c r="THR64" s="525"/>
      <c r="THS64" s="525"/>
      <c r="THT64" s="525"/>
      <c r="THU64" s="525"/>
      <c r="THV64" s="525"/>
      <c r="THW64" s="525"/>
      <c r="THX64" s="525"/>
      <c r="THY64" s="525"/>
      <c r="THZ64" s="525"/>
      <c r="TIA64" s="525"/>
      <c r="TIB64" s="525"/>
      <c r="TIC64" s="525"/>
      <c r="TID64" s="525"/>
      <c r="TIE64" s="525"/>
      <c r="TIF64" s="525"/>
      <c r="TIG64" s="525"/>
      <c r="TIH64" s="525"/>
      <c r="TII64" s="525"/>
      <c r="TIJ64" s="525"/>
      <c r="TIK64" s="525"/>
      <c r="TIL64" s="525"/>
      <c r="TIM64" s="525"/>
      <c r="TIN64" s="525"/>
      <c r="TIO64" s="525"/>
      <c r="TIP64" s="525"/>
      <c r="TIQ64" s="525"/>
      <c r="TIR64" s="525"/>
      <c r="TIS64" s="525"/>
      <c r="TIT64" s="525"/>
      <c r="TIU64" s="525"/>
      <c r="TIV64" s="525"/>
      <c r="TIW64" s="525"/>
      <c r="TIX64" s="525"/>
      <c r="TIY64" s="525"/>
      <c r="TIZ64" s="525"/>
      <c r="TJA64" s="525"/>
      <c r="TJB64" s="525"/>
      <c r="TJC64" s="525"/>
      <c r="TJD64" s="525"/>
      <c r="TJE64" s="525"/>
      <c r="TJF64" s="525"/>
      <c r="TJG64" s="525"/>
      <c r="TJH64" s="525"/>
      <c r="TJI64" s="525"/>
      <c r="TJJ64" s="525"/>
      <c r="TJK64" s="525"/>
      <c r="TJL64" s="525"/>
      <c r="TJM64" s="525"/>
      <c r="TJN64" s="525"/>
      <c r="TJO64" s="525"/>
      <c r="TJP64" s="525"/>
      <c r="TJQ64" s="525"/>
      <c r="TJR64" s="525"/>
      <c r="TJS64" s="525"/>
      <c r="TJT64" s="525"/>
      <c r="TJU64" s="525"/>
      <c r="TJV64" s="525"/>
      <c r="TJW64" s="525"/>
      <c r="TJX64" s="525"/>
      <c r="TJY64" s="525"/>
      <c r="TJZ64" s="525"/>
      <c r="TKA64" s="525"/>
      <c r="TKB64" s="525"/>
      <c r="TKC64" s="525"/>
      <c r="TKD64" s="525"/>
      <c r="TKE64" s="525"/>
      <c r="TKF64" s="525"/>
      <c r="TKG64" s="525"/>
      <c r="TKH64" s="525"/>
      <c r="TKI64" s="525"/>
      <c r="TKJ64" s="525"/>
      <c r="TKK64" s="525"/>
      <c r="TKL64" s="525"/>
      <c r="TKM64" s="525"/>
      <c r="TKN64" s="525"/>
      <c r="TKO64" s="525"/>
      <c r="TKP64" s="525"/>
      <c r="TKQ64" s="525"/>
      <c r="TKR64" s="525"/>
      <c r="TKS64" s="525"/>
      <c r="TKT64" s="525"/>
      <c r="TKU64" s="525"/>
      <c r="TKV64" s="525"/>
      <c r="TKW64" s="525"/>
      <c r="TKX64" s="525"/>
      <c r="TKY64" s="525"/>
      <c r="TKZ64" s="525"/>
      <c r="TLA64" s="525"/>
      <c r="TLB64" s="525"/>
      <c r="TLC64" s="525"/>
      <c r="TLD64" s="525"/>
      <c r="TLE64" s="525"/>
      <c r="TLF64" s="525"/>
      <c r="TLG64" s="525"/>
      <c r="TLH64" s="525"/>
      <c r="TLI64" s="525"/>
      <c r="TLJ64" s="525"/>
      <c r="TLK64" s="525"/>
      <c r="TLL64" s="525"/>
      <c r="TLM64" s="525"/>
      <c r="TLN64" s="525"/>
      <c r="TLO64" s="525"/>
      <c r="TLP64" s="525"/>
      <c r="TLQ64" s="525"/>
      <c r="TLR64" s="525"/>
      <c r="TLS64" s="525"/>
      <c r="TLT64" s="525"/>
      <c r="TLU64" s="525"/>
      <c r="TLV64" s="525"/>
      <c r="TLW64" s="525"/>
      <c r="TLX64" s="525"/>
      <c r="TLY64" s="525"/>
      <c r="TLZ64" s="525"/>
      <c r="TMA64" s="525"/>
      <c r="TMB64" s="525"/>
      <c r="TMC64" s="525"/>
      <c r="TMD64" s="525"/>
      <c r="TME64" s="525"/>
      <c r="TMF64" s="525"/>
      <c r="TMG64" s="525"/>
      <c r="TMH64" s="525"/>
      <c r="TMI64" s="525"/>
      <c r="TMJ64" s="525"/>
      <c r="TMK64" s="525"/>
      <c r="TML64" s="525"/>
      <c r="TMM64" s="525"/>
      <c r="TMN64" s="525"/>
      <c r="TMO64" s="525"/>
      <c r="TMP64" s="525"/>
      <c r="TMQ64" s="525"/>
      <c r="TMR64" s="525"/>
      <c r="TMS64" s="525"/>
      <c r="TMT64" s="525"/>
      <c r="TMU64" s="525"/>
      <c r="TMV64" s="525"/>
      <c r="TMW64" s="525"/>
      <c r="TMX64" s="525"/>
      <c r="TMY64" s="525"/>
      <c r="TMZ64" s="525"/>
      <c r="TNA64" s="525"/>
      <c r="TNB64" s="525"/>
      <c r="TNC64" s="525"/>
      <c r="TND64" s="525"/>
      <c r="TNE64" s="525"/>
      <c r="TNF64" s="525"/>
      <c r="TNG64" s="525"/>
      <c r="TNH64" s="525"/>
      <c r="TNI64" s="525"/>
      <c r="TNJ64" s="525"/>
      <c r="TNK64" s="525"/>
      <c r="TNL64" s="525"/>
      <c r="TNM64" s="525"/>
      <c r="TNN64" s="525"/>
      <c r="TNO64" s="525"/>
      <c r="TNP64" s="525"/>
      <c r="TNQ64" s="525"/>
      <c r="TNR64" s="525"/>
      <c r="TNS64" s="525"/>
      <c r="TNT64" s="525"/>
      <c r="TNU64" s="525"/>
      <c r="TNV64" s="525"/>
      <c r="TNW64" s="525"/>
      <c r="TNX64" s="525"/>
      <c r="TNY64" s="525"/>
      <c r="TNZ64" s="525"/>
      <c r="TOA64" s="525"/>
      <c r="TOB64" s="525"/>
      <c r="TOC64" s="525"/>
      <c r="TOD64" s="525"/>
      <c r="TOE64" s="525"/>
      <c r="TOF64" s="525"/>
      <c r="TOG64" s="525"/>
      <c r="TOH64" s="525"/>
      <c r="TOI64" s="525"/>
      <c r="TOJ64" s="525"/>
      <c r="TOK64" s="525"/>
      <c r="TOL64" s="525"/>
      <c r="TOM64" s="525"/>
      <c r="TON64" s="525"/>
      <c r="TOO64" s="525"/>
      <c r="TOP64" s="525"/>
      <c r="TOQ64" s="525"/>
      <c r="TOR64" s="525"/>
      <c r="TOS64" s="525"/>
      <c r="TOT64" s="525"/>
      <c r="TOU64" s="525"/>
      <c r="TOV64" s="525"/>
      <c r="TOW64" s="525"/>
      <c r="TOX64" s="525"/>
      <c r="TOY64" s="525"/>
      <c r="TOZ64" s="525"/>
      <c r="TPA64" s="525"/>
      <c r="TPB64" s="525"/>
      <c r="TPC64" s="525"/>
      <c r="TPD64" s="525"/>
      <c r="TPE64" s="525"/>
      <c r="TPF64" s="525"/>
      <c r="TPG64" s="525"/>
      <c r="TPH64" s="525"/>
      <c r="TPI64" s="525"/>
      <c r="TPJ64" s="525"/>
      <c r="TPK64" s="525"/>
      <c r="TPL64" s="525"/>
      <c r="TPM64" s="525"/>
      <c r="TPN64" s="525"/>
      <c r="TPO64" s="525"/>
      <c r="TPP64" s="525"/>
      <c r="TPQ64" s="525"/>
      <c r="TPR64" s="525"/>
      <c r="TPS64" s="525"/>
      <c r="TPT64" s="525"/>
      <c r="TPU64" s="525"/>
      <c r="TPV64" s="525"/>
      <c r="TPW64" s="525"/>
      <c r="TPX64" s="525"/>
      <c r="TPY64" s="525"/>
      <c r="TPZ64" s="525"/>
      <c r="TQA64" s="525"/>
      <c r="TQB64" s="525"/>
      <c r="TQC64" s="525"/>
      <c r="TQD64" s="525"/>
      <c r="TQE64" s="525"/>
      <c r="TQF64" s="525"/>
      <c r="TQG64" s="525"/>
      <c r="TQH64" s="525"/>
      <c r="TQI64" s="525"/>
      <c r="TQJ64" s="525"/>
      <c r="TQK64" s="525"/>
      <c r="TQL64" s="525"/>
      <c r="TQM64" s="525"/>
      <c r="TQN64" s="525"/>
      <c r="TQO64" s="525"/>
      <c r="TQP64" s="525"/>
      <c r="TQQ64" s="525"/>
      <c r="TQR64" s="525"/>
      <c r="TQS64" s="525"/>
      <c r="TQT64" s="525"/>
      <c r="TQU64" s="525"/>
      <c r="TQV64" s="525"/>
      <c r="TQW64" s="525"/>
      <c r="TQX64" s="525"/>
      <c r="TQY64" s="525"/>
      <c r="TQZ64" s="525"/>
      <c r="TRA64" s="525"/>
      <c r="TRB64" s="525"/>
      <c r="TRC64" s="525"/>
      <c r="TRD64" s="525"/>
      <c r="TRE64" s="525"/>
      <c r="TRF64" s="525"/>
      <c r="TRG64" s="525"/>
      <c r="TRH64" s="525"/>
      <c r="TRI64" s="525"/>
      <c r="TRJ64" s="525"/>
      <c r="TRK64" s="525"/>
      <c r="TRL64" s="525"/>
      <c r="TRM64" s="525"/>
      <c r="TRN64" s="525"/>
      <c r="TRO64" s="525"/>
      <c r="TRP64" s="525"/>
      <c r="TRQ64" s="525"/>
      <c r="TRR64" s="525"/>
      <c r="TRS64" s="525"/>
      <c r="TRT64" s="525"/>
      <c r="TRU64" s="525"/>
      <c r="TRV64" s="525"/>
      <c r="TRW64" s="525"/>
      <c r="TRX64" s="525"/>
      <c r="TRY64" s="525"/>
      <c r="TRZ64" s="525"/>
      <c r="TSA64" s="525"/>
      <c r="TSB64" s="525"/>
      <c r="TSC64" s="525"/>
      <c r="TSD64" s="525"/>
      <c r="TSE64" s="525"/>
      <c r="TSF64" s="525"/>
      <c r="TSG64" s="525"/>
      <c r="TSH64" s="525"/>
      <c r="TSI64" s="525"/>
      <c r="TSJ64" s="525"/>
      <c r="TSK64" s="525"/>
      <c r="TSL64" s="525"/>
      <c r="TSM64" s="525"/>
      <c r="TSN64" s="525"/>
      <c r="TSO64" s="525"/>
      <c r="TSP64" s="525"/>
      <c r="TSQ64" s="525"/>
      <c r="TSR64" s="525"/>
      <c r="TSS64" s="525"/>
      <c r="TST64" s="525"/>
      <c r="TSU64" s="525"/>
      <c r="TSV64" s="525"/>
      <c r="TSW64" s="525"/>
      <c r="TSX64" s="525"/>
      <c r="TSY64" s="525"/>
      <c r="TSZ64" s="525"/>
      <c r="TTA64" s="525"/>
      <c r="TTB64" s="525"/>
      <c r="TTC64" s="525"/>
      <c r="TTD64" s="525"/>
      <c r="TTE64" s="525"/>
      <c r="TTF64" s="525"/>
      <c r="TTG64" s="525"/>
      <c r="TTH64" s="525"/>
      <c r="TTI64" s="525"/>
      <c r="TTJ64" s="525"/>
      <c r="TTK64" s="525"/>
      <c r="TTL64" s="525"/>
      <c r="TTM64" s="525"/>
      <c r="TTN64" s="525"/>
      <c r="TTO64" s="525"/>
      <c r="TTP64" s="525"/>
      <c r="TTQ64" s="525"/>
      <c r="TTR64" s="525"/>
      <c r="TTS64" s="525"/>
      <c r="TTT64" s="525"/>
      <c r="TTU64" s="525"/>
      <c r="TTV64" s="525"/>
      <c r="TTW64" s="525"/>
      <c r="TTX64" s="525"/>
      <c r="TTY64" s="525"/>
      <c r="TTZ64" s="525"/>
      <c r="TUA64" s="525"/>
      <c r="TUB64" s="525"/>
      <c r="TUC64" s="525"/>
      <c r="TUD64" s="525"/>
      <c r="TUE64" s="525"/>
      <c r="TUF64" s="525"/>
      <c r="TUG64" s="525"/>
      <c r="TUH64" s="525"/>
      <c r="TUI64" s="525"/>
      <c r="TUJ64" s="525"/>
      <c r="TUK64" s="525"/>
      <c r="TUL64" s="525"/>
      <c r="TUM64" s="525"/>
      <c r="TUN64" s="525"/>
      <c r="TUO64" s="525"/>
      <c r="TUP64" s="525"/>
      <c r="TUQ64" s="525"/>
      <c r="TUR64" s="525"/>
      <c r="TUS64" s="525"/>
      <c r="TUT64" s="525"/>
      <c r="TUU64" s="525"/>
      <c r="TUV64" s="525"/>
      <c r="TUW64" s="525"/>
      <c r="TUX64" s="525"/>
      <c r="TUY64" s="525"/>
      <c r="TUZ64" s="525"/>
      <c r="TVA64" s="525"/>
      <c r="TVB64" s="525"/>
      <c r="TVC64" s="525"/>
      <c r="TVD64" s="525"/>
      <c r="TVE64" s="525"/>
      <c r="TVF64" s="525"/>
      <c r="TVG64" s="525"/>
      <c r="TVH64" s="525"/>
      <c r="TVI64" s="525"/>
      <c r="TVJ64" s="525"/>
      <c r="TVK64" s="525"/>
      <c r="TVL64" s="525"/>
      <c r="TVM64" s="525"/>
      <c r="TVN64" s="525"/>
      <c r="TVO64" s="525"/>
      <c r="TVP64" s="525"/>
      <c r="TVQ64" s="525"/>
      <c r="TVR64" s="525"/>
      <c r="TVS64" s="525"/>
      <c r="TVT64" s="525"/>
      <c r="TVU64" s="525"/>
      <c r="TVV64" s="525"/>
      <c r="TVW64" s="525"/>
      <c r="TVX64" s="525"/>
      <c r="TVY64" s="525"/>
      <c r="TVZ64" s="525"/>
      <c r="TWA64" s="525"/>
      <c r="TWB64" s="525"/>
      <c r="TWC64" s="525"/>
      <c r="TWD64" s="525"/>
      <c r="TWE64" s="525"/>
      <c r="TWF64" s="525"/>
      <c r="TWG64" s="525"/>
      <c r="TWH64" s="525"/>
      <c r="TWI64" s="525"/>
      <c r="TWJ64" s="525"/>
      <c r="TWK64" s="525"/>
      <c r="TWL64" s="525"/>
      <c r="TWM64" s="525"/>
      <c r="TWN64" s="525"/>
      <c r="TWO64" s="525"/>
      <c r="TWP64" s="525"/>
      <c r="TWQ64" s="525"/>
      <c r="TWR64" s="525"/>
      <c r="TWS64" s="525"/>
      <c r="TWT64" s="525"/>
      <c r="TWU64" s="525"/>
      <c r="TWV64" s="525"/>
      <c r="TWW64" s="525"/>
      <c r="TWX64" s="525"/>
      <c r="TWY64" s="525"/>
      <c r="TWZ64" s="525"/>
      <c r="TXA64" s="525"/>
      <c r="TXB64" s="525"/>
      <c r="TXC64" s="525"/>
      <c r="TXD64" s="525"/>
      <c r="TXE64" s="525"/>
      <c r="TXF64" s="525"/>
      <c r="TXG64" s="525"/>
      <c r="TXH64" s="525"/>
      <c r="TXI64" s="525"/>
      <c r="TXJ64" s="525"/>
      <c r="TXK64" s="525"/>
      <c r="TXL64" s="525"/>
      <c r="TXM64" s="525"/>
      <c r="TXN64" s="525"/>
      <c r="TXO64" s="525"/>
      <c r="TXP64" s="525"/>
      <c r="TXQ64" s="525"/>
      <c r="TXR64" s="525"/>
      <c r="TXS64" s="525"/>
      <c r="TXT64" s="525"/>
      <c r="TXU64" s="525"/>
      <c r="TXV64" s="525"/>
      <c r="TXW64" s="525"/>
      <c r="TXX64" s="525"/>
      <c r="TXY64" s="525"/>
      <c r="TXZ64" s="525"/>
      <c r="TYA64" s="525"/>
      <c r="TYB64" s="525"/>
      <c r="TYC64" s="525"/>
      <c r="TYD64" s="525"/>
      <c r="TYE64" s="525"/>
      <c r="TYF64" s="525"/>
      <c r="TYG64" s="525"/>
      <c r="TYH64" s="525"/>
      <c r="TYI64" s="525"/>
      <c r="TYJ64" s="525"/>
      <c r="TYK64" s="525"/>
      <c r="TYL64" s="525"/>
      <c r="TYM64" s="525"/>
      <c r="TYN64" s="525"/>
      <c r="TYO64" s="525"/>
      <c r="TYP64" s="525"/>
      <c r="TYQ64" s="525"/>
      <c r="TYR64" s="525"/>
      <c r="TYS64" s="525"/>
      <c r="TYT64" s="525"/>
      <c r="TYU64" s="525"/>
      <c r="TYV64" s="525"/>
      <c r="TYW64" s="525"/>
      <c r="TYX64" s="525"/>
      <c r="TYY64" s="525"/>
      <c r="TYZ64" s="525"/>
      <c r="TZA64" s="525"/>
      <c r="TZB64" s="525"/>
      <c r="TZC64" s="525"/>
      <c r="TZD64" s="525"/>
      <c r="TZE64" s="525"/>
      <c r="TZF64" s="525"/>
      <c r="TZG64" s="525"/>
      <c r="TZH64" s="525"/>
      <c r="TZI64" s="525"/>
      <c r="TZJ64" s="525"/>
      <c r="TZK64" s="525"/>
      <c r="TZL64" s="525"/>
      <c r="TZM64" s="525"/>
      <c r="TZN64" s="525"/>
      <c r="TZO64" s="525"/>
      <c r="TZP64" s="525"/>
      <c r="TZQ64" s="525"/>
      <c r="TZR64" s="525"/>
      <c r="TZS64" s="525"/>
      <c r="TZT64" s="525"/>
      <c r="TZU64" s="525"/>
      <c r="TZV64" s="525"/>
      <c r="TZW64" s="525"/>
      <c r="TZX64" s="525"/>
      <c r="TZY64" s="525"/>
      <c r="TZZ64" s="525"/>
      <c r="UAA64" s="525"/>
      <c r="UAB64" s="525"/>
      <c r="UAC64" s="525"/>
      <c r="UAD64" s="525"/>
      <c r="UAE64" s="525"/>
      <c r="UAF64" s="525"/>
      <c r="UAG64" s="525"/>
      <c r="UAH64" s="525"/>
      <c r="UAI64" s="525"/>
      <c r="UAJ64" s="525"/>
      <c r="UAK64" s="525"/>
      <c r="UAL64" s="525"/>
      <c r="UAM64" s="525"/>
      <c r="UAN64" s="525"/>
      <c r="UAO64" s="525"/>
      <c r="UAP64" s="525"/>
      <c r="UAQ64" s="525"/>
      <c r="UAR64" s="525"/>
      <c r="UAS64" s="525"/>
      <c r="UAT64" s="525"/>
      <c r="UAU64" s="525"/>
      <c r="UAV64" s="525"/>
      <c r="UAW64" s="525"/>
      <c r="UAX64" s="525"/>
      <c r="UAY64" s="525"/>
      <c r="UAZ64" s="525"/>
      <c r="UBA64" s="525"/>
      <c r="UBB64" s="525"/>
      <c r="UBC64" s="525"/>
      <c r="UBD64" s="525"/>
      <c r="UBE64" s="525"/>
      <c r="UBF64" s="525"/>
      <c r="UBG64" s="525"/>
      <c r="UBH64" s="525"/>
      <c r="UBI64" s="525"/>
      <c r="UBJ64" s="525"/>
      <c r="UBK64" s="525"/>
      <c r="UBL64" s="525"/>
      <c r="UBM64" s="525"/>
      <c r="UBN64" s="525"/>
      <c r="UBO64" s="525"/>
      <c r="UBP64" s="525"/>
      <c r="UBQ64" s="525"/>
      <c r="UBR64" s="525"/>
      <c r="UBS64" s="525"/>
      <c r="UBT64" s="525"/>
      <c r="UBU64" s="525"/>
      <c r="UBV64" s="525"/>
      <c r="UBW64" s="525"/>
      <c r="UBX64" s="525"/>
      <c r="UBY64" s="525"/>
      <c r="UBZ64" s="525"/>
      <c r="UCA64" s="525"/>
      <c r="UCB64" s="525"/>
      <c r="UCC64" s="525"/>
      <c r="UCD64" s="525"/>
      <c r="UCE64" s="525"/>
      <c r="UCF64" s="525"/>
      <c r="UCG64" s="525"/>
      <c r="UCH64" s="525"/>
      <c r="UCI64" s="525"/>
      <c r="UCJ64" s="525"/>
      <c r="UCK64" s="525"/>
      <c r="UCL64" s="525"/>
      <c r="UCM64" s="525"/>
      <c r="UCN64" s="525"/>
      <c r="UCO64" s="525"/>
      <c r="UCP64" s="525"/>
      <c r="UCQ64" s="525"/>
      <c r="UCR64" s="525"/>
      <c r="UCS64" s="525"/>
      <c r="UCT64" s="525"/>
      <c r="UCU64" s="525"/>
      <c r="UCV64" s="525"/>
      <c r="UCW64" s="525"/>
      <c r="UCX64" s="525"/>
      <c r="UCY64" s="525"/>
      <c r="UCZ64" s="525"/>
      <c r="UDA64" s="525"/>
      <c r="UDB64" s="525"/>
      <c r="UDC64" s="525"/>
      <c r="UDD64" s="525"/>
      <c r="UDE64" s="525"/>
      <c r="UDF64" s="525"/>
      <c r="UDG64" s="525"/>
      <c r="UDH64" s="525"/>
      <c r="UDI64" s="525"/>
      <c r="UDJ64" s="525"/>
      <c r="UDK64" s="525"/>
      <c r="UDL64" s="525"/>
      <c r="UDM64" s="525"/>
      <c r="UDN64" s="525"/>
      <c r="UDO64" s="525"/>
      <c r="UDP64" s="525"/>
      <c r="UDQ64" s="525"/>
      <c r="UDR64" s="525"/>
      <c r="UDS64" s="525"/>
      <c r="UDT64" s="525"/>
      <c r="UDU64" s="525"/>
      <c r="UDV64" s="525"/>
      <c r="UDW64" s="525"/>
      <c r="UDX64" s="525"/>
      <c r="UDY64" s="525"/>
      <c r="UDZ64" s="525"/>
      <c r="UEA64" s="525"/>
      <c r="UEB64" s="525"/>
      <c r="UEC64" s="525"/>
      <c r="UED64" s="525"/>
      <c r="UEE64" s="525"/>
      <c r="UEF64" s="525"/>
      <c r="UEG64" s="525"/>
      <c r="UEH64" s="525"/>
      <c r="UEI64" s="525"/>
      <c r="UEJ64" s="525"/>
      <c r="UEK64" s="525"/>
      <c r="UEL64" s="525"/>
      <c r="UEM64" s="525"/>
      <c r="UEN64" s="525"/>
      <c r="UEO64" s="525"/>
      <c r="UEP64" s="525"/>
      <c r="UEQ64" s="525"/>
      <c r="UER64" s="525"/>
      <c r="UES64" s="525"/>
      <c r="UET64" s="525"/>
      <c r="UEU64" s="525"/>
      <c r="UEV64" s="525"/>
      <c r="UEW64" s="525"/>
      <c r="UEX64" s="525"/>
      <c r="UEY64" s="525"/>
      <c r="UEZ64" s="525"/>
      <c r="UFA64" s="525"/>
      <c r="UFB64" s="525"/>
      <c r="UFC64" s="525"/>
      <c r="UFD64" s="525"/>
      <c r="UFE64" s="525"/>
      <c r="UFF64" s="525"/>
      <c r="UFG64" s="525"/>
      <c r="UFH64" s="525"/>
      <c r="UFI64" s="525"/>
      <c r="UFJ64" s="525"/>
      <c r="UFK64" s="525"/>
      <c r="UFL64" s="525"/>
      <c r="UFM64" s="525"/>
      <c r="UFN64" s="525"/>
      <c r="UFO64" s="525"/>
      <c r="UFP64" s="525"/>
      <c r="UFQ64" s="525"/>
      <c r="UFR64" s="525"/>
      <c r="UFS64" s="525"/>
      <c r="UFT64" s="525"/>
      <c r="UFU64" s="525"/>
      <c r="UFV64" s="525"/>
      <c r="UFW64" s="525"/>
      <c r="UFX64" s="525"/>
      <c r="UFY64" s="525"/>
      <c r="UFZ64" s="525"/>
      <c r="UGA64" s="525"/>
      <c r="UGB64" s="525"/>
      <c r="UGC64" s="525"/>
      <c r="UGD64" s="525"/>
      <c r="UGE64" s="525"/>
      <c r="UGF64" s="525"/>
      <c r="UGG64" s="525"/>
      <c r="UGH64" s="525"/>
      <c r="UGI64" s="525"/>
      <c r="UGJ64" s="525"/>
      <c r="UGK64" s="525"/>
      <c r="UGL64" s="525"/>
      <c r="UGM64" s="525"/>
      <c r="UGN64" s="525"/>
      <c r="UGO64" s="525"/>
      <c r="UGP64" s="525"/>
      <c r="UGQ64" s="525"/>
      <c r="UGR64" s="525"/>
      <c r="UGS64" s="525"/>
      <c r="UGT64" s="525"/>
      <c r="UGU64" s="525"/>
      <c r="UGV64" s="525"/>
      <c r="UGW64" s="525"/>
      <c r="UGX64" s="525"/>
      <c r="UGY64" s="525"/>
      <c r="UGZ64" s="525"/>
      <c r="UHA64" s="525"/>
      <c r="UHB64" s="525"/>
      <c r="UHC64" s="525"/>
      <c r="UHD64" s="525"/>
      <c r="UHE64" s="525"/>
      <c r="UHF64" s="525"/>
      <c r="UHG64" s="525"/>
      <c r="UHH64" s="525"/>
      <c r="UHI64" s="525"/>
      <c r="UHJ64" s="525"/>
      <c r="UHK64" s="525"/>
      <c r="UHL64" s="525"/>
      <c r="UHM64" s="525"/>
      <c r="UHN64" s="525"/>
      <c r="UHO64" s="525"/>
      <c r="UHP64" s="525"/>
      <c r="UHQ64" s="525"/>
      <c r="UHR64" s="525"/>
      <c r="UHS64" s="525"/>
      <c r="UHT64" s="525"/>
      <c r="UHU64" s="525"/>
      <c r="UHV64" s="525"/>
      <c r="UHW64" s="525"/>
      <c r="UHX64" s="525"/>
      <c r="UHY64" s="525"/>
      <c r="UHZ64" s="525"/>
      <c r="UIA64" s="525"/>
      <c r="UIB64" s="525"/>
      <c r="UIC64" s="525"/>
      <c r="UID64" s="525"/>
      <c r="UIE64" s="525"/>
      <c r="UIF64" s="525"/>
      <c r="UIG64" s="525"/>
      <c r="UIH64" s="525"/>
      <c r="UII64" s="525"/>
      <c r="UIJ64" s="525"/>
      <c r="UIK64" s="525"/>
      <c r="UIL64" s="525"/>
      <c r="UIM64" s="525"/>
      <c r="UIN64" s="525"/>
      <c r="UIO64" s="525"/>
      <c r="UIP64" s="525"/>
      <c r="UIQ64" s="525"/>
      <c r="UIR64" s="525"/>
      <c r="UIS64" s="525"/>
      <c r="UIT64" s="525"/>
      <c r="UIU64" s="525"/>
      <c r="UIV64" s="525"/>
      <c r="UIW64" s="525"/>
      <c r="UIX64" s="525"/>
      <c r="UIY64" s="525"/>
      <c r="UIZ64" s="525"/>
      <c r="UJA64" s="525"/>
      <c r="UJB64" s="525"/>
      <c r="UJC64" s="525"/>
      <c r="UJD64" s="525"/>
      <c r="UJE64" s="525"/>
      <c r="UJF64" s="525"/>
      <c r="UJG64" s="525"/>
      <c r="UJH64" s="525"/>
      <c r="UJI64" s="525"/>
      <c r="UJJ64" s="525"/>
      <c r="UJK64" s="525"/>
      <c r="UJL64" s="525"/>
      <c r="UJM64" s="525"/>
      <c r="UJN64" s="525"/>
      <c r="UJO64" s="525"/>
      <c r="UJP64" s="525"/>
      <c r="UJQ64" s="525"/>
      <c r="UJR64" s="525"/>
      <c r="UJS64" s="525"/>
      <c r="UJT64" s="525"/>
      <c r="UJU64" s="525"/>
      <c r="UJV64" s="525"/>
      <c r="UJW64" s="525"/>
      <c r="UJX64" s="525"/>
      <c r="UJY64" s="525"/>
      <c r="UJZ64" s="525"/>
      <c r="UKA64" s="525"/>
      <c r="UKB64" s="525"/>
      <c r="UKC64" s="525"/>
      <c r="UKD64" s="525"/>
      <c r="UKE64" s="525"/>
      <c r="UKF64" s="525"/>
      <c r="UKG64" s="525"/>
      <c r="UKH64" s="525"/>
      <c r="UKI64" s="525"/>
      <c r="UKJ64" s="525"/>
      <c r="UKK64" s="525"/>
      <c r="UKL64" s="525"/>
      <c r="UKM64" s="525"/>
      <c r="UKN64" s="525"/>
      <c r="UKO64" s="525"/>
      <c r="UKP64" s="525"/>
      <c r="UKQ64" s="525"/>
      <c r="UKR64" s="525"/>
      <c r="UKS64" s="525"/>
      <c r="UKT64" s="525"/>
      <c r="UKU64" s="525"/>
      <c r="UKV64" s="525"/>
      <c r="UKW64" s="525"/>
      <c r="UKX64" s="525"/>
      <c r="UKY64" s="525"/>
      <c r="UKZ64" s="525"/>
      <c r="ULA64" s="525"/>
      <c r="ULB64" s="525"/>
      <c r="ULC64" s="525"/>
      <c r="ULD64" s="525"/>
      <c r="ULE64" s="525"/>
      <c r="ULF64" s="525"/>
      <c r="ULG64" s="525"/>
      <c r="ULH64" s="525"/>
      <c r="ULI64" s="525"/>
      <c r="ULJ64" s="525"/>
      <c r="ULK64" s="525"/>
      <c r="ULL64" s="525"/>
      <c r="ULM64" s="525"/>
      <c r="ULN64" s="525"/>
      <c r="ULO64" s="525"/>
      <c r="ULP64" s="525"/>
      <c r="ULQ64" s="525"/>
      <c r="ULR64" s="525"/>
      <c r="ULS64" s="525"/>
      <c r="ULT64" s="525"/>
      <c r="ULU64" s="525"/>
      <c r="ULV64" s="525"/>
      <c r="ULW64" s="525"/>
      <c r="ULX64" s="525"/>
      <c r="ULY64" s="525"/>
      <c r="ULZ64" s="525"/>
      <c r="UMA64" s="525"/>
      <c r="UMB64" s="525"/>
      <c r="UMC64" s="525"/>
      <c r="UMD64" s="525"/>
      <c r="UME64" s="525"/>
      <c r="UMF64" s="525"/>
      <c r="UMG64" s="525"/>
      <c r="UMH64" s="525"/>
      <c r="UMI64" s="525"/>
      <c r="UMJ64" s="525"/>
      <c r="UMK64" s="525"/>
      <c r="UML64" s="525"/>
      <c r="UMM64" s="525"/>
      <c r="UMN64" s="525"/>
      <c r="UMO64" s="525"/>
      <c r="UMP64" s="525"/>
      <c r="UMQ64" s="525"/>
      <c r="UMR64" s="525"/>
      <c r="UMS64" s="525"/>
      <c r="UMT64" s="525"/>
      <c r="UMU64" s="525"/>
      <c r="UMV64" s="525"/>
      <c r="UMW64" s="525"/>
      <c r="UMX64" s="525"/>
      <c r="UMY64" s="525"/>
      <c r="UMZ64" s="525"/>
      <c r="UNA64" s="525"/>
      <c r="UNB64" s="525"/>
      <c r="UNC64" s="525"/>
      <c r="UND64" s="525"/>
      <c r="UNE64" s="525"/>
      <c r="UNF64" s="525"/>
      <c r="UNG64" s="525"/>
      <c r="UNH64" s="525"/>
      <c r="UNI64" s="525"/>
      <c r="UNJ64" s="525"/>
      <c r="UNK64" s="525"/>
      <c r="UNL64" s="525"/>
      <c r="UNM64" s="525"/>
      <c r="UNN64" s="525"/>
      <c r="UNO64" s="525"/>
      <c r="UNP64" s="525"/>
      <c r="UNQ64" s="525"/>
      <c r="UNR64" s="525"/>
      <c r="UNS64" s="525"/>
      <c r="UNT64" s="525"/>
      <c r="UNU64" s="525"/>
      <c r="UNV64" s="525"/>
      <c r="UNW64" s="525"/>
      <c r="UNX64" s="525"/>
      <c r="UNY64" s="525"/>
      <c r="UNZ64" s="525"/>
      <c r="UOA64" s="525"/>
      <c r="UOB64" s="525"/>
      <c r="UOC64" s="525"/>
      <c r="UOD64" s="525"/>
      <c r="UOE64" s="525"/>
      <c r="UOF64" s="525"/>
      <c r="UOG64" s="525"/>
      <c r="UOH64" s="525"/>
      <c r="UOI64" s="525"/>
      <c r="UOJ64" s="525"/>
      <c r="UOK64" s="525"/>
      <c r="UOL64" s="525"/>
      <c r="UOM64" s="525"/>
      <c r="UON64" s="525"/>
      <c r="UOO64" s="525"/>
      <c r="UOP64" s="525"/>
      <c r="UOQ64" s="525"/>
      <c r="UOR64" s="525"/>
      <c r="UOS64" s="525"/>
      <c r="UOT64" s="525"/>
      <c r="UOU64" s="525"/>
      <c r="UOV64" s="525"/>
      <c r="UOW64" s="525"/>
      <c r="UOX64" s="525"/>
      <c r="UOY64" s="525"/>
      <c r="UOZ64" s="525"/>
      <c r="UPA64" s="525"/>
      <c r="UPB64" s="525"/>
      <c r="UPC64" s="525"/>
      <c r="UPD64" s="525"/>
      <c r="UPE64" s="525"/>
      <c r="UPF64" s="525"/>
      <c r="UPG64" s="525"/>
      <c r="UPH64" s="525"/>
      <c r="UPI64" s="525"/>
      <c r="UPJ64" s="525"/>
      <c r="UPK64" s="525"/>
      <c r="UPL64" s="525"/>
      <c r="UPM64" s="525"/>
      <c r="UPN64" s="525"/>
      <c r="UPO64" s="525"/>
      <c r="UPP64" s="525"/>
      <c r="UPQ64" s="525"/>
      <c r="UPR64" s="525"/>
      <c r="UPS64" s="525"/>
      <c r="UPT64" s="525"/>
      <c r="UPU64" s="525"/>
      <c r="UPV64" s="525"/>
      <c r="UPW64" s="525"/>
      <c r="UPX64" s="525"/>
      <c r="UPY64" s="525"/>
      <c r="UPZ64" s="525"/>
      <c r="UQA64" s="525"/>
      <c r="UQB64" s="525"/>
      <c r="UQC64" s="525"/>
      <c r="UQD64" s="525"/>
      <c r="UQE64" s="525"/>
      <c r="UQF64" s="525"/>
      <c r="UQG64" s="525"/>
      <c r="UQH64" s="525"/>
      <c r="UQI64" s="525"/>
      <c r="UQJ64" s="525"/>
      <c r="UQK64" s="525"/>
      <c r="UQL64" s="525"/>
      <c r="UQM64" s="525"/>
      <c r="UQN64" s="525"/>
      <c r="UQO64" s="525"/>
      <c r="UQP64" s="525"/>
      <c r="UQQ64" s="525"/>
      <c r="UQR64" s="525"/>
      <c r="UQS64" s="525"/>
      <c r="UQT64" s="525"/>
      <c r="UQU64" s="525"/>
      <c r="UQV64" s="525"/>
      <c r="UQW64" s="525"/>
      <c r="UQX64" s="525"/>
      <c r="UQY64" s="525"/>
      <c r="UQZ64" s="525"/>
      <c r="URA64" s="525"/>
      <c r="URB64" s="525"/>
      <c r="URC64" s="525"/>
      <c r="URD64" s="525"/>
      <c r="URE64" s="525"/>
      <c r="URF64" s="525"/>
      <c r="URG64" s="525"/>
      <c r="URH64" s="525"/>
      <c r="URI64" s="525"/>
      <c r="URJ64" s="525"/>
      <c r="URK64" s="525"/>
      <c r="URL64" s="525"/>
      <c r="URM64" s="525"/>
      <c r="URN64" s="525"/>
      <c r="URO64" s="525"/>
      <c r="URP64" s="525"/>
      <c r="URQ64" s="525"/>
      <c r="URR64" s="525"/>
      <c r="URS64" s="525"/>
      <c r="URT64" s="525"/>
      <c r="URU64" s="525"/>
      <c r="URV64" s="525"/>
      <c r="URW64" s="525"/>
      <c r="URX64" s="525"/>
      <c r="URY64" s="525"/>
      <c r="URZ64" s="525"/>
      <c r="USA64" s="525"/>
      <c r="USB64" s="525"/>
      <c r="USC64" s="525"/>
      <c r="USD64" s="525"/>
      <c r="USE64" s="525"/>
      <c r="USF64" s="525"/>
      <c r="USG64" s="525"/>
      <c r="USH64" s="525"/>
      <c r="USI64" s="525"/>
      <c r="USJ64" s="525"/>
      <c r="USK64" s="525"/>
      <c r="USL64" s="525"/>
      <c r="USM64" s="525"/>
      <c r="USN64" s="525"/>
      <c r="USO64" s="525"/>
      <c r="USP64" s="525"/>
      <c r="USQ64" s="525"/>
      <c r="USR64" s="525"/>
      <c r="USS64" s="525"/>
      <c r="UST64" s="525"/>
      <c r="USU64" s="525"/>
      <c r="USV64" s="525"/>
      <c r="USW64" s="525"/>
      <c r="USX64" s="525"/>
      <c r="USY64" s="525"/>
      <c r="USZ64" s="525"/>
      <c r="UTA64" s="525"/>
      <c r="UTB64" s="525"/>
      <c r="UTC64" s="525"/>
      <c r="UTD64" s="525"/>
      <c r="UTE64" s="525"/>
      <c r="UTF64" s="525"/>
      <c r="UTG64" s="525"/>
      <c r="UTH64" s="525"/>
      <c r="UTI64" s="525"/>
      <c r="UTJ64" s="525"/>
      <c r="UTK64" s="525"/>
      <c r="UTL64" s="525"/>
      <c r="UTM64" s="525"/>
      <c r="UTN64" s="525"/>
      <c r="UTO64" s="525"/>
      <c r="UTP64" s="525"/>
      <c r="UTQ64" s="525"/>
      <c r="UTR64" s="525"/>
      <c r="UTS64" s="525"/>
      <c r="UTT64" s="525"/>
      <c r="UTU64" s="525"/>
      <c r="UTV64" s="525"/>
      <c r="UTW64" s="525"/>
      <c r="UTX64" s="525"/>
      <c r="UTY64" s="525"/>
      <c r="UTZ64" s="525"/>
      <c r="UUA64" s="525"/>
      <c r="UUB64" s="525"/>
      <c r="UUC64" s="525"/>
      <c r="UUD64" s="525"/>
      <c r="UUE64" s="525"/>
      <c r="UUF64" s="525"/>
      <c r="UUG64" s="525"/>
      <c r="UUH64" s="525"/>
      <c r="UUI64" s="525"/>
      <c r="UUJ64" s="525"/>
      <c r="UUK64" s="525"/>
      <c r="UUL64" s="525"/>
      <c r="UUM64" s="525"/>
      <c r="UUN64" s="525"/>
      <c r="UUO64" s="525"/>
      <c r="UUP64" s="525"/>
      <c r="UUQ64" s="525"/>
      <c r="UUR64" s="525"/>
      <c r="UUS64" s="525"/>
      <c r="UUT64" s="525"/>
      <c r="UUU64" s="525"/>
      <c r="UUV64" s="525"/>
      <c r="UUW64" s="525"/>
      <c r="UUX64" s="525"/>
      <c r="UUY64" s="525"/>
      <c r="UUZ64" s="525"/>
      <c r="UVA64" s="525"/>
      <c r="UVB64" s="525"/>
      <c r="UVC64" s="525"/>
      <c r="UVD64" s="525"/>
      <c r="UVE64" s="525"/>
      <c r="UVF64" s="525"/>
      <c r="UVG64" s="525"/>
      <c r="UVH64" s="525"/>
      <c r="UVI64" s="525"/>
      <c r="UVJ64" s="525"/>
      <c r="UVK64" s="525"/>
      <c r="UVL64" s="525"/>
      <c r="UVM64" s="525"/>
      <c r="UVN64" s="525"/>
      <c r="UVO64" s="525"/>
      <c r="UVP64" s="525"/>
      <c r="UVQ64" s="525"/>
      <c r="UVR64" s="525"/>
      <c r="UVS64" s="525"/>
      <c r="UVT64" s="525"/>
      <c r="UVU64" s="525"/>
      <c r="UVV64" s="525"/>
      <c r="UVW64" s="525"/>
      <c r="UVX64" s="525"/>
      <c r="UVY64" s="525"/>
      <c r="UVZ64" s="525"/>
      <c r="UWA64" s="525"/>
      <c r="UWB64" s="525"/>
      <c r="UWC64" s="525"/>
      <c r="UWD64" s="525"/>
      <c r="UWE64" s="525"/>
      <c r="UWF64" s="525"/>
      <c r="UWG64" s="525"/>
      <c r="UWH64" s="525"/>
      <c r="UWI64" s="525"/>
      <c r="UWJ64" s="525"/>
      <c r="UWK64" s="525"/>
      <c r="UWL64" s="525"/>
      <c r="UWM64" s="525"/>
      <c r="UWN64" s="525"/>
      <c r="UWO64" s="525"/>
      <c r="UWP64" s="525"/>
      <c r="UWQ64" s="525"/>
      <c r="UWR64" s="525"/>
      <c r="UWS64" s="525"/>
      <c r="UWT64" s="525"/>
      <c r="UWU64" s="525"/>
      <c r="UWV64" s="525"/>
      <c r="UWW64" s="525"/>
      <c r="UWX64" s="525"/>
      <c r="UWY64" s="525"/>
      <c r="UWZ64" s="525"/>
      <c r="UXA64" s="525"/>
      <c r="UXB64" s="525"/>
      <c r="UXC64" s="525"/>
      <c r="UXD64" s="525"/>
      <c r="UXE64" s="525"/>
      <c r="UXF64" s="525"/>
      <c r="UXG64" s="525"/>
      <c r="UXH64" s="525"/>
      <c r="UXI64" s="525"/>
      <c r="UXJ64" s="525"/>
      <c r="UXK64" s="525"/>
      <c r="UXL64" s="525"/>
      <c r="UXM64" s="525"/>
      <c r="UXN64" s="525"/>
      <c r="UXO64" s="525"/>
      <c r="UXP64" s="525"/>
      <c r="UXQ64" s="525"/>
      <c r="UXR64" s="525"/>
      <c r="UXS64" s="525"/>
      <c r="UXT64" s="525"/>
      <c r="UXU64" s="525"/>
      <c r="UXV64" s="525"/>
      <c r="UXW64" s="525"/>
      <c r="UXX64" s="525"/>
      <c r="UXY64" s="525"/>
      <c r="UXZ64" s="525"/>
      <c r="UYA64" s="525"/>
      <c r="UYB64" s="525"/>
      <c r="UYC64" s="525"/>
      <c r="UYD64" s="525"/>
      <c r="UYE64" s="525"/>
      <c r="UYF64" s="525"/>
      <c r="UYG64" s="525"/>
      <c r="UYH64" s="525"/>
      <c r="UYI64" s="525"/>
      <c r="UYJ64" s="525"/>
      <c r="UYK64" s="525"/>
      <c r="UYL64" s="525"/>
      <c r="UYM64" s="525"/>
      <c r="UYN64" s="525"/>
      <c r="UYO64" s="525"/>
      <c r="UYP64" s="525"/>
      <c r="UYQ64" s="525"/>
      <c r="UYR64" s="525"/>
      <c r="UYS64" s="525"/>
      <c r="UYT64" s="525"/>
      <c r="UYU64" s="525"/>
      <c r="UYV64" s="525"/>
      <c r="UYW64" s="525"/>
      <c r="UYX64" s="525"/>
      <c r="UYY64" s="525"/>
      <c r="UYZ64" s="525"/>
      <c r="UZA64" s="525"/>
      <c r="UZB64" s="525"/>
      <c r="UZC64" s="525"/>
      <c r="UZD64" s="525"/>
      <c r="UZE64" s="525"/>
      <c r="UZF64" s="525"/>
      <c r="UZG64" s="525"/>
      <c r="UZH64" s="525"/>
      <c r="UZI64" s="525"/>
      <c r="UZJ64" s="525"/>
      <c r="UZK64" s="525"/>
      <c r="UZL64" s="525"/>
      <c r="UZM64" s="525"/>
      <c r="UZN64" s="525"/>
      <c r="UZO64" s="525"/>
      <c r="UZP64" s="525"/>
      <c r="UZQ64" s="525"/>
      <c r="UZR64" s="525"/>
      <c r="UZS64" s="525"/>
      <c r="UZT64" s="525"/>
      <c r="UZU64" s="525"/>
      <c r="UZV64" s="525"/>
      <c r="UZW64" s="525"/>
      <c r="UZX64" s="525"/>
      <c r="UZY64" s="525"/>
      <c r="UZZ64" s="525"/>
      <c r="VAA64" s="525"/>
      <c r="VAB64" s="525"/>
      <c r="VAC64" s="525"/>
      <c r="VAD64" s="525"/>
      <c r="VAE64" s="525"/>
      <c r="VAF64" s="525"/>
      <c r="VAG64" s="525"/>
      <c r="VAH64" s="525"/>
      <c r="VAI64" s="525"/>
      <c r="VAJ64" s="525"/>
      <c r="VAK64" s="525"/>
      <c r="VAL64" s="525"/>
      <c r="VAM64" s="525"/>
      <c r="VAN64" s="525"/>
      <c r="VAO64" s="525"/>
      <c r="VAP64" s="525"/>
      <c r="VAQ64" s="525"/>
      <c r="VAR64" s="525"/>
      <c r="VAS64" s="525"/>
      <c r="VAT64" s="525"/>
      <c r="VAU64" s="525"/>
      <c r="VAV64" s="525"/>
      <c r="VAW64" s="525"/>
      <c r="VAX64" s="525"/>
      <c r="VAY64" s="525"/>
      <c r="VAZ64" s="525"/>
      <c r="VBA64" s="525"/>
      <c r="VBB64" s="525"/>
      <c r="VBC64" s="525"/>
      <c r="VBD64" s="525"/>
      <c r="VBE64" s="525"/>
      <c r="VBF64" s="525"/>
      <c r="VBG64" s="525"/>
      <c r="VBH64" s="525"/>
      <c r="VBI64" s="525"/>
      <c r="VBJ64" s="525"/>
      <c r="VBK64" s="525"/>
      <c r="VBL64" s="525"/>
      <c r="VBM64" s="525"/>
      <c r="VBN64" s="525"/>
      <c r="VBO64" s="525"/>
      <c r="VBP64" s="525"/>
      <c r="VBQ64" s="525"/>
      <c r="VBR64" s="525"/>
      <c r="VBS64" s="525"/>
      <c r="VBT64" s="525"/>
      <c r="VBU64" s="525"/>
      <c r="VBV64" s="525"/>
      <c r="VBW64" s="525"/>
      <c r="VBX64" s="525"/>
      <c r="VBY64" s="525"/>
      <c r="VBZ64" s="525"/>
      <c r="VCA64" s="525"/>
      <c r="VCB64" s="525"/>
      <c r="VCC64" s="525"/>
      <c r="VCD64" s="525"/>
      <c r="VCE64" s="525"/>
      <c r="VCF64" s="525"/>
      <c r="VCG64" s="525"/>
      <c r="VCH64" s="525"/>
      <c r="VCI64" s="525"/>
      <c r="VCJ64" s="525"/>
      <c r="VCK64" s="525"/>
      <c r="VCL64" s="525"/>
      <c r="VCM64" s="525"/>
      <c r="VCN64" s="525"/>
      <c r="VCO64" s="525"/>
      <c r="VCP64" s="525"/>
      <c r="VCQ64" s="525"/>
      <c r="VCR64" s="525"/>
      <c r="VCS64" s="525"/>
      <c r="VCT64" s="525"/>
      <c r="VCU64" s="525"/>
      <c r="VCV64" s="525"/>
      <c r="VCW64" s="525"/>
      <c r="VCX64" s="525"/>
      <c r="VCY64" s="525"/>
      <c r="VCZ64" s="525"/>
      <c r="VDA64" s="525"/>
      <c r="VDB64" s="525"/>
      <c r="VDC64" s="525"/>
      <c r="VDD64" s="525"/>
      <c r="VDE64" s="525"/>
      <c r="VDF64" s="525"/>
      <c r="VDG64" s="525"/>
      <c r="VDH64" s="525"/>
      <c r="VDI64" s="525"/>
      <c r="VDJ64" s="525"/>
      <c r="VDK64" s="525"/>
      <c r="VDL64" s="525"/>
      <c r="VDM64" s="525"/>
      <c r="VDN64" s="525"/>
      <c r="VDO64" s="525"/>
      <c r="VDP64" s="525"/>
      <c r="VDQ64" s="525"/>
      <c r="VDR64" s="525"/>
      <c r="VDS64" s="525"/>
      <c r="VDT64" s="525"/>
      <c r="VDU64" s="525"/>
      <c r="VDV64" s="525"/>
      <c r="VDW64" s="525"/>
      <c r="VDX64" s="525"/>
      <c r="VDY64" s="525"/>
      <c r="VDZ64" s="525"/>
      <c r="VEA64" s="525"/>
      <c r="VEB64" s="525"/>
      <c r="VEC64" s="525"/>
      <c r="VED64" s="525"/>
      <c r="VEE64" s="525"/>
      <c r="VEF64" s="525"/>
      <c r="VEG64" s="525"/>
      <c r="VEH64" s="525"/>
      <c r="VEI64" s="525"/>
      <c r="VEJ64" s="525"/>
      <c r="VEK64" s="525"/>
      <c r="VEL64" s="525"/>
      <c r="VEM64" s="525"/>
      <c r="VEN64" s="525"/>
      <c r="VEO64" s="525"/>
      <c r="VEP64" s="525"/>
      <c r="VEQ64" s="525"/>
      <c r="VER64" s="525"/>
      <c r="VES64" s="525"/>
      <c r="VET64" s="525"/>
      <c r="VEU64" s="525"/>
      <c r="VEV64" s="525"/>
      <c r="VEW64" s="525"/>
      <c r="VEX64" s="525"/>
      <c r="VEY64" s="525"/>
      <c r="VEZ64" s="525"/>
      <c r="VFA64" s="525"/>
      <c r="VFB64" s="525"/>
      <c r="VFC64" s="525"/>
      <c r="VFD64" s="525"/>
      <c r="VFE64" s="525"/>
      <c r="VFF64" s="525"/>
      <c r="VFG64" s="525"/>
      <c r="VFH64" s="525"/>
      <c r="VFI64" s="525"/>
      <c r="VFJ64" s="525"/>
      <c r="VFK64" s="525"/>
      <c r="VFL64" s="525"/>
      <c r="VFM64" s="525"/>
      <c r="VFN64" s="525"/>
      <c r="VFO64" s="525"/>
      <c r="VFP64" s="525"/>
      <c r="VFQ64" s="525"/>
      <c r="VFR64" s="525"/>
      <c r="VFS64" s="525"/>
      <c r="VFT64" s="525"/>
      <c r="VFU64" s="525"/>
      <c r="VFV64" s="525"/>
      <c r="VFW64" s="525"/>
      <c r="VFX64" s="525"/>
      <c r="VFY64" s="525"/>
      <c r="VFZ64" s="525"/>
      <c r="VGA64" s="525"/>
      <c r="VGB64" s="525"/>
      <c r="VGC64" s="525"/>
      <c r="VGD64" s="525"/>
      <c r="VGE64" s="525"/>
      <c r="VGF64" s="525"/>
      <c r="VGG64" s="525"/>
      <c r="VGH64" s="525"/>
      <c r="VGI64" s="525"/>
      <c r="VGJ64" s="525"/>
      <c r="VGK64" s="525"/>
      <c r="VGL64" s="525"/>
      <c r="VGM64" s="525"/>
      <c r="VGN64" s="525"/>
      <c r="VGO64" s="525"/>
      <c r="VGP64" s="525"/>
      <c r="VGQ64" s="525"/>
      <c r="VGR64" s="525"/>
      <c r="VGS64" s="525"/>
      <c r="VGT64" s="525"/>
      <c r="VGU64" s="525"/>
      <c r="VGV64" s="525"/>
      <c r="VGW64" s="525"/>
      <c r="VGX64" s="525"/>
      <c r="VGY64" s="525"/>
      <c r="VGZ64" s="525"/>
      <c r="VHA64" s="525"/>
      <c r="VHB64" s="525"/>
      <c r="VHC64" s="525"/>
      <c r="VHD64" s="525"/>
      <c r="VHE64" s="525"/>
      <c r="VHF64" s="525"/>
      <c r="VHG64" s="525"/>
      <c r="VHH64" s="525"/>
      <c r="VHI64" s="525"/>
      <c r="VHJ64" s="525"/>
      <c r="VHK64" s="525"/>
      <c r="VHL64" s="525"/>
      <c r="VHM64" s="525"/>
      <c r="VHN64" s="525"/>
      <c r="VHO64" s="525"/>
      <c r="VHP64" s="525"/>
      <c r="VHQ64" s="525"/>
      <c r="VHR64" s="525"/>
      <c r="VHS64" s="525"/>
      <c r="VHT64" s="525"/>
      <c r="VHU64" s="525"/>
      <c r="VHV64" s="525"/>
      <c r="VHW64" s="525"/>
      <c r="VHX64" s="525"/>
      <c r="VHY64" s="525"/>
      <c r="VHZ64" s="525"/>
      <c r="VIA64" s="525"/>
      <c r="VIB64" s="525"/>
      <c r="VIC64" s="525"/>
      <c r="VID64" s="525"/>
      <c r="VIE64" s="525"/>
      <c r="VIF64" s="525"/>
      <c r="VIG64" s="525"/>
      <c r="VIH64" s="525"/>
      <c r="VII64" s="525"/>
      <c r="VIJ64" s="525"/>
      <c r="VIK64" s="525"/>
      <c r="VIL64" s="525"/>
      <c r="VIM64" s="525"/>
      <c r="VIN64" s="525"/>
      <c r="VIO64" s="525"/>
      <c r="VIP64" s="525"/>
      <c r="VIQ64" s="525"/>
      <c r="VIR64" s="525"/>
      <c r="VIS64" s="525"/>
      <c r="VIT64" s="525"/>
      <c r="VIU64" s="525"/>
      <c r="VIV64" s="525"/>
      <c r="VIW64" s="525"/>
      <c r="VIX64" s="525"/>
      <c r="VIY64" s="525"/>
      <c r="VIZ64" s="525"/>
      <c r="VJA64" s="525"/>
      <c r="VJB64" s="525"/>
      <c r="VJC64" s="525"/>
      <c r="VJD64" s="525"/>
      <c r="VJE64" s="525"/>
      <c r="VJF64" s="525"/>
      <c r="VJG64" s="525"/>
      <c r="VJH64" s="525"/>
      <c r="VJI64" s="525"/>
      <c r="VJJ64" s="525"/>
      <c r="VJK64" s="525"/>
      <c r="VJL64" s="525"/>
      <c r="VJM64" s="525"/>
      <c r="VJN64" s="525"/>
      <c r="VJO64" s="525"/>
      <c r="VJP64" s="525"/>
      <c r="VJQ64" s="525"/>
      <c r="VJR64" s="525"/>
      <c r="VJS64" s="525"/>
      <c r="VJT64" s="525"/>
      <c r="VJU64" s="525"/>
      <c r="VJV64" s="525"/>
      <c r="VJW64" s="525"/>
      <c r="VJX64" s="525"/>
      <c r="VJY64" s="525"/>
      <c r="VJZ64" s="525"/>
      <c r="VKA64" s="525"/>
      <c r="VKB64" s="525"/>
      <c r="VKC64" s="525"/>
      <c r="VKD64" s="525"/>
      <c r="VKE64" s="525"/>
      <c r="VKF64" s="525"/>
      <c r="VKG64" s="525"/>
      <c r="VKH64" s="525"/>
      <c r="VKI64" s="525"/>
      <c r="VKJ64" s="525"/>
      <c r="VKK64" s="525"/>
      <c r="VKL64" s="525"/>
      <c r="VKM64" s="525"/>
      <c r="VKN64" s="525"/>
      <c r="VKO64" s="525"/>
      <c r="VKP64" s="525"/>
      <c r="VKQ64" s="525"/>
      <c r="VKR64" s="525"/>
      <c r="VKS64" s="525"/>
      <c r="VKT64" s="525"/>
      <c r="VKU64" s="525"/>
      <c r="VKV64" s="525"/>
      <c r="VKW64" s="525"/>
      <c r="VKX64" s="525"/>
      <c r="VKY64" s="525"/>
      <c r="VKZ64" s="525"/>
      <c r="VLA64" s="525"/>
      <c r="VLB64" s="525"/>
      <c r="VLC64" s="525"/>
      <c r="VLD64" s="525"/>
      <c r="VLE64" s="525"/>
      <c r="VLF64" s="525"/>
      <c r="VLG64" s="525"/>
      <c r="VLH64" s="525"/>
      <c r="VLI64" s="525"/>
      <c r="VLJ64" s="525"/>
      <c r="VLK64" s="525"/>
      <c r="VLL64" s="525"/>
      <c r="VLM64" s="525"/>
      <c r="VLN64" s="525"/>
      <c r="VLO64" s="525"/>
      <c r="VLP64" s="525"/>
      <c r="VLQ64" s="525"/>
      <c r="VLR64" s="525"/>
      <c r="VLS64" s="525"/>
      <c r="VLT64" s="525"/>
      <c r="VLU64" s="525"/>
      <c r="VLV64" s="525"/>
      <c r="VLW64" s="525"/>
      <c r="VLX64" s="525"/>
      <c r="VLY64" s="525"/>
      <c r="VLZ64" s="525"/>
      <c r="VMA64" s="525"/>
      <c r="VMB64" s="525"/>
      <c r="VMC64" s="525"/>
      <c r="VMD64" s="525"/>
      <c r="VME64" s="525"/>
      <c r="VMF64" s="525"/>
      <c r="VMG64" s="525"/>
      <c r="VMH64" s="525"/>
      <c r="VMI64" s="525"/>
      <c r="VMJ64" s="525"/>
      <c r="VMK64" s="525"/>
      <c r="VML64" s="525"/>
      <c r="VMM64" s="525"/>
      <c r="VMN64" s="525"/>
      <c r="VMO64" s="525"/>
      <c r="VMP64" s="525"/>
      <c r="VMQ64" s="525"/>
      <c r="VMR64" s="525"/>
      <c r="VMS64" s="525"/>
      <c r="VMT64" s="525"/>
      <c r="VMU64" s="525"/>
      <c r="VMV64" s="525"/>
      <c r="VMW64" s="525"/>
      <c r="VMX64" s="525"/>
      <c r="VMY64" s="525"/>
      <c r="VMZ64" s="525"/>
      <c r="VNA64" s="525"/>
      <c r="VNB64" s="525"/>
      <c r="VNC64" s="525"/>
      <c r="VND64" s="525"/>
      <c r="VNE64" s="525"/>
      <c r="VNF64" s="525"/>
      <c r="VNG64" s="525"/>
      <c r="VNH64" s="525"/>
      <c r="VNI64" s="525"/>
      <c r="VNJ64" s="525"/>
      <c r="VNK64" s="525"/>
      <c r="VNL64" s="525"/>
      <c r="VNM64" s="525"/>
      <c r="VNN64" s="525"/>
      <c r="VNO64" s="525"/>
      <c r="VNP64" s="525"/>
      <c r="VNQ64" s="525"/>
      <c r="VNR64" s="525"/>
      <c r="VNS64" s="525"/>
      <c r="VNT64" s="525"/>
      <c r="VNU64" s="525"/>
      <c r="VNV64" s="525"/>
      <c r="VNW64" s="525"/>
      <c r="VNX64" s="525"/>
      <c r="VNY64" s="525"/>
      <c r="VNZ64" s="525"/>
      <c r="VOA64" s="525"/>
      <c r="VOB64" s="525"/>
      <c r="VOC64" s="525"/>
      <c r="VOD64" s="525"/>
      <c r="VOE64" s="525"/>
      <c r="VOF64" s="525"/>
      <c r="VOG64" s="525"/>
      <c r="VOH64" s="525"/>
      <c r="VOI64" s="525"/>
      <c r="VOJ64" s="525"/>
      <c r="VOK64" s="525"/>
      <c r="VOL64" s="525"/>
      <c r="VOM64" s="525"/>
      <c r="VON64" s="525"/>
      <c r="VOO64" s="525"/>
      <c r="VOP64" s="525"/>
      <c r="VOQ64" s="525"/>
      <c r="VOR64" s="525"/>
      <c r="VOS64" s="525"/>
      <c r="VOT64" s="525"/>
      <c r="VOU64" s="525"/>
      <c r="VOV64" s="525"/>
      <c r="VOW64" s="525"/>
      <c r="VOX64" s="525"/>
      <c r="VOY64" s="525"/>
      <c r="VOZ64" s="525"/>
      <c r="VPA64" s="525"/>
      <c r="VPB64" s="525"/>
      <c r="VPC64" s="525"/>
      <c r="VPD64" s="525"/>
      <c r="VPE64" s="525"/>
      <c r="VPF64" s="525"/>
      <c r="VPG64" s="525"/>
      <c r="VPH64" s="525"/>
      <c r="VPI64" s="525"/>
      <c r="VPJ64" s="525"/>
      <c r="VPK64" s="525"/>
      <c r="VPL64" s="525"/>
      <c r="VPM64" s="525"/>
      <c r="VPN64" s="525"/>
      <c r="VPO64" s="525"/>
      <c r="VPP64" s="525"/>
      <c r="VPQ64" s="525"/>
      <c r="VPR64" s="525"/>
      <c r="VPS64" s="525"/>
      <c r="VPT64" s="525"/>
      <c r="VPU64" s="525"/>
      <c r="VPV64" s="525"/>
      <c r="VPW64" s="525"/>
      <c r="VPX64" s="525"/>
      <c r="VPY64" s="525"/>
      <c r="VPZ64" s="525"/>
      <c r="VQA64" s="525"/>
      <c r="VQB64" s="525"/>
      <c r="VQC64" s="525"/>
      <c r="VQD64" s="525"/>
      <c r="VQE64" s="525"/>
      <c r="VQF64" s="525"/>
      <c r="VQG64" s="525"/>
      <c r="VQH64" s="525"/>
      <c r="VQI64" s="525"/>
      <c r="VQJ64" s="525"/>
      <c r="VQK64" s="525"/>
      <c r="VQL64" s="525"/>
      <c r="VQM64" s="525"/>
      <c r="VQN64" s="525"/>
      <c r="VQO64" s="525"/>
      <c r="VQP64" s="525"/>
      <c r="VQQ64" s="525"/>
      <c r="VQR64" s="525"/>
      <c r="VQS64" s="525"/>
      <c r="VQT64" s="525"/>
      <c r="VQU64" s="525"/>
      <c r="VQV64" s="525"/>
      <c r="VQW64" s="525"/>
      <c r="VQX64" s="525"/>
      <c r="VQY64" s="525"/>
      <c r="VQZ64" s="525"/>
      <c r="VRA64" s="525"/>
      <c r="VRB64" s="525"/>
      <c r="VRC64" s="525"/>
      <c r="VRD64" s="525"/>
      <c r="VRE64" s="525"/>
      <c r="VRF64" s="525"/>
      <c r="VRG64" s="525"/>
      <c r="VRH64" s="525"/>
      <c r="VRI64" s="525"/>
      <c r="VRJ64" s="525"/>
      <c r="VRK64" s="525"/>
      <c r="VRL64" s="525"/>
      <c r="VRM64" s="525"/>
      <c r="VRN64" s="525"/>
      <c r="VRO64" s="525"/>
      <c r="VRP64" s="525"/>
      <c r="VRQ64" s="525"/>
      <c r="VRR64" s="525"/>
      <c r="VRS64" s="525"/>
      <c r="VRT64" s="525"/>
      <c r="VRU64" s="525"/>
      <c r="VRV64" s="525"/>
      <c r="VRW64" s="525"/>
      <c r="VRX64" s="525"/>
      <c r="VRY64" s="525"/>
      <c r="VRZ64" s="525"/>
      <c r="VSA64" s="525"/>
      <c r="VSB64" s="525"/>
      <c r="VSC64" s="525"/>
      <c r="VSD64" s="525"/>
      <c r="VSE64" s="525"/>
      <c r="VSF64" s="525"/>
      <c r="VSG64" s="525"/>
      <c r="VSH64" s="525"/>
      <c r="VSI64" s="525"/>
      <c r="VSJ64" s="525"/>
      <c r="VSK64" s="525"/>
      <c r="VSL64" s="525"/>
      <c r="VSM64" s="525"/>
      <c r="VSN64" s="525"/>
      <c r="VSO64" s="525"/>
      <c r="VSP64" s="525"/>
      <c r="VSQ64" s="525"/>
      <c r="VSR64" s="525"/>
      <c r="VSS64" s="525"/>
      <c r="VST64" s="525"/>
      <c r="VSU64" s="525"/>
      <c r="VSV64" s="525"/>
      <c r="VSW64" s="525"/>
      <c r="VSX64" s="525"/>
      <c r="VSY64" s="525"/>
      <c r="VSZ64" s="525"/>
      <c r="VTA64" s="525"/>
      <c r="VTB64" s="525"/>
      <c r="VTC64" s="525"/>
      <c r="VTD64" s="525"/>
      <c r="VTE64" s="525"/>
      <c r="VTF64" s="525"/>
      <c r="VTG64" s="525"/>
      <c r="VTH64" s="525"/>
      <c r="VTI64" s="525"/>
      <c r="VTJ64" s="525"/>
      <c r="VTK64" s="525"/>
      <c r="VTL64" s="525"/>
      <c r="VTM64" s="525"/>
      <c r="VTN64" s="525"/>
      <c r="VTO64" s="525"/>
      <c r="VTP64" s="525"/>
      <c r="VTQ64" s="525"/>
      <c r="VTR64" s="525"/>
      <c r="VTS64" s="525"/>
      <c r="VTT64" s="525"/>
      <c r="VTU64" s="525"/>
      <c r="VTV64" s="525"/>
      <c r="VTW64" s="525"/>
      <c r="VTX64" s="525"/>
      <c r="VTY64" s="525"/>
      <c r="VTZ64" s="525"/>
      <c r="VUA64" s="525"/>
      <c r="VUB64" s="525"/>
      <c r="VUC64" s="525"/>
      <c r="VUD64" s="525"/>
      <c r="VUE64" s="525"/>
      <c r="VUF64" s="525"/>
      <c r="VUG64" s="525"/>
      <c r="VUH64" s="525"/>
      <c r="VUI64" s="525"/>
      <c r="VUJ64" s="525"/>
      <c r="VUK64" s="525"/>
      <c r="VUL64" s="525"/>
      <c r="VUM64" s="525"/>
      <c r="VUN64" s="525"/>
      <c r="VUO64" s="525"/>
      <c r="VUP64" s="525"/>
      <c r="VUQ64" s="525"/>
      <c r="VUR64" s="525"/>
      <c r="VUS64" s="525"/>
      <c r="VUT64" s="525"/>
      <c r="VUU64" s="525"/>
      <c r="VUV64" s="525"/>
      <c r="VUW64" s="525"/>
      <c r="VUX64" s="525"/>
      <c r="VUY64" s="525"/>
      <c r="VUZ64" s="525"/>
      <c r="VVA64" s="525"/>
      <c r="VVB64" s="525"/>
      <c r="VVC64" s="525"/>
      <c r="VVD64" s="525"/>
      <c r="VVE64" s="525"/>
      <c r="VVF64" s="525"/>
      <c r="VVG64" s="525"/>
      <c r="VVH64" s="525"/>
      <c r="VVI64" s="525"/>
      <c r="VVJ64" s="525"/>
      <c r="VVK64" s="525"/>
      <c r="VVL64" s="525"/>
      <c r="VVM64" s="525"/>
      <c r="VVN64" s="525"/>
      <c r="VVO64" s="525"/>
      <c r="VVP64" s="525"/>
      <c r="VVQ64" s="525"/>
      <c r="VVR64" s="525"/>
      <c r="VVS64" s="525"/>
      <c r="VVT64" s="525"/>
      <c r="VVU64" s="525"/>
      <c r="VVV64" s="525"/>
      <c r="VVW64" s="525"/>
      <c r="VVX64" s="525"/>
      <c r="VVY64" s="525"/>
      <c r="VVZ64" s="525"/>
      <c r="VWA64" s="525"/>
      <c r="VWB64" s="525"/>
      <c r="VWC64" s="525"/>
      <c r="VWD64" s="525"/>
      <c r="VWE64" s="525"/>
      <c r="VWF64" s="525"/>
      <c r="VWG64" s="525"/>
      <c r="VWH64" s="525"/>
      <c r="VWI64" s="525"/>
      <c r="VWJ64" s="525"/>
      <c r="VWK64" s="525"/>
      <c r="VWL64" s="525"/>
      <c r="VWM64" s="525"/>
      <c r="VWN64" s="525"/>
      <c r="VWO64" s="525"/>
      <c r="VWP64" s="525"/>
      <c r="VWQ64" s="525"/>
      <c r="VWR64" s="525"/>
      <c r="VWS64" s="525"/>
      <c r="VWT64" s="525"/>
      <c r="VWU64" s="525"/>
      <c r="VWV64" s="525"/>
      <c r="VWW64" s="525"/>
      <c r="VWX64" s="525"/>
      <c r="VWY64" s="525"/>
      <c r="VWZ64" s="525"/>
      <c r="VXA64" s="525"/>
      <c r="VXB64" s="525"/>
      <c r="VXC64" s="525"/>
      <c r="VXD64" s="525"/>
      <c r="VXE64" s="525"/>
      <c r="VXF64" s="525"/>
      <c r="VXG64" s="525"/>
      <c r="VXH64" s="525"/>
      <c r="VXI64" s="525"/>
      <c r="VXJ64" s="525"/>
      <c r="VXK64" s="525"/>
      <c r="VXL64" s="525"/>
      <c r="VXM64" s="525"/>
      <c r="VXN64" s="525"/>
      <c r="VXO64" s="525"/>
      <c r="VXP64" s="525"/>
      <c r="VXQ64" s="525"/>
      <c r="VXR64" s="525"/>
      <c r="VXS64" s="525"/>
      <c r="VXT64" s="525"/>
      <c r="VXU64" s="525"/>
      <c r="VXV64" s="525"/>
      <c r="VXW64" s="525"/>
      <c r="VXX64" s="525"/>
      <c r="VXY64" s="525"/>
      <c r="VXZ64" s="525"/>
      <c r="VYA64" s="525"/>
      <c r="VYB64" s="525"/>
      <c r="VYC64" s="525"/>
      <c r="VYD64" s="525"/>
      <c r="VYE64" s="525"/>
      <c r="VYF64" s="525"/>
      <c r="VYG64" s="525"/>
      <c r="VYH64" s="525"/>
      <c r="VYI64" s="525"/>
      <c r="VYJ64" s="525"/>
      <c r="VYK64" s="525"/>
      <c r="VYL64" s="525"/>
      <c r="VYM64" s="525"/>
      <c r="VYN64" s="525"/>
      <c r="VYO64" s="525"/>
      <c r="VYP64" s="525"/>
      <c r="VYQ64" s="525"/>
      <c r="VYR64" s="525"/>
      <c r="VYS64" s="525"/>
      <c r="VYT64" s="525"/>
      <c r="VYU64" s="525"/>
      <c r="VYV64" s="525"/>
      <c r="VYW64" s="525"/>
      <c r="VYX64" s="525"/>
      <c r="VYY64" s="525"/>
      <c r="VYZ64" s="525"/>
      <c r="VZA64" s="525"/>
      <c r="VZB64" s="525"/>
      <c r="VZC64" s="525"/>
      <c r="VZD64" s="525"/>
      <c r="VZE64" s="525"/>
      <c r="VZF64" s="525"/>
      <c r="VZG64" s="525"/>
      <c r="VZH64" s="525"/>
      <c r="VZI64" s="525"/>
      <c r="VZJ64" s="525"/>
      <c r="VZK64" s="525"/>
      <c r="VZL64" s="525"/>
      <c r="VZM64" s="525"/>
      <c r="VZN64" s="525"/>
      <c r="VZO64" s="525"/>
      <c r="VZP64" s="525"/>
      <c r="VZQ64" s="525"/>
      <c r="VZR64" s="525"/>
      <c r="VZS64" s="525"/>
      <c r="VZT64" s="525"/>
      <c r="VZU64" s="525"/>
      <c r="VZV64" s="525"/>
      <c r="VZW64" s="525"/>
      <c r="VZX64" s="525"/>
      <c r="VZY64" s="525"/>
      <c r="VZZ64" s="525"/>
      <c r="WAA64" s="525"/>
      <c r="WAB64" s="525"/>
      <c r="WAC64" s="525"/>
      <c r="WAD64" s="525"/>
      <c r="WAE64" s="525"/>
      <c r="WAF64" s="525"/>
      <c r="WAG64" s="525"/>
      <c r="WAH64" s="525"/>
      <c r="WAI64" s="525"/>
      <c r="WAJ64" s="525"/>
      <c r="WAK64" s="525"/>
      <c r="WAL64" s="525"/>
      <c r="WAM64" s="525"/>
      <c r="WAN64" s="525"/>
      <c r="WAO64" s="525"/>
      <c r="WAP64" s="525"/>
      <c r="WAQ64" s="525"/>
      <c r="WAR64" s="525"/>
      <c r="WAS64" s="525"/>
      <c r="WAT64" s="525"/>
      <c r="WAU64" s="525"/>
      <c r="WAV64" s="525"/>
      <c r="WAW64" s="525"/>
      <c r="WAX64" s="525"/>
      <c r="WAY64" s="525"/>
      <c r="WAZ64" s="525"/>
      <c r="WBA64" s="525"/>
      <c r="WBB64" s="525"/>
      <c r="WBC64" s="525"/>
      <c r="WBD64" s="525"/>
      <c r="WBE64" s="525"/>
      <c r="WBF64" s="525"/>
      <c r="WBG64" s="525"/>
      <c r="WBH64" s="525"/>
      <c r="WBI64" s="525"/>
      <c r="WBJ64" s="525"/>
      <c r="WBK64" s="525"/>
      <c r="WBL64" s="525"/>
      <c r="WBM64" s="525"/>
      <c r="WBN64" s="525"/>
      <c r="WBO64" s="525"/>
      <c r="WBP64" s="525"/>
      <c r="WBQ64" s="525"/>
      <c r="WBR64" s="525"/>
      <c r="WBS64" s="525"/>
      <c r="WBT64" s="525"/>
      <c r="WBU64" s="525"/>
      <c r="WBV64" s="525"/>
      <c r="WBW64" s="525"/>
      <c r="WBX64" s="525"/>
      <c r="WBY64" s="525"/>
      <c r="WBZ64" s="525"/>
      <c r="WCA64" s="525"/>
      <c r="WCB64" s="525"/>
      <c r="WCC64" s="525"/>
      <c r="WCD64" s="525"/>
      <c r="WCE64" s="525"/>
      <c r="WCF64" s="525"/>
      <c r="WCG64" s="525"/>
      <c r="WCH64" s="525"/>
      <c r="WCI64" s="525"/>
      <c r="WCJ64" s="525"/>
      <c r="WCK64" s="525"/>
      <c r="WCL64" s="525"/>
      <c r="WCM64" s="525"/>
      <c r="WCN64" s="525"/>
      <c r="WCO64" s="525"/>
      <c r="WCP64" s="525"/>
      <c r="WCQ64" s="525"/>
      <c r="WCR64" s="525"/>
      <c r="WCS64" s="525"/>
      <c r="WCT64" s="525"/>
      <c r="WCU64" s="525"/>
      <c r="WCV64" s="525"/>
      <c r="WCW64" s="525"/>
      <c r="WCX64" s="525"/>
      <c r="WCY64" s="525"/>
      <c r="WCZ64" s="525"/>
      <c r="WDA64" s="525"/>
      <c r="WDB64" s="525"/>
      <c r="WDC64" s="525"/>
      <c r="WDD64" s="525"/>
      <c r="WDE64" s="525"/>
      <c r="WDF64" s="525"/>
      <c r="WDG64" s="525"/>
      <c r="WDH64" s="525"/>
      <c r="WDI64" s="525"/>
      <c r="WDJ64" s="525"/>
      <c r="WDK64" s="525"/>
      <c r="WDL64" s="525"/>
      <c r="WDM64" s="525"/>
      <c r="WDN64" s="525"/>
      <c r="WDO64" s="525"/>
      <c r="WDP64" s="525"/>
      <c r="WDQ64" s="525"/>
      <c r="WDR64" s="525"/>
      <c r="WDS64" s="525"/>
      <c r="WDT64" s="525"/>
      <c r="WDU64" s="525"/>
      <c r="WDV64" s="525"/>
      <c r="WDW64" s="525"/>
      <c r="WDX64" s="525"/>
      <c r="WDY64" s="525"/>
      <c r="WDZ64" s="525"/>
      <c r="WEA64" s="525"/>
      <c r="WEB64" s="525"/>
      <c r="WEC64" s="525"/>
      <c r="WED64" s="525"/>
      <c r="WEE64" s="525"/>
      <c r="WEF64" s="525"/>
      <c r="WEG64" s="525"/>
      <c r="WEH64" s="525"/>
      <c r="WEI64" s="525"/>
      <c r="WEJ64" s="525"/>
      <c r="WEK64" s="525"/>
      <c r="WEL64" s="525"/>
      <c r="WEM64" s="525"/>
      <c r="WEN64" s="525"/>
      <c r="WEO64" s="525"/>
      <c r="WEP64" s="525"/>
      <c r="WEQ64" s="525"/>
      <c r="WER64" s="525"/>
      <c r="WES64" s="525"/>
      <c r="WET64" s="525"/>
      <c r="WEU64" s="525"/>
      <c r="WEV64" s="525"/>
      <c r="WEW64" s="525"/>
      <c r="WEX64" s="525"/>
      <c r="WEY64" s="525"/>
      <c r="WEZ64" s="525"/>
      <c r="WFA64" s="525"/>
      <c r="WFB64" s="525"/>
      <c r="WFC64" s="525"/>
      <c r="WFD64" s="525"/>
      <c r="WFE64" s="525"/>
      <c r="WFF64" s="525"/>
      <c r="WFG64" s="525"/>
      <c r="WFH64" s="525"/>
      <c r="WFI64" s="525"/>
      <c r="WFJ64" s="525"/>
      <c r="WFK64" s="525"/>
      <c r="WFL64" s="525"/>
      <c r="WFM64" s="525"/>
      <c r="WFN64" s="525"/>
      <c r="WFO64" s="525"/>
      <c r="WFP64" s="525"/>
      <c r="WFQ64" s="525"/>
      <c r="WFR64" s="525"/>
      <c r="WFS64" s="525"/>
      <c r="WFT64" s="525"/>
      <c r="WFU64" s="525"/>
      <c r="WFV64" s="525"/>
      <c r="WFW64" s="525"/>
      <c r="WFX64" s="525"/>
      <c r="WFY64" s="525"/>
      <c r="WFZ64" s="525"/>
      <c r="WGA64" s="525"/>
      <c r="WGB64" s="525"/>
      <c r="WGC64" s="525"/>
      <c r="WGD64" s="525"/>
      <c r="WGE64" s="525"/>
      <c r="WGF64" s="525"/>
      <c r="WGG64" s="525"/>
      <c r="WGH64" s="525"/>
      <c r="WGI64" s="525"/>
      <c r="WGJ64" s="525"/>
      <c r="WGK64" s="525"/>
      <c r="WGL64" s="525"/>
      <c r="WGM64" s="525"/>
      <c r="WGN64" s="525"/>
      <c r="WGO64" s="525"/>
      <c r="WGP64" s="525"/>
      <c r="WGQ64" s="525"/>
      <c r="WGR64" s="525"/>
      <c r="WGS64" s="525"/>
      <c r="WGT64" s="525"/>
      <c r="WGU64" s="525"/>
      <c r="WGV64" s="525"/>
      <c r="WGW64" s="525"/>
      <c r="WGX64" s="525"/>
      <c r="WGY64" s="525"/>
      <c r="WGZ64" s="525"/>
      <c r="WHA64" s="525"/>
      <c r="WHB64" s="525"/>
      <c r="WHC64" s="525"/>
      <c r="WHD64" s="525"/>
      <c r="WHE64" s="525"/>
      <c r="WHF64" s="525"/>
      <c r="WHG64" s="525"/>
      <c r="WHH64" s="525"/>
      <c r="WHI64" s="525"/>
      <c r="WHJ64" s="525"/>
      <c r="WHK64" s="525"/>
      <c r="WHL64" s="525"/>
      <c r="WHM64" s="525"/>
      <c r="WHN64" s="525"/>
      <c r="WHO64" s="525"/>
      <c r="WHP64" s="525"/>
      <c r="WHQ64" s="525"/>
      <c r="WHR64" s="525"/>
      <c r="WHS64" s="525"/>
      <c r="WHT64" s="525"/>
      <c r="WHU64" s="525"/>
      <c r="WHV64" s="525"/>
      <c r="WHW64" s="525"/>
      <c r="WHX64" s="525"/>
      <c r="WHY64" s="525"/>
      <c r="WHZ64" s="525"/>
      <c r="WIA64" s="525"/>
      <c r="WIB64" s="525"/>
      <c r="WIC64" s="525"/>
      <c r="WID64" s="525"/>
      <c r="WIE64" s="525"/>
      <c r="WIF64" s="525"/>
      <c r="WIG64" s="525"/>
      <c r="WIH64" s="525"/>
      <c r="WII64" s="525"/>
      <c r="WIJ64" s="525"/>
      <c r="WIK64" s="525"/>
      <c r="WIL64" s="525"/>
      <c r="WIM64" s="525"/>
      <c r="WIN64" s="525"/>
      <c r="WIO64" s="525"/>
      <c r="WIP64" s="525"/>
      <c r="WIQ64" s="525"/>
      <c r="WIR64" s="525"/>
      <c r="WIS64" s="525"/>
      <c r="WIT64" s="525"/>
      <c r="WIU64" s="525"/>
      <c r="WIV64" s="525"/>
      <c r="WIW64" s="525"/>
      <c r="WIX64" s="525"/>
      <c r="WIY64" s="525"/>
      <c r="WIZ64" s="525"/>
      <c r="WJA64" s="525"/>
      <c r="WJB64" s="525"/>
      <c r="WJC64" s="525"/>
      <c r="WJD64" s="525"/>
      <c r="WJE64" s="525"/>
      <c r="WJF64" s="525"/>
      <c r="WJG64" s="525"/>
      <c r="WJH64" s="525"/>
      <c r="WJI64" s="525"/>
      <c r="WJJ64" s="525"/>
      <c r="WJK64" s="525"/>
      <c r="WJL64" s="525"/>
      <c r="WJM64" s="525"/>
      <c r="WJN64" s="525"/>
      <c r="WJO64" s="525"/>
      <c r="WJP64" s="525"/>
      <c r="WJQ64" s="525"/>
      <c r="WJR64" s="525"/>
      <c r="WJS64" s="525"/>
      <c r="WJT64" s="525"/>
      <c r="WJU64" s="525"/>
      <c r="WJV64" s="525"/>
      <c r="WJW64" s="525"/>
      <c r="WJX64" s="525"/>
      <c r="WJY64" s="525"/>
      <c r="WJZ64" s="525"/>
      <c r="WKA64" s="525"/>
      <c r="WKB64" s="525"/>
      <c r="WKC64" s="525"/>
      <c r="WKD64" s="525"/>
      <c r="WKE64" s="525"/>
      <c r="WKF64" s="525"/>
      <c r="WKG64" s="525"/>
      <c r="WKH64" s="525"/>
      <c r="WKI64" s="525"/>
      <c r="WKJ64" s="525"/>
      <c r="WKK64" s="525"/>
      <c r="WKL64" s="525"/>
      <c r="WKM64" s="525"/>
      <c r="WKN64" s="525"/>
      <c r="WKO64" s="525"/>
      <c r="WKP64" s="525"/>
      <c r="WKQ64" s="525"/>
      <c r="WKR64" s="525"/>
      <c r="WKS64" s="525"/>
      <c r="WKT64" s="525"/>
      <c r="WKU64" s="525"/>
      <c r="WKV64" s="525"/>
      <c r="WKW64" s="525"/>
      <c r="WKX64" s="525"/>
      <c r="WKY64" s="525"/>
      <c r="WKZ64" s="525"/>
      <c r="WLA64" s="525"/>
      <c r="WLB64" s="525"/>
      <c r="WLC64" s="525"/>
      <c r="WLD64" s="525"/>
      <c r="WLE64" s="525"/>
      <c r="WLF64" s="525"/>
      <c r="WLG64" s="525"/>
      <c r="WLH64" s="525"/>
      <c r="WLI64" s="525"/>
      <c r="WLJ64" s="525"/>
      <c r="WLK64" s="525"/>
      <c r="WLL64" s="525"/>
      <c r="WLM64" s="525"/>
      <c r="WLN64" s="525"/>
      <c r="WLO64" s="525"/>
      <c r="WLP64" s="525"/>
      <c r="WLQ64" s="525"/>
      <c r="WLR64" s="525"/>
      <c r="WLS64" s="525"/>
      <c r="WLT64" s="525"/>
      <c r="WLU64" s="525"/>
      <c r="WLV64" s="525"/>
      <c r="WLW64" s="525"/>
      <c r="WLX64" s="525"/>
      <c r="WLY64" s="525"/>
      <c r="WLZ64" s="525"/>
      <c r="WMA64" s="525"/>
      <c r="WMB64" s="525"/>
      <c r="WMC64" s="525"/>
      <c r="WMD64" s="525"/>
      <c r="WME64" s="525"/>
      <c r="WMF64" s="525"/>
      <c r="WMG64" s="525"/>
      <c r="WMH64" s="525"/>
      <c r="WMI64" s="525"/>
      <c r="WMJ64" s="525"/>
      <c r="WMK64" s="525"/>
      <c r="WML64" s="525"/>
      <c r="WMM64" s="525"/>
      <c r="WMN64" s="525"/>
      <c r="WMO64" s="525"/>
      <c r="WMP64" s="525"/>
      <c r="WMQ64" s="525"/>
      <c r="WMR64" s="525"/>
      <c r="WMS64" s="525"/>
      <c r="WMT64" s="525"/>
      <c r="WMU64" s="525"/>
      <c r="WMV64" s="525"/>
      <c r="WMW64" s="525"/>
      <c r="WMX64" s="525"/>
      <c r="WMY64" s="525"/>
      <c r="WMZ64" s="525"/>
      <c r="WNA64" s="525"/>
      <c r="WNB64" s="525"/>
      <c r="WNC64" s="525"/>
      <c r="WND64" s="525"/>
      <c r="WNE64" s="525"/>
      <c r="WNF64" s="525"/>
      <c r="WNG64" s="525"/>
      <c r="WNH64" s="525"/>
      <c r="WNI64" s="525"/>
      <c r="WNJ64" s="525"/>
      <c r="WNK64" s="525"/>
      <c r="WNL64" s="525"/>
      <c r="WNM64" s="525"/>
      <c r="WNN64" s="525"/>
      <c r="WNO64" s="525"/>
      <c r="WNP64" s="525"/>
      <c r="WNQ64" s="525"/>
      <c r="WNR64" s="525"/>
      <c r="WNS64" s="525"/>
      <c r="WNT64" s="525"/>
      <c r="WNU64" s="525"/>
      <c r="WNV64" s="525"/>
      <c r="WNW64" s="525"/>
      <c r="WNX64" s="525"/>
      <c r="WNY64" s="525"/>
      <c r="WNZ64" s="525"/>
      <c r="WOA64" s="525"/>
      <c r="WOB64" s="525"/>
      <c r="WOC64" s="525"/>
      <c r="WOD64" s="525"/>
      <c r="WOE64" s="525"/>
      <c r="WOF64" s="525"/>
      <c r="WOG64" s="525"/>
      <c r="WOH64" s="525"/>
      <c r="WOI64" s="525"/>
      <c r="WOJ64" s="525"/>
      <c r="WOK64" s="525"/>
      <c r="WOL64" s="525"/>
      <c r="WOM64" s="525"/>
      <c r="WON64" s="525"/>
      <c r="WOO64" s="525"/>
      <c r="WOP64" s="525"/>
      <c r="WOQ64" s="525"/>
      <c r="WOR64" s="525"/>
      <c r="WOS64" s="525"/>
      <c r="WOT64" s="525"/>
      <c r="WOU64" s="525"/>
      <c r="WOV64" s="525"/>
      <c r="WOW64" s="525"/>
      <c r="WOX64" s="525"/>
      <c r="WOY64" s="525"/>
      <c r="WOZ64" s="525"/>
      <c r="WPA64" s="525"/>
      <c r="WPB64" s="525"/>
      <c r="WPC64" s="525"/>
      <c r="WPD64" s="525"/>
      <c r="WPE64" s="525"/>
      <c r="WPF64" s="525"/>
      <c r="WPG64" s="525"/>
      <c r="WPH64" s="525"/>
      <c r="WPI64" s="525"/>
      <c r="WPJ64" s="525"/>
      <c r="WPK64" s="525"/>
      <c r="WPL64" s="525"/>
      <c r="WPM64" s="525"/>
      <c r="WPN64" s="525"/>
      <c r="WPO64" s="525"/>
      <c r="WPP64" s="525"/>
      <c r="WPQ64" s="525"/>
      <c r="WPR64" s="525"/>
      <c r="WPS64" s="525"/>
      <c r="WPT64" s="525"/>
      <c r="WPU64" s="525"/>
      <c r="WPV64" s="525"/>
      <c r="WPW64" s="525"/>
      <c r="WPX64" s="525"/>
      <c r="WPY64" s="525"/>
      <c r="WPZ64" s="525"/>
      <c r="WQA64" s="525"/>
      <c r="WQB64" s="525"/>
      <c r="WQC64" s="525"/>
      <c r="WQD64" s="525"/>
      <c r="WQE64" s="525"/>
      <c r="WQF64" s="525"/>
      <c r="WQG64" s="525"/>
      <c r="WQH64" s="525"/>
      <c r="WQI64" s="525"/>
      <c r="WQJ64" s="525"/>
      <c r="WQK64" s="525"/>
      <c r="WQL64" s="525"/>
      <c r="WQM64" s="525"/>
      <c r="WQN64" s="525"/>
      <c r="WQO64" s="525"/>
      <c r="WQP64" s="525"/>
      <c r="WQQ64" s="525"/>
      <c r="WQR64" s="525"/>
      <c r="WQS64" s="525"/>
      <c r="WQT64" s="525"/>
      <c r="WQU64" s="525"/>
      <c r="WQV64" s="525"/>
      <c r="WQW64" s="525"/>
      <c r="WQX64" s="525"/>
      <c r="WQY64" s="525"/>
      <c r="WQZ64" s="525"/>
      <c r="WRA64" s="525"/>
      <c r="WRB64" s="525"/>
      <c r="WRC64" s="525"/>
      <c r="WRD64" s="525"/>
      <c r="WRE64" s="525"/>
      <c r="WRF64" s="525"/>
      <c r="WRG64" s="525"/>
      <c r="WRH64" s="525"/>
      <c r="WRI64" s="525"/>
      <c r="WRJ64" s="525"/>
      <c r="WRK64" s="525"/>
      <c r="WRL64" s="525"/>
      <c r="WRM64" s="525"/>
      <c r="WRN64" s="525"/>
      <c r="WRO64" s="525"/>
      <c r="WRP64" s="525"/>
      <c r="WRQ64" s="525"/>
      <c r="WRR64" s="525"/>
      <c r="WRS64" s="525"/>
      <c r="WRT64" s="525"/>
      <c r="WRU64" s="525"/>
      <c r="WRV64" s="525"/>
      <c r="WRW64" s="525"/>
      <c r="WRX64" s="525"/>
      <c r="WRY64" s="525"/>
      <c r="WRZ64" s="525"/>
      <c r="WSA64" s="525"/>
      <c r="WSB64" s="525"/>
      <c r="WSC64" s="525"/>
      <c r="WSD64" s="525"/>
      <c r="WSE64" s="525"/>
      <c r="WSF64" s="525"/>
      <c r="WSG64" s="525"/>
      <c r="WSH64" s="525"/>
      <c r="WSI64" s="525"/>
      <c r="WSJ64" s="525"/>
      <c r="WSK64" s="525"/>
      <c r="WSL64" s="525"/>
      <c r="WSM64" s="525"/>
      <c r="WSN64" s="525"/>
      <c r="WSO64" s="525"/>
      <c r="WSP64" s="525"/>
      <c r="WSQ64" s="525"/>
      <c r="WSR64" s="525"/>
      <c r="WSS64" s="525"/>
      <c r="WST64" s="525"/>
      <c r="WSU64" s="525"/>
      <c r="WSV64" s="525"/>
      <c r="WSW64" s="525"/>
      <c r="WSX64" s="525"/>
      <c r="WSY64" s="525"/>
      <c r="WSZ64" s="525"/>
      <c r="WTA64" s="525"/>
      <c r="WTB64" s="525"/>
      <c r="WTC64" s="525"/>
      <c r="WTD64" s="525"/>
      <c r="WTE64" s="525"/>
      <c r="WTF64" s="525"/>
      <c r="WTG64" s="525"/>
      <c r="WTH64" s="525"/>
      <c r="WTI64" s="525"/>
      <c r="WTJ64" s="525"/>
      <c r="WTK64" s="525"/>
      <c r="WTL64" s="525"/>
      <c r="WTM64" s="525"/>
      <c r="WTN64" s="525"/>
      <c r="WTO64" s="525"/>
      <c r="WTP64" s="525"/>
      <c r="WTQ64" s="525"/>
      <c r="WTR64" s="525"/>
      <c r="WTS64" s="525"/>
      <c r="WTT64" s="525"/>
      <c r="WTU64" s="525"/>
      <c r="WTV64" s="525"/>
      <c r="WTW64" s="525"/>
      <c r="WTX64" s="525"/>
      <c r="WTY64" s="525"/>
      <c r="WTZ64" s="525"/>
      <c r="WUA64" s="525"/>
      <c r="WUB64" s="525"/>
      <c r="WUC64" s="525"/>
      <c r="WUD64" s="525"/>
      <c r="WUE64" s="525"/>
      <c r="WUF64" s="525"/>
      <c r="WUG64" s="525"/>
      <c r="WUH64" s="525"/>
      <c r="WUI64" s="525"/>
      <c r="WUJ64" s="525"/>
      <c r="WUK64" s="525"/>
      <c r="WUL64" s="525"/>
      <c r="WUM64" s="525"/>
      <c r="WUN64" s="525"/>
      <c r="WUO64" s="525"/>
      <c r="WUP64" s="525"/>
      <c r="WUQ64" s="525"/>
      <c r="WUR64" s="525"/>
      <c r="WUS64" s="525"/>
      <c r="WUT64" s="525"/>
      <c r="WUU64" s="525"/>
      <c r="WUV64" s="525"/>
      <c r="WUW64" s="525"/>
      <c r="WUX64" s="525"/>
      <c r="WUY64" s="525"/>
      <c r="WUZ64" s="525"/>
      <c r="WVA64" s="525"/>
      <c r="WVB64" s="525"/>
      <c r="WVC64" s="525"/>
      <c r="WVD64" s="525"/>
      <c r="WVE64" s="525"/>
      <c r="WVF64" s="525"/>
      <c r="WVG64" s="525"/>
      <c r="WVH64" s="525"/>
      <c r="WVI64" s="525"/>
      <c r="WVJ64" s="525"/>
      <c r="WVK64" s="525"/>
      <c r="WVL64" s="525"/>
      <c r="WVM64" s="525"/>
      <c r="WVN64" s="525"/>
      <c r="WVO64" s="525"/>
      <c r="WVP64" s="525"/>
      <c r="WVQ64" s="525"/>
      <c r="WVR64" s="525"/>
      <c r="WVS64" s="525"/>
      <c r="WVT64" s="525"/>
      <c r="WVU64" s="525"/>
      <c r="WVV64" s="525"/>
      <c r="WVW64" s="525"/>
      <c r="WVX64" s="525"/>
      <c r="WVY64" s="525"/>
      <c r="WVZ64" s="525"/>
      <c r="WWA64" s="525"/>
      <c r="WWB64" s="525"/>
      <c r="WWC64" s="525"/>
      <c r="WWD64" s="525"/>
      <c r="WWE64" s="525"/>
      <c r="WWF64" s="525"/>
      <c r="WWG64" s="525"/>
      <c r="WWH64" s="525"/>
      <c r="WWI64" s="525"/>
      <c r="WWJ64" s="525"/>
      <c r="WWK64" s="525"/>
      <c r="WWL64" s="525"/>
      <c r="WWM64" s="525"/>
      <c r="WWN64" s="525"/>
      <c r="WWO64" s="525"/>
      <c r="WWP64" s="525"/>
      <c r="WWQ64" s="525"/>
      <c r="WWR64" s="525"/>
      <c r="WWS64" s="525"/>
      <c r="WWT64" s="525"/>
      <c r="WWU64" s="525"/>
      <c r="WWV64" s="525"/>
      <c r="WWW64" s="525"/>
      <c r="WWX64" s="525"/>
      <c r="WWY64" s="525"/>
      <c r="WWZ64" s="525"/>
      <c r="WXA64" s="525"/>
      <c r="WXB64" s="525"/>
      <c r="WXC64" s="525"/>
      <c r="WXD64" s="525"/>
      <c r="WXE64" s="525"/>
      <c r="WXF64" s="525"/>
      <c r="WXG64" s="525"/>
      <c r="WXH64" s="525"/>
      <c r="WXI64" s="525"/>
      <c r="WXJ64" s="525"/>
      <c r="WXK64" s="525"/>
      <c r="WXL64" s="525"/>
      <c r="WXM64" s="525"/>
      <c r="WXN64" s="525"/>
      <c r="WXO64" s="525"/>
      <c r="WXP64" s="525"/>
      <c r="WXQ64" s="525"/>
      <c r="WXR64" s="525"/>
      <c r="WXS64" s="525"/>
      <c r="WXT64" s="525"/>
      <c r="WXU64" s="525"/>
      <c r="WXV64" s="525"/>
      <c r="WXW64" s="525"/>
      <c r="WXX64" s="525"/>
      <c r="WXY64" s="525"/>
      <c r="WXZ64" s="525"/>
      <c r="WYA64" s="525"/>
      <c r="WYB64" s="525"/>
      <c r="WYC64" s="525"/>
      <c r="WYD64" s="525"/>
      <c r="WYE64" s="525"/>
      <c r="WYF64" s="525"/>
      <c r="WYG64" s="525"/>
      <c r="WYH64" s="525"/>
      <c r="WYI64" s="525"/>
      <c r="WYJ64" s="525"/>
      <c r="WYK64" s="525"/>
      <c r="WYL64" s="525"/>
      <c r="WYM64" s="525"/>
      <c r="WYN64" s="525"/>
      <c r="WYO64" s="525"/>
      <c r="WYP64" s="525"/>
      <c r="WYQ64" s="525"/>
      <c r="WYR64" s="525"/>
      <c r="WYS64" s="525"/>
      <c r="WYT64" s="525"/>
      <c r="WYU64" s="525"/>
      <c r="WYV64" s="525"/>
      <c r="WYW64" s="525"/>
      <c r="WYX64" s="525"/>
      <c r="WYY64" s="525"/>
      <c r="WYZ64" s="525"/>
      <c r="WZA64" s="525"/>
      <c r="WZB64" s="525"/>
      <c r="WZC64" s="525"/>
      <c r="WZD64" s="525"/>
      <c r="WZE64" s="525"/>
      <c r="WZF64" s="525"/>
      <c r="WZG64" s="525"/>
      <c r="WZH64" s="525"/>
      <c r="WZI64" s="525"/>
      <c r="WZJ64" s="525"/>
      <c r="WZK64" s="525"/>
      <c r="WZL64" s="525"/>
      <c r="WZM64" s="525"/>
      <c r="WZN64" s="525"/>
      <c r="WZO64" s="525"/>
      <c r="WZP64" s="525"/>
      <c r="WZQ64" s="525"/>
      <c r="WZR64" s="525"/>
      <c r="WZS64" s="525"/>
      <c r="WZT64" s="525"/>
      <c r="WZU64" s="525"/>
      <c r="WZV64" s="525"/>
      <c r="WZW64" s="525"/>
      <c r="WZX64" s="525"/>
      <c r="WZY64" s="525"/>
      <c r="WZZ64" s="525"/>
      <c r="XAA64" s="525"/>
      <c r="XAB64" s="525"/>
      <c r="XAC64" s="525"/>
      <c r="XAD64" s="525"/>
      <c r="XAE64" s="525"/>
      <c r="XAF64" s="525"/>
      <c r="XAG64" s="525"/>
      <c r="XAH64" s="525"/>
      <c r="XAI64" s="525"/>
      <c r="XAJ64" s="525"/>
      <c r="XAK64" s="525"/>
      <c r="XAL64" s="525"/>
      <c r="XAM64" s="525"/>
      <c r="XAN64" s="525"/>
      <c r="XAO64" s="525"/>
      <c r="XAP64" s="525"/>
      <c r="XAQ64" s="525"/>
      <c r="XAR64" s="525"/>
      <c r="XAS64" s="525"/>
      <c r="XAT64" s="525"/>
      <c r="XAU64" s="525"/>
      <c r="XAV64" s="525"/>
      <c r="XAW64" s="525"/>
      <c r="XAX64" s="525"/>
      <c r="XAY64" s="525"/>
      <c r="XAZ64" s="525"/>
      <c r="XBA64" s="525"/>
      <c r="XBB64" s="525"/>
      <c r="XBC64" s="525"/>
      <c r="XBD64" s="525"/>
      <c r="XBE64" s="525"/>
      <c r="XBF64" s="525"/>
      <c r="XBG64" s="525"/>
      <c r="XBH64" s="525"/>
      <c r="XBI64" s="525"/>
      <c r="XBJ64" s="525"/>
      <c r="XBK64" s="525"/>
      <c r="XBL64" s="525"/>
      <c r="XBM64" s="525"/>
      <c r="XBN64" s="525"/>
      <c r="XBO64" s="525"/>
      <c r="XBP64" s="525"/>
      <c r="XBQ64" s="525"/>
      <c r="XBR64" s="525"/>
      <c r="XBS64" s="525"/>
      <c r="XBT64" s="525"/>
      <c r="XBU64" s="525"/>
      <c r="XBV64" s="525"/>
      <c r="XBW64" s="525"/>
      <c r="XBX64" s="525"/>
      <c r="XBY64" s="525"/>
      <c r="XBZ64" s="525"/>
      <c r="XCA64" s="525"/>
      <c r="XCB64" s="525"/>
      <c r="XCC64" s="525"/>
      <c r="XCD64" s="525"/>
      <c r="XCE64" s="525"/>
      <c r="XCF64" s="525"/>
      <c r="XCG64" s="525"/>
      <c r="XCH64" s="525"/>
      <c r="XCI64" s="525"/>
      <c r="XCJ64" s="525"/>
      <c r="XCK64" s="525"/>
      <c r="XCL64" s="525"/>
      <c r="XCM64" s="525"/>
      <c r="XCN64" s="525"/>
      <c r="XCO64" s="525"/>
      <c r="XCP64" s="525"/>
      <c r="XCQ64" s="525"/>
      <c r="XCR64" s="525"/>
      <c r="XCS64" s="525"/>
      <c r="XCT64" s="525"/>
      <c r="XCU64" s="525"/>
      <c r="XCV64" s="525"/>
      <c r="XCW64" s="525"/>
      <c r="XCX64" s="525"/>
      <c r="XCY64" s="525"/>
      <c r="XCZ64" s="525"/>
      <c r="XDA64" s="525"/>
      <c r="XDB64" s="525"/>
      <c r="XDC64" s="525"/>
      <c r="XDD64" s="525"/>
      <c r="XDE64" s="525"/>
      <c r="XDF64" s="525"/>
      <c r="XDG64" s="525"/>
      <c r="XDH64" s="525"/>
      <c r="XDI64" s="525"/>
      <c r="XDJ64" s="525"/>
      <c r="XDK64" s="525"/>
      <c r="XDL64" s="525"/>
      <c r="XDM64" s="525"/>
      <c r="XDN64" s="525"/>
      <c r="XDO64" s="525"/>
      <c r="XDP64" s="525"/>
      <c r="XDQ64" s="525"/>
      <c r="XDR64" s="525"/>
      <c r="XDS64" s="525"/>
      <c r="XDT64" s="525"/>
      <c r="XDU64" s="525"/>
      <c r="XDV64" s="525"/>
      <c r="XDW64" s="525"/>
      <c r="XDX64" s="525"/>
      <c r="XDY64" s="525"/>
      <c r="XDZ64" s="525"/>
      <c r="XEA64" s="525"/>
      <c r="XEB64" s="525"/>
      <c r="XEC64" s="525"/>
      <c r="XED64" s="525"/>
      <c r="XEE64" s="525"/>
      <c r="XEF64" s="525"/>
      <c r="XEG64" s="525"/>
      <c r="XEH64" s="525"/>
      <c r="XEI64" s="525"/>
      <c r="XEJ64" s="525"/>
      <c r="XEK64" s="525"/>
      <c r="XEL64" s="525"/>
      <c r="XEM64" s="525"/>
      <c r="XEN64" s="525"/>
      <c r="XEO64" s="525"/>
      <c r="XEP64" s="525"/>
      <c r="XEQ64" s="525"/>
      <c r="XER64" s="525"/>
      <c r="XES64" s="525"/>
      <c r="XET64" s="525"/>
      <c r="XEU64" s="525"/>
      <c r="XEV64" s="525"/>
      <c r="XEW64" s="525"/>
      <c r="XEX64" s="525"/>
      <c r="XEY64" s="525"/>
      <c r="XEZ64" s="525"/>
      <c r="XFA64" s="525"/>
      <c r="XFB64" s="525"/>
      <c r="XFC64" s="525"/>
      <c r="XFD64" s="525"/>
    </row>
    <row r="65" spans="1:16384" s="450" customFormat="1" ht="44.25" customHeight="1" x14ac:dyDescent="0.25">
      <c r="A65" s="822" t="s">
        <v>3528</v>
      </c>
      <c r="B65" s="823"/>
      <c r="C65" s="823"/>
      <c r="D65" s="823"/>
      <c r="E65" s="823"/>
      <c r="F65" s="823"/>
      <c r="G65" s="823"/>
      <c r="H65" s="823"/>
      <c r="I65" s="823"/>
      <c r="J65" s="823"/>
      <c r="K65" s="823"/>
      <c r="L65" s="823"/>
      <c r="M65" s="823"/>
      <c r="N65" s="824"/>
      <c r="O65" s="822" t="s">
        <v>3529</v>
      </c>
      <c r="P65" s="823"/>
      <c r="Q65" s="823"/>
      <c r="R65" s="823"/>
      <c r="S65" s="823"/>
      <c r="T65" s="823"/>
      <c r="U65" s="823"/>
      <c r="V65" s="823"/>
      <c r="W65" s="823"/>
      <c r="X65" s="823"/>
      <c r="Y65" s="823"/>
      <c r="Z65" s="823"/>
      <c r="AA65" s="823"/>
      <c r="AB65" s="822" t="s">
        <v>3530</v>
      </c>
      <c r="AC65" s="823"/>
      <c r="AD65" s="823"/>
      <c r="AE65" s="823"/>
      <c r="AF65" s="823"/>
      <c r="AG65" s="823"/>
      <c r="AH65" s="823"/>
      <c r="AI65" s="823"/>
      <c r="AJ65" s="823"/>
      <c r="AK65" s="823"/>
      <c r="AL65" s="823"/>
      <c r="AM65" s="823"/>
      <c r="AN65" s="823"/>
      <c r="AO65" s="824"/>
      <c r="AP65" s="825" t="s">
        <v>3531</v>
      </c>
      <c r="AQ65" s="826"/>
      <c r="AR65" s="826"/>
      <c r="AS65" s="826"/>
      <c r="AT65" s="826"/>
      <c r="AU65" s="826"/>
      <c r="AV65" s="826"/>
      <c r="AW65" s="826"/>
      <c r="AX65" s="826"/>
      <c r="AY65" s="826"/>
      <c r="AZ65" s="827"/>
      <c r="BA65" s="614"/>
      <c r="BB65" s="614"/>
      <c r="BC65" s="525"/>
      <c r="BD65" s="525"/>
      <c r="BE65" s="525"/>
      <c r="BF65" s="525"/>
      <c r="BG65" s="525"/>
      <c r="BH65" s="525"/>
      <c r="BI65" s="525"/>
      <c r="BJ65" s="525"/>
      <c r="BK65" s="525"/>
      <c r="BL65" s="525"/>
      <c r="BM65" s="525"/>
      <c r="BN65" s="525"/>
      <c r="BO65" s="525"/>
      <c r="BP65" s="525"/>
      <c r="BQ65" s="525"/>
      <c r="BR65" s="525"/>
      <c r="BS65" s="525"/>
      <c r="BT65" s="525"/>
      <c r="BU65" s="525"/>
      <c r="BV65" s="525"/>
      <c r="BW65" s="525"/>
      <c r="BX65" s="525"/>
      <c r="BY65" s="525"/>
      <c r="BZ65" s="525"/>
      <c r="CA65" s="525"/>
      <c r="CB65" s="525"/>
      <c r="CC65" s="525"/>
      <c r="CD65" s="525"/>
      <c r="CE65" s="525"/>
      <c r="CF65" s="525"/>
      <c r="CG65" s="525"/>
      <c r="CH65" s="525"/>
      <c r="CI65" s="525"/>
      <c r="CJ65" s="525"/>
      <c r="CK65" s="525"/>
      <c r="CL65" s="525"/>
      <c r="CM65" s="525"/>
      <c r="CN65" s="525"/>
      <c r="CO65" s="525"/>
      <c r="CP65" s="525"/>
      <c r="CQ65" s="525"/>
      <c r="CR65" s="525"/>
      <c r="CS65" s="525"/>
      <c r="CT65" s="525"/>
      <c r="CU65" s="525"/>
      <c r="CV65" s="525"/>
      <c r="CW65" s="525"/>
      <c r="CX65" s="525"/>
      <c r="CY65" s="525"/>
      <c r="CZ65" s="525"/>
      <c r="DA65" s="525"/>
      <c r="DB65" s="525"/>
      <c r="DC65" s="525"/>
      <c r="DD65" s="525"/>
      <c r="DE65" s="525"/>
      <c r="DF65" s="525"/>
      <c r="DG65" s="525"/>
      <c r="DH65" s="525"/>
      <c r="DI65" s="525"/>
      <c r="DJ65" s="525"/>
      <c r="DK65" s="525"/>
      <c r="DL65" s="525"/>
      <c r="DM65" s="525"/>
      <c r="DN65" s="525"/>
      <c r="DO65" s="525"/>
      <c r="DP65" s="525"/>
      <c r="DQ65" s="525"/>
      <c r="DR65" s="525"/>
      <c r="DS65" s="525"/>
      <c r="DT65" s="525"/>
      <c r="DU65" s="525"/>
      <c r="DV65" s="525"/>
      <c r="DW65" s="525"/>
      <c r="DX65" s="525"/>
      <c r="DY65" s="525"/>
      <c r="DZ65" s="525"/>
      <c r="EA65" s="525"/>
      <c r="EB65" s="525"/>
      <c r="EC65" s="525"/>
      <c r="ED65" s="525"/>
      <c r="EE65" s="525"/>
      <c r="EF65" s="525"/>
      <c r="EG65" s="525"/>
      <c r="EH65" s="525"/>
      <c r="EI65" s="525"/>
      <c r="EJ65" s="525"/>
      <c r="EK65" s="525"/>
      <c r="EL65" s="525"/>
      <c r="EM65" s="525"/>
      <c r="EN65" s="525"/>
      <c r="EO65" s="525"/>
      <c r="EP65" s="525"/>
      <c r="EQ65" s="525"/>
      <c r="ER65" s="525"/>
      <c r="ES65" s="525"/>
      <c r="ET65" s="525"/>
      <c r="EU65" s="525"/>
      <c r="EV65" s="525"/>
      <c r="EW65" s="525"/>
      <c r="EX65" s="525"/>
      <c r="EY65" s="525"/>
      <c r="EZ65" s="525"/>
      <c r="FA65" s="525"/>
      <c r="FB65" s="525"/>
      <c r="FC65" s="525"/>
      <c r="FD65" s="525"/>
      <c r="FE65" s="525"/>
      <c r="FF65" s="525"/>
      <c r="FG65" s="525"/>
      <c r="FH65" s="525"/>
      <c r="FI65" s="525"/>
      <c r="FJ65" s="525"/>
      <c r="FK65" s="525"/>
      <c r="FL65" s="525"/>
      <c r="FM65" s="525"/>
      <c r="FN65" s="525"/>
      <c r="FO65" s="525"/>
      <c r="FP65" s="525"/>
      <c r="FQ65" s="525"/>
      <c r="FR65" s="525"/>
      <c r="FS65" s="525"/>
      <c r="FT65" s="525"/>
      <c r="FU65" s="525"/>
      <c r="FV65" s="525"/>
      <c r="FW65" s="525"/>
      <c r="FX65" s="525"/>
      <c r="FY65" s="525"/>
      <c r="FZ65" s="525"/>
      <c r="GA65" s="525"/>
      <c r="GB65" s="525"/>
      <c r="GC65" s="525"/>
      <c r="GD65" s="525"/>
      <c r="GE65" s="525"/>
      <c r="GF65" s="525"/>
      <c r="GG65" s="525"/>
      <c r="GH65" s="525"/>
      <c r="GI65" s="525"/>
      <c r="GJ65" s="525"/>
      <c r="GK65" s="525"/>
      <c r="GL65" s="525"/>
      <c r="GM65" s="525"/>
      <c r="GN65" s="525"/>
      <c r="GO65" s="525"/>
      <c r="GP65" s="525"/>
      <c r="GQ65" s="525"/>
      <c r="GR65" s="525"/>
      <c r="GS65" s="525"/>
      <c r="GT65" s="525"/>
      <c r="GU65" s="525"/>
      <c r="GV65" s="525"/>
      <c r="GW65" s="525"/>
      <c r="GX65" s="525"/>
      <c r="GY65" s="525"/>
      <c r="GZ65" s="525"/>
      <c r="HA65" s="525"/>
      <c r="HB65" s="525"/>
      <c r="HC65" s="525"/>
      <c r="HD65" s="525"/>
      <c r="HE65" s="525"/>
      <c r="HF65" s="525"/>
      <c r="HG65" s="525"/>
      <c r="HH65" s="525"/>
      <c r="HI65" s="525"/>
      <c r="HJ65" s="525"/>
      <c r="HK65" s="525"/>
      <c r="HL65" s="525"/>
      <c r="HM65" s="525"/>
      <c r="HN65" s="525"/>
      <c r="HO65" s="525"/>
      <c r="HP65" s="525"/>
      <c r="HQ65" s="525"/>
      <c r="HR65" s="525"/>
      <c r="HS65" s="525"/>
      <c r="HT65" s="525"/>
      <c r="HU65" s="525"/>
      <c r="HV65" s="525"/>
      <c r="HW65" s="525"/>
      <c r="HX65" s="525"/>
      <c r="HY65" s="525"/>
      <c r="HZ65" s="525"/>
      <c r="IA65" s="525"/>
      <c r="IB65" s="525"/>
      <c r="IC65" s="525"/>
      <c r="ID65" s="525"/>
      <c r="IE65" s="525"/>
      <c r="IF65" s="525"/>
      <c r="IG65" s="525"/>
      <c r="IH65" s="525"/>
      <c r="II65" s="525"/>
      <c r="IJ65" s="525"/>
      <c r="IK65" s="525"/>
      <c r="IL65" s="525"/>
      <c r="IM65" s="525"/>
      <c r="IN65" s="525"/>
      <c r="IO65" s="525"/>
      <c r="IP65" s="525"/>
      <c r="IQ65" s="525"/>
      <c r="IR65" s="525"/>
      <c r="IS65" s="525"/>
      <c r="IT65" s="525"/>
      <c r="IU65" s="525"/>
      <c r="IV65" s="525"/>
      <c r="IW65" s="525"/>
      <c r="IX65" s="525"/>
      <c r="IY65" s="525"/>
      <c r="IZ65" s="525"/>
      <c r="JA65" s="525"/>
      <c r="JB65" s="525"/>
      <c r="JC65" s="525"/>
      <c r="JD65" s="525"/>
      <c r="JE65" s="525"/>
      <c r="JF65" s="525"/>
      <c r="JG65" s="525"/>
      <c r="JH65" s="525"/>
      <c r="JI65" s="525"/>
      <c r="JJ65" s="525"/>
      <c r="JK65" s="525"/>
      <c r="JL65" s="525"/>
      <c r="JM65" s="525"/>
      <c r="JN65" s="525"/>
      <c r="JO65" s="525"/>
      <c r="JP65" s="525"/>
      <c r="JQ65" s="525"/>
      <c r="JR65" s="525"/>
      <c r="JS65" s="525"/>
      <c r="JT65" s="525"/>
      <c r="JU65" s="525"/>
      <c r="JV65" s="525"/>
      <c r="JW65" s="525"/>
      <c r="JX65" s="525"/>
      <c r="JY65" s="525"/>
      <c r="JZ65" s="525"/>
      <c r="KA65" s="525"/>
      <c r="KB65" s="525"/>
      <c r="KC65" s="525"/>
      <c r="KD65" s="525"/>
      <c r="KE65" s="525"/>
      <c r="KF65" s="525"/>
      <c r="KG65" s="525"/>
      <c r="KH65" s="525"/>
      <c r="KI65" s="525"/>
      <c r="KJ65" s="525"/>
      <c r="KK65" s="525"/>
      <c r="KL65" s="525"/>
      <c r="KM65" s="525"/>
      <c r="KN65" s="525"/>
      <c r="KO65" s="525"/>
      <c r="KP65" s="525"/>
      <c r="KQ65" s="525"/>
      <c r="KR65" s="525"/>
      <c r="KS65" s="525"/>
      <c r="KT65" s="525"/>
      <c r="KU65" s="525"/>
      <c r="KV65" s="525"/>
      <c r="KW65" s="525"/>
      <c r="KX65" s="525"/>
      <c r="KY65" s="525"/>
      <c r="KZ65" s="525"/>
      <c r="LA65" s="525"/>
      <c r="LB65" s="525"/>
      <c r="LC65" s="525"/>
      <c r="LD65" s="525"/>
      <c r="LE65" s="525"/>
      <c r="LF65" s="525"/>
      <c r="LG65" s="525"/>
      <c r="LH65" s="525"/>
      <c r="LI65" s="525"/>
      <c r="LJ65" s="525"/>
      <c r="LK65" s="525"/>
      <c r="LL65" s="525"/>
      <c r="LM65" s="525"/>
      <c r="LN65" s="525"/>
      <c r="LO65" s="525"/>
      <c r="LP65" s="525"/>
      <c r="LQ65" s="525"/>
      <c r="LR65" s="525"/>
      <c r="LS65" s="525"/>
      <c r="LT65" s="525"/>
      <c r="LU65" s="525"/>
      <c r="LV65" s="525"/>
      <c r="LW65" s="525"/>
      <c r="LX65" s="525"/>
      <c r="LY65" s="525"/>
      <c r="LZ65" s="525"/>
      <c r="MA65" s="525"/>
      <c r="MB65" s="525"/>
      <c r="MC65" s="525"/>
      <c r="MD65" s="525"/>
      <c r="ME65" s="525"/>
      <c r="MF65" s="525"/>
      <c r="MG65" s="525"/>
      <c r="MH65" s="525"/>
      <c r="MI65" s="525"/>
      <c r="MJ65" s="525"/>
      <c r="MK65" s="525"/>
      <c r="ML65" s="525"/>
      <c r="MM65" s="525"/>
      <c r="MN65" s="525"/>
      <c r="MO65" s="525"/>
      <c r="MP65" s="525"/>
      <c r="MQ65" s="525"/>
      <c r="MR65" s="525"/>
      <c r="MS65" s="525"/>
      <c r="MT65" s="525"/>
      <c r="MU65" s="525"/>
      <c r="MV65" s="525"/>
      <c r="MW65" s="525"/>
      <c r="MX65" s="525"/>
      <c r="MY65" s="525"/>
      <c r="MZ65" s="525"/>
      <c r="NA65" s="525"/>
      <c r="NB65" s="525"/>
      <c r="NC65" s="525"/>
      <c r="ND65" s="525"/>
      <c r="NE65" s="525"/>
      <c r="NF65" s="525"/>
      <c r="NG65" s="525"/>
      <c r="NH65" s="525"/>
      <c r="NI65" s="525"/>
      <c r="NJ65" s="525"/>
      <c r="NK65" s="525"/>
      <c r="NL65" s="525"/>
      <c r="NM65" s="525"/>
      <c r="NN65" s="525"/>
      <c r="NO65" s="525"/>
      <c r="NP65" s="525"/>
      <c r="NQ65" s="525"/>
      <c r="NR65" s="525"/>
      <c r="NS65" s="525"/>
      <c r="NT65" s="525"/>
      <c r="NU65" s="525"/>
      <c r="NV65" s="525"/>
      <c r="NW65" s="525"/>
      <c r="NX65" s="525"/>
      <c r="NY65" s="525"/>
      <c r="NZ65" s="525"/>
      <c r="OA65" s="525"/>
      <c r="OB65" s="525"/>
      <c r="OC65" s="525"/>
      <c r="OD65" s="525"/>
      <c r="OE65" s="525"/>
      <c r="OF65" s="525"/>
      <c r="OG65" s="525"/>
      <c r="OH65" s="525"/>
      <c r="OI65" s="525"/>
      <c r="OJ65" s="525"/>
      <c r="OK65" s="525"/>
      <c r="OL65" s="525"/>
      <c r="OM65" s="525"/>
      <c r="ON65" s="525"/>
      <c r="OO65" s="525"/>
      <c r="OP65" s="525"/>
      <c r="OQ65" s="525"/>
      <c r="OR65" s="525"/>
      <c r="OS65" s="525"/>
      <c r="OT65" s="525"/>
      <c r="OU65" s="525"/>
      <c r="OV65" s="525"/>
      <c r="OW65" s="525"/>
      <c r="OX65" s="525"/>
      <c r="OY65" s="525"/>
      <c r="OZ65" s="525"/>
      <c r="PA65" s="525"/>
      <c r="PB65" s="525"/>
      <c r="PC65" s="525"/>
      <c r="PD65" s="525"/>
      <c r="PE65" s="525"/>
      <c r="PF65" s="525"/>
      <c r="PG65" s="525"/>
      <c r="PH65" s="525"/>
      <c r="PI65" s="525"/>
      <c r="PJ65" s="525"/>
      <c r="PK65" s="525"/>
      <c r="PL65" s="525"/>
      <c r="PM65" s="525"/>
      <c r="PN65" s="525"/>
      <c r="PO65" s="525"/>
      <c r="PP65" s="525"/>
      <c r="PQ65" s="525"/>
      <c r="PR65" s="525"/>
      <c r="PS65" s="525"/>
      <c r="PT65" s="525"/>
      <c r="PU65" s="525"/>
      <c r="PV65" s="525"/>
      <c r="PW65" s="525"/>
      <c r="PX65" s="525"/>
      <c r="PY65" s="525"/>
      <c r="PZ65" s="525"/>
      <c r="QA65" s="525"/>
      <c r="QB65" s="525"/>
      <c r="QC65" s="525"/>
      <c r="QD65" s="525"/>
      <c r="QE65" s="525"/>
      <c r="QF65" s="525"/>
      <c r="QG65" s="525"/>
      <c r="QH65" s="525"/>
      <c r="QI65" s="525"/>
      <c r="QJ65" s="525"/>
      <c r="QK65" s="525"/>
      <c r="QL65" s="525"/>
      <c r="QM65" s="525"/>
      <c r="QN65" s="525"/>
      <c r="QO65" s="525"/>
      <c r="QP65" s="525"/>
      <c r="QQ65" s="525"/>
      <c r="QR65" s="525"/>
      <c r="QS65" s="525"/>
      <c r="QT65" s="525"/>
      <c r="QU65" s="525"/>
      <c r="QV65" s="525"/>
      <c r="QW65" s="525"/>
      <c r="QX65" s="525"/>
      <c r="QY65" s="525"/>
      <c r="QZ65" s="525"/>
      <c r="RA65" s="525"/>
      <c r="RB65" s="525"/>
      <c r="RC65" s="525"/>
      <c r="RD65" s="525"/>
      <c r="RE65" s="525"/>
      <c r="RF65" s="525"/>
      <c r="RG65" s="525"/>
      <c r="RH65" s="525"/>
      <c r="RI65" s="525"/>
      <c r="RJ65" s="525"/>
      <c r="RK65" s="525"/>
      <c r="RL65" s="525"/>
      <c r="RM65" s="525"/>
      <c r="RN65" s="525"/>
      <c r="RO65" s="525"/>
      <c r="RP65" s="525"/>
      <c r="RQ65" s="525"/>
      <c r="RR65" s="525"/>
      <c r="RS65" s="525"/>
      <c r="RT65" s="525"/>
      <c r="RU65" s="525"/>
      <c r="RV65" s="525"/>
      <c r="RW65" s="525"/>
      <c r="RX65" s="525"/>
      <c r="RY65" s="525"/>
      <c r="RZ65" s="525"/>
      <c r="SA65" s="525"/>
      <c r="SB65" s="525"/>
      <c r="SC65" s="525"/>
      <c r="SD65" s="525"/>
      <c r="SE65" s="525"/>
      <c r="SF65" s="525"/>
      <c r="SG65" s="525"/>
      <c r="SH65" s="525"/>
      <c r="SI65" s="525"/>
      <c r="SJ65" s="525"/>
      <c r="SK65" s="525"/>
      <c r="SL65" s="525"/>
      <c r="SM65" s="525"/>
      <c r="SN65" s="525"/>
      <c r="SO65" s="525"/>
      <c r="SP65" s="525"/>
      <c r="SQ65" s="525"/>
      <c r="SR65" s="525"/>
      <c r="SS65" s="525"/>
      <c r="ST65" s="525"/>
      <c r="SU65" s="525"/>
      <c r="SV65" s="525"/>
      <c r="SW65" s="525"/>
      <c r="SX65" s="525"/>
      <c r="SY65" s="525"/>
      <c r="SZ65" s="525"/>
      <c r="TA65" s="525"/>
      <c r="TB65" s="525"/>
      <c r="TC65" s="525"/>
      <c r="TD65" s="525"/>
      <c r="TE65" s="525"/>
      <c r="TF65" s="525"/>
      <c r="TG65" s="525"/>
      <c r="TH65" s="525"/>
      <c r="TI65" s="525"/>
      <c r="TJ65" s="525"/>
      <c r="TK65" s="525"/>
      <c r="TL65" s="525"/>
      <c r="TM65" s="525"/>
      <c r="TN65" s="525"/>
      <c r="TO65" s="525"/>
      <c r="TP65" s="525"/>
      <c r="TQ65" s="525"/>
      <c r="TR65" s="525"/>
      <c r="TS65" s="525"/>
      <c r="TT65" s="525"/>
      <c r="TU65" s="525"/>
      <c r="TV65" s="525"/>
      <c r="TW65" s="525"/>
      <c r="TX65" s="525"/>
      <c r="TY65" s="525"/>
      <c r="TZ65" s="525"/>
      <c r="UA65" s="525"/>
      <c r="UB65" s="525"/>
      <c r="UC65" s="525"/>
      <c r="UD65" s="525"/>
      <c r="UE65" s="525"/>
      <c r="UF65" s="525"/>
      <c r="UG65" s="525"/>
      <c r="UH65" s="525"/>
      <c r="UI65" s="525"/>
      <c r="UJ65" s="525"/>
      <c r="UK65" s="525"/>
      <c r="UL65" s="525"/>
      <c r="UM65" s="525"/>
      <c r="UN65" s="525"/>
      <c r="UO65" s="525"/>
      <c r="UP65" s="525"/>
      <c r="UQ65" s="525"/>
      <c r="UR65" s="525"/>
      <c r="US65" s="525"/>
      <c r="UT65" s="525"/>
      <c r="UU65" s="525"/>
      <c r="UV65" s="525"/>
      <c r="UW65" s="525"/>
      <c r="UX65" s="525"/>
      <c r="UY65" s="525"/>
      <c r="UZ65" s="525"/>
      <c r="VA65" s="525"/>
      <c r="VB65" s="525"/>
      <c r="VC65" s="525"/>
      <c r="VD65" s="525"/>
      <c r="VE65" s="525"/>
      <c r="VF65" s="525"/>
      <c r="VG65" s="525"/>
      <c r="VH65" s="525"/>
      <c r="VI65" s="525"/>
      <c r="VJ65" s="525"/>
      <c r="VK65" s="525"/>
      <c r="VL65" s="525"/>
      <c r="VM65" s="525"/>
      <c r="VN65" s="525"/>
      <c r="VO65" s="525"/>
      <c r="VP65" s="525"/>
      <c r="VQ65" s="525"/>
      <c r="VR65" s="525"/>
      <c r="VS65" s="525"/>
      <c r="VT65" s="525"/>
      <c r="VU65" s="525"/>
      <c r="VV65" s="525"/>
      <c r="VW65" s="525"/>
      <c r="VX65" s="525"/>
      <c r="VY65" s="525"/>
      <c r="VZ65" s="525"/>
      <c r="WA65" s="525"/>
      <c r="WB65" s="525"/>
      <c r="WC65" s="525"/>
      <c r="WD65" s="525"/>
      <c r="WE65" s="525"/>
      <c r="WF65" s="525"/>
      <c r="WG65" s="525"/>
      <c r="WH65" s="525"/>
      <c r="WI65" s="525"/>
      <c r="WJ65" s="525"/>
      <c r="WK65" s="525"/>
      <c r="WL65" s="525"/>
      <c r="WM65" s="525"/>
      <c r="WN65" s="525"/>
      <c r="WO65" s="525"/>
      <c r="WP65" s="525"/>
      <c r="WQ65" s="525"/>
      <c r="WR65" s="525"/>
      <c r="WS65" s="525"/>
      <c r="WT65" s="525"/>
      <c r="WU65" s="525"/>
      <c r="WV65" s="525"/>
      <c r="WW65" s="525"/>
      <c r="WX65" s="525"/>
      <c r="WY65" s="525"/>
      <c r="WZ65" s="525"/>
      <c r="XA65" s="525"/>
      <c r="XB65" s="525"/>
      <c r="XC65" s="525"/>
      <c r="XD65" s="525"/>
      <c r="XE65" s="525"/>
      <c r="XF65" s="525"/>
      <c r="XG65" s="525"/>
      <c r="XH65" s="525"/>
      <c r="XI65" s="525"/>
      <c r="XJ65" s="525"/>
      <c r="XK65" s="525"/>
      <c r="XL65" s="525"/>
      <c r="XM65" s="525"/>
      <c r="XN65" s="525"/>
      <c r="XO65" s="525"/>
      <c r="XP65" s="525"/>
      <c r="XQ65" s="525"/>
      <c r="XR65" s="525"/>
      <c r="XS65" s="525"/>
      <c r="XT65" s="525"/>
      <c r="XU65" s="525"/>
      <c r="XV65" s="525"/>
      <c r="XW65" s="525"/>
      <c r="XX65" s="525"/>
      <c r="XY65" s="525"/>
      <c r="XZ65" s="525"/>
      <c r="YA65" s="525"/>
      <c r="YB65" s="525"/>
      <c r="YC65" s="525"/>
      <c r="YD65" s="525"/>
      <c r="YE65" s="525"/>
      <c r="YF65" s="525"/>
      <c r="YG65" s="525"/>
      <c r="YH65" s="525"/>
      <c r="YI65" s="525"/>
      <c r="YJ65" s="525"/>
      <c r="YK65" s="525"/>
      <c r="YL65" s="525"/>
      <c r="YM65" s="525"/>
      <c r="YN65" s="525"/>
      <c r="YO65" s="525"/>
      <c r="YP65" s="525"/>
      <c r="YQ65" s="525"/>
      <c r="YR65" s="525"/>
      <c r="YS65" s="525"/>
      <c r="YT65" s="525"/>
      <c r="YU65" s="525"/>
      <c r="YV65" s="525"/>
      <c r="YW65" s="525"/>
      <c r="YX65" s="525"/>
      <c r="YY65" s="525"/>
      <c r="YZ65" s="525"/>
      <c r="ZA65" s="525"/>
      <c r="ZB65" s="525"/>
      <c r="ZC65" s="525"/>
      <c r="ZD65" s="525"/>
      <c r="ZE65" s="525"/>
      <c r="ZF65" s="525"/>
      <c r="ZG65" s="525"/>
      <c r="ZH65" s="525"/>
      <c r="ZI65" s="525"/>
      <c r="ZJ65" s="525"/>
      <c r="ZK65" s="525"/>
      <c r="ZL65" s="525"/>
      <c r="ZM65" s="525"/>
      <c r="ZN65" s="525"/>
      <c r="ZO65" s="525"/>
      <c r="ZP65" s="525"/>
      <c r="ZQ65" s="525"/>
      <c r="ZR65" s="525"/>
      <c r="ZS65" s="525"/>
      <c r="ZT65" s="525"/>
      <c r="ZU65" s="525"/>
      <c r="ZV65" s="525"/>
      <c r="ZW65" s="525"/>
      <c r="ZX65" s="525"/>
      <c r="ZY65" s="525"/>
      <c r="ZZ65" s="525"/>
      <c r="AAA65" s="525"/>
      <c r="AAB65" s="525"/>
      <c r="AAC65" s="525"/>
      <c r="AAD65" s="525"/>
      <c r="AAE65" s="525"/>
      <c r="AAF65" s="525"/>
      <c r="AAG65" s="525"/>
      <c r="AAH65" s="525"/>
      <c r="AAI65" s="525"/>
      <c r="AAJ65" s="525"/>
      <c r="AAK65" s="525"/>
      <c r="AAL65" s="525"/>
      <c r="AAM65" s="525"/>
      <c r="AAN65" s="525"/>
      <c r="AAO65" s="525"/>
      <c r="AAP65" s="525"/>
      <c r="AAQ65" s="525"/>
      <c r="AAR65" s="525"/>
      <c r="AAS65" s="525"/>
      <c r="AAT65" s="525"/>
      <c r="AAU65" s="525"/>
      <c r="AAV65" s="525"/>
      <c r="AAW65" s="525"/>
      <c r="AAX65" s="525"/>
      <c r="AAY65" s="525"/>
      <c r="AAZ65" s="525"/>
      <c r="ABA65" s="525"/>
      <c r="ABB65" s="525"/>
      <c r="ABC65" s="525"/>
      <c r="ABD65" s="525"/>
      <c r="ABE65" s="525"/>
      <c r="ABF65" s="525"/>
      <c r="ABG65" s="525"/>
      <c r="ABH65" s="525"/>
      <c r="ABI65" s="525"/>
      <c r="ABJ65" s="525"/>
      <c r="ABK65" s="525"/>
      <c r="ABL65" s="525"/>
      <c r="ABM65" s="525"/>
      <c r="ABN65" s="525"/>
      <c r="ABO65" s="525"/>
      <c r="ABP65" s="525"/>
      <c r="ABQ65" s="525"/>
      <c r="ABR65" s="525"/>
      <c r="ABS65" s="525"/>
      <c r="ABT65" s="525"/>
      <c r="ABU65" s="525"/>
      <c r="ABV65" s="525"/>
      <c r="ABW65" s="525"/>
      <c r="ABX65" s="525"/>
      <c r="ABY65" s="525"/>
      <c r="ABZ65" s="525"/>
      <c r="ACA65" s="525"/>
      <c r="ACB65" s="525"/>
      <c r="ACC65" s="525"/>
      <c r="ACD65" s="525"/>
      <c r="ACE65" s="525"/>
      <c r="ACF65" s="525"/>
      <c r="ACG65" s="525"/>
      <c r="ACH65" s="525"/>
      <c r="ACI65" s="525"/>
      <c r="ACJ65" s="525"/>
      <c r="ACK65" s="525"/>
      <c r="ACL65" s="525"/>
      <c r="ACM65" s="525"/>
      <c r="ACN65" s="525"/>
      <c r="ACO65" s="525"/>
      <c r="ACP65" s="525"/>
      <c r="ACQ65" s="525"/>
      <c r="ACR65" s="525"/>
      <c r="ACS65" s="525"/>
      <c r="ACT65" s="525"/>
      <c r="ACU65" s="525"/>
      <c r="ACV65" s="525"/>
      <c r="ACW65" s="525"/>
      <c r="ACX65" s="525"/>
      <c r="ACY65" s="525"/>
      <c r="ACZ65" s="525"/>
      <c r="ADA65" s="525"/>
      <c r="ADB65" s="525"/>
      <c r="ADC65" s="525"/>
      <c r="ADD65" s="525"/>
      <c r="ADE65" s="525"/>
      <c r="ADF65" s="525"/>
      <c r="ADG65" s="525"/>
      <c r="ADH65" s="525"/>
      <c r="ADI65" s="525"/>
      <c r="ADJ65" s="525"/>
      <c r="ADK65" s="525"/>
      <c r="ADL65" s="525"/>
      <c r="ADM65" s="525"/>
      <c r="ADN65" s="525"/>
      <c r="ADO65" s="525"/>
      <c r="ADP65" s="525"/>
      <c r="ADQ65" s="525"/>
      <c r="ADR65" s="525"/>
      <c r="ADS65" s="525"/>
      <c r="ADT65" s="525"/>
      <c r="ADU65" s="525"/>
      <c r="ADV65" s="525"/>
      <c r="ADW65" s="525"/>
      <c r="ADX65" s="525"/>
      <c r="ADY65" s="525"/>
      <c r="ADZ65" s="525"/>
      <c r="AEA65" s="525"/>
      <c r="AEB65" s="525"/>
      <c r="AEC65" s="525"/>
      <c r="AED65" s="525"/>
      <c r="AEE65" s="525"/>
      <c r="AEF65" s="525"/>
      <c r="AEG65" s="525"/>
      <c r="AEH65" s="525"/>
      <c r="AEI65" s="525"/>
      <c r="AEJ65" s="525"/>
      <c r="AEK65" s="525"/>
      <c r="AEL65" s="525"/>
      <c r="AEM65" s="525"/>
      <c r="AEN65" s="525"/>
      <c r="AEO65" s="525"/>
      <c r="AEP65" s="525"/>
      <c r="AEQ65" s="525"/>
      <c r="AER65" s="525"/>
      <c r="AES65" s="525"/>
      <c r="AET65" s="525"/>
      <c r="AEU65" s="525"/>
      <c r="AEV65" s="525"/>
      <c r="AEW65" s="525"/>
      <c r="AEX65" s="525"/>
      <c r="AEY65" s="525"/>
      <c r="AEZ65" s="525"/>
      <c r="AFA65" s="525"/>
      <c r="AFB65" s="525"/>
      <c r="AFC65" s="525"/>
      <c r="AFD65" s="525"/>
      <c r="AFE65" s="525"/>
      <c r="AFF65" s="525"/>
      <c r="AFG65" s="525"/>
      <c r="AFH65" s="525"/>
      <c r="AFI65" s="525"/>
      <c r="AFJ65" s="525"/>
      <c r="AFK65" s="525"/>
      <c r="AFL65" s="525"/>
      <c r="AFM65" s="525"/>
      <c r="AFN65" s="525"/>
      <c r="AFO65" s="525"/>
      <c r="AFP65" s="525"/>
      <c r="AFQ65" s="525"/>
      <c r="AFR65" s="525"/>
      <c r="AFS65" s="525"/>
      <c r="AFT65" s="525"/>
      <c r="AFU65" s="525"/>
      <c r="AFV65" s="525"/>
      <c r="AFW65" s="525"/>
      <c r="AFX65" s="525"/>
      <c r="AFY65" s="525"/>
      <c r="AFZ65" s="525"/>
      <c r="AGA65" s="525"/>
      <c r="AGB65" s="525"/>
      <c r="AGC65" s="525"/>
      <c r="AGD65" s="525"/>
      <c r="AGE65" s="525"/>
      <c r="AGF65" s="525"/>
      <c r="AGG65" s="525"/>
      <c r="AGH65" s="525"/>
      <c r="AGI65" s="525"/>
      <c r="AGJ65" s="525"/>
      <c r="AGK65" s="525"/>
      <c r="AGL65" s="525"/>
      <c r="AGM65" s="525"/>
      <c r="AGN65" s="525"/>
      <c r="AGO65" s="525"/>
      <c r="AGP65" s="525"/>
      <c r="AGQ65" s="525"/>
      <c r="AGR65" s="525"/>
      <c r="AGS65" s="525"/>
      <c r="AGT65" s="525"/>
      <c r="AGU65" s="525"/>
      <c r="AGV65" s="525"/>
      <c r="AGW65" s="525"/>
      <c r="AGX65" s="525"/>
      <c r="AGY65" s="525"/>
      <c r="AGZ65" s="525"/>
      <c r="AHA65" s="525"/>
      <c r="AHB65" s="525"/>
      <c r="AHC65" s="525"/>
      <c r="AHD65" s="525"/>
      <c r="AHE65" s="525"/>
      <c r="AHF65" s="525"/>
      <c r="AHG65" s="525"/>
      <c r="AHH65" s="525"/>
      <c r="AHI65" s="525"/>
      <c r="AHJ65" s="525"/>
      <c r="AHK65" s="525"/>
      <c r="AHL65" s="525"/>
      <c r="AHM65" s="525"/>
      <c r="AHN65" s="525"/>
      <c r="AHO65" s="525"/>
      <c r="AHP65" s="525"/>
      <c r="AHQ65" s="525"/>
      <c r="AHR65" s="525"/>
      <c r="AHS65" s="525"/>
      <c r="AHT65" s="525"/>
      <c r="AHU65" s="525"/>
      <c r="AHV65" s="525"/>
      <c r="AHW65" s="525"/>
      <c r="AHX65" s="525"/>
      <c r="AHY65" s="525"/>
      <c r="AHZ65" s="525"/>
      <c r="AIA65" s="525"/>
      <c r="AIB65" s="525"/>
      <c r="AIC65" s="525"/>
      <c r="AID65" s="525"/>
      <c r="AIE65" s="525"/>
      <c r="AIF65" s="525"/>
      <c r="AIG65" s="525"/>
      <c r="AIH65" s="525"/>
      <c r="AII65" s="525"/>
      <c r="AIJ65" s="525"/>
      <c r="AIK65" s="525"/>
      <c r="AIL65" s="525"/>
      <c r="AIM65" s="525"/>
      <c r="AIN65" s="525"/>
      <c r="AIO65" s="525"/>
      <c r="AIP65" s="525"/>
      <c r="AIQ65" s="525"/>
      <c r="AIR65" s="525"/>
      <c r="AIS65" s="525"/>
      <c r="AIT65" s="525"/>
      <c r="AIU65" s="525"/>
      <c r="AIV65" s="525"/>
      <c r="AIW65" s="525"/>
      <c r="AIX65" s="525"/>
      <c r="AIY65" s="525"/>
      <c r="AIZ65" s="525"/>
      <c r="AJA65" s="525"/>
      <c r="AJB65" s="525"/>
      <c r="AJC65" s="525"/>
      <c r="AJD65" s="525"/>
      <c r="AJE65" s="525"/>
      <c r="AJF65" s="525"/>
      <c r="AJG65" s="525"/>
      <c r="AJH65" s="525"/>
      <c r="AJI65" s="525"/>
      <c r="AJJ65" s="525"/>
      <c r="AJK65" s="525"/>
      <c r="AJL65" s="525"/>
      <c r="AJM65" s="525"/>
      <c r="AJN65" s="525"/>
      <c r="AJO65" s="525"/>
      <c r="AJP65" s="525"/>
      <c r="AJQ65" s="525"/>
      <c r="AJR65" s="525"/>
      <c r="AJS65" s="525"/>
      <c r="AJT65" s="525"/>
      <c r="AJU65" s="525"/>
      <c r="AJV65" s="525"/>
      <c r="AJW65" s="525"/>
      <c r="AJX65" s="525"/>
      <c r="AJY65" s="525"/>
      <c r="AJZ65" s="525"/>
      <c r="AKA65" s="525"/>
      <c r="AKB65" s="525"/>
      <c r="AKC65" s="525"/>
      <c r="AKD65" s="525"/>
      <c r="AKE65" s="525"/>
      <c r="AKF65" s="525"/>
      <c r="AKG65" s="525"/>
      <c r="AKH65" s="525"/>
      <c r="AKI65" s="525"/>
      <c r="AKJ65" s="525"/>
      <c r="AKK65" s="525"/>
      <c r="AKL65" s="525"/>
      <c r="AKM65" s="525"/>
      <c r="AKN65" s="525"/>
      <c r="AKO65" s="525"/>
      <c r="AKP65" s="525"/>
      <c r="AKQ65" s="525"/>
      <c r="AKR65" s="525"/>
      <c r="AKS65" s="525"/>
      <c r="AKT65" s="525"/>
      <c r="AKU65" s="525"/>
      <c r="AKV65" s="525"/>
      <c r="AKW65" s="525"/>
      <c r="AKX65" s="525"/>
      <c r="AKY65" s="525"/>
      <c r="AKZ65" s="525"/>
      <c r="ALA65" s="525"/>
      <c r="ALB65" s="525"/>
      <c r="ALC65" s="525"/>
      <c r="ALD65" s="525"/>
      <c r="ALE65" s="525"/>
      <c r="ALF65" s="525"/>
      <c r="ALG65" s="525"/>
      <c r="ALH65" s="525"/>
      <c r="ALI65" s="525"/>
      <c r="ALJ65" s="525"/>
      <c r="ALK65" s="525"/>
      <c r="ALL65" s="525"/>
      <c r="ALM65" s="525"/>
      <c r="ALN65" s="525"/>
      <c r="ALO65" s="525"/>
      <c r="ALP65" s="525"/>
      <c r="ALQ65" s="525"/>
      <c r="ALR65" s="525"/>
      <c r="ALS65" s="525"/>
      <c r="ALT65" s="525"/>
      <c r="ALU65" s="525"/>
      <c r="ALV65" s="525"/>
      <c r="ALW65" s="525"/>
      <c r="ALX65" s="525"/>
      <c r="ALY65" s="525"/>
      <c r="ALZ65" s="525"/>
      <c r="AMA65" s="525"/>
      <c r="AMB65" s="525"/>
      <c r="AMC65" s="525"/>
      <c r="AMD65" s="525"/>
      <c r="AME65" s="525"/>
      <c r="AMF65" s="525"/>
      <c r="AMG65" s="525"/>
      <c r="AMH65" s="525"/>
      <c r="AMI65" s="525"/>
      <c r="AMJ65" s="525"/>
      <c r="AMK65" s="525"/>
      <c r="AML65" s="525"/>
      <c r="AMM65" s="525"/>
      <c r="AMN65" s="525"/>
      <c r="AMO65" s="525"/>
      <c r="AMP65" s="525"/>
      <c r="AMQ65" s="525"/>
      <c r="AMR65" s="525"/>
      <c r="AMS65" s="525"/>
      <c r="AMT65" s="525"/>
      <c r="AMU65" s="525"/>
      <c r="AMV65" s="525"/>
      <c r="AMW65" s="525"/>
      <c r="AMX65" s="525"/>
      <c r="AMY65" s="525"/>
      <c r="AMZ65" s="525"/>
      <c r="ANA65" s="525"/>
      <c r="ANB65" s="525"/>
      <c r="ANC65" s="525"/>
      <c r="AND65" s="525"/>
      <c r="ANE65" s="525"/>
      <c r="ANF65" s="525"/>
      <c r="ANG65" s="525"/>
      <c r="ANH65" s="525"/>
      <c r="ANI65" s="525"/>
      <c r="ANJ65" s="525"/>
      <c r="ANK65" s="525"/>
      <c r="ANL65" s="525"/>
      <c r="ANM65" s="525"/>
      <c r="ANN65" s="525"/>
      <c r="ANO65" s="525"/>
      <c r="ANP65" s="525"/>
      <c r="ANQ65" s="525"/>
      <c r="ANR65" s="525"/>
      <c r="ANS65" s="525"/>
      <c r="ANT65" s="525"/>
      <c r="ANU65" s="525"/>
      <c r="ANV65" s="525"/>
      <c r="ANW65" s="525"/>
      <c r="ANX65" s="525"/>
      <c r="ANY65" s="525"/>
      <c r="ANZ65" s="525"/>
      <c r="AOA65" s="525"/>
      <c r="AOB65" s="525"/>
      <c r="AOC65" s="525"/>
      <c r="AOD65" s="525"/>
      <c r="AOE65" s="525"/>
      <c r="AOF65" s="525"/>
      <c r="AOG65" s="525"/>
      <c r="AOH65" s="525"/>
      <c r="AOI65" s="525"/>
      <c r="AOJ65" s="525"/>
      <c r="AOK65" s="525"/>
      <c r="AOL65" s="525"/>
      <c r="AOM65" s="525"/>
      <c r="AON65" s="525"/>
      <c r="AOO65" s="525"/>
      <c r="AOP65" s="525"/>
      <c r="AOQ65" s="525"/>
      <c r="AOR65" s="525"/>
      <c r="AOS65" s="525"/>
      <c r="AOT65" s="525"/>
      <c r="AOU65" s="525"/>
      <c r="AOV65" s="525"/>
      <c r="AOW65" s="525"/>
      <c r="AOX65" s="525"/>
      <c r="AOY65" s="525"/>
      <c r="AOZ65" s="525"/>
      <c r="APA65" s="525"/>
      <c r="APB65" s="525"/>
      <c r="APC65" s="525"/>
      <c r="APD65" s="525"/>
      <c r="APE65" s="525"/>
      <c r="APF65" s="525"/>
      <c r="APG65" s="525"/>
      <c r="APH65" s="525"/>
      <c r="API65" s="525"/>
      <c r="APJ65" s="525"/>
      <c r="APK65" s="525"/>
      <c r="APL65" s="525"/>
      <c r="APM65" s="525"/>
      <c r="APN65" s="525"/>
      <c r="APO65" s="525"/>
      <c r="APP65" s="525"/>
      <c r="APQ65" s="525"/>
      <c r="APR65" s="525"/>
      <c r="APS65" s="525"/>
      <c r="APT65" s="525"/>
      <c r="APU65" s="525"/>
      <c r="APV65" s="525"/>
      <c r="APW65" s="525"/>
      <c r="APX65" s="525"/>
      <c r="APY65" s="525"/>
      <c r="APZ65" s="525"/>
      <c r="AQA65" s="525"/>
      <c r="AQB65" s="525"/>
      <c r="AQC65" s="525"/>
      <c r="AQD65" s="525"/>
      <c r="AQE65" s="525"/>
      <c r="AQF65" s="525"/>
      <c r="AQG65" s="525"/>
      <c r="AQH65" s="525"/>
      <c r="AQI65" s="525"/>
      <c r="AQJ65" s="525"/>
      <c r="AQK65" s="525"/>
      <c r="AQL65" s="525"/>
      <c r="AQM65" s="525"/>
      <c r="AQN65" s="525"/>
      <c r="AQO65" s="525"/>
      <c r="AQP65" s="525"/>
      <c r="AQQ65" s="525"/>
      <c r="AQR65" s="525"/>
      <c r="AQS65" s="525"/>
      <c r="AQT65" s="525"/>
      <c r="AQU65" s="525"/>
      <c r="AQV65" s="525"/>
      <c r="AQW65" s="525"/>
      <c r="AQX65" s="525"/>
      <c r="AQY65" s="525"/>
      <c r="AQZ65" s="525"/>
      <c r="ARA65" s="525"/>
      <c r="ARB65" s="525"/>
      <c r="ARC65" s="525"/>
      <c r="ARD65" s="525"/>
      <c r="ARE65" s="525"/>
      <c r="ARF65" s="525"/>
      <c r="ARG65" s="525"/>
      <c r="ARH65" s="525"/>
      <c r="ARI65" s="525"/>
      <c r="ARJ65" s="525"/>
      <c r="ARK65" s="525"/>
      <c r="ARL65" s="525"/>
      <c r="ARM65" s="525"/>
      <c r="ARN65" s="525"/>
      <c r="ARO65" s="525"/>
      <c r="ARP65" s="525"/>
      <c r="ARQ65" s="525"/>
      <c r="ARR65" s="525"/>
      <c r="ARS65" s="525"/>
      <c r="ART65" s="525"/>
      <c r="ARU65" s="525"/>
      <c r="ARV65" s="525"/>
      <c r="ARW65" s="525"/>
      <c r="ARX65" s="525"/>
      <c r="ARY65" s="525"/>
      <c r="ARZ65" s="525"/>
      <c r="ASA65" s="525"/>
      <c r="ASB65" s="525"/>
      <c r="ASC65" s="525"/>
      <c r="ASD65" s="525"/>
      <c r="ASE65" s="525"/>
      <c r="ASF65" s="525"/>
      <c r="ASG65" s="525"/>
      <c r="ASH65" s="525"/>
      <c r="ASI65" s="525"/>
      <c r="ASJ65" s="525"/>
      <c r="ASK65" s="525"/>
      <c r="ASL65" s="525"/>
      <c r="ASM65" s="525"/>
      <c r="ASN65" s="525"/>
      <c r="ASO65" s="525"/>
      <c r="ASP65" s="525"/>
      <c r="ASQ65" s="525"/>
      <c r="ASR65" s="525"/>
      <c r="ASS65" s="525"/>
      <c r="AST65" s="525"/>
      <c r="ASU65" s="525"/>
      <c r="ASV65" s="525"/>
      <c r="ASW65" s="525"/>
      <c r="ASX65" s="525"/>
      <c r="ASY65" s="525"/>
      <c r="ASZ65" s="525"/>
      <c r="ATA65" s="525"/>
      <c r="ATB65" s="525"/>
      <c r="ATC65" s="525"/>
      <c r="ATD65" s="525"/>
      <c r="ATE65" s="525"/>
      <c r="ATF65" s="525"/>
      <c r="ATG65" s="525"/>
      <c r="ATH65" s="525"/>
      <c r="ATI65" s="525"/>
      <c r="ATJ65" s="525"/>
      <c r="ATK65" s="525"/>
      <c r="ATL65" s="525"/>
      <c r="ATM65" s="525"/>
      <c r="ATN65" s="525"/>
      <c r="ATO65" s="525"/>
      <c r="ATP65" s="525"/>
      <c r="ATQ65" s="525"/>
      <c r="ATR65" s="525"/>
      <c r="ATS65" s="525"/>
      <c r="ATT65" s="525"/>
      <c r="ATU65" s="525"/>
      <c r="ATV65" s="525"/>
      <c r="ATW65" s="525"/>
      <c r="ATX65" s="525"/>
      <c r="ATY65" s="525"/>
      <c r="ATZ65" s="525"/>
      <c r="AUA65" s="525"/>
      <c r="AUB65" s="525"/>
      <c r="AUC65" s="525"/>
      <c r="AUD65" s="525"/>
      <c r="AUE65" s="525"/>
      <c r="AUF65" s="525"/>
      <c r="AUG65" s="525"/>
      <c r="AUH65" s="525"/>
      <c r="AUI65" s="525"/>
      <c r="AUJ65" s="525"/>
      <c r="AUK65" s="525"/>
      <c r="AUL65" s="525"/>
      <c r="AUM65" s="525"/>
      <c r="AUN65" s="525"/>
      <c r="AUO65" s="525"/>
      <c r="AUP65" s="525"/>
      <c r="AUQ65" s="525"/>
      <c r="AUR65" s="525"/>
      <c r="AUS65" s="525"/>
      <c r="AUT65" s="525"/>
      <c r="AUU65" s="525"/>
      <c r="AUV65" s="525"/>
      <c r="AUW65" s="525"/>
      <c r="AUX65" s="525"/>
      <c r="AUY65" s="525"/>
      <c r="AUZ65" s="525"/>
      <c r="AVA65" s="525"/>
      <c r="AVB65" s="525"/>
      <c r="AVC65" s="525"/>
      <c r="AVD65" s="525"/>
      <c r="AVE65" s="525"/>
      <c r="AVF65" s="525"/>
      <c r="AVG65" s="525"/>
      <c r="AVH65" s="525"/>
      <c r="AVI65" s="525"/>
      <c r="AVJ65" s="525"/>
      <c r="AVK65" s="525"/>
      <c r="AVL65" s="525"/>
      <c r="AVM65" s="525"/>
      <c r="AVN65" s="525"/>
      <c r="AVO65" s="525"/>
      <c r="AVP65" s="525"/>
      <c r="AVQ65" s="525"/>
      <c r="AVR65" s="525"/>
      <c r="AVS65" s="525"/>
      <c r="AVT65" s="525"/>
      <c r="AVU65" s="525"/>
      <c r="AVV65" s="525"/>
      <c r="AVW65" s="525"/>
      <c r="AVX65" s="525"/>
      <c r="AVY65" s="525"/>
      <c r="AVZ65" s="525"/>
      <c r="AWA65" s="525"/>
      <c r="AWB65" s="525"/>
      <c r="AWC65" s="525"/>
      <c r="AWD65" s="525"/>
      <c r="AWE65" s="525"/>
      <c r="AWF65" s="525"/>
      <c r="AWG65" s="525"/>
      <c r="AWH65" s="525"/>
      <c r="AWI65" s="525"/>
      <c r="AWJ65" s="525"/>
      <c r="AWK65" s="525"/>
      <c r="AWL65" s="525"/>
      <c r="AWM65" s="525"/>
      <c r="AWN65" s="525"/>
      <c r="AWO65" s="525"/>
      <c r="AWP65" s="525"/>
      <c r="AWQ65" s="525"/>
      <c r="AWR65" s="525"/>
      <c r="AWS65" s="525"/>
      <c r="AWT65" s="525"/>
      <c r="AWU65" s="525"/>
      <c r="AWV65" s="525"/>
      <c r="AWW65" s="525"/>
      <c r="AWX65" s="525"/>
      <c r="AWY65" s="525"/>
      <c r="AWZ65" s="525"/>
      <c r="AXA65" s="525"/>
      <c r="AXB65" s="525"/>
      <c r="AXC65" s="525"/>
      <c r="AXD65" s="525"/>
      <c r="AXE65" s="525"/>
      <c r="AXF65" s="525"/>
      <c r="AXG65" s="525"/>
      <c r="AXH65" s="525"/>
      <c r="AXI65" s="525"/>
      <c r="AXJ65" s="525"/>
      <c r="AXK65" s="525"/>
      <c r="AXL65" s="525"/>
      <c r="AXM65" s="525"/>
      <c r="AXN65" s="525"/>
      <c r="AXO65" s="525"/>
      <c r="AXP65" s="525"/>
      <c r="AXQ65" s="525"/>
      <c r="AXR65" s="525"/>
      <c r="AXS65" s="525"/>
      <c r="AXT65" s="525"/>
      <c r="AXU65" s="525"/>
      <c r="AXV65" s="525"/>
      <c r="AXW65" s="525"/>
      <c r="AXX65" s="525"/>
      <c r="AXY65" s="525"/>
      <c r="AXZ65" s="525"/>
      <c r="AYA65" s="525"/>
      <c r="AYB65" s="525"/>
      <c r="AYC65" s="525"/>
      <c r="AYD65" s="525"/>
      <c r="AYE65" s="525"/>
      <c r="AYF65" s="525"/>
      <c r="AYG65" s="525"/>
      <c r="AYH65" s="525"/>
      <c r="AYI65" s="525"/>
      <c r="AYJ65" s="525"/>
      <c r="AYK65" s="525"/>
      <c r="AYL65" s="525"/>
      <c r="AYM65" s="525"/>
      <c r="AYN65" s="525"/>
      <c r="AYO65" s="525"/>
      <c r="AYP65" s="525"/>
      <c r="AYQ65" s="525"/>
      <c r="AYR65" s="525"/>
      <c r="AYS65" s="525"/>
      <c r="AYT65" s="525"/>
      <c r="AYU65" s="525"/>
      <c r="AYV65" s="525"/>
      <c r="AYW65" s="525"/>
      <c r="AYX65" s="525"/>
      <c r="AYY65" s="525"/>
      <c r="AYZ65" s="525"/>
      <c r="AZA65" s="525"/>
      <c r="AZB65" s="525"/>
      <c r="AZC65" s="525"/>
      <c r="AZD65" s="525"/>
      <c r="AZE65" s="525"/>
      <c r="AZF65" s="525"/>
      <c r="AZG65" s="525"/>
      <c r="AZH65" s="525"/>
      <c r="AZI65" s="525"/>
      <c r="AZJ65" s="525"/>
      <c r="AZK65" s="525"/>
      <c r="AZL65" s="525"/>
      <c r="AZM65" s="525"/>
      <c r="AZN65" s="525"/>
      <c r="AZO65" s="525"/>
      <c r="AZP65" s="525"/>
      <c r="AZQ65" s="525"/>
      <c r="AZR65" s="525"/>
      <c r="AZS65" s="525"/>
      <c r="AZT65" s="525"/>
      <c r="AZU65" s="525"/>
      <c r="AZV65" s="525"/>
      <c r="AZW65" s="525"/>
      <c r="AZX65" s="525"/>
      <c r="AZY65" s="525"/>
      <c r="AZZ65" s="525"/>
      <c r="BAA65" s="525"/>
      <c r="BAB65" s="525"/>
      <c r="BAC65" s="525"/>
      <c r="BAD65" s="525"/>
      <c r="BAE65" s="525"/>
      <c r="BAF65" s="525"/>
      <c r="BAG65" s="525"/>
      <c r="BAH65" s="525"/>
      <c r="BAI65" s="525"/>
      <c r="BAJ65" s="525"/>
      <c r="BAK65" s="525"/>
      <c r="BAL65" s="525"/>
      <c r="BAM65" s="525"/>
      <c r="BAN65" s="525"/>
      <c r="BAO65" s="525"/>
      <c r="BAP65" s="525"/>
      <c r="BAQ65" s="525"/>
      <c r="BAR65" s="525"/>
      <c r="BAS65" s="525"/>
      <c r="BAT65" s="525"/>
      <c r="BAU65" s="525"/>
      <c r="BAV65" s="525"/>
      <c r="BAW65" s="525"/>
      <c r="BAX65" s="525"/>
      <c r="BAY65" s="525"/>
      <c r="BAZ65" s="525"/>
      <c r="BBA65" s="525"/>
      <c r="BBB65" s="525"/>
      <c r="BBC65" s="525"/>
      <c r="BBD65" s="525"/>
      <c r="BBE65" s="525"/>
      <c r="BBF65" s="525"/>
      <c r="BBG65" s="525"/>
      <c r="BBH65" s="525"/>
      <c r="BBI65" s="525"/>
      <c r="BBJ65" s="525"/>
      <c r="BBK65" s="525"/>
      <c r="BBL65" s="525"/>
      <c r="BBM65" s="525"/>
      <c r="BBN65" s="525"/>
      <c r="BBO65" s="525"/>
      <c r="BBP65" s="525"/>
      <c r="BBQ65" s="525"/>
      <c r="BBR65" s="525"/>
      <c r="BBS65" s="525"/>
      <c r="BBT65" s="525"/>
      <c r="BBU65" s="525"/>
      <c r="BBV65" s="525"/>
      <c r="BBW65" s="525"/>
      <c r="BBX65" s="525"/>
      <c r="BBY65" s="525"/>
      <c r="BBZ65" s="525"/>
      <c r="BCA65" s="525"/>
      <c r="BCB65" s="525"/>
      <c r="BCC65" s="525"/>
      <c r="BCD65" s="525"/>
      <c r="BCE65" s="525"/>
      <c r="BCF65" s="525"/>
      <c r="BCG65" s="525"/>
      <c r="BCH65" s="525"/>
      <c r="BCI65" s="525"/>
      <c r="BCJ65" s="525"/>
      <c r="BCK65" s="525"/>
      <c r="BCL65" s="525"/>
      <c r="BCM65" s="525"/>
      <c r="BCN65" s="525"/>
      <c r="BCO65" s="525"/>
      <c r="BCP65" s="525"/>
      <c r="BCQ65" s="525"/>
      <c r="BCR65" s="525"/>
      <c r="BCS65" s="525"/>
      <c r="BCT65" s="525"/>
      <c r="BCU65" s="525"/>
      <c r="BCV65" s="525"/>
      <c r="BCW65" s="525"/>
      <c r="BCX65" s="525"/>
      <c r="BCY65" s="525"/>
      <c r="BCZ65" s="525"/>
      <c r="BDA65" s="525"/>
      <c r="BDB65" s="525"/>
      <c r="BDC65" s="525"/>
      <c r="BDD65" s="525"/>
      <c r="BDE65" s="525"/>
      <c r="BDF65" s="525"/>
      <c r="BDG65" s="525"/>
      <c r="BDH65" s="525"/>
      <c r="BDI65" s="525"/>
      <c r="BDJ65" s="525"/>
      <c r="BDK65" s="525"/>
      <c r="BDL65" s="525"/>
      <c r="BDM65" s="525"/>
      <c r="BDN65" s="525"/>
      <c r="BDO65" s="525"/>
      <c r="BDP65" s="525"/>
      <c r="BDQ65" s="525"/>
      <c r="BDR65" s="525"/>
      <c r="BDS65" s="525"/>
      <c r="BDT65" s="525"/>
      <c r="BDU65" s="525"/>
      <c r="BDV65" s="525"/>
      <c r="BDW65" s="525"/>
      <c r="BDX65" s="525"/>
      <c r="BDY65" s="525"/>
      <c r="BDZ65" s="525"/>
      <c r="BEA65" s="525"/>
      <c r="BEB65" s="525"/>
      <c r="BEC65" s="525"/>
      <c r="BED65" s="525"/>
      <c r="BEE65" s="525"/>
      <c r="BEF65" s="525"/>
      <c r="BEG65" s="525"/>
      <c r="BEH65" s="525"/>
      <c r="BEI65" s="525"/>
      <c r="BEJ65" s="525"/>
      <c r="BEK65" s="525"/>
      <c r="BEL65" s="525"/>
      <c r="BEM65" s="525"/>
      <c r="BEN65" s="525"/>
      <c r="BEO65" s="525"/>
      <c r="BEP65" s="525"/>
      <c r="BEQ65" s="525"/>
      <c r="BER65" s="525"/>
      <c r="BES65" s="525"/>
      <c r="BET65" s="525"/>
      <c r="BEU65" s="525"/>
      <c r="BEV65" s="525"/>
      <c r="BEW65" s="525"/>
      <c r="BEX65" s="525"/>
      <c r="BEY65" s="525"/>
      <c r="BEZ65" s="525"/>
      <c r="BFA65" s="525"/>
      <c r="BFB65" s="525"/>
      <c r="BFC65" s="525"/>
      <c r="BFD65" s="525"/>
      <c r="BFE65" s="525"/>
      <c r="BFF65" s="525"/>
      <c r="BFG65" s="525"/>
      <c r="BFH65" s="525"/>
      <c r="BFI65" s="525"/>
      <c r="BFJ65" s="525"/>
      <c r="BFK65" s="525"/>
      <c r="BFL65" s="525"/>
      <c r="BFM65" s="525"/>
      <c r="BFN65" s="525"/>
      <c r="BFO65" s="525"/>
      <c r="BFP65" s="525"/>
      <c r="BFQ65" s="525"/>
      <c r="BFR65" s="525"/>
      <c r="BFS65" s="525"/>
      <c r="BFT65" s="525"/>
      <c r="BFU65" s="525"/>
      <c r="BFV65" s="525"/>
      <c r="BFW65" s="525"/>
      <c r="BFX65" s="525"/>
      <c r="BFY65" s="525"/>
      <c r="BFZ65" s="525"/>
      <c r="BGA65" s="525"/>
      <c r="BGB65" s="525"/>
      <c r="BGC65" s="525"/>
      <c r="BGD65" s="525"/>
      <c r="BGE65" s="525"/>
      <c r="BGF65" s="525"/>
      <c r="BGG65" s="525"/>
      <c r="BGH65" s="525"/>
      <c r="BGI65" s="525"/>
      <c r="BGJ65" s="525"/>
      <c r="BGK65" s="525"/>
      <c r="BGL65" s="525"/>
      <c r="BGM65" s="525"/>
      <c r="BGN65" s="525"/>
      <c r="BGO65" s="525"/>
      <c r="BGP65" s="525"/>
      <c r="BGQ65" s="525"/>
      <c r="BGR65" s="525"/>
      <c r="BGS65" s="525"/>
      <c r="BGT65" s="525"/>
      <c r="BGU65" s="525"/>
      <c r="BGV65" s="525"/>
      <c r="BGW65" s="525"/>
      <c r="BGX65" s="525"/>
      <c r="BGY65" s="525"/>
      <c r="BGZ65" s="525"/>
      <c r="BHA65" s="525"/>
      <c r="BHB65" s="525"/>
      <c r="BHC65" s="525"/>
      <c r="BHD65" s="525"/>
      <c r="BHE65" s="525"/>
      <c r="BHF65" s="525"/>
      <c r="BHG65" s="525"/>
      <c r="BHH65" s="525"/>
      <c r="BHI65" s="525"/>
      <c r="BHJ65" s="525"/>
      <c r="BHK65" s="525"/>
      <c r="BHL65" s="525"/>
      <c r="BHM65" s="525"/>
      <c r="BHN65" s="525"/>
      <c r="BHO65" s="525"/>
      <c r="BHP65" s="525"/>
      <c r="BHQ65" s="525"/>
      <c r="BHR65" s="525"/>
      <c r="BHS65" s="525"/>
      <c r="BHT65" s="525"/>
      <c r="BHU65" s="525"/>
      <c r="BHV65" s="525"/>
      <c r="BHW65" s="525"/>
      <c r="BHX65" s="525"/>
      <c r="BHY65" s="525"/>
      <c r="BHZ65" s="525"/>
      <c r="BIA65" s="525"/>
      <c r="BIB65" s="525"/>
      <c r="BIC65" s="525"/>
      <c r="BID65" s="525"/>
      <c r="BIE65" s="525"/>
      <c r="BIF65" s="525"/>
      <c r="BIG65" s="525"/>
      <c r="BIH65" s="525"/>
      <c r="BII65" s="525"/>
      <c r="BIJ65" s="525"/>
      <c r="BIK65" s="525"/>
      <c r="BIL65" s="525"/>
      <c r="BIM65" s="525"/>
      <c r="BIN65" s="525"/>
      <c r="BIO65" s="525"/>
      <c r="BIP65" s="525"/>
      <c r="BIQ65" s="525"/>
      <c r="BIR65" s="525"/>
      <c r="BIS65" s="525"/>
      <c r="BIT65" s="525"/>
      <c r="BIU65" s="525"/>
      <c r="BIV65" s="525"/>
      <c r="BIW65" s="525"/>
      <c r="BIX65" s="525"/>
      <c r="BIY65" s="525"/>
      <c r="BIZ65" s="525"/>
      <c r="BJA65" s="525"/>
      <c r="BJB65" s="525"/>
      <c r="BJC65" s="525"/>
      <c r="BJD65" s="525"/>
      <c r="BJE65" s="525"/>
      <c r="BJF65" s="525"/>
      <c r="BJG65" s="525"/>
      <c r="BJH65" s="525"/>
      <c r="BJI65" s="525"/>
      <c r="BJJ65" s="525"/>
      <c r="BJK65" s="525"/>
      <c r="BJL65" s="525"/>
      <c r="BJM65" s="525"/>
      <c r="BJN65" s="525"/>
      <c r="BJO65" s="525"/>
      <c r="BJP65" s="525"/>
      <c r="BJQ65" s="525"/>
      <c r="BJR65" s="525"/>
      <c r="BJS65" s="525"/>
      <c r="BJT65" s="525"/>
      <c r="BJU65" s="525"/>
      <c r="BJV65" s="525"/>
      <c r="BJW65" s="525"/>
      <c r="BJX65" s="525"/>
      <c r="BJY65" s="525"/>
      <c r="BJZ65" s="525"/>
      <c r="BKA65" s="525"/>
      <c r="BKB65" s="525"/>
      <c r="BKC65" s="525"/>
      <c r="BKD65" s="525"/>
      <c r="BKE65" s="525"/>
      <c r="BKF65" s="525"/>
      <c r="BKG65" s="525"/>
      <c r="BKH65" s="525"/>
      <c r="BKI65" s="525"/>
      <c r="BKJ65" s="525"/>
      <c r="BKK65" s="525"/>
      <c r="BKL65" s="525"/>
      <c r="BKM65" s="525"/>
      <c r="BKN65" s="525"/>
      <c r="BKO65" s="525"/>
      <c r="BKP65" s="525"/>
      <c r="BKQ65" s="525"/>
      <c r="BKR65" s="525"/>
      <c r="BKS65" s="525"/>
      <c r="BKT65" s="525"/>
      <c r="BKU65" s="525"/>
      <c r="BKV65" s="525"/>
      <c r="BKW65" s="525"/>
      <c r="BKX65" s="525"/>
      <c r="BKY65" s="525"/>
      <c r="BKZ65" s="525"/>
      <c r="BLA65" s="525"/>
      <c r="BLB65" s="525"/>
      <c r="BLC65" s="525"/>
      <c r="BLD65" s="525"/>
      <c r="BLE65" s="525"/>
      <c r="BLF65" s="525"/>
      <c r="BLG65" s="525"/>
      <c r="BLH65" s="525"/>
      <c r="BLI65" s="525"/>
      <c r="BLJ65" s="525"/>
      <c r="BLK65" s="525"/>
      <c r="BLL65" s="525"/>
      <c r="BLM65" s="525"/>
      <c r="BLN65" s="525"/>
      <c r="BLO65" s="525"/>
      <c r="BLP65" s="525"/>
      <c r="BLQ65" s="525"/>
      <c r="BLR65" s="525"/>
      <c r="BLS65" s="525"/>
      <c r="BLT65" s="525"/>
      <c r="BLU65" s="525"/>
      <c r="BLV65" s="525"/>
      <c r="BLW65" s="525"/>
      <c r="BLX65" s="525"/>
      <c r="BLY65" s="525"/>
      <c r="BLZ65" s="525"/>
      <c r="BMA65" s="525"/>
      <c r="BMB65" s="525"/>
      <c r="BMC65" s="525"/>
      <c r="BMD65" s="525"/>
      <c r="BME65" s="525"/>
      <c r="BMF65" s="525"/>
      <c r="BMG65" s="525"/>
      <c r="BMH65" s="525"/>
      <c r="BMI65" s="525"/>
      <c r="BMJ65" s="525"/>
      <c r="BMK65" s="525"/>
      <c r="BML65" s="525"/>
      <c r="BMM65" s="525"/>
      <c r="BMN65" s="525"/>
      <c r="BMO65" s="525"/>
      <c r="BMP65" s="525"/>
      <c r="BMQ65" s="525"/>
      <c r="BMR65" s="525"/>
      <c r="BMS65" s="525"/>
      <c r="BMT65" s="525"/>
      <c r="BMU65" s="525"/>
      <c r="BMV65" s="525"/>
      <c r="BMW65" s="525"/>
      <c r="BMX65" s="525"/>
      <c r="BMY65" s="525"/>
      <c r="BMZ65" s="525"/>
      <c r="BNA65" s="525"/>
      <c r="BNB65" s="525"/>
      <c r="BNC65" s="525"/>
      <c r="BND65" s="525"/>
      <c r="BNE65" s="525"/>
      <c r="BNF65" s="525"/>
      <c r="BNG65" s="525"/>
      <c r="BNH65" s="525"/>
      <c r="BNI65" s="525"/>
      <c r="BNJ65" s="525"/>
      <c r="BNK65" s="525"/>
      <c r="BNL65" s="525"/>
      <c r="BNM65" s="525"/>
      <c r="BNN65" s="525"/>
      <c r="BNO65" s="525"/>
      <c r="BNP65" s="525"/>
      <c r="BNQ65" s="525"/>
      <c r="BNR65" s="525"/>
      <c r="BNS65" s="525"/>
      <c r="BNT65" s="525"/>
      <c r="BNU65" s="525"/>
      <c r="BNV65" s="525"/>
      <c r="BNW65" s="525"/>
      <c r="BNX65" s="525"/>
      <c r="BNY65" s="525"/>
      <c r="BNZ65" s="525"/>
      <c r="BOA65" s="525"/>
      <c r="BOB65" s="525"/>
      <c r="BOC65" s="525"/>
      <c r="BOD65" s="525"/>
      <c r="BOE65" s="525"/>
      <c r="BOF65" s="525"/>
      <c r="BOG65" s="525"/>
      <c r="BOH65" s="525"/>
      <c r="BOI65" s="525"/>
      <c r="BOJ65" s="525"/>
      <c r="BOK65" s="525"/>
      <c r="BOL65" s="525"/>
      <c r="BOM65" s="525"/>
      <c r="BON65" s="525"/>
      <c r="BOO65" s="525"/>
      <c r="BOP65" s="525"/>
      <c r="BOQ65" s="525"/>
      <c r="BOR65" s="525"/>
      <c r="BOS65" s="525"/>
      <c r="BOT65" s="525"/>
      <c r="BOU65" s="525"/>
      <c r="BOV65" s="525"/>
      <c r="BOW65" s="525"/>
      <c r="BOX65" s="525"/>
      <c r="BOY65" s="525"/>
      <c r="BOZ65" s="525"/>
      <c r="BPA65" s="525"/>
      <c r="BPB65" s="525"/>
      <c r="BPC65" s="525"/>
      <c r="BPD65" s="525"/>
      <c r="BPE65" s="525"/>
      <c r="BPF65" s="525"/>
      <c r="BPG65" s="525"/>
      <c r="BPH65" s="525"/>
      <c r="BPI65" s="525"/>
      <c r="BPJ65" s="525"/>
      <c r="BPK65" s="525"/>
      <c r="BPL65" s="525"/>
      <c r="BPM65" s="525"/>
      <c r="BPN65" s="525"/>
      <c r="BPO65" s="525"/>
      <c r="BPP65" s="525"/>
      <c r="BPQ65" s="525"/>
      <c r="BPR65" s="525"/>
      <c r="BPS65" s="525"/>
      <c r="BPT65" s="525"/>
      <c r="BPU65" s="525"/>
      <c r="BPV65" s="525"/>
      <c r="BPW65" s="525"/>
      <c r="BPX65" s="525"/>
      <c r="BPY65" s="525"/>
      <c r="BPZ65" s="525"/>
      <c r="BQA65" s="525"/>
      <c r="BQB65" s="525"/>
      <c r="BQC65" s="525"/>
      <c r="BQD65" s="525"/>
      <c r="BQE65" s="525"/>
      <c r="BQF65" s="525"/>
      <c r="BQG65" s="525"/>
      <c r="BQH65" s="525"/>
      <c r="BQI65" s="525"/>
      <c r="BQJ65" s="525"/>
      <c r="BQK65" s="525"/>
      <c r="BQL65" s="525"/>
      <c r="BQM65" s="525"/>
      <c r="BQN65" s="525"/>
      <c r="BQO65" s="525"/>
      <c r="BQP65" s="525"/>
      <c r="BQQ65" s="525"/>
      <c r="BQR65" s="525"/>
      <c r="BQS65" s="525"/>
      <c r="BQT65" s="525"/>
      <c r="BQU65" s="525"/>
      <c r="BQV65" s="525"/>
      <c r="BQW65" s="525"/>
      <c r="BQX65" s="525"/>
      <c r="BQY65" s="525"/>
      <c r="BQZ65" s="525"/>
      <c r="BRA65" s="525"/>
      <c r="BRB65" s="525"/>
      <c r="BRC65" s="525"/>
      <c r="BRD65" s="525"/>
      <c r="BRE65" s="525"/>
      <c r="BRF65" s="525"/>
      <c r="BRG65" s="525"/>
      <c r="BRH65" s="525"/>
      <c r="BRI65" s="525"/>
      <c r="BRJ65" s="525"/>
      <c r="BRK65" s="525"/>
      <c r="BRL65" s="525"/>
      <c r="BRM65" s="525"/>
      <c r="BRN65" s="525"/>
      <c r="BRO65" s="525"/>
      <c r="BRP65" s="525"/>
      <c r="BRQ65" s="525"/>
      <c r="BRR65" s="525"/>
      <c r="BRS65" s="525"/>
      <c r="BRT65" s="525"/>
      <c r="BRU65" s="525"/>
      <c r="BRV65" s="525"/>
      <c r="BRW65" s="525"/>
      <c r="BRX65" s="525"/>
      <c r="BRY65" s="525"/>
      <c r="BRZ65" s="525"/>
      <c r="BSA65" s="525"/>
      <c r="BSB65" s="525"/>
      <c r="BSC65" s="525"/>
      <c r="BSD65" s="525"/>
      <c r="BSE65" s="525"/>
      <c r="BSF65" s="525"/>
      <c r="BSG65" s="525"/>
      <c r="BSH65" s="525"/>
      <c r="BSI65" s="525"/>
      <c r="BSJ65" s="525"/>
      <c r="BSK65" s="525"/>
      <c r="BSL65" s="525"/>
      <c r="BSM65" s="525"/>
      <c r="BSN65" s="525"/>
      <c r="BSO65" s="525"/>
      <c r="BSP65" s="525"/>
      <c r="BSQ65" s="525"/>
      <c r="BSR65" s="525"/>
      <c r="BSS65" s="525"/>
      <c r="BST65" s="525"/>
      <c r="BSU65" s="525"/>
      <c r="BSV65" s="525"/>
      <c r="BSW65" s="525"/>
      <c r="BSX65" s="525"/>
      <c r="BSY65" s="525"/>
      <c r="BSZ65" s="525"/>
      <c r="BTA65" s="525"/>
      <c r="BTB65" s="525"/>
      <c r="BTC65" s="525"/>
      <c r="BTD65" s="525"/>
      <c r="BTE65" s="525"/>
      <c r="BTF65" s="525"/>
      <c r="BTG65" s="525"/>
      <c r="BTH65" s="525"/>
      <c r="BTI65" s="525"/>
      <c r="BTJ65" s="525"/>
      <c r="BTK65" s="525"/>
      <c r="BTL65" s="525"/>
      <c r="BTM65" s="525"/>
      <c r="BTN65" s="525"/>
      <c r="BTO65" s="525"/>
      <c r="BTP65" s="525"/>
      <c r="BTQ65" s="525"/>
      <c r="BTR65" s="525"/>
      <c r="BTS65" s="525"/>
      <c r="BTT65" s="525"/>
      <c r="BTU65" s="525"/>
      <c r="BTV65" s="525"/>
      <c r="BTW65" s="525"/>
      <c r="BTX65" s="525"/>
      <c r="BTY65" s="525"/>
      <c r="BTZ65" s="525"/>
      <c r="BUA65" s="525"/>
      <c r="BUB65" s="525"/>
      <c r="BUC65" s="525"/>
      <c r="BUD65" s="525"/>
      <c r="BUE65" s="525"/>
      <c r="BUF65" s="525"/>
      <c r="BUG65" s="525"/>
      <c r="BUH65" s="525"/>
      <c r="BUI65" s="525"/>
      <c r="BUJ65" s="525"/>
      <c r="BUK65" s="525"/>
      <c r="BUL65" s="525"/>
      <c r="BUM65" s="525"/>
      <c r="BUN65" s="525"/>
      <c r="BUO65" s="525"/>
      <c r="BUP65" s="525"/>
      <c r="BUQ65" s="525"/>
      <c r="BUR65" s="525"/>
      <c r="BUS65" s="525"/>
      <c r="BUT65" s="525"/>
      <c r="BUU65" s="525"/>
      <c r="BUV65" s="525"/>
      <c r="BUW65" s="525"/>
      <c r="BUX65" s="525"/>
      <c r="BUY65" s="525"/>
      <c r="BUZ65" s="525"/>
      <c r="BVA65" s="525"/>
      <c r="BVB65" s="525"/>
      <c r="BVC65" s="525"/>
      <c r="BVD65" s="525"/>
      <c r="BVE65" s="525"/>
      <c r="BVF65" s="525"/>
      <c r="BVG65" s="525"/>
      <c r="BVH65" s="525"/>
      <c r="BVI65" s="525"/>
      <c r="BVJ65" s="525"/>
      <c r="BVK65" s="525"/>
      <c r="BVL65" s="525"/>
      <c r="BVM65" s="525"/>
      <c r="BVN65" s="525"/>
      <c r="BVO65" s="525"/>
      <c r="BVP65" s="525"/>
      <c r="BVQ65" s="525"/>
      <c r="BVR65" s="525"/>
      <c r="BVS65" s="525"/>
      <c r="BVT65" s="525"/>
      <c r="BVU65" s="525"/>
      <c r="BVV65" s="525"/>
      <c r="BVW65" s="525"/>
      <c r="BVX65" s="525"/>
      <c r="BVY65" s="525"/>
      <c r="BVZ65" s="525"/>
      <c r="BWA65" s="525"/>
      <c r="BWB65" s="525"/>
      <c r="BWC65" s="525"/>
      <c r="BWD65" s="525"/>
      <c r="BWE65" s="525"/>
      <c r="BWF65" s="525"/>
      <c r="BWG65" s="525"/>
      <c r="BWH65" s="525"/>
      <c r="BWI65" s="525"/>
      <c r="BWJ65" s="525"/>
      <c r="BWK65" s="525"/>
      <c r="BWL65" s="525"/>
      <c r="BWM65" s="525"/>
      <c r="BWN65" s="525"/>
      <c r="BWO65" s="525"/>
      <c r="BWP65" s="525"/>
      <c r="BWQ65" s="525"/>
      <c r="BWR65" s="525"/>
      <c r="BWS65" s="525"/>
      <c r="BWT65" s="525"/>
      <c r="BWU65" s="525"/>
      <c r="BWV65" s="525"/>
      <c r="BWW65" s="525"/>
      <c r="BWX65" s="525"/>
      <c r="BWY65" s="525"/>
      <c r="BWZ65" s="525"/>
      <c r="BXA65" s="525"/>
      <c r="BXB65" s="525"/>
      <c r="BXC65" s="525"/>
      <c r="BXD65" s="525"/>
      <c r="BXE65" s="525"/>
      <c r="BXF65" s="525"/>
      <c r="BXG65" s="525"/>
      <c r="BXH65" s="525"/>
      <c r="BXI65" s="525"/>
      <c r="BXJ65" s="525"/>
      <c r="BXK65" s="525"/>
      <c r="BXL65" s="525"/>
      <c r="BXM65" s="525"/>
      <c r="BXN65" s="525"/>
      <c r="BXO65" s="525"/>
      <c r="BXP65" s="525"/>
      <c r="BXQ65" s="525"/>
      <c r="BXR65" s="525"/>
      <c r="BXS65" s="525"/>
      <c r="BXT65" s="525"/>
      <c r="BXU65" s="525"/>
      <c r="BXV65" s="525"/>
      <c r="BXW65" s="525"/>
      <c r="BXX65" s="525"/>
      <c r="BXY65" s="525"/>
      <c r="BXZ65" s="525"/>
      <c r="BYA65" s="525"/>
      <c r="BYB65" s="525"/>
      <c r="BYC65" s="525"/>
      <c r="BYD65" s="525"/>
      <c r="BYE65" s="525"/>
      <c r="BYF65" s="525"/>
      <c r="BYG65" s="525"/>
      <c r="BYH65" s="525"/>
      <c r="BYI65" s="525"/>
      <c r="BYJ65" s="525"/>
      <c r="BYK65" s="525"/>
      <c r="BYL65" s="525"/>
      <c r="BYM65" s="525"/>
      <c r="BYN65" s="525"/>
      <c r="BYO65" s="525"/>
      <c r="BYP65" s="525"/>
      <c r="BYQ65" s="525"/>
      <c r="BYR65" s="525"/>
      <c r="BYS65" s="525"/>
      <c r="BYT65" s="525"/>
      <c r="BYU65" s="525"/>
      <c r="BYV65" s="525"/>
      <c r="BYW65" s="525"/>
      <c r="BYX65" s="525"/>
      <c r="BYY65" s="525"/>
      <c r="BYZ65" s="525"/>
      <c r="BZA65" s="525"/>
      <c r="BZB65" s="525"/>
      <c r="BZC65" s="525"/>
      <c r="BZD65" s="525"/>
      <c r="BZE65" s="525"/>
      <c r="BZF65" s="525"/>
      <c r="BZG65" s="525"/>
      <c r="BZH65" s="525"/>
      <c r="BZI65" s="525"/>
      <c r="BZJ65" s="525"/>
      <c r="BZK65" s="525"/>
      <c r="BZL65" s="525"/>
      <c r="BZM65" s="525"/>
      <c r="BZN65" s="525"/>
      <c r="BZO65" s="525"/>
      <c r="BZP65" s="525"/>
      <c r="BZQ65" s="525"/>
      <c r="BZR65" s="525"/>
      <c r="BZS65" s="525"/>
      <c r="BZT65" s="525"/>
      <c r="BZU65" s="525"/>
      <c r="BZV65" s="525"/>
      <c r="BZW65" s="525"/>
      <c r="BZX65" s="525"/>
      <c r="BZY65" s="525"/>
      <c r="BZZ65" s="525"/>
      <c r="CAA65" s="525"/>
      <c r="CAB65" s="525"/>
      <c r="CAC65" s="525"/>
      <c r="CAD65" s="525"/>
      <c r="CAE65" s="525"/>
      <c r="CAF65" s="525"/>
      <c r="CAG65" s="525"/>
      <c r="CAH65" s="525"/>
      <c r="CAI65" s="525"/>
      <c r="CAJ65" s="525"/>
      <c r="CAK65" s="525"/>
      <c r="CAL65" s="525"/>
      <c r="CAM65" s="525"/>
      <c r="CAN65" s="525"/>
      <c r="CAO65" s="525"/>
      <c r="CAP65" s="525"/>
      <c r="CAQ65" s="525"/>
      <c r="CAR65" s="525"/>
      <c r="CAS65" s="525"/>
      <c r="CAT65" s="525"/>
      <c r="CAU65" s="525"/>
      <c r="CAV65" s="525"/>
      <c r="CAW65" s="525"/>
      <c r="CAX65" s="525"/>
      <c r="CAY65" s="525"/>
      <c r="CAZ65" s="525"/>
      <c r="CBA65" s="525"/>
      <c r="CBB65" s="525"/>
      <c r="CBC65" s="525"/>
      <c r="CBD65" s="525"/>
      <c r="CBE65" s="525"/>
      <c r="CBF65" s="525"/>
      <c r="CBG65" s="525"/>
      <c r="CBH65" s="525"/>
      <c r="CBI65" s="525"/>
      <c r="CBJ65" s="525"/>
      <c r="CBK65" s="525"/>
      <c r="CBL65" s="525"/>
      <c r="CBM65" s="525"/>
      <c r="CBN65" s="525"/>
      <c r="CBO65" s="525"/>
      <c r="CBP65" s="525"/>
      <c r="CBQ65" s="525"/>
      <c r="CBR65" s="525"/>
      <c r="CBS65" s="525"/>
      <c r="CBT65" s="525"/>
      <c r="CBU65" s="525"/>
      <c r="CBV65" s="525"/>
      <c r="CBW65" s="525"/>
      <c r="CBX65" s="525"/>
      <c r="CBY65" s="525"/>
      <c r="CBZ65" s="525"/>
      <c r="CCA65" s="525"/>
      <c r="CCB65" s="525"/>
      <c r="CCC65" s="525"/>
      <c r="CCD65" s="525"/>
      <c r="CCE65" s="525"/>
      <c r="CCF65" s="525"/>
      <c r="CCG65" s="525"/>
      <c r="CCH65" s="525"/>
      <c r="CCI65" s="525"/>
      <c r="CCJ65" s="525"/>
      <c r="CCK65" s="525"/>
      <c r="CCL65" s="525"/>
      <c r="CCM65" s="525"/>
      <c r="CCN65" s="525"/>
      <c r="CCO65" s="525"/>
      <c r="CCP65" s="525"/>
      <c r="CCQ65" s="525"/>
      <c r="CCR65" s="525"/>
      <c r="CCS65" s="525"/>
      <c r="CCT65" s="525"/>
      <c r="CCU65" s="525"/>
      <c r="CCV65" s="525"/>
      <c r="CCW65" s="525"/>
      <c r="CCX65" s="525"/>
      <c r="CCY65" s="525"/>
      <c r="CCZ65" s="525"/>
      <c r="CDA65" s="525"/>
      <c r="CDB65" s="525"/>
      <c r="CDC65" s="525"/>
      <c r="CDD65" s="525"/>
      <c r="CDE65" s="525"/>
      <c r="CDF65" s="525"/>
      <c r="CDG65" s="525"/>
      <c r="CDH65" s="525"/>
      <c r="CDI65" s="525"/>
      <c r="CDJ65" s="525"/>
      <c r="CDK65" s="525"/>
      <c r="CDL65" s="525"/>
      <c r="CDM65" s="525"/>
      <c r="CDN65" s="525"/>
      <c r="CDO65" s="525"/>
      <c r="CDP65" s="525"/>
      <c r="CDQ65" s="525"/>
      <c r="CDR65" s="525"/>
      <c r="CDS65" s="525"/>
      <c r="CDT65" s="525"/>
      <c r="CDU65" s="525"/>
      <c r="CDV65" s="525"/>
      <c r="CDW65" s="525"/>
      <c r="CDX65" s="525"/>
      <c r="CDY65" s="525"/>
      <c r="CDZ65" s="525"/>
      <c r="CEA65" s="525"/>
      <c r="CEB65" s="525"/>
      <c r="CEC65" s="525"/>
      <c r="CED65" s="525"/>
      <c r="CEE65" s="525"/>
      <c r="CEF65" s="525"/>
      <c r="CEG65" s="525"/>
      <c r="CEH65" s="525"/>
      <c r="CEI65" s="525"/>
      <c r="CEJ65" s="525"/>
      <c r="CEK65" s="525"/>
      <c r="CEL65" s="525"/>
      <c r="CEM65" s="525"/>
      <c r="CEN65" s="525"/>
      <c r="CEO65" s="525"/>
      <c r="CEP65" s="525"/>
      <c r="CEQ65" s="525"/>
      <c r="CER65" s="525"/>
      <c r="CES65" s="525"/>
      <c r="CET65" s="525"/>
      <c r="CEU65" s="525"/>
      <c r="CEV65" s="525"/>
      <c r="CEW65" s="525"/>
      <c r="CEX65" s="525"/>
      <c r="CEY65" s="525"/>
      <c r="CEZ65" s="525"/>
      <c r="CFA65" s="525"/>
      <c r="CFB65" s="525"/>
      <c r="CFC65" s="525"/>
      <c r="CFD65" s="525"/>
      <c r="CFE65" s="525"/>
      <c r="CFF65" s="525"/>
      <c r="CFG65" s="525"/>
      <c r="CFH65" s="525"/>
      <c r="CFI65" s="525"/>
      <c r="CFJ65" s="525"/>
      <c r="CFK65" s="525"/>
      <c r="CFL65" s="525"/>
      <c r="CFM65" s="525"/>
      <c r="CFN65" s="525"/>
      <c r="CFO65" s="525"/>
      <c r="CFP65" s="525"/>
      <c r="CFQ65" s="525"/>
      <c r="CFR65" s="525"/>
      <c r="CFS65" s="525"/>
      <c r="CFT65" s="525"/>
      <c r="CFU65" s="525"/>
      <c r="CFV65" s="525"/>
      <c r="CFW65" s="525"/>
      <c r="CFX65" s="525"/>
      <c r="CFY65" s="525"/>
      <c r="CFZ65" s="525"/>
      <c r="CGA65" s="525"/>
      <c r="CGB65" s="525"/>
      <c r="CGC65" s="525"/>
      <c r="CGD65" s="525"/>
      <c r="CGE65" s="525"/>
      <c r="CGF65" s="525"/>
      <c r="CGG65" s="525"/>
      <c r="CGH65" s="525"/>
      <c r="CGI65" s="525"/>
      <c r="CGJ65" s="525"/>
      <c r="CGK65" s="525"/>
      <c r="CGL65" s="525"/>
      <c r="CGM65" s="525"/>
      <c r="CGN65" s="525"/>
      <c r="CGO65" s="525"/>
      <c r="CGP65" s="525"/>
      <c r="CGQ65" s="525"/>
      <c r="CGR65" s="525"/>
      <c r="CGS65" s="525"/>
      <c r="CGT65" s="525"/>
      <c r="CGU65" s="525"/>
      <c r="CGV65" s="525"/>
      <c r="CGW65" s="525"/>
      <c r="CGX65" s="525"/>
      <c r="CGY65" s="525"/>
      <c r="CGZ65" s="525"/>
      <c r="CHA65" s="525"/>
      <c r="CHB65" s="525"/>
      <c r="CHC65" s="525"/>
      <c r="CHD65" s="525"/>
      <c r="CHE65" s="525"/>
      <c r="CHF65" s="525"/>
      <c r="CHG65" s="525"/>
      <c r="CHH65" s="525"/>
      <c r="CHI65" s="525"/>
      <c r="CHJ65" s="525"/>
      <c r="CHK65" s="525"/>
      <c r="CHL65" s="525"/>
      <c r="CHM65" s="525"/>
      <c r="CHN65" s="525"/>
      <c r="CHO65" s="525"/>
      <c r="CHP65" s="525"/>
      <c r="CHQ65" s="525"/>
      <c r="CHR65" s="525"/>
      <c r="CHS65" s="525"/>
      <c r="CHT65" s="525"/>
      <c r="CHU65" s="525"/>
      <c r="CHV65" s="525"/>
      <c r="CHW65" s="525"/>
      <c r="CHX65" s="525"/>
      <c r="CHY65" s="525"/>
      <c r="CHZ65" s="525"/>
      <c r="CIA65" s="525"/>
      <c r="CIB65" s="525"/>
      <c r="CIC65" s="525"/>
      <c r="CID65" s="525"/>
      <c r="CIE65" s="525"/>
      <c r="CIF65" s="525"/>
      <c r="CIG65" s="525"/>
      <c r="CIH65" s="525"/>
      <c r="CII65" s="525"/>
      <c r="CIJ65" s="525"/>
      <c r="CIK65" s="525"/>
      <c r="CIL65" s="525"/>
      <c r="CIM65" s="525"/>
      <c r="CIN65" s="525"/>
      <c r="CIO65" s="525"/>
      <c r="CIP65" s="525"/>
      <c r="CIQ65" s="525"/>
      <c r="CIR65" s="525"/>
      <c r="CIS65" s="525"/>
      <c r="CIT65" s="525"/>
      <c r="CIU65" s="525"/>
      <c r="CIV65" s="525"/>
      <c r="CIW65" s="525"/>
      <c r="CIX65" s="525"/>
      <c r="CIY65" s="525"/>
      <c r="CIZ65" s="525"/>
      <c r="CJA65" s="525"/>
      <c r="CJB65" s="525"/>
      <c r="CJC65" s="525"/>
      <c r="CJD65" s="525"/>
      <c r="CJE65" s="525"/>
      <c r="CJF65" s="525"/>
      <c r="CJG65" s="525"/>
      <c r="CJH65" s="525"/>
      <c r="CJI65" s="525"/>
      <c r="CJJ65" s="525"/>
      <c r="CJK65" s="525"/>
      <c r="CJL65" s="525"/>
      <c r="CJM65" s="525"/>
      <c r="CJN65" s="525"/>
      <c r="CJO65" s="525"/>
      <c r="CJP65" s="525"/>
      <c r="CJQ65" s="525"/>
      <c r="CJR65" s="525"/>
      <c r="CJS65" s="525"/>
      <c r="CJT65" s="525"/>
      <c r="CJU65" s="525"/>
      <c r="CJV65" s="525"/>
      <c r="CJW65" s="525"/>
      <c r="CJX65" s="525"/>
      <c r="CJY65" s="525"/>
      <c r="CJZ65" s="525"/>
      <c r="CKA65" s="525"/>
      <c r="CKB65" s="525"/>
      <c r="CKC65" s="525"/>
      <c r="CKD65" s="525"/>
      <c r="CKE65" s="525"/>
      <c r="CKF65" s="525"/>
      <c r="CKG65" s="525"/>
      <c r="CKH65" s="525"/>
      <c r="CKI65" s="525"/>
      <c r="CKJ65" s="525"/>
      <c r="CKK65" s="525"/>
      <c r="CKL65" s="525"/>
      <c r="CKM65" s="525"/>
      <c r="CKN65" s="525"/>
      <c r="CKO65" s="525"/>
      <c r="CKP65" s="525"/>
      <c r="CKQ65" s="525"/>
      <c r="CKR65" s="525"/>
      <c r="CKS65" s="525"/>
      <c r="CKT65" s="525"/>
      <c r="CKU65" s="525"/>
      <c r="CKV65" s="525"/>
      <c r="CKW65" s="525"/>
      <c r="CKX65" s="525"/>
      <c r="CKY65" s="525"/>
      <c r="CKZ65" s="525"/>
      <c r="CLA65" s="525"/>
      <c r="CLB65" s="525"/>
      <c r="CLC65" s="525"/>
      <c r="CLD65" s="525"/>
      <c r="CLE65" s="525"/>
      <c r="CLF65" s="525"/>
      <c r="CLG65" s="525"/>
      <c r="CLH65" s="525"/>
      <c r="CLI65" s="525"/>
      <c r="CLJ65" s="525"/>
      <c r="CLK65" s="525"/>
      <c r="CLL65" s="525"/>
      <c r="CLM65" s="525"/>
      <c r="CLN65" s="525"/>
      <c r="CLO65" s="525"/>
      <c r="CLP65" s="525"/>
      <c r="CLQ65" s="525"/>
      <c r="CLR65" s="525"/>
      <c r="CLS65" s="525"/>
      <c r="CLT65" s="525"/>
      <c r="CLU65" s="525"/>
      <c r="CLV65" s="525"/>
      <c r="CLW65" s="525"/>
      <c r="CLX65" s="525"/>
      <c r="CLY65" s="525"/>
      <c r="CLZ65" s="525"/>
      <c r="CMA65" s="525"/>
      <c r="CMB65" s="525"/>
      <c r="CMC65" s="525"/>
      <c r="CMD65" s="525"/>
      <c r="CME65" s="525"/>
      <c r="CMF65" s="525"/>
      <c r="CMG65" s="525"/>
      <c r="CMH65" s="525"/>
      <c r="CMI65" s="525"/>
      <c r="CMJ65" s="525"/>
      <c r="CMK65" s="525"/>
      <c r="CML65" s="525"/>
      <c r="CMM65" s="525"/>
      <c r="CMN65" s="525"/>
      <c r="CMO65" s="525"/>
      <c r="CMP65" s="525"/>
      <c r="CMQ65" s="525"/>
      <c r="CMR65" s="525"/>
      <c r="CMS65" s="525"/>
      <c r="CMT65" s="525"/>
      <c r="CMU65" s="525"/>
      <c r="CMV65" s="525"/>
      <c r="CMW65" s="525"/>
      <c r="CMX65" s="525"/>
      <c r="CMY65" s="525"/>
      <c r="CMZ65" s="525"/>
      <c r="CNA65" s="525"/>
      <c r="CNB65" s="525"/>
      <c r="CNC65" s="525"/>
      <c r="CND65" s="525"/>
      <c r="CNE65" s="525"/>
      <c r="CNF65" s="525"/>
      <c r="CNG65" s="525"/>
      <c r="CNH65" s="525"/>
      <c r="CNI65" s="525"/>
      <c r="CNJ65" s="525"/>
      <c r="CNK65" s="525"/>
      <c r="CNL65" s="525"/>
      <c r="CNM65" s="525"/>
      <c r="CNN65" s="525"/>
      <c r="CNO65" s="525"/>
      <c r="CNP65" s="525"/>
      <c r="CNQ65" s="525"/>
      <c r="CNR65" s="525"/>
      <c r="CNS65" s="525"/>
      <c r="CNT65" s="525"/>
      <c r="CNU65" s="525"/>
      <c r="CNV65" s="525"/>
      <c r="CNW65" s="525"/>
      <c r="CNX65" s="525"/>
      <c r="CNY65" s="525"/>
      <c r="CNZ65" s="525"/>
      <c r="COA65" s="525"/>
      <c r="COB65" s="525"/>
      <c r="COC65" s="525"/>
      <c r="COD65" s="525"/>
      <c r="COE65" s="525"/>
      <c r="COF65" s="525"/>
      <c r="COG65" s="525"/>
      <c r="COH65" s="525"/>
      <c r="COI65" s="525"/>
      <c r="COJ65" s="525"/>
      <c r="COK65" s="525"/>
      <c r="COL65" s="525"/>
      <c r="COM65" s="525"/>
      <c r="CON65" s="525"/>
      <c r="COO65" s="525"/>
      <c r="COP65" s="525"/>
      <c r="COQ65" s="525"/>
      <c r="COR65" s="525"/>
      <c r="COS65" s="525"/>
      <c r="COT65" s="525"/>
      <c r="COU65" s="525"/>
      <c r="COV65" s="525"/>
      <c r="COW65" s="525"/>
      <c r="COX65" s="525"/>
      <c r="COY65" s="525"/>
      <c r="COZ65" s="525"/>
      <c r="CPA65" s="525"/>
      <c r="CPB65" s="525"/>
      <c r="CPC65" s="525"/>
      <c r="CPD65" s="525"/>
      <c r="CPE65" s="525"/>
      <c r="CPF65" s="525"/>
      <c r="CPG65" s="525"/>
      <c r="CPH65" s="525"/>
      <c r="CPI65" s="525"/>
      <c r="CPJ65" s="525"/>
      <c r="CPK65" s="525"/>
      <c r="CPL65" s="525"/>
      <c r="CPM65" s="525"/>
      <c r="CPN65" s="525"/>
      <c r="CPO65" s="525"/>
      <c r="CPP65" s="525"/>
      <c r="CPQ65" s="525"/>
      <c r="CPR65" s="525"/>
      <c r="CPS65" s="525"/>
      <c r="CPT65" s="525"/>
      <c r="CPU65" s="525"/>
      <c r="CPV65" s="525"/>
      <c r="CPW65" s="525"/>
      <c r="CPX65" s="525"/>
      <c r="CPY65" s="525"/>
      <c r="CPZ65" s="525"/>
      <c r="CQA65" s="525"/>
      <c r="CQB65" s="525"/>
      <c r="CQC65" s="525"/>
      <c r="CQD65" s="525"/>
      <c r="CQE65" s="525"/>
      <c r="CQF65" s="525"/>
      <c r="CQG65" s="525"/>
      <c r="CQH65" s="525"/>
      <c r="CQI65" s="525"/>
      <c r="CQJ65" s="525"/>
      <c r="CQK65" s="525"/>
      <c r="CQL65" s="525"/>
      <c r="CQM65" s="525"/>
      <c r="CQN65" s="525"/>
      <c r="CQO65" s="525"/>
      <c r="CQP65" s="525"/>
      <c r="CQQ65" s="525"/>
      <c r="CQR65" s="525"/>
      <c r="CQS65" s="525"/>
      <c r="CQT65" s="525"/>
      <c r="CQU65" s="525"/>
      <c r="CQV65" s="525"/>
      <c r="CQW65" s="525"/>
      <c r="CQX65" s="525"/>
      <c r="CQY65" s="525"/>
      <c r="CQZ65" s="525"/>
      <c r="CRA65" s="525"/>
      <c r="CRB65" s="525"/>
      <c r="CRC65" s="525"/>
      <c r="CRD65" s="525"/>
      <c r="CRE65" s="525"/>
      <c r="CRF65" s="525"/>
      <c r="CRG65" s="525"/>
      <c r="CRH65" s="525"/>
      <c r="CRI65" s="525"/>
      <c r="CRJ65" s="525"/>
      <c r="CRK65" s="525"/>
      <c r="CRL65" s="525"/>
      <c r="CRM65" s="525"/>
      <c r="CRN65" s="525"/>
      <c r="CRO65" s="525"/>
      <c r="CRP65" s="525"/>
      <c r="CRQ65" s="525"/>
      <c r="CRR65" s="525"/>
      <c r="CRS65" s="525"/>
      <c r="CRT65" s="525"/>
      <c r="CRU65" s="525"/>
      <c r="CRV65" s="525"/>
      <c r="CRW65" s="525"/>
      <c r="CRX65" s="525"/>
      <c r="CRY65" s="525"/>
      <c r="CRZ65" s="525"/>
      <c r="CSA65" s="525"/>
      <c r="CSB65" s="525"/>
      <c r="CSC65" s="525"/>
      <c r="CSD65" s="525"/>
      <c r="CSE65" s="525"/>
      <c r="CSF65" s="525"/>
      <c r="CSG65" s="525"/>
      <c r="CSH65" s="525"/>
      <c r="CSI65" s="525"/>
      <c r="CSJ65" s="525"/>
      <c r="CSK65" s="525"/>
      <c r="CSL65" s="525"/>
      <c r="CSM65" s="525"/>
      <c r="CSN65" s="525"/>
      <c r="CSO65" s="525"/>
      <c r="CSP65" s="525"/>
      <c r="CSQ65" s="525"/>
      <c r="CSR65" s="525"/>
      <c r="CSS65" s="525"/>
      <c r="CST65" s="525"/>
      <c r="CSU65" s="525"/>
      <c r="CSV65" s="525"/>
      <c r="CSW65" s="525"/>
      <c r="CSX65" s="525"/>
      <c r="CSY65" s="525"/>
      <c r="CSZ65" s="525"/>
      <c r="CTA65" s="525"/>
      <c r="CTB65" s="525"/>
      <c r="CTC65" s="525"/>
      <c r="CTD65" s="525"/>
      <c r="CTE65" s="525"/>
      <c r="CTF65" s="525"/>
      <c r="CTG65" s="525"/>
      <c r="CTH65" s="525"/>
      <c r="CTI65" s="525"/>
      <c r="CTJ65" s="525"/>
      <c r="CTK65" s="525"/>
      <c r="CTL65" s="525"/>
      <c r="CTM65" s="525"/>
      <c r="CTN65" s="525"/>
      <c r="CTO65" s="525"/>
      <c r="CTP65" s="525"/>
      <c r="CTQ65" s="525"/>
      <c r="CTR65" s="525"/>
      <c r="CTS65" s="525"/>
      <c r="CTT65" s="525"/>
      <c r="CTU65" s="525"/>
      <c r="CTV65" s="525"/>
      <c r="CTW65" s="525"/>
      <c r="CTX65" s="525"/>
      <c r="CTY65" s="525"/>
      <c r="CTZ65" s="525"/>
      <c r="CUA65" s="525"/>
      <c r="CUB65" s="525"/>
      <c r="CUC65" s="525"/>
      <c r="CUD65" s="525"/>
      <c r="CUE65" s="525"/>
      <c r="CUF65" s="525"/>
      <c r="CUG65" s="525"/>
      <c r="CUH65" s="525"/>
      <c r="CUI65" s="525"/>
      <c r="CUJ65" s="525"/>
      <c r="CUK65" s="525"/>
      <c r="CUL65" s="525"/>
      <c r="CUM65" s="525"/>
      <c r="CUN65" s="525"/>
      <c r="CUO65" s="525"/>
      <c r="CUP65" s="525"/>
      <c r="CUQ65" s="525"/>
      <c r="CUR65" s="525"/>
      <c r="CUS65" s="525"/>
      <c r="CUT65" s="525"/>
      <c r="CUU65" s="525"/>
      <c r="CUV65" s="525"/>
      <c r="CUW65" s="525"/>
      <c r="CUX65" s="525"/>
      <c r="CUY65" s="525"/>
      <c r="CUZ65" s="525"/>
      <c r="CVA65" s="525"/>
      <c r="CVB65" s="525"/>
      <c r="CVC65" s="525"/>
      <c r="CVD65" s="525"/>
      <c r="CVE65" s="525"/>
      <c r="CVF65" s="525"/>
      <c r="CVG65" s="525"/>
      <c r="CVH65" s="525"/>
      <c r="CVI65" s="525"/>
      <c r="CVJ65" s="525"/>
      <c r="CVK65" s="525"/>
      <c r="CVL65" s="525"/>
      <c r="CVM65" s="525"/>
      <c r="CVN65" s="525"/>
      <c r="CVO65" s="525"/>
      <c r="CVP65" s="525"/>
      <c r="CVQ65" s="525"/>
      <c r="CVR65" s="525"/>
      <c r="CVS65" s="525"/>
      <c r="CVT65" s="525"/>
      <c r="CVU65" s="525"/>
      <c r="CVV65" s="525"/>
      <c r="CVW65" s="525"/>
      <c r="CVX65" s="525"/>
      <c r="CVY65" s="525"/>
      <c r="CVZ65" s="525"/>
      <c r="CWA65" s="525"/>
      <c r="CWB65" s="525"/>
      <c r="CWC65" s="525"/>
      <c r="CWD65" s="525"/>
      <c r="CWE65" s="525"/>
      <c r="CWF65" s="525"/>
      <c r="CWG65" s="525"/>
      <c r="CWH65" s="525"/>
      <c r="CWI65" s="525"/>
      <c r="CWJ65" s="525"/>
      <c r="CWK65" s="525"/>
      <c r="CWL65" s="525"/>
      <c r="CWM65" s="525"/>
      <c r="CWN65" s="525"/>
      <c r="CWO65" s="525"/>
      <c r="CWP65" s="525"/>
      <c r="CWQ65" s="525"/>
      <c r="CWR65" s="525"/>
      <c r="CWS65" s="525"/>
      <c r="CWT65" s="525"/>
      <c r="CWU65" s="525"/>
      <c r="CWV65" s="525"/>
      <c r="CWW65" s="525"/>
      <c r="CWX65" s="525"/>
      <c r="CWY65" s="525"/>
      <c r="CWZ65" s="525"/>
      <c r="CXA65" s="525"/>
      <c r="CXB65" s="525"/>
      <c r="CXC65" s="525"/>
      <c r="CXD65" s="525"/>
      <c r="CXE65" s="525"/>
      <c r="CXF65" s="525"/>
      <c r="CXG65" s="525"/>
      <c r="CXH65" s="525"/>
      <c r="CXI65" s="525"/>
      <c r="CXJ65" s="525"/>
      <c r="CXK65" s="525"/>
      <c r="CXL65" s="525"/>
      <c r="CXM65" s="525"/>
      <c r="CXN65" s="525"/>
      <c r="CXO65" s="525"/>
      <c r="CXP65" s="525"/>
      <c r="CXQ65" s="525"/>
      <c r="CXR65" s="525"/>
      <c r="CXS65" s="525"/>
      <c r="CXT65" s="525"/>
      <c r="CXU65" s="525"/>
      <c r="CXV65" s="525"/>
      <c r="CXW65" s="525"/>
      <c r="CXX65" s="525"/>
      <c r="CXY65" s="525"/>
      <c r="CXZ65" s="525"/>
      <c r="CYA65" s="525"/>
      <c r="CYB65" s="525"/>
      <c r="CYC65" s="525"/>
      <c r="CYD65" s="525"/>
      <c r="CYE65" s="525"/>
      <c r="CYF65" s="525"/>
      <c r="CYG65" s="525"/>
      <c r="CYH65" s="525"/>
      <c r="CYI65" s="525"/>
      <c r="CYJ65" s="525"/>
      <c r="CYK65" s="525"/>
      <c r="CYL65" s="525"/>
      <c r="CYM65" s="525"/>
      <c r="CYN65" s="525"/>
      <c r="CYO65" s="525"/>
      <c r="CYP65" s="525"/>
      <c r="CYQ65" s="525"/>
      <c r="CYR65" s="525"/>
      <c r="CYS65" s="525"/>
      <c r="CYT65" s="525"/>
      <c r="CYU65" s="525"/>
      <c r="CYV65" s="525"/>
      <c r="CYW65" s="525"/>
      <c r="CYX65" s="525"/>
      <c r="CYY65" s="525"/>
      <c r="CYZ65" s="525"/>
      <c r="CZA65" s="525"/>
      <c r="CZB65" s="525"/>
      <c r="CZC65" s="525"/>
      <c r="CZD65" s="525"/>
      <c r="CZE65" s="525"/>
      <c r="CZF65" s="525"/>
      <c r="CZG65" s="525"/>
      <c r="CZH65" s="525"/>
      <c r="CZI65" s="525"/>
      <c r="CZJ65" s="525"/>
      <c r="CZK65" s="525"/>
      <c r="CZL65" s="525"/>
      <c r="CZM65" s="525"/>
      <c r="CZN65" s="525"/>
      <c r="CZO65" s="525"/>
      <c r="CZP65" s="525"/>
      <c r="CZQ65" s="525"/>
      <c r="CZR65" s="525"/>
      <c r="CZS65" s="525"/>
      <c r="CZT65" s="525"/>
      <c r="CZU65" s="525"/>
      <c r="CZV65" s="525"/>
      <c r="CZW65" s="525"/>
      <c r="CZX65" s="525"/>
      <c r="CZY65" s="525"/>
      <c r="CZZ65" s="525"/>
      <c r="DAA65" s="525"/>
      <c r="DAB65" s="525"/>
      <c r="DAC65" s="525"/>
      <c r="DAD65" s="525"/>
      <c r="DAE65" s="525"/>
      <c r="DAF65" s="525"/>
      <c r="DAG65" s="525"/>
      <c r="DAH65" s="525"/>
      <c r="DAI65" s="525"/>
      <c r="DAJ65" s="525"/>
      <c r="DAK65" s="525"/>
      <c r="DAL65" s="525"/>
      <c r="DAM65" s="525"/>
      <c r="DAN65" s="525"/>
      <c r="DAO65" s="525"/>
      <c r="DAP65" s="525"/>
      <c r="DAQ65" s="525"/>
      <c r="DAR65" s="525"/>
      <c r="DAS65" s="525"/>
      <c r="DAT65" s="525"/>
      <c r="DAU65" s="525"/>
      <c r="DAV65" s="525"/>
      <c r="DAW65" s="525"/>
      <c r="DAX65" s="525"/>
      <c r="DAY65" s="525"/>
      <c r="DAZ65" s="525"/>
      <c r="DBA65" s="525"/>
      <c r="DBB65" s="525"/>
      <c r="DBC65" s="525"/>
      <c r="DBD65" s="525"/>
      <c r="DBE65" s="525"/>
      <c r="DBF65" s="525"/>
      <c r="DBG65" s="525"/>
      <c r="DBH65" s="525"/>
      <c r="DBI65" s="525"/>
      <c r="DBJ65" s="525"/>
      <c r="DBK65" s="525"/>
      <c r="DBL65" s="525"/>
      <c r="DBM65" s="525"/>
      <c r="DBN65" s="525"/>
      <c r="DBO65" s="525"/>
      <c r="DBP65" s="525"/>
      <c r="DBQ65" s="525"/>
      <c r="DBR65" s="525"/>
      <c r="DBS65" s="525"/>
      <c r="DBT65" s="525"/>
      <c r="DBU65" s="525"/>
      <c r="DBV65" s="525"/>
      <c r="DBW65" s="525"/>
      <c r="DBX65" s="525"/>
      <c r="DBY65" s="525"/>
      <c r="DBZ65" s="525"/>
      <c r="DCA65" s="525"/>
      <c r="DCB65" s="525"/>
      <c r="DCC65" s="525"/>
      <c r="DCD65" s="525"/>
      <c r="DCE65" s="525"/>
      <c r="DCF65" s="525"/>
      <c r="DCG65" s="525"/>
      <c r="DCH65" s="525"/>
      <c r="DCI65" s="525"/>
      <c r="DCJ65" s="525"/>
      <c r="DCK65" s="525"/>
      <c r="DCL65" s="525"/>
      <c r="DCM65" s="525"/>
      <c r="DCN65" s="525"/>
      <c r="DCO65" s="525"/>
      <c r="DCP65" s="525"/>
      <c r="DCQ65" s="525"/>
      <c r="DCR65" s="525"/>
      <c r="DCS65" s="525"/>
      <c r="DCT65" s="525"/>
      <c r="DCU65" s="525"/>
      <c r="DCV65" s="525"/>
      <c r="DCW65" s="525"/>
      <c r="DCX65" s="525"/>
      <c r="DCY65" s="525"/>
      <c r="DCZ65" s="525"/>
      <c r="DDA65" s="525"/>
      <c r="DDB65" s="525"/>
      <c r="DDC65" s="525"/>
      <c r="DDD65" s="525"/>
      <c r="DDE65" s="525"/>
      <c r="DDF65" s="525"/>
      <c r="DDG65" s="525"/>
      <c r="DDH65" s="525"/>
      <c r="DDI65" s="525"/>
      <c r="DDJ65" s="525"/>
      <c r="DDK65" s="525"/>
      <c r="DDL65" s="525"/>
      <c r="DDM65" s="525"/>
      <c r="DDN65" s="525"/>
      <c r="DDO65" s="525"/>
      <c r="DDP65" s="525"/>
      <c r="DDQ65" s="525"/>
      <c r="DDR65" s="525"/>
      <c r="DDS65" s="525"/>
      <c r="DDT65" s="525"/>
      <c r="DDU65" s="525"/>
      <c r="DDV65" s="525"/>
      <c r="DDW65" s="525"/>
      <c r="DDX65" s="525"/>
      <c r="DDY65" s="525"/>
      <c r="DDZ65" s="525"/>
      <c r="DEA65" s="525"/>
      <c r="DEB65" s="525"/>
      <c r="DEC65" s="525"/>
      <c r="DED65" s="525"/>
      <c r="DEE65" s="525"/>
      <c r="DEF65" s="525"/>
      <c r="DEG65" s="525"/>
      <c r="DEH65" s="525"/>
      <c r="DEI65" s="525"/>
      <c r="DEJ65" s="525"/>
      <c r="DEK65" s="525"/>
      <c r="DEL65" s="525"/>
      <c r="DEM65" s="525"/>
      <c r="DEN65" s="525"/>
      <c r="DEO65" s="525"/>
      <c r="DEP65" s="525"/>
      <c r="DEQ65" s="525"/>
      <c r="DER65" s="525"/>
      <c r="DES65" s="525"/>
      <c r="DET65" s="525"/>
      <c r="DEU65" s="525"/>
      <c r="DEV65" s="525"/>
      <c r="DEW65" s="525"/>
      <c r="DEX65" s="525"/>
      <c r="DEY65" s="525"/>
      <c r="DEZ65" s="525"/>
      <c r="DFA65" s="525"/>
      <c r="DFB65" s="525"/>
      <c r="DFC65" s="525"/>
      <c r="DFD65" s="525"/>
      <c r="DFE65" s="525"/>
      <c r="DFF65" s="525"/>
      <c r="DFG65" s="525"/>
      <c r="DFH65" s="525"/>
      <c r="DFI65" s="525"/>
      <c r="DFJ65" s="525"/>
      <c r="DFK65" s="525"/>
      <c r="DFL65" s="525"/>
      <c r="DFM65" s="525"/>
      <c r="DFN65" s="525"/>
      <c r="DFO65" s="525"/>
      <c r="DFP65" s="525"/>
      <c r="DFQ65" s="525"/>
      <c r="DFR65" s="525"/>
      <c r="DFS65" s="525"/>
      <c r="DFT65" s="525"/>
      <c r="DFU65" s="525"/>
      <c r="DFV65" s="525"/>
      <c r="DFW65" s="525"/>
      <c r="DFX65" s="525"/>
      <c r="DFY65" s="525"/>
      <c r="DFZ65" s="525"/>
      <c r="DGA65" s="525"/>
      <c r="DGB65" s="525"/>
      <c r="DGC65" s="525"/>
      <c r="DGD65" s="525"/>
      <c r="DGE65" s="525"/>
      <c r="DGF65" s="525"/>
      <c r="DGG65" s="525"/>
      <c r="DGH65" s="525"/>
      <c r="DGI65" s="525"/>
      <c r="DGJ65" s="525"/>
      <c r="DGK65" s="525"/>
      <c r="DGL65" s="525"/>
      <c r="DGM65" s="525"/>
      <c r="DGN65" s="525"/>
      <c r="DGO65" s="525"/>
      <c r="DGP65" s="525"/>
      <c r="DGQ65" s="525"/>
      <c r="DGR65" s="525"/>
      <c r="DGS65" s="525"/>
      <c r="DGT65" s="525"/>
      <c r="DGU65" s="525"/>
      <c r="DGV65" s="525"/>
      <c r="DGW65" s="525"/>
      <c r="DGX65" s="525"/>
      <c r="DGY65" s="525"/>
      <c r="DGZ65" s="525"/>
      <c r="DHA65" s="525"/>
      <c r="DHB65" s="525"/>
      <c r="DHC65" s="525"/>
      <c r="DHD65" s="525"/>
      <c r="DHE65" s="525"/>
      <c r="DHF65" s="525"/>
      <c r="DHG65" s="525"/>
      <c r="DHH65" s="525"/>
      <c r="DHI65" s="525"/>
      <c r="DHJ65" s="525"/>
      <c r="DHK65" s="525"/>
      <c r="DHL65" s="525"/>
      <c r="DHM65" s="525"/>
      <c r="DHN65" s="525"/>
      <c r="DHO65" s="525"/>
      <c r="DHP65" s="525"/>
      <c r="DHQ65" s="525"/>
      <c r="DHR65" s="525"/>
      <c r="DHS65" s="525"/>
      <c r="DHT65" s="525"/>
      <c r="DHU65" s="525"/>
      <c r="DHV65" s="525"/>
      <c r="DHW65" s="525"/>
      <c r="DHX65" s="525"/>
      <c r="DHY65" s="525"/>
      <c r="DHZ65" s="525"/>
      <c r="DIA65" s="525"/>
      <c r="DIB65" s="525"/>
      <c r="DIC65" s="525"/>
      <c r="DID65" s="525"/>
      <c r="DIE65" s="525"/>
      <c r="DIF65" s="525"/>
      <c r="DIG65" s="525"/>
      <c r="DIH65" s="525"/>
      <c r="DII65" s="525"/>
      <c r="DIJ65" s="525"/>
      <c r="DIK65" s="525"/>
      <c r="DIL65" s="525"/>
      <c r="DIM65" s="525"/>
      <c r="DIN65" s="525"/>
      <c r="DIO65" s="525"/>
      <c r="DIP65" s="525"/>
      <c r="DIQ65" s="525"/>
      <c r="DIR65" s="525"/>
      <c r="DIS65" s="525"/>
      <c r="DIT65" s="525"/>
      <c r="DIU65" s="525"/>
      <c r="DIV65" s="525"/>
      <c r="DIW65" s="525"/>
      <c r="DIX65" s="525"/>
      <c r="DIY65" s="525"/>
      <c r="DIZ65" s="525"/>
      <c r="DJA65" s="525"/>
      <c r="DJB65" s="525"/>
      <c r="DJC65" s="525"/>
      <c r="DJD65" s="525"/>
      <c r="DJE65" s="525"/>
      <c r="DJF65" s="525"/>
      <c r="DJG65" s="525"/>
      <c r="DJH65" s="525"/>
      <c r="DJI65" s="525"/>
      <c r="DJJ65" s="525"/>
      <c r="DJK65" s="525"/>
      <c r="DJL65" s="525"/>
      <c r="DJM65" s="525"/>
      <c r="DJN65" s="525"/>
      <c r="DJO65" s="525"/>
      <c r="DJP65" s="525"/>
      <c r="DJQ65" s="525"/>
      <c r="DJR65" s="525"/>
      <c r="DJS65" s="525"/>
      <c r="DJT65" s="525"/>
      <c r="DJU65" s="525"/>
      <c r="DJV65" s="525"/>
      <c r="DJW65" s="525"/>
      <c r="DJX65" s="525"/>
      <c r="DJY65" s="525"/>
      <c r="DJZ65" s="525"/>
      <c r="DKA65" s="525"/>
      <c r="DKB65" s="525"/>
      <c r="DKC65" s="525"/>
      <c r="DKD65" s="525"/>
      <c r="DKE65" s="525"/>
      <c r="DKF65" s="525"/>
      <c r="DKG65" s="525"/>
      <c r="DKH65" s="525"/>
      <c r="DKI65" s="525"/>
      <c r="DKJ65" s="525"/>
      <c r="DKK65" s="525"/>
      <c r="DKL65" s="525"/>
      <c r="DKM65" s="525"/>
      <c r="DKN65" s="525"/>
      <c r="DKO65" s="525"/>
      <c r="DKP65" s="525"/>
      <c r="DKQ65" s="525"/>
      <c r="DKR65" s="525"/>
      <c r="DKS65" s="525"/>
      <c r="DKT65" s="525"/>
      <c r="DKU65" s="525"/>
      <c r="DKV65" s="525"/>
      <c r="DKW65" s="525"/>
      <c r="DKX65" s="525"/>
      <c r="DKY65" s="525"/>
      <c r="DKZ65" s="525"/>
      <c r="DLA65" s="525"/>
      <c r="DLB65" s="525"/>
      <c r="DLC65" s="525"/>
      <c r="DLD65" s="525"/>
      <c r="DLE65" s="525"/>
      <c r="DLF65" s="525"/>
      <c r="DLG65" s="525"/>
      <c r="DLH65" s="525"/>
      <c r="DLI65" s="525"/>
      <c r="DLJ65" s="525"/>
      <c r="DLK65" s="525"/>
      <c r="DLL65" s="525"/>
      <c r="DLM65" s="525"/>
      <c r="DLN65" s="525"/>
      <c r="DLO65" s="525"/>
      <c r="DLP65" s="525"/>
      <c r="DLQ65" s="525"/>
      <c r="DLR65" s="525"/>
      <c r="DLS65" s="525"/>
      <c r="DLT65" s="525"/>
      <c r="DLU65" s="525"/>
      <c r="DLV65" s="525"/>
      <c r="DLW65" s="525"/>
      <c r="DLX65" s="525"/>
      <c r="DLY65" s="525"/>
      <c r="DLZ65" s="525"/>
      <c r="DMA65" s="525"/>
      <c r="DMB65" s="525"/>
      <c r="DMC65" s="525"/>
      <c r="DMD65" s="525"/>
      <c r="DME65" s="525"/>
      <c r="DMF65" s="525"/>
      <c r="DMG65" s="525"/>
      <c r="DMH65" s="525"/>
      <c r="DMI65" s="525"/>
      <c r="DMJ65" s="525"/>
      <c r="DMK65" s="525"/>
      <c r="DML65" s="525"/>
      <c r="DMM65" s="525"/>
      <c r="DMN65" s="525"/>
      <c r="DMO65" s="525"/>
      <c r="DMP65" s="525"/>
      <c r="DMQ65" s="525"/>
      <c r="DMR65" s="525"/>
      <c r="DMS65" s="525"/>
      <c r="DMT65" s="525"/>
      <c r="DMU65" s="525"/>
      <c r="DMV65" s="525"/>
      <c r="DMW65" s="525"/>
      <c r="DMX65" s="525"/>
      <c r="DMY65" s="525"/>
      <c r="DMZ65" s="525"/>
      <c r="DNA65" s="525"/>
      <c r="DNB65" s="525"/>
      <c r="DNC65" s="525"/>
      <c r="DND65" s="525"/>
      <c r="DNE65" s="525"/>
      <c r="DNF65" s="525"/>
      <c r="DNG65" s="525"/>
      <c r="DNH65" s="525"/>
      <c r="DNI65" s="525"/>
      <c r="DNJ65" s="525"/>
      <c r="DNK65" s="525"/>
      <c r="DNL65" s="525"/>
      <c r="DNM65" s="525"/>
      <c r="DNN65" s="525"/>
      <c r="DNO65" s="525"/>
      <c r="DNP65" s="525"/>
      <c r="DNQ65" s="525"/>
      <c r="DNR65" s="525"/>
      <c r="DNS65" s="525"/>
      <c r="DNT65" s="525"/>
      <c r="DNU65" s="525"/>
      <c r="DNV65" s="525"/>
      <c r="DNW65" s="525"/>
      <c r="DNX65" s="525"/>
      <c r="DNY65" s="525"/>
      <c r="DNZ65" s="525"/>
      <c r="DOA65" s="525"/>
      <c r="DOB65" s="525"/>
      <c r="DOC65" s="525"/>
      <c r="DOD65" s="525"/>
      <c r="DOE65" s="525"/>
      <c r="DOF65" s="525"/>
      <c r="DOG65" s="525"/>
      <c r="DOH65" s="525"/>
      <c r="DOI65" s="525"/>
      <c r="DOJ65" s="525"/>
      <c r="DOK65" s="525"/>
      <c r="DOL65" s="525"/>
      <c r="DOM65" s="525"/>
      <c r="DON65" s="525"/>
      <c r="DOO65" s="525"/>
      <c r="DOP65" s="525"/>
      <c r="DOQ65" s="525"/>
      <c r="DOR65" s="525"/>
      <c r="DOS65" s="525"/>
      <c r="DOT65" s="525"/>
      <c r="DOU65" s="525"/>
      <c r="DOV65" s="525"/>
      <c r="DOW65" s="525"/>
      <c r="DOX65" s="525"/>
      <c r="DOY65" s="525"/>
      <c r="DOZ65" s="525"/>
      <c r="DPA65" s="525"/>
      <c r="DPB65" s="525"/>
      <c r="DPC65" s="525"/>
      <c r="DPD65" s="525"/>
      <c r="DPE65" s="525"/>
      <c r="DPF65" s="525"/>
      <c r="DPG65" s="525"/>
      <c r="DPH65" s="525"/>
      <c r="DPI65" s="525"/>
      <c r="DPJ65" s="525"/>
      <c r="DPK65" s="525"/>
      <c r="DPL65" s="525"/>
      <c r="DPM65" s="525"/>
      <c r="DPN65" s="525"/>
      <c r="DPO65" s="525"/>
      <c r="DPP65" s="525"/>
      <c r="DPQ65" s="525"/>
      <c r="DPR65" s="525"/>
      <c r="DPS65" s="525"/>
      <c r="DPT65" s="525"/>
      <c r="DPU65" s="525"/>
      <c r="DPV65" s="525"/>
      <c r="DPW65" s="525"/>
      <c r="DPX65" s="525"/>
      <c r="DPY65" s="525"/>
      <c r="DPZ65" s="525"/>
      <c r="DQA65" s="525"/>
      <c r="DQB65" s="525"/>
      <c r="DQC65" s="525"/>
      <c r="DQD65" s="525"/>
      <c r="DQE65" s="525"/>
      <c r="DQF65" s="525"/>
      <c r="DQG65" s="525"/>
      <c r="DQH65" s="525"/>
      <c r="DQI65" s="525"/>
      <c r="DQJ65" s="525"/>
      <c r="DQK65" s="525"/>
      <c r="DQL65" s="525"/>
      <c r="DQM65" s="525"/>
      <c r="DQN65" s="525"/>
      <c r="DQO65" s="525"/>
      <c r="DQP65" s="525"/>
      <c r="DQQ65" s="525"/>
      <c r="DQR65" s="525"/>
      <c r="DQS65" s="525"/>
      <c r="DQT65" s="525"/>
      <c r="DQU65" s="525"/>
      <c r="DQV65" s="525"/>
      <c r="DQW65" s="525"/>
      <c r="DQX65" s="525"/>
      <c r="DQY65" s="525"/>
      <c r="DQZ65" s="525"/>
      <c r="DRA65" s="525"/>
      <c r="DRB65" s="525"/>
      <c r="DRC65" s="525"/>
      <c r="DRD65" s="525"/>
      <c r="DRE65" s="525"/>
      <c r="DRF65" s="525"/>
      <c r="DRG65" s="525"/>
      <c r="DRH65" s="525"/>
      <c r="DRI65" s="525"/>
      <c r="DRJ65" s="525"/>
      <c r="DRK65" s="525"/>
      <c r="DRL65" s="525"/>
      <c r="DRM65" s="525"/>
      <c r="DRN65" s="525"/>
      <c r="DRO65" s="525"/>
      <c r="DRP65" s="525"/>
      <c r="DRQ65" s="525"/>
      <c r="DRR65" s="525"/>
      <c r="DRS65" s="525"/>
      <c r="DRT65" s="525"/>
      <c r="DRU65" s="525"/>
      <c r="DRV65" s="525"/>
      <c r="DRW65" s="525"/>
      <c r="DRX65" s="525"/>
      <c r="DRY65" s="525"/>
      <c r="DRZ65" s="525"/>
      <c r="DSA65" s="525"/>
      <c r="DSB65" s="525"/>
      <c r="DSC65" s="525"/>
      <c r="DSD65" s="525"/>
      <c r="DSE65" s="525"/>
      <c r="DSF65" s="525"/>
      <c r="DSG65" s="525"/>
      <c r="DSH65" s="525"/>
      <c r="DSI65" s="525"/>
      <c r="DSJ65" s="525"/>
      <c r="DSK65" s="525"/>
      <c r="DSL65" s="525"/>
      <c r="DSM65" s="525"/>
      <c r="DSN65" s="525"/>
      <c r="DSO65" s="525"/>
      <c r="DSP65" s="525"/>
      <c r="DSQ65" s="525"/>
      <c r="DSR65" s="525"/>
      <c r="DSS65" s="525"/>
      <c r="DST65" s="525"/>
      <c r="DSU65" s="525"/>
      <c r="DSV65" s="525"/>
      <c r="DSW65" s="525"/>
      <c r="DSX65" s="525"/>
      <c r="DSY65" s="525"/>
      <c r="DSZ65" s="525"/>
      <c r="DTA65" s="525"/>
      <c r="DTB65" s="525"/>
      <c r="DTC65" s="525"/>
      <c r="DTD65" s="525"/>
      <c r="DTE65" s="525"/>
      <c r="DTF65" s="525"/>
      <c r="DTG65" s="525"/>
      <c r="DTH65" s="525"/>
      <c r="DTI65" s="525"/>
      <c r="DTJ65" s="525"/>
      <c r="DTK65" s="525"/>
      <c r="DTL65" s="525"/>
      <c r="DTM65" s="525"/>
      <c r="DTN65" s="525"/>
      <c r="DTO65" s="525"/>
      <c r="DTP65" s="525"/>
      <c r="DTQ65" s="525"/>
      <c r="DTR65" s="525"/>
      <c r="DTS65" s="525"/>
      <c r="DTT65" s="525"/>
      <c r="DTU65" s="525"/>
      <c r="DTV65" s="525"/>
      <c r="DTW65" s="525"/>
      <c r="DTX65" s="525"/>
      <c r="DTY65" s="525"/>
      <c r="DTZ65" s="525"/>
      <c r="DUA65" s="525"/>
      <c r="DUB65" s="525"/>
      <c r="DUC65" s="525"/>
      <c r="DUD65" s="525"/>
      <c r="DUE65" s="525"/>
      <c r="DUF65" s="525"/>
      <c r="DUG65" s="525"/>
      <c r="DUH65" s="525"/>
      <c r="DUI65" s="525"/>
      <c r="DUJ65" s="525"/>
      <c r="DUK65" s="525"/>
      <c r="DUL65" s="525"/>
      <c r="DUM65" s="525"/>
      <c r="DUN65" s="525"/>
      <c r="DUO65" s="525"/>
      <c r="DUP65" s="525"/>
      <c r="DUQ65" s="525"/>
      <c r="DUR65" s="525"/>
      <c r="DUS65" s="525"/>
      <c r="DUT65" s="525"/>
      <c r="DUU65" s="525"/>
      <c r="DUV65" s="525"/>
      <c r="DUW65" s="525"/>
      <c r="DUX65" s="525"/>
      <c r="DUY65" s="525"/>
      <c r="DUZ65" s="525"/>
      <c r="DVA65" s="525"/>
      <c r="DVB65" s="525"/>
      <c r="DVC65" s="525"/>
      <c r="DVD65" s="525"/>
      <c r="DVE65" s="525"/>
      <c r="DVF65" s="525"/>
      <c r="DVG65" s="525"/>
      <c r="DVH65" s="525"/>
      <c r="DVI65" s="525"/>
      <c r="DVJ65" s="525"/>
      <c r="DVK65" s="525"/>
      <c r="DVL65" s="525"/>
      <c r="DVM65" s="525"/>
      <c r="DVN65" s="525"/>
      <c r="DVO65" s="525"/>
      <c r="DVP65" s="525"/>
      <c r="DVQ65" s="525"/>
      <c r="DVR65" s="525"/>
      <c r="DVS65" s="525"/>
      <c r="DVT65" s="525"/>
      <c r="DVU65" s="525"/>
      <c r="DVV65" s="525"/>
      <c r="DVW65" s="525"/>
      <c r="DVX65" s="525"/>
      <c r="DVY65" s="525"/>
      <c r="DVZ65" s="525"/>
      <c r="DWA65" s="525"/>
      <c r="DWB65" s="525"/>
      <c r="DWC65" s="525"/>
      <c r="DWD65" s="525"/>
      <c r="DWE65" s="525"/>
      <c r="DWF65" s="525"/>
      <c r="DWG65" s="525"/>
      <c r="DWH65" s="525"/>
      <c r="DWI65" s="525"/>
      <c r="DWJ65" s="525"/>
      <c r="DWK65" s="525"/>
      <c r="DWL65" s="525"/>
      <c r="DWM65" s="525"/>
      <c r="DWN65" s="525"/>
      <c r="DWO65" s="525"/>
      <c r="DWP65" s="525"/>
      <c r="DWQ65" s="525"/>
      <c r="DWR65" s="525"/>
      <c r="DWS65" s="525"/>
      <c r="DWT65" s="525"/>
      <c r="DWU65" s="525"/>
      <c r="DWV65" s="525"/>
      <c r="DWW65" s="525"/>
      <c r="DWX65" s="525"/>
      <c r="DWY65" s="525"/>
      <c r="DWZ65" s="525"/>
      <c r="DXA65" s="525"/>
      <c r="DXB65" s="525"/>
      <c r="DXC65" s="525"/>
      <c r="DXD65" s="525"/>
      <c r="DXE65" s="525"/>
      <c r="DXF65" s="525"/>
      <c r="DXG65" s="525"/>
      <c r="DXH65" s="525"/>
      <c r="DXI65" s="525"/>
      <c r="DXJ65" s="525"/>
      <c r="DXK65" s="525"/>
      <c r="DXL65" s="525"/>
      <c r="DXM65" s="525"/>
      <c r="DXN65" s="525"/>
      <c r="DXO65" s="525"/>
      <c r="DXP65" s="525"/>
      <c r="DXQ65" s="525"/>
      <c r="DXR65" s="525"/>
      <c r="DXS65" s="525"/>
      <c r="DXT65" s="525"/>
      <c r="DXU65" s="525"/>
      <c r="DXV65" s="525"/>
      <c r="DXW65" s="525"/>
      <c r="DXX65" s="525"/>
      <c r="DXY65" s="525"/>
      <c r="DXZ65" s="525"/>
      <c r="DYA65" s="525"/>
      <c r="DYB65" s="525"/>
      <c r="DYC65" s="525"/>
      <c r="DYD65" s="525"/>
      <c r="DYE65" s="525"/>
      <c r="DYF65" s="525"/>
      <c r="DYG65" s="525"/>
      <c r="DYH65" s="525"/>
      <c r="DYI65" s="525"/>
      <c r="DYJ65" s="525"/>
      <c r="DYK65" s="525"/>
      <c r="DYL65" s="525"/>
      <c r="DYM65" s="525"/>
      <c r="DYN65" s="525"/>
      <c r="DYO65" s="525"/>
      <c r="DYP65" s="525"/>
      <c r="DYQ65" s="525"/>
      <c r="DYR65" s="525"/>
      <c r="DYS65" s="525"/>
      <c r="DYT65" s="525"/>
      <c r="DYU65" s="525"/>
      <c r="DYV65" s="525"/>
      <c r="DYW65" s="525"/>
      <c r="DYX65" s="525"/>
      <c r="DYY65" s="525"/>
      <c r="DYZ65" s="525"/>
      <c r="DZA65" s="525"/>
      <c r="DZB65" s="525"/>
      <c r="DZC65" s="525"/>
      <c r="DZD65" s="525"/>
      <c r="DZE65" s="525"/>
      <c r="DZF65" s="525"/>
      <c r="DZG65" s="525"/>
      <c r="DZH65" s="525"/>
      <c r="DZI65" s="525"/>
      <c r="DZJ65" s="525"/>
      <c r="DZK65" s="525"/>
      <c r="DZL65" s="525"/>
      <c r="DZM65" s="525"/>
      <c r="DZN65" s="525"/>
      <c r="DZO65" s="525"/>
      <c r="DZP65" s="525"/>
      <c r="DZQ65" s="525"/>
      <c r="DZR65" s="525"/>
      <c r="DZS65" s="525"/>
      <c r="DZT65" s="525"/>
      <c r="DZU65" s="525"/>
      <c r="DZV65" s="525"/>
      <c r="DZW65" s="525"/>
      <c r="DZX65" s="525"/>
      <c r="DZY65" s="525"/>
      <c r="DZZ65" s="525"/>
      <c r="EAA65" s="525"/>
      <c r="EAB65" s="525"/>
      <c r="EAC65" s="525"/>
      <c r="EAD65" s="525"/>
      <c r="EAE65" s="525"/>
      <c r="EAF65" s="525"/>
      <c r="EAG65" s="525"/>
      <c r="EAH65" s="525"/>
      <c r="EAI65" s="525"/>
      <c r="EAJ65" s="525"/>
      <c r="EAK65" s="525"/>
      <c r="EAL65" s="525"/>
      <c r="EAM65" s="525"/>
      <c r="EAN65" s="525"/>
      <c r="EAO65" s="525"/>
      <c r="EAP65" s="525"/>
      <c r="EAQ65" s="525"/>
      <c r="EAR65" s="525"/>
      <c r="EAS65" s="525"/>
      <c r="EAT65" s="525"/>
      <c r="EAU65" s="525"/>
      <c r="EAV65" s="525"/>
      <c r="EAW65" s="525"/>
      <c r="EAX65" s="525"/>
      <c r="EAY65" s="525"/>
      <c r="EAZ65" s="525"/>
      <c r="EBA65" s="525"/>
      <c r="EBB65" s="525"/>
      <c r="EBC65" s="525"/>
      <c r="EBD65" s="525"/>
      <c r="EBE65" s="525"/>
      <c r="EBF65" s="525"/>
      <c r="EBG65" s="525"/>
      <c r="EBH65" s="525"/>
      <c r="EBI65" s="525"/>
      <c r="EBJ65" s="525"/>
      <c r="EBK65" s="525"/>
      <c r="EBL65" s="525"/>
      <c r="EBM65" s="525"/>
      <c r="EBN65" s="525"/>
      <c r="EBO65" s="525"/>
      <c r="EBP65" s="525"/>
      <c r="EBQ65" s="525"/>
      <c r="EBR65" s="525"/>
      <c r="EBS65" s="525"/>
      <c r="EBT65" s="525"/>
      <c r="EBU65" s="525"/>
      <c r="EBV65" s="525"/>
      <c r="EBW65" s="525"/>
      <c r="EBX65" s="525"/>
      <c r="EBY65" s="525"/>
      <c r="EBZ65" s="525"/>
      <c r="ECA65" s="525"/>
      <c r="ECB65" s="525"/>
      <c r="ECC65" s="525"/>
      <c r="ECD65" s="525"/>
      <c r="ECE65" s="525"/>
      <c r="ECF65" s="525"/>
      <c r="ECG65" s="525"/>
      <c r="ECH65" s="525"/>
      <c r="ECI65" s="525"/>
      <c r="ECJ65" s="525"/>
      <c r="ECK65" s="525"/>
      <c r="ECL65" s="525"/>
      <c r="ECM65" s="525"/>
      <c r="ECN65" s="525"/>
      <c r="ECO65" s="525"/>
      <c r="ECP65" s="525"/>
      <c r="ECQ65" s="525"/>
      <c r="ECR65" s="525"/>
      <c r="ECS65" s="525"/>
      <c r="ECT65" s="525"/>
      <c r="ECU65" s="525"/>
      <c r="ECV65" s="525"/>
      <c r="ECW65" s="525"/>
      <c r="ECX65" s="525"/>
      <c r="ECY65" s="525"/>
      <c r="ECZ65" s="525"/>
      <c r="EDA65" s="525"/>
      <c r="EDB65" s="525"/>
      <c r="EDC65" s="525"/>
      <c r="EDD65" s="525"/>
      <c r="EDE65" s="525"/>
      <c r="EDF65" s="525"/>
      <c r="EDG65" s="525"/>
      <c r="EDH65" s="525"/>
      <c r="EDI65" s="525"/>
      <c r="EDJ65" s="525"/>
      <c r="EDK65" s="525"/>
      <c r="EDL65" s="525"/>
      <c r="EDM65" s="525"/>
      <c r="EDN65" s="525"/>
      <c r="EDO65" s="525"/>
      <c r="EDP65" s="525"/>
      <c r="EDQ65" s="525"/>
      <c r="EDR65" s="525"/>
      <c r="EDS65" s="525"/>
      <c r="EDT65" s="525"/>
      <c r="EDU65" s="525"/>
      <c r="EDV65" s="525"/>
      <c r="EDW65" s="525"/>
      <c r="EDX65" s="525"/>
      <c r="EDY65" s="525"/>
      <c r="EDZ65" s="525"/>
      <c r="EEA65" s="525"/>
      <c r="EEB65" s="525"/>
      <c r="EEC65" s="525"/>
      <c r="EED65" s="525"/>
      <c r="EEE65" s="525"/>
      <c r="EEF65" s="525"/>
      <c r="EEG65" s="525"/>
      <c r="EEH65" s="525"/>
      <c r="EEI65" s="525"/>
      <c r="EEJ65" s="525"/>
      <c r="EEK65" s="525"/>
      <c r="EEL65" s="525"/>
      <c r="EEM65" s="525"/>
      <c r="EEN65" s="525"/>
      <c r="EEO65" s="525"/>
      <c r="EEP65" s="525"/>
      <c r="EEQ65" s="525"/>
      <c r="EER65" s="525"/>
      <c r="EES65" s="525"/>
      <c r="EET65" s="525"/>
      <c r="EEU65" s="525"/>
      <c r="EEV65" s="525"/>
      <c r="EEW65" s="525"/>
      <c r="EEX65" s="525"/>
      <c r="EEY65" s="525"/>
      <c r="EEZ65" s="525"/>
      <c r="EFA65" s="525"/>
      <c r="EFB65" s="525"/>
      <c r="EFC65" s="525"/>
      <c r="EFD65" s="525"/>
      <c r="EFE65" s="525"/>
      <c r="EFF65" s="525"/>
      <c r="EFG65" s="525"/>
      <c r="EFH65" s="525"/>
      <c r="EFI65" s="525"/>
      <c r="EFJ65" s="525"/>
      <c r="EFK65" s="525"/>
      <c r="EFL65" s="525"/>
      <c r="EFM65" s="525"/>
      <c r="EFN65" s="525"/>
      <c r="EFO65" s="525"/>
      <c r="EFP65" s="525"/>
      <c r="EFQ65" s="525"/>
      <c r="EFR65" s="525"/>
      <c r="EFS65" s="525"/>
      <c r="EFT65" s="525"/>
      <c r="EFU65" s="525"/>
      <c r="EFV65" s="525"/>
      <c r="EFW65" s="525"/>
      <c r="EFX65" s="525"/>
      <c r="EFY65" s="525"/>
      <c r="EFZ65" s="525"/>
      <c r="EGA65" s="525"/>
      <c r="EGB65" s="525"/>
      <c r="EGC65" s="525"/>
      <c r="EGD65" s="525"/>
      <c r="EGE65" s="525"/>
      <c r="EGF65" s="525"/>
      <c r="EGG65" s="525"/>
      <c r="EGH65" s="525"/>
      <c r="EGI65" s="525"/>
      <c r="EGJ65" s="525"/>
      <c r="EGK65" s="525"/>
      <c r="EGL65" s="525"/>
      <c r="EGM65" s="525"/>
      <c r="EGN65" s="525"/>
      <c r="EGO65" s="525"/>
      <c r="EGP65" s="525"/>
      <c r="EGQ65" s="525"/>
      <c r="EGR65" s="525"/>
      <c r="EGS65" s="525"/>
      <c r="EGT65" s="525"/>
      <c r="EGU65" s="525"/>
      <c r="EGV65" s="525"/>
      <c r="EGW65" s="525"/>
      <c r="EGX65" s="525"/>
      <c r="EGY65" s="525"/>
      <c r="EGZ65" s="525"/>
      <c r="EHA65" s="525"/>
      <c r="EHB65" s="525"/>
      <c r="EHC65" s="525"/>
      <c r="EHD65" s="525"/>
      <c r="EHE65" s="525"/>
      <c r="EHF65" s="525"/>
      <c r="EHG65" s="525"/>
      <c r="EHH65" s="525"/>
      <c r="EHI65" s="525"/>
      <c r="EHJ65" s="525"/>
      <c r="EHK65" s="525"/>
      <c r="EHL65" s="525"/>
      <c r="EHM65" s="525"/>
      <c r="EHN65" s="525"/>
      <c r="EHO65" s="525"/>
      <c r="EHP65" s="525"/>
      <c r="EHQ65" s="525"/>
      <c r="EHR65" s="525"/>
      <c r="EHS65" s="525"/>
      <c r="EHT65" s="525"/>
      <c r="EHU65" s="525"/>
      <c r="EHV65" s="525"/>
      <c r="EHW65" s="525"/>
      <c r="EHX65" s="525"/>
      <c r="EHY65" s="525"/>
      <c r="EHZ65" s="525"/>
      <c r="EIA65" s="525"/>
      <c r="EIB65" s="525"/>
      <c r="EIC65" s="525"/>
      <c r="EID65" s="525"/>
      <c r="EIE65" s="525"/>
      <c r="EIF65" s="525"/>
      <c r="EIG65" s="525"/>
      <c r="EIH65" s="525"/>
      <c r="EII65" s="525"/>
      <c r="EIJ65" s="525"/>
      <c r="EIK65" s="525"/>
      <c r="EIL65" s="525"/>
      <c r="EIM65" s="525"/>
      <c r="EIN65" s="525"/>
      <c r="EIO65" s="525"/>
      <c r="EIP65" s="525"/>
      <c r="EIQ65" s="525"/>
      <c r="EIR65" s="525"/>
      <c r="EIS65" s="525"/>
      <c r="EIT65" s="525"/>
      <c r="EIU65" s="525"/>
      <c r="EIV65" s="525"/>
      <c r="EIW65" s="525"/>
      <c r="EIX65" s="525"/>
      <c r="EIY65" s="525"/>
      <c r="EIZ65" s="525"/>
      <c r="EJA65" s="525"/>
      <c r="EJB65" s="525"/>
      <c r="EJC65" s="525"/>
      <c r="EJD65" s="525"/>
      <c r="EJE65" s="525"/>
      <c r="EJF65" s="525"/>
      <c r="EJG65" s="525"/>
      <c r="EJH65" s="525"/>
      <c r="EJI65" s="525"/>
      <c r="EJJ65" s="525"/>
      <c r="EJK65" s="525"/>
      <c r="EJL65" s="525"/>
      <c r="EJM65" s="525"/>
      <c r="EJN65" s="525"/>
      <c r="EJO65" s="525"/>
      <c r="EJP65" s="525"/>
      <c r="EJQ65" s="525"/>
      <c r="EJR65" s="525"/>
      <c r="EJS65" s="525"/>
      <c r="EJT65" s="525"/>
      <c r="EJU65" s="525"/>
      <c r="EJV65" s="525"/>
      <c r="EJW65" s="525"/>
      <c r="EJX65" s="525"/>
      <c r="EJY65" s="525"/>
      <c r="EJZ65" s="525"/>
      <c r="EKA65" s="525"/>
      <c r="EKB65" s="525"/>
      <c r="EKC65" s="525"/>
      <c r="EKD65" s="525"/>
      <c r="EKE65" s="525"/>
      <c r="EKF65" s="525"/>
      <c r="EKG65" s="525"/>
      <c r="EKH65" s="525"/>
      <c r="EKI65" s="525"/>
      <c r="EKJ65" s="525"/>
      <c r="EKK65" s="525"/>
      <c r="EKL65" s="525"/>
      <c r="EKM65" s="525"/>
      <c r="EKN65" s="525"/>
      <c r="EKO65" s="525"/>
      <c r="EKP65" s="525"/>
      <c r="EKQ65" s="525"/>
      <c r="EKR65" s="525"/>
      <c r="EKS65" s="525"/>
      <c r="EKT65" s="525"/>
      <c r="EKU65" s="525"/>
      <c r="EKV65" s="525"/>
      <c r="EKW65" s="525"/>
      <c r="EKX65" s="525"/>
      <c r="EKY65" s="525"/>
      <c r="EKZ65" s="525"/>
      <c r="ELA65" s="525"/>
      <c r="ELB65" s="525"/>
      <c r="ELC65" s="525"/>
      <c r="ELD65" s="525"/>
      <c r="ELE65" s="525"/>
      <c r="ELF65" s="525"/>
      <c r="ELG65" s="525"/>
      <c r="ELH65" s="525"/>
      <c r="ELI65" s="525"/>
      <c r="ELJ65" s="525"/>
      <c r="ELK65" s="525"/>
      <c r="ELL65" s="525"/>
      <c r="ELM65" s="525"/>
      <c r="ELN65" s="525"/>
      <c r="ELO65" s="525"/>
      <c r="ELP65" s="525"/>
      <c r="ELQ65" s="525"/>
      <c r="ELR65" s="525"/>
      <c r="ELS65" s="525"/>
      <c r="ELT65" s="525"/>
      <c r="ELU65" s="525"/>
      <c r="ELV65" s="525"/>
      <c r="ELW65" s="525"/>
      <c r="ELX65" s="525"/>
      <c r="ELY65" s="525"/>
      <c r="ELZ65" s="525"/>
      <c r="EMA65" s="525"/>
      <c r="EMB65" s="525"/>
      <c r="EMC65" s="525"/>
      <c r="EMD65" s="525"/>
      <c r="EME65" s="525"/>
      <c r="EMF65" s="525"/>
      <c r="EMG65" s="525"/>
      <c r="EMH65" s="525"/>
      <c r="EMI65" s="525"/>
      <c r="EMJ65" s="525"/>
      <c r="EMK65" s="525"/>
      <c r="EML65" s="525"/>
      <c r="EMM65" s="525"/>
      <c r="EMN65" s="525"/>
      <c r="EMO65" s="525"/>
      <c r="EMP65" s="525"/>
      <c r="EMQ65" s="525"/>
      <c r="EMR65" s="525"/>
      <c r="EMS65" s="525"/>
      <c r="EMT65" s="525"/>
      <c r="EMU65" s="525"/>
      <c r="EMV65" s="525"/>
      <c r="EMW65" s="525"/>
      <c r="EMX65" s="525"/>
      <c r="EMY65" s="525"/>
      <c r="EMZ65" s="525"/>
      <c r="ENA65" s="525"/>
      <c r="ENB65" s="525"/>
      <c r="ENC65" s="525"/>
      <c r="END65" s="525"/>
      <c r="ENE65" s="525"/>
      <c r="ENF65" s="525"/>
      <c r="ENG65" s="525"/>
      <c r="ENH65" s="525"/>
      <c r="ENI65" s="525"/>
      <c r="ENJ65" s="525"/>
      <c r="ENK65" s="525"/>
      <c r="ENL65" s="525"/>
      <c r="ENM65" s="525"/>
      <c r="ENN65" s="525"/>
      <c r="ENO65" s="525"/>
      <c r="ENP65" s="525"/>
      <c r="ENQ65" s="525"/>
      <c r="ENR65" s="525"/>
      <c r="ENS65" s="525"/>
      <c r="ENT65" s="525"/>
      <c r="ENU65" s="525"/>
      <c r="ENV65" s="525"/>
      <c r="ENW65" s="525"/>
      <c r="ENX65" s="525"/>
      <c r="ENY65" s="525"/>
      <c r="ENZ65" s="525"/>
      <c r="EOA65" s="525"/>
      <c r="EOB65" s="525"/>
      <c r="EOC65" s="525"/>
      <c r="EOD65" s="525"/>
      <c r="EOE65" s="525"/>
      <c r="EOF65" s="525"/>
      <c r="EOG65" s="525"/>
      <c r="EOH65" s="525"/>
      <c r="EOI65" s="525"/>
      <c r="EOJ65" s="525"/>
      <c r="EOK65" s="525"/>
      <c r="EOL65" s="525"/>
      <c r="EOM65" s="525"/>
      <c r="EON65" s="525"/>
      <c r="EOO65" s="525"/>
      <c r="EOP65" s="525"/>
      <c r="EOQ65" s="525"/>
      <c r="EOR65" s="525"/>
      <c r="EOS65" s="525"/>
      <c r="EOT65" s="525"/>
      <c r="EOU65" s="525"/>
      <c r="EOV65" s="525"/>
      <c r="EOW65" s="525"/>
      <c r="EOX65" s="525"/>
      <c r="EOY65" s="525"/>
      <c r="EOZ65" s="525"/>
      <c r="EPA65" s="525"/>
      <c r="EPB65" s="525"/>
      <c r="EPC65" s="525"/>
      <c r="EPD65" s="525"/>
      <c r="EPE65" s="525"/>
      <c r="EPF65" s="525"/>
      <c r="EPG65" s="525"/>
      <c r="EPH65" s="525"/>
      <c r="EPI65" s="525"/>
      <c r="EPJ65" s="525"/>
      <c r="EPK65" s="525"/>
      <c r="EPL65" s="525"/>
      <c r="EPM65" s="525"/>
      <c r="EPN65" s="525"/>
      <c r="EPO65" s="525"/>
      <c r="EPP65" s="525"/>
      <c r="EPQ65" s="525"/>
      <c r="EPR65" s="525"/>
      <c r="EPS65" s="525"/>
      <c r="EPT65" s="525"/>
      <c r="EPU65" s="525"/>
      <c r="EPV65" s="525"/>
      <c r="EPW65" s="525"/>
      <c r="EPX65" s="525"/>
      <c r="EPY65" s="525"/>
      <c r="EPZ65" s="525"/>
      <c r="EQA65" s="525"/>
      <c r="EQB65" s="525"/>
      <c r="EQC65" s="525"/>
      <c r="EQD65" s="525"/>
      <c r="EQE65" s="525"/>
      <c r="EQF65" s="525"/>
      <c r="EQG65" s="525"/>
      <c r="EQH65" s="525"/>
      <c r="EQI65" s="525"/>
      <c r="EQJ65" s="525"/>
      <c r="EQK65" s="525"/>
      <c r="EQL65" s="525"/>
      <c r="EQM65" s="525"/>
      <c r="EQN65" s="525"/>
      <c r="EQO65" s="525"/>
      <c r="EQP65" s="525"/>
      <c r="EQQ65" s="525"/>
      <c r="EQR65" s="525"/>
      <c r="EQS65" s="525"/>
      <c r="EQT65" s="525"/>
      <c r="EQU65" s="525"/>
      <c r="EQV65" s="525"/>
      <c r="EQW65" s="525"/>
      <c r="EQX65" s="525"/>
      <c r="EQY65" s="525"/>
      <c r="EQZ65" s="525"/>
      <c r="ERA65" s="525"/>
      <c r="ERB65" s="525"/>
      <c r="ERC65" s="525"/>
      <c r="ERD65" s="525"/>
      <c r="ERE65" s="525"/>
      <c r="ERF65" s="525"/>
      <c r="ERG65" s="525"/>
      <c r="ERH65" s="525"/>
      <c r="ERI65" s="525"/>
      <c r="ERJ65" s="525"/>
      <c r="ERK65" s="525"/>
      <c r="ERL65" s="525"/>
      <c r="ERM65" s="525"/>
      <c r="ERN65" s="525"/>
      <c r="ERO65" s="525"/>
      <c r="ERP65" s="525"/>
      <c r="ERQ65" s="525"/>
      <c r="ERR65" s="525"/>
      <c r="ERS65" s="525"/>
      <c r="ERT65" s="525"/>
      <c r="ERU65" s="525"/>
      <c r="ERV65" s="525"/>
      <c r="ERW65" s="525"/>
      <c r="ERX65" s="525"/>
      <c r="ERY65" s="525"/>
      <c r="ERZ65" s="525"/>
      <c r="ESA65" s="525"/>
      <c r="ESB65" s="525"/>
      <c r="ESC65" s="525"/>
      <c r="ESD65" s="525"/>
      <c r="ESE65" s="525"/>
      <c r="ESF65" s="525"/>
      <c r="ESG65" s="525"/>
      <c r="ESH65" s="525"/>
      <c r="ESI65" s="525"/>
      <c r="ESJ65" s="525"/>
      <c r="ESK65" s="525"/>
      <c r="ESL65" s="525"/>
      <c r="ESM65" s="525"/>
      <c r="ESN65" s="525"/>
      <c r="ESO65" s="525"/>
      <c r="ESP65" s="525"/>
      <c r="ESQ65" s="525"/>
      <c r="ESR65" s="525"/>
      <c r="ESS65" s="525"/>
      <c r="EST65" s="525"/>
      <c r="ESU65" s="525"/>
      <c r="ESV65" s="525"/>
      <c r="ESW65" s="525"/>
      <c r="ESX65" s="525"/>
      <c r="ESY65" s="525"/>
      <c r="ESZ65" s="525"/>
      <c r="ETA65" s="525"/>
      <c r="ETB65" s="525"/>
      <c r="ETC65" s="525"/>
      <c r="ETD65" s="525"/>
      <c r="ETE65" s="525"/>
      <c r="ETF65" s="525"/>
      <c r="ETG65" s="525"/>
      <c r="ETH65" s="525"/>
      <c r="ETI65" s="525"/>
      <c r="ETJ65" s="525"/>
      <c r="ETK65" s="525"/>
      <c r="ETL65" s="525"/>
      <c r="ETM65" s="525"/>
      <c r="ETN65" s="525"/>
      <c r="ETO65" s="525"/>
      <c r="ETP65" s="525"/>
      <c r="ETQ65" s="525"/>
      <c r="ETR65" s="525"/>
      <c r="ETS65" s="525"/>
      <c r="ETT65" s="525"/>
      <c r="ETU65" s="525"/>
      <c r="ETV65" s="525"/>
      <c r="ETW65" s="525"/>
      <c r="ETX65" s="525"/>
      <c r="ETY65" s="525"/>
      <c r="ETZ65" s="525"/>
      <c r="EUA65" s="525"/>
      <c r="EUB65" s="525"/>
      <c r="EUC65" s="525"/>
      <c r="EUD65" s="525"/>
      <c r="EUE65" s="525"/>
      <c r="EUF65" s="525"/>
      <c r="EUG65" s="525"/>
      <c r="EUH65" s="525"/>
      <c r="EUI65" s="525"/>
      <c r="EUJ65" s="525"/>
      <c r="EUK65" s="525"/>
      <c r="EUL65" s="525"/>
      <c r="EUM65" s="525"/>
      <c r="EUN65" s="525"/>
      <c r="EUO65" s="525"/>
      <c r="EUP65" s="525"/>
      <c r="EUQ65" s="525"/>
      <c r="EUR65" s="525"/>
      <c r="EUS65" s="525"/>
      <c r="EUT65" s="525"/>
      <c r="EUU65" s="525"/>
      <c r="EUV65" s="525"/>
      <c r="EUW65" s="525"/>
      <c r="EUX65" s="525"/>
      <c r="EUY65" s="525"/>
      <c r="EUZ65" s="525"/>
      <c r="EVA65" s="525"/>
      <c r="EVB65" s="525"/>
      <c r="EVC65" s="525"/>
      <c r="EVD65" s="525"/>
      <c r="EVE65" s="525"/>
      <c r="EVF65" s="525"/>
      <c r="EVG65" s="525"/>
      <c r="EVH65" s="525"/>
      <c r="EVI65" s="525"/>
      <c r="EVJ65" s="525"/>
      <c r="EVK65" s="525"/>
      <c r="EVL65" s="525"/>
      <c r="EVM65" s="525"/>
      <c r="EVN65" s="525"/>
      <c r="EVO65" s="525"/>
      <c r="EVP65" s="525"/>
      <c r="EVQ65" s="525"/>
      <c r="EVR65" s="525"/>
      <c r="EVS65" s="525"/>
      <c r="EVT65" s="525"/>
      <c r="EVU65" s="525"/>
      <c r="EVV65" s="525"/>
      <c r="EVW65" s="525"/>
      <c r="EVX65" s="525"/>
      <c r="EVY65" s="525"/>
      <c r="EVZ65" s="525"/>
      <c r="EWA65" s="525"/>
      <c r="EWB65" s="525"/>
      <c r="EWC65" s="525"/>
      <c r="EWD65" s="525"/>
      <c r="EWE65" s="525"/>
      <c r="EWF65" s="525"/>
      <c r="EWG65" s="525"/>
      <c r="EWH65" s="525"/>
      <c r="EWI65" s="525"/>
      <c r="EWJ65" s="525"/>
      <c r="EWK65" s="525"/>
      <c r="EWL65" s="525"/>
      <c r="EWM65" s="525"/>
      <c r="EWN65" s="525"/>
      <c r="EWO65" s="525"/>
      <c r="EWP65" s="525"/>
      <c r="EWQ65" s="525"/>
      <c r="EWR65" s="525"/>
      <c r="EWS65" s="525"/>
      <c r="EWT65" s="525"/>
      <c r="EWU65" s="525"/>
      <c r="EWV65" s="525"/>
      <c r="EWW65" s="525"/>
      <c r="EWX65" s="525"/>
      <c r="EWY65" s="525"/>
      <c r="EWZ65" s="525"/>
      <c r="EXA65" s="525"/>
      <c r="EXB65" s="525"/>
      <c r="EXC65" s="525"/>
      <c r="EXD65" s="525"/>
      <c r="EXE65" s="525"/>
      <c r="EXF65" s="525"/>
      <c r="EXG65" s="525"/>
      <c r="EXH65" s="525"/>
      <c r="EXI65" s="525"/>
      <c r="EXJ65" s="525"/>
      <c r="EXK65" s="525"/>
      <c r="EXL65" s="525"/>
      <c r="EXM65" s="525"/>
      <c r="EXN65" s="525"/>
      <c r="EXO65" s="525"/>
      <c r="EXP65" s="525"/>
      <c r="EXQ65" s="525"/>
      <c r="EXR65" s="525"/>
      <c r="EXS65" s="525"/>
      <c r="EXT65" s="525"/>
      <c r="EXU65" s="525"/>
      <c r="EXV65" s="525"/>
      <c r="EXW65" s="525"/>
      <c r="EXX65" s="525"/>
      <c r="EXY65" s="525"/>
      <c r="EXZ65" s="525"/>
      <c r="EYA65" s="525"/>
      <c r="EYB65" s="525"/>
      <c r="EYC65" s="525"/>
      <c r="EYD65" s="525"/>
      <c r="EYE65" s="525"/>
      <c r="EYF65" s="525"/>
      <c r="EYG65" s="525"/>
      <c r="EYH65" s="525"/>
      <c r="EYI65" s="525"/>
      <c r="EYJ65" s="525"/>
      <c r="EYK65" s="525"/>
      <c r="EYL65" s="525"/>
      <c r="EYM65" s="525"/>
      <c r="EYN65" s="525"/>
      <c r="EYO65" s="525"/>
      <c r="EYP65" s="525"/>
      <c r="EYQ65" s="525"/>
      <c r="EYR65" s="525"/>
      <c r="EYS65" s="525"/>
      <c r="EYT65" s="525"/>
      <c r="EYU65" s="525"/>
      <c r="EYV65" s="525"/>
      <c r="EYW65" s="525"/>
      <c r="EYX65" s="525"/>
      <c r="EYY65" s="525"/>
      <c r="EYZ65" s="525"/>
      <c r="EZA65" s="525"/>
      <c r="EZB65" s="525"/>
      <c r="EZC65" s="525"/>
      <c r="EZD65" s="525"/>
      <c r="EZE65" s="525"/>
      <c r="EZF65" s="525"/>
      <c r="EZG65" s="525"/>
      <c r="EZH65" s="525"/>
      <c r="EZI65" s="525"/>
      <c r="EZJ65" s="525"/>
      <c r="EZK65" s="525"/>
      <c r="EZL65" s="525"/>
      <c r="EZM65" s="525"/>
      <c r="EZN65" s="525"/>
      <c r="EZO65" s="525"/>
      <c r="EZP65" s="525"/>
      <c r="EZQ65" s="525"/>
      <c r="EZR65" s="525"/>
      <c r="EZS65" s="525"/>
      <c r="EZT65" s="525"/>
      <c r="EZU65" s="525"/>
      <c r="EZV65" s="525"/>
      <c r="EZW65" s="525"/>
      <c r="EZX65" s="525"/>
      <c r="EZY65" s="525"/>
      <c r="EZZ65" s="525"/>
      <c r="FAA65" s="525"/>
      <c r="FAB65" s="525"/>
      <c r="FAC65" s="525"/>
      <c r="FAD65" s="525"/>
      <c r="FAE65" s="525"/>
      <c r="FAF65" s="525"/>
      <c r="FAG65" s="525"/>
      <c r="FAH65" s="525"/>
      <c r="FAI65" s="525"/>
      <c r="FAJ65" s="525"/>
      <c r="FAK65" s="525"/>
      <c r="FAL65" s="525"/>
      <c r="FAM65" s="525"/>
      <c r="FAN65" s="525"/>
      <c r="FAO65" s="525"/>
      <c r="FAP65" s="525"/>
      <c r="FAQ65" s="525"/>
      <c r="FAR65" s="525"/>
      <c r="FAS65" s="525"/>
      <c r="FAT65" s="525"/>
      <c r="FAU65" s="525"/>
      <c r="FAV65" s="525"/>
      <c r="FAW65" s="525"/>
      <c r="FAX65" s="525"/>
      <c r="FAY65" s="525"/>
      <c r="FAZ65" s="525"/>
      <c r="FBA65" s="525"/>
      <c r="FBB65" s="525"/>
      <c r="FBC65" s="525"/>
      <c r="FBD65" s="525"/>
      <c r="FBE65" s="525"/>
      <c r="FBF65" s="525"/>
      <c r="FBG65" s="525"/>
      <c r="FBH65" s="525"/>
      <c r="FBI65" s="525"/>
      <c r="FBJ65" s="525"/>
      <c r="FBK65" s="525"/>
      <c r="FBL65" s="525"/>
      <c r="FBM65" s="525"/>
      <c r="FBN65" s="525"/>
      <c r="FBO65" s="525"/>
      <c r="FBP65" s="525"/>
      <c r="FBQ65" s="525"/>
      <c r="FBR65" s="525"/>
      <c r="FBS65" s="525"/>
      <c r="FBT65" s="525"/>
      <c r="FBU65" s="525"/>
      <c r="FBV65" s="525"/>
      <c r="FBW65" s="525"/>
      <c r="FBX65" s="525"/>
      <c r="FBY65" s="525"/>
      <c r="FBZ65" s="525"/>
      <c r="FCA65" s="525"/>
      <c r="FCB65" s="525"/>
      <c r="FCC65" s="525"/>
      <c r="FCD65" s="525"/>
      <c r="FCE65" s="525"/>
      <c r="FCF65" s="525"/>
      <c r="FCG65" s="525"/>
      <c r="FCH65" s="525"/>
      <c r="FCI65" s="525"/>
      <c r="FCJ65" s="525"/>
      <c r="FCK65" s="525"/>
      <c r="FCL65" s="525"/>
      <c r="FCM65" s="525"/>
      <c r="FCN65" s="525"/>
      <c r="FCO65" s="525"/>
      <c r="FCP65" s="525"/>
      <c r="FCQ65" s="525"/>
      <c r="FCR65" s="525"/>
      <c r="FCS65" s="525"/>
      <c r="FCT65" s="525"/>
      <c r="FCU65" s="525"/>
      <c r="FCV65" s="525"/>
      <c r="FCW65" s="525"/>
      <c r="FCX65" s="525"/>
      <c r="FCY65" s="525"/>
      <c r="FCZ65" s="525"/>
      <c r="FDA65" s="525"/>
      <c r="FDB65" s="525"/>
      <c r="FDC65" s="525"/>
      <c r="FDD65" s="525"/>
      <c r="FDE65" s="525"/>
      <c r="FDF65" s="525"/>
      <c r="FDG65" s="525"/>
      <c r="FDH65" s="525"/>
      <c r="FDI65" s="525"/>
      <c r="FDJ65" s="525"/>
      <c r="FDK65" s="525"/>
      <c r="FDL65" s="525"/>
      <c r="FDM65" s="525"/>
      <c r="FDN65" s="525"/>
      <c r="FDO65" s="525"/>
      <c r="FDP65" s="525"/>
      <c r="FDQ65" s="525"/>
      <c r="FDR65" s="525"/>
      <c r="FDS65" s="525"/>
      <c r="FDT65" s="525"/>
      <c r="FDU65" s="525"/>
      <c r="FDV65" s="525"/>
      <c r="FDW65" s="525"/>
      <c r="FDX65" s="525"/>
      <c r="FDY65" s="525"/>
      <c r="FDZ65" s="525"/>
      <c r="FEA65" s="525"/>
      <c r="FEB65" s="525"/>
      <c r="FEC65" s="525"/>
      <c r="FED65" s="525"/>
      <c r="FEE65" s="525"/>
      <c r="FEF65" s="525"/>
      <c r="FEG65" s="525"/>
      <c r="FEH65" s="525"/>
      <c r="FEI65" s="525"/>
      <c r="FEJ65" s="525"/>
      <c r="FEK65" s="525"/>
      <c r="FEL65" s="525"/>
      <c r="FEM65" s="525"/>
      <c r="FEN65" s="525"/>
      <c r="FEO65" s="525"/>
      <c r="FEP65" s="525"/>
      <c r="FEQ65" s="525"/>
      <c r="FER65" s="525"/>
      <c r="FES65" s="525"/>
      <c r="FET65" s="525"/>
      <c r="FEU65" s="525"/>
      <c r="FEV65" s="525"/>
      <c r="FEW65" s="525"/>
      <c r="FEX65" s="525"/>
      <c r="FEY65" s="525"/>
      <c r="FEZ65" s="525"/>
      <c r="FFA65" s="525"/>
      <c r="FFB65" s="525"/>
      <c r="FFC65" s="525"/>
      <c r="FFD65" s="525"/>
      <c r="FFE65" s="525"/>
      <c r="FFF65" s="525"/>
      <c r="FFG65" s="525"/>
      <c r="FFH65" s="525"/>
      <c r="FFI65" s="525"/>
      <c r="FFJ65" s="525"/>
      <c r="FFK65" s="525"/>
      <c r="FFL65" s="525"/>
      <c r="FFM65" s="525"/>
      <c r="FFN65" s="525"/>
      <c r="FFO65" s="525"/>
      <c r="FFP65" s="525"/>
      <c r="FFQ65" s="525"/>
      <c r="FFR65" s="525"/>
      <c r="FFS65" s="525"/>
      <c r="FFT65" s="525"/>
      <c r="FFU65" s="525"/>
      <c r="FFV65" s="525"/>
      <c r="FFW65" s="525"/>
      <c r="FFX65" s="525"/>
      <c r="FFY65" s="525"/>
      <c r="FFZ65" s="525"/>
      <c r="FGA65" s="525"/>
      <c r="FGB65" s="525"/>
      <c r="FGC65" s="525"/>
      <c r="FGD65" s="525"/>
      <c r="FGE65" s="525"/>
      <c r="FGF65" s="525"/>
      <c r="FGG65" s="525"/>
      <c r="FGH65" s="525"/>
      <c r="FGI65" s="525"/>
      <c r="FGJ65" s="525"/>
      <c r="FGK65" s="525"/>
      <c r="FGL65" s="525"/>
      <c r="FGM65" s="525"/>
      <c r="FGN65" s="525"/>
      <c r="FGO65" s="525"/>
      <c r="FGP65" s="525"/>
      <c r="FGQ65" s="525"/>
      <c r="FGR65" s="525"/>
      <c r="FGS65" s="525"/>
      <c r="FGT65" s="525"/>
      <c r="FGU65" s="525"/>
      <c r="FGV65" s="525"/>
      <c r="FGW65" s="525"/>
      <c r="FGX65" s="525"/>
      <c r="FGY65" s="525"/>
      <c r="FGZ65" s="525"/>
      <c r="FHA65" s="525"/>
      <c r="FHB65" s="525"/>
      <c r="FHC65" s="525"/>
      <c r="FHD65" s="525"/>
      <c r="FHE65" s="525"/>
      <c r="FHF65" s="525"/>
      <c r="FHG65" s="525"/>
      <c r="FHH65" s="525"/>
      <c r="FHI65" s="525"/>
      <c r="FHJ65" s="525"/>
      <c r="FHK65" s="525"/>
      <c r="FHL65" s="525"/>
      <c r="FHM65" s="525"/>
      <c r="FHN65" s="525"/>
      <c r="FHO65" s="525"/>
      <c r="FHP65" s="525"/>
      <c r="FHQ65" s="525"/>
      <c r="FHR65" s="525"/>
      <c r="FHS65" s="525"/>
      <c r="FHT65" s="525"/>
      <c r="FHU65" s="525"/>
      <c r="FHV65" s="525"/>
      <c r="FHW65" s="525"/>
      <c r="FHX65" s="525"/>
      <c r="FHY65" s="525"/>
      <c r="FHZ65" s="525"/>
      <c r="FIA65" s="525"/>
      <c r="FIB65" s="525"/>
      <c r="FIC65" s="525"/>
      <c r="FID65" s="525"/>
      <c r="FIE65" s="525"/>
      <c r="FIF65" s="525"/>
      <c r="FIG65" s="525"/>
      <c r="FIH65" s="525"/>
      <c r="FII65" s="525"/>
      <c r="FIJ65" s="525"/>
      <c r="FIK65" s="525"/>
      <c r="FIL65" s="525"/>
      <c r="FIM65" s="525"/>
      <c r="FIN65" s="525"/>
      <c r="FIO65" s="525"/>
      <c r="FIP65" s="525"/>
      <c r="FIQ65" s="525"/>
      <c r="FIR65" s="525"/>
      <c r="FIS65" s="525"/>
      <c r="FIT65" s="525"/>
      <c r="FIU65" s="525"/>
      <c r="FIV65" s="525"/>
      <c r="FIW65" s="525"/>
      <c r="FIX65" s="525"/>
      <c r="FIY65" s="525"/>
      <c r="FIZ65" s="525"/>
      <c r="FJA65" s="525"/>
      <c r="FJB65" s="525"/>
      <c r="FJC65" s="525"/>
      <c r="FJD65" s="525"/>
      <c r="FJE65" s="525"/>
      <c r="FJF65" s="525"/>
      <c r="FJG65" s="525"/>
      <c r="FJH65" s="525"/>
      <c r="FJI65" s="525"/>
      <c r="FJJ65" s="525"/>
      <c r="FJK65" s="525"/>
      <c r="FJL65" s="525"/>
      <c r="FJM65" s="525"/>
      <c r="FJN65" s="525"/>
      <c r="FJO65" s="525"/>
      <c r="FJP65" s="525"/>
      <c r="FJQ65" s="525"/>
      <c r="FJR65" s="525"/>
      <c r="FJS65" s="525"/>
      <c r="FJT65" s="525"/>
      <c r="FJU65" s="525"/>
      <c r="FJV65" s="525"/>
      <c r="FJW65" s="525"/>
      <c r="FJX65" s="525"/>
      <c r="FJY65" s="525"/>
      <c r="FJZ65" s="525"/>
      <c r="FKA65" s="525"/>
      <c r="FKB65" s="525"/>
      <c r="FKC65" s="525"/>
      <c r="FKD65" s="525"/>
      <c r="FKE65" s="525"/>
      <c r="FKF65" s="525"/>
      <c r="FKG65" s="525"/>
      <c r="FKH65" s="525"/>
      <c r="FKI65" s="525"/>
      <c r="FKJ65" s="525"/>
      <c r="FKK65" s="525"/>
      <c r="FKL65" s="525"/>
      <c r="FKM65" s="525"/>
      <c r="FKN65" s="525"/>
      <c r="FKO65" s="525"/>
      <c r="FKP65" s="525"/>
      <c r="FKQ65" s="525"/>
      <c r="FKR65" s="525"/>
      <c r="FKS65" s="525"/>
      <c r="FKT65" s="525"/>
      <c r="FKU65" s="525"/>
      <c r="FKV65" s="525"/>
      <c r="FKW65" s="525"/>
      <c r="FKX65" s="525"/>
      <c r="FKY65" s="525"/>
      <c r="FKZ65" s="525"/>
      <c r="FLA65" s="525"/>
      <c r="FLB65" s="525"/>
      <c r="FLC65" s="525"/>
      <c r="FLD65" s="525"/>
      <c r="FLE65" s="525"/>
      <c r="FLF65" s="525"/>
      <c r="FLG65" s="525"/>
      <c r="FLH65" s="525"/>
      <c r="FLI65" s="525"/>
      <c r="FLJ65" s="525"/>
      <c r="FLK65" s="525"/>
      <c r="FLL65" s="525"/>
      <c r="FLM65" s="525"/>
      <c r="FLN65" s="525"/>
      <c r="FLO65" s="525"/>
      <c r="FLP65" s="525"/>
      <c r="FLQ65" s="525"/>
      <c r="FLR65" s="525"/>
      <c r="FLS65" s="525"/>
      <c r="FLT65" s="525"/>
      <c r="FLU65" s="525"/>
      <c r="FLV65" s="525"/>
      <c r="FLW65" s="525"/>
      <c r="FLX65" s="525"/>
      <c r="FLY65" s="525"/>
      <c r="FLZ65" s="525"/>
      <c r="FMA65" s="525"/>
      <c r="FMB65" s="525"/>
      <c r="FMC65" s="525"/>
      <c r="FMD65" s="525"/>
      <c r="FME65" s="525"/>
      <c r="FMF65" s="525"/>
      <c r="FMG65" s="525"/>
      <c r="FMH65" s="525"/>
      <c r="FMI65" s="525"/>
      <c r="FMJ65" s="525"/>
      <c r="FMK65" s="525"/>
      <c r="FML65" s="525"/>
      <c r="FMM65" s="525"/>
      <c r="FMN65" s="525"/>
      <c r="FMO65" s="525"/>
      <c r="FMP65" s="525"/>
      <c r="FMQ65" s="525"/>
      <c r="FMR65" s="525"/>
      <c r="FMS65" s="525"/>
      <c r="FMT65" s="525"/>
      <c r="FMU65" s="525"/>
      <c r="FMV65" s="525"/>
      <c r="FMW65" s="525"/>
      <c r="FMX65" s="525"/>
      <c r="FMY65" s="525"/>
      <c r="FMZ65" s="525"/>
      <c r="FNA65" s="525"/>
      <c r="FNB65" s="525"/>
      <c r="FNC65" s="525"/>
      <c r="FND65" s="525"/>
      <c r="FNE65" s="525"/>
      <c r="FNF65" s="525"/>
      <c r="FNG65" s="525"/>
      <c r="FNH65" s="525"/>
      <c r="FNI65" s="525"/>
      <c r="FNJ65" s="525"/>
      <c r="FNK65" s="525"/>
      <c r="FNL65" s="525"/>
      <c r="FNM65" s="525"/>
      <c r="FNN65" s="525"/>
      <c r="FNO65" s="525"/>
      <c r="FNP65" s="525"/>
      <c r="FNQ65" s="525"/>
      <c r="FNR65" s="525"/>
      <c r="FNS65" s="525"/>
      <c r="FNT65" s="525"/>
      <c r="FNU65" s="525"/>
      <c r="FNV65" s="525"/>
      <c r="FNW65" s="525"/>
      <c r="FNX65" s="525"/>
      <c r="FNY65" s="525"/>
      <c r="FNZ65" s="525"/>
      <c r="FOA65" s="525"/>
      <c r="FOB65" s="525"/>
      <c r="FOC65" s="525"/>
      <c r="FOD65" s="525"/>
      <c r="FOE65" s="525"/>
      <c r="FOF65" s="525"/>
      <c r="FOG65" s="525"/>
      <c r="FOH65" s="525"/>
      <c r="FOI65" s="525"/>
      <c r="FOJ65" s="525"/>
      <c r="FOK65" s="525"/>
      <c r="FOL65" s="525"/>
      <c r="FOM65" s="525"/>
      <c r="FON65" s="525"/>
      <c r="FOO65" s="525"/>
      <c r="FOP65" s="525"/>
      <c r="FOQ65" s="525"/>
      <c r="FOR65" s="525"/>
      <c r="FOS65" s="525"/>
      <c r="FOT65" s="525"/>
      <c r="FOU65" s="525"/>
      <c r="FOV65" s="525"/>
      <c r="FOW65" s="525"/>
      <c r="FOX65" s="525"/>
      <c r="FOY65" s="525"/>
      <c r="FOZ65" s="525"/>
      <c r="FPA65" s="525"/>
      <c r="FPB65" s="525"/>
      <c r="FPC65" s="525"/>
      <c r="FPD65" s="525"/>
      <c r="FPE65" s="525"/>
      <c r="FPF65" s="525"/>
      <c r="FPG65" s="525"/>
      <c r="FPH65" s="525"/>
      <c r="FPI65" s="525"/>
      <c r="FPJ65" s="525"/>
      <c r="FPK65" s="525"/>
      <c r="FPL65" s="525"/>
      <c r="FPM65" s="525"/>
      <c r="FPN65" s="525"/>
      <c r="FPO65" s="525"/>
      <c r="FPP65" s="525"/>
      <c r="FPQ65" s="525"/>
      <c r="FPR65" s="525"/>
      <c r="FPS65" s="525"/>
      <c r="FPT65" s="525"/>
      <c r="FPU65" s="525"/>
      <c r="FPV65" s="525"/>
      <c r="FPW65" s="525"/>
      <c r="FPX65" s="525"/>
      <c r="FPY65" s="525"/>
      <c r="FPZ65" s="525"/>
      <c r="FQA65" s="525"/>
      <c r="FQB65" s="525"/>
      <c r="FQC65" s="525"/>
      <c r="FQD65" s="525"/>
      <c r="FQE65" s="525"/>
      <c r="FQF65" s="525"/>
      <c r="FQG65" s="525"/>
      <c r="FQH65" s="525"/>
      <c r="FQI65" s="525"/>
      <c r="FQJ65" s="525"/>
      <c r="FQK65" s="525"/>
      <c r="FQL65" s="525"/>
      <c r="FQM65" s="525"/>
      <c r="FQN65" s="525"/>
      <c r="FQO65" s="525"/>
      <c r="FQP65" s="525"/>
      <c r="FQQ65" s="525"/>
      <c r="FQR65" s="525"/>
      <c r="FQS65" s="525"/>
      <c r="FQT65" s="525"/>
      <c r="FQU65" s="525"/>
      <c r="FQV65" s="525"/>
      <c r="FQW65" s="525"/>
      <c r="FQX65" s="525"/>
      <c r="FQY65" s="525"/>
      <c r="FQZ65" s="525"/>
      <c r="FRA65" s="525"/>
      <c r="FRB65" s="525"/>
      <c r="FRC65" s="525"/>
      <c r="FRD65" s="525"/>
      <c r="FRE65" s="525"/>
      <c r="FRF65" s="525"/>
      <c r="FRG65" s="525"/>
      <c r="FRH65" s="525"/>
      <c r="FRI65" s="525"/>
      <c r="FRJ65" s="525"/>
      <c r="FRK65" s="525"/>
      <c r="FRL65" s="525"/>
      <c r="FRM65" s="525"/>
      <c r="FRN65" s="525"/>
      <c r="FRO65" s="525"/>
      <c r="FRP65" s="525"/>
      <c r="FRQ65" s="525"/>
      <c r="FRR65" s="525"/>
      <c r="FRS65" s="525"/>
      <c r="FRT65" s="525"/>
      <c r="FRU65" s="525"/>
      <c r="FRV65" s="525"/>
      <c r="FRW65" s="525"/>
      <c r="FRX65" s="525"/>
      <c r="FRY65" s="525"/>
      <c r="FRZ65" s="525"/>
      <c r="FSA65" s="525"/>
      <c r="FSB65" s="525"/>
      <c r="FSC65" s="525"/>
      <c r="FSD65" s="525"/>
      <c r="FSE65" s="525"/>
      <c r="FSF65" s="525"/>
      <c r="FSG65" s="525"/>
      <c r="FSH65" s="525"/>
      <c r="FSI65" s="525"/>
      <c r="FSJ65" s="525"/>
      <c r="FSK65" s="525"/>
      <c r="FSL65" s="525"/>
      <c r="FSM65" s="525"/>
      <c r="FSN65" s="525"/>
      <c r="FSO65" s="525"/>
      <c r="FSP65" s="525"/>
      <c r="FSQ65" s="525"/>
      <c r="FSR65" s="525"/>
      <c r="FSS65" s="525"/>
      <c r="FST65" s="525"/>
      <c r="FSU65" s="525"/>
      <c r="FSV65" s="525"/>
      <c r="FSW65" s="525"/>
      <c r="FSX65" s="525"/>
      <c r="FSY65" s="525"/>
      <c r="FSZ65" s="525"/>
      <c r="FTA65" s="525"/>
      <c r="FTB65" s="525"/>
      <c r="FTC65" s="525"/>
      <c r="FTD65" s="525"/>
      <c r="FTE65" s="525"/>
      <c r="FTF65" s="525"/>
      <c r="FTG65" s="525"/>
      <c r="FTH65" s="525"/>
      <c r="FTI65" s="525"/>
      <c r="FTJ65" s="525"/>
      <c r="FTK65" s="525"/>
      <c r="FTL65" s="525"/>
      <c r="FTM65" s="525"/>
      <c r="FTN65" s="525"/>
      <c r="FTO65" s="525"/>
      <c r="FTP65" s="525"/>
      <c r="FTQ65" s="525"/>
      <c r="FTR65" s="525"/>
      <c r="FTS65" s="525"/>
      <c r="FTT65" s="525"/>
      <c r="FTU65" s="525"/>
      <c r="FTV65" s="525"/>
      <c r="FTW65" s="525"/>
      <c r="FTX65" s="525"/>
      <c r="FTY65" s="525"/>
      <c r="FTZ65" s="525"/>
      <c r="FUA65" s="525"/>
      <c r="FUB65" s="525"/>
      <c r="FUC65" s="525"/>
      <c r="FUD65" s="525"/>
      <c r="FUE65" s="525"/>
      <c r="FUF65" s="525"/>
      <c r="FUG65" s="525"/>
      <c r="FUH65" s="525"/>
      <c r="FUI65" s="525"/>
      <c r="FUJ65" s="525"/>
      <c r="FUK65" s="525"/>
      <c r="FUL65" s="525"/>
      <c r="FUM65" s="525"/>
      <c r="FUN65" s="525"/>
      <c r="FUO65" s="525"/>
      <c r="FUP65" s="525"/>
      <c r="FUQ65" s="525"/>
      <c r="FUR65" s="525"/>
      <c r="FUS65" s="525"/>
      <c r="FUT65" s="525"/>
      <c r="FUU65" s="525"/>
      <c r="FUV65" s="525"/>
      <c r="FUW65" s="525"/>
      <c r="FUX65" s="525"/>
      <c r="FUY65" s="525"/>
      <c r="FUZ65" s="525"/>
      <c r="FVA65" s="525"/>
      <c r="FVB65" s="525"/>
      <c r="FVC65" s="525"/>
      <c r="FVD65" s="525"/>
      <c r="FVE65" s="525"/>
      <c r="FVF65" s="525"/>
      <c r="FVG65" s="525"/>
      <c r="FVH65" s="525"/>
      <c r="FVI65" s="525"/>
      <c r="FVJ65" s="525"/>
      <c r="FVK65" s="525"/>
      <c r="FVL65" s="525"/>
      <c r="FVM65" s="525"/>
      <c r="FVN65" s="525"/>
      <c r="FVO65" s="525"/>
      <c r="FVP65" s="525"/>
      <c r="FVQ65" s="525"/>
      <c r="FVR65" s="525"/>
      <c r="FVS65" s="525"/>
      <c r="FVT65" s="525"/>
      <c r="FVU65" s="525"/>
      <c r="FVV65" s="525"/>
      <c r="FVW65" s="525"/>
      <c r="FVX65" s="525"/>
      <c r="FVY65" s="525"/>
      <c r="FVZ65" s="525"/>
      <c r="FWA65" s="525"/>
      <c r="FWB65" s="525"/>
      <c r="FWC65" s="525"/>
      <c r="FWD65" s="525"/>
      <c r="FWE65" s="525"/>
      <c r="FWF65" s="525"/>
      <c r="FWG65" s="525"/>
      <c r="FWH65" s="525"/>
      <c r="FWI65" s="525"/>
      <c r="FWJ65" s="525"/>
      <c r="FWK65" s="525"/>
      <c r="FWL65" s="525"/>
      <c r="FWM65" s="525"/>
      <c r="FWN65" s="525"/>
      <c r="FWO65" s="525"/>
      <c r="FWP65" s="525"/>
      <c r="FWQ65" s="525"/>
      <c r="FWR65" s="525"/>
      <c r="FWS65" s="525"/>
      <c r="FWT65" s="525"/>
      <c r="FWU65" s="525"/>
      <c r="FWV65" s="525"/>
      <c r="FWW65" s="525"/>
      <c r="FWX65" s="525"/>
      <c r="FWY65" s="525"/>
      <c r="FWZ65" s="525"/>
      <c r="FXA65" s="525"/>
      <c r="FXB65" s="525"/>
      <c r="FXC65" s="525"/>
      <c r="FXD65" s="525"/>
      <c r="FXE65" s="525"/>
      <c r="FXF65" s="525"/>
      <c r="FXG65" s="525"/>
      <c r="FXH65" s="525"/>
      <c r="FXI65" s="525"/>
      <c r="FXJ65" s="525"/>
      <c r="FXK65" s="525"/>
      <c r="FXL65" s="525"/>
      <c r="FXM65" s="525"/>
      <c r="FXN65" s="525"/>
      <c r="FXO65" s="525"/>
      <c r="FXP65" s="525"/>
      <c r="FXQ65" s="525"/>
      <c r="FXR65" s="525"/>
      <c r="FXS65" s="525"/>
      <c r="FXT65" s="525"/>
      <c r="FXU65" s="525"/>
      <c r="FXV65" s="525"/>
      <c r="FXW65" s="525"/>
      <c r="FXX65" s="525"/>
      <c r="FXY65" s="525"/>
      <c r="FXZ65" s="525"/>
      <c r="FYA65" s="525"/>
      <c r="FYB65" s="525"/>
      <c r="FYC65" s="525"/>
      <c r="FYD65" s="525"/>
      <c r="FYE65" s="525"/>
      <c r="FYF65" s="525"/>
      <c r="FYG65" s="525"/>
      <c r="FYH65" s="525"/>
      <c r="FYI65" s="525"/>
      <c r="FYJ65" s="525"/>
      <c r="FYK65" s="525"/>
      <c r="FYL65" s="525"/>
      <c r="FYM65" s="525"/>
      <c r="FYN65" s="525"/>
      <c r="FYO65" s="525"/>
      <c r="FYP65" s="525"/>
      <c r="FYQ65" s="525"/>
      <c r="FYR65" s="525"/>
      <c r="FYS65" s="525"/>
      <c r="FYT65" s="525"/>
      <c r="FYU65" s="525"/>
      <c r="FYV65" s="525"/>
      <c r="FYW65" s="525"/>
      <c r="FYX65" s="525"/>
      <c r="FYY65" s="525"/>
      <c r="FYZ65" s="525"/>
      <c r="FZA65" s="525"/>
      <c r="FZB65" s="525"/>
      <c r="FZC65" s="525"/>
      <c r="FZD65" s="525"/>
      <c r="FZE65" s="525"/>
      <c r="FZF65" s="525"/>
      <c r="FZG65" s="525"/>
      <c r="FZH65" s="525"/>
      <c r="FZI65" s="525"/>
      <c r="FZJ65" s="525"/>
      <c r="FZK65" s="525"/>
      <c r="FZL65" s="525"/>
      <c r="FZM65" s="525"/>
      <c r="FZN65" s="525"/>
      <c r="FZO65" s="525"/>
      <c r="FZP65" s="525"/>
      <c r="FZQ65" s="525"/>
      <c r="FZR65" s="525"/>
      <c r="FZS65" s="525"/>
      <c r="FZT65" s="525"/>
      <c r="FZU65" s="525"/>
      <c r="FZV65" s="525"/>
      <c r="FZW65" s="525"/>
      <c r="FZX65" s="525"/>
      <c r="FZY65" s="525"/>
      <c r="FZZ65" s="525"/>
      <c r="GAA65" s="525"/>
      <c r="GAB65" s="525"/>
      <c r="GAC65" s="525"/>
      <c r="GAD65" s="525"/>
      <c r="GAE65" s="525"/>
      <c r="GAF65" s="525"/>
      <c r="GAG65" s="525"/>
      <c r="GAH65" s="525"/>
      <c r="GAI65" s="525"/>
      <c r="GAJ65" s="525"/>
      <c r="GAK65" s="525"/>
      <c r="GAL65" s="525"/>
      <c r="GAM65" s="525"/>
      <c r="GAN65" s="525"/>
      <c r="GAO65" s="525"/>
      <c r="GAP65" s="525"/>
      <c r="GAQ65" s="525"/>
      <c r="GAR65" s="525"/>
      <c r="GAS65" s="525"/>
      <c r="GAT65" s="525"/>
      <c r="GAU65" s="525"/>
      <c r="GAV65" s="525"/>
      <c r="GAW65" s="525"/>
      <c r="GAX65" s="525"/>
      <c r="GAY65" s="525"/>
      <c r="GAZ65" s="525"/>
      <c r="GBA65" s="525"/>
      <c r="GBB65" s="525"/>
      <c r="GBC65" s="525"/>
      <c r="GBD65" s="525"/>
      <c r="GBE65" s="525"/>
      <c r="GBF65" s="525"/>
      <c r="GBG65" s="525"/>
      <c r="GBH65" s="525"/>
      <c r="GBI65" s="525"/>
      <c r="GBJ65" s="525"/>
      <c r="GBK65" s="525"/>
      <c r="GBL65" s="525"/>
      <c r="GBM65" s="525"/>
      <c r="GBN65" s="525"/>
      <c r="GBO65" s="525"/>
      <c r="GBP65" s="525"/>
      <c r="GBQ65" s="525"/>
      <c r="GBR65" s="525"/>
      <c r="GBS65" s="525"/>
      <c r="GBT65" s="525"/>
      <c r="GBU65" s="525"/>
      <c r="GBV65" s="525"/>
      <c r="GBW65" s="525"/>
      <c r="GBX65" s="525"/>
      <c r="GBY65" s="525"/>
      <c r="GBZ65" s="525"/>
      <c r="GCA65" s="525"/>
      <c r="GCB65" s="525"/>
      <c r="GCC65" s="525"/>
      <c r="GCD65" s="525"/>
      <c r="GCE65" s="525"/>
      <c r="GCF65" s="525"/>
      <c r="GCG65" s="525"/>
      <c r="GCH65" s="525"/>
      <c r="GCI65" s="525"/>
      <c r="GCJ65" s="525"/>
      <c r="GCK65" s="525"/>
      <c r="GCL65" s="525"/>
      <c r="GCM65" s="525"/>
      <c r="GCN65" s="525"/>
      <c r="GCO65" s="525"/>
      <c r="GCP65" s="525"/>
      <c r="GCQ65" s="525"/>
      <c r="GCR65" s="525"/>
      <c r="GCS65" s="525"/>
      <c r="GCT65" s="525"/>
      <c r="GCU65" s="525"/>
      <c r="GCV65" s="525"/>
      <c r="GCW65" s="525"/>
      <c r="GCX65" s="525"/>
      <c r="GCY65" s="525"/>
      <c r="GCZ65" s="525"/>
      <c r="GDA65" s="525"/>
      <c r="GDB65" s="525"/>
      <c r="GDC65" s="525"/>
      <c r="GDD65" s="525"/>
      <c r="GDE65" s="525"/>
      <c r="GDF65" s="525"/>
      <c r="GDG65" s="525"/>
      <c r="GDH65" s="525"/>
      <c r="GDI65" s="525"/>
      <c r="GDJ65" s="525"/>
      <c r="GDK65" s="525"/>
      <c r="GDL65" s="525"/>
      <c r="GDM65" s="525"/>
      <c r="GDN65" s="525"/>
      <c r="GDO65" s="525"/>
      <c r="GDP65" s="525"/>
      <c r="GDQ65" s="525"/>
      <c r="GDR65" s="525"/>
      <c r="GDS65" s="525"/>
      <c r="GDT65" s="525"/>
      <c r="GDU65" s="525"/>
      <c r="GDV65" s="525"/>
      <c r="GDW65" s="525"/>
      <c r="GDX65" s="525"/>
      <c r="GDY65" s="525"/>
      <c r="GDZ65" s="525"/>
      <c r="GEA65" s="525"/>
      <c r="GEB65" s="525"/>
      <c r="GEC65" s="525"/>
      <c r="GED65" s="525"/>
      <c r="GEE65" s="525"/>
      <c r="GEF65" s="525"/>
      <c r="GEG65" s="525"/>
      <c r="GEH65" s="525"/>
      <c r="GEI65" s="525"/>
      <c r="GEJ65" s="525"/>
      <c r="GEK65" s="525"/>
      <c r="GEL65" s="525"/>
      <c r="GEM65" s="525"/>
      <c r="GEN65" s="525"/>
      <c r="GEO65" s="525"/>
      <c r="GEP65" s="525"/>
      <c r="GEQ65" s="525"/>
      <c r="GER65" s="525"/>
      <c r="GES65" s="525"/>
      <c r="GET65" s="525"/>
      <c r="GEU65" s="525"/>
      <c r="GEV65" s="525"/>
      <c r="GEW65" s="525"/>
      <c r="GEX65" s="525"/>
      <c r="GEY65" s="525"/>
      <c r="GEZ65" s="525"/>
      <c r="GFA65" s="525"/>
      <c r="GFB65" s="525"/>
      <c r="GFC65" s="525"/>
      <c r="GFD65" s="525"/>
      <c r="GFE65" s="525"/>
      <c r="GFF65" s="525"/>
      <c r="GFG65" s="525"/>
      <c r="GFH65" s="525"/>
      <c r="GFI65" s="525"/>
      <c r="GFJ65" s="525"/>
      <c r="GFK65" s="525"/>
      <c r="GFL65" s="525"/>
      <c r="GFM65" s="525"/>
      <c r="GFN65" s="525"/>
      <c r="GFO65" s="525"/>
      <c r="GFP65" s="525"/>
      <c r="GFQ65" s="525"/>
      <c r="GFR65" s="525"/>
      <c r="GFS65" s="525"/>
      <c r="GFT65" s="525"/>
      <c r="GFU65" s="525"/>
      <c r="GFV65" s="525"/>
      <c r="GFW65" s="525"/>
      <c r="GFX65" s="525"/>
      <c r="GFY65" s="525"/>
      <c r="GFZ65" s="525"/>
      <c r="GGA65" s="525"/>
      <c r="GGB65" s="525"/>
      <c r="GGC65" s="525"/>
      <c r="GGD65" s="525"/>
      <c r="GGE65" s="525"/>
      <c r="GGF65" s="525"/>
      <c r="GGG65" s="525"/>
      <c r="GGH65" s="525"/>
      <c r="GGI65" s="525"/>
      <c r="GGJ65" s="525"/>
      <c r="GGK65" s="525"/>
      <c r="GGL65" s="525"/>
      <c r="GGM65" s="525"/>
      <c r="GGN65" s="525"/>
      <c r="GGO65" s="525"/>
      <c r="GGP65" s="525"/>
      <c r="GGQ65" s="525"/>
      <c r="GGR65" s="525"/>
      <c r="GGS65" s="525"/>
      <c r="GGT65" s="525"/>
      <c r="GGU65" s="525"/>
      <c r="GGV65" s="525"/>
      <c r="GGW65" s="525"/>
      <c r="GGX65" s="525"/>
      <c r="GGY65" s="525"/>
      <c r="GGZ65" s="525"/>
      <c r="GHA65" s="525"/>
      <c r="GHB65" s="525"/>
      <c r="GHC65" s="525"/>
      <c r="GHD65" s="525"/>
      <c r="GHE65" s="525"/>
      <c r="GHF65" s="525"/>
      <c r="GHG65" s="525"/>
      <c r="GHH65" s="525"/>
      <c r="GHI65" s="525"/>
      <c r="GHJ65" s="525"/>
      <c r="GHK65" s="525"/>
      <c r="GHL65" s="525"/>
      <c r="GHM65" s="525"/>
      <c r="GHN65" s="525"/>
      <c r="GHO65" s="525"/>
      <c r="GHP65" s="525"/>
      <c r="GHQ65" s="525"/>
      <c r="GHR65" s="525"/>
      <c r="GHS65" s="525"/>
      <c r="GHT65" s="525"/>
      <c r="GHU65" s="525"/>
      <c r="GHV65" s="525"/>
      <c r="GHW65" s="525"/>
      <c r="GHX65" s="525"/>
      <c r="GHY65" s="525"/>
      <c r="GHZ65" s="525"/>
      <c r="GIA65" s="525"/>
      <c r="GIB65" s="525"/>
      <c r="GIC65" s="525"/>
      <c r="GID65" s="525"/>
      <c r="GIE65" s="525"/>
      <c r="GIF65" s="525"/>
      <c r="GIG65" s="525"/>
      <c r="GIH65" s="525"/>
      <c r="GII65" s="525"/>
      <c r="GIJ65" s="525"/>
      <c r="GIK65" s="525"/>
      <c r="GIL65" s="525"/>
      <c r="GIM65" s="525"/>
      <c r="GIN65" s="525"/>
      <c r="GIO65" s="525"/>
      <c r="GIP65" s="525"/>
      <c r="GIQ65" s="525"/>
      <c r="GIR65" s="525"/>
      <c r="GIS65" s="525"/>
      <c r="GIT65" s="525"/>
      <c r="GIU65" s="525"/>
      <c r="GIV65" s="525"/>
      <c r="GIW65" s="525"/>
      <c r="GIX65" s="525"/>
      <c r="GIY65" s="525"/>
      <c r="GIZ65" s="525"/>
      <c r="GJA65" s="525"/>
      <c r="GJB65" s="525"/>
      <c r="GJC65" s="525"/>
      <c r="GJD65" s="525"/>
      <c r="GJE65" s="525"/>
      <c r="GJF65" s="525"/>
      <c r="GJG65" s="525"/>
      <c r="GJH65" s="525"/>
      <c r="GJI65" s="525"/>
      <c r="GJJ65" s="525"/>
      <c r="GJK65" s="525"/>
      <c r="GJL65" s="525"/>
      <c r="GJM65" s="525"/>
      <c r="GJN65" s="525"/>
      <c r="GJO65" s="525"/>
      <c r="GJP65" s="525"/>
      <c r="GJQ65" s="525"/>
      <c r="GJR65" s="525"/>
      <c r="GJS65" s="525"/>
      <c r="GJT65" s="525"/>
      <c r="GJU65" s="525"/>
      <c r="GJV65" s="525"/>
      <c r="GJW65" s="525"/>
      <c r="GJX65" s="525"/>
      <c r="GJY65" s="525"/>
      <c r="GJZ65" s="525"/>
      <c r="GKA65" s="525"/>
      <c r="GKB65" s="525"/>
      <c r="GKC65" s="525"/>
      <c r="GKD65" s="525"/>
      <c r="GKE65" s="525"/>
      <c r="GKF65" s="525"/>
      <c r="GKG65" s="525"/>
      <c r="GKH65" s="525"/>
      <c r="GKI65" s="525"/>
      <c r="GKJ65" s="525"/>
      <c r="GKK65" s="525"/>
      <c r="GKL65" s="525"/>
      <c r="GKM65" s="525"/>
      <c r="GKN65" s="525"/>
      <c r="GKO65" s="525"/>
      <c r="GKP65" s="525"/>
      <c r="GKQ65" s="525"/>
      <c r="GKR65" s="525"/>
      <c r="GKS65" s="525"/>
      <c r="GKT65" s="525"/>
      <c r="GKU65" s="525"/>
      <c r="GKV65" s="525"/>
      <c r="GKW65" s="525"/>
      <c r="GKX65" s="525"/>
      <c r="GKY65" s="525"/>
      <c r="GKZ65" s="525"/>
      <c r="GLA65" s="525"/>
      <c r="GLB65" s="525"/>
      <c r="GLC65" s="525"/>
      <c r="GLD65" s="525"/>
      <c r="GLE65" s="525"/>
      <c r="GLF65" s="525"/>
      <c r="GLG65" s="525"/>
      <c r="GLH65" s="525"/>
      <c r="GLI65" s="525"/>
      <c r="GLJ65" s="525"/>
      <c r="GLK65" s="525"/>
      <c r="GLL65" s="525"/>
      <c r="GLM65" s="525"/>
      <c r="GLN65" s="525"/>
      <c r="GLO65" s="525"/>
      <c r="GLP65" s="525"/>
      <c r="GLQ65" s="525"/>
      <c r="GLR65" s="525"/>
      <c r="GLS65" s="525"/>
      <c r="GLT65" s="525"/>
      <c r="GLU65" s="525"/>
      <c r="GLV65" s="525"/>
      <c r="GLW65" s="525"/>
      <c r="GLX65" s="525"/>
      <c r="GLY65" s="525"/>
      <c r="GLZ65" s="525"/>
      <c r="GMA65" s="525"/>
      <c r="GMB65" s="525"/>
      <c r="GMC65" s="525"/>
      <c r="GMD65" s="525"/>
      <c r="GME65" s="525"/>
      <c r="GMF65" s="525"/>
      <c r="GMG65" s="525"/>
      <c r="GMH65" s="525"/>
      <c r="GMI65" s="525"/>
      <c r="GMJ65" s="525"/>
      <c r="GMK65" s="525"/>
      <c r="GML65" s="525"/>
      <c r="GMM65" s="525"/>
      <c r="GMN65" s="525"/>
      <c r="GMO65" s="525"/>
      <c r="GMP65" s="525"/>
      <c r="GMQ65" s="525"/>
      <c r="GMR65" s="525"/>
      <c r="GMS65" s="525"/>
      <c r="GMT65" s="525"/>
      <c r="GMU65" s="525"/>
      <c r="GMV65" s="525"/>
      <c r="GMW65" s="525"/>
      <c r="GMX65" s="525"/>
      <c r="GMY65" s="525"/>
      <c r="GMZ65" s="525"/>
      <c r="GNA65" s="525"/>
      <c r="GNB65" s="525"/>
      <c r="GNC65" s="525"/>
      <c r="GND65" s="525"/>
      <c r="GNE65" s="525"/>
      <c r="GNF65" s="525"/>
      <c r="GNG65" s="525"/>
      <c r="GNH65" s="525"/>
      <c r="GNI65" s="525"/>
      <c r="GNJ65" s="525"/>
      <c r="GNK65" s="525"/>
      <c r="GNL65" s="525"/>
      <c r="GNM65" s="525"/>
      <c r="GNN65" s="525"/>
      <c r="GNO65" s="525"/>
      <c r="GNP65" s="525"/>
      <c r="GNQ65" s="525"/>
      <c r="GNR65" s="525"/>
      <c r="GNS65" s="525"/>
      <c r="GNT65" s="525"/>
      <c r="GNU65" s="525"/>
      <c r="GNV65" s="525"/>
      <c r="GNW65" s="525"/>
      <c r="GNX65" s="525"/>
      <c r="GNY65" s="525"/>
      <c r="GNZ65" s="525"/>
      <c r="GOA65" s="525"/>
      <c r="GOB65" s="525"/>
      <c r="GOC65" s="525"/>
      <c r="GOD65" s="525"/>
      <c r="GOE65" s="525"/>
      <c r="GOF65" s="525"/>
      <c r="GOG65" s="525"/>
      <c r="GOH65" s="525"/>
      <c r="GOI65" s="525"/>
      <c r="GOJ65" s="525"/>
      <c r="GOK65" s="525"/>
      <c r="GOL65" s="525"/>
      <c r="GOM65" s="525"/>
      <c r="GON65" s="525"/>
      <c r="GOO65" s="525"/>
      <c r="GOP65" s="525"/>
      <c r="GOQ65" s="525"/>
      <c r="GOR65" s="525"/>
      <c r="GOS65" s="525"/>
      <c r="GOT65" s="525"/>
      <c r="GOU65" s="525"/>
      <c r="GOV65" s="525"/>
      <c r="GOW65" s="525"/>
      <c r="GOX65" s="525"/>
      <c r="GOY65" s="525"/>
      <c r="GOZ65" s="525"/>
      <c r="GPA65" s="525"/>
      <c r="GPB65" s="525"/>
      <c r="GPC65" s="525"/>
      <c r="GPD65" s="525"/>
      <c r="GPE65" s="525"/>
      <c r="GPF65" s="525"/>
      <c r="GPG65" s="525"/>
      <c r="GPH65" s="525"/>
      <c r="GPI65" s="525"/>
      <c r="GPJ65" s="525"/>
      <c r="GPK65" s="525"/>
      <c r="GPL65" s="525"/>
      <c r="GPM65" s="525"/>
      <c r="GPN65" s="525"/>
      <c r="GPO65" s="525"/>
      <c r="GPP65" s="525"/>
      <c r="GPQ65" s="525"/>
      <c r="GPR65" s="525"/>
      <c r="GPS65" s="525"/>
      <c r="GPT65" s="525"/>
      <c r="GPU65" s="525"/>
      <c r="GPV65" s="525"/>
      <c r="GPW65" s="525"/>
      <c r="GPX65" s="525"/>
      <c r="GPY65" s="525"/>
      <c r="GPZ65" s="525"/>
      <c r="GQA65" s="525"/>
      <c r="GQB65" s="525"/>
      <c r="GQC65" s="525"/>
      <c r="GQD65" s="525"/>
      <c r="GQE65" s="525"/>
      <c r="GQF65" s="525"/>
      <c r="GQG65" s="525"/>
      <c r="GQH65" s="525"/>
      <c r="GQI65" s="525"/>
      <c r="GQJ65" s="525"/>
      <c r="GQK65" s="525"/>
      <c r="GQL65" s="525"/>
      <c r="GQM65" s="525"/>
      <c r="GQN65" s="525"/>
      <c r="GQO65" s="525"/>
      <c r="GQP65" s="525"/>
      <c r="GQQ65" s="525"/>
      <c r="GQR65" s="525"/>
      <c r="GQS65" s="525"/>
      <c r="GQT65" s="525"/>
      <c r="GQU65" s="525"/>
      <c r="GQV65" s="525"/>
      <c r="GQW65" s="525"/>
      <c r="GQX65" s="525"/>
      <c r="GQY65" s="525"/>
      <c r="GQZ65" s="525"/>
      <c r="GRA65" s="525"/>
      <c r="GRB65" s="525"/>
      <c r="GRC65" s="525"/>
      <c r="GRD65" s="525"/>
      <c r="GRE65" s="525"/>
      <c r="GRF65" s="525"/>
      <c r="GRG65" s="525"/>
      <c r="GRH65" s="525"/>
      <c r="GRI65" s="525"/>
      <c r="GRJ65" s="525"/>
      <c r="GRK65" s="525"/>
      <c r="GRL65" s="525"/>
      <c r="GRM65" s="525"/>
      <c r="GRN65" s="525"/>
      <c r="GRO65" s="525"/>
      <c r="GRP65" s="525"/>
      <c r="GRQ65" s="525"/>
      <c r="GRR65" s="525"/>
      <c r="GRS65" s="525"/>
      <c r="GRT65" s="525"/>
      <c r="GRU65" s="525"/>
      <c r="GRV65" s="525"/>
      <c r="GRW65" s="525"/>
      <c r="GRX65" s="525"/>
      <c r="GRY65" s="525"/>
      <c r="GRZ65" s="525"/>
      <c r="GSA65" s="525"/>
      <c r="GSB65" s="525"/>
      <c r="GSC65" s="525"/>
      <c r="GSD65" s="525"/>
      <c r="GSE65" s="525"/>
      <c r="GSF65" s="525"/>
      <c r="GSG65" s="525"/>
      <c r="GSH65" s="525"/>
      <c r="GSI65" s="525"/>
      <c r="GSJ65" s="525"/>
      <c r="GSK65" s="525"/>
      <c r="GSL65" s="525"/>
      <c r="GSM65" s="525"/>
      <c r="GSN65" s="525"/>
      <c r="GSO65" s="525"/>
      <c r="GSP65" s="525"/>
      <c r="GSQ65" s="525"/>
      <c r="GSR65" s="525"/>
      <c r="GSS65" s="525"/>
      <c r="GST65" s="525"/>
      <c r="GSU65" s="525"/>
      <c r="GSV65" s="525"/>
      <c r="GSW65" s="525"/>
      <c r="GSX65" s="525"/>
      <c r="GSY65" s="525"/>
      <c r="GSZ65" s="525"/>
      <c r="GTA65" s="525"/>
      <c r="GTB65" s="525"/>
      <c r="GTC65" s="525"/>
      <c r="GTD65" s="525"/>
      <c r="GTE65" s="525"/>
      <c r="GTF65" s="525"/>
      <c r="GTG65" s="525"/>
      <c r="GTH65" s="525"/>
      <c r="GTI65" s="525"/>
      <c r="GTJ65" s="525"/>
      <c r="GTK65" s="525"/>
      <c r="GTL65" s="525"/>
      <c r="GTM65" s="525"/>
      <c r="GTN65" s="525"/>
      <c r="GTO65" s="525"/>
      <c r="GTP65" s="525"/>
      <c r="GTQ65" s="525"/>
      <c r="GTR65" s="525"/>
      <c r="GTS65" s="525"/>
      <c r="GTT65" s="525"/>
      <c r="GTU65" s="525"/>
      <c r="GTV65" s="525"/>
      <c r="GTW65" s="525"/>
      <c r="GTX65" s="525"/>
      <c r="GTY65" s="525"/>
      <c r="GTZ65" s="525"/>
      <c r="GUA65" s="525"/>
      <c r="GUB65" s="525"/>
      <c r="GUC65" s="525"/>
      <c r="GUD65" s="525"/>
      <c r="GUE65" s="525"/>
      <c r="GUF65" s="525"/>
      <c r="GUG65" s="525"/>
      <c r="GUH65" s="525"/>
      <c r="GUI65" s="525"/>
      <c r="GUJ65" s="525"/>
      <c r="GUK65" s="525"/>
      <c r="GUL65" s="525"/>
      <c r="GUM65" s="525"/>
      <c r="GUN65" s="525"/>
      <c r="GUO65" s="525"/>
      <c r="GUP65" s="525"/>
      <c r="GUQ65" s="525"/>
      <c r="GUR65" s="525"/>
      <c r="GUS65" s="525"/>
      <c r="GUT65" s="525"/>
      <c r="GUU65" s="525"/>
      <c r="GUV65" s="525"/>
      <c r="GUW65" s="525"/>
      <c r="GUX65" s="525"/>
      <c r="GUY65" s="525"/>
      <c r="GUZ65" s="525"/>
      <c r="GVA65" s="525"/>
      <c r="GVB65" s="525"/>
      <c r="GVC65" s="525"/>
      <c r="GVD65" s="525"/>
      <c r="GVE65" s="525"/>
      <c r="GVF65" s="525"/>
      <c r="GVG65" s="525"/>
      <c r="GVH65" s="525"/>
      <c r="GVI65" s="525"/>
      <c r="GVJ65" s="525"/>
      <c r="GVK65" s="525"/>
      <c r="GVL65" s="525"/>
      <c r="GVM65" s="525"/>
      <c r="GVN65" s="525"/>
      <c r="GVO65" s="525"/>
      <c r="GVP65" s="525"/>
      <c r="GVQ65" s="525"/>
      <c r="GVR65" s="525"/>
      <c r="GVS65" s="525"/>
      <c r="GVT65" s="525"/>
      <c r="GVU65" s="525"/>
      <c r="GVV65" s="525"/>
      <c r="GVW65" s="525"/>
      <c r="GVX65" s="525"/>
      <c r="GVY65" s="525"/>
      <c r="GVZ65" s="525"/>
      <c r="GWA65" s="525"/>
      <c r="GWB65" s="525"/>
      <c r="GWC65" s="525"/>
      <c r="GWD65" s="525"/>
      <c r="GWE65" s="525"/>
      <c r="GWF65" s="525"/>
      <c r="GWG65" s="525"/>
      <c r="GWH65" s="525"/>
      <c r="GWI65" s="525"/>
      <c r="GWJ65" s="525"/>
      <c r="GWK65" s="525"/>
      <c r="GWL65" s="525"/>
      <c r="GWM65" s="525"/>
      <c r="GWN65" s="525"/>
      <c r="GWO65" s="525"/>
      <c r="GWP65" s="525"/>
      <c r="GWQ65" s="525"/>
      <c r="GWR65" s="525"/>
      <c r="GWS65" s="525"/>
      <c r="GWT65" s="525"/>
      <c r="GWU65" s="525"/>
      <c r="GWV65" s="525"/>
      <c r="GWW65" s="525"/>
      <c r="GWX65" s="525"/>
      <c r="GWY65" s="525"/>
      <c r="GWZ65" s="525"/>
      <c r="GXA65" s="525"/>
      <c r="GXB65" s="525"/>
      <c r="GXC65" s="525"/>
      <c r="GXD65" s="525"/>
      <c r="GXE65" s="525"/>
      <c r="GXF65" s="525"/>
      <c r="GXG65" s="525"/>
      <c r="GXH65" s="525"/>
      <c r="GXI65" s="525"/>
      <c r="GXJ65" s="525"/>
      <c r="GXK65" s="525"/>
      <c r="GXL65" s="525"/>
      <c r="GXM65" s="525"/>
      <c r="GXN65" s="525"/>
      <c r="GXO65" s="525"/>
      <c r="GXP65" s="525"/>
      <c r="GXQ65" s="525"/>
      <c r="GXR65" s="525"/>
      <c r="GXS65" s="525"/>
      <c r="GXT65" s="525"/>
      <c r="GXU65" s="525"/>
      <c r="GXV65" s="525"/>
      <c r="GXW65" s="525"/>
      <c r="GXX65" s="525"/>
      <c r="GXY65" s="525"/>
      <c r="GXZ65" s="525"/>
      <c r="GYA65" s="525"/>
      <c r="GYB65" s="525"/>
      <c r="GYC65" s="525"/>
      <c r="GYD65" s="525"/>
      <c r="GYE65" s="525"/>
      <c r="GYF65" s="525"/>
      <c r="GYG65" s="525"/>
      <c r="GYH65" s="525"/>
      <c r="GYI65" s="525"/>
      <c r="GYJ65" s="525"/>
      <c r="GYK65" s="525"/>
      <c r="GYL65" s="525"/>
      <c r="GYM65" s="525"/>
      <c r="GYN65" s="525"/>
      <c r="GYO65" s="525"/>
      <c r="GYP65" s="525"/>
      <c r="GYQ65" s="525"/>
      <c r="GYR65" s="525"/>
      <c r="GYS65" s="525"/>
      <c r="GYT65" s="525"/>
      <c r="GYU65" s="525"/>
      <c r="GYV65" s="525"/>
      <c r="GYW65" s="525"/>
      <c r="GYX65" s="525"/>
      <c r="GYY65" s="525"/>
      <c r="GYZ65" s="525"/>
      <c r="GZA65" s="525"/>
      <c r="GZB65" s="525"/>
      <c r="GZC65" s="525"/>
      <c r="GZD65" s="525"/>
      <c r="GZE65" s="525"/>
      <c r="GZF65" s="525"/>
      <c r="GZG65" s="525"/>
      <c r="GZH65" s="525"/>
      <c r="GZI65" s="525"/>
      <c r="GZJ65" s="525"/>
      <c r="GZK65" s="525"/>
      <c r="GZL65" s="525"/>
      <c r="GZM65" s="525"/>
      <c r="GZN65" s="525"/>
      <c r="GZO65" s="525"/>
      <c r="GZP65" s="525"/>
      <c r="GZQ65" s="525"/>
      <c r="GZR65" s="525"/>
      <c r="GZS65" s="525"/>
      <c r="GZT65" s="525"/>
      <c r="GZU65" s="525"/>
      <c r="GZV65" s="525"/>
      <c r="GZW65" s="525"/>
      <c r="GZX65" s="525"/>
      <c r="GZY65" s="525"/>
      <c r="GZZ65" s="525"/>
      <c r="HAA65" s="525"/>
      <c r="HAB65" s="525"/>
      <c r="HAC65" s="525"/>
      <c r="HAD65" s="525"/>
      <c r="HAE65" s="525"/>
      <c r="HAF65" s="525"/>
      <c r="HAG65" s="525"/>
      <c r="HAH65" s="525"/>
      <c r="HAI65" s="525"/>
      <c r="HAJ65" s="525"/>
      <c r="HAK65" s="525"/>
      <c r="HAL65" s="525"/>
      <c r="HAM65" s="525"/>
      <c r="HAN65" s="525"/>
      <c r="HAO65" s="525"/>
      <c r="HAP65" s="525"/>
      <c r="HAQ65" s="525"/>
      <c r="HAR65" s="525"/>
      <c r="HAS65" s="525"/>
      <c r="HAT65" s="525"/>
      <c r="HAU65" s="525"/>
      <c r="HAV65" s="525"/>
      <c r="HAW65" s="525"/>
      <c r="HAX65" s="525"/>
      <c r="HAY65" s="525"/>
      <c r="HAZ65" s="525"/>
      <c r="HBA65" s="525"/>
      <c r="HBB65" s="525"/>
      <c r="HBC65" s="525"/>
      <c r="HBD65" s="525"/>
      <c r="HBE65" s="525"/>
      <c r="HBF65" s="525"/>
      <c r="HBG65" s="525"/>
      <c r="HBH65" s="525"/>
      <c r="HBI65" s="525"/>
      <c r="HBJ65" s="525"/>
      <c r="HBK65" s="525"/>
      <c r="HBL65" s="525"/>
      <c r="HBM65" s="525"/>
      <c r="HBN65" s="525"/>
      <c r="HBO65" s="525"/>
      <c r="HBP65" s="525"/>
      <c r="HBQ65" s="525"/>
      <c r="HBR65" s="525"/>
      <c r="HBS65" s="525"/>
      <c r="HBT65" s="525"/>
      <c r="HBU65" s="525"/>
      <c r="HBV65" s="525"/>
      <c r="HBW65" s="525"/>
      <c r="HBX65" s="525"/>
      <c r="HBY65" s="525"/>
      <c r="HBZ65" s="525"/>
      <c r="HCA65" s="525"/>
      <c r="HCB65" s="525"/>
      <c r="HCC65" s="525"/>
      <c r="HCD65" s="525"/>
      <c r="HCE65" s="525"/>
      <c r="HCF65" s="525"/>
      <c r="HCG65" s="525"/>
      <c r="HCH65" s="525"/>
      <c r="HCI65" s="525"/>
      <c r="HCJ65" s="525"/>
      <c r="HCK65" s="525"/>
      <c r="HCL65" s="525"/>
      <c r="HCM65" s="525"/>
      <c r="HCN65" s="525"/>
      <c r="HCO65" s="525"/>
      <c r="HCP65" s="525"/>
      <c r="HCQ65" s="525"/>
      <c r="HCR65" s="525"/>
      <c r="HCS65" s="525"/>
      <c r="HCT65" s="525"/>
      <c r="HCU65" s="525"/>
      <c r="HCV65" s="525"/>
      <c r="HCW65" s="525"/>
      <c r="HCX65" s="525"/>
      <c r="HCY65" s="525"/>
      <c r="HCZ65" s="525"/>
      <c r="HDA65" s="525"/>
      <c r="HDB65" s="525"/>
      <c r="HDC65" s="525"/>
      <c r="HDD65" s="525"/>
      <c r="HDE65" s="525"/>
      <c r="HDF65" s="525"/>
      <c r="HDG65" s="525"/>
      <c r="HDH65" s="525"/>
      <c r="HDI65" s="525"/>
      <c r="HDJ65" s="525"/>
      <c r="HDK65" s="525"/>
      <c r="HDL65" s="525"/>
      <c r="HDM65" s="525"/>
      <c r="HDN65" s="525"/>
      <c r="HDO65" s="525"/>
      <c r="HDP65" s="525"/>
      <c r="HDQ65" s="525"/>
      <c r="HDR65" s="525"/>
      <c r="HDS65" s="525"/>
      <c r="HDT65" s="525"/>
      <c r="HDU65" s="525"/>
      <c r="HDV65" s="525"/>
      <c r="HDW65" s="525"/>
      <c r="HDX65" s="525"/>
      <c r="HDY65" s="525"/>
      <c r="HDZ65" s="525"/>
      <c r="HEA65" s="525"/>
      <c r="HEB65" s="525"/>
      <c r="HEC65" s="525"/>
      <c r="HED65" s="525"/>
      <c r="HEE65" s="525"/>
      <c r="HEF65" s="525"/>
      <c r="HEG65" s="525"/>
      <c r="HEH65" s="525"/>
      <c r="HEI65" s="525"/>
      <c r="HEJ65" s="525"/>
      <c r="HEK65" s="525"/>
      <c r="HEL65" s="525"/>
      <c r="HEM65" s="525"/>
      <c r="HEN65" s="525"/>
      <c r="HEO65" s="525"/>
      <c r="HEP65" s="525"/>
      <c r="HEQ65" s="525"/>
      <c r="HER65" s="525"/>
      <c r="HES65" s="525"/>
      <c r="HET65" s="525"/>
      <c r="HEU65" s="525"/>
      <c r="HEV65" s="525"/>
      <c r="HEW65" s="525"/>
      <c r="HEX65" s="525"/>
      <c r="HEY65" s="525"/>
      <c r="HEZ65" s="525"/>
      <c r="HFA65" s="525"/>
      <c r="HFB65" s="525"/>
      <c r="HFC65" s="525"/>
      <c r="HFD65" s="525"/>
      <c r="HFE65" s="525"/>
      <c r="HFF65" s="525"/>
      <c r="HFG65" s="525"/>
      <c r="HFH65" s="525"/>
      <c r="HFI65" s="525"/>
      <c r="HFJ65" s="525"/>
      <c r="HFK65" s="525"/>
      <c r="HFL65" s="525"/>
      <c r="HFM65" s="525"/>
      <c r="HFN65" s="525"/>
      <c r="HFO65" s="525"/>
      <c r="HFP65" s="525"/>
      <c r="HFQ65" s="525"/>
      <c r="HFR65" s="525"/>
      <c r="HFS65" s="525"/>
      <c r="HFT65" s="525"/>
      <c r="HFU65" s="525"/>
      <c r="HFV65" s="525"/>
      <c r="HFW65" s="525"/>
      <c r="HFX65" s="525"/>
      <c r="HFY65" s="525"/>
      <c r="HFZ65" s="525"/>
      <c r="HGA65" s="525"/>
      <c r="HGB65" s="525"/>
      <c r="HGC65" s="525"/>
      <c r="HGD65" s="525"/>
      <c r="HGE65" s="525"/>
      <c r="HGF65" s="525"/>
      <c r="HGG65" s="525"/>
      <c r="HGH65" s="525"/>
      <c r="HGI65" s="525"/>
      <c r="HGJ65" s="525"/>
      <c r="HGK65" s="525"/>
      <c r="HGL65" s="525"/>
      <c r="HGM65" s="525"/>
      <c r="HGN65" s="525"/>
      <c r="HGO65" s="525"/>
      <c r="HGP65" s="525"/>
      <c r="HGQ65" s="525"/>
      <c r="HGR65" s="525"/>
      <c r="HGS65" s="525"/>
      <c r="HGT65" s="525"/>
      <c r="HGU65" s="525"/>
      <c r="HGV65" s="525"/>
      <c r="HGW65" s="525"/>
      <c r="HGX65" s="525"/>
      <c r="HGY65" s="525"/>
      <c r="HGZ65" s="525"/>
      <c r="HHA65" s="525"/>
      <c r="HHB65" s="525"/>
      <c r="HHC65" s="525"/>
      <c r="HHD65" s="525"/>
      <c r="HHE65" s="525"/>
      <c r="HHF65" s="525"/>
      <c r="HHG65" s="525"/>
      <c r="HHH65" s="525"/>
      <c r="HHI65" s="525"/>
      <c r="HHJ65" s="525"/>
      <c r="HHK65" s="525"/>
      <c r="HHL65" s="525"/>
      <c r="HHM65" s="525"/>
      <c r="HHN65" s="525"/>
      <c r="HHO65" s="525"/>
      <c r="HHP65" s="525"/>
      <c r="HHQ65" s="525"/>
      <c r="HHR65" s="525"/>
      <c r="HHS65" s="525"/>
      <c r="HHT65" s="525"/>
      <c r="HHU65" s="525"/>
      <c r="HHV65" s="525"/>
      <c r="HHW65" s="525"/>
      <c r="HHX65" s="525"/>
      <c r="HHY65" s="525"/>
      <c r="HHZ65" s="525"/>
      <c r="HIA65" s="525"/>
      <c r="HIB65" s="525"/>
      <c r="HIC65" s="525"/>
      <c r="HID65" s="525"/>
      <c r="HIE65" s="525"/>
      <c r="HIF65" s="525"/>
      <c r="HIG65" s="525"/>
      <c r="HIH65" s="525"/>
      <c r="HII65" s="525"/>
      <c r="HIJ65" s="525"/>
      <c r="HIK65" s="525"/>
      <c r="HIL65" s="525"/>
      <c r="HIM65" s="525"/>
      <c r="HIN65" s="525"/>
      <c r="HIO65" s="525"/>
      <c r="HIP65" s="525"/>
      <c r="HIQ65" s="525"/>
      <c r="HIR65" s="525"/>
      <c r="HIS65" s="525"/>
      <c r="HIT65" s="525"/>
      <c r="HIU65" s="525"/>
      <c r="HIV65" s="525"/>
      <c r="HIW65" s="525"/>
      <c r="HIX65" s="525"/>
      <c r="HIY65" s="525"/>
      <c r="HIZ65" s="525"/>
      <c r="HJA65" s="525"/>
      <c r="HJB65" s="525"/>
      <c r="HJC65" s="525"/>
      <c r="HJD65" s="525"/>
      <c r="HJE65" s="525"/>
      <c r="HJF65" s="525"/>
      <c r="HJG65" s="525"/>
      <c r="HJH65" s="525"/>
      <c r="HJI65" s="525"/>
      <c r="HJJ65" s="525"/>
      <c r="HJK65" s="525"/>
      <c r="HJL65" s="525"/>
      <c r="HJM65" s="525"/>
      <c r="HJN65" s="525"/>
      <c r="HJO65" s="525"/>
      <c r="HJP65" s="525"/>
      <c r="HJQ65" s="525"/>
      <c r="HJR65" s="525"/>
      <c r="HJS65" s="525"/>
      <c r="HJT65" s="525"/>
      <c r="HJU65" s="525"/>
      <c r="HJV65" s="525"/>
      <c r="HJW65" s="525"/>
      <c r="HJX65" s="525"/>
      <c r="HJY65" s="525"/>
      <c r="HJZ65" s="525"/>
      <c r="HKA65" s="525"/>
      <c r="HKB65" s="525"/>
      <c r="HKC65" s="525"/>
      <c r="HKD65" s="525"/>
      <c r="HKE65" s="525"/>
      <c r="HKF65" s="525"/>
      <c r="HKG65" s="525"/>
      <c r="HKH65" s="525"/>
      <c r="HKI65" s="525"/>
      <c r="HKJ65" s="525"/>
      <c r="HKK65" s="525"/>
      <c r="HKL65" s="525"/>
      <c r="HKM65" s="525"/>
      <c r="HKN65" s="525"/>
      <c r="HKO65" s="525"/>
      <c r="HKP65" s="525"/>
      <c r="HKQ65" s="525"/>
      <c r="HKR65" s="525"/>
      <c r="HKS65" s="525"/>
      <c r="HKT65" s="525"/>
      <c r="HKU65" s="525"/>
      <c r="HKV65" s="525"/>
      <c r="HKW65" s="525"/>
      <c r="HKX65" s="525"/>
      <c r="HKY65" s="525"/>
      <c r="HKZ65" s="525"/>
      <c r="HLA65" s="525"/>
      <c r="HLB65" s="525"/>
      <c r="HLC65" s="525"/>
      <c r="HLD65" s="525"/>
      <c r="HLE65" s="525"/>
      <c r="HLF65" s="525"/>
      <c r="HLG65" s="525"/>
      <c r="HLH65" s="525"/>
      <c r="HLI65" s="525"/>
      <c r="HLJ65" s="525"/>
      <c r="HLK65" s="525"/>
      <c r="HLL65" s="525"/>
      <c r="HLM65" s="525"/>
      <c r="HLN65" s="525"/>
      <c r="HLO65" s="525"/>
      <c r="HLP65" s="525"/>
      <c r="HLQ65" s="525"/>
      <c r="HLR65" s="525"/>
      <c r="HLS65" s="525"/>
      <c r="HLT65" s="525"/>
      <c r="HLU65" s="525"/>
      <c r="HLV65" s="525"/>
      <c r="HLW65" s="525"/>
      <c r="HLX65" s="525"/>
      <c r="HLY65" s="525"/>
      <c r="HLZ65" s="525"/>
      <c r="HMA65" s="525"/>
      <c r="HMB65" s="525"/>
      <c r="HMC65" s="525"/>
      <c r="HMD65" s="525"/>
      <c r="HME65" s="525"/>
      <c r="HMF65" s="525"/>
      <c r="HMG65" s="525"/>
      <c r="HMH65" s="525"/>
      <c r="HMI65" s="525"/>
      <c r="HMJ65" s="525"/>
      <c r="HMK65" s="525"/>
      <c r="HML65" s="525"/>
      <c r="HMM65" s="525"/>
      <c r="HMN65" s="525"/>
      <c r="HMO65" s="525"/>
      <c r="HMP65" s="525"/>
      <c r="HMQ65" s="525"/>
      <c r="HMR65" s="525"/>
      <c r="HMS65" s="525"/>
      <c r="HMT65" s="525"/>
      <c r="HMU65" s="525"/>
      <c r="HMV65" s="525"/>
      <c r="HMW65" s="525"/>
      <c r="HMX65" s="525"/>
      <c r="HMY65" s="525"/>
      <c r="HMZ65" s="525"/>
      <c r="HNA65" s="525"/>
      <c r="HNB65" s="525"/>
      <c r="HNC65" s="525"/>
      <c r="HND65" s="525"/>
      <c r="HNE65" s="525"/>
      <c r="HNF65" s="525"/>
      <c r="HNG65" s="525"/>
      <c r="HNH65" s="525"/>
      <c r="HNI65" s="525"/>
      <c r="HNJ65" s="525"/>
      <c r="HNK65" s="525"/>
      <c r="HNL65" s="525"/>
      <c r="HNM65" s="525"/>
      <c r="HNN65" s="525"/>
      <c r="HNO65" s="525"/>
      <c r="HNP65" s="525"/>
      <c r="HNQ65" s="525"/>
      <c r="HNR65" s="525"/>
      <c r="HNS65" s="525"/>
      <c r="HNT65" s="525"/>
      <c r="HNU65" s="525"/>
      <c r="HNV65" s="525"/>
      <c r="HNW65" s="525"/>
      <c r="HNX65" s="525"/>
      <c r="HNY65" s="525"/>
      <c r="HNZ65" s="525"/>
      <c r="HOA65" s="525"/>
      <c r="HOB65" s="525"/>
      <c r="HOC65" s="525"/>
      <c r="HOD65" s="525"/>
      <c r="HOE65" s="525"/>
      <c r="HOF65" s="525"/>
      <c r="HOG65" s="525"/>
      <c r="HOH65" s="525"/>
      <c r="HOI65" s="525"/>
      <c r="HOJ65" s="525"/>
      <c r="HOK65" s="525"/>
      <c r="HOL65" s="525"/>
      <c r="HOM65" s="525"/>
      <c r="HON65" s="525"/>
      <c r="HOO65" s="525"/>
      <c r="HOP65" s="525"/>
      <c r="HOQ65" s="525"/>
      <c r="HOR65" s="525"/>
      <c r="HOS65" s="525"/>
      <c r="HOT65" s="525"/>
      <c r="HOU65" s="525"/>
      <c r="HOV65" s="525"/>
      <c r="HOW65" s="525"/>
      <c r="HOX65" s="525"/>
      <c r="HOY65" s="525"/>
      <c r="HOZ65" s="525"/>
      <c r="HPA65" s="525"/>
      <c r="HPB65" s="525"/>
      <c r="HPC65" s="525"/>
      <c r="HPD65" s="525"/>
      <c r="HPE65" s="525"/>
      <c r="HPF65" s="525"/>
      <c r="HPG65" s="525"/>
      <c r="HPH65" s="525"/>
      <c r="HPI65" s="525"/>
      <c r="HPJ65" s="525"/>
      <c r="HPK65" s="525"/>
      <c r="HPL65" s="525"/>
      <c r="HPM65" s="525"/>
      <c r="HPN65" s="525"/>
      <c r="HPO65" s="525"/>
      <c r="HPP65" s="525"/>
      <c r="HPQ65" s="525"/>
      <c r="HPR65" s="525"/>
      <c r="HPS65" s="525"/>
      <c r="HPT65" s="525"/>
      <c r="HPU65" s="525"/>
      <c r="HPV65" s="525"/>
      <c r="HPW65" s="525"/>
      <c r="HPX65" s="525"/>
      <c r="HPY65" s="525"/>
      <c r="HPZ65" s="525"/>
      <c r="HQA65" s="525"/>
      <c r="HQB65" s="525"/>
      <c r="HQC65" s="525"/>
      <c r="HQD65" s="525"/>
      <c r="HQE65" s="525"/>
      <c r="HQF65" s="525"/>
      <c r="HQG65" s="525"/>
      <c r="HQH65" s="525"/>
      <c r="HQI65" s="525"/>
      <c r="HQJ65" s="525"/>
      <c r="HQK65" s="525"/>
      <c r="HQL65" s="525"/>
      <c r="HQM65" s="525"/>
      <c r="HQN65" s="525"/>
      <c r="HQO65" s="525"/>
      <c r="HQP65" s="525"/>
      <c r="HQQ65" s="525"/>
      <c r="HQR65" s="525"/>
      <c r="HQS65" s="525"/>
      <c r="HQT65" s="525"/>
      <c r="HQU65" s="525"/>
      <c r="HQV65" s="525"/>
      <c r="HQW65" s="525"/>
      <c r="HQX65" s="525"/>
      <c r="HQY65" s="525"/>
      <c r="HQZ65" s="525"/>
      <c r="HRA65" s="525"/>
      <c r="HRB65" s="525"/>
      <c r="HRC65" s="525"/>
      <c r="HRD65" s="525"/>
      <c r="HRE65" s="525"/>
      <c r="HRF65" s="525"/>
      <c r="HRG65" s="525"/>
      <c r="HRH65" s="525"/>
      <c r="HRI65" s="525"/>
      <c r="HRJ65" s="525"/>
      <c r="HRK65" s="525"/>
      <c r="HRL65" s="525"/>
      <c r="HRM65" s="525"/>
      <c r="HRN65" s="525"/>
      <c r="HRO65" s="525"/>
      <c r="HRP65" s="525"/>
      <c r="HRQ65" s="525"/>
      <c r="HRR65" s="525"/>
      <c r="HRS65" s="525"/>
      <c r="HRT65" s="525"/>
      <c r="HRU65" s="525"/>
      <c r="HRV65" s="525"/>
      <c r="HRW65" s="525"/>
      <c r="HRX65" s="525"/>
      <c r="HRY65" s="525"/>
      <c r="HRZ65" s="525"/>
      <c r="HSA65" s="525"/>
      <c r="HSB65" s="525"/>
      <c r="HSC65" s="525"/>
      <c r="HSD65" s="525"/>
      <c r="HSE65" s="525"/>
      <c r="HSF65" s="525"/>
      <c r="HSG65" s="525"/>
      <c r="HSH65" s="525"/>
      <c r="HSI65" s="525"/>
      <c r="HSJ65" s="525"/>
      <c r="HSK65" s="525"/>
      <c r="HSL65" s="525"/>
      <c r="HSM65" s="525"/>
      <c r="HSN65" s="525"/>
      <c r="HSO65" s="525"/>
      <c r="HSP65" s="525"/>
      <c r="HSQ65" s="525"/>
      <c r="HSR65" s="525"/>
      <c r="HSS65" s="525"/>
      <c r="HST65" s="525"/>
      <c r="HSU65" s="525"/>
      <c r="HSV65" s="525"/>
      <c r="HSW65" s="525"/>
      <c r="HSX65" s="525"/>
      <c r="HSY65" s="525"/>
      <c r="HSZ65" s="525"/>
      <c r="HTA65" s="525"/>
      <c r="HTB65" s="525"/>
      <c r="HTC65" s="525"/>
      <c r="HTD65" s="525"/>
      <c r="HTE65" s="525"/>
      <c r="HTF65" s="525"/>
      <c r="HTG65" s="525"/>
      <c r="HTH65" s="525"/>
      <c r="HTI65" s="525"/>
      <c r="HTJ65" s="525"/>
      <c r="HTK65" s="525"/>
      <c r="HTL65" s="525"/>
      <c r="HTM65" s="525"/>
      <c r="HTN65" s="525"/>
      <c r="HTO65" s="525"/>
      <c r="HTP65" s="525"/>
      <c r="HTQ65" s="525"/>
      <c r="HTR65" s="525"/>
      <c r="HTS65" s="525"/>
      <c r="HTT65" s="525"/>
      <c r="HTU65" s="525"/>
      <c r="HTV65" s="525"/>
      <c r="HTW65" s="525"/>
      <c r="HTX65" s="525"/>
      <c r="HTY65" s="525"/>
      <c r="HTZ65" s="525"/>
      <c r="HUA65" s="525"/>
      <c r="HUB65" s="525"/>
      <c r="HUC65" s="525"/>
      <c r="HUD65" s="525"/>
      <c r="HUE65" s="525"/>
      <c r="HUF65" s="525"/>
      <c r="HUG65" s="525"/>
      <c r="HUH65" s="525"/>
      <c r="HUI65" s="525"/>
      <c r="HUJ65" s="525"/>
      <c r="HUK65" s="525"/>
      <c r="HUL65" s="525"/>
      <c r="HUM65" s="525"/>
      <c r="HUN65" s="525"/>
      <c r="HUO65" s="525"/>
      <c r="HUP65" s="525"/>
      <c r="HUQ65" s="525"/>
      <c r="HUR65" s="525"/>
      <c r="HUS65" s="525"/>
      <c r="HUT65" s="525"/>
      <c r="HUU65" s="525"/>
      <c r="HUV65" s="525"/>
      <c r="HUW65" s="525"/>
      <c r="HUX65" s="525"/>
      <c r="HUY65" s="525"/>
      <c r="HUZ65" s="525"/>
      <c r="HVA65" s="525"/>
      <c r="HVB65" s="525"/>
      <c r="HVC65" s="525"/>
      <c r="HVD65" s="525"/>
      <c r="HVE65" s="525"/>
      <c r="HVF65" s="525"/>
      <c r="HVG65" s="525"/>
      <c r="HVH65" s="525"/>
      <c r="HVI65" s="525"/>
      <c r="HVJ65" s="525"/>
      <c r="HVK65" s="525"/>
      <c r="HVL65" s="525"/>
      <c r="HVM65" s="525"/>
      <c r="HVN65" s="525"/>
      <c r="HVO65" s="525"/>
      <c r="HVP65" s="525"/>
      <c r="HVQ65" s="525"/>
      <c r="HVR65" s="525"/>
      <c r="HVS65" s="525"/>
      <c r="HVT65" s="525"/>
      <c r="HVU65" s="525"/>
      <c r="HVV65" s="525"/>
      <c r="HVW65" s="525"/>
      <c r="HVX65" s="525"/>
      <c r="HVY65" s="525"/>
      <c r="HVZ65" s="525"/>
      <c r="HWA65" s="525"/>
      <c r="HWB65" s="525"/>
      <c r="HWC65" s="525"/>
      <c r="HWD65" s="525"/>
      <c r="HWE65" s="525"/>
      <c r="HWF65" s="525"/>
      <c r="HWG65" s="525"/>
      <c r="HWH65" s="525"/>
      <c r="HWI65" s="525"/>
      <c r="HWJ65" s="525"/>
      <c r="HWK65" s="525"/>
      <c r="HWL65" s="525"/>
      <c r="HWM65" s="525"/>
      <c r="HWN65" s="525"/>
      <c r="HWO65" s="525"/>
      <c r="HWP65" s="525"/>
      <c r="HWQ65" s="525"/>
      <c r="HWR65" s="525"/>
      <c r="HWS65" s="525"/>
      <c r="HWT65" s="525"/>
      <c r="HWU65" s="525"/>
      <c r="HWV65" s="525"/>
      <c r="HWW65" s="525"/>
      <c r="HWX65" s="525"/>
      <c r="HWY65" s="525"/>
      <c r="HWZ65" s="525"/>
      <c r="HXA65" s="525"/>
      <c r="HXB65" s="525"/>
      <c r="HXC65" s="525"/>
      <c r="HXD65" s="525"/>
      <c r="HXE65" s="525"/>
      <c r="HXF65" s="525"/>
      <c r="HXG65" s="525"/>
      <c r="HXH65" s="525"/>
      <c r="HXI65" s="525"/>
      <c r="HXJ65" s="525"/>
      <c r="HXK65" s="525"/>
      <c r="HXL65" s="525"/>
      <c r="HXM65" s="525"/>
      <c r="HXN65" s="525"/>
      <c r="HXO65" s="525"/>
      <c r="HXP65" s="525"/>
      <c r="HXQ65" s="525"/>
      <c r="HXR65" s="525"/>
      <c r="HXS65" s="525"/>
      <c r="HXT65" s="525"/>
      <c r="HXU65" s="525"/>
      <c r="HXV65" s="525"/>
      <c r="HXW65" s="525"/>
      <c r="HXX65" s="525"/>
      <c r="HXY65" s="525"/>
      <c r="HXZ65" s="525"/>
      <c r="HYA65" s="525"/>
      <c r="HYB65" s="525"/>
      <c r="HYC65" s="525"/>
      <c r="HYD65" s="525"/>
      <c r="HYE65" s="525"/>
      <c r="HYF65" s="525"/>
      <c r="HYG65" s="525"/>
      <c r="HYH65" s="525"/>
      <c r="HYI65" s="525"/>
      <c r="HYJ65" s="525"/>
      <c r="HYK65" s="525"/>
      <c r="HYL65" s="525"/>
      <c r="HYM65" s="525"/>
      <c r="HYN65" s="525"/>
      <c r="HYO65" s="525"/>
      <c r="HYP65" s="525"/>
      <c r="HYQ65" s="525"/>
      <c r="HYR65" s="525"/>
      <c r="HYS65" s="525"/>
      <c r="HYT65" s="525"/>
      <c r="HYU65" s="525"/>
      <c r="HYV65" s="525"/>
      <c r="HYW65" s="525"/>
      <c r="HYX65" s="525"/>
      <c r="HYY65" s="525"/>
      <c r="HYZ65" s="525"/>
      <c r="HZA65" s="525"/>
      <c r="HZB65" s="525"/>
      <c r="HZC65" s="525"/>
      <c r="HZD65" s="525"/>
      <c r="HZE65" s="525"/>
      <c r="HZF65" s="525"/>
      <c r="HZG65" s="525"/>
      <c r="HZH65" s="525"/>
      <c r="HZI65" s="525"/>
      <c r="HZJ65" s="525"/>
      <c r="HZK65" s="525"/>
      <c r="HZL65" s="525"/>
      <c r="HZM65" s="525"/>
      <c r="HZN65" s="525"/>
      <c r="HZO65" s="525"/>
      <c r="HZP65" s="525"/>
      <c r="HZQ65" s="525"/>
      <c r="HZR65" s="525"/>
      <c r="HZS65" s="525"/>
      <c r="HZT65" s="525"/>
      <c r="HZU65" s="525"/>
      <c r="HZV65" s="525"/>
      <c r="HZW65" s="525"/>
      <c r="HZX65" s="525"/>
      <c r="HZY65" s="525"/>
      <c r="HZZ65" s="525"/>
      <c r="IAA65" s="525"/>
      <c r="IAB65" s="525"/>
      <c r="IAC65" s="525"/>
      <c r="IAD65" s="525"/>
      <c r="IAE65" s="525"/>
      <c r="IAF65" s="525"/>
      <c r="IAG65" s="525"/>
      <c r="IAH65" s="525"/>
      <c r="IAI65" s="525"/>
      <c r="IAJ65" s="525"/>
      <c r="IAK65" s="525"/>
      <c r="IAL65" s="525"/>
      <c r="IAM65" s="525"/>
      <c r="IAN65" s="525"/>
      <c r="IAO65" s="525"/>
      <c r="IAP65" s="525"/>
      <c r="IAQ65" s="525"/>
      <c r="IAR65" s="525"/>
      <c r="IAS65" s="525"/>
      <c r="IAT65" s="525"/>
      <c r="IAU65" s="525"/>
      <c r="IAV65" s="525"/>
      <c r="IAW65" s="525"/>
      <c r="IAX65" s="525"/>
      <c r="IAY65" s="525"/>
      <c r="IAZ65" s="525"/>
      <c r="IBA65" s="525"/>
      <c r="IBB65" s="525"/>
      <c r="IBC65" s="525"/>
      <c r="IBD65" s="525"/>
      <c r="IBE65" s="525"/>
      <c r="IBF65" s="525"/>
      <c r="IBG65" s="525"/>
      <c r="IBH65" s="525"/>
      <c r="IBI65" s="525"/>
      <c r="IBJ65" s="525"/>
      <c r="IBK65" s="525"/>
      <c r="IBL65" s="525"/>
      <c r="IBM65" s="525"/>
      <c r="IBN65" s="525"/>
      <c r="IBO65" s="525"/>
      <c r="IBP65" s="525"/>
      <c r="IBQ65" s="525"/>
      <c r="IBR65" s="525"/>
      <c r="IBS65" s="525"/>
      <c r="IBT65" s="525"/>
      <c r="IBU65" s="525"/>
      <c r="IBV65" s="525"/>
      <c r="IBW65" s="525"/>
      <c r="IBX65" s="525"/>
      <c r="IBY65" s="525"/>
      <c r="IBZ65" s="525"/>
      <c r="ICA65" s="525"/>
      <c r="ICB65" s="525"/>
      <c r="ICC65" s="525"/>
      <c r="ICD65" s="525"/>
      <c r="ICE65" s="525"/>
      <c r="ICF65" s="525"/>
      <c r="ICG65" s="525"/>
      <c r="ICH65" s="525"/>
      <c r="ICI65" s="525"/>
      <c r="ICJ65" s="525"/>
      <c r="ICK65" s="525"/>
      <c r="ICL65" s="525"/>
      <c r="ICM65" s="525"/>
      <c r="ICN65" s="525"/>
      <c r="ICO65" s="525"/>
      <c r="ICP65" s="525"/>
      <c r="ICQ65" s="525"/>
      <c r="ICR65" s="525"/>
      <c r="ICS65" s="525"/>
      <c r="ICT65" s="525"/>
      <c r="ICU65" s="525"/>
      <c r="ICV65" s="525"/>
      <c r="ICW65" s="525"/>
      <c r="ICX65" s="525"/>
      <c r="ICY65" s="525"/>
      <c r="ICZ65" s="525"/>
      <c r="IDA65" s="525"/>
      <c r="IDB65" s="525"/>
      <c r="IDC65" s="525"/>
      <c r="IDD65" s="525"/>
      <c r="IDE65" s="525"/>
      <c r="IDF65" s="525"/>
      <c r="IDG65" s="525"/>
      <c r="IDH65" s="525"/>
      <c r="IDI65" s="525"/>
      <c r="IDJ65" s="525"/>
      <c r="IDK65" s="525"/>
      <c r="IDL65" s="525"/>
      <c r="IDM65" s="525"/>
      <c r="IDN65" s="525"/>
      <c r="IDO65" s="525"/>
      <c r="IDP65" s="525"/>
      <c r="IDQ65" s="525"/>
      <c r="IDR65" s="525"/>
      <c r="IDS65" s="525"/>
      <c r="IDT65" s="525"/>
      <c r="IDU65" s="525"/>
      <c r="IDV65" s="525"/>
      <c r="IDW65" s="525"/>
      <c r="IDX65" s="525"/>
      <c r="IDY65" s="525"/>
      <c r="IDZ65" s="525"/>
      <c r="IEA65" s="525"/>
      <c r="IEB65" s="525"/>
      <c r="IEC65" s="525"/>
      <c r="IED65" s="525"/>
      <c r="IEE65" s="525"/>
      <c r="IEF65" s="525"/>
      <c r="IEG65" s="525"/>
      <c r="IEH65" s="525"/>
      <c r="IEI65" s="525"/>
      <c r="IEJ65" s="525"/>
      <c r="IEK65" s="525"/>
      <c r="IEL65" s="525"/>
      <c r="IEM65" s="525"/>
      <c r="IEN65" s="525"/>
      <c r="IEO65" s="525"/>
      <c r="IEP65" s="525"/>
      <c r="IEQ65" s="525"/>
      <c r="IER65" s="525"/>
      <c r="IES65" s="525"/>
      <c r="IET65" s="525"/>
      <c r="IEU65" s="525"/>
      <c r="IEV65" s="525"/>
      <c r="IEW65" s="525"/>
      <c r="IEX65" s="525"/>
      <c r="IEY65" s="525"/>
      <c r="IEZ65" s="525"/>
      <c r="IFA65" s="525"/>
      <c r="IFB65" s="525"/>
      <c r="IFC65" s="525"/>
      <c r="IFD65" s="525"/>
      <c r="IFE65" s="525"/>
      <c r="IFF65" s="525"/>
      <c r="IFG65" s="525"/>
      <c r="IFH65" s="525"/>
      <c r="IFI65" s="525"/>
      <c r="IFJ65" s="525"/>
      <c r="IFK65" s="525"/>
      <c r="IFL65" s="525"/>
      <c r="IFM65" s="525"/>
      <c r="IFN65" s="525"/>
      <c r="IFO65" s="525"/>
      <c r="IFP65" s="525"/>
      <c r="IFQ65" s="525"/>
      <c r="IFR65" s="525"/>
      <c r="IFS65" s="525"/>
      <c r="IFT65" s="525"/>
      <c r="IFU65" s="525"/>
      <c r="IFV65" s="525"/>
      <c r="IFW65" s="525"/>
      <c r="IFX65" s="525"/>
      <c r="IFY65" s="525"/>
      <c r="IFZ65" s="525"/>
      <c r="IGA65" s="525"/>
      <c r="IGB65" s="525"/>
      <c r="IGC65" s="525"/>
      <c r="IGD65" s="525"/>
      <c r="IGE65" s="525"/>
      <c r="IGF65" s="525"/>
      <c r="IGG65" s="525"/>
      <c r="IGH65" s="525"/>
      <c r="IGI65" s="525"/>
      <c r="IGJ65" s="525"/>
      <c r="IGK65" s="525"/>
      <c r="IGL65" s="525"/>
      <c r="IGM65" s="525"/>
      <c r="IGN65" s="525"/>
      <c r="IGO65" s="525"/>
      <c r="IGP65" s="525"/>
      <c r="IGQ65" s="525"/>
      <c r="IGR65" s="525"/>
      <c r="IGS65" s="525"/>
      <c r="IGT65" s="525"/>
      <c r="IGU65" s="525"/>
      <c r="IGV65" s="525"/>
      <c r="IGW65" s="525"/>
      <c r="IGX65" s="525"/>
      <c r="IGY65" s="525"/>
      <c r="IGZ65" s="525"/>
      <c r="IHA65" s="525"/>
      <c r="IHB65" s="525"/>
      <c r="IHC65" s="525"/>
      <c r="IHD65" s="525"/>
      <c r="IHE65" s="525"/>
      <c r="IHF65" s="525"/>
      <c r="IHG65" s="525"/>
      <c r="IHH65" s="525"/>
      <c r="IHI65" s="525"/>
      <c r="IHJ65" s="525"/>
      <c r="IHK65" s="525"/>
      <c r="IHL65" s="525"/>
      <c r="IHM65" s="525"/>
      <c r="IHN65" s="525"/>
      <c r="IHO65" s="525"/>
      <c r="IHP65" s="525"/>
      <c r="IHQ65" s="525"/>
      <c r="IHR65" s="525"/>
      <c r="IHS65" s="525"/>
      <c r="IHT65" s="525"/>
      <c r="IHU65" s="525"/>
      <c r="IHV65" s="525"/>
      <c r="IHW65" s="525"/>
      <c r="IHX65" s="525"/>
      <c r="IHY65" s="525"/>
      <c r="IHZ65" s="525"/>
      <c r="IIA65" s="525"/>
      <c r="IIB65" s="525"/>
      <c r="IIC65" s="525"/>
      <c r="IID65" s="525"/>
      <c r="IIE65" s="525"/>
      <c r="IIF65" s="525"/>
      <c r="IIG65" s="525"/>
      <c r="IIH65" s="525"/>
      <c r="III65" s="525"/>
      <c r="IIJ65" s="525"/>
      <c r="IIK65" s="525"/>
      <c r="IIL65" s="525"/>
      <c r="IIM65" s="525"/>
      <c r="IIN65" s="525"/>
      <c r="IIO65" s="525"/>
      <c r="IIP65" s="525"/>
      <c r="IIQ65" s="525"/>
      <c r="IIR65" s="525"/>
      <c r="IIS65" s="525"/>
      <c r="IIT65" s="525"/>
      <c r="IIU65" s="525"/>
      <c r="IIV65" s="525"/>
      <c r="IIW65" s="525"/>
      <c r="IIX65" s="525"/>
      <c r="IIY65" s="525"/>
      <c r="IIZ65" s="525"/>
      <c r="IJA65" s="525"/>
      <c r="IJB65" s="525"/>
      <c r="IJC65" s="525"/>
      <c r="IJD65" s="525"/>
      <c r="IJE65" s="525"/>
      <c r="IJF65" s="525"/>
      <c r="IJG65" s="525"/>
      <c r="IJH65" s="525"/>
      <c r="IJI65" s="525"/>
      <c r="IJJ65" s="525"/>
      <c r="IJK65" s="525"/>
      <c r="IJL65" s="525"/>
      <c r="IJM65" s="525"/>
      <c r="IJN65" s="525"/>
      <c r="IJO65" s="525"/>
      <c r="IJP65" s="525"/>
      <c r="IJQ65" s="525"/>
      <c r="IJR65" s="525"/>
      <c r="IJS65" s="525"/>
      <c r="IJT65" s="525"/>
      <c r="IJU65" s="525"/>
      <c r="IJV65" s="525"/>
      <c r="IJW65" s="525"/>
      <c r="IJX65" s="525"/>
      <c r="IJY65" s="525"/>
      <c r="IJZ65" s="525"/>
      <c r="IKA65" s="525"/>
      <c r="IKB65" s="525"/>
      <c r="IKC65" s="525"/>
      <c r="IKD65" s="525"/>
      <c r="IKE65" s="525"/>
      <c r="IKF65" s="525"/>
      <c r="IKG65" s="525"/>
      <c r="IKH65" s="525"/>
      <c r="IKI65" s="525"/>
      <c r="IKJ65" s="525"/>
      <c r="IKK65" s="525"/>
      <c r="IKL65" s="525"/>
      <c r="IKM65" s="525"/>
      <c r="IKN65" s="525"/>
      <c r="IKO65" s="525"/>
      <c r="IKP65" s="525"/>
      <c r="IKQ65" s="525"/>
      <c r="IKR65" s="525"/>
      <c r="IKS65" s="525"/>
      <c r="IKT65" s="525"/>
      <c r="IKU65" s="525"/>
      <c r="IKV65" s="525"/>
      <c r="IKW65" s="525"/>
      <c r="IKX65" s="525"/>
      <c r="IKY65" s="525"/>
      <c r="IKZ65" s="525"/>
      <c r="ILA65" s="525"/>
      <c r="ILB65" s="525"/>
      <c r="ILC65" s="525"/>
      <c r="ILD65" s="525"/>
      <c r="ILE65" s="525"/>
      <c r="ILF65" s="525"/>
      <c r="ILG65" s="525"/>
      <c r="ILH65" s="525"/>
      <c r="ILI65" s="525"/>
      <c r="ILJ65" s="525"/>
      <c r="ILK65" s="525"/>
      <c r="ILL65" s="525"/>
      <c r="ILM65" s="525"/>
      <c r="ILN65" s="525"/>
      <c r="ILO65" s="525"/>
      <c r="ILP65" s="525"/>
      <c r="ILQ65" s="525"/>
      <c r="ILR65" s="525"/>
      <c r="ILS65" s="525"/>
      <c r="ILT65" s="525"/>
      <c r="ILU65" s="525"/>
      <c r="ILV65" s="525"/>
      <c r="ILW65" s="525"/>
      <c r="ILX65" s="525"/>
      <c r="ILY65" s="525"/>
      <c r="ILZ65" s="525"/>
      <c r="IMA65" s="525"/>
      <c r="IMB65" s="525"/>
      <c r="IMC65" s="525"/>
      <c r="IMD65" s="525"/>
      <c r="IME65" s="525"/>
      <c r="IMF65" s="525"/>
      <c r="IMG65" s="525"/>
      <c r="IMH65" s="525"/>
      <c r="IMI65" s="525"/>
      <c r="IMJ65" s="525"/>
      <c r="IMK65" s="525"/>
      <c r="IML65" s="525"/>
      <c r="IMM65" s="525"/>
      <c r="IMN65" s="525"/>
      <c r="IMO65" s="525"/>
      <c r="IMP65" s="525"/>
      <c r="IMQ65" s="525"/>
      <c r="IMR65" s="525"/>
      <c r="IMS65" s="525"/>
      <c r="IMT65" s="525"/>
      <c r="IMU65" s="525"/>
      <c r="IMV65" s="525"/>
      <c r="IMW65" s="525"/>
      <c r="IMX65" s="525"/>
      <c r="IMY65" s="525"/>
      <c r="IMZ65" s="525"/>
      <c r="INA65" s="525"/>
      <c r="INB65" s="525"/>
      <c r="INC65" s="525"/>
      <c r="IND65" s="525"/>
      <c r="INE65" s="525"/>
      <c r="INF65" s="525"/>
      <c r="ING65" s="525"/>
      <c r="INH65" s="525"/>
      <c r="INI65" s="525"/>
      <c r="INJ65" s="525"/>
      <c r="INK65" s="525"/>
      <c r="INL65" s="525"/>
      <c r="INM65" s="525"/>
      <c r="INN65" s="525"/>
      <c r="INO65" s="525"/>
      <c r="INP65" s="525"/>
      <c r="INQ65" s="525"/>
      <c r="INR65" s="525"/>
      <c r="INS65" s="525"/>
      <c r="INT65" s="525"/>
      <c r="INU65" s="525"/>
      <c r="INV65" s="525"/>
      <c r="INW65" s="525"/>
      <c r="INX65" s="525"/>
      <c r="INY65" s="525"/>
      <c r="INZ65" s="525"/>
      <c r="IOA65" s="525"/>
      <c r="IOB65" s="525"/>
      <c r="IOC65" s="525"/>
      <c r="IOD65" s="525"/>
      <c r="IOE65" s="525"/>
      <c r="IOF65" s="525"/>
      <c r="IOG65" s="525"/>
      <c r="IOH65" s="525"/>
      <c r="IOI65" s="525"/>
      <c r="IOJ65" s="525"/>
      <c r="IOK65" s="525"/>
      <c r="IOL65" s="525"/>
      <c r="IOM65" s="525"/>
      <c r="ION65" s="525"/>
      <c r="IOO65" s="525"/>
      <c r="IOP65" s="525"/>
      <c r="IOQ65" s="525"/>
      <c r="IOR65" s="525"/>
      <c r="IOS65" s="525"/>
      <c r="IOT65" s="525"/>
      <c r="IOU65" s="525"/>
      <c r="IOV65" s="525"/>
      <c r="IOW65" s="525"/>
      <c r="IOX65" s="525"/>
      <c r="IOY65" s="525"/>
      <c r="IOZ65" s="525"/>
      <c r="IPA65" s="525"/>
      <c r="IPB65" s="525"/>
      <c r="IPC65" s="525"/>
      <c r="IPD65" s="525"/>
      <c r="IPE65" s="525"/>
      <c r="IPF65" s="525"/>
      <c r="IPG65" s="525"/>
      <c r="IPH65" s="525"/>
      <c r="IPI65" s="525"/>
      <c r="IPJ65" s="525"/>
      <c r="IPK65" s="525"/>
      <c r="IPL65" s="525"/>
      <c r="IPM65" s="525"/>
      <c r="IPN65" s="525"/>
      <c r="IPO65" s="525"/>
      <c r="IPP65" s="525"/>
      <c r="IPQ65" s="525"/>
      <c r="IPR65" s="525"/>
      <c r="IPS65" s="525"/>
      <c r="IPT65" s="525"/>
      <c r="IPU65" s="525"/>
      <c r="IPV65" s="525"/>
      <c r="IPW65" s="525"/>
      <c r="IPX65" s="525"/>
      <c r="IPY65" s="525"/>
      <c r="IPZ65" s="525"/>
      <c r="IQA65" s="525"/>
      <c r="IQB65" s="525"/>
      <c r="IQC65" s="525"/>
      <c r="IQD65" s="525"/>
      <c r="IQE65" s="525"/>
      <c r="IQF65" s="525"/>
      <c r="IQG65" s="525"/>
      <c r="IQH65" s="525"/>
      <c r="IQI65" s="525"/>
      <c r="IQJ65" s="525"/>
      <c r="IQK65" s="525"/>
      <c r="IQL65" s="525"/>
      <c r="IQM65" s="525"/>
      <c r="IQN65" s="525"/>
      <c r="IQO65" s="525"/>
      <c r="IQP65" s="525"/>
      <c r="IQQ65" s="525"/>
      <c r="IQR65" s="525"/>
      <c r="IQS65" s="525"/>
      <c r="IQT65" s="525"/>
      <c r="IQU65" s="525"/>
      <c r="IQV65" s="525"/>
      <c r="IQW65" s="525"/>
      <c r="IQX65" s="525"/>
      <c r="IQY65" s="525"/>
      <c r="IQZ65" s="525"/>
      <c r="IRA65" s="525"/>
      <c r="IRB65" s="525"/>
      <c r="IRC65" s="525"/>
      <c r="IRD65" s="525"/>
      <c r="IRE65" s="525"/>
      <c r="IRF65" s="525"/>
      <c r="IRG65" s="525"/>
      <c r="IRH65" s="525"/>
      <c r="IRI65" s="525"/>
      <c r="IRJ65" s="525"/>
      <c r="IRK65" s="525"/>
      <c r="IRL65" s="525"/>
      <c r="IRM65" s="525"/>
      <c r="IRN65" s="525"/>
      <c r="IRO65" s="525"/>
      <c r="IRP65" s="525"/>
      <c r="IRQ65" s="525"/>
      <c r="IRR65" s="525"/>
      <c r="IRS65" s="525"/>
      <c r="IRT65" s="525"/>
      <c r="IRU65" s="525"/>
      <c r="IRV65" s="525"/>
      <c r="IRW65" s="525"/>
      <c r="IRX65" s="525"/>
      <c r="IRY65" s="525"/>
      <c r="IRZ65" s="525"/>
      <c r="ISA65" s="525"/>
      <c r="ISB65" s="525"/>
      <c r="ISC65" s="525"/>
      <c r="ISD65" s="525"/>
      <c r="ISE65" s="525"/>
      <c r="ISF65" s="525"/>
      <c r="ISG65" s="525"/>
      <c r="ISH65" s="525"/>
      <c r="ISI65" s="525"/>
      <c r="ISJ65" s="525"/>
      <c r="ISK65" s="525"/>
      <c r="ISL65" s="525"/>
      <c r="ISM65" s="525"/>
      <c r="ISN65" s="525"/>
      <c r="ISO65" s="525"/>
      <c r="ISP65" s="525"/>
      <c r="ISQ65" s="525"/>
      <c r="ISR65" s="525"/>
      <c r="ISS65" s="525"/>
      <c r="IST65" s="525"/>
      <c r="ISU65" s="525"/>
      <c r="ISV65" s="525"/>
      <c r="ISW65" s="525"/>
      <c r="ISX65" s="525"/>
      <c r="ISY65" s="525"/>
      <c r="ISZ65" s="525"/>
      <c r="ITA65" s="525"/>
      <c r="ITB65" s="525"/>
      <c r="ITC65" s="525"/>
      <c r="ITD65" s="525"/>
      <c r="ITE65" s="525"/>
      <c r="ITF65" s="525"/>
      <c r="ITG65" s="525"/>
      <c r="ITH65" s="525"/>
      <c r="ITI65" s="525"/>
      <c r="ITJ65" s="525"/>
      <c r="ITK65" s="525"/>
      <c r="ITL65" s="525"/>
      <c r="ITM65" s="525"/>
      <c r="ITN65" s="525"/>
      <c r="ITO65" s="525"/>
      <c r="ITP65" s="525"/>
      <c r="ITQ65" s="525"/>
      <c r="ITR65" s="525"/>
      <c r="ITS65" s="525"/>
      <c r="ITT65" s="525"/>
      <c r="ITU65" s="525"/>
      <c r="ITV65" s="525"/>
      <c r="ITW65" s="525"/>
      <c r="ITX65" s="525"/>
      <c r="ITY65" s="525"/>
      <c r="ITZ65" s="525"/>
      <c r="IUA65" s="525"/>
      <c r="IUB65" s="525"/>
      <c r="IUC65" s="525"/>
      <c r="IUD65" s="525"/>
      <c r="IUE65" s="525"/>
      <c r="IUF65" s="525"/>
      <c r="IUG65" s="525"/>
      <c r="IUH65" s="525"/>
      <c r="IUI65" s="525"/>
      <c r="IUJ65" s="525"/>
      <c r="IUK65" s="525"/>
      <c r="IUL65" s="525"/>
      <c r="IUM65" s="525"/>
      <c r="IUN65" s="525"/>
      <c r="IUO65" s="525"/>
      <c r="IUP65" s="525"/>
      <c r="IUQ65" s="525"/>
      <c r="IUR65" s="525"/>
      <c r="IUS65" s="525"/>
      <c r="IUT65" s="525"/>
      <c r="IUU65" s="525"/>
      <c r="IUV65" s="525"/>
      <c r="IUW65" s="525"/>
      <c r="IUX65" s="525"/>
      <c r="IUY65" s="525"/>
      <c r="IUZ65" s="525"/>
      <c r="IVA65" s="525"/>
      <c r="IVB65" s="525"/>
      <c r="IVC65" s="525"/>
      <c r="IVD65" s="525"/>
      <c r="IVE65" s="525"/>
      <c r="IVF65" s="525"/>
      <c r="IVG65" s="525"/>
      <c r="IVH65" s="525"/>
      <c r="IVI65" s="525"/>
      <c r="IVJ65" s="525"/>
      <c r="IVK65" s="525"/>
      <c r="IVL65" s="525"/>
      <c r="IVM65" s="525"/>
      <c r="IVN65" s="525"/>
      <c r="IVO65" s="525"/>
      <c r="IVP65" s="525"/>
      <c r="IVQ65" s="525"/>
      <c r="IVR65" s="525"/>
      <c r="IVS65" s="525"/>
      <c r="IVT65" s="525"/>
      <c r="IVU65" s="525"/>
      <c r="IVV65" s="525"/>
      <c r="IVW65" s="525"/>
      <c r="IVX65" s="525"/>
      <c r="IVY65" s="525"/>
      <c r="IVZ65" s="525"/>
      <c r="IWA65" s="525"/>
      <c r="IWB65" s="525"/>
      <c r="IWC65" s="525"/>
      <c r="IWD65" s="525"/>
      <c r="IWE65" s="525"/>
      <c r="IWF65" s="525"/>
      <c r="IWG65" s="525"/>
      <c r="IWH65" s="525"/>
      <c r="IWI65" s="525"/>
      <c r="IWJ65" s="525"/>
      <c r="IWK65" s="525"/>
      <c r="IWL65" s="525"/>
      <c r="IWM65" s="525"/>
      <c r="IWN65" s="525"/>
      <c r="IWO65" s="525"/>
      <c r="IWP65" s="525"/>
      <c r="IWQ65" s="525"/>
      <c r="IWR65" s="525"/>
      <c r="IWS65" s="525"/>
      <c r="IWT65" s="525"/>
      <c r="IWU65" s="525"/>
      <c r="IWV65" s="525"/>
      <c r="IWW65" s="525"/>
      <c r="IWX65" s="525"/>
      <c r="IWY65" s="525"/>
      <c r="IWZ65" s="525"/>
      <c r="IXA65" s="525"/>
      <c r="IXB65" s="525"/>
      <c r="IXC65" s="525"/>
      <c r="IXD65" s="525"/>
      <c r="IXE65" s="525"/>
      <c r="IXF65" s="525"/>
      <c r="IXG65" s="525"/>
      <c r="IXH65" s="525"/>
      <c r="IXI65" s="525"/>
      <c r="IXJ65" s="525"/>
      <c r="IXK65" s="525"/>
      <c r="IXL65" s="525"/>
      <c r="IXM65" s="525"/>
      <c r="IXN65" s="525"/>
      <c r="IXO65" s="525"/>
      <c r="IXP65" s="525"/>
      <c r="IXQ65" s="525"/>
      <c r="IXR65" s="525"/>
      <c r="IXS65" s="525"/>
      <c r="IXT65" s="525"/>
      <c r="IXU65" s="525"/>
      <c r="IXV65" s="525"/>
      <c r="IXW65" s="525"/>
      <c r="IXX65" s="525"/>
      <c r="IXY65" s="525"/>
      <c r="IXZ65" s="525"/>
      <c r="IYA65" s="525"/>
      <c r="IYB65" s="525"/>
      <c r="IYC65" s="525"/>
      <c r="IYD65" s="525"/>
      <c r="IYE65" s="525"/>
      <c r="IYF65" s="525"/>
      <c r="IYG65" s="525"/>
      <c r="IYH65" s="525"/>
      <c r="IYI65" s="525"/>
      <c r="IYJ65" s="525"/>
      <c r="IYK65" s="525"/>
      <c r="IYL65" s="525"/>
      <c r="IYM65" s="525"/>
      <c r="IYN65" s="525"/>
      <c r="IYO65" s="525"/>
      <c r="IYP65" s="525"/>
      <c r="IYQ65" s="525"/>
      <c r="IYR65" s="525"/>
      <c r="IYS65" s="525"/>
      <c r="IYT65" s="525"/>
      <c r="IYU65" s="525"/>
      <c r="IYV65" s="525"/>
      <c r="IYW65" s="525"/>
      <c r="IYX65" s="525"/>
      <c r="IYY65" s="525"/>
      <c r="IYZ65" s="525"/>
      <c r="IZA65" s="525"/>
      <c r="IZB65" s="525"/>
      <c r="IZC65" s="525"/>
      <c r="IZD65" s="525"/>
      <c r="IZE65" s="525"/>
      <c r="IZF65" s="525"/>
      <c r="IZG65" s="525"/>
      <c r="IZH65" s="525"/>
      <c r="IZI65" s="525"/>
      <c r="IZJ65" s="525"/>
      <c r="IZK65" s="525"/>
      <c r="IZL65" s="525"/>
      <c r="IZM65" s="525"/>
      <c r="IZN65" s="525"/>
      <c r="IZO65" s="525"/>
      <c r="IZP65" s="525"/>
      <c r="IZQ65" s="525"/>
      <c r="IZR65" s="525"/>
      <c r="IZS65" s="525"/>
      <c r="IZT65" s="525"/>
      <c r="IZU65" s="525"/>
      <c r="IZV65" s="525"/>
      <c r="IZW65" s="525"/>
      <c r="IZX65" s="525"/>
      <c r="IZY65" s="525"/>
      <c r="IZZ65" s="525"/>
      <c r="JAA65" s="525"/>
      <c r="JAB65" s="525"/>
      <c r="JAC65" s="525"/>
      <c r="JAD65" s="525"/>
      <c r="JAE65" s="525"/>
      <c r="JAF65" s="525"/>
      <c r="JAG65" s="525"/>
      <c r="JAH65" s="525"/>
      <c r="JAI65" s="525"/>
      <c r="JAJ65" s="525"/>
      <c r="JAK65" s="525"/>
      <c r="JAL65" s="525"/>
      <c r="JAM65" s="525"/>
      <c r="JAN65" s="525"/>
      <c r="JAO65" s="525"/>
      <c r="JAP65" s="525"/>
      <c r="JAQ65" s="525"/>
      <c r="JAR65" s="525"/>
      <c r="JAS65" s="525"/>
      <c r="JAT65" s="525"/>
      <c r="JAU65" s="525"/>
      <c r="JAV65" s="525"/>
      <c r="JAW65" s="525"/>
      <c r="JAX65" s="525"/>
      <c r="JAY65" s="525"/>
      <c r="JAZ65" s="525"/>
      <c r="JBA65" s="525"/>
      <c r="JBB65" s="525"/>
      <c r="JBC65" s="525"/>
      <c r="JBD65" s="525"/>
      <c r="JBE65" s="525"/>
      <c r="JBF65" s="525"/>
      <c r="JBG65" s="525"/>
      <c r="JBH65" s="525"/>
      <c r="JBI65" s="525"/>
      <c r="JBJ65" s="525"/>
      <c r="JBK65" s="525"/>
      <c r="JBL65" s="525"/>
      <c r="JBM65" s="525"/>
      <c r="JBN65" s="525"/>
      <c r="JBO65" s="525"/>
      <c r="JBP65" s="525"/>
      <c r="JBQ65" s="525"/>
      <c r="JBR65" s="525"/>
      <c r="JBS65" s="525"/>
      <c r="JBT65" s="525"/>
      <c r="JBU65" s="525"/>
      <c r="JBV65" s="525"/>
      <c r="JBW65" s="525"/>
      <c r="JBX65" s="525"/>
      <c r="JBY65" s="525"/>
      <c r="JBZ65" s="525"/>
      <c r="JCA65" s="525"/>
      <c r="JCB65" s="525"/>
      <c r="JCC65" s="525"/>
      <c r="JCD65" s="525"/>
      <c r="JCE65" s="525"/>
      <c r="JCF65" s="525"/>
      <c r="JCG65" s="525"/>
      <c r="JCH65" s="525"/>
      <c r="JCI65" s="525"/>
      <c r="JCJ65" s="525"/>
      <c r="JCK65" s="525"/>
      <c r="JCL65" s="525"/>
      <c r="JCM65" s="525"/>
      <c r="JCN65" s="525"/>
      <c r="JCO65" s="525"/>
      <c r="JCP65" s="525"/>
      <c r="JCQ65" s="525"/>
      <c r="JCR65" s="525"/>
      <c r="JCS65" s="525"/>
      <c r="JCT65" s="525"/>
      <c r="JCU65" s="525"/>
      <c r="JCV65" s="525"/>
      <c r="JCW65" s="525"/>
      <c r="JCX65" s="525"/>
      <c r="JCY65" s="525"/>
      <c r="JCZ65" s="525"/>
      <c r="JDA65" s="525"/>
      <c r="JDB65" s="525"/>
      <c r="JDC65" s="525"/>
      <c r="JDD65" s="525"/>
      <c r="JDE65" s="525"/>
      <c r="JDF65" s="525"/>
      <c r="JDG65" s="525"/>
      <c r="JDH65" s="525"/>
      <c r="JDI65" s="525"/>
      <c r="JDJ65" s="525"/>
      <c r="JDK65" s="525"/>
      <c r="JDL65" s="525"/>
      <c r="JDM65" s="525"/>
      <c r="JDN65" s="525"/>
      <c r="JDO65" s="525"/>
      <c r="JDP65" s="525"/>
      <c r="JDQ65" s="525"/>
      <c r="JDR65" s="525"/>
      <c r="JDS65" s="525"/>
      <c r="JDT65" s="525"/>
      <c r="JDU65" s="525"/>
      <c r="JDV65" s="525"/>
      <c r="JDW65" s="525"/>
      <c r="JDX65" s="525"/>
      <c r="JDY65" s="525"/>
      <c r="JDZ65" s="525"/>
      <c r="JEA65" s="525"/>
      <c r="JEB65" s="525"/>
      <c r="JEC65" s="525"/>
      <c r="JED65" s="525"/>
      <c r="JEE65" s="525"/>
      <c r="JEF65" s="525"/>
      <c r="JEG65" s="525"/>
      <c r="JEH65" s="525"/>
      <c r="JEI65" s="525"/>
      <c r="JEJ65" s="525"/>
      <c r="JEK65" s="525"/>
      <c r="JEL65" s="525"/>
      <c r="JEM65" s="525"/>
      <c r="JEN65" s="525"/>
      <c r="JEO65" s="525"/>
      <c r="JEP65" s="525"/>
      <c r="JEQ65" s="525"/>
      <c r="JER65" s="525"/>
      <c r="JES65" s="525"/>
      <c r="JET65" s="525"/>
      <c r="JEU65" s="525"/>
      <c r="JEV65" s="525"/>
      <c r="JEW65" s="525"/>
      <c r="JEX65" s="525"/>
      <c r="JEY65" s="525"/>
      <c r="JEZ65" s="525"/>
      <c r="JFA65" s="525"/>
      <c r="JFB65" s="525"/>
      <c r="JFC65" s="525"/>
      <c r="JFD65" s="525"/>
      <c r="JFE65" s="525"/>
      <c r="JFF65" s="525"/>
      <c r="JFG65" s="525"/>
      <c r="JFH65" s="525"/>
      <c r="JFI65" s="525"/>
      <c r="JFJ65" s="525"/>
      <c r="JFK65" s="525"/>
      <c r="JFL65" s="525"/>
      <c r="JFM65" s="525"/>
      <c r="JFN65" s="525"/>
      <c r="JFO65" s="525"/>
      <c r="JFP65" s="525"/>
      <c r="JFQ65" s="525"/>
      <c r="JFR65" s="525"/>
      <c r="JFS65" s="525"/>
      <c r="JFT65" s="525"/>
      <c r="JFU65" s="525"/>
      <c r="JFV65" s="525"/>
      <c r="JFW65" s="525"/>
      <c r="JFX65" s="525"/>
      <c r="JFY65" s="525"/>
      <c r="JFZ65" s="525"/>
      <c r="JGA65" s="525"/>
      <c r="JGB65" s="525"/>
      <c r="JGC65" s="525"/>
      <c r="JGD65" s="525"/>
      <c r="JGE65" s="525"/>
      <c r="JGF65" s="525"/>
      <c r="JGG65" s="525"/>
      <c r="JGH65" s="525"/>
      <c r="JGI65" s="525"/>
      <c r="JGJ65" s="525"/>
      <c r="JGK65" s="525"/>
      <c r="JGL65" s="525"/>
      <c r="JGM65" s="525"/>
      <c r="JGN65" s="525"/>
      <c r="JGO65" s="525"/>
      <c r="JGP65" s="525"/>
      <c r="JGQ65" s="525"/>
      <c r="JGR65" s="525"/>
      <c r="JGS65" s="525"/>
      <c r="JGT65" s="525"/>
      <c r="JGU65" s="525"/>
      <c r="JGV65" s="525"/>
      <c r="JGW65" s="525"/>
      <c r="JGX65" s="525"/>
      <c r="JGY65" s="525"/>
      <c r="JGZ65" s="525"/>
      <c r="JHA65" s="525"/>
      <c r="JHB65" s="525"/>
      <c r="JHC65" s="525"/>
      <c r="JHD65" s="525"/>
      <c r="JHE65" s="525"/>
      <c r="JHF65" s="525"/>
      <c r="JHG65" s="525"/>
      <c r="JHH65" s="525"/>
      <c r="JHI65" s="525"/>
      <c r="JHJ65" s="525"/>
      <c r="JHK65" s="525"/>
      <c r="JHL65" s="525"/>
      <c r="JHM65" s="525"/>
      <c r="JHN65" s="525"/>
      <c r="JHO65" s="525"/>
      <c r="JHP65" s="525"/>
      <c r="JHQ65" s="525"/>
      <c r="JHR65" s="525"/>
      <c r="JHS65" s="525"/>
      <c r="JHT65" s="525"/>
      <c r="JHU65" s="525"/>
      <c r="JHV65" s="525"/>
      <c r="JHW65" s="525"/>
      <c r="JHX65" s="525"/>
      <c r="JHY65" s="525"/>
      <c r="JHZ65" s="525"/>
      <c r="JIA65" s="525"/>
      <c r="JIB65" s="525"/>
      <c r="JIC65" s="525"/>
      <c r="JID65" s="525"/>
      <c r="JIE65" s="525"/>
      <c r="JIF65" s="525"/>
      <c r="JIG65" s="525"/>
      <c r="JIH65" s="525"/>
      <c r="JII65" s="525"/>
      <c r="JIJ65" s="525"/>
      <c r="JIK65" s="525"/>
      <c r="JIL65" s="525"/>
      <c r="JIM65" s="525"/>
      <c r="JIN65" s="525"/>
      <c r="JIO65" s="525"/>
      <c r="JIP65" s="525"/>
      <c r="JIQ65" s="525"/>
      <c r="JIR65" s="525"/>
      <c r="JIS65" s="525"/>
      <c r="JIT65" s="525"/>
      <c r="JIU65" s="525"/>
      <c r="JIV65" s="525"/>
      <c r="JIW65" s="525"/>
      <c r="JIX65" s="525"/>
      <c r="JIY65" s="525"/>
      <c r="JIZ65" s="525"/>
      <c r="JJA65" s="525"/>
      <c r="JJB65" s="525"/>
      <c r="JJC65" s="525"/>
      <c r="JJD65" s="525"/>
      <c r="JJE65" s="525"/>
      <c r="JJF65" s="525"/>
      <c r="JJG65" s="525"/>
      <c r="JJH65" s="525"/>
      <c r="JJI65" s="525"/>
      <c r="JJJ65" s="525"/>
      <c r="JJK65" s="525"/>
      <c r="JJL65" s="525"/>
      <c r="JJM65" s="525"/>
      <c r="JJN65" s="525"/>
      <c r="JJO65" s="525"/>
      <c r="JJP65" s="525"/>
      <c r="JJQ65" s="525"/>
      <c r="JJR65" s="525"/>
      <c r="JJS65" s="525"/>
      <c r="JJT65" s="525"/>
      <c r="JJU65" s="525"/>
      <c r="JJV65" s="525"/>
      <c r="JJW65" s="525"/>
      <c r="JJX65" s="525"/>
      <c r="JJY65" s="525"/>
      <c r="JJZ65" s="525"/>
      <c r="JKA65" s="525"/>
      <c r="JKB65" s="525"/>
      <c r="JKC65" s="525"/>
      <c r="JKD65" s="525"/>
      <c r="JKE65" s="525"/>
      <c r="JKF65" s="525"/>
      <c r="JKG65" s="525"/>
      <c r="JKH65" s="525"/>
      <c r="JKI65" s="525"/>
      <c r="JKJ65" s="525"/>
      <c r="JKK65" s="525"/>
      <c r="JKL65" s="525"/>
      <c r="JKM65" s="525"/>
      <c r="JKN65" s="525"/>
      <c r="JKO65" s="525"/>
      <c r="JKP65" s="525"/>
      <c r="JKQ65" s="525"/>
      <c r="JKR65" s="525"/>
      <c r="JKS65" s="525"/>
      <c r="JKT65" s="525"/>
      <c r="JKU65" s="525"/>
      <c r="JKV65" s="525"/>
      <c r="JKW65" s="525"/>
      <c r="JKX65" s="525"/>
      <c r="JKY65" s="525"/>
      <c r="JKZ65" s="525"/>
      <c r="JLA65" s="525"/>
      <c r="JLB65" s="525"/>
      <c r="JLC65" s="525"/>
      <c r="JLD65" s="525"/>
      <c r="JLE65" s="525"/>
      <c r="JLF65" s="525"/>
      <c r="JLG65" s="525"/>
      <c r="JLH65" s="525"/>
      <c r="JLI65" s="525"/>
      <c r="JLJ65" s="525"/>
      <c r="JLK65" s="525"/>
      <c r="JLL65" s="525"/>
      <c r="JLM65" s="525"/>
      <c r="JLN65" s="525"/>
      <c r="JLO65" s="525"/>
      <c r="JLP65" s="525"/>
      <c r="JLQ65" s="525"/>
      <c r="JLR65" s="525"/>
      <c r="JLS65" s="525"/>
      <c r="JLT65" s="525"/>
      <c r="JLU65" s="525"/>
      <c r="JLV65" s="525"/>
      <c r="JLW65" s="525"/>
      <c r="JLX65" s="525"/>
      <c r="JLY65" s="525"/>
      <c r="JLZ65" s="525"/>
      <c r="JMA65" s="525"/>
      <c r="JMB65" s="525"/>
      <c r="JMC65" s="525"/>
      <c r="JMD65" s="525"/>
      <c r="JME65" s="525"/>
      <c r="JMF65" s="525"/>
      <c r="JMG65" s="525"/>
      <c r="JMH65" s="525"/>
      <c r="JMI65" s="525"/>
      <c r="JMJ65" s="525"/>
      <c r="JMK65" s="525"/>
      <c r="JML65" s="525"/>
      <c r="JMM65" s="525"/>
      <c r="JMN65" s="525"/>
      <c r="JMO65" s="525"/>
      <c r="JMP65" s="525"/>
      <c r="JMQ65" s="525"/>
      <c r="JMR65" s="525"/>
      <c r="JMS65" s="525"/>
      <c r="JMT65" s="525"/>
      <c r="JMU65" s="525"/>
      <c r="JMV65" s="525"/>
      <c r="JMW65" s="525"/>
      <c r="JMX65" s="525"/>
      <c r="JMY65" s="525"/>
      <c r="JMZ65" s="525"/>
      <c r="JNA65" s="525"/>
      <c r="JNB65" s="525"/>
      <c r="JNC65" s="525"/>
      <c r="JND65" s="525"/>
      <c r="JNE65" s="525"/>
      <c r="JNF65" s="525"/>
      <c r="JNG65" s="525"/>
      <c r="JNH65" s="525"/>
      <c r="JNI65" s="525"/>
      <c r="JNJ65" s="525"/>
      <c r="JNK65" s="525"/>
      <c r="JNL65" s="525"/>
      <c r="JNM65" s="525"/>
      <c r="JNN65" s="525"/>
      <c r="JNO65" s="525"/>
      <c r="JNP65" s="525"/>
      <c r="JNQ65" s="525"/>
      <c r="JNR65" s="525"/>
      <c r="JNS65" s="525"/>
      <c r="JNT65" s="525"/>
      <c r="JNU65" s="525"/>
      <c r="JNV65" s="525"/>
      <c r="JNW65" s="525"/>
      <c r="JNX65" s="525"/>
      <c r="JNY65" s="525"/>
      <c r="JNZ65" s="525"/>
      <c r="JOA65" s="525"/>
      <c r="JOB65" s="525"/>
      <c r="JOC65" s="525"/>
      <c r="JOD65" s="525"/>
      <c r="JOE65" s="525"/>
      <c r="JOF65" s="525"/>
      <c r="JOG65" s="525"/>
      <c r="JOH65" s="525"/>
      <c r="JOI65" s="525"/>
      <c r="JOJ65" s="525"/>
      <c r="JOK65" s="525"/>
      <c r="JOL65" s="525"/>
      <c r="JOM65" s="525"/>
      <c r="JON65" s="525"/>
      <c r="JOO65" s="525"/>
      <c r="JOP65" s="525"/>
      <c r="JOQ65" s="525"/>
      <c r="JOR65" s="525"/>
      <c r="JOS65" s="525"/>
      <c r="JOT65" s="525"/>
      <c r="JOU65" s="525"/>
      <c r="JOV65" s="525"/>
      <c r="JOW65" s="525"/>
      <c r="JOX65" s="525"/>
      <c r="JOY65" s="525"/>
      <c r="JOZ65" s="525"/>
      <c r="JPA65" s="525"/>
      <c r="JPB65" s="525"/>
      <c r="JPC65" s="525"/>
      <c r="JPD65" s="525"/>
      <c r="JPE65" s="525"/>
      <c r="JPF65" s="525"/>
      <c r="JPG65" s="525"/>
      <c r="JPH65" s="525"/>
      <c r="JPI65" s="525"/>
      <c r="JPJ65" s="525"/>
      <c r="JPK65" s="525"/>
      <c r="JPL65" s="525"/>
      <c r="JPM65" s="525"/>
      <c r="JPN65" s="525"/>
      <c r="JPO65" s="525"/>
      <c r="JPP65" s="525"/>
      <c r="JPQ65" s="525"/>
      <c r="JPR65" s="525"/>
      <c r="JPS65" s="525"/>
      <c r="JPT65" s="525"/>
      <c r="JPU65" s="525"/>
      <c r="JPV65" s="525"/>
      <c r="JPW65" s="525"/>
      <c r="JPX65" s="525"/>
      <c r="JPY65" s="525"/>
      <c r="JPZ65" s="525"/>
      <c r="JQA65" s="525"/>
      <c r="JQB65" s="525"/>
      <c r="JQC65" s="525"/>
      <c r="JQD65" s="525"/>
      <c r="JQE65" s="525"/>
      <c r="JQF65" s="525"/>
      <c r="JQG65" s="525"/>
      <c r="JQH65" s="525"/>
      <c r="JQI65" s="525"/>
      <c r="JQJ65" s="525"/>
      <c r="JQK65" s="525"/>
      <c r="JQL65" s="525"/>
      <c r="JQM65" s="525"/>
      <c r="JQN65" s="525"/>
      <c r="JQO65" s="525"/>
      <c r="JQP65" s="525"/>
      <c r="JQQ65" s="525"/>
      <c r="JQR65" s="525"/>
      <c r="JQS65" s="525"/>
      <c r="JQT65" s="525"/>
      <c r="JQU65" s="525"/>
      <c r="JQV65" s="525"/>
      <c r="JQW65" s="525"/>
      <c r="JQX65" s="525"/>
      <c r="JQY65" s="525"/>
      <c r="JQZ65" s="525"/>
      <c r="JRA65" s="525"/>
      <c r="JRB65" s="525"/>
      <c r="JRC65" s="525"/>
      <c r="JRD65" s="525"/>
      <c r="JRE65" s="525"/>
      <c r="JRF65" s="525"/>
      <c r="JRG65" s="525"/>
      <c r="JRH65" s="525"/>
      <c r="JRI65" s="525"/>
      <c r="JRJ65" s="525"/>
      <c r="JRK65" s="525"/>
      <c r="JRL65" s="525"/>
      <c r="JRM65" s="525"/>
      <c r="JRN65" s="525"/>
      <c r="JRO65" s="525"/>
      <c r="JRP65" s="525"/>
      <c r="JRQ65" s="525"/>
      <c r="JRR65" s="525"/>
      <c r="JRS65" s="525"/>
      <c r="JRT65" s="525"/>
      <c r="JRU65" s="525"/>
      <c r="JRV65" s="525"/>
      <c r="JRW65" s="525"/>
      <c r="JRX65" s="525"/>
      <c r="JRY65" s="525"/>
      <c r="JRZ65" s="525"/>
      <c r="JSA65" s="525"/>
      <c r="JSB65" s="525"/>
      <c r="JSC65" s="525"/>
      <c r="JSD65" s="525"/>
      <c r="JSE65" s="525"/>
      <c r="JSF65" s="525"/>
      <c r="JSG65" s="525"/>
      <c r="JSH65" s="525"/>
      <c r="JSI65" s="525"/>
      <c r="JSJ65" s="525"/>
      <c r="JSK65" s="525"/>
      <c r="JSL65" s="525"/>
      <c r="JSM65" s="525"/>
      <c r="JSN65" s="525"/>
      <c r="JSO65" s="525"/>
      <c r="JSP65" s="525"/>
      <c r="JSQ65" s="525"/>
      <c r="JSR65" s="525"/>
      <c r="JSS65" s="525"/>
      <c r="JST65" s="525"/>
      <c r="JSU65" s="525"/>
      <c r="JSV65" s="525"/>
      <c r="JSW65" s="525"/>
      <c r="JSX65" s="525"/>
      <c r="JSY65" s="525"/>
      <c r="JSZ65" s="525"/>
      <c r="JTA65" s="525"/>
      <c r="JTB65" s="525"/>
      <c r="JTC65" s="525"/>
      <c r="JTD65" s="525"/>
      <c r="JTE65" s="525"/>
      <c r="JTF65" s="525"/>
      <c r="JTG65" s="525"/>
      <c r="JTH65" s="525"/>
      <c r="JTI65" s="525"/>
      <c r="JTJ65" s="525"/>
      <c r="JTK65" s="525"/>
      <c r="JTL65" s="525"/>
      <c r="JTM65" s="525"/>
      <c r="JTN65" s="525"/>
      <c r="JTO65" s="525"/>
      <c r="JTP65" s="525"/>
      <c r="JTQ65" s="525"/>
      <c r="JTR65" s="525"/>
      <c r="JTS65" s="525"/>
      <c r="JTT65" s="525"/>
      <c r="JTU65" s="525"/>
      <c r="JTV65" s="525"/>
      <c r="JTW65" s="525"/>
      <c r="JTX65" s="525"/>
      <c r="JTY65" s="525"/>
      <c r="JTZ65" s="525"/>
      <c r="JUA65" s="525"/>
      <c r="JUB65" s="525"/>
      <c r="JUC65" s="525"/>
      <c r="JUD65" s="525"/>
      <c r="JUE65" s="525"/>
      <c r="JUF65" s="525"/>
      <c r="JUG65" s="525"/>
      <c r="JUH65" s="525"/>
      <c r="JUI65" s="525"/>
      <c r="JUJ65" s="525"/>
      <c r="JUK65" s="525"/>
      <c r="JUL65" s="525"/>
      <c r="JUM65" s="525"/>
      <c r="JUN65" s="525"/>
      <c r="JUO65" s="525"/>
      <c r="JUP65" s="525"/>
      <c r="JUQ65" s="525"/>
      <c r="JUR65" s="525"/>
      <c r="JUS65" s="525"/>
      <c r="JUT65" s="525"/>
      <c r="JUU65" s="525"/>
      <c r="JUV65" s="525"/>
      <c r="JUW65" s="525"/>
      <c r="JUX65" s="525"/>
      <c r="JUY65" s="525"/>
      <c r="JUZ65" s="525"/>
      <c r="JVA65" s="525"/>
      <c r="JVB65" s="525"/>
      <c r="JVC65" s="525"/>
      <c r="JVD65" s="525"/>
      <c r="JVE65" s="525"/>
      <c r="JVF65" s="525"/>
      <c r="JVG65" s="525"/>
      <c r="JVH65" s="525"/>
      <c r="JVI65" s="525"/>
      <c r="JVJ65" s="525"/>
      <c r="JVK65" s="525"/>
      <c r="JVL65" s="525"/>
      <c r="JVM65" s="525"/>
      <c r="JVN65" s="525"/>
      <c r="JVO65" s="525"/>
      <c r="JVP65" s="525"/>
      <c r="JVQ65" s="525"/>
      <c r="JVR65" s="525"/>
      <c r="JVS65" s="525"/>
      <c r="JVT65" s="525"/>
      <c r="JVU65" s="525"/>
      <c r="JVV65" s="525"/>
      <c r="JVW65" s="525"/>
      <c r="JVX65" s="525"/>
      <c r="JVY65" s="525"/>
      <c r="JVZ65" s="525"/>
      <c r="JWA65" s="525"/>
      <c r="JWB65" s="525"/>
      <c r="JWC65" s="525"/>
      <c r="JWD65" s="525"/>
      <c r="JWE65" s="525"/>
      <c r="JWF65" s="525"/>
      <c r="JWG65" s="525"/>
      <c r="JWH65" s="525"/>
      <c r="JWI65" s="525"/>
      <c r="JWJ65" s="525"/>
      <c r="JWK65" s="525"/>
      <c r="JWL65" s="525"/>
      <c r="JWM65" s="525"/>
      <c r="JWN65" s="525"/>
      <c r="JWO65" s="525"/>
      <c r="JWP65" s="525"/>
      <c r="JWQ65" s="525"/>
      <c r="JWR65" s="525"/>
      <c r="JWS65" s="525"/>
      <c r="JWT65" s="525"/>
      <c r="JWU65" s="525"/>
      <c r="JWV65" s="525"/>
      <c r="JWW65" s="525"/>
      <c r="JWX65" s="525"/>
      <c r="JWY65" s="525"/>
      <c r="JWZ65" s="525"/>
      <c r="JXA65" s="525"/>
      <c r="JXB65" s="525"/>
      <c r="JXC65" s="525"/>
      <c r="JXD65" s="525"/>
      <c r="JXE65" s="525"/>
      <c r="JXF65" s="525"/>
      <c r="JXG65" s="525"/>
      <c r="JXH65" s="525"/>
      <c r="JXI65" s="525"/>
      <c r="JXJ65" s="525"/>
      <c r="JXK65" s="525"/>
      <c r="JXL65" s="525"/>
      <c r="JXM65" s="525"/>
      <c r="JXN65" s="525"/>
      <c r="JXO65" s="525"/>
      <c r="JXP65" s="525"/>
      <c r="JXQ65" s="525"/>
      <c r="JXR65" s="525"/>
      <c r="JXS65" s="525"/>
      <c r="JXT65" s="525"/>
      <c r="JXU65" s="525"/>
      <c r="JXV65" s="525"/>
      <c r="JXW65" s="525"/>
      <c r="JXX65" s="525"/>
      <c r="JXY65" s="525"/>
      <c r="JXZ65" s="525"/>
      <c r="JYA65" s="525"/>
      <c r="JYB65" s="525"/>
      <c r="JYC65" s="525"/>
      <c r="JYD65" s="525"/>
      <c r="JYE65" s="525"/>
      <c r="JYF65" s="525"/>
      <c r="JYG65" s="525"/>
      <c r="JYH65" s="525"/>
      <c r="JYI65" s="525"/>
      <c r="JYJ65" s="525"/>
      <c r="JYK65" s="525"/>
      <c r="JYL65" s="525"/>
      <c r="JYM65" s="525"/>
      <c r="JYN65" s="525"/>
      <c r="JYO65" s="525"/>
      <c r="JYP65" s="525"/>
      <c r="JYQ65" s="525"/>
      <c r="JYR65" s="525"/>
      <c r="JYS65" s="525"/>
      <c r="JYT65" s="525"/>
      <c r="JYU65" s="525"/>
      <c r="JYV65" s="525"/>
      <c r="JYW65" s="525"/>
      <c r="JYX65" s="525"/>
      <c r="JYY65" s="525"/>
      <c r="JYZ65" s="525"/>
      <c r="JZA65" s="525"/>
      <c r="JZB65" s="525"/>
      <c r="JZC65" s="525"/>
      <c r="JZD65" s="525"/>
      <c r="JZE65" s="525"/>
      <c r="JZF65" s="525"/>
      <c r="JZG65" s="525"/>
      <c r="JZH65" s="525"/>
      <c r="JZI65" s="525"/>
      <c r="JZJ65" s="525"/>
      <c r="JZK65" s="525"/>
      <c r="JZL65" s="525"/>
      <c r="JZM65" s="525"/>
      <c r="JZN65" s="525"/>
      <c r="JZO65" s="525"/>
      <c r="JZP65" s="525"/>
      <c r="JZQ65" s="525"/>
      <c r="JZR65" s="525"/>
      <c r="JZS65" s="525"/>
      <c r="JZT65" s="525"/>
      <c r="JZU65" s="525"/>
      <c r="JZV65" s="525"/>
      <c r="JZW65" s="525"/>
      <c r="JZX65" s="525"/>
      <c r="JZY65" s="525"/>
      <c r="JZZ65" s="525"/>
      <c r="KAA65" s="525"/>
      <c r="KAB65" s="525"/>
      <c r="KAC65" s="525"/>
      <c r="KAD65" s="525"/>
      <c r="KAE65" s="525"/>
      <c r="KAF65" s="525"/>
      <c r="KAG65" s="525"/>
      <c r="KAH65" s="525"/>
      <c r="KAI65" s="525"/>
      <c r="KAJ65" s="525"/>
      <c r="KAK65" s="525"/>
      <c r="KAL65" s="525"/>
      <c r="KAM65" s="525"/>
      <c r="KAN65" s="525"/>
      <c r="KAO65" s="525"/>
      <c r="KAP65" s="525"/>
      <c r="KAQ65" s="525"/>
      <c r="KAR65" s="525"/>
      <c r="KAS65" s="525"/>
      <c r="KAT65" s="525"/>
      <c r="KAU65" s="525"/>
      <c r="KAV65" s="525"/>
      <c r="KAW65" s="525"/>
      <c r="KAX65" s="525"/>
      <c r="KAY65" s="525"/>
      <c r="KAZ65" s="525"/>
      <c r="KBA65" s="525"/>
      <c r="KBB65" s="525"/>
      <c r="KBC65" s="525"/>
      <c r="KBD65" s="525"/>
      <c r="KBE65" s="525"/>
      <c r="KBF65" s="525"/>
      <c r="KBG65" s="525"/>
      <c r="KBH65" s="525"/>
      <c r="KBI65" s="525"/>
      <c r="KBJ65" s="525"/>
      <c r="KBK65" s="525"/>
      <c r="KBL65" s="525"/>
      <c r="KBM65" s="525"/>
      <c r="KBN65" s="525"/>
      <c r="KBO65" s="525"/>
      <c r="KBP65" s="525"/>
      <c r="KBQ65" s="525"/>
      <c r="KBR65" s="525"/>
      <c r="KBS65" s="525"/>
      <c r="KBT65" s="525"/>
      <c r="KBU65" s="525"/>
      <c r="KBV65" s="525"/>
      <c r="KBW65" s="525"/>
      <c r="KBX65" s="525"/>
      <c r="KBY65" s="525"/>
      <c r="KBZ65" s="525"/>
      <c r="KCA65" s="525"/>
      <c r="KCB65" s="525"/>
      <c r="KCC65" s="525"/>
      <c r="KCD65" s="525"/>
      <c r="KCE65" s="525"/>
      <c r="KCF65" s="525"/>
      <c r="KCG65" s="525"/>
      <c r="KCH65" s="525"/>
      <c r="KCI65" s="525"/>
      <c r="KCJ65" s="525"/>
      <c r="KCK65" s="525"/>
      <c r="KCL65" s="525"/>
      <c r="KCM65" s="525"/>
      <c r="KCN65" s="525"/>
      <c r="KCO65" s="525"/>
      <c r="KCP65" s="525"/>
      <c r="KCQ65" s="525"/>
      <c r="KCR65" s="525"/>
      <c r="KCS65" s="525"/>
      <c r="KCT65" s="525"/>
      <c r="KCU65" s="525"/>
      <c r="KCV65" s="525"/>
      <c r="KCW65" s="525"/>
      <c r="KCX65" s="525"/>
      <c r="KCY65" s="525"/>
      <c r="KCZ65" s="525"/>
      <c r="KDA65" s="525"/>
      <c r="KDB65" s="525"/>
      <c r="KDC65" s="525"/>
      <c r="KDD65" s="525"/>
      <c r="KDE65" s="525"/>
      <c r="KDF65" s="525"/>
      <c r="KDG65" s="525"/>
      <c r="KDH65" s="525"/>
      <c r="KDI65" s="525"/>
      <c r="KDJ65" s="525"/>
      <c r="KDK65" s="525"/>
      <c r="KDL65" s="525"/>
      <c r="KDM65" s="525"/>
      <c r="KDN65" s="525"/>
      <c r="KDO65" s="525"/>
      <c r="KDP65" s="525"/>
      <c r="KDQ65" s="525"/>
      <c r="KDR65" s="525"/>
      <c r="KDS65" s="525"/>
      <c r="KDT65" s="525"/>
      <c r="KDU65" s="525"/>
      <c r="KDV65" s="525"/>
      <c r="KDW65" s="525"/>
      <c r="KDX65" s="525"/>
      <c r="KDY65" s="525"/>
      <c r="KDZ65" s="525"/>
      <c r="KEA65" s="525"/>
      <c r="KEB65" s="525"/>
      <c r="KEC65" s="525"/>
      <c r="KED65" s="525"/>
      <c r="KEE65" s="525"/>
      <c r="KEF65" s="525"/>
      <c r="KEG65" s="525"/>
      <c r="KEH65" s="525"/>
      <c r="KEI65" s="525"/>
      <c r="KEJ65" s="525"/>
      <c r="KEK65" s="525"/>
      <c r="KEL65" s="525"/>
      <c r="KEM65" s="525"/>
      <c r="KEN65" s="525"/>
      <c r="KEO65" s="525"/>
      <c r="KEP65" s="525"/>
      <c r="KEQ65" s="525"/>
      <c r="KER65" s="525"/>
      <c r="KES65" s="525"/>
      <c r="KET65" s="525"/>
      <c r="KEU65" s="525"/>
      <c r="KEV65" s="525"/>
      <c r="KEW65" s="525"/>
      <c r="KEX65" s="525"/>
      <c r="KEY65" s="525"/>
      <c r="KEZ65" s="525"/>
      <c r="KFA65" s="525"/>
      <c r="KFB65" s="525"/>
      <c r="KFC65" s="525"/>
      <c r="KFD65" s="525"/>
      <c r="KFE65" s="525"/>
      <c r="KFF65" s="525"/>
      <c r="KFG65" s="525"/>
      <c r="KFH65" s="525"/>
      <c r="KFI65" s="525"/>
      <c r="KFJ65" s="525"/>
      <c r="KFK65" s="525"/>
      <c r="KFL65" s="525"/>
      <c r="KFM65" s="525"/>
      <c r="KFN65" s="525"/>
      <c r="KFO65" s="525"/>
      <c r="KFP65" s="525"/>
      <c r="KFQ65" s="525"/>
      <c r="KFR65" s="525"/>
      <c r="KFS65" s="525"/>
      <c r="KFT65" s="525"/>
      <c r="KFU65" s="525"/>
      <c r="KFV65" s="525"/>
      <c r="KFW65" s="525"/>
      <c r="KFX65" s="525"/>
      <c r="KFY65" s="525"/>
      <c r="KFZ65" s="525"/>
      <c r="KGA65" s="525"/>
      <c r="KGB65" s="525"/>
      <c r="KGC65" s="525"/>
      <c r="KGD65" s="525"/>
      <c r="KGE65" s="525"/>
      <c r="KGF65" s="525"/>
      <c r="KGG65" s="525"/>
      <c r="KGH65" s="525"/>
      <c r="KGI65" s="525"/>
      <c r="KGJ65" s="525"/>
      <c r="KGK65" s="525"/>
      <c r="KGL65" s="525"/>
      <c r="KGM65" s="525"/>
      <c r="KGN65" s="525"/>
      <c r="KGO65" s="525"/>
      <c r="KGP65" s="525"/>
      <c r="KGQ65" s="525"/>
      <c r="KGR65" s="525"/>
      <c r="KGS65" s="525"/>
      <c r="KGT65" s="525"/>
      <c r="KGU65" s="525"/>
      <c r="KGV65" s="525"/>
      <c r="KGW65" s="525"/>
      <c r="KGX65" s="525"/>
      <c r="KGY65" s="525"/>
      <c r="KGZ65" s="525"/>
      <c r="KHA65" s="525"/>
      <c r="KHB65" s="525"/>
      <c r="KHC65" s="525"/>
      <c r="KHD65" s="525"/>
      <c r="KHE65" s="525"/>
      <c r="KHF65" s="525"/>
      <c r="KHG65" s="525"/>
      <c r="KHH65" s="525"/>
      <c r="KHI65" s="525"/>
      <c r="KHJ65" s="525"/>
      <c r="KHK65" s="525"/>
      <c r="KHL65" s="525"/>
      <c r="KHM65" s="525"/>
      <c r="KHN65" s="525"/>
      <c r="KHO65" s="525"/>
      <c r="KHP65" s="525"/>
      <c r="KHQ65" s="525"/>
      <c r="KHR65" s="525"/>
      <c r="KHS65" s="525"/>
      <c r="KHT65" s="525"/>
      <c r="KHU65" s="525"/>
      <c r="KHV65" s="525"/>
      <c r="KHW65" s="525"/>
      <c r="KHX65" s="525"/>
      <c r="KHY65" s="525"/>
      <c r="KHZ65" s="525"/>
      <c r="KIA65" s="525"/>
      <c r="KIB65" s="525"/>
      <c r="KIC65" s="525"/>
      <c r="KID65" s="525"/>
      <c r="KIE65" s="525"/>
      <c r="KIF65" s="525"/>
      <c r="KIG65" s="525"/>
      <c r="KIH65" s="525"/>
      <c r="KII65" s="525"/>
      <c r="KIJ65" s="525"/>
      <c r="KIK65" s="525"/>
      <c r="KIL65" s="525"/>
      <c r="KIM65" s="525"/>
      <c r="KIN65" s="525"/>
      <c r="KIO65" s="525"/>
      <c r="KIP65" s="525"/>
      <c r="KIQ65" s="525"/>
      <c r="KIR65" s="525"/>
      <c r="KIS65" s="525"/>
      <c r="KIT65" s="525"/>
      <c r="KIU65" s="525"/>
      <c r="KIV65" s="525"/>
      <c r="KIW65" s="525"/>
      <c r="KIX65" s="525"/>
      <c r="KIY65" s="525"/>
      <c r="KIZ65" s="525"/>
      <c r="KJA65" s="525"/>
      <c r="KJB65" s="525"/>
      <c r="KJC65" s="525"/>
      <c r="KJD65" s="525"/>
      <c r="KJE65" s="525"/>
      <c r="KJF65" s="525"/>
      <c r="KJG65" s="525"/>
      <c r="KJH65" s="525"/>
      <c r="KJI65" s="525"/>
      <c r="KJJ65" s="525"/>
      <c r="KJK65" s="525"/>
      <c r="KJL65" s="525"/>
      <c r="KJM65" s="525"/>
      <c r="KJN65" s="525"/>
      <c r="KJO65" s="525"/>
      <c r="KJP65" s="525"/>
      <c r="KJQ65" s="525"/>
      <c r="KJR65" s="525"/>
      <c r="KJS65" s="525"/>
      <c r="KJT65" s="525"/>
      <c r="KJU65" s="525"/>
      <c r="KJV65" s="525"/>
      <c r="KJW65" s="525"/>
      <c r="KJX65" s="525"/>
      <c r="KJY65" s="525"/>
      <c r="KJZ65" s="525"/>
      <c r="KKA65" s="525"/>
      <c r="KKB65" s="525"/>
      <c r="KKC65" s="525"/>
      <c r="KKD65" s="525"/>
      <c r="KKE65" s="525"/>
      <c r="KKF65" s="525"/>
      <c r="KKG65" s="525"/>
      <c r="KKH65" s="525"/>
      <c r="KKI65" s="525"/>
      <c r="KKJ65" s="525"/>
      <c r="KKK65" s="525"/>
      <c r="KKL65" s="525"/>
      <c r="KKM65" s="525"/>
      <c r="KKN65" s="525"/>
      <c r="KKO65" s="525"/>
      <c r="KKP65" s="525"/>
      <c r="KKQ65" s="525"/>
      <c r="KKR65" s="525"/>
      <c r="KKS65" s="525"/>
      <c r="KKT65" s="525"/>
      <c r="KKU65" s="525"/>
      <c r="KKV65" s="525"/>
      <c r="KKW65" s="525"/>
      <c r="KKX65" s="525"/>
      <c r="KKY65" s="525"/>
      <c r="KKZ65" s="525"/>
      <c r="KLA65" s="525"/>
      <c r="KLB65" s="525"/>
      <c r="KLC65" s="525"/>
      <c r="KLD65" s="525"/>
      <c r="KLE65" s="525"/>
      <c r="KLF65" s="525"/>
      <c r="KLG65" s="525"/>
      <c r="KLH65" s="525"/>
      <c r="KLI65" s="525"/>
      <c r="KLJ65" s="525"/>
      <c r="KLK65" s="525"/>
      <c r="KLL65" s="525"/>
      <c r="KLM65" s="525"/>
      <c r="KLN65" s="525"/>
      <c r="KLO65" s="525"/>
      <c r="KLP65" s="525"/>
      <c r="KLQ65" s="525"/>
      <c r="KLR65" s="525"/>
      <c r="KLS65" s="525"/>
      <c r="KLT65" s="525"/>
      <c r="KLU65" s="525"/>
      <c r="KLV65" s="525"/>
      <c r="KLW65" s="525"/>
      <c r="KLX65" s="525"/>
      <c r="KLY65" s="525"/>
      <c r="KLZ65" s="525"/>
      <c r="KMA65" s="525"/>
      <c r="KMB65" s="525"/>
      <c r="KMC65" s="525"/>
      <c r="KMD65" s="525"/>
      <c r="KME65" s="525"/>
      <c r="KMF65" s="525"/>
      <c r="KMG65" s="525"/>
      <c r="KMH65" s="525"/>
      <c r="KMI65" s="525"/>
      <c r="KMJ65" s="525"/>
      <c r="KMK65" s="525"/>
      <c r="KML65" s="525"/>
      <c r="KMM65" s="525"/>
      <c r="KMN65" s="525"/>
      <c r="KMO65" s="525"/>
      <c r="KMP65" s="525"/>
      <c r="KMQ65" s="525"/>
      <c r="KMR65" s="525"/>
      <c r="KMS65" s="525"/>
      <c r="KMT65" s="525"/>
      <c r="KMU65" s="525"/>
      <c r="KMV65" s="525"/>
      <c r="KMW65" s="525"/>
      <c r="KMX65" s="525"/>
      <c r="KMY65" s="525"/>
      <c r="KMZ65" s="525"/>
      <c r="KNA65" s="525"/>
      <c r="KNB65" s="525"/>
      <c r="KNC65" s="525"/>
      <c r="KND65" s="525"/>
      <c r="KNE65" s="525"/>
      <c r="KNF65" s="525"/>
      <c r="KNG65" s="525"/>
      <c r="KNH65" s="525"/>
      <c r="KNI65" s="525"/>
      <c r="KNJ65" s="525"/>
      <c r="KNK65" s="525"/>
      <c r="KNL65" s="525"/>
      <c r="KNM65" s="525"/>
      <c r="KNN65" s="525"/>
      <c r="KNO65" s="525"/>
      <c r="KNP65" s="525"/>
      <c r="KNQ65" s="525"/>
      <c r="KNR65" s="525"/>
      <c r="KNS65" s="525"/>
      <c r="KNT65" s="525"/>
      <c r="KNU65" s="525"/>
      <c r="KNV65" s="525"/>
      <c r="KNW65" s="525"/>
      <c r="KNX65" s="525"/>
      <c r="KNY65" s="525"/>
      <c r="KNZ65" s="525"/>
      <c r="KOA65" s="525"/>
      <c r="KOB65" s="525"/>
      <c r="KOC65" s="525"/>
      <c r="KOD65" s="525"/>
      <c r="KOE65" s="525"/>
      <c r="KOF65" s="525"/>
      <c r="KOG65" s="525"/>
      <c r="KOH65" s="525"/>
      <c r="KOI65" s="525"/>
      <c r="KOJ65" s="525"/>
      <c r="KOK65" s="525"/>
      <c r="KOL65" s="525"/>
      <c r="KOM65" s="525"/>
      <c r="KON65" s="525"/>
      <c r="KOO65" s="525"/>
      <c r="KOP65" s="525"/>
      <c r="KOQ65" s="525"/>
      <c r="KOR65" s="525"/>
      <c r="KOS65" s="525"/>
      <c r="KOT65" s="525"/>
      <c r="KOU65" s="525"/>
      <c r="KOV65" s="525"/>
      <c r="KOW65" s="525"/>
      <c r="KOX65" s="525"/>
      <c r="KOY65" s="525"/>
      <c r="KOZ65" s="525"/>
      <c r="KPA65" s="525"/>
      <c r="KPB65" s="525"/>
      <c r="KPC65" s="525"/>
      <c r="KPD65" s="525"/>
      <c r="KPE65" s="525"/>
      <c r="KPF65" s="525"/>
      <c r="KPG65" s="525"/>
      <c r="KPH65" s="525"/>
      <c r="KPI65" s="525"/>
      <c r="KPJ65" s="525"/>
      <c r="KPK65" s="525"/>
      <c r="KPL65" s="525"/>
      <c r="KPM65" s="525"/>
      <c r="KPN65" s="525"/>
      <c r="KPO65" s="525"/>
      <c r="KPP65" s="525"/>
      <c r="KPQ65" s="525"/>
      <c r="KPR65" s="525"/>
      <c r="KPS65" s="525"/>
      <c r="KPT65" s="525"/>
      <c r="KPU65" s="525"/>
      <c r="KPV65" s="525"/>
      <c r="KPW65" s="525"/>
      <c r="KPX65" s="525"/>
      <c r="KPY65" s="525"/>
      <c r="KPZ65" s="525"/>
      <c r="KQA65" s="525"/>
      <c r="KQB65" s="525"/>
      <c r="KQC65" s="525"/>
      <c r="KQD65" s="525"/>
      <c r="KQE65" s="525"/>
      <c r="KQF65" s="525"/>
      <c r="KQG65" s="525"/>
      <c r="KQH65" s="525"/>
      <c r="KQI65" s="525"/>
      <c r="KQJ65" s="525"/>
      <c r="KQK65" s="525"/>
      <c r="KQL65" s="525"/>
      <c r="KQM65" s="525"/>
      <c r="KQN65" s="525"/>
      <c r="KQO65" s="525"/>
      <c r="KQP65" s="525"/>
      <c r="KQQ65" s="525"/>
      <c r="KQR65" s="525"/>
      <c r="KQS65" s="525"/>
      <c r="KQT65" s="525"/>
      <c r="KQU65" s="525"/>
      <c r="KQV65" s="525"/>
      <c r="KQW65" s="525"/>
      <c r="KQX65" s="525"/>
      <c r="KQY65" s="525"/>
      <c r="KQZ65" s="525"/>
      <c r="KRA65" s="525"/>
      <c r="KRB65" s="525"/>
      <c r="KRC65" s="525"/>
      <c r="KRD65" s="525"/>
      <c r="KRE65" s="525"/>
      <c r="KRF65" s="525"/>
      <c r="KRG65" s="525"/>
      <c r="KRH65" s="525"/>
      <c r="KRI65" s="525"/>
      <c r="KRJ65" s="525"/>
      <c r="KRK65" s="525"/>
      <c r="KRL65" s="525"/>
      <c r="KRM65" s="525"/>
      <c r="KRN65" s="525"/>
      <c r="KRO65" s="525"/>
      <c r="KRP65" s="525"/>
      <c r="KRQ65" s="525"/>
      <c r="KRR65" s="525"/>
      <c r="KRS65" s="525"/>
      <c r="KRT65" s="525"/>
      <c r="KRU65" s="525"/>
      <c r="KRV65" s="525"/>
      <c r="KRW65" s="525"/>
      <c r="KRX65" s="525"/>
      <c r="KRY65" s="525"/>
      <c r="KRZ65" s="525"/>
      <c r="KSA65" s="525"/>
      <c r="KSB65" s="525"/>
      <c r="KSC65" s="525"/>
      <c r="KSD65" s="525"/>
      <c r="KSE65" s="525"/>
      <c r="KSF65" s="525"/>
      <c r="KSG65" s="525"/>
      <c r="KSH65" s="525"/>
      <c r="KSI65" s="525"/>
      <c r="KSJ65" s="525"/>
      <c r="KSK65" s="525"/>
      <c r="KSL65" s="525"/>
      <c r="KSM65" s="525"/>
      <c r="KSN65" s="525"/>
      <c r="KSO65" s="525"/>
      <c r="KSP65" s="525"/>
      <c r="KSQ65" s="525"/>
      <c r="KSR65" s="525"/>
      <c r="KSS65" s="525"/>
      <c r="KST65" s="525"/>
      <c r="KSU65" s="525"/>
      <c r="KSV65" s="525"/>
      <c r="KSW65" s="525"/>
      <c r="KSX65" s="525"/>
      <c r="KSY65" s="525"/>
      <c r="KSZ65" s="525"/>
      <c r="KTA65" s="525"/>
      <c r="KTB65" s="525"/>
      <c r="KTC65" s="525"/>
      <c r="KTD65" s="525"/>
      <c r="KTE65" s="525"/>
      <c r="KTF65" s="525"/>
      <c r="KTG65" s="525"/>
      <c r="KTH65" s="525"/>
      <c r="KTI65" s="525"/>
      <c r="KTJ65" s="525"/>
      <c r="KTK65" s="525"/>
      <c r="KTL65" s="525"/>
      <c r="KTM65" s="525"/>
      <c r="KTN65" s="525"/>
      <c r="KTO65" s="525"/>
      <c r="KTP65" s="525"/>
      <c r="KTQ65" s="525"/>
      <c r="KTR65" s="525"/>
      <c r="KTS65" s="525"/>
      <c r="KTT65" s="525"/>
      <c r="KTU65" s="525"/>
      <c r="KTV65" s="525"/>
      <c r="KTW65" s="525"/>
      <c r="KTX65" s="525"/>
      <c r="KTY65" s="525"/>
      <c r="KTZ65" s="525"/>
      <c r="KUA65" s="525"/>
      <c r="KUB65" s="525"/>
      <c r="KUC65" s="525"/>
      <c r="KUD65" s="525"/>
      <c r="KUE65" s="525"/>
      <c r="KUF65" s="525"/>
      <c r="KUG65" s="525"/>
      <c r="KUH65" s="525"/>
      <c r="KUI65" s="525"/>
      <c r="KUJ65" s="525"/>
      <c r="KUK65" s="525"/>
      <c r="KUL65" s="525"/>
      <c r="KUM65" s="525"/>
      <c r="KUN65" s="525"/>
      <c r="KUO65" s="525"/>
      <c r="KUP65" s="525"/>
      <c r="KUQ65" s="525"/>
      <c r="KUR65" s="525"/>
      <c r="KUS65" s="525"/>
      <c r="KUT65" s="525"/>
      <c r="KUU65" s="525"/>
      <c r="KUV65" s="525"/>
      <c r="KUW65" s="525"/>
      <c r="KUX65" s="525"/>
      <c r="KUY65" s="525"/>
      <c r="KUZ65" s="525"/>
      <c r="KVA65" s="525"/>
      <c r="KVB65" s="525"/>
      <c r="KVC65" s="525"/>
      <c r="KVD65" s="525"/>
      <c r="KVE65" s="525"/>
      <c r="KVF65" s="525"/>
      <c r="KVG65" s="525"/>
      <c r="KVH65" s="525"/>
      <c r="KVI65" s="525"/>
      <c r="KVJ65" s="525"/>
      <c r="KVK65" s="525"/>
      <c r="KVL65" s="525"/>
      <c r="KVM65" s="525"/>
      <c r="KVN65" s="525"/>
      <c r="KVO65" s="525"/>
      <c r="KVP65" s="525"/>
      <c r="KVQ65" s="525"/>
      <c r="KVR65" s="525"/>
      <c r="KVS65" s="525"/>
      <c r="KVT65" s="525"/>
      <c r="KVU65" s="525"/>
      <c r="KVV65" s="525"/>
      <c r="KVW65" s="525"/>
      <c r="KVX65" s="525"/>
      <c r="KVY65" s="525"/>
      <c r="KVZ65" s="525"/>
      <c r="KWA65" s="525"/>
      <c r="KWB65" s="525"/>
      <c r="KWC65" s="525"/>
      <c r="KWD65" s="525"/>
      <c r="KWE65" s="525"/>
      <c r="KWF65" s="525"/>
      <c r="KWG65" s="525"/>
      <c r="KWH65" s="525"/>
      <c r="KWI65" s="525"/>
      <c r="KWJ65" s="525"/>
      <c r="KWK65" s="525"/>
      <c r="KWL65" s="525"/>
      <c r="KWM65" s="525"/>
      <c r="KWN65" s="525"/>
      <c r="KWO65" s="525"/>
      <c r="KWP65" s="525"/>
      <c r="KWQ65" s="525"/>
      <c r="KWR65" s="525"/>
      <c r="KWS65" s="525"/>
      <c r="KWT65" s="525"/>
      <c r="KWU65" s="525"/>
      <c r="KWV65" s="525"/>
      <c r="KWW65" s="525"/>
      <c r="KWX65" s="525"/>
      <c r="KWY65" s="525"/>
      <c r="KWZ65" s="525"/>
      <c r="KXA65" s="525"/>
      <c r="KXB65" s="525"/>
      <c r="KXC65" s="525"/>
      <c r="KXD65" s="525"/>
      <c r="KXE65" s="525"/>
      <c r="KXF65" s="525"/>
      <c r="KXG65" s="525"/>
      <c r="KXH65" s="525"/>
      <c r="KXI65" s="525"/>
      <c r="KXJ65" s="525"/>
      <c r="KXK65" s="525"/>
      <c r="KXL65" s="525"/>
      <c r="KXM65" s="525"/>
      <c r="KXN65" s="525"/>
      <c r="KXO65" s="525"/>
      <c r="KXP65" s="525"/>
      <c r="KXQ65" s="525"/>
      <c r="KXR65" s="525"/>
      <c r="KXS65" s="525"/>
      <c r="KXT65" s="525"/>
      <c r="KXU65" s="525"/>
      <c r="KXV65" s="525"/>
      <c r="KXW65" s="525"/>
      <c r="KXX65" s="525"/>
      <c r="KXY65" s="525"/>
      <c r="KXZ65" s="525"/>
      <c r="KYA65" s="525"/>
      <c r="KYB65" s="525"/>
      <c r="KYC65" s="525"/>
      <c r="KYD65" s="525"/>
      <c r="KYE65" s="525"/>
      <c r="KYF65" s="525"/>
      <c r="KYG65" s="525"/>
      <c r="KYH65" s="525"/>
      <c r="KYI65" s="525"/>
      <c r="KYJ65" s="525"/>
      <c r="KYK65" s="525"/>
      <c r="KYL65" s="525"/>
      <c r="KYM65" s="525"/>
      <c r="KYN65" s="525"/>
      <c r="KYO65" s="525"/>
      <c r="KYP65" s="525"/>
      <c r="KYQ65" s="525"/>
      <c r="KYR65" s="525"/>
      <c r="KYS65" s="525"/>
      <c r="KYT65" s="525"/>
      <c r="KYU65" s="525"/>
      <c r="KYV65" s="525"/>
      <c r="KYW65" s="525"/>
      <c r="KYX65" s="525"/>
      <c r="KYY65" s="525"/>
      <c r="KYZ65" s="525"/>
      <c r="KZA65" s="525"/>
      <c r="KZB65" s="525"/>
      <c r="KZC65" s="525"/>
      <c r="KZD65" s="525"/>
      <c r="KZE65" s="525"/>
      <c r="KZF65" s="525"/>
      <c r="KZG65" s="525"/>
      <c r="KZH65" s="525"/>
      <c r="KZI65" s="525"/>
      <c r="KZJ65" s="525"/>
      <c r="KZK65" s="525"/>
      <c r="KZL65" s="525"/>
      <c r="KZM65" s="525"/>
      <c r="KZN65" s="525"/>
      <c r="KZO65" s="525"/>
      <c r="KZP65" s="525"/>
      <c r="KZQ65" s="525"/>
      <c r="KZR65" s="525"/>
      <c r="KZS65" s="525"/>
      <c r="KZT65" s="525"/>
      <c r="KZU65" s="525"/>
      <c r="KZV65" s="525"/>
      <c r="KZW65" s="525"/>
      <c r="KZX65" s="525"/>
      <c r="KZY65" s="525"/>
      <c r="KZZ65" s="525"/>
      <c r="LAA65" s="525"/>
      <c r="LAB65" s="525"/>
      <c r="LAC65" s="525"/>
      <c r="LAD65" s="525"/>
      <c r="LAE65" s="525"/>
      <c r="LAF65" s="525"/>
      <c r="LAG65" s="525"/>
      <c r="LAH65" s="525"/>
      <c r="LAI65" s="525"/>
      <c r="LAJ65" s="525"/>
      <c r="LAK65" s="525"/>
      <c r="LAL65" s="525"/>
      <c r="LAM65" s="525"/>
      <c r="LAN65" s="525"/>
      <c r="LAO65" s="525"/>
      <c r="LAP65" s="525"/>
      <c r="LAQ65" s="525"/>
      <c r="LAR65" s="525"/>
      <c r="LAS65" s="525"/>
      <c r="LAT65" s="525"/>
      <c r="LAU65" s="525"/>
      <c r="LAV65" s="525"/>
      <c r="LAW65" s="525"/>
      <c r="LAX65" s="525"/>
      <c r="LAY65" s="525"/>
      <c r="LAZ65" s="525"/>
      <c r="LBA65" s="525"/>
      <c r="LBB65" s="525"/>
      <c r="LBC65" s="525"/>
      <c r="LBD65" s="525"/>
      <c r="LBE65" s="525"/>
      <c r="LBF65" s="525"/>
      <c r="LBG65" s="525"/>
      <c r="LBH65" s="525"/>
      <c r="LBI65" s="525"/>
      <c r="LBJ65" s="525"/>
      <c r="LBK65" s="525"/>
      <c r="LBL65" s="525"/>
      <c r="LBM65" s="525"/>
      <c r="LBN65" s="525"/>
      <c r="LBO65" s="525"/>
      <c r="LBP65" s="525"/>
      <c r="LBQ65" s="525"/>
      <c r="LBR65" s="525"/>
      <c r="LBS65" s="525"/>
      <c r="LBT65" s="525"/>
      <c r="LBU65" s="525"/>
      <c r="LBV65" s="525"/>
      <c r="LBW65" s="525"/>
      <c r="LBX65" s="525"/>
      <c r="LBY65" s="525"/>
      <c r="LBZ65" s="525"/>
      <c r="LCA65" s="525"/>
      <c r="LCB65" s="525"/>
      <c r="LCC65" s="525"/>
      <c r="LCD65" s="525"/>
      <c r="LCE65" s="525"/>
      <c r="LCF65" s="525"/>
      <c r="LCG65" s="525"/>
      <c r="LCH65" s="525"/>
      <c r="LCI65" s="525"/>
      <c r="LCJ65" s="525"/>
      <c r="LCK65" s="525"/>
      <c r="LCL65" s="525"/>
      <c r="LCM65" s="525"/>
      <c r="LCN65" s="525"/>
      <c r="LCO65" s="525"/>
      <c r="LCP65" s="525"/>
      <c r="LCQ65" s="525"/>
      <c r="LCR65" s="525"/>
      <c r="LCS65" s="525"/>
      <c r="LCT65" s="525"/>
      <c r="LCU65" s="525"/>
      <c r="LCV65" s="525"/>
      <c r="LCW65" s="525"/>
      <c r="LCX65" s="525"/>
      <c r="LCY65" s="525"/>
      <c r="LCZ65" s="525"/>
      <c r="LDA65" s="525"/>
      <c r="LDB65" s="525"/>
      <c r="LDC65" s="525"/>
      <c r="LDD65" s="525"/>
      <c r="LDE65" s="525"/>
      <c r="LDF65" s="525"/>
      <c r="LDG65" s="525"/>
      <c r="LDH65" s="525"/>
      <c r="LDI65" s="525"/>
      <c r="LDJ65" s="525"/>
      <c r="LDK65" s="525"/>
      <c r="LDL65" s="525"/>
      <c r="LDM65" s="525"/>
      <c r="LDN65" s="525"/>
      <c r="LDO65" s="525"/>
      <c r="LDP65" s="525"/>
      <c r="LDQ65" s="525"/>
      <c r="LDR65" s="525"/>
      <c r="LDS65" s="525"/>
      <c r="LDT65" s="525"/>
      <c r="LDU65" s="525"/>
      <c r="LDV65" s="525"/>
      <c r="LDW65" s="525"/>
      <c r="LDX65" s="525"/>
      <c r="LDY65" s="525"/>
      <c r="LDZ65" s="525"/>
      <c r="LEA65" s="525"/>
      <c r="LEB65" s="525"/>
      <c r="LEC65" s="525"/>
      <c r="LED65" s="525"/>
      <c r="LEE65" s="525"/>
      <c r="LEF65" s="525"/>
      <c r="LEG65" s="525"/>
      <c r="LEH65" s="525"/>
      <c r="LEI65" s="525"/>
      <c r="LEJ65" s="525"/>
      <c r="LEK65" s="525"/>
      <c r="LEL65" s="525"/>
      <c r="LEM65" s="525"/>
      <c r="LEN65" s="525"/>
      <c r="LEO65" s="525"/>
      <c r="LEP65" s="525"/>
      <c r="LEQ65" s="525"/>
      <c r="LER65" s="525"/>
      <c r="LES65" s="525"/>
      <c r="LET65" s="525"/>
      <c r="LEU65" s="525"/>
      <c r="LEV65" s="525"/>
      <c r="LEW65" s="525"/>
      <c r="LEX65" s="525"/>
      <c r="LEY65" s="525"/>
      <c r="LEZ65" s="525"/>
      <c r="LFA65" s="525"/>
      <c r="LFB65" s="525"/>
      <c r="LFC65" s="525"/>
      <c r="LFD65" s="525"/>
      <c r="LFE65" s="525"/>
      <c r="LFF65" s="525"/>
      <c r="LFG65" s="525"/>
      <c r="LFH65" s="525"/>
      <c r="LFI65" s="525"/>
      <c r="LFJ65" s="525"/>
      <c r="LFK65" s="525"/>
      <c r="LFL65" s="525"/>
      <c r="LFM65" s="525"/>
      <c r="LFN65" s="525"/>
      <c r="LFO65" s="525"/>
      <c r="LFP65" s="525"/>
      <c r="LFQ65" s="525"/>
      <c r="LFR65" s="525"/>
      <c r="LFS65" s="525"/>
      <c r="LFT65" s="525"/>
      <c r="LFU65" s="525"/>
      <c r="LFV65" s="525"/>
      <c r="LFW65" s="525"/>
      <c r="LFX65" s="525"/>
      <c r="LFY65" s="525"/>
      <c r="LFZ65" s="525"/>
      <c r="LGA65" s="525"/>
      <c r="LGB65" s="525"/>
      <c r="LGC65" s="525"/>
      <c r="LGD65" s="525"/>
      <c r="LGE65" s="525"/>
      <c r="LGF65" s="525"/>
      <c r="LGG65" s="525"/>
      <c r="LGH65" s="525"/>
      <c r="LGI65" s="525"/>
      <c r="LGJ65" s="525"/>
      <c r="LGK65" s="525"/>
      <c r="LGL65" s="525"/>
      <c r="LGM65" s="525"/>
      <c r="LGN65" s="525"/>
      <c r="LGO65" s="525"/>
      <c r="LGP65" s="525"/>
      <c r="LGQ65" s="525"/>
      <c r="LGR65" s="525"/>
      <c r="LGS65" s="525"/>
      <c r="LGT65" s="525"/>
      <c r="LGU65" s="525"/>
      <c r="LGV65" s="525"/>
      <c r="LGW65" s="525"/>
      <c r="LGX65" s="525"/>
      <c r="LGY65" s="525"/>
      <c r="LGZ65" s="525"/>
      <c r="LHA65" s="525"/>
      <c r="LHB65" s="525"/>
      <c r="LHC65" s="525"/>
      <c r="LHD65" s="525"/>
      <c r="LHE65" s="525"/>
      <c r="LHF65" s="525"/>
      <c r="LHG65" s="525"/>
      <c r="LHH65" s="525"/>
      <c r="LHI65" s="525"/>
      <c r="LHJ65" s="525"/>
      <c r="LHK65" s="525"/>
      <c r="LHL65" s="525"/>
      <c r="LHM65" s="525"/>
      <c r="LHN65" s="525"/>
      <c r="LHO65" s="525"/>
      <c r="LHP65" s="525"/>
      <c r="LHQ65" s="525"/>
      <c r="LHR65" s="525"/>
      <c r="LHS65" s="525"/>
      <c r="LHT65" s="525"/>
      <c r="LHU65" s="525"/>
      <c r="LHV65" s="525"/>
      <c r="LHW65" s="525"/>
      <c r="LHX65" s="525"/>
      <c r="LHY65" s="525"/>
      <c r="LHZ65" s="525"/>
      <c r="LIA65" s="525"/>
      <c r="LIB65" s="525"/>
      <c r="LIC65" s="525"/>
      <c r="LID65" s="525"/>
      <c r="LIE65" s="525"/>
      <c r="LIF65" s="525"/>
      <c r="LIG65" s="525"/>
      <c r="LIH65" s="525"/>
      <c r="LII65" s="525"/>
      <c r="LIJ65" s="525"/>
      <c r="LIK65" s="525"/>
      <c r="LIL65" s="525"/>
      <c r="LIM65" s="525"/>
      <c r="LIN65" s="525"/>
      <c r="LIO65" s="525"/>
      <c r="LIP65" s="525"/>
      <c r="LIQ65" s="525"/>
      <c r="LIR65" s="525"/>
      <c r="LIS65" s="525"/>
      <c r="LIT65" s="525"/>
      <c r="LIU65" s="525"/>
      <c r="LIV65" s="525"/>
      <c r="LIW65" s="525"/>
      <c r="LIX65" s="525"/>
      <c r="LIY65" s="525"/>
      <c r="LIZ65" s="525"/>
      <c r="LJA65" s="525"/>
      <c r="LJB65" s="525"/>
      <c r="LJC65" s="525"/>
      <c r="LJD65" s="525"/>
      <c r="LJE65" s="525"/>
      <c r="LJF65" s="525"/>
      <c r="LJG65" s="525"/>
      <c r="LJH65" s="525"/>
      <c r="LJI65" s="525"/>
      <c r="LJJ65" s="525"/>
      <c r="LJK65" s="525"/>
      <c r="LJL65" s="525"/>
      <c r="LJM65" s="525"/>
      <c r="LJN65" s="525"/>
      <c r="LJO65" s="525"/>
      <c r="LJP65" s="525"/>
      <c r="LJQ65" s="525"/>
      <c r="LJR65" s="525"/>
      <c r="LJS65" s="525"/>
      <c r="LJT65" s="525"/>
      <c r="LJU65" s="525"/>
      <c r="LJV65" s="525"/>
      <c r="LJW65" s="525"/>
      <c r="LJX65" s="525"/>
      <c r="LJY65" s="525"/>
      <c r="LJZ65" s="525"/>
      <c r="LKA65" s="525"/>
      <c r="LKB65" s="525"/>
      <c r="LKC65" s="525"/>
      <c r="LKD65" s="525"/>
      <c r="LKE65" s="525"/>
      <c r="LKF65" s="525"/>
      <c r="LKG65" s="525"/>
      <c r="LKH65" s="525"/>
      <c r="LKI65" s="525"/>
      <c r="LKJ65" s="525"/>
      <c r="LKK65" s="525"/>
      <c r="LKL65" s="525"/>
      <c r="LKM65" s="525"/>
      <c r="LKN65" s="525"/>
      <c r="LKO65" s="525"/>
      <c r="LKP65" s="525"/>
      <c r="LKQ65" s="525"/>
      <c r="LKR65" s="525"/>
      <c r="LKS65" s="525"/>
      <c r="LKT65" s="525"/>
      <c r="LKU65" s="525"/>
      <c r="LKV65" s="525"/>
      <c r="LKW65" s="525"/>
      <c r="LKX65" s="525"/>
      <c r="LKY65" s="525"/>
      <c r="LKZ65" s="525"/>
      <c r="LLA65" s="525"/>
      <c r="LLB65" s="525"/>
      <c r="LLC65" s="525"/>
      <c r="LLD65" s="525"/>
      <c r="LLE65" s="525"/>
      <c r="LLF65" s="525"/>
      <c r="LLG65" s="525"/>
      <c r="LLH65" s="525"/>
      <c r="LLI65" s="525"/>
      <c r="LLJ65" s="525"/>
      <c r="LLK65" s="525"/>
      <c r="LLL65" s="525"/>
      <c r="LLM65" s="525"/>
      <c r="LLN65" s="525"/>
      <c r="LLO65" s="525"/>
      <c r="LLP65" s="525"/>
      <c r="LLQ65" s="525"/>
      <c r="LLR65" s="525"/>
      <c r="LLS65" s="525"/>
      <c r="LLT65" s="525"/>
      <c r="LLU65" s="525"/>
      <c r="LLV65" s="525"/>
      <c r="LLW65" s="525"/>
      <c r="LLX65" s="525"/>
      <c r="LLY65" s="525"/>
      <c r="LLZ65" s="525"/>
      <c r="LMA65" s="525"/>
      <c r="LMB65" s="525"/>
      <c r="LMC65" s="525"/>
      <c r="LMD65" s="525"/>
      <c r="LME65" s="525"/>
      <c r="LMF65" s="525"/>
      <c r="LMG65" s="525"/>
      <c r="LMH65" s="525"/>
      <c r="LMI65" s="525"/>
      <c r="LMJ65" s="525"/>
      <c r="LMK65" s="525"/>
      <c r="LML65" s="525"/>
      <c r="LMM65" s="525"/>
      <c r="LMN65" s="525"/>
      <c r="LMO65" s="525"/>
      <c r="LMP65" s="525"/>
      <c r="LMQ65" s="525"/>
      <c r="LMR65" s="525"/>
      <c r="LMS65" s="525"/>
      <c r="LMT65" s="525"/>
      <c r="LMU65" s="525"/>
      <c r="LMV65" s="525"/>
      <c r="LMW65" s="525"/>
      <c r="LMX65" s="525"/>
      <c r="LMY65" s="525"/>
      <c r="LMZ65" s="525"/>
      <c r="LNA65" s="525"/>
      <c r="LNB65" s="525"/>
      <c r="LNC65" s="525"/>
      <c r="LND65" s="525"/>
      <c r="LNE65" s="525"/>
      <c r="LNF65" s="525"/>
      <c r="LNG65" s="525"/>
      <c r="LNH65" s="525"/>
      <c r="LNI65" s="525"/>
      <c r="LNJ65" s="525"/>
      <c r="LNK65" s="525"/>
      <c r="LNL65" s="525"/>
      <c r="LNM65" s="525"/>
      <c r="LNN65" s="525"/>
      <c r="LNO65" s="525"/>
      <c r="LNP65" s="525"/>
      <c r="LNQ65" s="525"/>
      <c r="LNR65" s="525"/>
      <c r="LNS65" s="525"/>
      <c r="LNT65" s="525"/>
      <c r="LNU65" s="525"/>
      <c r="LNV65" s="525"/>
      <c r="LNW65" s="525"/>
      <c r="LNX65" s="525"/>
      <c r="LNY65" s="525"/>
      <c r="LNZ65" s="525"/>
      <c r="LOA65" s="525"/>
      <c r="LOB65" s="525"/>
      <c r="LOC65" s="525"/>
      <c r="LOD65" s="525"/>
      <c r="LOE65" s="525"/>
      <c r="LOF65" s="525"/>
      <c r="LOG65" s="525"/>
      <c r="LOH65" s="525"/>
      <c r="LOI65" s="525"/>
      <c r="LOJ65" s="525"/>
      <c r="LOK65" s="525"/>
      <c r="LOL65" s="525"/>
      <c r="LOM65" s="525"/>
      <c r="LON65" s="525"/>
      <c r="LOO65" s="525"/>
      <c r="LOP65" s="525"/>
      <c r="LOQ65" s="525"/>
      <c r="LOR65" s="525"/>
      <c r="LOS65" s="525"/>
      <c r="LOT65" s="525"/>
      <c r="LOU65" s="525"/>
      <c r="LOV65" s="525"/>
      <c r="LOW65" s="525"/>
      <c r="LOX65" s="525"/>
      <c r="LOY65" s="525"/>
      <c r="LOZ65" s="525"/>
      <c r="LPA65" s="525"/>
      <c r="LPB65" s="525"/>
      <c r="LPC65" s="525"/>
      <c r="LPD65" s="525"/>
      <c r="LPE65" s="525"/>
      <c r="LPF65" s="525"/>
      <c r="LPG65" s="525"/>
      <c r="LPH65" s="525"/>
      <c r="LPI65" s="525"/>
      <c r="LPJ65" s="525"/>
      <c r="LPK65" s="525"/>
      <c r="LPL65" s="525"/>
      <c r="LPM65" s="525"/>
      <c r="LPN65" s="525"/>
      <c r="LPO65" s="525"/>
      <c r="LPP65" s="525"/>
      <c r="LPQ65" s="525"/>
      <c r="LPR65" s="525"/>
      <c r="LPS65" s="525"/>
      <c r="LPT65" s="525"/>
      <c r="LPU65" s="525"/>
      <c r="LPV65" s="525"/>
      <c r="LPW65" s="525"/>
      <c r="LPX65" s="525"/>
      <c r="LPY65" s="525"/>
      <c r="LPZ65" s="525"/>
      <c r="LQA65" s="525"/>
      <c r="LQB65" s="525"/>
      <c r="LQC65" s="525"/>
      <c r="LQD65" s="525"/>
      <c r="LQE65" s="525"/>
      <c r="LQF65" s="525"/>
      <c r="LQG65" s="525"/>
      <c r="LQH65" s="525"/>
      <c r="LQI65" s="525"/>
      <c r="LQJ65" s="525"/>
      <c r="LQK65" s="525"/>
      <c r="LQL65" s="525"/>
      <c r="LQM65" s="525"/>
      <c r="LQN65" s="525"/>
      <c r="LQO65" s="525"/>
      <c r="LQP65" s="525"/>
      <c r="LQQ65" s="525"/>
      <c r="LQR65" s="525"/>
      <c r="LQS65" s="525"/>
      <c r="LQT65" s="525"/>
      <c r="LQU65" s="525"/>
      <c r="LQV65" s="525"/>
      <c r="LQW65" s="525"/>
      <c r="LQX65" s="525"/>
      <c r="LQY65" s="525"/>
      <c r="LQZ65" s="525"/>
      <c r="LRA65" s="525"/>
      <c r="LRB65" s="525"/>
      <c r="LRC65" s="525"/>
      <c r="LRD65" s="525"/>
      <c r="LRE65" s="525"/>
      <c r="LRF65" s="525"/>
      <c r="LRG65" s="525"/>
      <c r="LRH65" s="525"/>
      <c r="LRI65" s="525"/>
      <c r="LRJ65" s="525"/>
      <c r="LRK65" s="525"/>
      <c r="LRL65" s="525"/>
      <c r="LRM65" s="525"/>
      <c r="LRN65" s="525"/>
      <c r="LRO65" s="525"/>
      <c r="LRP65" s="525"/>
      <c r="LRQ65" s="525"/>
      <c r="LRR65" s="525"/>
      <c r="LRS65" s="525"/>
      <c r="LRT65" s="525"/>
      <c r="LRU65" s="525"/>
      <c r="LRV65" s="525"/>
      <c r="LRW65" s="525"/>
      <c r="LRX65" s="525"/>
      <c r="LRY65" s="525"/>
      <c r="LRZ65" s="525"/>
      <c r="LSA65" s="525"/>
      <c r="LSB65" s="525"/>
      <c r="LSC65" s="525"/>
      <c r="LSD65" s="525"/>
      <c r="LSE65" s="525"/>
      <c r="LSF65" s="525"/>
      <c r="LSG65" s="525"/>
      <c r="LSH65" s="525"/>
      <c r="LSI65" s="525"/>
      <c r="LSJ65" s="525"/>
      <c r="LSK65" s="525"/>
      <c r="LSL65" s="525"/>
      <c r="LSM65" s="525"/>
      <c r="LSN65" s="525"/>
      <c r="LSO65" s="525"/>
      <c r="LSP65" s="525"/>
      <c r="LSQ65" s="525"/>
      <c r="LSR65" s="525"/>
      <c r="LSS65" s="525"/>
      <c r="LST65" s="525"/>
      <c r="LSU65" s="525"/>
      <c r="LSV65" s="525"/>
      <c r="LSW65" s="525"/>
      <c r="LSX65" s="525"/>
      <c r="LSY65" s="525"/>
      <c r="LSZ65" s="525"/>
      <c r="LTA65" s="525"/>
      <c r="LTB65" s="525"/>
      <c r="LTC65" s="525"/>
      <c r="LTD65" s="525"/>
      <c r="LTE65" s="525"/>
      <c r="LTF65" s="525"/>
      <c r="LTG65" s="525"/>
      <c r="LTH65" s="525"/>
      <c r="LTI65" s="525"/>
      <c r="LTJ65" s="525"/>
      <c r="LTK65" s="525"/>
      <c r="LTL65" s="525"/>
      <c r="LTM65" s="525"/>
      <c r="LTN65" s="525"/>
      <c r="LTO65" s="525"/>
      <c r="LTP65" s="525"/>
      <c r="LTQ65" s="525"/>
      <c r="LTR65" s="525"/>
      <c r="LTS65" s="525"/>
      <c r="LTT65" s="525"/>
      <c r="LTU65" s="525"/>
      <c r="LTV65" s="525"/>
      <c r="LTW65" s="525"/>
      <c r="LTX65" s="525"/>
      <c r="LTY65" s="525"/>
      <c r="LTZ65" s="525"/>
      <c r="LUA65" s="525"/>
      <c r="LUB65" s="525"/>
      <c r="LUC65" s="525"/>
      <c r="LUD65" s="525"/>
      <c r="LUE65" s="525"/>
      <c r="LUF65" s="525"/>
      <c r="LUG65" s="525"/>
      <c r="LUH65" s="525"/>
      <c r="LUI65" s="525"/>
      <c r="LUJ65" s="525"/>
      <c r="LUK65" s="525"/>
      <c r="LUL65" s="525"/>
      <c r="LUM65" s="525"/>
      <c r="LUN65" s="525"/>
      <c r="LUO65" s="525"/>
      <c r="LUP65" s="525"/>
      <c r="LUQ65" s="525"/>
      <c r="LUR65" s="525"/>
      <c r="LUS65" s="525"/>
      <c r="LUT65" s="525"/>
      <c r="LUU65" s="525"/>
      <c r="LUV65" s="525"/>
      <c r="LUW65" s="525"/>
      <c r="LUX65" s="525"/>
      <c r="LUY65" s="525"/>
      <c r="LUZ65" s="525"/>
      <c r="LVA65" s="525"/>
      <c r="LVB65" s="525"/>
      <c r="LVC65" s="525"/>
      <c r="LVD65" s="525"/>
      <c r="LVE65" s="525"/>
      <c r="LVF65" s="525"/>
      <c r="LVG65" s="525"/>
      <c r="LVH65" s="525"/>
      <c r="LVI65" s="525"/>
      <c r="LVJ65" s="525"/>
      <c r="LVK65" s="525"/>
      <c r="LVL65" s="525"/>
      <c r="LVM65" s="525"/>
      <c r="LVN65" s="525"/>
      <c r="LVO65" s="525"/>
      <c r="LVP65" s="525"/>
      <c r="LVQ65" s="525"/>
      <c r="LVR65" s="525"/>
      <c r="LVS65" s="525"/>
      <c r="LVT65" s="525"/>
      <c r="LVU65" s="525"/>
      <c r="LVV65" s="525"/>
      <c r="LVW65" s="525"/>
      <c r="LVX65" s="525"/>
      <c r="LVY65" s="525"/>
      <c r="LVZ65" s="525"/>
      <c r="LWA65" s="525"/>
      <c r="LWB65" s="525"/>
      <c r="LWC65" s="525"/>
      <c r="LWD65" s="525"/>
      <c r="LWE65" s="525"/>
      <c r="LWF65" s="525"/>
      <c r="LWG65" s="525"/>
      <c r="LWH65" s="525"/>
      <c r="LWI65" s="525"/>
      <c r="LWJ65" s="525"/>
      <c r="LWK65" s="525"/>
      <c r="LWL65" s="525"/>
      <c r="LWM65" s="525"/>
      <c r="LWN65" s="525"/>
      <c r="LWO65" s="525"/>
      <c r="LWP65" s="525"/>
      <c r="LWQ65" s="525"/>
      <c r="LWR65" s="525"/>
      <c r="LWS65" s="525"/>
      <c r="LWT65" s="525"/>
      <c r="LWU65" s="525"/>
      <c r="LWV65" s="525"/>
      <c r="LWW65" s="525"/>
      <c r="LWX65" s="525"/>
      <c r="LWY65" s="525"/>
      <c r="LWZ65" s="525"/>
      <c r="LXA65" s="525"/>
      <c r="LXB65" s="525"/>
      <c r="LXC65" s="525"/>
      <c r="LXD65" s="525"/>
      <c r="LXE65" s="525"/>
      <c r="LXF65" s="525"/>
      <c r="LXG65" s="525"/>
      <c r="LXH65" s="525"/>
      <c r="LXI65" s="525"/>
      <c r="LXJ65" s="525"/>
      <c r="LXK65" s="525"/>
      <c r="LXL65" s="525"/>
      <c r="LXM65" s="525"/>
      <c r="LXN65" s="525"/>
      <c r="LXO65" s="525"/>
      <c r="LXP65" s="525"/>
      <c r="LXQ65" s="525"/>
      <c r="LXR65" s="525"/>
      <c r="LXS65" s="525"/>
      <c r="LXT65" s="525"/>
      <c r="LXU65" s="525"/>
      <c r="LXV65" s="525"/>
      <c r="LXW65" s="525"/>
      <c r="LXX65" s="525"/>
      <c r="LXY65" s="525"/>
      <c r="LXZ65" s="525"/>
      <c r="LYA65" s="525"/>
      <c r="LYB65" s="525"/>
      <c r="LYC65" s="525"/>
      <c r="LYD65" s="525"/>
      <c r="LYE65" s="525"/>
      <c r="LYF65" s="525"/>
      <c r="LYG65" s="525"/>
      <c r="LYH65" s="525"/>
      <c r="LYI65" s="525"/>
      <c r="LYJ65" s="525"/>
      <c r="LYK65" s="525"/>
      <c r="LYL65" s="525"/>
      <c r="LYM65" s="525"/>
      <c r="LYN65" s="525"/>
      <c r="LYO65" s="525"/>
      <c r="LYP65" s="525"/>
      <c r="LYQ65" s="525"/>
      <c r="LYR65" s="525"/>
      <c r="LYS65" s="525"/>
      <c r="LYT65" s="525"/>
      <c r="LYU65" s="525"/>
      <c r="LYV65" s="525"/>
      <c r="LYW65" s="525"/>
      <c r="LYX65" s="525"/>
      <c r="LYY65" s="525"/>
      <c r="LYZ65" s="525"/>
      <c r="LZA65" s="525"/>
      <c r="LZB65" s="525"/>
      <c r="LZC65" s="525"/>
      <c r="LZD65" s="525"/>
      <c r="LZE65" s="525"/>
      <c r="LZF65" s="525"/>
      <c r="LZG65" s="525"/>
      <c r="LZH65" s="525"/>
      <c r="LZI65" s="525"/>
      <c r="LZJ65" s="525"/>
      <c r="LZK65" s="525"/>
      <c r="LZL65" s="525"/>
      <c r="LZM65" s="525"/>
      <c r="LZN65" s="525"/>
      <c r="LZO65" s="525"/>
      <c r="LZP65" s="525"/>
      <c r="LZQ65" s="525"/>
      <c r="LZR65" s="525"/>
      <c r="LZS65" s="525"/>
      <c r="LZT65" s="525"/>
      <c r="LZU65" s="525"/>
      <c r="LZV65" s="525"/>
      <c r="LZW65" s="525"/>
      <c r="LZX65" s="525"/>
      <c r="LZY65" s="525"/>
      <c r="LZZ65" s="525"/>
      <c r="MAA65" s="525"/>
      <c r="MAB65" s="525"/>
      <c r="MAC65" s="525"/>
      <c r="MAD65" s="525"/>
      <c r="MAE65" s="525"/>
      <c r="MAF65" s="525"/>
      <c r="MAG65" s="525"/>
      <c r="MAH65" s="525"/>
      <c r="MAI65" s="525"/>
      <c r="MAJ65" s="525"/>
      <c r="MAK65" s="525"/>
      <c r="MAL65" s="525"/>
      <c r="MAM65" s="525"/>
      <c r="MAN65" s="525"/>
      <c r="MAO65" s="525"/>
      <c r="MAP65" s="525"/>
      <c r="MAQ65" s="525"/>
      <c r="MAR65" s="525"/>
      <c r="MAS65" s="525"/>
      <c r="MAT65" s="525"/>
      <c r="MAU65" s="525"/>
      <c r="MAV65" s="525"/>
      <c r="MAW65" s="525"/>
      <c r="MAX65" s="525"/>
      <c r="MAY65" s="525"/>
      <c r="MAZ65" s="525"/>
      <c r="MBA65" s="525"/>
      <c r="MBB65" s="525"/>
      <c r="MBC65" s="525"/>
      <c r="MBD65" s="525"/>
      <c r="MBE65" s="525"/>
      <c r="MBF65" s="525"/>
      <c r="MBG65" s="525"/>
      <c r="MBH65" s="525"/>
      <c r="MBI65" s="525"/>
      <c r="MBJ65" s="525"/>
      <c r="MBK65" s="525"/>
      <c r="MBL65" s="525"/>
      <c r="MBM65" s="525"/>
      <c r="MBN65" s="525"/>
      <c r="MBO65" s="525"/>
      <c r="MBP65" s="525"/>
      <c r="MBQ65" s="525"/>
      <c r="MBR65" s="525"/>
      <c r="MBS65" s="525"/>
      <c r="MBT65" s="525"/>
      <c r="MBU65" s="525"/>
      <c r="MBV65" s="525"/>
      <c r="MBW65" s="525"/>
      <c r="MBX65" s="525"/>
      <c r="MBY65" s="525"/>
      <c r="MBZ65" s="525"/>
      <c r="MCA65" s="525"/>
      <c r="MCB65" s="525"/>
      <c r="MCC65" s="525"/>
      <c r="MCD65" s="525"/>
      <c r="MCE65" s="525"/>
      <c r="MCF65" s="525"/>
      <c r="MCG65" s="525"/>
      <c r="MCH65" s="525"/>
      <c r="MCI65" s="525"/>
      <c r="MCJ65" s="525"/>
      <c r="MCK65" s="525"/>
      <c r="MCL65" s="525"/>
      <c r="MCM65" s="525"/>
      <c r="MCN65" s="525"/>
      <c r="MCO65" s="525"/>
      <c r="MCP65" s="525"/>
      <c r="MCQ65" s="525"/>
      <c r="MCR65" s="525"/>
      <c r="MCS65" s="525"/>
      <c r="MCT65" s="525"/>
      <c r="MCU65" s="525"/>
      <c r="MCV65" s="525"/>
      <c r="MCW65" s="525"/>
      <c r="MCX65" s="525"/>
      <c r="MCY65" s="525"/>
      <c r="MCZ65" s="525"/>
      <c r="MDA65" s="525"/>
      <c r="MDB65" s="525"/>
      <c r="MDC65" s="525"/>
      <c r="MDD65" s="525"/>
      <c r="MDE65" s="525"/>
      <c r="MDF65" s="525"/>
      <c r="MDG65" s="525"/>
      <c r="MDH65" s="525"/>
      <c r="MDI65" s="525"/>
      <c r="MDJ65" s="525"/>
      <c r="MDK65" s="525"/>
      <c r="MDL65" s="525"/>
      <c r="MDM65" s="525"/>
      <c r="MDN65" s="525"/>
      <c r="MDO65" s="525"/>
      <c r="MDP65" s="525"/>
      <c r="MDQ65" s="525"/>
      <c r="MDR65" s="525"/>
      <c r="MDS65" s="525"/>
      <c r="MDT65" s="525"/>
      <c r="MDU65" s="525"/>
      <c r="MDV65" s="525"/>
      <c r="MDW65" s="525"/>
      <c r="MDX65" s="525"/>
      <c r="MDY65" s="525"/>
      <c r="MDZ65" s="525"/>
      <c r="MEA65" s="525"/>
      <c r="MEB65" s="525"/>
      <c r="MEC65" s="525"/>
      <c r="MED65" s="525"/>
      <c r="MEE65" s="525"/>
      <c r="MEF65" s="525"/>
      <c r="MEG65" s="525"/>
      <c r="MEH65" s="525"/>
      <c r="MEI65" s="525"/>
      <c r="MEJ65" s="525"/>
      <c r="MEK65" s="525"/>
      <c r="MEL65" s="525"/>
      <c r="MEM65" s="525"/>
      <c r="MEN65" s="525"/>
      <c r="MEO65" s="525"/>
      <c r="MEP65" s="525"/>
      <c r="MEQ65" s="525"/>
      <c r="MER65" s="525"/>
      <c r="MES65" s="525"/>
      <c r="MET65" s="525"/>
      <c r="MEU65" s="525"/>
      <c r="MEV65" s="525"/>
      <c r="MEW65" s="525"/>
      <c r="MEX65" s="525"/>
      <c r="MEY65" s="525"/>
      <c r="MEZ65" s="525"/>
      <c r="MFA65" s="525"/>
      <c r="MFB65" s="525"/>
      <c r="MFC65" s="525"/>
      <c r="MFD65" s="525"/>
      <c r="MFE65" s="525"/>
      <c r="MFF65" s="525"/>
      <c r="MFG65" s="525"/>
      <c r="MFH65" s="525"/>
      <c r="MFI65" s="525"/>
      <c r="MFJ65" s="525"/>
      <c r="MFK65" s="525"/>
      <c r="MFL65" s="525"/>
      <c r="MFM65" s="525"/>
      <c r="MFN65" s="525"/>
      <c r="MFO65" s="525"/>
      <c r="MFP65" s="525"/>
      <c r="MFQ65" s="525"/>
      <c r="MFR65" s="525"/>
      <c r="MFS65" s="525"/>
      <c r="MFT65" s="525"/>
      <c r="MFU65" s="525"/>
      <c r="MFV65" s="525"/>
      <c r="MFW65" s="525"/>
      <c r="MFX65" s="525"/>
      <c r="MFY65" s="525"/>
      <c r="MFZ65" s="525"/>
      <c r="MGA65" s="525"/>
      <c r="MGB65" s="525"/>
      <c r="MGC65" s="525"/>
      <c r="MGD65" s="525"/>
      <c r="MGE65" s="525"/>
      <c r="MGF65" s="525"/>
      <c r="MGG65" s="525"/>
      <c r="MGH65" s="525"/>
      <c r="MGI65" s="525"/>
      <c r="MGJ65" s="525"/>
      <c r="MGK65" s="525"/>
      <c r="MGL65" s="525"/>
      <c r="MGM65" s="525"/>
      <c r="MGN65" s="525"/>
      <c r="MGO65" s="525"/>
      <c r="MGP65" s="525"/>
      <c r="MGQ65" s="525"/>
      <c r="MGR65" s="525"/>
      <c r="MGS65" s="525"/>
      <c r="MGT65" s="525"/>
      <c r="MGU65" s="525"/>
      <c r="MGV65" s="525"/>
      <c r="MGW65" s="525"/>
      <c r="MGX65" s="525"/>
      <c r="MGY65" s="525"/>
      <c r="MGZ65" s="525"/>
      <c r="MHA65" s="525"/>
      <c r="MHB65" s="525"/>
      <c r="MHC65" s="525"/>
      <c r="MHD65" s="525"/>
      <c r="MHE65" s="525"/>
      <c r="MHF65" s="525"/>
      <c r="MHG65" s="525"/>
      <c r="MHH65" s="525"/>
      <c r="MHI65" s="525"/>
      <c r="MHJ65" s="525"/>
      <c r="MHK65" s="525"/>
      <c r="MHL65" s="525"/>
      <c r="MHM65" s="525"/>
      <c r="MHN65" s="525"/>
      <c r="MHO65" s="525"/>
      <c r="MHP65" s="525"/>
      <c r="MHQ65" s="525"/>
      <c r="MHR65" s="525"/>
      <c r="MHS65" s="525"/>
      <c r="MHT65" s="525"/>
      <c r="MHU65" s="525"/>
      <c r="MHV65" s="525"/>
      <c r="MHW65" s="525"/>
      <c r="MHX65" s="525"/>
      <c r="MHY65" s="525"/>
      <c r="MHZ65" s="525"/>
      <c r="MIA65" s="525"/>
      <c r="MIB65" s="525"/>
      <c r="MIC65" s="525"/>
      <c r="MID65" s="525"/>
      <c r="MIE65" s="525"/>
      <c r="MIF65" s="525"/>
      <c r="MIG65" s="525"/>
      <c r="MIH65" s="525"/>
      <c r="MII65" s="525"/>
      <c r="MIJ65" s="525"/>
      <c r="MIK65" s="525"/>
      <c r="MIL65" s="525"/>
      <c r="MIM65" s="525"/>
      <c r="MIN65" s="525"/>
      <c r="MIO65" s="525"/>
      <c r="MIP65" s="525"/>
      <c r="MIQ65" s="525"/>
      <c r="MIR65" s="525"/>
      <c r="MIS65" s="525"/>
      <c r="MIT65" s="525"/>
      <c r="MIU65" s="525"/>
      <c r="MIV65" s="525"/>
      <c r="MIW65" s="525"/>
      <c r="MIX65" s="525"/>
      <c r="MIY65" s="525"/>
      <c r="MIZ65" s="525"/>
      <c r="MJA65" s="525"/>
      <c r="MJB65" s="525"/>
      <c r="MJC65" s="525"/>
      <c r="MJD65" s="525"/>
      <c r="MJE65" s="525"/>
      <c r="MJF65" s="525"/>
      <c r="MJG65" s="525"/>
      <c r="MJH65" s="525"/>
      <c r="MJI65" s="525"/>
      <c r="MJJ65" s="525"/>
      <c r="MJK65" s="525"/>
      <c r="MJL65" s="525"/>
      <c r="MJM65" s="525"/>
      <c r="MJN65" s="525"/>
      <c r="MJO65" s="525"/>
      <c r="MJP65" s="525"/>
      <c r="MJQ65" s="525"/>
      <c r="MJR65" s="525"/>
      <c r="MJS65" s="525"/>
      <c r="MJT65" s="525"/>
      <c r="MJU65" s="525"/>
      <c r="MJV65" s="525"/>
      <c r="MJW65" s="525"/>
      <c r="MJX65" s="525"/>
      <c r="MJY65" s="525"/>
      <c r="MJZ65" s="525"/>
      <c r="MKA65" s="525"/>
      <c r="MKB65" s="525"/>
      <c r="MKC65" s="525"/>
      <c r="MKD65" s="525"/>
      <c r="MKE65" s="525"/>
      <c r="MKF65" s="525"/>
      <c r="MKG65" s="525"/>
      <c r="MKH65" s="525"/>
      <c r="MKI65" s="525"/>
      <c r="MKJ65" s="525"/>
      <c r="MKK65" s="525"/>
      <c r="MKL65" s="525"/>
      <c r="MKM65" s="525"/>
      <c r="MKN65" s="525"/>
      <c r="MKO65" s="525"/>
      <c r="MKP65" s="525"/>
      <c r="MKQ65" s="525"/>
      <c r="MKR65" s="525"/>
      <c r="MKS65" s="525"/>
      <c r="MKT65" s="525"/>
      <c r="MKU65" s="525"/>
      <c r="MKV65" s="525"/>
      <c r="MKW65" s="525"/>
      <c r="MKX65" s="525"/>
      <c r="MKY65" s="525"/>
      <c r="MKZ65" s="525"/>
      <c r="MLA65" s="525"/>
      <c r="MLB65" s="525"/>
      <c r="MLC65" s="525"/>
      <c r="MLD65" s="525"/>
      <c r="MLE65" s="525"/>
      <c r="MLF65" s="525"/>
      <c r="MLG65" s="525"/>
      <c r="MLH65" s="525"/>
      <c r="MLI65" s="525"/>
      <c r="MLJ65" s="525"/>
      <c r="MLK65" s="525"/>
      <c r="MLL65" s="525"/>
      <c r="MLM65" s="525"/>
      <c r="MLN65" s="525"/>
      <c r="MLO65" s="525"/>
      <c r="MLP65" s="525"/>
      <c r="MLQ65" s="525"/>
      <c r="MLR65" s="525"/>
      <c r="MLS65" s="525"/>
      <c r="MLT65" s="525"/>
      <c r="MLU65" s="525"/>
      <c r="MLV65" s="525"/>
      <c r="MLW65" s="525"/>
      <c r="MLX65" s="525"/>
      <c r="MLY65" s="525"/>
      <c r="MLZ65" s="525"/>
      <c r="MMA65" s="525"/>
      <c r="MMB65" s="525"/>
      <c r="MMC65" s="525"/>
      <c r="MMD65" s="525"/>
      <c r="MME65" s="525"/>
      <c r="MMF65" s="525"/>
      <c r="MMG65" s="525"/>
      <c r="MMH65" s="525"/>
      <c r="MMI65" s="525"/>
      <c r="MMJ65" s="525"/>
      <c r="MMK65" s="525"/>
      <c r="MML65" s="525"/>
      <c r="MMM65" s="525"/>
      <c r="MMN65" s="525"/>
      <c r="MMO65" s="525"/>
      <c r="MMP65" s="525"/>
      <c r="MMQ65" s="525"/>
      <c r="MMR65" s="525"/>
      <c r="MMS65" s="525"/>
      <c r="MMT65" s="525"/>
      <c r="MMU65" s="525"/>
      <c r="MMV65" s="525"/>
      <c r="MMW65" s="525"/>
      <c r="MMX65" s="525"/>
      <c r="MMY65" s="525"/>
      <c r="MMZ65" s="525"/>
      <c r="MNA65" s="525"/>
      <c r="MNB65" s="525"/>
      <c r="MNC65" s="525"/>
      <c r="MND65" s="525"/>
      <c r="MNE65" s="525"/>
      <c r="MNF65" s="525"/>
      <c r="MNG65" s="525"/>
      <c r="MNH65" s="525"/>
      <c r="MNI65" s="525"/>
      <c r="MNJ65" s="525"/>
      <c r="MNK65" s="525"/>
      <c r="MNL65" s="525"/>
      <c r="MNM65" s="525"/>
      <c r="MNN65" s="525"/>
      <c r="MNO65" s="525"/>
      <c r="MNP65" s="525"/>
      <c r="MNQ65" s="525"/>
      <c r="MNR65" s="525"/>
      <c r="MNS65" s="525"/>
      <c r="MNT65" s="525"/>
      <c r="MNU65" s="525"/>
      <c r="MNV65" s="525"/>
      <c r="MNW65" s="525"/>
      <c r="MNX65" s="525"/>
      <c r="MNY65" s="525"/>
      <c r="MNZ65" s="525"/>
      <c r="MOA65" s="525"/>
      <c r="MOB65" s="525"/>
      <c r="MOC65" s="525"/>
      <c r="MOD65" s="525"/>
      <c r="MOE65" s="525"/>
      <c r="MOF65" s="525"/>
      <c r="MOG65" s="525"/>
      <c r="MOH65" s="525"/>
      <c r="MOI65" s="525"/>
      <c r="MOJ65" s="525"/>
      <c r="MOK65" s="525"/>
      <c r="MOL65" s="525"/>
      <c r="MOM65" s="525"/>
      <c r="MON65" s="525"/>
      <c r="MOO65" s="525"/>
      <c r="MOP65" s="525"/>
      <c r="MOQ65" s="525"/>
      <c r="MOR65" s="525"/>
      <c r="MOS65" s="525"/>
      <c r="MOT65" s="525"/>
      <c r="MOU65" s="525"/>
      <c r="MOV65" s="525"/>
      <c r="MOW65" s="525"/>
      <c r="MOX65" s="525"/>
      <c r="MOY65" s="525"/>
      <c r="MOZ65" s="525"/>
      <c r="MPA65" s="525"/>
      <c r="MPB65" s="525"/>
      <c r="MPC65" s="525"/>
      <c r="MPD65" s="525"/>
      <c r="MPE65" s="525"/>
      <c r="MPF65" s="525"/>
      <c r="MPG65" s="525"/>
      <c r="MPH65" s="525"/>
      <c r="MPI65" s="525"/>
      <c r="MPJ65" s="525"/>
      <c r="MPK65" s="525"/>
      <c r="MPL65" s="525"/>
      <c r="MPM65" s="525"/>
      <c r="MPN65" s="525"/>
      <c r="MPO65" s="525"/>
      <c r="MPP65" s="525"/>
      <c r="MPQ65" s="525"/>
      <c r="MPR65" s="525"/>
      <c r="MPS65" s="525"/>
      <c r="MPT65" s="525"/>
      <c r="MPU65" s="525"/>
      <c r="MPV65" s="525"/>
      <c r="MPW65" s="525"/>
      <c r="MPX65" s="525"/>
      <c r="MPY65" s="525"/>
      <c r="MPZ65" s="525"/>
      <c r="MQA65" s="525"/>
      <c r="MQB65" s="525"/>
      <c r="MQC65" s="525"/>
      <c r="MQD65" s="525"/>
      <c r="MQE65" s="525"/>
      <c r="MQF65" s="525"/>
      <c r="MQG65" s="525"/>
      <c r="MQH65" s="525"/>
      <c r="MQI65" s="525"/>
      <c r="MQJ65" s="525"/>
      <c r="MQK65" s="525"/>
      <c r="MQL65" s="525"/>
      <c r="MQM65" s="525"/>
      <c r="MQN65" s="525"/>
      <c r="MQO65" s="525"/>
      <c r="MQP65" s="525"/>
      <c r="MQQ65" s="525"/>
      <c r="MQR65" s="525"/>
      <c r="MQS65" s="525"/>
      <c r="MQT65" s="525"/>
      <c r="MQU65" s="525"/>
      <c r="MQV65" s="525"/>
      <c r="MQW65" s="525"/>
      <c r="MQX65" s="525"/>
      <c r="MQY65" s="525"/>
      <c r="MQZ65" s="525"/>
      <c r="MRA65" s="525"/>
      <c r="MRB65" s="525"/>
      <c r="MRC65" s="525"/>
      <c r="MRD65" s="525"/>
      <c r="MRE65" s="525"/>
      <c r="MRF65" s="525"/>
      <c r="MRG65" s="525"/>
      <c r="MRH65" s="525"/>
      <c r="MRI65" s="525"/>
      <c r="MRJ65" s="525"/>
      <c r="MRK65" s="525"/>
      <c r="MRL65" s="525"/>
      <c r="MRM65" s="525"/>
      <c r="MRN65" s="525"/>
      <c r="MRO65" s="525"/>
      <c r="MRP65" s="525"/>
      <c r="MRQ65" s="525"/>
      <c r="MRR65" s="525"/>
      <c r="MRS65" s="525"/>
      <c r="MRT65" s="525"/>
      <c r="MRU65" s="525"/>
      <c r="MRV65" s="525"/>
      <c r="MRW65" s="525"/>
      <c r="MRX65" s="525"/>
      <c r="MRY65" s="525"/>
      <c r="MRZ65" s="525"/>
      <c r="MSA65" s="525"/>
      <c r="MSB65" s="525"/>
      <c r="MSC65" s="525"/>
      <c r="MSD65" s="525"/>
      <c r="MSE65" s="525"/>
      <c r="MSF65" s="525"/>
      <c r="MSG65" s="525"/>
      <c r="MSH65" s="525"/>
      <c r="MSI65" s="525"/>
      <c r="MSJ65" s="525"/>
      <c r="MSK65" s="525"/>
      <c r="MSL65" s="525"/>
      <c r="MSM65" s="525"/>
      <c r="MSN65" s="525"/>
      <c r="MSO65" s="525"/>
      <c r="MSP65" s="525"/>
      <c r="MSQ65" s="525"/>
      <c r="MSR65" s="525"/>
      <c r="MSS65" s="525"/>
      <c r="MST65" s="525"/>
      <c r="MSU65" s="525"/>
      <c r="MSV65" s="525"/>
      <c r="MSW65" s="525"/>
      <c r="MSX65" s="525"/>
      <c r="MSY65" s="525"/>
      <c r="MSZ65" s="525"/>
      <c r="MTA65" s="525"/>
      <c r="MTB65" s="525"/>
      <c r="MTC65" s="525"/>
      <c r="MTD65" s="525"/>
      <c r="MTE65" s="525"/>
      <c r="MTF65" s="525"/>
      <c r="MTG65" s="525"/>
      <c r="MTH65" s="525"/>
      <c r="MTI65" s="525"/>
      <c r="MTJ65" s="525"/>
      <c r="MTK65" s="525"/>
      <c r="MTL65" s="525"/>
      <c r="MTM65" s="525"/>
      <c r="MTN65" s="525"/>
      <c r="MTO65" s="525"/>
      <c r="MTP65" s="525"/>
      <c r="MTQ65" s="525"/>
      <c r="MTR65" s="525"/>
      <c r="MTS65" s="525"/>
      <c r="MTT65" s="525"/>
      <c r="MTU65" s="525"/>
      <c r="MTV65" s="525"/>
      <c r="MTW65" s="525"/>
      <c r="MTX65" s="525"/>
      <c r="MTY65" s="525"/>
      <c r="MTZ65" s="525"/>
      <c r="MUA65" s="525"/>
      <c r="MUB65" s="525"/>
      <c r="MUC65" s="525"/>
      <c r="MUD65" s="525"/>
      <c r="MUE65" s="525"/>
      <c r="MUF65" s="525"/>
      <c r="MUG65" s="525"/>
      <c r="MUH65" s="525"/>
      <c r="MUI65" s="525"/>
      <c r="MUJ65" s="525"/>
      <c r="MUK65" s="525"/>
      <c r="MUL65" s="525"/>
      <c r="MUM65" s="525"/>
      <c r="MUN65" s="525"/>
      <c r="MUO65" s="525"/>
      <c r="MUP65" s="525"/>
      <c r="MUQ65" s="525"/>
      <c r="MUR65" s="525"/>
      <c r="MUS65" s="525"/>
      <c r="MUT65" s="525"/>
      <c r="MUU65" s="525"/>
      <c r="MUV65" s="525"/>
      <c r="MUW65" s="525"/>
      <c r="MUX65" s="525"/>
      <c r="MUY65" s="525"/>
      <c r="MUZ65" s="525"/>
      <c r="MVA65" s="525"/>
      <c r="MVB65" s="525"/>
      <c r="MVC65" s="525"/>
      <c r="MVD65" s="525"/>
      <c r="MVE65" s="525"/>
      <c r="MVF65" s="525"/>
      <c r="MVG65" s="525"/>
      <c r="MVH65" s="525"/>
      <c r="MVI65" s="525"/>
      <c r="MVJ65" s="525"/>
      <c r="MVK65" s="525"/>
      <c r="MVL65" s="525"/>
      <c r="MVM65" s="525"/>
      <c r="MVN65" s="525"/>
      <c r="MVO65" s="525"/>
      <c r="MVP65" s="525"/>
      <c r="MVQ65" s="525"/>
      <c r="MVR65" s="525"/>
      <c r="MVS65" s="525"/>
      <c r="MVT65" s="525"/>
      <c r="MVU65" s="525"/>
      <c r="MVV65" s="525"/>
      <c r="MVW65" s="525"/>
      <c r="MVX65" s="525"/>
      <c r="MVY65" s="525"/>
      <c r="MVZ65" s="525"/>
      <c r="MWA65" s="525"/>
      <c r="MWB65" s="525"/>
      <c r="MWC65" s="525"/>
      <c r="MWD65" s="525"/>
      <c r="MWE65" s="525"/>
      <c r="MWF65" s="525"/>
      <c r="MWG65" s="525"/>
      <c r="MWH65" s="525"/>
      <c r="MWI65" s="525"/>
      <c r="MWJ65" s="525"/>
      <c r="MWK65" s="525"/>
      <c r="MWL65" s="525"/>
      <c r="MWM65" s="525"/>
      <c r="MWN65" s="525"/>
      <c r="MWO65" s="525"/>
      <c r="MWP65" s="525"/>
      <c r="MWQ65" s="525"/>
      <c r="MWR65" s="525"/>
      <c r="MWS65" s="525"/>
      <c r="MWT65" s="525"/>
      <c r="MWU65" s="525"/>
      <c r="MWV65" s="525"/>
      <c r="MWW65" s="525"/>
      <c r="MWX65" s="525"/>
      <c r="MWY65" s="525"/>
      <c r="MWZ65" s="525"/>
      <c r="MXA65" s="525"/>
      <c r="MXB65" s="525"/>
      <c r="MXC65" s="525"/>
      <c r="MXD65" s="525"/>
      <c r="MXE65" s="525"/>
      <c r="MXF65" s="525"/>
      <c r="MXG65" s="525"/>
      <c r="MXH65" s="525"/>
      <c r="MXI65" s="525"/>
      <c r="MXJ65" s="525"/>
      <c r="MXK65" s="525"/>
      <c r="MXL65" s="525"/>
      <c r="MXM65" s="525"/>
      <c r="MXN65" s="525"/>
      <c r="MXO65" s="525"/>
      <c r="MXP65" s="525"/>
      <c r="MXQ65" s="525"/>
      <c r="MXR65" s="525"/>
      <c r="MXS65" s="525"/>
      <c r="MXT65" s="525"/>
      <c r="MXU65" s="525"/>
      <c r="MXV65" s="525"/>
      <c r="MXW65" s="525"/>
      <c r="MXX65" s="525"/>
      <c r="MXY65" s="525"/>
      <c r="MXZ65" s="525"/>
      <c r="MYA65" s="525"/>
      <c r="MYB65" s="525"/>
      <c r="MYC65" s="525"/>
      <c r="MYD65" s="525"/>
      <c r="MYE65" s="525"/>
      <c r="MYF65" s="525"/>
      <c r="MYG65" s="525"/>
      <c r="MYH65" s="525"/>
      <c r="MYI65" s="525"/>
      <c r="MYJ65" s="525"/>
      <c r="MYK65" s="525"/>
      <c r="MYL65" s="525"/>
      <c r="MYM65" s="525"/>
      <c r="MYN65" s="525"/>
      <c r="MYO65" s="525"/>
      <c r="MYP65" s="525"/>
      <c r="MYQ65" s="525"/>
      <c r="MYR65" s="525"/>
      <c r="MYS65" s="525"/>
      <c r="MYT65" s="525"/>
      <c r="MYU65" s="525"/>
      <c r="MYV65" s="525"/>
      <c r="MYW65" s="525"/>
      <c r="MYX65" s="525"/>
      <c r="MYY65" s="525"/>
      <c r="MYZ65" s="525"/>
      <c r="MZA65" s="525"/>
      <c r="MZB65" s="525"/>
      <c r="MZC65" s="525"/>
      <c r="MZD65" s="525"/>
      <c r="MZE65" s="525"/>
      <c r="MZF65" s="525"/>
      <c r="MZG65" s="525"/>
      <c r="MZH65" s="525"/>
      <c r="MZI65" s="525"/>
      <c r="MZJ65" s="525"/>
      <c r="MZK65" s="525"/>
      <c r="MZL65" s="525"/>
      <c r="MZM65" s="525"/>
      <c r="MZN65" s="525"/>
      <c r="MZO65" s="525"/>
      <c r="MZP65" s="525"/>
      <c r="MZQ65" s="525"/>
      <c r="MZR65" s="525"/>
      <c r="MZS65" s="525"/>
      <c r="MZT65" s="525"/>
      <c r="MZU65" s="525"/>
      <c r="MZV65" s="525"/>
      <c r="MZW65" s="525"/>
      <c r="MZX65" s="525"/>
      <c r="MZY65" s="525"/>
      <c r="MZZ65" s="525"/>
      <c r="NAA65" s="525"/>
      <c r="NAB65" s="525"/>
      <c r="NAC65" s="525"/>
      <c r="NAD65" s="525"/>
      <c r="NAE65" s="525"/>
      <c r="NAF65" s="525"/>
      <c r="NAG65" s="525"/>
      <c r="NAH65" s="525"/>
      <c r="NAI65" s="525"/>
      <c r="NAJ65" s="525"/>
      <c r="NAK65" s="525"/>
      <c r="NAL65" s="525"/>
      <c r="NAM65" s="525"/>
      <c r="NAN65" s="525"/>
      <c r="NAO65" s="525"/>
      <c r="NAP65" s="525"/>
      <c r="NAQ65" s="525"/>
      <c r="NAR65" s="525"/>
      <c r="NAS65" s="525"/>
      <c r="NAT65" s="525"/>
      <c r="NAU65" s="525"/>
      <c r="NAV65" s="525"/>
      <c r="NAW65" s="525"/>
      <c r="NAX65" s="525"/>
      <c r="NAY65" s="525"/>
      <c r="NAZ65" s="525"/>
      <c r="NBA65" s="525"/>
      <c r="NBB65" s="525"/>
      <c r="NBC65" s="525"/>
      <c r="NBD65" s="525"/>
      <c r="NBE65" s="525"/>
      <c r="NBF65" s="525"/>
      <c r="NBG65" s="525"/>
      <c r="NBH65" s="525"/>
      <c r="NBI65" s="525"/>
      <c r="NBJ65" s="525"/>
      <c r="NBK65" s="525"/>
      <c r="NBL65" s="525"/>
      <c r="NBM65" s="525"/>
      <c r="NBN65" s="525"/>
      <c r="NBO65" s="525"/>
      <c r="NBP65" s="525"/>
      <c r="NBQ65" s="525"/>
      <c r="NBR65" s="525"/>
      <c r="NBS65" s="525"/>
      <c r="NBT65" s="525"/>
      <c r="NBU65" s="525"/>
      <c r="NBV65" s="525"/>
      <c r="NBW65" s="525"/>
      <c r="NBX65" s="525"/>
      <c r="NBY65" s="525"/>
      <c r="NBZ65" s="525"/>
      <c r="NCA65" s="525"/>
      <c r="NCB65" s="525"/>
      <c r="NCC65" s="525"/>
      <c r="NCD65" s="525"/>
      <c r="NCE65" s="525"/>
      <c r="NCF65" s="525"/>
      <c r="NCG65" s="525"/>
      <c r="NCH65" s="525"/>
      <c r="NCI65" s="525"/>
      <c r="NCJ65" s="525"/>
      <c r="NCK65" s="525"/>
      <c r="NCL65" s="525"/>
      <c r="NCM65" s="525"/>
      <c r="NCN65" s="525"/>
      <c r="NCO65" s="525"/>
      <c r="NCP65" s="525"/>
      <c r="NCQ65" s="525"/>
      <c r="NCR65" s="525"/>
      <c r="NCS65" s="525"/>
      <c r="NCT65" s="525"/>
      <c r="NCU65" s="525"/>
      <c r="NCV65" s="525"/>
      <c r="NCW65" s="525"/>
      <c r="NCX65" s="525"/>
      <c r="NCY65" s="525"/>
      <c r="NCZ65" s="525"/>
      <c r="NDA65" s="525"/>
      <c r="NDB65" s="525"/>
      <c r="NDC65" s="525"/>
      <c r="NDD65" s="525"/>
      <c r="NDE65" s="525"/>
      <c r="NDF65" s="525"/>
      <c r="NDG65" s="525"/>
      <c r="NDH65" s="525"/>
      <c r="NDI65" s="525"/>
      <c r="NDJ65" s="525"/>
      <c r="NDK65" s="525"/>
      <c r="NDL65" s="525"/>
      <c r="NDM65" s="525"/>
      <c r="NDN65" s="525"/>
      <c r="NDO65" s="525"/>
      <c r="NDP65" s="525"/>
      <c r="NDQ65" s="525"/>
      <c r="NDR65" s="525"/>
      <c r="NDS65" s="525"/>
      <c r="NDT65" s="525"/>
      <c r="NDU65" s="525"/>
      <c r="NDV65" s="525"/>
      <c r="NDW65" s="525"/>
      <c r="NDX65" s="525"/>
      <c r="NDY65" s="525"/>
      <c r="NDZ65" s="525"/>
      <c r="NEA65" s="525"/>
      <c r="NEB65" s="525"/>
      <c r="NEC65" s="525"/>
      <c r="NED65" s="525"/>
      <c r="NEE65" s="525"/>
      <c r="NEF65" s="525"/>
      <c r="NEG65" s="525"/>
      <c r="NEH65" s="525"/>
      <c r="NEI65" s="525"/>
      <c r="NEJ65" s="525"/>
      <c r="NEK65" s="525"/>
      <c r="NEL65" s="525"/>
      <c r="NEM65" s="525"/>
      <c r="NEN65" s="525"/>
      <c r="NEO65" s="525"/>
      <c r="NEP65" s="525"/>
      <c r="NEQ65" s="525"/>
      <c r="NER65" s="525"/>
      <c r="NES65" s="525"/>
      <c r="NET65" s="525"/>
      <c r="NEU65" s="525"/>
      <c r="NEV65" s="525"/>
      <c r="NEW65" s="525"/>
      <c r="NEX65" s="525"/>
      <c r="NEY65" s="525"/>
      <c r="NEZ65" s="525"/>
      <c r="NFA65" s="525"/>
      <c r="NFB65" s="525"/>
      <c r="NFC65" s="525"/>
      <c r="NFD65" s="525"/>
      <c r="NFE65" s="525"/>
      <c r="NFF65" s="525"/>
      <c r="NFG65" s="525"/>
      <c r="NFH65" s="525"/>
      <c r="NFI65" s="525"/>
      <c r="NFJ65" s="525"/>
      <c r="NFK65" s="525"/>
      <c r="NFL65" s="525"/>
      <c r="NFM65" s="525"/>
      <c r="NFN65" s="525"/>
      <c r="NFO65" s="525"/>
      <c r="NFP65" s="525"/>
      <c r="NFQ65" s="525"/>
      <c r="NFR65" s="525"/>
      <c r="NFS65" s="525"/>
      <c r="NFT65" s="525"/>
      <c r="NFU65" s="525"/>
      <c r="NFV65" s="525"/>
      <c r="NFW65" s="525"/>
      <c r="NFX65" s="525"/>
      <c r="NFY65" s="525"/>
      <c r="NFZ65" s="525"/>
      <c r="NGA65" s="525"/>
      <c r="NGB65" s="525"/>
      <c r="NGC65" s="525"/>
      <c r="NGD65" s="525"/>
      <c r="NGE65" s="525"/>
      <c r="NGF65" s="525"/>
      <c r="NGG65" s="525"/>
      <c r="NGH65" s="525"/>
      <c r="NGI65" s="525"/>
      <c r="NGJ65" s="525"/>
      <c r="NGK65" s="525"/>
      <c r="NGL65" s="525"/>
      <c r="NGM65" s="525"/>
      <c r="NGN65" s="525"/>
      <c r="NGO65" s="525"/>
      <c r="NGP65" s="525"/>
      <c r="NGQ65" s="525"/>
      <c r="NGR65" s="525"/>
      <c r="NGS65" s="525"/>
      <c r="NGT65" s="525"/>
      <c r="NGU65" s="525"/>
      <c r="NGV65" s="525"/>
      <c r="NGW65" s="525"/>
      <c r="NGX65" s="525"/>
      <c r="NGY65" s="525"/>
      <c r="NGZ65" s="525"/>
      <c r="NHA65" s="525"/>
      <c r="NHB65" s="525"/>
      <c r="NHC65" s="525"/>
      <c r="NHD65" s="525"/>
      <c r="NHE65" s="525"/>
      <c r="NHF65" s="525"/>
      <c r="NHG65" s="525"/>
      <c r="NHH65" s="525"/>
      <c r="NHI65" s="525"/>
      <c r="NHJ65" s="525"/>
      <c r="NHK65" s="525"/>
      <c r="NHL65" s="525"/>
      <c r="NHM65" s="525"/>
      <c r="NHN65" s="525"/>
      <c r="NHO65" s="525"/>
      <c r="NHP65" s="525"/>
      <c r="NHQ65" s="525"/>
      <c r="NHR65" s="525"/>
      <c r="NHS65" s="525"/>
      <c r="NHT65" s="525"/>
      <c r="NHU65" s="525"/>
      <c r="NHV65" s="525"/>
      <c r="NHW65" s="525"/>
      <c r="NHX65" s="525"/>
      <c r="NHY65" s="525"/>
      <c r="NHZ65" s="525"/>
      <c r="NIA65" s="525"/>
      <c r="NIB65" s="525"/>
      <c r="NIC65" s="525"/>
      <c r="NID65" s="525"/>
      <c r="NIE65" s="525"/>
      <c r="NIF65" s="525"/>
      <c r="NIG65" s="525"/>
      <c r="NIH65" s="525"/>
      <c r="NII65" s="525"/>
      <c r="NIJ65" s="525"/>
      <c r="NIK65" s="525"/>
      <c r="NIL65" s="525"/>
      <c r="NIM65" s="525"/>
      <c r="NIN65" s="525"/>
      <c r="NIO65" s="525"/>
      <c r="NIP65" s="525"/>
      <c r="NIQ65" s="525"/>
      <c r="NIR65" s="525"/>
      <c r="NIS65" s="525"/>
      <c r="NIT65" s="525"/>
      <c r="NIU65" s="525"/>
      <c r="NIV65" s="525"/>
      <c r="NIW65" s="525"/>
      <c r="NIX65" s="525"/>
      <c r="NIY65" s="525"/>
      <c r="NIZ65" s="525"/>
      <c r="NJA65" s="525"/>
      <c r="NJB65" s="525"/>
      <c r="NJC65" s="525"/>
      <c r="NJD65" s="525"/>
      <c r="NJE65" s="525"/>
      <c r="NJF65" s="525"/>
      <c r="NJG65" s="525"/>
      <c r="NJH65" s="525"/>
      <c r="NJI65" s="525"/>
      <c r="NJJ65" s="525"/>
      <c r="NJK65" s="525"/>
      <c r="NJL65" s="525"/>
      <c r="NJM65" s="525"/>
      <c r="NJN65" s="525"/>
      <c r="NJO65" s="525"/>
      <c r="NJP65" s="525"/>
      <c r="NJQ65" s="525"/>
      <c r="NJR65" s="525"/>
      <c r="NJS65" s="525"/>
      <c r="NJT65" s="525"/>
      <c r="NJU65" s="525"/>
      <c r="NJV65" s="525"/>
      <c r="NJW65" s="525"/>
      <c r="NJX65" s="525"/>
      <c r="NJY65" s="525"/>
      <c r="NJZ65" s="525"/>
      <c r="NKA65" s="525"/>
      <c r="NKB65" s="525"/>
      <c r="NKC65" s="525"/>
      <c r="NKD65" s="525"/>
      <c r="NKE65" s="525"/>
      <c r="NKF65" s="525"/>
      <c r="NKG65" s="525"/>
      <c r="NKH65" s="525"/>
      <c r="NKI65" s="525"/>
      <c r="NKJ65" s="525"/>
      <c r="NKK65" s="525"/>
      <c r="NKL65" s="525"/>
      <c r="NKM65" s="525"/>
      <c r="NKN65" s="525"/>
      <c r="NKO65" s="525"/>
      <c r="NKP65" s="525"/>
      <c r="NKQ65" s="525"/>
      <c r="NKR65" s="525"/>
      <c r="NKS65" s="525"/>
      <c r="NKT65" s="525"/>
      <c r="NKU65" s="525"/>
      <c r="NKV65" s="525"/>
      <c r="NKW65" s="525"/>
      <c r="NKX65" s="525"/>
      <c r="NKY65" s="525"/>
      <c r="NKZ65" s="525"/>
      <c r="NLA65" s="525"/>
      <c r="NLB65" s="525"/>
      <c r="NLC65" s="525"/>
      <c r="NLD65" s="525"/>
      <c r="NLE65" s="525"/>
      <c r="NLF65" s="525"/>
      <c r="NLG65" s="525"/>
      <c r="NLH65" s="525"/>
      <c r="NLI65" s="525"/>
      <c r="NLJ65" s="525"/>
      <c r="NLK65" s="525"/>
      <c r="NLL65" s="525"/>
      <c r="NLM65" s="525"/>
      <c r="NLN65" s="525"/>
      <c r="NLO65" s="525"/>
      <c r="NLP65" s="525"/>
      <c r="NLQ65" s="525"/>
      <c r="NLR65" s="525"/>
      <c r="NLS65" s="525"/>
      <c r="NLT65" s="525"/>
      <c r="NLU65" s="525"/>
      <c r="NLV65" s="525"/>
      <c r="NLW65" s="525"/>
      <c r="NLX65" s="525"/>
      <c r="NLY65" s="525"/>
      <c r="NLZ65" s="525"/>
      <c r="NMA65" s="525"/>
      <c r="NMB65" s="525"/>
      <c r="NMC65" s="525"/>
      <c r="NMD65" s="525"/>
      <c r="NME65" s="525"/>
      <c r="NMF65" s="525"/>
      <c r="NMG65" s="525"/>
      <c r="NMH65" s="525"/>
      <c r="NMI65" s="525"/>
      <c r="NMJ65" s="525"/>
      <c r="NMK65" s="525"/>
      <c r="NML65" s="525"/>
      <c r="NMM65" s="525"/>
      <c r="NMN65" s="525"/>
      <c r="NMO65" s="525"/>
      <c r="NMP65" s="525"/>
      <c r="NMQ65" s="525"/>
      <c r="NMR65" s="525"/>
      <c r="NMS65" s="525"/>
      <c r="NMT65" s="525"/>
      <c r="NMU65" s="525"/>
      <c r="NMV65" s="525"/>
      <c r="NMW65" s="525"/>
      <c r="NMX65" s="525"/>
      <c r="NMY65" s="525"/>
      <c r="NMZ65" s="525"/>
      <c r="NNA65" s="525"/>
      <c r="NNB65" s="525"/>
      <c r="NNC65" s="525"/>
      <c r="NND65" s="525"/>
      <c r="NNE65" s="525"/>
      <c r="NNF65" s="525"/>
      <c r="NNG65" s="525"/>
      <c r="NNH65" s="525"/>
      <c r="NNI65" s="525"/>
      <c r="NNJ65" s="525"/>
      <c r="NNK65" s="525"/>
      <c r="NNL65" s="525"/>
      <c r="NNM65" s="525"/>
      <c r="NNN65" s="525"/>
      <c r="NNO65" s="525"/>
      <c r="NNP65" s="525"/>
      <c r="NNQ65" s="525"/>
      <c r="NNR65" s="525"/>
      <c r="NNS65" s="525"/>
      <c r="NNT65" s="525"/>
      <c r="NNU65" s="525"/>
      <c r="NNV65" s="525"/>
      <c r="NNW65" s="525"/>
      <c r="NNX65" s="525"/>
      <c r="NNY65" s="525"/>
      <c r="NNZ65" s="525"/>
      <c r="NOA65" s="525"/>
      <c r="NOB65" s="525"/>
      <c r="NOC65" s="525"/>
      <c r="NOD65" s="525"/>
      <c r="NOE65" s="525"/>
      <c r="NOF65" s="525"/>
      <c r="NOG65" s="525"/>
      <c r="NOH65" s="525"/>
      <c r="NOI65" s="525"/>
      <c r="NOJ65" s="525"/>
      <c r="NOK65" s="525"/>
      <c r="NOL65" s="525"/>
      <c r="NOM65" s="525"/>
      <c r="NON65" s="525"/>
      <c r="NOO65" s="525"/>
      <c r="NOP65" s="525"/>
      <c r="NOQ65" s="525"/>
      <c r="NOR65" s="525"/>
      <c r="NOS65" s="525"/>
      <c r="NOT65" s="525"/>
      <c r="NOU65" s="525"/>
      <c r="NOV65" s="525"/>
      <c r="NOW65" s="525"/>
      <c r="NOX65" s="525"/>
      <c r="NOY65" s="525"/>
      <c r="NOZ65" s="525"/>
      <c r="NPA65" s="525"/>
      <c r="NPB65" s="525"/>
      <c r="NPC65" s="525"/>
      <c r="NPD65" s="525"/>
      <c r="NPE65" s="525"/>
      <c r="NPF65" s="525"/>
      <c r="NPG65" s="525"/>
      <c r="NPH65" s="525"/>
      <c r="NPI65" s="525"/>
      <c r="NPJ65" s="525"/>
      <c r="NPK65" s="525"/>
      <c r="NPL65" s="525"/>
      <c r="NPM65" s="525"/>
      <c r="NPN65" s="525"/>
      <c r="NPO65" s="525"/>
      <c r="NPP65" s="525"/>
      <c r="NPQ65" s="525"/>
      <c r="NPR65" s="525"/>
      <c r="NPS65" s="525"/>
      <c r="NPT65" s="525"/>
      <c r="NPU65" s="525"/>
      <c r="NPV65" s="525"/>
      <c r="NPW65" s="525"/>
      <c r="NPX65" s="525"/>
      <c r="NPY65" s="525"/>
      <c r="NPZ65" s="525"/>
      <c r="NQA65" s="525"/>
      <c r="NQB65" s="525"/>
      <c r="NQC65" s="525"/>
      <c r="NQD65" s="525"/>
      <c r="NQE65" s="525"/>
      <c r="NQF65" s="525"/>
      <c r="NQG65" s="525"/>
      <c r="NQH65" s="525"/>
      <c r="NQI65" s="525"/>
      <c r="NQJ65" s="525"/>
      <c r="NQK65" s="525"/>
      <c r="NQL65" s="525"/>
      <c r="NQM65" s="525"/>
      <c r="NQN65" s="525"/>
      <c r="NQO65" s="525"/>
      <c r="NQP65" s="525"/>
      <c r="NQQ65" s="525"/>
      <c r="NQR65" s="525"/>
      <c r="NQS65" s="525"/>
      <c r="NQT65" s="525"/>
      <c r="NQU65" s="525"/>
      <c r="NQV65" s="525"/>
      <c r="NQW65" s="525"/>
      <c r="NQX65" s="525"/>
      <c r="NQY65" s="525"/>
      <c r="NQZ65" s="525"/>
      <c r="NRA65" s="525"/>
      <c r="NRB65" s="525"/>
      <c r="NRC65" s="525"/>
      <c r="NRD65" s="525"/>
      <c r="NRE65" s="525"/>
      <c r="NRF65" s="525"/>
      <c r="NRG65" s="525"/>
      <c r="NRH65" s="525"/>
      <c r="NRI65" s="525"/>
      <c r="NRJ65" s="525"/>
      <c r="NRK65" s="525"/>
      <c r="NRL65" s="525"/>
      <c r="NRM65" s="525"/>
      <c r="NRN65" s="525"/>
      <c r="NRO65" s="525"/>
      <c r="NRP65" s="525"/>
      <c r="NRQ65" s="525"/>
      <c r="NRR65" s="525"/>
      <c r="NRS65" s="525"/>
      <c r="NRT65" s="525"/>
      <c r="NRU65" s="525"/>
      <c r="NRV65" s="525"/>
      <c r="NRW65" s="525"/>
      <c r="NRX65" s="525"/>
      <c r="NRY65" s="525"/>
      <c r="NRZ65" s="525"/>
      <c r="NSA65" s="525"/>
      <c r="NSB65" s="525"/>
      <c r="NSC65" s="525"/>
      <c r="NSD65" s="525"/>
      <c r="NSE65" s="525"/>
      <c r="NSF65" s="525"/>
      <c r="NSG65" s="525"/>
      <c r="NSH65" s="525"/>
      <c r="NSI65" s="525"/>
      <c r="NSJ65" s="525"/>
      <c r="NSK65" s="525"/>
      <c r="NSL65" s="525"/>
      <c r="NSM65" s="525"/>
      <c r="NSN65" s="525"/>
      <c r="NSO65" s="525"/>
      <c r="NSP65" s="525"/>
      <c r="NSQ65" s="525"/>
      <c r="NSR65" s="525"/>
      <c r="NSS65" s="525"/>
      <c r="NST65" s="525"/>
      <c r="NSU65" s="525"/>
      <c r="NSV65" s="525"/>
      <c r="NSW65" s="525"/>
      <c r="NSX65" s="525"/>
      <c r="NSY65" s="525"/>
      <c r="NSZ65" s="525"/>
      <c r="NTA65" s="525"/>
      <c r="NTB65" s="525"/>
      <c r="NTC65" s="525"/>
      <c r="NTD65" s="525"/>
      <c r="NTE65" s="525"/>
      <c r="NTF65" s="525"/>
      <c r="NTG65" s="525"/>
      <c r="NTH65" s="525"/>
      <c r="NTI65" s="525"/>
      <c r="NTJ65" s="525"/>
      <c r="NTK65" s="525"/>
      <c r="NTL65" s="525"/>
      <c r="NTM65" s="525"/>
      <c r="NTN65" s="525"/>
      <c r="NTO65" s="525"/>
      <c r="NTP65" s="525"/>
      <c r="NTQ65" s="525"/>
      <c r="NTR65" s="525"/>
      <c r="NTS65" s="525"/>
      <c r="NTT65" s="525"/>
      <c r="NTU65" s="525"/>
      <c r="NTV65" s="525"/>
      <c r="NTW65" s="525"/>
      <c r="NTX65" s="525"/>
      <c r="NTY65" s="525"/>
      <c r="NTZ65" s="525"/>
      <c r="NUA65" s="525"/>
      <c r="NUB65" s="525"/>
      <c r="NUC65" s="525"/>
      <c r="NUD65" s="525"/>
      <c r="NUE65" s="525"/>
      <c r="NUF65" s="525"/>
      <c r="NUG65" s="525"/>
      <c r="NUH65" s="525"/>
      <c r="NUI65" s="525"/>
      <c r="NUJ65" s="525"/>
      <c r="NUK65" s="525"/>
      <c r="NUL65" s="525"/>
      <c r="NUM65" s="525"/>
      <c r="NUN65" s="525"/>
      <c r="NUO65" s="525"/>
      <c r="NUP65" s="525"/>
      <c r="NUQ65" s="525"/>
      <c r="NUR65" s="525"/>
      <c r="NUS65" s="525"/>
      <c r="NUT65" s="525"/>
      <c r="NUU65" s="525"/>
      <c r="NUV65" s="525"/>
      <c r="NUW65" s="525"/>
      <c r="NUX65" s="525"/>
      <c r="NUY65" s="525"/>
      <c r="NUZ65" s="525"/>
      <c r="NVA65" s="525"/>
      <c r="NVB65" s="525"/>
      <c r="NVC65" s="525"/>
      <c r="NVD65" s="525"/>
      <c r="NVE65" s="525"/>
      <c r="NVF65" s="525"/>
      <c r="NVG65" s="525"/>
      <c r="NVH65" s="525"/>
      <c r="NVI65" s="525"/>
      <c r="NVJ65" s="525"/>
      <c r="NVK65" s="525"/>
      <c r="NVL65" s="525"/>
      <c r="NVM65" s="525"/>
      <c r="NVN65" s="525"/>
      <c r="NVO65" s="525"/>
      <c r="NVP65" s="525"/>
      <c r="NVQ65" s="525"/>
      <c r="NVR65" s="525"/>
      <c r="NVS65" s="525"/>
      <c r="NVT65" s="525"/>
      <c r="NVU65" s="525"/>
      <c r="NVV65" s="525"/>
      <c r="NVW65" s="525"/>
      <c r="NVX65" s="525"/>
      <c r="NVY65" s="525"/>
      <c r="NVZ65" s="525"/>
      <c r="NWA65" s="525"/>
      <c r="NWB65" s="525"/>
      <c r="NWC65" s="525"/>
      <c r="NWD65" s="525"/>
      <c r="NWE65" s="525"/>
      <c r="NWF65" s="525"/>
      <c r="NWG65" s="525"/>
      <c r="NWH65" s="525"/>
      <c r="NWI65" s="525"/>
      <c r="NWJ65" s="525"/>
      <c r="NWK65" s="525"/>
      <c r="NWL65" s="525"/>
      <c r="NWM65" s="525"/>
      <c r="NWN65" s="525"/>
      <c r="NWO65" s="525"/>
      <c r="NWP65" s="525"/>
      <c r="NWQ65" s="525"/>
      <c r="NWR65" s="525"/>
      <c r="NWS65" s="525"/>
      <c r="NWT65" s="525"/>
      <c r="NWU65" s="525"/>
      <c r="NWV65" s="525"/>
      <c r="NWW65" s="525"/>
      <c r="NWX65" s="525"/>
      <c r="NWY65" s="525"/>
      <c r="NWZ65" s="525"/>
      <c r="NXA65" s="525"/>
      <c r="NXB65" s="525"/>
      <c r="NXC65" s="525"/>
      <c r="NXD65" s="525"/>
      <c r="NXE65" s="525"/>
      <c r="NXF65" s="525"/>
      <c r="NXG65" s="525"/>
      <c r="NXH65" s="525"/>
      <c r="NXI65" s="525"/>
      <c r="NXJ65" s="525"/>
      <c r="NXK65" s="525"/>
      <c r="NXL65" s="525"/>
      <c r="NXM65" s="525"/>
      <c r="NXN65" s="525"/>
      <c r="NXO65" s="525"/>
      <c r="NXP65" s="525"/>
      <c r="NXQ65" s="525"/>
      <c r="NXR65" s="525"/>
      <c r="NXS65" s="525"/>
      <c r="NXT65" s="525"/>
      <c r="NXU65" s="525"/>
      <c r="NXV65" s="525"/>
      <c r="NXW65" s="525"/>
      <c r="NXX65" s="525"/>
      <c r="NXY65" s="525"/>
      <c r="NXZ65" s="525"/>
      <c r="NYA65" s="525"/>
      <c r="NYB65" s="525"/>
      <c r="NYC65" s="525"/>
      <c r="NYD65" s="525"/>
      <c r="NYE65" s="525"/>
      <c r="NYF65" s="525"/>
      <c r="NYG65" s="525"/>
      <c r="NYH65" s="525"/>
      <c r="NYI65" s="525"/>
      <c r="NYJ65" s="525"/>
      <c r="NYK65" s="525"/>
      <c r="NYL65" s="525"/>
      <c r="NYM65" s="525"/>
      <c r="NYN65" s="525"/>
      <c r="NYO65" s="525"/>
      <c r="NYP65" s="525"/>
      <c r="NYQ65" s="525"/>
      <c r="NYR65" s="525"/>
      <c r="NYS65" s="525"/>
      <c r="NYT65" s="525"/>
      <c r="NYU65" s="525"/>
      <c r="NYV65" s="525"/>
      <c r="NYW65" s="525"/>
      <c r="NYX65" s="525"/>
      <c r="NYY65" s="525"/>
      <c r="NYZ65" s="525"/>
      <c r="NZA65" s="525"/>
      <c r="NZB65" s="525"/>
      <c r="NZC65" s="525"/>
      <c r="NZD65" s="525"/>
      <c r="NZE65" s="525"/>
      <c r="NZF65" s="525"/>
      <c r="NZG65" s="525"/>
      <c r="NZH65" s="525"/>
      <c r="NZI65" s="525"/>
      <c r="NZJ65" s="525"/>
      <c r="NZK65" s="525"/>
      <c r="NZL65" s="525"/>
      <c r="NZM65" s="525"/>
      <c r="NZN65" s="525"/>
      <c r="NZO65" s="525"/>
      <c r="NZP65" s="525"/>
      <c r="NZQ65" s="525"/>
      <c r="NZR65" s="525"/>
      <c r="NZS65" s="525"/>
      <c r="NZT65" s="525"/>
      <c r="NZU65" s="525"/>
      <c r="NZV65" s="525"/>
      <c r="NZW65" s="525"/>
      <c r="NZX65" s="525"/>
      <c r="NZY65" s="525"/>
      <c r="NZZ65" s="525"/>
      <c r="OAA65" s="525"/>
      <c r="OAB65" s="525"/>
      <c r="OAC65" s="525"/>
      <c r="OAD65" s="525"/>
      <c r="OAE65" s="525"/>
      <c r="OAF65" s="525"/>
      <c r="OAG65" s="525"/>
      <c r="OAH65" s="525"/>
      <c r="OAI65" s="525"/>
      <c r="OAJ65" s="525"/>
      <c r="OAK65" s="525"/>
      <c r="OAL65" s="525"/>
      <c r="OAM65" s="525"/>
      <c r="OAN65" s="525"/>
      <c r="OAO65" s="525"/>
      <c r="OAP65" s="525"/>
      <c r="OAQ65" s="525"/>
      <c r="OAR65" s="525"/>
      <c r="OAS65" s="525"/>
      <c r="OAT65" s="525"/>
      <c r="OAU65" s="525"/>
      <c r="OAV65" s="525"/>
      <c r="OAW65" s="525"/>
      <c r="OAX65" s="525"/>
      <c r="OAY65" s="525"/>
      <c r="OAZ65" s="525"/>
      <c r="OBA65" s="525"/>
      <c r="OBB65" s="525"/>
      <c r="OBC65" s="525"/>
      <c r="OBD65" s="525"/>
      <c r="OBE65" s="525"/>
      <c r="OBF65" s="525"/>
      <c r="OBG65" s="525"/>
      <c r="OBH65" s="525"/>
      <c r="OBI65" s="525"/>
      <c r="OBJ65" s="525"/>
      <c r="OBK65" s="525"/>
      <c r="OBL65" s="525"/>
      <c r="OBM65" s="525"/>
      <c r="OBN65" s="525"/>
      <c r="OBO65" s="525"/>
      <c r="OBP65" s="525"/>
      <c r="OBQ65" s="525"/>
      <c r="OBR65" s="525"/>
      <c r="OBS65" s="525"/>
      <c r="OBT65" s="525"/>
      <c r="OBU65" s="525"/>
      <c r="OBV65" s="525"/>
      <c r="OBW65" s="525"/>
      <c r="OBX65" s="525"/>
      <c r="OBY65" s="525"/>
      <c r="OBZ65" s="525"/>
      <c r="OCA65" s="525"/>
      <c r="OCB65" s="525"/>
      <c r="OCC65" s="525"/>
      <c r="OCD65" s="525"/>
      <c r="OCE65" s="525"/>
      <c r="OCF65" s="525"/>
      <c r="OCG65" s="525"/>
      <c r="OCH65" s="525"/>
      <c r="OCI65" s="525"/>
      <c r="OCJ65" s="525"/>
      <c r="OCK65" s="525"/>
      <c r="OCL65" s="525"/>
      <c r="OCM65" s="525"/>
      <c r="OCN65" s="525"/>
      <c r="OCO65" s="525"/>
      <c r="OCP65" s="525"/>
      <c r="OCQ65" s="525"/>
      <c r="OCR65" s="525"/>
      <c r="OCS65" s="525"/>
      <c r="OCT65" s="525"/>
      <c r="OCU65" s="525"/>
      <c r="OCV65" s="525"/>
      <c r="OCW65" s="525"/>
      <c r="OCX65" s="525"/>
      <c r="OCY65" s="525"/>
      <c r="OCZ65" s="525"/>
      <c r="ODA65" s="525"/>
      <c r="ODB65" s="525"/>
      <c r="ODC65" s="525"/>
      <c r="ODD65" s="525"/>
      <c r="ODE65" s="525"/>
      <c r="ODF65" s="525"/>
      <c r="ODG65" s="525"/>
      <c r="ODH65" s="525"/>
      <c r="ODI65" s="525"/>
      <c r="ODJ65" s="525"/>
      <c r="ODK65" s="525"/>
      <c r="ODL65" s="525"/>
      <c r="ODM65" s="525"/>
      <c r="ODN65" s="525"/>
      <c r="ODO65" s="525"/>
      <c r="ODP65" s="525"/>
      <c r="ODQ65" s="525"/>
      <c r="ODR65" s="525"/>
      <c r="ODS65" s="525"/>
      <c r="ODT65" s="525"/>
      <c r="ODU65" s="525"/>
      <c r="ODV65" s="525"/>
      <c r="ODW65" s="525"/>
      <c r="ODX65" s="525"/>
      <c r="ODY65" s="525"/>
      <c r="ODZ65" s="525"/>
      <c r="OEA65" s="525"/>
      <c r="OEB65" s="525"/>
      <c r="OEC65" s="525"/>
      <c r="OED65" s="525"/>
      <c r="OEE65" s="525"/>
      <c r="OEF65" s="525"/>
      <c r="OEG65" s="525"/>
      <c r="OEH65" s="525"/>
      <c r="OEI65" s="525"/>
      <c r="OEJ65" s="525"/>
      <c r="OEK65" s="525"/>
      <c r="OEL65" s="525"/>
      <c r="OEM65" s="525"/>
      <c r="OEN65" s="525"/>
      <c r="OEO65" s="525"/>
      <c r="OEP65" s="525"/>
      <c r="OEQ65" s="525"/>
      <c r="OER65" s="525"/>
      <c r="OES65" s="525"/>
      <c r="OET65" s="525"/>
      <c r="OEU65" s="525"/>
      <c r="OEV65" s="525"/>
      <c r="OEW65" s="525"/>
      <c r="OEX65" s="525"/>
      <c r="OEY65" s="525"/>
      <c r="OEZ65" s="525"/>
      <c r="OFA65" s="525"/>
      <c r="OFB65" s="525"/>
      <c r="OFC65" s="525"/>
      <c r="OFD65" s="525"/>
      <c r="OFE65" s="525"/>
      <c r="OFF65" s="525"/>
      <c r="OFG65" s="525"/>
      <c r="OFH65" s="525"/>
      <c r="OFI65" s="525"/>
      <c r="OFJ65" s="525"/>
      <c r="OFK65" s="525"/>
      <c r="OFL65" s="525"/>
      <c r="OFM65" s="525"/>
      <c r="OFN65" s="525"/>
      <c r="OFO65" s="525"/>
      <c r="OFP65" s="525"/>
      <c r="OFQ65" s="525"/>
      <c r="OFR65" s="525"/>
      <c r="OFS65" s="525"/>
      <c r="OFT65" s="525"/>
      <c r="OFU65" s="525"/>
      <c r="OFV65" s="525"/>
      <c r="OFW65" s="525"/>
      <c r="OFX65" s="525"/>
      <c r="OFY65" s="525"/>
      <c r="OFZ65" s="525"/>
      <c r="OGA65" s="525"/>
      <c r="OGB65" s="525"/>
      <c r="OGC65" s="525"/>
      <c r="OGD65" s="525"/>
      <c r="OGE65" s="525"/>
      <c r="OGF65" s="525"/>
      <c r="OGG65" s="525"/>
      <c r="OGH65" s="525"/>
      <c r="OGI65" s="525"/>
      <c r="OGJ65" s="525"/>
      <c r="OGK65" s="525"/>
      <c r="OGL65" s="525"/>
      <c r="OGM65" s="525"/>
      <c r="OGN65" s="525"/>
      <c r="OGO65" s="525"/>
      <c r="OGP65" s="525"/>
      <c r="OGQ65" s="525"/>
      <c r="OGR65" s="525"/>
      <c r="OGS65" s="525"/>
      <c r="OGT65" s="525"/>
      <c r="OGU65" s="525"/>
      <c r="OGV65" s="525"/>
      <c r="OGW65" s="525"/>
      <c r="OGX65" s="525"/>
      <c r="OGY65" s="525"/>
      <c r="OGZ65" s="525"/>
      <c r="OHA65" s="525"/>
      <c r="OHB65" s="525"/>
      <c r="OHC65" s="525"/>
      <c r="OHD65" s="525"/>
      <c r="OHE65" s="525"/>
      <c r="OHF65" s="525"/>
      <c r="OHG65" s="525"/>
      <c r="OHH65" s="525"/>
      <c r="OHI65" s="525"/>
      <c r="OHJ65" s="525"/>
      <c r="OHK65" s="525"/>
      <c r="OHL65" s="525"/>
      <c r="OHM65" s="525"/>
      <c r="OHN65" s="525"/>
      <c r="OHO65" s="525"/>
      <c r="OHP65" s="525"/>
      <c r="OHQ65" s="525"/>
      <c r="OHR65" s="525"/>
      <c r="OHS65" s="525"/>
      <c r="OHT65" s="525"/>
      <c r="OHU65" s="525"/>
      <c r="OHV65" s="525"/>
      <c r="OHW65" s="525"/>
      <c r="OHX65" s="525"/>
      <c r="OHY65" s="525"/>
      <c r="OHZ65" s="525"/>
      <c r="OIA65" s="525"/>
      <c r="OIB65" s="525"/>
      <c r="OIC65" s="525"/>
      <c r="OID65" s="525"/>
      <c r="OIE65" s="525"/>
      <c r="OIF65" s="525"/>
      <c r="OIG65" s="525"/>
      <c r="OIH65" s="525"/>
      <c r="OII65" s="525"/>
      <c r="OIJ65" s="525"/>
      <c r="OIK65" s="525"/>
      <c r="OIL65" s="525"/>
      <c r="OIM65" s="525"/>
      <c r="OIN65" s="525"/>
      <c r="OIO65" s="525"/>
      <c r="OIP65" s="525"/>
      <c r="OIQ65" s="525"/>
      <c r="OIR65" s="525"/>
      <c r="OIS65" s="525"/>
      <c r="OIT65" s="525"/>
      <c r="OIU65" s="525"/>
      <c r="OIV65" s="525"/>
      <c r="OIW65" s="525"/>
      <c r="OIX65" s="525"/>
      <c r="OIY65" s="525"/>
      <c r="OIZ65" s="525"/>
      <c r="OJA65" s="525"/>
      <c r="OJB65" s="525"/>
      <c r="OJC65" s="525"/>
      <c r="OJD65" s="525"/>
      <c r="OJE65" s="525"/>
      <c r="OJF65" s="525"/>
      <c r="OJG65" s="525"/>
      <c r="OJH65" s="525"/>
      <c r="OJI65" s="525"/>
      <c r="OJJ65" s="525"/>
      <c r="OJK65" s="525"/>
      <c r="OJL65" s="525"/>
      <c r="OJM65" s="525"/>
      <c r="OJN65" s="525"/>
      <c r="OJO65" s="525"/>
      <c r="OJP65" s="525"/>
      <c r="OJQ65" s="525"/>
      <c r="OJR65" s="525"/>
      <c r="OJS65" s="525"/>
      <c r="OJT65" s="525"/>
      <c r="OJU65" s="525"/>
      <c r="OJV65" s="525"/>
      <c r="OJW65" s="525"/>
      <c r="OJX65" s="525"/>
      <c r="OJY65" s="525"/>
      <c r="OJZ65" s="525"/>
      <c r="OKA65" s="525"/>
      <c r="OKB65" s="525"/>
      <c r="OKC65" s="525"/>
      <c r="OKD65" s="525"/>
      <c r="OKE65" s="525"/>
      <c r="OKF65" s="525"/>
      <c r="OKG65" s="525"/>
      <c r="OKH65" s="525"/>
      <c r="OKI65" s="525"/>
      <c r="OKJ65" s="525"/>
      <c r="OKK65" s="525"/>
      <c r="OKL65" s="525"/>
      <c r="OKM65" s="525"/>
      <c r="OKN65" s="525"/>
      <c r="OKO65" s="525"/>
      <c r="OKP65" s="525"/>
      <c r="OKQ65" s="525"/>
      <c r="OKR65" s="525"/>
      <c r="OKS65" s="525"/>
      <c r="OKT65" s="525"/>
      <c r="OKU65" s="525"/>
      <c r="OKV65" s="525"/>
      <c r="OKW65" s="525"/>
      <c r="OKX65" s="525"/>
      <c r="OKY65" s="525"/>
      <c r="OKZ65" s="525"/>
      <c r="OLA65" s="525"/>
      <c r="OLB65" s="525"/>
      <c r="OLC65" s="525"/>
      <c r="OLD65" s="525"/>
      <c r="OLE65" s="525"/>
      <c r="OLF65" s="525"/>
      <c r="OLG65" s="525"/>
      <c r="OLH65" s="525"/>
      <c r="OLI65" s="525"/>
      <c r="OLJ65" s="525"/>
      <c r="OLK65" s="525"/>
      <c r="OLL65" s="525"/>
      <c r="OLM65" s="525"/>
      <c r="OLN65" s="525"/>
      <c r="OLO65" s="525"/>
      <c r="OLP65" s="525"/>
      <c r="OLQ65" s="525"/>
      <c r="OLR65" s="525"/>
      <c r="OLS65" s="525"/>
      <c r="OLT65" s="525"/>
      <c r="OLU65" s="525"/>
      <c r="OLV65" s="525"/>
      <c r="OLW65" s="525"/>
      <c r="OLX65" s="525"/>
      <c r="OLY65" s="525"/>
      <c r="OLZ65" s="525"/>
      <c r="OMA65" s="525"/>
      <c r="OMB65" s="525"/>
      <c r="OMC65" s="525"/>
      <c r="OMD65" s="525"/>
      <c r="OME65" s="525"/>
      <c r="OMF65" s="525"/>
      <c r="OMG65" s="525"/>
      <c r="OMH65" s="525"/>
      <c r="OMI65" s="525"/>
      <c r="OMJ65" s="525"/>
      <c r="OMK65" s="525"/>
      <c r="OML65" s="525"/>
      <c r="OMM65" s="525"/>
      <c r="OMN65" s="525"/>
      <c r="OMO65" s="525"/>
      <c r="OMP65" s="525"/>
      <c r="OMQ65" s="525"/>
      <c r="OMR65" s="525"/>
      <c r="OMS65" s="525"/>
      <c r="OMT65" s="525"/>
      <c r="OMU65" s="525"/>
      <c r="OMV65" s="525"/>
      <c r="OMW65" s="525"/>
      <c r="OMX65" s="525"/>
      <c r="OMY65" s="525"/>
      <c r="OMZ65" s="525"/>
      <c r="ONA65" s="525"/>
      <c r="ONB65" s="525"/>
      <c r="ONC65" s="525"/>
      <c r="OND65" s="525"/>
      <c r="ONE65" s="525"/>
      <c r="ONF65" s="525"/>
      <c r="ONG65" s="525"/>
      <c r="ONH65" s="525"/>
      <c r="ONI65" s="525"/>
      <c r="ONJ65" s="525"/>
      <c r="ONK65" s="525"/>
      <c r="ONL65" s="525"/>
      <c r="ONM65" s="525"/>
      <c r="ONN65" s="525"/>
      <c r="ONO65" s="525"/>
      <c r="ONP65" s="525"/>
      <c r="ONQ65" s="525"/>
      <c r="ONR65" s="525"/>
      <c r="ONS65" s="525"/>
      <c r="ONT65" s="525"/>
      <c r="ONU65" s="525"/>
      <c r="ONV65" s="525"/>
      <c r="ONW65" s="525"/>
      <c r="ONX65" s="525"/>
      <c r="ONY65" s="525"/>
      <c r="ONZ65" s="525"/>
      <c r="OOA65" s="525"/>
      <c r="OOB65" s="525"/>
      <c r="OOC65" s="525"/>
      <c r="OOD65" s="525"/>
      <c r="OOE65" s="525"/>
      <c r="OOF65" s="525"/>
      <c r="OOG65" s="525"/>
      <c r="OOH65" s="525"/>
      <c r="OOI65" s="525"/>
      <c r="OOJ65" s="525"/>
      <c r="OOK65" s="525"/>
      <c r="OOL65" s="525"/>
      <c r="OOM65" s="525"/>
      <c r="OON65" s="525"/>
      <c r="OOO65" s="525"/>
      <c r="OOP65" s="525"/>
      <c r="OOQ65" s="525"/>
      <c r="OOR65" s="525"/>
      <c r="OOS65" s="525"/>
      <c r="OOT65" s="525"/>
      <c r="OOU65" s="525"/>
      <c r="OOV65" s="525"/>
      <c r="OOW65" s="525"/>
      <c r="OOX65" s="525"/>
      <c r="OOY65" s="525"/>
      <c r="OOZ65" s="525"/>
      <c r="OPA65" s="525"/>
      <c r="OPB65" s="525"/>
      <c r="OPC65" s="525"/>
      <c r="OPD65" s="525"/>
      <c r="OPE65" s="525"/>
      <c r="OPF65" s="525"/>
      <c r="OPG65" s="525"/>
      <c r="OPH65" s="525"/>
      <c r="OPI65" s="525"/>
      <c r="OPJ65" s="525"/>
      <c r="OPK65" s="525"/>
      <c r="OPL65" s="525"/>
      <c r="OPM65" s="525"/>
      <c r="OPN65" s="525"/>
      <c r="OPO65" s="525"/>
      <c r="OPP65" s="525"/>
      <c r="OPQ65" s="525"/>
      <c r="OPR65" s="525"/>
      <c r="OPS65" s="525"/>
      <c r="OPT65" s="525"/>
      <c r="OPU65" s="525"/>
      <c r="OPV65" s="525"/>
      <c r="OPW65" s="525"/>
      <c r="OPX65" s="525"/>
      <c r="OPY65" s="525"/>
      <c r="OPZ65" s="525"/>
      <c r="OQA65" s="525"/>
      <c r="OQB65" s="525"/>
      <c r="OQC65" s="525"/>
      <c r="OQD65" s="525"/>
      <c r="OQE65" s="525"/>
      <c r="OQF65" s="525"/>
      <c r="OQG65" s="525"/>
      <c r="OQH65" s="525"/>
      <c r="OQI65" s="525"/>
      <c r="OQJ65" s="525"/>
      <c r="OQK65" s="525"/>
      <c r="OQL65" s="525"/>
      <c r="OQM65" s="525"/>
      <c r="OQN65" s="525"/>
      <c r="OQO65" s="525"/>
      <c r="OQP65" s="525"/>
      <c r="OQQ65" s="525"/>
      <c r="OQR65" s="525"/>
      <c r="OQS65" s="525"/>
      <c r="OQT65" s="525"/>
      <c r="OQU65" s="525"/>
      <c r="OQV65" s="525"/>
      <c r="OQW65" s="525"/>
      <c r="OQX65" s="525"/>
      <c r="OQY65" s="525"/>
      <c r="OQZ65" s="525"/>
      <c r="ORA65" s="525"/>
      <c r="ORB65" s="525"/>
      <c r="ORC65" s="525"/>
      <c r="ORD65" s="525"/>
      <c r="ORE65" s="525"/>
      <c r="ORF65" s="525"/>
      <c r="ORG65" s="525"/>
      <c r="ORH65" s="525"/>
      <c r="ORI65" s="525"/>
      <c r="ORJ65" s="525"/>
      <c r="ORK65" s="525"/>
      <c r="ORL65" s="525"/>
      <c r="ORM65" s="525"/>
      <c r="ORN65" s="525"/>
      <c r="ORO65" s="525"/>
      <c r="ORP65" s="525"/>
      <c r="ORQ65" s="525"/>
      <c r="ORR65" s="525"/>
      <c r="ORS65" s="525"/>
      <c r="ORT65" s="525"/>
      <c r="ORU65" s="525"/>
      <c r="ORV65" s="525"/>
      <c r="ORW65" s="525"/>
      <c r="ORX65" s="525"/>
      <c r="ORY65" s="525"/>
      <c r="ORZ65" s="525"/>
      <c r="OSA65" s="525"/>
      <c r="OSB65" s="525"/>
      <c r="OSC65" s="525"/>
      <c r="OSD65" s="525"/>
      <c r="OSE65" s="525"/>
      <c r="OSF65" s="525"/>
      <c r="OSG65" s="525"/>
      <c r="OSH65" s="525"/>
      <c r="OSI65" s="525"/>
      <c r="OSJ65" s="525"/>
      <c r="OSK65" s="525"/>
      <c r="OSL65" s="525"/>
      <c r="OSM65" s="525"/>
      <c r="OSN65" s="525"/>
      <c r="OSO65" s="525"/>
      <c r="OSP65" s="525"/>
      <c r="OSQ65" s="525"/>
      <c r="OSR65" s="525"/>
      <c r="OSS65" s="525"/>
      <c r="OST65" s="525"/>
      <c r="OSU65" s="525"/>
      <c r="OSV65" s="525"/>
      <c r="OSW65" s="525"/>
      <c r="OSX65" s="525"/>
      <c r="OSY65" s="525"/>
      <c r="OSZ65" s="525"/>
      <c r="OTA65" s="525"/>
      <c r="OTB65" s="525"/>
      <c r="OTC65" s="525"/>
      <c r="OTD65" s="525"/>
      <c r="OTE65" s="525"/>
      <c r="OTF65" s="525"/>
      <c r="OTG65" s="525"/>
      <c r="OTH65" s="525"/>
      <c r="OTI65" s="525"/>
      <c r="OTJ65" s="525"/>
      <c r="OTK65" s="525"/>
      <c r="OTL65" s="525"/>
      <c r="OTM65" s="525"/>
      <c r="OTN65" s="525"/>
      <c r="OTO65" s="525"/>
      <c r="OTP65" s="525"/>
      <c r="OTQ65" s="525"/>
      <c r="OTR65" s="525"/>
      <c r="OTS65" s="525"/>
      <c r="OTT65" s="525"/>
      <c r="OTU65" s="525"/>
      <c r="OTV65" s="525"/>
      <c r="OTW65" s="525"/>
      <c r="OTX65" s="525"/>
      <c r="OTY65" s="525"/>
      <c r="OTZ65" s="525"/>
      <c r="OUA65" s="525"/>
      <c r="OUB65" s="525"/>
      <c r="OUC65" s="525"/>
      <c r="OUD65" s="525"/>
      <c r="OUE65" s="525"/>
      <c r="OUF65" s="525"/>
      <c r="OUG65" s="525"/>
      <c r="OUH65" s="525"/>
      <c r="OUI65" s="525"/>
      <c r="OUJ65" s="525"/>
      <c r="OUK65" s="525"/>
      <c r="OUL65" s="525"/>
      <c r="OUM65" s="525"/>
      <c r="OUN65" s="525"/>
      <c r="OUO65" s="525"/>
      <c r="OUP65" s="525"/>
      <c r="OUQ65" s="525"/>
      <c r="OUR65" s="525"/>
      <c r="OUS65" s="525"/>
      <c r="OUT65" s="525"/>
      <c r="OUU65" s="525"/>
      <c r="OUV65" s="525"/>
      <c r="OUW65" s="525"/>
      <c r="OUX65" s="525"/>
      <c r="OUY65" s="525"/>
      <c r="OUZ65" s="525"/>
      <c r="OVA65" s="525"/>
      <c r="OVB65" s="525"/>
      <c r="OVC65" s="525"/>
      <c r="OVD65" s="525"/>
      <c r="OVE65" s="525"/>
      <c r="OVF65" s="525"/>
      <c r="OVG65" s="525"/>
      <c r="OVH65" s="525"/>
      <c r="OVI65" s="525"/>
      <c r="OVJ65" s="525"/>
      <c r="OVK65" s="525"/>
      <c r="OVL65" s="525"/>
      <c r="OVM65" s="525"/>
      <c r="OVN65" s="525"/>
      <c r="OVO65" s="525"/>
      <c r="OVP65" s="525"/>
      <c r="OVQ65" s="525"/>
      <c r="OVR65" s="525"/>
      <c r="OVS65" s="525"/>
      <c r="OVT65" s="525"/>
      <c r="OVU65" s="525"/>
      <c r="OVV65" s="525"/>
      <c r="OVW65" s="525"/>
      <c r="OVX65" s="525"/>
      <c r="OVY65" s="525"/>
      <c r="OVZ65" s="525"/>
      <c r="OWA65" s="525"/>
      <c r="OWB65" s="525"/>
      <c r="OWC65" s="525"/>
      <c r="OWD65" s="525"/>
      <c r="OWE65" s="525"/>
      <c r="OWF65" s="525"/>
      <c r="OWG65" s="525"/>
      <c r="OWH65" s="525"/>
      <c r="OWI65" s="525"/>
      <c r="OWJ65" s="525"/>
      <c r="OWK65" s="525"/>
      <c r="OWL65" s="525"/>
      <c r="OWM65" s="525"/>
      <c r="OWN65" s="525"/>
      <c r="OWO65" s="525"/>
      <c r="OWP65" s="525"/>
      <c r="OWQ65" s="525"/>
      <c r="OWR65" s="525"/>
      <c r="OWS65" s="525"/>
      <c r="OWT65" s="525"/>
      <c r="OWU65" s="525"/>
      <c r="OWV65" s="525"/>
      <c r="OWW65" s="525"/>
      <c r="OWX65" s="525"/>
      <c r="OWY65" s="525"/>
      <c r="OWZ65" s="525"/>
      <c r="OXA65" s="525"/>
      <c r="OXB65" s="525"/>
      <c r="OXC65" s="525"/>
      <c r="OXD65" s="525"/>
      <c r="OXE65" s="525"/>
      <c r="OXF65" s="525"/>
      <c r="OXG65" s="525"/>
      <c r="OXH65" s="525"/>
      <c r="OXI65" s="525"/>
      <c r="OXJ65" s="525"/>
      <c r="OXK65" s="525"/>
      <c r="OXL65" s="525"/>
      <c r="OXM65" s="525"/>
      <c r="OXN65" s="525"/>
      <c r="OXO65" s="525"/>
      <c r="OXP65" s="525"/>
      <c r="OXQ65" s="525"/>
      <c r="OXR65" s="525"/>
      <c r="OXS65" s="525"/>
      <c r="OXT65" s="525"/>
      <c r="OXU65" s="525"/>
      <c r="OXV65" s="525"/>
      <c r="OXW65" s="525"/>
      <c r="OXX65" s="525"/>
      <c r="OXY65" s="525"/>
      <c r="OXZ65" s="525"/>
      <c r="OYA65" s="525"/>
      <c r="OYB65" s="525"/>
      <c r="OYC65" s="525"/>
      <c r="OYD65" s="525"/>
      <c r="OYE65" s="525"/>
      <c r="OYF65" s="525"/>
      <c r="OYG65" s="525"/>
      <c r="OYH65" s="525"/>
      <c r="OYI65" s="525"/>
      <c r="OYJ65" s="525"/>
      <c r="OYK65" s="525"/>
      <c r="OYL65" s="525"/>
      <c r="OYM65" s="525"/>
      <c r="OYN65" s="525"/>
      <c r="OYO65" s="525"/>
      <c r="OYP65" s="525"/>
      <c r="OYQ65" s="525"/>
      <c r="OYR65" s="525"/>
      <c r="OYS65" s="525"/>
      <c r="OYT65" s="525"/>
      <c r="OYU65" s="525"/>
      <c r="OYV65" s="525"/>
      <c r="OYW65" s="525"/>
      <c r="OYX65" s="525"/>
      <c r="OYY65" s="525"/>
      <c r="OYZ65" s="525"/>
      <c r="OZA65" s="525"/>
      <c r="OZB65" s="525"/>
      <c r="OZC65" s="525"/>
      <c r="OZD65" s="525"/>
      <c r="OZE65" s="525"/>
      <c r="OZF65" s="525"/>
      <c r="OZG65" s="525"/>
      <c r="OZH65" s="525"/>
      <c r="OZI65" s="525"/>
      <c r="OZJ65" s="525"/>
      <c r="OZK65" s="525"/>
      <c r="OZL65" s="525"/>
      <c r="OZM65" s="525"/>
      <c r="OZN65" s="525"/>
      <c r="OZO65" s="525"/>
      <c r="OZP65" s="525"/>
      <c r="OZQ65" s="525"/>
      <c r="OZR65" s="525"/>
      <c r="OZS65" s="525"/>
      <c r="OZT65" s="525"/>
      <c r="OZU65" s="525"/>
      <c r="OZV65" s="525"/>
      <c r="OZW65" s="525"/>
      <c r="OZX65" s="525"/>
      <c r="OZY65" s="525"/>
      <c r="OZZ65" s="525"/>
      <c r="PAA65" s="525"/>
      <c r="PAB65" s="525"/>
      <c r="PAC65" s="525"/>
      <c r="PAD65" s="525"/>
      <c r="PAE65" s="525"/>
      <c r="PAF65" s="525"/>
      <c r="PAG65" s="525"/>
      <c r="PAH65" s="525"/>
      <c r="PAI65" s="525"/>
      <c r="PAJ65" s="525"/>
      <c r="PAK65" s="525"/>
      <c r="PAL65" s="525"/>
      <c r="PAM65" s="525"/>
      <c r="PAN65" s="525"/>
      <c r="PAO65" s="525"/>
      <c r="PAP65" s="525"/>
      <c r="PAQ65" s="525"/>
      <c r="PAR65" s="525"/>
      <c r="PAS65" s="525"/>
      <c r="PAT65" s="525"/>
      <c r="PAU65" s="525"/>
      <c r="PAV65" s="525"/>
      <c r="PAW65" s="525"/>
      <c r="PAX65" s="525"/>
      <c r="PAY65" s="525"/>
      <c r="PAZ65" s="525"/>
      <c r="PBA65" s="525"/>
      <c r="PBB65" s="525"/>
      <c r="PBC65" s="525"/>
      <c r="PBD65" s="525"/>
      <c r="PBE65" s="525"/>
      <c r="PBF65" s="525"/>
      <c r="PBG65" s="525"/>
      <c r="PBH65" s="525"/>
      <c r="PBI65" s="525"/>
      <c r="PBJ65" s="525"/>
      <c r="PBK65" s="525"/>
      <c r="PBL65" s="525"/>
      <c r="PBM65" s="525"/>
      <c r="PBN65" s="525"/>
      <c r="PBO65" s="525"/>
      <c r="PBP65" s="525"/>
      <c r="PBQ65" s="525"/>
      <c r="PBR65" s="525"/>
      <c r="PBS65" s="525"/>
      <c r="PBT65" s="525"/>
      <c r="PBU65" s="525"/>
      <c r="PBV65" s="525"/>
      <c r="PBW65" s="525"/>
      <c r="PBX65" s="525"/>
      <c r="PBY65" s="525"/>
      <c r="PBZ65" s="525"/>
      <c r="PCA65" s="525"/>
      <c r="PCB65" s="525"/>
      <c r="PCC65" s="525"/>
      <c r="PCD65" s="525"/>
      <c r="PCE65" s="525"/>
      <c r="PCF65" s="525"/>
      <c r="PCG65" s="525"/>
      <c r="PCH65" s="525"/>
      <c r="PCI65" s="525"/>
      <c r="PCJ65" s="525"/>
      <c r="PCK65" s="525"/>
      <c r="PCL65" s="525"/>
      <c r="PCM65" s="525"/>
      <c r="PCN65" s="525"/>
      <c r="PCO65" s="525"/>
      <c r="PCP65" s="525"/>
      <c r="PCQ65" s="525"/>
      <c r="PCR65" s="525"/>
      <c r="PCS65" s="525"/>
      <c r="PCT65" s="525"/>
      <c r="PCU65" s="525"/>
      <c r="PCV65" s="525"/>
      <c r="PCW65" s="525"/>
      <c r="PCX65" s="525"/>
      <c r="PCY65" s="525"/>
      <c r="PCZ65" s="525"/>
      <c r="PDA65" s="525"/>
      <c r="PDB65" s="525"/>
      <c r="PDC65" s="525"/>
      <c r="PDD65" s="525"/>
      <c r="PDE65" s="525"/>
      <c r="PDF65" s="525"/>
      <c r="PDG65" s="525"/>
      <c r="PDH65" s="525"/>
      <c r="PDI65" s="525"/>
      <c r="PDJ65" s="525"/>
      <c r="PDK65" s="525"/>
      <c r="PDL65" s="525"/>
      <c r="PDM65" s="525"/>
      <c r="PDN65" s="525"/>
      <c r="PDO65" s="525"/>
      <c r="PDP65" s="525"/>
      <c r="PDQ65" s="525"/>
      <c r="PDR65" s="525"/>
      <c r="PDS65" s="525"/>
      <c r="PDT65" s="525"/>
      <c r="PDU65" s="525"/>
      <c r="PDV65" s="525"/>
      <c r="PDW65" s="525"/>
      <c r="PDX65" s="525"/>
      <c r="PDY65" s="525"/>
      <c r="PDZ65" s="525"/>
      <c r="PEA65" s="525"/>
      <c r="PEB65" s="525"/>
      <c r="PEC65" s="525"/>
      <c r="PED65" s="525"/>
      <c r="PEE65" s="525"/>
      <c r="PEF65" s="525"/>
      <c r="PEG65" s="525"/>
      <c r="PEH65" s="525"/>
      <c r="PEI65" s="525"/>
      <c r="PEJ65" s="525"/>
      <c r="PEK65" s="525"/>
      <c r="PEL65" s="525"/>
      <c r="PEM65" s="525"/>
      <c r="PEN65" s="525"/>
      <c r="PEO65" s="525"/>
      <c r="PEP65" s="525"/>
      <c r="PEQ65" s="525"/>
      <c r="PER65" s="525"/>
      <c r="PES65" s="525"/>
      <c r="PET65" s="525"/>
      <c r="PEU65" s="525"/>
      <c r="PEV65" s="525"/>
      <c r="PEW65" s="525"/>
      <c r="PEX65" s="525"/>
      <c r="PEY65" s="525"/>
      <c r="PEZ65" s="525"/>
      <c r="PFA65" s="525"/>
      <c r="PFB65" s="525"/>
      <c r="PFC65" s="525"/>
      <c r="PFD65" s="525"/>
      <c r="PFE65" s="525"/>
      <c r="PFF65" s="525"/>
      <c r="PFG65" s="525"/>
      <c r="PFH65" s="525"/>
      <c r="PFI65" s="525"/>
      <c r="PFJ65" s="525"/>
      <c r="PFK65" s="525"/>
      <c r="PFL65" s="525"/>
      <c r="PFM65" s="525"/>
      <c r="PFN65" s="525"/>
      <c r="PFO65" s="525"/>
      <c r="PFP65" s="525"/>
      <c r="PFQ65" s="525"/>
      <c r="PFR65" s="525"/>
      <c r="PFS65" s="525"/>
      <c r="PFT65" s="525"/>
      <c r="PFU65" s="525"/>
      <c r="PFV65" s="525"/>
      <c r="PFW65" s="525"/>
      <c r="PFX65" s="525"/>
      <c r="PFY65" s="525"/>
      <c r="PFZ65" s="525"/>
      <c r="PGA65" s="525"/>
      <c r="PGB65" s="525"/>
      <c r="PGC65" s="525"/>
      <c r="PGD65" s="525"/>
      <c r="PGE65" s="525"/>
      <c r="PGF65" s="525"/>
      <c r="PGG65" s="525"/>
      <c r="PGH65" s="525"/>
      <c r="PGI65" s="525"/>
      <c r="PGJ65" s="525"/>
      <c r="PGK65" s="525"/>
      <c r="PGL65" s="525"/>
      <c r="PGM65" s="525"/>
      <c r="PGN65" s="525"/>
      <c r="PGO65" s="525"/>
      <c r="PGP65" s="525"/>
      <c r="PGQ65" s="525"/>
      <c r="PGR65" s="525"/>
      <c r="PGS65" s="525"/>
      <c r="PGT65" s="525"/>
      <c r="PGU65" s="525"/>
      <c r="PGV65" s="525"/>
      <c r="PGW65" s="525"/>
      <c r="PGX65" s="525"/>
      <c r="PGY65" s="525"/>
      <c r="PGZ65" s="525"/>
      <c r="PHA65" s="525"/>
      <c r="PHB65" s="525"/>
      <c r="PHC65" s="525"/>
      <c r="PHD65" s="525"/>
      <c r="PHE65" s="525"/>
      <c r="PHF65" s="525"/>
      <c r="PHG65" s="525"/>
      <c r="PHH65" s="525"/>
      <c r="PHI65" s="525"/>
      <c r="PHJ65" s="525"/>
      <c r="PHK65" s="525"/>
      <c r="PHL65" s="525"/>
      <c r="PHM65" s="525"/>
      <c r="PHN65" s="525"/>
      <c r="PHO65" s="525"/>
      <c r="PHP65" s="525"/>
      <c r="PHQ65" s="525"/>
      <c r="PHR65" s="525"/>
      <c r="PHS65" s="525"/>
      <c r="PHT65" s="525"/>
      <c r="PHU65" s="525"/>
      <c r="PHV65" s="525"/>
      <c r="PHW65" s="525"/>
      <c r="PHX65" s="525"/>
      <c r="PHY65" s="525"/>
      <c r="PHZ65" s="525"/>
      <c r="PIA65" s="525"/>
      <c r="PIB65" s="525"/>
      <c r="PIC65" s="525"/>
      <c r="PID65" s="525"/>
      <c r="PIE65" s="525"/>
      <c r="PIF65" s="525"/>
      <c r="PIG65" s="525"/>
      <c r="PIH65" s="525"/>
      <c r="PII65" s="525"/>
      <c r="PIJ65" s="525"/>
      <c r="PIK65" s="525"/>
      <c r="PIL65" s="525"/>
      <c r="PIM65" s="525"/>
      <c r="PIN65" s="525"/>
      <c r="PIO65" s="525"/>
      <c r="PIP65" s="525"/>
      <c r="PIQ65" s="525"/>
      <c r="PIR65" s="525"/>
      <c r="PIS65" s="525"/>
      <c r="PIT65" s="525"/>
      <c r="PIU65" s="525"/>
      <c r="PIV65" s="525"/>
      <c r="PIW65" s="525"/>
      <c r="PIX65" s="525"/>
      <c r="PIY65" s="525"/>
      <c r="PIZ65" s="525"/>
      <c r="PJA65" s="525"/>
      <c r="PJB65" s="525"/>
      <c r="PJC65" s="525"/>
      <c r="PJD65" s="525"/>
      <c r="PJE65" s="525"/>
      <c r="PJF65" s="525"/>
      <c r="PJG65" s="525"/>
      <c r="PJH65" s="525"/>
      <c r="PJI65" s="525"/>
      <c r="PJJ65" s="525"/>
      <c r="PJK65" s="525"/>
      <c r="PJL65" s="525"/>
      <c r="PJM65" s="525"/>
      <c r="PJN65" s="525"/>
      <c r="PJO65" s="525"/>
      <c r="PJP65" s="525"/>
      <c r="PJQ65" s="525"/>
      <c r="PJR65" s="525"/>
      <c r="PJS65" s="525"/>
      <c r="PJT65" s="525"/>
      <c r="PJU65" s="525"/>
      <c r="PJV65" s="525"/>
      <c r="PJW65" s="525"/>
      <c r="PJX65" s="525"/>
      <c r="PJY65" s="525"/>
      <c r="PJZ65" s="525"/>
      <c r="PKA65" s="525"/>
      <c r="PKB65" s="525"/>
      <c r="PKC65" s="525"/>
      <c r="PKD65" s="525"/>
      <c r="PKE65" s="525"/>
      <c r="PKF65" s="525"/>
      <c r="PKG65" s="525"/>
      <c r="PKH65" s="525"/>
      <c r="PKI65" s="525"/>
      <c r="PKJ65" s="525"/>
      <c r="PKK65" s="525"/>
      <c r="PKL65" s="525"/>
      <c r="PKM65" s="525"/>
      <c r="PKN65" s="525"/>
      <c r="PKO65" s="525"/>
      <c r="PKP65" s="525"/>
      <c r="PKQ65" s="525"/>
      <c r="PKR65" s="525"/>
      <c r="PKS65" s="525"/>
      <c r="PKT65" s="525"/>
      <c r="PKU65" s="525"/>
      <c r="PKV65" s="525"/>
      <c r="PKW65" s="525"/>
      <c r="PKX65" s="525"/>
      <c r="PKY65" s="525"/>
      <c r="PKZ65" s="525"/>
      <c r="PLA65" s="525"/>
      <c r="PLB65" s="525"/>
      <c r="PLC65" s="525"/>
      <c r="PLD65" s="525"/>
      <c r="PLE65" s="525"/>
      <c r="PLF65" s="525"/>
      <c r="PLG65" s="525"/>
      <c r="PLH65" s="525"/>
      <c r="PLI65" s="525"/>
      <c r="PLJ65" s="525"/>
      <c r="PLK65" s="525"/>
      <c r="PLL65" s="525"/>
      <c r="PLM65" s="525"/>
      <c r="PLN65" s="525"/>
      <c r="PLO65" s="525"/>
      <c r="PLP65" s="525"/>
      <c r="PLQ65" s="525"/>
      <c r="PLR65" s="525"/>
      <c r="PLS65" s="525"/>
      <c r="PLT65" s="525"/>
      <c r="PLU65" s="525"/>
      <c r="PLV65" s="525"/>
      <c r="PLW65" s="525"/>
      <c r="PLX65" s="525"/>
      <c r="PLY65" s="525"/>
      <c r="PLZ65" s="525"/>
      <c r="PMA65" s="525"/>
      <c r="PMB65" s="525"/>
      <c r="PMC65" s="525"/>
      <c r="PMD65" s="525"/>
      <c r="PME65" s="525"/>
      <c r="PMF65" s="525"/>
      <c r="PMG65" s="525"/>
      <c r="PMH65" s="525"/>
      <c r="PMI65" s="525"/>
      <c r="PMJ65" s="525"/>
      <c r="PMK65" s="525"/>
      <c r="PML65" s="525"/>
      <c r="PMM65" s="525"/>
      <c r="PMN65" s="525"/>
      <c r="PMO65" s="525"/>
      <c r="PMP65" s="525"/>
      <c r="PMQ65" s="525"/>
      <c r="PMR65" s="525"/>
      <c r="PMS65" s="525"/>
      <c r="PMT65" s="525"/>
      <c r="PMU65" s="525"/>
      <c r="PMV65" s="525"/>
      <c r="PMW65" s="525"/>
      <c r="PMX65" s="525"/>
      <c r="PMY65" s="525"/>
      <c r="PMZ65" s="525"/>
      <c r="PNA65" s="525"/>
      <c r="PNB65" s="525"/>
      <c r="PNC65" s="525"/>
      <c r="PND65" s="525"/>
      <c r="PNE65" s="525"/>
      <c r="PNF65" s="525"/>
      <c r="PNG65" s="525"/>
      <c r="PNH65" s="525"/>
      <c r="PNI65" s="525"/>
      <c r="PNJ65" s="525"/>
      <c r="PNK65" s="525"/>
      <c r="PNL65" s="525"/>
      <c r="PNM65" s="525"/>
      <c r="PNN65" s="525"/>
      <c r="PNO65" s="525"/>
      <c r="PNP65" s="525"/>
      <c r="PNQ65" s="525"/>
      <c r="PNR65" s="525"/>
      <c r="PNS65" s="525"/>
      <c r="PNT65" s="525"/>
      <c r="PNU65" s="525"/>
      <c r="PNV65" s="525"/>
      <c r="PNW65" s="525"/>
      <c r="PNX65" s="525"/>
      <c r="PNY65" s="525"/>
      <c r="PNZ65" s="525"/>
      <c r="POA65" s="525"/>
      <c r="POB65" s="525"/>
      <c r="POC65" s="525"/>
      <c r="POD65" s="525"/>
      <c r="POE65" s="525"/>
      <c r="POF65" s="525"/>
      <c r="POG65" s="525"/>
      <c r="POH65" s="525"/>
      <c r="POI65" s="525"/>
      <c r="POJ65" s="525"/>
      <c r="POK65" s="525"/>
      <c r="POL65" s="525"/>
      <c r="POM65" s="525"/>
      <c r="PON65" s="525"/>
      <c r="POO65" s="525"/>
      <c r="POP65" s="525"/>
      <c r="POQ65" s="525"/>
      <c r="POR65" s="525"/>
      <c r="POS65" s="525"/>
      <c r="POT65" s="525"/>
      <c r="POU65" s="525"/>
      <c r="POV65" s="525"/>
      <c r="POW65" s="525"/>
      <c r="POX65" s="525"/>
      <c r="POY65" s="525"/>
      <c r="POZ65" s="525"/>
      <c r="PPA65" s="525"/>
      <c r="PPB65" s="525"/>
      <c r="PPC65" s="525"/>
      <c r="PPD65" s="525"/>
      <c r="PPE65" s="525"/>
      <c r="PPF65" s="525"/>
      <c r="PPG65" s="525"/>
      <c r="PPH65" s="525"/>
      <c r="PPI65" s="525"/>
      <c r="PPJ65" s="525"/>
      <c r="PPK65" s="525"/>
      <c r="PPL65" s="525"/>
      <c r="PPM65" s="525"/>
      <c r="PPN65" s="525"/>
      <c r="PPO65" s="525"/>
      <c r="PPP65" s="525"/>
      <c r="PPQ65" s="525"/>
      <c r="PPR65" s="525"/>
      <c r="PPS65" s="525"/>
      <c r="PPT65" s="525"/>
      <c r="PPU65" s="525"/>
      <c r="PPV65" s="525"/>
      <c r="PPW65" s="525"/>
      <c r="PPX65" s="525"/>
      <c r="PPY65" s="525"/>
      <c r="PPZ65" s="525"/>
      <c r="PQA65" s="525"/>
      <c r="PQB65" s="525"/>
      <c r="PQC65" s="525"/>
      <c r="PQD65" s="525"/>
      <c r="PQE65" s="525"/>
      <c r="PQF65" s="525"/>
      <c r="PQG65" s="525"/>
      <c r="PQH65" s="525"/>
      <c r="PQI65" s="525"/>
      <c r="PQJ65" s="525"/>
      <c r="PQK65" s="525"/>
      <c r="PQL65" s="525"/>
      <c r="PQM65" s="525"/>
      <c r="PQN65" s="525"/>
      <c r="PQO65" s="525"/>
      <c r="PQP65" s="525"/>
      <c r="PQQ65" s="525"/>
      <c r="PQR65" s="525"/>
      <c r="PQS65" s="525"/>
      <c r="PQT65" s="525"/>
      <c r="PQU65" s="525"/>
      <c r="PQV65" s="525"/>
      <c r="PQW65" s="525"/>
      <c r="PQX65" s="525"/>
      <c r="PQY65" s="525"/>
      <c r="PQZ65" s="525"/>
      <c r="PRA65" s="525"/>
      <c r="PRB65" s="525"/>
      <c r="PRC65" s="525"/>
      <c r="PRD65" s="525"/>
      <c r="PRE65" s="525"/>
      <c r="PRF65" s="525"/>
      <c r="PRG65" s="525"/>
      <c r="PRH65" s="525"/>
      <c r="PRI65" s="525"/>
      <c r="PRJ65" s="525"/>
      <c r="PRK65" s="525"/>
      <c r="PRL65" s="525"/>
      <c r="PRM65" s="525"/>
      <c r="PRN65" s="525"/>
      <c r="PRO65" s="525"/>
      <c r="PRP65" s="525"/>
      <c r="PRQ65" s="525"/>
      <c r="PRR65" s="525"/>
      <c r="PRS65" s="525"/>
      <c r="PRT65" s="525"/>
      <c r="PRU65" s="525"/>
      <c r="PRV65" s="525"/>
      <c r="PRW65" s="525"/>
      <c r="PRX65" s="525"/>
      <c r="PRY65" s="525"/>
      <c r="PRZ65" s="525"/>
      <c r="PSA65" s="525"/>
      <c r="PSB65" s="525"/>
      <c r="PSC65" s="525"/>
      <c r="PSD65" s="525"/>
      <c r="PSE65" s="525"/>
      <c r="PSF65" s="525"/>
      <c r="PSG65" s="525"/>
      <c r="PSH65" s="525"/>
      <c r="PSI65" s="525"/>
      <c r="PSJ65" s="525"/>
      <c r="PSK65" s="525"/>
      <c r="PSL65" s="525"/>
      <c r="PSM65" s="525"/>
      <c r="PSN65" s="525"/>
      <c r="PSO65" s="525"/>
      <c r="PSP65" s="525"/>
      <c r="PSQ65" s="525"/>
      <c r="PSR65" s="525"/>
      <c r="PSS65" s="525"/>
      <c r="PST65" s="525"/>
      <c r="PSU65" s="525"/>
      <c r="PSV65" s="525"/>
      <c r="PSW65" s="525"/>
      <c r="PSX65" s="525"/>
      <c r="PSY65" s="525"/>
      <c r="PSZ65" s="525"/>
      <c r="PTA65" s="525"/>
      <c r="PTB65" s="525"/>
      <c r="PTC65" s="525"/>
      <c r="PTD65" s="525"/>
      <c r="PTE65" s="525"/>
      <c r="PTF65" s="525"/>
      <c r="PTG65" s="525"/>
      <c r="PTH65" s="525"/>
      <c r="PTI65" s="525"/>
      <c r="PTJ65" s="525"/>
      <c r="PTK65" s="525"/>
      <c r="PTL65" s="525"/>
      <c r="PTM65" s="525"/>
      <c r="PTN65" s="525"/>
      <c r="PTO65" s="525"/>
      <c r="PTP65" s="525"/>
      <c r="PTQ65" s="525"/>
      <c r="PTR65" s="525"/>
      <c r="PTS65" s="525"/>
      <c r="PTT65" s="525"/>
      <c r="PTU65" s="525"/>
      <c r="PTV65" s="525"/>
      <c r="PTW65" s="525"/>
      <c r="PTX65" s="525"/>
      <c r="PTY65" s="525"/>
      <c r="PTZ65" s="525"/>
      <c r="PUA65" s="525"/>
      <c r="PUB65" s="525"/>
      <c r="PUC65" s="525"/>
      <c r="PUD65" s="525"/>
      <c r="PUE65" s="525"/>
      <c r="PUF65" s="525"/>
      <c r="PUG65" s="525"/>
      <c r="PUH65" s="525"/>
      <c r="PUI65" s="525"/>
      <c r="PUJ65" s="525"/>
      <c r="PUK65" s="525"/>
      <c r="PUL65" s="525"/>
      <c r="PUM65" s="525"/>
      <c r="PUN65" s="525"/>
      <c r="PUO65" s="525"/>
      <c r="PUP65" s="525"/>
      <c r="PUQ65" s="525"/>
      <c r="PUR65" s="525"/>
      <c r="PUS65" s="525"/>
      <c r="PUT65" s="525"/>
      <c r="PUU65" s="525"/>
      <c r="PUV65" s="525"/>
      <c r="PUW65" s="525"/>
      <c r="PUX65" s="525"/>
      <c r="PUY65" s="525"/>
      <c r="PUZ65" s="525"/>
      <c r="PVA65" s="525"/>
      <c r="PVB65" s="525"/>
      <c r="PVC65" s="525"/>
      <c r="PVD65" s="525"/>
      <c r="PVE65" s="525"/>
      <c r="PVF65" s="525"/>
      <c r="PVG65" s="525"/>
      <c r="PVH65" s="525"/>
      <c r="PVI65" s="525"/>
      <c r="PVJ65" s="525"/>
      <c r="PVK65" s="525"/>
      <c r="PVL65" s="525"/>
      <c r="PVM65" s="525"/>
      <c r="PVN65" s="525"/>
      <c r="PVO65" s="525"/>
      <c r="PVP65" s="525"/>
      <c r="PVQ65" s="525"/>
      <c r="PVR65" s="525"/>
      <c r="PVS65" s="525"/>
      <c r="PVT65" s="525"/>
      <c r="PVU65" s="525"/>
      <c r="PVV65" s="525"/>
      <c r="PVW65" s="525"/>
      <c r="PVX65" s="525"/>
      <c r="PVY65" s="525"/>
      <c r="PVZ65" s="525"/>
      <c r="PWA65" s="525"/>
      <c r="PWB65" s="525"/>
      <c r="PWC65" s="525"/>
      <c r="PWD65" s="525"/>
      <c r="PWE65" s="525"/>
      <c r="PWF65" s="525"/>
      <c r="PWG65" s="525"/>
      <c r="PWH65" s="525"/>
      <c r="PWI65" s="525"/>
      <c r="PWJ65" s="525"/>
      <c r="PWK65" s="525"/>
      <c r="PWL65" s="525"/>
      <c r="PWM65" s="525"/>
      <c r="PWN65" s="525"/>
      <c r="PWO65" s="525"/>
      <c r="PWP65" s="525"/>
      <c r="PWQ65" s="525"/>
      <c r="PWR65" s="525"/>
      <c r="PWS65" s="525"/>
      <c r="PWT65" s="525"/>
      <c r="PWU65" s="525"/>
      <c r="PWV65" s="525"/>
      <c r="PWW65" s="525"/>
      <c r="PWX65" s="525"/>
      <c r="PWY65" s="525"/>
      <c r="PWZ65" s="525"/>
      <c r="PXA65" s="525"/>
      <c r="PXB65" s="525"/>
      <c r="PXC65" s="525"/>
      <c r="PXD65" s="525"/>
      <c r="PXE65" s="525"/>
      <c r="PXF65" s="525"/>
      <c r="PXG65" s="525"/>
      <c r="PXH65" s="525"/>
      <c r="PXI65" s="525"/>
      <c r="PXJ65" s="525"/>
      <c r="PXK65" s="525"/>
      <c r="PXL65" s="525"/>
      <c r="PXM65" s="525"/>
      <c r="PXN65" s="525"/>
      <c r="PXO65" s="525"/>
      <c r="PXP65" s="525"/>
      <c r="PXQ65" s="525"/>
      <c r="PXR65" s="525"/>
      <c r="PXS65" s="525"/>
      <c r="PXT65" s="525"/>
      <c r="PXU65" s="525"/>
      <c r="PXV65" s="525"/>
      <c r="PXW65" s="525"/>
      <c r="PXX65" s="525"/>
      <c r="PXY65" s="525"/>
      <c r="PXZ65" s="525"/>
      <c r="PYA65" s="525"/>
      <c r="PYB65" s="525"/>
      <c r="PYC65" s="525"/>
      <c r="PYD65" s="525"/>
      <c r="PYE65" s="525"/>
      <c r="PYF65" s="525"/>
      <c r="PYG65" s="525"/>
      <c r="PYH65" s="525"/>
      <c r="PYI65" s="525"/>
      <c r="PYJ65" s="525"/>
      <c r="PYK65" s="525"/>
      <c r="PYL65" s="525"/>
      <c r="PYM65" s="525"/>
      <c r="PYN65" s="525"/>
      <c r="PYO65" s="525"/>
      <c r="PYP65" s="525"/>
      <c r="PYQ65" s="525"/>
      <c r="PYR65" s="525"/>
      <c r="PYS65" s="525"/>
      <c r="PYT65" s="525"/>
      <c r="PYU65" s="525"/>
      <c r="PYV65" s="525"/>
      <c r="PYW65" s="525"/>
      <c r="PYX65" s="525"/>
      <c r="PYY65" s="525"/>
      <c r="PYZ65" s="525"/>
      <c r="PZA65" s="525"/>
      <c r="PZB65" s="525"/>
      <c r="PZC65" s="525"/>
      <c r="PZD65" s="525"/>
      <c r="PZE65" s="525"/>
      <c r="PZF65" s="525"/>
      <c r="PZG65" s="525"/>
      <c r="PZH65" s="525"/>
      <c r="PZI65" s="525"/>
      <c r="PZJ65" s="525"/>
      <c r="PZK65" s="525"/>
      <c r="PZL65" s="525"/>
      <c r="PZM65" s="525"/>
      <c r="PZN65" s="525"/>
      <c r="PZO65" s="525"/>
      <c r="PZP65" s="525"/>
      <c r="PZQ65" s="525"/>
      <c r="PZR65" s="525"/>
      <c r="PZS65" s="525"/>
      <c r="PZT65" s="525"/>
      <c r="PZU65" s="525"/>
      <c r="PZV65" s="525"/>
      <c r="PZW65" s="525"/>
      <c r="PZX65" s="525"/>
      <c r="PZY65" s="525"/>
      <c r="PZZ65" s="525"/>
      <c r="QAA65" s="525"/>
      <c r="QAB65" s="525"/>
      <c r="QAC65" s="525"/>
      <c r="QAD65" s="525"/>
      <c r="QAE65" s="525"/>
      <c r="QAF65" s="525"/>
      <c r="QAG65" s="525"/>
      <c r="QAH65" s="525"/>
      <c r="QAI65" s="525"/>
      <c r="QAJ65" s="525"/>
      <c r="QAK65" s="525"/>
      <c r="QAL65" s="525"/>
      <c r="QAM65" s="525"/>
      <c r="QAN65" s="525"/>
      <c r="QAO65" s="525"/>
      <c r="QAP65" s="525"/>
      <c r="QAQ65" s="525"/>
      <c r="QAR65" s="525"/>
      <c r="QAS65" s="525"/>
      <c r="QAT65" s="525"/>
      <c r="QAU65" s="525"/>
      <c r="QAV65" s="525"/>
      <c r="QAW65" s="525"/>
      <c r="QAX65" s="525"/>
      <c r="QAY65" s="525"/>
      <c r="QAZ65" s="525"/>
      <c r="QBA65" s="525"/>
      <c r="QBB65" s="525"/>
      <c r="QBC65" s="525"/>
      <c r="QBD65" s="525"/>
      <c r="QBE65" s="525"/>
      <c r="QBF65" s="525"/>
      <c r="QBG65" s="525"/>
      <c r="QBH65" s="525"/>
      <c r="QBI65" s="525"/>
      <c r="QBJ65" s="525"/>
      <c r="QBK65" s="525"/>
      <c r="QBL65" s="525"/>
      <c r="QBM65" s="525"/>
      <c r="QBN65" s="525"/>
      <c r="QBO65" s="525"/>
      <c r="QBP65" s="525"/>
      <c r="QBQ65" s="525"/>
      <c r="QBR65" s="525"/>
      <c r="QBS65" s="525"/>
      <c r="QBT65" s="525"/>
      <c r="QBU65" s="525"/>
      <c r="QBV65" s="525"/>
      <c r="QBW65" s="525"/>
      <c r="QBX65" s="525"/>
      <c r="QBY65" s="525"/>
      <c r="QBZ65" s="525"/>
      <c r="QCA65" s="525"/>
      <c r="QCB65" s="525"/>
      <c r="QCC65" s="525"/>
      <c r="QCD65" s="525"/>
      <c r="QCE65" s="525"/>
      <c r="QCF65" s="525"/>
      <c r="QCG65" s="525"/>
      <c r="QCH65" s="525"/>
      <c r="QCI65" s="525"/>
      <c r="QCJ65" s="525"/>
      <c r="QCK65" s="525"/>
      <c r="QCL65" s="525"/>
      <c r="QCM65" s="525"/>
      <c r="QCN65" s="525"/>
      <c r="QCO65" s="525"/>
      <c r="QCP65" s="525"/>
      <c r="QCQ65" s="525"/>
      <c r="QCR65" s="525"/>
      <c r="QCS65" s="525"/>
      <c r="QCT65" s="525"/>
      <c r="QCU65" s="525"/>
      <c r="QCV65" s="525"/>
      <c r="QCW65" s="525"/>
      <c r="QCX65" s="525"/>
      <c r="QCY65" s="525"/>
      <c r="QCZ65" s="525"/>
      <c r="QDA65" s="525"/>
      <c r="QDB65" s="525"/>
      <c r="QDC65" s="525"/>
      <c r="QDD65" s="525"/>
      <c r="QDE65" s="525"/>
      <c r="QDF65" s="525"/>
      <c r="QDG65" s="525"/>
      <c r="QDH65" s="525"/>
      <c r="QDI65" s="525"/>
      <c r="QDJ65" s="525"/>
      <c r="QDK65" s="525"/>
      <c r="QDL65" s="525"/>
      <c r="QDM65" s="525"/>
      <c r="QDN65" s="525"/>
      <c r="QDO65" s="525"/>
      <c r="QDP65" s="525"/>
      <c r="QDQ65" s="525"/>
      <c r="QDR65" s="525"/>
      <c r="QDS65" s="525"/>
      <c r="QDT65" s="525"/>
      <c r="QDU65" s="525"/>
      <c r="QDV65" s="525"/>
      <c r="QDW65" s="525"/>
      <c r="QDX65" s="525"/>
      <c r="QDY65" s="525"/>
      <c r="QDZ65" s="525"/>
      <c r="QEA65" s="525"/>
      <c r="QEB65" s="525"/>
      <c r="QEC65" s="525"/>
      <c r="QED65" s="525"/>
      <c r="QEE65" s="525"/>
      <c r="QEF65" s="525"/>
      <c r="QEG65" s="525"/>
      <c r="QEH65" s="525"/>
      <c r="QEI65" s="525"/>
      <c r="QEJ65" s="525"/>
      <c r="QEK65" s="525"/>
      <c r="QEL65" s="525"/>
      <c r="QEM65" s="525"/>
      <c r="QEN65" s="525"/>
      <c r="QEO65" s="525"/>
      <c r="QEP65" s="525"/>
      <c r="QEQ65" s="525"/>
      <c r="QER65" s="525"/>
      <c r="QES65" s="525"/>
      <c r="QET65" s="525"/>
      <c r="QEU65" s="525"/>
      <c r="QEV65" s="525"/>
      <c r="QEW65" s="525"/>
      <c r="QEX65" s="525"/>
      <c r="QEY65" s="525"/>
      <c r="QEZ65" s="525"/>
      <c r="QFA65" s="525"/>
      <c r="QFB65" s="525"/>
      <c r="QFC65" s="525"/>
      <c r="QFD65" s="525"/>
      <c r="QFE65" s="525"/>
      <c r="QFF65" s="525"/>
      <c r="QFG65" s="525"/>
      <c r="QFH65" s="525"/>
      <c r="QFI65" s="525"/>
      <c r="QFJ65" s="525"/>
      <c r="QFK65" s="525"/>
      <c r="QFL65" s="525"/>
      <c r="QFM65" s="525"/>
      <c r="QFN65" s="525"/>
      <c r="QFO65" s="525"/>
      <c r="QFP65" s="525"/>
      <c r="QFQ65" s="525"/>
      <c r="QFR65" s="525"/>
      <c r="QFS65" s="525"/>
      <c r="QFT65" s="525"/>
      <c r="QFU65" s="525"/>
      <c r="QFV65" s="525"/>
      <c r="QFW65" s="525"/>
      <c r="QFX65" s="525"/>
      <c r="QFY65" s="525"/>
      <c r="QFZ65" s="525"/>
      <c r="QGA65" s="525"/>
      <c r="QGB65" s="525"/>
      <c r="QGC65" s="525"/>
      <c r="QGD65" s="525"/>
      <c r="QGE65" s="525"/>
      <c r="QGF65" s="525"/>
      <c r="QGG65" s="525"/>
      <c r="QGH65" s="525"/>
      <c r="QGI65" s="525"/>
      <c r="QGJ65" s="525"/>
      <c r="QGK65" s="525"/>
      <c r="QGL65" s="525"/>
      <c r="QGM65" s="525"/>
      <c r="QGN65" s="525"/>
      <c r="QGO65" s="525"/>
      <c r="QGP65" s="525"/>
      <c r="QGQ65" s="525"/>
      <c r="QGR65" s="525"/>
      <c r="QGS65" s="525"/>
      <c r="QGT65" s="525"/>
      <c r="QGU65" s="525"/>
      <c r="QGV65" s="525"/>
      <c r="QGW65" s="525"/>
      <c r="QGX65" s="525"/>
      <c r="QGY65" s="525"/>
      <c r="QGZ65" s="525"/>
      <c r="QHA65" s="525"/>
      <c r="QHB65" s="525"/>
      <c r="QHC65" s="525"/>
      <c r="QHD65" s="525"/>
      <c r="QHE65" s="525"/>
      <c r="QHF65" s="525"/>
      <c r="QHG65" s="525"/>
      <c r="QHH65" s="525"/>
      <c r="QHI65" s="525"/>
      <c r="QHJ65" s="525"/>
      <c r="QHK65" s="525"/>
      <c r="QHL65" s="525"/>
      <c r="QHM65" s="525"/>
      <c r="QHN65" s="525"/>
      <c r="QHO65" s="525"/>
      <c r="QHP65" s="525"/>
      <c r="QHQ65" s="525"/>
      <c r="QHR65" s="525"/>
      <c r="QHS65" s="525"/>
      <c r="QHT65" s="525"/>
      <c r="QHU65" s="525"/>
      <c r="QHV65" s="525"/>
      <c r="QHW65" s="525"/>
      <c r="QHX65" s="525"/>
      <c r="QHY65" s="525"/>
      <c r="QHZ65" s="525"/>
      <c r="QIA65" s="525"/>
      <c r="QIB65" s="525"/>
      <c r="QIC65" s="525"/>
      <c r="QID65" s="525"/>
      <c r="QIE65" s="525"/>
      <c r="QIF65" s="525"/>
      <c r="QIG65" s="525"/>
      <c r="QIH65" s="525"/>
      <c r="QII65" s="525"/>
      <c r="QIJ65" s="525"/>
      <c r="QIK65" s="525"/>
      <c r="QIL65" s="525"/>
      <c r="QIM65" s="525"/>
      <c r="QIN65" s="525"/>
      <c r="QIO65" s="525"/>
      <c r="QIP65" s="525"/>
      <c r="QIQ65" s="525"/>
      <c r="QIR65" s="525"/>
      <c r="QIS65" s="525"/>
      <c r="QIT65" s="525"/>
      <c r="QIU65" s="525"/>
      <c r="QIV65" s="525"/>
      <c r="QIW65" s="525"/>
      <c r="QIX65" s="525"/>
      <c r="QIY65" s="525"/>
      <c r="QIZ65" s="525"/>
      <c r="QJA65" s="525"/>
      <c r="QJB65" s="525"/>
      <c r="QJC65" s="525"/>
      <c r="QJD65" s="525"/>
      <c r="QJE65" s="525"/>
      <c r="QJF65" s="525"/>
      <c r="QJG65" s="525"/>
      <c r="QJH65" s="525"/>
      <c r="QJI65" s="525"/>
      <c r="QJJ65" s="525"/>
      <c r="QJK65" s="525"/>
      <c r="QJL65" s="525"/>
      <c r="QJM65" s="525"/>
      <c r="QJN65" s="525"/>
      <c r="QJO65" s="525"/>
      <c r="QJP65" s="525"/>
      <c r="QJQ65" s="525"/>
      <c r="QJR65" s="525"/>
      <c r="QJS65" s="525"/>
      <c r="QJT65" s="525"/>
      <c r="QJU65" s="525"/>
      <c r="QJV65" s="525"/>
      <c r="QJW65" s="525"/>
      <c r="QJX65" s="525"/>
      <c r="QJY65" s="525"/>
      <c r="QJZ65" s="525"/>
      <c r="QKA65" s="525"/>
      <c r="QKB65" s="525"/>
      <c r="QKC65" s="525"/>
      <c r="QKD65" s="525"/>
      <c r="QKE65" s="525"/>
      <c r="QKF65" s="525"/>
      <c r="QKG65" s="525"/>
      <c r="QKH65" s="525"/>
      <c r="QKI65" s="525"/>
      <c r="QKJ65" s="525"/>
      <c r="QKK65" s="525"/>
      <c r="QKL65" s="525"/>
      <c r="QKM65" s="525"/>
      <c r="QKN65" s="525"/>
      <c r="QKO65" s="525"/>
      <c r="QKP65" s="525"/>
      <c r="QKQ65" s="525"/>
      <c r="QKR65" s="525"/>
      <c r="QKS65" s="525"/>
      <c r="QKT65" s="525"/>
      <c r="QKU65" s="525"/>
      <c r="QKV65" s="525"/>
      <c r="QKW65" s="525"/>
      <c r="QKX65" s="525"/>
      <c r="QKY65" s="525"/>
      <c r="QKZ65" s="525"/>
      <c r="QLA65" s="525"/>
      <c r="QLB65" s="525"/>
      <c r="QLC65" s="525"/>
      <c r="QLD65" s="525"/>
      <c r="QLE65" s="525"/>
      <c r="QLF65" s="525"/>
      <c r="QLG65" s="525"/>
      <c r="QLH65" s="525"/>
      <c r="QLI65" s="525"/>
      <c r="QLJ65" s="525"/>
      <c r="QLK65" s="525"/>
      <c r="QLL65" s="525"/>
      <c r="QLM65" s="525"/>
      <c r="QLN65" s="525"/>
      <c r="QLO65" s="525"/>
      <c r="QLP65" s="525"/>
      <c r="QLQ65" s="525"/>
      <c r="QLR65" s="525"/>
      <c r="QLS65" s="525"/>
      <c r="QLT65" s="525"/>
      <c r="QLU65" s="525"/>
      <c r="QLV65" s="525"/>
      <c r="QLW65" s="525"/>
      <c r="QLX65" s="525"/>
      <c r="QLY65" s="525"/>
      <c r="QLZ65" s="525"/>
      <c r="QMA65" s="525"/>
      <c r="QMB65" s="525"/>
      <c r="QMC65" s="525"/>
      <c r="QMD65" s="525"/>
      <c r="QME65" s="525"/>
      <c r="QMF65" s="525"/>
      <c r="QMG65" s="525"/>
      <c r="QMH65" s="525"/>
      <c r="QMI65" s="525"/>
      <c r="QMJ65" s="525"/>
      <c r="QMK65" s="525"/>
      <c r="QML65" s="525"/>
      <c r="QMM65" s="525"/>
      <c r="QMN65" s="525"/>
      <c r="QMO65" s="525"/>
      <c r="QMP65" s="525"/>
      <c r="QMQ65" s="525"/>
      <c r="QMR65" s="525"/>
      <c r="QMS65" s="525"/>
      <c r="QMT65" s="525"/>
      <c r="QMU65" s="525"/>
      <c r="QMV65" s="525"/>
      <c r="QMW65" s="525"/>
      <c r="QMX65" s="525"/>
      <c r="QMY65" s="525"/>
      <c r="QMZ65" s="525"/>
      <c r="QNA65" s="525"/>
      <c r="QNB65" s="525"/>
      <c r="QNC65" s="525"/>
      <c r="QND65" s="525"/>
      <c r="QNE65" s="525"/>
      <c r="QNF65" s="525"/>
      <c r="QNG65" s="525"/>
      <c r="QNH65" s="525"/>
      <c r="QNI65" s="525"/>
      <c r="QNJ65" s="525"/>
      <c r="QNK65" s="525"/>
      <c r="QNL65" s="525"/>
      <c r="QNM65" s="525"/>
      <c r="QNN65" s="525"/>
      <c r="QNO65" s="525"/>
      <c r="QNP65" s="525"/>
      <c r="QNQ65" s="525"/>
      <c r="QNR65" s="525"/>
      <c r="QNS65" s="525"/>
      <c r="QNT65" s="525"/>
      <c r="QNU65" s="525"/>
      <c r="QNV65" s="525"/>
      <c r="QNW65" s="525"/>
      <c r="QNX65" s="525"/>
      <c r="QNY65" s="525"/>
      <c r="QNZ65" s="525"/>
      <c r="QOA65" s="525"/>
      <c r="QOB65" s="525"/>
      <c r="QOC65" s="525"/>
      <c r="QOD65" s="525"/>
      <c r="QOE65" s="525"/>
      <c r="QOF65" s="525"/>
      <c r="QOG65" s="525"/>
      <c r="QOH65" s="525"/>
      <c r="QOI65" s="525"/>
      <c r="QOJ65" s="525"/>
      <c r="QOK65" s="525"/>
      <c r="QOL65" s="525"/>
      <c r="QOM65" s="525"/>
      <c r="QON65" s="525"/>
      <c r="QOO65" s="525"/>
      <c r="QOP65" s="525"/>
      <c r="QOQ65" s="525"/>
      <c r="QOR65" s="525"/>
      <c r="QOS65" s="525"/>
      <c r="QOT65" s="525"/>
      <c r="QOU65" s="525"/>
      <c r="QOV65" s="525"/>
      <c r="QOW65" s="525"/>
      <c r="QOX65" s="525"/>
      <c r="QOY65" s="525"/>
      <c r="QOZ65" s="525"/>
      <c r="QPA65" s="525"/>
      <c r="QPB65" s="525"/>
      <c r="QPC65" s="525"/>
      <c r="QPD65" s="525"/>
      <c r="QPE65" s="525"/>
      <c r="QPF65" s="525"/>
      <c r="QPG65" s="525"/>
      <c r="QPH65" s="525"/>
      <c r="QPI65" s="525"/>
      <c r="QPJ65" s="525"/>
      <c r="QPK65" s="525"/>
      <c r="QPL65" s="525"/>
      <c r="QPM65" s="525"/>
      <c r="QPN65" s="525"/>
      <c r="QPO65" s="525"/>
      <c r="QPP65" s="525"/>
      <c r="QPQ65" s="525"/>
      <c r="QPR65" s="525"/>
      <c r="QPS65" s="525"/>
      <c r="QPT65" s="525"/>
      <c r="QPU65" s="525"/>
      <c r="QPV65" s="525"/>
      <c r="QPW65" s="525"/>
      <c r="QPX65" s="525"/>
      <c r="QPY65" s="525"/>
      <c r="QPZ65" s="525"/>
      <c r="QQA65" s="525"/>
      <c r="QQB65" s="525"/>
      <c r="QQC65" s="525"/>
      <c r="QQD65" s="525"/>
      <c r="QQE65" s="525"/>
      <c r="QQF65" s="525"/>
      <c r="QQG65" s="525"/>
      <c r="QQH65" s="525"/>
      <c r="QQI65" s="525"/>
      <c r="QQJ65" s="525"/>
      <c r="QQK65" s="525"/>
      <c r="QQL65" s="525"/>
      <c r="QQM65" s="525"/>
      <c r="QQN65" s="525"/>
      <c r="QQO65" s="525"/>
      <c r="QQP65" s="525"/>
      <c r="QQQ65" s="525"/>
      <c r="QQR65" s="525"/>
      <c r="QQS65" s="525"/>
      <c r="QQT65" s="525"/>
      <c r="QQU65" s="525"/>
      <c r="QQV65" s="525"/>
      <c r="QQW65" s="525"/>
      <c r="QQX65" s="525"/>
      <c r="QQY65" s="525"/>
      <c r="QQZ65" s="525"/>
      <c r="QRA65" s="525"/>
      <c r="QRB65" s="525"/>
      <c r="QRC65" s="525"/>
      <c r="QRD65" s="525"/>
      <c r="QRE65" s="525"/>
      <c r="QRF65" s="525"/>
      <c r="QRG65" s="525"/>
      <c r="QRH65" s="525"/>
      <c r="QRI65" s="525"/>
      <c r="QRJ65" s="525"/>
      <c r="QRK65" s="525"/>
      <c r="QRL65" s="525"/>
      <c r="QRM65" s="525"/>
      <c r="QRN65" s="525"/>
      <c r="QRO65" s="525"/>
      <c r="QRP65" s="525"/>
      <c r="QRQ65" s="525"/>
      <c r="QRR65" s="525"/>
      <c r="QRS65" s="525"/>
      <c r="QRT65" s="525"/>
      <c r="QRU65" s="525"/>
      <c r="QRV65" s="525"/>
      <c r="QRW65" s="525"/>
      <c r="QRX65" s="525"/>
      <c r="QRY65" s="525"/>
      <c r="QRZ65" s="525"/>
      <c r="QSA65" s="525"/>
      <c r="QSB65" s="525"/>
      <c r="QSC65" s="525"/>
      <c r="QSD65" s="525"/>
      <c r="QSE65" s="525"/>
      <c r="QSF65" s="525"/>
      <c r="QSG65" s="525"/>
      <c r="QSH65" s="525"/>
      <c r="QSI65" s="525"/>
      <c r="QSJ65" s="525"/>
      <c r="QSK65" s="525"/>
      <c r="QSL65" s="525"/>
      <c r="QSM65" s="525"/>
      <c r="QSN65" s="525"/>
      <c r="QSO65" s="525"/>
      <c r="QSP65" s="525"/>
      <c r="QSQ65" s="525"/>
      <c r="QSR65" s="525"/>
      <c r="QSS65" s="525"/>
      <c r="QST65" s="525"/>
      <c r="QSU65" s="525"/>
      <c r="QSV65" s="525"/>
      <c r="QSW65" s="525"/>
      <c r="QSX65" s="525"/>
      <c r="QSY65" s="525"/>
      <c r="QSZ65" s="525"/>
      <c r="QTA65" s="525"/>
      <c r="QTB65" s="525"/>
      <c r="QTC65" s="525"/>
      <c r="QTD65" s="525"/>
      <c r="QTE65" s="525"/>
      <c r="QTF65" s="525"/>
      <c r="QTG65" s="525"/>
      <c r="QTH65" s="525"/>
      <c r="QTI65" s="525"/>
      <c r="QTJ65" s="525"/>
      <c r="QTK65" s="525"/>
      <c r="QTL65" s="525"/>
      <c r="QTM65" s="525"/>
      <c r="QTN65" s="525"/>
      <c r="QTO65" s="525"/>
      <c r="QTP65" s="525"/>
      <c r="QTQ65" s="525"/>
      <c r="QTR65" s="525"/>
      <c r="QTS65" s="525"/>
      <c r="QTT65" s="525"/>
      <c r="QTU65" s="525"/>
      <c r="QTV65" s="525"/>
      <c r="QTW65" s="525"/>
      <c r="QTX65" s="525"/>
      <c r="QTY65" s="525"/>
      <c r="QTZ65" s="525"/>
      <c r="QUA65" s="525"/>
      <c r="QUB65" s="525"/>
      <c r="QUC65" s="525"/>
      <c r="QUD65" s="525"/>
      <c r="QUE65" s="525"/>
      <c r="QUF65" s="525"/>
      <c r="QUG65" s="525"/>
      <c r="QUH65" s="525"/>
      <c r="QUI65" s="525"/>
      <c r="QUJ65" s="525"/>
      <c r="QUK65" s="525"/>
      <c r="QUL65" s="525"/>
      <c r="QUM65" s="525"/>
      <c r="QUN65" s="525"/>
      <c r="QUO65" s="525"/>
      <c r="QUP65" s="525"/>
      <c r="QUQ65" s="525"/>
      <c r="QUR65" s="525"/>
      <c r="QUS65" s="525"/>
      <c r="QUT65" s="525"/>
      <c r="QUU65" s="525"/>
      <c r="QUV65" s="525"/>
      <c r="QUW65" s="525"/>
      <c r="QUX65" s="525"/>
      <c r="QUY65" s="525"/>
      <c r="QUZ65" s="525"/>
      <c r="QVA65" s="525"/>
      <c r="QVB65" s="525"/>
      <c r="QVC65" s="525"/>
      <c r="QVD65" s="525"/>
      <c r="QVE65" s="525"/>
      <c r="QVF65" s="525"/>
      <c r="QVG65" s="525"/>
      <c r="QVH65" s="525"/>
      <c r="QVI65" s="525"/>
      <c r="QVJ65" s="525"/>
      <c r="QVK65" s="525"/>
      <c r="QVL65" s="525"/>
      <c r="QVM65" s="525"/>
      <c r="QVN65" s="525"/>
      <c r="QVO65" s="525"/>
      <c r="QVP65" s="525"/>
      <c r="QVQ65" s="525"/>
      <c r="QVR65" s="525"/>
      <c r="QVS65" s="525"/>
      <c r="QVT65" s="525"/>
      <c r="QVU65" s="525"/>
      <c r="QVV65" s="525"/>
      <c r="QVW65" s="525"/>
      <c r="QVX65" s="525"/>
      <c r="QVY65" s="525"/>
      <c r="QVZ65" s="525"/>
      <c r="QWA65" s="525"/>
      <c r="QWB65" s="525"/>
      <c r="QWC65" s="525"/>
      <c r="QWD65" s="525"/>
      <c r="QWE65" s="525"/>
      <c r="QWF65" s="525"/>
      <c r="QWG65" s="525"/>
      <c r="QWH65" s="525"/>
      <c r="QWI65" s="525"/>
      <c r="QWJ65" s="525"/>
      <c r="QWK65" s="525"/>
      <c r="QWL65" s="525"/>
      <c r="QWM65" s="525"/>
      <c r="QWN65" s="525"/>
      <c r="QWO65" s="525"/>
      <c r="QWP65" s="525"/>
      <c r="QWQ65" s="525"/>
      <c r="QWR65" s="525"/>
      <c r="QWS65" s="525"/>
      <c r="QWT65" s="525"/>
      <c r="QWU65" s="525"/>
      <c r="QWV65" s="525"/>
      <c r="QWW65" s="525"/>
      <c r="QWX65" s="525"/>
      <c r="QWY65" s="525"/>
      <c r="QWZ65" s="525"/>
      <c r="QXA65" s="525"/>
      <c r="QXB65" s="525"/>
      <c r="QXC65" s="525"/>
      <c r="QXD65" s="525"/>
      <c r="QXE65" s="525"/>
      <c r="QXF65" s="525"/>
      <c r="QXG65" s="525"/>
      <c r="QXH65" s="525"/>
      <c r="QXI65" s="525"/>
      <c r="QXJ65" s="525"/>
      <c r="QXK65" s="525"/>
      <c r="QXL65" s="525"/>
      <c r="QXM65" s="525"/>
      <c r="QXN65" s="525"/>
      <c r="QXO65" s="525"/>
      <c r="QXP65" s="525"/>
      <c r="QXQ65" s="525"/>
      <c r="QXR65" s="525"/>
      <c r="QXS65" s="525"/>
      <c r="QXT65" s="525"/>
      <c r="QXU65" s="525"/>
      <c r="QXV65" s="525"/>
      <c r="QXW65" s="525"/>
      <c r="QXX65" s="525"/>
      <c r="QXY65" s="525"/>
      <c r="QXZ65" s="525"/>
      <c r="QYA65" s="525"/>
      <c r="QYB65" s="525"/>
      <c r="QYC65" s="525"/>
      <c r="QYD65" s="525"/>
      <c r="QYE65" s="525"/>
      <c r="QYF65" s="525"/>
      <c r="QYG65" s="525"/>
      <c r="QYH65" s="525"/>
      <c r="QYI65" s="525"/>
      <c r="QYJ65" s="525"/>
      <c r="QYK65" s="525"/>
      <c r="QYL65" s="525"/>
      <c r="QYM65" s="525"/>
      <c r="QYN65" s="525"/>
      <c r="QYO65" s="525"/>
      <c r="QYP65" s="525"/>
      <c r="QYQ65" s="525"/>
      <c r="QYR65" s="525"/>
      <c r="QYS65" s="525"/>
      <c r="QYT65" s="525"/>
      <c r="QYU65" s="525"/>
      <c r="QYV65" s="525"/>
      <c r="QYW65" s="525"/>
      <c r="QYX65" s="525"/>
      <c r="QYY65" s="525"/>
      <c r="QYZ65" s="525"/>
      <c r="QZA65" s="525"/>
      <c r="QZB65" s="525"/>
      <c r="QZC65" s="525"/>
      <c r="QZD65" s="525"/>
      <c r="QZE65" s="525"/>
      <c r="QZF65" s="525"/>
      <c r="QZG65" s="525"/>
      <c r="QZH65" s="525"/>
      <c r="QZI65" s="525"/>
      <c r="QZJ65" s="525"/>
      <c r="QZK65" s="525"/>
      <c r="QZL65" s="525"/>
      <c r="QZM65" s="525"/>
      <c r="QZN65" s="525"/>
      <c r="QZO65" s="525"/>
      <c r="QZP65" s="525"/>
      <c r="QZQ65" s="525"/>
      <c r="QZR65" s="525"/>
      <c r="QZS65" s="525"/>
      <c r="QZT65" s="525"/>
      <c r="QZU65" s="525"/>
      <c r="QZV65" s="525"/>
      <c r="QZW65" s="525"/>
      <c r="QZX65" s="525"/>
      <c r="QZY65" s="525"/>
      <c r="QZZ65" s="525"/>
      <c r="RAA65" s="525"/>
      <c r="RAB65" s="525"/>
      <c r="RAC65" s="525"/>
      <c r="RAD65" s="525"/>
      <c r="RAE65" s="525"/>
      <c r="RAF65" s="525"/>
      <c r="RAG65" s="525"/>
      <c r="RAH65" s="525"/>
      <c r="RAI65" s="525"/>
      <c r="RAJ65" s="525"/>
      <c r="RAK65" s="525"/>
      <c r="RAL65" s="525"/>
      <c r="RAM65" s="525"/>
      <c r="RAN65" s="525"/>
      <c r="RAO65" s="525"/>
      <c r="RAP65" s="525"/>
      <c r="RAQ65" s="525"/>
      <c r="RAR65" s="525"/>
      <c r="RAS65" s="525"/>
      <c r="RAT65" s="525"/>
      <c r="RAU65" s="525"/>
      <c r="RAV65" s="525"/>
      <c r="RAW65" s="525"/>
      <c r="RAX65" s="525"/>
      <c r="RAY65" s="525"/>
      <c r="RAZ65" s="525"/>
      <c r="RBA65" s="525"/>
      <c r="RBB65" s="525"/>
      <c r="RBC65" s="525"/>
      <c r="RBD65" s="525"/>
      <c r="RBE65" s="525"/>
      <c r="RBF65" s="525"/>
      <c r="RBG65" s="525"/>
      <c r="RBH65" s="525"/>
      <c r="RBI65" s="525"/>
      <c r="RBJ65" s="525"/>
      <c r="RBK65" s="525"/>
      <c r="RBL65" s="525"/>
      <c r="RBM65" s="525"/>
      <c r="RBN65" s="525"/>
      <c r="RBO65" s="525"/>
      <c r="RBP65" s="525"/>
      <c r="RBQ65" s="525"/>
      <c r="RBR65" s="525"/>
      <c r="RBS65" s="525"/>
      <c r="RBT65" s="525"/>
      <c r="RBU65" s="525"/>
      <c r="RBV65" s="525"/>
      <c r="RBW65" s="525"/>
      <c r="RBX65" s="525"/>
      <c r="RBY65" s="525"/>
      <c r="RBZ65" s="525"/>
      <c r="RCA65" s="525"/>
      <c r="RCB65" s="525"/>
      <c r="RCC65" s="525"/>
      <c r="RCD65" s="525"/>
      <c r="RCE65" s="525"/>
      <c r="RCF65" s="525"/>
      <c r="RCG65" s="525"/>
      <c r="RCH65" s="525"/>
      <c r="RCI65" s="525"/>
      <c r="RCJ65" s="525"/>
      <c r="RCK65" s="525"/>
      <c r="RCL65" s="525"/>
      <c r="RCM65" s="525"/>
      <c r="RCN65" s="525"/>
      <c r="RCO65" s="525"/>
      <c r="RCP65" s="525"/>
      <c r="RCQ65" s="525"/>
      <c r="RCR65" s="525"/>
      <c r="RCS65" s="525"/>
      <c r="RCT65" s="525"/>
      <c r="RCU65" s="525"/>
      <c r="RCV65" s="525"/>
      <c r="RCW65" s="525"/>
      <c r="RCX65" s="525"/>
      <c r="RCY65" s="525"/>
      <c r="RCZ65" s="525"/>
      <c r="RDA65" s="525"/>
      <c r="RDB65" s="525"/>
      <c r="RDC65" s="525"/>
      <c r="RDD65" s="525"/>
      <c r="RDE65" s="525"/>
      <c r="RDF65" s="525"/>
      <c r="RDG65" s="525"/>
      <c r="RDH65" s="525"/>
      <c r="RDI65" s="525"/>
      <c r="RDJ65" s="525"/>
      <c r="RDK65" s="525"/>
      <c r="RDL65" s="525"/>
      <c r="RDM65" s="525"/>
      <c r="RDN65" s="525"/>
      <c r="RDO65" s="525"/>
      <c r="RDP65" s="525"/>
      <c r="RDQ65" s="525"/>
      <c r="RDR65" s="525"/>
      <c r="RDS65" s="525"/>
      <c r="RDT65" s="525"/>
      <c r="RDU65" s="525"/>
      <c r="RDV65" s="525"/>
      <c r="RDW65" s="525"/>
      <c r="RDX65" s="525"/>
      <c r="RDY65" s="525"/>
      <c r="RDZ65" s="525"/>
      <c r="REA65" s="525"/>
      <c r="REB65" s="525"/>
      <c r="REC65" s="525"/>
      <c r="RED65" s="525"/>
      <c r="REE65" s="525"/>
      <c r="REF65" s="525"/>
      <c r="REG65" s="525"/>
      <c r="REH65" s="525"/>
      <c r="REI65" s="525"/>
      <c r="REJ65" s="525"/>
      <c r="REK65" s="525"/>
      <c r="REL65" s="525"/>
      <c r="REM65" s="525"/>
      <c r="REN65" s="525"/>
      <c r="REO65" s="525"/>
      <c r="REP65" s="525"/>
      <c r="REQ65" s="525"/>
      <c r="RER65" s="525"/>
      <c r="RES65" s="525"/>
      <c r="RET65" s="525"/>
      <c r="REU65" s="525"/>
      <c r="REV65" s="525"/>
      <c r="REW65" s="525"/>
      <c r="REX65" s="525"/>
      <c r="REY65" s="525"/>
      <c r="REZ65" s="525"/>
      <c r="RFA65" s="525"/>
      <c r="RFB65" s="525"/>
      <c r="RFC65" s="525"/>
      <c r="RFD65" s="525"/>
      <c r="RFE65" s="525"/>
      <c r="RFF65" s="525"/>
      <c r="RFG65" s="525"/>
      <c r="RFH65" s="525"/>
      <c r="RFI65" s="525"/>
      <c r="RFJ65" s="525"/>
      <c r="RFK65" s="525"/>
      <c r="RFL65" s="525"/>
      <c r="RFM65" s="525"/>
      <c r="RFN65" s="525"/>
      <c r="RFO65" s="525"/>
      <c r="RFP65" s="525"/>
      <c r="RFQ65" s="525"/>
      <c r="RFR65" s="525"/>
      <c r="RFS65" s="525"/>
      <c r="RFT65" s="525"/>
      <c r="RFU65" s="525"/>
      <c r="RFV65" s="525"/>
      <c r="RFW65" s="525"/>
      <c r="RFX65" s="525"/>
      <c r="RFY65" s="525"/>
      <c r="RFZ65" s="525"/>
      <c r="RGA65" s="525"/>
      <c r="RGB65" s="525"/>
      <c r="RGC65" s="525"/>
      <c r="RGD65" s="525"/>
      <c r="RGE65" s="525"/>
      <c r="RGF65" s="525"/>
      <c r="RGG65" s="525"/>
      <c r="RGH65" s="525"/>
      <c r="RGI65" s="525"/>
      <c r="RGJ65" s="525"/>
      <c r="RGK65" s="525"/>
      <c r="RGL65" s="525"/>
      <c r="RGM65" s="525"/>
      <c r="RGN65" s="525"/>
      <c r="RGO65" s="525"/>
      <c r="RGP65" s="525"/>
      <c r="RGQ65" s="525"/>
      <c r="RGR65" s="525"/>
      <c r="RGS65" s="525"/>
      <c r="RGT65" s="525"/>
      <c r="RGU65" s="525"/>
      <c r="RGV65" s="525"/>
      <c r="RGW65" s="525"/>
      <c r="RGX65" s="525"/>
      <c r="RGY65" s="525"/>
      <c r="RGZ65" s="525"/>
      <c r="RHA65" s="525"/>
      <c r="RHB65" s="525"/>
      <c r="RHC65" s="525"/>
      <c r="RHD65" s="525"/>
      <c r="RHE65" s="525"/>
      <c r="RHF65" s="525"/>
      <c r="RHG65" s="525"/>
      <c r="RHH65" s="525"/>
      <c r="RHI65" s="525"/>
      <c r="RHJ65" s="525"/>
      <c r="RHK65" s="525"/>
      <c r="RHL65" s="525"/>
      <c r="RHM65" s="525"/>
      <c r="RHN65" s="525"/>
      <c r="RHO65" s="525"/>
      <c r="RHP65" s="525"/>
      <c r="RHQ65" s="525"/>
      <c r="RHR65" s="525"/>
      <c r="RHS65" s="525"/>
      <c r="RHT65" s="525"/>
      <c r="RHU65" s="525"/>
      <c r="RHV65" s="525"/>
      <c r="RHW65" s="525"/>
      <c r="RHX65" s="525"/>
      <c r="RHY65" s="525"/>
      <c r="RHZ65" s="525"/>
      <c r="RIA65" s="525"/>
      <c r="RIB65" s="525"/>
      <c r="RIC65" s="525"/>
      <c r="RID65" s="525"/>
      <c r="RIE65" s="525"/>
      <c r="RIF65" s="525"/>
      <c r="RIG65" s="525"/>
      <c r="RIH65" s="525"/>
      <c r="RII65" s="525"/>
      <c r="RIJ65" s="525"/>
      <c r="RIK65" s="525"/>
      <c r="RIL65" s="525"/>
      <c r="RIM65" s="525"/>
      <c r="RIN65" s="525"/>
      <c r="RIO65" s="525"/>
      <c r="RIP65" s="525"/>
      <c r="RIQ65" s="525"/>
      <c r="RIR65" s="525"/>
      <c r="RIS65" s="525"/>
      <c r="RIT65" s="525"/>
      <c r="RIU65" s="525"/>
      <c r="RIV65" s="525"/>
      <c r="RIW65" s="525"/>
      <c r="RIX65" s="525"/>
      <c r="RIY65" s="525"/>
      <c r="RIZ65" s="525"/>
      <c r="RJA65" s="525"/>
      <c r="RJB65" s="525"/>
      <c r="RJC65" s="525"/>
      <c r="RJD65" s="525"/>
      <c r="RJE65" s="525"/>
      <c r="RJF65" s="525"/>
      <c r="RJG65" s="525"/>
      <c r="RJH65" s="525"/>
      <c r="RJI65" s="525"/>
      <c r="RJJ65" s="525"/>
      <c r="RJK65" s="525"/>
      <c r="RJL65" s="525"/>
      <c r="RJM65" s="525"/>
      <c r="RJN65" s="525"/>
      <c r="RJO65" s="525"/>
      <c r="RJP65" s="525"/>
      <c r="RJQ65" s="525"/>
      <c r="RJR65" s="525"/>
      <c r="RJS65" s="525"/>
      <c r="RJT65" s="525"/>
      <c r="RJU65" s="525"/>
      <c r="RJV65" s="525"/>
      <c r="RJW65" s="525"/>
      <c r="RJX65" s="525"/>
      <c r="RJY65" s="525"/>
      <c r="RJZ65" s="525"/>
      <c r="RKA65" s="525"/>
      <c r="RKB65" s="525"/>
      <c r="RKC65" s="525"/>
      <c r="RKD65" s="525"/>
      <c r="RKE65" s="525"/>
      <c r="RKF65" s="525"/>
      <c r="RKG65" s="525"/>
      <c r="RKH65" s="525"/>
      <c r="RKI65" s="525"/>
      <c r="RKJ65" s="525"/>
      <c r="RKK65" s="525"/>
      <c r="RKL65" s="525"/>
      <c r="RKM65" s="525"/>
      <c r="RKN65" s="525"/>
      <c r="RKO65" s="525"/>
      <c r="RKP65" s="525"/>
      <c r="RKQ65" s="525"/>
      <c r="RKR65" s="525"/>
      <c r="RKS65" s="525"/>
      <c r="RKT65" s="525"/>
      <c r="RKU65" s="525"/>
      <c r="RKV65" s="525"/>
      <c r="RKW65" s="525"/>
      <c r="RKX65" s="525"/>
      <c r="RKY65" s="525"/>
      <c r="RKZ65" s="525"/>
      <c r="RLA65" s="525"/>
      <c r="RLB65" s="525"/>
      <c r="RLC65" s="525"/>
      <c r="RLD65" s="525"/>
      <c r="RLE65" s="525"/>
      <c r="RLF65" s="525"/>
      <c r="RLG65" s="525"/>
      <c r="RLH65" s="525"/>
      <c r="RLI65" s="525"/>
      <c r="RLJ65" s="525"/>
      <c r="RLK65" s="525"/>
      <c r="RLL65" s="525"/>
      <c r="RLM65" s="525"/>
      <c r="RLN65" s="525"/>
      <c r="RLO65" s="525"/>
      <c r="RLP65" s="525"/>
      <c r="RLQ65" s="525"/>
      <c r="RLR65" s="525"/>
      <c r="RLS65" s="525"/>
      <c r="RLT65" s="525"/>
      <c r="RLU65" s="525"/>
      <c r="RLV65" s="525"/>
      <c r="RLW65" s="525"/>
      <c r="RLX65" s="525"/>
      <c r="RLY65" s="525"/>
      <c r="RLZ65" s="525"/>
      <c r="RMA65" s="525"/>
      <c r="RMB65" s="525"/>
      <c r="RMC65" s="525"/>
      <c r="RMD65" s="525"/>
      <c r="RME65" s="525"/>
      <c r="RMF65" s="525"/>
      <c r="RMG65" s="525"/>
      <c r="RMH65" s="525"/>
      <c r="RMI65" s="525"/>
      <c r="RMJ65" s="525"/>
      <c r="RMK65" s="525"/>
      <c r="RML65" s="525"/>
      <c r="RMM65" s="525"/>
      <c r="RMN65" s="525"/>
      <c r="RMO65" s="525"/>
      <c r="RMP65" s="525"/>
      <c r="RMQ65" s="525"/>
      <c r="RMR65" s="525"/>
      <c r="RMS65" s="525"/>
      <c r="RMT65" s="525"/>
      <c r="RMU65" s="525"/>
      <c r="RMV65" s="525"/>
      <c r="RMW65" s="525"/>
      <c r="RMX65" s="525"/>
      <c r="RMY65" s="525"/>
      <c r="RMZ65" s="525"/>
      <c r="RNA65" s="525"/>
      <c r="RNB65" s="525"/>
      <c r="RNC65" s="525"/>
      <c r="RND65" s="525"/>
      <c r="RNE65" s="525"/>
      <c r="RNF65" s="525"/>
      <c r="RNG65" s="525"/>
      <c r="RNH65" s="525"/>
      <c r="RNI65" s="525"/>
      <c r="RNJ65" s="525"/>
      <c r="RNK65" s="525"/>
      <c r="RNL65" s="525"/>
      <c r="RNM65" s="525"/>
      <c r="RNN65" s="525"/>
      <c r="RNO65" s="525"/>
      <c r="RNP65" s="525"/>
      <c r="RNQ65" s="525"/>
      <c r="RNR65" s="525"/>
      <c r="RNS65" s="525"/>
      <c r="RNT65" s="525"/>
      <c r="RNU65" s="525"/>
      <c r="RNV65" s="525"/>
      <c r="RNW65" s="525"/>
      <c r="RNX65" s="525"/>
      <c r="RNY65" s="525"/>
      <c r="RNZ65" s="525"/>
      <c r="ROA65" s="525"/>
      <c r="ROB65" s="525"/>
      <c r="ROC65" s="525"/>
      <c r="ROD65" s="525"/>
      <c r="ROE65" s="525"/>
      <c r="ROF65" s="525"/>
      <c r="ROG65" s="525"/>
      <c r="ROH65" s="525"/>
      <c r="ROI65" s="525"/>
      <c r="ROJ65" s="525"/>
      <c r="ROK65" s="525"/>
      <c r="ROL65" s="525"/>
      <c r="ROM65" s="525"/>
      <c r="RON65" s="525"/>
      <c r="ROO65" s="525"/>
      <c r="ROP65" s="525"/>
      <c r="ROQ65" s="525"/>
      <c r="ROR65" s="525"/>
      <c r="ROS65" s="525"/>
      <c r="ROT65" s="525"/>
      <c r="ROU65" s="525"/>
      <c r="ROV65" s="525"/>
      <c r="ROW65" s="525"/>
      <c r="ROX65" s="525"/>
      <c r="ROY65" s="525"/>
      <c r="ROZ65" s="525"/>
      <c r="RPA65" s="525"/>
      <c r="RPB65" s="525"/>
      <c r="RPC65" s="525"/>
      <c r="RPD65" s="525"/>
      <c r="RPE65" s="525"/>
      <c r="RPF65" s="525"/>
      <c r="RPG65" s="525"/>
      <c r="RPH65" s="525"/>
      <c r="RPI65" s="525"/>
      <c r="RPJ65" s="525"/>
      <c r="RPK65" s="525"/>
      <c r="RPL65" s="525"/>
      <c r="RPM65" s="525"/>
      <c r="RPN65" s="525"/>
      <c r="RPO65" s="525"/>
      <c r="RPP65" s="525"/>
      <c r="RPQ65" s="525"/>
      <c r="RPR65" s="525"/>
      <c r="RPS65" s="525"/>
      <c r="RPT65" s="525"/>
      <c r="RPU65" s="525"/>
      <c r="RPV65" s="525"/>
      <c r="RPW65" s="525"/>
      <c r="RPX65" s="525"/>
      <c r="RPY65" s="525"/>
      <c r="RPZ65" s="525"/>
      <c r="RQA65" s="525"/>
      <c r="RQB65" s="525"/>
      <c r="RQC65" s="525"/>
      <c r="RQD65" s="525"/>
      <c r="RQE65" s="525"/>
      <c r="RQF65" s="525"/>
      <c r="RQG65" s="525"/>
      <c r="RQH65" s="525"/>
      <c r="RQI65" s="525"/>
      <c r="RQJ65" s="525"/>
      <c r="RQK65" s="525"/>
      <c r="RQL65" s="525"/>
      <c r="RQM65" s="525"/>
      <c r="RQN65" s="525"/>
      <c r="RQO65" s="525"/>
      <c r="RQP65" s="525"/>
      <c r="RQQ65" s="525"/>
      <c r="RQR65" s="525"/>
      <c r="RQS65" s="525"/>
      <c r="RQT65" s="525"/>
      <c r="RQU65" s="525"/>
      <c r="RQV65" s="525"/>
      <c r="RQW65" s="525"/>
      <c r="RQX65" s="525"/>
      <c r="RQY65" s="525"/>
      <c r="RQZ65" s="525"/>
      <c r="RRA65" s="525"/>
      <c r="RRB65" s="525"/>
      <c r="RRC65" s="525"/>
      <c r="RRD65" s="525"/>
      <c r="RRE65" s="525"/>
      <c r="RRF65" s="525"/>
      <c r="RRG65" s="525"/>
      <c r="RRH65" s="525"/>
      <c r="RRI65" s="525"/>
      <c r="RRJ65" s="525"/>
      <c r="RRK65" s="525"/>
      <c r="RRL65" s="525"/>
      <c r="RRM65" s="525"/>
      <c r="RRN65" s="525"/>
      <c r="RRO65" s="525"/>
      <c r="RRP65" s="525"/>
      <c r="RRQ65" s="525"/>
      <c r="RRR65" s="525"/>
      <c r="RRS65" s="525"/>
      <c r="RRT65" s="525"/>
      <c r="RRU65" s="525"/>
      <c r="RRV65" s="525"/>
      <c r="RRW65" s="525"/>
      <c r="RRX65" s="525"/>
      <c r="RRY65" s="525"/>
      <c r="RRZ65" s="525"/>
      <c r="RSA65" s="525"/>
      <c r="RSB65" s="525"/>
      <c r="RSC65" s="525"/>
      <c r="RSD65" s="525"/>
      <c r="RSE65" s="525"/>
      <c r="RSF65" s="525"/>
      <c r="RSG65" s="525"/>
      <c r="RSH65" s="525"/>
      <c r="RSI65" s="525"/>
      <c r="RSJ65" s="525"/>
      <c r="RSK65" s="525"/>
      <c r="RSL65" s="525"/>
      <c r="RSM65" s="525"/>
      <c r="RSN65" s="525"/>
      <c r="RSO65" s="525"/>
      <c r="RSP65" s="525"/>
      <c r="RSQ65" s="525"/>
      <c r="RSR65" s="525"/>
      <c r="RSS65" s="525"/>
      <c r="RST65" s="525"/>
      <c r="RSU65" s="525"/>
      <c r="RSV65" s="525"/>
      <c r="RSW65" s="525"/>
      <c r="RSX65" s="525"/>
      <c r="RSY65" s="525"/>
      <c r="RSZ65" s="525"/>
      <c r="RTA65" s="525"/>
      <c r="RTB65" s="525"/>
      <c r="RTC65" s="525"/>
      <c r="RTD65" s="525"/>
      <c r="RTE65" s="525"/>
      <c r="RTF65" s="525"/>
      <c r="RTG65" s="525"/>
      <c r="RTH65" s="525"/>
      <c r="RTI65" s="525"/>
      <c r="RTJ65" s="525"/>
      <c r="RTK65" s="525"/>
      <c r="RTL65" s="525"/>
      <c r="RTM65" s="525"/>
      <c r="RTN65" s="525"/>
      <c r="RTO65" s="525"/>
      <c r="RTP65" s="525"/>
      <c r="RTQ65" s="525"/>
      <c r="RTR65" s="525"/>
      <c r="RTS65" s="525"/>
      <c r="RTT65" s="525"/>
      <c r="RTU65" s="525"/>
      <c r="RTV65" s="525"/>
      <c r="RTW65" s="525"/>
      <c r="RTX65" s="525"/>
      <c r="RTY65" s="525"/>
      <c r="RTZ65" s="525"/>
      <c r="RUA65" s="525"/>
      <c r="RUB65" s="525"/>
      <c r="RUC65" s="525"/>
      <c r="RUD65" s="525"/>
      <c r="RUE65" s="525"/>
      <c r="RUF65" s="525"/>
      <c r="RUG65" s="525"/>
      <c r="RUH65" s="525"/>
      <c r="RUI65" s="525"/>
      <c r="RUJ65" s="525"/>
      <c r="RUK65" s="525"/>
      <c r="RUL65" s="525"/>
      <c r="RUM65" s="525"/>
      <c r="RUN65" s="525"/>
      <c r="RUO65" s="525"/>
      <c r="RUP65" s="525"/>
      <c r="RUQ65" s="525"/>
      <c r="RUR65" s="525"/>
      <c r="RUS65" s="525"/>
      <c r="RUT65" s="525"/>
      <c r="RUU65" s="525"/>
      <c r="RUV65" s="525"/>
      <c r="RUW65" s="525"/>
      <c r="RUX65" s="525"/>
      <c r="RUY65" s="525"/>
      <c r="RUZ65" s="525"/>
      <c r="RVA65" s="525"/>
      <c r="RVB65" s="525"/>
      <c r="RVC65" s="525"/>
      <c r="RVD65" s="525"/>
      <c r="RVE65" s="525"/>
      <c r="RVF65" s="525"/>
      <c r="RVG65" s="525"/>
      <c r="RVH65" s="525"/>
      <c r="RVI65" s="525"/>
      <c r="RVJ65" s="525"/>
      <c r="RVK65" s="525"/>
      <c r="RVL65" s="525"/>
      <c r="RVM65" s="525"/>
      <c r="RVN65" s="525"/>
      <c r="RVO65" s="525"/>
      <c r="RVP65" s="525"/>
      <c r="RVQ65" s="525"/>
      <c r="RVR65" s="525"/>
      <c r="RVS65" s="525"/>
      <c r="RVT65" s="525"/>
      <c r="RVU65" s="525"/>
      <c r="RVV65" s="525"/>
      <c r="RVW65" s="525"/>
      <c r="RVX65" s="525"/>
      <c r="RVY65" s="525"/>
      <c r="RVZ65" s="525"/>
      <c r="RWA65" s="525"/>
      <c r="RWB65" s="525"/>
      <c r="RWC65" s="525"/>
      <c r="RWD65" s="525"/>
      <c r="RWE65" s="525"/>
      <c r="RWF65" s="525"/>
      <c r="RWG65" s="525"/>
      <c r="RWH65" s="525"/>
      <c r="RWI65" s="525"/>
      <c r="RWJ65" s="525"/>
      <c r="RWK65" s="525"/>
      <c r="RWL65" s="525"/>
      <c r="RWM65" s="525"/>
      <c r="RWN65" s="525"/>
      <c r="RWO65" s="525"/>
      <c r="RWP65" s="525"/>
      <c r="RWQ65" s="525"/>
      <c r="RWR65" s="525"/>
      <c r="RWS65" s="525"/>
      <c r="RWT65" s="525"/>
      <c r="RWU65" s="525"/>
      <c r="RWV65" s="525"/>
      <c r="RWW65" s="525"/>
      <c r="RWX65" s="525"/>
      <c r="RWY65" s="525"/>
      <c r="RWZ65" s="525"/>
      <c r="RXA65" s="525"/>
      <c r="RXB65" s="525"/>
      <c r="RXC65" s="525"/>
      <c r="RXD65" s="525"/>
      <c r="RXE65" s="525"/>
      <c r="RXF65" s="525"/>
      <c r="RXG65" s="525"/>
      <c r="RXH65" s="525"/>
      <c r="RXI65" s="525"/>
      <c r="RXJ65" s="525"/>
      <c r="RXK65" s="525"/>
      <c r="RXL65" s="525"/>
      <c r="RXM65" s="525"/>
      <c r="RXN65" s="525"/>
      <c r="RXO65" s="525"/>
      <c r="RXP65" s="525"/>
      <c r="RXQ65" s="525"/>
      <c r="RXR65" s="525"/>
      <c r="RXS65" s="525"/>
      <c r="RXT65" s="525"/>
      <c r="RXU65" s="525"/>
      <c r="RXV65" s="525"/>
      <c r="RXW65" s="525"/>
      <c r="RXX65" s="525"/>
      <c r="RXY65" s="525"/>
      <c r="RXZ65" s="525"/>
      <c r="RYA65" s="525"/>
      <c r="RYB65" s="525"/>
      <c r="RYC65" s="525"/>
      <c r="RYD65" s="525"/>
      <c r="RYE65" s="525"/>
      <c r="RYF65" s="525"/>
      <c r="RYG65" s="525"/>
      <c r="RYH65" s="525"/>
      <c r="RYI65" s="525"/>
      <c r="RYJ65" s="525"/>
      <c r="RYK65" s="525"/>
      <c r="RYL65" s="525"/>
      <c r="RYM65" s="525"/>
      <c r="RYN65" s="525"/>
      <c r="RYO65" s="525"/>
      <c r="RYP65" s="525"/>
      <c r="RYQ65" s="525"/>
      <c r="RYR65" s="525"/>
      <c r="RYS65" s="525"/>
      <c r="RYT65" s="525"/>
      <c r="RYU65" s="525"/>
      <c r="RYV65" s="525"/>
      <c r="RYW65" s="525"/>
      <c r="RYX65" s="525"/>
      <c r="RYY65" s="525"/>
      <c r="RYZ65" s="525"/>
      <c r="RZA65" s="525"/>
      <c r="RZB65" s="525"/>
      <c r="RZC65" s="525"/>
      <c r="RZD65" s="525"/>
      <c r="RZE65" s="525"/>
      <c r="RZF65" s="525"/>
      <c r="RZG65" s="525"/>
      <c r="RZH65" s="525"/>
      <c r="RZI65" s="525"/>
      <c r="RZJ65" s="525"/>
      <c r="RZK65" s="525"/>
      <c r="RZL65" s="525"/>
      <c r="RZM65" s="525"/>
      <c r="RZN65" s="525"/>
      <c r="RZO65" s="525"/>
      <c r="RZP65" s="525"/>
      <c r="RZQ65" s="525"/>
      <c r="RZR65" s="525"/>
      <c r="RZS65" s="525"/>
      <c r="RZT65" s="525"/>
      <c r="RZU65" s="525"/>
      <c r="RZV65" s="525"/>
      <c r="RZW65" s="525"/>
      <c r="RZX65" s="525"/>
      <c r="RZY65" s="525"/>
      <c r="RZZ65" s="525"/>
      <c r="SAA65" s="525"/>
      <c r="SAB65" s="525"/>
      <c r="SAC65" s="525"/>
      <c r="SAD65" s="525"/>
      <c r="SAE65" s="525"/>
      <c r="SAF65" s="525"/>
      <c r="SAG65" s="525"/>
      <c r="SAH65" s="525"/>
      <c r="SAI65" s="525"/>
      <c r="SAJ65" s="525"/>
      <c r="SAK65" s="525"/>
      <c r="SAL65" s="525"/>
      <c r="SAM65" s="525"/>
      <c r="SAN65" s="525"/>
      <c r="SAO65" s="525"/>
      <c r="SAP65" s="525"/>
      <c r="SAQ65" s="525"/>
      <c r="SAR65" s="525"/>
      <c r="SAS65" s="525"/>
      <c r="SAT65" s="525"/>
      <c r="SAU65" s="525"/>
      <c r="SAV65" s="525"/>
      <c r="SAW65" s="525"/>
      <c r="SAX65" s="525"/>
      <c r="SAY65" s="525"/>
      <c r="SAZ65" s="525"/>
      <c r="SBA65" s="525"/>
      <c r="SBB65" s="525"/>
      <c r="SBC65" s="525"/>
      <c r="SBD65" s="525"/>
      <c r="SBE65" s="525"/>
      <c r="SBF65" s="525"/>
      <c r="SBG65" s="525"/>
      <c r="SBH65" s="525"/>
      <c r="SBI65" s="525"/>
      <c r="SBJ65" s="525"/>
      <c r="SBK65" s="525"/>
      <c r="SBL65" s="525"/>
      <c r="SBM65" s="525"/>
      <c r="SBN65" s="525"/>
      <c r="SBO65" s="525"/>
      <c r="SBP65" s="525"/>
      <c r="SBQ65" s="525"/>
      <c r="SBR65" s="525"/>
      <c r="SBS65" s="525"/>
      <c r="SBT65" s="525"/>
      <c r="SBU65" s="525"/>
      <c r="SBV65" s="525"/>
      <c r="SBW65" s="525"/>
      <c r="SBX65" s="525"/>
      <c r="SBY65" s="525"/>
      <c r="SBZ65" s="525"/>
      <c r="SCA65" s="525"/>
      <c r="SCB65" s="525"/>
      <c r="SCC65" s="525"/>
      <c r="SCD65" s="525"/>
      <c r="SCE65" s="525"/>
      <c r="SCF65" s="525"/>
      <c r="SCG65" s="525"/>
      <c r="SCH65" s="525"/>
      <c r="SCI65" s="525"/>
      <c r="SCJ65" s="525"/>
      <c r="SCK65" s="525"/>
      <c r="SCL65" s="525"/>
      <c r="SCM65" s="525"/>
      <c r="SCN65" s="525"/>
      <c r="SCO65" s="525"/>
      <c r="SCP65" s="525"/>
      <c r="SCQ65" s="525"/>
      <c r="SCR65" s="525"/>
      <c r="SCS65" s="525"/>
      <c r="SCT65" s="525"/>
      <c r="SCU65" s="525"/>
      <c r="SCV65" s="525"/>
      <c r="SCW65" s="525"/>
      <c r="SCX65" s="525"/>
      <c r="SCY65" s="525"/>
      <c r="SCZ65" s="525"/>
      <c r="SDA65" s="525"/>
      <c r="SDB65" s="525"/>
      <c r="SDC65" s="525"/>
      <c r="SDD65" s="525"/>
      <c r="SDE65" s="525"/>
      <c r="SDF65" s="525"/>
      <c r="SDG65" s="525"/>
      <c r="SDH65" s="525"/>
      <c r="SDI65" s="525"/>
      <c r="SDJ65" s="525"/>
      <c r="SDK65" s="525"/>
      <c r="SDL65" s="525"/>
      <c r="SDM65" s="525"/>
      <c r="SDN65" s="525"/>
      <c r="SDO65" s="525"/>
      <c r="SDP65" s="525"/>
      <c r="SDQ65" s="525"/>
      <c r="SDR65" s="525"/>
      <c r="SDS65" s="525"/>
      <c r="SDT65" s="525"/>
      <c r="SDU65" s="525"/>
      <c r="SDV65" s="525"/>
      <c r="SDW65" s="525"/>
      <c r="SDX65" s="525"/>
      <c r="SDY65" s="525"/>
      <c r="SDZ65" s="525"/>
      <c r="SEA65" s="525"/>
      <c r="SEB65" s="525"/>
      <c r="SEC65" s="525"/>
      <c r="SED65" s="525"/>
      <c r="SEE65" s="525"/>
      <c r="SEF65" s="525"/>
      <c r="SEG65" s="525"/>
      <c r="SEH65" s="525"/>
      <c r="SEI65" s="525"/>
      <c r="SEJ65" s="525"/>
      <c r="SEK65" s="525"/>
      <c r="SEL65" s="525"/>
      <c r="SEM65" s="525"/>
      <c r="SEN65" s="525"/>
      <c r="SEO65" s="525"/>
      <c r="SEP65" s="525"/>
      <c r="SEQ65" s="525"/>
      <c r="SER65" s="525"/>
      <c r="SES65" s="525"/>
      <c r="SET65" s="525"/>
      <c r="SEU65" s="525"/>
      <c r="SEV65" s="525"/>
      <c r="SEW65" s="525"/>
      <c r="SEX65" s="525"/>
      <c r="SEY65" s="525"/>
      <c r="SEZ65" s="525"/>
      <c r="SFA65" s="525"/>
      <c r="SFB65" s="525"/>
      <c r="SFC65" s="525"/>
      <c r="SFD65" s="525"/>
      <c r="SFE65" s="525"/>
      <c r="SFF65" s="525"/>
      <c r="SFG65" s="525"/>
      <c r="SFH65" s="525"/>
      <c r="SFI65" s="525"/>
      <c r="SFJ65" s="525"/>
      <c r="SFK65" s="525"/>
      <c r="SFL65" s="525"/>
      <c r="SFM65" s="525"/>
      <c r="SFN65" s="525"/>
      <c r="SFO65" s="525"/>
      <c r="SFP65" s="525"/>
      <c r="SFQ65" s="525"/>
      <c r="SFR65" s="525"/>
      <c r="SFS65" s="525"/>
      <c r="SFT65" s="525"/>
      <c r="SFU65" s="525"/>
      <c r="SFV65" s="525"/>
      <c r="SFW65" s="525"/>
      <c r="SFX65" s="525"/>
      <c r="SFY65" s="525"/>
      <c r="SFZ65" s="525"/>
      <c r="SGA65" s="525"/>
      <c r="SGB65" s="525"/>
      <c r="SGC65" s="525"/>
      <c r="SGD65" s="525"/>
      <c r="SGE65" s="525"/>
      <c r="SGF65" s="525"/>
      <c r="SGG65" s="525"/>
      <c r="SGH65" s="525"/>
      <c r="SGI65" s="525"/>
      <c r="SGJ65" s="525"/>
      <c r="SGK65" s="525"/>
      <c r="SGL65" s="525"/>
      <c r="SGM65" s="525"/>
      <c r="SGN65" s="525"/>
      <c r="SGO65" s="525"/>
      <c r="SGP65" s="525"/>
      <c r="SGQ65" s="525"/>
      <c r="SGR65" s="525"/>
      <c r="SGS65" s="525"/>
      <c r="SGT65" s="525"/>
      <c r="SGU65" s="525"/>
      <c r="SGV65" s="525"/>
      <c r="SGW65" s="525"/>
      <c r="SGX65" s="525"/>
      <c r="SGY65" s="525"/>
      <c r="SGZ65" s="525"/>
      <c r="SHA65" s="525"/>
      <c r="SHB65" s="525"/>
      <c r="SHC65" s="525"/>
      <c r="SHD65" s="525"/>
      <c r="SHE65" s="525"/>
      <c r="SHF65" s="525"/>
      <c r="SHG65" s="525"/>
      <c r="SHH65" s="525"/>
      <c r="SHI65" s="525"/>
      <c r="SHJ65" s="525"/>
      <c r="SHK65" s="525"/>
      <c r="SHL65" s="525"/>
      <c r="SHM65" s="525"/>
      <c r="SHN65" s="525"/>
      <c r="SHO65" s="525"/>
      <c r="SHP65" s="525"/>
      <c r="SHQ65" s="525"/>
      <c r="SHR65" s="525"/>
      <c r="SHS65" s="525"/>
      <c r="SHT65" s="525"/>
      <c r="SHU65" s="525"/>
      <c r="SHV65" s="525"/>
      <c r="SHW65" s="525"/>
      <c r="SHX65" s="525"/>
      <c r="SHY65" s="525"/>
      <c r="SHZ65" s="525"/>
      <c r="SIA65" s="525"/>
      <c r="SIB65" s="525"/>
      <c r="SIC65" s="525"/>
      <c r="SID65" s="525"/>
      <c r="SIE65" s="525"/>
      <c r="SIF65" s="525"/>
      <c r="SIG65" s="525"/>
      <c r="SIH65" s="525"/>
      <c r="SII65" s="525"/>
      <c r="SIJ65" s="525"/>
      <c r="SIK65" s="525"/>
      <c r="SIL65" s="525"/>
      <c r="SIM65" s="525"/>
      <c r="SIN65" s="525"/>
      <c r="SIO65" s="525"/>
      <c r="SIP65" s="525"/>
      <c r="SIQ65" s="525"/>
      <c r="SIR65" s="525"/>
      <c r="SIS65" s="525"/>
      <c r="SIT65" s="525"/>
      <c r="SIU65" s="525"/>
      <c r="SIV65" s="525"/>
      <c r="SIW65" s="525"/>
      <c r="SIX65" s="525"/>
      <c r="SIY65" s="525"/>
      <c r="SIZ65" s="525"/>
      <c r="SJA65" s="525"/>
      <c r="SJB65" s="525"/>
      <c r="SJC65" s="525"/>
      <c r="SJD65" s="525"/>
      <c r="SJE65" s="525"/>
      <c r="SJF65" s="525"/>
      <c r="SJG65" s="525"/>
      <c r="SJH65" s="525"/>
      <c r="SJI65" s="525"/>
      <c r="SJJ65" s="525"/>
      <c r="SJK65" s="525"/>
      <c r="SJL65" s="525"/>
      <c r="SJM65" s="525"/>
      <c r="SJN65" s="525"/>
      <c r="SJO65" s="525"/>
      <c r="SJP65" s="525"/>
      <c r="SJQ65" s="525"/>
      <c r="SJR65" s="525"/>
      <c r="SJS65" s="525"/>
      <c r="SJT65" s="525"/>
      <c r="SJU65" s="525"/>
      <c r="SJV65" s="525"/>
      <c r="SJW65" s="525"/>
      <c r="SJX65" s="525"/>
      <c r="SJY65" s="525"/>
      <c r="SJZ65" s="525"/>
      <c r="SKA65" s="525"/>
      <c r="SKB65" s="525"/>
      <c r="SKC65" s="525"/>
      <c r="SKD65" s="525"/>
      <c r="SKE65" s="525"/>
      <c r="SKF65" s="525"/>
      <c r="SKG65" s="525"/>
      <c r="SKH65" s="525"/>
      <c r="SKI65" s="525"/>
      <c r="SKJ65" s="525"/>
      <c r="SKK65" s="525"/>
      <c r="SKL65" s="525"/>
      <c r="SKM65" s="525"/>
      <c r="SKN65" s="525"/>
      <c r="SKO65" s="525"/>
      <c r="SKP65" s="525"/>
      <c r="SKQ65" s="525"/>
      <c r="SKR65" s="525"/>
      <c r="SKS65" s="525"/>
      <c r="SKT65" s="525"/>
      <c r="SKU65" s="525"/>
      <c r="SKV65" s="525"/>
      <c r="SKW65" s="525"/>
      <c r="SKX65" s="525"/>
      <c r="SKY65" s="525"/>
      <c r="SKZ65" s="525"/>
      <c r="SLA65" s="525"/>
      <c r="SLB65" s="525"/>
      <c r="SLC65" s="525"/>
      <c r="SLD65" s="525"/>
      <c r="SLE65" s="525"/>
      <c r="SLF65" s="525"/>
      <c r="SLG65" s="525"/>
      <c r="SLH65" s="525"/>
      <c r="SLI65" s="525"/>
      <c r="SLJ65" s="525"/>
      <c r="SLK65" s="525"/>
      <c r="SLL65" s="525"/>
      <c r="SLM65" s="525"/>
      <c r="SLN65" s="525"/>
      <c r="SLO65" s="525"/>
      <c r="SLP65" s="525"/>
      <c r="SLQ65" s="525"/>
      <c r="SLR65" s="525"/>
      <c r="SLS65" s="525"/>
      <c r="SLT65" s="525"/>
      <c r="SLU65" s="525"/>
      <c r="SLV65" s="525"/>
      <c r="SLW65" s="525"/>
      <c r="SLX65" s="525"/>
      <c r="SLY65" s="525"/>
      <c r="SLZ65" s="525"/>
      <c r="SMA65" s="525"/>
      <c r="SMB65" s="525"/>
      <c r="SMC65" s="525"/>
      <c r="SMD65" s="525"/>
      <c r="SME65" s="525"/>
      <c r="SMF65" s="525"/>
      <c r="SMG65" s="525"/>
      <c r="SMH65" s="525"/>
      <c r="SMI65" s="525"/>
      <c r="SMJ65" s="525"/>
      <c r="SMK65" s="525"/>
      <c r="SML65" s="525"/>
      <c r="SMM65" s="525"/>
      <c r="SMN65" s="525"/>
      <c r="SMO65" s="525"/>
      <c r="SMP65" s="525"/>
      <c r="SMQ65" s="525"/>
      <c r="SMR65" s="525"/>
      <c r="SMS65" s="525"/>
      <c r="SMT65" s="525"/>
      <c r="SMU65" s="525"/>
      <c r="SMV65" s="525"/>
      <c r="SMW65" s="525"/>
      <c r="SMX65" s="525"/>
      <c r="SMY65" s="525"/>
      <c r="SMZ65" s="525"/>
      <c r="SNA65" s="525"/>
      <c r="SNB65" s="525"/>
      <c r="SNC65" s="525"/>
      <c r="SND65" s="525"/>
      <c r="SNE65" s="525"/>
      <c r="SNF65" s="525"/>
      <c r="SNG65" s="525"/>
      <c r="SNH65" s="525"/>
      <c r="SNI65" s="525"/>
      <c r="SNJ65" s="525"/>
      <c r="SNK65" s="525"/>
      <c r="SNL65" s="525"/>
      <c r="SNM65" s="525"/>
      <c r="SNN65" s="525"/>
      <c r="SNO65" s="525"/>
      <c r="SNP65" s="525"/>
      <c r="SNQ65" s="525"/>
      <c r="SNR65" s="525"/>
      <c r="SNS65" s="525"/>
      <c r="SNT65" s="525"/>
      <c r="SNU65" s="525"/>
      <c r="SNV65" s="525"/>
      <c r="SNW65" s="525"/>
      <c r="SNX65" s="525"/>
      <c r="SNY65" s="525"/>
      <c r="SNZ65" s="525"/>
      <c r="SOA65" s="525"/>
      <c r="SOB65" s="525"/>
      <c r="SOC65" s="525"/>
      <c r="SOD65" s="525"/>
      <c r="SOE65" s="525"/>
      <c r="SOF65" s="525"/>
      <c r="SOG65" s="525"/>
      <c r="SOH65" s="525"/>
      <c r="SOI65" s="525"/>
      <c r="SOJ65" s="525"/>
      <c r="SOK65" s="525"/>
      <c r="SOL65" s="525"/>
      <c r="SOM65" s="525"/>
      <c r="SON65" s="525"/>
      <c r="SOO65" s="525"/>
      <c r="SOP65" s="525"/>
      <c r="SOQ65" s="525"/>
      <c r="SOR65" s="525"/>
      <c r="SOS65" s="525"/>
      <c r="SOT65" s="525"/>
      <c r="SOU65" s="525"/>
      <c r="SOV65" s="525"/>
      <c r="SOW65" s="525"/>
      <c r="SOX65" s="525"/>
      <c r="SOY65" s="525"/>
      <c r="SOZ65" s="525"/>
      <c r="SPA65" s="525"/>
      <c r="SPB65" s="525"/>
      <c r="SPC65" s="525"/>
      <c r="SPD65" s="525"/>
      <c r="SPE65" s="525"/>
      <c r="SPF65" s="525"/>
      <c r="SPG65" s="525"/>
      <c r="SPH65" s="525"/>
      <c r="SPI65" s="525"/>
      <c r="SPJ65" s="525"/>
      <c r="SPK65" s="525"/>
      <c r="SPL65" s="525"/>
      <c r="SPM65" s="525"/>
      <c r="SPN65" s="525"/>
      <c r="SPO65" s="525"/>
      <c r="SPP65" s="525"/>
      <c r="SPQ65" s="525"/>
      <c r="SPR65" s="525"/>
      <c r="SPS65" s="525"/>
      <c r="SPT65" s="525"/>
      <c r="SPU65" s="525"/>
      <c r="SPV65" s="525"/>
      <c r="SPW65" s="525"/>
      <c r="SPX65" s="525"/>
      <c r="SPY65" s="525"/>
      <c r="SPZ65" s="525"/>
      <c r="SQA65" s="525"/>
      <c r="SQB65" s="525"/>
      <c r="SQC65" s="525"/>
      <c r="SQD65" s="525"/>
      <c r="SQE65" s="525"/>
      <c r="SQF65" s="525"/>
      <c r="SQG65" s="525"/>
      <c r="SQH65" s="525"/>
      <c r="SQI65" s="525"/>
      <c r="SQJ65" s="525"/>
      <c r="SQK65" s="525"/>
      <c r="SQL65" s="525"/>
      <c r="SQM65" s="525"/>
      <c r="SQN65" s="525"/>
      <c r="SQO65" s="525"/>
      <c r="SQP65" s="525"/>
      <c r="SQQ65" s="525"/>
      <c r="SQR65" s="525"/>
      <c r="SQS65" s="525"/>
      <c r="SQT65" s="525"/>
      <c r="SQU65" s="525"/>
      <c r="SQV65" s="525"/>
      <c r="SQW65" s="525"/>
      <c r="SQX65" s="525"/>
      <c r="SQY65" s="525"/>
      <c r="SQZ65" s="525"/>
      <c r="SRA65" s="525"/>
      <c r="SRB65" s="525"/>
      <c r="SRC65" s="525"/>
      <c r="SRD65" s="525"/>
      <c r="SRE65" s="525"/>
      <c r="SRF65" s="525"/>
      <c r="SRG65" s="525"/>
      <c r="SRH65" s="525"/>
      <c r="SRI65" s="525"/>
      <c r="SRJ65" s="525"/>
      <c r="SRK65" s="525"/>
      <c r="SRL65" s="525"/>
      <c r="SRM65" s="525"/>
      <c r="SRN65" s="525"/>
      <c r="SRO65" s="525"/>
      <c r="SRP65" s="525"/>
      <c r="SRQ65" s="525"/>
      <c r="SRR65" s="525"/>
      <c r="SRS65" s="525"/>
      <c r="SRT65" s="525"/>
      <c r="SRU65" s="525"/>
      <c r="SRV65" s="525"/>
      <c r="SRW65" s="525"/>
      <c r="SRX65" s="525"/>
      <c r="SRY65" s="525"/>
      <c r="SRZ65" s="525"/>
      <c r="SSA65" s="525"/>
      <c r="SSB65" s="525"/>
      <c r="SSC65" s="525"/>
      <c r="SSD65" s="525"/>
      <c r="SSE65" s="525"/>
      <c r="SSF65" s="525"/>
      <c r="SSG65" s="525"/>
      <c r="SSH65" s="525"/>
      <c r="SSI65" s="525"/>
      <c r="SSJ65" s="525"/>
      <c r="SSK65" s="525"/>
      <c r="SSL65" s="525"/>
      <c r="SSM65" s="525"/>
      <c r="SSN65" s="525"/>
      <c r="SSO65" s="525"/>
      <c r="SSP65" s="525"/>
      <c r="SSQ65" s="525"/>
      <c r="SSR65" s="525"/>
      <c r="SSS65" s="525"/>
      <c r="SST65" s="525"/>
      <c r="SSU65" s="525"/>
      <c r="SSV65" s="525"/>
      <c r="SSW65" s="525"/>
      <c r="SSX65" s="525"/>
      <c r="SSY65" s="525"/>
      <c r="SSZ65" s="525"/>
      <c r="STA65" s="525"/>
      <c r="STB65" s="525"/>
      <c r="STC65" s="525"/>
      <c r="STD65" s="525"/>
      <c r="STE65" s="525"/>
      <c r="STF65" s="525"/>
      <c r="STG65" s="525"/>
      <c r="STH65" s="525"/>
      <c r="STI65" s="525"/>
      <c r="STJ65" s="525"/>
      <c r="STK65" s="525"/>
      <c r="STL65" s="525"/>
      <c r="STM65" s="525"/>
      <c r="STN65" s="525"/>
      <c r="STO65" s="525"/>
      <c r="STP65" s="525"/>
      <c r="STQ65" s="525"/>
      <c r="STR65" s="525"/>
      <c r="STS65" s="525"/>
      <c r="STT65" s="525"/>
      <c r="STU65" s="525"/>
      <c r="STV65" s="525"/>
      <c r="STW65" s="525"/>
      <c r="STX65" s="525"/>
      <c r="STY65" s="525"/>
      <c r="STZ65" s="525"/>
      <c r="SUA65" s="525"/>
      <c r="SUB65" s="525"/>
      <c r="SUC65" s="525"/>
      <c r="SUD65" s="525"/>
      <c r="SUE65" s="525"/>
      <c r="SUF65" s="525"/>
      <c r="SUG65" s="525"/>
      <c r="SUH65" s="525"/>
      <c r="SUI65" s="525"/>
      <c r="SUJ65" s="525"/>
      <c r="SUK65" s="525"/>
      <c r="SUL65" s="525"/>
      <c r="SUM65" s="525"/>
      <c r="SUN65" s="525"/>
      <c r="SUO65" s="525"/>
      <c r="SUP65" s="525"/>
      <c r="SUQ65" s="525"/>
      <c r="SUR65" s="525"/>
      <c r="SUS65" s="525"/>
      <c r="SUT65" s="525"/>
      <c r="SUU65" s="525"/>
      <c r="SUV65" s="525"/>
      <c r="SUW65" s="525"/>
      <c r="SUX65" s="525"/>
      <c r="SUY65" s="525"/>
      <c r="SUZ65" s="525"/>
      <c r="SVA65" s="525"/>
      <c r="SVB65" s="525"/>
      <c r="SVC65" s="525"/>
      <c r="SVD65" s="525"/>
      <c r="SVE65" s="525"/>
      <c r="SVF65" s="525"/>
      <c r="SVG65" s="525"/>
      <c r="SVH65" s="525"/>
      <c r="SVI65" s="525"/>
      <c r="SVJ65" s="525"/>
      <c r="SVK65" s="525"/>
      <c r="SVL65" s="525"/>
      <c r="SVM65" s="525"/>
      <c r="SVN65" s="525"/>
      <c r="SVO65" s="525"/>
      <c r="SVP65" s="525"/>
      <c r="SVQ65" s="525"/>
      <c r="SVR65" s="525"/>
      <c r="SVS65" s="525"/>
      <c r="SVT65" s="525"/>
      <c r="SVU65" s="525"/>
      <c r="SVV65" s="525"/>
      <c r="SVW65" s="525"/>
      <c r="SVX65" s="525"/>
      <c r="SVY65" s="525"/>
      <c r="SVZ65" s="525"/>
      <c r="SWA65" s="525"/>
      <c r="SWB65" s="525"/>
      <c r="SWC65" s="525"/>
      <c r="SWD65" s="525"/>
      <c r="SWE65" s="525"/>
      <c r="SWF65" s="525"/>
      <c r="SWG65" s="525"/>
      <c r="SWH65" s="525"/>
      <c r="SWI65" s="525"/>
      <c r="SWJ65" s="525"/>
      <c r="SWK65" s="525"/>
      <c r="SWL65" s="525"/>
      <c r="SWM65" s="525"/>
      <c r="SWN65" s="525"/>
      <c r="SWO65" s="525"/>
      <c r="SWP65" s="525"/>
      <c r="SWQ65" s="525"/>
      <c r="SWR65" s="525"/>
      <c r="SWS65" s="525"/>
      <c r="SWT65" s="525"/>
      <c r="SWU65" s="525"/>
      <c r="SWV65" s="525"/>
      <c r="SWW65" s="525"/>
      <c r="SWX65" s="525"/>
      <c r="SWY65" s="525"/>
      <c r="SWZ65" s="525"/>
      <c r="SXA65" s="525"/>
      <c r="SXB65" s="525"/>
      <c r="SXC65" s="525"/>
      <c r="SXD65" s="525"/>
      <c r="SXE65" s="525"/>
      <c r="SXF65" s="525"/>
      <c r="SXG65" s="525"/>
      <c r="SXH65" s="525"/>
      <c r="SXI65" s="525"/>
      <c r="SXJ65" s="525"/>
      <c r="SXK65" s="525"/>
      <c r="SXL65" s="525"/>
      <c r="SXM65" s="525"/>
      <c r="SXN65" s="525"/>
      <c r="SXO65" s="525"/>
      <c r="SXP65" s="525"/>
      <c r="SXQ65" s="525"/>
      <c r="SXR65" s="525"/>
      <c r="SXS65" s="525"/>
      <c r="SXT65" s="525"/>
      <c r="SXU65" s="525"/>
      <c r="SXV65" s="525"/>
      <c r="SXW65" s="525"/>
      <c r="SXX65" s="525"/>
      <c r="SXY65" s="525"/>
      <c r="SXZ65" s="525"/>
      <c r="SYA65" s="525"/>
      <c r="SYB65" s="525"/>
      <c r="SYC65" s="525"/>
      <c r="SYD65" s="525"/>
      <c r="SYE65" s="525"/>
      <c r="SYF65" s="525"/>
      <c r="SYG65" s="525"/>
      <c r="SYH65" s="525"/>
      <c r="SYI65" s="525"/>
      <c r="SYJ65" s="525"/>
      <c r="SYK65" s="525"/>
      <c r="SYL65" s="525"/>
      <c r="SYM65" s="525"/>
      <c r="SYN65" s="525"/>
      <c r="SYO65" s="525"/>
      <c r="SYP65" s="525"/>
      <c r="SYQ65" s="525"/>
      <c r="SYR65" s="525"/>
      <c r="SYS65" s="525"/>
      <c r="SYT65" s="525"/>
      <c r="SYU65" s="525"/>
      <c r="SYV65" s="525"/>
      <c r="SYW65" s="525"/>
      <c r="SYX65" s="525"/>
      <c r="SYY65" s="525"/>
      <c r="SYZ65" s="525"/>
      <c r="SZA65" s="525"/>
      <c r="SZB65" s="525"/>
      <c r="SZC65" s="525"/>
      <c r="SZD65" s="525"/>
      <c r="SZE65" s="525"/>
      <c r="SZF65" s="525"/>
      <c r="SZG65" s="525"/>
      <c r="SZH65" s="525"/>
      <c r="SZI65" s="525"/>
      <c r="SZJ65" s="525"/>
      <c r="SZK65" s="525"/>
      <c r="SZL65" s="525"/>
      <c r="SZM65" s="525"/>
      <c r="SZN65" s="525"/>
      <c r="SZO65" s="525"/>
      <c r="SZP65" s="525"/>
      <c r="SZQ65" s="525"/>
      <c r="SZR65" s="525"/>
      <c r="SZS65" s="525"/>
      <c r="SZT65" s="525"/>
      <c r="SZU65" s="525"/>
      <c r="SZV65" s="525"/>
      <c r="SZW65" s="525"/>
      <c r="SZX65" s="525"/>
      <c r="SZY65" s="525"/>
      <c r="SZZ65" s="525"/>
      <c r="TAA65" s="525"/>
      <c r="TAB65" s="525"/>
      <c r="TAC65" s="525"/>
      <c r="TAD65" s="525"/>
      <c r="TAE65" s="525"/>
      <c r="TAF65" s="525"/>
      <c r="TAG65" s="525"/>
      <c r="TAH65" s="525"/>
      <c r="TAI65" s="525"/>
      <c r="TAJ65" s="525"/>
      <c r="TAK65" s="525"/>
      <c r="TAL65" s="525"/>
      <c r="TAM65" s="525"/>
      <c r="TAN65" s="525"/>
      <c r="TAO65" s="525"/>
      <c r="TAP65" s="525"/>
      <c r="TAQ65" s="525"/>
      <c r="TAR65" s="525"/>
      <c r="TAS65" s="525"/>
      <c r="TAT65" s="525"/>
      <c r="TAU65" s="525"/>
      <c r="TAV65" s="525"/>
      <c r="TAW65" s="525"/>
      <c r="TAX65" s="525"/>
      <c r="TAY65" s="525"/>
      <c r="TAZ65" s="525"/>
      <c r="TBA65" s="525"/>
      <c r="TBB65" s="525"/>
      <c r="TBC65" s="525"/>
      <c r="TBD65" s="525"/>
      <c r="TBE65" s="525"/>
      <c r="TBF65" s="525"/>
      <c r="TBG65" s="525"/>
      <c r="TBH65" s="525"/>
      <c r="TBI65" s="525"/>
      <c r="TBJ65" s="525"/>
      <c r="TBK65" s="525"/>
      <c r="TBL65" s="525"/>
      <c r="TBM65" s="525"/>
      <c r="TBN65" s="525"/>
      <c r="TBO65" s="525"/>
      <c r="TBP65" s="525"/>
      <c r="TBQ65" s="525"/>
      <c r="TBR65" s="525"/>
      <c r="TBS65" s="525"/>
      <c r="TBT65" s="525"/>
      <c r="TBU65" s="525"/>
      <c r="TBV65" s="525"/>
      <c r="TBW65" s="525"/>
      <c r="TBX65" s="525"/>
      <c r="TBY65" s="525"/>
      <c r="TBZ65" s="525"/>
      <c r="TCA65" s="525"/>
      <c r="TCB65" s="525"/>
      <c r="TCC65" s="525"/>
      <c r="TCD65" s="525"/>
      <c r="TCE65" s="525"/>
      <c r="TCF65" s="525"/>
      <c r="TCG65" s="525"/>
      <c r="TCH65" s="525"/>
      <c r="TCI65" s="525"/>
      <c r="TCJ65" s="525"/>
      <c r="TCK65" s="525"/>
      <c r="TCL65" s="525"/>
      <c r="TCM65" s="525"/>
      <c r="TCN65" s="525"/>
      <c r="TCO65" s="525"/>
      <c r="TCP65" s="525"/>
      <c r="TCQ65" s="525"/>
      <c r="TCR65" s="525"/>
      <c r="TCS65" s="525"/>
      <c r="TCT65" s="525"/>
      <c r="TCU65" s="525"/>
      <c r="TCV65" s="525"/>
      <c r="TCW65" s="525"/>
      <c r="TCX65" s="525"/>
      <c r="TCY65" s="525"/>
      <c r="TCZ65" s="525"/>
      <c r="TDA65" s="525"/>
      <c r="TDB65" s="525"/>
      <c r="TDC65" s="525"/>
      <c r="TDD65" s="525"/>
      <c r="TDE65" s="525"/>
      <c r="TDF65" s="525"/>
      <c r="TDG65" s="525"/>
      <c r="TDH65" s="525"/>
      <c r="TDI65" s="525"/>
      <c r="TDJ65" s="525"/>
      <c r="TDK65" s="525"/>
      <c r="TDL65" s="525"/>
      <c r="TDM65" s="525"/>
      <c r="TDN65" s="525"/>
      <c r="TDO65" s="525"/>
      <c r="TDP65" s="525"/>
      <c r="TDQ65" s="525"/>
      <c r="TDR65" s="525"/>
      <c r="TDS65" s="525"/>
      <c r="TDT65" s="525"/>
      <c r="TDU65" s="525"/>
      <c r="TDV65" s="525"/>
      <c r="TDW65" s="525"/>
      <c r="TDX65" s="525"/>
      <c r="TDY65" s="525"/>
      <c r="TDZ65" s="525"/>
      <c r="TEA65" s="525"/>
      <c r="TEB65" s="525"/>
      <c r="TEC65" s="525"/>
      <c r="TED65" s="525"/>
      <c r="TEE65" s="525"/>
      <c r="TEF65" s="525"/>
      <c r="TEG65" s="525"/>
      <c r="TEH65" s="525"/>
      <c r="TEI65" s="525"/>
      <c r="TEJ65" s="525"/>
      <c r="TEK65" s="525"/>
      <c r="TEL65" s="525"/>
      <c r="TEM65" s="525"/>
      <c r="TEN65" s="525"/>
      <c r="TEO65" s="525"/>
      <c r="TEP65" s="525"/>
      <c r="TEQ65" s="525"/>
      <c r="TER65" s="525"/>
      <c r="TES65" s="525"/>
      <c r="TET65" s="525"/>
      <c r="TEU65" s="525"/>
      <c r="TEV65" s="525"/>
      <c r="TEW65" s="525"/>
      <c r="TEX65" s="525"/>
      <c r="TEY65" s="525"/>
      <c r="TEZ65" s="525"/>
      <c r="TFA65" s="525"/>
      <c r="TFB65" s="525"/>
      <c r="TFC65" s="525"/>
      <c r="TFD65" s="525"/>
      <c r="TFE65" s="525"/>
      <c r="TFF65" s="525"/>
      <c r="TFG65" s="525"/>
      <c r="TFH65" s="525"/>
      <c r="TFI65" s="525"/>
      <c r="TFJ65" s="525"/>
      <c r="TFK65" s="525"/>
      <c r="TFL65" s="525"/>
      <c r="TFM65" s="525"/>
      <c r="TFN65" s="525"/>
      <c r="TFO65" s="525"/>
      <c r="TFP65" s="525"/>
      <c r="TFQ65" s="525"/>
      <c r="TFR65" s="525"/>
      <c r="TFS65" s="525"/>
      <c r="TFT65" s="525"/>
      <c r="TFU65" s="525"/>
      <c r="TFV65" s="525"/>
      <c r="TFW65" s="525"/>
      <c r="TFX65" s="525"/>
      <c r="TFY65" s="525"/>
      <c r="TFZ65" s="525"/>
      <c r="TGA65" s="525"/>
      <c r="TGB65" s="525"/>
      <c r="TGC65" s="525"/>
      <c r="TGD65" s="525"/>
      <c r="TGE65" s="525"/>
      <c r="TGF65" s="525"/>
      <c r="TGG65" s="525"/>
      <c r="TGH65" s="525"/>
      <c r="TGI65" s="525"/>
      <c r="TGJ65" s="525"/>
      <c r="TGK65" s="525"/>
      <c r="TGL65" s="525"/>
      <c r="TGM65" s="525"/>
      <c r="TGN65" s="525"/>
      <c r="TGO65" s="525"/>
      <c r="TGP65" s="525"/>
      <c r="TGQ65" s="525"/>
      <c r="TGR65" s="525"/>
      <c r="TGS65" s="525"/>
      <c r="TGT65" s="525"/>
      <c r="TGU65" s="525"/>
      <c r="TGV65" s="525"/>
      <c r="TGW65" s="525"/>
      <c r="TGX65" s="525"/>
      <c r="TGY65" s="525"/>
      <c r="TGZ65" s="525"/>
      <c r="THA65" s="525"/>
      <c r="THB65" s="525"/>
      <c r="THC65" s="525"/>
      <c r="THD65" s="525"/>
      <c r="THE65" s="525"/>
      <c r="THF65" s="525"/>
      <c r="THG65" s="525"/>
      <c r="THH65" s="525"/>
      <c r="THI65" s="525"/>
      <c r="THJ65" s="525"/>
      <c r="THK65" s="525"/>
      <c r="THL65" s="525"/>
      <c r="THM65" s="525"/>
      <c r="THN65" s="525"/>
      <c r="THO65" s="525"/>
      <c r="THP65" s="525"/>
      <c r="THQ65" s="525"/>
      <c r="THR65" s="525"/>
      <c r="THS65" s="525"/>
      <c r="THT65" s="525"/>
      <c r="THU65" s="525"/>
      <c r="THV65" s="525"/>
      <c r="THW65" s="525"/>
      <c r="THX65" s="525"/>
      <c r="THY65" s="525"/>
      <c r="THZ65" s="525"/>
      <c r="TIA65" s="525"/>
      <c r="TIB65" s="525"/>
      <c r="TIC65" s="525"/>
      <c r="TID65" s="525"/>
      <c r="TIE65" s="525"/>
      <c r="TIF65" s="525"/>
      <c r="TIG65" s="525"/>
      <c r="TIH65" s="525"/>
      <c r="TII65" s="525"/>
      <c r="TIJ65" s="525"/>
      <c r="TIK65" s="525"/>
      <c r="TIL65" s="525"/>
      <c r="TIM65" s="525"/>
      <c r="TIN65" s="525"/>
      <c r="TIO65" s="525"/>
      <c r="TIP65" s="525"/>
      <c r="TIQ65" s="525"/>
      <c r="TIR65" s="525"/>
      <c r="TIS65" s="525"/>
      <c r="TIT65" s="525"/>
      <c r="TIU65" s="525"/>
      <c r="TIV65" s="525"/>
      <c r="TIW65" s="525"/>
      <c r="TIX65" s="525"/>
      <c r="TIY65" s="525"/>
      <c r="TIZ65" s="525"/>
      <c r="TJA65" s="525"/>
      <c r="TJB65" s="525"/>
      <c r="TJC65" s="525"/>
      <c r="TJD65" s="525"/>
      <c r="TJE65" s="525"/>
      <c r="TJF65" s="525"/>
      <c r="TJG65" s="525"/>
      <c r="TJH65" s="525"/>
      <c r="TJI65" s="525"/>
      <c r="TJJ65" s="525"/>
      <c r="TJK65" s="525"/>
      <c r="TJL65" s="525"/>
      <c r="TJM65" s="525"/>
      <c r="TJN65" s="525"/>
      <c r="TJO65" s="525"/>
      <c r="TJP65" s="525"/>
      <c r="TJQ65" s="525"/>
      <c r="TJR65" s="525"/>
      <c r="TJS65" s="525"/>
      <c r="TJT65" s="525"/>
      <c r="TJU65" s="525"/>
      <c r="TJV65" s="525"/>
      <c r="TJW65" s="525"/>
      <c r="TJX65" s="525"/>
      <c r="TJY65" s="525"/>
      <c r="TJZ65" s="525"/>
      <c r="TKA65" s="525"/>
      <c r="TKB65" s="525"/>
      <c r="TKC65" s="525"/>
      <c r="TKD65" s="525"/>
      <c r="TKE65" s="525"/>
      <c r="TKF65" s="525"/>
      <c r="TKG65" s="525"/>
      <c r="TKH65" s="525"/>
      <c r="TKI65" s="525"/>
      <c r="TKJ65" s="525"/>
      <c r="TKK65" s="525"/>
      <c r="TKL65" s="525"/>
      <c r="TKM65" s="525"/>
      <c r="TKN65" s="525"/>
      <c r="TKO65" s="525"/>
      <c r="TKP65" s="525"/>
      <c r="TKQ65" s="525"/>
      <c r="TKR65" s="525"/>
      <c r="TKS65" s="525"/>
      <c r="TKT65" s="525"/>
      <c r="TKU65" s="525"/>
      <c r="TKV65" s="525"/>
      <c r="TKW65" s="525"/>
      <c r="TKX65" s="525"/>
      <c r="TKY65" s="525"/>
      <c r="TKZ65" s="525"/>
      <c r="TLA65" s="525"/>
      <c r="TLB65" s="525"/>
      <c r="TLC65" s="525"/>
      <c r="TLD65" s="525"/>
      <c r="TLE65" s="525"/>
      <c r="TLF65" s="525"/>
      <c r="TLG65" s="525"/>
      <c r="TLH65" s="525"/>
      <c r="TLI65" s="525"/>
      <c r="TLJ65" s="525"/>
      <c r="TLK65" s="525"/>
      <c r="TLL65" s="525"/>
      <c r="TLM65" s="525"/>
      <c r="TLN65" s="525"/>
      <c r="TLO65" s="525"/>
      <c r="TLP65" s="525"/>
      <c r="TLQ65" s="525"/>
      <c r="TLR65" s="525"/>
      <c r="TLS65" s="525"/>
      <c r="TLT65" s="525"/>
      <c r="TLU65" s="525"/>
      <c r="TLV65" s="525"/>
      <c r="TLW65" s="525"/>
      <c r="TLX65" s="525"/>
      <c r="TLY65" s="525"/>
      <c r="TLZ65" s="525"/>
      <c r="TMA65" s="525"/>
      <c r="TMB65" s="525"/>
      <c r="TMC65" s="525"/>
      <c r="TMD65" s="525"/>
      <c r="TME65" s="525"/>
      <c r="TMF65" s="525"/>
      <c r="TMG65" s="525"/>
      <c r="TMH65" s="525"/>
      <c r="TMI65" s="525"/>
      <c r="TMJ65" s="525"/>
      <c r="TMK65" s="525"/>
      <c r="TML65" s="525"/>
      <c r="TMM65" s="525"/>
      <c r="TMN65" s="525"/>
      <c r="TMO65" s="525"/>
      <c r="TMP65" s="525"/>
      <c r="TMQ65" s="525"/>
      <c r="TMR65" s="525"/>
      <c r="TMS65" s="525"/>
      <c r="TMT65" s="525"/>
      <c r="TMU65" s="525"/>
      <c r="TMV65" s="525"/>
      <c r="TMW65" s="525"/>
      <c r="TMX65" s="525"/>
      <c r="TMY65" s="525"/>
      <c r="TMZ65" s="525"/>
      <c r="TNA65" s="525"/>
      <c r="TNB65" s="525"/>
      <c r="TNC65" s="525"/>
      <c r="TND65" s="525"/>
      <c r="TNE65" s="525"/>
      <c r="TNF65" s="525"/>
      <c r="TNG65" s="525"/>
      <c r="TNH65" s="525"/>
      <c r="TNI65" s="525"/>
      <c r="TNJ65" s="525"/>
      <c r="TNK65" s="525"/>
      <c r="TNL65" s="525"/>
      <c r="TNM65" s="525"/>
      <c r="TNN65" s="525"/>
      <c r="TNO65" s="525"/>
      <c r="TNP65" s="525"/>
      <c r="TNQ65" s="525"/>
      <c r="TNR65" s="525"/>
      <c r="TNS65" s="525"/>
      <c r="TNT65" s="525"/>
      <c r="TNU65" s="525"/>
      <c r="TNV65" s="525"/>
      <c r="TNW65" s="525"/>
      <c r="TNX65" s="525"/>
      <c r="TNY65" s="525"/>
      <c r="TNZ65" s="525"/>
      <c r="TOA65" s="525"/>
      <c r="TOB65" s="525"/>
      <c r="TOC65" s="525"/>
      <c r="TOD65" s="525"/>
      <c r="TOE65" s="525"/>
      <c r="TOF65" s="525"/>
      <c r="TOG65" s="525"/>
      <c r="TOH65" s="525"/>
      <c r="TOI65" s="525"/>
      <c r="TOJ65" s="525"/>
      <c r="TOK65" s="525"/>
      <c r="TOL65" s="525"/>
      <c r="TOM65" s="525"/>
      <c r="TON65" s="525"/>
      <c r="TOO65" s="525"/>
      <c r="TOP65" s="525"/>
      <c r="TOQ65" s="525"/>
      <c r="TOR65" s="525"/>
      <c r="TOS65" s="525"/>
      <c r="TOT65" s="525"/>
      <c r="TOU65" s="525"/>
      <c r="TOV65" s="525"/>
      <c r="TOW65" s="525"/>
      <c r="TOX65" s="525"/>
      <c r="TOY65" s="525"/>
      <c r="TOZ65" s="525"/>
      <c r="TPA65" s="525"/>
      <c r="TPB65" s="525"/>
      <c r="TPC65" s="525"/>
      <c r="TPD65" s="525"/>
      <c r="TPE65" s="525"/>
      <c r="TPF65" s="525"/>
      <c r="TPG65" s="525"/>
      <c r="TPH65" s="525"/>
      <c r="TPI65" s="525"/>
      <c r="TPJ65" s="525"/>
      <c r="TPK65" s="525"/>
      <c r="TPL65" s="525"/>
      <c r="TPM65" s="525"/>
      <c r="TPN65" s="525"/>
      <c r="TPO65" s="525"/>
      <c r="TPP65" s="525"/>
      <c r="TPQ65" s="525"/>
      <c r="TPR65" s="525"/>
      <c r="TPS65" s="525"/>
      <c r="TPT65" s="525"/>
      <c r="TPU65" s="525"/>
      <c r="TPV65" s="525"/>
      <c r="TPW65" s="525"/>
      <c r="TPX65" s="525"/>
      <c r="TPY65" s="525"/>
      <c r="TPZ65" s="525"/>
      <c r="TQA65" s="525"/>
      <c r="TQB65" s="525"/>
      <c r="TQC65" s="525"/>
      <c r="TQD65" s="525"/>
      <c r="TQE65" s="525"/>
      <c r="TQF65" s="525"/>
      <c r="TQG65" s="525"/>
      <c r="TQH65" s="525"/>
      <c r="TQI65" s="525"/>
      <c r="TQJ65" s="525"/>
      <c r="TQK65" s="525"/>
      <c r="TQL65" s="525"/>
      <c r="TQM65" s="525"/>
      <c r="TQN65" s="525"/>
      <c r="TQO65" s="525"/>
      <c r="TQP65" s="525"/>
      <c r="TQQ65" s="525"/>
      <c r="TQR65" s="525"/>
      <c r="TQS65" s="525"/>
      <c r="TQT65" s="525"/>
      <c r="TQU65" s="525"/>
      <c r="TQV65" s="525"/>
      <c r="TQW65" s="525"/>
      <c r="TQX65" s="525"/>
      <c r="TQY65" s="525"/>
      <c r="TQZ65" s="525"/>
      <c r="TRA65" s="525"/>
      <c r="TRB65" s="525"/>
      <c r="TRC65" s="525"/>
      <c r="TRD65" s="525"/>
      <c r="TRE65" s="525"/>
      <c r="TRF65" s="525"/>
      <c r="TRG65" s="525"/>
      <c r="TRH65" s="525"/>
      <c r="TRI65" s="525"/>
      <c r="TRJ65" s="525"/>
      <c r="TRK65" s="525"/>
      <c r="TRL65" s="525"/>
      <c r="TRM65" s="525"/>
      <c r="TRN65" s="525"/>
      <c r="TRO65" s="525"/>
      <c r="TRP65" s="525"/>
      <c r="TRQ65" s="525"/>
      <c r="TRR65" s="525"/>
      <c r="TRS65" s="525"/>
      <c r="TRT65" s="525"/>
      <c r="TRU65" s="525"/>
      <c r="TRV65" s="525"/>
      <c r="TRW65" s="525"/>
      <c r="TRX65" s="525"/>
      <c r="TRY65" s="525"/>
      <c r="TRZ65" s="525"/>
      <c r="TSA65" s="525"/>
      <c r="TSB65" s="525"/>
      <c r="TSC65" s="525"/>
      <c r="TSD65" s="525"/>
      <c r="TSE65" s="525"/>
      <c r="TSF65" s="525"/>
      <c r="TSG65" s="525"/>
      <c r="TSH65" s="525"/>
      <c r="TSI65" s="525"/>
      <c r="TSJ65" s="525"/>
      <c r="TSK65" s="525"/>
      <c r="TSL65" s="525"/>
      <c r="TSM65" s="525"/>
      <c r="TSN65" s="525"/>
      <c r="TSO65" s="525"/>
      <c r="TSP65" s="525"/>
      <c r="TSQ65" s="525"/>
      <c r="TSR65" s="525"/>
      <c r="TSS65" s="525"/>
      <c r="TST65" s="525"/>
      <c r="TSU65" s="525"/>
      <c r="TSV65" s="525"/>
      <c r="TSW65" s="525"/>
      <c r="TSX65" s="525"/>
      <c r="TSY65" s="525"/>
      <c r="TSZ65" s="525"/>
      <c r="TTA65" s="525"/>
      <c r="TTB65" s="525"/>
      <c r="TTC65" s="525"/>
      <c r="TTD65" s="525"/>
      <c r="TTE65" s="525"/>
      <c r="TTF65" s="525"/>
      <c r="TTG65" s="525"/>
      <c r="TTH65" s="525"/>
      <c r="TTI65" s="525"/>
      <c r="TTJ65" s="525"/>
      <c r="TTK65" s="525"/>
      <c r="TTL65" s="525"/>
      <c r="TTM65" s="525"/>
      <c r="TTN65" s="525"/>
      <c r="TTO65" s="525"/>
      <c r="TTP65" s="525"/>
      <c r="TTQ65" s="525"/>
      <c r="TTR65" s="525"/>
      <c r="TTS65" s="525"/>
      <c r="TTT65" s="525"/>
      <c r="TTU65" s="525"/>
      <c r="TTV65" s="525"/>
      <c r="TTW65" s="525"/>
      <c r="TTX65" s="525"/>
      <c r="TTY65" s="525"/>
      <c r="TTZ65" s="525"/>
      <c r="TUA65" s="525"/>
      <c r="TUB65" s="525"/>
      <c r="TUC65" s="525"/>
      <c r="TUD65" s="525"/>
      <c r="TUE65" s="525"/>
      <c r="TUF65" s="525"/>
      <c r="TUG65" s="525"/>
      <c r="TUH65" s="525"/>
      <c r="TUI65" s="525"/>
      <c r="TUJ65" s="525"/>
      <c r="TUK65" s="525"/>
      <c r="TUL65" s="525"/>
      <c r="TUM65" s="525"/>
      <c r="TUN65" s="525"/>
      <c r="TUO65" s="525"/>
      <c r="TUP65" s="525"/>
      <c r="TUQ65" s="525"/>
      <c r="TUR65" s="525"/>
      <c r="TUS65" s="525"/>
      <c r="TUT65" s="525"/>
      <c r="TUU65" s="525"/>
      <c r="TUV65" s="525"/>
      <c r="TUW65" s="525"/>
      <c r="TUX65" s="525"/>
      <c r="TUY65" s="525"/>
      <c r="TUZ65" s="525"/>
      <c r="TVA65" s="525"/>
      <c r="TVB65" s="525"/>
      <c r="TVC65" s="525"/>
      <c r="TVD65" s="525"/>
      <c r="TVE65" s="525"/>
      <c r="TVF65" s="525"/>
      <c r="TVG65" s="525"/>
      <c r="TVH65" s="525"/>
      <c r="TVI65" s="525"/>
      <c r="TVJ65" s="525"/>
      <c r="TVK65" s="525"/>
      <c r="TVL65" s="525"/>
      <c r="TVM65" s="525"/>
      <c r="TVN65" s="525"/>
      <c r="TVO65" s="525"/>
      <c r="TVP65" s="525"/>
      <c r="TVQ65" s="525"/>
      <c r="TVR65" s="525"/>
      <c r="TVS65" s="525"/>
      <c r="TVT65" s="525"/>
      <c r="TVU65" s="525"/>
      <c r="TVV65" s="525"/>
      <c r="TVW65" s="525"/>
      <c r="TVX65" s="525"/>
      <c r="TVY65" s="525"/>
      <c r="TVZ65" s="525"/>
      <c r="TWA65" s="525"/>
      <c r="TWB65" s="525"/>
      <c r="TWC65" s="525"/>
      <c r="TWD65" s="525"/>
      <c r="TWE65" s="525"/>
      <c r="TWF65" s="525"/>
      <c r="TWG65" s="525"/>
      <c r="TWH65" s="525"/>
      <c r="TWI65" s="525"/>
      <c r="TWJ65" s="525"/>
      <c r="TWK65" s="525"/>
      <c r="TWL65" s="525"/>
      <c r="TWM65" s="525"/>
      <c r="TWN65" s="525"/>
      <c r="TWO65" s="525"/>
      <c r="TWP65" s="525"/>
      <c r="TWQ65" s="525"/>
      <c r="TWR65" s="525"/>
      <c r="TWS65" s="525"/>
      <c r="TWT65" s="525"/>
      <c r="TWU65" s="525"/>
      <c r="TWV65" s="525"/>
      <c r="TWW65" s="525"/>
      <c r="TWX65" s="525"/>
      <c r="TWY65" s="525"/>
      <c r="TWZ65" s="525"/>
      <c r="TXA65" s="525"/>
      <c r="TXB65" s="525"/>
      <c r="TXC65" s="525"/>
      <c r="TXD65" s="525"/>
      <c r="TXE65" s="525"/>
      <c r="TXF65" s="525"/>
      <c r="TXG65" s="525"/>
      <c r="TXH65" s="525"/>
      <c r="TXI65" s="525"/>
      <c r="TXJ65" s="525"/>
      <c r="TXK65" s="525"/>
      <c r="TXL65" s="525"/>
      <c r="TXM65" s="525"/>
      <c r="TXN65" s="525"/>
      <c r="TXO65" s="525"/>
      <c r="TXP65" s="525"/>
      <c r="TXQ65" s="525"/>
      <c r="TXR65" s="525"/>
      <c r="TXS65" s="525"/>
      <c r="TXT65" s="525"/>
      <c r="TXU65" s="525"/>
      <c r="TXV65" s="525"/>
      <c r="TXW65" s="525"/>
      <c r="TXX65" s="525"/>
      <c r="TXY65" s="525"/>
      <c r="TXZ65" s="525"/>
      <c r="TYA65" s="525"/>
      <c r="TYB65" s="525"/>
      <c r="TYC65" s="525"/>
      <c r="TYD65" s="525"/>
      <c r="TYE65" s="525"/>
      <c r="TYF65" s="525"/>
      <c r="TYG65" s="525"/>
      <c r="TYH65" s="525"/>
      <c r="TYI65" s="525"/>
      <c r="TYJ65" s="525"/>
      <c r="TYK65" s="525"/>
      <c r="TYL65" s="525"/>
      <c r="TYM65" s="525"/>
      <c r="TYN65" s="525"/>
      <c r="TYO65" s="525"/>
      <c r="TYP65" s="525"/>
      <c r="TYQ65" s="525"/>
      <c r="TYR65" s="525"/>
      <c r="TYS65" s="525"/>
      <c r="TYT65" s="525"/>
      <c r="TYU65" s="525"/>
      <c r="TYV65" s="525"/>
      <c r="TYW65" s="525"/>
      <c r="TYX65" s="525"/>
      <c r="TYY65" s="525"/>
      <c r="TYZ65" s="525"/>
      <c r="TZA65" s="525"/>
      <c r="TZB65" s="525"/>
      <c r="TZC65" s="525"/>
      <c r="TZD65" s="525"/>
      <c r="TZE65" s="525"/>
      <c r="TZF65" s="525"/>
      <c r="TZG65" s="525"/>
      <c r="TZH65" s="525"/>
      <c r="TZI65" s="525"/>
      <c r="TZJ65" s="525"/>
      <c r="TZK65" s="525"/>
      <c r="TZL65" s="525"/>
      <c r="TZM65" s="525"/>
      <c r="TZN65" s="525"/>
      <c r="TZO65" s="525"/>
      <c r="TZP65" s="525"/>
      <c r="TZQ65" s="525"/>
      <c r="TZR65" s="525"/>
      <c r="TZS65" s="525"/>
      <c r="TZT65" s="525"/>
      <c r="TZU65" s="525"/>
      <c r="TZV65" s="525"/>
      <c r="TZW65" s="525"/>
      <c r="TZX65" s="525"/>
      <c r="TZY65" s="525"/>
      <c r="TZZ65" s="525"/>
      <c r="UAA65" s="525"/>
      <c r="UAB65" s="525"/>
      <c r="UAC65" s="525"/>
      <c r="UAD65" s="525"/>
      <c r="UAE65" s="525"/>
      <c r="UAF65" s="525"/>
      <c r="UAG65" s="525"/>
      <c r="UAH65" s="525"/>
      <c r="UAI65" s="525"/>
      <c r="UAJ65" s="525"/>
      <c r="UAK65" s="525"/>
      <c r="UAL65" s="525"/>
      <c r="UAM65" s="525"/>
      <c r="UAN65" s="525"/>
      <c r="UAO65" s="525"/>
      <c r="UAP65" s="525"/>
      <c r="UAQ65" s="525"/>
      <c r="UAR65" s="525"/>
      <c r="UAS65" s="525"/>
      <c r="UAT65" s="525"/>
      <c r="UAU65" s="525"/>
      <c r="UAV65" s="525"/>
      <c r="UAW65" s="525"/>
      <c r="UAX65" s="525"/>
      <c r="UAY65" s="525"/>
      <c r="UAZ65" s="525"/>
      <c r="UBA65" s="525"/>
      <c r="UBB65" s="525"/>
      <c r="UBC65" s="525"/>
      <c r="UBD65" s="525"/>
      <c r="UBE65" s="525"/>
      <c r="UBF65" s="525"/>
      <c r="UBG65" s="525"/>
      <c r="UBH65" s="525"/>
      <c r="UBI65" s="525"/>
      <c r="UBJ65" s="525"/>
      <c r="UBK65" s="525"/>
      <c r="UBL65" s="525"/>
      <c r="UBM65" s="525"/>
      <c r="UBN65" s="525"/>
      <c r="UBO65" s="525"/>
      <c r="UBP65" s="525"/>
      <c r="UBQ65" s="525"/>
      <c r="UBR65" s="525"/>
      <c r="UBS65" s="525"/>
      <c r="UBT65" s="525"/>
      <c r="UBU65" s="525"/>
      <c r="UBV65" s="525"/>
      <c r="UBW65" s="525"/>
      <c r="UBX65" s="525"/>
      <c r="UBY65" s="525"/>
      <c r="UBZ65" s="525"/>
      <c r="UCA65" s="525"/>
      <c r="UCB65" s="525"/>
      <c r="UCC65" s="525"/>
      <c r="UCD65" s="525"/>
      <c r="UCE65" s="525"/>
      <c r="UCF65" s="525"/>
      <c r="UCG65" s="525"/>
      <c r="UCH65" s="525"/>
      <c r="UCI65" s="525"/>
      <c r="UCJ65" s="525"/>
      <c r="UCK65" s="525"/>
      <c r="UCL65" s="525"/>
      <c r="UCM65" s="525"/>
      <c r="UCN65" s="525"/>
      <c r="UCO65" s="525"/>
      <c r="UCP65" s="525"/>
      <c r="UCQ65" s="525"/>
      <c r="UCR65" s="525"/>
      <c r="UCS65" s="525"/>
      <c r="UCT65" s="525"/>
      <c r="UCU65" s="525"/>
      <c r="UCV65" s="525"/>
      <c r="UCW65" s="525"/>
      <c r="UCX65" s="525"/>
      <c r="UCY65" s="525"/>
      <c r="UCZ65" s="525"/>
      <c r="UDA65" s="525"/>
      <c r="UDB65" s="525"/>
      <c r="UDC65" s="525"/>
      <c r="UDD65" s="525"/>
      <c r="UDE65" s="525"/>
      <c r="UDF65" s="525"/>
      <c r="UDG65" s="525"/>
      <c r="UDH65" s="525"/>
      <c r="UDI65" s="525"/>
      <c r="UDJ65" s="525"/>
      <c r="UDK65" s="525"/>
      <c r="UDL65" s="525"/>
      <c r="UDM65" s="525"/>
      <c r="UDN65" s="525"/>
      <c r="UDO65" s="525"/>
      <c r="UDP65" s="525"/>
      <c r="UDQ65" s="525"/>
      <c r="UDR65" s="525"/>
      <c r="UDS65" s="525"/>
      <c r="UDT65" s="525"/>
      <c r="UDU65" s="525"/>
      <c r="UDV65" s="525"/>
      <c r="UDW65" s="525"/>
      <c r="UDX65" s="525"/>
      <c r="UDY65" s="525"/>
      <c r="UDZ65" s="525"/>
      <c r="UEA65" s="525"/>
      <c r="UEB65" s="525"/>
      <c r="UEC65" s="525"/>
      <c r="UED65" s="525"/>
      <c r="UEE65" s="525"/>
      <c r="UEF65" s="525"/>
      <c r="UEG65" s="525"/>
      <c r="UEH65" s="525"/>
      <c r="UEI65" s="525"/>
      <c r="UEJ65" s="525"/>
      <c r="UEK65" s="525"/>
      <c r="UEL65" s="525"/>
      <c r="UEM65" s="525"/>
      <c r="UEN65" s="525"/>
      <c r="UEO65" s="525"/>
      <c r="UEP65" s="525"/>
      <c r="UEQ65" s="525"/>
      <c r="UER65" s="525"/>
      <c r="UES65" s="525"/>
      <c r="UET65" s="525"/>
      <c r="UEU65" s="525"/>
      <c r="UEV65" s="525"/>
      <c r="UEW65" s="525"/>
      <c r="UEX65" s="525"/>
      <c r="UEY65" s="525"/>
      <c r="UEZ65" s="525"/>
      <c r="UFA65" s="525"/>
      <c r="UFB65" s="525"/>
      <c r="UFC65" s="525"/>
      <c r="UFD65" s="525"/>
      <c r="UFE65" s="525"/>
      <c r="UFF65" s="525"/>
      <c r="UFG65" s="525"/>
      <c r="UFH65" s="525"/>
      <c r="UFI65" s="525"/>
      <c r="UFJ65" s="525"/>
      <c r="UFK65" s="525"/>
      <c r="UFL65" s="525"/>
      <c r="UFM65" s="525"/>
      <c r="UFN65" s="525"/>
      <c r="UFO65" s="525"/>
      <c r="UFP65" s="525"/>
      <c r="UFQ65" s="525"/>
      <c r="UFR65" s="525"/>
      <c r="UFS65" s="525"/>
      <c r="UFT65" s="525"/>
      <c r="UFU65" s="525"/>
      <c r="UFV65" s="525"/>
      <c r="UFW65" s="525"/>
      <c r="UFX65" s="525"/>
      <c r="UFY65" s="525"/>
      <c r="UFZ65" s="525"/>
      <c r="UGA65" s="525"/>
      <c r="UGB65" s="525"/>
      <c r="UGC65" s="525"/>
      <c r="UGD65" s="525"/>
      <c r="UGE65" s="525"/>
      <c r="UGF65" s="525"/>
      <c r="UGG65" s="525"/>
      <c r="UGH65" s="525"/>
      <c r="UGI65" s="525"/>
      <c r="UGJ65" s="525"/>
      <c r="UGK65" s="525"/>
      <c r="UGL65" s="525"/>
      <c r="UGM65" s="525"/>
      <c r="UGN65" s="525"/>
      <c r="UGO65" s="525"/>
      <c r="UGP65" s="525"/>
      <c r="UGQ65" s="525"/>
      <c r="UGR65" s="525"/>
      <c r="UGS65" s="525"/>
      <c r="UGT65" s="525"/>
      <c r="UGU65" s="525"/>
      <c r="UGV65" s="525"/>
      <c r="UGW65" s="525"/>
      <c r="UGX65" s="525"/>
      <c r="UGY65" s="525"/>
      <c r="UGZ65" s="525"/>
      <c r="UHA65" s="525"/>
      <c r="UHB65" s="525"/>
      <c r="UHC65" s="525"/>
      <c r="UHD65" s="525"/>
      <c r="UHE65" s="525"/>
      <c r="UHF65" s="525"/>
      <c r="UHG65" s="525"/>
      <c r="UHH65" s="525"/>
      <c r="UHI65" s="525"/>
      <c r="UHJ65" s="525"/>
      <c r="UHK65" s="525"/>
      <c r="UHL65" s="525"/>
      <c r="UHM65" s="525"/>
      <c r="UHN65" s="525"/>
      <c r="UHO65" s="525"/>
      <c r="UHP65" s="525"/>
      <c r="UHQ65" s="525"/>
      <c r="UHR65" s="525"/>
      <c r="UHS65" s="525"/>
      <c r="UHT65" s="525"/>
      <c r="UHU65" s="525"/>
      <c r="UHV65" s="525"/>
      <c r="UHW65" s="525"/>
      <c r="UHX65" s="525"/>
      <c r="UHY65" s="525"/>
      <c r="UHZ65" s="525"/>
      <c r="UIA65" s="525"/>
      <c r="UIB65" s="525"/>
      <c r="UIC65" s="525"/>
      <c r="UID65" s="525"/>
      <c r="UIE65" s="525"/>
      <c r="UIF65" s="525"/>
      <c r="UIG65" s="525"/>
      <c r="UIH65" s="525"/>
      <c r="UII65" s="525"/>
      <c r="UIJ65" s="525"/>
      <c r="UIK65" s="525"/>
      <c r="UIL65" s="525"/>
      <c r="UIM65" s="525"/>
      <c r="UIN65" s="525"/>
      <c r="UIO65" s="525"/>
      <c r="UIP65" s="525"/>
      <c r="UIQ65" s="525"/>
      <c r="UIR65" s="525"/>
      <c r="UIS65" s="525"/>
      <c r="UIT65" s="525"/>
      <c r="UIU65" s="525"/>
      <c r="UIV65" s="525"/>
      <c r="UIW65" s="525"/>
      <c r="UIX65" s="525"/>
      <c r="UIY65" s="525"/>
      <c r="UIZ65" s="525"/>
      <c r="UJA65" s="525"/>
      <c r="UJB65" s="525"/>
      <c r="UJC65" s="525"/>
      <c r="UJD65" s="525"/>
      <c r="UJE65" s="525"/>
      <c r="UJF65" s="525"/>
      <c r="UJG65" s="525"/>
      <c r="UJH65" s="525"/>
      <c r="UJI65" s="525"/>
      <c r="UJJ65" s="525"/>
      <c r="UJK65" s="525"/>
      <c r="UJL65" s="525"/>
      <c r="UJM65" s="525"/>
      <c r="UJN65" s="525"/>
      <c r="UJO65" s="525"/>
      <c r="UJP65" s="525"/>
      <c r="UJQ65" s="525"/>
      <c r="UJR65" s="525"/>
      <c r="UJS65" s="525"/>
      <c r="UJT65" s="525"/>
      <c r="UJU65" s="525"/>
      <c r="UJV65" s="525"/>
      <c r="UJW65" s="525"/>
      <c r="UJX65" s="525"/>
      <c r="UJY65" s="525"/>
      <c r="UJZ65" s="525"/>
      <c r="UKA65" s="525"/>
      <c r="UKB65" s="525"/>
      <c r="UKC65" s="525"/>
      <c r="UKD65" s="525"/>
      <c r="UKE65" s="525"/>
      <c r="UKF65" s="525"/>
      <c r="UKG65" s="525"/>
      <c r="UKH65" s="525"/>
      <c r="UKI65" s="525"/>
      <c r="UKJ65" s="525"/>
      <c r="UKK65" s="525"/>
      <c r="UKL65" s="525"/>
      <c r="UKM65" s="525"/>
      <c r="UKN65" s="525"/>
      <c r="UKO65" s="525"/>
      <c r="UKP65" s="525"/>
      <c r="UKQ65" s="525"/>
      <c r="UKR65" s="525"/>
      <c r="UKS65" s="525"/>
      <c r="UKT65" s="525"/>
      <c r="UKU65" s="525"/>
      <c r="UKV65" s="525"/>
      <c r="UKW65" s="525"/>
      <c r="UKX65" s="525"/>
      <c r="UKY65" s="525"/>
      <c r="UKZ65" s="525"/>
      <c r="ULA65" s="525"/>
      <c r="ULB65" s="525"/>
      <c r="ULC65" s="525"/>
      <c r="ULD65" s="525"/>
      <c r="ULE65" s="525"/>
      <c r="ULF65" s="525"/>
      <c r="ULG65" s="525"/>
      <c r="ULH65" s="525"/>
      <c r="ULI65" s="525"/>
      <c r="ULJ65" s="525"/>
      <c r="ULK65" s="525"/>
      <c r="ULL65" s="525"/>
      <c r="ULM65" s="525"/>
      <c r="ULN65" s="525"/>
      <c r="ULO65" s="525"/>
      <c r="ULP65" s="525"/>
      <c r="ULQ65" s="525"/>
      <c r="ULR65" s="525"/>
      <c r="ULS65" s="525"/>
      <c r="ULT65" s="525"/>
      <c r="ULU65" s="525"/>
      <c r="ULV65" s="525"/>
      <c r="ULW65" s="525"/>
      <c r="ULX65" s="525"/>
      <c r="ULY65" s="525"/>
      <c r="ULZ65" s="525"/>
      <c r="UMA65" s="525"/>
      <c r="UMB65" s="525"/>
      <c r="UMC65" s="525"/>
      <c r="UMD65" s="525"/>
      <c r="UME65" s="525"/>
      <c r="UMF65" s="525"/>
      <c r="UMG65" s="525"/>
      <c r="UMH65" s="525"/>
      <c r="UMI65" s="525"/>
      <c r="UMJ65" s="525"/>
      <c r="UMK65" s="525"/>
      <c r="UML65" s="525"/>
      <c r="UMM65" s="525"/>
      <c r="UMN65" s="525"/>
      <c r="UMO65" s="525"/>
      <c r="UMP65" s="525"/>
      <c r="UMQ65" s="525"/>
      <c r="UMR65" s="525"/>
      <c r="UMS65" s="525"/>
      <c r="UMT65" s="525"/>
      <c r="UMU65" s="525"/>
      <c r="UMV65" s="525"/>
      <c r="UMW65" s="525"/>
      <c r="UMX65" s="525"/>
      <c r="UMY65" s="525"/>
      <c r="UMZ65" s="525"/>
      <c r="UNA65" s="525"/>
      <c r="UNB65" s="525"/>
      <c r="UNC65" s="525"/>
      <c r="UND65" s="525"/>
      <c r="UNE65" s="525"/>
      <c r="UNF65" s="525"/>
      <c r="UNG65" s="525"/>
      <c r="UNH65" s="525"/>
      <c r="UNI65" s="525"/>
      <c r="UNJ65" s="525"/>
      <c r="UNK65" s="525"/>
      <c r="UNL65" s="525"/>
      <c r="UNM65" s="525"/>
      <c r="UNN65" s="525"/>
      <c r="UNO65" s="525"/>
      <c r="UNP65" s="525"/>
      <c r="UNQ65" s="525"/>
      <c r="UNR65" s="525"/>
      <c r="UNS65" s="525"/>
      <c r="UNT65" s="525"/>
      <c r="UNU65" s="525"/>
      <c r="UNV65" s="525"/>
      <c r="UNW65" s="525"/>
      <c r="UNX65" s="525"/>
      <c r="UNY65" s="525"/>
      <c r="UNZ65" s="525"/>
      <c r="UOA65" s="525"/>
      <c r="UOB65" s="525"/>
      <c r="UOC65" s="525"/>
      <c r="UOD65" s="525"/>
      <c r="UOE65" s="525"/>
      <c r="UOF65" s="525"/>
      <c r="UOG65" s="525"/>
      <c r="UOH65" s="525"/>
      <c r="UOI65" s="525"/>
      <c r="UOJ65" s="525"/>
      <c r="UOK65" s="525"/>
      <c r="UOL65" s="525"/>
      <c r="UOM65" s="525"/>
      <c r="UON65" s="525"/>
      <c r="UOO65" s="525"/>
      <c r="UOP65" s="525"/>
      <c r="UOQ65" s="525"/>
      <c r="UOR65" s="525"/>
      <c r="UOS65" s="525"/>
      <c r="UOT65" s="525"/>
      <c r="UOU65" s="525"/>
      <c r="UOV65" s="525"/>
      <c r="UOW65" s="525"/>
      <c r="UOX65" s="525"/>
      <c r="UOY65" s="525"/>
      <c r="UOZ65" s="525"/>
      <c r="UPA65" s="525"/>
      <c r="UPB65" s="525"/>
      <c r="UPC65" s="525"/>
      <c r="UPD65" s="525"/>
      <c r="UPE65" s="525"/>
      <c r="UPF65" s="525"/>
      <c r="UPG65" s="525"/>
      <c r="UPH65" s="525"/>
      <c r="UPI65" s="525"/>
      <c r="UPJ65" s="525"/>
      <c r="UPK65" s="525"/>
      <c r="UPL65" s="525"/>
      <c r="UPM65" s="525"/>
      <c r="UPN65" s="525"/>
      <c r="UPO65" s="525"/>
      <c r="UPP65" s="525"/>
      <c r="UPQ65" s="525"/>
      <c r="UPR65" s="525"/>
      <c r="UPS65" s="525"/>
      <c r="UPT65" s="525"/>
      <c r="UPU65" s="525"/>
      <c r="UPV65" s="525"/>
      <c r="UPW65" s="525"/>
      <c r="UPX65" s="525"/>
      <c r="UPY65" s="525"/>
      <c r="UPZ65" s="525"/>
      <c r="UQA65" s="525"/>
      <c r="UQB65" s="525"/>
      <c r="UQC65" s="525"/>
      <c r="UQD65" s="525"/>
      <c r="UQE65" s="525"/>
      <c r="UQF65" s="525"/>
      <c r="UQG65" s="525"/>
      <c r="UQH65" s="525"/>
      <c r="UQI65" s="525"/>
      <c r="UQJ65" s="525"/>
      <c r="UQK65" s="525"/>
      <c r="UQL65" s="525"/>
      <c r="UQM65" s="525"/>
      <c r="UQN65" s="525"/>
      <c r="UQO65" s="525"/>
      <c r="UQP65" s="525"/>
      <c r="UQQ65" s="525"/>
      <c r="UQR65" s="525"/>
      <c r="UQS65" s="525"/>
      <c r="UQT65" s="525"/>
      <c r="UQU65" s="525"/>
      <c r="UQV65" s="525"/>
      <c r="UQW65" s="525"/>
      <c r="UQX65" s="525"/>
      <c r="UQY65" s="525"/>
      <c r="UQZ65" s="525"/>
      <c r="URA65" s="525"/>
      <c r="URB65" s="525"/>
      <c r="URC65" s="525"/>
      <c r="URD65" s="525"/>
      <c r="URE65" s="525"/>
      <c r="URF65" s="525"/>
      <c r="URG65" s="525"/>
      <c r="URH65" s="525"/>
      <c r="URI65" s="525"/>
      <c r="URJ65" s="525"/>
      <c r="URK65" s="525"/>
      <c r="URL65" s="525"/>
      <c r="URM65" s="525"/>
      <c r="URN65" s="525"/>
      <c r="URO65" s="525"/>
      <c r="URP65" s="525"/>
      <c r="URQ65" s="525"/>
      <c r="URR65" s="525"/>
      <c r="URS65" s="525"/>
      <c r="URT65" s="525"/>
      <c r="URU65" s="525"/>
      <c r="URV65" s="525"/>
      <c r="URW65" s="525"/>
      <c r="URX65" s="525"/>
      <c r="URY65" s="525"/>
      <c r="URZ65" s="525"/>
      <c r="USA65" s="525"/>
      <c r="USB65" s="525"/>
      <c r="USC65" s="525"/>
      <c r="USD65" s="525"/>
      <c r="USE65" s="525"/>
      <c r="USF65" s="525"/>
      <c r="USG65" s="525"/>
      <c r="USH65" s="525"/>
      <c r="USI65" s="525"/>
      <c r="USJ65" s="525"/>
      <c r="USK65" s="525"/>
      <c r="USL65" s="525"/>
      <c r="USM65" s="525"/>
      <c r="USN65" s="525"/>
      <c r="USO65" s="525"/>
      <c r="USP65" s="525"/>
      <c r="USQ65" s="525"/>
      <c r="USR65" s="525"/>
      <c r="USS65" s="525"/>
      <c r="UST65" s="525"/>
      <c r="USU65" s="525"/>
      <c r="USV65" s="525"/>
      <c r="USW65" s="525"/>
      <c r="USX65" s="525"/>
      <c r="USY65" s="525"/>
      <c r="USZ65" s="525"/>
      <c r="UTA65" s="525"/>
      <c r="UTB65" s="525"/>
      <c r="UTC65" s="525"/>
      <c r="UTD65" s="525"/>
      <c r="UTE65" s="525"/>
      <c r="UTF65" s="525"/>
      <c r="UTG65" s="525"/>
      <c r="UTH65" s="525"/>
      <c r="UTI65" s="525"/>
      <c r="UTJ65" s="525"/>
      <c r="UTK65" s="525"/>
      <c r="UTL65" s="525"/>
      <c r="UTM65" s="525"/>
      <c r="UTN65" s="525"/>
      <c r="UTO65" s="525"/>
      <c r="UTP65" s="525"/>
      <c r="UTQ65" s="525"/>
      <c r="UTR65" s="525"/>
      <c r="UTS65" s="525"/>
      <c r="UTT65" s="525"/>
      <c r="UTU65" s="525"/>
      <c r="UTV65" s="525"/>
      <c r="UTW65" s="525"/>
      <c r="UTX65" s="525"/>
      <c r="UTY65" s="525"/>
      <c r="UTZ65" s="525"/>
      <c r="UUA65" s="525"/>
      <c r="UUB65" s="525"/>
      <c r="UUC65" s="525"/>
      <c r="UUD65" s="525"/>
      <c r="UUE65" s="525"/>
      <c r="UUF65" s="525"/>
      <c r="UUG65" s="525"/>
      <c r="UUH65" s="525"/>
      <c r="UUI65" s="525"/>
      <c r="UUJ65" s="525"/>
      <c r="UUK65" s="525"/>
      <c r="UUL65" s="525"/>
      <c r="UUM65" s="525"/>
      <c r="UUN65" s="525"/>
      <c r="UUO65" s="525"/>
      <c r="UUP65" s="525"/>
      <c r="UUQ65" s="525"/>
      <c r="UUR65" s="525"/>
      <c r="UUS65" s="525"/>
      <c r="UUT65" s="525"/>
      <c r="UUU65" s="525"/>
      <c r="UUV65" s="525"/>
      <c r="UUW65" s="525"/>
      <c r="UUX65" s="525"/>
      <c r="UUY65" s="525"/>
      <c r="UUZ65" s="525"/>
      <c r="UVA65" s="525"/>
      <c r="UVB65" s="525"/>
      <c r="UVC65" s="525"/>
      <c r="UVD65" s="525"/>
      <c r="UVE65" s="525"/>
      <c r="UVF65" s="525"/>
      <c r="UVG65" s="525"/>
      <c r="UVH65" s="525"/>
      <c r="UVI65" s="525"/>
      <c r="UVJ65" s="525"/>
      <c r="UVK65" s="525"/>
      <c r="UVL65" s="525"/>
      <c r="UVM65" s="525"/>
      <c r="UVN65" s="525"/>
      <c r="UVO65" s="525"/>
      <c r="UVP65" s="525"/>
      <c r="UVQ65" s="525"/>
      <c r="UVR65" s="525"/>
      <c r="UVS65" s="525"/>
      <c r="UVT65" s="525"/>
      <c r="UVU65" s="525"/>
      <c r="UVV65" s="525"/>
      <c r="UVW65" s="525"/>
      <c r="UVX65" s="525"/>
      <c r="UVY65" s="525"/>
      <c r="UVZ65" s="525"/>
      <c r="UWA65" s="525"/>
      <c r="UWB65" s="525"/>
      <c r="UWC65" s="525"/>
      <c r="UWD65" s="525"/>
      <c r="UWE65" s="525"/>
      <c r="UWF65" s="525"/>
      <c r="UWG65" s="525"/>
      <c r="UWH65" s="525"/>
      <c r="UWI65" s="525"/>
      <c r="UWJ65" s="525"/>
      <c r="UWK65" s="525"/>
      <c r="UWL65" s="525"/>
      <c r="UWM65" s="525"/>
      <c r="UWN65" s="525"/>
      <c r="UWO65" s="525"/>
      <c r="UWP65" s="525"/>
      <c r="UWQ65" s="525"/>
      <c r="UWR65" s="525"/>
      <c r="UWS65" s="525"/>
      <c r="UWT65" s="525"/>
      <c r="UWU65" s="525"/>
      <c r="UWV65" s="525"/>
      <c r="UWW65" s="525"/>
      <c r="UWX65" s="525"/>
      <c r="UWY65" s="525"/>
      <c r="UWZ65" s="525"/>
      <c r="UXA65" s="525"/>
      <c r="UXB65" s="525"/>
      <c r="UXC65" s="525"/>
      <c r="UXD65" s="525"/>
      <c r="UXE65" s="525"/>
      <c r="UXF65" s="525"/>
      <c r="UXG65" s="525"/>
      <c r="UXH65" s="525"/>
      <c r="UXI65" s="525"/>
      <c r="UXJ65" s="525"/>
      <c r="UXK65" s="525"/>
      <c r="UXL65" s="525"/>
      <c r="UXM65" s="525"/>
      <c r="UXN65" s="525"/>
      <c r="UXO65" s="525"/>
      <c r="UXP65" s="525"/>
      <c r="UXQ65" s="525"/>
      <c r="UXR65" s="525"/>
      <c r="UXS65" s="525"/>
      <c r="UXT65" s="525"/>
      <c r="UXU65" s="525"/>
      <c r="UXV65" s="525"/>
      <c r="UXW65" s="525"/>
      <c r="UXX65" s="525"/>
      <c r="UXY65" s="525"/>
      <c r="UXZ65" s="525"/>
      <c r="UYA65" s="525"/>
      <c r="UYB65" s="525"/>
      <c r="UYC65" s="525"/>
      <c r="UYD65" s="525"/>
      <c r="UYE65" s="525"/>
      <c r="UYF65" s="525"/>
      <c r="UYG65" s="525"/>
      <c r="UYH65" s="525"/>
      <c r="UYI65" s="525"/>
      <c r="UYJ65" s="525"/>
      <c r="UYK65" s="525"/>
      <c r="UYL65" s="525"/>
      <c r="UYM65" s="525"/>
      <c r="UYN65" s="525"/>
      <c r="UYO65" s="525"/>
      <c r="UYP65" s="525"/>
      <c r="UYQ65" s="525"/>
      <c r="UYR65" s="525"/>
      <c r="UYS65" s="525"/>
      <c r="UYT65" s="525"/>
      <c r="UYU65" s="525"/>
      <c r="UYV65" s="525"/>
      <c r="UYW65" s="525"/>
      <c r="UYX65" s="525"/>
      <c r="UYY65" s="525"/>
      <c r="UYZ65" s="525"/>
      <c r="UZA65" s="525"/>
      <c r="UZB65" s="525"/>
      <c r="UZC65" s="525"/>
      <c r="UZD65" s="525"/>
      <c r="UZE65" s="525"/>
      <c r="UZF65" s="525"/>
      <c r="UZG65" s="525"/>
      <c r="UZH65" s="525"/>
      <c r="UZI65" s="525"/>
      <c r="UZJ65" s="525"/>
      <c r="UZK65" s="525"/>
      <c r="UZL65" s="525"/>
      <c r="UZM65" s="525"/>
      <c r="UZN65" s="525"/>
      <c r="UZO65" s="525"/>
      <c r="UZP65" s="525"/>
      <c r="UZQ65" s="525"/>
      <c r="UZR65" s="525"/>
      <c r="UZS65" s="525"/>
      <c r="UZT65" s="525"/>
      <c r="UZU65" s="525"/>
      <c r="UZV65" s="525"/>
      <c r="UZW65" s="525"/>
      <c r="UZX65" s="525"/>
      <c r="UZY65" s="525"/>
      <c r="UZZ65" s="525"/>
      <c r="VAA65" s="525"/>
      <c r="VAB65" s="525"/>
      <c r="VAC65" s="525"/>
      <c r="VAD65" s="525"/>
      <c r="VAE65" s="525"/>
      <c r="VAF65" s="525"/>
      <c r="VAG65" s="525"/>
      <c r="VAH65" s="525"/>
      <c r="VAI65" s="525"/>
      <c r="VAJ65" s="525"/>
      <c r="VAK65" s="525"/>
      <c r="VAL65" s="525"/>
      <c r="VAM65" s="525"/>
      <c r="VAN65" s="525"/>
      <c r="VAO65" s="525"/>
      <c r="VAP65" s="525"/>
      <c r="VAQ65" s="525"/>
      <c r="VAR65" s="525"/>
      <c r="VAS65" s="525"/>
      <c r="VAT65" s="525"/>
      <c r="VAU65" s="525"/>
      <c r="VAV65" s="525"/>
      <c r="VAW65" s="525"/>
      <c r="VAX65" s="525"/>
      <c r="VAY65" s="525"/>
      <c r="VAZ65" s="525"/>
      <c r="VBA65" s="525"/>
      <c r="VBB65" s="525"/>
      <c r="VBC65" s="525"/>
      <c r="VBD65" s="525"/>
      <c r="VBE65" s="525"/>
      <c r="VBF65" s="525"/>
      <c r="VBG65" s="525"/>
      <c r="VBH65" s="525"/>
      <c r="VBI65" s="525"/>
      <c r="VBJ65" s="525"/>
      <c r="VBK65" s="525"/>
      <c r="VBL65" s="525"/>
      <c r="VBM65" s="525"/>
      <c r="VBN65" s="525"/>
      <c r="VBO65" s="525"/>
      <c r="VBP65" s="525"/>
      <c r="VBQ65" s="525"/>
      <c r="VBR65" s="525"/>
      <c r="VBS65" s="525"/>
      <c r="VBT65" s="525"/>
      <c r="VBU65" s="525"/>
      <c r="VBV65" s="525"/>
      <c r="VBW65" s="525"/>
      <c r="VBX65" s="525"/>
      <c r="VBY65" s="525"/>
      <c r="VBZ65" s="525"/>
      <c r="VCA65" s="525"/>
      <c r="VCB65" s="525"/>
      <c r="VCC65" s="525"/>
      <c r="VCD65" s="525"/>
      <c r="VCE65" s="525"/>
      <c r="VCF65" s="525"/>
      <c r="VCG65" s="525"/>
      <c r="VCH65" s="525"/>
      <c r="VCI65" s="525"/>
      <c r="VCJ65" s="525"/>
      <c r="VCK65" s="525"/>
      <c r="VCL65" s="525"/>
      <c r="VCM65" s="525"/>
      <c r="VCN65" s="525"/>
      <c r="VCO65" s="525"/>
      <c r="VCP65" s="525"/>
      <c r="VCQ65" s="525"/>
      <c r="VCR65" s="525"/>
      <c r="VCS65" s="525"/>
      <c r="VCT65" s="525"/>
      <c r="VCU65" s="525"/>
      <c r="VCV65" s="525"/>
      <c r="VCW65" s="525"/>
      <c r="VCX65" s="525"/>
      <c r="VCY65" s="525"/>
      <c r="VCZ65" s="525"/>
      <c r="VDA65" s="525"/>
      <c r="VDB65" s="525"/>
      <c r="VDC65" s="525"/>
      <c r="VDD65" s="525"/>
      <c r="VDE65" s="525"/>
      <c r="VDF65" s="525"/>
      <c r="VDG65" s="525"/>
      <c r="VDH65" s="525"/>
      <c r="VDI65" s="525"/>
      <c r="VDJ65" s="525"/>
      <c r="VDK65" s="525"/>
      <c r="VDL65" s="525"/>
      <c r="VDM65" s="525"/>
      <c r="VDN65" s="525"/>
      <c r="VDO65" s="525"/>
      <c r="VDP65" s="525"/>
      <c r="VDQ65" s="525"/>
      <c r="VDR65" s="525"/>
      <c r="VDS65" s="525"/>
      <c r="VDT65" s="525"/>
      <c r="VDU65" s="525"/>
      <c r="VDV65" s="525"/>
      <c r="VDW65" s="525"/>
      <c r="VDX65" s="525"/>
      <c r="VDY65" s="525"/>
      <c r="VDZ65" s="525"/>
      <c r="VEA65" s="525"/>
      <c r="VEB65" s="525"/>
      <c r="VEC65" s="525"/>
      <c r="VED65" s="525"/>
      <c r="VEE65" s="525"/>
      <c r="VEF65" s="525"/>
      <c r="VEG65" s="525"/>
      <c r="VEH65" s="525"/>
      <c r="VEI65" s="525"/>
      <c r="VEJ65" s="525"/>
      <c r="VEK65" s="525"/>
      <c r="VEL65" s="525"/>
      <c r="VEM65" s="525"/>
      <c r="VEN65" s="525"/>
      <c r="VEO65" s="525"/>
      <c r="VEP65" s="525"/>
      <c r="VEQ65" s="525"/>
      <c r="VER65" s="525"/>
      <c r="VES65" s="525"/>
      <c r="VET65" s="525"/>
      <c r="VEU65" s="525"/>
      <c r="VEV65" s="525"/>
      <c r="VEW65" s="525"/>
      <c r="VEX65" s="525"/>
      <c r="VEY65" s="525"/>
      <c r="VEZ65" s="525"/>
      <c r="VFA65" s="525"/>
      <c r="VFB65" s="525"/>
      <c r="VFC65" s="525"/>
      <c r="VFD65" s="525"/>
      <c r="VFE65" s="525"/>
      <c r="VFF65" s="525"/>
      <c r="VFG65" s="525"/>
      <c r="VFH65" s="525"/>
      <c r="VFI65" s="525"/>
      <c r="VFJ65" s="525"/>
      <c r="VFK65" s="525"/>
      <c r="VFL65" s="525"/>
      <c r="VFM65" s="525"/>
      <c r="VFN65" s="525"/>
      <c r="VFO65" s="525"/>
      <c r="VFP65" s="525"/>
      <c r="VFQ65" s="525"/>
      <c r="VFR65" s="525"/>
      <c r="VFS65" s="525"/>
      <c r="VFT65" s="525"/>
      <c r="VFU65" s="525"/>
      <c r="VFV65" s="525"/>
      <c r="VFW65" s="525"/>
      <c r="VFX65" s="525"/>
      <c r="VFY65" s="525"/>
      <c r="VFZ65" s="525"/>
      <c r="VGA65" s="525"/>
      <c r="VGB65" s="525"/>
      <c r="VGC65" s="525"/>
      <c r="VGD65" s="525"/>
      <c r="VGE65" s="525"/>
      <c r="VGF65" s="525"/>
      <c r="VGG65" s="525"/>
      <c r="VGH65" s="525"/>
      <c r="VGI65" s="525"/>
      <c r="VGJ65" s="525"/>
      <c r="VGK65" s="525"/>
      <c r="VGL65" s="525"/>
      <c r="VGM65" s="525"/>
      <c r="VGN65" s="525"/>
      <c r="VGO65" s="525"/>
      <c r="VGP65" s="525"/>
      <c r="VGQ65" s="525"/>
      <c r="VGR65" s="525"/>
      <c r="VGS65" s="525"/>
      <c r="VGT65" s="525"/>
      <c r="VGU65" s="525"/>
      <c r="VGV65" s="525"/>
      <c r="VGW65" s="525"/>
      <c r="VGX65" s="525"/>
      <c r="VGY65" s="525"/>
      <c r="VGZ65" s="525"/>
      <c r="VHA65" s="525"/>
      <c r="VHB65" s="525"/>
      <c r="VHC65" s="525"/>
      <c r="VHD65" s="525"/>
      <c r="VHE65" s="525"/>
      <c r="VHF65" s="525"/>
      <c r="VHG65" s="525"/>
      <c r="VHH65" s="525"/>
      <c r="VHI65" s="525"/>
      <c r="VHJ65" s="525"/>
      <c r="VHK65" s="525"/>
      <c r="VHL65" s="525"/>
      <c r="VHM65" s="525"/>
      <c r="VHN65" s="525"/>
      <c r="VHO65" s="525"/>
      <c r="VHP65" s="525"/>
      <c r="VHQ65" s="525"/>
      <c r="VHR65" s="525"/>
      <c r="VHS65" s="525"/>
      <c r="VHT65" s="525"/>
      <c r="VHU65" s="525"/>
      <c r="VHV65" s="525"/>
      <c r="VHW65" s="525"/>
      <c r="VHX65" s="525"/>
      <c r="VHY65" s="525"/>
      <c r="VHZ65" s="525"/>
      <c r="VIA65" s="525"/>
      <c r="VIB65" s="525"/>
      <c r="VIC65" s="525"/>
      <c r="VID65" s="525"/>
      <c r="VIE65" s="525"/>
      <c r="VIF65" s="525"/>
      <c r="VIG65" s="525"/>
      <c r="VIH65" s="525"/>
      <c r="VII65" s="525"/>
      <c r="VIJ65" s="525"/>
      <c r="VIK65" s="525"/>
      <c r="VIL65" s="525"/>
      <c r="VIM65" s="525"/>
      <c r="VIN65" s="525"/>
      <c r="VIO65" s="525"/>
      <c r="VIP65" s="525"/>
      <c r="VIQ65" s="525"/>
      <c r="VIR65" s="525"/>
      <c r="VIS65" s="525"/>
      <c r="VIT65" s="525"/>
      <c r="VIU65" s="525"/>
      <c r="VIV65" s="525"/>
      <c r="VIW65" s="525"/>
      <c r="VIX65" s="525"/>
      <c r="VIY65" s="525"/>
      <c r="VIZ65" s="525"/>
      <c r="VJA65" s="525"/>
      <c r="VJB65" s="525"/>
      <c r="VJC65" s="525"/>
      <c r="VJD65" s="525"/>
      <c r="VJE65" s="525"/>
      <c r="VJF65" s="525"/>
      <c r="VJG65" s="525"/>
      <c r="VJH65" s="525"/>
      <c r="VJI65" s="525"/>
      <c r="VJJ65" s="525"/>
      <c r="VJK65" s="525"/>
      <c r="VJL65" s="525"/>
      <c r="VJM65" s="525"/>
      <c r="VJN65" s="525"/>
      <c r="VJO65" s="525"/>
      <c r="VJP65" s="525"/>
      <c r="VJQ65" s="525"/>
      <c r="VJR65" s="525"/>
      <c r="VJS65" s="525"/>
      <c r="VJT65" s="525"/>
      <c r="VJU65" s="525"/>
      <c r="VJV65" s="525"/>
      <c r="VJW65" s="525"/>
      <c r="VJX65" s="525"/>
      <c r="VJY65" s="525"/>
      <c r="VJZ65" s="525"/>
      <c r="VKA65" s="525"/>
      <c r="VKB65" s="525"/>
      <c r="VKC65" s="525"/>
      <c r="VKD65" s="525"/>
      <c r="VKE65" s="525"/>
      <c r="VKF65" s="525"/>
      <c r="VKG65" s="525"/>
      <c r="VKH65" s="525"/>
      <c r="VKI65" s="525"/>
      <c r="VKJ65" s="525"/>
      <c r="VKK65" s="525"/>
      <c r="VKL65" s="525"/>
      <c r="VKM65" s="525"/>
      <c r="VKN65" s="525"/>
      <c r="VKO65" s="525"/>
      <c r="VKP65" s="525"/>
      <c r="VKQ65" s="525"/>
      <c r="VKR65" s="525"/>
      <c r="VKS65" s="525"/>
      <c r="VKT65" s="525"/>
      <c r="VKU65" s="525"/>
      <c r="VKV65" s="525"/>
      <c r="VKW65" s="525"/>
      <c r="VKX65" s="525"/>
      <c r="VKY65" s="525"/>
      <c r="VKZ65" s="525"/>
      <c r="VLA65" s="525"/>
      <c r="VLB65" s="525"/>
      <c r="VLC65" s="525"/>
      <c r="VLD65" s="525"/>
      <c r="VLE65" s="525"/>
      <c r="VLF65" s="525"/>
      <c r="VLG65" s="525"/>
      <c r="VLH65" s="525"/>
      <c r="VLI65" s="525"/>
      <c r="VLJ65" s="525"/>
      <c r="VLK65" s="525"/>
      <c r="VLL65" s="525"/>
      <c r="VLM65" s="525"/>
      <c r="VLN65" s="525"/>
      <c r="VLO65" s="525"/>
      <c r="VLP65" s="525"/>
      <c r="VLQ65" s="525"/>
      <c r="VLR65" s="525"/>
      <c r="VLS65" s="525"/>
      <c r="VLT65" s="525"/>
      <c r="VLU65" s="525"/>
      <c r="VLV65" s="525"/>
      <c r="VLW65" s="525"/>
      <c r="VLX65" s="525"/>
      <c r="VLY65" s="525"/>
      <c r="VLZ65" s="525"/>
      <c r="VMA65" s="525"/>
      <c r="VMB65" s="525"/>
      <c r="VMC65" s="525"/>
      <c r="VMD65" s="525"/>
      <c r="VME65" s="525"/>
      <c r="VMF65" s="525"/>
      <c r="VMG65" s="525"/>
      <c r="VMH65" s="525"/>
      <c r="VMI65" s="525"/>
      <c r="VMJ65" s="525"/>
      <c r="VMK65" s="525"/>
      <c r="VML65" s="525"/>
      <c r="VMM65" s="525"/>
      <c r="VMN65" s="525"/>
      <c r="VMO65" s="525"/>
      <c r="VMP65" s="525"/>
      <c r="VMQ65" s="525"/>
      <c r="VMR65" s="525"/>
      <c r="VMS65" s="525"/>
      <c r="VMT65" s="525"/>
      <c r="VMU65" s="525"/>
      <c r="VMV65" s="525"/>
      <c r="VMW65" s="525"/>
      <c r="VMX65" s="525"/>
      <c r="VMY65" s="525"/>
      <c r="VMZ65" s="525"/>
      <c r="VNA65" s="525"/>
      <c r="VNB65" s="525"/>
      <c r="VNC65" s="525"/>
      <c r="VND65" s="525"/>
      <c r="VNE65" s="525"/>
      <c r="VNF65" s="525"/>
      <c r="VNG65" s="525"/>
      <c r="VNH65" s="525"/>
      <c r="VNI65" s="525"/>
      <c r="VNJ65" s="525"/>
      <c r="VNK65" s="525"/>
      <c r="VNL65" s="525"/>
      <c r="VNM65" s="525"/>
      <c r="VNN65" s="525"/>
      <c r="VNO65" s="525"/>
      <c r="VNP65" s="525"/>
      <c r="VNQ65" s="525"/>
      <c r="VNR65" s="525"/>
      <c r="VNS65" s="525"/>
      <c r="VNT65" s="525"/>
      <c r="VNU65" s="525"/>
      <c r="VNV65" s="525"/>
      <c r="VNW65" s="525"/>
      <c r="VNX65" s="525"/>
      <c r="VNY65" s="525"/>
      <c r="VNZ65" s="525"/>
      <c r="VOA65" s="525"/>
      <c r="VOB65" s="525"/>
      <c r="VOC65" s="525"/>
      <c r="VOD65" s="525"/>
      <c r="VOE65" s="525"/>
      <c r="VOF65" s="525"/>
      <c r="VOG65" s="525"/>
      <c r="VOH65" s="525"/>
      <c r="VOI65" s="525"/>
      <c r="VOJ65" s="525"/>
      <c r="VOK65" s="525"/>
      <c r="VOL65" s="525"/>
      <c r="VOM65" s="525"/>
      <c r="VON65" s="525"/>
      <c r="VOO65" s="525"/>
      <c r="VOP65" s="525"/>
      <c r="VOQ65" s="525"/>
      <c r="VOR65" s="525"/>
      <c r="VOS65" s="525"/>
      <c r="VOT65" s="525"/>
      <c r="VOU65" s="525"/>
      <c r="VOV65" s="525"/>
      <c r="VOW65" s="525"/>
      <c r="VOX65" s="525"/>
      <c r="VOY65" s="525"/>
      <c r="VOZ65" s="525"/>
      <c r="VPA65" s="525"/>
      <c r="VPB65" s="525"/>
      <c r="VPC65" s="525"/>
      <c r="VPD65" s="525"/>
      <c r="VPE65" s="525"/>
      <c r="VPF65" s="525"/>
      <c r="VPG65" s="525"/>
      <c r="VPH65" s="525"/>
      <c r="VPI65" s="525"/>
      <c r="VPJ65" s="525"/>
      <c r="VPK65" s="525"/>
      <c r="VPL65" s="525"/>
      <c r="VPM65" s="525"/>
      <c r="VPN65" s="525"/>
      <c r="VPO65" s="525"/>
      <c r="VPP65" s="525"/>
      <c r="VPQ65" s="525"/>
      <c r="VPR65" s="525"/>
      <c r="VPS65" s="525"/>
      <c r="VPT65" s="525"/>
      <c r="VPU65" s="525"/>
      <c r="VPV65" s="525"/>
      <c r="VPW65" s="525"/>
      <c r="VPX65" s="525"/>
      <c r="VPY65" s="525"/>
      <c r="VPZ65" s="525"/>
      <c r="VQA65" s="525"/>
      <c r="VQB65" s="525"/>
      <c r="VQC65" s="525"/>
      <c r="VQD65" s="525"/>
      <c r="VQE65" s="525"/>
      <c r="VQF65" s="525"/>
      <c r="VQG65" s="525"/>
      <c r="VQH65" s="525"/>
      <c r="VQI65" s="525"/>
      <c r="VQJ65" s="525"/>
      <c r="VQK65" s="525"/>
      <c r="VQL65" s="525"/>
      <c r="VQM65" s="525"/>
      <c r="VQN65" s="525"/>
      <c r="VQO65" s="525"/>
      <c r="VQP65" s="525"/>
      <c r="VQQ65" s="525"/>
      <c r="VQR65" s="525"/>
      <c r="VQS65" s="525"/>
      <c r="VQT65" s="525"/>
      <c r="VQU65" s="525"/>
      <c r="VQV65" s="525"/>
      <c r="VQW65" s="525"/>
      <c r="VQX65" s="525"/>
      <c r="VQY65" s="525"/>
      <c r="VQZ65" s="525"/>
      <c r="VRA65" s="525"/>
      <c r="VRB65" s="525"/>
      <c r="VRC65" s="525"/>
      <c r="VRD65" s="525"/>
      <c r="VRE65" s="525"/>
      <c r="VRF65" s="525"/>
      <c r="VRG65" s="525"/>
      <c r="VRH65" s="525"/>
      <c r="VRI65" s="525"/>
      <c r="VRJ65" s="525"/>
      <c r="VRK65" s="525"/>
      <c r="VRL65" s="525"/>
      <c r="VRM65" s="525"/>
      <c r="VRN65" s="525"/>
      <c r="VRO65" s="525"/>
      <c r="VRP65" s="525"/>
      <c r="VRQ65" s="525"/>
      <c r="VRR65" s="525"/>
      <c r="VRS65" s="525"/>
      <c r="VRT65" s="525"/>
      <c r="VRU65" s="525"/>
      <c r="VRV65" s="525"/>
      <c r="VRW65" s="525"/>
      <c r="VRX65" s="525"/>
      <c r="VRY65" s="525"/>
      <c r="VRZ65" s="525"/>
      <c r="VSA65" s="525"/>
      <c r="VSB65" s="525"/>
      <c r="VSC65" s="525"/>
      <c r="VSD65" s="525"/>
      <c r="VSE65" s="525"/>
      <c r="VSF65" s="525"/>
      <c r="VSG65" s="525"/>
      <c r="VSH65" s="525"/>
      <c r="VSI65" s="525"/>
      <c r="VSJ65" s="525"/>
      <c r="VSK65" s="525"/>
      <c r="VSL65" s="525"/>
      <c r="VSM65" s="525"/>
      <c r="VSN65" s="525"/>
      <c r="VSO65" s="525"/>
      <c r="VSP65" s="525"/>
      <c r="VSQ65" s="525"/>
      <c r="VSR65" s="525"/>
      <c r="VSS65" s="525"/>
      <c r="VST65" s="525"/>
      <c r="VSU65" s="525"/>
      <c r="VSV65" s="525"/>
      <c r="VSW65" s="525"/>
      <c r="VSX65" s="525"/>
      <c r="VSY65" s="525"/>
      <c r="VSZ65" s="525"/>
      <c r="VTA65" s="525"/>
      <c r="VTB65" s="525"/>
      <c r="VTC65" s="525"/>
      <c r="VTD65" s="525"/>
      <c r="VTE65" s="525"/>
      <c r="VTF65" s="525"/>
      <c r="VTG65" s="525"/>
      <c r="VTH65" s="525"/>
      <c r="VTI65" s="525"/>
      <c r="VTJ65" s="525"/>
      <c r="VTK65" s="525"/>
      <c r="VTL65" s="525"/>
      <c r="VTM65" s="525"/>
      <c r="VTN65" s="525"/>
      <c r="VTO65" s="525"/>
      <c r="VTP65" s="525"/>
      <c r="VTQ65" s="525"/>
      <c r="VTR65" s="525"/>
      <c r="VTS65" s="525"/>
      <c r="VTT65" s="525"/>
      <c r="VTU65" s="525"/>
      <c r="VTV65" s="525"/>
      <c r="VTW65" s="525"/>
      <c r="VTX65" s="525"/>
      <c r="VTY65" s="525"/>
      <c r="VTZ65" s="525"/>
      <c r="VUA65" s="525"/>
      <c r="VUB65" s="525"/>
      <c r="VUC65" s="525"/>
      <c r="VUD65" s="525"/>
      <c r="VUE65" s="525"/>
      <c r="VUF65" s="525"/>
      <c r="VUG65" s="525"/>
      <c r="VUH65" s="525"/>
      <c r="VUI65" s="525"/>
      <c r="VUJ65" s="525"/>
      <c r="VUK65" s="525"/>
      <c r="VUL65" s="525"/>
      <c r="VUM65" s="525"/>
      <c r="VUN65" s="525"/>
      <c r="VUO65" s="525"/>
      <c r="VUP65" s="525"/>
      <c r="VUQ65" s="525"/>
      <c r="VUR65" s="525"/>
      <c r="VUS65" s="525"/>
      <c r="VUT65" s="525"/>
      <c r="VUU65" s="525"/>
      <c r="VUV65" s="525"/>
      <c r="VUW65" s="525"/>
      <c r="VUX65" s="525"/>
      <c r="VUY65" s="525"/>
      <c r="VUZ65" s="525"/>
      <c r="VVA65" s="525"/>
      <c r="VVB65" s="525"/>
      <c r="VVC65" s="525"/>
      <c r="VVD65" s="525"/>
      <c r="VVE65" s="525"/>
      <c r="VVF65" s="525"/>
      <c r="VVG65" s="525"/>
      <c r="VVH65" s="525"/>
      <c r="VVI65" s="525"/>
      <c r="VVJ65" s="525"/>
      <c r="VVK65" s="525"/>
      <c r="VVL65" s="525"/>
      <c r="VVM65" s="525"/>
      <c r="VVN65" s="525"/>
      <c r="VVO65" s="525"/>
      <c r="VVP65" s="525"/>
      <c r="VVQ65" s="525"/>
      <c r="VVR65" s="525"/>
      <c r="VVS65" s="525"/>
      <c r="VVT65" s="525"/>
      <c r="VVU65" s="525"/>
      <c r="VVV65" s="525"/>
      <c r="VVW65" s="525"/>
      <c r="VVX65" s="525"/>
      <c r="VVY65" s="525"/>
      <c r="VVZ65" s="525"/>
      <c r="VWA65" s="525"/>
      <c r="VWB65" s="525"/>
      <c r="VWC65" s="525"/>
      <c r="VWD65" s="525"/>
      <c r="VWE65" s="525"/>
      <c r="VWF65" s="525"/>
      <c r="VWG65" s="525"/>
      <c r="VWH65" s="525"/>
      <c r="VWI65" s="525"/>
      <c r="VWJ65" s="525"/>
      <c r="VWK65" s="525"/>
      <c r="VWL65" s="525"/>
      <c r="VWM65" s="525"/>
      <c r="VWN65" s="525"/>
      <c r="VWO65" s="525"/>
      <c r="VWP65" s="525"/>
      <c r="VWQ65" s="525"/>
      <c r="VWR65" s="525"/>
      <c r="VWS65" s="525"/>
      <c r="VWT65" s="525"/>
      <c r="VWU65" s="525"/>
      <c r="VWV65" s="525"/>
      <c r="VWW65" s="525"/>
      <c r="VWX65" s="525"/>
      <c r="VWY65" s="525"/>
      <c r="VWZ65" s="525"/>
      <c r="VXA65" s="525"/>
      <c r="VXB65" s="525"/>
      <c r="VXC65" s="525"/>
      <c r="VXD65" s="525"/>
      <c r="VXE65" s="525"/>
      <c r="VXF65" s="525"/>
      <c r="VXG65" s="525"/>
      <c r="VXH65" s="525"/>
      <c r="VXI65" s="525"/>
      <c r="VXJ65" s="525"/>
      <c r="VXK65" s="525"/>
      <c r="VXL65" s="525"/>
      <c r="VXM65" s="525"/>
      <c r="VXN65" s="525"/>
      <c r="VXO65" s="525"/>
      <c r="VXP65" s="525"/>
      <c r="VXQ65" s="525"/>
      <c r="VXR65" s="525"/>
      <c r="VXS65" s="525"/>
      <c r="VXT65" s="525"/>
      <c r="VXU65" s="525"/>
      <c r="VXV65" s="525"/>
      <c r="VXW65" s="525"/>
      <c r="VXX65" s="525"/>
      <c r="VXY65" s="525"/>
      <c r="VXZ65" s="525"/>
      <c r="VYA65" s="525"/>
      <c r="VYB65" s="525"/>
      <c r="VYC65" s="525"/>
      <c r="VYD65" s="525"/>
      <c r="VYE65" s="525"/>
      <c r="VYF65" s="525"/>
      <c r="VYG65" s="525"/>
      <c r="VYH65" s="525"/>
      <c r="VYI65" s="525"/>
      <c r="VYJ65" s="525"/>
      <c r="VYK65" s="525"/>
      <c r="VYL65" s="525"/>
      <c r="VYM65" s="525"/>
      <c r="VYN65" s="525"/>
      <c r="VYO65" s="525"/>
      <c r="VYP65" s="525"/>
      <c r="VYQ65" s="525"/>
      <c r="VYR65" s="525"/>
      <c r="VYS65" s="525"/>
      <c r="VYT65" s="525"/>
      <c r="VYU65" s="525"/>
      <c r="VYV65" s="525"/>
      <c r="VYW65" s="525"/>
      <c r="VYX65" s="525"/>
      <c r="VYY65" s="525"/>
      <c r="VYZ65" s="525"/>
      <c r="VZA65" s="525"/>
      <c r="VZB65" s="525"/>
      <c r="VZC65" s="525"/>
      <c r="VZD65" s="525"/>
      <c r="VZE65" s="525"/>
      <c r="VZF65" s="525"/>
      <c r="VZG65" s="525"/>
      <c r="VZH65" s="525"/>
      <c r="VZI65" s="525"/>
      <c r="VZJ65" s="525"/>
      <c r="VZK65" s="525"/>
      <c r="VZL65" s="525"/>
      <c r="VZM65" s="525"/>
      <c r="VZN65" s="525"/>
      <c r="VZO65" s="525"/>
      <c r="VZP65" s="525"/>
      <c r="VZQ65" s="525"/>
      <c r="VZR65" s="525"/>
      <c r="VZS65" s="525"/>
      <c r="VZT65" s="525"/>
      <c r="VZU65" s="525"/>
      <c r="VZV65" s="525"/>
      <c r="VZW65" s="525"/>
      <c r="VZX65" s="525"/>
      <c r="VZY65" s="525"/>
      <c r="VZZ65" s="525"/>
      <c r="WAA65" s="525"/>
      <c r="WAB65" s="525"/>
      <c r="WAC65" s="525"/>
      <c r="WAD65" s="525"/>
      <c r="WAE65" s="525"/>
      <c r="WAF65" s="525"/>
      <c r="WAG65" s="525"/>
      <c r="WAH65" s="525"/>
      <c r="WAI65" s="525"/>
      <c r="WAJ65" s="525"/>
      <c r="WAK65" s="525"/>
      <c r="WAL65" s="525"/>
      <c r="WAM65" s="525"/>
      <c r="WAN65" s="525"/>
      <c r="WAO65" s="525"/>
      <c r="WAP65" s="525"/>
      <c r="WAQ65" s="525"/>
      <c r="WAR65" s="525"/>
      <c r="WAS65" s="525"/>
      <c r="WAT65" s="525"/>
      <c r="WAU65" s="525"/>
      <c r="WAV65" s="525"/>
      <c r="WAW65" s="525"/>
      <c r="WAX65" s="525"/>
      <c r="WAY65" s="525"/>
      <c r="WAZ65" s="525"/>
      <c r="WBA65" s="525"/>
      <c r="WBB65" s="525"/>
      <c r="WBC65" s="525"/>
      <c r="WBD65" s="525"/>
      <c r="WBE65" s="525"/>
      <c r="WBF65" s="525"/>
      <c r="WBG65" s="525"/>
      <c r="WBH65" s="525"/>
      <c r="WBI65" s="525"/>
      <c r="WBJ65" s="525"/>
      <c r="WBK65" s="525"/>
      <c r="WBL65" s="525"/>
      <c r="WBM65" s="525"/>
      <c r="WBN65" s="525"/>
      <c r="WBO65" s="525"/>
      <c r="WBP65" s="525"/>
      <c r="WBQ65" s="525"/>
      <c r="WBR65" s="525"/>
      <c r="WBS65" s="525"/>
      <c r="WBT65" s="525"/>
      <c r="WBU65" s="525"/>
      <c r="WBV65" s="525"/>
      <c r="WBW65" s="525"/>
      <c r="WBX65" s="525"/>
      <c r="WBY65" s="525"/>
      <c r="WBZ65" s="525"/>
      <c r="WCA65" s="525"/>
      <c r="WCB65" s="525"/>
      <c r="WCC65" s="525"/>
      <c r="WCD65" s="525"/>
      <c r="WCE65" s="525"/>
      <c r="WCF65" s="525"/>
      <c r="WCG65" s="525"/>
      <c r="WCH65" s="525"/>
      <c r="WCI65" s="525"/>
      <c r="WCJ65" s="525"/>
      <c r="WCK65" s="525"/>
      <c r="WCL65" s="525"/>
      <c r="WCM65" s="525"/>
      <c r="WCN65" s="525"/>
      <c r="WCO65" s="525"/>
      <c r="WCP65" s="525"/>
      <c r="WCQ65" s="525"/>
      <c r="WCR65" s="525"/>
      <c r="WCS65" s="525"/>
      <c r="WCT65" s="525"/>
      <c r="WCU65" s="525"/>
      <c r="WCV65" s="525"/>
      <c r="WCW65" s="525"/>
      <c r="WCX65" s="525"/>
      <c r="WCY65" s="525"/>
      <c r="WCZ65" s="525"/>
      <c r="WDA65" s="525"/>
      <c r="WDB65" s="525"/>
      <c r="WDC65" s="525"/>
      <c r="WDD65" s="525"/>
      <c r="WDE65" s="525"/>
      <c r="WDF65" s="525"/>
      <c r="WDG65" s="525"/>
      <c r="WDH65" s="525"/>
      <c r="WDI65" s="525"/>
      <c r="WDJ65" s="525"/>
      <c r="WDK65" s="525"/>
      <c r="WDL65" s="525"/>
      <c r="WDM65" s="525"/>
      <c r="WDN65" s="525"/>
      <c r="WDO65" s="525"/>
      <c r="WDP65" s="525"/>
      <c r="WDQ65" s="525"/>
      <c r="WDR65" s="525"/>
      <c r="WDS65" s="525"/>
      <c r="WDT65" s="525"/>
      <c r="WDU65" s="525"/>
      <c r="WDV65" s="525"/>
      <c r="WDW65" s="525"/>
      <c r="WDX65" s="525"/>
      <c r="WDY65" s="525"/>
      <c r="WDZ65" s="525"/>
      <c r="WEA65" s="525"/>
      <c r="WEB65" s="525"/>
      <c r="WEC65" s="525"/>
      <c r="WED65" s="525"/>
      <c r="WEE65" s="525"/>
      <c r="WEF65" s="525"/>
      <c r="WEG65" s="525"/>
      <c r="WEH65" s="525"/>
      <c r="WEI65" s="525"/>
      <c r="WEJ65" s="525"/>
      <c r="WEK65" s="525"/>
      <c r="WEL65" s="525"/>
      <c r="WEM65" s="525"/>
      <c r="WEN65" s="525"/>
      <c r="WEO65" s="525"/>
      <c r="WEP65" s="525"/>
      <c r="WEQ65" s="525"/>
      <c r="WER65" s="525"/>
      <c r="WES65" s="525"/>
      <c r="WET65" s="525"/>
      <c r="WEU65" s="525"/>
      <c r="WEV65" s="525"/>
      <c r="WEW65" s="525"/>
      <c r="WEX65" s="525"/>
      <c r="WEY65" s="525"/>
      <c r="WEZ65" s="525"/>
      <c r="WFA65" s="525"/>
      <c r="WFB65" s="525"/>
      <c r="WFC65" s="525"/>
      <c r="WFD65" s="525"/>
      <c r="WFE65" s="525"/>
      <c r="WFF65" s="525"/>
      <c r="WFG65" s="525"/>
      <c r="WFH65" s="525"/>
      <c r="WFI65" s="525"/>
      <c r="WFJ65" s="525"/>
      <c r="WFK65" s="525"/>
      <c r="WFL65" s="525"/>
      <c r="WFM65" s="525"/>
      <c r="WFN65" s="525"/>
      <c r="WFO65" s="525"/>
      <c r="WFP65" s="525"/>
      <c r="WFQ65" s="525"/>
      <c r="WFR65" s="525"/>
      <c r="WFS65" s="525"/>
      <c r="WFT65" s="525"/>
      <c r="WFU65" s="525"/>
      <c r="WFV65" s="525"/>
      <c r="WFW65" s="525"/>
      <c r="WFX65" s="525"/>
      <c r="WFY65" s="525"/>
      <c r="WFZ65" s="525"/>
      <c r="WGA65" s="525"/>
      <c r="WGB65" s="525"/>
      <c r="WGC65" s="525"/>
      <c r="WGD65" s="525"/>
      <c r="WGE65" s="525"/>
      <c r="WGF65" s="525"/>
      <c r="WGG65" s="525"/>
      <c r="WGH65" s="525"/>
      <c r="WGI65" s="525"/>
      <c r="WGJ65" s="525"/>
      <c r="WGK65" s="525"/>
      <c r="WGL65" s="525"/>
      <c r="WGM65" s="525"/>
      <c r="WGN65" s="525"/>
      <c r="WGO65" s="525"/>
      <c r="WGP65" s="525"/>
      <c r="WGQ65" s="525"/>
      <c r="WGR65" s="525"/>
      <c r="WGS65" s="525"/>
      <c r="WGT65" s="525"/>
      <c r="WGU65" s="525"/>
      <c r="WGV65" s="525"/>
      <c r="WGW65" s="525"/>
      <c r="WGX65" s="525"/>
      <c r="WGY65" s="525"/>
      <c r="WGZ65" s="525"/>
      <c r="WHA65" s="525"/>
      <c r="WHB65" s="525"/>
      <c r="WHC65" s="525"/>
      <c r="WHD65" s="525"/>
      <c r="WHE65" s="525"/>
      <c r="WHF65" s="525"/>
      <c r="WHG65" s="525"/>
      <c r="WHH65" s="525"/>
      <c r="WHI65" s="525"/>
      <c r="WHJ65" s="525"/>
      <c r="WHK65" s="525"/>
      <c r="WHL65" s="525"/>
      <c r="WHM65" s="525"/>
      <c r="WHN65" s="525"/>
      <c r="WHO65" s="525"/>
      <c r="WHP65" s="525"/>
      <c r="WHQ65" s="525"/>
      <c r="WHR65" s="525"/>
      <c r="WHS65" s="525"/>
      <c r="WHT65" s="525"/>
      <c r="WHU65" s="525"/>
      <c r="WHV65" s="525"/>
      <c r="WHW65" s="525"/>
      <c r="WHX65" s="525"/>
      <c r="WHY65" s="525"/>
      <c r="WHZ65" s="525"/>
      <c r="WIA65" s="525"/>
      <c r="WIB65" s="525"/>
      <c r="WIC65" s="525"/>
      <c r="WID65" s="525"/>
      <c r="WIE65" s="525"/>
      <c r="WIF65" s="525"/>
      <c r="WIG65" s="525"/>
      <c r="WIH65" s="525"/>
      <c r="WII65" s="525"/>
      <c r="WIJ65" s="525"/>
      <c r="WIK65" s="525"/>
      <c r="WIL65" s="525"/>
      <c r="WIM65" s="525"/>
      <c r="WIN65" s="525"/>
      <c r="WIO65" s="525"/>
      <c r="WIP65" s="525"/>
      <c r="WIQ65" s="525"/>
      <c r="WIR65" s="525"/>
      <c r="WIS65" s="525"/>
      <c r="WIT65" s="525"/>
      <c r="WIU65" s="525"/>
      <c r="WIV65" s="525"/>
      <c r="WIW65" s="525"/>
      <c r="WIX65" s="525"/>
      <c r="WIY65" s="525"/>
      <c r="WIZ65" s="525"/>
      <c r="WJA65" s="525"/>
      <c r="WJB65" s="525"/>
      <c r="WJC65" s="525"/>
      <c r="WJD65" s="525"/>
      <c r="WJE65" s="525"/>
      <c r="WJF65" s="525"/>
      <c r="WJG65" s="525"/>
      <c r="WJH65" s="525"/>
      <c r="WJI65" s="525"/>
      <c r="WJJ65" s="525"/>
      <c r="WJK65" s="525"/>
      <c r="WJL65" s="525"/>
      <c r="WJM65" s="525"/>
      <c r="WJN65" s="525"/>
      <c r="WJO65" s="525"/>
      <c r="WJP65" s="525"/>
      <c r="WJQ65" s="525"/>
      <c r="WJR65" s="525"/>
      <c r="WJS65" s="525"/>
      <c r="WJT65" s="525"/>
      <c r="WJU65" s="525"/>
      <c r="WJV65" s="525"/>
      <c r="WJW65" s="525"/>
      <c r="WJX65" s="525"/>
      <c r="WJY65" s="525"/>
      <c r="WJZ65" s="525"/>
      <c r="WKA65" s="525"/>
      <c r="WKB65" s="525"/>
      <c r="WKC65" s="525"/>
      <c r="WKD65" s="525"/>
      <c r="WKE65" s="525"/>
      <c r="WKF65" s="525"/>
      <c r="WKG65" s="525"/>
      <c r="WKH65" s="525"/>
      <c r="WKI65" s="525"/>
      <c r="WKJ65" s="525"/>
      <c r="WKK65" s="525"/>
      <c r="WKL65" s="525"/>
      <c r="WKM65" s="525"/>
      <c r="WKN65" s="525"/>
      <c r="WKO65" s="525"/>
      <c r="WKP65" s="525"/>
      <c r="WKQ65" s="525"/>
      <c r="WKR65" s="525"/>
      <c r="WKS65" s="525"/>
      <c r="WKT65" s="525"/>
      <c r="WKU65" s="525"/>
      <c r="WKV65" s="525"/>
      <c r="WKW65" s="525"/>
      <c r="WKX65" s="525"/>
      <c r="WKY65" s="525"/>
      <c r="WKZ65" s="525"/>
      <c r="WLA65" s="525"/>
      <c r="WLB65" s="525"/>
      <c r="WLC65" s="525"/>
      <c r="WLD65" s="525"/>
      <c r="WLE65" s="525"/>
      <c r="WLF65" s="525"/>
      <c r="WLG65" s="525"/>
      <c r="WLH65" s="525"/>
      <c r="WLI65" s="525"/>
      <c r="WLJ65" s="525"/>
      <c r="WLK65" s="525"/>
      <c r="WLL65" s="525"/>
      <c r="WLM65" s="525"/>
      <c r="WLN65" s="525"/>
      <c r="WLO65" s="525"/>
      <c r="WLP65" s="525"/>
      <c r="WLQ65" s="525"/>
      <c r="WLR65" s="525"/>
      <c r="WLS65" s="525"/>
      <c r="WLT65" s="525"/>
      <c r="WLU65" s="525"/>
      <c r="WLV65" s="525"/>
      <c r="WLW65" s="525"/>
      <c r="WLX65" s="525"/>
      <c r="WLY65" s="525"/>
      <c r="WLZ65" s="525"/>
      <c r="WMA65" s="525"/>
      <c r="WMB65" s="525"/>
      <c r="WMC65" s="525"/>
      <c r="WMD65" s="525"/>
      <c r="WME65" s="525"/>
      <c r="WMF65" s="525"/>
      <c r="WMG65" s="525"/>
      <c r="WMH65" s="525"/>
      <c r="WMI65" s="525"/>
      <c r="WMJ65" s="525"/>
      <c r="WMK65" s="525"/>
      <c r="WML65" s="525"/>
      <c r="WMM65" s="525"/>
      <c r="WMN65" s="525"/>
      <c r="WMO65" s="525"/>
      <c r="WMP65" s="525"/>
      <c r="WMQ65" s="525"/>
      <c r="WMR65" s="525"/>
      <c r="WMS65" s="525"/>
      <c r="WMT65" s="525"/>
      <c r="WMU65" s="525"/>
      <c r="WMV65" s="525"/>
      <c r="WMW65" s="525"/>
      <c r="WMX65" s="525"/>
      <c r="WMY65" s="525"/>
      <c r="WMZ65" s="525"/>
      <c r="WNA65" s="525"/>
      <c r="WNB65" s="525"/>
      <c r="WNC65" s="525"/>
      <c r="WND65" s="525"/>
      <c r="WNE65" s="525"/>
      <c r="WNF65" s="525"/>
      <c r="WNG65" s="525"/>
      <c r="WNH65" s="525"/>
      <c r="WNI65" s="525"/>
      <c r="WNJ65" s="525"/>
      <c r="WNK65" s="525"/>
      <c r="WNL65" s="525"/>
      <c r="WNM65" s="525"/>
      <c r="WNN65" s="525"/>
      <c r="WNO65" s="525"/>
      <c r="WNP65" s="525"/>
      <c r="WNQ65" s="525"/>
      <c r="WNR65" s="525"/>
      <c r="WNS65" s="525"/>
      <c r="WNT65" s="525"/>
      <c r="WNU65" s="525"/>
      <c r="WNV65" s="525"/>
      <c r="WNW65" s="525"/>
      <c r="WNX65" s="525"/>
      <c r="WNY65" s="525"/>
      <c r="WNZ65" s="525"/>
      <c r="WOA65" s="525"/>
      <c r="WOB65" s="525"/>
      <c r="WOC65" s="525"/>
      <c r="WOD65" s="525"/>
      <c r="WOE65" s="525"/>
      <c r="WOF65" s="525"/>
      <c r="WOG65" s="525"/>
      <c r="WOH65" s="525"/>
      <c r="WOI65" s="525"/>
      <c r="WOJ65" s="525"/>
      <c r="WOK65" s="525"/>
      <c r="WOL65" s="525"/>
      <c r="WOM65" s="525"/>
      <c r="WON65" s="525"/>
      <c r="WOO65" s="525"/>
      <c r="WOP65" s="525"/>
      <c r="WOQ65" s="525"/>
      <c r="WOR65" s="525"/>
      <c r="WOS65" s="525"/>
      <c r="WOT65" s="525"/>
      <c r="WOU65" s="525"/>
      <c r="WOV65" s="525"/>
      <c r="WOW65" s="525"/>
      <c r="WOX65" s="525"/>
      <c r="WOY65" s="525"/>
      <c r="WOZ65" s="525"/>
      <c r="WPA65" s="525"/>
      <c r="WPB65" s="525"/>
      <c r="WPC65" s="525"/>
      <c r="WPD65" s="525"/>
      <c r="WPE65" s="525"/>
      <c r="WPF65" s="525"/>
      <c r="WPG65" s="525"/>
      <c r="WPH65" s="525"/>
      <c r="WPI65" s="525"/>
      <c r="WPJ65" s="525"/>
      <c r="WPK65" s="525"/>
      <c r="WPL65" s="525"/>
      <c r="WPM65" s="525"/>
      <c r="WPN65" s="525"/>
      <c r="WPO65" s="525"/>
      <c r="WPP65" s="525"/>
      <c r="WPQ65" s="525"/>
      <c r="WPR65" s="525"/>
      <c r="WPS65" s="525"/>
      <c r="WPT65" s="525"/>
      <c r="WPU65" s="525"/>
      <c r="WPV65" s="525"/>
      <c r="WPW65" s="525"/>
      <c r="WPX65" s="525"/>
      <c r="WPY65" s="525"/>
      <c r="WPZ65" s="525"/>
      <c r="WQA65" s="525"/>
      <c r="WQB65" s="525"/>
      <c r="WQC65" s="525"/>
      <c r="WQD65" s="525"/>
      <c r="WQE65" s="525"/>
      <c r="WQF65" s="525"/>
      <c r="WQG65" s="525"/>
      <c r="WQH65" s="525"/>
      <c r="WQI65" s="525"/>
      <c r="WQJ65" s="525"/>
      <c r="WQK65" s="525"/>
      <c r="WQL65" s="525"/>
      <c r="WQM65" s="525"/>
      <c r="WQN65" s="525"/>
      <c r="WQO65" s="525"/>
      <c r="WQP65" s="525"/>
      <c r="WQQ65" s="525"/>
      <c r="WQR65" s="525"/>
      <c r="WQS65" s="525"/>
      <c r="WQT65" s="525"/>
      <c r="WQU65" s="525"/>
      <c r="WQV65" s="525"/>
      <c r="WQW65" s="525"/>
      <c r="WQX65" s="525"/>
      <c r="WQY65" s="525"/>
      <c r="WQZ65" s="525"/>
      <c r="WRA65" s="525"/>
      <c r="WRB65" s="525"/>
      <c r="WRC65" s="525"/>
      <c r="WRD65" s="525"/>
      <c r="WRE65" s="525"/>
      <c r="WRF65" s="525"/>
      <c r="WRG65" s="525"/>
      <c r="WRH65" s="525"/>
      <c r="WRI65" s="525"/>
      <c r="WRJ65" s="525"/>
      <c r="WRK65" s="525"/>
      <c r="WRL65" s="525"/>
      <c r="WRM65" s="525"/>
      <c r="WRN65" s="525"/>
      <c r="WRO65" s="525"/>
      <c r="WRP65" s="525"/>
      <c r="WRQ65" s="525"/>
      <c r="WRR65" s="525"/>
      <c r="WRS65" s="525"/>
      <c r="WRT65" s="525"/>
      <c r="WRU65" s="525"/>
      <c r="WRV65" s="525"/>
      <c r="WRW65" s="525"/>
      <c r="WRX65" s="525"/>
      <c r="WRY65" s="525"/>
      <c r="WRZ65" s="525"/>
      <c r="WSA65" s="525"/>
      <c r="WSB65" s="525"/>
      <c r="WSC65" s="525"/>
      <c r="WSD65" s="525"/>
      <c r="WSE65" s="525"/>
      <c r="WSF65" s="525"/>
      <c r="WSG65" s="525"/>
      <c r="WSH65" s="525"/>
      <c r="WSI65" s="525"/>
      <c r="WSJ65" s="525"/>
      <c r="WSK65" s="525"/>
      <c r="WSL65" s="525"/>
      <c r="WSM65" s="525"/>
      <c r="WSN65" s="525"/>
      <c r="WSO65" s="525"/>
      <c r="WSP65" s="525"/>
      <c r="WSQ65" s="525"/>
      <c r="WSR65" s="525"/>
      <c r="WSS65" s="525"/>
      <c r="WST65" s="525"/>
      <c r="WSU65" s="525"/>
      <c r="WSV65" s="525"/>
      <c r="WSW65" s="525"/>
      <c r="WSX65" s="525"/>
      <c r="WSY65" s="525"/>
      <c r="WSZ65" s="525"/>
      <c r="WTA65" s="525"/>
      <c r="WTB65" s="525"/>
      <c r="WTC65" s="525"/>
      <c r="WTD65" s="525"/>
      <c r="WTE65" s="525"/>
      <c r="WTF65" s="525"/>
      <c r="WTG65" s="525"/>
      <c r="WTH65" s="525"/>
      <c r="WTI65" s="525"/>
      <c r="WTJ65" s="525"/>
      <c r="WTK65" s="525"/>
      <c r="WTL65" s="525"/>
      <c r="WTM65" s="525"/>
      <c r="WTN65" s="525"/>
      <c r="WTO65" s="525"/>
      <c r="WTP65" s="525"/>
      <c r="WTQ65" s="525"/>
      <c r="WTR65" s="525"/>
      <c r="WTS65" s="525"/>
      <c r="WTT65" s="525"/>
      <c r="WTU65" s="525"/>
      <c r="WTV65" s="525"/>
      <c r="WTW65" s="525"/>
      <c r="WTX65" s="525"/>
      <c r="WTY65" s="525"/>
      <c r="WTZ65" s="525"/>
      <c r="WUA65" s="525"/>
      <c r="WUB65" s="525"/>
      <c r="WUC65" s="525"/>
      <c r="WUD65" s="525"/>
      <c r="WUE65" s="525"/>
      <c r="WUF65" s="525"/>
      <c r="WUG65" s="525"/>
      <c r="WUH65" s="525"/>
      <c r="WUI65" s="525"/>
      <c r="WUJ65" s="525"/>
      <c r="WUK65" s="525"/>
      <c r="WUL65" s="525"/>
      <c r="WUM65" s="525"/>
      <c r="WUN65" s="525"/>
      <c r="WUO65" s="525"/>
      <c r="WUP65" s="525"/>
      <c r="WUQ65" s="525"/>
      <c r="WUR65" s="525"/>
      <c r="WUS65" s="525"/>
      <c r="WUT65" s="525"/>
      <c r="WUU65" s="525"/>
      <c r="WUV65" s="525"/>
      <c r="WUW65" s="525"/>
      <c r="WUX65" s="525"/>
      <c r="WUY65" s="525"/>
      <c r="WUZ65" s="525"/>
      <c r="WVA65" s="525"/>
      <c r="WVB65" s="525"/>
      <c r="WVC65" s="525"/>
      <c r="WVD65" s="525"/>
      <c r="WVE65" s="525"/>
      <c r="WVF65" s="525"/>
      <c r="WVG65" s="525"/>
      <c r="WVH65" s="525"/>
      <c r="WVI65" s="525"/>
      <c r="WVJ65" s="525"/>
      <c r="WVK65" s="525"/>
      <c r="WVL65" s="525"/>
      <c r="WVM65" s="525"/>
      <c r="WVN65" s="525"/>
      <c r="WVO65" s="525"/>
      <c r="WVP65" s="525"/>
      <c r="WVQ65" s="525"/>
      <c r="WVR65" s="525"/>
      <c r="WVS65" s="525"/>
      <c r="WVT65" s="525"/>
      <c r="WVU65" s="525"/>
      <c r="WVV65" s="525"/>
      <c r="WVW65" s="525"/>
      <c r="WVX65" s="525"/>
      <c r="WVY65" s="525"/>
      <c r="WVZ65" s="525"/>
      <c r="WWA65" s="525"/>
      <c r="WWB65" s="525"/>
      <c r="WWC65" s="525"/>
      <c r="WWD65" s="525"/>
      <c r="WWE65" s="525"/>
      <c r="WWF65" s="525"/>
      <c r="WWG65" s="525"/>
      <c r="WWH65" s="525"/>
      <c r="WWI65" s="525"/>
      <c r="WWJ65" s="525"/>
      <c r="WWK65" s="525"/>
      <c r="WWL65" s="525"/>
      <c r="WWM65" s="525"/>
      <c r="WWN65" s="525"/>
      <c r="WWO65" s="525"/>
      <c r="WWP65" s="525"/>
      <c r="WWQ65" s="525"/>
      <c r="WWR65" s="525"/>
      <c r="WWS65" s="525"/>
      <c r="WWT65" s="525"/>
      <c r="WWU65" s="525"/>
      <c r="WWV65" s="525"/>
      <c r="WWW65" s="525"/>
      <c r="WWX65" s="525"/>
      <c r="WWY65" s="525"/>
      <c r="WWZ65" s="525"/>
      <c r="WXA65" s="525"/>
      <c r="WXB65" s="525"/>
      <c r="WXC65" s="525"/>
      <c r="WXD65" s="525"/>
      <c r="WXE65" s="525"/>
      <c r="WXF65" s="525"/>
      <c r="WXG65" s="525"/>
      <c r="WXH65" s="525"/>
      <c r="WXI65" s="525"/>
      <c r="WXJ65" s="525"/>
      <c r="WXK65" s="525"/>
      <c r="WXL65" s="525"/>
      <c r="WXM65" s="525"/>
      <c r="WXN65" s="525"/>
      <c r="WXO65" s="525"/>
      <c r="WXP65" s="525"/>
      <c r="WXQ65" s="525"/>
      <c r="WXR65" s="525"/>
      <c r="WXS65" s="525"/>
      <c r="WXT65" s="525"/>
      <c r="WXU65" s="525"/>
      <c r="WXV65" s="525"/>
      <c r="WXW65" s="525"/>
      <c r="WXX65" s="525"/>
      <c r="WXY65" s="525"/>
      <c r="WXZ65" s="525"/>
      <c r="WYA65" s="525"/>
      <c r="WYB65" s="525"/>
      <c r="WYC65" s="525"/>
      <c r="WYD65" s="525"/>
      <c r="WYE65" s="525"/>
      <c r="WYF65" s="525"/>
      <c r="WYG65" s="525"/>
      <c r="WYH65" s="525"/>
      <c r="WYI65" s="525"/>
      <c r="WYJ65" s="525"/>
      <c r="WYK65" s="525"/>
      <c r="WYL65" s="525"/>
      <c r="WYM65" s="525"/>
      <c r="WYN65" s="525"/>
      <c r="WYO65" s="525"/>
      <c r="WYP65" s="525"/>
      <c r="WYQ65" s="525"/>
      <c r="WYR65" s="525"/>
      <c r="WYS65" s="525"/>
      <c r="WYT65" s="525"/>
      <c r="WYU65" s="525"/>
      <c r="WYV65" s="525"/>
      <c r="WYW65" s="525"/>
      <c r="WYX65" s="525"/>
      <c r="WYY65" s="525"/>
      <c r="WYZ65" s="525"/>
      <c r="WZA65" s="525"/>
      <c r="WZB65" s="525"/>
      <c r="WZC65" s="525"/>
      <c r="WZD65" s="525"/>
      <c r="WZE65" s="525"/>
      <c r="WZF65" s="525"/>
      <c r="WZG65" s="525"/>
      <c r="WZH65" s="525"/>
      <c r="WZI65" s="525"/>
      <c r="WZJ65" s="525"/>
      <c r="WZK65" s="525"/>
      <c r="WZL65" s="525"/>
      <c r="WZM65" s="525"/>
      <c r="WZN65" s="525"/>
      <c r="WZO65" s="525"/>
      <c r="WZP65" s="525"/>
      <c r="WZQ65" s="525"/>
      <c r="WZR65" s="525"/>
      <c r="WZS65" s="525"/>
      <c r="WZT65" s="525"/>
      <c r="WZU65" s="525"/>
      <c r="WZV65" s="525"/>
      <c r="WZW65" s="525"/>
      <c r="WZX65" s="525"/>
      <c r="WZY65" s="525"/>
      <c r="WZZ65" s="525"/>
      <c r="XAA65" s="525"/>
      <c r="XAB65" s="525"/>
      <c r="XAC65" s="525"/>
      <c r="XAD65" s="525"/>
      <c r="XAE65" s="525"/>
      <c r="XAF65" s="525"/>
      <c r="XAG65" s="525"/>
      <c r="XAH65" s="525"/>
      <c r="XAI65" s="525"/>
      <c r="XAJ65" s="525"/>
      <c r="XAK65" s="525"/>
      <c r="XAL65" s="525"/>
      <c r="XAM65" s="525"/>
      <c r="XAN65" s="525"/>
      <c r="XAO65" s="525"/>
      <c r="XAP65" s="525"/>
      <c r="XAQ65" s="525"/>
      <c r="XAR65" s="525"/>
      <c r="XAS65" s="525"/>
      <c r="XAT65" s="525"/>
      <c r="XAU65" s="525"/>
      <c r="XAV65" s="525"/>
      <c r="XAW65" s="525"/>
      <c r="XAX65" s="525"/>
      <c r="XAY65" s="525"/>
      <c r="XAZ65" s="525"/>
      <c r="XBA65" s="525"/>
      <c r="XBB65" s="525"/>
      <c r="XBC65" s="525"/>
      <c r="XBD65" s="525"/>
      <c r="XBE65" s="525"/>
      <c r="XBF65" s="525"/>
      <c r="XBG65" s="525"/>
      <c r="XBH65" s="525"/>
      <c r="XBI65" s="525"/>
      <c r="XBJ65" s="525"/>
      <c r="XBK65" s="525"/>
      <c r="XBL65" s="525"/>
      <c r="XBM65" s="525"/>
      <c r="XBN65" s="525"/>
      <c r="XBO65" s="525"/>
      <c r="XBP65" s="525"/>
      <c r="XBQ65" s="525"/>
      <c r="XBR65" s="525"/>
      <c r="XBS65" s="525"/>
      <c r="XBT65" s="525"/>
      <c r="XBU65" s="525"/>
      <c r="XBV65" s="525"/>
      <c r="XBW65" s="525"/>
      <c r="XBX65" s="525"/>
      <c r="XBY65" s="525"/>
      <c r="XBZ65" s="525"/>
      <c r="XCA65" s="525"/>
      <c r="XCB65" s="525"/>
      <c r="XCC65" s="525"/>
      <c r="XCD65" s="525"/>
      <c r="XCE65" s="525"/>
      <c r="XCF65" s="525"/>
      <c r="XCG65" s="525"/>
      <c r="XCH65" s="525"/>
      <c r="XCI65" s="525"/>
      <c r="XCJ65" s="525"/>
      <c r="XCK65" s="525"/>
      <c r="XCL65" s="525"/>
      <c r="XCM65" s="525"/>
      <c r="XCN65" s="525"/>
      <c r="XCO65" s="525"/>
      <c r="XCP65" s="525"/>
      <c r="XCQ65" s="525"/>
      <c r="XCR65" s="525"/>
      <c r="XCS65" s="525"/>
      <c r="XCT65" s="525"/>
      <c r="XCU65" s="525"/>
      <c r="XCV65" s="525"/>
      <c r="XCW65" s="525"/>
      <c r="XCX65" s="525"/>
      <c r="XCY65" s="525"/>
      <c r="XCZ65" s="525"/>
      <c r="XDA65" s="525"/>
      <c r="XDB65" s="525"/>
      <c r="XDC65" s="525"/>
      <c r="XDD65" s="525"/>
      <c r="XDE65" s="525"/>
      <c r="XDF65" s="525"/>
      <c r="XDG65" s="525"/>
      <c r="XDH65" s="525"/>
      <c r="XDI65" s="525"/>
      <c r="XDJ65" s="525"/>
      <c r="XDK65" s="525"/>
      <c r="XDL65" s="525"/>
      <c r="XDM65" s="525"/>
      <c r="XDN65" s="525"/>
      <c r="XDO65" s="525"/>
      <c r="XDP65" s="525"/>
      <c r="XDQ65" s="525"/>
      <c r="XDR65" s="525"/>
      <c r="XDS65" s="525"/>
      <c r="XDT65" s="525"/>
      <c r="XDU65" s="525"/>
      <c r="XDV65" s="525"/>
      <c r="XDW65" s="525"/>
      <c r="XDX65" s="525"/>
      <c r="XDY65" s="525"/>
      <c r="XDZ65" s="525"/>
      <c r="XEA65" s="525"/>
      <c r="XEB65" s="525"/>
      <c r="XEC65" s="525"/>
      <c r="XED65" s="525"/>
      <c r="XEE65" s="525"/>
      <c r="XEF65" s="525"/>
      <c r="XEG65" s="525"/>
      <c r="XEH65" s="525"/>
      <c r="XEI65" s="525"/>
      <c r="XEJ65" s="525"/>
      <c r="XEK65" s="525"/>
      <c r="XEL65" s="525"/>
      <c r="XEM65" s="525"/>
      <c r="XEN65" s="525"/>
      <c r="XEO65" s="525"/>
      <c r="XEP65" s="525"/>
      <c r="XEQ65" s="525"/>
      <c r="XER65" s="525"/>
      <c r="XES65" s="525"/>
      <c r="XET65" s="525"/>
      <c r="XEU65" s="525"/>
      <c r="XEV65" s="525"/>
      <c r="XEW65" s="525"/>
      <c r="XEX65" s="525"/>
      <c r="XEY65" s="525"/>
      <c r="XEZ65" s="525"/>
      <c r="XFA65" s="525"/>
      <c r="XFB65" s="525"/>
      <c r="XFC65" s="525"/>
      <c r="XFD65" s="525"/>
    </row>
    <row r="66" spans="1:16384" s="450" customFormat="1" ht="13.5" x14ac:dyDescent="0.25">
      <c r="A66" s="815" t="s">
        <v>3527</v>
      </c>
      <c r="B66" s="816"/>
      <c r="C66" s="816"/>
      <c r="D66" s="816"/>
      <c r="E66" s="816"/>
      <c r="F66" s="816"/>
      <c r="G66" s="816"/>
      <c r="H66" s="816"/>
      <c r="I66" s="816"/>
      <c r="J66" s="816"/>
      <c r="K66" s="816"/>
      <c r="L66" s="816"/>
      <c r="M66" s="816"/>
      <c r="N66" s="817"/>
      <c r="O66" s="809" t="s">
        <v>3536</v>
      </c>
      <c r="P66" s="810"/>
      <c r="Q66" s="810"/>
      <c r="R66" s="810"/>
      <c r="S66" s="810"/>
      <c r="T66" s="810"/>
      <c r="U66" s="810"/>
      <c r="V66" s="810"/>
      <c r="W66" s="810"/>
      <c r="X66" s="810"/>
      <c r="Y66" s="810"/>
      <c r="Z66" s="810"/>
      <c r="AA66" s="811"/>
      <c r="AB66" s="812"/>
      <c r="AC66" s="813"/>
      <c r="AD66" s="813"/>
      <c r="AE66" s="813"/>
      <c r="AF66" s="813"/>
      <c r="AG66" s="813"/>
      <c r="AH66" s="813"/>
      <c r="AI66" s="813"/>
      <c r="AJ66" s="813"/>
      <c r="AK66" s="813"/>
      <c r="AL66" s="813"/>
      <c r="AM66" s="813"/>
      <c r="AN66" s="813"/>
      <c r="AO66" s="814"/>
      <c r="AP66" s="812"/>
      <c r="AQ66" s="813"/>
      <c r="AR66" s="813"/>
      <c r="AS66" s="813"/>
      <c r="AT66" s="813"/>
      <c r="AU66" s="813"/>
      <c r="AV66" s="813"/>
      <c r="AW66" s="813"/>
      <c r="AX66" s="813"/>
      <c r="AY66" s="813"/>
      <c r="AZ66" s="814"/>
      <c r="BA66" s="614"/>
      <c r="BB66" s="614"/>
      <c r="BC66" s="525"/>
      <c r="BD66" s="525"/>
      <c r="BE66" s="525"/>
      <c r="BF66" s="525"/>
      <c r="BG66" s="525"/>
      <c r="BH66" s="525"/>
      <c r="BI66" s="525"/>
      <c r="BJ66" s="525"/>
      <c r="BK66" s="525"/>
      <c r="BL66" s="525"/>
      <c r="BM66" s="525"/>
      <c r="BN66" s="525"/>
      <c r="BO66" s="525"/>
      <c r="BP66" s="525"/>
      <c r="BQ66" s="525"/>
      <c r="BR66" s="525"/>
      <c r="BS66" s="525"/>
      <c r="BT66" s="525"/>
      <c r="BU66" s="525"/>
      <c r="BV66" s="525"/>
      <c r="BW66" s="525"/>
      <c r="BX66" s="525"/>
      <c r="BY66" s="525"/>
      <c r="BZ66" s="525"/>
      <c r="CA66" s="525"/>
      <c r="CB66" s="525"/>
      <c r="CC66" s="525"/>
      <c r="CD66" s="525"/>
      <c r="CE66" s="525"/>
      <c r="CF66" s="525"/>
      <c r="CG66" s="525"/>
      <c r="CH66" s="525"/>
      <c r="CI66" s="525"/>
      <c r="CJ66" s="525"/>
      <c r="CK66" s="525"/>
      <c r="CL66" s="525"/>
      <c r="CM66" s="525"/>
      <c r="CN66" s="525"/>
      <c r="CO66" s="525"/>
      <c r="CP66" s="525"/>
      <c r="CQ66" s="525"/>
      <c r="CR66" s="525"/>
      <c r="CS66" s="525"/>
      <c r="CT66" s="525"/>
      <c r="CU66" s="525"/>
      <c r="CV66" s="525"/>
      <c r="CW66" s="525"/>
      <c r="CX66" s="525"/>
      <c r="CY66" s="525"/>
      <c r="CZ66" s="525"/>
      <c r="DA66" s="525"/>
      <c r="DB66" s="525"/>
      <c r="DC66" s="525"/>
      <c r="DD66" s="525"/>
      <c r="DE66" s="525"/>
      <c r="DF66" s="525"/>
      <c r="DG66" s="525"/>
      <c r="DH66" s="525"/>
      <c r="DI66" s="525"/>
      <c r="DJ66" s="525"/>
      <c r="DK66" s="525"/>
      <c r="DL66" s="525"/>
      <c r="DM66" s="525"/>
      <c r="DN66" s="525"/>
      <c r="DO66" s="525"/>
      <c r="DP66" s="525"/>
      <c r="DQ66" s="525"/>
      <c r="DR66" s="525"/>
      <c r="DS66" s="525"/>
      <c r="DT66" s="525"/>
      <c r="DU66" s="525"/>
      <c r="DV66" s="525"/>
      <c r="DW66" s="525"/>
      <c r="DX66" s="525"/>
      <c r="DY66" s="525"/>
      <c r="DZ66" s="525"/>
      <c r="EA66" s="525"/>
      <c r="EB66" s="525"/>
      <c r="EC66" s="525"/>
      <c r="ED66" s="525"/>
      <c r="EE66" s="525"/>
      <c r="EF66" s="525"/>
      <c r="EG66" s="525"/>
      <c r="EH66" s="525"/>
      <c r="EI66" s="525"/>
      <c r="EJ66" s="525"/>
      <c r="EK66" s="525"/>
      <c r="EL66" s="525"/>
      <c r="EM66" s="525"/>
      <c r="EN66" s="525"/>
      <c r="EO66" s="525"/>
      <c r="EP66" s="525"/>
      <c r="EQ66" s="525"/>
      <c r="ER66" s="525"/>
      <c r="ES66" s="525"/>
      <c r="ET66" s="525"/>
      <c r="EU66" s="525"/>
      <c r="EV66" s="525"/>
      <c r="EW66" s="525"/>
      <c r="EX66" s="525"/>
      <c r="EY66" s="525"/>
      <c r="EZ66" s="525"/>
      <c r="FA66" s="525"/>
      <c r="FB66" s="525"/>
      <c r="FC66" s="525"/>
      <c r="FD66" s="525"/>
      <c r="FE66" s="525"/>
      <c r="FF66" s="525"/>
      <c r="FG66" s="525"/>
      <c r="FH66" s="525"/>
      <c r="FI66" s="525"/>
      <c r="FJ66" s="525"/>
      <c r="FK66" s="525"/>
      <c r="FL66" s="525"/>
      <c r="FM66" s="525"/>
      <c r="FN66" s="525"/>
      <c r="FO66" s="525"/>
      <c r="FP66" s="525"/>
      <c r="FQ66" s="525"/>
      <c r="FR66" s="525"/>
      <c r="FS66" s="525"/>
      <c r="FT66" s="525"/>
      <c r="FU66" s="525"/>
      <c r="FV66" s="525"/>
      <c r="FW66" s="525"/>
      <c r="FX66" s="525"/>
      <c r="FY66" s="525"/>
      <c r="FZ66" s="525"/>
      <c r="GA66" s="525"/>
      <c r="GB66" s="525"/>
      <c r="GC66" s="525"/>
      <c r="GD66" s="525"/>
      <c r="GE66" s="525"/>
      <c r="GF66" s="525"/>
      <c r="GG66" s="525"/>
      <c r="GH66" s="525"/>
      <c r="GI66" s="525"/>
      <c r="GJ66" s="525"/>
      <c r="GK66" s="525"/>
      <c r="GL66" s="525"/>
      <c r="GM66" s="525"/>
      <c r="GN66" s="525"/>
      <c r="GO66" s="525"/>
      <c r="GP66" s="525"/>
      <c r="GQ66" s="525"/>
      <c r="GR66" s="525"/>
      <c r="GS66" s="525"/>
      <c r="GT66" s="525"/>
      <c r="GU66" s="525"/>
      <c r="GV66" s="525"/>
      <c r="GW66" s="525"/>
      <c r="GX66" s="525"/>
      <c r="GY66" s="525"/>
      <c r="GZ66" s="525"/>
      <c r="HA66" s="525"/>
      <c r="HB66" s="525"/>
      <c r="HC66" s="525"/>
      <c r="HD66" s="525"/>
      <c r="HE66" s="525"/>
      <c r="HF66" s="525"/>
      <c r="HG66" s="525"/>
      <c r="HH66" s="525"/>
      <c r="HI66" s="525"/>
      <c r="HJ66" s="525"/>
      <c r="HK66" s="525"/>
      <c r="HL66" s="525"/>
      <c r="HM66" s="525"/>
      <c r="HN66" s="525"/>
      <c r="HO66" s="525"/>
      <c r="HP66" s="525"/>
      <c r="HQ66" s="525"/>
      <c r="HR66" s="525"/>
      <c r="HS66" s="525"/>
      <c r="HT66" s="525"/>
      <c r="HU66" s="525"/>
      <c r="HV66" s="525"/>
      <c r="HW66" s="525"/>
      <c r="HX66" s="525"/>
      <c r="HY66" s="525"/>
      <c r="HZ66" s="525"/>
      <c r="IA66" s="525"/>
      <c r="IB66" s="525"/>
      <c r="IC66" s="525"/>
      <c r="ID66" s="525"/>
      <c r="IE66" s="525"/>
      <c r="IF66" s="525"/>
      <c r="IG66" s="525"/>
      <c r="IH66" s="525"/>
      <c r="II66" s="525"/>
      <c r="IJ66" s="525"/>
      <c r="IK66" s="525"/>
      <c r="IL66" s="525"/>
      <c r="IM66" s="525"/>
      <c r="IN66" s="525"/>
      <c r="IO66" s="525"/>
      <c r="IP66" s="525"/>
      <c r="IQ66" s="525"/>
      <c r="IR66" s="525"/>
      <c r="IS66" s="525"/>
      <c r="IT66" s="525"/>
      <c r="IU66" s="525"/>
      <c r="IV66" s="525"/>
      <c r="IW66" s="525"/>
      <c r="IX66" s="525"/>
      <c r="IY66" s="525"/>
      <c r="IZ66" s="525"/>
      <c r="JA66" s="525"/>
      <c r="JB66" s="525"/>
      <c r="JC66" s="525"/>
      <c r="JD66" s="525"/>
      <c r="JE66" s="525"/>
      <c r="JF66" s="525"/>
      <c r="JG66" s="525"/>
      <c r="JH66" s="525"/>
      <c r="JI66" s="525"/>
      <c r="JJ66" s="525"/>
      <c r="JK66" s="525"/>
      <c r="JL66" s="525"/>
      <c r="JM66" s="525"/>
      <c r="JN66" s="525"/>
      <c r="JO66" s="525"/>
      <c r="JP66" s="525"/>
      <c r="JQ66" s="525"/>
      <c r="JR66" s="525"/>
      <c r="JS66" s="525"/>
      <c r="JT66" s="525"/>
      <c r="JU66" s="525"/>
      <c r="JV66" s="525"/>
      <c r="JW66" s="525"/>
      <c r="JX66" s="525"/>
      <c r="JY66" s="525"/>
      <c r="JZ66" s="525"/>
      <c r="KA66" s="525"/>
      <c r="KB66" s="525"/>
      <c r="KC66" s="525"/>
      <c r="KD66" s="525"/>
      <c r="KE66" s="525"/>
      <c r="KF66" s="525"/>
      <c r="KG66" s="525"/>
      <c r="KH66" s="525"/>
      <c r="KI66" s="525"/>
      <c r="KJ66" s="525"/>
      <c r="KK66" s="525"/>
      <c r="KL66" s="525"/>
      <c r="KM66" s="525"/>
      <c r="KN66" s="525"/>
      <c r="KO66" s="525"/>
      <c r="KP66" s="525"/>
      <c r="KQ66" s="525"/>
      <c r="KR66" s="525"/>
      <c r="KS66" s="525"/>
      <c r="KT66" s="525"/>
      <c r="KU66" s="525"/>
      <c r="KV66" s="525"/>
      <c r="KW66" s="525"/>
      <c r="KX66" s="525"/>
      <c r="KY66" s="525"/>
      <c r="KZ66" s="525"/>
      <c r="LA66" s="525"/>
      <c r="LB66" s="525"/>
      <c r="LC66" s="525"/>
      <c r="LD66" s="525"/>
      <c r="LE66" s="525"/>
      <c r="LF66" s="525"/>
      <c r="LG66" s="525"/>
      <c r="LH66" s="525"/>
      <c r="LI66" s="525"/>
      <c r="LJ66" s="525"/>
      <c r="LK66" s="525"/>
      <c r="LL66" s="525"/>
      <c r="LM66" s="525"/>
      <c r="LN66" s="525"/>
      <c r="LO66" s="525"/>
      <c r="LP66" s="525"/>
      <c r="LQ66" s="525"/>
      <c r="LR66" s="525"/>
      <c r="LS66" s="525"/>
      <c r="LT66" s="525"/>
      <c r="LU66" s="525"/>
      <c r="LV66" s="525"/>
      <c r="LW66" s="525"/>
      <c r="LX66" s="525"/>
      <c r="LY66" s="525"/>
      <c r="LZ66" s="525"/>
      <c r="MA66" s="525"/>
      <c r="MB66" s="525"/>
      <c r="MC66" s="525"/>
      <c r="MD66" s="525"/>
      <c r="ME66" s="525"/>
      <c r="MF66" s="525"/>
      <c r="MG66" s="525"/>
      <c r="MH66" s="525"/>
      <c r="MI66" s="525"/>
      <c r="MJ66" s="525"/>
      <c r="MK66" s="525"/>
      <c r="ML66" s="525"/>
      <c r="MM66" s="525"/>
      <c r="MN66" s="525"/>
      <c r="MO66" s="525"/>
      <c r="MP66" s="525"/>
      <c r="MQ66" s="525"/>
      <c r="MR66" s="525"/>
      <c r="MS66" s="525"/>
      <c r="MT66" s="525"/>
      <c r="MU66" s="525"/>
      <c r="MV66" s="525"/>
      <c r="MW66" s="525"/>
      <c r="MX66" s="525"/>
      <c r="MY66" s="525"/>
      <c r="MZ66" s="525"/>
      <c r="NA66" s="525"/>
      <c r="NB66" s="525"/>
      <c r="NC66" s="525"/>
      <c r="ND66" s="525"/>
      <c r="NE66" s="525"/>
      <c r="NF66" s="525"/>
      <c r="NG66" s="525"/>
      <c r="NH66" s="525"/>
      <c r="NI66" s="525"/>
      <c r="NJ66" s="525"/>
      <c r="NK66" s="525"/>
      <c r="NL66" s="525"/>
      <c r="NM66" s="525"/>
      <c r="NN66" s="525"/>
      <c r="NO66" s="525"/>
      <c r="NP66" s="525"/>
      <c r="NQ66" s="525"/>
      <c r="NR66" s="525"/>
      <c r="NS66" s="525"/>
      <c r="NT66" s="525"/>
      <c r="NU66" s="525"/>
      <c r="NV66" s="525"/>
      <c r="NW66" s="525"/>
      <c r="NX66" s="525"/>
      <c r="NY66" s="525"/>
      <c r="NZ66" s="525"/>
      <c r="OA66" s="525"/>
      <c r="OB66" s="525"/>
      <c r="OC66" s="525"/>
      <c r="OD66" s="525"/>
      <c r="OE66" s="525"/>
      <c r="OF66" s="525"/>
      <c r="OG66" s="525"/>
      <c r="OH66" s="525"/>
      <c r="OI66" s="525"/>
      <c r="OJ66" s="525"/>
      <c r="OK66" s="525"/>
      <c r="OL66" s="525"/>
      <c r="OM66" s="525"/>
      <c r="ON66" s="525"/>
      <c r="OO66" s="525"/>
      <c r="OP66" s="525"/>
      <c r="OQ66" s="525"/>
      <c r="OR66" s="525"/>
      <c r="OS66" s="525"/>
      <c r="OT66" s="525"/>
      <c r="OU66" s="525"/>
      <c r="OV66" s="525"/>
      <c r="OW66" s="525"/>
      <c r="OX66" s="525"/>
      <c r="OY66" s="525"/>
      <c r="OZ66" s="525"/>
      <c r="PA66" s="525"/>
      <c r="PB66" s="525"/>
      <c r="PC66" s="525"/>
      <c r="PD66" s="525"/>
      <c r="PE66" s="525"/>
      <c r="PF66" s="525"/>
      <c r="PG66" s="525"/>
      <c r="PH66" s="525"/>
      <c r="PI66" s="525"/>
      <c r="PJ66" s="525"/>
      <c r="PK66" s="525"/>
      <c r="PL66" s="525"/>
      <c r="PM66" s="525"/>
      <c r="PN66" s="525"/>
      <c r="PO66" s="525"/>
      <c r="PP66" s="525"/>
      <c r="PQ66" s="525"/>
      <c r="PR66" s="525"/>
      <c r="PS66" s="525"/>
      <c r="PT66" s="525"/>
      <c r="PU66" s="525"/>
      <c r="PV66" s="525"/>
      <c r="PW66" s="525"/>
      <c r="PX66" s="525"/>
      <c r="PY66" s="525"/>
      <c r="PZ66" s="525"/>
      <c r="QA66" s="525"/>
      <c r="QB66" s="525"/>
      <c r="QC66" s="525"/>
      <c r="QD66" s="525"/>
      <c r="QE66" s="525"/>
      <c r="QF66" s="525"/>
      <c r="QG66" s="525"/>
      <c r="QH66" s="525"/>
      <c r="QI66" s="525"/>
      <c r="QJ66" s="525"/>
      <c r="QK66" s="525"/>
      <c r="QL66" s="525"/>
      <c r="QM66" s="525"/>
      <c r="QN66" s="525"/>
      <c r="QO66" s="525"/>
      <c r="QP66" s="525"/>
      <c r="QQ66" s="525"/>
      <c r="QR66" s="525"/>
      <c r="QS66" s="525"/>
      <c r="QT66" s="525"/>
      <c r="QU66" s="525"/>
      <c r="QV66" s="525"/>
      <c r="QW66" s="525"/>
      <c r="QX66" s="525"/>
      <c r="QY66" s="525"/>
      <c r="QZ66" s="525"/>
      <c r="RA66" s="525"/>
      <c r="RB66" s="525"/>
      <c r="RC66" s="525"/>
      <c r="RD66" s="525"/>
      <c r="RE66" s="525"/>
      <c r="RF66" s="525"/>
      <c r="RG66" s="525"/>
      <c r="RH66" s="525"/>
      <c r="RI66" s="525"/>
      <c r="RJ66" s="525"/>
      <c r="RK66" s="525"/>
      <c r="RL66" s="525"/>
      <c r="RM66" s="525"/>
      <c r="RN66" s="525"/>
      <c r="RO66" s="525"/>
      <c r="RP66" s="525"/>
      <c r="RQ66" s="525"/>
      <c r="RR66" s="525"/>
      <c r="RS66" s="525"/>
      <c r="RT66" s="525"/>
      <c r="RU66" s="525"/>
      <c r="RV66" s="525"/>
      <c r="RW66" s="525"/>
      <c r="RX66" s="525"/>
      <c r="RY66" s="525"/>
      <c r="RZ66" s="525"/>
      <c r="SA66" s="525"/>
      <c r="SB66" s="525"/>
      <c r="SC66" s="525"/>
      <c r="SD66" s="525"/>
      <c r="SE66" s="525"/>
      <c r="SF66" s="525"/>
      <c r="SG66" s="525"/>
      <c r="SH66" s="525"/>
      <c r="SI66" s="525"/>
      <c r="SJ66" s="525"/>
      <c r="SK66" s="525"/>
      <c r="SL66" s="525"/>
      <c r="SM66" s="525"/>
      <c r="SN66" s="525"/>
      <c r="SO66" s="525"/>
      <c r="SP66" s="525"/>
      <c r="SQ66" s="525"/>
      <c r="SR66" s="525"/>
      <c r="SS66" s="525"/>
      <c r="ST66" s="525"/>
      <c r="SU66" s="525"/>
      <c r="SV66" s="525"/>
      <c r="SW66" s="525"/>
      <c r="SX66" s="525"/>
      <c r="SY66" s="525"/>
      <c r="SZ66" s="525"/>
      <c r="TA66" s="525"/>
      <c r="TB66" s="525"/>
      <c r="TC66" s="525"/>
      <c r="TD66" s="525"/>
      <c r="TE66" s="525"/>
      <c r="TF66" s="525"/>
      <c r="TG66" s="525"/>
      <c r="TH66" s="525"/>
      <c r="TI66" s="525"/>
      <c r="TJ66" s="525"/>
      <c r="TK66" s="525"/>
      <c r="TL66" s="525"/>
      <c r="TM66" s="525"/>
      <c r="TN66" s="525"/>
      <c r="TO66" s="525"/>
      <c r="TP66" s="525"/>
      <c r="TQ66" s="525"/>
      <c r="TR66" s="525"/>
      <c r="TS66" s="525"/>
      <c r="TT66" s="525"/>
      <c r="TU66" s="525"/>
      <c r="TV66" s="525"/>
      <c r="TW66" s="525"/>
      <c r="TX66" s="525"/>
      <c r="TY66" s="525"/>
      <c r="TZ66" s="525"/>
      <c r="UA66" s="525"/>
      <c r="UB66" s="525"/>
      <c r="UC66" s="525"/>
      <c r="UD66" s="525"/>
      <c r="UE66" s="525"/>
      <c r="UF66" s="525"/>
      <c r="UG66" s="525"/>
      <c r="UH66" s="525"/>
      <c r="UI66" s="525"/>
      <c r="UJ66" s="525"/>
      <c r="UK66" s="525"/>
      <c r="UL66" s="525"/>
      <c r="UM66" s="525"/>
      <c r="UN66" s="525"/>
      <c r="UO66" s="525"/>
      <c r="UP66" s="525"/>
      <c r="UQ66" s="525"/>
      <c r="UR66" s="525"/>
      <c r="US66" s="525"/>
      <c r="UT66" s="525"/>
      <c r="UU66" s="525"/>
      <c r="UV66" s="525"/>
      <c r="UW66" s="525"/>
      <c r="UX66" s="525"/>
      <c r="UY66" s="525"/>
      <c r="UZ66" s="525"/>
      <c r="VA66" s="525"/>
      <c r="VB66" s="525"/>
      <c r="VC66" s="525"/>
      <c r="VD66" s="525"/>
      <c r="VE66" s="525"/>
      <c r="VF66" s="525"/>
      <c r="VG66" s="525"/>
      <c r="VH66" s="525"/>
      <c r="VI66" s="525"/>
      <c r="VJ66" s="525"/>
      <c r="VK66" s="525"/>
      <c r="VL66" s="525"/>
      <c r="VM66" s="525"/>
      <c r="VN66" s="525"/>
      <c r="VO66" s="525"/>
      <c r="VP66" s="525"/>
      <c r="VQ66" s="525"/>
      <c r="VR66" s="525"/>
      <c r="VS66" s="525"/>
      <c r="VT66" s="525"/>
      <c r="VU66" s="525"/>
      <c r="VV66" s="525"/>
      <c r="VW66" s="525"/>
      <c r="VX66" s="525"/>
      <c r="VY66" s="525"/>
      <c r="VZ66" s="525"/>
      <c r="WA66" s="525"/>
      <c r="WB66" s="525"/>
      <c r="WC66" s="525"/>
      <c r="WD66" s="525"/>
      <c r="WE66" s="525"/>
      <c r="WF66" s="525"/>
      <c r="WG66" s="525"/>
      <c r="WH66" s="525"/>
      <c r="WI66" s="525"/>
      <c r="WJ66" s="525"/>
      <c r="WK66" s="525"/>
      <c r="WL66" s="525"/>
      <c r="WM66" s="525"/>
      <c r="WN66" s="525"/>
      <c r="WO66" s="525"/>
      <c r="WP66" s="525"/>
      <c r="WQ66" s="525"/>
      <c r="WR66" s="525"/>
      <c r="WS66" s="525"/>
      <c r="WT66" s="525"/>
      <c r="WU66" s="525"/>
      <c r="WV66" s="525"/>
      <c r="WW66" s="525"/>
      <c r="WX66" s="525"/>
      <c r="WY66" s="525"/>
      <c r="WZ66" s="525"/>
      <c r="XA66" s="525"/>
      <c r="XB66" s="525"/>
      <c r="XC66" s="525"/>
      <c r="XD66" s="525"/>
      <c r="XE66" s="525"/>
      <c r="XF66" s="525"/>
      <c r="XG66" s="525"/>
      <c r="XH66" s="525"/>
      <c r="XI66" s="525"/>
      <c r="XJ66" s="525"/>
      <c r="XK66" s="525"/>
      <c r="XL66" s="525"/>
      <c r="XM66" s="525"/>
      <c r="XN66" s="525"/>
      <c r="XO66" s="525"/>
      <c r="XP66" s="525"/>
      <c r="XQ66" s="525"/>
      <c r="XR66" s="525"/>
      <c r="XS66" s="525"/>
      <c r="XT66" s="525"/>
      <c r="XU66" s="525"/>
      <c r="XV66" s="525"/>
      <c r="XW66" s="525"/>
      <c r="XX66" s="525"/>
      <c r="XY66" s="525"/>
      <c r="XZ66" s="525"/>
      <c r="YA66" s="525"/>
      <c r="YB66" s="525"/>
      <c r="YC66" s="525"/>
      <c r="YD66" s="525"/>
      <c r="YE66" s="525"/>
      <c r="YF66" s="525"/>
      <c r="YG66" s="525"/>
      <c r="YH66" s="525"/>
      <c r="YI66" s="525"/>
      <c r="YJ66" s="525"/>
      <c r="YK66" s="525"/>
      <c r="YL66" s="525"/>
      <c r="YM66" s="525"/>
      <c r="YN66" s="525"/>
      <c r="YO66" s="525"/>
      <c r="YP66" s="525"/>
      <c r="YQ66" s="525"/>
      <c r="YR66" s="525"/>
      <c r="YS66" s="525"/>
      <c r="YT66" s="525"/>
      <c r="YU66" s="525"/>
      <c r="YV66" s="525"/>
      <c r="YW66" s="525"/>
      <c r="YX66" s="525"/>
      <c r="YY66" s="525"/>
      <c r="YZ66" s="525"/>
      <c r="ZA66" s="525"/>
      <c r="ZB66" s="525"/>
      <c r="ZC66" s="525"/>
      <c r="ZD66" s="525"/>
      <c r="ZE66" s="525"/>
      <c r="ZF66" s="525"/>
      <c r="ZG66" s="525"/>
      <c r="ZH66" s="525"/>
      <c r="ZI66" s="525"/>
      <c r="ZJ66" s="525"/>
      <c r="ZK66" s="525"/>
      <c r="ZL66" s="525"/>
      <c r="ZM66" s="525"/>
      <c r="ZN66" s="525"/>
      <c r="ZO66" s="525"/>
      <c r="ZP66" s="525"/>
      <c r="ZQ66" s="525"/>
      <c r="ZR66" s="525"/>
      <c r="ZS66" s="525"/>
      <c r="ZT66" s="525"/>
      <c r="ZU66" s="525"/>
      <c r="ZV66" s="525"/>
      <c r="ZW66" s="525"/>
      <c r="ZX66" s="525"/>
      <c r="ZY66" s="525"/>
      <c r="ZZ66" s="525"/>
      <c r="AAA66" s="525"/>
      <c r="AAB66" s="525"/>
      <c r="AAC66" s="525"/>
      <c r="AAD66" s="525"/>
      <c r="AAE66" s="525"/>
      <c r="AAF66" s="525"/>
      <c r="AAG66" s="525"/>
      <c r="AAH66" s="525"/>
      <c r="AAI66" s="525"/>
      <c r="AAJ66" s="525"/>
      <c r="AAK66" s="525"/>
      <c r="AAL66" s="525"/>
      <c r="AAM66" s="525"/>
      <c r="AAN66" s="525"/>
      <c r="AAO66" s="525"/>
      <c r="AAP66" s="525"/>
      <c r="AAQ66" s="525"/>
      <c r="AAR66" s="525"/>
      <c r="AAS66" s="525"/>
      <c r="AAT66" s="525"/>
      <c r="AAU66" s="525"/>
      <c r="AAV66" s="525"/>
      <c r="AAW66" s="525"/>
      <c r="AAX66" s="525"/>
      <c r="AAY66" s="525"/>
      <c r="AAZ66" s="525"/>
      <c r="ABA66" s="525"/>
      <c r="ABB66" s="525"/>
      <c r="ABC66" s="525"/>
      <c r="ABD66" s="525"/>
      <c r="ABE66" s="525"/>
      <c r="ABF66" s="525"/>
      <c r="ABG66" s="525"/>
      <c r="ABH66" s="525"/>
      <c r="ABI66" s="525"/>
      <c r="ABJ66" s="525"/>
      <c r="ABK66" s="525"/>
      <c r="ABL66" s="525"/>
      <c r="ABM66" s="525"/>
      <c r="ABN66" s="525"/>
      <c r="ABO66" s="525"/>
      <c r="ABP66" s="525"/>
      <c r="ABQ66" s="525"/>
      <c r="ABR66" s="525"/>
      <c r="ABS66" s="525"/>
      <c r="ABT66" s="525"/>
      <c r="ABU66" s="525"/>
      <c r="ABV66" s="525"/>
      <c r="ABW66" s="525"/>
      <c r="ABX66" s="525"/>
      <c r="ABY66" s="525"/>
      <c r="ABZ66" s="525"/>
      <c r="ACA66" s="525"/>
      <c r="ACB66" s="525"/>
      <c r="ACC66" s="525"/>
      <c r="ACD66" s="525"/>
      <c r="ACE66" s="525"/>
      <c r="ACF66" s="525"/>
      <c r="ACG66" s="525"/>
      <c r="ACH66" s="525"/>
      <c r="ACI66" s="525"/>
      <c r="ACJ66" s="525"/>
      <c r="ACK66" s="525"/>
      <c r="ACL66" s="525"/>
      <c r="ACM66" s="525"/>
      <c r="ACN66" s="525"/>
      <c r="ACO66" s="525"/>
      <c r="ACP66" s="525"/>
      <c r="ACQ66" s="525"/>
      <c r="ACR66" s="525"/>
      <c r="ACS66" s="525"/>
      <c r="ACT66" s="525"/>
      <c r="ACU66" s="525"/>
      <c r="ACV66" s="525"/>
      <c r="ACW66" s="525"/>
      <c r="ACX66" s="525"/>
      <c r="ACY66" s="525"/>
      <c r="ACZ66" s="525"/>
      <c r="ADA66" s="525"/>
      <c r="ADB66" s="525"/>
      <c r="ADC66" s="525"/>
      <c r="ADD66" s="525"/>
      <c r="ADE66" s="525"/>
      <c r="ADF66" s="525"/>
      <c r="ADG66" s="525"/>
      <c r="ADH66" s="525"/>
      <c r="ADI66" s="525"/>
      <c r="ADJ66" s="525"/>
      <c r="ADK66" s="525"/>
      <c r="ADL66" s="525"/>
      <c r="ADM66" s="525"/>
      <c r="ADN66" s="525"/>
      <c r="ADO66" s="525"/>
      <c r="ADP66" s="525"/>
      <c r="ADQ66" s="525"/>
      <c r="ADR66" s="525"/>
      <c r="ADS66" s="525"/>
      <c r="ADT66" s="525"/>
      <c r="ADU66" s="525"/>
      <c r="ADV66" s="525"/>
      <c r="ADW66" s="525"/>
      <c r="ADX66" s="525"/>
      <c r="ADY66" s="525"/>
      <c r="ADZ66" s="525"/>
      <c r="AEA66" s="525"/>
      <c r="AEB66" s="525"/>
      <c r="AEC66" s="525"/>
      <c r="AED66" s="525"/>
      <c r="AEE66" s="525"/>
      <c r="AEF66" s="525"/>
      <c r="AEG66" s="525"/>
      <c r="AEH66" s="525"/>
      <c r="AEI66" s="525"/>
      <c r="AEJ66" s="525"/>
      <c r="AEK66" s="525"/>
      <c r="AEL66" s="525"/>
      <c r="AEM66" s="525"/>
      <c r="AEN66" s="525"/>
      <c r="AEO66" s="525"/>
      <c r="AEP66" s="525"/>
      <c r="AEQ66" s="525"/>
      <c r="AER66" s="525"/>
      <c r="AES66" s="525"/>
      <c r="AET66" s="525"/>
      <c r="AEU66" s="525"/>
      <c r="AEV66" s="525"/>
      <c r="AEW66" s="525"/>
      <c r="AEX66" s="525"/>
      <c r="AEY66" s="525"/>
      <c r="AEZ66" s="525"/>
      <c r="AFA66" s="525"/>
      <c r="AFB66" s="525"/>
      <c r="AFC66" s="525"/>
      <c r="AFD66" s="525"/>
      <c r="AFE66" s="525"/>
      <c r="AFF66" s="525"/>
      <c r="AFG66" s="525"/>
      <c r="AFH66" s="525"/>
      <c r="AFI66" s="525"/>
      <c r="AFJ66" s="525"/>
      <c r="AFK66" s="525"/>
      <c r="AFL66" s="525"/>
      <c r="AFM66" s="525"/>
      <c r="AFN66" s="525"/>
      <c r="AFO66" s="525"/>
      <c r="AFP66" s="525"/>
      <c r="AFQ66" s="525"/>
      <c r="AFR66" s="525"/>
      <c r="AFS66" s="525"/>
      <c r="AFT66" s="525"/>
      <c r="AFU66" s="525"/>
      <c r="AFV66" s="525"/>
      <c r="AFW66" s="525"/>
      <c r="AFX66" s="525"/>
      <c r="AFY66" s="525"/>
      <c r="AFZ66" s="525"/>
      <c r="AGA66" s="525"/>
      <c r="AGB66" s="525"/>
      <c r="AGC66" s="525"/>
      <c r="AGD66" s="525"/>
      <c r="AGE66" s="525"/>
      <c r="AGF66" s="525"/>
      <c r="AGG66" s="525"/>
      <c r="AGH66" s="525"/>
      <c r="AGI66" s="525"/>
      <c r="AGJ66" s="525"/>
      <c r="AGK66" s="525"/>
      <c r="AGL66" s="525"/>
      <c r="AGM66" s="525"/>
      <c r="AGN66" s="525"/>
      <c r="AGO66" s="525"/>
      <c r="AGP66" s="525"/>
      <c r="AGQ66" s="525"/>
      <c r="AGR66" s="525"/>
      <c r="AGS66" s="525"/>
      <c r="AGT66" s="525"/>
      <c r="AGU66" s="525"/>
      <c r="AGV66" s="525"/>
      <c r="AGW66" s="525"/>
      <c r="AGX66" s="525"/>
      <c r="AGY66" s="525"/>
      <c r="AGZ66" s="525"/>
      <c r="AHA66" s="525"/>
      <c r="AHB66" s="525"/>
      <c r="AHC66" s="525"/>
      <c r="AHD66" s="525"/>
      <c r="AHE66" s="525"/>
      <c r="AHF66" s="525"/>
      <c r="AHG66" s="525"/>
      <c r="AHH66" s="525"/>
      <c r="AHI66" s="525"/>
      <c r="AHJ66" s="525"/>
      <c r="AHK66" s="525"/>
      <c r="AHL66" s="525"/>
      <c r="AHM66" s="525"/>
      <c r="AHN66" s="525"/>
      <c r="AHO66" s="525"/>
      <c r="AHP66" s="525"/>
      <c r="AHQ66" s="525"/>
      <c r="AHR66" s="525"/>
      <c r="AHS66" s="525"/>
      <c r="AHT66" s="525"/>
      <c r="AHU66" s="525"/>
      <c r="AHV66" s="525"/>
      <c r="AHW66" s="525"/>
      <c r="AHX66" s="525"/>
      <c r="AHY66" s="525"/>
      <c r="AHZ66" s="525"/>
      <c r="AIA66" s="525"/>
      <c r="AIB66" s="525"/>
      <c r="AIC66" s="525"/>
      <c r="AID66" s="525"/>
      <c r="AIE66" s="525"/>
      <c r="AIF66" s="525"/>
      <c r="AIG66" s="525"/>
      <c r="AIH66" s="525"/>
      <c r="AII66" s="525"/>
      <c r="AIJ66" s="525"/>
      <c r="AIK66" s="525"/>
      <c r="AIL66" s="525"/>
      <c r="AIM66" s="525"/>
      <c r="AIN66" s="525"/>
      <c r="AIO66" s="525"/>
      <c r="AIP66" s="525"/>
      <c r="AIQ66" s="525"/>
      <c r="AIR66" s="525"/>
      <c r="AIS66" s="525"/>
      <c r="AIT66" s="525"/>
      <c r="AIU66" s="525"/>
      <c r="AIV66" s="525"/>
      <c r="AIW66" s="525"/>
      <c r="AIX66" s="525"/>
      <c r="AIY66" s="525"/>
      <c r="AIZ66" s="525"/>
      <c r="AJA66" s="525"/>
      <c r="AJB66" s="525"/>
      <c r="AJC66" s="525"/>
      <c r="AJD66" s="525"/>
      <c r="AJE66" s="525"/>
      <c r="AJF66" s="525"/>
      <c r="AJG66" s="525"/>
      <c r="AJH66" s="525"/>
      <c r="AJI66" s="525"/>
      <c r="AJJ66" s="525"/>
      <c r="AJK66" s="525"/>
      <c r="AJL66" s="525"/>
      <c r="AJM66" s="525"/>
      <c r="AJN66" s="525"/>
      <c r="AJO66" s="525"/>
      <c r="AJP66" s="525"/>
      <c r="AJQ66" s="525"/>
      <c r="AJR66" s="525"/>
      <c r="AJS66" s="525"/>
      <c r="AJT66" s="525"/>
      <c r="AJU66" s="525"/>
      <c r="AJV66" s="525"/>
      <c r="AJW66" s="525"/>
      <c r="AJX66" s="525"/>
      <c r="AJY66" s="525"/>
      <c r="AJZ66" s="525"/>
      <c r="AKA66" s="525"/>
      <c r="AKB66" s="525"/>
      <c r="AKC66" s="525"/>
      <c r="AKD66" s="525"/>
      <c r="AKE66" s="525"/>
      <c r="AKF66" s="525"/>
      <c r="AKG66" s="525"/>
      <c r="AKH66" s="525"/>
      <c r="AKI66" s="525"/>
      <c r="AKJ66" s="525"/>
      <c r="AKK66" s="525"/>
      <c r="AKL66" s="525"/>
      <c r="AKM66" s="525"/>
      <c r="AKN66" s="525"/>
      <c r="AKO66" s="525"/>
      <c r="AKP66" s="525"/>
      <c r="AKQ66" s="525"/>
      <c r="AKR66" s="525"/>
      <c r="AKS66" s="525"/>
      <c r="AKT66" s="525"/>
      <c r="AKU66" s="525"/>
      <c r="AKV66" s="525"/>
      <c r="AKW66" s="525"/>
      <c r="AKX66" s="525"/>
      <c r="AKY66" s="525"/>
      <c r="AKZ66" s="525"/>
      <c r="ALA66" s="525"/>
      <c r="ALB66" s="525"/>
      <c r="ALC66" s="525"/>
      <c r="ALD66" s="525"/>
      <c r="ALE66" s="525"/>
      <c r="ALF66" s="525"/>
      <c r="ALG66" s="525"/>
      <c r="ALH66" s="525"/>
      <c r="ALI66" s="525"/>
      <c r="ALJ66" s="525"/>
      <c r="ALK66" s="525"/>
      <c r="ALL66" s="525"/>
      <c r="ALM66" s="525"/>
      <c r="ALN66" s="525"/>
      <c r="ALO66" s="525"/>
      <c r="ALP66" s="525"/>
      <c r="ALQ66" s="525"/>
      <c r="ALR66" s="525"/>
      <c r="ALS66" s="525"/>
      <c r="ALT66" s="525"/>
      <c r="ALU66" s="525"/>
      <c r="ALV66" s="525"/>
      <c r="ALW66" s="525"/>
      <c r="ALX66" s="525"/>
      <c r="ALY66" s="525"/>
      <c r="ALZ66" s="525"/>
      <c r="AMA66" s="525"/>
      <c r="AMB66" s="525"/>
      <c r="AMC66" s="525"/>
      <c r="AMD66" s="525"/>
      <c r="AME66" s="525"/>
      <c r="AMF66" s="525"/>
      <c r="AMG66" s="525"/>
      <c r="AMH66" s="525"/>
      <c r="AMI66" s="525"/>
      <c r="AMJ66" s="525"/>
      <c r="AMK66" s="525"/>
      <c r="AML66" s="525"/>
      <c r="AMM66" s="525"/>
      <c r="AMN66" s="525"/>
      <c r="AMO66" s="525"/>
      <c r="AMP66" s="525"/>
      <c r="AMQ66" s="525"/>
      <c r="AMR66" s="525"/>
      <c r="AMS66" s="525"/>
      <c r="AMT66" s="525"/>
      <c r="AMU66" s="525"/>
      <c r="AMV66" s="525"/>
      <c r="AMW66" s="525"/>
      <c r="AMX66" s="525"/>
      <c r="AMY66" s="525"/>
      <c r="AMZ66" s="525"/>
      <c r="ANA66" s="525"/>
      <c r="ANB66" s="525"/>
      <c r="ANC66" s="525"/>
      <c r="AND66" s="525"/>
      <c r="ANE66" s="525"/>
      <c r="ANF66" s="525"/>
      <c r="ANG66" s="525"/>
      <c r="ANH66" s="525"/>
      <c r="ANI66" s="525"/>
      <c r="ANJ66" s="525"/>
      <c r="ANK66" s="525"/>
      <c r="ANL66" s="525"/>
      <c r="ANM66" s="525"/>
      <c r="ANN66" s="525"/>
      <c r="ANO66" s="525"/>
      <c r="ANP66" s="525"/>
      <c r="ANQ66" s="525"/>
      <c r="ANR66" s="525"/>
      <c r="ANS66" s="525"/>
      <c r="ANT66" s="525"/>
      <c r="ANU66" s="525"/>
      <c r="ANV66" s="525"/>
      <c r="ANW66" s="525"/>
      <c r="ANX66" s="525"/>
      <c r="ANY66" s="525"/>
      <c r="ANZ66" s="525"/>
      <c r="AOA66" s="525"/>
      <c r="AOB66" s="525"/>
      <c r="AOC66" s="525"/>
      <c r="AOD66" s="525"/>
      <c r="AOE66" s="525"/>
      <c r="AOF66" s="525"/>
      <c r="AOG66" s="525"/>
      <c r="AOH66" s="525"/>
      <c r="AOI66" s="525"/>
      <c r="AOJ66" s="525"/>
      <c r="AOK66" s="525"/>
      <c r="AOL66" s="525"/>
      <c r="AOM66" s="525"/>
      <c r="AON66" s="525"/>
      <c r="AOO66" s="525"/>
      <c r="AOP66" s="525"/>
      <c r="AOQ66" s="525"/>
      <c r="AOR66" s="525"/>
      <c r="AOS66" s="525"/>
      <c r="AOT66" s="525"/>
      <c r="AOU66" s="525"/>
      <c r="AOV66" s="525"/>
      <c r="AOW66" s="525"/>
      <c r="AOX66" s="525"/>
      <c r="AOY66" s="525"/>
      <c r="AOZ66" s="525"/>
      <c r="APA66" s="525"/>
      <c r="APB66" s="525"/>
      <c r="APC66" s="525"/>
      <c r="APD66" s="525"/>
      <c r="APE66" s="525"/>
      <c r="APF66" s="525"/>
      <c r="APG66" s="525"/>
      <c r="APH66" s="525"/>
      <c r="API66" s="525"/>
      <c r="APJ66" s="525"/>
      <c r="APK66" s="525"/>
      <c r="APL66" s="525"/>
      <c r="APM66" s="525"/>
      <c r="APN66" s="525"/>
      <c r="APO66" s="525"/>
      <c r="APP66" s="525"/>
      <c r="APQ66" s="525"/>
      <c r="APR66" s="525"/>
      <c r="APS66" s="525"/>
      <c r="APT66" s="525"/>
      <c r="APU66" s="525"/>
      <c r="APV66" s="525"/>
      <c r="APW66" s="525"/>
      <c r="APX66" s="525"/>
      <c r="APY66" s="525"/>
      <c r="APZ66" s="525"/>
      <c r="AQA66" s="525"/>
      <c r="AQB66" s="525"/>
      <c r="AQC66" s="525"/>
      <c r="AQD66" s="525"/>
      <c r="AQE66" s="525"/>
      <c r="AQF66" s="525"/>
      <c r="AQG66" s="525"/>
      <c r="AQH66" s="525"/>
      <c r="AQI66" s="525"/>
      <c r="AQJ66" s="525"/>
      <c r="AQK66" s="525"/>
      <c r="AQL66" s="525"/>
      <c r="AQM66" s="525"/>
      <c r="AQN66" s="525"/>
      <c r="AQO66" s="525"/>
      <c r="AQP66" s="525"/>
      <c r="AQQ66" s="525"/>
      <c r="AQR66" s="525"/>
      <c r="AQS66" s="525"/>
      <c r="AQT66" s="525"/>
      <c r="AQU66" s="525"/>
      <c r="AQV66" s="525"/>
      <c r="AQW66" s="525"/>
      <c r="AQX66" s="525"/>
      <c r="AQY66" s="525"/>
      <c r="AQZ66" s="525"/>
      <c r="ARA66" s="525"/>
      <c r="ARB66" s="525"/>
      <c r="ARC66" s="525"/>
      <c r="ARD66" s="525"/>
      <c r="ARE66" s="525"/>
      <c r="ARF66" s="525"/>
      <c r="ARG66" s="525"/>
      <c r="ARH66" s="525"/>
      <c r="ARI66" s="525"/>
      <c r="ARJ66" s="525"/>
      <c r="ARK66" s="525"/>
      <c r="ARL66" s="525"/>
      <c r="ARM66" s="525"/>
      <c r="ARN66" s="525"/>
      <c r="ARO66" s="525"/>
      <c r="ARP66" s="525"/>
      <c r="ARQ66" s="525"/>
      <c r="ARR66" s="525"/>
      <c r="ARS66" s="525"/>
      <c r="ART66" s="525"/>
      <c r="ARU66" s="525"/>
      <c r="ARV66" s="525"/>
      <c r="ARW66" s="525"/>
      <c r="ARX66" s="525"/>
      <c r="ARY66" s="525"/>
      <c r="ARZ66" s="525"/>
      <c r="ASA66" s="525"/>
      <c r="ASB66" s="525"/>
      <c r="ASC66" s="525"/>
      <c r="ASD66" s="525"/>
      <c r="ASE66" s="525"/>
      <c r="ASF66" s="525"/>
      <c r="ASG66" s="525"/>
      <c r="ASH66" s="525"/>
      <c r="ASI66" s="525"/>
      <c r="ASJ66" s="525"/>
      <c r="ASK66" s="525"/>
      <c r="ASL66" s="525"/>
      <c r="ASM66" s="525"/>
      <c r="ASN66" s="525"/>
      <c r="ASO66" s="525"/>
      <c r="ASP66" s="525"/>
      <c r="ASQ66" s="525"/>
      <c r="ASR66" s="525"/>
      <c r="ASS66" s="525"/>
      <c r="AST66" s="525"/>
      <c r="ASU66" s="525"/>
      <c r="ASV66" s="525"/>
      <c r="ASW66" s="525"/>
      <c r="ASX66" s="525"/>
      <c r="ASY66" s="525"/>
      <c r="ASZ66" s="525"/>
      <c r="ATA66" s="525"/>
      <c r="ATB66" s="525"/>
      <c r="ATC66" s="525"/>
      <c r="ATD66" s="525"/>
      <c r="ATE66" s="525"/>
      <c r="ATF66" s="525"/>
      <c r="ATG66" s="525"/>
      <c r="ATH66" s="525"/>
      <c r="ATI66" s="525"/>
      <c r="ATJ66" s="525"/>
      <c r="ATK66" s="525"/>
      <c r="ATL66" s="525"/>
      <c r="ATM66" s="525"/>
      <c r="ATN66" s="525"/>
      <c r="ATO66" s="525"/>
      <c r="ATP66" s="525"/>
      <c r="ATQ66" s="525"/>
      <c r="ATR66" s="525"/>
      <c r="ATS66" s="525"/>
      <c r="ATT66" s="525"/>
      <c r="ATU66" s="525"/>
      <c r="ATV66" s="525"/>
      <c r="ATW66" s="525"/>
      <c r="ATX66" s="525"/>
      <c r="ATY66" s="525"/>
      <c r="ATZ66" s="525"/>
      <c r="AUA66" s="525"/>
      <c r="AUB66" s="525"/>
      <c r="AUC66" s="525"/>
      <c r="AUD66" s="525"/>
      <c r="AUE66" s="525"/>
      <c r="AUF66" s="525"/>
      <c r="AUG66" s="525"/>
      <c r="AUH66" s="525"/>
      <c r="AUI66" s="525"/>
      <c r="AUJ66" s="525"/>
      <c r="AUK66" s="525"/>
      <c r="AUL66" s="525"/>
      <c r="AUM66" s="525"/>
      <c r="AUN66" s="525"/>
      <c r="AUO66" s="525"/>
      <c r="AUP66" s="525"/>
      <c r="AUQ66" s="525"/>
      <c r="AUR66" s="525"/>
      <c r="AUS66" s="525"/>
      <c r="AUT66" s="525"/>
      <c r="AUU66" s="525"/>
      <c r="AUV66" s="525"/>
      <c r="AUW66" s="525"/>
      <c r="AUX66" s="525"/>
      <c r="AUY66" s="525"/>
      <c r="AUZ66" s="525"/>
      <c r="AVA66" s="525"/>
      <c r="AVB66" s="525"/>
      <c r="AVC66" s="525"/>
      <c r="AVD66" s="525"/>
      <c r="AVE66" s="525"/>
      <c r="AVF66" s="525"/>
      <c r="AVG66" s="525"/>
      <c r="AVH66" s="525"/>
      <c r="AVI66" s="525"/>
      <c r="AVJ66" s="525"/>
      <c r="AVK66" s="525"/>
      <c r="AVL66" s="525"/>
      <c r="AVM66" s="525"/>
      <c r="AVN66" s="525"/>
      <c r="AVO66" s="525"/>
      <c r="AVP66" s="525"/>
      <c r="AVQ66" s="525"/>
      <c r="AVR66" s="525"/>
      <c r="AVS66" s="525"/>
      <c r="AVT66" s="525"/>
      <c r="AVU66" s="525"/>
      <c r="AVV66" s="525"/>
      <c r="AVW66" s="525"/>
      <c r="AVX66" s="525"/>
      <c r="AVY66" s="525"/>
      <c r="AVZ66" s="525"/>
      <c r="AWA66" s="525"/>
      <c r="AWB66" s="525"/>
      <c r="AWC66" s="525"/>
      <c r="AWD66" s="525"/>
      <c r="AWE66" s="525"/>
      <c r="AWF66" s="525"/>
      <c r="AWG66" s="525"/>
      <c r="AWH66" s="525"/>
      <c r="AWI66" s="525"/>
      <c r="AWJ66" s="525"/>
      <c r="AWK66" s="525"/>
      <c r="AWL66" s="525"/>
      <c r="AWM66" s="525"/>
      <c r="AWN66" s="525"/>
      <c r="AWO66" s="525"/>
      <c r="AWP66" s="525"/>
      <c r="AWQ66" s="525"/>
      <c r="AWR66" s="525"/>
      <c r="AWS66" s="525"/>
      <c r="AWT66" s="525"/>
      <c r="AWU66" s="525"/>
      <c r="AWV66" s="525"/>
      <c r="AWW66" s="525"/>
      <c r="AWX66" s="525"/>
      <c r="AWY66" s="525"/>
      <c r="AWZ66" s="525"/>
      <c r="AXA66" s="525"/>
      <c r="AXB66" s="525"/>
      <c r="AXC66" s="525"/>
      <c r="AXD66" s="525"/>
      <c r="AXE66" s="525"/>
      <c r="AXF66" s="525"/>
      <c r="AXG66" s="525"/>
      <c r="AXH66" s="525"/>
      <c r="AXI66" s="525"/>
      <c r="AXJ66" s="525"/>
      <c r="AXK66" s="525"/>
      <c r="AXL66" s="525"/>
      <c r="AXM66" s="525"/>
      <c r="AXN66" s="525"/>
      <c r="AXO66" s="525"/>
      <c r="AXP66" s="525"/>
      <c r="AXQ66" s="525"/>
      <c r="AXR66" s="525"/>
      <c r="AXS66" s="525"/>
      <c r="AXT66" s="525"/>
      <c r="AXU66" s="525"/>
      <c r="AXV66" s="525"/>
      <c r="AXW66" s="525"/>
      <c r="AXX66" s="525"/>
      <c r="AXY66" s="525"/>
      <c r="AXZ66" s="525"/>
      <c r="AYA66" s="525"/>
      <c r="AYB66" s="525"/>
      <c r="AYC66" s="525"/>
      <c r="AYD66" s="525"/>
      <c r="AYE66" s="525"/>
      <c r="AYF66" s="525"/>
      <c r="AYG66" s="525"/>
      <c r="AYH66" s="525"/>
      <c r="AYI66" s="525"/>
      <c r="AYJ66" s="525"/>
      <c r="AYK66" s="525"/>
      <c r="AYL66" s="525"/>
      <c r="AYM66" s="525"/>
      <c r="AYN66" s="525"/>
      <c r="AYO66" s="525"/>
      <c r="AYP66" s="525"/>
      <c r="AYQ66" s="525"/>
      <c r="AYR66" s="525"/>
      <c r="AYS66" s="525"/>
      <c r="AYT66" s="525"/>
      <c r="AYU66" s="525"/>
      <c r="AYV66" s="525"/>
      <c r="AYW66" s="525"/>
      <c r="AYX66" s="525"/>
      <c r="AYY66" s="525"/>
      <c r="AYZ66" s="525"/>
      <c r="AZA66" s="525"/>
      <c r="AZB66" s="525"/>
      <c r="AZC66" s="525"/>
      <c r="AZD66" s="525"/>
      <c r="AZE66" s="525"/>
      <c r="AZF66" s="525"/>
      <c r="AZG66" s="525"/>
      <c r="AZH66" s="525"/>
      <c r="AZI66" s="525"/>
      <c r="AZJ66" s="525"/>
      <c r="AZK66" s="525"/>
      <c r="AZL66" s="525"/>
      <c r="AZM66" s="525"/>
      <c r="AZN66" s="525"/>
      <c r="AZO66" s="525"/>
      <c r="AZP66" s="525"/>
      <c r="AZQ66" s="525"/>
      <c r="AZR66" s="525"/>
      <c r="AZS66" s="525"/>
      <c r="AZT66" s="525"/>
      <c r="AZU66" s="525"/>
      <c r="AZV66" s="525"/>
      <c r="AZW66" s="525"/>
      <c r="AZX66" s="525"/>
      <c r="AZY66" s="525"/>
      <c r="AZZ66" s="525"/>
      <c r="BAA66" s="525"/>
      <c r="BAB66" s="525"/>
      <c r="BAC66" s="525"/>
      <c r="BAD66" s="525"/>
      <c r="BAE66" s="525"/>
      <c r="BAF66" s="525"/>
      <c r="BAG66" s="525"/>
      <c r="BAH66" s="525"/>
      <c r="BAI66" s="525"/>
      <c r="BAJ66" s="525"/>
      <c r="BAK66" s="525"/>
      <c r="BAL66" s="525"/>
      <c r="BAM66" s="525"/>
      <c r="BAN66" s="525"/>
      <c r="BAO66" s="525"/>
      <c r="BAP66" s="525"/>
      <c r="BAQ66" s="525"/>
      <c r="BAR66" s="525"/>
      <c r="BAS66" s="525"/>
      <c r="BAT66" s="525"/>
      <c r="BAU66" s="525"/>
      <c r="BAV66" s="525"/>
      <c r="BAW66" s="525"/>
      <c r="BAX66" s="525"/>
      <c r="BAY66" s="525"/>
      <c r="BAZ66" s="525"/>
      <c r="BBA66" s="525"/>
      <c r="BBB66" s="525"/>
      <c r="BBC66" s="525"/>
      <c r="BBD66" s="525"/>
      <c r="BBE66" s="525"/>
      <c r="BBF66" s="525"/>
      <c r="BBG66" s="525"/>
      <c r="BBH66" s="525"/>
      <c r="BBI66" s="525"/>
      <c r="BBJ66" s="525"/>
      <c r="BBK66" s="525"/>
      <c r="BBL66" s="525"/>
      <c r="BBM66" s="525"/>
      <c r="BBN66" s="525"/>
      <c r="BBO66" s="525"/>
      <c r="BBP66" s="525"/>
      <c r="BBQ66" s="525"/>
      <c r="BBR66" s="525"/>
      <c r="BBS66" s="525"/>
      <c r="BBT66" s="525"/>
      <c r="BBU66" s="525"/>
      <c r="BBV66" s="525"/>
      <c r="BBW66" s="525"/>
      <c r="BBX66" s="525"/>
      <c r="BBY66" s="525"/>
      <c r="BBZ66" s="525"/>
      <c r="BCA66" s="525"/>
      <c r="BCB66" s="525"/>
      <c r="BCC66" s="525"/>
      <c r="BCD66" s="525"/>
      <c r="BCE66" s="525"/>
      <c r="BCF66" s="525"/>
      <c r="BCG66" s="525"/>
      <c r="BCH66" s="525"/>
      <c r="BCI66" s="525"/>
      <c r="BCJ66" s="525"/>
      <c r="BCK66" s="525"/>
      <c r="BCL66" s="525"/>
      <c r="BCM66" s="525"/>
      <c r="BCN66" s="525"/>
      <c r="BCO66" s="525"/>
      <c r="BCP66" s="525"/>
      <c r="BCQ66" s="525"/>
      <c r="BCR66" s="525"/>
      <c r="BCS66" s="525"/>
      <c r="BCT66" s="525"/>
      <c r="BCU66" s="525"/>
      <c r="BCV66" s="525"/>
      <c r="BCW66" s="525"/>
      <c r="BCX66" s="525"/>
      <c r="BCY66" s="525"/>
      <c r="BCZ66" s="525"/>
      <c r="BDA66" s="525"/>
      <c r="BDB66" s="525"/>
      <c r="BDC66" s="525"/>
      <c r="BDD66" s="525"/>
      <c r="BDE66" s="525"/>
      <c r="BDF66" s="525"/>
      <c r="BDG66" s="525"/>
      <c r="BDH66" s="525"/>
      <c r="BDI66" s="525"/>
      <c r="BDJ66" s="525"/>
      <c r="BDK66" s="525"/>
      <c r="BDL66" s="525"/>
      <c r="BDM66" s="525"/>
      <c r="BDN66" s="525"/>
      <c r="BDO66" s="525"/>
      <c r="BDP66" s="525"/>
      <c r="BDQ66" s="525"/>
      <c r="BDR66" s="525"/>
      <c r="BDS66" s="525"/>
      <c r="BDT66" s="525"/>
      <c r="BDU66" s="525"/>
      <c r="BDV66" s="525"/>
      <c r="BDW66" s="525"/>
      <c r="BDX66" s="525"/>
      <c r="BDY66" s="525"/>
      <c r="BDZ66" s="525"/>
      <c r="BEA66" s="525"/>
      <c r="BEB66" s="525"/>
      <c r="BEC66" s="525"/>
      <c r="BED66" s="525"/>
      <c r="BEE66" s="525"/>
      <c r="BEF66" s="525"/>
      <c r="BEG66" s="525"/>
      <c r="BEH66" s="525"/>
      <c r="BEI66" s="525"/>
      <c r="BEJ66" s="525"/>
      <c r="BEK66" s="525"/>
      <c r="BEL66" s="525"/>
      <c r="BEM66" s="525"/>
      <c r="BEN66" s="525"/>
      <c r="BEO66" s="525"/>
      <c r="BEP66" s="525"/>
      <c r="BEQ66" s="525"/>
      <c r="BER66" s="525"/>
      <c r="BES66" s="525"/>
      <c r="BET66" s="525"/>
      <c r="BEU66" s="525"/>
      <c r="BEV66" s="525"/>
      <c r="BEW66" s="525"/>
      <c r="BEX66" s="525"/>
      <c r="BEY66" s="525"/>
      <c r="BEZ66" s="525"/>
      <c r="BFA66" s="525"/>
      <c r="BFB66" s="525"/>
      <c r="BFC66" s="525"/>
      <c r="BFD66" s="525"/>
      <c r="BFE66" s="525"/>
      <c r="BFF66" s="525"/>
      <c r="BFG66" s="525"/>
      <c r="BFH66" s="525"/>
      <c r="BFI66" s="525"/>
      <c r="BFJ66" s="525"/>
      <c r="BFK66" s="525"/>
      <c r="BFL66" s="525"/>
      <c r="BFM66" s="525"/>
      <c r="BFN66" s="525"/>
      <c r="BFO66" s="525"/>
      <c r="BFP66" s="525"/>
      <c r="BFQ66" s="525"/>
      <c r="BFR66" s="525"/>
      <c r="BFS66" s="525"/>
      <c r="BFT66" s="525"/>
      <c r="BFU66" s="525"/>
      <c r="BFV66" s="525"/>
      <c r="BFW66" s="525"/>
      <c r="BFX66" s="525"/>
      <c r="BFY66" s="525"/>
      <c r="BFZ66" s="525"/>
      <c r="BGA66" s="525"/>
      <c r="BGB66" s="525"/>
      <c r="BGC66" s="525"/>
      <c r="BGD66" s="525"/>
      <c r="BGE66" s="525"/>
      <c r="BGF66" s="525"/>
      <c r="BGG66" s="525"/>
      <c r="BGH66" s="525"/>
      <c r="BGI66" s="525"/>
      <c r="BGJ66" s="525"/>
      <c r="BGK66" s="525"/>
      <c r="BGL66" s="525"/>
      <c r="BGM66" s="525"/>
      <c r="BGN66" s="525"/>
      <c r="BGO66" s="525"/>
      <c r="BGP66" s="525"/>
      <c r="BGQ66" s="525"/>
      <c r="BGR66" s="525"/>
      <c r="BGS66" s="525"/>
      <c r="BGT66" s="525"/>
      <c r="BGU66" s="525"/>
      <c r="BGV66" s="525"/>
      <c r="BGW66" s="525"/>
      <c r="BGX66" s="525"/>
      <c r="BGY66" s="525"/>
      <c r="BGZ66" s="525"/>
      <c r="BHA66" s="525"/>
      <c r="BHB66" s="525"/>
      <c r="BHC66" s="525"/>
      <c r="BHD66" s="525"/>
      <c r="BHE66" s="525"/>
      <c r="BHF66" s="525"/>
      <c r="BHG66" s="525"/>
      <c r="BHH66" s="525"/>
      <c r="BHI66" s="525"/>
      <c r="BHJ66" s="525"/>
      <c r="BHK66" s="525"/>
      <c r="BHL66" s="525"/>
      <c r="BHM66" s="525"/>
      <c r="BHN66" s="525"/>
      <c r="BHO66" s="525"/>
      <c r="BHP66" s="525"/>
      <c r="BHQ66" s="525"/>
      <c r="BHR66" s="525"/>
      <c r="BHS66" s="525"/>
      <c r="BHT66" s="525"/>
      <c r="BHU66" s="525"/>
      <c r="BHV66" s="525"/>
      <c r="BHW66" s="525"/>
      <c r="BHX66" s="525"/>
      <c r="BHY66" s="525"/>
      <c r="BHZ66" s="525"/>
      <c r="BIA66" s="525"/>
      <c r="BIB66" s="525"/>
      <c r="BIC66" s="525"/>
      <c r="BID66" s="525"/>
      <c r="BIE66" s="525"/>
      <c r="BIF66" s="525"/>
      <c r="BIG66" s="525"/>
      <c r="BIH66" s="525"/>
      <c r="BII66" s="525"/>
      <c r="BIJ66" s="525"/>
      <c r="BIK66" s="525"/>
      <c r="BIL66" s="525"/>
      <c r="BIM66" s="525"/>
      <c r="BIN66" s="525"/>
      <c r="BIO66" s="525"/>
      <c r="BIP66" s="525"/>
      <c r="BIQ66" s="525"/>
      <c r="BIR66" s="525"/>
      <c r="BIS66" s="525"/>
      <c r="BIT66" s="525"/>
      <c r="BIU66" s="525"/>
      <c r="BIV66" s="525"/>
      <c r="BIW66" s="525"/>
      <c r="BIX66" s="525"/>
      <c r="BIY66" s="525"/>
      <c r="BIZ66" s="525"/>
      <c r="BJA66" s="525"/>
      <c r="BJB66" s="525"/>
      <c r="BJC66" s="525"/>
      <c r="BJD66" s="525"/>
      <c r="BJE66" s="525"/>
      <c r="BJF66" s="525"/>
      <c r="BJG66" s="525"/>
      <c r="BJH66" s="525"/>
      <c r="BJI66" s="525"/>
      <c r="BJJ66" s="525"/>
      <c r="BJK66" s="525"/>
      <c r="BJL66" s="525"/>
      <c r="BJM66" s="525"/>
      <c r="BJN66" s="525"/>
      <c r="BJO66" s="525"/>
      <c r="BJP66" s="525"/>
      <c r="BJQ66" s="525"/>
      <c r="BJR66" s="525"/>
      <c r="BJS66" s="525"/>
      <c r="BJT66" s="525"/>
      <c r="BJU66" s="525"/>
      <c r="BJV66" s="525"/>
      <c r="BJW66" s="525"/>
      <c r="BJX66" s="525"/>
      <c r="BJY66" s="525"/>
      <c r="BJZ66" s="525"/>
      <c r="BKA66" s="525"/>
      <c r="BKB66" s="525"/>
      <c r="BKC66" s="525"/>
      <c r="BKD66" s="525"/>
      <c r="BKE66" s="525"/>
      <c r="BKF66" s="525"/>
      <c r="BKG66" s="525"/>
      <c r="BKH66" s="525"/>
      <c r="BKI66" s="525"/>
      <c r="BKJ66" s="525"/>
      <c r="BKK66" s="525"/>
      <c r="BKL66" s="525"/>
      <c r="BKM66" s="525"/>
      <c r="BKN66" s="525"/>
      <c r="BKO66" s="525"/>
      <c r="BKP66" s="525"/>
      <c r="BKQ66" s="525"/>
      <c r="BKR66" s="525"/>
      <c r="BKS66" s="525"/>
      <c r="BKT66" s="525"/>
      <c r="BKU66" s="525"/>
      <c r="BKV66" s="525"/>
      <c r="BKW66" s="525"/>
      <c r="BKX66" s="525"/>
      <c r="BKY66" s="525"/>
      <c r="BKZ66" s="525"/>
      <c r="BLA66" s="525"/>
      <c r="BLB66" s="525"/>
      <c r="BLC66" s="525"/>
      <c r="BLD66" s="525"/>
      <c r="BLE66" s="525"/>
      <c r="BLF66" s="525"/>
      <c r="BLG66" s="525"/>
      <c r="BLH66" s="525"/>
      <c r="BLI66" s="525"/>
      <c r="BLJ66" s="525"/>
      <c r="BLK66" s="525"/>
      <c r="BLL66" s="525"/>
      <c r="BLM66" s="525"/>
      <c r="BLN66" s="525"/>
      <c r="BLO66" s="525"/>
      <c r="BLP66" s="525"/>
      <c r="BLQ66" s="525"/>
      <c r="BLR66" s="525"/>
      <c r="BLS66" s="525"/>
      <c r="BLT66" s="525"/>
      <c r="BLU66" s="525"/>
      <c r="BLV66" s="525"/>
      <c r="BLW66" s="525"/>
      <c r="BLX66" s="525"/>
      <c r="BLY66" s="525"/>
      <c r="BLZ66" s="525"/>
      <c r="BMA66" s="525"/>
      <c r="BMB66" s="525"/>
      <c r="BMC66" s="525"/>
      <c r="BMD66" s="525"/>
      <c r="BME66" s="525"/>
      <c r="BMF66" s="525"/>
      <c r="BMG66" s="525"/>
      <c r="BMH66" s="525"/>
      <c r="BMI66" s="525"/>
      <c r="BMJ66" s="525"/>
      <c r="BMK66" s="525"/>
      <c r="BML66" s="525"/>
      <c r="BMM66" s="525"/>
      <c r="BMN66" s="525"/>
      <c r="BMO66" s="525"/>
      <c r="BMP66" s="525"/>
      <c r="BMQ66" s="525"/>
      <c r="BMR66" s="525"/>
      <c r="BMS66" s="525"/>
      <c r="BMT66" s="525"/>
      <c r="BMU66" s="525"/>
      <c r="BMV66" s="525"/>
      <c r="BMW66" s="525"/>
      <c r="BMX66" s="525"/>
      <c r="BMY66" s="525"/>
      <c r="BMZ66" s="525"/>
      <c r="BNA66" s="525"/>
      <c r="BNB66" s="525"/>
      <c r="BNC66" s="525"/>
      <c r="BND66" s="525"/>
      <c r="BNE66" s="525"/>
      <c r="BNF66" s="525"/>
      <c r="BNG66" s="525"/>
      <c r="BNH66" s="525"/>
      <c r="BNI66" s="525"/>
      <c r="BNJ66" s="525"/>
      <c r="BNK66" s="525"/>
      <c r="BNL66" s="525"/>
      <c r="BNM66" s="525"/>
      <c r="BNN66" s="525"/>
      <c r="BNO66" s="525"/>
      <c r="BNP66" s="525"/>
      <c r="BNQ66" s="525"/>
      <c r="BNR66" s="525"/>
      <c r="BNS66" s="525"/>
      <c r="BNT66" s="525"/>
      <c r="BNU66" s="525"/>
      <c r="BNV66" s="525"/>
      <c r="BNW66" s="525"/>
      <c r="BNX66" s="525"/>
      <c r="BNY66" s="525"/>
      <c r="BNZ66" s="525"/>
      <c r="BOA66" s="525"/>
      <c r="BOB66" s="525"/>
      <c r="BOC66" s="525"/>
      <c r="BOD66" s="525"/>
      <c r="BOE66" s="525"/>
      <c r="BOF66" s="525"/>
      <c r="BOG66" s="525"/>
      <c r="BOH66" s="525"/>
      <c r="BOI66" s="525"/>
      <c r="BOJ66" s="525"/>
      <c r="BOK66" s="525"/>
      <c r="BOL66" s="525"/>
      <c r="BOM66" s="525"/>
      <c r="BON66" s="525"/>
      <c r="BOO66" s="525"/>
      <c r="BOP66" s="525"/>
      <c r="BOQ66" s="525"/>
      <c r="BOR66" s="525"/>
      <c r="BOS66" s="525"/>
      <c r="BOT66" s="525"/>
      <c r="BOU66" s="525"/>
      <c r="BOV66" s="525"/>
      <c r="BOW66" s="525"/>
      <c r="BOX66" s="525"/>
      <c r="BOY66" s="525"/>
      <c r="BOZ66" s="525"/>
      <c r="BPA66" s="525"/>
      <c r="BPB66" s="525"/>
      <c r="BPC66" s="525"/>
      <c r="BPD66" s="525"/>
      <c r="BPE66" s="525"/>
      <c r="BPF66" s="525"/>
      <c r="BPG66" s="525"/>
      <c r="BPH66" s="525"/>
      <c r="BPI66" s="525"/>
      <c r="BPJ66" s="525"/>
      <c r="BPK66" s="525"/>
      <c r="BPL66" s="525"/>
      <c r="BPM66" s="525"/>
      <c r="BPN66" s="525"/>
      <c r="BPO66" s="525"/>
      <c r="BPP66" s="525"/>
      <c r="BPQ66" s="525"/>
      <c r="BPR66" s="525"/>
      <c r="BPS66" s="525"/>
      <c r="BPT66" s="525"/>
      <c r="BPU66" s="525"/>
      <c r="BPV66" s="525"/>
      <c r="BPW66" s="525"/>
      <c r="BPX66" s="525"/>
      <c r="BPY66" s="525"/>
      <c r="BPZ66" s="525"/>
      <c r="BQA66" s="525"/>
      <c r="BQB66" s="525"/>
      <c r="BQC66" s="525"/>
      <c r="BQD66" s="525"/>
      <c r="BQE66" s="525"/>
      <c r="BQF66" s="525"/>
      <c r="BQG66" s="525"/>
      <c r="BQH66" s="525"/>
      <c r="BQI66" s="525"/>
      <c r="BQJ66" s="525"/>
      <c r="BQK66" s="525"/>
      <c r="BQL66" s="525"/>
      <c r="BQM66" s="525"/>
      <c r="BQN66" s="525"/>
      <c r="BQO66" s="525"/>
      <c r="BQP66" s="525"/>
      <c r="BQQ66" s="525"/>
      <c r="BQR66" s="525"/>
      <c r="BQS66" s="525"/>
      <c r="BQT66" s="525"/>
      <c r="BQU66" s="525"/>
      <c r="BQV66" s="525"/>
      <c r="BQW66" s="525"/>
      <c r="BQX66" s="525"/>
      <c r="BQY66" s="525"/>
      <c r="BQZ66" s="525"/>
      <c r="BRA66" s="525"/>
      <c r="BRB66" s="525"/>
      <c r="BRC66" s="525"/>
      <c r="BRD66" s="525"/>
      <c r="BRE66" s="525"/>
      <c r="BRF66" s="525"/>
      <c r="BRG66" s="525"/>
      <c r="BRH66" s="525"/>
      <c r="BRI66" s="525"/>
      <c r="BRJ66" s="525"/>
      <c r="BRK66" s="525"/>
      <c r="BRL66" s="525"/>
      <c r="BRM66" s="525"/>
      <c r="BRN66" s="525"/>
      <c r="BRO66" s="525"/>
      <c r="BRP66" s="525"/>
      <c r="BRQ66" s="525"/>
      <c r="BRR66" s="525"/>
      <c r="BRS66" s="525"/>
      <c r="BRT66" s="525"/>
      <c r="BRU66" s="525"/>
      <c r="BRV66" s="525"/>
      <c r="BRW66" s="525"/>
      <c r="BRX66" s="525"/>
      <c r="BRY66" s="525"/>
      <c r="BRZ66" s="525"/>
      <c r="BSA66" s="525"/>
      <c r="BSB66" s="525"/>
      <c r="BSC66" s="525"/>
      <c r="BSD66" s="525"/>
      <c r="BSE66" s="525"/>
      <c r="BSF66" s="525"/>
      <c r="BSG66" s="525"/>
      <c r="BSH66" s="525"/>
      <c r="BSI66" s="525"/>
      <c r="BSJ66" s="525"/>
      <c r="BSK66" s="525"/>
      <c r="BSL66" s="525"/>
      <c r="BSM66" s="525"/>
      <c r="BSN66" s="525"/>
      <c r="BSO66" s="525"/>
      <c r="BSP66" s="525"/>
      <c r="BSQ66" s="525"/>
      <c r="BSR66" s="525"/>
      <c r="BSS66" s="525"/>
      <c r="BST66" s="525"/>
      <c r="BSU66" s="525"/>
      <c r="BSV66" s="525"/>
      <c r="BSW66" s="525"/>
      <c r="BSX66" s="525"/>
      <c r="BSY66" s="525"/>
      <c r="BSZ66" s="525"/>
      <c r="BTA66" s="525"/>
      <c r="BTB66" s="525"/>
      <c r="BTC66" s="525"/>
      <c r="BTD66" s="525"/>
      <c r="BTE66" s="525"/>
      <c r="BTF66" s="525"/>
      <c r="BTG66" s="525"/>
      <c r="BTH66" s="525"/>
      <c r="BTI66" s="525"/>
      <c r="BTJ66" s="525"/>
      <c r="BTK66" s="525"/>
      <c r="BTL66" s="525"/>
      <c r="BTM66" s="525"/>
      <c r="BTN66" s="525"/>
      <c r="BTO66" s="525"/>
      <c r="BTP66" s="525"/>
      <c r="BTQ66" s="525"/>
      <c r="BTR66" s="525"/>
      <c r="BTS66" s="525"/>
      <c r="BTT66" s="525"/>
      <c r="BTU66" s="525"/>
      <c r="BTV66" s="525"/>
      <c r="BTW66" s="525"/>
      <c r="BTX66" s="525"/>
      <c r="BTY66" s="525"/>
      <c r="BTZ66" s="525"/>
      <c r="BUA66" s="525"/>
      <c r="BUB66" s="525"/>
      <c r="BUC66" s="525"/>
      <c r="BUD66" s="525"/>
      <c r="BUE66" s="525"/>
      <c r="BUF66" s="525"/>
      <c r="BUG66" s="525"/>
      <c r="BUH66" s="525"/>
      <c r="BUI66" s="525"/>
      <c r="BUJ66" s="525"/>
      <c r="BUK66" s="525"/>
      <c r="BUL66" s="525"/>
      <c r="BUM66" s="525"/>
      <c r="BUN66" s="525"/>
      <c r="BUO66" s="525"/>
      <c r="BUP66" s="525"/>
      <c r="BUQ66" s="525"/>
      <c r="BUR66" s="525"/>
      <c r="BUS66" s="525"/>
      <c r="BUT66" s="525"/>
      <c r="BUU66" s="525"/>
      <c r="BUV66" s="525"/>
      <c r="BUW66" s="525"/>
      <c r="BUX66" s="525"/>
      <c r="BUY66" s="525"/>
      <c r="BUZ66" s="525"/>
      <c r="BVA66" s="525"/>
      <c r="BVB66" s="525"/>
      <c r="BVC66" s="525"/>
      <c r="BVD66" s="525"/>
      <c r="BVE66" s="525"/>
      <c r="BVF66" s="525"/>
      <c r="BVG66" s="525"/>
      <c r="BVH66" s="525"/>
      <c r="BVI66" s="525"/>
      <c r="BVJ66" s="525"/>
      <c r="BVK66" s="525"/>
      <c r="BVL66" s="525"/>
      <c r="BVM66" s="525"/>
      <c r="BVN66" s="525"/>
      <c r="BVO66" s="525"/>
      <c r="BVP66" s="525"/>
      <c r="BVQ66" s="525"/>
      <c r="BVR66" s="525"/>
      <c r="BVS66" s="525"/>
      <c r="BVT66" s="525"/>
      <c r="BVU66" s="525"/>
      <c r="BVV66" s="525"/>
      <c r="BVW66" s="525"/>
      <c r="BVX66" s="525"/>
      <c r="BVY66" s="525"/>
      <c r="BVZ66" s="525"/>
      <c r="BWA66" s="525"/>
      <c r="BWB66" s="525"/>
      <c r="BWC66" s="525"/>
      <c r="BWD66" s="525"/>
      <c r="BWE66" s="525"/>
      <c r="BWF66" s="525"/>
      <c r="BWG66" s="525"/>
      <c r="BWH66" s="525"/>
      <c r="BWI66" s="525"/>
      <c r="BWJ66" s="525"/>
      <c r="BWK66" s="525"/>
      <c r="BWL66" s="525"/>
      <c r="BWM66" s="525"/>
      <c r="BWN66" s="525"/>
      <c r="BWO66" s="525"/>
      <c r="BWP66" s="525"/>
      <c r="BWQ66" s="525"/>
      <c r="BWR66" s="525"/>
      <c r="BWS66" s="525"/>
      <c r="BWT66" s="525"/>
      <c r="BWU66" s="525"/>
      <c r="BWV66" s="525"/>
      <c r="BWW66" s="525"/>
      <c r="BWX66" s="525"/>
      <c r="BWY66" s="525"/>
      <c r="BWZ66" s="525"/>
      <c r="BXA66" s="525"/>
      <c r="BXB66" s="525"/>
      <c r="BXC66" s="525"/>
      <c r="BXD66" s="525"/>
      <c r="BXE66" s="525"/>
      <c r="BXF66" s="525"/>
      <c r="BXG66" s="525"/>
      <c r="BXH66" s="525"/>
      <c r="BXI66" s="525"/>
      <c r="BXJ66" s="525"/>
      <c r="BXK66" s="525"/>
      <c r="BXL66" s="525"/>
      <c r="BXM66" s="525"/>
      <c r="BXN66" s="525"/>
      <c r="BXO66" s="525"/>
      <c r="BXP66" s="525"/>
      <c r="BXQ66" s="525"/>
      <c r="BXR66" s="525"/>
      <c r="BXS66" s="525"/>
      <c r="BXT66" s="525"/>
      <c r="BXU66" s="525"/>
      <c r="BXV66" s="525"/>
      <c r="BXW66" s="525"/>
      <c r="BXX66" s="525"/>
      <c r="BXY66" s="525"/>
      <c r="BXZ66" s="525"/>
      <c r="BYA66" s="525"/>
      <c r="BYB66" s="525"/>
      <c r="BYC66" s="525"/>
      <c r="BYD66" s="525"/>
      <c r="BYE66" s="525"/>
      <c r="BYF66" s="525"/>
      <c r="BYG66" s="525"/>
      <c r="BYH66" s="525"/>
      <c r="BYI66" s="525"/>
      <c r="BYJ66" s="525"/>
      <c r="BYK66" s="525"/>
      <c r="BYL66" s="525"/>
      <c r="BYM66" s="525"/>
      <c r="BYN66" s="525"/>
      <c r="BYO66" s="525"/>
      <c r="BYP66" s="525"/>
      <c r="BYQ66" s="525"/>
      <c r="BYR66" s="525"/>
      <c r="BYS66" s="525"/>
      <c r="BYT66" s="525"/>
      <c r="BYU66" s="525"/>
      <c r="BYV66" s="525"/>
      <c r="BYW66" s="525"/>
      <c r="BYX66" s="525"/>
      <c r="BYY66" s="525"/>
      <c r="BYZ66" s="525"/>
      <c r="BZA66" s="525"/>
      <c r="BZB66" s="525"/>
      <c r="BZC66" s="525"/>
      <c r="BZD66" s="525"/>
      <c r="BZE66" s="525"/>
      <c r="BZF66" s="525"/>
      <c r="BZG66" s="525"/>
      <c r="BZH66" s="525"/>
      <c r="BZI66" s="525"/>
      <c r="BZJ66" s="525"/>
      <c r="BZK66" s="525"/>
      <c r="BZL66" s="525"/>
      <c r="BZM66" s="525"/>
      <c r="BZN66" s="525"/>
      <c r="BZO66" s="525"/>
      <c r="BZP66" s="525"/>
      <c r="BZQ66" s="525"/>
      <c r="BZR66" s="525"/>
      <c r="BZS66" s="525"/>
      <c r="BZT66" s="525"/>
      <c r="BZU66" s="525"/>
      <c r="BZV66" s="525"/>
      <c r="BZW66" s="525"/>
      <c r="BZX66" s="525"/>
      <c r="BZY66" s="525"/>
      <c r="BZZ66" s="525"/>
      <c r="CAA66" s="525"/>
      <c r="CAB66" s="525"/>
      <c r="CAC66" s="525"/>
      <c r="CAD66" s="525"/>
      <c r="CAE66" s="525"/>
      <c r="CAF66" s="525"/>
      <c r="CAG66" s="525"/>
      <c r="CAH66" s="525"/>
      <c r="CAI66" s="525"/>
      <c r="CAJ66" s="525"/>
      <c r="CAK66" s="525"/>
      <c r="CAL66" s="525"/>
      <c r="CAM66" s="525"/>
      <c r="CAN66" s="525"/>
      <c r="CAO66" s="525"/>
      <c r="CAP66" s="525"/>
      <c r="CAQ66" s="525"/>
      <c r="CAR66" s="525"/>
      <c r="CAS66" s="525"/>
      <c r="CAT66" s="525"/>
      <c r="CAU66" s="525"/>
      <c r="CAV66" s="525"/>
      <c r="CAW66" s="525"/>
      <c r="CAX66" s="525"/>
      <c r="CAY66" s="525"/>
      <c r="CAZ66" s="525"/>
      <c r="CBA66" s="525"/>
      <c r="CBB66" s="525"/>
      <c r="CBC66" s="525"/>
      <c r="CBD66" s="525"/>
      <c r="CBE66" s="525"/>
      <c r="CBF66" s="525"/>
      <c r="CBG66" s="525"/>
      <c r="CBH66" s="525"/>
      <c r="CBI66" s="525"/>
      <c r="CBJ66" s="525"/>
      <c r="CBK66" s="525"/>
      <c r="CBL66" s="525"/>
      <c r="CBM66" s="525"/>
      <c r="CBN66" s="525"/>
      <c r="CBO66" s="525"/>
      <c r="CBP66" s="525"/>
      <c r="CBQ66" s="525"/>
      <c r="CBR66" s="525"/>
      <c r="CBS66" s="525"/>
      <c r="CBT66" s="525"/>
      <c r="CBU66" s="525"/>
      <c r="CBV66" s="525"/>
      <c r="CBW66" s="525"/>
      <c r="CBX66" s="525"/>
      <c r="CBY66" s="525"/>
      <c r="CBZ66" s="525"/>
      <c r="CCA66" s="525"/>
      <c r="CCB66" s="525"/>
      <c r="CCC66" s="525"/>
      <c r="CCD66" s="525"/>
      <c r="CCE66" s="525"/>
      <c r="CCF66" s="525"/>
      <c r="CCG66" s="525"/>
      <c r="CCH66" s="525"/>
      <c r="CCI66" s="525"/>
      <c r="CCJ66" s="525"/>
      <c r="CCK66" s="525"/>
      <c r="CCL66" s="525"/>
      <c r="CCM66" s="525"/>
      <c r="CCN66" s="525"/>
      <c r="CCO66" s="525"/>
      <c r="CCP66" s="525"/>
      <c r="CCQ66" s="525"/>
      <c r="CCR66" s="525"/>
      <c r="CCS66" s="525"/>
      <c r="CCT66" s="525"/>
      <c r="CCU66" s="525"/>
      <c r="CCV66" s="525"/>
      <c r="CCW66" s="525"/>
      <c r="CCX66" s="525"/>
      <c r="CCY66" s="525"/>
      <c r="CCZ66" s="525"/>
      <c r="CDA66" s="525"/>
      <c r="CDB66" s="525"/>
      <c r="CDC66" s="525"/>
      <c r="CDD66" s="525"/>
      <c r="CDE66" s="525"/>
      <c r="CDF66" s="525"/>
      <c r="CDG66" s="525"/>
      <c r="CDH66" s="525"/>
      <c r="CDI66" s="525"/>
      <c r="CDJ66" s="525"/>
      <c r="CDK66" s="525"/>
      <c r="CDL66" s="525"/>
      <c r="CDM66" s="525"/>
      <c r="CDN66" s="525"/>
      <c r="CDO66" s="525"/>
      <c r="CDP66" s="525"/>
      <c r="CDQ66" s="525"/>
      <c r="CDR66" s="525"/>
      <c r="CDS66" s="525"/>
      <c r="CDT66" s="525"/>
      <c r="CDU66" s="525"/>
      <c r="CDV66" s="525"/>
      <c r="CDW66" s="525"/>
      <c r="CDX66" s="525"/>
      <c r="CDY66" s="525"/>
      <c r="CDZ66" s="525"/>
      <c r="CEA66" s="525"/>
      <c r="CEB66" s="525"/>
      <c r="CEC66" s="525"/>
      <c r="CED66" s="525"/>
      <c r="CEE66" s="525"/>
      <c r="CEF66" s="525"/>
      <c r="CEG66" s="525"/>
      <c r="CEH66" s="525"/>
      <c r="CEI66" s="525"/>
      <c r="CEJ66" s="525"/>
      <c r="CEK66" s="525"/>
      <c r="CEL66" s="525"/>
      <c r="CEM66" s="525"/>
      <c r="CEN66" s="525"/>
      <c r="CEO66" s="525"/>
      <c r="CEP66" s="525"/>
      <c r="CEQ66" s="525"/>
      <c r="CER66" s="525"/>
      <c r="CES66" s="525"/>
      <c r="CET66" s="525"/>
      <c r="CEU66" s="525"/>
      <c r="CEV66" s="525"/>
      <c r="CEW66" s="525"/>
      <c r="CEX66" s="525"/>
      <c r="CEY66" s="525"/>
      <c r="CEZ66" s="525"/>
      <c r="CFA66" s="525"/>
      <c r="CFB66" s="525"/>
      <c r="CFC66" s="525"/>
      <c r="CFD66" s="525"/>
      <c r="CFE66" s="525"/>
      <c r="CFF66" s="525"/>
      <c r="CFG66" s="525"/>
      <c r="CFH66" s="525"/>
      <c r="CFI66" s="525"/>
      <c r="CFJ66" s="525"/>
      <c r="CFK66" s="525"/>
      <c r="CFL66" s="525"/>
      <c r="CFM66" s="525"/>
      <c r="CFN66" s="525"/>
      <c r="CFO66" s="525"/>
      <c r="CFP66" s="525"/>
      <c r="CFQ66" s="525"/>
      <c r="CFR66" s="525"/>
      <c r="CFS66" s="525"/>
      <c r="CFT66" s="525"/>
      <c r="CFU66" s="525"/>
      <c r="CFV66" s="525"/>
      <c r="CFW66" s="525"/>
      <c r="CFX66" s="525"/>
      <c r="CFY66" s="525"/>
      <c r="CFZ66" s="525"/>
      <c r="CGA66" s="525"/>
      <c r="CGB66" s="525"/>
      <c r="CGC66" s="525"/>
      <c r="CGD66" s="525"/>
      <c r="CGE66" s="525"/>
      <c r="CGF66" s="525"/>
      <c r="CGG66" s="525"/>
      <c r="CGH66" s="525"/>
      <c r="CGI66" s="525"/>
      <c r="CGJ66" s="525"/>
      <c r="CGK66" s="525"/>
      <c r="CGL66" s="525"/>
      <c r="CGM66" s="525"/>
      <c r="CGN66" s="525"/>
      <c r="CGO66" s="525"/>
      <c r="CGP66" s="525"/>
      <c r="CGQ66" s="525"/>
      <c r="CGR66" s="525"/>
      <c r="CGS66" s="525"/>
      <c r="CGT66" s="525"/>
      <c r="CGU66" s="525"/>
      <c r="CGV66" s="525"/>
      <c r="CGW66" s="525"/>
      <c r="CGX66" s="525"/>
      <c r="CGY66" s="525"/>
      <c r="CGZ66" s="525"/>
      <c r="CHA66" s="525"/>
      <c r="CHB66" s="525"/>
      <c r="CHC66" s="525"/>
      <c r="CHD66" s="525"/>
      <c r="CHE66" s="525"/>
      <c r="CHF66" s="525"/>
      <c r="CHG66" s="525"/>
      <c r="CHH66" s="525"/>
      <c r="CHI66" s="525"/>
      <c r="CHJ66" s="525"/>
      <c r="CHK66" s="525"/>
      <c r="CHL66" s="525"/>
      <c r="CHM66" s="525"/>
      <c r="CHN66" s="525"/>
      <c r="CHO66" s="525"/>
      <c r="CHP66" s="525"/>
      <c r="CHQ66" s="525"/>
      <c r="CHR66" s="525"/>
      <c r="CHS66" s="525"/>
      <c r="CHT66" s="525"/>
      <c r="CHU66" s="525"/>
      <c r="CHV66" s="525"/>
      <c r="CHW66" s="525"/>
      <c r="CHX66" s="525"/>
      <c r="CHY66" s="525"/>
      <c r="CHZ66" s="525"/>
      <c r="CIA66" s="525"/>
      <c r="CIB66" s="525"/>
      <c r="CIC66" s="525"/>
      <c r="CID66" s="525"/>
      <c r="CIE66" s="525"/>
      <c r="CIF66" s="525"/>
      <c r="CIG66" s="525"/>
      <c r="CIH66" s="525"/>
      <c r="CII66" s="525"/>
      <c r="CIJ66" s="525"/>
      <c r="CIK66" s="525"/>
      <c r="CIL66" s="525"/>
      <c r="CIM66" s="525"/>
      <c r="CIN66" s="525"/>
      <c r="CIO66" s="525"/>
      <c r="CIP66" s="525"/>
      <c r="CIQ66" s="525"/>
      <c r="CIR66" s="525"/>
      <c r="CIS66" s="525"/>
      <c r="CIT66" s="525"/>
      <c r="CIU66" s="525"/>
      <c r="CIV66" s="525"/>
      <c r="CIW66" s="525"/>
      <c r="CIX66" s="525"/>
      <c r="CIY66" s="525"/>
      <c r="CIZ66" s="525"/>
      <c r="CJA66" s="525"/>
      <c r="CJB66" s="525"/>
      <c r="CJC66" s="525"/>
      <c r="CJD66" s="525"/>
      <c r="CJE66" s="525"/>
      <c r="CJF66" s="525"/>
      <c r="CJG66" s="525"/>
      <c r="CJH66" s="525"/>
      <c r="CJI66" s="525"/>
      <c r="CJJ66" s="525"/>
      <c r="CJK66" s="525"/>
      <c r="CJL66" s="525"/>
      <c r="CJM66" s="525"/>
      <c r="CJN66" s="525"/>
      <c r="CJO66" s="525"/>
      <c r="CJP66" s="525"/>
      <c r="CJQ66" s="525"/>
      <c r="CJR66" s="525"/>
      <c r="CJS66" s="525"/>
      <c r="CJT66" s="525"/>
      <c r="CJU66" s="525"/>
      <c r="CJV66" s="525"/>
      <c r="CJW66" s="525"/>
      <c r="CJX66" s="525"/>
      <c r="CJY66" s="525"/>
      <c r="CJZ66" s="525"/>
      <c r="CKA66" s="525"/>
      <c r="CKB66" s="525"/>
      <c r="CKC66" s="525"/>
      <c r="CKD66" s="525"/>
      <c r="CKE66" s="525"/>
      <c r="CKF66" s="525"/>
      <c r="CKG66" s="525"/>
      <c r="CKH66" s="525"/>
      <c r="CKI66" s="525"/>
      <c r="CKJ66" s="525"/>
      <c r="CKK66" s="525"/>
      <c r="CKL66" s="525"/>
      <c r="CKM66" s="525"/>
      <c r="CKN66" s="525"/>
      <c r="CKO66" s="525"/>
      <c r="CKP66" s="525"/>
      <c r="CKQ66" s="525"/>
      <c r="CKR66" s="525"/>
      <c r="CKS66" s="525"/>
      <c r="CKT66" s="525"/>
      <c r="CKU66" s="525"/>
      <c r="CKV66" s="525"/>
      <c r="CKW66" s="525"/>
      <c r="CKX66" s="525"/>
      <c r="CKY66" s="525"/>
      <c r="CKZ66" s="525"/>
      <c r="CLA66" s="525"/>
      <c r="CLB66" s="525"/>
      <c r="CLC66" s="525"/>
      <c r="CLD66" s="525"/>
      <c r="CLE66" s="525"/>
      <c r="CLF66" s="525"/>
      <c r="CLG66" s="525"/>
      <c r="CLH66" s="525"/>
      <c r="CLI66" s="525"/>
      <c r="CLJ66" s="525"/>
      <c r="CLK66" s="525"/>
      <c r="CLL66" s="525"/>
      <c r="CLM66" s="525"/>
      <c r="CLN66" s="525"/>
      <c r="CLO66" s="525"/>
      <c r="CLP66" s="525"/>
      <c r="CLQ66" s="525"/>
      <c r="CLR66" s="525"/>
      <c r="CLS66" s="525"/>
      <c r="CLT66" s="525"/>
      <c r="CLU66" s="525"/>
      <c r="CLV66" s="525"/>
      <c r="CLW66" s="525"/>
      <c r="CLX66" s="525"/>
      <c r="CLY66" s="525"/>
      <c r="CLZ66" s="525"/>
      <c r="CMA66" s="525"/>
      <c r="CMB66" s="525"/>
      <c r="CMC66" s="525"/>
      <c r="CMD66" s="525"/>
      <c r="CME66" s="525"/>
      <c r="CMF66" s="525"/>
      <c r="CMG66" s="525"/>
      <c r="CMH66" s="525"/>
      <c r="CMI66" s="525"/>
      <c r="CMJ66" s="525"/>
      <c r="CMK66" s="525"/>
      <c r="CML66" s="525"/>
      <c r="CMM66" s="525"/>
      <c r="CMN66" s="525"/>
      <c r="CMO66" s="525"/>
      <c r="CMP66" s="525"/>
      <c r="CMQ66" s="525"/>
      <c r="CMR66" s="525"/>
      <c r="CMS66" s="525"/>
      <c r="CMT66" s="525"/>
      <c r="CMU66" s="525"/>
      <c r="CMV66" s="525"/>
      <c r="CMW66" s="525"/>
      <c r="CMX66" s="525"/>
      <c r="CMY66" s="525"/>
      <c r="CMZ66" s="525"/>
      <c r="CNA66" s="525"/>
      <c r="CNB66" s="525"/>
      <c r="CNC66" s="525"/>
      <c r="CND66" s="525"/>
      <c r="CNE66" s="525"/>
      <c r="CNF66" s="525"/>
      <c r="CNG66" s="525"/>
      <c r="CNH66" s="525"/>
      <c r="CNI66" s="525"/>
      <c r="CNJ66" s="525"/>
      <c r="CNK66" s="525"/>
      <c r="CNL66" s="525"/>
      <c r="CNM66" s="525"/>
      <c r="CNN66" s="525"/>
      <c r="CNO66" s="525"/>
      <c r="CNP66" s="525"/>
      <c r="CNQ66" s="525"/>
      <c r="CNR66" s="525"/>
      <c r="CNS66" s="525"/>
      <c r="CNT66" s="525"/>
      <c r="CNU66" s="525"/>
      <c r="CNV66" s="525"/>
      <c r="CNW66" s="525"/>
      <c r="CNX66" s="525"/>
      <c r="CNY66" s="525"/>
      <c r="CNZ66" s="525"/>
      <c r="COA66" s="525"/>
      <c r="COB66" s="525"/>
      <c r="COC66" s="525"/>
      <c r="COD66" s="525"/>
      <c r="COE66" s="525"/>
      <c r="COF66" s="525"/>
      <c r="COG66" s="525"/>
      <c r="COH66" s="525"/>
      <c r="COI66" s="525"/>
      <c r="COJ66" s="525"/>
      <c r="COK66" s="525"/>
      <c r="COL66" s="525"/>
      <c r="COM66" s="525"/>
      <c r="CON66" s="525"/>
      <c r="COO66" s="525"/>
      <c r="COP66" s="525"/>
      <c r="COQ66" s="525"/>
      <c r="COR66" s="525"/>
      <c r="COS66" s="525"/>
      <c r="COT66" s="525"/>
      <c r="COU66" s="525"/>
      <c r="COV66" s="525"/>
      <c r="COW66" s="525"/>
      <c r="COX66" s="525"/>
      <c r="COY66" s="525"/>
      <c r="COZ66" s="525"/>
      <c r="CPA66" s="525"/>
      <c r="CPB66" s="525"/>
      <c r="CPC66" s="525"/>
      <c r="CPD66" s="525"/>
      <c r="CPE66" s="525"/>
      <c r="CPF66" s="525"/>
      <c r="CPG66" s="525"/>
      <c r="CPH66" s="525"/>
      <c r="CPI66" s="525"/>
      <c r="CPJ66" s="525"/>
      <c r="CPK66" s="525"/>
      <c r="CPL66" s="525"/>
      <c r="CPM66" s="525"/>
      <c r="CPN66" s="525"/>
      <c r="CPO66" s="525"/>
      <c r="CPP66" s="525"/>
      <c r="CPQ66" s="525"/>
      <c r="CPR66" s="525"/>
      <c r="CPS66" s="525"/>
      <c r="CPT66" s="525"/>
      <c r="CPU66" s="525"/>
      <c r="CPV66" s="525"/>
      <c r="CPW66" s="525"/>
      <c r="CPX66" s="525"/>
      <c r="CPY66" s="525"/>
      <c r="CPZ66" s="525"/>
      <c r="CQA66" s="525"/>
      <c r="CQB66" s="525"/>
      <c r="CQC66" s="525"/>
      <c r="CQD66" s="525"/>
      <c r="CQE66" s="525"/>
      <c r="CQF66" s="525"/>
      <c r="CQG66" s="525"/>
      <c r="CQH66" s="525"/>
      <c r="CQI66" s="525"/>
      <c r="CQJ66" s="525"/>
      <c r="CQK66" s="525"/>
      <c r="CQL66" s="525"/>
      <c r="CQM66" s="525"/>
      <c r="CQN66" s="525"/>
      <c r="CQO66" s="525"/>
      <c r="CQP66" s="525"/>
      <c r="CQQ66" s="525"/>
      <c r="CQR66" s="525"/>
      <c r="CQS66" s="525"/>
      <c r="CQT66" s="525"/>
      <c r="CQU66" s="525"/>
      <c r="CQV66" s="525"/>
      <c r="CQW66" s="525"/>
      <c r="CQX66" s="525"/>
      <c r="CQY66" s="525"/>
      <c r="CQZ66" s="525"/>
      <c r="CRA66" s="525"/>
      <c r="CRB66" s="525"/>
      <c r="CRC66" s="525"/>
      <c r="CRD66" s="525"/>
      <c r="CRE66" s="525"/>
      <c r="CRF66" s="525"/>
      <c r="CRG66" s="525"/>
      <c r="CRH66" s="525"/>
      <c r="CRI66" s="525"/>
      <c r="CRJ66" s="525"/>
      <c r="CRK66" s="525"/>
      <c r="CRL66" s="525"/>
      <c r="CRM66" s="525"/>
      <c r="CRN66" s="525"/>
      <c r="CRO66" s="525"/>
      <c r="CRP66" s="525"/>
      <c r="CRQ66" s="525"/>
      <c r="CRR66" s="525"/>
      <c r="CRS66" s="525"/>
      <c r="CRT66" s="525"/>
      <c r="CRU66" s="525"/>
      <c r="CRV66" s="525"/>
      <c r="CRW66" s="525"/>
      <c r="CRX66" s="525"/>
      <c r="CRY66" s="525"/>
      <c r="CRZ66" s="525"/>
      <c r="CSA66" s="525"/>
      <c r="CSB66" s="525"/>
      <c r="CSC66" s="525"/>
      <c r="CSD66" s="525"/>
      <c r="CSE66" s="525"/>
      <c r="CSF66" s="525"/>
      <c r="CSG66" s="525"/>
      <c r="CSH66" s="525"/>
      <c r="CSI66" s="525"/>
      <c r="CSJ66" s="525"/>
      <c r="CSK66" s="525"/>
      <c r="CSL66" s="525"/>
      <c r="CSM66" s="525"/>
      <c r="CSN66" s="525"/>
      <c r="CSO66" s="525"/>
      <c r="CSP66" s="525"/>
      <c r="CSQ66" s="525"/>
      <c r="CSR66" s="525"/>
      <c r="CSS66" s="525"/>
      <c r="CST66" s="525"/>
      <c r="CSU66" s="525"/>
      <c r="CSV66" s="525"/>
      <c r="CSW66" s="525"/>
      <c r="CSX66" s="525"/>
      <c r="CSY66" s="525"/>
      <c r="CSZ66" s="525"/>
      <c r="CTA66" s="525"/>
      <c r="CTB66" s="525"/>
      <c r="CTC66" s="525"/>
      <c r="CTD66" s="525"/>
      <c r="CTE66" s="525"/>
      <c r="CTF66" s="525"/>
      <c r="CTG66" s="525"/>
      <c r="CTH66" s="525"/>
      <c r="CTI66" s="525"/>
      <c r="CTJ66" s="525"/>
      <c r="CTK66" s="525"/>
      <c r="CTL66" s="525"/>
      <c r="CTM66" s="525"/>
      <c r="CTN66" s="525"/>
      <c r="CTO66" s="525"/>
      <c r="CTP66" s="525"/>
      <c r="CTQ66" s="525"/>
      <c r="CTR66" s="525"/>
      <c r="CTS66" s="525"/>
      <c r="CTT66" s="525"/>
      <c r="CTU66" s="525"/>
      <c r="CTV66" s="525"/>
      <c r="CTW66" s="525"/>
      <c r="CTX66" s="525"/>
      <c r="CTY66" s="525"/>
      <c r="CTZ66" s="525"/>
      <c r="CUA66" s="525"/>
      <c r="CUB66" s="525"/>
      <c r="CUC66" s="525"/>
      <c r="CUD66" s="525"/>
      <c r="CUE66" s="525"/>
      <c r="CUF66" s="525"/>
      <c r="CUG66" s="525"/>
      <c r="CUH66" s="525"/>
      <c r="CUI66" s="525"/>
      <c r="CUJ66" s="525"/>
      <c r="CUK66" s="525"/>
      <c r="CUL66" s="525"/>
      <c r="CUM66" s="525"/>
      <c r="CUN66" s="525"/>
      <c r="CUO66" s="525"/>
      <c r="CUP66" s="525"/>
      <c r="CUQ66" s="525"/>
      <c r="CUR66" s="525"/>
      <c r="CUS66" s="525"/>
      <c r="CUT66" s="525"/>
      <c r="CUU66" s="525"/>
      <c r="CUV66" s="525"/>
      <c r="CUW66" s="525"/>
      <c r="CUX66" s="525"/>
      <c r="CUY66" s="525"/>
      <c r="CUZ66" s="525"/>
      <c r="CVA66" s="525"/>
      <c r="CVB66" s="525"/>
      <c r="CVC66" s="525"/>
      <c r="CVD66" s="525"/>
      <c r="CVE66" s="525"/>
      <c r="CVF66" s="525"/>
      <c r="CVG66" s="525"/>
      <c r="CVH66" s="525"/>
      <c r="CVI66" s="525"/>
      <c r="CVJ66" s="525"/>
      <c r="CVK66" s="525"/>
      <c r="CVL66" s="525"/>
      <c r="CVM66" s="525"/>
      <c r="CVN66" s="525"/>
      <c r="CVO66" s="525"/>
      <c r="CVP66" s="525"/>
      <c r="CVQ66" s="525"/>
      <c r="CVR66" s="525"/>
      <c r="CVS66" s="525"/>
      <c r="CVT66" s="525"/>
      <c r="CVU66" s="525"/>
      <c r="CVV66" s="525"/>
      <c r="CVW66" s="525"/>
      <c r="CVX66" s="525"/>
      <c r="CVY66" s="525"/>
      <c r="CVZ66" s="525"/>
      <c r="CWA66" s="525"/>
      <c r="CWB66" s="525"/>
      <c r="CWC66" s="525"/>
      <c r="CWD66" s="525"/>
      <c r="CWE66" s="525"/>
      <c r="CWF66" s="525"/>
      <c r="CWG66" s="525"/>
      <c r="CWH66" s="525"/>
      <c r="CWI66" s="525"/>
      <c r="CWJ66" s="525"/>
      <c r="CWK66" s="525"/>
      <c r="CWL66" s="525"/>
      <c r="CWM66" s="525"/>
      <c r="CWN66" s="525"/>
      <c r="CWO66" s="525"/>
      <c r="CWP66" s="525"/>
      <c r="CWQ66" s="525"/>
      <c r="CWR66" s="525"/>
      <c r="CWS66" s="525"/>
      <c r="CWT66" s="525"/>
      <c r="CWU66" s="525"/>
      <c r="CWV66" s="525"/>
      <c r="CWW66" s="525"/>
      <c r="CWX66" s="525"/>
      <c r="CWY66" s="525"/>
      <c r="CWZ66" s="525"/>
      <c r="CXA66" s="525"/>
      <c r="CXB66" s="525"/>
      <c r="CXC66" s="525"/>
      <c r="CXD66" s="525"/>
      <c r="CXE66" s="525"/>
      <c r="CXF66" s="525"/>
      <c r="CXG66" s="525"/>
      <c r="CXH66" s="525"/>
      <c r="CXI66" s="525"/>
      <c r="CXJ66" s="525"/>
      <c r="CXK66" s="525"/>
      <c r="CXL66" s="525"/>
      <c r="CXM66" s="525"/>
      <c r="CXN66" s="525"/>
      <c r="CXO66" s="525"/>
      <c r="CXP66" s="525"/>
      <c r="CXQ66" s="525"/>
      <c r="CXR66" s="525"/>
      <c r="CXS66" s="525"/>
      <c r="CXT66" s="525"/>
      <c r="CXU66" s="525"/>
      <c r="CXV66" s="525"/>
      <c r="CXW66" s="525"/>
      <c r="CXX66" s="525"/>
      <c r="CXY66" s="525"/>
      <c r="CXZ66" s="525"/>
      <c r="CYA66" s="525"/>
      <c r="CYB66" s="525"/>
      <c r="CYC66" s="525"/>
      <c r="CYD66" s="525"/>
      <c r="CYE66" s="525"/>
      <c r="CYF66" s="525"/>
      <c r="CYG66" s="525"/>
      <c r="CYH66" s="525"/>
      <c r="CYI66" s="525"/>
      <c r="CYJ66" s="525"/>
      <c r="CYK66" s="525"/>
      <c r="CYL66" s="525"/>
      <c r="CYM66" s="525"/>
      <c r="CYN66" s="525"/>
      <c r="CYO66" s="525"/>
      <c r="CYP66" s="525"/>
      <c r="CYQ66" s="525"/>
      <c r="CYR66" s="525"/>
      <c r="CYS66" s="525"/>
      <c r="CYT66" s="525"/>
      <c r="CYU66" s="525"/>
      <c r="CYV66" s="525"/>
      <c r="CYW66" s="525"/>
      <c r="CYX66" s="525"/>
      <c r="CYY66" s="525"/>
      <c r="CYZ66" s="525"/>
      <c r="CZA66" s="525"/>
      <c r="CZB66" s="525"/>
      <c r="CZC66" s="525"/>
      <c r="CZD66" s="525"/>
      <c r="CZE66" s="525"/>
      <c r="CZF66" s="525"/>
      <c r="CZG66" s="525"/>
      <c r="CZH66" s="525"/>
      <c r="CZI66" s="525"/>
      <c r="CZJ66" s="525"/>
      <c r="CZK66" s="525"/>
      <c r="CZL66" s="525"/>
      <c r="CZM66" s="525"/>
      <c r="CZN66" s="525"/>
      <c r="CZO66" s="525"/>
      <c r="CZP66" s="525"/>
      <c r="CZQ66" s="525"/>
      <c r="CZR66" s="525"/>
      <c r="CZS66" s="525"/>
      <c r="CZT66" s="525"/>
      <c r="CZU66" s="525"/>
      <c r="CZV66" s="525"/>
      <c r="CZW66" s="525"/>
      <c r="CZX66" s="525"/>
      <c r="CZY66" s="525"/>
      <c r="CZZ66" s="525"/>
      <c r="DAA66" s="525"/>
      <c r="DAB66" s="525"/>
      <c r="DAC66" s="525"/>
      <c r="DAD66" s="525"/>
      <c r="DAE66" s="525"/>
      <c r="DAF66" s="525"/>
      <c r="DAG66" s="525"/>
      <c r="DAH66" s="525"/>
      <c r="DAI66" s="525"/>
      <c r="DAJ66" s="525"/>
      <c r="DAK66" s="525"/>
      <c r="DAL66" s="525"/>
      <c r="DAM66" s="525"/>
      <c r="DAN66" s="525"/>
      <c r="DAO66" s="525"/>
      <c r="DAP66" s="525"/>
      <c r="DAQ66" s="525"/>
      <c r="DAR66" s="525"/>
      <c r="DAS66" s="525"/>
      <c r="DAT66" s="525"/>
      <c r="DAU66" s="525"/>
      <c r="DAV66" s="525"/>
      <c r="DAW66" s="525"/>
      <c r="DAX66" s="525"/>
      <c r="DAY66" s="525"/>
      <c r="DAZ66" s="525"/>
      <c r="DBA66" s="525"/>
      <c r="DBB66" s="525"/>
      <c r="DBC66" s="525"/>
      <c r="DBD66" s="525"/>
      <c r="DBE66" s="525"/>
      <c r="DBF66" s="525"/>
      <c r="DBG66" s="525"/>
      <c r="DBH66" s="525"/>
      <c r="DBI66" s="525"/>
      <c r="DBJ66" s="525"/>
      <c r="DBK66" s="525"/>
      <c r="DBL66" s="525"/>
      <c r="DBM66" s="525"/>
      <c r="DBN66" s="525"/>
      <c r="DBO66" s="525"/>
      <c r="DBP66" s="525"/>
      <c r="DBQ66" s="525"/>
      <c r="DBR66" s="525"/>
      <c r="DBS66" s="525"/>
      <c r="DBT66" s="525"/>
      <c r="DBU66" s="525"/>
      <c r="DBV66" s="525"/>
      <c r="DBW66" s="525"/>
      <c r="DBX66" s="525"/>
      <c r="DBY66" s="525"/>
      <c r="DBZ66" s="525"/>
      <c r="DCA66" s="525"/>
      <c r="DCB66" s="525"/>
      <c r="DCC66" s="525"/>
      <c r="DCD66" s="525"/>
      <c r="DCE66" s="525"/>
      <c r="DCF66" s="525"/>
      <c r="DCG66" s="525"/>
      <c r="DCH66" s="525"/>
      <c r="DCI66" s="525"/>
      <c r="DCJ66" s="525"/>
      <c r="DCK66" s="525"/>
      <c r="DCL66" s="525"/>
      <c r="DCM66" s="525"/>
      <c r="DCN66" s="525"/>
      <c r="DCO66" s="525"/>
      <c r="DCP66" s="525"/>
      <c r="DCQ66" s="525"/>
      <c r="DCR66" s="525"/>
      <c r="DCS66" s="525"/>
      <c r="DCT66" s="525"/>
      <c r="DCU66" s="525"/>
      <c r="DCV66" s="525"/>
      <c r="DCW66" s="525"/>
      <c r="DCX66" s="525"/>
      <c r="DCY66" s="525"/>
      <c r="DCZ66" s="525"/>
      <c r="DDA66" s="525"/>
      <c r="DDB66" s="525"/>
      <c r="DDC66" s="525"/>
      <c r="DDD66" s="525"/>
      <c r="DDE66" s="525"/>
      <c r="DDF66" s="525"/>
      <c r="DDG66" s="525"/>
      <c r="DDH66" s="525"/>
      <c r="DDI66" s="525"/>
      <c r="DDJ66" s="525"/>
      <c r="DDK66" s="525"/>
      <c r="DDL66" s="525"/>
      <c r="DDM66" s="525"/>
      <c r="DDN66" s="525"/>
      <c r="DDO66" s="525"/>
      <c r="DDP66" s="525"/>
      <c r="DDQ66" s="525"/>
      <c r="DDR66" s="525"/>
      <c r="DDS66" s="525"/>
      <c r="DDT66" s="525"/>
      <c r="DDU66" s="525"/>
      <c r="DDV66" s="525"/>
      <c r="DDW66" s="525"/>
      <c r="DDX66" s="525"/>
      <c r="DDY66" s="525"/>
      <c r="DDZ66" s="525"/>
      <c r="DEA66" s="525"/>
      <c r="DEB66" s="525"/>
      <c r="DEC66" s="525"/>
      <c r="DED66" s="525"/>
      <c r="DEE66" s="525"/>
      <c r="DEF66" s="525"/>
      <c r="DEG66" s="525"/>
      <c r="DEH66" s="525"/>
      <c r="DEI66" s="525"/>
      <c r="DEJ66" s="525"/>
      <c r="DEK66" s="525"/>
      <c r="DEL66" s="525"/>
      <c r="DEM66" s="525"/>
      <c r="DEN66" s="525"/>
      <c r="DEO66" s="525"/>
      <c r="DEP66" s="525"/>
      <c r="DEQ66" s="525"/>
      <c r="DER66" s="525"/>
      <c r="DES66" s="525"/>
      <c r="DET66" s="525"/>
      <c r="DEU66" s="525"/>
      <c r="DEV66" s="525"/>
      <c r="DEW66" s="525"/>
      <c r="DEX66" s="525"/>
      <c r="DEY66" s="525"/>
      <c r="DEZ66" s="525"/>
      <c r="DFA66" s="525"/>
      <c r="DFB66" s="525"/>
      <c r="DFC66" s="525"/>
      <c r="DFD66" s="525"/>
      <c r="DFE66" s="525"/>
      <c r="DFF66" s="525"/>
      <c r="DFG66" s="525"/>
      <c r="DFH66" s="525"/>
      <c r="DFI66" s="525"/>
      <c r="DFJ66" s="525"/>
      <c r="DFK66" s="525"/>
      <c r="DFL66" s="525"/>
      <c r="DFM66" s="525"/>
      <c r="DFN66" s="525"/>
      <c r="DFO66" s="525"/>
      <c r="DFP66" s="525"/>
      <c r="DFQ66" s="525"/>
      <c r="DFR66" s="525"/>
      <c r="DFS66" s="525"/>
      <c r="DFT66" s="525"/>
      <c r="DFU66" s="525"/>
      <c r="DFV66" s="525"/>
      <c r="DFW66" s="525"/>
      <c r="DFX66" s="525"/>
      <c r="DFY66" s="525"/>
      <c r="DFZ66" s="525"/>
      <c r="DGA66" s="525"/>
      <c r="DGB66" s="525"/>
      <c r="DGC66" s="525"/>
      <c r="DGD66" s="525"/>
      <c r="DGE66" s="525"/>
      <c r="DGF66" s="525"/>
      <c r="DGG66" s="525"/>
      <c r="DGH66" s="525"/>
      <c r="DGI66" s="525"/>
      <c r="DGJ66" s="525"/>
      <c r="DGK66" s="525"/>
      <c r="DGL66" s="525"/>
      <c r="DGM66" s="525"/>
      <c r="DGN66" s="525"/>
      <c r="DGO66" s="525"/>
      <c r="DGP66" s="525"/>
      <c r="DGQ66" s="525"/>
      <c r="DGR66" s="525"/>
      <c r="DGS66" s="525"/>
      <c r="DGT66" s="525"/>
      <c r="DGU66" s="525"/>
      <c r="DGV66" s="525"/>
      <c r="DGW66" s="525"/>
      <c r="DGX66" s="525"/>
      <c r="DGY66" s="525"/>
      <c r="DGZ66" s="525"/>
      <c r="DHA66" s="525"/>
      <c r="DHB66" s="525"/>
      <c r="DHC66" s="525"/>
      <c r="DHD66" s="525"/>
      <c r="DHE66" s="525"/>
      <c r="DHF66" s="525"/>
      <c r="DHG66" s="525"/>
      <c r="DHH66" s="525"/>
      <c r="DHI66" s="525"/>
      <c r="DHJ66" s="525"/>
      <c r="DHK66" s="525"/>
      <c r="DHL66" s="525"/>
      <c r="DHM66" s="525"/>
      <c r="DHN66" s="525"/>
      <c r="DHO66" s="525"/>
      <c r="DHP66" s="525"/>
      <c r="DHQ66" s="525"/>
      <c r="DHR66" s="525"/>
      <c r="DHS66" s="525"/>
      <c r="DHT66" s="525"/>
      <c r="DHU66" s="525"/>
      <c r="DHV66" s="525"/>
      <c r="DHW66" s="525"/>
      <c r="DHX66" s="525"/>
      <c r="DHY66" s="525"/>
      <c r="DHZ66" s="525"/>
      <c r="DIA66" s="525"/>
      <c r="DIB66" s="525"/>
      <c r="DIC66" s="525"/>
      <c r="DID66" s="525"/>
      <c r="DIE66" s="525"/>
      <c r="DIF66" s="525"/>
      <c r="DIG66" s="525"/>
      <c r="DIH66" s="525"/>
      <c r="DII66" s="525"/>
      <c r="DIJ66" s="525"/>
      <c r="DIK66" s="525"/>
      <c r="DIL66" s="525"/>
      <c r="DIM66" s="525"/>
      <c r="DIN66" s="525"/>
      <c r="DIO66" s="525"/>
      <c r="DIP66" s="525"/>
      <c r="DIQ66" s="525"/>
      <c r="DIR66" s="525"/>
      <c r="DIS66" s="525"/>
      <c r="DIT66" s="525"/>
      <c r="DIU66" s="525"/>
      <c r="DIV66" s="525"/>
      <c r="DIW66" s="525"/>
      <c r="DIX66" s="525"/>
      <c r="DIY66" s="525"/>
      <c r="DIZ66" s="525"/>
      <c r="DJA66" s="525"/>
      <c r="DJB66" s="525"/>
      <c r="DJC66" s="525"/>
      <c r="DJD66" s="525"/>
      <c r="DJE66" s="525"/>
      <c r="DJF66" s="525"/>
      <c r="DJG66" s="525"/>
      <c r="DJH66" s="525"/>
      <c r="DJI66" s="525"/>
      <c r="DJJ66" s="525"/>
      <c r="DJK66" s="525"/>
      <c r="DJL66" s="525"/>
      <c r="DJM66" s="525"/>
      <c r="DJN66" s="525"/>
      <c r="DJO66" s="525"/>
      <c r="DJP66" s="525"/>
      <c r="DJQ66" s="525"/>
      <c r="DJR66" s="525"/>
      <c r="DJS66" s="525"/>
      <c r="DJT66" s="525"/>
      <c r="DJU66" s="525"/>
      <c r="DJV66" s="525"/>
      <c r="DJW66" s="525"/>
      <c r="DJX66" s="525"/>
      <c r="DJY66" s="525"/>
      <c r="DJZ66" s="525"/>
      <c r="DKA66" s="525"/>
      <c r="DKB66" s="525"/>
      <c r="DKC66" s="525"/>
      <c r="DKD66" s="525"/>
      <c r="DKE66" s="525"/>
      <c r="DKF66" s="525"/>
      <c r="DKG66" s="525"/>
      <c r="DKH66" s="525"/>
      <c r="DKI66" s="525"/>
      <c r="DKJ66" s="525"/>
      <c r="DKK66" s="525"/>
      <c r="DKL66" s="525"/>
      <c r="DKM66" s="525"/>
      <c r="DKN66" s="525"/>
      <c r="DKO66" s="525"/>
      <c r="DKP66" s="525"/>
      <c r="DKQ66" s="525"/>
      <c r="DKR66" s="525"/>
      <c r="DKS66" s="525"/>
      <c r="DKT66" s="525"/>
      <c r="DKU66" s="525"/>
      <c r="DKV66" s="525"/>
      <c r="DKW66" s="525"/>
      <c r="DKX66" s="525"/>
      <c r="DKY66" s="525"/>
      <c r="DKZ66" s="525"/>
      <c r="DLA66" s="525"/>
      <c r="DLB66" s="525"/>
      <c r="DLC66" s="525"/>
      <c r="DLD66" s="525"/>
      <c r="DLE66" s="525"/>
      <c r="DLF66" s="525"/>
      <c r="DLG66" s="525"/>
      <c r="DLH66" s="525"/>
      <c r="DLI66" s="525"/>
      <c r="DLJ66" s="525"/>
      <c r="DLK66" s="525"/>
      <c r="DLL66" s="525"/>
      <c r="DLM66" s="525"/>
      <c r="DLN66" s="525"/>
      <c r="DLO66" s="525"/>
      <c r="DLP66" s="525"/>
      <c r="DLQ66" s="525"/>
      <c r="DLR66" s="525"/>
      <c r="DLS66" s="525"/>
      <c r="DLT66" s="525"/>
      <c r="DLU66" s="525"/>
      <c r="DLV66" s="525"/>
      <c r="DLW66" s="525"/>
      <c r="DLX66" s="525"/>
      <c r="DLY66" s="525"/>
      <c r="DLZ66" s="525"/>
      <c r="DMA66" s="525"/>
      <c r="DMB66" s="525"/>
      <c r="DMC66" s="525"/>
      <c r="DMD66" s="525"/>
      <c r="DME66" s="525"/>
      <c r="DMF66" s="525"/>
      <c r="DMG66" s="525"/>
      <c r="DMH66" s="525"/>
      <c r="DMI66" s="525"/>
      <c r="DMJ66" s="525"/>
      <c r="DMK66" s="525"/>
      <c r="DML66" s="525"/>
      <c r="DMM66" s="525"/>
      <c r="DMN66" s="525"/>
      <c r="DMO66" s="525"/>
      <c r="DMP66" s="525"/>
      <c r="DMQ66" s="525"/>
      <c r="DMR66" s="525"/>
      <c r="DMS66" s="525"/>
      <c r="DMT66" s="525"/>
      <c r="DMU66" s="525"/>
      <c r="DMV66" s="525"/>
      <c r="DMW66" s="525"/>
      <c r="DMX66" s="525"/>
      <c r="DMY66" s="525"/>
      <c r="DMZ66" s="525"/>
      <c r="DNA66" s="525"/>
      <c r="DNB66" s="525"/>
      <c r="DNC66" s="525"/>
      <c r="DND66" s="525"/>
      <c r="DNE66" s="525"/>
      <c r="DNF66" s="525"/>
      <c r="DNG66" s="525"/>
      <c r="DNH66" s="525"/>
      <c r="DNI66" s="525"/>
      <c r="DNJ66" s="525"/>
      <c r="DNK66" s="525"/>
      <c r="DNL66" s="525"/>
      <c r="DNM66" s="525"/>
      <c r="DNN66" s="525"/>
      <c r="DNO66" s="525"/>
      <c r="DNP66" s="525"/>
      <c r="DNQ66" s="525"/>
      <c r="DNR66" s="525"/>
      <c r="DNS66" s="525"/>
      <c r="DNT66" s="525"/>
      <c r="DNU66" s="525"/>
      <c r="DNV66" s="525"/>
      <c r="DNW66" s="525"/>
      <c r="DNX66" s="525"/>
      <c r="DNY66" s="525"/>
      <c r="DNZ66" s="525"/>
      <c r="DOA66" s="525"/>
      <c r="DOB66" s="525"/>
      <c r="DOC66" s="525"/>
      <c r="DOD66" s="525"/>
      <c r="DOE66" s="525"/>
      <c r="DOF66" s="525"/>
      <c r="DOG66" s="525"/>
      <c r="DOH66" s="525"/>
      <c r="DOI66" s="525"/>
      <c r="DOJ66" s="525"/>
      <c r="DOK66" s="525"/>
      <c r="DOL66" s="525"/>
      <c r="DOM66" s="525"/>
      <c r="DON66" s="525"/>
      <c r="DOO66" s="525"/>
      <c r="DOP66" s="525"/>
      <c r="DOQ66" s="525"/>
      <c r="DOR66" s="525"/>
      <c r="DOS66" s="525"/>
      <c r="DOT66" s="525"/>
      <c r="DOU66" s="525"/>
      <c r="DOV66" s="525"/>
      <c r="DOW66" s="525"/>
      <c r="DOX66" s="525"/>
      <c r="DOY66" s="525"/>
      <c r="DOZ66" s="525"/>
      <c r="DPA66" s="525"/>
      <c r="DPB66" s="525"/>
      <c r="DPC66" s="525"/>
      <c r="DPD66" s="525"/>
      <c r="DPE66" s="525"/>
      <c r="DPF66" s="525"/>
      <c r="DPG66" s="525"/>
      <c r="DPH66" s="525"/>
      <c r="DPI66" s="525"/>
      <c r="DPJ66" s="525"/>
      <c r="DPK66" s="525"/>
      <c r="DPL66" s="525"/>
      <c r="DPM66" s="525"/>
      <c r="DPN66" s="525"/>
      <c r="DPO66" s="525"/>
      <c r="DPP66" s="525"/>
      <c r="DPQ66" s="525"/>
      <c r="DPR66" s="525"/>
      <c r="DPS66" s="525"/>
      <c r="DPT66" s="525"/>
      <c r="DPU66" s="525"/>
      <c r="DPV66" s="525"/>
      <c r="DPW66" s="525"/>
      <c r="DPX66" s="525"/>
      <c r="DPY66" s="525"/>
      <c r="DPZ66" s="525"/>
      <c r="DQA66" s="525"/>
      <c r="DQB66" s="525"/>
      <c r="DQC66" s="525"/>
      <c r="DQD66" s="525"/>
      <c r="DQE66" s="525"/>
      <c r="DQF66" s="525"/>
      <c r="DQG66" s="525"/>
      <c r="DQH66" s="525"/>
      <c r="DQI66" s="525"/>
      <c r="DQJ66" s="525"/>
      <c r="DQK66" s="525"/>
      <c r="DQL66" s="525"/>
      <c r="DQM66" s="525"/>
      <c r="DQN66" s="525"/>
      <c r="DQO66" s="525"/>
      <c r="DQP66" s="525"/>
      <c r="DQQ66" s="525"/>
      <c r="DQR66" s="525"/>
      <c r="DQS66" s="525"/>
      <c r="DQT66" s="525"/>
      <c r="DQU66" s="525"/>
      <c r="DQV66" s="525"/>
      <c r="DQW66" s="525"/>
      <c r="DQX66" s="525"/>
      <c r="DQY66" s="525"/>
      <c r="DQZ66" s="525"/>
      <c r="DRA66" s="525"/>
      <c r="DRB66" s="525"/>
      <c r="DRC66" s="525"/>
      <c r="DRD66" s="525"/>
      <c r="DRE66" s="525"/>
      <c r="DRF66" s="525"/>
      <c r="DRG66" s="525"/>
      <c r="DRH66" s="525"/>
      <c r="DRI66" s="525"/>
      <c r="DRJ66" s="525"/>
      <c r="DRK66" s="525"/>
      <c r="DRL66" s="525"/>
      <c r="DRM66" s="525"/>
      <c r="DRN66" s="525"/>
      <c r="DRO66" s="525"/>
      <c r="DRP66" s="525"/>
      <c r="DRQ66" s="525"/>
      <c r="DRR66" s="525"/>
      <c r="DRS66" s="525"/>
      <c r="DRT66" s="525"/>
      <c r="DRU66" s="525"/>
      <c r="DRV66" s="525"/>
      <c r="DRW66" s="525"/>
      <c r="DRX66" s="525"/>
      <c r="DRY66" s="525"/>
      <c r="DRZ66" s="525"/>
      <c r="DSA66" s="525"/>
      <c r="DSB66" s="525"/>
      <c r="DSC66" s="525"/>
      <c r="DSD66" s="525"/>
      <c r="DSE66" s="525"/>
      <c r="DSF66" s="525"/>
      <c r="DSG66" s="525"/>
      <c r="DSH66" s="525"/>
      <c r="DSI66" s="525"/>
      <c r="DSJ66" s="525"/>
      <c r="DSK66" s="525"/>
      <c r="DSL66" s="525"/>
      <c r="DSM66" s="525"/>
      <c r="DSN66" s="525"/>
      <c r="DSO66" s="525"/>
      <c r="DSP66" s="525"/>
      <c r="DSQ66" s="525"/>
      <c r="DSR66" s="525"/>
      <c r="DSS66" s="525"/>
      <c r="DST66" s="525"/>
      <c r="DSU66" s="525"/>
      <c r="DSV66" s="525"/>
      <c r="DSW66" s="525"/>
      <c r="DSX66" s="525"/>
      <c r="DSY66" s="525"/>
      <c r="DSZ66" s="525"/>
      <c r="DTA66" s="525"/>
      <c r="DTB66" s="525"/>
      <c r="DTC66" s="525"/>
      <c r="DTD66" s="525"/>
      <c r="DTE66" s="525"/>
      <c r="DTF66" s="525"/>
      <c r="DTG66" s="525"/>
      <c r="DTH66" s="525"/>
      <c r="DTI66" s="525"/>
      <c r="DTJ66" s="525"/>
      <c r="DTK66" s="525"/>
      <c r="DTL66" s="525"/>
      <c r="DTM66" s="525"/>
      <c r="DTN66" s="525"/>
      <c r="DTO66" s="525"/>
      <c r="DTP66" s="525"/>
      <c r="DTQ66" s="525"/>
      <c r="DTR66" s="525"/>
      <c r="DTS66" s="525"/>
      <c r="DTT66" s="525"/>
      <c r="DTU66" s="525"/>
      <c r="DTV66" s="525"/>
      <c r="DTW66" s="525"/>
      <c r="DTX66" s="525"/>
      <c r="DTY66" s="525"/>
      <c r="DTZ66" s="525"/>
      <c r="DUA66" s="525"/>
      <c r="DUB66" s="525"/>
      <c r="DUC66" s="525"/>
      <c r="DUD66" s="525"/>
      <c r="DUE66" s="525"/>
      <c r="DUF66" s="525"/>
      <c r="DUG66" s="525"/>
      <c r="DUH66" s="525"/>
      <c r="DUI66" s="525"/>
      <c r="DUJ66" s="525"/>
      <c r="DUK66" s="525"/>
      <c r="DUL66" s="525"/>
      <c r="DUM66" s="525"/>
      <c r="DUN66" s="525"/>
      <c r="DUO66" s="525"/>
      <c r="DUP66" s="525"/>
      <c r="DUQ66" s="525"/>
      <c r="DUR66" s="525"/>
      <c r="DUS66" s="525"/>
      <c r="DUT66" s="525"/>
      <c r="DUU66" s="525"/>
      <c r="DUV66" s="525"/>
      <c r="DUW66" s="525"/>
      <c r="DUX66" s="525"/>
      <c r="DUY66" s="525"/>
      <c r="DUZ66" s="525"/>
      <c r="DVA66" s="525"/>
      <c r="DVB66" s="525"/>
      <c r="DVC66" s="525"/>
      <c r="DVD66" s="525"/>
      <c r="DVE66" s="525"/>
      <c r="DVF66" s="525"/>
      <c r="DVG66" s="525"/>
      <c r="DVH66" s="525"/>
      <c r="DVI66" s="525"/>
      <c r="DVJ66" s="525"/>
      <c r="DVK66" s="525"/>
      <c r="DVL66" s="525"/>
      <c r="DVM66" s="525"/>
      <c r="DVN66" s="525"/>
      <c r="DVO66" s="525"/>
      <c r="DVP66" s="525"/>
      <c r="DVQ66" s="525"/>
      <c r="DVR66" s="525"/>
      <c r="DVS66" s="525"/>
      <c r="DVT66" s="525"/>
      <c r="DVU66" s="525"/>
      <c r="DVV66" s="525"/>
      <c r="DVW66" s="525"/>
      <c r="DVX66" s="525"/>
      <c r="DVY66" s="525"/>
      <c r="DVZ66" s="525"/>
      <c r="DWA66" s="525"/>
      <c r="DWB66" s="525"/>
      <c r="DWC66" s="525"/>
      <c r="DWD66" s="525"/>
      <c r="DWE66" s="525"/>
      <c r="DWF66" s="525"/>
      <c r="DWG66" s="525"/>
      <c r="DWH66" s="525"/>
      <c r="DWI66" s="525"/>
      <c r="DWJ66" s="525"/>
      <c r="DWK66" s="525"/>
      <c r="DWL66" s="525"/>
      <c r="DWM66" s="525"/>
      <c r="DWN66" s="525"/>
      <c r="DWO66" s="525"/>
      <c r="DWP66" s="525"/>
      <c r="DWQ66" s="525"/>
      <c r="DWR66" s="525"/>
      <c r="DWS66" s="525"/>
      <c r="DWT66" s="525"/>
      <c r="DWU66" s="525"/>
      <c r="DWV66" s="525"/>
      <c r="DWW66" s="525"/>
      <c r="DWX66" s="525"/>
      <c r="DWY66" s="525"/>
      <c r="DWZ66" s="525"/>
      <c r="DXA66" s="525"/>
      <c r="DXB66" s="525"/>
      <c r="DXC66" s="525"/>
      <c r="DXD66" s="525"/>
      <c r="DXE66" s="525"/>
      <c r="DXF66" s="525"/>
      <c r="DXG66" s="525"/>
      <c r="DXH66" s="525"/>
      <c r="DXI66" s="525"/>
      <c r="DXJ66" s="525"/>
      <c r="DXK66" s="525"/>
      <c r="DXL66" s="525"/>
      <c r="DXM66" s="525"/>
      <c r="DXN66" s="525"/>
      <c r="DXO66" s="525"/>
      <c r="DXP66" s="525"/>
      <c r="DXQ66" s="525"/>
      <c r="DXR66" s="525"/>
      <c r="DXS66" s="525"/>
      <c r="DXT66" s="525"/>
      <c r="DXU66" s="525"/>
      <c r="DXV66" s="525"/>
      <c r="DXW66" s="525"/>
      <c r="DXX66" s="525"/>
      <c r="DXY66" s="525"/>
      <c r="DXZ66" s="525"/>
      <c r="DYA66" s="525"/>
      <c r="DYB66" s="525"/>
      <c r="DYC66" s="525"/>
      <c r="DYD66" s="525"/>
      <c r="DYE66" s="525"/>
      <c r="DYF66" s="525"/>
      <c r="DYG66" s="525"/>
      <c r="DYH66" s="525"/>
      <c r="DYI66" s="525"/>
      <c r="DYJ66" s="525"/>
      <c r="DYK66" s="525"/>
      <c r="DYL66" s="525"/>
      <c r="DYM66" s="525"/>
      <c r="DYN66" s="525"/>
      <c r="DYO66" s="525"/>
      <c r="DYP66" s="525"/>
      <c r="DYQ66" s="525"/>
      <c r="DYR66" s="525"/>
      <c r="DYS66" s="525"/>
      <c r="DYT66" s="525"/>
      <c r="DYU66" s="525"/>
      <c r="DYV66" s="525"/>
      <c r="DYW66" s="525"/>
      <c r="DYX66" s="525"/>
      <c r="DYY66" s="525"/>
      <c r="DYZ66" s="525"/>
      <c r="DZA66" s="525"/>
      <c r="DZB66" s="525"/>
      <c r="DZC66" s="525"/>
      <c r="DZD66" s="525"/>
      <c r="DZE66" s="525"/>
      <c r="DZF66" s="525"/>
      <c r="DZG66" s="525"/>
      <c r="DZH66" s="525"/>
      <c r="DZI66" s="525"/>
      <c r="DZJ66" s="525"/>
      <c r="DZK66" s="525"/>
      <c r="DZL66" s="525"/>
      <c r="DZM66" s="525"/>
      <c r="DZN66" s="525"/>
      <c r="DZO66" s="525"/>
      <c r="DZP66" s="525"/>
      <c r="DZQ66" s="525"/>
      <c r="DZR66" s="525"/>
      <c r="DZS66" s="525"/>
      <c r="DZT66" s="525"/>
      <c r="DZU66" s="525"/>
      <c r="DZV66" s="525"/>
      <c r="DZW66" s="525"/>
      <c r="DZX66" s="525"/>
      <c r="DZY66" s="525"/>
      <c r="DZZ66" s="525"/>
      <c r="EAA66" s="525"/>
      <c r="EAB66" s="525"/>
      <c r="EAC66" s="525"/>
      <c r="EAD66" s="525"/>
      <c r="EAE66" s="525"/>
      <c r="EAF66" s="525"/>
      <c r="EAG66" s="525"/>
      <c r="EAH66" s="525"/>
      <c r="EAI66" s="525"/>
      <c r="EAJ66" s="525"/>
      <c r="EAK66" s="525"/>
      <c r="EAL66" s="525"/>
      <c r="EAM66" s="525"/>
      <c r="EAN66" s="525"/>
      <c r="EAO66" s="525"/>
      <c r="EAP66" s="525"/>
      <c r="EAQ66" s="525"/>
      <c r="EAR66" s="525"/>
      <c r="EAS66" s="525"/>
      <c r="EAT66" s="525"/>
      <c r="EAU66" s="525"/>
      <c r="EAV66" s="525"/>
      <c r="EAW66" s="525"/>
      <c r="EAX66" s="525"/>
      <c r="EAY66" s="525"/>
      <c r="EAZ66" s="525"/>
      <c r="EBA66" s="525"/>
      <c r="EBB66" s="525"/>
      <c r="EBC66" s="525"/>
      <c r="EBD66" s="525"/>
      <c r="EBE66" s="525"/>
      <c r="EBF66" s="525"/>
      <c r="EBG66" s="525"/>
      <c r="EBH66" s="525"/>
      <c r="EBI66" s="525"/>
      <c r="EBJ66" s="525"/>
      <c r="EBK66" s="525"/>
      <c r="EBL66" s="525"/>
      <c r="EBM66" s="525"/>
      <c r="EBN66" s="525"/>
      <c r="EBO66" s="525"/>
      <c r="EBP66" s="525"/>
      <c r="EBQ66" s="525"/>
      <c r="EBR66" s="525"/>
      <c r="EBS66" s="525"/>
      <c r="EBT66" s="525"/>
      <c r="EBU66" s="525"/>
      <c r="EBV66" s="525"/>
      <c r="EBW66" s="525"/>
      <c r="EBX66" s="525"/>
      <c r="EBY66" s="525"/>
      <c r="EBZ66" s="525"/>
      <c r="ECA66" s="525"/>
      <c r="ECB66" s="525"/>
      <c r="ECC66" s="525"/>
      <c r="ECD66" s="525"/>
      <c r="ECE66" s="525"/>
      <c r="ECF66" s="525"/>
      <c r="ECG66" s="525"/>
      <c r="ECH66" s="525"/>
      <c r="ECI66" s="525"/>
      <c r="ECJ66" s="525"/>
      <c r="ECK66" s="525"/>
      <c r="ECL66" s="525"/>
      <c r="ECM66" s="525"/>
      <c r="ECN66" s="525"/>
      <c r="ECO66" s="525"/>
      <c r="ECP66" s="525"/>
      <c r="ECQ66" s="525"/>
      <c r="ECR66" s="525"/>
      <c r="ECS66" s="525"/>
      <c r="ECT66" s="525"/>
      <c r="ECU66" s="525"/>
      <c r="ECV66" s="525"/>
      <c r="ECW66" s="525"/>
      <c r="ECX66" s="525"/>
      <c r="ECY66" s="525"/>
      <c r="ECZ66" s="525"/>
      <c r="EDA66" s="525"/>
      <c r="EDB66" s="525"/>
      <c r="EDC66" s="525"/>
      <c r="EDD66" s="525"/>
      <c r="EDE66" s="525"/>
      <c r="EDF66" s="525"/>
      <c r="EDG66" s="525"/>
      <c r="EDH66" s="525"/>
      <c r="EDI66" s="525"/>
      <c r="EDJ66" s="525"/>
      <c r="EDK66" s="525"/>
      <c r="EDL66" s="525"/>
      <c r="EDM66" s="525"/>
      <c r="EDN66" s="525"/>
      <c r="EDO66" s="525"/>
      <c r="EDP66" s="525"/>
      <c r="EDQ66" s="525"/>
      <c r="EDR66" s="525"/>
      <c r="EDS66" s="525"/>
      <c r="EDT66" s="525"/>
      <c r="EDU66" s="525"/>
      <c r="EDV66" s="525"/>
      <c r="EDW66" s="525"/>
      <c r="EDX66" s="525"/>
      <c r="EDY66" s="525"/>
      <c r="EDZ66" s="525"/>
      <c r="EEA66" s="525"/>
      <c r="EEB66" s="525"/>
      <c r="EEC66" s="525"/>
      <c r="EED66" s="525"/>
      <c r="EEE66" s="525"/>
      <c r="EEF66" s="525"/>
      <c r="EEG66" s="525"/>
      <c r="EEH66" s="525"/>
      <c r="EEI66" s="525"/>
      <c r="EEJ66" s="525"/>
      <c r="EEK66" s="525"/>
      <c r="EEL66" s="525"/>
      <c r="EEM66" s="525"/>
      <c r="EEN66" s="525"/>
      <c r="EEO66" s="525"/>
      <c r="EEP66" s="525"/>
      <c r="EEQ66" s="525"/>
      <c r="EER66" s="525"/>
      <c r="EES66" s="525"/>
      <c r="EET66" s="525"/>
      <c r="EEU66" s="525"/>
      <c r="EEV66" s="525"/>
      <c r="EEW66" s="525"/>
      <c r="EEX66" s="525"/>
      <c r="EEY66" s="525"/>
      <c r="EEZ66" s="525"/>
      <c r="EFA66" s="525"/>
      <c r="EFB66" s="525"/>
      <c r="EFC66" s="525"/>
      <c r="EFD66" s="525"/>
      <c r="EFE66" s="525"/>
      <c r="EFF66" s="525"/>
      <c r="EFG66" s="525"/>
      <c r="EFH66" s="525"/>
      <c r="EFI66" s="525"/>
      <c r="EFJ66" s="525"/>
      <c r="EFK66" s="525"/>
      <c r="EFL66" s="525"/>
      <c r="EFM66" s="525"/>
      <c r="EFN66" s="525"/>
      <c r="EFO66" s="525"/>
      <c r="EFP66" s="525"/>
      <c r="EFQ66" s="525"/>
      <c r="EFR66" s="525"/>
      <c r="EFS66" s="525"/>
      <c r="EFT66" s="525"/>
      <c r="EFU66" s="525"/>
      <c r="EFV66" s="525"/>
      <c r="EFW66" s="525"/>
      <c r="EFX66" s="525"/>
      <c r="EFY66" s="525"/>
      <c r="EFZ66" s="525"/>
      <c r="EGA66" s="525"/>
      <c r="EGB66" s="525"/>
      <c r="EGC66" s="525"/>
      <c r="EGD66" s="525"/>
      <c r="EGE66" s="525"/>
      <c r="EGF66" s="525"/>
      <c r="EGG66" s="525"/>
      <c r="EGH66" s="525"/>
      <c r="EGI66" s="525"/>
      <c r="EGJ66" s="525"/>
      <c r="EGK66" s="525"/>
      <c r="EGL66" s="525"/>
      <c r="EGM66" s="525"/>
      <c r="EGN66" s="525"/>
      <c r="EGO66" s="525"/>
      <c r="EGP66" s="525"/>
      <c r="EGQ66" s="525"/>
      <c r="EGR66" s="525"/>
      <c r="EGS66" s="525"/>
      <c r="EGT66" s="525"/>
      <c r="EGU66" s="525"/>
      <c r="EGV66" s="525"/>
      <c r="EGW66" s="525"/>
      <c r="EGX66" s="525"/>
      <c r="EGY66" s="525"/>
      <c r="EGZ66" s="525"/>
      <c r="EHA66" s="525"/>
      <c r="EHB66" s="525"/>
      <c r="EHC66" s="525"/>
      <c r="EHD66" s="525"/>
      <c r="EHE66" s="525"/>
      <c r="EHF66" s="525"/>
      <c r="EHG66" s="525"/>
      <c r="EHH66" s="525"/>
      <c r="EHI66" s="525"/>
      <c r="EHJ66" s="525"/>
      <c r="EHK66" s="525"/>
      <c r="EHL66" s="525"/>
      <c r="EHM66" s="525"/>
      <c r="EHN66" s="525"/>
      <c r="EHO66" s="525"/>
      <c r="EHP66" s="525"/>
      <c r="EHQ66" s="525"/>
      <c r="EHR66" s="525"/>
      <c r="EHS66" s="525"/>
      <c r="EHT66" s="525"/>
      <c r="EHU66" s="525"/>
      <c r="EHV66" s="525"/>
      <c r="EHW66" s="525"/>
      <c r="EHX66" s="525"/>
      <c r="EHY66" s="525"/>
      <c r="EHZ66" s="525"/>
      <c r="EIA66" s="525"/>
      <c r="EIB66" s="525"/>
      <c r="EIC66" s="525"/>
      <c r="EID66" s="525"/>
      <c r="EIE66" s="525"/>
      <c r="EIF66" s="525"/>
      <c r="EIG66" s="525"/>
      <c r="EIH66" s="525"/>
      <c r="EII66" s="525"/>
      <c r="EIJ66" s="525"/>
      <c r="EIK66" s="525"/>
      <c r="EIL66" s="525"/>
      <c r="EIM66" s="525"/>
      <c r="EIN66" s="525"/>
      <c r="EIO66" s="525"/>
      <c r="EIP66" s="525"/>
      <c r="EIQ66" s="525"/>
      <c r="EIR66" s="525"/>
      <c r="EIS66" s="525"/>
      <c r="EIT66" s="525"/>
      <c r="EIU66" s="525"/>
      <c r="EIV66" s="525"/>
      <c r="EIW66" s="525"/>
      <c r="EIX66" s="525"/>
      <c r="EIY66" s="525"/>
      <c r="EIZ66" s="525"/>
      <c r="EJA66" s="525"/>
      <c r="EJB66" s="525"/>
      <c r="EJC66" s="525"/>
      <c r="EJD66" s="525"/>
      <c r="EJE66" s="525"/>
      <c r="EJF66" s="525"/>
      <c r="EJG66" s="525"/>
      <c r="EJH66" s="525"/>
      <c r="EJI66" s="525"/>
      <c r="EJJ66" s="525"/>
      <c r="EJK66" s="525"/>
      <c r="EJL66" s="525"/>
      <c r="EJM66" s="525"/>
      <c r="EJN66" s="525"/>
      <c r="EJO66" s="525"/>
      <c r="EJP66" s="525"/>
      <c r="EJQ66" s="525"/>
      <c r="EJR66" s="525"/>
      <c r="EJS66" s="525"/>
      <c r="EJT66" s="525"/>
      <c r="EJU66" s="525"/>
      <c r="EJV66" s="525"/>
      <c r="EJW66" s="525"/>
      <c r="EJX66" s="525"/>
      <c r="EJY66" s="525"/>
      <c r="EJZ66" s="525"/>
      <c r="EKA66" s="525"/>
      <c r="EKB66" s="525"/>
      <c r="EKC66" s="525"/>
      <c r="EKD66" s="525"/>
      <c r="EKE66" s="525"/>
      <c r="EKF66" s="525"/>
      <c r="EKG66" s="525"/>
      <c r="EKH66" s="525"/>
      <c r="EKI66" s="525"/>
      <c r="EKJ66" s="525"/>
      <c r="EKK66" s="525"/>
      <c r="EKL66" s="525"/>
      <c r="EKM66" s="525"/>
      <c r="EKN66" s="525"/>
      <c r="EKO66" s="525"/>
      <c r="EKP66" s="525"/>
      <c r="EKQ66" s="525"/>
      <c r="EKR66" s="525"/>
      <c r="EKS66" s="525"/>
      <c r="EKT66" s="525"/>
      <c r="EKU66" s="525"/>
      <c r="EKV66" s="525"/>
      <c r="EKW66" s="525"/>
      <c r="EKX66" s="525"/>
      <c r="EKY66" s="525"/>
      <c r="EKZ66" s="525"/>
      <c r="ELA66" s="525"/>
      <c r="ELB66" s="525"/>
      <c r="ELC66" s="525"/>
      <c r="ELD66" s="525"/>
      <c r="ELE66" s="525"/>
      <c r="ELF66" s="525"/>
      <c r="ELG66" s="525"/>
      <c r="ELH66" s="525"/>
      <c r="ELI66" s="525"/>
      <c r="ELJ66" s="525"/>
      <c r="ELK66" s="525"/>
      <c r="ELL66" s="525"/>
      <c r="ELM66" s="525"/>
      <c r="ELN66" s="525"/>
      <c r="ELO66" s="525"/>
      <c r="ELP66" s="525"/>
      <c r="ELQ66" s="525"/>
      <c r="ELR66" s="525"/>
      <c r="ELS66" s="525"/>
      <c r="ELT66" s="525"/>
      <c r="ELU66" s="525"/>
      <c r="ELV66" s="525"/>
      <c r="ELW66" s="525"/>
      <c r="ELX66" s="525"/>
      <c r="ELY66" s="525"/>
      <c r="ELZ66" s="525"/>
      <c r="EMA66" s="525"/>
      <c r="EMB66" s="525"/>
      <c r="EMC66" s="525"/>
      <c r="EMD66" s="525"/>
      <c r="EME66" s="525"/>
      <c r="EMF66" s="525"/>
      <c r="EMG66" s="525"/>
      <c r="EMH66" s="525"/>
      <c r="EMI66" s="525"/>
      <c r="EMJ66" s="525"/>
      <c r="EMK66" s="525"/>
      <c r="EML66" s="525"/>
      <c r="EMM66" s="525"/>
      <c r="EMN66" s="525"/>
      <c r="EMO66" s="525"/>
      <c r="EMP66" s="525"/>
      <c r="EMQ66" s="525"/>
      <c r="EMR66" s="525"/>
      <c r="EMS66" s="525"/>
      <c r="EMT66" s="525"/>
      <c r="EMU66" s="525"/>
      <c r="EMV66" s="525"/>
      <c r="EMW66" s="525"/>
      <c r="EMX66" s="525"/>
      <c r="EMY66" s="525"/>
      <c r="EMZ66" s="525"/>
      <c r="ENA66" s="525"/>
      <c r="ENB66" s="525"/>
      <c r="ENC66" s="525"/>
      <c r="END66" s="525"/>
      <c r="ENE66" s="525"/>
      <c r="ENF66" s="525"/>
      <c r="ENG66" s="525"/>
      <c r="ENH66" s="525"/>
      <c r="ENI66" s="525"/>
      <c r="ENJ66" s="525"/>
      <c r="ENK66" s="525"/>
      <c r="ENL66" s="525"/>
      <c r="ENM66" s="525"/>
      <c r="ENN66" s="525"/>
      <c r="ENO66" s="525"/>
      <c r="ENP66" s="525"/>
      <c r="ENQ66" s="525"/>
      <c r="ENR66" s="525"/>
      <c r="ENS66" s="525"/>
      <c r="ENT66" s="525"/>
      <c r="ENU66" s="525"/>
      <c r="ENV66" s="525"/>
      <c r="ENW66" s="525"/>
      <c r="ENX66" s="525"/>
      <c r="ENY66" s="525"/>
      <c r="ENZ66" s="525"/>
      <c r="EOA66" s="525"/>
      <c r="EOB66" s="525"/>
      <c r="EOC66" s="525"/>
      <c r="EOD66" s="525"/>
      <c r="EOE66" s="525"/>
      <c r="EOF66" s="525"/>
      <c r="EOG66" s="525"/>
      <c r="EOH66" s="525"/>
      <c r="EOI66" s="525"/>
      <c r="EOJ66" s="525"/>
      <c r="EOK66" s="525"/>
      <c r="EOL66" s="525"/>
      <c r="EOM66" s="525"/>
      <c r="EON66" s="525"/>
      <c r="EOO66" s="525"/>
      <c r="EOP66" s="525"/>
      <c r="EOQ66" s="525"/>
      <c r="EOR66" s="525"/>
      <c r="EOS66" s="525"/>
      <c r="EOT66" s="525"/>
      <c r="EOU66" s="525"/>
      <c r="EOV66" s="525"/>
      <c r="EOW66" s="525"/>
      <c r="EOX66" s="525"/>
      <c r="EOY66" s="525"/>
      <c r="EOZ66" s="525"/>
      <c r="EPA66" s="525"/>
      <c r="EPB66" s="525"/>
      <c r="EPC66" s="525"/>
      <c r="EPD66" s="525"/>
      <c r="EPE66" s="525"/>
      <c r="EPF66" s="525"/>
      <c r="EPG66" s="525"/>
      <c r="EPH66" s="525"/>
      <c r="EPI66" s="525"/>
      <c r="EPJ66" s="525"/>
      <c r="EPK66" s="525"/>
      <c r="EPL66" s="525"/>
      <c r="EPM66" s="525"/>
      <c r="EPN66" s="525"/>
      <c r="EPO66" s="525"/>
      <c r="EPP66" s="525"/>
      <c r="EPQ66" s="525"/>
      <c r="EPR66" s="525"/>
      <c r="EPS66" s="525"/>
      <c r="EPT66" s="525"/>
      <c r="EPU66" s="525"/>
      <c r="EPV66" s="525"/>
      <c r="EPW66" s="525"/>
      <c r="EPX66" s="525"/>
      <c r="EPY66" s="525"/>
      <c r="EPZ66" s="525"/>
      <c r="EQA66" s="525"/>
      <c r="EQB66" s="525"/>
      <c r="EQC66" s="525"/>
      <c r="EQD66" s="525"/>
      <c r="EQE66" s="525"/>
      <c r="EQF66" s="525"/>
      <c r="EQG66" s="525"/>
      <c r="EQH66" s="525"/>
      <c r="EQI66" s="525"/>
      <c r="EQJ66" s="525"/>
      <c r="EQK66" s="525"/>
      <c r="EQL66" s="525"/>
      <c r="EQM66" s="525"/>
      <c r="EQN66" s="525"/>
      <c r="EQO66" s="525"/>
      <c r="EQP66" s="525"/>
      <c r="EQQ66" s="525"/>
      <c r="EQR66" s="525"/>
      <c r="EQS66" s="525"/>
      <c r="EQT66" s="525"/>
      <c r="EQU66" s="525"/>
      <c r="EQV66" s="525"/>
      <c r="EQW66" s="525"/>
      <c r="EQX66" s="525"/>
      <c r="EQY66" s="525"/>
      <c r="EQZ66" s="525"/>
      <c r="ERA66" s="525"/>
      <c r="ERB66" s="525"/>
      <c r="ERC66" s="525"/>
      <c r="ERD66" s="525"/>
      <c r="ERE66" s="525"/>
      <c r="ERF66" s="525"/>
      <c r="ERG66" s="525"/>
      <c r="ERH66" s="525"/>
      <c r="ERI66" s="525"/>
      <c r="ERJ66" s="525"/>
      <c r="ERK66" s="525"/>
      <c r="ERL66" s="525"/>
      <c r="ERM66" s="525"/>
      <c r="ERN66" s="525"/>
      <c r="ERO66" s="525"/>
      <c r="ERP66" s="525"/>
      <c r="ERQ66" s="525"/>
      <c r="ERR66" s="525"/>
      <c r="ERS66" s="525"/>
      <c r="ERT66" s="525"/>
      <c r="ERU66" s="525"/>
      <c r="ERV66" s="525"/>
      <c r="ERW66" s="525"/>
      <c r="ERX66" s="525"/>
      <c r="ERY66" s="525"/>
      <c r="ERZ66" s="525"/>
      <c r="ESA66" s="525"/>
      <c r="ESB66" s="525"/>
      <c r="ESC66" s="525"/>
      <c r="ESD66" s="525"/>
      <c r="ESE66" s="525"/>
      <c r="ESF66" s="525"/>
      <c r="ESG66" s="525"/>
      <c r="ESH66" s="525"/>
      <c r="ESI66" s="525"/>
      <c r="ESJ66" s="525"/>
      <c r="ESK66" s="525"/>
      <c r="ESL66" s="525"/>
      <c r="ESM66" s="525"/>
      <c r="ESN66" s="525"/>
      <c r="ESO66" s="525"/>
      <c r="ESP66" s="525"/>
      <c r="ESQ66" s="525"/>
      <c r="ESR66" s="525"/>
      <c r="ESS66" s="525"/>
      <c r="EST66" s="525"/>
      <c r="ESU66" s="525"/>
      <c r="ESV66" s="525"/>
      <c r="ESW66" s="525"/>
      <c r="ESX66" s="525"/>
      <c r="ESY66" s="525"/>
      <c r="ESZ66" s="525"/>
      <c r="ETA66" s="525"/>
      <c r="ETB66" s="525"/>
      <c r="ETC66" s="525"/>
      <c r="ETD66" s="525"/>
      <c r="ETE66" s="525"/>
      <c r="ETF66" s="525"/>
      <c r="ETG66" s="525"/>
      <c r="ETH66" s="525"/>
      <c r="ETI66" s="525"/>
      <c r="ETJ66" s="525"/>
      <c r="ETK66" s="525"/>
      <c r="ETL66" s="525"/>
      <c r="ETM66" s="525"/>
      <c r="ETN66" s="525"/>
      <c r="ETO66" s="525"/>
      <c r="ETP66" s="525"/>
      <c r="ETQ66" s="525"/>
      <c r="ETR66" s="525"/>
      <c r="ETS66" s="525"/>
      <c r="ETT66" s="525"/>
      <c r="ETU66" s="525"/>
      <c r="ETV66" s="525"/>
      <c r="ETW66" s="525"/>
      <c r="ETX66" s="525"/>
      <c r="ETY66" s="525"/>
      <c r="ETZ66" s="525"/>
      <c r="EUA66" s="525"/>
      <c r="EUB66" s="525"/>
      <c r="EUC66" s="525"/>
      <c r="EUD66" s="525"/>
      <c r="EUE66" s="525"/>
      <c r="EUF66" s="525"/>
      <c r="EUG66" s="525"/>
      <c r="EUH66" s="525"/>
      <c r="EUI66" s="525"/>
      <c r="EUJ66" s="525"/>
      <c r="EUK66" s="525"/>
      <c r="EUL66" s="525"/>
      <c r="EUM66" s="525"/>
      <c r="EUN66" s="525"/>
      <c r="EUO66" s="525"/>
      <c r="EUP66" s="525"/>
      <c r="EUQ66" s="525"/>
      <c r="EUR66" s="525"/>
      <c r="EUS66" s="525"/>
      <c r="EUT66" s="525"/>
      <c r="EUU66" s="525"/>
      <c r="EUV66" s="525"/>
      <c r="EUW66" s="525"/>
      <c r="EUX66" s="525"/>
      <c r="EUY66" s="525"/>
      <c r="EUZ66" s="525"/>
      <c r="EVA66" s="525"/>
      <c r="EVB66" s="525"/>
      <c r="EVC66" s="525"/>
      <c r="EVD66" s="525"/>
      <c r="EVE66" s="525"/>
      <c r="EVF66" s="525"/>
      <c r="EVG66" s="525"/>
      <c r="EVH66" s="525"/>
      <c r="EVI66" s="525"/>
      <c r="EVJ66" s="525"/>
      <c r="EVK66" s="525"/>
      <c r="EVL66" s="525"/>
      <c r="EVM66" s="525"/>
      <c r="EVN66" s="525"/>
      <c r="EVO66" s="525"/>
      <c r="EVP66" s="525"/>
      <c r="EVQ66" s="525"/>
      <c r="EVR66" s="525"/>
      <c r="EVS66" s="525"/>
      <c r="EVT66" s="525"/>
      <c r="EVU66" s="525"/>
      <c r="EVV66" s="525"/>
      <c r="EVW66" s="525"/>
      <c r="EVX66" s="525"/>
      <c r="EVY66" s="525"/>
      <c r="EVZ66" s="525"/>
      <c r="EWA66" s="525"/>
      <c r="EWB66" s="525"/>
      <c r="EWC66" s="525"/>
      <c r="EWD66" s="525"/>
      <c r="EWE66" s="525"/>
      <c r="EWF66" s="525"/>
      <c r="EWG66" s="525"/>
      <c r="EWH66" s="525"/>
      <c r="EWI66" s="525"/>
      <c r="EWJ66" s="525"/>
      <c r="EWK66" s="525"/>
      <c r="EWL66" s="525"/>
      <c r="EWM66" s="525"/>
      <c r="EWN66" s="525"/>
      <c r="EWO66" s="525"/>
      <c r="EWP66" s="525"/>
      <c r="EWQ66" s="525"/>
      <c r="EWR66" s="525"/>
      <c r="EWS66" s="525"/>
      <c r="EWT66" s="525"/>
      <c r="EWU66" s="525"/>
      <c r="EWV66" s="525"/>
      <c r="EWW66" s="525"/>
      <c r="EWX66" s="525"/>
      <c r="EWY66" s="525"/>
      <c r="EWZ66" s="525"/>
      <c r="EXA66" s="525"/>
      <c r="EXB66" s="525"/>
      <c r="EXC66" s="525"/>
      <c r="EXD66" s="525"/>
      <c r="EXE66" s="525"/>
      <c r="EXF66" s="525"/>
      <c r="EXG66" s="525"/>
      <c r="EXH66" s="525"/>
      <c r="EXI66" s="525"/>
      <c r="EXJ66" s="525"/>
      <c r="EXK66" s="525"/>
      <c r="EXL66" s="525"/>
      <c r="EXM66" s="525"/>
      <c r="EXN66" s="525"/>
      <c r="EXO66" s="525"/>
      <c r="EXP66" s="525"/>
      <c r="EXQ66" s="525"/>
      <c r="EXR66" s="525"/>
      <c r="EXS66" s="525"/>
      <c r="EXT66" s="525"/>
      <c r="EXU66" s="525"/>
      <c r="EXV66" s="525"/>
      <c r="EXW66" s="525"/>
      <c r="EXX66" s="525"/>
      <c r="EXY66" s="525"/>
      <c r="EXZ66" s="525"/>
      <c r="EYA66" s="525"/>
      <c r="EYB66" s="525"/>
      <c r="EYC66" s="525"/>
      <c r="EYD66" s="525"/>
      <c r="EYE66" s="525"/>
      <c r="EYF66" s="525"/>
      <c r="EYG66" s="525"/>
      <c r="EYH66" s="525"/>
      <c r="EYI66" s="525"/>
      <c r="EYJ66" s="525"/>
      <c r="EYK66" s="525"/>
      <c r="EYL66" s="525"/>
      <c r="EYM66" s="525"/>
      <c r="EYN66" s="525"/>
      <c r="EYO66" s="525"/>
      <c r="EYP66" s="525"/>
      <c r="EYQ66" s="525"/>
      <c r="EYR66" s="525"/>
      <c r="EYS66" s="525"/>
      <c r="EYT66" s="525"/>
      <c r="EYU66" s="525"/>
      <c r="EYV66" s="525"/>
      <c r="EYW66" s="525"/>
      <c r="EYX66" s="525"/>
      <c r="EYY66" s="525"/>
      <c r="EYZ66" s="525"/>
      <c r="EZA66" s="525"/>
      <c r="EZB66" s="525"/>
      <c r="EZC66" s="525"/>
      <c r="EZD66" s="525"/>
      <c r="EZE66" s="525"/>
      <c r="EZF66" s="525"/>
      <c r="EZG66" s="525"/>
      <c r="EZH66" s="525"/>
      <c r="EZI66" s="525"/>
      <c r="EZJ66" s="525"/>
      <c r="EZK66" s="525"/>
      <c r="EZL66" s="525"/>
      <c r="EZM66" s="525"/>
      <c r="EZN66" s="525"/>
      <c r="EZO66" s="525"/>
      <c r="EZP66" s="525"/>
      <c r="EZQ66" s="525"/>
      <c r="EZR66" s="525"/>
      <c r="EZS66" s="525"/>
      <c r="EZT66" s="525"/>
      <c r="EZU66" s="525"/>
      <c r="EZV66" s="525"/>
      <c r="EZW66" s="525"/>
      <c r="EZX66" s="525"/>
      <c r="EZY66" s="525"/>
      <c r="EZZ66" s="525"/>
      <c r="FAA66" s="525"/>
      <c r="FAB66" s="525"/>
      <c r="FAC66" s="525"/>
      <c r="FAD66" s="525"/>
      <c r="FAE66" s="525"/>
      <c r="FAF66" s="525"/>
      <c r="FAG66" s="525"/>
      <c r="FAH66" s="525"/>
      <c r="FAI66" s="525"/>
      <c r="FAJ66" s="525"/>
      <c r="FAK66" s="525"/>
      <c r="FAL66" s="525"/>
      <c r="FAM66" s="525"/>
      <c r="FAN66" s="525"/>
      <c r="FAO66" s="525"/>
      <c r="FAP66" s="525"/>
      <c r="FAQ66" s="525"/>
      <c r="FAR66" s="525"/>
      <c r="FAS66" s="525"/>
      <c r="FAT66" s="525"/>
      <c r="FAU66" s="525"/>
      <c r="FAV66" s="525"/>
      <c r="FAW66" s="525"/>
      <c r="FAX66" s="525"/>
      <c r="FAY66" s="525"/>
      <c r="FAZ66" s="525"/>
      <c r="FBA66" s="525"/>
      <c r="FBB66" s="525"/>
      <c r="FBC66" s="525"/>
      <c r="FBD66" s="525"/>
      <c r="FBE66" s="525"/>
      <c r="FBF66" s="525"/>
      <c r="FBG66" s="525"/>
      <c r="FBH66" s="525"/>
      <c r="FBI66" s="525"/>
      <c r="FBJ66" s="525"/>
      <c r="FBK66" s="525"/>
      <c r="FBL66" s="525"/>
      <c r="FBM66" s="525"/>
      <c r="FBN66" s="525"/>
      <c r="FBO66" s="525"/>
      <c r="FBP66" s="525"/>
      <c r="FBQ66" s="525"/>
      <c r="FBR66" s="525"/>
      <c r="FBS66" s="525"/>
      <c r="FBT66" s="525"/>
      <c r="FBU66" s="525"/>
      <c r="FBV66" s="525"/>
      <c r="FBW66" s="525"/>
      <c r="FBX66" s="525"/>
      <c r="FBY66" s="525"/>
      <c r="FBZ66" s="525"/>
      <c r="FCA66" s="525"/>
      <c r="FCB66" s="525"/>
      <c r="FCC66" s="525"/>
      <c r="FCD66" s="525"/>
      <c r="FCE66" s="525"/>
      <c r="FCF66" s="525"/>
      <c r="FCG66" s="525"/>
      <c r="FCH66" s="525"/>
      <c r="FCI66" s="525"/>
      <c r="FCJ66" s="525"/>
      <c r="FCK66" s="525"/>
      <c r="FCL66" s="525"/>
      <c r="FCM66" s="525"/>
      <c r="FCN66" s="525"/>
      <c r="FCO66" s="525"/>
      <c r="FCP66" s="525"/>
      <c r="FCQ66" s="525"/>
      <c r="FCR66" s="525"/>
      <c r="FCS66" s="525"/>
      <c r="FCT66" s="525"/>
      <c r="FCU66" s="525"/>
      <c r="FCV66" s="525"/>
      <c r="FCW66" s="525"/>
      <c r="FCX66" s="525"/>
      <c r="FCY66" s="525"/>
      <c r="FCZ66" s="525"/>
      <c r="FDA66" s="525"/>
      <c r="FDB66" s="525"/>
      <c r="FDC66" s="525"/>
      <c r="FDD66" s="525"/>
      <c r="FDE66" s="525"/>
      <c r="FDF66" s="525"/>
      <c r="FDG66" s="525"/>
      <c r="FDH66" s="525"/>
      <c r="FDI66" s="525"/>
      <c r="FDJ66" s="525"/>
      <c r="FDK66" s="525"/>
      <c r="FDL66" s="525"/>
      <c r="FDM66" s="525"/>
      <c r="FDN66" s="525"/>
      <c r="FDO66" s="525"/>
      <c r="FDP66" s="525"/>
      <c r="FDQ66" s="525"/>
      <c r="FDR66" s="525"/>
      <c r="FDS66" s="525"/>
      <c r="FDT66" s="525"/>
      <c r="FDU66" s="525"/>
      <c r="FDV66" s="525"/>
      <c r="FDW66" s="525"/>
      <c r="FDX66" s="525"/>
      <c r="FDY66" s="525"/>
      <c r="FDZ66" s="525"/>
      <c r="FEA66" s="525"/>
      <c r="FEB66" s="525"/>
      <c r="FEC66" s="525"/>
      <c r="FED66" s="525"/>
      <c r="FEE66" s="525"/>
      <c r="FEF66" s="525"/>
      <c r="FEG66" s="525"/>
      <c r="FEH66" s="525"/>
      <c r="FEI66" s="525"/>
      <c r="FEJ66" s="525"/>
      <c r="FEK66" s="525"/>
      <c r="FEL66" s="525"/>
      <c r="FEM66" s="525"/>
      <c r="FEN66" s="525"/>
      <c r="FEO66" s="525"/>
      <c r="FEP66" s="525"/>
      <c r="FEQ66" s="525"/>
      <c r="FER66" s="525"/>
      <c r="FES66" s="525"/>
      <c r="FET66" s="525"/>
      <c r="FEU66" s="525"/>
      <c r="FEV66" s="525"/>
      <c r="FEW66" s="525"/>
      <c r="FEX66" s="525"/>
      <c r="FEY66" s="525"/>
      <c r="FEZ66" s="525"/>
      <c r="FFA66" s="525"/>
      <c r="FFB66" s="525"/>
      <c r="FFC66" s="525"/>
      <c r="FFD66" s="525"/>
      <c r="FFE66" s="525"/>
      <c r="FFF66" s="525"/>
      <c r="FFG66" s="525"/>
      <c r="FFH66" s="525"/>
      <c r="FFI66" s="525"/>
      <c r="FFJ66" s="525"/>
      <c r="FFK66" s="525"/>
      <c r="FFL66" s="525"/>
      <c r="FFM66" s="525"/>
      <c r="FFN66" s="525"/>
      <c r="FFO66" s="525"/>
      <c r="FFP66" s="525"/>
      <c r="FFQ66" s="525"/>
      <c r="FFR66" s="525"/>
      <c r="FFS66" s="525"/>
      <c r="FFT66" s="525"/>
      <c r="FFU66" s="525"/>
      <c r="FFV66" s="525"/>
      <c r="FFW66" s="525"/>
      <c r="FFX66" s="525"/>
      <c r="FFY66" s="525"/>
      <c r="FFZ66" s="525"/>
      <c r="FGA66" s="525"/>
      <c r="FGB66" s="525"/>
      <c r="FGC66" s="525"/>
      <c r="FGD66" s="525"/>
      <c r="FGE66" s="525"/>
      <c r="FGF66" s="525"/>
      <c r="FGG66" s="525"/>
      <c r="FGH66" s="525"/>
      <c r="FGI66" s="525"/>
      <c r="FGJ66" s="525"/>
      <c r="FGK66" s="525"/>
      <c r="FGL66" s="525"/>
      <c r="FGM66" s="525"/>
      <c r="FGN66" s="525"/>
      <c r="FGO66" s="525"/>
      <c r="FGP66" s="525"/>
      <c r="FGQ66" s="525"/>
      <c r="FGR66" s="525"/>
      <c r="FGS66" s="525"/>
      <c r="FGT66" s="525"/>
      <c r="FGU66" s="525"/>
      <c r="FGV66" s="525"/>
      <c r="FGW66" s="525"/>
      <c r="FGX66" s="525"/>
      <c r="FGY66" s="525"/>
      <c r="FGZ66" s="525"/>
      <c r="FHA66" s="525"/>
      <c r="FHB66" s="525"/>
      <c r="FHC66" s="525"/>
      <c r="FHD66" s="525"/>
      <c r="FHE66" s="525"/>
      <c r="FHF66" s="525"/>
      <c r="FHG66" s="525"/>
      <c r="FHH66" s="525"/>
      <c r="FHI66" s="525"/>
      <c r="FHJ66" s="525"/>
      <c r="FHK66" s="525"/>
      <c r="FHL66" s="525"/>
      <c r="FHM66" s="525"/>
      <c r="FHN66" s="525"/>
      <c r="FHO66" s="525"/>
      <c r="FHP66" s="525"/>
      <c r="FHQ66" s="525"/>
      <c r="FHR66" s="525"/>
      <c r="FHS66" s="525"/>
      <c r="FHT66" s="525"/>
      <c r="FHU66" s="525"/>
      <c r="FHV66" s="525"/>
      <c r="FHW66" s="525"/>
      <c r="FHX66" s="525"/>
      <c r="FHY66" s="525"/>
      <c r="FHZ66" s="525"/>
      <c r="FIA66" s="525"/>
      <c r="FIB66" s="525"/>
      <c r="FIC66" s="525"/>
      <c r="FID66" s="525"/>
      <c r="FIE66" s="525"/>
      <c r="FIF66" s="525"/>
      <c r="FIG66" s="525"/>
      <c r="FIH66" s="525"/>
      <c r="FII66" s="525"/>
      <c r="FIJ66" s="525"/>
      <c r="FIK66" s="525"/>
      <c r="FIL66" s="525"/>
      <c r="FIM66" s="525"/>
      <c r="FIN66" s="525"/>
      <c r="FIO66" s="525"/>
      <c r="FIP66" s="525"/>
      <c r="FIQ66" s="525"/>
      <c r="FIR66" s="525"/>
      <c r="FIS66" s="525"/>
      <c r="FIT66" s="525"/>
      <c r="FIU66" s="525"/>
      <c r="FIV66" s="525"/>
      <c r="FIW66" s="525"/>
      <c r="FIX66" s="525"/>
      <c r="FIY66" s="525"/>
      <c r="FIZ66" s="525"/>
      <c r="FJA66" s="525"/>
      <c r="FJB66" s="525"/>
      <c r="FJC66" s="525"/>
      <c r="FJD66" s="525"/>
      <c r="FJE66" s="525"/>
      <c r="FJF66" s="525"/>
      <c r="FJG66" s="525"/>
      <c r="FJH66" s="525"/>
      <c r="FJI66" s="525"/>
      <c r="FJJ66" s="525"/>
      <c r="FJK66" s="525"/>
      <c r="FJL66" s="525"/>
      <c r="FJM66" s="525"/>
      <c r="FJN66" s="525"/>
      <c r="FJO66" s="525"/>
      <c r="FJP66" s="525"/>
      <c r="FJQ66" s="525"/>
      <c r="FJR66" s="525"/>
      <c r="FJS66" s="525"/>
      <c r="FJT66" s="525"/>
      <c r="FJU66" s="525"/>
      <c r="FJV66" s="525"/>
      <c r="FJW66" s="525"/>
      <c r="FJX66" s="525"/>
      <c r="FJY66" s="525"/>
      <c r="FJZ66" s="525"/>
      <c r="FKA66" s="525"/>
      <c r="FKB66" s="525"/>
      <c r="FKC66" s="525"/>
      <c r="FKD66" s="525"/>
      <c r="FKE66" s="525"/>
      <c r="FKF66" s="525"/>
      <c r="FKG66" s="525"/>
      <c r="FKH66" s="525"/>
      <c r="FKI66" s="525"/>
      <c r="FKJ66" s="525"/>
      <c r="FKK66" s="525"/>
      <c r="FKL66" s="525"/>
      <c r="FKM66" s="525"/>
      <c r="FKN66" s="525"/>
      <c r="FKO66" s="525"/>
      <c r="FKP66" s="525"/>
      <c r="FKQ66" s="525"/>
      <c r="FKR66" s="525"/>
      <c r="FKS66" s="525"/>
      <c r="FKT66" s="525"/>
      <c r="FKU66" s="525"/>
      <c r="FKV66" s="525"/>
      <c r="FKW66" s="525"/>
      <c r="FKX66" s="525"/>
      <c r="FKY66" s="525"/>
      <c r="FKZ66" s="525"/>
      <c r="FLA66" s="525"/>
      <c r="FLB66" s="525"/>
      <c r="FLC66" s="525"/>
      <c r="FLD66" s="525"/>
      <c r="FLE66" s="525"/>
      <c r="FLF66" s="525"/>
      <c r="FLG66" s="525"/>
      <c r="FLH66" s="525"/>
      <c r="FLI66" s="525"/>
      <c r="FLJ66" s="525"/>
      <c r="FLK66" s="525"/>
      <c r="FLL66" s="525"/>
      <c r="FLM66" s="525"/>
      <c r="FLN66" s="525"/>
      <c r="FLO66" s="525"/>
      <c r="FLP66" s="525"/>
      <c r="FLQ66" s="525"/>
      <c r="FLR66" s="525"/>
      <c r="FLS66" s="525"/>
      <c r="FLT66" s="525"/>
      <c r="FLU66" s="525"/>
      <c r="FLV66" s="525"/>
      <c r="FLW66" s="525"/>
      <c r="FLX66" s="525"/>
      <c r="FLY66" s="525"/>
      <c r="FLZ66" s="525"/>
      <c r="FMA66" s="525"/>
      <c r="FMB66" s="525"/>
      <c r="FMC66" s="525"/>
      <c r="FMD66" s="525"/>
      <c r="FME66" s="525"/>
      <c r="FMF66" s="525"/>
      <c r="FMG66" s="525"/>
      <c r="FMH66" s="525"/>
      <c r="FMI66" s="525"/>
      <c r="FMJ66" s="525"/>
      <c r="FMK66" s="525"/>
      <c r="FML66" s="525"/>
      <c r="FMM66" s="525"/>
      <c r="FMN66" s="525"/>
      <c r="FMO66" s="525"/>
      <c r="FMP66" s="525"/>
      <c r="FMQ66" s="525"/>
      <c r="FMR66" s="525"/>
      <c r="FMS66" s="525"/>
      <c r="FMT66" s="525"/>
      <c r="FMU66" s="525"/>
      <c r="FMV66" s="525"/>
      <c r="FMW66" s="525"/>
      <c r="FMX66" s="525"/>
      <c r="FMY66" s="525"/>
      <c r="FMZ66" s="525"/>
      <c r="FNA66" s="525"/>
      <c r="FNB66" s="525"/>
      <c r="FNC66" s="525"/>
      <c r="FND66" s="525"/>
      <c r="FNE66" s="525"/>
      <c r="FNF66" s="525"/>
      <c r="FNG66" s="525"/>
      <c r="FNH66" s="525"/>
      <c r="FNI66" s="525"/>
      <c r="FNJ66" s="525"/>
      <c r="FNK66" s="525"/>
      <c r="FNL66" s="525"/>
      <c r="FNM66" s="525"/>
      <c r="FNN66" s="525"/>
      <c r="FNO66" s="525"/>
      <c r="FNP66" s="525"/>
      <c r="FNQ66" s="525"/>
      <c r="FNR66" s="525"/>
      <c r="FNS66" s="525"/>
      <c r="FNT66" s="525"/>
      <c r="FNU66" s="525"/>
      <c r="FNV66" s="525"/>
      <c r="FNW66" s="525"/>
      <c r="FNX66" s="525"/>
      <c r="FNY66" s="525"/>
      <c r="FNZ66" s="525"/>
      <c r="FOA66" s="525"/>
      <c r="FOB66" s="525"/>
      <c r="FOC66" s="525"/>
      <c r="FOD66" s="525"/>
      <c r="FOE66" s="525"/>
      <c r="FOF66" s="525"/>
      <c r="FOG66" s="525"/>
      <c r="FOH66" s="525"/>
      <c r="FOI66" s="525"/>
      <c r="FOJ66" s="525"/>
      <c r="FOK66" s="525"/>
      <c r="FOL66" s="525"/>
      <c r="FOM66" s="525"/>
      <c r="FON66" s="525"/>
      <c r="FOO66" s="525"/>
      <c r="FOP66" s="525"/>
      <c r="FOQ66" s="525"/>
      <c r="FOR66" s="525"/>
      <c r="FOS66" s="525"/>
      <c r="FOT66" s="525"/>
      <c r="FOU66" s="525"/>
      <c r="FOV66" s="525"/>
      <c r="FOW66" s="525"/>
      <c r="FOX66" s="525"/>
      <c r="FOY66" s="525"/>
      <c r="FOZ66" s="525"/>
      <c r="FPA66" s="525"/>
      <c r="FPB66" s="525"/>
      <c r="FPC66" s="525"/>
      <c r="FPD66" s="525"/>
      <c r="FPE66" s="525"/>
      <c r="FPF66" s="525"/>
      <c r="FPG66" s="525"/>
      <c r="FPH66" s="525"/>
      <c r="FPI66" s="525"/>
      <c r="FPJ66" s="525"/>
      <c r="FPK66" s="525"/>
      <c r="FPL66" s="525"/>
      <c r="FPM66" s="525"/>
      <c r="FPN66" s="525"/>
      <c r="FPO66" s="525"/>
      <c r="FPP66" s="525"/>
      <c r="FPQ66" s="525"/>
      <c r="FPR66" s="525"/>
      <c r="FPS66" s="525"/>
      <c r="FPT66" s="525"/>
      <c r="FPU66" s="525"/>
      <c r="FPV66" s="525"/>
      <c r="FPW66" s="525"/>
      <c r="FPX66" s="525"/>
      <c r="FPY66" s="525"/>
      <c r="FPZ66" s="525"/>
      <c r="FQA66" s="525"/>
      <c r="FQB66" s="525"/>
      <c r="FQC66" s="525"/>
      <c r="FQD66" s="525"/>
      <c r="FQE66" s="525"/>
      <c r="FQF66" s="525"/>
      <c r="FQG66" s="525"/>
      <c r="FQH66" s="525"/>
      <c r="FQI66" s="525"/>
      <c r="FQJ66" s="525"/>
      <c r="FQK66" s="525"/>
      <c r="FQL66" s="525"/>
      <c r="FQM66" s="525"/>
      <c r="FQN66" s="525"/>
      <c r="FQO66" s="525"/>
      <c r="FQP66" s="525"/>
      <c r="FQQ66" s="525"/>
      <c r="FQR66" s="525"/>
      <c r="FQS66" s="525"/>
      <c r="FQT66" s="525"/>
      <c r="FQU66" s="525"/>
      <c r="FQV66" s="525"/>
      <c r="FQW66" s="525"/>
      <c r="FQX66" s="525"/>
      <c r="FQY66" s="525"/>
      <c r="FQZ66" s="525"/>
      <c r="FRA66" s="525"/>
      <c r="FRB66" s="525"/>
      <c r="FRC66" s="525"/>
      <c r="FRD66" s="525"/>
      <c r="FRE66" s="525"/>
      <c r="FRF66" s="525"/>
      <c r="FRG66" s="525"/>
      <c r="FRH66" s="525"/>
      <c r="FRI66" s="525"/>
      <c r="FRJ66" s="525"/>
      <c r="FRK66" s="525"/>
      <c r="FRL66" s="525"/>
      <c r="FRM66" s="525"/>
      <c r="FRN66" s="525"/>
      <c r="FRO66" s="525"/>
      <c r="FRP66" s="525"/>
      <c r="FRQ66" s="525"/>
      <c r="FRR66" s="525"/>
      <c r="FRS66" s="525"/>
      <c r="FRT66" s="525"/>
      <c r="FRU66" s="525"/>
      <c r="FRV66" s="525"/>
      <c r="FRW66" s="525"/>
      <c r="FRX66" s="525"/>
      <c r="FRY66" s="525"/>
      <c r="FRZ66" s="525"/>
      <c r="FSA66" s="525"/>
      <c r="FSB66" s="525"/>
      <c r="FSC66" s="525"/>
      <c r="FSD66" s="525"/>
      <c r="FSE66" s="525"/>
      <c r="FSF66" s="525"/>
      <c r="FSG66" s="525"/>
      <c r="FSH66" s="525"/>
      <c r="FSI66" s="525"/>
      <c r="FSJ66" s="525"/>
      <c r="FSK66" s="525"/>
      <c r="FSL66" s="525"/>
      <c r="FSM66" s="525"/>
      <c r="FSN66" s="525"/>
      <c r="FSO66" s="525"/>
      <c r="FSP66" s="525"/>
      <c r="FSQ66" s="525"/>
      <c r="FSR66" s="525"/>
      <c r="FSS66" s="525"/>
      <c r="FST66" s="525"/>
      <c r="FSU66" s="525"/>
      <c r="FSV66" s="525"/>
      <c r="FSW66" s="525"/>
      <c r="FSX66" s="525"/>
      <c r="FSY66" s="525"/>
      <c r="FSZ66" s="525"/>
      <c r="FTA66" s="525"/>
      <c r="FTB66" s="525"/>
      <c r="FTC66" s="525"/>
      <c r="FTD66" s="525"/>
      <c r="FTE66" s="525"/>
      <c r="FTF66" s="525"/>
      <c r="FTG66" s="525"/>
      <c r="FTH66" s="525"/>
      <c r="FTI66" s="525"/>
      <c r="FTJ66" s="525"/>
      <c r="FTK66" s="525"/>
      <c r="FTL66" s="525"/>
      <c r="FTM66" s="525"/>
      <c r="FTN66" s="525"/>
      <c r="FTO66" s="525"/>
      <c r="FTP66" s="525"/>
      <c r="FTQ66" s="525"/>
      <c r="FTR66" s="525"/>
      <c r="FTS66" s="525"/>
      <c r="FTT66" s="525"/>
      <c r="FTU66" s="525"/>
      <c r="FTV66" s="525"/>
      <c r="FTW66" s="525"/>
      <c r="FTX66" s="525"/>
      <c r="FTY66" s="525"/>
      <c r="FTZ66" s="525"/>
      <c r="FUA66" s="525"/>
      <c r="FUB66" s="525"/>
      <c r="FUC66" s="525"/>
      <c r="FUD66" s="525"/>
      <c r="FUE66" s="525"/>
      <c r="FUF66" s="525"/>
      <c r="FUG66" s="525"/>
      <c r="FUH66" s="525"/>
      <c r="FUI66" s="525"/>
      <c r="FUJ66" s="525"/>
      <c r="FUK66" s="525"/>
      <c r="FUL66" s="525"/>
      <c r="FUM66" s="525"/>
      <c r="FUN66" s="525"/>
      <c r="FUO66" s="525"/>
      <c r="FUP66" s="525"/>
      <c r="FUQ66" s="525"/>
      <c r="FUR66" s="525"/>
      <c r="FUS66" s="525"/>
      <c r="FUT66" s="525"/>
      <c r="FUU66" s="525"/>
      <c r="FUV66" s="525"/>
      <c r="FUW66" s="525"/>
      <c r="FUX66" s="525"/>
      <c r="FUY66" s="525"/>
      <c r="FUZ66" s="525"/>
      <c r="FVA66" s="525"/>
      <c r="FVB66" s="525"/>
      <c r="FVC66" s="525"/>
      <c r="FVD66" s="525"/>
      <c r="FVE66" s="525"/>
      <c r="FVF66" s="525"/>
      <c r="FVG66" s="525"/>
      <c r="FVH66" s="525"/>
      <c r="FVI66" s="525"/>
      <c r="FVJ66" s="525"/>
      <c r="FVK66" s="525"/>
      <c r="FVL66" s="525"/>
      <c r="FVM66" s="525"/>
      <c r="FVN66" s="525"/>
      <c r="FVO66" s="525"/>
      <c r="FVP66" s="525"/>
      <c r="FVQ66" s="525"/>
      <c r="FVR66" s="525"/>
      <c r="FVS66" s="525"/>
      <c r="FVT66" s="525"/>
      <c r="FVU66" s="525"/>
      <c r="FVV66" s="525"/>
      <c r="FVW66" s="525"/>
      <c r="FVX66" s="525"/>
      <c r="FVY66" s="525"/>
      <c r="FVZ66" s="525"/>
      <c r="FWA66" s="525"/>
      <c r="FWB66" s="525"/>
      <c r="FWC66" s="525"/>
      <c r="FWD66" s="525"/>
      <c r="FWE66" s="525"/>
      <c r="FWF66" s="525"/>
      <c r="FWG66" s="525"/>
      <c r="FWH66" s="525"/>
      <c r="FWI66" s="525"/>
      <c r="FWJ66" s="525"/>
      <c r="FWK66" s="525"/>
      <c r="FWL66" s="525"/>
      <c r="FWM66" s="525"/>
      <c r="FWN66" s="525"/>
      <c r="FWO66" s="525"/>
      <c r="FWP66" s="525"/>
      <c r="FWQ66" s="525"/>
      <c r="FWR66" s="525"/>
      <c r="FWS66" s="525"/>
      <c r="FWT66" s="525"/>
      <c r="FWU66" s="525"/>
      <c r="FWV66" s="525"/>
      <c r="FWW66" s="525"/>
      <c r="FWX66" s="525"/>
      <c r="FWY66" s="525"/>
      <c r="FWZ66" s="525"/>
      <c r="FXA66" s="525"/>
      <c r="FXB66" s="525"/>
      <c r="FXC66" s="525"/>
      <c r="FXD66" s="525"/>
      <c r="FXE66" s="525"/>
      <c r="FXF66" s="525"/>
      <c r="FXG66" s="525"/>
      <c r="FXH66" s="525"/>
      <c r="FXI66" s="525"/>
      <c r="FXJ66" s="525"/>
      <c r="FXK66" s="525"/>
      <c r="FXL66" s="525"/>
      <c r="FXM66" s="525"/>
      <c r="FXN66" s="525"/>
      <c r="FXO66" s="525"/>
      <c r="FXP66" s="525"/>
      <c r="FXQ66" s="525"/>
      <c r="FXR66" s="525"/>
      <c r="FXS66" s="525"/>
      <c r="FXT66" s="525"/>
      <c r="FXU66" s="525"/>
      <c r="FXV66" s="525"/>
      <c r="FXW66" s="525"/>
      <c r="FXX66" s="525"/>
      <c r="FXY66" s="525"/>
      <c r="FXZ66" s="525"/>
      <c r="FYA66" s="525"/>
      <c r="FYB66" s="525"/>
      <c r="FYC66" s="525"/>
      <c r="FYD66" s="525"/>
      <c r="FYE66" s="525"/>
      <c r="FYF66" s="525"/>
      <c r="FYG66" s="525"/>
      <c r="FYH66" s="525"/>
      <c r="FYI66" s="525"/>
      <c r="FYJ66" s="525"/>
      <c r="FYK66" s="525"/>
      <c r="FYL66" s="525"/>
      <c r="FYM66" s="525"/>
      <c r="FYN66" s="525"/>
      <c r="FYO66" s="525"/>
      <c r="FYP66" s="525"/>
      <c r="FYQ66" s="525"/>
      <c r="FYR66" s="525"/>
      <c r="FYS66" s="525"/>
      <c r="FYT66" s="525"/>
      <c r="FYU66" s="525"/>
      <c r="FYV66" s="525"/>
      <c r="FYW66" s="525"/>
      <c r="FYX66" s="525"/>
      <c r="FYY66" s="525"/>
      <c r="FYZ66" s="525"/>
      <c r="FZA66" s="525"/>
      <c r="FZB66" s="525"/>
      <c r="FZC66" s="525"/>
      <c r="FZD66" s="525"/>
      <c r="FZE66" s="525"/>
      <c r="FZF66" s="525"/>
      <c r="FZG66" s="525"/>
      <c r="FZH66" s="525"/>
      <c r="FZI66" s="525"/>
      <c r="FZJ66" s="525"/>
      <c r="FZK66" s="525"/>
      <c r="FZL66" s="525"/>
      <c r="FZM66" s="525"/>
      <c r="FZN66" s="525"/>
      <c r="FZO66" s="525"/>
      <c r="FZP66" s="525"/>
      <c r="FZQ66" s="525"/>
      <c r="FZR66" s="525"/>
      <c r="FZS66" s="525"/>
      <c r="FZT66" s="525"/>
      <c r="FZU66" s="525"/>
      <c r="FZV66" s="525"/>
      <c r="FZW66" s="525"/>
      <c r="FZX66" s="525"/>
      <c r="FZY66" s="525"/>
      <c r="FZZ66" s="525"/>
      <c r="GAA66" s="525"/>
      <c r="GAB66" s="525"/>
      <c r="GAC66" s="525"/>
      <c r="GAD66" s="525"/>
      <c r="GAE66" s="525"/>
      <c r="GAF66" s="525"/>
      <c r="GAG66" s="525"/>
      <c r="GAH66" s="525"/>
      <c r="GAI66" s="525"/>
      <c r="GAJ66" s="525"/>
      <c r="GAK66" s="525"/>
      <c r="GAL66" s="525"/>
      <c r="GAM66" s="525"/>
      <c r="GAN66" s="525"/>
      <c r="GAO66" s="525"/>
      <c r="GAP66" s="525"/>
      <c r="GAQ66" s="525"/>
      <c r="GAR66" s="525"/>
      <c r="GAS66" s="525"/>
      <c r="GAT66" s="525"/>
      <c r="GAU66" s="525"/>
      <c r="GAV66" s="525"/>
      <c r="GAW66" s="525"/>
      <c r="GAX66" s="525"/>
      <c r="GAY66" s="525"/>
      <c r="GAZ66" s="525"/>
      <c r="GBA66" s="525"/>
      <c r="GBB66" s="525"/>
      <c r="GBC66" s="525"/>
      <c r="GBD66" s="525"/>
      <c r="GBE66" s="525"/>
      <c r="GBF66" s="525"/>
      <c r="GBG66" s="525"/>
      <c r="GBH66" s="525"/>
      <c r="GBI66" s="525"/>
      <c r="GBJ66" s="525"/>
      <c r="GBK66" s="525"/>
      <c r="GBL66" s="525"/>
      <c r="GBM66" s="525"/>
      <c r="GBN66" s="525"/>
      <c r="GBO66" s="525"/>
      <c r="GBP66" s="525"/>
      <c r="GBQ66" s="525"/>
      <c r="GBR66" s="525"/>
      <c r="GBS66" s="525"/>
      <c r="GBT66" s="525"/>
      <c r="GBU66" s="525"/>
      <c r="GBV66" s="525"/>
      <c r="GBW66" s="525"/>
      <c r="GBX66" s="525"/>
      <c r="GBY66" s="525"/>
      <c r="GBZ66" s="525"/>
      <c r="GCA66" s="525"/>
      <c r="GCB66" s="525"/>
      <c r="GCC66" s="525"/>
      <c r="GCD66" s="525"/>
      <c r="GCE66" s="525"/>
      <c r="GCF66" s="525"/>
      <c r="GCG66" s="525"/>
      <c r="GCH66" s="525"/>
      <c r="GCI66" s="525"/>
      <c r="GCJ66" s="525"/>
      <c r="GCK66" s="525"/>
      <c r="GCL66" s="525"/>
      <c r="GCM66" s="525"/>
      <c r="GCN66" s="525"/>
      <c r="GCO66" s="525"/>
      <c r="GCP66" s="525"/>
      <c r="GCQ66" s="525"/>
      <c r="GCR66" s="525"/>
      <c r="GCS66" s="525"/>
      <c r="GCT66" s="525"/>
      <c r="GCU66" s="525"/>
      <c r="GCV66" s="525"/>
      <c r="GCW66" s="525"/>
      <c r="GCX66" s="525"/>
      <c r="GCY66" s="525"/>
      <c r="GCZ66" s="525"/>
      <c r="GDA66" s="525"/>
      <c r="GDB66" s="525"/>
      <c r="GDC66" s="525"/>
      <c r="GDD66" s="525"/>
      <c r="GDE66" s="525"/>
      <c r="GDF66" s="525"/>
      <c r="GDG66" s="525"/>
      <c r="GDH66" s="525"/>
      <c r="GDI66" s="525"/>
      <c r="GDJ66" s="525"/>
      <c r="GDK66" s="525"/>
      <c r="GDL66" s="525"/>
      <c r="GDM66" s="525"/>
      <c r="GDN66" s="525"/>
      <c r="GDO66" s="525"/>
      <c r="GDP66" s="525"/>
      <c r="GDQ66" s="525"/>
      <c r="GDR66" s="525"/>
      <c r="GDS66" s="525"/>
      <c r="GDT66" s="525"/>
      <c r="GDU66" s="525"/>
      <c r="GDV66" s="525"/>
      <c r="GDW66" s="525"/>
      <c r="GDX66" s="525"/>
      <c r="GDY66" s="525"/>
      <c r="GDZ66" s="525"/>
      <c r="GEA66" s="525"/>
      <c r="GEB66" s="525"/>
      <c r="GEC66" s="525"/>
      <c r="GED66" s="525"/>
      <c r="GEE66" s="525"/>
      <c r="GEF66" s="525"/>
      <c r="GEG66" s="525"/>
      <c r="GEH66" s="525"/>
      <c r="GEI66" s="525"/>
      <c r="GEJ66" s="525"/>
      <c r="GEK66" s="525"/>
      <c r="GEL66" s="525"/>
      <c r="GEM66" s="525"/>
      <c r="GEN66" s="525"/>
      <c r="GEO66" s="525"/>
      <c r="GEP66" s="525"/>
      <c r="GEQ66" s="525"/>
      <c r="GER66" s="525"/>
      <c r="GES66" s="525"/>
      <c r="GET66" s="525"/>
      <c r="GEU66" s="525"/>
      <c r="GEV66" s="525"/>
      <c r="GEW66" s="525"/>
      <c r="GEX66" s="525"/>
      <c r="GEY66" s="525"/>
      <c r="GEZ66" s="525"/>
      <c r="GFA66" s="525"/>
      <c r="GFB66" s="525"/>
      <c r="GFC66" s="525"/>
      <c r="GFD66" s="525"/>
      <c r="GFE66" s="525"/>
      <c r="GFF66" s="525"/>
      <c r="GFG66" s="525"/>
      <c r="GFH66" s="525"/>
      <c r="GFI66" s="525"/>
      <c r="GFJ66" s="525"/>
      <c r="GFK66" s="525"/>
      <c r="GFL66" s="525"/>
      <c r="GFM66" s="525"/>
      <c r="GFN66" s="525"/>
      <c r="GFO66" s="525"/>
      <c r="GFP66" s="525"/>
      <c r="GFQ66" s="525"/>
      <c r="GFR66" s="525"/>
      <c r="GFS66" s="525"/>
      <c r="GFT66" s="525"/>
      <c r="GFU66" s="525"/>
      <c r="GFV66" s="525"/>
      <c r="GFW66" s="525"/>
      <c r="GFX66" s="525"/>
      <c r="GFY66" s="525"/>
      <c r="GFZ66" s="525"/>
      <c r="GGA66" s="525"/>
      <c r="GGB66" s="525"/>
      <c r="GGC66" s="525"/>
      <c r="GGD66" s="525"/>
      <c r="GGE66" s="525"/>
      <c r="GGF66" s="525"/>
      <c r="GGG66" s="525"/>
      <c r="GGH66" s="525"/>
      <c r="GGI66" s="525"/>
      <c r="GGJ66" s="525"/>
      <c r="GGK66" s="525"/>
      <c r="GGL66" s="525"/>
      <c r="GGM66" s="525"/>
      <c r="GGN66" s="525"/>
      <c r="GGO66" s="525"/>
      <c r="GGP66" s="525"/>
      <c r="GGQ66" s="525"/>
      <c r="GGR66" s="525"/>
      <c r="GGS66" s="525"/>
      <c r="GGT66" s="525"/>
      <c r="GGU66" s="525"/>
      <c r="GGV66" s="525"/>
      <c r="GGW66" s="525"/>
      <c r="GGX66" s="525"/>
      <c r="GGY66" s="525"/>
      <c r="GGZ66" s="525"/>
      <c r="GHA66" s="525"/>
      <c r="GHB66" s="525"/>
      <c r="GHC66" s="525"/>
      <c r="GHD66" s="525"/>
      <c r="GHE66" s="525"/>
      <c r="GHF66" s="525"/>
      <c r="GHG66" s="525"/>
      <c r="GHH66" s="525"/>
      <c r="GHI66" s="525"/>
      <c r="GHJ66" s="525"/>
      <c r="GHK66" s="525"/>
      <c r="GHL66" s="525"/>
      <c r="GHM66" s="525"/>
      <c r="GHN66" s="525"/>
      <c r="GHO66" s="525"/>
      <c r="GHP66" s="525"/>
      <c r="GHQ66" s="525"/>
      <c r="GHR66" s="525"/>
      <c r="GHS66" s="525"/>
      <c r="GHT66" s="525"/>
      <c r="GHU66" s="525"/>
      <c r="GHV66" s="525"/>
      <c r="GHW66" s="525"/>
      <c r="GHX66" s="525"/>
      <c r="GHY66" s="525"/>
      <c r="GHZ66" s="525"/>
      <c r="GIA66" s="525"/>
      <c r="GIB66" s="525"/>
      <c r="GIC66" s="525"/>
      <c r="GID66" s="525"/>
      <c r="GIE66" s="525"/>
      <c r="GIF66" s="525"/>
      <c r="GIG66" s="525"/>
      <c r="GIH66" s="525"/>
      <c r="GII66" s="525"/>
      <c r="GIJ66" s="525"/>
      <c r="GIK66" s="525"/>
      <c r="GIL66" s="525"/>
      <c r="GIM66" s="525"/>
      <c r="GIN66" s="525"/>
      <c r="GIO66" s="525"/>
      <c r="GIP66" s="525"/>
      <c r="GIQ66" s="525"/>
      <c r="GIR66" s="525"/>
      <c r="GIS66" s="525"/>
      <c r="GIT66" s="525"/>
      <c r="GIU66" s="525"/>
      <c r="GIV66" s="525"/>
      <c r="GIW66" s="525"/>
      <c r="GIX66" s="525"/>
      <c r="GIY66" s="525"/>
      <c r="GIZ66" s="525"/>
      <c r="GJA66" s="525"/>
      <c r="GJB66" s="525"/>
      <c r="GJC66" s="525"/>
      <c r="GJD66" s="525"/>
      <c r="GJE66" s="525"/>
      <c r="GJF66" s="525"/>
      <c r="GJG66" s="525"/>
      <c r="GJH66" s="525"/>
      <c r="GJI66" s="525"/>
      <c r="GJJ66" s="525"/>
      <c r="GJK66" s="525"/>
      <c r="GJL66" s="525"/>
      <c r="GJM66" s="525"/>
      <c r="GJN66" s="525"/>
      <c r="GJO66" s="525"/>
      <c r="GJP66" s="525"/>
      <c r="GJQ66" s="525"/>
      <c r="GJR66" s="525"/>
      <c r="GJS66" s="525"/>
      <c r="GJT66" s="525"/>
      <c r="GJU66" s="525"/>
      <c r="GJV66" s="525"/>
      <c r="GJW66" s="525"/>
      <c r="GJX66" s="525"/>
      <c r="GJY66" s="525"/>
      <c r="GJZ66" s="525"/>
      <c r="GKA66" s="525"/>
      <c r="GKB66" s="525"/>
      <c r="GKC66" s="525"/>
      <c r="GKD66" s="525"/>
      <c r="GKE66" s="525"/>
      <c r="GKF66" s="525"/>
      <c r="GKG66" s="525"/>
      <c r="GKH66" s="525"/>
      <c r="GKI66" s="525"/>
      <c r="GKJ66" s="525"/>
      <c r="GKK66" s="525"/>
      <c r="GKL66" s="525"/>
      <c r="GKM66" s="525"/>
      <c r="GKN66" s="525"/>
      <c r="GKO66" s="525"/>
      <c r="GKP66" s="525"/>
      <c r="GKQ66" s="525"/>
      <c r="GKR66" s="525"/>
      <c r="GKS66" s="525"/>
      <c r="GKT66" s="525"/>
      <c r="GKU66" s="525"/>
      <c r="GKV66" s="525"/>
      <c r="GKW66" s="525"/>
      <c r="GKX66" s="525"/>
      <c r="GKY66" s="525"/>
      <c r="GKZ66" s="525"/>
      <c r="GLA66" s="525"/>
      <c r="GLB66" s="525"/>
      <c r="GLC66" s="525"/>
      <c r="GLD66" s="525"/>
      <c r="GLE66" s="525"/>
      <c r="GLF66" s="525"/>
      <c r="GLG66" s="525"/>
      <c r="GLH66" s="525"/>
      <c r="GLI66" s="525"/>
      <c r="GLJ66" s="525"/>
      <c r="GLK66" s="525"/>
      <c r="GLL66" s="525"/>
      <c r="GLM66" s="525"/>
      <c r="GLN66" s="525"/>
      <c r="GLO66" s="525"/>
      <c r="GLP66" s="525"/>
      <c r="GLQ66" s="525"/>
      <c r="GLR66" s="525"/>
      <c r="GLS66" s="525"/>
      <c r="GLT66" s="525"/>
      <c r="GLU66" s="525"/>
      <c r="GLV66" s="525"/>
      <c r="GLW66" s="525"/>
      <c r="GLX66" s="525"/>
      <c r="GLY66" s="525"/>
      <c r="GLZ66" s="525"/>
      <c r="GMA66" s="525"/>
      <c r="GMB66" s="525"/>
      <c r="GMC66" s="525"/>
      <c r="GMD66" s="525"/>
      <c r="GME66" s="525"/>
      <c r="GMF66" s="525"/>
      <c r="GMG66" s="525"/>
      <c r="GMH66" s="525"/>
      <c r="GMI66" s="525"/>
      <c r="GMJ66" s="525"/>
      <c r="GMK66" s="525"/>
      <c r="GML66" s="525"/>
      <c r="GMM66" s="525"/>
      <c r="GMN66" s="525"/>
      <c r="GMO66" s="525"/>
      <c r="GMP66" s="525"/>
      <c r="GMQ66" s="525"/>
      <c r="GMR66" s="525"/>
      <c r="GMS66" s="525"/>
      <c r="GMT66" s="525"/>
      <c r="GMU66" s="525"/>
      <c r="GMV66" s="525"/>
      <c r="GMW66" s="525"/>
      <c r="GMX66" s="525"/>
      <c r="GMY66" s="525"/>
      <c r="GMZ66" s="525"/>
      <c r="GNA66" s="525"/>
      <c r="GNB66" s="525"/>
      <c r="GNC66" s="525"/>
      <c r="GND66" s="525"/>
      <c r="GNE66" s="525"/>
      <c r="GNF66" s="525"/>
      <c r="GNG66" s="525"/>
      <c r="GNH66" s="525"/>
      <c r="GNI66" s="525"/>
      <c r="GNJ66" s="525"/>
      <c r="GNK66" s="525"/>
      <c r="GNL66" s="525"/>
      <c r="GNM66" s="525"/>
      <c r="GNN66" s="525"/>
      <c r="GNO66" s="525"/>
      <c r="GNP66" s="525"/>
      <c r="GNQ66" s="525"/>
      <c r="GNR66" s="525"/>
      <c r="GNS66" s="525"/>
      <c r="GNT66" s="525"/>
      <c r="GNU66" s="525"/>
      <c r="GNV66" s="525"/>
      <c r="GNW66" s="525"/>
      <c r="GNX66" s="525"/>
      <c r="GNY66" s="525"/>
      <c r="GNZ66" s="525"/>
      <c r="GOA66" s="525"/>
      <c r="GOB66" s="525"/>
      <c r="GOC66" s="525"/>
      <c r="GOD66" s="525"/>
      <c r="GOE66" s="525"/>
      <c r="GOF66" s="525"/>
      <c r="GOG66" s="525"/>
      <c r="GOH66" s="525"/>
      <c r="GOI66" s="525"/>
      <c r="GOJ66" s="525"/>
      <c r="GOK66" s="525"/>
      <c r="GOL66" s="525"/>
      <c r="GOM66" s="525"/>
      <c r="GON66" s="525"/>
      <c r="GOO66" s="525"/>
      <c r="GOP66" s="525"/>
      <c r="GOQ66" s="525"/>
      <c r="GOR66" s="525"/>
      <c r="GOS66" s="525"/>
      <c r="GOT66" s="525"/>
      <c r="GOU66" s="525"/>
      <c r="GOV66" s="525"/>
      <c r="GOW66" s="525"/>
      <c r="GOX66" s="525"/>
      <c r="GOY66" s="525"/>
      <c r="GOZ66" s="525"/>
      <c r="GPA66" s="525"/>
      <c r="GPB66" s="525"/>
      <c r="GPC66" s="525"/>
      <c r="GPD66" s="525"/>
      <c r="GPE66" s="525"/>
      <c r="GPF66" s="525"/>
      <c r="GPG66" s="525"/>
      <c r="GPH66" s="525"/>
      <c r="GPI66" s="525"/>
      <c r="GPJ66" s="525"/>
      <c r="GPK66" s="525"/>
      <c r="GPL66" s="525"/>
      <c r="GPM66" s="525"/>
      <c r="GPN66" s="525"/>
      <c r="GPO66" s="525"/>
      <c r="GPP66" s="525"/>
      <c r="GPQ66" s="525"/>
      <c r="GPR66" s="525"/>
      <c r="GPS66" s="525"/>
      <c r="GPT66" s="525"/>
      <c r="GPU66" s="525"/>
      <c r="GPV66" s="525"/>
      <c r="GPW66" s="525"/>
      <c r="GPX66" s="525"/>
      <c r="GPY66" s="525"/>
      <c r="GPZ66" s="525"/>
      <c r="GQA66" s="525"/>
      <c r="GQB66" s="525"/>
      <c r="GQC66" s="525"/>
      <c r="GQD66" s="525"/>
      <c r="GQE66" s="525"/>
      <c r="GQF66" s="525"/>
      <c r="GQG66" s="525"/>
      <c r="GQH66" s="525"/>
      <c r="GQI66" s="525"/>
      <c r="GQJ66" s="525"/>
      <c r="GQK66" s="525"/>
      <c r="GQL66" s="525"/>
      <c r="GQM66" s="525"/>
      <c r="GQN66" s="525"/>
      <c r="GQO66" s="525"/>
      <c r="GQP66" s="525"/>
      <c r="GQQ66" s="525"/>
      <c r="GQR66" s="525"/>
      <c r="GQS66" s="525"/>
      <c r="GQT66" s="525"/>
      <c r="GQU66" s="525"/>
      <c r="GQV66" s="525"/>
      <c r="GQW66" s="525"/>
      <c r="GQX66" s="525"/>
      <c r="GQY66" s="525"/>
      <c r="GQZ66" s="525"/>
      <c r="GRA66" s="525"/>
      <c r="GRB66" s="525"/>
      <c r="GRC66" s="525"/>
      <c r="GRD66" s="525"/>
      <c r="GRE66" s="525"/>
      <c r="GRF66" s="525"/>
      <c r="GRG66" s="525"/>
      <c r="GRH66" s="525"/>
      <c r="GRI66" s="525"/>
      <c r="GRJ66" s="525"/>
      <c r="GRK66" s="525"/>
      <c r="GRL66" s="525"/>
      <c r="GRM66" s="525"/>
      <c r="GRN66" s="525"/>
      <c r="GRO66" s="525"/>
      <c r="GRP66" s="525"/>
      <c r="GRQ66" s="525"/>
      <c r="GRR66" s="525"/>
      <c r="GRS66" s="525"/>
      <c r="GRT66" s="525"/>
      <c r="GRU66" s="525"/>
      <c r="GRV66" s="525"/>
      <c r="GRW66" s="525"/>
      <c r="GRX66" s="525"/>
      <c r="GRY66" s="525"/>
      <c r="GRZ66" s="525"/>
      <c r="GSA66" s="525"/>
      <c r="GSB66" s="525"/>
      <c r="GSC66" s="525"/>
      <c r="GSD66" s="525"/>
      <c r="GSE66" s="525"/>
      <c r="GSF66" s="525"/>
      <c r="GSG66" s="525"/>
      <c r="GSH66" s="525"/>
      <c r="GSI66" s="525"/>
      <c r="GSJ66" s="525"/>
      <c r="GSK66" s="525"/>
      <c r="GSL66" s="525"/>
      <c r="GSM66" s="525"/>
      <c r="GSN66" s="525"/>
      <c r="GSO66" s="525"/>
      <c r="GSP66" s="525"/>
      <c r="GSQ66" s="525"/>
      <c r="GSR66" s="525"/>
      <c r="GSS66" s="525"/>
      <c r="GST66" s="525"/>
      <c r="GSU66" s="525"/>
      <c r="GSV66" s="525"/>
      <c r="GSW66" s="525"/>
      <c r="GSX66" s="525"/>
      <c r="GSY66" s="525"/>
      <c r="GSZ66" s="525"/>
      <c r="GTA66" s="525"/>
      <c r="GTB66" s="525"/>
      <c r="GTC66" s="525"/>
      <c r="GTD66" s="525"/>
      <c r="GTE66" s="525"/>
      <c r="GTF66" s="525"/>
      <c r="GTG66" s="525"/>
      <c r="GTH66" s="525"/>
      <c r="GTI66" s="525"/>
      <c r="GTJ66" s="525"/>
      <c r="GTK66" s="525"/>
      <c r="GTL66" s="525"/>
      <c r="GTM66" s="525"/>
      <c r="GTN66" s="525"/>
      <c r="GTO66" s="525"/>
      <c r="GTP66" s="525"/>
      <c r="GTQ66" s="525"/>
      <c r="GTR66" s="525"/>
      <c r="GTS66" s="525"/>
      <c r="GTT66" s="525"/>
      <c r="GTU66" s="525"/>
      <c r="GTV66" s="525"/>
      <c r="GTW66" s="525"/>
      <c r="GTX66" s="525"/>
      <c r="GTY66" s="525"/>
      <c r="GTZ66" s="525"/>
      <c r="GUA66" s="525"/>
      <c r="GUB66" s="525"/>
      <c r="GUC66" s="525"/>
      <c r="GUD66" s="525"/>
      <c r="GUE66" s="525"/>
      <c r="GUF66" s="525"/>
      <c r="GUG66" s="525"/>
      <c r="GUH66" s="525"/>
      <c r="GUI66" s="525"/>
      <c r="GUJ66" s="525"/>
      <c r="GUK66" s="525"/>
      <c r="GUL66" s="525"/>
      <c r="GUM66" s="525"/>
      <c r="GUN66" s="525"/>
      <c r="GUO66" s="525"/>
      <c r="GUP66" s="525"/>
      <c r="GUQ66" s="525"/>
      <c r="GUR66" s="525"/>
      <c r="GUS66" s="525"/>
      <c r="GUT66" s="525"/>
      <c r="GUU66" s="525"/>
      <c r="GUV66" s="525"/>
      <c r="GUW66" s="525"/>
      <c r="GUX66" s="525"/>
      <c r="GUY66" s="525"/>
      <c r="GUZ66" s="525"/>
      <c r="GVA66" s="525"/>
      <c r="GVB66" s="525"/>
      <c r="GVC66" s="525"/>
      <c r="GVD66" s="525"/>
      <c r="GVE66" s="525"/>
      <c r="GVF66" s="525"/>
      <c r="GVG66" s="525"/>
      <c r="GVH66" s="525"/>
      <c r="GVI66" s="525"/>
      <c r="GVJ66" s="525"/>
      <c r="GVK66" s="525"/>
      <c r="GVL66" s="525"/>
      <c r="GVM66" s="525"/>
      <c r="GVN66" s="525"/>
      <c r="GVO66" s="525"/>
      <c r="GVP66" s="525"/>
      <c r="GVQ66" s="525"/>
      <c r="GVR66" s="525"/>
      <c r="GVS66" s="525"/>
      <c r="GVT66" s="525"/>
      <c r="GVU66" s="525"/>
      <c r="GVV66" s="525"/>
      <c r="GVW66" s="525"/>
      <c r="GVX66" s="525"/>
      <c r="GVY66" s="525"/>
      <c r="GVZ66" s="525"/>
      <c r="GWA66" s="525"/>
      <c r="GWB66" s="525"/>
      <c r="GWC66" s="525"/>
      <c r="GWD66" s="525"/>
      <c r="GWE66" s="525"/>
      <c r="GWF66" s="525"/>
      <c r="GWG66" s="525"/>
      <c r="GWH66" s="525"/>
      <c r="GWI66" s="525"/>
      <c r="GWJ66" s="525"/>
      <c r="GWK66" s="525"/>
      <c r="GWL66" s="525"/>
      <c r="GWM66" s="525"/>
      <c r="GWN66" s="525"/>
      <c r="GWO66" s="525"/>
      <c r="GWP66" s="525"/>
      <c r="GWQ66" s="525"/>
      <c r="GWR66" s="525"/>
      <c r="GWS66" s="525"/>
      <c r="GWT66" s="525"/>
      <c r="GWU66" s="525"/>
      <c r="GWV66" s="525"/>
      <c r="GWW66" s="525"/>
      <c r="GWX66" s="525"/>
      <c r="GWY66" s="525"/>
      <c r="GWZ66" s="525"/>
      <c r="GXA66" s="525"/>
      <c r="GXB66" s="525"/>
      <c r="GXC66" s="525"/>
      <c r="GXD66" s="525"/>
      <c r="GXE66" s="525"/>
      <c r="GXF66" s="525"/>
      <c r="GXG66" s="525"/>
      <c r="GXH66" s="525"/>
      <c r="GXI66" s="525"/>
      <c r="GXJ66" s="525"/>
      <c r="GXK66" s="525"/>
      <c r="GXL66" s="525"/>
      <c r="GXM66" s="525"/>
      <c r="GXN66" s="525"/>
      <c r="GXO66" s="525"/>
      <c r="GXP66" s="525"/>
      <c r="GXQ66" s="525"/>
      <c r="GXR66" s="525"/>
      <c r="GXS66" s="525"/>
      <c r="GXT66" s="525"/>
      <c r="GXU66" s="525"/>
      <c r="GXV66" s="525"/>
      <c r="GXW66" s="525"/>
      <c r="GXX66" s="525"/>
      <c r="GXY66" s="525"/>
      <c r="GXZ66" s="525"/>
      <c r="GYA66" s="525"/>
      <c r="GYB66" s="525"/>
      <c r="GYC66" s="525"/>
      <c r="GYD66" s="525"/>
      <c r="GYE66" s="525"/>
      <c r="GYF66" s="525"/>
      <c r="GYG66" s="525"/>
      <c r="GYH66" s="525"/>
      <c r="GYI66" s="525"/>
      <c r="GYJ66" s="525"/>
      <c r="GYK66" s="525"/>
      <c r="GYL66" s="525"/>
      <c r="GYM66" s="525"/>
      <c r="GYN66" s="525"/>
      <c r="GYO66" s="525"/>
      <c r="GYP66" s="525"/>
      <c r="GYQ66" s="525"/>
      <c r="GYR66" s="525"/>
      <c r="GYS66" s="525"/>
      <c r="GYT66" s="525"/>
      <c r="GYU66" s="525"/>
      <c r="GYV66" s="525"/>
      <c r="GYW66" s="525"/>
      <c r="GYX66" s="525"/>
      <c r="GYY66" s="525"/>
      <c r="GYZ66" s="525"/>
      <c r="GZA66" s="525"/>
      <c r="GZB66" s="525"/>
      <c r="GZC66" s="525"/>
      <c r="GZD66" s="525"/>
      <c r="GZE66" s="525"/>
      <c r="GZF66" s="525"/>
      <c r="GZG66" s="525"/>
      <c r="GZH66" s="525"/>
      <c r="GZI66" s="525"/>
      <c r="GZJ66" s="525"/>
      <c r="GZK66" s="525"/>
      <c r="GZL66" s="525"/>
      <c r="GZM66" s="525"/>
      <c r="GZN66" s="525"/>
      <c r="GZO66" s="525"/>
      <c r="GZP66" s="525"/>
      <c r="GZQ66" s="525"/>
      <c r="GZR66" s="525"/>
      <c r="GZS66" s="525"/>
      <c r="GZT66" s="525"/>
      <c r="GZU66" s="525"/>
      <c r="GZV66" s="525"/>
      <c r="GZW66" s="525"/>
      <c r="GZX66" s="525"/>
      <c r="GZY66" s="525"/>
      <c r="GZZ66" s="525"/>
      <c r="HAA66" s="525"/>
      <c r="HAB66" s="525"/>
      <c r="HAC66" s="525"/>
      <c r="HAD66" s="525"/>
      <c r="HAE66" s="525"/>
      <c r="HAF66" s="525"/>
      <c r="HAG66" s="525"/>
      <c r="HAH66" s="525"/>
      <c r="HAI66" s="525"/>
      <c r="HAJ66" s="525"/>
      <c r="HAK66" s="525"/>
      <c r="HAL66" s="525"/>
      <c r="HAM66" s="525"/>
      <c r="HAN66" s="525"/>
      <c r="HAO66" s="525"/>
      <c r="HAP66" s="525"/>
      <c r="HAQ66" s="525"/>
      <c r="HAR66" s="525"/>
      <c r="HAS66" s="525"/>
      <c r="HAT66" s="525"/>
      <c r="HAU66" s="525"/>
      <c r="HAV66" s="525"/>
      <c r="HAW66" s="525"/>
      <c r="HAX66" s="525"/>
      <c r="HAY66" s="525"/>
      <c r="HAZ66" s="525"/>
      <c r="HBA66" s="525"/>
      <c r="HBB66" s="525"/>
      <c r="HBC66" s="525"/>
      <c r="HBD66" s="525"/>
      <c r="HBE66" s="525"/>
      <c r="HBF66" s="525"/>
      <c r="HBG66" s="525"/>
      <c r="HBH66" s="525"/>
      <c r="HBI66" s="525"/>
      <c r="HBJ66" s="525"/>
      <c r="HBK66" s="525"/>
      <c r="HBL66" s="525"/>
      <c r="HBM66" s="525"/>
      <c r="HBN66" s="525"/>
      <c r="HBO66" s="525"/>
      <c r="HBP66" s="525"/>
      <c r="HBQ66" s="525"/>
      <c r="HBR66" s="525"/>
      <c r="HBS66" s="525"/>
      <c r="HBT66" s="525"/>
      <c r="HBU66" s="525"/>
      <c r="HBV66" s="525"/>
      <c r="HBW66" s="525"/>
      <c r="HBX66" s="525"/>
      <c r="HBY66" s="525"/>
      <c r="HBZ66" s="525"/>
      <c r="HCA66" s="525"/>
      <c r="HCB66" s="525"/>
      <c r="HCC66" s="525"/>
      <c r="HCD66" s="525"/>
      <c r="HCE66" s="525"/>
      <c r="HCF66" s="525"/>
      <c r="HCG66" s="525"/>
      <c r="HCH66" s="525"/>
      <c r="HCI66" s="525"/>
      <c r="HCJ66" s="525"/>
      <c r="HCK66" s="525"/>
      <c r="HCL66" s="525"/>
      <c r="HCM66" s="525"/>
      <c r="HCN66" s="525"/>
      <c r="HCO66" s="525"/>
      <c r="HCP66" s="525"/>
      <c r="HCQ66" s="525"/>
      <c r="HCR66" s="525"/>
      <c r="HCS66" s="525"/>
      <c r="HCT66" s="525"/>
      <c r="HCU66" s="525"/>
      <c r="HCV66" s="525"/>
      <c r="HCW66" s="525"/>
      <c r="HCX66" s="525"/>
      <c r="HCY66" s="525"/>
      <c r="HCZ66" s="525"/>
      <c r="HDA66" s="525"/>
      <c r="HDB66" s="525"/>
      <c r="HDC66" s="525"/>
      <c r="HDD66" s="525"/>
      <c r="HDE66" s="525"/>
      <c r="HDF66" s="525"/>
      <c r="HDG66" s="525"/>
      <c r="HDH66" s="525"/>
      <c r="HDI66" s="525"/>
      <c r="HDJ66" s="525"/>
      <c r="HDK66" s="525"/>
      <c r="HDL66" s="525"/>
      <c r="HDM66" s="525"/>
      <c r="HDN66" s="525"/>
      <c r="HDO66" s="525"/>
      <c r="HDP66" s="525"/>
      <c r="HDQ66" s="525"/>
      <c r="HDR66" s="525"/>
      <c r="HDS66" s="525"/>
      <c r="HDT66" s="525"/>
      <c r="HDU66" s="525"/>
      <c r="HDV66" s="525"/>
      <c r="HDW66" s="525"/>
      <c r="HDX66" s="525"/>
      <c r="HDY66" s="525"/>
      <c r="HDZ66" s="525"/>
      <c r="HEA66" s="525"/>
      <c r="HEB66" s="525"/>
      <c r="HEC66" s="525"/>
      <c r="HED66" s="525"/>
      <c r="HEE66" s="525"/>
      <c r="HEF66" s="525"/>
      <c r="HEG66" s="525"/>
      <c r="HEH66" s="525"/>
      <c r="HEI66" s="525"/>
      <c r="HEJ66" s="525"/>
      <c r="HEK66" s="525"/>
      <c r="HEL66" s="525"/>
      <c r="HEM66" s="525"/>
      <c r="HEN66" s="525"/>
      <c r="HEO66" s="525"/>
      <c r="HEP66" s="525"/>
      <c r="HEQ66" s="525"/>
      <c r="HER66" s="525"/>
      <c r="HES66" s="525"/>
      <c r="HET66" s="525"/>
      <c r="HEU66" s="525"/>
      <c r="HEV66" s="525"/>
      <c r="HEW66" s="525"/>
      <c r="HEX66" s="525"/>
      <c r="HEY66" s="525"/>
      <c r="HEZ66" s="525"/>
      <c r="HFA66" s="525"/>
      <c r="HFB66" s="525"/>
      <c r="HFC66" s="525"/>
      <c r="HFD66" s="525"/>
      <c r="HFE66" s="525"/>
      <c r="HFF66" s="525"/>
      <c r="HFG66" s="525"/>
      <c r="HFH66" s="525"/>
      <c r="HFI66" s="525"/>
      <c r="HFJ66" s="525"/>
      <c r="HFK66" s="525"/>
      <c r="HFL66" s="525"/>
      <c r="HFM66" s="525"/>
      <c r="HFN66" s="525"/>
      <c r="HFO66" s="525"/>
      <c r="HFP66" s="525"/>
      <c r="HFQ66" s="525"/>
      <c r="HFR66" s="525"/>
      <c r="HFS66" s="525"/>
      <c r="HFT66" s="525"/>
      <c r="HFU66" s="525"/>
      <c r="HFV66" s="525"/>
      <c r="HFW66" s="525"/>
      <c r="HFX66" s="525"/>
      <c r="HFY66" s="525"/>
      <c r="HFZ66" s="525"/>
      <c r="HGA66" s="525"/>
      <c r="HGB66" s="525"/>
      <c r="HGC66" s="525"/>
      <c r="HGD66" s="525"/>
      <c r="HGE66" s="525"/>
      <c r="HGF66" s="525"/>
      <c r="HGG66" s="525"/>
      <c r="HGH66" s="525"/>
      <c r="HGI66" s="525"/>
      <c r="HGJ66" s="525"/>
      <c r="HGK66" s="525"/>
      <c r="HGL66" s="525"/>
      <c r="HGM66" s="525"/>
      <c r="HGN66" s="525"/>
      <c r="HGO66" s="525"/>
      <c r="HGP66" s="525"/>
      <c r="HGQ66" s="525"/>
      <c r="HGR66" s="525"/>
      <c r="HGS66" s="525"/>
      <c r="HGT66" s="525"/>
      <c r="HGU66" s="525"/>
      <c r="HGV66" s="525"/>
      <c r="HGW66" s="525"/>
      <c r="HGX66" s="525"/>
      <c r="HGY66" s="525"/>
      <c r="HGZ66" s="525"/>
      <c r="HHA66" s="525"/>
      <c r="HHB66" s="525"/>
      <c r="HHC66" s="525"/>
      <c r="HHD66" s="525"/>
      <c r="HHE66" s="525"/>
      <c r="HHF66" s="525"/>
      <c r="HHG66" s="525"/>
      <c r="HHH66" s="525"/>
      <c r="HHI66" s="525"/>
      <c r="HHJ66" s="525"/>
      <c r="HHK66" s="525"/>
      <c r="HHL66" s="525"/>
      <c r="HHM66" s="525"/>
      <c r="HHN66" s="525"/>
      <c r="HHO66" s="525"/>
      <c r="HHP66" s="525"/>
      <c r="HHQ66" s="525"/>
      <c r="HHR66" s="525"/>
      <c r="HHS66" s="525"/>
      <c r="HHT66" s="525"/>
      <c r="HHU66" s="525"/>
      <c r="HHV66" s="525"/>
      <c r="HHW66" s="525"/>
      <c r="HHX66" s="525"/>
      <c r="HHY66" s="525"/>
      <c r="HHZ66" s="525"/>
      <c r="HIA66" s="525"/>
      <c r="HIB66" s="525"/>
      <c r="HIC66" s="525"/>
      <c r="HID66" s="525"/>
      <c r="HIE66" s="525"/>
      <c r="HIF66" s="525"/>
      <c r="HIG66" s="525"/>
      <c r="HIH66" s="525"/>
      <c r="HII66" s="525"/>
      <c r="HIJ66" s="525"/>
      <c r="HIK66" s="525"/>
      <c r="HIL66" s="525"/>
      <c r="HIM66" s="525"/>
      <c r="HIN66" s="525"/>
      <c r="HIO66" s="525"/>
      <c r="HIP66" s="525"/>
      <c r="HIQ66" s="525"/>
      <c r="HIR66" s="525"/>
      <c r="HIS66" s="525"/>
      <c r="HIT66" s="525"/>
      <c r="HIU66" s="525"/>
      <c r="HIV66" s="525"/>
      <c r="HIW66" s="525"/>
      <c r="HIX66" s="525"/>
      <c r="HIY66" s="525"/>
      <c r="HIZ66" s="525"/>
      <c r="HJA66" s="525"/>
      <c r="HJB66" s="525"/>
      <c r="HJC66" s="525"/>
      <c r="HJD66" s="525"/>
      <c r="HJE66" s="525"/>
      <c r="HJF66" s="525"/>
      <c r="HJG66" s="525"/>
      <c r="HJH66" s="525"/>
      <c r="HJI66" s="525"/>
      <c r="HJJ66" s="525"/>
      <c r="HJK66" s="525"/>
      <c r="HJL66" s="525"/>
      <c r="HJM66" s="525"/>
      <c r="HJN66" s="525"/>
      <c r="HJO66" s="525"/>
      <c r="HJP66" s="525"/>
      <c r="HJQ66" s="525"/>
      <c r="HJR66" s="525"/>
      <c r="HJS66" s="525"/>
      <c r="HJT66" s="525"/>
      <c r="HJU66" s="525"/>
      <c r="HJV66" s="525"/>
      <c r="HJW66" s="525"/>
      <c r="HJX66" s="525"/>
      <c r="HJY66" s="525"/>
      <c r="HJZ66" s="525"/>
      <c r="HKA66" s="525"/>
      <c r="HKB66" s="525"/>
      <c r="HKC66" s="525"/>
      <c r="HKD66" s="525"/>
      <c r="HKE66" s="525"/>
      <c r="HKF66" s="525"/>
      <c r="HKG66" s="525"/>
      <c r="HKH66" s="525"/>
      <c r="HKI66" s="525"/>
      <c r="HKJ66" s="525"/>
      <c r="HKK66" s="525"/>
      <c r="HKL66" s="525"/>
      <c r="HKM66" s="525"/>
      <c r="HKN66" s="525"/>
      <c r="HKO66" s="525"/>
      <c r="HKP66" s="525"/>
      <c r="HKQ66" s="525"/>
      <c r="HKR66" s="525"/>
      <c r="HKS66" s="525"/>
      <c r="HKT66" s="525"/>
      <c r="HKU66" s="525"/>
      <c r="HKV66" s="525"/>
      <c r="HKW66" s="525"/>
      <c r="HKX66" s="525"/>
      <c r="HKY66" s="525"/>
      <c r="HKZ66" s="525"/>
      <c r="HLA66" s="525"/>
      <c r="HLB66" s="525"/>
      <c r="HLC66" s="525"/>
      <c r="HLD66" s="525"/>
      <c r="HLE66" s="525"/>
      <c r="HLF66" s="525"/>
      <c r="HLG66" s="525"/>
      <c r="HLH66" s="525"/>
      <c r="HLI66" s="525"/>
      <c r="HLJ66" s="525"/>
      <c r="HLK66" s="525"/>
      <c r="HLL66" s="525"/>
      <c r="HLM66" s="525"/>
      <c r="HLN66" s="525"/>
      <c r="HLO66" s="525"/>
      <c r="HLP66" s="525"/>
      <c r="HLQ66" s="525"/>
      <c r="HLR66" s="525"/>
      <c r="HLS66" s="525"/>
      <c r="HLT66" s="525"/>
      <c r="HLU66" s="525"/>
      <c r="HLV66" s="525"/>
      <c r="HLW66" s="525"/>
      <c r="HLX66" s="525"/>
      <c r="HLY66" s="525"/>
      <c r="HLZ66" s="525"/>
      <c r="HMA66" s="525"/>
      <c r="HMB66" s="525"/>
      <c r="HMC66" s="525"/>
      <c r="HMD66" s="525"/>
      <c r="HME66" s="525"/>
      <c r="HMF66" s="525"/>
      <c r="HMG66" s="525"/>
      <c r="HMH66" s="525"/>
      <c r="HMI66" s="525"/>
      <c r="HMJ66" s="525"/>
      <c r="HMK66" s="525"/>
      <c r="HML66" s="525"/>
      <c r="HMM66" s="525"/>
      <c r="HMN66" s="525"/>
      <c r="HMO66" s="525"/>
      <c r="HMP66" s="525"/>
      <c r="HMQ66" s="525"/>
      <c r="HMR66" s="525"/>
      <c r="HMS66" s="525"/>
      <c r="HMT66" s="525"/>
      <c r="HMU66" s="525"/>
      <c r="HMV66" s="525"/>
      <c r="HMW66" s="525"/>
      <c r="HMX66" s="525"/>
      <c r="HMY66" s="525"/>
      <c r="HMZ66" s="525"/>
      <c r="HNA66" s="525"/>
      <c r="HNB66" s="525"/>
      <c r="HNC66" s="525"/>
      <c r="HND66" s="525"/>
      <c r="HNE66" s="525"/>
      <c r="HNF66" s="525"/>
      <c r="HNG66" s="525"/>
      <c r="HNH66" s="525"/>
      <c r="HNI66" s="525"/>
      <c r="HNJ66" s="525"/>
      <c r="HNK66" s="525"/>
      <c r="HNL66" s="525"/>
      <c r="HNM66" s="525"/>
      <c r="HNN66" s="525"/>
      <c r="HNO66" s="525"/>
      <c r="HNP66" s="525"/>
      <c r="HNQ66" s="525"/>
      <c r="HNR66" s="525"/>
      <c r="HNS66" s="525"/>
      <c r="HNT66" s="525"/>
      <c r="HNU66" s="525"/>
      <c r="HNV66" s="525"/>
      <c r="HNW66" s="525"/>
      <c r="HNX66" s="525"/>
      <c r="HNY66" s="525"/>
      <c r="HNZ66" s="525"/>
      <c r="HOA66" s="525"/>
      <c r="HOB66" s="525"/>
      <c r="HOC66" s="525"/>
      <c r="HOD66" s="525"/>
      <c r="HOE66" s="525"/>
      <c r="HOF66" s="525"/>
      <c r="HOG66" s="525"/>
      <c r="HOH66" s="525"/>
      <c r="HOI66" s="525"/>
      <c r="HOJ66" s="525"/>
      <c r="HOK66" s="525"/>
      <c r="HOL66" s="525"/>
      <c r="HOM66" s="525"/>
      <c r="HON66" s="525"/>
      <c r="HOO66" s="525"/>
      <c r="HOP66" s="525"/>
      <c r="HOQ66" s="525"/>
      <c r="HOR66" s="525"/>
      <c r="HOS66" s="525"/>
      <c r="HOT66" s="525"/>
      <c r="HOU66" s="525"/>
      <c r="HOV66" s="525"/>
      <c r="HOW66" s="525"/>
      <c r="HOX66" s="525"/>
      <c r="HOY66" s="525"/>
      <c r="HOZ66" s="525"/>
      <c r="HPA66" s="525"/>
      <c r="HPB66" s="525"/>
      <c r="HPC66" s="525"/>
      <c r="HPD66" s="525"/>
      <c r="HPE66" s="525"/>
      <c r="HPF66" s="525"/>
      <c r="HPG66" s="525"/>
      <c r="HPH66" s="525"/>
      <c r="HPI66" s="525"/>
      <c r="HPJ66" s="525"/>
      <c r="HPK66" s="525"/>
      <c r="HPL66" s="525"/>
      <c r="HPM66" s="525"/>
      <c r="HPN66" s="525"/>
      <c r="HPO66" s="525"/>
      <c r="HPP66" s="525"/>
      <c r="HPQ66" s="525"/>
      <c r="HPR66" s="525"/>
      <c r="HPS66" s="525"/>
      <c r="HPT66" s="525"/>
      <c r="HPU66" s="525"/>
      <c r="HPV66" s="525"/>
      <c r="HPW66" s="525"/>
      <c r="HPX66" s="525"/>
      <c r="HPY66" s="525"/>
      <c r="HPZ66" s="525"/>
      <c r="HQA66" s="525"/>
      <c r="HQB66" s="525"/>
      <c r="HQC66" s="525"/>
      <c r="HQD66" s="525"/>
      <c r="HQE66" s="525"/>
      <c r="HQF66" s="525"/>
      <c r="HQG66" s="525"/>
      <c r="HQH66" s="525"/>
      <c r="HQI66" s="525"/>
      <c r="HQJ66" s="525"/>
      <c r="HQK66" s="525"/>
      <c r="HQL66" s="525"/>
      <c r="HQM66" s="525"/>
      <c r="HQN66" s="525"/>
      <c r="HQO66" s="525"/>
      <c r="HQP66" s="525"/>
      <c r="HQQ66" s="525"/>
      <c r="HQR66" s="525"/>
      <c r="HQS66" s="525"/>
      <c r="HQT66" s="525"/>
      <c r="HQU66" s="525"/>
      <c r="HQV66" s="525"/>
      <c r="HQW66" s="525"/>
      <c r="HQX66" s="525"/>
      <c r="HQY66" s="525"/>
      <c r="HQZ66" s="525"/>
      <c r="HRA66" s="525"/>
      <c r="HRB66" s="525"/>
      <c r="HRC66" s="525"/>
      <c r="HRD66" s="525"/>
      <c r="HRE66" s="525"/>
      <c r="HRF66" s="525"/>
      <c r="HRG66" s="525"/>
      <c r="HRH66" s="525"/>
      <c r="HRI66" s="525"/>
      <c r="HRJ66" s="525"/>
      <c r="HRK66" s="525"/>
      <c r="HRL66" s="525"/>
      <c r="HRM66" s="525"/>
      <c r="HRN66" s="525"/>
      <c r="HRO66" s="525"/>
      <c r="HRP66" s="525"/>
      <c r="HRQ66" s="525"/>
      <c r="HRR66" s="525"/>
      <c r="HRS66" s="525"/>
      <c r="HRT66" s="525"/>
      <c r="HRU66" s="525"/>
      <c r="HRV66" s="525"/>
      <c r="HRW66" s="525"/>
      <c r="HRX66" s="525"/>
      <c r="HRY66" s="525"/>
      <c r="HRZ66" s="525"/>
      <c r="HSA66" s="525"/>
      <c r="HSB66" s="525"/>
      <c r="HSC66" s="525"/>
      <c r="HSD66" s="525"/>
      <c r="HSE66" s="525"/>
      <c r="HSF66" s="525"/>
      <c r="HSG66" s="525"/>
      <c r="HSH66" s="525"/>
      <c r="HSI66" s="525"/>
      <c r="HSJ66" s="525"/>
      <c r="HSK66" s="525"/>
      <c r="HSL66" s="525"/>
      <c r="HSM66" s="525"/>
      <c r="HSN66" s="525"/>
      <c r="HSO66" s="525"/>
      <c r="HSP66" s="525"/>
      <c r="HSQ66" s="525"/>
      <c r="HSR66" s="525"/>
      <c r="HSS66" s="525"/>
      <c r="HST66" s="525"/>
      <c r="HSU66" s="525"/>
      <c r="HSV66" s="525"/>
      <c r="HSW66" s="525"/>
      <c r="HSX66" s="525"/>
      <c r="HSY66" s="525"/>
      <c r="HSZ66" s="525"/>
      <c r="HTA66" s="525"/>
      <c r="HTB66" s="525"/>
      <c r="HTC66" s="525"/>
      <c r="HTD66" s="525"/>
      <c r="HTE66" s="525"/>
      <c r="HTF66" s="525"/>
      <c r="HTG66" s="525"/>
      <c r="HTH66" s="525"/>
      <c r="HTI66" s="525"/>
      <c r="HTJ66" s="525"/>
      <c r="HTK66" s="525"/>
      <c r="HTL66" s="525"/>
      <c r="HTM66" s="525"/>
      <c r="HTN66" s="525"/>
      <c r="HTO66" s="525"/>
      <c r="HTP66" s="525"/>
      <c r="HTQ66" s="525"/>
      <c r="HTR66" s="525"/>
      <c r="HTS66" s="525"/>
      <c r="HTT66" s="525"/>
      <c r="HTU66" s="525"/>
      <c r="HTV66" s="525"/>
      <c r="HTW66" s="525"/>
      <c r="HTX66" s="525"/>
      <c r="HTY66" s="525"/>
      <c r="HTZ66" s="525"/>
      <c r="HUA66" s="525"/>
      <c r="HUB66" s="525"/>
      <c r="HUC66" s="525"/>
      <c r="HUD66" s="525"/>
      <c r="HUE66" s="525"/>
      <c r="HUF66" s="525"/>
      <c r="HUG66" s="525"/>
      <c r="HUH66" s="525"/>
      <c r="HUI66" s="525"/>
      <c r="HUJ66" s="525"/>
      <c r="HUK66" s="525"/>
      <c r="HUL66" s="525"/>
      <c r="HUM66" s="525"/>
      <c r="HUN66" s="525"/>
      <c r="HUO66" s="525"/>
      <c r="HUP66" s="525"/>
      <c r="HUQ66" s="525"/>
      <c r="HUR66" s="525"/>
      <c r="HUS66" s="525"/>
      <c r="HUT66" s="525"/>
      <c r="HUU66" s="525"/>
      <c r="HUV66" s="525"/>
      <c r="HUW66" s="525"/>
      <c r="HUX66" s="525"/>
      <c r="HUY66" s="525"/>
      <c r="HUZ66" s="525"/>
      <c r="HVA66" s="525"/>
      <c r="HVB66" s="525"/>
      <c r="HVC66" s="525"/>
      <c r="HVD66" s="525"/>
      <c r="HVE66" s="525"/>
      <c r="HVF66" s="525"/>
      <c r="HVG66" s="525"/>
      <c r="HVH66" s="525"/>
      <c r="HVI66" s="525"/>
      <c r="HVJ66" s="525"/>
      <c r="HVK66" s="525"/>
      <c r="HVL66" s="525"/>
      <c r="HVM66" s="525"/>
      <c r="HVN66" s="525"/>
      <c r="HVO66" s="525"/>
      <c r="HVP66" s="525"/>
      <c r="HVQ66" s="525"/>
      <c r="HVR66" s="525"/>
      <c r="HVS66" s="525"/>
      <c r="HVT66" s="525"/>
      <c r="HVU66" s="525"/>
      <c r="HVV66" s="525"/>
      <c r="HVW66" s="525"/>
      <c r="HVX66" s="525"/>
      <c r="HVY66" s="525"/>
      <c r="HVZ66" s="525"/>
      <c r="HWA66" s="525"/>
      <c r="HWB66" s="525"/>
      <c r="HWC66" s="525"/>
      <c r="HWD66" s="525"/>
      <c r="HWE66" s="525"/>
      <c r="HWF66" s="525"/>
      <c r="HWG66" s="525"/>
      <c r="HWH66" s="525"/>
      <c r="HWI66" s="525"/>
      <c r="HWJ66" s="525"/>
      <c r="HWK66" s="525"/>
      <c r="HWL66" s="525"/>
      <c r="HWM66" s="525"/>
      <c r="HWN66" s="525"/>
      <c r="HWO66" s="525"/>
      <c r="HWP66" s="525"/>
      <c r="HWQ66" s="525"/>
      <c r="HWR66" s="525"/>
      <c r="HWS66" s="525"/>
      <c r="HWT66" s="525"/>
      <c r="HWU66" s="525"/>
      <c r="HWV66" s="525"/>
      <c r="HWW66" s="525"/>
      <c r="HWX66" s="525"/>
      <c r="HWY66" s="525"/>
      <c r="HWZ66" s="525"/>
      <c r="HXA66" s="525"/>
      <c r="HXB66" s="525"/>
      <c r="HXC66" s="525"/>
      <c r="HXD66" s="525"/>
      <c r="HXE66" s="525"/>
      <c r="HXF66" s="525"/>
      <c r="HXG66" s="525"/>
      <c r="HXH66" s="525"/>
      <c r="HXI66" s="525"/>
      <c r="HXJ66" s="525"/>
      <c r="HXK66" s="525"/>
      <c r="HXL66" s="525"/>
      <c r="HXM66" s="525"/>
      <c r="HXN66" s="525"/>
      <c r="HXO66" s="525"/>
      <c r="HXP66" s="525"/>
      <c r="HXQ66" s="525"/>
      <c r="HXR66" s="525"/>
      <c r="HXS66" s="525"/>
      <c r="HXT66" s="525"/>
      <c r="HXU66" s="525"/>
      <c r="HXV66" s="525"/>
      <c r="HXW66" s="525"/>
      <c r="HXX66" s="525"/>
      <c r="HXY66" s="525"/>
      <c r="HXZ66" s="525"/>
      <c r="HYA66" s="525"/>
      <c r="HYB66" s="525"/>
      <c r="HYC66" s="525"/>
      <c r="HYD66" s="525"/>
      <c r="HYE66" s="525"/>
      <c r="HYF66" s="525"/>
      <c r="HYG66" s="525"/>
      <c r="HYH66" s="525"/>
      <c r="HYI66" s="525"/>
      <c r="HYJ66" s="525"/>
      <c r="HYK66" s="525"/>
      <c r="HYL66" s="525"/>
      <c r="HYM66" s="525"/>
      <c r="HYN66" s="525"/>
      <c r="HYO66" s="525"/>
      <c r="HYP66" s="525"/>
      <c r="HYQ66" s="525"/>
      <c r="HYR66" s="525"/>
      <c r="HYS66" s="525"/>
      <c r="HYT66" s="525"/>
      <c r="HYU66" s="525"/>
      <c r="HYV66" s="525"/>
      <c r="HYW66" s="525"/>
      <c r="HYX66" s="525"/>
      <c r="HYY66" s="525"/>
      <c r="HYZ66" s="525"/>
      <c r="HZA66" s="525"/>
      <c r="HZB66" s="525"/>
      <c r="HZC66" s="525"/>
      <c r="HZD66" s="525"/>
      <c r="HZE66" s="525"/>
      <c r="HZF66" s="525"/>
      <c r="HZG66" s="525"/>
      <c r="HZH66" s="525"/>
      <c r="HZI66" s="525"/>
      <c r="HZJ66" s="525"/>
      <c r="HZK66" s="525"/>
      <c r="HZL66" s="525"/>
      <c r="HZM66" s="525"/>
      <c r="HZN66" s="525"/>
      <c r="HZO66" s="525"/>
      <c r="HZP66" s="525"/>
      <c r="HZQ66" s="525"/>
      <c r="HZR66" s="525"/>
      <c r="HZS66" s="525"/>
      <c r="HZT66" s="525"/>
      <c r="HZU66" s="525"/>
      <c r="HZV66" s="525"/>
      <c r="HZW66" s="525"/>
      <c r="HZX66" s="525"/>
      <c r="HZY66" s="525"/>
      <c r="HZZ66" s="525"/>
      <c r="IAA66" s="525"/>
      <c r="IAB66" s="525"/>
      <c r="IAC66" s="525"/>
      <c r="IAD66" s="525"/>
      <c r="IAE66" s="525"/>
      <c r="IAF66" s="525"/>
      <c r="IAG66" s="525"/>
      <c r="IAH66" s="525"/>
      <c r="IAI66" s="525"/>
      <c r="IAJ66" s="525"/>
      <c r="IAK66" s="525"/>
      <c r="IAL66" s="525"/>
      <c r="IAM66" s="525"/>
      <c r="IAN66" s="525"/>
      <c r="IAO66" s="525"/>
      <c r="IAP66" s="525"/>
      <c r="IAQ66" s="525"/>
      <c r="IAR66" s="525"/>
      <c r="IAS66" s="525"/>
      <c r="IAT66" s="525"/>
      <c r="IAU66" s="525"/>
      <c r="IAV66" s="525"/>
      <c r="IAW66" s="525"/>
      <c r="IAX66" s="525"/>
      <c r="IAY66" s="525"/>
      <c r="IAZ66" s="525"/>
      <c r="IBA66" s="525"/>
      <c r="IBB66" s="525"/>
      <c r="IBC66" s="525"/>
      <c r="IBD66" s="525"/>
      <c r="IBE66" s="525"/>
      <c r="IBF66" s="525"/>
      <c r="IBG66" s="525"/>
      <c r="IBH66" s="525"/>
      <c r="IBI66" s="525"/>
      <c r="IBJ66" s="525"/>
      <c r="IBK66" s="525"/>
      <c r="IBL66" s="525"/>
      <c r="IBM66" s="525"/>
      <c r="IBN66" s="525"/>
      <c r="IBO66" s="525"/>
      <c r="IBP66" s="525"/>
      <c r="IBQ66" s="525"/>
      <c r="IBR66" s="525"/>
      <c r="IBS66" s="525"/>
      <c r="IBT66" s="525"/>
      <c r="IBU66" s="525"/>
      <c r="IBV66" s="525"/>
      <c r="IBW66" s="525"/>
      <c r="IBX66" s="525"/>
      <c r="IBY66" s="525"/>
      <c r="IBZ66" s="525"/>
      <c r="ICA66" s="525"/>
      <c r="ICB66" s="525"/>
      <c r="ICC66" s="525"/>
      <c r="ICD66" s="525"/>
      <c r="ICE66" s="525"/>
      <c r="ICF66" s="525"/>
      <c r="ICG66" s="525"/>
      <c r="ICH66" s="525"/>
      <c r="ICI66" s="525"/>
      <c r="ICJ66" s="525"/>
      <c r="ICK66" s="525"/>
      <c r="ICL66" s="525"/>
      <c r="ICM66" s="525"/>
      <c r="ICN66" s="525"/>
      <c r="ICO66" s="525"/>
      <c r="ICP66" s="525"/>
      <c r="ICQ66" s="525"/>
      <c r="ICR66" s="525"/>
      <c r="ICS66" s="525"/>
      <c r="ICT66" s="525"/>
      <c r="ICU66" s="525"/>
      <c r="ICV66" s="525"/>
      <c r="ICW66" s="525"/>
      <c r="ICX66" s="525"/>
      <c r="ICY66" s="525"/>
      <c r="ICZ66" s="525"/>
      <c r="IDA66" s="525"/>
      <c r="IDB66" s="525"/>
      <c r="IDC66" s="525"/>
      <c r="IDD66" s="525"/>
      <c r="IDE66" s="525"/>
      <c r="IDF66" s="525"/>
      <c r="IDG66" s="525"/>
      <c r="IDH66" s="525"/>
      <c r="IDI66" s="525"/>
      <c r="IDJ66" s="525"/>
      <c r="IDK66" s="525"/>
      <c r="IDL66" s="525"/>
      <c r="IDM66" s="525"/>
      <c r="IDN66" s="525"/>
      <c r="IDO66" s="525"/>
      <c r="IDP66" s="525"/>
      <c r="IDQ66" s="525"/>
      <c r="IDR66" s="525"/>
      <c r="IDS66" s="525"/>
      <c r="IDT66" s="525"/>
      <c r="IDU66" s="525"/>
      <c r="IDV66" s="525"/>
      <c r="IDW66" s="525"/>
      <c r="IDX66" s="525"/>
      <c r="IDY66" s="525"/>
      <c r="IDZ66" s="525"/>
      <c r="IEA66" s="525"/>
      <c r="IEB66" s="525"/>
      <c r="IEC66" s="525"/>
      <c r="IED66" s="525"/>
      <c r="IEE66" s="525"/>
      <c r="IEF66" s="525"/>
      <c r="IEG66" s="525"/>
      <c r="IEH66" s="525"/>
      <c r="IEI66" s="525"/>
      <c r="IEJ66" s="525"/>
      <c r="IEK66" s="525"/>
      <c r="IEL66" s="525"/>
      <c r="IEM66" s="525"/>
      <c r="IEN66" s="525"/>
      <c r="IEO66" s="525"/>
      <c r="IEP66" s="525"/>
      <c r="IEQ66" s="525"/>
      <c r="IER66" s="525"/>
      <c r="IES66" s="525"/>
      <c r="IET66" s="525"/>
      <c r="IEU66" s="525"/>
      <c r="IEV66" s="525"/>
      <c r="IEW66" s="525"/>
      <c r="IEX66" s="525"/>
      <c r="IEY66" s="525"/>
      <c r="IEZ66" s="525"/>
      <c r="IFA66" s="525"/>
      <c r="IFB66" s="525"/>
      <c r="IFC66" s="525"/>
      <c r="IFD66" s="525"/>
      <c r="IFE66" s="525"/>
      <c r="IFF66" s="525"/>
      <c r="IFG66" s="525"/>
      <c r="IFH66" s="525"/>
      <c r="IFI66" s="525"/>
      <c r="IFJ66" s="525"/>
      <c r="IFK66" s="525"/>
      <c r="IFL66" s="525"/>
      <c r="IFM66" s="525"/>
      <c r="IFN66" s="525"/>
      <c r="IFO66" s="525"/>
      <c r="IFP66" s="525"/>
      <c r="IFQ66" s="525"/>
      <c r="IFR66" s="525"/>
      <c r="IFS66" s="525"/>
      <c r="IFT66" s="525"/>
      <c r="IFU66" s="525"/>
      <c r="IFV66" s="525"/>
      <c r="IFW66" s="525"/>
      <c r="IFX66" s="525"/>
      <c r="IFY66" s="525"/>
      <c r="IFZ66" s="525"/>
      <c r="IGA66" s="525"/>
      <c r="IGB66" s="525"/>
      <c r="IGC66" s="525"/>
      <c r="IGD66" s="525"/>
      <c r="IGE66" s="525"/>
      <c r="IGF66" s="525"/>
      <c r="IGG66" s="525"/>
      <c r="IGH66" s="525"/>
      <c r="IGI66" s="525"/>
      <c r="IGJ66" s="525"/>
      <c r="IGK66" s="525"/>
      <c r="IGL66" s="525"/>
      <c r="IGM66" s="525"/>
      <c r="IGN66" s="525"/>
      <c r="IGO66" s="525"/>
      <c r="IGP66" s="525"/>
      <c r="IGQ66" s="525"/>
      <c r="IGR66" s="525"/>
      <c r="IGS66" s="525"/>
      <c r="IGT66" s="525"/>
      <c r="IGU66" s="525"/>
      <c r="IGV66" s="525"/>
      <c r="IGW66" s="525"/>
      <c r="IGX66" s="525"/>
      <c r="IGY66" s="525"/>
      <c r="IGZ66" s="525"/>
      <c r="IHA66" s="525"/>
      <c r="IHB66" s="525"/>
      <c r="IHC66" s="525"/>
      <c r="IHD66" s="525"/>
      <c r="IHE66" s="525"/>
      <c r="IHF66" s="525"/>
      <c r="IHG66" s="525"/>
      <c r="IHH66" s="525"/>
      <c r="IHI66" s="525"/>
      <c r="IHJ66" s="525"/>
      <c r="IHK66" s="525"/>
      <c r="IHL66" s="525"/>
      <c r="IHM66" s="525"/>
      <c r="IHN66" s="525"/>
      <c r="IHO66" s="525"/>
      <c r="IHP66" s="525"/>
      <c r="IHQ66" s="525"/>
      <c r="IHR66" s="525"/>
      <c r="IHS66" s="525"/>
      <c r="IHT66" s="525"/>
      <c r="IHU66" s="525"/>
      <c r="IHV66" s="525"/>
      <c r="IHW66" s="525"/>
      <c r="IHX66" s="525"/>
      <c r="IHY66" s="525"/>
      <c r="IHZ66" s="525"/>
      <c r="IIA66" s="525"/>
      <c r="IIB66" s="525"/>
      <c r="IIC66" s="525"/>
      <c r="IID66" s="525"/>
      <c r="IIE66" s="525"/>
      <c r="IIF66" s="525"/>
      <c r="IIG66" s="525"/>
      <c r="IIH66" s="525"/>
      <c r="III66" s="525"/>
      <c r="IIJ66" s="525"/>
      <c r="IIK66" s="525"/>
      <c r="IIL66" s="525"/>
      <c r="IIM66" s="525"/>
      <c r="IIN66" s="525"/>
      <c r="IIO66" s="525"/>
      <c r="IIP66" s="525"/>
      <c r="IIQ66" s="525"/>
      <c r="IIR66" s="525"/>
      <c r="IIS66" s="525"/>
      <c r="IIT66" s="525"/>
      <c r="IIU66" s="525"/>
      <c r="IIV66" s="525"/>
      <c r="IIW66" s="525"/>
      <c r="IIX66" s="525"/>
      <c r="IIY66" s="525"/>
      <c r="IIZ66" s="525"/>
      <c r="IJA66" s="525"/>
      <c r="IJB66" s="525"/>
      <c r="IJC66" s="525"/>
      <c r="IJD66" s="525"/>
      <c r="IJE66" s="525"/>
      <c r="IJF66" s="525"/>
      <c r="IJG66" s="525"/>
      <c r="IJH66" s="525"/>
      <c r="IJI66" s="525"/>
      <c r="IJJ66" s="525"/>
      <c r="IJK66" s="525"/>
      <c r="IJL66" s="525"/>
      <c r="IJM66" s="525"/>
      <c r="IJN66" s="525"/>
      <c r="IJO66" s="525"/>
      <c r="IJP66" s="525"/>
      <c r="IJQ66" s="525"/>
      <c r="IJR66" s="525"/>
      <c r="IJS66" s="525"/>
      <c r="IJT66" s="525"/>
      <c r="IJU66" s="525"/>
      <c r="IJV66" s="525"/>
      <c r="IJW66" s="525"/>
      <c r="IJX66" s="525"/>
      <c r="IJY66" s="525"/>
      <c r="IJZ66" s="525"/>
      <c r="IKA66" s="525"/>
      <c r="IKB66" s="525"/>
      <c r="IKC66" s="525"/>
      <c r="IKD66" s="525"/>
      <c r="IKE66" s="525"/>
      <c r="IKF66" s="525"/>
      <c r="IKG66" s="525"/>
      <c r="IKH66" s="525"/>
      <c r="IKI66" s="525"/>
      <c r="IKJ66" s="525"/>
      <c r="IKK66" s="525"/>
      <c r="IKL66" s="525"/>
      <c r="IKM66" s="525"/>
      <c r="IKN66" s="525"/>
      <c r="IKO66" s="525"/>
      <c r="IKP66" s="525"/>
      <c r="IKQ66" s="525"/>
      <c r="IKR66" s="525"/>
      <c r="IKS66" s="525"/>
      <c r="IKT66" s="525"/>
      <c r="IKU66" s="525"/>
      <c r="IKV66" s="525"/>
      <c r="IKW66" s="525"/>
      <c r="IKX66" s="525"/>
      <c r="IKY66" s="525"/>
      <c r="IKZ66" s="525"/>
      <c r="ILA66" s="525"/>
      <c r="ILB66" s="525"/>
      <c r="ILC66" s="525"/>
      <c r="ILD66" s="525"/>
      <c r="ILE66" s="525"/>
      <c r="ILF66" s="525"/>
      <c r="ILG66" s="525"/>
      <c r="ILH66" s="525"/>
      <c r="ILI66" s="525"/>
      <c r="ILJ66" s="525"/>
      <c r="ILK66" s="525"/>
      <c r="ILL66" s="525"/>
      <c r="ILM66" s="525"/>
      <c r="ILN66" s="525"/>
      <c r="ILO66" s="525"/>
      <c r="ILP66" s="525"/>
      <c r="ILQ66" s="525"/>
      <c r="ILR66" s="525"/>
      <c r="ILS66" s="525"/>
      <c r="ILT66" s="525"/>
      <c r="ILU66" s="525"/>
      <c r="ILV66" s="525"/>
      <c r="ILW66" s="525"/>
      <c r="ILX66" s="525"/>
      <c r="ILY66" s="525"/>
      <c r="ILZ66" s="525"/>
      <c r="IMA66" s="525"/>
      <c r="IMB66" s="525"/>
      <c r="IMC66" s="525"/>
      <c r="IMD66" s="525"/>
      <c r="IME66" s="525"/>
      <c r="IMF66" s="525"/>
      <c r="IMG66" s="525"/>
      <c r="IMH66" s="525"/>
      <c r="IMI66" s="525"/>
      <c r="IMJ66" s="525"/>
      <c r="IMK66" s="525"/>
      <c r="IML66" s="525"/>
      <c r="IMM66" s="525"/>
      <c r="IMN66" s="525"/>
      <c r="IMO66" s="525"/>
      <c r="IMP66" s="525"/>
      <c r="IMQ66" s="525"/>
      <c r="IMR66" s="525"/>
      <c r="IMS66" s="525"/>
      <c r="IMT66" s="525"/>
      <c r="IMU66" s="525"/>
      <c r="IMV66" s="525"/>
      <c r="IMW66" s="525"/>
      <c r="IMX66" s="525"/>
      <c r="IMY66" s="525"/>
      <c r="IMZ66" s="525"/>
      <c r="INA66" s="525"/>
      <c r="INB66" s="525"/>
      <c r="INC66" s="525"/>
      <c r="IND66" s="525"/>
      <c r="INE66" s="525"/>
      <c r="INF66" s="525"/>
      <c r="ING66" s="525"/>
      <c r="INH66" s="525"/>
      <c r="INI66" s="525"/>
      <c r="INJ66" s="525"/>
      <c r="INK66" s="525"/>
      <c r="INL66" s="525"/>
      <c r="INM66" s="525"/>
      <c r="INN66" s="525"/>
      <c r="INO66" s="525"/>
      <c r="INP66" s="525"/>
      <c r="INQ66" s="525"/>
      <c r="INR66" s="525"/>
      <c r="INS66" s="525"/>
      <c r="INT66" s="525"/>
      <c r="INU66" s="525"/>
      <c r="INV66" s="525"/>
      <c r="INW66" s="525"/>
      <c r="INX66" s="525"/>
      <c r="INY66" s="525"/>
      <c r="INZ66" s="525"/>
      <c r="IOA66" s="525"/>
      <c r="IOB66" s="525"/>
      <c r="IOC66" s="525"/>
      <c r="IOD66" s="525"/>
      <c r="IOE66" s="525"/>
      <c r="IOF66" s="525"/>
      <c r="IOG66" s="525"/>
      <c r="IOH66" s="525"/>
      <c r="IOI66" s="525"/>
      <c r="IOJ66" s="525"/>
      <c r="IOK66" s="525"/>
      <c r="IOL66" s="525"/>
      <c r="IOM66" s="525"/>
      <c r="ION66" s="525"/>
      <c r="IOO66" s="525"/>
      <c r="IOP66" s="525"/>
      <c r="IOQ66" s="525"/>
      <c r="IOR66" s="525"/>
      <c r="IOS66" s="525"/>
      <c r="IOT66" s="525"/>
      <c r="IOU66" s="525"/>
      <c r="IOV66" s="525"/>
      <c r="IOW66" s="525"/>
      <c r="IOX66" s="525"/>
      <c r="IOY66" s="525"/>
      <c r="IOZ66" s="525"/>
      <c r="IPA66" s="525"/>
      <c r="IPB66" s="525"/>
      <c r="IPC66" s="525"/>
      <c r="IPD66" s="525"/>
      <c r="IPE66" s="525"/>
      <c r="IPF66" s="525"/>
      <c r="IPG66" s="525"/>
      <c r="IPH66" s="525"/>
      <c r="IPI66" s="525"/>
      <c r="IPJ66" s="525"/>
      <c r="IPK66" s="525"/>
      <c r="IPL66" s="525"/>
      <c r="IPM66" s="525"/>
      <c r="IPN66" s="525"/>
      <c r="IPO66" s="525"/>
      <c r="IPP66" s="525"/>
      <c r="IPQ66" s="525"/>
      <c r="IPR66" s="525"/>
      <c r="IPS66" s="525"/>
      <c r="IPT66" s="525"/>
      <c r="IPU66" s="525"/>
      <c r="IPV66" s="525"/>
      <c r="IPW66" s="525"/>
      <c r="IPX66" s="525"/>
      <c r="IPY66" s="525"/>
      <c r="IPZ66" s="525"/>
      <c r="IQA66" s="525"/>
      <c r="IQB66" s="525"/>
      <c r="IQC66" s="525"/>
      <c r="IQD66" s="525"/>
      <c r="IQE66" s="525"/>
      <c r="IQF66" s="525"/>
      <c r="IQG66" s="525"/>
      <c r="IQH66" s="525"/>
      <c r="IQI66" s="525"/>
      <c r="IQJ66" s="525"/>
      <c r="IQK66" s="525"/>
      <c r="IQL66" s="525"/>
      <c r="IQM66" s="525"/>
      <c r="IQN66" s="525"/>
      <c r="IQO66" s="525"/>
      <c r="IQP66" s="525"/>
      <c r="IQQ66" s="525"/>
      <c r="IQR66" s="525"/>
      <c r="IQS66" s="525"/>
      <c r="IQT66" s="525"/>
      <c r="IQU66" s="525"/>
      <c r="IQV66" s="525"/>
      <c r="IQW66" s="525"/>
      <c r="IQX66" s="525"/>
      <c r="IQY66" s="525"/>
      <c r="IQZ66" s="525"/>
      <c r="IRA66" s="525"/>
      <c r="IRB66" s="525"/>
      <c r="IRC66" s="525"/>
      <c r="IRD66" s="525"/>
      <c r="IRE66" s="525"/>
      <c r="IRF66" s="525"/>
      <c r="IRG66" s="525"/>
      <c r="IRH66" s="525"/>
      <c r="IRI66" s="525"/>
      <c r="IRJ66" s="525"/>
      <c r="IRK66" s="525"/>
      <c r="IRL66" s="525"/>
      <c r="IRM66" s="525"/>
      <c r="IRN66" s="525"/>
      <c r="IRO66" s="525"/>
      <c r="IRP66" s="525"/>
      <c r="IRQ66" s="525"/>
      <c r="IRR66" s="525"/>
      <c r="IRS66" s="525"/>
      <c r="IRT66" s="525"/>
      <c r="IRU66" s="525"/>
      <c r="IRV66" s="525"/>
      <c r="IRW66" s="525"/>
      <c r="IRX66" s="525"/>
      <c r="IRY66" s="525"/>
      <c r="IRZ66" s="525"/>
      <c r="ISA66" s="525"/>
      <c r="ISB66" s="525"/>
      <c r="ISC66" s="525"/>
      <c r="ISD66" s="525"/>
      <c r="ISE66" s="525"/>
      <c r="ISF66" s="525"/>
      <c r="ISG66" s="525"/>
      <c r="ISH66" s="525"/>
      <c r="ISI66" s="525"/>
      <c r="ISJ66" s="525"/>
      <c r="ISK66" s="525"/>
      <c r="ISL66" s="525"/>
      <c r="ISM66" s="525"/>
      <c r="ISN66" s="525"/>
      <c r="ISO66" s="525"/>
      <c r="ISP66" s="525"/>
      <c r="ISQ66" s="525"/>
      <c r="ISR66" s="525"/>
      <c r="ISS66" s="525"/>
      <c r="IST66" s="525"/>
      <c r="ISU66" s="525"/>
      <c r="ISV66" s="525"/>
      <c r="ISW66" s="525"/>
      <c r="ISX66" s="525"/>
      <c r="ISY66" s="525"/>
      <c r="ISZ66" s="525"/>
      <c r="ITA66" s="525"/>
      <c r="ITB66" s="525"/>
      <c r="ITC66" s="525"/>
      <c r="ITD66" s="525"/>
      <c r="ITE66" s="525"/>
      <c r="ITF66" s="525"/>
      <c r="ITG66" s="525"/>
      <c r="ITH66" s="525"/>
      <c r="ITI66" s="525"/>
      <c r="ITJ66" s="525"/>
      <c r="ITK66" s="525"/>
      <c r="ITL66" s="525"/>
      <c r="ITM66" s="525"/>
      <c r="ITN66" s="525"/>
      <c r="ITO66" s="525"/>
      <c r="ITP66" s="525"/>
      <c r="ITQ66" s="525"/>
      <c r="ITR66" s="525"/>
      <c r="ITS66" s="525"/>
      <c r="ITT66" s="525"/>
      <c r="ITU66" s="525"/>
      <c r="ITV66" s="525"/>
      <c r="ITW66" s="525"/>
      <c r="ITX66" s="525"/>
      <c r="ITY66" s="525"/>
      <c r="ITZ66" s="525"/>
      <c r="IUA66" s="525"/>
      <c r="IUB66" s="525"/>
      <c r="IUC66" s="525"/>
      <c r="IUD66" s="525"/>
      <c r="IUE66" s="525"/>
      <c r="IUF66" s="525"/>
      <c r="IUG66" s="525"/>
      <c r="IUH66" s="525"/>
      <c r="IUI66" s="525"/>
      <c r="IUJ66" s="525"/>
      <c r="IUK66" s="525"/>
      <c r="IUL66" s="525"/>
      <c r="IUM66" s="525"/>
      <c r="IUN66" s="525"/>
      <c r="IUO66" s="525"/>
      <c r="IUP66" s="525"/>
      <c r="IUQ66" s="525"/>
      <c r="IUR66" s="525"/>
      <c r="IUS66" s="525"/>
      <c r="IUT66" s="525"/>
      <c r="IUU66" s="525"/>
      <c r="IUV66" s="525"/>
      <c r="IUW66" s="525"/>
      <c r="IUX66" s="525"/>
      <c r="IUY66" s="525"/>
      <c r="IUZ66" s="525"/>
      <c r="IVA66" s="525"/>
      <c r="IVB66" s="525"/>
      <c r="IVC66" s="525"/>
      <c r="IVD66" s="525"/>
      <c r="IVE66" s="525"/>
      <c r="IVF66" s="525"/>
      <c r="IVG66" s="525"/>
      <c r="IVH66" s="525"/>
      <c r="IVI66" s="525"/>
      <c r="IVJ66" s="525"/>
      <c r="IVK66" s="525"/>
      <c r="IVL66" s="525"/>
      <c r="IVM66" s="525"/>
      <c r="IVN66" s="525"/>
      <c r="IVO66" s="525"/>
      <c r="IVP66" s="525"/>
      <c r="IVQ66" s="525"/>
      <c r="IVR66" s="525"/>
      <c r="IVS66" s="525"/>
      <c r="IVT66" s="525"/>
      <c r="IVU66" s="525"/>
      <c r="IVV66" s="525"/>
      <c r="IVW66" s="525"/>
      <c r="IVX66" s="525"/>
      <c r="IVY66" s="525"/>
      <c r="IVZ66" s="525"/>
      <c r="IWA66" s="525"/>
      <c r="IWB66" s="525"/>
      <c r="IWC66" s="525"/>
      <c r="IWD66" s="525"/>
      <c r="IWE66" s="525"/>
      <c r="IWF66" s="525"/>
      <c r="IWG66" s="525"/>
      <c r="IWH66" s="525"/>
      <c r="IWI66" s="525"/>
      <c r="IWJ66" s="525"/>
      <c r="IWK66" s="525"/>
      <c r="IWL66" s="525"/>
      <c r="IWM66" s="525"/>
      <c r="IWN66" s="525"/>
      <c r="IWO66" s="525"/>
      <c r="IWP66" s="525"/>
      <c r="IWQ66" s="525"/>
      <c r="IWR66" s="525"/>
      <c r="IWS66" s="525"/>
      <c r="IWT66" s="525"/>
      <c r="IWU66" s="525"/>
      <c r="IWV66" s="525"/>
      <c r="IWW66" s="525"/>
      <c r="IWX66" s="525"/>
      <c r="IWY66" s="525"/>
      <c r="IWZ66" s="525"/>
      <c r="IXA66" s="525"/>
      <c r="IXB66" s="525"/>
      <c r="IXC66" s="525"/>
      <c r="IXD66" s="525"/>
      <c r="IXE66" s="525"/>
      <c r="IXF66" s="525"/>
      <c r="IXG66" s="525"/>
      <c r="IXH66" s="525"/>
      <c r="IXI66" s="525"/>
      <c r="IXJ66" s="525"/>
      <c r="IXK66" s="525"/>
      <c r="IXL66" s="525"/>
      <c r="IXM66" s="525"/>
      <c r="IXN66" s="525"/>
      <c r="IXO66" s="525"/>
      <c r="IXP66" s="525"/>
      <c r="IXQ66" s="525"/>
      <c r="IXR66" s="525"/>
      <c r="IXS66" s="525"/>
      <c r="IXT66" s="525"/>
      <c r="IXU66" s="525"/>
      <c r="IXV66" s="525"/>
      <c r="IXW66" s="525"/>
      <c r="IXX66" s="525"/>
      <c r="IXY66" s="525"/>
      <c r="IXZ66" s="525"/>
      <c r="IYA66" s="525"/>
      <c r="IYB66" s="525"/>
      <c r="IYC66" s="525"/>
      <c r="IYD66" s="525"/>
      <c r="IYE66" s="525"/>
      <c r="IYF66" s="525"/>
      <c r="IYG66" s="525"/>
      <c r="IYH66" s="525"/>
      <c r="IYI66" s="525"/>
      <c r="IYJ66" s="525"/>
      <c r="IYK66" s="525"/>
      <c r="IYL66" s="525"/>
      <c r="IYM66" s="525"/>
      <c r="IYN66" s="525"/>
      <c r="IYO66" s="525"/>
      <c r="IYP66" s="525"/>
      <c r="IYQ66" s="525"/>
      <c r="IYR66" s="525"/>
      <c r="IYS66" s="525"/>
      <c r="IYT66" s="525"/>
      <c r="IYU66" s="525"/>
      <c r="IYV66" s="525"/>
      <c r="IYW66" s="525"/>
      <c r="IYX66" s="525"/>
      <c r="IYY66" s="525"/>
      <c r="IYZ66" s="525"/>
      <c r="IZA66" s="525"/>
      <c r="IZB66" s="525"/>
      <c r="IZC66" s="525"/>
      <c r="IZD66" s="525"/>
      <c r="IZE66" s="525"/>
      <c r="IZF66" s="525"/>
      <c r="IZG66" s="525"/>
      <c r="IZH66" s="525"/>
      <c r="IZI66" s="525"/>
      <c r="IZJ66" s="525"/>
      <c r="IZK66" s="525"/>
      <c r="IZL66" s="525"/>
      <c r="IZM66" s="525"/>
      <c r="IZN66" s="525"/>
      <c r="IZO66" s="525"/>
      <c r="IZP66" s="525"/>
      <c r="IZQ66" s="525"/>
      <c r="IZR66" s="525"/>
      <c r="IZS66" s="525"/>
      <c r="IZT66" s="525"/>
      <c r="IZU66" s="525"/>
      <c r="IZV66" s="525"/>
      <c r="IZW66" s="525"/>
      <c r="IZX66" s="525"/>
      <c r="IZY66" s="525"/>
      <c r="IZZ66" s="525"/>
      <c r="JAA66" s="525"/>
      <c r="JAB66" s="525"/>
      <c r="JAC66" s="525"/>
      <c r="JAD66" s="525"/>
      <c r="JAE66" s="525"/>
      <c r="JAF66" s="525"/>
      <c r="JAG66" s="525"/>
      <c r="JAH66" s="525"/>
      <c r="JAI66" s="525"/>
      <c r="JAJ66" s="525"/>
      <c r="JAK66" s="525"/>
      <c r="JAL66" s="525"/>
      <c r="JAM66" s="525"/>
      <c r="JAN66" s="525"/>
      <c r="JAO66" s="525"/>
      <c r="JAP66" s="525"/>
      <c r="JAQ66" s="525"/>
      <c r="JAR66" s="525"/>
      <c r="JAS66" s="525"/>
      <c r="JAT66" s="525"/>
      <c r="JAU66" s="525"/>
      <c r="JAV66" s="525"/>
      <c r="JAW66" s="525"/>
      <c r="JAX66" s="525"/>
      <c r="JAY66" s="525"/>
      <c r="JAZ66" s="525"/>
      <c r="JBA66" s="525"/>
      <c r="JBB66" s="525"/>
      <c r="JBC66" s="525"/>
      <c r="JBD66" s="525"/>
      <c r="JBE66" s="525"/>
      <c r="JBF66" s="525"/>
      <c r="JBG66" s="525"/>
      <c r="JBH66" s="525"/>
      <c r="JBI66" s="525"/>
      <c r="JBJ66" s="525"/>
      <c r="JBK66" s="525"/>
      <c r="JBL66" s="525"/>
      <c r="JBM66" s="525"/>
      <c r="JBN66" s="525"/>
      <c r="JBO66" s="525"/>
      <c r="JBP66" s="525"/>
      <c r="JBQ66" s="525"/>
      <c r="JBR66" s="525"/>
      <c r="JBS66" s="525"/>
      <c r="JBT66" s="525"/>
      <c r="JBU66" s="525"/>
      <c r="JBV66" s="525"/>
      <c r="JBW66" s="525"/>
      <c r="JBX66" s="525"/>
      <c r="JBY66" s="525"/>
      <c r="JBZ66" s="525"/>
      <c r="JCA66" s="525"/>
      <c r="JCB66" s="525"/>
      <c r="JCC66" s="525"/>
      <c r="JCD66" s="525"/>
      <c r="JCE66" s="525"/>
      <c r="JCF66" s="525"/>
      <c r="JCG66" s="525"/>
      <c r="JCH66" s="525"/>
      <c r="JCI66" s="525"/>
      <c r="JCJ66" s="525"/>
      <c r="JCK66" s="525"/>
      <c r="JCL66" s="525"/>
      <c r="JCM66" s="525"/>
      <c r="JCN66" s="525"/>
      <c r="JCO66" s="525"/>
      <c r="JCP66" s="525"/>
      <c r="JCQ66" s="525"/>
      <c r="JCR66" s="525"/>
      <c r="JCS66" s="525"/>
      <c r="JCT66" s="525"/>
      <c r="JCU66" s="525"/>
      <c r="JCV66" s="525"/>
      <c r="JCW66" s="525"/>
      <c r="JCX66" s="525"/>
      <c r="JCY66" s="525"/>
      <c r="JCZ66" s="525"/>
      <c r="JDA66" s="525"/>
      <c r="JDB66" s="525"/>
      <c r="JDC66" s="525"/>
      <c r="JDD66" s="525"/>
      <c r="JDE66" s="525"/>
      <c r="JDF66" s="525"/>
      <c r="JDG66" s="525"/>
      <c r="JDH66" s="525"/>
      <c r="JDI66" s="525"/>
      <c r="JDJ66" s="525"/>
      <c r="JDK66" s="525"/>
      <c r="JDL66" s="525"/>
      <c r="JDM66" s="525"/>
      <c r="JDN66" s="525"/>
      <c r="JDO66" s="525"/>
      <c r="JDP66" s="525"/>
      <c r="JDQ66" s="525"/>
      <c r="JDR66" s="525"/>
      <c r="JDS66" s="525"/>
      <c r="JDT66" s="525"/>
      <c r="JDU66" s="525"/>
      <c r="JDV66" s="525"/>
      <c r="JDW66" s="525"/>
      <c r="JDX66" s="525"/>
      <c r="JDY66" s="525"/>
      <c r="JDZ66" s="525"/>
      <c r="JEA66" s="525"/>
      <c r="JEB66" s="525"/>
      <c r="JEC66" s="525"/>
      <c r="JED66" s="525"/>
      <c r="JEE66" s="525"/>
      <c r="JEF66" s="525"/>
      <c r="JEG66" s="525"/>
      <c r="JEH66" s="525"/>
      <c r="JEI66" s="525"/>
      <c r="JEJ66" s="525"/>
      <c r="JEK66" s="525"/>
      <c r="JEL66" s="525"/>
      <c r="JEM66" s="525"/>
      <c r="JEN66" s="525"/>
      <c r="JEO66" s="525"/>
      <c r="JEP66" s="525"/>
      <c r="JEQ66" s="525"/>
      <c r="JER66" s="525"/>
      <c r="JES66" s="525"/>
      <c r="JET66" s="525"/>
      <c r="JEU66" s="525"/>
      <c r="JEV66" s="525"/>
      <c r="JEW66" s="525"/>
      <c r="JEX66" s="525"/>
      <c r="JEY66" s="525"/>
      <c r="JEZ66" s="525"/>
      <c r="JFA66" s="525"/>
      <c r="JFB66" s="525"/>
      <c r="JFC66" s="525"/>
      <c r="JFD66" s="525"/>
      <c r="JFE66" s="525"/>
      <c r="JFF66" s="525"/>
      <c r="JFG66" s="525"/>
      <c r="JFH66" s="525"/>
      <c r="JFI66" s="525"/>
      <c r="JFJ66" s="525"/>
      <c r="JFK66" s="525"/>
      <c r="JFL66" s="525"/>
      <c r="JFM66" s="525"/>
      <c r="JFN66" s="525"/>
      <c r="JFO66" s="525"/>
      <c r="JFP66" s="525"/>
      <c r="JFQ66" s="525"/>
      <c r="JFR66" s="525"/>
      <c r="JFS66" s="525"/>
      <c r="JFT66" s="525"/>
      <c r="JFU66" s="525"/>
      <c r="JFV66" s="525"/>
      <c r="JFW66" s="525"/>
      <c r="JFX66" s="525"/>
      <c r="JFY66" s="525"/>
      <c r="JFZ66" s="525"/>
      <c r="JGA66" s="525"/>
      <c r="JGB66" s="525"/>
      <c r="JGC66" s="525"/>
      <c r="JGD66" s="525"/>
      <c r="JGE66" s="525"/>
      <c r="JGF66" s="525"/>
      <c r="JGG66" s="525"/>
      <c r="JGH66" s="525"/>
      <c r="JGI66" s="525"/>
      <c r="JGJ66" s="525"/>
      <c r="JGK66" s="525"/>
      <c r="JGL66" s="525"/>
      <c r="JGM66" s="525"/>
      <c r="JGN66" s="525"/>
      <c r="JGO66" s="525"/>
      <c r="JGP66" s="525"/>
      <c r="JGQ66" s="525"/>
      <c r="JGR66" s="525"/>
      <c r="JGS66" s="525"/>
      <c r="JGT66" s="525"/>
      <c r="JGU66" s="525"/>
      <c r="JGV66" s="525"/>
      <c r="JGW66" s="525"/>
      <c r="JGX66" s="525"/>
      <c r="JGY66" s="525"/>
      <c r="JGZ66" s="525"/>
      <c r="JHA66" s="525"/>
      <c r="JHB66" s="525"/>
      <c r="JHC66" s="525"/>
      <c r="JHD66" s="525"/>
      <c r="JHE66" s="525"/>
      <c r="JHF66" s="525"/>
      <c r="JHG66" s="525"/>
      <c r="JHH66" s="525"/>
      <c r="JHI66" s="525"/>
      <c r="JHJ66" s="525"/>
      <c r="JHK66" s="525"/>
      <c r="JHL66" s="525"/>
      <c r="JHM66" s="525"/>
      <c r="JHN66" s="525"/>
      <c r="JHO66" s="525"/>
      <c r="JHP66" s="525"/>
      <c r="JHQ66" s="525"/>
      <c r="JHR66" s="525"/>
      <c r="JHS66" s="525"/>
      <c r="JHT66" s="525"/>
      <c r="JHU66" s="525"/>
      <c r="JHV66" s="525"/>
      <c r="JHW66" s="525"/>
      <c r="JHX66" s="525"/>
      <c r="JHY66" s="525"/>
      <c r="JHZ66" s="525"/>
      <c r="JIA66" s="525"/>
      <c r="JIB66" s="525"/>
      <c r="JIC66" s="525"/>
      <c r="JID66" s="525"/>
      <c r="JIE66" s="525"/>
      <c r="JIF66" s="525"/>
      <c r="JIG66" s="525"/>
      <c r="JIH66" s="525"/>
      <c r="JII66" s="525"/>
      <c r="JIJ66" s="525"/>
      <c r="JIK66" s="525"/>
      <c r="JIL66" s="525"/>
      <c r="JIM66" s="525"/>
      <c r="JIN66" s="525"/>
      <c r="JIO66" s="525"/>
      <c r="JIP66" s="525"/>
      <c r="JIQ66" s="525"/>
      <c r="JIR66" s="525"/>
      <c r="JIS66" s="525"/>
      <c r="JIT66" s="525"/>
      <c r="JIU66" s="525"/>
      <c r="JIV66" s="525"/>
      <c r="JIW66" s="525"/>
      <c r="JIX66" s="525"/>
      <c r="JIY66" s="525"/>
      <c r="JIZ66" s="525"/>
      <c r="JJA66" s="525"/>
      <c r="JJB66" s="525"/>
      <c r="JJC66" s="525"/>
      <c r="JJD66" s="525"/>
      <c r="JJE66" s="525"/>
      <c r="JJF66" s="525"/>
      <c r="JJG66" s="525"/>
      <c r="JJH66" s="525"/>
      <c r="JJI66" s="525"/>
      <c r="JJJ66" s="525"/>
      <c r="JJK66" s="525"/>
      <c r="JJL66" s="525"/>
      <c r="JJM66" s="525"/>
      <c r="JJN66" s="525"/>
      <c r="JJO66" s="525"/>
      <c r="JJP66" s="525"/>
      <c r="JJQ66" s="525"/>
      <c r="JJR66" s="525"/>
      <c r="JJS66" s="525"/>
      <c r="JJT66" s="525"/>
      <c r="JJU66" s="525"/>
      <c r="JJV66" s="525"/>
      <c r="JJW66" s="525"/>
      <c r="JJX66" s="525"/>
      <c r="JJY66" s="525"/>
      <c r="JJZ66" s="525"/>
      <c r="JKA66" s="525"/>
      <c r="JKB66" s="525"/>
      <c r="JKC66" s="525"/>
      <c r="JKD66" s="525"/>
      <c r="JKE66" s="525"/>
      <c r="JKF66" s="525"/>
      <c r="JKG66" s="525"/>
      <c r="JKH66" s="525"/>
      <c r="JKI66" s="525"/>
      <c r="JKJ66" s="525"/>
      <c r="JKK66" s="525"/>
      <c r="JKL66" s="525"/>
      <c r="JKM66" s="525"/>
      <c r="JKN66" s="525"/>
      <c r="JKO66" s="525"/>
      <c r="JKP66" s="525"/>
      <c r="JKQ66" s="525"/>
      <c r="JKR66" s="525"/>
      <c r="JKS66" s="525"/>
      <c r="JKT66" s="525"/>
      <c r="JKU66" s="525"/>
      <c r="JKV66" s="525"/>
      <c r="JKW66" s="525"/>
      <c r="JKX66" s="525"/>
      <c r="JKY66" s="525"/>
      <c r="JKZ66" s="525"/>
      <c r="JLA66" s="525"/>
      <c r="JLB66" s="525"/>
      <c r="JLC66" s="525"/>
      <c r="JLD66" s="525"/>
      <c r="JLE66" s="525"/>
      <c r="JLF66" s="525"/>
      <c r="JLG66" s="525"/>
      <c r="JLH66" s="525"/>
      <c r="JLI66" s="525"/>
      <c r="JLJ66" s="525"/>
      <c r="JLK66" s="525"/>
      <c r="JLL66" s="525"/>
      <c r="JLM66" s="525"/>
      <c r="JLN66" s="525"/>
      <c r="JLO66" s="525"/>
      <c r="JLP66" s="525"/>
      <c r="JLQ66" s="525"/>
      <c r="JLR66" s="525"/>
      <c r="JLS66" s="525"/>
      <c r="JLT66" s="525"/>
      <c r="JLU66" s="525"/>
      <c r="JLV66" s="525"/>
      <c r="JLW66" s="525"/>
      <c r="JLX66" s="525"/>
      <c r="JLY66" s="525"/>
      <c r="JLZ66" s="525"/>
      <c r="JMA66" s="525"/>
      <c r="JMB66" s="525"/>
      <c r="JMC66" s="525"/>
      <c r="JMD66" s="525"/>
      <c r="JME66" s="525"/>
      <c r="JMF66" s="525"/>
      <c r="JMG66" s="525"/>
      <c r="JMH66" s="525"/>
      <c r="JMI66" s="525"/>
      <c r="JMJ66" s="525"/>
      <c r="JMK66" s="525"/>
      <c r="JML66" s="525"/>
      <c r="JMM66" s="525"/>
      <c r="JMN66" s="525"/>
      <c r="JMO66" s="525"/>
      <c r="JMP66" s="525"/>
      <c r="JMQ66" s="525"/>
      <c r="JMR66" s="525"/>
      <c r="JMS66" s="525"/>
      <c r="JMT66" s="525"/>
      <c r="JMU66" s="525"/>
      <c r="JMV66" s="525"/>
      <c r="JMW66" s="525"/>
      <c r="JMX66" s="525"/>
      <c r="JMY66" s="525"/>
      <c r="JMZ66" s="525"/>
      <c r="JNA66" s="525"/>
      <c r="JNB66" s="525"/>
      <c r="JNC66" s="525"/>
      <c r="JND66" s="525"/>
      <c r="JNE66" s="525"/>
      <c r="JNF66" s="525"/>
      <c r="JNG66" s="525"/>
      <c r="JNH66" s="525"/>
      <c r="JNI66" s="525"/>
      <c r="JNJ66" s="525"/>
      <c r="JNK66" s="525"/>
      <c r="JNL66" s="525"/>
      <c r="JNM66" s="525"/>
      <c r="JNN66" s="525"/>
      <c r="JNO66" s="525"/>
      <c r="JNP66" s="525"/>
      <c r="JNQ66" s="525"/>
      <c r="JNR66" s="525"/>
      <c r="JNS66" s="525"/>
      <c r="JNT66" s="525"/>
      <c r="JNU66" s="525"/>
      <c r="JNV66" s="525"/>
      <c r="JNW66" s="525"/>
      <c r="JNX66" s="525"/>
      <c r="JNY66" s="525"/>
      <c r="JNZ66" s="525"/>
      <c r="JOA66" s="525"/>
      <c r="JOB66" s="525"/>
      <c r="JOC66" s="525"/>
      <c r="JOD66" s="525"/>
      <c r="JOE66" s="525"/>
      <c r="JOF66" s="525"/>
      <c r="JOG66" s="525"/>
      <c r="JOH66" s="525"/>
      <c r="JOI66" s="525"/>
      <c r="JOJ66" s="525"/>
      <c r="JOK66" s="525"/>
      <c r="JOL66" s="525"/>
      <c r="JOM66" s="525"/>
      <c r="JON66" s="525"/>
      <c r="JOO66" s="525"/>
      <c r="JOP66" s="525"/>
      <c r="JOQ66" s="525"/>
      <c r="JOR66" s="525"/>
      <c r="JOS66" s="525"/>
      <c r="JOT66" s="525"/>
      <c r="JOU66" s="525"/>
      <c r="JOV66" s="525"/>
      <c r="JOW66" s="525"/>
      <c r="JOX66" s="525"/>
      <c r="JOY66" s="525"/>
      <c r="JOZ66" s="525"/>
      <c r="JPA66" s="525"/>
      <c r="JPB66" s="525"/>
      <c r="JPC66" s="525"/>
      <c r="JPD66" s="525"/>
      <c r="JPE66" s="525"/>
      <c r="JPF66" s="525"/>
      <c r="JPG66" s="525"/>
      <c r="JPH66" s="525"/>
      <c r="JPI66" s="525"/>
      <c r="JPJ66" s="525"/>
      <c r="JPK66" s="525"/>
      <c r="JPL66" s="525"/>
      <c r="JPM66" s="525"/>
      <c r="JPN66" s="525"/>
      <c r="JPO66" s="525"/>
      <c r="JPP66" s="525"/>
      <c r="JPQ66" s="525"/>
      <c r="JPR66" s="525"/>
      <c r="JPS66" s="525"/>
      <c r="JPT66" s="525"/>
      <c r="JPU66" s="525"/>
      <c r="JPV66" s="525"/>
      <c r="JPW66" s="525"/>
      <c r="JPX66" s="525"/>
      <c r="JPY66" s="525"/>
      <c r="JPZ66" s="525"/>
      <c r="JQA66" s="525"/>
      <c r="JQB66" s="525"/>
      <c r="JQC66" s="525"/>
      <c r="JQD66" s="525"/>
      <c r="JQE66" s="525"/>
      <c r="JQF66" s="525"/>
      <c r="JQG66" s="525"/>
      <c r="JQH66" s="525"/>
      <c r="JQI66" s="525"/>
      <c r="JQJ66" s="525"/>
      <c r="JQK66" s="525"/>
      <c r="JQL66" s="525"/>
      <c r="JQM66" s="525"/>
      <c r="JQN66" s="525"/>
      <c r="JQO66" s="525"/>
      <c r="JQP66" s="525"/>
      <c r="JQQ66" s="525"/>
      <c r="JQR66" s="525"/>
      <c r="JQS66" s="525"/>
      <c r="JQT66" s="525"/>
      <c r="JQU66" s="525"/>
      <c r="JQV66" s="525"/>
      <c r="JQW66" s="525"/>
      <c r="JQX66" s="525"/>
      <c r="JQY66" s="525"/>
      <c r="JQZ66" s="525"/>
      <c r="JRA66" s="525"/>
      <c r="JRB66" s="525"/>
      <c r="JRC66" s="525"/>
      <c r="JRD66" s="525"/>
      <c r="JRE66" s="525"/>
      <c r="JRF66" s="525"/>
      <c r="JRG66" s="525"/>
      <c r="JRH66" s="525"/>
      <c r="JRI66" s="525"/>
      <c r="JRJ66" s="525"/>
      <c r="JRK66" s="525"/>
      <c r="JRL66" s="525"/>
      <c r="JRM66" s="525"/>
      <c r="JRN66" s="525"/>
      <c r="JRO66" s="525"/>
      <c r="JRP66" s="525"/>
      <c r="JRQ66" s="525"/>
      <c r="JRR66" s="525"/>
      <c r="JRS66" s="525"/>
      <c r="JRT66" s="525"/>
      <c r="JRU66" s="525"/>
      <c r="JRV66" s="525"/>
      <c r="JRW66" s="525"/>
      <c r="JRX66" s="525"/>
      <c r="JRY66" s="525"/>
      <c r="JRZ66" s="525"/>
      <c r="JSA66" s="525"/>
      <c r="JSB66" s="525"/>
      <c r="JSC66" s="525"/>
      <c r="JSD66" s="525"/>
      <c r="JSE66" s="525"/>
      <c r="JSF66" s="525"/>
      <c r="JSG66" s="525"/>
      <c r="JSH66" s="525"/>
      <c r="JSI66" s="525"/>
      <c r="JSJ66" s="525"/>
      <c r="JSK66" s="525"/>
      <c r="JSL66" s="525"/>
      <c r="JSM66" s="525"/>
      <c r="JSN66" s="525"/>
      <c r="JSO66" s="525"/>
      <c r="JSP66" s="525"/>
      <c r="JSQ66" s="525"/>
      <c r="JSR66" s="525"/>
      <c r="JSS66" s="525"/>
      <c r="JST66" s="525"/>
      <c r="JSU66" s="525"/>
      <c r="JSV66" s="525"/>
      <c r="JSW66" s="525"/>
      <c r="JSX66" s="525"/>
      <c r="JSY66" s="525"/>
      <c r="JSZ66" s="525"/>
      <c r="JTA66" s="525"/>
      <c r="JTB66" s="525"/>
      <c r="JTC66" s="525"/>
      <c r="JTD66" s="525"/>
      <c r="JTE66" s="525"/>
      <c r="JTF66" s="525"/>
      <c r="JTG66" s="525"/>
      <c r="JTH66" s="525"/>
      <c r="JTI66" s="525"/>
      <c r="JTJ66" s="525"/>
      <c r="JTK66" s="525"/>
      <c r="JTL66" s="525"/>
      <c r="JTM66" s="525"/>
      <c r="JTN66" s="525"/>
      <c r="JTO66" s="525"/>
      <c r="JTP66" s="525"/>
      <c r="JTQ66" s="525"/>
      <c r="JTR66" s="525"/>
      <c r="JTS66" s="525"/>
      <c r="JTT66" s="525"/>
      <c r="JTU66" s="525"/>
      <c r="JTV66" s="525"/>
      <c r="JTW66" s="525"/>
      <c r="JTX66" s="525"/>
      <c r="JTY66" s="525"/>
      <c r="JTZ66" s="525"/>
      <c r="JUA66" s="525"/>
      <c r="JUB66" s="525"/>
      <c r="JUC66" s="525"/>
      <c r="JUD66" s="525"/>
      <c r="JUE66" s="525"/>
      <c r="JUF66" s="525"/>
      <c r="JUG66" s="525"/>
      <c r="JUH66" s="525"/>
      <c r="JUI66" s="525"/>
      <c r="JUJ66" s="525"/>
      <c r="JUK66" s="525"/>
      <c r="JUL66" s="525"/>
      <c r="JUM66" s="525"/>
      <c r="JUN66" s="525"/>
      <c r="JUO66" s="525"/>
      <c r="JUP66" s="525"/>
      <c r="JUQ66" s="525"/>
      <c r="JUR66" s="525"/>
      <c r="JUS66" s="525"/>
      <c r="JUT66" s="525"/>
      <c r="JUU66" s="525"/>
      <c r="JUV66" s="525"/>
      <c r="JUW66" s="525"/>
      <c r="JUX66" s="525"/>
      <c r="JUY66" s="525"/>
      <c r="JUZ66" s="525"/>
      <c r="JVA66" s="525"/>
      <c r="JVB66" s="525"/>
      <c r="JVC66" s="525"/>
      <c r="JVD66" s="525"/>
      <c r="JVE66" s="525"/>
      <c r="JVF66" s="525"/>
      <c r="JVG66" s="525"/>
      <c r="JVH66" s="525"/>
      <c r="JVI66" s="525"/>
      <c r="JVJ66" s="525"/>
      <c r="JVK66" s="525"/>
      <c r="JVL66" s="525"/>
      <c r="JVM66" s="525"/>
      <c r="JVN66" s="525"/>
      <c r="JVO66" s="525"/>
      <c r="JVP66" s="525"/>
      <c r="JVQ66" s="525"/>
      <c r="JVR66" s="525"/>
      <c r="JVS66" s="525"/>
      <c r="JVT66" s="525"/>
      <c r="JVU66" s="525"/>
      <c r="JVV66" s="525"/>
      <c r="JVW66" s="525"/>
      <c r="JVX66" s="525"/>
      <c r="JVY66" s="525"/>
      <c r="JVZ66" s="525"/>
      <c r="JWA66" s="525"/>
      <c r="JWB66" s="525"/>
      <c r="JWC66" s="525"/>
      <c r="JWD66" s="525"/>
      <c r="JWE66" s="525"/>
      <c r="JWF66" s="525"/>
      <c r="JWG66" s="525"/>
      <c r="JWH66" s="525"/>
      <c r="JWI66" s="525"/>
      <c r="JWJ66" s="525"/>
      <c r="JWK66" s="525"/>
      <c r="JWL66" s="525"/>
      <c r="JWM66" s="525"/>
      <c r="JWN66" s="525"/>
      <c r="JWO66" s="525"/>
      <c r="JWP66" s="525"/>
      <c r="JWQ66" s="525"/>
      <c r="JWR66" s="525"/>
      <c r="JWS66" s="525"/>
      <c r="JWT66" s="525"/>
      <c r="JWU66" s="525"/>
      <c r="JWV66" s="525"/>
      <c r="JWW66" s="525"/>
      <c r="JWX66" s="525"/>
      <c r="JWY66" s="525"/>
      <c r="JWZ66" s="525"/>
      <c r="JXA66" s="525"/>
      <c r="JXB66" s="525"/>
      <c r="JXC66" s="525"/>
      <c r="JXD66" s="525"/>
      <c r="JXE66" s="525"/>
      <c r="JXF66" s="525"/>
      <c r="JXG66" s="525"/>
      <c r="JXH66" s="525"/>
      <c r="JXI66" s="525"/>
      <c r="JXJ66" s="525"/>
      <c r="JXK66" s="525"/>
      <c r="JXL66" s="525"/>
      <c r="JXM66" s="525"/>
      <c r="JXN66" s="525"/>
      <c r="JXO66" s="525"/>
      <c r="JXP66" s="525"/>
      <c r="JXQ66" s="525"/>
      <c r="JXR66" s="525"/>
      <c r="JXS66" s="525"/>
      <c r="JXT66" s="525"/>
      <c r="JXU66" s="525"/>
      <c r="JXV66" s="525"/>
      <c r="JXW66" s="525"/>
      <c r="JXX66" s="525"/>
      <c r="JXY66" s="525"/>
      <c r="JXZ66" s="525"/>
      <c r="JYA66" s="525"/>
      <c r="JYB66" s="525"/>
      <c r="JYC66" s="525"/>
      <c r="JYD66" s="525"/>
      <c r="JYE66" s="525"/>
      <c r="JYF66" s="525"/>
      <c r="JYG66" s="525"/>
      <c r="JYH66" s="525"/>
      <c r="JYI66" s="525"/>
      <c r="JYJ66" s="525"/>
      <c r="JYK66" s="525"/>
      <c r="JYL66" s="525"/>
      <c r="JYM66" s="525"/>
      <c r="JYN66" s="525"/>
      <c r="JYO66" s="525"/>
      <c r="JYP66" s="525"/>
      <c r="JYQ66" s="525"/>
      <c r="JYR66" s="525"/>
      <c r="JYS66" s="525"/>
      <c r="JYT66" s="525"/>
      <c r="JYU66" s="525"/>
      <c r="JYV66" s="525"/>
      <c r="JYW66" s="525"/>
      <c r="JYX66" s="525"/>
      <c r="JYY66" s="525"/>
      <c r="JYZ66" s="525"/>
      <c r="JZA66" s="525"/>
      <c r="JZB66" s="525"/>
      <c r="JZC66" s="525"/>
      <c r="JZD66" s="525"/>
      <c r="JZE66" s="525"/>
      <c r="JZF66" s="525"/>
      <c r="JZG66" s="525"/>
      <c r="JZH66" s="525"/>
      <c r="JZI66" s="525"/>
      <c r="JZJ66" s="525"/>
      <c r="JZK66" s="525"/>
      <c r="JZL66" s="525"/>
      <c r="JZM66" s="525"/>
      <c r="JZN66" s="525"/>
      <c r="JZO66" s="525"/>
      <c r="JZP66" s="525"/>
      <c r="JZQ66" s="525"/>
      <c r="JZR66" s="525"/>
      <c r="JZS66" s="525"/>
      <c r="JZT66" s="525"/>
      <c r="JZU66" s="525"/>
      <c r="JZV66" s="525"/>
      <c r="JZW66" s="525"/>
      <c r="JZX66" s="525"/>
      <c r="JZY66" s="525"/>
      <c r="JZZ66" s="525"/>
      <c r="KAA66" s="525"/>
      <c r="KAB66" s="525"/>
      <c r="KAC66" s="525"/>
      <c r="KAD66" s="525"/>
      <c r="KAE66" s="525"/>
      <c r="KAF66" s="525"/>
      <c r="KAG66" s="525"/>
      <c r="KAH66" s="525"/>
      <c r="KAI66" s="525"/>
      <c r="KAJ66" s="525"/>
      <c r="KAK66" s="525"/>
      <c r="KAL66" s="525"/>
      <c r="KAM66" s="525"/>
      <c r="KAN66" s="525"/>
      <c r="KAO66" s="525"/>
      <c r="KAP66" s="525"/>
      <c r="KAQ66" s="525"/>
      <c r="KAR66" s="525"/>
      <c r="KAS66" s="525"/>
      <c r="KAT66" s="525"/>
      <c r="KAU66" s="525"/>
      <c r="KAV66" s="525"/>
      <c r="KAW66" s="525"/>
      <c r="KAX66" s="525"/>
      <c r="KAY66" s="525"/>
      <c r="KAZ66" s="525"/>
      <c r="KBA66" s="525"/>
      <c r="KBB66" s="525"/>
      <c r="KBC66" s="525"/>
      <c r="KBD66" s="525"/>
      <c r="KBE66" s="525"/>
      <c r="KBF66" s="525"/>
      <c r="KBG66" s="525"/>
      <c r="KBH66" s="525"/>
      <c r="KBI66" s="525"/>
      <c r="KBJ66" s="525"/>
      <c r="KBK66" s="525"/>
      <c r="KBL66" s="525"/>
      <c r="KBM66" s="525"/>
      <c r="KBN66" s="525"/>
      <c r="KBO66" s="525"/>
      <c r="KBP66" s="525"/>
      <c r="KBQ66" s="525"/>
      <c r="KBR66" s="525"/>
      <c r="KBS66" s="525"/>
      <c r="KBT66" s="525"/>
      <c r="KBU66" s="525"/>
      <c r="KBV66" s="525"/>
      <c r="KBW66" s="525"/>
      <c r="KBX66" s="525"/>
      <c r="KBY66" s="525"/>
      <c r="KBZ66" s="525"/>
      <c r="KCA66" s="525"/>
      <c r="KCB66" s="525"/>
      <c r="KCC66" s="525"/>
      <c r="KCD66" s="525"/>
      <c r="KCE66" s="525"/>
      <c r="KCF66" s="525"/>
      <c r="KCG66" s="525"/>
      <c r="KCH66" s="525"/>
      <c r="KCI66" s="525"/>
      <c r="KCJ66" s="525"/>
      <c r="KCK66" s="525"/>
      <c r="KCL66" s="525"/>
      <c r="KCM66" s="525"/>
      <c r="KCN66" s="525"/>
      <c r="KCO66" s="525"/>
      <c r="KCP66" s="525"/>
      <c r="KCQ66" s="525"/>
      <c r="KCR66" s="525"/>
      <c r="KCS66" s="525"/>
      <c r="KCT66" s="525"/>
      <c r="KCU66" s="525"/>
      <c r="KCV66" s="525"/>
      <c r="KCW66" s="525"/>
      <c r="KCX66" s="525"/>
      <c r="KCY66" s="525"/>
      <c r="KCZ66" s="525"/>
      <c r="KDA66" s="525"/>
      <c r="KDB66" s="525"/>
      <c r="KDC66" s="525"/>
      <c r="KDD66" s="525"/>
      <c r="KDE66" s="525"/>
      <c r="KDF66" s="525"/>
      <c r="KDG66" s="525"/>
      <c r="KDH66" s="525"/>
      <c r="KDI66" s="525"/>
      <c r="KDJ66" s="525"/>
      <c r="KDK66" s="525"/>
      <c r="KDL66" s="525"/>
      <c r="KDM66" s="525"/>
      <c r="KDN66" s="525"/>
      <c r="KDO66" s="525"/>
      <c r="KDP66" s="525"/>
      <c r="KDQ66" s="525"/>
      <c r="KDR66" s="525"/>
      <c r="KDS66" s="525"/>
      <c r="KDT66" s="525"/>
      <c r="KDU66" s="525"/>
      <c r="KDV66" s="525"/>
      <c r="KDW66" s="525"/>
      <c r="KDX66" s="525"/>
      <c r="KDY66" s="525"/>
      <c r="KDZ66" s="525"/>
      <c r="KEA66" s="525"/>
      <c r="KEB66" s="525"/>
      <c r="KEC66" s="525"/>
      <c r="KED66" s="525"/>
      <c r="KEE66" s="525"/>
      <c r="KEF66" s="525"/>
      <c r="KEG66" s="525"/>
      <c r="KEH66" s="525"/>
      <c r="KEI66" s="525"/>
      <c r="KEJ66" s="525"/>
      <c r="KEK66" s="525"/>
      <c r="KEL66" s="525"/>
      <c r="KEM66" s="525"/>
      <c r="KEN66" s="525"/>
      <c r="KEO66" s="525"/>
      <c r="KEP66" s="525"/>
      <c r="KEQ66" s="525"/>
      <c r="KER66" s="525"/>
      <c r="KES66" s="525"/>
      <c r="KET66" s="525"/>
      <c r="KEU66" s="525"/>
      <c r="KEV66" s="525"/>
      <c r="KEW66" s="525"/>
      <c r="KEX66" s="525"/>
      <c r="KEY66" s="525"/>
      <c r="KEZ66" s="525"/>
      <c r="KFA66" s="525"/>
      <c r="KFB66" s="525"/>
      <c r="KFC66" s="525"/>
      <c r="KFD66" s="525"/>
      <c r="KFE66" s="525"/>
      <c r="KFF66" s="525"/>
      <c r="KFG66" s="525"/>
      <c r="KFH66" s="525"/>
      <c r="KFI66" s="525"/>
      <c r="KFJ66" s="525"/>
      <c r="KFK66" s="525"/>
      <c r="KFL66" s="525"/>
      <c r="KFM66" s="525"/>
      <c r="KFN66" s="525"/>
      <c r="KFO66" s="525"/>
      <c r="KFP66" s="525"/>
      <c r="KFQ66" s="525"/>
      <c r="KFR66" s="525"/>
      <c r="KFS66" s="525"/>
      <c r="KFT66" s="525"/>
      <c r="KFU66" s="525"/>
      <c r="KFV66" s="525"/>
      <c r="KFW66" s="525"/>
      <c r="KFX66" s="525"/>
      <c r="KFY66" s="525"/>
      <c r="KFZ66" s="525"/>
      <c r="KGA66" s="525"/>
      <c r="KGB66" s="525"/>
      <c r="KGC66" s="525"/>
      <c r="KGD66" s="525"/>
      <c r="KGE66" s="525"/>
      <c r="KGF66" s="525"/>
      <c r="KGG66" s="525"/>
      <c r="KGH66" s="525"/>
      <c r="KGI66" s="525"/>
      <c r="KGJ66" s="525"/>
      <c r="KGK66" s="525"/>
      <c r="KGL66" s="525"/>
      <c r="KGM66" s="525"/>
      <c r="KGN66" s="525"/>
      <c r="KGO66" s="525"/>
      <c r="KGP66" s="525"/>
      <c r="KGQ66" s="525"/>
      <c r="KGR66" s="525"/>
      <c r="KGS66" s="525"/>
      <c r="KGT66" s="525"/>
      <c r="KGU66" s="525"/>
      <c r="KGV66" s="525"/>
      <c r="KGW66" s="525"/>
      <c r="KGX66" s="525"/>
      <c r="KGY66" s="525"/>
      <c r="KGZ66" s="525"/>
      <c r="KHA66" s="525"/>
      <c r="KHB66" s="525"/>
      <c r="KHC66" s="525"/>
      <c r="KHD66" s="525"/>
      <c r="KHE66" s="525"/>
      <c r="KHF66" s="525"/>
      <c r="KHG66" s="525"/>
      <c r="KHH66" s="525"/>
      <c r="KHI66" s="525"/>
      <c r="KHJ66" s="525"/>
      <c r="KHK66" s="525"/>
      <c r="KHL66" s="525"/>
      <c r="KHM66" s="525"/>
      <c r="KHN66" s="525"/>
      <c r="KHO66" s="525"/>
      <c r="KHP66" s="525"/>
      <c r="KHQ66" s="525"/>
      <c r="KHR66" s="525"/>
      <c r="KHS66" s="525"/>
      <c r="KHT66" s="525"/>
      <c r="KHU66" s="525"/>
      <c r="KHV66" s="525"/>
      <c r="KHW66" s="525"/>
      <c r="KHX66" s="525"/>
      <c r="KHY66" s="525"/>
      <c r="KHZ66" s="525"/>
      <c r="KIA66" s="525"/>
      <c r="KIB66" s="525"/>
      <c r="KIC66" s="525"/>
      <c r="KID66" s="525"/>
      <c r="KIE66" s="525"/>
      <c r="KIF66" s="525"/>
      <c r="KIG66" s="525"/>
      <c r="KIH66" s="525"/>
      <c r="KII66" s="525"/>
      <c r="KIJ66" s="525"/>
      <c r="KIK66" s="525"/>
      <c r="KIL66" s="525"/>
      <c r="KIM66" s="525"/>
      <c r="KIN66" s="525"/>
      <c r="KIO66" s="525"/>
      <c r="KIP66" s="525"/>
      <c r="KIQ66" s="525"/>
      <c r="KIR66" s="525"/>
      <c r="KIS66" s="525"/>
      <c r="KIT66" s="525"/>
      <c r="KIU66" s="525"/>
      <c r="KIV66" s="525"/>
      <c r="KIW66" s="525"/>
      <c r="KIX66" s="525"/>
      <c r="KIY66" s="525"/>
      <c r="KIZ66" s="525"/>
      <c r="KJA66" s="525"/>
      <c r="KJB66" s="525"/>
      <c r="KJC66" s="525"/>
      <c r="KJD66" s="525"/>
      <c r="KJE66" s="525"/>
      <c r="KJF66" s="525"/>
      <c r="KJG66" s="525"/>
      <c r="KJH66" s="525"/>
      <c r="KJI66" s="525"/>
      <c r="KJJ66" s="525"/>
      <c r="KJK66" s="525"/>
      <c r="KJL66" s="525"/>
      <c r="KJM66" s="525"/>
      <c r="KJN66" s="525"/>
      <c r="KJO66" s="525"/>
      <c r="KJP66" s="525"/>
      <c r="KJQ66" s="525"/>
      <c r="KJR66" s="525"/>
      <c r="KJS66" s="525"/>
      <c r="KJT66" s="525"/>
      <c r="KJU66" s="525"/>
      <c r="KJV66" s="525"/>
      <c r="KJW66" s="525"/>
      <c r="KJX66" s="525"/>
      <c r="KJY66" s="525"/>
      <c r="KJZ66" s="525"/>
      <c r="KKA66" s="525"/>
      <c r="KKB66" s="525"/>
      <c r="KKC66" s="525"/>
      <c r="KKD66" s="525"/>
      <c r="KKE66" s="525"/>
      <c r="KKF66" s="525"/>
      <c r="KKG66" s="525"/>
      <c r="KKH66" s="525"/>
      <c r="KKI66" s="525"/>
      <c r="KKJ66" s="525"/>
      <c r="KKK66" s="525"/>
      <c r="KKL66" s="525"/>
      <c r="KKM66" s="525"/>
      <c r="KKN66" s="525"/>
      <c r="KKO66" s="525"/>
      <c r="KKP66" s="525"/>
      <c r="KKQ66" s="525"/>
      <c r="KKR66" s="525"/>
      <c r="KKS66" s="525"/>
      <c r="KKT66" s="525"/>
      <c r="KKU66" s="525"/>
      <c r="KKV66" s="525"/>
      <c r="KKW66" s="525"/>
      <c r="KKX66" s="525"/>
      <c r="KKY66" s="525"/>
      <c r="KKZ66" s="525"/>
      <c r="KLA66" s="525"/>
      <c r="KLB66" s="525"/>
      <c r="KLC66" s="525"/>
      <c r="KLD66" s="525"/>
      <c r="KLE66" s="525"/>
      <c r="KLF66" s="525"/>
      <c r="KLG66" s="525"/>
      <c r="KLH66" s="525"/>
      <c r="KLI66" s="525"/>
      <c r="KLJ66" s="525"/>
      <c r="KLK66" s="525"/>
      <c r="KLL66" s="525"/>
      <c r="KLM66" s="525"/>
      <c r="KLN66" s="525"/>
      <c r="KLO66" s="525"/>
      <c r="KLP66" s="525"/>
      <c r="KLQ66" s="525"/>
      <c r="KLR66" s="525"/>
      <c r="KLS66" s="525"/>
      <c r="KLT66" s="525"/>
      <c r="KLU66" s="525"/>
      <c r="KLV66" s="525"/>
      <c r="KLW66" s="525"/>
      <c r="KLX66" s="525"/>
      <c r="KLY66" s="525"/>
      <c r="KLZ66" s="525"/>
      <c r="KMA66" s="525"/>
      <c r="KMB66" s="525"/>
      <c r="KMC66" s="525"/>
      <c r="KMD66" s="525"/>
      <c r="KME66" s="525"/>
      <c r="KMF66" s="525"/>
      <c r="KMG66" s="525"/>
      <c r="KMH66" s="525"/>
      <c r="KMI66" s="525"/>
      <c r="KMJ66" s="525"/>
      <c r="KMK66" s="525"/>
      <c r="KML66" s="525"/>
      <c r="KMM66" s="525"/>
      <c r="KMN66" s="525"/>
      <c r="KMO66" s="525"/>
      <c r="KMP66" s="525"/>
      <c r="KMQ66" s="525"/>
      <c r="KMR66" s="525"/>
      <c r="KMS66" s="525"/>
      <c r="KMT66" s="525"/>
      <c r="KMU66" s="525"/>
      <c r="KMV66" s="525"/>
      <c r="KMW66" s="525"/>
      <c r="KMX66" s="525"/>
      <c r="KMY66" s="525"/>
      <c r="KMZ66" s="525"/>
      <c r="KNA66" s="525"/>
      <c r="KNB66" s="525"/>
      <c r="KNC66" s="525"/>
      <c r="KND66" s="525"/>
      <c r="KNE66" s="525"/>
      <c r="KNF66" s="525"/>
      <c r="KNG66" s="525"/>
      <c r="KNH66" s="525"/>
      <c r="KNI66" s="525"/>
      <c r="KNJ66" s="525"/>
      <c r="KNK66" s="525"/>
      <c r="KNL66" s="525"/>
      <c r="KNM66" s="525"/>
      <c r="KNN66" s="525"/>
      <c r="KNO66" s="525"/>
      <c r="KNP66" s="525"/>
      <c r="KNQ66" s="525"/>
      <c r="KNR66" s="525"/>
      <c r="KNS66" s="525"/>
      <c r="KNT66" s="525"/>
      <c r="KNU66" s="525"/>
      <c r="KNV66" s="525"/>
      <c r="KNW66" s="525"/>
      <c r="KNX66" s="525"/>
      <c r="KNY66" s="525"/>
      <c r="KNZ66" s="525"/>
      <c r="KOA66" s="525"/>
      <c r="KOB66" s="525"/>
      <c r="KOC66" s="525"/>
      <c r="KOD66" s="525"/>
      <c r="KOE66" s="525"/>
      <c r="KOF66" s="525"/>
      <c r="KOG66" s="525"/>
      <c r="KOH66" s="525"/>
      <c r="KOI66" s="525"/>
      <c r="KOJ66" s="525"/>
      <c r="KOK66" s="525"/>
      <c r="KOL66" s="525"/>
      <c r="KOM66" s="525"/>
      <c r="KON66" s="525"/>
      <c r="KOO66" s="525"/>
      <c r="KOP66" s="525"/>
      <c r="KOQ66" s="525"/>
      <c r="KOR66" s="525"/>
      <c r="KOS66" s="525"/>
      <c r="KOT66" s="525"/>
      <c r="KOU66" s="525"/>
      <c r="KOV66" s="525"/>
      <c r="KOW66" s="525"/>
      <c r="KOX66" s="525"/>
      <c r="KOY66" s="525"/>
      <c r="KOZ66" s="525"/>
      <c r="KPA66" s="525"/>
      <c r="KPB66" s="525"/>
      <c r="KPC66" s="525"/>
      <c r="KPD66" s="525"/>
      <c r="KPE66" s="525"/>
      <c r="KPF66" s="525"/>
      <c r="KPG66" s="525"/>
      <c r="KPH66" s="525"/>
      <c r="KPI66" s="525"/>
      <c r="KPJ66" s="525"/>
      <c r="KPK66" s="525"/>
      <c r="KPL66" s="525"/>
      <c r="KPM66" s="525"/>
      <c r="KPN66" s="525"/>
      <c r="KPO66" s="525"/>
      <c r="KPP66" s="525"/>
      <c r="KPQ66" s="525"/>
      <c r="KPR66" s="525"/>
      <c r="KPS66" s="525"/>
      <c r="KPT66" s="525"/>
      <c r="KPU66" s="525"/>
      <c r="KPV66" s="525"/>
      <c r="KPW66" s="525"/>
      <c r="KPX66" s="525"/>
      <c r="KPY66" s="525"/>
      <c r="KPZ66" s="525"/>
      <c r="KQA66" s="525"/>
      <c r="KQB66" s="525"/>
      <c r="KQC66" s="525"/>
      <c r="KQD66" s="525"/>
      <c r="KQE66" s="525"/>
      <c r="KQF66" s="525"/>
      <c r="KQG66" s="525"/>
      <c r="KQH66" s="525"/>
      <c r="KQI66" s="525"/>
      <c r="KQJ66" s="525"/>
      <c r="KQK66" s="525"/>
      <c r="KQL66" s="525"/>
      <c r="KQM66" s="525"/>
      <c r="KQN66" s="525"/>
      <c r="KQO66" s="525"/>
      <c r="KQP66" s="525"/>
      <c r="KQQ66" s="525"/>
      <c r="KQR66" s="525"/>
      <c r="KQS66" s="525"/>
      <c r="KQT66" s="525"/>
      <c r="KQU66" s="525"/>
      <c r="KQV66" s="525"/>
      <c r="KQW66" s="525"/>
      <c r="KQX66" s="525"/>
      <c r="KQY66" s="525"/>
      <c r="KQZ66" s="525"/>
      <c r="KRA66" s="525"/>
      <c r="KRB66" s="525"/>
      <c r="KRC66" s="525"/>
      <c r="KRD66" s="525"/>
      <c r="KRE66" s="525"/>
      <c r="KRF66" s="525"/>
      <c r="KRG66" s="525"/>
      <c r="KRH66" s="525"/>
      <c r="KRI66" s="525"/>
      <c r="KRJ66" s="525"/>
      <c r="KRK66" s="525"/>
      <c r="KRL66" s="525"/>
      <c r="KRM66" s="525"/>
      <c r="KRN66" s="525"/>
      <c r="KRO66" s="525"/>
      <c r="KRP66" s="525"/>
      <c r="KRQ66" s="525"/>
      <c r="KRR66" s="525"/>
      <c r="KRS66" s="525"/>
      <c r="KRT66" s="525"/>
      <c r="KRU66" s="525"/>
      <c r="KRV66" s="525"/>
      <c r="KRW66" s="525"/>
      <c r="KRX66" s="525"/>
      <c r="KRY66" s="525"/>
      <c r="KRZ66" s="525"/>
      <c r="KSA66" s="525"/>
      <c r="KSB66" s="525"/>
      <c r="KSC66" s="525"/>
      <c r="KSD66" s="525"/>
      <c r="KSE66" s="525"/>
      <c r="KSF66" s="525"/>
      <c r="KSG66" s="525"/>
      <c r="KSH66" s="525"/>
      <c r="KSI66" s="525"/>
      <c r="KSJ66" s="525"/>
      <c r="KSK66" s="525"/>
      <c r="KSL66" s="525"/>
      <c r="KSM66" s="525"/>
      <c r="KSN66" s="525"/>
      <c r="KSO66" s="525"/>
      <c r="KSP66" s="525"/>
      <c r="KSQ66" s="525"/>
      <c r="KSR66" s="525"/>
      <c r="KSS66" s="525"/>
      <c r="KST66" s="525"/>
      <c r="KSU66" s="525"/>
      <c r="KSV66" s="525"/>
      <c r="KSW66" s="525"/>
      <c r="KSX66" s="525"/>
      <c r="KSY66" s="525"/>
      <c r="KSZ66" s="525"/>
      <c r="KTA66" s="525"/>
      <c r="KTB66" s="525"/>
      <c r="KTC66" s="525"/>
      <c r="KTD66" s="525"/>
      <c r="KTE66" s="525"/>
      <c r="KTF66" s="525"/>
      <c r="KTG66" s="525"/>
      <c r="KTH66" s="525"/>
      <c r="KTI66" s="525"/>
      <c r="KTJ66" s="525"/>
      <c r="KTK66" s="525"/>
      <c r="KTL66" s="525"/>
      <c r="KTM66" s="525"/>
      <c r="KTN66" s="525"/>
      <c r="KTO66" s="525"/>
      <c r="KTP66" s="525"/>
      <c r="KTQ66" s="525"/>
      <c r="KTR66" s="525"/>
      <c r="KTS66" s="525"/>
      <c r="KTT66" s="525"/>
      <c r="KTU66" s="525"/>
      <c r="KTV66" s="525"/>
      <c r="KTW66" s="525"/>
      <c r="KTX66" s="525"/>
      <c r="KTY66" s="525"/>
      <c r="KTZ66" s="525"/>
      <c r="KUA66" s="525"/>
      <c r="KUB66" s="525"/>
      <c r="KUC66" s="525"/>
      <c r="KUD66" s="525"/>
      <c r="KUE66" s="525"/>
      <c r="KUF66" s="525"/>
      <c r="KUG66" s="525"/>
      <c r="KUH66" s="525"/>
      <c r="KUI66" s="525"/>
      <c r="KUJ66" s="525"/>
      <c r="KUK66" s="525"/>
      <c r="KUL66" s="525"/>
      <c r="KUM66" s="525"/>
      <c r="KUN66" s="525"/>
      <c r="KUO66" s="525"/>
      <c r="KUP66" s="525"/>
      <c r="KUQ66" s="525"/>
      <c r="KUR66" s="525"/>
      <c r="KUS66" s="525"/>
      <c r="KUT66" s="525"/>
      <c r="KUU66" s="525"/>
      <c r="KUV66" s="525"/>
      <c r="KUW66" s="525"/>
      <c r="KUX66" s="525"/>
      <c r="KUY66" s="525"/>
      <c r="KUZ66" s="525"/>
      <c r="KVA66" s="525"/>
      <c r="KVB66" s="525"/>
      <c r="KVC66" s="525"/>
      <c r="KVD66" s="525"/>
      <c r="KVE66" s="525"/>
      <c r="KVF66" s="525"/>
      <c r="KVG66" s="525"/>
      <c r="KVH66" s="525"/>
      <c r="KVI66" s="525"/>
      <c r="KVJ66" s="525"/>
      <c r="KVK66" s="525"/>
      <c r="KVL66" s="525"/>
      <c r="KVM66" s="525"/>
      <c r="KVN66" s="525"/>
      <c r="KVO66" s="525"/>
      <c r="KVP66" s="525"/>
      <c r="KVQ66" s="525"/>
      <c r="KVR66" s="525"/>
      <c r="KVS66" s="525"/>
      <c r="KVT66" s="525"/>
      <c r="KVU66" s="525"/>
      <c r="KVV66" s="525"/>
      <c r="KVW66" s="525"/>
      <c r="KVX66" s="525"/>
      <c r="KVY66" s="525"/>
      <c r="KVZ66" s="525"/>
      <c r="KWA66" s="525"/>
      <c r="KWB66" s="525"/>
      <c r="KWC66" s="525"/>
      <c r="KWD66" s="525"/>
      <c r="KWE66" s="525"/>
      <c r="KWF66" s="525"/>
      <c r="KWG66" s="525"/>
      <c r="KWH66" s="525"/>
      <c r="KWI66" s="525"/>
      <c r="KWJ66" s="525"/>
      <c r="KWK66" s="525"/>
      <c r="KWL66" s="525"/>
      <c r="KWM66" s="525"/>
      <c r="KWN66" s="525"/>
      <c r="KWO66" s="525"/>
      <c r="KWP66" s="525"/>
      <c r="KWQ66" s="525"/>
      <c r="KWR66" s="525"/>
      <c r="KWS66" s="525"/>
      <c r="KWT66" s="525"/>
      <c r="KWU66" s="525"/>
      <c r="KWV66" s="525"/>
      <c r="KWW66" s="525"/>
      <c r="KWX66" s="525"/>
      <c r="KWY66" s="525"/>
      <c r="KWZ66" s="525"/>
      <c r="KXA66" s="525"/>
      <c r="KXB66" s="525"/>
      <c r="KXC66" s="525"/>
      <c r="KXD66" s="525"/>
      <c r="KXE66" s="525"/>
      <c r="KXF66" s="525"/>
      <c r="KXG66" s="525"/>
      <c r="KXH66" s="525"/>
      <c r="KXI66" s="525"/>
      <c r="KXJ66" s="525"/>
      <c r="KXK66" s="525"/>
      <c r="KXL66" s="525"/>
      <c r="KXM66" s="525"/>
      <c r="KXN66" s="525"/>
      <c r="KXO66" s="525"/>
      <c r="KXP66" s="525"/>
      <c r="KXQ66" s="525"/>
      <c r="KXR66" s="525"/>
      <c r="KXS66" s="525"/>
      <c r="KXT66" s="525"/>
      <c r="KXU66" s="525"/>
      <c r="KXV66" s="525"/>
      <c r="KXW66" s="525"/>
      <c r="KXX66" s="525"/>
      <c r="KXY66" s="525"/>
      <c r="KXZ66" s="525"/>
      <c r="KYA66" s="525"/>
      <c r="KYB66" s="525"/>
      <c r="KYC66" s="525"/>
      <c r="KYD66" s="525"/>
      <c r="KYE66" s="525"/>
      <c r="KYF66" s="525"/>
      <c r="KYG66" s="525"/>
      <c r="KYH66" s="525"/>
      <c r="KYI66" s="525"/>
      <c r="KYJ66" s="525"/>
      <c r="KYK66" s="525"/>
      <c r="KYL66" s="525"/>
      <c r="KYM66" s="525"/>
      <c r="KYN66" s="525"/>
      <c r="KYO66" s="525"/>
      <c r="KYP66" s="525"/>
      <c r="KYQ66" s="525"/>
      <c r="KYR66" s="525"/>
      <c r="KYS66" s="525"/>
      <c r="KYT66" s="525"/>
      <c r="KYU66" s="525"/>
      <c r="KYV66" s="525"/>
      <c r="KYW66" s="525"/>
      <c r="KYX66" s="525"/>
      <c r="KYY66" s="525"/>
      <c r="KYZ66" s="525"/>
      <c r="KZA66" s="525"/>
      <c r="KZB66" s="525"/>
      <c r="KZC66" s="525"/>
      <c r="KZD66" s="525"/>
      <c r="KZE66" s="525"/>
      <c r="KZF66" s="525"/>
      <c r="KZG66" s="525"/>
      <c r="KZH66" s="525"/>
      <c r="KZI66" s="525"/>
      <c r="KZJ66" s="525"/>
      <c r="KZK66" s="525"/>
      <c r="KZL66" s="525"/>
      <c r="KZM66" s="525"/>
      <c r="KZN66" s="525"/>
      <c r="KZO66" s="525"/>
      <c r="KZP66" s="525"/>
      <c r="KZQ66" s="525"/>
      <c r="KZR66" s="525"/>
      <c r="KZS66" s="525"/>
      <c r="KZT66" s="525"/>
      <c r="KZU66" s="525"/>
      <c r="KZV66" s="525"/>
      <c r="KZW66" s="525"/>
      <c r="KZX66" s="525"/>
      <c r="KZY66" s="525"/>
      <c r="KZZ66" s="525"/>
      <c r="LAA66" s="525"/>
      <c r="LAB66" s="525"/>
      <c r="LAC66" s="525"/>
      <c r="LAD66" s="525"/>
      <c r="LAE66" s="525"/>
      <c r="LAF66" s="525"/>
      <c r="LAG66" s="525"/>
      <c r="LAH66" s="525"/>
      <c r="LAI66" s="525"/>
      <c r="LAJ66" s="525"/>
      <c r="LAK66" s="525"/>
      <c r="LAL66" s="525"/>
      <c r="LAM66" s="525"/>
      <c r="LAN66" s="525"/>
      <c r="LAO66" s="525"/>
      <c r="LAP66" s="525"/>
      <c r="LAQ66" s="525"/>
      <c r="LAR66" s="525"/>
      <c r="LAS66" s="525"/>
      <c r="LAT66" s="525"/>
      <c r="LAU66" s="525"/>
      <c r="LAV66" s="525"/>
      <c r="LAW66" s="525"/>
      <c r="LAX66" s="525"/>
      <c r="LAY66" s="525"/>
      <c r="LAZ66" s="525"/>
      <c r="LBA66" s="525"/>
      <c r="LBB66" s="525"/>
      <c r="LBC66" s="525"/>
      <c r="LBD66" s="525"/>
      <c r="LBE66" s="525"/>
      <c r="LBF66" s="525"/>
      <c r="LBG66" s="525"/>
      <c r="LBH66" s="525"/>
      <c r="LBI66" s="525"/>
      <c r="LBJ66" s="525"/>
      <c r="LBK66" s="525"/>
      <c r="LBL66" s="525"/>
      <c r="LBM66" s="525"/>
      <c r="LBN66" s="525"/>
      <c r="LBO66" s="525"/>
      <c r="LBP66" s="525"/>
      <c r="LBQ66" s="525"/>
      <c r="LBR66" s="525"/>
      <c r="LBS66" s="525"/>
      <c r="LBT66" s="525"/>
      <c r="LBU66" s="525"/>
      <c r="LBV66" s="525"/>
      <c r="LBW66" s="525"/>
      <c r="LBX66" s="525"/>
      <c r="LBY66" s="525"/>
      <c r="LBZ66" s="525"/>
      <c r="LCA66" s="525"/>
      <c r="LCB66" s="525"/>
      <c r="LCC66" s="525"/>
      <c r="LCD66" s="525"/>
      <c r="LCE66" s="525"/>
      <c r="LCF66" s="525"/>
      <c r="LCG66" s="525"/>
      <c r="LCH66" s="525"/>
      <c r="LCI66" s="525"/>
      <c r="LCJ66" s="525"/>
      <c r="LCK66" s="525"/>
      <c r="LCL66" s="525"/>
      <c r="LCM66" s="525"/>
      <c r="LCN66" s="525"/>
      <c r="LCO66" s="525"/>
      <c r="LCP66" s="525"/>
      <c r="LCQ66" s="525"/>
      <c r="LCR66" s="525"/>
      <c r="LCS66" s="525"/>
      <c r="LCT66" s="525"/>
      <c r="LCU66" s="525"/>
      <c r="LCV66" s="525"/>
      <c r="LCW66" s="525"/>
      <c r="LCX66" s="525"/>
      <c r="LCY66" s="525"/>
      <c r="LCZ66" s="525"/>
      <c r="LDA66" s="525"/>
      <c r="LDB66" s="525"/>
      <c r="LDC66" s="525"/>
      <c r="LDD66" s="525"/>
      <c r="LDE66" s="525"/>
      <c r="LDF66" s="525"/>
      <c r="LDG66" s="525"/>
      <c r="LDH66" s="525"/>
      <c r="LDI66" s="525"/>
      <c r="LDJ66" s="525"/>
      <c r="LDK66" s="525"/>
      <c r="LDL66" s="525"/>
      <c r="LDM66" s="525"/>
      <c r="LDN66" s="525"/>
      <c r="LDO66" s="525"/>
      <c r="LDP66" s="525"/>
      <c r="LDQ66" s="525"/>
      <c r="LDR66" s="525"/>
      <c r="LDS66" s="525"/>
      <c r="LDT66" s="525"/>
      <c r="LDU66" s="525"/>
      <c r="LDV66" s="525"/>
      <c r="LDW66" s="525"/>
      <c r="LDX66" s="525"/>
      <c r="LDY66" s="525"/>
      <c r="LDZ66" s="525"/>
      <c r="LEA66" s="525"/>
      <c r="LEB66" s="525"/>
      <c r="LEC66" s="525"/>
      <c r="LED66" s="525"/>
      <c r="LEE66" s="525"/>
      <c r="LEF66" s="525"/>
      <c r="LEG66" s="525"/>
      <c r="LEH66" s="525"/>
      <c r="LEI66" s="525"/>
      <c r="LEJ66" s="525"/>
      <c r="LEK66" s="525"/>
      <c r="LEL66" s="525"/>
      <c r="LEM66" s="525"/>
      <c r="LEN66" s="525"/>
      <c r="LEO66" s="525"/>
      <c r="LEP66" s="525"/>
      <c r="LEQ66" s="525"/>
      <c r="LER66" s="525"/>
      <c r="LES66" s="525"/>
      <c r="LET66" s="525"/>
      <c r="LEU66" s="525"/>
      <c r="LEV66" s="525"/>
      <c r="LEW66" s="525"/>
      <c r="LEX66" s="525"/>
      <c r="LEY66" s="525"/>
      <c r="LEZ66" s="525"/>
      <c r="LFA66" s="525"/>
      <c r="LFB66" s="525"/>
      <c r="LFC66" s="525"/>
      <c r="LFD66" s="525"/>
      <c r="LFE66" s="525"/>
      <c r="LFF66" s="525"/>
      <c r="LFG66" s="525"/>
      <c r="LFH66" s="525"/>
      <c r="LFI66" s="525"/>
      <c r="LFJ66" s="525"/>
      <c r="LFK66" s="525"/>
      <c r="LFL66" s="525"/>
      <c r="LFM66" s="525"/>
      <c r="LFN66" s="525"/>
      <c r="LFO66" s="525"/>
      <c r="LFP66" s="525"/>
      <c r="LFQ66" s="525"/>
      <c r="LFR66" s="525"/>
      <c r="LFS66" s="525"/>
      <c r="LFT66" s="525"/>
      <c r="LFU66" s="525"/>
      <c r="LFV66" s="525"/>
      <c r="LFW66" s="525"/>
      <c r="LFX66" s="525"/>
      <c r="LFY66" s="525"/>
      <c r="LFZ66" s="525"/>
      <c r="LGA66" s="525"/>
      <c r="LGB66" s="525"/>
      <c r="LGC66" s="525"/>
      <c r="LGD66" s="525"/>
      <c r="LGE66" s="525"/>
      <c r="LGF66" s="525"/>
      <c r="LGG66" s="525"/>
      <c r="LGH66" s="525"/>
      <c r="LGI66" s="525"/>
      <c r="LGJ66" s="525"/>
      <c r="LGK66" s="525"/>
      <c r="LGL66" s="525"/>
      <c r="LGM66" s="525"/>
      <c r="LGN66" s="525"/>
      <c r="LGO66" s="525"/>
      <c r="LGP66" s="525"/>
      <c r="LGQ66" s="525"/>
      <c r="LGR66" s="525"/>
      <c r="LGS66" s="525"/>
      <c r="LGT66" s="525"/>
      <c r="LGU66" s="525"/>
      <c r="LGV66" s="525"/>
      <c r="LGW66" s="525"/>
      <c r="LGX66" s="525"/>
      <c r="LGY66" s="525"/>
      <c r="LGZ66" s="525"/>
      <c r="LHA66" s="525"/>
      <c r="LHB66" s="525"/>
      <c r="LHC66" s="525"/>
      <c r="LHD66" s="525"/>
      <c r="LHE66" s="525"/>
      <c r="LHF66" s="525"/>
      <c r="LHG66" s="525"/>
      <c r="LHH66" s="525"/>
      <c r="LHI66" s="525"/>
      <c r="LHJ66" s="525"/>
      <c r="LHK66" s="525"/>
      <c r="LHL66" s="525"/>
      <c r="LHM66" s="525"/>
      <c r="LHN66" s="525"/>
      <c r="LHO66" s="525"/>
      <c r="LHP66" s="525"/>
      <c r="LHQ66" s="525"/>
      <c r="LHR66" s="525"/>
      <c r="LHS66" s="525"/>
      <c r="LHT66" s="525"/>
      <c r="LHU66" s="525"/>
      <c r="LHV66" s="525"/>
      <c r="LHW66" s="525"/>
      <c r="LHX66" s="525"/>
      <c r="LHY66" s="525"/>
      <c r="LHZ66" s="525"/>
      <c r="LIA66" s="525"/>
      <c r="LIB66" s="525"/>
      <c r="LIC66" s="525"/>
      <c r="LID66" s="525"/>
      <c r="LIE66" s="525"/>
      <c r="LIF66" s="525"/>
      <c r="LIG66" s="525"/>
      <c r="LIH66" s="525"/>
      <c r="LII66" s="525"/>
      <c r="LIJ66" s="525"/>
      <c r="LIK66" s="525"/>
      <c r="LIL66" s="525"/>
      <c r="LIM66" s="525"/>
      <c r="LIN66" s="525"/>
      <c r="LIO66" s="525"/>
      <c r="LIP66" s="525"/>
      <c r="LIQ66" s="525"/>
      <c r="LIR66" s="525"/>
      <c r="LIS66" s="525"/>
      <c r="LIT66" s="525"/>
      <c r="LIU66" s="525"/>
      <c r="LIV66" s="525"/>
      <c r="LIW66" s="525"/>
      <c r="LIX66" s="525"/>
      <c r="LIY66" s="525"/>
      <c r="LIZ66" s="525"/>
      <c r="LJA66" s="525"/>
      <c r="LJB66" s="525"/>
      <c r="LJC66" s="525"/>
      <c r="LJD66" s="525"/>
      <c r="LJE66" s="525"/>
      <c r="LJF66" s="525"/>
      <c r="LJG66" s="525"/>
      <c r="LJH66" s="525"/>
      <c r="LJI66" s="525"/>
      <c r="LJJ66" s="525"/>
      <c r="LJK66" s="525"/>
      <c r="LJL66" s="525"/>
      <c r="LJM66" s="525"/>
      <c r="LJN66" s="525"/>
      <c r="LJO66" s="525"/>
      <c r="LJP66" s="525"/>
      <c r="LJQ66" s="525"/>
      <c r="LJR66" s="525"/>
      <c r="LJS66" s="525"/>
      <c r="LJT66" s="525"/>
      <c r="LJU66" s="525"/>
      <c r="LJV66" s="525"/>
      <c r="LJW66" s="525"/>
      <c r="LJX66" s="525"/>
      <c r="LJY66" s="525"/>
      <c r="LJZ66" s="525"/>
      <c r="LKA66" s="525"/>
      <c r="LKB66" s="525"/>
      <c r="LKC66" s="525"/>
      <c r="LKD66" s="525"/>
      <c r="LKE66" s="525"/>
      <c r="LKF66" s="525"/>
      <c r="LKG66" s="525"/>
      <c r="LKH66" s="525"/>
      <c r="LKI66" s="525"/>
      <c r="LKJ66" s="525"/>
      <c r="LKK66" s="525"/>
      <c r="LKL66" s="525"/>
      <c r="LKM66" s="525"/>
      <c r="LKN66" s="525"/>
      <c r="LKO66" s="525"/>
      <c r="LKP66" s="525"/>
      <c r="LKQ66" s="525"/>
      <c r="LKR66" s="525"/>
      <c r="LKS66" s="525"/>
      <c r="LKT66" s="525"/>
      <c r="LKU66" s="525"/>
      <c r="LKV66" s="525"/>
      <c r="LKW66" s="525"/>
      <c r="LKX66" s="525"/>
      <c r="LKY66" s="525"/>
      <c r="LKZ66" s="525"/>
      <c r="LLA66" s="525"/>
      <c r="LLB66" s="525"/>
      <c r="LLC66" s="525"/>
      <c r="LLD66" s="525"/>
      <c r="LLE66" s="525"/>
      <c r="LLF66" s="525"/>
      <c r="LLG66" s="525"/>
      <c r="LLH66" s="525"/>
      <c r="LLI66" s="525"/>
      <c r="LLJ66" s="525"/>
      <c r="LLK66" s="525"/>
      <c r="LLL66" s="525"/>
      <c r="LLM66" s="525"/>
      <c r="LLN66" s="525"/>
      <c r="LLO66" s="525"/>
      <c r="LLP66" s="525"/>
      <c r="LLQ66" s="525"/>
      <c r="LLR66" s="525"/>
      <c r="LLS66" s="525"/>
      <c r="LLT66" s="525"/>
      <c r="LLU66" s="525"/>
      <c r="LLV66" s="525"/>
      <c r="LLW66" s="525"/>
      <c r="LLX66" s="525"/>
      <c r="LLY66" s="525"/>
      <c r="LLZ66" s="525"/>
      <c r="LMA66" s="525"/>
      <c r="LMB66" s="525"/>
      <c r="LMC66" s="525"/>
      <c r="LMD66" s="525"/>
      <c r="LME66" s="525"/>
      <c r="LMF66" s="525"/>
      <c r="LMG66" s="525"/>
      <c r="LMH66" s="525"/>
      <c r="LMI66" s="525"/>
      <c r="LMJ66" s="525"/>
      <c r="LMK66" s="525"/>
      <c r="LML66" s="525"/>
      <c r="LMM66" s="525"/>
      <c r="LMN66" s="525"/>
      <c r="LMO66" s="525"/>
      <c r="LMP66" s="525"/>
      <c r="LMQ66" s="525"/>
      <c r="LMR66" s="525"/>
      <c r="LMS66" s="525"/>
      <c r="LMT66" s="525"/>
      <c r="LMU66" s="525"/>
      <c r="LMV66" s="525"/>
      <c r="LMW66" s="525"/>
      <c r="LMX66" s="525"/>
      <c r="LMY66" s="525"/>
      <c r="LMZ66" s="525"/>
      <c r="LNA66" s="525"/>
      <c r="LNB66" s="525"/>
      <c r="LNC66" s="525"/>
      <c r="LND66" s="525"/>
      <c r="LNE66" s="525"/>
      <c r="LNF66" s="525"/>
      <c r="LNG66" s="525"/>
      <c r="LNH66" s="525"/>
      <c r="LNI66" s="525"/>
      <c r="LNJ66" s="525"/>
      <c r="LNK66" s="525"/>
      <c r="LNL66" s="525"/>
      <c r="LNM66" s="525"/>
      <c r="LNN66" s="525"/>
      <c r="LNO66" s="525"/>
      <c r="LNP66" s="525"/>
      <c r="LNQ66" s="525"/>
      <c r="LNR66" s="525"/>
      <c r="LNS66" s="525"/>
      <c r="LNT66" s="525"/>
      <c r="LNU66" s="525"/>
      <c r="LNV66" s="525"/>
      <c r="LNW66" s="525"/>
      <c r="LNX66" s="525"/>
      <c r="LNY66" s="525"/>
      <c r="LNZ66" s="525"/>
      <c r="LOA66" s="525"/>
      <c r="LOB66" s="525"/>
      <c r="LOC66" s="525"/>
      <c r="LOD66" s="525"/>
      <c r="LOE66" s="525"/>
      <c r="LOF66" s="525"/>
      <c r="LOG66" s="525"/>
      <c r="LOH66" s="525"/>
      <c r="LOI66" s="525"/>
      <c r="LOJ66" s="525"/>
      <c r="LOK66" s="525"/>
      <c r="LOL66" s="525"/>
      <c r="LOM66" s="525"/>
      <c r="LON66" s="525"/>
      <c r="LOO66" s="525"/>
      <c r="LOP66" s="525"/>
      <c r="LOQ66" s="525"/>
      <c r="LOR66" s="525"/>
      <c r="LOS66" s="525"/>
      <c r="LOT66" s="525"/>
      <c r="LOU66" s="525"/>
      <c r="LOV66" s="525"/>
      <c r="LOW66" s="525"/>
      <c r="LOX66" s="525"/>
      <c r="LOY66" s="525"/>
      <c r="LOZ66" s="525"/>
      <c r="LPA66" s="525"/>
      <c r="LPB66" s="525"/>
      <c r="LPC66" s="525"/>
      <c r="LPD66" s="525"/>
      <c r="LPE66" s="525"/>
      <c r="LPF66" s="525"/>
      <c r="LPG66" s="525"/>
      <c r="LPH66" s="525"/>
      <c r="LPI66" s="525"/>
      <c r="LPJ66" s="525"/>
      <c r="LPK66" s="525"/>
      <c r="LPL66" s="525"/>
      <c r="LPM66" s="525"/>
      <c r="LPN66" s="525"/>
      <c r="LPO66" s="525"/>
      <c r="LPP66" s="525"/>
      <c r="LPQ66" s="525"/>
      <c r="LPR66" s="525"/>
      <c r="LPS66" s="525"/>
      <c r="LPT66" s="525"/>
      <c r="LPU66" s="525"/>
      <c r="LPV66" s="525"/>
      <c r="LPW66" s="525"/>
      <c r="LPX66" s="525"/>
      <c r="LPY66" s="525"/>
      <c r="LPZ66" s="525"/>
      <c r="LQA66" s="525"/>
      <c r="LQB66" s="525"/>
      <c r="LQC66" s="525"/>
      <c r="LQD66" s="525"/>
      <c r="LQE66" s="525"/>
      <c r="LQF66" s="525"/>
      <c r="LQG66" s="525"/>
      <c r="LQH66" s="525"/>
      <c r="LQI66" s="525"/>
      <c r="LQJ66" s="525"/>
      <c r="LQK66" s="525"/>
      <c r="LQL66" s="525"/>
      <c r="LQM66" s="525"/>
      <c r="LQN66" s="525"/>
      <c r="LQO66" s="525"/>
      <c r="LQP66" s="525"/>
      <c r="LQQ66" s="525"/>
      <c r="LQR66" s="525"/>
      <c r="LQS66" s="525"/>
      <c r="LQT66" s="525"/>
      <c r="LQU66" s="525"/>
      <c r="LQV66" s="525"/>
      <c r="LQW66" s="525"/>
      <c r="LQX66" s="525"/>
      <c r="LQY66" s="525"/>
      <c r="LQZ66" s="525"/>
      <c r="LRA66" s="525"/>
      <c r="LRB66" s="525"/>
      <c r="LRC66" s="525"/>
      <c r="LRD66" s="525"/>
      <c r="LRE66" s="525"/>
      <c r="LRF66" s="525"/>
      <c r="LRG66" s="525"/>
      <c r="LRH66" s="525"/>
      <c r="LRI66" s="525"/>
      <c r="LRJ66" s="525"/>
      <c r="LRK66" s="525"/>
      <c r="LRL66" s="525"/>
      <c r="LRM66" s="525"/>
      <c r="LRN66" s="525"/>
      <c r="LRO66" s="525"/>
      <c r="LRP66" s="525"/>
      <c r="LRQ66" s="525"/>
      <c r="LRR66" s="525"/>
      <c r="LRS66" s="525"/>
      <c r="LRT66" s="525"/>
      <c r="LRU66" s="525"/>
      <c r="LRV66" s="525"/>
      <c r="LRW66" s="525"/>
      <c r="LRX66" s="525"/>
      <c r="LRY66" s="525"/>
      <c r="LRZ66" s="525"/>
      <c r="LSA66" s="525"/>
      <c r="LSB66" s="525"/>
      <c r="LSC66" s="525"/>
      <c r="LSD66" s="525"/>
      <c r="LSE66" s="525"/>
      <c r="LSF66" s="525"/>
      <c r="LSG66" s="525"/>
      <c r="LSH66" s="525"/>
      <c r="LSI66" s="525"/>
      <c r="LSJ66" s="525"/>
      <c r="LSK66" s="525"/>
      <c r="LSL66" s="525"/>
      <c r="LSM66" s="525"/>
      <c r="LSN66" s="525"/>
      <c r="LSO66" s="525"/>
      <c r="LSP66" s="525"/>
      <c r="LSQ66" s="525"/>
      <c r="LSR66" s="525"/>
      <c r="LSS66" s="525"/>
      <c r="LST66" s="525"/>
      <c r="LSU66" s="525"/>
      <c r="LSV66" s="525"/>
      <c r="LSW66" s="525"/>
      <c r="LSX66" s="525"/>
      <c r="LSY66" s="525"/>
      <c r="LSZ66" s="525"/>
      <c r="LTA66" s="525"/>
      <c r="LTB66" s="525"/>
      <c r="LTC66" s="525"/>
      <c r="LTD66" s="525"/>
      <c r="LTE66" s="525"/>
      <c r="LTF66" s="525"/>
      <c r="LTG66" s="525"/>
      <c r="LTH66" s="525"/>
      <c r="LTI66" s="525"/>
      <c r="LTJ66" s="525"/>
      <c r="LTK66" s="525"/>
      <c r="LTL66" s="525"/>
      <c r="LTM66" s="525"/>
      <c r="LTN66" s="525"/>
      <c r="LTO66" s="525"/>
      <c r="LTP66" s="525"/>
      <c r="LTQ66" s="525"/>
      <c r="LTR66" s="525"/>
      <c r="LTS66" s="525"/>
      <c r="LTT66" s="525"/>
      <c r="LTU66" s="525"/>
      <c r="LTV66" s="525"/>
      <c r="LTW66" s="525"/>
      <c r="LTX66" s="525"/>
      <c r="LTY66" s="525"/>
      <c r="LTZ66" s="525"/>
      <c r="LUA66" s="525"/>
      <c r="LUB66" s="525"/>
      <c r="LUC66" s="525"/>
      <c r="LUD66" s="525"/>
      <c r="LUE66" s="525"/>
      <c r="LUF66" s="525"/>
      <c r="LUG66" s="525"/>
      <c r="LUH66" s="525"/>
      <c r="LUI66" s="525"/>
      <c r="LUJ66" s="525"/>
      <c r="LUK66" s="525"/>
      <c r="LUL66" s="525"/>
      <c r="LUM66" s="525"/>
      <c r="LUN66" s="525"/>
      <c r="LUO66" s="525"/>
      <c r="LUP66" s="525"/>
      <c r="LUQ66" s="525"/>
      <c r="LUR66" s="525"/>
      <c r="LUS66" s="525"/>
      <c r="LUT66" s="525"/>
      <c r="LUU66" s="525"/>
      <c r="LUV66" s="525"/>
      <c r="LUW66" s="525"/>
      <c r="LUX66" s="525"/>
      <c r="LUY66" s="525"/>
      <c r="LUZ66" s="525"/>
      <c r="LVA66" s="525"/>
      <c r="LVB66" s="525"/>
      <c r="LVC66" s="525"/>
      <c r="LVD66" s="525"/>
      <c r="LVE66" s="525"/>
      <c r="LVF66" s="525"/>
      <c r="LVG66" s="525"/>
      <c r="LVH66" s="525"/>
      <c r="LVI66" s="525"/>
      <c r="LVJ66" s="525"/>
      <c r="LVK66" s="525"/>
      <c r="LVL66" s="525"/>
      <c r="LVM66" s="525"/>
      <c r="LVN66" s="525"/>
      <c r="LVO66" s="525"/>
      <c r="LVP66" s="525"/>
      <c r="LVQ66" s="525"/>
      <c r="LVR66" s="525"/>
      <c r="LVS66" s="525"/>
      <c r="LVT66" s="525"/>
      <c r="LVU66" s="525"/>
      <c r="LVV66" s="525"/>
      <c r="LVW66" s="525"/>
      <c r="LVX66" s="525"/>
      <c r="LVY66" s="525"/>
      <c r="LVZ66" s="525"/>
      <c r="LWA66" s="525"/>
      <c r="LWB66" s="525"/>
      <c r="LWC66" s="525"/>
      <c r="LWD66" s="525"/>
      <c r="LWE66" s="525"/>
      <c r="LWF66" s="525"/>
      <c r="LWG66" s="525"/>
      <c r="LWH66" s="525"/>
      <c r="LWI66" s="525"/>
      <c r="LWJ66" s="525"/>
      <c r="LWK66" s="525"/>
      <c r="LWL66" s="525"/>
      <c r="LWM66" s="525"/>
      <c r="LWN66" s="525"/>
      <c r="LWO66" s="525"/>
      <c r="LWP66" s="525"/>
      <c r="LWQ66" s="525"/>
      <c r="LWR66" s="525"/>
      <c r="LWS66" s="525"/>
      <c r="LWT66" s="525"/>
      <c r="LWU66" s="525"/>
      <c r="LWV66" s="525"/>
      <c r="LWW66" s="525"/>
      <c r="LWX66" s="525"/>
      <c r="LWY66" s="525"/>
      <c r="LWZ66" s="525"/>
      <c r="LXA66" s="525"/>
      <c r="LXB66" s="525"/>
      <c r="LXC66" s="525"/>
      <c r="LXD66" s="525"/>
      <c r="LXE66" s="525"/>
      <c r="LXF66" s="525"/>
      <c r="LXG66" s="525"/>
      <c r="LXH66" s="525"/>
      <c r="LXI66" s="525"/>
      <c r="LXJ66" s="525"/>
      <c r="LXK66" s="525"/>
      <c r="LXL66" s="525"/>
      <c r="LXM66" s="525"/>
      <c r="LXN66" s="525"/>
      <c r="LXO66" s="525"/>
      <c r="LXP66" s="525"/>
      <c r="LXQ66" s="525"/>
      <c r="LXR66" s="525"/>
      <c r="LXS66" s="525"/>
      <c r="LXT66" s="525"/>
      <c r="LXU66" s="525"/>
      <c r="LXV66" s="525"/>
      <c r="LXW66" s="525"/>
      <c r="LXX66" s="525"/>
      <c r="LXY66" s="525"/>
      <c r="LXZ66" s="525"/>
      <c r="LYA66" s="525"/>
      <c r="LYB66" s="525"/>
      <c r="LYC66" s="525"/>
      <c r="LYD66" s="525"/>
      <c r="LYE66" s="525"/>
      <c r="LYF66" s="525"/>
      <c r="LYG66" s="525"/>
      <c r="LYH66" s="525"/>
      <c r="LYI66" s="525"/>
      <c r="LYJ66" s="525"/>
      <c r="LYK66" s="525"/>
      <c r="LYL66" s="525"/>
      <c r="LYM66" s="525"/>
      <c r="LYN66" s="525"/>
      <c r="LYO66" s="525"/>
      <c r="LYP66" s="525"/>
      <c r="LYQ66" s="525"/>
      <c r="LYR66" s="525"/>
      <c r="LYS66" s="525"/>
      <c r="LYT66" s="525"/>
      <c r="LYU66" s="525"/>
      <c r="LYV66" s="525"/>
      <c r="LYW66" s="525"/>
      <c r="LYX66" s="525"/>
      <c r="LYY66" s="525"/>
      <c r="LYZ66" s="525"/>
      <c r="LZA66" s="525"/>
      <c r="LZB66" s="525"/>
      <c r="LZC66" s="525"/>
      <c r="LZD66" s="525"/>
      <c r="LZE66" s="525"/>
      <c r="LZF66" s="525"/>
      <c r="LZG66" s="525"/>
      <c r="LZH66" s="525"/>
      <c r="LZI66" s="525"/>
      <c r="LZJ66" s="525"/>
      <c r="LZK66" s="525"/>
      <c r="LZL66" s="525"/>
      <c r="LZM66" s="525"/>
      <c r="LZN66" s="525"/>
      <c r="LZO66" s="525"/>
      <c r="LZP66" s="525"/>
      <c r="LZQ66" s="525"/>
      <c r="LZR66" s="525"/>
      <c r="LZS66" s="525"/>
      <c r="LZT66" s="525"/>
      <c r="LZU66" s="525"/>
      <c r="LZV66" s="525"/>
      <c r="LZW66" s="525"/>
      <c r="LZX66" s="525"/>
      <c r="LZY66" s="525"/>
      <c r="LZZ66" s="525"/>
      <c r="MAA66" s="525"/>
      <c r="MAB66" s="525"/>
      <c r="MAC66" s="525"/>
      <c r="MAD66" s="525"/>
      <c r="MAE66" s="525"/>
      <c r="MAF66" s="525"/>
      <c r="MAG66" s="525"/>
      <c r="MAH66" s="525"/>
      <c r="MAI66" s="525"/>
      <c r="MAJ66" s="525"/>
      <c r="MAK66" s="525"/>
      <c r="MAL66" s="525"/>
      <c r="MAM66" s="525"/>
      <c r="MAN66" s="525"/>
      <c r="MAO66" s="525"/>
      <c r="MAP66" s="525"/>
      <c r="MAQ66" s="525"/>
      <c r="MAR66" s="525"/>
      <c r="MAS66" s="525"/>
      <c r="MAT66" s="525"/>
      <c r="MAU66" s="525"/>
      <c r="MAV66" s="525"/>
      <c r="MAW66" s="525"/>
      <c r="MAX66" s="525"/>
      <c r="MAY66" s="525"/>
      <c r="MAZ66" s="525"/>
      <c r="MBA66" s="525"/>
      <c r="MBB66" s="525"/>
      <c r="MBC66" s="525"/>
      <c r="MBD66" s="525"/>
      <c r="MBE66" s="525"/>
      <c r="MBF66" s="525"/>
      <c r="MBG66" s="525"/>
      <c r="MBH66" s="525"/>
      <c r="MBI66" s="525"/>
      <c r="MBJ66" s="525"/>
      <c r="MBK66" s="525"/>
      <c r="MBL66" s="525"/>
      <c r="MBM66" s="525"/>
      <c r="MBN66" s="525"/>
      <c r="MBO66" s="525"/>
      <c r="MBP66" s="525"/>
      <c r="MBQ66" s="525"/>
      <c r="MBR66" s="525"/>
      <c r="MBS66" s="525"/>
      <c r="MBT66" s="525"/>
      <c r="MBU66" s="525"/>
      <c r="MBV66" s="525"/>
      <c r="MBW66" s="525"/>
      <c r="MBX66" s="525"/>
      <c r="MBY66" s="525"/>
      <c r="MBZ66" s="525"/>
      <c r="MCA66" s="525"/>
      <c r="MCB66" s="525"/>
      <c r="MCC66" s="525"/>
      <c r="MCD66" s="525"/>
      <c r="MCE66" s="525"/>
      <c r="MCF66" s="525"/>
      <c r="MCG66" s="525"/>
      <c r="MCH66" s="525"/>
      <c r="MCI66" s="525"/>
      <c r="MCJ66" s="525"/>
      <c r="MCK66" s="525"/>
      <c r="MCL66" s="525"/>
      <c r="MCM66" s="525"/>
      <c r="MCN66" s="525"/>
      <c r="MCO66" s="525"/>
      <c r="MCP66" s="525"/>
      <c r="MCQ66" s="525"/>
      <c r="MCR66" s="525"/>
      <c r="MCS66" s="525"/>
      <c r="MCT66" s="525"/>
      <c r="MCU66" s="525"/>
      <c r="MCV66" s="525"/>
      <c r="MCW66" s="525"/>
      <c r="MCX66" s="525"/>
      <c r="MCY66" s="525"/>
      <c r="MCZ66" s="525"/>
      <c r="MDA66" s="525"/>
      <c r="MDB66" s="525"/>
      <c r="MDC66" s="525"/>
      <c r="MDD66" s="525"/>
      <c r="MDE66" s="525"/>
      <c r="MDF66" s="525"/>
      <c r="MDG66" s="525"/>
      <c r="MDH66" s="525"/>
      <c r="MDI66" s="525"/>
      <c r="MDJ66" s="525"/>
      <c r="MDK66" s="525"/>
      <c r="MDL66" s="525"/>
      <c r="MDM66" s="525"/>
      <c r="MDN66" s="525"/>
      <c r="MDO66" s="525"/>
      <c r="MDP66" s="525"/>
      <c r="MDQ66" s="525"/>
      <c r="MDR66" s="525"/>
      <c r="MDS66" s="525"/>
      <c r="MDT66" s="525"/>
      <c r="MDU66" s="525"/>
      <c r="MDV66" s="525"/>
      <c r="MDW66" s="525"/>
      <c r="MDX66" s="525"/>
      <c r="MDY66" s="525"/>
      <c r="MDZ66" s="525"/>
      <c r="MEA66" s="525"/>
      <c r="MEB66" s="525"/>
      <c r="MEC66" s="525"/>
      <c r="MED66" s="525"/>
      <c r="MEE66" s="525"/>
      <c r="MEF66" s="525"/>
      <c r="MEG66" s="525"/>
      <c r="MEH66" s="525"/>
      <c r="MEI66" s="525"/>
      <c r="MEJ66" s="525"/>
      <c r="MEK66" s="525"/>
      <c r="MEL66" s="525"/>
      <c r="MEM66" s="525"/>
      <c r="MEN66" s="525"/>
      <c r="MEO66" s="525"/>
      <c r="MEP66" s="525"/>
      <c r="MEQ66" s="525"/>
      <c r="MER66" s="525"/>
      <c r="MES66" s="525"/>
      <c r="MET66" s="525"/>
      <c r="MEU66" s="525"/>
      <c r="MEV66" s="525"/>
      <c r="MEW66" s="525"/>
      <c r="MEX66" s="525"/>
      <c r="MEY66" s="525"/>
      <c r="MEZ66" s="525"/>
      <c r="MFA66" s="525"/>
      <c r="MFB66" s="525"/>
      <c r="MFC66" s="525"/>
      <c r="MFD66" s="525"/>
      <c r="MFE66" s="525"/>
      <c r="MFF66" s="525"/>
      <c r="MFG66" s="525"/>
      <c r="MFH66" s="525"/>
      <c r="MFI66" s="525"/>
      <c r="MFJ66" s="525"/>
      <c r="MFK66" s="525"/>
      <c r="MFL66" s="525"/>
      <c r="MFM66" s="525"/>
      <c r="MFN66" s="525"/>
      <c r="MFO66" s="525"/>
      <c r="MFP66" s="525"/>
      <c r="MFQ66" s="525"/>
      <c r="MFR66" s="525"/>
      <c r="MFS66" s="525"/>
      <c r="MFT66" s="525"/>
      <c r="MFU66" s="525"/>
      <c r="MFV66" s="525"/>
      <c r="MFW66" s="525"/>
      <c r="MFX66" s="525"/>
      <c r="MFY66" s="525"/>
      <c r="MFZ66" s="525"/>
      <c r="MGA66" s="525"/>
      <c r="MGB66" s="525"/>
      <c r="MGC66" s="525"/>
      <c r="MGD66" s="525"/>
      <c r="MGE66" s="525"/>
      <c r="MGF66" s="525"/>
      <c r="MGG66" s="525"/>
      <c r="MGH66" s="525"/>
      <c r="MGI66" s="525"/>
      <c r="MGJ66" s="525"/>
      <c r="MGK66" s="525"/>
      <c r="MGL66" s="525"/>
      <c r="MGM66" s="525"/>
      <c r="MGN66" s="525"/>
      <c r="MGO66" s="525"/>
      <c r="MGP66" s="525"/>
      <c r="MGQ66" s="525"/>
      <c r="MGR66" s="525"/>
      <c r="MGS66" s="525"/>
      <c r="MGT66" s="525"/>
      <c r="MGU66" s="525"/>
      <c r="MGV66" s="525"/>
      <c r="MGW66" s="525"/>
      <c r="MGX66" s="525"/>
      <c r="MGY66" s="525"/>
      <c r="MGZ66" s="525"/>
      <c r="MHA66" s="525"/>
      <c r="MHB66" s="525"/>
      <c r="MHC66" s="525"/>
      <c r="MHD66" s="525"/>
      <c r="MHE66" s="525"/>
      <c r="MHF66" s="525"/>
      <c r="MHG66" s="525"/>
      <c r="MHH66" s="525"/>
      <c r="MHI66" s="525"/>
      <c r="MHJ66" s="525"/>
      <c r="MHK66" s="525"/>
      <c r="MHL66" s="525"/>
      <c r="MHM66" s="525"/>
      <c r="MHN66" s="525"/>
      <c r="MHO66" s="525"/>
      <c r="MHP66" s="525"/>
      <c r="MHQ66" s="525"/>
      <c r="MHR66" s="525"/>
      <c r="MHS66" s="525"/>
      <c r="MHT66" s="525"/>
      <c r="MHU66" s="525"/>
      <c r="MHV66" s="525"/>
      <c r="MHW66" s="525"/>
      <c r="MHX66" s="525"/>
      <c r="MHY66" s="525"/>
      <c r="MHZ66" s="525"/>
      <c r="MIA66" s="525"/>
      <c r="MIB66" s="525"/>
      <c r="MIC66" s="525"/>
      <c r="MID66" s="525"/>
      <c r="MIE66" s="525"/>
      <c r="MIF66" s="525"/>
      <c r="MIG66" s="525"/>
      <c r="MIH66" s="525"/>
      <c r="MII66" s="525"/>
      <c r="MIJ66" s="525"/>
      <c r="MIK66" s="525"/>
      <c r="MIL66" s="525"/>
      <c r="MIM66" s="525"/>
      <c r="MIN66" s="525"/>
      <c r="MIO66" s="525"/>
      <c r="MIP66" s="525"/>
      <c r="MIQ66" s="525"/>
      <c r="MIR66" s="525"/>
      <c r="MIS66" s="525"/>
      <c r="MIT66" s="525"/>
      <c r="MIU66" s="525"/>
      <c r="MIV66" s="525"/>
      <c r="MIW66" s="525"/>
      <c r="MIX66" s="525"/>
      <c r="MIY66" s="525"/>
      <c r="MIZ66" s="525"/>
      <c r="MJA66" s="525"/>
      <c r="MJB66" s="525"/>
      <c r="MJC66" s="525"/>
      <c r="MJD66" s="525"/>
      <c r="MJE66" s="525"/>
      <c r="MJF66" s="525"/>
      <c r="MJG66" s="525"/>
      <c r="MJH66" s="525"/>
      <c r="MJI66" s="525"/>
      <c r="MJJ66" s="525"/>
      <c r="MJK66" s="525"/>
      <c r="MJL66" s="525"/>
      <c r="MJM66" s="525"/>
      <c r="MJN66" s="525"/>
      <c r="MJO66" s="525"/>
      <c r="MJP66" s="525"/>
      <c r="MJQ66" s="525"/>
      <c r="MJR66" s="525"/>
      <c r="MJS66" s="525"/>
      <c r="MJT66" s="525"/>
      <c r="MJU66" s="525"/>
      <c r="MJV66" s="525"/>
      <c r="MJW66" s="525"/>
      <c r="MJX66" s="525"/>
      <c r="MJY66" s="525"/>
      <c r="MJZ66" s="525"/>
      <c r="MKA66" s="525"/>
      <c r="MKB66" s="525"/>
      <c r="MKC66" s="525"/>
      <c r="MKD66" s="525"/>
      <c r="MKE66" s="525"/>
      <c r="MKF66" s="525"/>
      <c r="MKG66" s="525"/>
      <c r="MKH66" s="525"/>
      <c r="MKI66" s="525"/>
      <c r="MKJ66" s="525"/>
      <c r="MKK66" s="525"/>
      <c r="MKL66" s="525"/>
      <c r="MKM66" s="525"/>
      <c r="MKN66" s="525"/>
      <c r="MKO66" s="525"/>
      <c r="MKP66" s="525"/>
      <c r="MKQ66" s="525"/>
      <c r="MKR66" s="525"/>
      <c r="MKS66" s="525"/>
      <c r="MKT66" s="525"/>
      <c r="MKU66" s="525"/>
      <c r="MKV66" s="525"/>
      <c r="MKW66" s="525"/>
      <c r="MKX66" s="525"/>
      <c r="MKY66" s="525"/>
      <c r="MKZ66" s="525"/>
      <c r="MLA66" s="525"/>
      <c r="MLB66" s="525"/>
      <c r="MLC66" s="525"/>
      <c r="MLD66" s="525"/>
      <c r="MLE66" s="525"/>
      <c r="MLF66" s="525"/>
      <c r="MLG66" s="525"/>
      <c r="MLH66" s="525"/>
      <c r="MLI66" s="525"/>
      <c r="MLJ66" s="525"/>
      <c r="MLK66" s="525"/>
      <c r="MLL66" s="525"/>
      <c r="MLM66" s="525"/>
      <c r="MLN66" s="525"/>
      <c r="MLO66" s="525"/>
      <c r="MLP66" s="525"/>
      <c r="MLQ66" s="525"/>
      <c r="MLR66" s="525"/>
      <c r="MLS66" s="525"/>
      <c r="MLT66" s="525"/>
      <c r="MLU66" s="525"/>
      <c r="MLV66" s="525"/>
      <c r="MLW66" s="525"/>
      <c r="MLX66" s="525"/>
      <c r="MLY66" s="525"/>
      <c r="MLZ66" s="525"/>
      <c r="MMA66" s="525"/>
      <c r="MMB66" s="525"/>
      <c r="MMC66" s="525"/>
      <c r="MMD66" s="525"/>
      <c r="MME66" s="525"/>
      <c r="MMF66" s="525"/>
      <c r="MMG66" s="525"/>
      <c r="MMH66" s="525"/>
      <c r="MMI66" s="525"/>
      <c r="MMJ66" s="525"/>
      <c r="MMK66" s="525"/>
      <c r="MML66" s="525"/>
      <c r="MMM66" s="525"/>
      <c r="MMN66" s="525"/>
      <c r="MMO66" s="525"/>
      <c r="MMP66" s="525"/>
      <c r="MMQ66" s="525"/>
      <c r="MMR66" s="525"/>
      <c r="MMS66" s="525"/>
      <c r="MMT66" s="525"/>
      <c r="MMU66" s="525"/>
      <c r="MMV66" s="525"/>
      <c r="MMW66" s="525"/>
      <c r="MMX66" s="525"/>
      <c r="MMY66" s="525"/>
      <c r="MMZ66" s="525"/>
      <c r="MNA66" s="525"/>
      <c r="MNB66" s="525"/>
      <c r="MNC66" s="525"/>
      <c r="MND66" s="525"/>
      <c r="MNE66" s="525"/>
      <c r="MNF66" s="525"/>
      <c r="MNG66" s="525"/>
      <c r="MNH66" s="525"/>
      <c r="MNI66" s="525"/>
      <c r="MNJ66" s="525"/>
      <c r="MNK66" s="525"/>
      <c r="MNL66" s="525"/>
      <c r="MNM66" s="525"/>
      <c r="MNN66" s="525"/>
      <c r="MNO66" s="525"/>
      <c r="MNP66" s="525"/>
      <c r="MNQ66" s="525"/>
      <c r="MNR66" s="525"/>
      <c r="MNS66" s="525"/>
      <c r="MNT66" s="525"/>
      <c r="MNU66" s="525"/>
      <c r="MNV66" s="525"/>
      <c r="MNW66" s="525"/>
      <c r="MNX66" s="525"/>
      <c r="MNY66" s="525"/>
      <c r="MNZ66" s="525"/>
      <c r="MOA66" s="525"/>
      <c r="MOB66" s="525"/>
      <c r="MOC66" s="525"/>
      <c r="MOD66" s="525"/>
      <c r="MOE66" s="525"/>
      <c r="MOF66" s="525"/>
      <c r="MOG66" s="525"/>
      <c r="MOH66" s="525"/>
      <c r="MOI66" s="525"/>
      <c r="MOJ66" s="525"/>
      <c r="MOK66" s="525"/>
      <c r="MOL66" s="525"/>
      <c r="MOM66" s="525"/>
      <c r="MON66" s="525"/>
      <c r="MOO66" s="525"/>
      <c r="MOP66" s="525"/>
      <c r="MOQ66" s="525"/>
      <c r="MOR66" s="525"/>
      <c r="MOS66" s="525"/>
      <c r="MOT66" s="525"/>
      <c r="MOU66" s="525"/>
      <c r="MOV66" s="525"/>
      <c r="MOW66" s="525"/>
      <c r="MOX66" s="525"/>
      <c r="MOY66" s="525"/>
      <c r="MOZ66" s="525"/>
      <c r="MPA66" s="525"/>
      <c r="MPB66" s="525"/>
      <c r="MPC66" s="525"/>
      <c r="MPD66" s="525"/>
      <c r="MPE66" s="525"/>
      <c r="MPF66" s="525"/>
      <c r="MPG66" s="525"/>
      <c r="MPH66" s="525"/>
      <c r="MPI66" s="525"/>
      <c r="MPJ66" s="525"/>
      <c r="MPK66" s="525"/>
      <c r="MPL66" s="525"/>
      <c r="MPM66" s="525"/>
      <c r="MPN66" s="525"/>
      <c r="MPO66" s="525"/>
      <c r="MPP66" s="525"/>
      <c r="MPQ66" s="525"/>
      <c r="MPR66" s="525"/>
      <c r="MPS66" s="525"/>
      <c r="MPT66" s="525"/>
      <c r="MPU66" s="525"/>
      <c r="MPV66" s="525"/>
      <c r="MPW66" s="525"/>
      <c r="MPX66" s="525"/>
      <c r="MPY66" s="525"/>
      <c r="MPZ66" s="525"/>
      <c r="MQA66" s="525"/>
      <c r="MQB66" s="525"/>
      <c r="MQC66" s="525"/>
      <c r="MQD66" s="525"/>
      <c r="MQE66" s="525"/>
      <c r="MQF66" s="525"/>
      <c r="MQG66" s="525"/>
      <c r="MQH66" s="525"/>
      <c r="MQI66" s="525"/>
      <c r="MQJ66" s="525"/>
      <c r="MQK66" s="525"/>
      <c r="MQL66" s="525"/>
      <c r="MQM66" s="525"/>
      <c r="MQN66" s="525"/>
      <c r="MQO66" s="525"/>
      <c r="MQP66" s="525"/>
      <c r="MQQ66" s="525"/>
      <c r="MQR66" s="525"/>
      <c r="MQS66" s="525"/>
      <c r="MQT66" s="525"/>
      <c r="MQU66" s="525"/>
      <c r="MQV66" s="525"/>
      <c r="MQW66" s="525"/>
      <c r="MQX66" s="525"/>
      <c r="MQY66" s="525"/>
      <c r="MQZ66" s="525"/>
      <c r="MRA66" s="525"/>
      <c r="MRB66" s="525"/>
      <c r="MRC66" s="525"/>
      <c r="MRD66" s="525"/>
      <c r="MRE66" s="525"/>
      <c r="MRF66" s="525"/>
      <c r="MRG66" s="525"/>
      <c r="MRH66" s="525"/>
      <c r="MRI66" s="525"/>
      <c r="MRJ66" s="525"/>
      <c r="MRK66" s="525"/>
      <c r="MRL66" s="525"/>
      <c r="MRM66" s="525"/>
      <c r="MRN66" s="525"/>
      <c r="MRO66" s="525"/>
      <c r="MRP66" s="525"/>
      <c r="MRQ66" s="525"/>
      <c r="MRR66" s="525"/>
      <c r="MRS66" s="525"/>
      <c r="MRT66" s="525"/>
      <c r="MRU66" s="525"/>
      <c r="MRV66" s="525"/>
      <c r="MRW66" s="525"/>
      <c r="MRX66" s="525"/>
      <c r="MRY66" s="525"/>
      <c r="MRZ66" s="525"/>
      <c r="MSA66" s="525"/>
      <c r="MSB66" s="525"/>
      <c r="MSC66" s="525"/>
      <c r="MSD66" s="525"/>
      <c r="MSE66" s="525"/>
      <c r="MSF66" s="525"/>
      <c r="MSG66" s="525"/>
      <c r="MSH66" s="525"/>
      <c r="MSI66" s="525"/>
      <c r="MSJ66" s="525"/>
      <c r="MSK66" s="525"/>
      <c r="MSL66" s="525"/>
      <c r="MSM66" s="525"/>
      <c r="MSN66" s="525"/>
      <c r="MSO66" s="525"/>
      <c r="MSP66" s="525"/>
      <c r="MSQ66" s="525"/>
      <c r="MSR66" s="525"/>
      <c r="MSS66" s="525"/>
      <c r="MST66" s="525"/>
      <c r="MSU66" s="525"/>
      <c r="MSV66" s="525"/>
      <c r="MSW66" s="525"/>
      <c r="MSX66" s="525"/>
      <c r="MSY66" s="525"/>
      <c r="MSZ66" s="525"/>
      <c r="MTA66" s="525"/>
      <c r="MTB66" s="525"/>
      <c r="MTC66" s="525"/>
      <c r="MTD66" s="525"/>
      <c r="MTE66" s="525"/>
      <c r="MTF66" s="525"/>
      <c r="MTG66" s="525"/>
      <c r="MTH66" s="525"/>
      <c r="MTI66" s="525"/>
      <c r="MTJ66" s="525"/>
      <c r="MTK66" s="525"/>
      <c r="MTL66" s="525"/>
      <c r="MTM66" s="525"/>
      <c r="MTN66" s="525"/>
      <c r="MTO66" s="525"/>
      <c r="MTP66" s="525"/>
      <c r="MTQ66" s="525"/>
      <c r="MTR66" s="525"/>
      <c r="MTS66" s="525"/>
      <c r="MTT66" s="525"/>
      <c r="MTU66" s="525"/>
      <c r="MTV66" s="525"/>
      <c r="MTW66" s="525"/>
      <c r="MTX66" s="525"/>
      <c r="MTY66" s="525"/>
      <c r="MTZ66" s="525"/>
      <c r="MUA66" s="525"/>
      <c r="MUB66" s="525"/>
      <c r="MUC66" s="525"/>
      <c r="MUD66" s="525"/>
      <c r="MUE66" s="525"/>
      <c r="MUF66" s="525"/>
      <c r="MUG66" s="525"/>
      <c r="MUH66" s="525"/>
      <c r="MUI66" s="525"/>
      <c r="MUJ66" s="525"/>
      <c r="MUK66" s="525"/>
      <c r="MUL66" s="525"/>
      <c r="MUM66" s="525"/>
      <c r="MUN66" s="525"/>
      <c r="MUO66" s="525"/>
      <c r="MUP66" s="525"/>
      <c r="MUQ66" s="525"/>
      <c r="MUR66" s="525"/>
      <c r="MUS66" s="525"/>
      <c r="MUT66" s="525"/>
      <c r="MUU66" s="525"/>
      <c r="MUV66" s="525"/>
      <c r="MUW66" s="525"/>
      <c r="MUX66" s="525"/>
      <c r="MUY66" s="525"/>
      <c r="MUZ66" s="525"/>
      <c r="MVA66" s="525"/>
      <c r="MVB66" s="525"/>
      <c r="MVC66" s="525"/>
      <c r="MVD66" s="525"/>
      <c r="MVE66" s="525"/>
      <c r="MVF66" s="525"/>
      <c r="MVG66" s="525"/>
      <c r="MVH66" s="525"/>
      <c r="MVI66" s="525"/>
      <c r="MVJ66" s="525"/>
      <c r="MVK66" s="525"/>
      <c r="MVL66" s="525"/>
      <c r="MVM66" s="525"/>
      <c r="MVN66" s="525"/>
      <c r="MVO66" s="525"/>
      <c r="MVP66" s="525"/>
      <c r="MVQ66" s="525"/>
      <c r="MVR66" s="525"/>
      <c r="MVS66" s="525"/>
      <c r="MVT66" s="525"/>
      <c r="MVU66" s="525"/>
      <c r="MVV66" s="525"/>
      <c r="MVW66" s="525"/>
      <c r="MVX66" s="525"/>
      <c r="MVY66" s="525"/>
      <c r="MVZ66" s="525"/>
      <c r="MWA66" s="525"/>
      <c r="MWB66" s="525"/>
      <c r="MWC66" s="525"/>
      <c r="MWD66" s="525"/>
      <c r="MWE66" s="525"/>
      <c r="MWF66" s="525"/>
      <c r="MWG66" s="525"/>
      <c r="MWH66" s="525"/>
      <c r="MWI66" s="525"/>
      <c r="MWJ66" s="525"/>
      <c r="MWK66" s="525"/>
      <c r="MWL66" s="525"/>
      <c r="MWM66" s="525"/>
      <c r="MWN66" s="525"/>
      <c r="MWO66" s="525"/>
      <c r="MWP66" s="525"/>
      <c r="MWQ66" s="525"/>
      <c r="MWR66" s="525"/>
      <c r="MWS66" s="525"/>
      <c r="MWT66" s="525"/>
      <c r="MWU66" s="525"/>
      <c r="MWV66" s="525"/>
      <c r="MWW66" s="525"/>
      <c r="MWX66" s="525"/>
      <c r="MWY66" s="525"/>
      <c r="MWZ66" s="525"/>
      <c r="MXA66" s="525"/>
      <c r="MXB66" s="525"/>
      <c r="MXC66" s="525"/>
      <c r="MXD66" s="525"/>
      <c r="MXE66" s="525"/>
      <c r="MXF66" s="525"/>
      <c r="MXG66" s="525"/>
      <c r="MXH66" s="525"/>
      <c r="MXI66" s="525"/>
      <c r="MXJ66" s="525"/>
      <c r="MXK66" s="525"/>
      <c r="MXL66" s="525"/>
      <c r="MXM66" s="525"/>
      <c r="MXN66" s="525"/>
      <c r="MXO66" s="525"/>
      <c r="MXP66" s="525"/>
      <c r="MXQ66" s="525"/>
      <c r="MXR66" s="525"/>
      <c r="MXS66" s="525"/>
      <c r="MXT66" s="525"/>
      <c r="MXU66" s="525"/>
      <c r="MXV66" s="525"/>
      <c r="MXW66" s="525"/>
      <c r="MXX66" s="525"/>
      <c r="MXY66" s="525"/>
      <c r="MXZ66" s="525"/>
      <c r="MYA66" s="525"/>
      <c r="MYB66" s="525"/>
      <c r="MYC66" s="525"/>
      <c r="MYD66" s="525"/>
      <c r="MYE66" s="525"/>
      <c r="MYF66" s="525"/>
      <c r="MYG66" s="525"/>
      <c r="MYH66" s="525"/>
      <c r="MYI66" s="525"/>
      <c r="MYJ66" s="525"/>
      <c r="MYK66" s="525"/>
      <c r="MYL66" s="525"/>
      <c r="MYM66" s="525"/>
      <c r="MYN66" s="525"/>
      <c r="MYO66" s="525"/>
      <c r="MYP66" s="525"/>
      <c r="MYQ66" s="525"/>
      <c r="MYR66" s="525"/>
      <c r="MYS66" s="525"/>
      <c r="MYT66" s="525"/>
      <c r="MYU66" s="525"/>
      <c r="MYV66" s="525"/>
      <c r="MYW66" s="525"/>
      <c r="MYX66" s="525"/>
      <c r="MYY66" s="525"/>
      <c r="MYZ66" s="525"/>
      <c r="MZA66" s="525"/>
      <c r="MZB66" s="525"/>
      <c r="MZC66" s="525"/>
      <c r="MZD66" s="525"/>
      <c r="MZE66" s="525"/>
      <c r="MZF66" s="525"/>
      <c r="MZG66" s="525"/>
      <c r="MZH66" s="525"/>
      <c r="MZI66" s="525"/>
      <c r="MZJ66" s="525"/>
      <c r="MZK66" s="525"/>
      <c r="MZL66" s="525"/>
      <c r="MZM66" s="525"/>
      <c r="MZN66" s="525"/>
      <c r="MZO66" s="525"/>
      <c r="MZP66" s="525"/>
      <c r="MZQ66" s="525"/>
      <c r="MZR66" s="525"/>
      <c r="MZS66" s="525"/>
      <c r="MZT66" s="525"/>
      <c r="MZU66" s="525"/>
      <c r="MZV66" s="525"/>
      <c r="MZW66" s="525"/>
      <c r="MZX66" s="525"/>
      <c r="MZY66" s="525"/>
      <c r="MZZ66" s="525"/>
      <c r="NAA66" s="525"/>
      <c r="NAB66" s="525"/>
      <c r="NAC66" s="525"/>
      <c r="NAD66" s="525"/>
      <c r="NAE66" s="525"/>
      <c r="NAF66" s="525"/>
      <c r="NAG66" s="525"/>
      <c r="NAH66" s="525"/>
      <c r="NAI66" s="525"/>
      <c r="NAJ66" s="525"/>
      <c r="NAK66" s="525"/>
      <c r="NAL66" s="525"/>
      <c r="NAM66" s="525"/>
      <c r="NAN66" s="525"/>
      <c r="NAO66" s="525"/>
      <c r="NAP66" s="525"/>
      <c r="NAQ66" s="525"/>
      <c r="NAR66" s="525"/>
      <c r="NAS66" s="525"/>
      <c r="NAT66" s="525"/>
      <c r="NAU66" s="525"/>
      <c r="NAV66" s="525"/>
      <c r="NAW66" s="525"/>
      <c r="NAX66" s="525"/>
      <c r="NAY66" s="525"/>
      <c r="NAZ66" s="525"/>
      <c r="NBA66" s="525"/>
      <c r="NBB66" s="525"/>
      <c r="NBC66" s="525"/>
      <c r="NBD66" s="525"/>
      <c r="NBE66" s="525"/>
      <c r="NBF66" s="525"/>
      <c r="NBG66" s="525"/>
      <c r="NBH66" s="525"/>
      <c r="NBI66" s="525"/>
      <c r="NBJ66" s="525"/>
      <c r="NBK66" s="525"/>
      <c r="NBL66" s="525"/>
      <c r="NBM66" s="525"/>
      <c r="NBN66" s="525"/>
      <c r="NBO66" s="525"/>
      <c r="NBP66" s="525"/>
      <c r="NBQ66" s="525"/>
      <c r="NBR66" s="525"/>
      <c r="NBS66" s="525"/>
      <c r="NBT66" s="525"/>
      <c r="NBU66" s="525"/>
      <c r="NBV66" s="525"/>
      <c r="NBW66" s="525"/>
      <c r="NBX66" s="525"/>
      <c r="NBY66" s="525"/>
      <c r="NBZ66" s="525"/>
      <c r="NCA66" s="525"/>
      <c r="NCB66" s="525"/>
      <c r="NCC66" s="525"/>
      <c r="NCD66" s="525"/>
      <c r="NCE66" s="525"/>
      <c r="NCF66" s="525"/>
      <c r="NCG66" s="525"/>
      <c r="NCH66" s="525"/>
      <c r="NCI66" s="525"/>
      <c r="NCJ66" s="525"/>
      <c r="NCK66" s="525"/>
      <c r="NCL66" s="525"/>
      <c r="NCM66" s="525"/>
      <c r="NCN66" s="525"/>
      <c r="NCO66" s="525"/>
      <c r="NCP66" s="525"/>
      <c r="NCQ66" s="525"/>
      <c r="NCR66" s="525"/>
      <c r="NCS66" s="525"/>
      <c r="NCT66" s="525"/>
      <c r="NCU66" s="525"/>
      <c r="NCV66" s="525"/>
      <c r="NCW66" s="525"/>
      <c r="NCX66" s="525"/>
      <c r="NCY66" s="525"/>
      <c r="NCZ66" s="525"/>
      <c r="NDA66" s="525"/>
      <c r="NDB66" s="525"/>
      <c r="NDC66" s="525"/>
      <c r="NDD66" s="525"/>
      <c r="NDE66" s="525"/>
      <c r="NDF66" s="525"/>
      <c r="NDG66" s="525"/>
      <c r="NDH66" s="525"/>
      <c r="NDI66" s="525"/>
      <c r="NDJ66" s="525"/>
      <c r="NDK66" s="525"/>
      <c r="NDL66" s="525"/>
      <c r="NDM66" s="525"/>
      <c r="NDN66" s="525"/>
      <c r="NDO66" s="525"/>
      <c r="NDP66" s="525"/>
      <c r="NDQ66" s="525"/>
      <c r="NDR66" s="525"/>
      <c r="NDS66" s="525"/>
      <c r="NDT66" s="525"/>
      <c r="NDU66" s="525"/>
      <c r="NDV66" s="525"/>
      <c r="NDW66" s="525"/>
      <c r="NDX66" s="525"/>
      <c r="NDY66" s="525"/>
      <c r="NDZ66" s="525"/>
      <c r="NEA66" s="525"/>
      <c r="NEB66" s="525"/>
      <c r="NEC66" s="525"/>
      <c r="NED66" s="525"/>
      <c r="NEE66" s="525"/>
      <c r="NEF66" s="525"/>
      <c r="NEG66" s="525"/>
      <c r="NEH66" s="525"/>
      <c r="NEI66" s="525"/>
      <c r="NEJ66" s="525"/>
      <c r="NEK66" s="525"/>
      <c r="NEL66" s="525"/>
      <c r="NEM66" s="525"/>
      <c r="NEN66" s="525"/>
      <c r="NEO66" s="525"/>
      <c r="NEP66" s="525"/>
      <c r="NEQ66" s="525"/>
      <c r="NER66" s="525"/>
      <c r="NES66" s="525"/>
      <c r="NET66" s="525"/>
      <c r="NEU66" s="525"/>
      <c r="NEV66" s="525"/>
      <c r="NEW66" s="525"/>
      <c r="NEX66" s="525"/>
      <c r="NEY66" s="525"/>
      <c r="NEZ66" s="525"/>
      <c r="NFA66" s="525"/>
      <c r="NFB66" s="525"/>
      <c r="NFC66" s="525"/>
      <c r="NFD66" s="525"/>
      <c r="NFE66" s="525"/>
      <c r="NFF66" s="525"/>
      <c r="NFG66" s="525"/>
      <c r="NFH66" s="525"/>
      <c r="NFI66" s="525"/>
      <c r="NFJ66" s="525"/>
      <c r="NFK66" s="525"/>
      <c r="NFL66" s="525"/>
      <c r="NFM66" s="525"/>
      <c r="NFN66" s="525"/>
      <c r="NFO66" s="525"/>
      <c r="NFP66" s="525"/>
      <c r="NFQ66" s="525"/>
      <c r="NFR66" s="525"/>
      <c r="NFS66" s="525"/>
      <c r="NFT66" s="525"/>
      <c r="NFU66" s="525"/>
      <c r="NFV66" s="525"/>
      <c r="NFW66" s="525"/>
      <c r="NFX66" s="525"/>
      <c r="NFY66" s="525"/>
      <c r="NFZ66" s="525"/>
      <c r="NGA66" s="525"/>
      <c r="NGB66" s="525"/>
      <c r="NGC66" s="525"/>
      <c r="NGD66" s="525"/>
      <c r="NGE66" s="525"/>
      <c r="NGF66" s="525"/>
      <c r="NGG66" s="525"/>
      <c r="NGH66" s="525"/>
      <c r="NGI66" s="525"/>
      <c r="NGJ66" s="525"/>
      <c r="NGK66" s="525"/>
      <c r="NGL66" s="525"/>
      <c r="NGM66" s="525"/>
      <c r="NGN66" s="525"/>
      <c r="NGO66" s="525"/>
      <c r="NGP66" s="525"/>
      <c r="NGQ66" s="525"/>
      <c r="NGR66" s="525"/>
      <c r="NGS66" s="525"/>
      <c r="NGT66" s="525"/>
      <c r="NGU66" s="525"/>
      <c r="NGV66" s="525"/>
      <c r="NGW66" s="525"/>
      <c r="NGX66" s="525"/>
      <c r="NGY66" s="525"/>
      <c r="NGZ66" s="525"/>
      <c r="NHA66" s="525"/>
      <c r="NHB66" s="525"/>
      <c r="NHC66" s="525"/>
      <c r="NHD66" s="525"/>
      <c r="NHE66" s="525"/>
      <c r="NHF66" s="525"/>
      <c r="NHG66" s="525"/>
      <c r="NHH66" s="525"/>
      <c r="NHI66" s="525"/>
      <c r="NHJ66" s="525"/>
      <c r="NHK66" s="525"/>
      <c r="NHL66" s="525"/>
      <c r="NHM66" s="525"/>
      <c r="NHN66" s="525"/>
      <c r="NHO66" s="525"/>
      <c r="NHP66" s="525"/>
      <c r="NHQ66" s="525"/>
      <c r="NHR66" s="525"/>
      <c r="NHS66" s="525"/>
      <c r="NHT66" s="525"/>
      <c r="NHU66" s="525"/>
      <c r="NHV66" s="525"/>
      <c r="NHW66" s="525"/>
      <c r="NHX66" s="525"/>
      <c r="NHY66" s="525"/>
      <c r="NHZ66" s="525"/>
      <c r="NIA66" s="525"/>
      <c r="NIB66" s="525"/>
      <c r="NIC66" s="525"/>
      <c r="NID66" s="525"/>
      <c r="NIE66" s="525"/>
      <c r="NIF66" s="525"/>
      <c r="NIG66" s="525"/>
      <c r="NIH66" s="525"/>
      <c r="NII66" s="525"/>
      <c r="NIJ66" s="525"/>
      <c r="NIK66" s="525"/>
      <c r="NIL66" s="525"/>
      <c r="NIM66" s="525"/>
      <c r="NIN66" s="525"/>
      <c r="NIO66" s="525"/>
      <c r="NIP66" s="525"/>
      <c r="NIQ66" s="525"/>
      <c r="NIR66" s="525"/>
      <c r="NIS66" s="525"/>
      <c r="NIT66" s="525"/>
      <c r="NIU66" s="525"/>
      <c r="NIV66" s="525"/>
      <c r="NIW66" s="525"/>
      <c r="NIX66" s="525"/>
      <c r="NIY66" s="525"/>
      <c r="NIZ66" s="525"/>
      <c r="NJA66" s="525"/>
      <c r="NJB66" s="525"/>
      <c r="NJC66" s="525"/>
      <c r="NJD66" s="525"/>
      <c r="NJE66" s="525"/>
      <c r="NJF66" s="525"/>
      <c r="NJG66" s="525"/>
      <c r="NJH66" s="525"/>
      <c r="NJI66" s="525"/>
      <c r="NJJ66" s="525"/>
      <c r="NJK66" s="525"/>
      <c r="NJL66" s="525"/>
      <c r="NJM66" s="525"/>
      <c r="NJN66" s="525"/>
      <c r="NJO66" s="525"/>
      <c r="NJP66" s="525"/>
      <c r="NJQ66" s="525"/>
      <c r="NJR66" s="525"/>
      <c r="NJS66" s="525"/>
      <c r="NJT66" s="525"/>
      <c r="NJU66" s="525"/>
      <c r="NJV66" s="525"/>
      <c r="NJW66" s="525"/>
      <c r="NJX66" s="525"/>
      <c r="NJY66" s="525"/>
      <c r="NJZ66" s="525"/>
      <c r="NKA66" s="525"/>
      <c r="NKB66" s="525"/>
      <c r="NKC66" s="525"/>
      <c r="NKD66" s="525"/>
      <c r="NKE66" s="525"/>
      <c r="NKF66" s="525"/>
      <c r="NKG66" s="525"/>
      <c r="NKH66" s="525"/>
      <c r="NKI66" s="525"/>
      <c r="NKJ66" s="525"/>
      <c r="NKK66" s="525"/>
      <c r="NKL66" s="525"/>
      <c r="NKM66" s="525"/>
      <c r="NKN66" s="525"/>
      <c r="NKO66" s="525"/>
      <c r="NKP66" s="525"/>
      <c r="NKQ66" s="525"/>
      <c r="NKR66" s="525"/>
      <c r="NKS66" s="525"/>
      <c r="NKT66" s="525"/>
      <c r="NKU66" s="525"/>
      <c r="NKV66" s="525"/>
      <c r="NKW66" s="525"/>
      <c r="NKX66" s="525"/>
      <c r="NKY66" s="525"/>
      <c r="NKZ66" s="525"/>
      <c r="NLA66" s="525"/>
      <c r="NLB66" s="525"/>
      <c r="NLC66" s="525"/>
      <c r="NLD66" s="525"/>
      <c r="NLE66" s="525"/>
      <c r="NLF66" s="525"/>
      <c r="NLG66" s="525"/>
      <c r="NLH66" s="525"/>
      <c r="NLI66" s="525"/>
      <c r="NLJ66" s="525"/>
      <c r="NLK66" s="525"/>
      <c r="NLL66" s="525"/>
      <c r="NLM66" s="525"/>
      <c r="NLN66" s="525"/>
      <c r="NLO66" s="525"/>
      <c r="NLP66" s="525"/>
      <c r="NLQ66" s="525"/>
      <c r="NLR66" s="525"/>
      <c r="NLS66" s="525"/>
      <c r="NLT66" s="525"/>
      <c r="NLU66" s="525"/>
      <c r="NLV66" s="525"/>
      <c r="NLW66" s="525"/>
      <c r="NLX66" s="525"/>
      <c r="NLY66" s="525"/>
      <c r="NLZ66" s="525"/>
      <c r="NMA66" s="525"/>
      <c r="NMB66" s="525"/>
      <c r="NMC66" s="525"/>
      <c r="NMD66" s="525"/>
      <c r="NME66" s="525"/>
      <c r="NMF66" s="525"/>
      <c r="NMG66" s="525"/>
      <c r="NMH66" s="525"/>
      <c r="NMI66" s="525"/>
      <c r="NMJ66" s="525"/>
      <c r="NMK66" s="525"/>
      <c r="NML66" s="525"/>
      <c r="NMM66" s="525"/>
      <c r="NMN66" s="525"/>
      <c r="NMO66" s="525"/>
      <c r="NMP66" s="525"/>
      <c r="NMQ66" s="525"/>
      <c r="NMR66" s="525"/>
      <c r="NMS66" s="525"/>
      <c r="NMT66" s="525"/>
      <c r="NMU66" s="525"/>
      <c r="NMV66" s="525"/>
      <c r="NMW66" s="525"/>
      <c r="NMX66" s="525"/>
      <c r="NMY66" s="525"/>
      <c r="NMZ66" s="525"/>
      <c r="NNA66" s="525"/>
      <c r="NNB66" s="525"/>
      <c r="NNC66" s="525"/>
      <c r="NND66" s="525"/>
      <c r="NNE66" s="525"/>
      <c r="NNF66" s="525"/>
      <c r="NNG66" s="525"/>
      <c r="NNH66" s="525"/>
      <c r="NNI66" s="525"/>
      <c r="NNJ66" s="525"/>
      <c r="NNK66" s="525"/>
      <c r="NNL66" s="525"/>
      <c r="NNM66" s="525"/>
      <c r="NNN66" s="525"/>
      <c r="NNO66" s="525"/>
      <c r="NNP66" s="525"/>
      <c r="NNQ66" s="525"/>
      <c r="NNR66" s="525"/>
      <c r="NNS66" s="525"/>
      <c r="NNT66" s="525"/>
      <c r="NNU66" s="525"/>
      <c r="NNV66" s="525"/>
      <c r="NNW66" s="525"/>
      <c r="NNX66" s="525"/>
      <c r="NNY66" s="525"/>
      <c r="NNZ66" s="525"/>
      <c r="NOA66" s="525"/>
      <c r="NOB66" s="525"/>
      <c r="NOC66" s="525"/>
      <c r="NOD66" s="525"/>
      <c r="NOE66" s="525"/>
      <c r="NOF66" s="525"/>
      <c r="NOG66" s="525"/>
      <c r="NOH66" s="525"/>
      <c r="NOI66" s="525"/>
      <c r="NOJ66" s="525"/>
      <c r="NOK66" s="525"/>
      <c r="NOL66" s="525"/>
      <c r="NOM66" s="525"/>
      <c r="NON66" s="525"/>
      <c r="NOO66" s="525"/>
      <c r="NOP66" s="525"/>
      <c r="NOQ66" s="525"/>
      <c r="NOR66" s="525"/>
      <c r="NOS66" s="525"/>
      <c r="NOT66" s="525"/>
      <c r="NOU66" s="525"/>
      <c r="NOV66" s="525"/>
      <c r="NOW66" s="525"/>
      <c r="NOX66" s="525"/>
      <c r="NOY66" s="525"/>
      <c r="NOZ66" s="525"/>
      <c r="NPA66" s="525"/>
      <c r="NPB66" s="525"/>
      <c r="NPC66" s="525"/>
      <c r="NPD66" s="525"/>
      <c r="NPE66" s="525"/>
      <c r="NPF66" s="525"/>
      <c r="NPG66" s="525"/>
      <c r="NPH66" s="525"/>
      <c r="NPI66" s="525"/>
      <c r="NPJ66" s="525"/>
      <c r="NPK66" s="525"/>
      <c r="NPL66" s="525"/>
      <c r="NPM66" s="525"/>
      <c r="NPN66" s="525"/>
      <c r="NPO66" s="525"/>
      <c r="NPP66" s="525"/>
      <c r="NPQ66" s="525"/>
      <c r="NPR66" s="525"/>
      <c r="NPS66" s="525"/>
      <c r="NPT66" s="525"/>
      <c r="NPU66" s="525"/>
      <c r="NPV66" s="525"/>
      <c r="NPW66" s="525"/>
      <c r="NPX66" s="525"/>
      <c r="NPY66" s="525"/>
      <c r="NPZ66" s="525"/>
      <c r="NQA66" s="525"/>
      <c r="NQB66" s="525"/>
      <c r="NQC66" s="525"/>
      <c r="NQD66" s="525"/>
      <c r="NQE66" s="525"/>
      <c r="NQF66" s="525"/>
      <c r="NQG66" s="525"/>
      <c r="NQH66" s="525"/>
      <c r="NQI66" s="525"/>
      <c r="NQJ66" s="525"/>
      <c r="NQK66" s="525"/>
      <c r="NQL66" s="525"/>
      <c r="NQM66" s="525"/>
      <c r="NQN66" s="525"/>
      <c r="NQO66" s="525"/>
      <c r="NQP66" s="525"/>
      <c r="NQQ66" s="525"/>
      <c r="NQR66" s="525"/>
      <c r="NQS66" s="525"/>
      <c r="NQT66" s="525"/>
      <c r="NQU66" s="525"/>
      <c r="NQV66" s="525"/>
      <c r="NQW66" s="525"/>
      <c r="NQX66" s="525"/>
      <c r="NQY66" s="525"/>
      <c r="NQZ66" s="525"/>
      <c r="NRA66" s="525"/>
      <c r="NRB66" s="525"/>
      <c r="NRC66" s="525"/>
      <c r="NRD66" s="525"/>
      <c r="NRE66" s="525"/>
      <c r="NRF66" s="525"/>
      <c r="NRG66" s="525"/>
      <c r="NRH66" s="525"/>
      <c r="NRI66" s="525"/>
      <c r="NRJ66" s="525"/>
      <c r="NRK66" s="525"/>
      <c r="NRL66" s="525"/>
      <c r="NRM66" s="525"/>
      <c r="NRN66" s="525"/>
      <c r="NRO66" s="525"/>
      <c r="NRP66" s="525"/>
      <c r="NRQ66" s="525"/>
      <c r="NRR66" s="525"/>
      <c r="NRS66" s="525"/>
      <c r="NRT66" s="525"/>
      <c r="NRU66" s="525"/>
      <c r="NRV66" s="525"/>
      <c r="NRW66" s="525"/>
      <c r="NRX66" s="525"/>
      <c r="NRY66" s="525"/>
      <c r="NRZ66" s="525"/>
      <c r="NSA66" s="525"/>
      <c r="NSB66" s="525"/>
      <c r="NSC66" s="525"/>
      <c r="NSD66" s="525"/>
      <c r="NSE66" s="525"/>
      <c r="NSF66" s="525"/>
      <c r="NSG66" s="525"/>
      <c r="NSH66" s="525"/>
      <c r="NSI66" s="525"/>
      <c r="NSJ66" s="525"/>
      <c r="NSK66" s="525"/>
      <c r="NSL66" s="525"/>
      <c r="NSM66" s="525"/>
      <c r="NSN66" s="525"/>
      <c r="NSO66" s="525"/>
      <c r="NSP66" s="525"/>
      <c r="NSQ66" s="525"/>
      <c r="NSR66" s="525"/>
      <c r="NSS66" s="525"/>
      <c r="NST66" s="525"/>
      <c r="NSU66" s="525"/>
      <c r="NSV66" s="525"/>
      <c r="NSW66" s="525"/>
      <c r="NSX66" s="525"/>
      <c r="NSY66" s="525"/>
      <c r="NSZ66" s="525"/>
      <c r="NTA66" s="525"/>
      <c r="NTB66" s="525"/>
      <c r="NTC66" s="525"/>
      <c r="NTD66" s="525"/>
      <c r="NTE66" s="525"/>
      <c r="NTF66" s="525"/>
      <c r="NTG66" s="525"/>
      <c r="NTH66" s="525"/>
      <c r="NTI66" s="525"/>
      <c r="NTJ66" s="525"/>
      <c r="NTK66" s="525"/>
      <c r="NTL66" s="525"/>
      <c r="NTM66" s="525"/>
      <c r="NTN66" s="525"/>
      <c r="NTO66" s="525"/>
      <c r="NTP66" s="525"/>
      <c r="NTQ66" s="525"/>
      <c r="NTR66" s="525"/>
      <c r="NTS66" s="525"/>
      <c r="NTT66" s="525"/>
      <c r="NTU66" s="525"/>
      <c r="NTV66" s="525"/>
      <c r="NTW66" s="525"/>
      <c r="NTX66" s="525"/>
      <c r="NTY66" s="525"/>
      <c r="NTZ66" s="525"/>
      <c r="NUA66" s="525"/>
      <c r="NUB66" s="525"/>
      <c r="NUC66" s="525"/>
      <c r="NUD66" s="525"/>
      <c r="NUE66" s="525"/>
      <c r="NUF66" s="525"/>
      <c r="NUG66" s="525"/>
      <c r="NUH66" s="525"/>
      <c r="NUI66" s="525"/>
      <c r="NUJ66" s="525"/>
      <c r="NUK66" s="525"/>
      <c r="NUL66" s="525"/>
      <c r="NUM66" s="525"/>
      <c r="NUN66" s="525"/>
      <c r="NUO66" s="525"/>
      <c r="NUP66" s="525"/>
      <c r="NUQ66" s="525"/>
      <c r="NUR66" s="525"/>
      <c r="NUS66" s="525"/>
      <c r="NUT66" s="525"/>
      <c r="NUU66" s="525"/>
      <c r="NUV66" s="525"/>
      <c r="NUW66" s="525"/>
      <c r="NUX66" s="525"/>
      <c r="NUY66" s="525"/>
      <c r="NUZ66" s="525"/>
      <c r="NVA66" s="525"/>
      <c r="NVB66" s="525"/>
      <c r="NVC66" s="525"/>
      <c r="NVD66" s="525"/>
      <c r="NVE66" s="525"/>
      <c r="NVF66" s="525"/>
      <c r="NVG66" s="525"/>
      <c r="NVH66" s="525"/>
      <c r="NVI66" s="525"/>
      <c r="NVJ66" s="525"/>
      <c r="NVK66" s="525"/>
      <c r="NVL66" s="525"/>
      <c r="NVM66" s="525"/>
      <c r="NVN66" s="525"/>
      <c r="NVO66" s="525"/>
      <c r="NVP66" s="525"/>
      <c r="NVQ66" s="525"/>
      <c r="NVR66" s="525"/>
      <c r="NVS66" s="525"/>
      <c r="NVT66" s="525"/>
      <c r="NVU66" s="525"/>
      <c r="NVV66" s="525"/>
      <c r="NVW66" s="525"/>
      <c r="NVX66" s="525"/>
      <c r="NVY66" s="525"/>
      <c r="NVZ66" s="525"/>
      <c r="NWA66" s="525"/>
      <c r="NWB66" s="525"/>
      <c r="NWC66" s="525"/>
      <c r="NWD66" s="525"/>
      <c r="NWE66" s="525"/>
      <c r="NWF66" s="525"/>
      <c r="NWG66" s="525"/>
      <c r="NWH66" s="525"/>
      <c r="NWI66" s="525"/>
      <c r="NWJ66" s="525"/>
      <c r="NWK66" s="525"/>
      <c r="NWL66" s="525"/>
      <c r="NWM66" s="525"/>
      <c r="NWN66" s="525"/>
      <c r="NWO66" s="525"/>
      <c r="NWP66" s="525"/>
      <c r="NWQ66" s="525"/>
      <c r="NWR66" s="525"/>
      <c r="NWS66" s="525"/>
      <c r="NWT66" s="525"/>
      <c r="NWU66" s="525"/>
      <c r="NWV66" s="525"/>
      <c r="NWW66" s="525"/>
      <c r="NWX66" s="525"/>
      <c r="NWY66" s="525"/>
      <c r="NWZ66" s="525"/>
      <c r="NXA66" s="525"/>
      <c r="NXB66" s="525"/>
      <c r="NXC66" s="525"/>
      <c r="NXD66" s="525"/>
      <c r="NXE66" s="525"/>
      <c r="NXF66" s="525"/>
      <c r="NXG66" s="525"/>
      <c r="NXH66" s="525"/>
      <c r="NXI66" s="525"/>
      <c r="NXJ66" s="525"/>
      <c r="NXK66" s="525"/>
      <c r="NXL66" s="525"/>
      <c r="NXM66" s="525"/>
      <c r="NXN66" s="525"/>
      <c r="NXO66" s="525"/>
      <c r="NXP66" s="525"/>
      <c r="NXQ66" s="525"/>
      <c r="NXR66" s="525"/>
      <c r="NXS66" s="525"/>
      <c r="NXT66" s="525"/>
      <c r="NXU66" s="525"/>
      <c r="NXV66" s="525"/>
      <c r="NXW66" s="525"/>
      <c r="NXX66" s="525"/>
      <c r="NXY66" s="525"/>
      <c r="NXZ66" s="525"/>
      <c r="NYA66" s="525"/>
      <c r="NYB66" s="525"/>
      <c r="NYC66" s="525"/>
      <c r="NYD66" s="525"/>
      <c r="NYE66" s="525"/>
      <c r="NYF66" s="525"/>
      <c r="NYG66" s="525"/>
      <c r="NYH66" s="525"/>
      <c r="NYI66" s="525"/>
      <c r="NYJ66" s="525"/>
      <c r="NYK66" s="525"/>
      <c r="NYL66" s="525"/>
      <c r="NYM66" s="525"/>
      <c r="NYN66" s="525"/>
      <c r="NYO66" s="525"/>
      <c r="NYP66" s="525"/>
      <c r="NYQ66" s="525"/>
      <c r="NYR66" s="525"/>
      <c r="NYS66" s="525"/>
      <c r="NYT66" s="525"/>
      <c r="NYU66" s="525"/>
      <c r="NYV66" s="525"/>
      <c r="NYW66" s="525"/>
      <c r="NYX66" s="525"/>
      <c r="NYY66" s="525"/>
      <c r="NYZ66" s="525"/>
      <c r="NZA66" s="525"/>
      <c r="NZB66" s="525"/>
      <c r="NZC66" s="525"/>
      <c r="NZD66" s="525"/>
      <c r="NZE66" s="525"/>
      <c r="NZF66" s="525"/>
      <c r="NZG66" s="525"/>
      <c r="NZH66" s="525"/>
      <c r="NZI66" s="525"/>
      <c r="NZJ66" s="525"/>
      <c r="NZK66" s="525"/>
      <c r="NZL66" s="525"/>
      <c r="NZM66" s="525"/>
      <c r="NZN66" s="525"/>
      <c r="NZO66" s="525"/>
      <c r="NZP66" s="525"/>
      <c r="NZQ66" s="525"/>
      <c r="NZR66" s="525"/>
      <c r="NZS66" s="525"/>
      <c r="NZT66" s="525"/>
      <c r="NZU66" s="525"/>
      <c r="NZV66" s="525"/>
      <c r="NZW66" s="525"/>
      <c r="NZX66" s="525"/>
      <c r="NZY66" s="525"/>
      <c r="NZZ66" s="525"/>
      <c r="OAA66" s="525"/>
      <c r="OAB66" s="525"/>
      <c r="OAC66" s="525"/>
      <c r="OAD66" s="525"/>
      <c r="OAE66" s="525"/>
      <c r="OAF66" s="525"/>
      <c r="OAG66" s="525"/>
      <c r="OAH66" s="525"/>
      <c r="OAI66" s="525"/>
      <c r="OAJ66" s="525"/>
      <c r="OAK66" s="525"/>
      <c r="OAL66" s="525"/>
      <c r="OAM66" s="525"/>
      <c r="OAN66" s="525"/>
      <c r="OAO66" s="525"/>
      <c r="OAP66" s="525"/>
      <c r="OAQ66" s="525"/>
      <c r="OAR66" s="525"/>
      <c r="OAS66" s="525"/>
      <c r="OAT66" s="525"/>
      <c r="OAU66" s="525"/>
      <c r="OAV66" s="525"/>
      <c r="OAW66" s="525"/>
      <c r="OAX66" s="525"/>
      <c r="OAY66" s="525"/>
      <c r="OAZ66" s="525"/>
      <c r="OBA66" s="525"/>
      <c r="OBB66" s="525"/>
      <c r="OBC66" s="525"/>
      <c r="OBD66" s="525"/>
      <c r="OBE66" s="525"/>
      <c r="OBF66" s="525"/>
      <c r="OBG66" s="525"/>
      <c r="OBH66" s="525"/>
      <c r="OBI66" s="525"/>
      <c r="OBJ66" s="525"/>
      <c r="OBK66" s="525"/>
      <c r="OBL66" s="525"/>
      <c r="OBM66" s="525"/>
      <c r="OBN66" s="525"/>
      <c r="OBO66" s="525"/>
      <c r="OBP66" s="525"/>
      <c r="OBQ66" s="525"/>
      <c r="OBR66" s="525"/>
      <c r="OBS66" s="525"/>
      <c r="OBT66" s="525"/>
      <c r="OBU66" s="525"/>
      <c r="OBV66" s="525"/>
      <c r="OBW66" s="525"/>
      <c r="OBX66" s="525"/>
      <c r="OBY66" s="525"/>
      <c r="OBZ66" s="525"/>
      <c r="OCA66" s="525"/>
      <c r="OCB66" s="525"/>
      <c r="OCC66" s="525"/>
      <c r="OCD66" s="525"/>
      <c r="OCE66" s="525"/>
      <c r="OCF66" s="525"/>
      <c r="OCG66" s="525"/>
      <c r="OCH66" s="525"/>
      <c r="OCI66" s="525"/>
      <c r="OCJ66" s="525"/>
      <c r="OCK66" s="525"/>
      <c r="OCL66" s="525"/>
      <c r="OCM66" s="525"/>
      <c r="OCN66" s="525"/>
      <c r="OCO66" s="525"/>
      <c r="OCP66" s="525"/>
      <c r="OCQ66" s="525"/>
      <c r="OCR66" s="525"/>
      <c r="OCS66" s="525"/>
      <c r="OCT66" s="525"/>
      <c r="OCU66" s="525"/>
      <c r="OCV66" s="525"/>
      <c r="OCW66" s="525"/>
      <c r="OCX66" s="525"/>
      <c r="OCY66" s="525"/>
      <c r="OCZ66" s="525"/>
      <c r="ODA66" s="525"/>
      <c r="ODB66" s="525"/>
      <c r="ODC66" s="525"/>
      <c r="ODD66" s="525"/>
      <c r="ODE66" s="525"/>
      <c r="ODF66" s="525"/>
      <c r="ODG66" s="525"/>
      <c r="ODH66" s="525"/>
      <c r="ODI66" s="525"/>
      <c r="ODJ66" s="525"/>
      <c r="ODK66" s="525"/>
      <c r="ODL66" s="525"/>
      <c r="ODM66" s="525"/>
      <c r="ODN66" s="525"/>
      <c r="ODO66" s="525"/>
      <c r="ODP66" s="525"/>
      <c r="ODQ66" s="525"/>
      <c r="ODR66" s="525"/>
      <c r="ODS66" s="525"/>
      <c r="ODT66" s="525"/>
      <c r="ODU66" s="525"/>
      <c r="ODV66" s="525"/>
      <c r="ODW66" s="525"/>
      <c r="ODX66" s="525"/>
      <c r="ODY66" s="525"/>
      <c r="ODZ66" s="525"/>
      <c r="OEA66" s="525"/>
      <c r="OEB66" s="525"/>
      <c r="OEC66" s="525"/>
      <c r="OED66" s="525"/>
      <c r="OEE66" s="525"/>
      <c r="OEF66" s="525"/>
      <c r="OEG66" s="525"/>
      <c r="OEH66" s="525"/>
      <c r="OEI66" s="525"/>
      <c r="OEJ66" s="525"/>
      <c r="OEK66" s="525"/>
      <c r="OEL66" s="525"/>
      <c r="OEM66" s="525"/>
      <c r="OEN66" s="525"/>
      <c r="OEO66" s="525"/>
      <c r="OEP66" s="525"/>
      <c r="OEQ66" s="525"/>
      <c r="OER66" s="525"/>
      <c r="OES66" s="525"/>
      <c r="OET66" s="525"/>
      <c r="OEU66" s="525"/>
      <c r="OEV66" s="525"/>
      <c r="OEW66" s="525"/>
      <c r="OEX66" s="525"/>
      <c r="OEY66" s="525"/>
      <c r="OEZ66" s="525"/>
      <c r="OFA66" s="525"/>
      <c r="OFB66" s="525"/>
      <c r="OFC66" s="525"/>
      <c r="OFD66" s="525"/>
      <c r="OFE66" s="525"/>
      <c r="OFF66" s="525"/>
      <c r="OFG66" s="525"/>
      <c r="OFH66" s="525"/>
      <c r="OFI66" s="525"/>
      <c r="OFJ66" s="525"/>
      <c r="OFK66" s="525"/>
      <c r="OFL66" s="525"/>
      <c r="OFM66" s="525"/>
      <c r="OFN66" s="525"/>
      <c r="OFO66" s="525"/>
      <c r="OFP66" s="525"/>
      <c r="OFQ66" s="525"/>
      <c r="OFR66" s="525"/>
      <c r="OFS66" s="525"/>
      <c r="OFT66" s="525"/>
      <c r="OFU66" s="525"/>
      <c r="OFV66" s="525"/>
      <c r="OFW66" s="525"/>
      <c r="OFX66" s="525"/>
      <c r="OFY66" s="525"/>
      <c r="OFZ66" s="525"/>
      <c r="OGA66" s="525"/>
      <c r="OGB66" s="525"/>
      <c r="OGC66" s="525"/>
      <c r="OGD66" s="525"/>
      <c r="OGE66" s="525"/>
      <c r="OGF66" s="525"/>
      <c r="OGG66" s="525"/>
      <c r="OGH66" s="525"/>
      <c r="OGI66" s="525"/>
      <c r="OGJ66" s="525"/>
      <c r="OGK66" s="525"/>
      <c r="OGL66" s="525"/>
      <c r="OGM66" s="525"/>
      <c r="OGN66" s="525"/>
      <c r="OGO66" s="525"/>
      <c r="OGP66" s="525"/>
      <c r="OGQ66" s="525"/>
      <c r="OGR66" s="525"/>
      <c r="OGS66" s="525"/>
      <c r="OGT66" s="525"/>
      <c r="OGU66" s="525"/>
      <c r="OGV66" s="525"/>
      <c r="OGW66" s="525"/>
      <c r="OGX66" s="525"/>
      <c r="OGY66" s="525"/>
      <c r="OGZ66" s="525"/>
      <c r="OHA66" s="525"/>
      <c r="OHB66" s="525"/>
      <c r="OHC66" s="525"/>
      <c r="OHD66" s="525"/>
      <c r="OHE66" s="525"/>
      <c r="OHF66" s="525"/>
      <c r="OHG66" s="525"/>
      <c r="OHH66" s="525"/>
      <c r="OHI66" s="525"/>
      <c r="OHJ66" s="525"/>
      <c r="OHK66" s="525"/>
      <c r="OHL66" s="525"/>
      <c r="OHM66" s="525"/>
      <c r="OHN66" s="525"/>
      <c r="OHO66" s="525"/>
      <c r="OHP66" s="525"/>
      <c r="OHQ66" s="525"/>
      <c r="OHR66" s="525"/>
      <c r="OHS66" s="525"/>
      <c r="OHT66" s="525"/>
      <c r="OHU66" s="525"/>
      <c r="OHV66" s="525"/>
      <c r="OHW66" s="525"/>
      <c r="OHX66" s="525"/>
      <c r="OHY66" s="525"/>
      <c r="OHZ66" s="525"/>
      <c r="OIA66" s="525"/>
      <c r="OIB66" s="525"/>
      <c r="OIC66" s="525"/>
      <c r="OID66" s="525"/>
      <c r="OIE66" s="525"/>
      <c r="OIF66" s="525"/>
      <c r="OIG66" s="525"/>
      <c r="OIH66" s="525"/>
      <c r="OII66" s="525"/>
      <c r="OIJ66" s="525"/>
      <c r="OIK66" s="525"/>
      <c r="OIL66" s="525"/>
      <c r="OIM66" s="525"/>
      <c r="OIN66" s="525"/>
      <c r="OIO66" s="525"/>
      <c r="OIP66" s="525"/>
      <c r="OIQ66" s="525"/>
      <c r="OIR66" s="525"/>
      <c r="OIS66" s="525"/>
      <c r="OIT66" s="525"/>
      <c r="OIU66" s="525"/>
      <c r="OIV66" s="525"/>
      <c r="OIW66" s="525"/>
      <c r="OIX66" s="525"/>
      <c r="OIY66" s="525"/>
      <c r="OIZ66" s="525"/>
      <c r="OJA66" s="525"/>
      <c r="OJB66" s="525"/>
      <c r="OJC66" s="525"/>
      <c r="OJD66" s="525"/>
      <c r="OJE66" s="525"/>
      <c r="OJF66" s="525"/>
      <c r="OJG66" s="525"/>
      <c r="OJH66" s="525"/>
      <c r="OJI66" s="525"/>
      <c r="OJJ66" s="525"/>
      <c r="OJK66" s="525"/>
      <c r="OJL66" s="525"/>
      <c r="OJM66" s="525"/>
      <c r="OJN66" s="525"/>
      <c r="OJO66" s="525"/>
      <c r="OJP66" s="525"/>
      <c r="OJQ66" s="525"/>
      <c r="OJR66" s="525"/>
      <c r="OJS66" s="525"/>
      <c r="OJT66" s="525"/>
      <c r="OJU66" s="525"/>
      <c r="OJV66" s="525"/>
      <c r="OJW66" s="525"/>
      <c r="OJX66" s="525"/>
      <c r="OJY66" s="525"/>
      <c r="OJZ66" s="525"/>
      <c r="OKA66" s="525"/>
      <c r="OKB66" s="525"/>
      <c r="OKC66" s="525"/>
      <c r="OKD66" s="525"/>
      <c r="OKE66" s="525"/>
      <c r="OKF66" s="525"/>
      <c r="OKG66" s="525"/>
      <c r="OKH66" s="525"/>
      <c r="OKI66" s="525"/>
      <c r="OKJ66" s="525"/>
      <c r="OKK66" s="525"/>
      <c r="OKL66" s="525"/>
      <c r="OKM66" s="525"/>
      <c r="OKN66" s="525"/>
      <c r="OKO66" s="525"/>
      <c r="OKP66" s="525"/>
      <c r="OKQ66" s="525"/>
      <c r="OKR66" s="525"/>
      <c r="OKS66" s="525"/>
      <c r="OKT66" s="525"/>
      <c r="OKU66" s="525"/>
      <c r="OKV66" s="525"/>
      <c r="OKW66" s="525"/>
      <c r="OKX66" s="525"/>
      <c r="OKY66" s="525"/>
      <c r="OKZ66" s="525"/>
      <c r="OLA66" s="525"/>
      <c r="OLB66" s="525"/>
      <c r="OLC66" s="525"/>
      <c r="OLD66" s="525"/>
      <c r="OLE66" s="525"/>
      <c r="OLF66" s="525"/>
      <c r="OLG66" s="525"/>
      <c r="OLH66" s="525"/>
      <c r="OLI66" s="525"/>
      <c r="OLJ66" s="525"/>
      <c r="OLK66" s="525"/>
      <c r="OLL66" s="525"/>
      <c r="OLM66" s="525"/>
      <c r="OLN66" s="525"/>
      <c r="OLO66" s="525"/>
      <c r="OLP66" s="525"/>
      <c r="OLQ66" s="525"/>
      <c r="OLR66" s="525"/>
      <c r="OLS66" s="525"/>
      <c r="OLT66" s="525"/>
      <c r="OLU66" s="525"/>
      <c r="OLV66" s="525"/>
      <c r="OLW66" s="525"/>
      <c r="OLX66" s="525"/>
      <c r="OLY66" s="525"/>
      <c r="OLZ66" s="525"/>
      <c r="OMA66" s="525"/>
      <c r="OMB66" s="525"/>
      <c r="OMC66" s="525"/>
      <c r="OMD66" s="525"/>
      <c r="OME66" s="525"/>
      <c r="OMF66" s="525"/>
      <c r="OMG66" s="525"/>
      <c r="OMH66" s="525"/>
      <c r="OMI66" s="525"/>
      <c r="OMJ66" s="525"/>
      <c r="OMK66" s="525"/>
      <c r="OML66" s="525"/>
      <c r="OMM66" s="525"/>
      <c r="OMN66" s="525"/>
      <c r="OMO66" s="525"/>
      <c r="OMP66" s="525"/>
      <c r="OMQ66" s="525"/>
      <c r="OMR66" s="525"/>
      <c r="OMS66" s="525"/>
      <c r="OMT66" s="525"/>
      <c r="OMU66" s="525"/>
      <c r="OMV66" s="525"/>
      <c r="OMW66" s="525"/>
      <c r="OMX66" s="525"/>
      <c r="OMY66" s="525"/>
      <c r="OMZ66" s="525"/>
      <c r="ONA66" s="525"/>
      <c r="ONB66" s="525"/>
      <c r="ONC66" s="525"/>
      <c r="OND66" s="525"/>
      <c r="ONE66" s="525"/>
      <c r="ONF66" s="525"/>
      <c r="ONG66" s="525"/>
      <c r="ONH66" s="525"/>
      <c r="ONI66" s="525"/>
      <c r="ONJ66" s="525"/>
      <c r="ONK66" s="525"/>
      <c r="ONL66" s="525"/>
      <c r="ONM66" s="525"/>
      <c r="ONN66" s="525"/>
      <c r="ONO66" s="525"/>
      <c r="ONP66" s="525"/>
      <c r="ONQ66" s="525"/>
      <c r="ONR66" s="525"/>
      <c r="ONS66" s="525"/>
      <c r="ONT66" s="525"/>
      <c r="ONU66" s="525"/>
      <c r="ONV66" s="525"/>
      <c r="ONW66" s="525"/>
      <c r="ONX66" s="525"/>
      <c r="ONY66" s="525"/>
      <c r="ONZ66" s="525"/>
      <c r="OOA66" s="525"/>
      <c r="OOB66" s="525"/>
      <c r="OOC66" s="525"/>
      <c r="OOD66" s="525"/>
      <c r="OOE66" s="525"/>
      <c r="OOF66" s="525"/>
      <c r="OOG66" s="525"/>
      <c r="OOH66" s="525"/>
      <c r="OOI66" s="525"/>
      <c r="OOJ66" s="525"/>
      <c r="OOK66" s="525"/>
      <c r="OOL66" s="525"/>
      <c r="OOM66" s="525"/>
      <c r="OON66" s="525"/>
      <c r="OOO66" s="525"/>
      <c r="OOP66" s="525"/>
      <c r="OOQ66" s="525"/>
      <c r="OOR66" s="525"/>
      <c r="OOS66" s="525"/>
      <c r="OOT66" s="525"/>
      <c r="OOU66" s="525"/>
      <c r="OOV66" s="525"/>
      <c r="OOW66" s="525"/>
      <c r="OOX66" s="525"/>
      <c r="OOY66" s="525"/>
      <c r="OOZ66" s="525"/>
      <c r="OPA66" s="525"/>
      <c r="OPB66" s="525"/>
      <c r="OPC66" s="525"/>
      <c r="OPD66" s="525"/>
      <c r="OPE66" s="525"/>
      <c r="OPF66" s="525"/>
      <c r="OPG66" s="525"/>
      <c r="OPH66" s="525"/>
      <c r="OPI66" s="525"/>
      <c r="OPJ66" s="525"/>
      <c r="OPK66" s="525"/>
      <c r="OPL66" s="525"/>
      <c r="OPM66" s="525"/>
      <c r="OPN66" s="525"/>
      <c r="OPO66" s="525"/>
      <c r="OPP66" s="525"/>
      <c r="OPQ66" s="525"/>
      <c r="OPR66" s="525"/>
      <c r="OPS66" s="525"/>
      <c r="OPT66" s="525"/>
      <c r="OPU66" s="525"/>
      <c r="OPV66" s="525"/>
      <c r="OPW66" s="525"/>
      <c r="OPX66" s="525"/>
      <c r="OPY66" s="525"/>
      <c r="OPZ66" s="525"/>
      <c r="OQA66" s="525"/>
      <c r="OQB66" s="525"/>
      <c r="OQC66" s="525"/>
      <c r="OQD66" s="525"/>
      <c r="OQE66" s="525"/>
      <c r="OQF66" s="525"/>
      <c r="OQG66" s="525"/>
      <c r="OQH66" s="525"/>
      <c r="OQI66" s="525"/>
      <c r="OQJ66" s="525"/>
      <c r="OQK66" s="525"/>
      <c r="OQL66" s="525"/>
      <c r="OQM66" s="525"/>
      <c r="OQN66" s="525"/>
      <c r="OQO66" s="525"/>
      <c r="OQP66" s="525"/>
      <c r="OQQ66" s="525"/>
      <c r="OQR66" s="525"/>
      <c r="OQS66" s="525"/>
      <c r="OQT66" s="525"/>
      <c r="OQU66" s="525"/>
      <c r="OQV66" s="525"/>
      <c r="OQW66" s="525"/>
      <c r="OQX66" s="525"/>
      <c r="OQY66" s="525"/>
      <c r="OQZ66" s="525"/>
      <c r="ORA66" s="525"/>
      <c r="ORB66" s="525"/>
      <c r="ORC66" s="525"/>
      <c r="ORD66" s="525"/>
      <c r="ORE66" s="525"/>
      <c r="ORF66" s="525"/>
      <c r="ORG66" s="525"/>
      <c r="ORH66" s="525"/>
      <c r="ORI66" s="525"/>
      <c r="ORJ66" s="525"/>
      <c r="ORK66" s="525"/>
      <c r="ORL66" s="525"/>
      <c r="ORM66" s="525"/>
      <c r="ORN66" s="525"/>
      <c r="ORO66" s="525"/>
      <c r="ORP66" s="525"/>
      <c r="ORQ66" s="525"/>
      <c r="ORR66" s="525"/>
      <c r="ORS66" s="525"/>
      <c r="ORT66" s="525"/>
      <c r="ORU66" s="525"/>
      <c r="ORV66" s="525"/>
      <c r="ORW66" s="525"/>
      <c r="ORX66" s="525"/>
      <c r="ORY66" s="525"/>
      <c r="ORZ66" s="525"/>
      <c r="OSA66" s="525"/>
      <c r="OSB66" s="525"/>
      <c r="OSC66" s="525"/>
      <c r="OSD66" s="525"/>
      <c r="OSE66" s="525"/>
      <c r="OSF66" s="525"/>
      <c r="OSG66" s="525"/>
      <c r="OSH66" s="525"/>
      <c r="OSI66" s="525"/>
      <c r="OSJ66" s="525"/>
      <c r="OSK66" s="525"/>
      <c r="OSL66" s="525"/>
      <c r="OSM66" s="525"/>
      <c r="OSN66" s="525"/>
      <c r="OSO66" s="525"/>
      <c r="OSP66" s="525"/>
      <c r="OSQ66" s="525"/>
      <c r="OSR66" s="525"/>
      <c r="OSS66" s="525"/>
      <c r="OST66" s="525"/>
      <c r="OSU66" s="525"/>
      <c r="OSV66" s="525"/>
      <c r="OSW66" s="525"/>
      <c r="OSX66" s="525"/>
      <c r="OSY66" s="525"/>
      <c r="OSZ66" s="525"/>
      <c r="OTA66" s="525"/>
      <c r="OTB66" s="525"/>
      <c r="OTC66" s="525"/>
      <c r="OTD66" s="525"/>
      <c r="OTE66" s="525"/>
      <c r="OTF66" s="525"/>
      <c r="OTG66" s="525"/>
      <c r="OTH66" s="525"/>
      <c r="OTI66" s="525"/>
      <c r="OTJ66" s="525"/>
      <c r="OTK66" s="525"/>
      <c r="OTL66" s="525"/>
      <c r="OTM66" s="525"/>
      <c r="OTN66" s="525"/>
      <c r="OTO66" s="525"/>
      <c r="OTP66" s="525"/>
      <c r="OTQ66" s="525"/>
      <c r="OTR66" s="525"/>
      <c r="OTS66" s="525"/>
      <c r="OTT66" s="525"/>
      <c r="OTU66" s="525"/>
      <c r="OTV66" s="525"/>
      <c r="OTW66" s="525"/>
      <c r="OTX66" s="525"/>
      <c r="OTY66" s="525"/>
      <c r="OTZ66" s="525"/>
      <c r="OUA66" s="525"/>
      <c r="OUB66" s="525"/>
      <c r="OUC66" s="525"/>
      <c r="OUD66" s="525"/>
      <c r="OUE66" s="525"/>
      <c r="OUF66" s="525"/>
      <c r="OUG66" s="525"/>
      <c r="OUH66" s="525"/>
      <c r="OUI66" s="525"/>
      <c r="OUJ66" s="525"/>
      <c r="OUK66" s="525"/>
      <c r="OUL66" s="525"/>
      <c r="OUM66" s="525"/>
      <c r="OUN66" s="525"/>
      <c r="OUO66" s="525"/>
      <c r="OUP66" s="525"/>
      <c r="OUQ66" s="525"/>
      <c r="OUR66" s="525"/>
      <c r="OUS66" s="525"/>
      <c r="OUT66" s="525"/>
      <c r="OUU66" s="525"/>
      <c r="OUV66" s="525"/>
      <c r="OUW66" s="525"/>
      <c r="OUX66" s="525"/>
      <c r="OUY66" s="525"/>
      <c r="OUZ66" s="525"/>
      <c r="OVA66" s="525"/>
      <c r="OVB66" s="525"/>
      <c r="OVC66" s="525"/>
      <c r="OVD66" s="525"/>
      <c r="OVE66" s="525"/>
      <c r="OVF66" s="525"/>
      <c r="OVG66" s="525"/>
      <c r="OVH66" s="525"/>
      <c r="OVI66" s="525"/>
      <c r="OVJ66" s="525"/>
      <c r="OVK66" s="525"/>
      <c r="OVL66" s="525"/>
      <c r="OVM66" s="525"/>
      <c r="OVN66" s="525"/>
      <c r="OVO66" s="525"/>
      <c r="OVP66" s="525"/>
      <c r="OVQ66" s="525"/>
      <c r="OVR66" s="525"/>
      <c r="OVS66" s="525"/>
      <c r="OVT66" s="525"/>
      <c r="OVU66" s="525"/>
      <c r="OVV66" s="525"/>
      <c r="OVW66" s="525"/>
      <c r="OVX66" s="525"/>
      <c r="OVY66" s="525"/>
      <c r="OVZ66" s="525"/>
      <c r="OWA66" s="525"/>
      <c r="OWB66" s="525"/>
      <c r="OWC66" s="525"/>
      <c r="OWD66" s="525"/>
      <c r="OWE66" s="525"/>
      <c r="OWF66" s="525"/>
      <c r="OWG66" s="525"/>
      <c r="OWH66" s="525"/>
      <c r="OWI66" s="525"/>
      <c r="OWJ66" s="525"/>
      <c r="OWK66" s="525"/>
      <c r="OWL66" s="525"/>
      <c r="OWM66" s="525"/>
      <c r="OWN66" s="525"/>
      <c r="OWO66" s="525"/>
      <c r="OWP66" s="525"/>
      <c r="OWQ66" s="525"/>
      <c r="OWR66" s="525"/>
      <c r="OWS66" s="525"/>
      <c r="OWT66" s="525"/>
      <c r="OWU66" s="525"/>
      <c r="OWV66" s="525"/>
      <c r="OWW66" s="525"/>
      <c r="OWX66" s="525"/>
      <c r="OWY66" s="525"/>
      <c r="OWZ66" s="525"/>
      <c r="OXA66" s="525"/>
      <c r="OXB66" s="525"/>
      <c r="OXC66" s="525"/>
      <c r="OXD66" s="525"/>
      <c r="OXE66" s="525"/>
      <c r="OXF66" s="525"/>
      <c r="OXG66" s="525"/>
      <c r="OXH66" s="525"/>
      <c r="OXI66" s="525"/>
      <c r="OXJ66" s="525"/>
      <c r="OXK66" s="525"/>
      <c r="OXL66" s="525"/>
      <c r="OXM66" s="525"/>
      <c r="OXN66" s="525"/>
      <c r="OXO66" s="525"/>
      <c r="OXP66" s="525"/>
      <c r="OXQ66" s="525"/>
      <c r="OXR66" s="525"/>
      <c r="OXS66" s="525"/>
      <c r="OXT66" s="525"/>
      <c r="OXU66" s="525"/>
      <c r="OXV66" s="525"/>
      <c r="OXW66" s="525"/>
      <c r="OXX66" s="525"/>
      <c r="OXY66" s="525"/>
      <c r="OXZ66" s="525"/>
      <c r="OYA66" s="525"/>
      <c r="OYB66" s="525"/>
      <c r="OYC66" s="525"/>
      <c r="OYD66" s="525"/>
      <c r="OYE66" s="525"/>
      <c r="OYF66" s="525"/>
      <c r="OYG66" s="525"/>
      <c r="OYH66" s="525"/>
      <c r="OYI66" s="525"/>
      <c r="OYJ66" s="525"/>
      <c r="OYK66" s="525"/>
      <c r="OYL66" s="525"/>
      <c r="OYM66" s="525"/>
      <c r="OYN66" s="525"/>
      <c r="OYO66" s="525"/>
      <c r="OYP66" s="525"/>
      <c r="OYQ66" s="525"/>
      <c r="OYR66" s="525"/>
      <c r="OYS66" s="525"/>
      <c r="OYT66" s="525"/>
      <c r="OYU66" s="525"/>
      <c r="OYV66" s="525"/>
      <c r="OYW66" s="525"/>
      <c r="OYX66" s="525"/>
      <c r="OYY66" s="525"/>
      <c r="OYZ66" s="525"/>
      <c r="OZA66" s="525"/>
      <c r="OZB66" s="525"/>
      <c r="OZC66" s="525"/>
      <c r="OZD66" s="525"/>
      <c r="OZE66" s="525"/>
      <c r="OZF66" s="525"/>
      <c r="OZG66" s="525"/>
      <c r="OZH66" s="525"/>
      <c r="OZI66" s="525"/>
      <c r="OZJ66" s="525"/>
      <c r="OZK66" s="525"/>
      <c r="OZL66" s="525"/>
      <c r="OZM66" s="525"/>
      <c r="OZN66" s="525"/>
      <c r="OZO66" s="525"/>
      <c r="OZP66" s="525"/>
      <c r="OZQ66" s="525"/>
      <c r="OZR66" s="525"/>
      <c r="OZS66" s="525"/>
      <c r="OZT66" s="525"/>
      <c r="OZU66" s="525"/>
      <c r="OZV66" s="525"/>
      <c r="OZW66" s="525"/>
      <c r="OZX66" s="525"/>
      <c r="OZY66" s="525"/>
      <c r="OZZ66" s="525"/>
      <c r="PAA66" s="525"/>
      <c r="PAB66" s="525"/>
      <c r="PAC66" s="525"/>
      <c r="PAD66" s="525"/>
      <c r="PAE66" s="525"/>
      <c r="PAF66" s="525"/>
      <c r="PAG66" s="525"/>
      <c r="PAH66" s="525"/>
      <c r="PAI66" s="525"/>
      <c r="PAJ66" s="525"/>
      <c r="PAK66" s="525"/>
      <c r="PAL66" s="525"/>
      <c r="PAM66" s="525"/>
      <c r="PAN66" s="525"/>
      <c r="PAO66" s="525"/>
      <c r="PAP66" s="525"/>
      <c r="PAQ66" s="525"/>
      <c r="PAR66" s="525"/>
      <c r="PAS66" s="525"/>
      <c r="PAT66" s="525"/>
      <c r="PAU66" s="525"/>
      <c r="PAV66" s="525"/>
      <c r="PAW66" s="525"/>
      <c r="PAX66" s="525"/>
      <c r="PAY66" s="525"/>
      <c r="PAZ66" s="525"/>
      <c r="PBA66" s="525"/>
      <c r="PBB66" s="525"/>
      <c r="PBC66" s="525"/>
      <c r="PBD66" s="525"/>
      <c r="PBE66" s="525"/>
      <c r="PBF66" s="525"/>
      <c r="PBG66" s="525"/>
      <c r="PBH66" s="525"/>
      <c r="PBI66" s="525"/>
      <c r="PBJ66" s="525"/>
      <c r="PBK66" s="525"/>
      <c r="PBL66" s="525"/>
      <c r="PBM66" s="525"/>
      <c r="PBN66" s="525"/>
      <c r="PBO66" s="525"/>
      <c r="PBP66" s="525"/>
      <c r="PBQ66" s="525"/>
      <c r="PBR66" s="525"/>
      <c r="PBS66" s="525"/>
      <c r="PBT66" s="525"/>
      <c r="PBU66" s="525"/>
      <c r="PBV66" s="525"/>
      <c r="PBW66" s="525"/>
      <c r="PBX66" s="525"/>
      <c r="PBY66" s="525"/>
      <c r="PBZ66" s="525"/>
      <c r="PCA66" s="525"/>
      <c r="PCB66" s="525"/>
      <c r="PCC66" s="525"/>
      <c r="PCD66" s="525"/>
      <c r="PCE66" s="525"/>
      <c r="PCF66" s="525"/>
      <c r="PCG66" s="525"/>
      <c r="PCH66" s="525"/>
      <c r="PCI66" s="525"/>
      <c r="PCJ66" s="525"/>
      <c r="PCK66" s="525"/>
      <c r="PCL66" s="525"/>
      <c r="PCM66" s="525"/>
      <c r="PCN66" s="525"/>
      <c r="PCO66" s="525"/>
      <c r="PCP66" s="525"/>
      <c r="PCQ66" s="525"/>
      <c r="PCR66" s="525"/>
      <c r="PCS66" s="525"/>
      <c r="PCT66" s="525"/>
      <c r="PCU66" s="525"/>
      <c r="PCV66" s="525"/>
      <c r="PCW66" s="525"/>
      <c r="PCX66" s="525"/>
      <c r="PCY66" s="525"/>
      <c r="PCZ66" s="525"/>
      <c r="PDA66" s="525"/>
      <c r="PDB66" s="525"/>
      <c r="PDC66" s="525"/>
      <c r="PDD66" s="525"/>
      <c r="PDE66" s="525"/>
      <c r="PDF66" s="525"/>
      <c r="PDG66" s="525"/>
      <c r="PDH66" s="525"/>
      <c r="PDI66" s="525"/>
      <c r="PDJ66" s="525"/>
      <c r="PDK66" s="525"/>
      <c r="PDL66" s="525"/>
      <c r="PDM66" s="525"/>
      <c r="PDN66" s="525"/>
      <c r="PDO66" s="525"/>
      <c r="PDP66" s="525"/>
      <c r="PDQ66" s="525"/>
      <c r="PDR66" s="525"/>
      <c r="PDS66" s="525"/>
      <c r="PDT66" s="525"/>
      <c r="PDU66" s="525"/>
      <c r="PDV66" s="525"/>
      <c r="PDW66" s="525"/>
      <c r="PDX66" s="525"/>
      <c r="PDY66" s="525"/>
      <c r="PDZ66" s="525"/>
      <c r="PEA66" s="525"/>
      <c r="PEB66" s="525"/>
      <c r="PEC66" s="525"/>
      <c r="PED66" s="525"/>
      <c r="PEE66" s="525"/>
      <c r="PEF66" s="525"/>
      <c r="PEG66" s="525"/>
      <c r="PEH66" s="525"/>
      <c r="PEI66" s="525"/>
      <c r="PEJ66" s="525"/>
      <c r="PEK66" s="525"/>
      <c r="PEL66" s="525"/>
      <c r="PEM66" s="525"/>
      <c r="PEN66" s="525"/>
      <c r="PEO66" s="525"/>
      <c r="PEP66" s="525"/>
      <c r="PEQ66" s="525"/>
      <c r="PER66" s="525"/>
      <c r="PES66" s="525"/>
      <c r="PET66" s="525"/>
      <c r="PEU66" s="525"/>
      <c r="PEV66" s="525"/>
      <c r="PEW66" s="525"/>
      <c r="PEX66" s="525"/>
      <c r="PEY66" s="525"/>
      <c r="PEZ66" s="525"/>
      <c r="PFA66" s="525"/>
      <c r="PFB66" s="525"/>
      <c r="PFC66" s="525"/>
      <c r="PFD66" s="525"/>
      <c r="PFE66" s="525"/>
      <c r="PFF66" s="525"/>
      <c r="PFG66" s="525"/>
      <c r="PFH66" s="525"/>
      <c r="PFI66" s="525"/>
      <c r="PFJ66" s="525"/>
      <c r="PFK66" s="525"/>
      <c r="PFL66" s="525"/>
      <c r="PFM66" s="525"/>
      <c r="PFN66" s="525"/>
      <c r="PFO66" s="525"/>
      <c r="PFP66" s="525"/>
      <c r="PFQ66" s="525"/>
      <c r="PFR66" s="525"/>
      <c r="PFS66" s="525"/>
      <c r="PFT66" s="525"/>
      <c r="PFU66" s="525"/>
      <c r="PFV66" s="525"/>
      <c r="PFW66" s="525"/>
      <c r="PFX66" s="525"/>
      <c r="PFY66" s="525"/>
      <c r="PFZ66" s="525"/>
      <c r="PGA66" s="525"/>
      <c r="PGB66" s="525"/>
      <c r="PGC66" s="525"/>
      <c r="PGD66" s="525"/>
      <c r="PGE66" s="525"/>
      <c r="PGF66" s="525"/>
      <c r="PGG66" s="525"/>
      <c r="PGH66" s="525"/>
      <c r="PGI66" s="525"/>
      <c r="PGJ66" s="525"/>
      <c r="PGK66" s="525"/>
      <c r="PGL66" s="525"/>
      <c r="PGM66" s="525"/>
      <c r="PGN66" s="525"/>
      <c r="PGO66" s="525"/>
      <c r="PGP66" s="525"/>
      <c r="PGQ66" s="525"/>
      <c r="PGR66" s="525"/>
      <c r="PGS66" s="525"/>
      <c r="PGT66" s="525"/>
      <c r="PGU66" s="525"/>
      <c r="PGV66" s="525"/>
      <c r="PGW66" s="525"/>
      <c r="PGX66" s="525"/>
      <c r="PGY66" s="525"/>
      <c r="PGZ66" s="525"/>
      <c r="PHA66" s="525"/>
      <c r="PHB66" s="525"/>
      <c r="PHC66" s="525"/>
      <c r="PHD66" s="525"/>
      <c r="PHE66" s="525"/>
      <c r="PHF66" s="525"/>
      <c r="PHG66" s="525"/>
      <c r="PHH66" s="525"/>
      <c r="PHI66" s="525"/>
      <c r="PHJ66" s="525"/>
      <c r="PHK66" s="525"/>
      <c r="PHL66" s="525"/>
      <c r="PHM66" s="525"/>
      <c r="PHN66" s="525"/>
      <c r="PHO66" s="525"/>
      <c r="PHP66" s="525"/>
      <c r="PHQ66" s="525"/>
      <c r="PHR66" s="525"/>
      <c r="PHS66" s="525"/>
      <c r="PHT66" s="525"/>
      <c r="PHU66" s="525"/>
      <c r="PHV66" s="525"/>
      <c r="PHW66" s="525"/>
      <c r="PHX66" s="525"/>
      <c r="PHY66" s="525"/>
      <c r="PHZ66" s="525"/>
      <c r="PIA66" s="525"/>
      <c r="PIB66" s="525"/>
      <c r="PIC66" s="525"/>
      <c r="PID66" s="525"/>
      <c r="PIE66" s="525"/>
      <c r="PIF66" s="525"/>
      <c r="PIG66" s="525"/>
      <c r="PIH66" s="525"/>
      <c r="PII66" s="525"/>
      <c r="PIJ66" s="525"/>
      <c r="PIK66" s="525"/>
      <c r="PIL66" s="525"/>
      <c r="PIM66" s="525"/>
      <c r="PIN66" s="525"/>
      <c r="PIO66" s="525"/>
      <c r="PIP66" s="525"/>
      <c r="PIQ66" s="525"/>
      <c r="PIR66" s="525"/>
      <c r="PIS66" s="525"/>
      <c r="PIT66" s="525"/>
      <c r="PIU66" s="525"/>
      <c r="PIV66" s="525"/>
      <c r="PIW66" s="525"/>
      <c r="PIX66" s="525"/>
      <c r="PIY66" s="525"/>
      <c r="PIZ66" s="525"/>
      <c r="PJA66" s="525"/>
      <c r="PJB66" s="525"/>
      <c r="PJC66" s="525"/>
      <c r="PJD66" s="525"/>
      <c r="PJE66" s="525"/>
      <c r="PJF66" s="525"/>
      <c r="PJG66" s="525"/>
      <c r="PJH66" s="525"/>
      <c r="PJI66" s="525"/>
      <c r="PJJ66" s="525"/>
      <c r="PJK66" s="525"/>
      <c r="PJL66" s="525"/>
      <c r="PJM66" s="525"/>
      <c r="PJN66" s="525"/>
      <c r="PJO66" s="525"/>
      <c r="PJP66" s="525"/>
      <c r="PJQ66" s="525"/>
      <c r="PJR66" s="525"/>
      <c r="PJS66" s="525"/>
      <c r="PJT66" s="525"/>
      <c r="PJU66" s="525"/>
      <c r="PJV66" s="525"/>
      <c r="PJW66" s="525"/>
      <c r="PJX66" s="525"/>
      <c r="PJY66" s="525"/>
      <c r="PJZ66" s="525"/>
      <c r="PKA66" s="525"/>
      <c r="PKB66" s="525"/>
      <c r="PKC66" s="525"/>
      <c r="PKD66" s="525"/>
      <c r="PKE66" s="525"/>
      <c r="PKF66" s="525"/>
      <c r="PKG66" s="525"/>
      <c r="PKH66" s="525"/>
      <c r="PKI66" s="525"/>
      <c r="PKJ66" s="525"/>
      <c r="PKK66" s="525"/>
      <c r="PKL66" s="525"/>
      <c r="PKM66" s="525"/>
      <c r="PKN66" s="525"/>
      <c r="PKO66" s="525"/>
      <c r="PKP66" s="525"/>
      <c r="PKQ66" s="525"/>
      <c r="PKR66" s="525"/>
      <c r="PKS66" s="525"/>
      <c r="PKT66" s="525"/>
      <c r="PKU66" s="525"/>
      <c r="PKV66" s="525"/>
      <c r="PKW66" s="525"/>
      <c r="PKX66" s="525"/>
      <c r="PKY66" s="525"/>
      <c r="PKZ66" s="525"/>
      <c r="PLA66" s="525"/>
      <c r="PLB66" s="525"/>
      <c r="PLC66" s="525"/>
      <c r="PLD66" s="525"/>
      <c r="PLE66" s="525"/>
      <c r="PLF66" s="525"/>
      <c r="PLG66" s="525"/>
      <c r="PLH66" s="525"/>
      <c r="PLI66" s="525"/>
      <c r="PLJ66" s="525"/>
      <c r="PLK66" s="525"/>
      <c r="PLL66" s="525"/>
      <c r="PLM66" s="525"/>
      <c r="PLN66" s="525"/>
      <c r="PLO66" s="525"/>
      <c r="PLP66" s="525"/>
      <c r="PLQ66" s="525"/>
      <c r="PLR66" s="525"/>
      <c r="PLS66" s="525"/>
      <c r="PLT66" s="525"/>
      <c r="PLU66" s="525"/>
      <c r="PLV66" s="525"/>
      <c r="PLW66" s="525"/>
      <c r="PLX66" s="525"/>
      <c r="PLY66" s="525"/>
      <c r="PLZ66" s="525"/>
      <c r="PMA66" s="525"/>
      <c r="PMB66" s="525"/>
      <c r="PMC66" s="525"/>
      <c r="PMD66" s="525"/>
      <c r="PME66" s="525"/>
      <c r="PMF66" s="525"/>
      <c r="PMG66" s="525"/>
      <c r="PMH66" s="525"/>
      <c r="PMI66" s="525"/>
      <c r="PMJ66" s="525"/>
      <c r="PMK66" s="525"/>
      <c r="PML66" s="525"/>
      <c r="PMM66" s="525"/>
      <c r="PMN66" s="525"/>
      <c r="PMO66" s="525"/>
      <c r="PMP66" s="525"/>
      <c r="PMQ66" s="525"/>
      <c r="PMR66" s="525"/>
      <c r="PMS66" s="525"/>
      <c r="PMT66" s="525"/>
      <c r="PMU66" s="525"/>
      <c r="PMV66" s="525"/>
      <c r="PMW66" s="525"/>
      <c r="PMX66" s="525"/>
      <c r="PMY66" s="525"/>
      <c r="PMZ66" s="525"/>
      <c r="PNA66" s="525"/>
      <c r="PNB66" s="525"/>
      <c r="PNC66" s="525"/>
      <c r="PND66" s="525"/>
      <c r="PNE66" s="525"/>
      <c r="PNF66" s="525"/>
      <c r="PNG66" s="525"/>
      <c r="PNH66" s="525"/>
      <c r="PNI66" s="525"/>
      <c r="PNJ66" s="525"/>
      <c r="PNK66" s="525"/>
      <c r="PNL66" s="525"/>
      <c r="PNM66" s="525"/>
      <c r="PNN66" s="525"/>
      <c r="PNO66" s="525"/>
      <c r="PNP66" s="525"/>
      <c r="PNQ66" s="525"/>
      <c r="PNR66" s="525"/>
      <c r="PNS66" s="525"/>
      <c r="PNT66" s="525"/>
      <c r="PNU66" s="525"/>
      <c r="PNV66" s="525"/>
      <c r="PNW66" s="525"/>
      <c r="PNX66" s="525"/>
      <c r="PNY66" s="525"/>
      <c r="PNZ66" s="525"/>
      <c r="POA66" s="525"/>
      <c r="POB66" s="525"/>
      <c r="POC66" s="525"/>
      <c r="POD66" s="525"/>
      <c r="POE66" s="525"/>
      <c r="POF66" s="525"/>
      <c r="POG66" s="525"/>
      <c r="POH66" s="525"/>
      <c r="POI66" s="525"/>
      <c r="POJ66" s="525"/>
      <c r="POK66" s="525"/>
      <c r="POL66" s="525"/>
      <c r="POM66" s="525"/>
      <c r="PON66" s="525"/>
      <c r="POO66" s="525"/>
      <c r="POP66" s="525"/>
      <c r="POQ66" s="525"/>
      <c r="POR66" s="525"/>
      <c r="POS66" s="525"/>
      <c r="POT66" s="525"/>
      <c r="POU66" s="525"/>
      <c r="POV66" s="525"/>
      <c r="POW66" s="525"/>
      <c r="POX66" s="525"/>
      <c r="POY66" s="525"/>
      <c r="POZ66" s="525"/>
      <c r="PPA66" s="525"/>
      <c r="PPB66" s="525"/>
      <c r="PPC66" s="525"/>
      <c r="PPD66" s="525"/>
      <c r="PPE66" s="525"/>
      <c r="PPF66" s="525"/>
      <c r="PPG66" s="525"/>
      <c r="PPH66" s="525"/>
      <c r="PPI66" s="525"/>
      <c r="PPJ66" s="525"/>
      <c r="PPK66" s="525"/>
      <c r="PPL66" s="525"/>
      <c r="PPM66" s="525"/>
      <c r="PPN66" s="525"/>
      <c r="PPO66" s="525"/>
      <c r="PPP66" s="525"/>
      <c r="PPQ66" s="525"/>
      <c r="PPR66" s="525"/>
      <c r="PPS66" s="525"/>
      <c r="PPT66" s="525"/>
      <c r="PPU66" s="525"/>
      <c r="PPV66" s="525"/>
      <c r="PPW66" s="525"/>
      <c r="PPX66" s="525"/>
      <c r="PPY66" s="525"/>
      <c r="PPZ66" s="525"/>
      <c r="PQA66" s="525"/>
      <c r="PQB66" s="525"/>
      <c r="PQC66" s="525"/>
      <c r="PQD66" s="525"/>
      <c r="PQE66" s="525"/>
      <c r="PQF66" s="525"/>
      <c r="PQG66" s="525"/>
      <c r="PQH66" s="525"/>
      <c r="PQI66" s="525"/>
      <c r="PQJ66" s="525"/>
      <c r="PQK66" s="525"/>
      <c r="PQL66" s="525"/>
      <c r="PQM66" s="525"/>
      <c r="PQN66" s="525"/>
      <c r="PQO66" s="525"/>
      <c r="PQP66" s="525"/>
      <c r="PQQ66" s="525"/>
      <c r="PQR66" s="525"/>
      <c r="PQS66" s="525"/>
      <c r="PQT66" s="525"/>
      <c r="PQU66" s="525"/>
      <c r="PQV66" s="525"/>
      <c r="PQW66" s="525"/>
      <c r="PQX66" s="525"/>
      <c r="PQY66" s="525"/>
      <c r="PQZ66" s="525"/>
      <c r="PRA66" s="525"/>
      <c r="PRB66" s="525"/>
      <c r="PRC66" s="525"/>
      <c r="PRD66" s="525"/>
      <c r="PRE66" s="525"/>
      <c r="PRF66" s="525"/>
      <c r="PRG66" s="525"/>
      <c r="PRH66" s="525"/>
      <c r="PRI66" s="525"/>
      <c r="PRJ66" s="525"/>
      <c r="PRK66" s="525"/>
      <c r="PRL66" s="525"/>
      <c r="PRM66" s="525"/>
      <c r="PRN66" s="525"/>
      <c r="PRO66" s="525"/>
      <c r="PRP66" s="525"/>
      <c r="PRQ66" s="525"/>
      <c r="PRR66" s="525"/>
      <c r="PRS66" s="525"/>
      <c r="PRT66" s="525"/>
      <c r="PRU66" s="525"/>
      <c r="PRV66" s="525"/>
      <c r="PRW66" s="525"/>
      <c r="PRX66" s="525"/>
      <c r="PRY66" s="525"/>
      <c r="PRZ66" s="525"/>
      <c r="PSA66" s="525"/>
      <c r="PSB66" s="525"/>
      <c r="PSC66" s="525"/>
      <c r="PSD66" s="525"/>
      <c r="PSE66" s="525"/>
      <c r="PSF66" s="525"/>
      <c r="PSG66" s="525"/>
      <c r="PSH66" s="525"/>
      <c r="PSI66" s="525"/>
      <c r="PSJ66" s="525"/>
      <c r="PSK66" s="525"/>
      <c r="PSL66" s="525"/>
      <c r="PSM66" s="525"/>
      <c r="PSN66" s="525"/>
      <c r="PSO66" s="525"/>
      <c r="PSP66" s="525"/>
      <c r="PSQ66" s="525"/>
      <c r="PSR66" s="525"/>
      <c r="PSS66" s="525"/>
      <c r="PST66" s="525"/>
      <c r="PSU66" s="525"/>
      <c r="PSV66" s="525"/>
      <c r="PSW66" s="525"/>
      <c r="PSX66" s="525"/>
      <c r="PSY66" s="525"/>
      <c r="PSZ66" s="525"/>
      <c r="PTA66" s="525"/>
      <c r="PTB66" s="525"/>
      <c r="PTC66" s="525"/>
      <c r="PTD66" s="525"/>
      <c r="PTE66" s="525"/>
      <c r="PTF66" s="525"/>
      <c r="PTG66" s="525"/>
      <c r="PTH66" s="525"/>
      <c r="PTI66" s="525"/>
      <c r="PTJ66" s="525"/>
      <c r="PTK66" s="525"/>
      <c r="PTL66" s="525"/>
      <c r="PTM66" s="525"/>
      <c r="PTN66" s="525"/>
      <c r="PTO66" s="525"/>
      <c r="PTP66" s="525"/>
      <c r="PTQ66" s="525"/>
      <c r="PTR66" s="525"/>
      <c r="PTS66" s="525"/>
      <c r="PTT66" s="525"/>
      <c r="PTU66" s="525"/>
      <c r="PTV66" s="525"/>
      <c r="PTW66" s="525"/>
      <c r="PTX66" s="525"/>
      <c r="PTY66" s="525"/>
      <c r="PTZ66" s="525"/>
      <c r="PUA66" s="525"/>
      <c r="PUB66" s="525"/>
      <c r="PUC66" s="525"/>
      <c r="PUD66" s="525"/>
      <c r="PUE66" s="525"/>
      <c r="PUF66" s="525"/>
      <c r="PUG66" s="525"/>
      <c r="PUH66" s="525"/>
      <c r="PUI66" s="525"/>
      <c r="PUJ66" s="525"/>
      <c r="PUK66" s="525"/>
      <c r="PUL66" s="525"/>
      <c r="PUM66" s="525"/>
      <c r="PUN66" s="525"/>
      <c r="PUO66" s="525"/>
      <c r="PUP66" s="525"/>
      <c r="PUQ66" s="525"/>
      <c r="PUR66" s="525"/>
      <c r="PUS66" s="525"/>
      <c r="PUT66" s="525"/>
      <c r="PUU66" s="525"/>
      <c r="PUV66" s="525"/>
      <c r="PUW66" s="525"/>
      <c r="PUX66" s="525"/>
      <c r="PUY66" s="525"/>
      <c r="PUZ66" s="525"/>
      <c r="PVA66" s="525"/>
      <c r="PVB66" s="525"/>
      <c r="PVC66" s="525"/>
      <c r="PVD66" s="525"/>
      <c r="PVE66" s="525"/>
      <c r="PVF66" s="525"/>
      <c r="PVG66" s="525"/>
      <c r="PVH66" s="525"/>
      <c r="PVI66" s="525"/>
      <c r="PVJ66" s="525"/>
      <c r="PVK66" s="525"/>
      <c r="PVL66" s="525"/>
      <c r="PVM66" s="525"/>
      <c r="PVN66" s="525"/>
      <c r="PVO66" s="525"/>
      <c r="PVP66" s="525"/>
      <c r="PVQ66" s="525"/>
      <c r="PVR66" s="525"/>
      <c r="PVS66" s="525"/>
      <c r="PVT66" s="525"/>
      <c r="PVU66" s="525"/>
      <c r="PVV66" s="525"/>
      <c r="PVW66" s="525"/>
      <c r="PVX66" s="525"/>
      <c r="PVY66" s="525"/>
      <c r="PVZ66" s="525"/>
      <c r="PWA66" s="525"/>
      <c r="PWB66" s="525"/>
      <c r="PWC66" s="525"/>
      <c r="PWD66" s="525"/>
      <c r="PWE66" s="525"/>
      <c r="PWF66" s="525"/>
      <c r="PWG66" s="525"/>
      <c r="PWH66" s="525"/>
      <c r="PWI66" s="525"/>
      <c r="PWJ66" s="525"/>
      <c r="PWK66" s="525"/>
      <c r="PWL66" s="525"/>
      <c r="PWM66" s="525"/>
      <c r="PWN66" s="525"/>
      <c r="PWO66" s="525"/>
      <c r="PWP66" s="525"/>
      <c r="PWQ66" s="525"/>
      <c r="PWR66" s="525"/>
      <c r="PWS66" s="525"/>
      <c r="PWT66" s="525"/>
      <c r="PWU66" s="525"/>
      <c r="PWV66" s="525"/>
      <c r="PWW66" s="525"/>
      <c r="PWX66" s="525"/>
      <c r="PWY66" s="525"/>
      <c r="PWZ66" s="525"/>
      <c r="PXA66" s="525"/>
      <c r="PXB66" s="525"/>
      <c r="PXC66" s="525"/>
      <c r="PXD66" s="525"/>
      <c r="PXE66" s="525"/>
      <c r="PXF66" s="525"/>
      <c r="PXG66" s="525"/>
      <c r="PXH66" s="525"/>
      <c r="PXI66" s="525"/>
      <c r="PXJ66" s="525"/>
      <c r="PXK66" s="525"/>
      <c r="PXL66" s="525"/>
      <c r="PXM66" s="525"/>
      <c r="PXN66" s="525"/>
      <c r="PXO66" s="525"/>
      <c r="PXP66" s="525"/>
      <c r="PXQ66" s="525"/>
      <c r="PXR66" s="525"/>
      <c r="PXS66" s="525"/>
      <c r="PXT66" s="525"/>
      <c r="PXU66" s="525"/>
      <c r="PXV66" s="525"/>
      <c r="PXW66" s="525"/>
      <c r="PXX66" s="525"/>
      <c r="PXY66" s="525"/>
      <c r="PXZ66" s="525"/>
      <c r="PYA66" s="525"/>
      <c r="PYB66" s="525"/>
      <c r="PYC66" s="525"/>
      <c r="PYD66" s="525"/>
      <c r="PYE66" s="525"/>
      <c r="PYF66" s="525"/>
      <c r="PYG66" s="525"/>
      <c r="PYH66" s="525"/>
      <c r="PYI66" s="525"/>
      <c r="PYJ66" s="525"/>
      <c r="PYK66" s="525"/>
      <c r="PYL66" s="525"/>
      <c r="PYM66" s="525"/>
      <c r="PYN66" s="525"/>
      <c r="PYO66" s="525"/>
      <c r="PYP66" s="525"/>
      <c r="PYQ66" s="525"/>
      <c r="PYR66" s="525"/>
      <c r="PYS66" s="525"/>
      <c r="PYT66" s="525"/>
      <c r="PYU66" s="525"/>
      <c r="PYV66" s="525"/>
      <c r="PYW66" s="525"/>
      <c r="PYX66" s="525"/>
      <c r="PYY66" s="525"/>
      <c r="PYZ66" s="525"/>
      <c r="PZA66" s="525"/>
      <c r="PZB66" s="525"/>
      <c r="PZC66" s="525"/>
      <c r="PZD66" s="525"/>
      <c r="PZE66" s="525"/>
      <c r="PZF66" s="525"/>
      <c r="PZG66" s="525"/>
      <c r="PZH66" s="525"/>
      <c r="PZI66" s="525"/>
      <c r="PZJ66" s="525"/>
      <c r="PZK66" s="525"/>
      <c r="PZL66" s="525"/>
      <c r="PZM66" s="525"/>
      <c r="PZN66" s="525"/>
      <c r="PZO66" s="525"/>
      <c r="PZP66" s="525"/>
      <c r="PZQ66" s="525"/>
      <c r="PZR66" s="525"/>
      <c r="PZS66" s="525"/>
      <c r="PZT66" s="525"/>
      <c r="PZU66" s="525"/>
      <c r="PZV66" s="525"/>
      <c r="PZW66" s="525"/>
      <c r="PZX66" s="525"/>
      <c r="PZY66" s="525"/>
      <c r="PZZ66" s="525"/>
      <c r="QAA66" s="525"/>
      <c r="QAB66" s="525"/>
      <c r="QAC66" s="525"/>
      <c r="QAD66" s="525"/>
      <c r="QAE66" s="525"/>
      <c r="QAF66" s="525"/>
      <c r="QAG66" s="525"/>
      <c r="QAH66" s="525"/>
      <c r="QAI66" s="525"/>
      <c r="QAJ66" s="525"/>
      <c r="QAK66" s="525"/>
      <c r="QAL66" s="525"/>
      <c r="QAM66" s="525"/>
      <c r="QAN66" s="525"/>
      <c r="QAO66" s="525"/>
      <c r="QAP66" s="525"/>
      <c r="QAQ66" s="525"/>
      <c r="QAR66" s="525"/>
      <c r="QAS66" s="525"/>
      <c r="QAT66" s="525"/>
      <c r="QAU66" s="525"/>
      <c r="QAV66" s="525"/>
      <c r="QAW66" s="525"/>
      <c r="QAX66" s="525"/>
      <c r="QAY66" s="525"/>
      <c r="QAZ66" s="525"/>
      <c r="QBA66" s="525"/>
      <c r="QBB66" s="525"/>
      <c r="QBC66" s="525"/>
      <c r="QBD66" s="525"/>
      <c r="QBE66" s="525"/>
      <c r="QBF66" s="525"/>
      <c r="QBG66" s="525"/>
      <c r="QBH66" s="525"/>
      <c r="QBI66" s="525"/>
      <c r="QBJ66" s="525"/>
      <c r="QBK66" s="525"/>
      <c r="QBL66" s="525"/>
      <c r="QBM66" s="525"/>
      <c r="QBN66" s="525"/>
      <c r="QBO66" s="525"/>
      <c r="QBP66" s="525"/>
      <c r="QBQ66" s="525"/>
      <c r="QBR66" s="525"/>
      <c r="QBS66" s="525"/>
      <c r="QBT66" s="525"/>
      <c r="QBU66" s="525"/>
      <c r="QBV66" s="525"/>
      <c r="QBW66" s="525"/>
      <c r="QBX66" s="525"/>
      <c r="QBY66" s="525"/>
      <c r="QBZ66" s="525"/>
      <c r="QCA66" s="525"/>
      <c r="QCB66" s="525"/>
      <c r="QCC66" s="525"/>
      <c r="QCD66" s="525"/>
      <c r="QCE66" s="525"/>
      <c r="QCF66" s="525"/>
      <c r="QCG66" s="525"/>
      <c r="QCH66" s="525"/>
      <c r="QCI66" s="525"/>
      <c r="QCJ66" s="525"/>
      <c r="QCK66" s="525"/>
      <c r="QCL66" s="525"/>
      <c r="QCM66" s="525"/>
      <c r="QCN66" s="525"/>
      <c r="QCO66" s="525"/>
      <c r="QCP66" s="525"/>
      <c r="QCQ66" s="525"/>
      <c r="QCR66" s="525"/>
      <c r="QCS66" s="525"/>
      <c r="QCT66" s="525"/>
      <c r="QCU66" s="525"/>
      <c r="QCV66" s="525"/>
      <c r="QCW66" s="525"/>
      <c r="QCX66" s="525"/>
      <c r="QCY66" s="525"/>
      <c r="QCZ66" s="525"/>
      <c r="QDA66" s="525"/>
      <c r="QDB66" s="525"/>
      <c r="QDC66" s="525"/>
      <c r="QDD66" s="525"/>
      <c r="QDE66" s="525"/>
      <c r="QDF66" s="525"/>
      <c r="QDG66" s="525"/>
      <c r="QDH66" s="525"/>
      <c r="QDI66" s="525"/>
      <c r="QDJ66" s="525"/>
      <c r="QDK66" s="525"/>
      <c r="QDL66" s="525"/>
      <c r="QDM66" s="525"/>
      <c r="QDN66" s="525"/>
      <c r="QDO66" s="525"/>
      <c r="QDP66" s="525"/>
      <c r="QDQ66" s="525"/>
      <c r="QDR66" s="525"/>
      <c r="QDS66" s="525"/>
      <c r="QDT66" s="525"/>
      <c r="QDU66" s="525"/>
      <c r="QDV66" s="525"/>
      <c r="QDW66" s="525"/>
      <c r="QDX66" s="525"/>
      <c r="QDY66" s="525"/>
      <c r="QDZ66" s="525"/>
      <c r="QEA66" s="525"/>
      <c r="QEB66" s="525"/>
      <c r="QEC66" s="525"/>
      <c r="QED66" s="525"/>
      <c r="QEE66" s="525"/>
      <c r="QEF66" s="525"/>
      <c r="QEG66" s="525"/>
      <c r="QEH66" s="525"/>
      <c r="QEI66" s="525"/>
      <c r="QEJ66" s="525"/>
      <c r="QEK66" s="525"/>
      <c r="QEL66" s="525"/>
      <c r="QEM66" s="525"/>
      <c r="QEN66" s="525"/>
      <c r="QEO66" s="525"/>
      <c r="QEP66" s="525"/>
      <c r="QEQ66" s="525"/>
      <c r="QER66" s="525"/>
      <c r="QES66" s="525"/>
      <c r="QET66" s="525"/>
      <c r="QEU66" s="525"/>
      <c r="QEV66" s="525"/>
      <c r="QEW66" s="525"/>
      <c r="QEX66" s="525"/>
      <c r="QEY66" s="525"/>
      <c r="QEZ66" s="525"/>
      <c r="QFA66" s="525"/>
      <c r="QFB66" s="525"/>
      <c r="QFC66" s="525"/>
      <c r="QFD66" s="525"/>
      <c r="QFE66" s="525"/>
      <c r="QFF66" s="525"/>
      <c r="QFG66" s="525"/>
      <c r="QFH66" s="525"/>
      <c r="QFI66" s="525"/>
      <c r="QFJ66" s="525"/>
      <c r="QFK66" s="525"/>
      <c r="QFL66" s="525"/>
      <c r="QFM66" s="525"/>
      <c r="QFN66" s="525"/>
      <c r="QFO66" s="525"/>
      <c r="QFP66" s="525"/>
      <c r="QFQ66" s="525"/>
      <c r="QFR66" s="525"/>
      <c r="QFS66" s="525"/>
      <c r="QFT66" s="525"/>
      <c r="QFU66" s="525"/>
      <c r="QFV66" s="525"/>
      <c r="QFW66" s="525"/>
      <c r="QFX66" s="525"/>
      <c r="QFY66" s="525"/>
      <c r="QFZ66" s="525"/>
      <c r="QGA66" s="525"/>
      <c r="QGB66" s="525"/>
      <c r="QGC66" s="525"/>
      <c r="QGD66" s="525"/>
      <c r="QGE66" s="525"/>
      <c r="QGF66" s="525"/>
      <c r="QGG66" s="525"/>
      <c r="QGH66" s="525"/>
      <c r="QGI66" s="525"/>
      <c r="QGJ66" s="525"/>
      <c r="QGK66" s="525"/>
      <c r="QGL66" s="525"/>
      <c r="QGM66" s="525"/>
      <c r="QGN66" s="525"/>
      <c r="QGO66" s="525"/>
      <c r="QGP66" s="525"/>
      <c r="QGQ66" s="525"/>
      <c r="QGR66" s="525"/>
      <c r="QGS66" s="525"/>
      <c r="QGT66" s="525"/>
      <c r="QGU66" s="525"/>
      <c r="QGV66" s="525"/>
      <c r="QGW66" s="525"/>
      <c r="QGX66" s="525"/>
      <c r="QGY66" s="525"/>
      <c r="QGZ66" s="525"/>
      <c r="QHA66" s="525"/>
      <c r="QHB66" s="525"/>
      <c r="QHC66" s="525"/>
      <c r="QHD66" s="525"/>
      <c r="QHE66" s="525"/>
      <c r="QHF66" s="525"/>
      <c r="QHG66" s="525"/>
      <c r="QHH66" s="525"/>
      <c r="QHI66" s="525"/>
      <c r="QHJ66" s="525"/>
      <c r="QHK66" s="525"/>
      <c r="QHL66" s="525"/>
      <c r="QHM66" s="525"/>
      <c r="QHN66" s="525"/>
      <c r="QHO66" s="525"/>
      <c r="QHP66" s="525"/>
      <c r="QHQ66" s="525"/>
      <c r="QHR66" s="525"/>
      <c r="QHS66" s="525"/>
      <c r="QHT66" s="525"/>
      <c r="QHU66" s="525"/>
      <c r="QHV66" s="525"/>
      <c r="QHW66" s="525"/>
      <c r="QHX66" s="525"/>
      <c r="QHY66" s="525"/>
      <c r="QHZ66" s="525"/>
      <c r="QIA66" s="525"/>
      <c r="QIB66" s="525"/>
      <c r="QIC66" s="525"/>
      <c r="QID66" s="525"/>
      <c r="QIE66" s="525"/>
      <c r="QIF66" s="525"/>
      <c r="QIG66" s="525"/>
      <c r="QIH66" s="525"/>
      <c r="QII66" s="525"/>
      <c r="QIJ66" s="525"/>
      <c r="QIK66" s="525"/>
      <c r="QIL66" s="525"/>
      <c r="QIM66" s="525"/>
      <c r="QIN66" s="525"/>
      <c r="QIO66" s="525"/>
      <c r="QIP66" s="525"/>
      <c r="QIQ66" s="525"/>
      <c r="QIR66" s="525"/>
      <c r="QIS66" s="525"/>
      <c r="QIT66" s="525"/>
      <c r="QIU66" s="525"/>
      <c r="QIV66" s="525"/>
      <c r="QIW66" s="525"/>
      <c r="QIX66" s="525"/>
      <c r="QIY66" s="525"/>
      <c r="QIZ66" s="525"/>
      <c r="QJA66" s="525"/>
      <c r="QJB66" s="525"/>
      <c r="QJC66" s="525"/>
      <c r="QJD66" s="525"/>
      <c r="QJE66" s="525"/>
      <c r="QJF66" s="525"/>
      <c r="QJG66" s="525"/>
      <c r="QJH66" s="525"/>
      <c r="QJI66" s="525"/>
      <c r="QJJ66" s="525"/>
      <c r="QJK66" s="525"/>
      <c r="QJL66" s="525"/>
      <c r="QJM66" s="525"/>
      <c r="QJN66" s="525"/>
      <c r="QJO66" s="525"/>
      <c r="QJP66" s="525"/>
      <c r="QJQ66" s="525"/>
      <c r="QJR66" s="525"/>
      <c r="QJS66" s="525"/>
      <c r="QJT66" s="525"/>
      <c r="QJU66" s="525"/>
      <c r="QJV66" s="525"/>
      <c r="QJW66" s="525"/>
      <c r="QJX66" s="525"/>
      <c r="QJY66" s="525"/>
      <c r="QJZ66" s="525"/>
      <c r="QKA66" s="525"/>
      <c r="QKB66" s="525"/>
      <c r="QKC66" s="525"/>
      <c r="QKD66" s="525"/>
      <c r="QKE66" s="525"/>
      <c r="QKF66" s="525"/>
      <c r="QKG66" s="525"/>
      <c r="QKH66" s="525"/>
      <c r="QKI66" s="525"/>
      <c r="QKJ66" s="525"/>
      <c r="QKK66" s="525"/>
      <c r="QKL66" s="525"/>
      <c r="QKM66" s="525"/>
      <c r="QKN66" s="525"/>
      <c r="QKO66" s="525"/>
      <c r="QKP66" s="525"/>
      <c r="QKQ66" s="525"/>
      <c r="QKR66" s="525"/>
      <c r="QKS66" s="525"/>
      <c r="QKT66" s="525"/>
      <c r="QKU66" s="525"/>
      <c r="QKV66" s="525"/>
      <c r="QKW66" s="525"/>
      <c r="QKX66" s="525"/>
      <c r="QKY66" s="525"/>
      <c r="QKZ66" s="525"/>
      <c r="QLA66" s="525"/>
      <c r="QLB66" s="525"/>
      <c r="QLC66" s="525"/>
      <c r="QLD66" s="525"/>
      <c r="QLE66" s="525"/>
      <c r="QLF66" s="525"/>
      <c r="QLG66" s="525"/>
      <c r="QLH66" s="525"/>
      <c r="QLI66" s="525"/>
      <c r="QLJ66" s="525"/>
      <c r="QLK66" s="525"/>
      <c r="QLL66" s="525"/>
      <c r="QLM66" s="525"/>
      <c r="QLN66" s="525"/>
      <c r="QLO66" s="525"/>
      <c r="QLP66" s="525"/>
      <c r="QLQ66" s="525"/>
      <c r="QLR66" s="525"/>
      <c r="QLS66" s="525"/>
      <c r="QLT66" s="525"/>
      <c r="QLU66" s="525"/>
      <c r="QLV66" s="525"/>
      <c r="QLW66" s="525"/>
      <c r="QLX66" s="525"/>
      <c r="QLY66" s="525"/>
      <c r="QLZ66" s="525"/>
      <c r="QMA66" s="525"/>
      <c r="QMB66" s="525"/>
      <c r="QMC66" s="525"/>
      <c r="QMD66" s="525"/>
      <c r="QME66" s="525"/>
      <c r="QMF66" s="525"/>
      <c r="QMG66" s="525"/>
      <c r="QMH66" s="525"/>
      <c r="QMI66" s="525"/>
      <c r="QMJ66" s="525"/>
      <c r="QMK66" s="525"/>
      <c r="QML66" s="525"/>
      <c r="QMM66" s="525"/>
      <c r="QMN66" s="525"/>
      <c r="QMO66" s="525"/>
      <c r="QMP66" s="525"/>
      <c r="QMQ66" s="525"/>
      <c r="QMR66" s="525"/>
      <c r="QMS66" s="525"/>
      <c r="QMT66" s="525"/>
      <c r="QMU66" s="525"/>
      <c r="QMV66" s="525"/>
      <c r="QMW66" s="525"/>
      <c r="QMX66" s="525"/>
      <c r="QMY66" s="525"/>
      <c r="QMZ66" s="525"/>
      <c r="QNA66" s="525"/>
      <c r="QNB66" s="525"/>
      <c r="QNC66" s="525"/>
      <c r="QND66" s="525"/>
      <c r="QNE66" s="525"/>
      <c r="QNF66" s="525"/>
      <c r="QNG66" s="525"/>
      <c r="QNH66" s="525"/>
      <c r="QNI66" s="525"/>
      <c r="QNJ66" s="525"/>
      <c r="QNK66" s="525"/>
      <c r="QNL66" s="525"/>
      <c r="QNM66" s="525"/>
      <c r="QNN66" s="525"/>
      <c r="QNO66" s="525"/>
      <c r="QNP66" s="525"/>
      <c r="QNQ66" s="525"/>
      <c r="QNR66" s="525"/>
      <c r="QNS66" s="525"/>
      <c r="QNT66" s="525"/>
      <c r="QNU66" s="525"/>
      <c r="QNV66" s="525"/>
      <c r="QNW66" s="525"/>
      <c r="QNX66" s="525"/>
      <c r="QNY66" s="525"/>
      <c r="QNZ66" s="525"/>
      <c r="QOA66" s="525"/>
      <c r="QOB66" s="525"/>
      <c r="QOC66" s="525"/>
      <c r="QOD66" s="525"/>
      <c r="QOE66" s="525"/>
      <c r="QOF66" s="525"/>
      <c r="QOG66" s="525"/>
      <c r="QOH66" s="525"/>
      <c r="QOI66" s="525"/>
      <c r="QOJ66" s="525"/>
      <c r="QOK66" s="525"/>
      <c r="QOL66" s="525"/>
      <c r="QOM66" s="525"/>
      <c r="QON66" s="525"/>
      <c r="QOO66" s="525"/>
      <c r="QOP66" s="525"/>
      <c r="QOQ66" s="525"/>
      <c r="QOR66" s="525"/>
      <c r="QOS66" s="525"/>
      <c r="QOT66" s="525"/>
      <c r="QOU66" s="525"/>
      <c r="QOV66" s="525"/>
      <c r="QOW66" s="525"/>
      <c r="QOX66" s="525"/>
      <c r="QOY66" s="525"/>
      <c r="QOZ66" s="525"/>
      <c r="QPA66" s="525"/>
      <c r="QPB66" s="525"/>
      <c r="QPC66" s="525"/>
      <c r="QPD66" s="525"/>
      <c r="QPE66" s="525"/>
      <c r="QPF66" s="525"/>
      <c r="QPG66" s="525"/>
      <c r="QPH66" s="525"/>
      <c r="QPI66" s="525"/>
      <c r="QPJ66" s="525"/>
      <c r="QPK66" s="525"/>
      <c r="QPL66" s="525"/>
      <c r="QPM66" s="525"/>
      <c r="QPN66" s="525"/>
      <c r="QPO66" s="525"/>
      <c r="QPP66" s="525"/>
      <c r="QPQ66" s="525"/>
      <c r="QPR66" s="525"/>
      <c r="QPS66" s="525"/>
      <c r="QPT66" s="525"/>
      <c r="QPU66" s="525"/>
      <c r="QPV66" s="525"/>
      <c r="QPW66" s="525"/>
      <c r="QPX66" s="525"/>
      <c r="QPY66" s="525"/>
      <c r="QPZ66" s="525"/>
      <c r="QQA66" s="525"/>
      <c r="QQB66" s="525"/>
      <c r="QQC66" s="525"/>
      <c r="QQD66" s="525"/>
      <c r="QQE66" s="525"/>
      <c r="QQF66" s="525"/>
      <c r="QQG66" s="525"/>
      <c r="QQH66" s="525"/>
      <c r="QQI66" s="525"/>
      <c r="QQJ66" s="525"/>
      <c r="QQK66" s="525"/>
      <c r="QQL66" s="525"/>
      <c r="QQM66" s="525"/>
      <c r="QQN66" s="525"/>
      <c r="QQO66" s="525"/>
      <c r="QQP66" s="525"/>
      <c r="QQQ66" s="525"/>
      <c r="QQR66" s="525"/>
      <c r="QQS66" s="525"/>
      <c r="QQT66" s="525"/>
      <c r="QQU66" s="525"/>
      <c r="QQV66" s="525"/>
      <c r="QQW66" s="525"/>
      <c r="QQX66" s="525"/>
      <c r="QQY66" s="525"/>
      <c r="QQZ66" s="525"/>
      <c r="QRA66" s="525"/>
      <c r="QRB66" s="525"/>
      <c r="QRC66" s="525"/>
      <c r="QRD66" s="525"/>
      <c r="QRE66" s="525"/>
      <c r="QRF66" s="525"/>
      <c r="QRG66" s="525"/>
      <c r="QRH66" s="525"/>
      <c r="QRI66" s="525"/>
      <c r="QRJ66" s="525"/>
      <c r="QRK66" s="525"/>
      <c r="QRL66" s="525"/>
      <c r="QRM66" s="525"/>
      <c r="QRN66" s="525"/>
      <c r="QRO66" s="525"/>
      <c r="QRP66" s="525"/>
      <c r="QRQ66" s="525"/>
      <c r="QRR66" s="525"/>
      <c r="QRS66" s="525"/>
      <c r="QRT66" s="525"/>
      <c r="QRU66" s="525"/>
      <c r="QRV66" s="525"/>
      <c r="QRW66" s="525"/>
      <c r="QRX66" s="525"/>
      <c r="QRY66" s="525"/>
      <c r="QRZ66" s="525"/>
      <c r="QSA66" s="525"/>
      <c r="QSB66" s="525"/>
      <c r="QSC66" s="525"/>
      <c r="QSD66" s="525"/>
      <c r="QSE66" s="525"/>
      <c r="QSF66" s="525"/>
      <c r="QSG66" s="525"/>
      <c r="QSH66" s="525"/>
      <c r="QSI66" s="525"/>
      <c r="QSJ66" s="525"/>
      <c r="QSK66" s="525"/>
      <c r="QSL66" s="525"/>
      <c r="QSM66" s="525"/>
      <c r="QSN66" s="525"/>
      <c r="QSO66" s="525"/>
      <c r="QSP66" s="525"/>
      <c r="QSQ66" s="525"/>
      <c r="QSR66" s="525"/>
      <c r="QSS66" s="525"/>
      <c r="QST66" s="525"/>
      <c r="QSU66" s="525"/>
      <c r="QSV66" s="525"/>
      <c r="QSW66" s="525"/>
      <c r="QSX66" s="525"/>
      <c r="QSY66" s="525"/>
      <c r="QSZ66" s="525"/>
      <c r="QTA66" s="525"/>
      <c r="QTB66" s="525"/>
      <c r="QTC66" s="525"/>
      <c r="QTD66" s="525"/>
      <c r="QTE66" s="525"/>
      <c r="QTF66" s="525"/>
      <c r="QTG66" s="525"/>
      <c r="QTH66" s="525"/>
      <c r="QTI66" s="525"/>
      <c r="QTJ66" s="525"/>
      <c r="QTK66" s="525"/>
      <c r="QTL66" s="525"/>
      <c r="QTM66" s="525"/>
      <c r="QTN66" s="525"/>
      <c r="QTO66" s="525"/>
      <c r="QTP66" s="525"/>
      <c r="QTQ66" s="525"/>
      <c r="QTR66" s="525"/>
      <c r="QTS66" s="525"/>
      <c r="QTT66" s="525"/>
      <c r="QTU66" s="525"/>
      <c r="QTV66" s="525"/>
      <c r="QTW66" s="525"/>
      <c r="QTX66" s="525"/>
      <c r="QTY66" s="525"/>
      <c r="QTZ66" s="525"/>
      <c r="QUA66" s="525"/>
      <c r="QUB66" s="525"/>
      <c r="QUC66" s="525"/>
      <c r="QUD66" s="525"/>
      <c r="QUE66" s="525"/>
      <c r="QUF66" s="525"/>
      <c r="QUG66" s="525"/>
      <c r="QUH66" s="525"/>
      <c r="QUI66" s="525"/>
      <c r="QUJ66" s="525"/>
      <c r="QUK66" s="525"/>
      <c r="QUL66" s="525"/>
      <c r="QUM66" s="525"/>
      <c r="QUN66" s="525"/>
      <c r="QUO66" s="525"/>
      <c r="QUP66" s="525"/>
      <c r="QUQ66" s="525"/>
      <c r="QUR66" s="525"/>
      <c r="QUS66" s="525"/>
      <c r="QUT66" s="525"/>
      <c r="QUU66" s="525"/>
      <c r="QUV66" s="525"/>
      <c r="QUW66" s="525"/>
      <c r="QUX66" s="525"/>
      <c r="QUY66" s="525"/>
      <c r="QUZ66" s="525"/>
      <c r="QVA66" s="525"/>
      <c r="QVB66" s="525"/>
      <c r="QVC66" s="525"/>
      <c r="QVD66" s="525"/>
      <c r="QVE66" s="525"/>
      <c r="QVF66" s="525"/>
      <c r="QVG66" s="525"/>
      <c r="QVH66" s="525"/>
      <c r="QVI66" s="525"/>
      <c r="QVJ66" s="525"/>
      <c r="QVK66" s="525"/>
      <c r="QVL66" s="525"/>
      <c r="QVM66" s="525"/>
      <c r="QVN66" s="525"/>
      <c r="QVO66" s="525"/>
      <c r="QVP66" s="525"/>
      <c r="QVQ66" s="525"/>
      <c r="QVR66" s="525"/>
      <c r="QVS66" s="525"/>
      <c r="QVT66" s="525"/>
      <c r="QVU66" s="525"/>
      <c r="QVV66" s="525"/>
      <c r="QVW66" s="525"/>
      <c r="QVX66" s="525"/>
      <c r="QVY66" s="525"/>
      <c r="QVZ66" s="525"/>
      <c r="QWA66" s="525"/>
      <c r="QWB66" s="525"/>
      <c r="QWC66" s="525"/>
      <c r="QWD66" s="525"/>
      <c r="QWE66" s="525"/>
      <c r="QWF66" s="525"/>
      <c r="QWG66" s="525"/>
      <c r="QWH66" s="525"/>
      <c r="QWI66" s="525"/>
      <c r="QWJ66" s="525"/>
      <c r="QWK66" s="525"/>
      <c r="QWL66" s="525"/>
      <c r="QWM66" s="525"/>
      <c r="QWN66" s="525"/>
      <c r="QWO66" s="525"/>
      <c r="QWP66" s="525"/>
      <c r="QWQ66" s="525"/>
      <c r="QWR66" s="525"/>
      <c r="QWS66" s="525"/>
      <c r="QWT66" s="525"/>
      <c r="QWU66" s="525"/>
      <c r="QWV66" s="525"/>
      <c r="QWW66" s="525"/>
      <c r="QWX66" s="525"/>
      <c r="QWY66" s="525"/>
      <c r="QWZ66" s="525"/>
      <c r="QXA66" s="525"/>
      <c r="QXB66" s="525"/>
      <c r="QXC66" s="525"/>
      <c r="QXD66" s="525"/>
      <c r="QXE66" s="525"/>
      <c r="QXF66" s="525"/>
      <c r="QXG66" s="525"/>
      <c r="QXH66" s="525"/>
      <c r="QXI66" s="525"/>
      <c r="QXJ66" s="525"/>
      <c r="QXK66" s="525"/>
      <c r="QXL66" s="525"/>
      <c r="QXM66" s="525"/>
      <c r="QXN66" s="525"/>
      <c r="QXO66" s="525"/>
      <c r="QXP66" s="525"/>
      <c r="QXQ66" s="525"/>
      <c r="QXR66" s="525"/>
      <c r="QXS66" s="525"/>
      <c r="QXT66" s="525"/>
      <c r="QXU66" s="525"/>
      <c r="QXV66" s="525"/>
      <c r="QXW66" s="525"/>
      <c r="QXX66" s="525"/>
      <c r="QXY66" s="525"/>
      <c r="QXZ66" s="525"/>
      <c r="QYA66" s="525"/>
      <c r="QYB66" s="525"/>
      <c r="QYC66" s="525"/>
      <c r="QYD66" s="525"/>
      <c r="QYE66" s="525"/>
      <c r="QYF66" s="525"/>
      <c r="QYG66" s="525"/>
      <c r="QYH66" s="525"/>
      <c r="QYI66" s="525"/>
      <c r="QYJ66" s="525"/>
      <c r="QYK66" s="525"/>
      <c r="QYL66" s="525"/>
      <c r="QYM66" s="525"/>
      <c r="QYN66" s="525"/>
      <c r="QYO66" s="525"/>
      <c r="QYP66" s="525"/>
      <c r="QYQ66" s="525"/>
      <c r="QYR66" s="525"/>
      <c r="QYS66" s="525"/>
      <c r="QYT66" s="525"/>
      <c r="QYU66" s="525"/>
      <c r="QYV66" s="525"/>
      <c r="QYW66" s="525"/>
      <c r="QYX66" s="525"/>
      <c r="QYY66" s="525"/>
      <c r="QYZ66" s="525"/>
      <c r="QZA66" s="525"/>
      <c r="QZB66" s="525"/>
      <c r="QZC66" s="525"/>
      <c r="QZD66" s="525"/>
      <c r="QZE66" s="525"/>
      <c r="QZF66" s="525"/>
      <c r="QZG66" s="525"/>
      <c r="QZH66" s="525"/>
      <c r="QZI66" s="525"/>
      <c r="QZJ66" s="525"/>
      <c r="QZK66" s="525"/>
      <c r="QZL66" s="525"/>
      <c r="QZM66" s="525"/>
      <c r="QZN66" s="525"/>
      <c r="QZO66" s="525"/>
      <c r="QZP66" s="525"/>
      <c r="QZQ66" s="525"/>
      <c r="QZR66" s="525"/>
      <c r="QZS66" s="525"/>
      <c r="QZT66" s="525"/>
      <c r="QZU66" s="525"/>
      <c r="QZV66" s="525"/>
      <c r="QZW66" s="525"/>
      <c r="QZX66" s="525"/>
      <c r="QZY66" s="525"/>
      <c r="QZZ66" s="525"/>
      <c r="RAA66" s="525"/>
      <c r="RAB66" s="525"/>
      <c r="RAC66" s="525"/>
      <c r="RAD66" s="525"/>
      <c r="RAE66" s="525"/>
      <c r="RAF66" s="525"/>
      <c r="RAG66" s="525"/>
      <c r="RAH66" s="525"/>
      <c r="RAI66" s="525"/>
      <c r="RAJ66" s="525"/>
      <c r="RAK66" s="525"/>
      <c r="RAL66" s="525"/>
      <c r="RAM66" s="525"/>
      <c r="RAN66" s="525"/>
      <c r="RAO66" s="525"/>
      <c r="RAP66" s="525"/>
      <c r="RAQ66" s="525"/>
      <c r="RAR66" s="525"/>
      <c r="RAS66" s="525"/>
      <c r="RAT66" s="525"/>
      <c r="RAU66" s="525"/>
      <c r="RAV66" s="525"/>
      <c r="RAW66" s="525"/>
      <c r="RAX66" s="525"/>
      <c r="RAY66" s="525"/>
      <c r="RAZ66" s="525"/>
      <c r="RBA66" s="525"/>
      <c r="RBB66" s="525"/>
      <c r="RBC66" s="525"/>
      <c r="RBD66" s="525"/>
      <c r="RBE66" s="525"/>
      <c r="RBF66" s="525"/>
      <c r="RBG66" s="525"/>
      <c r="RBH66" s="525"/>
      <c r="RBI66" s="525"/>
      <c r="RBJ66" s="525"/>
      <c r="RBK66" s="525"/>
      <c r="RBL66" s="525"/>
      <c r="RBM66" s="525"/>
      <c r="RBN66" s="525"/>
      <c r="RBO66" s="525"/>
      <c r="RBP66" s="525"/>
      <c r="RBQ66" s="525"/>
      <c r="RBR66" s="525"/>
      <c r="RBS66" s="525"/>
      <c r="RBT66" s="525"/>
      <c r="RBU66" s="525"/>
      <c r="RBV66" s="525"/>
      <c r="RBW66" s="525"/>
      <c r="RBX66" s="525"/>
      <c r="RBY66" s="525"/>
      <c r="RBZ66" s="525"/>
      <c r="RCA66" s="525"/>
      <c r="RCB66" s="525"/>
      <c r="RCC66" s="525"/>
      <c r="RCD66" s="525"/>
      <c r="RCE66" s="525"/>
      <c r="RCF66" s="525"/>
      <c r="RCG66" s="525"/>
      <c r="RCH66" s="525"/>
      <c r="RCI66" s="525"/>
      <c r="RCJ66" s="525"/>
      <c r="RCK66" s="525"/>
      <c r="RCL66" s="525"/>
      <c r="RCM66" s="525"/>
      <c r="RCN66" s="525"/>
      <c r="RCO66" s="525"/>
      <c r="RCP66" s="525"/>
      <c r="RCQ66" s="525"/>
      <c r="RCR66" s="525"/>
      <c r="RCS66" s="525"/>
      <c r="RCT66" s="525"/>
      <c r="RCU66" s="525"/>
      <c r="RCV66" s="525"/>
      <c r="RCW66" s="525"/>
      <c r="RCX66" s="525"/>
      <c r="RCY66" s="525"/>
      <c r="RCZ66" s="525"/>
      <c r="RDA66" s="525"/>
      <c r="RDB66" s="525"/>
      <c r="RDC66" s="525"/>
      <c r="RDD66" s="525"/>
      <c r="RDE66" s="525"/>
      <c r="RDF66" s="525"/>
      <c r="RDG66" s="525"/>
      <c r="RDH66" s="525"/>
      <c r="RDI66" s="525"/>
      <c r="RDJ66" s="525"/>
      <c r="RDK66" s="525"/>
      <c r="RDL66" s="525"/>
      <c r="RDM66" s="525"/>
      <c r="RDN66" s="525"/>
      <c r="RDO66" s="525"/>
      <c r="RDP66" s="525"/>
      <c r="RDQ66" s="525"/>
      <c r="RDR66" s="525"/>
      <c r="RDS66" s="525"/>
      <c r="RDT66" s="525"/>
      <c r="RDU66" s="525"/>
      <c r="RDV66" s="525"/>
      <c r="RDW66" s="525"/>
      <c r="RDX66" s="525"/>
      <c r="RDY66" s="525"/>
      <c r="RDZ66" s="525"/>
      <c r="REA66" s="525"/>
      <c r="REB66" s="525"/>
      <c r="REC66" s="525"/>
      <c r="RED66" s="525"/>
      <c r="REE66" s="525"/>
      <c r="REF66" s="525"/>
      <c r="REG66" s="525"/>
      <c r="REH66" s="525"/>
      <c r="REI66" s="525"/>
      <c r="REJ66" s="525"/>
      <c r="REK66" s="525"/>
      <c r="REL66" s="525"/>
      <c r="REM66" s="525"/>
      <c r="REN66" s="525"/>
      <c r="REO66" s="525"/>
      <c r="REP66" s="525"/>
      <c r="REQ66" s="525"/>
      <c r="RER66" s="525"/>
      <c r="RES66" s="525"/>
      <c r="RET66" s="525"/>
      <c r="REU66" s="525"/>
      <c r="REV66" s="525"/>
      <c r="REW66" s="525"/>
      <c r="REX66" s="525"/>
      <c r="REY66" s="525"/>
      <c r="REZ66" s="525"/>
      <c r="RFA66" s="525"/>
      <c r="RFB66" s="525"/>
      <c r="RFC66" s="525"/>
      <c r="RFD66" s="525"/>
      <c r="RFE66" s="525"/>
      <c r="RFF66" s="525"/>
      <c r="RFG66" s="525"/>
      <c r="RFH66" s="525"/>
      <c r="RFI66" s="525"/>
      <c r="RFJ66" s="525"/>
      <c r="RFK66" s="525"/>
      <c r="RFL66" s="525"/>
      <c r="RFM66" s="525"/>
      <c r="RFN66" s="525"/>
      <c r="RFO66" s="525"/>
      <c r="RFP66" s="525"/>
      <c r="RFQ66" s="525"/>
      <c r="RFR66" s="525"/>
      <c r="RFS66" s="525"/>
      <c r="RFT66" s="525"/>
      <c r="RFU66" s="525"/>
      <c r="RFV66" s="525"/>
      <c r="RFW66" s="525"/>
      <c r="RFX66" s="525"/>
      <c r="RFY66" s="525"/>
      <c r="RFZ66" s="525"/>
      <c r="RGA66" s="525"/>
      <c r="RGB66" s="525"/>
      <c r="RGC66" s="525"/>
      <c r="RGD66" s="525"/>
      <c r="RGE66" s="525"/>
      <c r="RGF66" s="525"/>
      <c r="RGG66" s="525"/>
      <c r="RGH66" s="525"/>
      <c r="RGI66" s="525"/>
      <c r="RGJ66" s="525"/>
      <c r="RGK66" s="525"/>
      <c r="RGL66" s="525"/>
      <c r="RGM66" s="525"/>
      <c r="RGN66" s="525"/>
      <c r="RGO66" s="525"/>
      <c r="RGP66" s="525"/>
      <c r="RGQ66" s="525"/>
      <c r="RGR66" s="525"/>
      <c r="RGS66" s="525"/>
      <c r="RGT66" s="525"/>
      <c r="RGU66" s="525"/>
      <c r="RGV66" s="525"/>
      <c r="RGW66" s="525"/>
      <c r="RGX66" s="525"/>
      <c r="RGY66" s="525"/>
      <c r="RGZ66" s="525"/>
      <c r="RHA66" s="525"/>
      <c r="RHB66" s="525"/>
      <c r="RHC66" s="525"/>
      <c r="RHD66" s="525"/>
      <c r="RHE66" s="525"/>
      <c r="RHF66" s="525"/>
      <c r="RHG66" s="525"/>
      <c r="RHH66" s="525"/>
      <c r="RHI66" s="525"/>
      <c r="RHJ66" s="525"/>
      <c r="RHK66" s="525"/>
      <c r="RHL66" s="525"/>
      <c r="RHM66" s="525"/>
      <c r="RHN66" s="525"/>
      <c r="RHO66" s="525"/>
      <c r="RHP66" s="525"/>
      <c r="RHQ66" s="525"/>
      <c r="RHR66" s="525"/>
      <c r="RHS66" s="525"/>
      <c r="RHT66" s="525"/>
      <c r="RHU66" s="525"/>
      <c r="RHV66" s="525"/>
      <c r="RHW66" s="525"/>
      <c r="RHX66" s="525"/>
      <c r="RHY66" s="525"/>
      <c r="RHZ66" s="525"/>
      <c r="RIA66" s="525"/>
      <c r="RIB66" s="525"/>
      <c r="RIC66" s="525"/>
      <c r="RID66" s="525"/>
      <c r="RIE66" s="525"/>
      <c r="RIF66" s="525"/>
      <c r="RIG66" s="525"/>
      <c r="RIH66" s="525"/>
      <c r="RII66" s="525"/>
      <c r="RIJ66" s="525"/>
      <c r="RIK66" s="525"/>
      <c r="RIL66" s="525"/>
      <c r="RIM66" s="525"/>
      <c r="RIN66" s="525"/>
      <c r="RIO66" s="525"/>
      <c r="RIP66" s="525"/>
      <c r="RIQ66" s="525"/>
      <c r="RIR66" s="525"/>
      <c r="RIS66" s="525"/>
      <c r="RIT66" s="525"/>
      <c r="RIU66" s="525"/>
      <c r="RIV66" s="525"/>
      <c r="RIW66" s="525"/>
      <c r="RIX66" s="525"/>
      <c r="RIY66" s="525"/>
      <c r="RIZ66" s="525"/>
      <c r="RJA66" s="525"/>
      <c r="RJB66" s="525"/>
      <c r="RJC66" s="525"/>
      <c r="RJD66" s="525"/>
      <c r="RJE66" s="525"/>
      <c r="RJF66" s="525"/>
      <c r="RJG66" s="525"/>
      <c r="RJH66" s="525"/>
      <c r="RJI66" s="525"/>
      <c r="RJJ66" s="525"/>
      <c r="RJK66" s="525"/>
      <c r="RJL66" s="525"/>
      <c r="RJM66" s="525"/>
      <c r="RJN66" s="525"/>
      <c r="RJO66" s="525"/>
      <c r="RJP66" s="525"/>
      <c r="RJQ66" s="525"/>
      <c r="RJR66" s="525"/>
      <c r="RJS66" s="525"/>
      <c r="RJT66" s="525"/>
      <c r="RJU66" s="525"/>
      <c r="RJV66" s="525"/>
      <c r="RJW66" s="525"/>
      <c r="RJX66" s="525"/>
      <c r="RJY66" s="525"/>
      <c r="RJZ66" s="525"/>
      <c r="RKA66" s="525"/>
      <c r="RKB66" s="525"/>
      <c r="RKC66" s="525"/>
      <c r="RKD66" s="525"/>
      <c r="RKE66" s="525"/>
      <c r="RKF66" s="525"/>
      <c r="RKG66" s="525"/>
      <c r="RKH66" s="525"/>
      <c r="RKI66" s="525"/>
      <c r="RKJ66" s="525"/>
      <c r="RKK66" s="525"/>
      <c r="RKL66" s="525"/>
      <c r="RKM66" s="525"/>
      <c r="RKN66" s="525"/>
      <c r="RKO66" s="525"/>
      <c r="RKP66" s="525"/>
      <c r="RKQ66" s="525"/>
      <c r="RKR66" s="525"/>
      <c r="RKS66" s="525"/>
      <c r="RKT66" s="525"/>
      <c r="RKU66" s="525"/>
      <c r="RKV66" s="525"/>
      <c r="RKW66" s="525"/>
      <c r="RKX66" s="525"/>
      <c r="RKY66" s="525"/>
      <c r="RKZ66" s="525"/>
      <c r="RLA66" s="525"/>
      <c r="RLB66" s="525"/>
      <c r="RLC66" s="525"/>
      <c r="RLD66" s="525"/>
      <c r="RLE66" s="525"/>
      <c r="RLF66" s="525"/>
      <c r="RLG66" s="525"/>
      <c r="RLH66" s="525"/>
      <c r="RLI66" s="525"/>
      <c r="RLJ66" s="525"/>
      <c r="RLK66" s="525"/>
      <c r="RLL66" s="525"/>
      <c r="RLM66" s="525"/>
      <c r="RLN66" s="525"/>
      <c r="RLO66" s="525"/>
      <c r="RLP66" s="525"/>
      <c r="RLQ66" s="525"/>
      <c r="RLR66" s="525"/>
      <c r="RLS66" s="525"/>
      <c r="RLT66" s="525"/>
      <c r="RLU66" s="525"/>
      <c r="RLV66" s="525"/>
      <c r="RLW66" s="525"/>
      <c r="RLX66" s="525"/>
      <c r="RLY66" s="525"/>
      <c r="RLZ66" s="525"/>
      <c r="RMA66" s="525"/>
      <c r="RMB66" s="525"/>
      <c r="RMC66" s="525"/>
      <c r="RMD66" s="525"/>
      <c r="RME66" s="525"/>
      <c r="RMF66" s="525"/>
      <c r="RMG66" s="525"/>
      <c r="RMH66" s="525"/>
      <c r="RMI66" s="525"/>
      <c r="RMJ66" s="525"/>
      <c r="RMK66" s="525"/>
      <c r="RML66" s="525"/>
      <c r="RMM66" s="525"/>
      <c r="RMN66" s="525"/>
      <c r="RMO66" s="525"/>
      <c r="RMP66" s="525"/>
      <c r="RMQ66" s="525"/>
      <c r="RMR66" s="525"/>
      <c r="RMS66" s="525"/>
      <c r="RMT66" s="525"/>
      <c r="RMU66" s="525"/>
      <c r="RMV66" s="525"/>
      <c r="RMW66" s="525"/>
      <c r="RMX66" s="525"/>
      <c r="RMY66" s="525"/>
      <c r="RMZ66" s="525"/>
      <c r="RNA66" s="525"/>
      <c r="RNB66" s="525"/>
      <c r="RNC66" s="525"/>
      <c r="RND66" s="525"/>
      <c r="RNE66" s="525"/>
      <c r="RNF66" s="525"/>
      <c r="RNG66" s="525"/>
      <c r="RNH66" s="525"/>
      <c r="RNI66" s="525"/>
      <c r="RNJ66" s="525"/>
      <c r="RNK66" s="525"/>
      <c r="RNL66" s="525"/>
      <c r="RNM66" s="525"/>
      <c r="RNN66" s="525"/>
      <c r="RNO66" s="525"/>
      <c r="RNP66" s="525"/>
      <c r="RNQ66" s="525"/>
      <c r="RNR66" s="525"/>
      <c r="RNS66" s="525"/>
      <c r="RNT66" s="525"/>
      <c r="RNU66" s="525"/>
      <c r="RNV66" s="525"/>
      <c r="RNW66" s="525"/>
      <c r="RNX66" s="525"/>
      <c r="RNY66" s="525"/>
      <c r="RNZ66" s="525"/>
      <c r="ROA66" s="525"/>
      <c r="ROB66" s="525"/>
      <c r="ROC66" s="525"/>
      <c r="ROD66" s="525"/>
      <c r="ROE66" s="525"/>
      <c r="ROF66" s="525"/>
      <c r="ROG66" s="525"/>
      <c r="ROH66" s="525"/>
      <c r="ROI66" s="525"/>
      <c r="ROJ66" s="525"/>
      <c r="ROK66" s="525"/>
      <c r="ROL66" s="525"/>
      <c r="ROM66" s="525"/>
      <c r="RON66" s="525"/>
      <c r="ROO66" s="525"/>
      <c r="ROP66" s="525"/>
      <c r="ROQ66" s="525"/>
      <c r="ROR66" s="525"/>
      <c r="ROS66" s="525"/>
      <c r="ROT66" s="525"/>
      <c r="ROU66" s="525"/>
      <c r="ROV66" s="525"/>
      <c r="ROW66" s="525"/>
      <c r="ROX66" s="525"/>
      <c r="ROY66" s="525"/>
      <c r="ROZ66" s="525"/>
      <c r="RPA66" s="525"/>
      <c r="RPB66" s="525"/>
      <c r="RPC66" s="525"/>
      <c r="RPD66" s="525"/>
      <c r="RPE66" s="525"/>
      <c r="RPF66" s="525"/>
      <c r="RPG66" s="525"/>
      <c r="RPH66" s="525"/>
      <c r="RPI66" s="525"/>
      <c r="RPJ66" s="525"/>
      <c r="RPK66" s="525"/>
      <c r="RPL66" s="525"/>
      <c r="RPM66" s="525"/>
      <c r="RPN66" s="525"/>
      <c r="RPO66" s="525"/>
      <c r="RPP66" s="525"/>
      <c r="RPQ66" s="525"/>
      <c r="RPR66" s="525"/>
      <c r="RPS66" s="525"/>
      <c r="RPT66" s="525"/>
      <c r="RPU66" s="525"/>
      <c r="RPV66" s="525"/>
      <c r="RPW66" s="525"/>
      <c r="RPX66" s="525"/>
      <c r="RPY66" s="525"/>
      <c r="RPZ66" s="525"/>
      <c r="RQA66" s="525"/>
      <c r="RQB66" s="525"/>
      <c r="RQC66" s="525"/>
      <c r="RQD66" s="525"/>
      <c r="RQE66" s="525"/>
      <c r="RQF66" s="525"/>
      <c r="RQG66" s="525"/>
      <c r="RQH66" s="525"/>
      <c r="RQI66" s="525"/>
      <c r="RQJ66" s="525"/>
      <c r="RQK66" s="525"/>
      <c r="RQL66" s="525"/>
      <c r="RQM66" s="525"/>
      <c r="RQN66" s="525"/>
      <c r="RQO66" s="525"/>
      <c r="RQP66" s="525"/>
      <c r="RQQ66" s="525"/>
      <c r="RQR66" s="525"/>
      <c r="RQS66" s="525"/>
      <c r="RQT66" s="525"/>
      <c r="RQU66" s="525"/>
      <c r="RQV66" s="525"/>
      <c r="RQW66" s="525"/>
      <c r="RQX66" s="525"/>
      <c r="RQY66" s="525"/>
      <c r="RQZ66" s="525"/>
      <c r="RRA66" s="525"/>
      <c r="RRB66" s="525"/>
      <c r="RRC66" s="525"/>
      <c r="RRD66" s="525"/>
      <c r="RRE66" s="525"/>
      <c r="RRF66" s="525"/>
      <c r="RRG66" s="525"/>
      <c r="RRH66" s="525"/>
      <c r="RRI66" s="525"/>
      <c r="RRJ66" s="525"/>
      <c r="RRK66" s="525"/>
      <c r="RRL66" s="525"/>
      <c r="RRM66" s="525"/>
      <c r="RRN66" s="525"/>
      <c r="RRO66" s="525"/>
      <c r="RRP66" s="525"/>
      <c r="RRQ66" s="525"/>
      <c r="RRR66" s="525"/>
      <c r="RRS66" s="525"/>
      <c r="RRT66" s="525"/>
      <c r="RRU66" s="525"/>
      <c r="RRV66" s="525"/>
      <c r="RRW66" s="525"/>
      <c r="RRX66" s="525"/>
      <c r="RRY66" s="525"/>
      <c r="RRZ66" s="525"/>
      <c r="RSA66" s="525"/>
      <c r="RSB66" s="525"/>
      <c r="RSC66" s="525"/>
      <c r="RSD66" s="525"/>
      <c r="RSE66" s="525"/>
      <c r="RSF66" s="525"/>
      <c r="RSG66" s="525"/>
      <c r="RSH66" s="525"/>
      <c r="RSI66" s="525"/>
      <c r="RSJ66" s="525"/>
      <c r="RSK66" s="525"/>
      <c r="RSL66" s="525"/>
      <c r="RSM66" s="525"/>
      <c r="RSN66" s="525"/>
      <c r="RSO66" s="525"/>
      <c r="RSP66" s="525"/>
      <c r="RSQ66" s="525"/>
      <c r="RSR66" s="525"/>
      <c r="RSS66" s="525"/>
      <c r="RST66" s="525"/>
      <c r="RSU66" s="525"/>
      <c r="RSV66" s="525"/>
      <c r="RSW66" s="525"/>
      <c r="RSX66" s="525"/>
      <c r="RSY66" s="525"/>
      <c r="RSZ66" s="525"/>
      <c r="RTA66" s="525"/>
      <c r="RTB66" s="525"/>
      <c r="RTC66" s="525"/>
      <c r="RTD66" s="525"/>
      <c r="RTE66" s="525"/>
      <c r="RTF66" s="525"/>
      <c r="RTG66" s="525"/>
      <c r="RTH66" s="525"/>
      <c r="RTI66" s="525"/>
      <c r="RTJ66" s="525"/>
      <c r="RTK66" s="525"/>
      <c r="RTL66" s="525"/>
      <c r="RTM66" s="525"/>
      <c r="RTN66" s="525"/>
      <c r="RTO66" s="525"/>
      <c r="RTP66" s="525"/>
      <c r="RTQ66" s="525"/>
      <c r="RTR66" s="525"/>
      <c r="RTS66" s="525"/>
      <c r="RTT66" s="525"/>
      <c r="RTU66" s="525"/>
      <c r="RTV66" s="525"/>
      <c r="RTW66" s="525"/>
      <c r="RTX66" s="525"/>
      <c r="RTY66" s="525"/>
      <c r="RTZ66" s="525"/>
      <c r="RUA66" s="525"/>
      <c r="RUB66" s="525"/>
      <c r="RUC66" s="525"/>
      <c r="RUD66" s="525"/>
      <c r="RUE66" s="525"/>
      <c r="RUF66" s="525"/>
      <c r="RUG66" s="525"/>
      <c r="RUH66" s="525"/>
      <c r="RUI66" s="525"/>
      <c r="RUJ66" s="525"/>
      <c r="RUK66" s="525"/>
      <c r="RUL66" s="525"/>
      <c r="RUM66" s="525"/>
      <c r="RUN66" s="525"/>
      <c r="RUO66" s="525"/>
      <c r="RUP66" s="525"/>
      <c r="RUQ66" s="525"/>
      <c r="RUR66" s="525"/>
      <c r="RUS66" s="525"/>
      <c r="RUT66" s="525"/>
      <c r="RUU66" s="525"/>
      <c r="RUV66" s="525"/>
      <c r="RUW66" s="525"/>
      <c r="RUX66" s="525"/>
      <c r="RUY66" s="525"/>
      <c r="RUZ66" s="525"/>
      <c r="RVA66" s="525"/>
      <c r="RVB66" s="525"/>
      <c r="RVC66" s="525"/>
      <c r="RVD66" s="525"/>
      <c r="RVE66" s="525"/>
      <c r="RVF66" s="525"/>
      <c r="RVG66" s="525"/>
      <c r="RVH66" s="525"/>
      <c r="RVI66" s="525"/>
      <c r="RVJ66" s="525"/>
      <c r="RVK66" s="525"/>
      <c r="RVL66" s="525"/>
      <c r="RVM66" s="525"/>
      <c r="RVN66" s="525"/>
      <c r="RVO66" s="525"/>
      <c r="RVP66" s="525"/>
      <c r="RVQ66" s="525"/>
      <c r="RVR66" s="525"/>
      <c r="RVS66" s="525"/>
      <c r="RVT66" s="525"/>
      <c r="RVU66" s="525"/>
      <c r="RVV66" s="525"/>
      <c r="RVW66" s="525"/>
      <c r="RVX66" s="525"/>
      <c r="RVY66" s="525"/>
      <c r="RVZ66" s="525"/>
      <c r="RWA66" s="525"/>
      <c r="RWB66" s="525"/>
      <c r="RWC66" s="525"/>
      <c r="RWD66" s="525"/>
      <c r="RWE66" s="525"/>
      <c r="RWF66" s="525"/>
      <c r="RWG66" s="525"/>
      <c r="RWH66" s="525"/>
      <c r="RWI66" s="525"/>
      <c r="RWJ66" s="525"/>
      <c r="RWK66" s="525"/>
      <c r="RWL66" s="525"/>
      <c r="RWM66" s="525"/>
      <c r="RWN66" s="525"/>
      <c r="RWO66" s="525"/>
      <c r="RWP66" s="525"/>
      <c r="RWQ66" s="525"/>
      <c r="RWR66" s="525"/>
      <c r="RWS66" s="525"/>
      <c r="RWT66" s="525"/>
      <c r="RWU66" s="525"/>
      <c r="RWV66" s="525"/>
      <c r="RWW66" s="525"/>
      <c r="RWX66" s="525"/>
      <c r="RWY66" s="525"/>
      <c r="RWZ66" s="525"/>
      <c r="RXA66" s="525"/>
      <c r="RXB66" s="525"/>
      <c r="RXC66" s="525"/>
      <c r="RXD66" s="525"/>
      <c r="RXE66" s="525"/>
      <c r="RXF66" s="525"/>
      <c r="RXG66" s="525"/>
      <c r="RXH66" s="525"/>
      <c r="RXI66" s="525"/>
      <c r="RXJ66" s="525"/>
      <c r="RXK66" s="525"/>
      <c r="RXL66" s="525"/>
      <c r="RXM66" s="525"/>
      <c r="RXN66" s="525"/>
      <c r="RXO66" s="525"/>
      <c r="RXP66" s="525"/>
      <c r="RXQ66" s="525"/>
      <c r="RXR66" s="525"/>
      <c r="RXS66" s="525"/>
      <c r="RXT66" s="525"/>
      <c r="RXU66" s="525"/>
      <c r="RXV66" s="525"/>
      <c r="RXW66" s="525"/>
      <c r="RXX66" s="525"/>
      <c r="RXY66" s="525"/>
      <c r="RXZ66" s="525"/>
      <c r="RYA66" s="525"/>
      <c r="RYB66" s="525"/>
      <c r="RYC66" s="525"/>
      <c r="RYD66" s="525"/>
      <c r="RYE66" s="525"/>
      <c r="RYF66" s="525"/>
      <c r="RYG66" s="525"/>
      <c r="RYH66" s="525"/>
      <c r="RYI66" s="525"/>
      <c r="RYJ66" s="525"/>
      <c r="RYK66" s="525"/>
      <c r="RYL66" s="525"/>
      <c r="RYM66" s="525"/>
      <c r="RYN66" s="525"/>
      <c r="RYO66" s="525"/>
      <c r="RYP66" s="525"/>
      <c r="RYQ66" s="525"/>
      <c r="RYR66" s="525"/>
      <c r="RYS66" s="525"/>
      <c r="RYT66" s="525"/>
      <c r="RYU66" s="525"/>
      <c r="RYV66" s="525"/>
      <c r="RYW66" s="525"/>
      <c r="RYX66" s="525"/>
      <c r="RYY66" s="525"/>
      <c r="RYZ66" s="525"/>
      <c r="RZA66" s="525"/>
      <c r="RZB66" s="525"/>
      <c r="RZC66" s="525"/>
      <c r="RZD66" s="525"/>
      <c r="RZE66" s="525"/>
      <c r="RZF66" s="525"/>
      <c r="RZG66" s="525"/>
      <c r="RZH66" s="525"/>
      <c r="RZI66" s="525"/>
      <c r="RZJ66" s="525"/>
      <c r="RZK66" s="525"/>
      <c r="RZL66" s="525"/>
      <c r="RZM66" s="525"/>
      <c r="RZN66" s="525"/>
      <c r="RZO66" s="525"/>
      <c r="RZP66" s="525"/>
      <c r="RZQ66" s="525"/>
      <c r="RZR66" s="525"/>
      <c r="RZS66" s="525"/>
      <c r="RZT66" s="525"/>
      <c r="RZU66" s="525"/>
      <c r="RZV66" s="525"/>
      <c r="RZW66" s="525"/>
      <c r="RZX66" s="525"/>
      <c r="RZY66" s="525"/>
      <c r="RZZ66" s="525"/>
      <c r="SAA66" s="525"/>
      <c r="SAB66" s="525"/>
      <c r="SAC66" s="525"/>
      <c r="SAD66" s="525"/>
      <c r="SAE66" s="525"/>
      <c r="SAF66" s="525"/>
      <c r="SAG66" s="525"/>
      <c r="SAH66" s="525"/>
      <c r="SAI66" s="525"/>
      <c r="SAJ66" s="525"/>
      <c r="SAK66" s="525"/>
      <c r="SAL66" s="525"/>
      <c r="SAM66" s="525"/>
      <c r="SAN66" s="525"/>
      <c r="SAO66" s="525"/>
      <c r="SAP66" s="525"/>
      <c r="SAQ66" s="525"/>
      <c r="SAR66" s="525"/>
      <c r="SAS66" s="525"/>
      <c r="SAT66" s="525"/>
      <c r="SAU66" s="525"/>
      <c r="SAV66" s="525"/>
      <c r="SAW66" s="525"/>
      <c r="SAX66" s="525"/>
      <c r="SAY66" s="525"/>
      <c r="SAZ66" s="525"/>
      <c r="SBA66" s="525"/>
      <c r="SBB66" s="525"/>
      <c r="SBC66" s="525"/>
      <c r="SBD66" s="525"/>
      <c r="SBE66" s="525"/>
      <c r="SBF66" s="525"/>
      <c r="SBG66" s="525"/>
      <c r="SBH66" s="525"/>
      <c r="SBI66" s="525"/>
      <c r="SBJ66" s="525"/>
      <c r="SBK66" s="525"/>
      <c r="SBL66" s="525"/>
      <c r="SBM66" s="525"/>
      <c r="SBN66" s="525"/>
      <c r="SBO66" s="525"/>
      <c r="SBP66" s="525"/>
      <c r="SBQ66" s="525"/>
      <c r="SBR66" s="525"/>
      <c r="SBS66" s="525"/>
      <c r="SBT66" s="525"/>
      <c r="SBU66" s="525"/>
      <c r="SBV66" s="525"/>
      <c r="SBW66" s="525"/>
      <c r="SBX66" s="525"/>
      <c r="SBY66" s="525"/>
      <c r="SBZ66" s="525"/>
      <c r="SCA66" s="525"/>
      <c r="SCB66" s="525"/>
      <c r="SCC66" s="525"/>
      <c r="SCD66" s="525"/>
      <c r="SCE66" s="525"/>
      <c r="SCF66" s="525"/>
      <c r="SCG66" s="525"/>
      <c r="SCH66" s="525"/>
      <c r="SCI66" s="525"/>
      <c r="SCJ66" s="525"/>
      <c r="SCK66" s="525"/>
      <c r="SCL66" s="525"/>
      <c r="SCM66" s="525"/>
      <c r="SCN66" s="525"/>
      <c r="SCO66" s="525"/>
      <c r="SCP66" s="525"/>
      <c r="SCQ66" s="525"/>
      <c r="SCR66" s="525"/>
      <c r="SCS66" s="525"/>
      <c r="SCT66" s="525"/>
      <c r="SCU66" s="525"/>
      <c r="SCV66" s="525"/>
      <c r="SCW66" s="525"/>
      <c r="SCX66" s="525"/>
      <c r="SCY66" s="525"/>
      <c r="SCZ66" s="525"/>
      <c r="SDA66" s="525"/>
      <c r="SDB66" s="525"/>
      <c r="SDC66" s="525"/>
      <c r="SDD66" s="525"/>
      <c r="SDE66" s="525"/>
      <c r="SDF66" s="525"/>
      <c r="SDG66" s="525"/>
      <c r="SDH66" s="525"/>
      <c r="SDI66" s="525"/>
      <c r="SDJ66" s="525"/>
      <c r="SDK66" s="525"/>
      <c r="SDL66" s="525"/>
      <c r="SDM66" s="525"/>
      <c r="SDN66" s="525"/>
      <c r="SDO66" s="525"/>
      <c r="SDP66" s="525"/>
      <c r="SDQ66" s="525"/>
      <c r="SDR66" s="525"/>
      <c r="SDS66" s="525"/>
      <c r="SDT66" s="525"/>
      <c r="SDU66" s="525"/>
      <c r="SDV66" s="525"/>
      <c r="SDW66" s="525"/>
      <c r="SDX66" s="525"/>
      <c r="SDY66" s="525"/>
      <c r="SDZ66" s="525"/>
      <c r="SEA66" s="525"/>
      <c r="SEB66" s="525"/>
      <c r="SEC66" s="525"/>
      <c r="SED66" s="525"/>
      <c r="SEE66" s="525"/>
      <c r="SEF66" s="525"/>
      <c r="SEG66" s="525"/>
      <c r="SEH66" s="525"/>
      <c r="SEI66" s="525"/>
      <c r="SEJ66" s="525"/>
      <c r="SEK66" s="525"/>
      <c r="SEL66" s="525"/>
      <c r="SEM66" s="525"/>
      <c r="SEN66" s="525"/>
      <c r="SEO66" s="525"/>
      <c r="SEP66" s="525"/>
      <c r="SEQ66" s="525"/>
      <c r="SER66" s="525"/>
      <c r="SES66" s="525"/>
      <c r="SET66" s="525"/>
      <c r="SEU66" s="525"/>
      <c r="SEV66" s="525"/>
      <c r="SEW66" s="525"/>
      <c r="SEX66" s="525"/>
      <c r="SEY66" s="525"/>
      <c r="SEZ66" s="525"/>
      <c r="SFA66" s="525"/>
      <c r="SFB66" s="525"/>
      <c r="SFC66" s="525"/>
      <c r="SFD66" s="525"/>
      <c r="SFE66" s="525"/>
      <c r="SFF66" s="525"/>
      <c r="SFG66" s="525"/>
      <c r="SFH66" s="525"/>
      <c r="SFI66" s="525"/>
      <c r="SFJ66" s="525"/>
      <c r="SFK66" s="525"/>
      <c r="SFL66" s="525"/>
      <c r="SFM66" s="525"/>
      <c r="SFN66" s="525"/>
      <c r="SFO66" s="525"/>
      <c r="SFP66" s="525"/>
      <c r="SFQ66" s="525"/>
      <c r="SFR66" s="525"/>
      <c r="SFS66" s="525"/>
      <c r="SFT66" s="525"/>
      <c r="SFU66" s="525"/>
      <c r="SFV66" s="525"/>
      <c r="SFW66" s="525"/>
      <c r="SFX66" s="525"/>
      <c r="SFY66" s="525"/>
      <c r="SFZ66" s="525"/>
      <c r="SGA66" s="525"/>
      <c r="SGB66" s="525"/>
      <c r="SGC66" s="525"/>
      <c r="SGD66" s="525"/>
      <c r="SGE66" s="525"/>
      <c r="SGF66" s="525"/>
      <c r="SGG66" s="525"/>
      <c r="SGH66" s="525"/>
      <c r="SGI66" s="525"/>
      <c r="SGJ66" s="525"/>
      <c r="SGK66" s="525"/>
      <c r="SGL66" s="525"/>
      <c r="SGM66" s="525"/>
      <c r="SGN66" s="525"/>
      <c r="SGO66" s="525"/>
      <c r="SGP66" s="525"/>
      <c r="SGQ66" s="525"/>
      <c r="SGR66" s="525"/>
      <c r="SGS66" s="525"/>
      <c r="SGT66" s="525"/>
      <c r="SGU66" s="525"/>
      <c r="SGV66" s="525"/>
      <c r="SGW66" s="525"/>
      <c r="SGX66" s="525"/>
      <c r="SGY66" s="525"/>
      <c r="SGZ66" s="525"/>
      <c r="SHA66" s="525"/>
      <c r="SHB66" s="525"/>
      <c r="SHC66" s="525"/>
      <c r="SHD66" s="525"/>
      <c r="SHE66" s="525"/>
      <c r="SHF66" s="525"/>
      <c r="SHG66" s="525"/>
      <c r="SHH66" s="525"/>
      <c r="SHI66" s="525"/>
      <c r="SHJ66" s="525"/>
      <c r="SHK66" s="525"/>
      <c r="SHL66" s="525"/>
      <c r="SHM66" s="525"/>
      <c r="SHN66" s="525"/>
      <c r="SHO66" s="525"/>
      <c r="SHP66" s="525"/>
      <c r="SHQ66" s="525"/>
      <c r="SHR66" s="525"/>
      <c r="SHS66" s="525"/>
      <c r="SHT66" s="525"/>
      <c r="SHU66" s="525"/>
      <c r="SHV66" s="525"/>
      <c r="SHW66" s="525"/>
      <c r="SHX66" s="525"/>
      <c r="SHY66" s="525"/>
      <c r="SHZ66" s="525"/>
      <c r="SIA66" s="525"/>
      <c r="SIB66" s="525"/>
      <c r="SIC66" s="525"/>
      <c r="SID66" s="525"/>
      <c r="SIE66" s="525"/>
      <c r="SIF66" s="525"/>
      <c r="SIG66" s="525"/>
      <c r="SIH66" s="525"/>
      <c r="SII66" s="525"/>
      <c r="SIJ66" s="525"/>
      <c r="SIK66" s="525"/>
      <c r="SIL66" s="525"/>
      <c r="SIM66" s="525"/>
      <c r="SIN66" s="525"/>
      <c r="SIO66" s="525"/>
      <c r="SIP66" s="525"/>
      <c r="SIQ66" s="525"/>
      <c r="SIR66" s="525"/>
      <c r="SIS66" s="525"/>
      <c r="SIT66" s="525"/>
      <c r="SIU66" s="525"/>
      <c r="SIV66" s="525"/>
      <c r="SIW66" s="525"/>
      <c r="SIX66" s="525"/>
      <c r="SIY66" s="525"/>
      <c r="SIZ66" s="525"/>
      <c r="SJA66" s="525"/>
      <c r="SJB66" s="525"/>
      <c r="SJC66" s="525"/>
      <c r="SJD66" s="525"/>
      <c r="SJE66" s="525"/>
      <c r="SJF66" s="525"/>
      <c r="SJG66" s="525"/>
      <c r="SJH66" s="525"/>
      <c r="SJI66" s="525"/>
      <c r="SJJ66" s="525"/>
      <c r="SJK66" s="525"/>
      <c r="SJL66" s="525"/>
      <c r="SJM66" s="525"/>
      <c r="SJN66" s="525"/>
      <c r="SJO66" s="525"/>
      <c r="SJP66" s="525"/>
      <c r="SJQ66" s="525"/>
      <c r="SJR66" s="525"/>
      <c r="SJS66" s="525"/>
      <c r="SJT66" s="525"/>
      <c r="SJU66" s="525"/>
      <c r="SJV66" s="525"/>
      <c r="SJW66" s="525"/>
      <c r="SJX66" s="525"/>
      <c r="SJY66" s="525"/>
      <c r="SJZ66" s="525"/>
      <c r="SKA66" s="525"/>
      <c r="SKB66" s="525"/>
      <c r="SKC66" s="525"/>
      <c r="SKD66" s="525"/>
      <c r="SKE66" s="525"/>
      <c r="SKF66" s="525"/>
      <c r="SKG66" s="525"/>
      <c r="SKH66" s="525"/>
      <c r="SKI66" s="525"/>
      <c r="SKJ66" s="525"/>
      <c r="SKK66" s="525"/>
      <c r="SKL66" s="525"/>
      <c r="SKM66" s="525"/>
      <c r="SKN66" s="525"/>
      <c r="SKO66" s="525"/>
      <c r="SKP66" s="525"/>
      <c r="SKQ66" s="525"/>
      <c r="SKR66" s="525"/>
      <c r="SKS66" s="525"/>
      <c r="SKT66" s="525"/>
      <c r="SKU66" s="525"/>
      <c r="SKV66" s="525"/>
      <c r="SKW66" s="525"/>
      <c r="SKX66" s="525"/>
      <c r="SKY66" s="525"/>
      <c r="SKZ66" s="525"/>
      <c r="SLA66" s="525"/>
      <c r="SLB66" s="525"/>
      <c r="SLC66" s="525"/>
      <c r="SLD66" s="525"/>
      <c r="SLE66" s="525"/>
      <c r="SLF66" s="525"/>
      <c r="SLG66" s="525"/>
      <c r="SLH66" s="525"/>
      <c r="SLI66" s="525"/>
      <c r="SLJ66" s="525"/>
      <c r="SLK66" s="525"/>
      <c r="SLL66" s="525"/>
      <c r="SLM66" s="525"/>
      <c r="SLN66" s="525"/>
      <c r="SLO66" s="525"/>
      <c r="SLP66" s="525"/>
      <c r="SLQ66" s="525"/>
      <c r="SLR66" s="525"/>
      <c r="SLS66" s="525"/>
      <c r="SLT66" s="525"/>
      <c r="SLU66" s="525"/>
      <c r="SLV66" s="525"/>
      <c r="SLW66" s="525"/>
      <c r="SLX66" s="525"/>
      <c r="SLY66" s="525"/>
      <c r="SLZ66" s="525"/>
      <c r="SMA66" s="525"/>
      <c r="SMB66" s="525"/>
      <c r="SMC66" s="525"/>
      <c r="SMD66" s="525"/>
      <c r="SME66" s="525"/>
      <c r="SMF66" s="525"/>
      <c r="SMG66" s="525"/>
      <c r="SMH66" s="525"/>
      <c r="SMI66" s="525"/>
      <c r="SMJ66" s="525"/>
      <c r="SMK66" s="525"/>
      <c r="SML66" s="525"/>
      <c r="SMM66" s="525"/>
      <c r="SMN66" s="525"/>
      <c r="SMO66" s="525"/>
      <c r="SMP66" s="525"/>
      <c r="SMQ66" s="525"/>
      <c r="SMR66" s="525"/>
      <c r="SMS66" s="525"/>
      <c r="SMT66" s="525"/>
      <c r="SMU66" s="525"/>
      <c r="SMV66" s="525"/>
      <c r="SMW66" s="525"/>
      <c r="SMX66" s="525"/>
      <c r="SMY66" s="525"/>
      <c r="SMZ66" s="525"/>
      <c r="SNA66" s="525"/>
      <c r="SNB66" s="525"/>
      <c r="SNC66" s="525"/>
      <c r="SND66" s="525"/>
      <c r="SNE66" s="525"/>
      <c r="SNF66" s="525"/>
      <c r="SNG66" s="525"/>
      <c r="SNH66" s="525"/>
      <c r="SNI66" s="525"/>
      <c r="SNJ66" s="525"/>
      <c r="SNK66" s="525"/>
      <c r="SNL66" s="525"/>
      <c r="SNM66" s="525"/>
      <c r="SNN66" s="525"/>
      <c r="SNO66" s="525"/>
      <c r="SNP66" s="525"/>
      <c r="SNQ66" s="525"/>
      <c r="SNR66" s="525"/>
      <c r="SNS66" s="525"/>
      <c r="SNT66" s="525"/>
      <c r="SNU66" s="525"/>
      <c r="SNV66" s="525"/>
      <c r="SNW66" s="525"/>
      <c r="SNX66" s="525"/>
      <c r="SNY66" s="525"/>
      <c r="SNZ66" s="525"/>
      <c r="SOA66" s="525"/>
      <c r="SOB66" s="525"/>
      <c r="SOC66" s="525"/>
      <c r="SOD66" s="525"/>
      <c r="SOE66" s="525"/>
      <c r="SOF66" s="525"/>
      <c r="SOG66" s="525"/>
      <c r="SOH66" s="525"/>
      <c r="SOI66" s="525"/>
      <c r="SOJ66" s="525"/>
      <c r="SOK66" s="525"/>
      <c r="SOL66" s="525"/>
      <c r="SOM66" s="525"/>
      <c r="SON66" s="525"/>
      <c r="SOO66" s="525"/>
      <c r="SOP66" s="525"/>
      <c r="SOQ66" s="525"/>
      <c r="SOR66" s="525"/>
      <c r="SOS66" s="525"/>
      <c r="SOT66" s="525"/>
      <c r="SOU66" s="525"/>
      <c r="SOV66" s="525"/>
      <c r="SOW66" s="525"/>
      <c r="SOX66" s="525"/>
      <c r="SOY66" s="525"/>
      <c r="SOZ66" s="525"/>
      <c r="SPA66" s="525"/>
      <c r="SPB66" s="525"/>
      <c r="SPC66" s="525"/>
      <c r="SPD66" s="525"/>
      <c r="SPE66" s="525"/>
      <c r="SPF66" s="525"/>
      <c r="SPG66" s="525"/>
      <c r="SPH66" s="525"/>
      <c r="SPI66" s="525"/>
      <c r="SPJ66" s="525"/>
      <c r="SPK66" s="525"/>
      <c r="SPL66" s="525"/>
      <c r="SPM66" s="525"/>
      <c r="SPN66" s="525"/>
      <c r="SPO66" s="525"/>
      <c r="SPP66" s="525"/>
      <c r="SPQ66" s="525"/>
      <c r="SPR66" s="525"/>
      <c r="SPS66" s="525"/>
      <c r="SPT66" s="525"/>
      <c r="SPU66" s="525"/>
      <c r="SPV66" s="525"/>
      <c r="SPW66" s="525"/>
      <c r="SPX66" s="525"/>
      <c r="SPY66" s="525"/>
      <c r="SPZ66" s="525"/>
      <c r="SQA66" s="525"/>
      <c r="SQB66" s="525"/>
      <c r="SQC66" s="525"/>
      <c r="SQD66" s="525"/>
      <c r="SQE66" s="525"/>
      <c r="SQF66" s="525"/>
      <c r="SQG66" s="525"/>
      <c r="SQH66" s="525"/>
      <c r="SQI66" s="525"/>
      <c r="SQJ66" s="525"/>
      <c r="SQK66" s="525"/>
      <c r="SQL66" s="525"/>
      <c r="SQM66" s="525"/>
      <c r="SQN66" s="525"/>
      <c r="SQO66" s="525"/>
      <c r="SQP66" s="525"/>
      <c r="SQQ66" s="525"/>
      <c r="SQR66" s="525"/>
      <c r="SQS66" s="525"/>
      <c r="SQT66" s="525"/>
      <c r="SQU66" s="525"/>
      <c r="SQV66" s="525"/>
      <c r="SQW66" s="525"/>
      <c r="SQX66" s="525"/>
      <c r="SQY66" s="525"/>
      <c r="SQZ66" s="525"/>
      <c r="SRA66" s="525"/>
      <c r="SRB66" s="525"/>
      <c r="SRC66" s="525"/>
      <c r="SRD66" s="525"/>
      <c r="SRE66" s="525"/>
      <c r="SRF66" s="525"/>
      <c r="SRG66" s="525"/>
      <c r="SRH66" s="525"/>
      <c r="SRI66" s="525"/>
      <c r="SRJ66" s="525"/>
      <c r="SRK66" s="525"/>
      <c r="SRL66" s="525"/>
      <c r="SRM66" s="525"/>
      <c r="SRN66" s="525"/>
      <c r="SRO66" s="525"/>
      <c r="SRP66" s="525"/>
      <c r="SRQ66" s="525"/>
      <c r="SRR66" s="525"/>
      <c r="SRS66" s="525"/>
      <c r="SRT66" s="525"/>
      <c r="SRU66" s="525"/>
      <c r="SRV66" s="525"/>
      <c r="SRW66" s="525"/>
      <c r="SRX66" s="525"/>
      <c r="SRY66" s="525"/>
      <c r="SRZ66" s="525"/>
      <c r="SSA66" s="525"/>
      <c r="SSB66" s="525"/>
      <c r="SSC66" s="525"/>
      <c r="SSD66" s="525"/>
      <c r="SSE66" s="525"/>
      <c r="SSF66" s="525"/>
      <c r="SSG66" s="525"/>
      <c r="SSH66" s="525"/>
      <c r="SSI66" s="525"/>
      <c r="SSJ66" s="525"/>
      <c r="SSK66" s="525"/>
      <c r="SSL66" s="525"/>
      <c r="SSM66" s="525"/>
      <c r="SSN66" s="525"/>
      <c r="SSO66" s="525"/>
      <c r="SSP66" s="525"/>
      <c r="SSQ66" s="525"/>
      <c r="SSR66" s="525"/>
      <c r="SSS66" s="525"/>
      <c r="SST66" s="525"/>
      <c r="SSU66" s="525"/>
      <c r="SSV66" s="525"/>
      <c r="SSW66" s="525"/>
      <c r="SSX66" s="525"/>
      <c r="SSY66" s="525"/>
      <c r="SSZ66" s="525"/>
      <c r="STA66" s="525"/>
      <c r="STB66" s="525"/>
      <c r="STC66" s="525"/>
      <c r="STD66" s="525"/>
      <c r="STE66" s="525"/>
      <c r="STF66" s="525"/>
      <c r="STG66" s="525"/>
      <c r="STH66" s="525"/>
      <c r="STI66" s="525"/>
      <c r="STJ66" s="525"/>
      <c r="STK66" s="525"/>
      <c r="STL66" s="525"/>
      <c r="STM66" s="525"/>
      <c r="STN66" s="525"/>
      <c r="STO66" s="525"/>
      <c r="STP66" s="525"/>
      <c r="STQ66" s="525"/>
      <c r="STR66" s="525"/>
      <c r="STS66" s="525"/>
      <c r="STT66" s="525"/>
      <c r="STU66" s="525"/>
      <c r="STV66" s="525"/>
      <c r="STW66" s="525"/>
      <c r="STX66" s="525"/>
      <c r="STY66" s="525"/>
      <c r="STZ66" s="525"/>
      <c r="SUA66" s="525"/>
      <c r="SUB66" s="525"/>
      <c r="SUC66" s="525"/>
      <c r="SUD66" s="525"/>
      <c r="SUE66" s="525"/>
      <c r="SUF66" s="525"/>
      <c r="SUG66" s="525"/>
      <c r="SUH66" s="525"/>
      <c r="SUI66" s="525"/>
      <c r="SUJ66" s="525"/>
      <c r="SUK66" s="525"/>
      <c r="SUL66" s="525"/>
      <c r="SUM66" s="525"/>
      <c r="SUN66" s="525"/>
      <c r="SUO66" s="525"/>
      <c r="SUP66" s="525"/>
      <c r="SUQ66" s="525"/>
      <c r="SUR66" s="525"/>
      <c r="SUS66" s="525"/>
      <c r="SUT66" s="525"/>
      <c r="SUU66" s="525"/>
      <c r="SUV66" s="525"/>
      <c r="SUW66" s="525"/>
      <c r="SUX66" s="525"/>
      <c r="SUY66" s="525"/>
      <c r="SUZ66" s="525"/>
      <c r="SVA66" s="525"/>
      <c r="SVB66" s="525"/>
      <c r="SVC66" s="525"/>
      <c r="SVD66" s="525"/>
      <c r="SVE66" s="525"/>
      <c r="SVF66" s="525"/>
      <c r="SVG66" s="525"/>
      <c r="SVH66" s="525"/>
      <c r="SVI66" s="525"/>
      <c r="SVJ66" s="525"/>
      <c r="SVK66" s="525"/>
      <c r="SVL66" s="525"/>
      <c r="SVM66" s="525"/>
      <c r="SVN66" s="525"/>
      <c r="SVO66" s="525"/>
      <c r="SVP66" s="525"/>
      <c r="SVQ66" s="525"/>
      <c r="SVR66" s="525"/>
      <c r="SVS66" s="525"/>
      <c r="SVT66" s="525"/>
      <c r="SVU66" s="525"/>
      <c r="SVV66" s="525"/>
      <c r="SVW66" s="525"/>
      <c r="SVX66" s="525"/>
      <c r="SVY66" s="525"/>
      <c r="SVZ66" s="525"/>
      <c r="SWA66" s="525"/>
      <c r="SWB66" s="525"/>
      <c r="SWC66" s="525"/>
      <c r="SWD66" s="525"/>
      <c r="SWE66" s="525"/>
      <c r="SWF66" s="525"/>
      <c r="SWG66" s="525"/>
      <c r="SWH66" s="525"/>
      <c r="SWI66" s="525"/>
      <c r="SWJ66" s="525"/>
      <c r="SWK66" s="525"/>
      <c r="SWL66" s="525"/>
      <c r="SWM66" s="525"/>
      <c r="SWN66" s="525"/>
      <c r="SWO66" s="525"/>
      <c r="SWP66" s="525"/>
      <c r="SWQ66" s="525"/>
      <c r="SWR66" s="525"/>
      <c r="SWS66" s="525"/>
      <c r="SWT66" s="525"/>
      <c r="SWU66" s="525"/>
      <c r="SWV66" s="525"/>
      <c r="SWW66" s="525"/>
      <c r="SWX66" s="525"/>
      <c r="SWY66" s="525"/>
      <c r="SWZ66" s="525"/>
      <c r="SXA66" s="525"/>
      <c r="SXB66" s="525"/>
      <c r="SXC66" s="525"/>
      <c r="SXD66" s="525"/>
      <c r="SXE66" s="525"/>
      <c r="SXF66" s="525"/>
      <c r="SXG66" s="525"/>
      <c r="SXH66" s="525"/>
      <c r="SXI66" s="525"/>
      <c r="SXJ66" s="525"/>
      <c r="SXK66" s="525"/>
      <c r="SXL66" s="525"/>
      <c r="SXM66" s="525"/>
      <c r="SXN66" s="525"/>
      <c r="SXO66" s="525"/>
      <c r="SXP66" s="525"/>
      <c r="SXQ66" s="525"/>
      <c r="SXR66" s="525"/>
      <c r="SXS66" s="525"/>
      <c r="SXT66" s="525"/>
      <c r="SXU66" s="525"/>
      <c r="SXV66" s="525"/>
      <c r="SXW66" s="525"/>
      <c r="SXX66" s="525"/>
      <c r="SXY66" s="525"/>
      <c r="SXZ66" s="525"/>
      <c r="SYA66" s="525"/>
      <c r="SYB66" s="525"/>
      <c r="SYC66" s="525"/>
      <c r="SYD66" s="525"/>
      <c r="SYE66" s="525"/>
      <c r="SYF66" s="525"/>
      <c r="SYG66" s="525"/>
      <c r="SYH66" s="525"/>
      <c r="SYI66" s="525"/>
      <c r="SYJ66" s="525"/>
      <c r="SYK66" s="525"/>
      <c r="SYL66" s="525"/>
      <c r="SYM66" s="525"/>
      <c r="SYN66" s="525"/>
      <c r="SYO66" s="525"/>
      <c r="SYP66" s="525"/>
      <c r="SYQ66" s="525"/>
      <c r="SYR66" s="525"/>
      <c r="SYS66" s="525"/>
      <c r="SYT66" s="525"/>
      <c r="SYU66" s="525"/>
      <c r="SYV66" s="525"/>
      <c r="SYW66" s="525"/>
      <c r="SYX66" s="525"/>
      <c r="SYY66" s="525"/>
      <c r="SYZ66" s="525"/>
      <c r="SZA66" s="525"/>
      <c r="SZB66" s="525"/>
      <c r="SZC66" s="525"/>
      <c r="SZD66" s="525"/>
      <c r="SZE66" s="525"/>
      <c r="SZF66" s="525"/>
      <c r="SZG66" s="525"/>
      <c r="SZH66" s="525"/>
      <c r="SZI66" s="525"/>
      <c r="SZJ66" s="525"/>
      <c r="SZK66" s="525"/>
      <c r="SZL66" s="525"/>
      <c r="SZM66" s="525"/>
      <c r="SZN66" s="525"/>
      <c r="SZO66" s="525"/>
      <c r="SZP66" s="525"/>
      <c r="SZQ66" s="525"/>
      <c r="SZR66" s="525"/>
      <c r="SZS66" s="525"/>
      <c r="SZT66" s="525"/>
      <c r="SZU66" s="525"/>
      <c r="SZV66" s="525"/>
      <c r="SZW66" s="525"/>
      <c r="SZX66" s="525"/>
      <c r="SZY66" s="525"/>
      <c r="SZZ66" s="525"/>
      <c r="TAA66" s="525"/>
      <c r="TAB66" s="525"/>
      <c r="TAC66" s="525"/>
      <c r="TAD66" s="525"/>
      <c r="TAE66" s="525"/>
      <c r="TAF66" s="525"/>
      <c r="TAG66" s="525"/>
      <c r="TAH66" s="525"/>
      <c r="TAI66" s="525"/>
      <c r="TAJ66" s="525"/>
      <c r="TAK66" s="525"/>
      <c r="TAL66" s="525"/>
      <c r="TAM66" s="525"/>
      <c r="TAN66" s="525"/>
      <c r="TAO66" s="525"/>
      <c r="TAP66" s="525"/>
      <c r="TAQ66" s="525"/>
      <c r="TAR66" s="525"/>
      <c r="TAS66" s="525"/>
      <c r="TAT66" s="525"/>
      <c r="TAU66" s="525"/>
      <c r="TAV66" s="525"/>
      <c r="TAW66" s="525"/>
      <c r="TAX66" s="525"/>
      <c r="TAY66" s="525"/>
      <c r="TAZ66" s="525"/>
      <c r="TBA66" s="525"/>
      <c r="TBB66" s="525"/>
      <c r="TBC66" s="525"/>
      <c r="TBD66" s="525"/>
      <c r="TBE66" s="525"/>
      <c r="TBF66" s="525"/>
      <c r="TBG66" s="525"/>
      <c r="TBH66" s="525"/>
      <c r="TBI66" s="525"/>
      <c r="TBJ66" s="525"/>
      <c r="TBK66" s="525"/>
      <c r="TBL66" s="525"/>
      <c r="TBM66" s="525"/>
      <c r="TBN66" s="525"/>
      <c r="TBO66" s="525"/>
      <c r="TBP66" s="525"/>
      <c r="TBQ66" s="525"/>
      <c r="TBR66" s="525"/>
      <c r="TBS66" s="525"/>
      <c r="TBT66" s="525"/>
      <c r="TBU66" s="525"/>
      <c r="TBV66" s="525"/>
      <c r="TBW66" s="525"/>
      <c r="TBX66" s="525"/>
      <c r="TBY66" s="525"/>
      <c r="TBZ66" s="525"/>
      <c r="TCA66" s="525"/>
      <c r="TCB66" s="525"/>
      <c r="TCC66" s="525"/>
      <c r="TCD66" s="525"/>
      <c r="TCE66" s="525"/>
      <c r="TCF66" s="525"/>
      <c r="TCG66" s="525"/>
      <c r="TCH66" s="525"/>
      <c r="TCI66" s="525"/>
      <c r="TCJ66" s="525"/>
      <c r="TCK66" s="525"/>
      <c r="TCL66" s="525"/>
      <c r="TCM66" s="525"/>
      <c r="TCN66" s="525"/>
      <c r="TCO66" s="525"/>
      <c r="TCP66" s="525"/>
      <c r="TCQ66" s="525"/>
      <c r="TCR66" s="525"/>
      <c r="TCS66" s="525"/>
      <c r="TCT66" s="525"/>
      <c r="TCU66" s="525"/>
      <c r="TCV66" s="525"/>
      <c r="TCW66" s="525"/>
      <c r="TCX66" s="525"/>
      <c r="TCY66" s="525"/>
      <c r="TCZ66" s="525"/>
      <c r="TDA66" s="525"/>
      <c r="TDB66" s="525"/>
      <c r="TDC66" s="525"/>
      <c r="TDD66" s="525"/>
      <c r="TDE66" s="525"/>
      <c r="TDF66" s="525"/>
      <c r="TDG66" s="525"/>
      <c r="TDH66" s="525"/>
      <c r="TDI66" s="525"/>
      <c r="TDJ66" s="525"/>
      <c r="TDK66" s="525"/>
      <c r="TDL66" s="525"/>
      <c r="TDM66" s="525"/>
      <c r="TDN66" s="525"/>
      <c r="TDO66" s="525"/>
      <c r="TDP66" s="525"/>
      <c r="TDQ66" s="525"/>
      <c r="TDR66" s="525"/>
      <c r="TDS66" s="525"/>
      <c r="TDT66" s="525"/>
      <c r="TDU66" s="525"/>
      <c r="TDV66" s="525"/>
      <c r="TDW66" s="525"/>
      <c r="TDX66" s="525"/>
      <c r="TDY66" s="525"/>
      <c r="TDZ66" s="525"/>
      <c r="TEA66" s="525"/>
      <c r="TEB66" s="525"/>
      <c r="TEC66" s="525"/>
      <c r="TED66" s="525"/>
      <c r="TEE66" s="525"/>
      <c r="TEF66" s="525"/>
      <c r="TEG66" s="525"/>
      <c r="TEH66" s="525"/>
      <c r="TEI66" s="525"/>
      <c r="TEJ66" s="525"/>
      <c r="TEK66" s="525"/>
      <c r="TEL66" s="525"/>
      <c r="TEM66" s="525"/>
      <c r="TEN66" s="525"/>
      <c r="TEO66" s="525"/>
      <c r="TEP66" s="525"/>
      <c r="TEQ66" s="525"/>
      <c r="TER66" s="525"/>
      <c r="TES66" s="525"/>
      <c r="TET66" s="525"/>
      <c r="TEU66" s="525"/>
      <c r="TEV66" s="525"/>
      <c r="TEW66" s="525"/>
      <c r="TEX66" s="525"/>
      <c r="TEY66" s="525"/>
      <c r="TEZ66" s="525"/>
      <c r="TFA66" s="525"/>
      <c r="TFB66" s="525"/>
      <c r="TFC66" s="525"/>
      <c r="TFD66" s="525"/>
      <c r="TFE66" s="525"/>
      <c r="TFF66" s="525"/>
      <c r="TFG66" s="525"/>
      <c r="TFH66" s="525"/>
      <c r="TFI66" s="525"/>
      <c r="TFJ66" s="525"/>
      <c r="TFK66" s="525"/>
      <c r="TFL66" s="525"/>
      <c r="TFM66" s="525"/>
      <c r="TFN66" s="525"/>
      <c r="TFO66" s="525"/>
      <c r="TFP66" s="525"/>
      <c r="TFQ66" s="525"/>
      <c r="TFR66" s="525"/>
      <c r="TFS66" s="525"/>
      <c r="TFT66" s="525"/>
      <c r="TFU66" s="525"/>
      <c r="TFV66" s="525"/>
      <c r="TFW66" s="525"/>
      <c r="TFX66" s="525"/>
      <c r="TFY66" s="525"/>
      <c r="TFZ66" s="525"/>
      <c r="TGA66" s="525"/>
      <c r="TGB66" s="525"/>
      <c r="TGC66" s="525"/>
      <c r="TGD66" s="525"/>
      <c r="TGE66" s="525"/>
      <c r="TGF66" s="525"/>
      <c r="TGG66" s="525"/>
      <c r="TGH66" s="525"/>
      <c r="TGI66" s="525"/>
      <c r="TGJ66" s="525"/>
      <c r="TGK66" s="525"/>
      <c r="TGL66" s="525"/>
      <c r="TGM66" s="525"/>
      <c r="TGN66" s="525"/>
      <c r="TGO66" s="525"/>
      <c r="TGP66" s="525"/>
      <c r="TGQ66" s="525"/>
      <c r="TGR66" s="525"/>
      <c r="TGS66" s="525"/>
      <c r="TGT66" s="525"/>
      <c r="TGU66" s="525"/>
      <c r="TGV66" s="525"/>
      <c r="TGW66" s="525"/>
      <c r="TGX66" s="525"/>
      <c r="TGY66" s="525"/>
      <c r="TGZ66" s="525"/>
      <c r="THA66" s="525"/>
      <c r="THB66" s="525"/>
      <c r="THC66" s="525"/>
      <c r="THD66" s="525"/>
      <c r="THE66" s="525"/>
      <c r="THF66" s="525"/>
      <c r="THG66" s="525"/>
      <c r="THH66" s="525"/>
      <c r="THI66" s="525"/>
      <c r="THJ66" s="525"/>
      <c r="THK66" s="525"/>
      <c r="THL66" s="525"/>
      <c r="THM66" s="525"/>
      <c r="THN66" s="525"/>
      <c r="THO66" s="525"/>
      <c r="THP66" s="525"/>
      <c r="THQ66" s="525"/>
      <c r="THR66" s="525"/>
      <c r="THS66" s="525"/>
      <c r="THT66" s="525"/>
      <c r="THU66" s="525"/>
      <c r="THV66" s="525"/>
      <c r="THW66" s="525"/>
      <c r="THX66" s="525"/>
      <c r="THY66" s="525"/>
      <c r="THZ66" s="525"/>
      <c r="TIA66" s="525"/>
      <c r="TIB66" s="525"/>
      <c r="TIC66" s="525"/>
      <c r="TID66" s="525"/>
      <c r="TIE66" s="525"/>
      <c r="TIF66" s="525"/>
      <c r="TIG66" s="525"/>
      <c r="TIH66" s="525"/>
      <c r="TII66" s="525"/>
      <c r="TIJ66" s="525"/>
      <c r="TIK66" s="525"/>
      <c r="TIL66" s="525"/>
      <c r="TIM66" s="525"/>
      <c r="TIN66" s="525"/>
      <c r="TIO66" s="525"/>
      <c r="TIP66" s="525"/>
      <c r="TIQ66" s="525"/>
      <c r="TIR66" s="525"/>
      <c r="TIS66" s="525"/>
      <c r="TIT66" s="525"/>
      <c r="TIU66" s="525"/>
      <c r="TIV66" s="525"/>
      <c r="TIW66" s="525"/>
      <c r="TIX66" s="525"/>
      <c r="TIY66" s="525"/>
      <c r="TIZ66" s="525"/>
      <c r="TJA66" s="525"/>
      <c r="TJB66" s="525"/>
      <c r="TJC66" s="525"/>
      <c r="TJD66" s="525"/>
      <c r="TJE66" s="525"/>
      <c r="TJF66" s="525"/>
      <c r="TJG66" s="525"/>
      <c r="TJH66" s="525"/>
      <c r="TJI66" s="525"/>
      <c r="TJJ66" s="525"/>
      <c r="TJK66" s="525"/>
      <c r="TJL66" s="525"/>
      <c r="TJM66" s="525"/>
      <c r="TJN66" s="525"/>
      <c r="TJO66" s="525"/>
      <c r="TJP66" s="525"/>
      <c r="TJQ66" s="525"/>
      <c r="TJR66" s="525"/>
      <c r="TJS66" s="525"/>
      <c r="TJT66" s="525"/>
      <c r="TJU66" s="525"/>
      <c r="TJV66" s="525"/>
      <c r="TJW66" s="525"/>
      <c r="TJX66" s="525"/>
      <c r="TJY66" s="525"/>
      <c r="TJZ66" s="525"/>
      <c r="TKA66" s="525"/>
      <c r="TKB66" s="525"/>
      <c r="TKC66" s="525"/>
      <c r="TKD66" s="525"/>
      <c r="TKE66" s="525"/>
      <c r="TKF66" s="525"/>
      <c r="TKG66" s="525"/>
      <c r="TKH66" s="525"/>
      <c r="TKI66" s="525"/>
      <c r="TKJ66" s="525"/>
      <c r="TKK66" s="525"/>
      <c r="TKL66" s="525"/>
      <c r="TKM66" s="525"/>
      <c r="TKN66" s="525"/>
      <c r="TKO66" s="525"/>
      <c r="TKP66" s="525"/>
      <c r="TKQ66" s="525"/>
      <c r="TKR66" s="525"/>
      <c r="TKS66" s="525"/>
      <c r="TKT66" s="525"/>
      <c r="TKU66" s="525"/>
      <c r="TKV66" s="525"/>
      <c r="TKW66" s="525"/>
      <c r="TKX66" s="525"/>
      <c r="TKY66" s="525"/>
      <c r="TKZ66" s="525"/>
      <c r="TLA66" s="525"/>
      <c r="TLB66" s="525"/>
      <c r="TLC66" s="525"/>
      <c r="TLD66" s="525"/>
      <c r="TLE66" s="525"/>
      <c r="TLF66" s="525"/>
      <c r="TLG66" s="525"/>
      <c r="TLH66" s="525"/>
      <c r="TLI66" s="525"/>
      <c r="TLJ66" s="525"/>
      <c r="TLK66" s="525"/>
      <c r="TLL66" s="525"/>
      <c r="TLM66" s="525"/>
      <c r="TLN66" s="525"/>
      <c r="TLO66" s="525"/>
      <c r="TLP66" s="525"/>
      <c r="TLQ66" s="525"/>
      <c r="TLR66" s="525"/>
      <c r="TLS66" s="525"/>
      <c r="TLT66" s="525"/>
      <c r="TLU66" s="525"/>
      <c r="TLV66" s="525"/>
      <c r="TLW66" s="525"/>
      <c r="TLX66" s="525"/>
      <c r="TLY66" s="525"/>
      <c r="TLZ66" s="525"/>
      <c r="TMA66" s="525"/>
      <c r="TMB66" s="525"/>
      <c r="TMC66" s="525"/>
      <c r="TMD66" s="525"/>
      <c r="TME66" s="525"/>
      <c r="TMF66" s="525"/>
      <c r="TMG66" s="525"/>
      <c r="TMH66" s="525"/>
      <c r="TMI66" s="525"/>
      <c r="TMJ66" s="525"/>
      <c r="TMK66" s="525"/>
      <c r="TML66" s="525"/>
      <c r="TMM66" s="525"/>
      <c r="TMN66" s="525"/>
      <c r="TMO66" s="525"/>
      <c r="TMP66" s="525"/>
      <c r="TMQ66" s="525"/>
      <c r="TMR66" s="525"/>
      <c r="TMS66" s="525"/>
      <c r="TMT66" s="525"/>
      <c r="TMU66" s="525"/>
      <c r="TMV66" s="525"/>
      <c r="TMW66" s="525"/>
      <c r="TMX66" s="525"/>
      <c r="TMY66" s="525"/>
      <c r="TMZ66" s="525"/>
      <c r="TNA66" s="525"/>
      <c r="TNB66" s="525"/>
      <c r="TNC66" s="525"/>
      <c r="TND66" s="525"/>
      <c r="TNE66" s="525"/>
      <c r="TNF66" s="525"/>
      <c r="TNG66" s="525"/>
      <c r="TNH66" s="525"/>
      <c r="TNI66" s="525"/>
      <c r="TNJ66" s="525"/>
      <c r="TNK66" s="525"/>
      <c r="TNL66" s="525"/>
      <c r="TNM66" s="525"/>
      <c r="TNN66" s="525"/>
      <c r="TNO66" s="525"/>
      <c r="TNP66" s="525"/>
      <c r="TNQ66" s="525"/>
      <c r="TNR66" s="525"/>
      <c r="TNS66" s="525"/>
      <c r="TNT66" s="525"/>
      <c r="TNU66" s="525"/>
      <c r="TNV66" s="525"/>
      <c r="TNW66" s="525"/>
      <c r="TNX66" s="525"/>
      <c r="TNY66" s="525"/>
      <c r="TNZ66" s="525"/>
      <c r="TOA66" s="525"/>
      <c r="TOB66" s="525"/>
      <c r="TOC66" s="525"/>
      <c r="TOD66" s="525"/>
      <c r="TOE66" s="525"/>
      <c r="TOF66" s="525"/>
      <c r="TOG66" s="525"/>
      <c r="TOH66" s="525"/>
      <c r="TOI66" s="525"/>
      <c r="TOJ66" s="525"/>
      <c r="TOK66" s="525"/>
      <c r="TOL66" s="525"/>
      <c r="TOM66" s="525"/>
      <c r="TON66" s="525"/>
      <c r="TOO66" s="525"/>
      <c r="TOP66" s="525"/>
      <c r="TOQ66" s="525"/>
      <c r="TOR66" s="525"/>
      <c r="TOS66" s="525"/>
      <c r="TOT66" s="525"/>
      <c r="TOU66" s="525"/>
      <c r="TOV66" s="525"/>
      <c r="TOW66" s="525"/>
      <c r="TOX66" s="525"/>
      <c r="TOY66" s="525"/>
      <c r="TOZ66" s="525"/>
      <c r="TPA66" s="525"/>
      <c r="TPB66" s="525"/>
      <c r="TPC66" s="525"/>
      <c r="TPD66" s="525"/>
      <c r="TPE66" s="525"/>
      <c r="TPF66" s="525"/>
      <c r="TPG66" s="525"/>
      <c r="TPH66" s="525"/>
      <c r="TPI66" s="525"/>
      <c r="TPJ66" s="525"/>
      <c r="TPK66" s="525"/>
      <c r="TPL66" s="525"/>
      <c r="TPM66" s="525"/>
      <c r="TPN66" s="525"/>
      <c r="TPO66" s="525"/>
      <c r="TPP66" s="525"/>
      <c r="TPQ66" s="525"/>
      <c r="TPR66" s="525"/>
      <c r="TPS66" s="525"/>
      <c r="TPT66" s="525"/>
      <c r="TPU66" s="525"/>
      <c r="TPV66" s="525"/>
      <c r="TPW66" s="525"/>
      <c r="TPX66" s="525"/>
      <c r="TPY66" s="525"/>
      <c r="TPZ66" s="525"/>
      <c r="TQA66" s="525"/>
      <c r="TQB66" s="525"/>
      <c r="TQC66" s="525"/>
      <c r="TQD66" s="525"/>
      <c r="TQE66" s="525"/>
      <c r="TQF66" s="525"/>
      <c r="TQG66" s="525"/>
      <c r="TQH66" s="525"/>
      <c r="TQI66" s="525"/>
      <c r="TQJ66" s="525"/>
      <c r="TQK66" s="525"/>
      <c r="TQL66" s="525"/>
      <c r="TQM66" s="525"/>
      <c r="TQN66" s="525"/>
      <c r="TQO66" s="525"/>
      <c r="TQP66" s="525"/>
      <c r="TQQ66" s="525"/>
      <c r="TQR66" s="525"/>
      <c r="TQS66" s="525"/>
      <c r="TQT66" s="525"/>
      <c r="TQU66" s="525"/>
      <c r="TQV66" s="525"/>
      <c r="TQW66" s="525"/>
      <c r="TQX66" s="525"/>
      <c r="TQY66" s="525"/>
      <c r="TQZ66" s="525"/>
      <c r="TRA66" s="525"/>
      <c r="TRB66" s="525"/>
      <c r="TRC66" s="525"/>
      <c r="TRD66" s="525"/>
      <c r="TRE66" s="525"/>
      <c r="TRF66" s="525"/>
      <c r="TRG66" s="525"/>
      <c r="TRH66" s="525"/>
      <c r="TRI66" s="525"/>
      <c r="TRJ66" s="525"/>
      <c r="TRK66" s="525"/>
      <c r="TRL66" s="525"/>
      <c r="TRM66" s="525"/>
      <c r="TRN66" s="525"/>
      <c r="TRO66" s="525"/>
      <c r="TRP66" s="525"/>
      <c r="TRQ66" s="525"/>
      <c r="TRR66" s="525"/>
      <c r="TRS66" s="525"/>
      <c r="TRT66" s="525"/>
      <c r="TRU66" s="525"/>
      <c r="TRV66" s="525"/>
      <c r="TRW66" s="525"/>
      <c r="TRX66" s="525"/>
      <c r="TRY66" s="525"/>
      <c r="TRZ66" s="525"/>
      <c r="TSA66" s="525"/>
      <c r="TSB66" s="525"/>
      <c r="TSC66" s="525"/>
      <c r="TSD66" s="525"/>
      <c r="TSE66" s="525"/>
      <c r="TSF66" s="525"/>
      <c r="TSG66" s="525"/>
      <c r="TSH66" s="525"/>
      <c r="TSI66" s="525"/>
      <c r="TSJ66" s="525"/>
      <c r="TSK66" s="525"/>
      <c r="TSL66" s="525"/>
      <c r="TSM66" s="525"/>
      <c r="TSN66" s="525"/>
      <c r="TSO66" s="525"/>
      <c r="TSP66" s="525"/>
      <c r="TSQ66" s="525"/>
      <c r="TSR66" s="525"/>
      <c r="TSS66" s="525"/>
      <c r="TST66" s="525"/>
      <c r="TSU66" s="525"/>
      <c r="TSV66" s="525"/>
      <c r="TSW66" s="525"/>
      <c r="TSX66" s="525"/>
      <c r="TSY66" s="525"/>
      <c r="TSZ66" s="525"/>
      <c r="TTA66" s="525"/>
      <c r="TTB66" s="525"/>
      <c r="TTC66" s="525"/>
      <c r="TTD66" s="525"/>
      <c r="TTE66" s="525"/>
      <c r="TTF66" s="525"/>
      <c r="TTG66" s="525"/>
      <c r="TTH66" s="525"/>
      <c r="TTI66" s="525"/>
      <c r="TTJ66" s="525"/>
      <c r="TTK66" s="525"/>
      <c r="TTL66" s="525"/>
      <c r="TTM66" s="525"/>
      <c r="TTN66" s="525"/>
      <c r="TTO66" s="525"/>
      <c r="TTP66" s="525"/>
      <c r="TTQ66" s="525"/>
      <c r="TTR66" s="525"/>
      <c r="TTS66" s="525"/>
      <c r="TTT66" s="525"/>
      <c r="TTU66" s="525"/>
      <c r="TTV66" s="525"/>
      <c r="TTW66" s="525"/>
      <c r="TTX66" s="525"/>
      <c r="TTY66" s="525"/>
      <c r="TTZ66" s="525"/>
      <c r="TUA66" s="525"/>
      <c r="TUB66" s="525"/>
      <c r="TUC66" s="525"/>
      <c r="TUD66" s="525"/>
      <c r="TUE66" s="525"/>
      <c r="TUF66" s="525"/>
      <c r="TUG66" s="525"/>
      <c r="TUH66" s="525"/>
      <c r="TUI66" s="525"/>
      <c r="TUJ66" s="525"/>
      <c r="TUK66" s="525"/>
      <c r="TUL66" s="525"/>
      <c r="TUM66" s="525"/>
      <c r="TUN66" s="525"/>
      <c r="TUO66" s="525"/>
      <c r="TUP66" s="525"/>
      <c r="TUQ66" s="525"/>
      <c r="TUR66" s="525"/>
      <c r="TUS66" s="525"/>
      <c r="TUT66" s="525"/>
      <c r="TUU66" s="525"/>
      <c r="TUV66" s="525"/>
      <c r="TUW66" s="525"/>
      <c r="TUX66" s="525"/>
      <c r="TUY66" s="525"/>
      <c r="TUZ66" s="525"/>
      <c r="TVA66" s="525"/>
      <c r="TVB66" s="525"/>
      <c r="TVC66" s="525"/>
      <c r="TVD66" s="525"/>
      <c r="TVE66" s="525"/>
      <c r="TVF66" s="525"/>
      <c r="TVG66" s="525"/>
      <c r="TVH66" s="525"/>
      <c r="TVI66" s="525"/>
      <c r="TVJ66" s="525"/>
      <c r="TVK66" s="525"/>
      <c r="TVL66" s="525"/>
      <c r="TVM66" s="525"/>
      <c r="TVN66" s="525"/>
      <c r="TVO66" s="525"/>
      <c r="TVP66" s="525"/>
      <c r="TVQ66" s="525"/>
      <c r="TVR66" s="525"/>
      <c r="TVS66" s="525"/>
      <c r="TVT66" s="525"/>
      <c r="TVU66" s="525"/>
      <c r="TVV66" s="525"/>
      <c r="TVW66" s="525"/>
      <c r="TVX66" s="525"/>
      <c r="TVY66" s="525"/>
      <c r="TVZ66" s="525"/>
      <c r="TWA66" s="525"/>
      <c r="TWB66" s="525"/>
      <c r="TWC66" s="525"/>
      <c r="TWD66" s="525"/>
      <c r="TWE66" s="525"/>
      <c r="TWF66" s="525"/>
      <c r="TWG66" s="525"/>
      <c r="TWH66" s="525"/>
      <c r="TWI66" s="525"/>
      <c r="TWJ66" s="525"/>
      <c r="TWK66" s="525"/>
      <c r="TWL66" s="525"/>
      <c r="TWM66" s="525"/>
      <c r="TWN66" s="525"/>
      <c r="TWO66" s="525"/>
      <c r="TWP66" s="525"/>
      <c r="TWQ66" s="525"/>
      <c r="TWR66" s="525"/>
      <c r="TWS66" s="525"/>
      <c r="TWT66" s="525"/>
      <c r="TWU66" s="525"/>
      <c r="TWV66" s="525"/>
      <c r="TWW66" s="525"/>
      <c r="TWX66" s="525"/>
      <c r="TWY66" s="525"/>
      <c r="TWZ66" s="525"/>
      <c r="TXA66" s="525"/>
      <c r="TXB66" s="525"/>
      <c r="TXC66" s="525"/>
      <c r="TXD66" s="525"/>
      <c r="TXE66" s="525"/>
      <c r="TXF66" s="525"/>
      <c r="TXG66" s="525"/>
      <c r="TXH66" s="525"/>
      <c r="TXI66" s="525"/>
      <c r="TXJ66" s="525"/>
      <c r="TXK66" s="525"/>
      <c r="TXL66" s="525"/>
      <c r="TXM66" s="525"/>
      <c r="TXN66" s="525"/>
      <c r="TXO66" s="525"/>
      <c r="TXP66" s="525"/>
      <c r="TXQ66" s="525"/>
      <c r="TXR66" s="525"/>
      <c r="TXS66" s="525"/>
      <c r="TXT66" s="525"/>
      <c r="TXU66" s="525"/>
      <c r="TXV66" s="525"/>
      <c r="TXW66" s="525"/>
      <c r="TXX66" s="525"/>
      <c r="TXY66" s="525"/>
      <c r="TXZ66" s="525"/>
      <c r="TYA66" s="525"/>
      <c r="TYB66" s="525"/>
      <c r="TYC66" s="525"/>
      <c r="TYD66" s="525"/>
      <c r="TYE66" s="525"/>
      <c r="TYF66" s="525"/>
      <c r="TYG66" s="525"/>
      <c r="TYH66" s="525"/>
      <c r="TYI66" s="525"/>
      <c r="TYJ66" s="525"/>
      <c r="TYK66" s="525"/>
      <c r="TYL66" s="525"/>
      <c r="TYM66" s="525"/>
      <c r="TYN66" s="525"/>
      <c r="TYO66" s="525"/>
      <c r="TYP66" s="525"/>
      <c r="TYQ66" s="525"/>
      <c r="TYR66" s="525"/>
      <c r="TYS66" s="525"/>
      <c r="TYT66" s="525"/>
      <c r="TYU66" s="525"/>
      <c r="TYV66" s="525"/>
      <c r="TYW66" s="525"/>
      <c r="TYX66" s="525"/>
      <c r="TYY66" s="525"/>
      <c r="TYZ66" s="525"/>
      <c r="TZA66" s="525"/>
      <c r="TZB66" s="525"/>
      <c r="TZC66" s="525"/>
      <c r="TZD66" s="525"/>
      <c r="TZE66" s="525"/>
      <c r="TZF66" s="525"/>
      <c r="TZG66" s="525"/>
      <c r="TZH66" s="525"/>
      <c r="TZI66" s="525"/>
      <c r="TZJ66" s="525"/>
      <c r="TZK66" s="525"/>
      <c r="TZL66" s="525"/>
      <c r="TZM66" s="525"/>
      <c r="TZN66" s="525"/>
      <c r="TZO66" s="525"/>
      <c r="TZP66" s="525"/>
      <c r="TZQ66" s="525"/>
      <c r="TZR66" s="525"/>
      <c r="TZS66" s="525"/>
      <c r="TZT66" s="525"/>
      <c r="TZU66" s="525"/>
      <c r="TZV66" s="525"/>
      <c r="TZW66" s="525"/>
      <c r="TZX66" s="525"/>
      <c r="TZY66" s="525"/>
      <c r="TZZ66" s="525"/>
      <c r="UAA66" s="525"/>
      <c r="UAB66" s="525"/>
      <c r="UAC66" s="525"/>
      <c r="UAD66" s="525"/>
      <c r="UAE66" s="525"/>
      <c r="UAF66" s="525"/>
      <c r="UAG66" s="525"/>
      <c r="UAH66" s="525"/>
      <c r="UAI66" s="525"/>
      <c r="UAJ66" s="525"/>
      <c r="UAK66" s="525"/>
      <c r="UAL66" s="525"/>
      <c r="UAM66" s="525"/>
      <c r="UAN66" s="525"/>
      <c r="UAO66" s="525"/>
      <c r="UAP66" s="525"/>
      <c r="UAQ66" s="525"/>
      <c r="UAR66" s="525"/>
      <c r="UAS66" s="525"/>
      <c r="UAT66" s="525"/>
      <c r="UAU66" s="525"/>
      <c r="UAV66" s="525"/>
      <c r="UAW66" s="525"/>
      <c r="UAX66" s="525"/>
      <c r="UAY66" s="525"/>
      <c r="UAZ66" s="525"/>
      <c r="UBA66" s="525"/>
      <c r="UBB66" s="525"/>
      <c r="UBC66" s="525"/>
      <c r="UBD66" s="525"/>
      <c r="UBE66" s="525"/>
      <c r="UBF66" s="525"/>
      <c r="UBG66" s="525"/>
      <c r="UBH66" s="525"/>
      <c r="UBI66" s="525"/>
      <c r="UBJ66" s="525"/>
      <c r="UBK66" s="525"/>
      <c r="UBL66" s="525"/>
      <c r="UBM66" s="525"/>
      <c r="UBN66" s="525"/>
      <c r="UBO66" s="525"/>
      <c r="UBP66" s="525"/>
      <c r="UBQ66" s="525"/>
      <c r="UBR66" s="525"/>
      <c r="UBS66" s="525"/>
      <c r="UBT66" s="525"/>
      <c r="UBU66" s="525"/>
      <c r="UBV66" s="525"/>
      <c r="UBW66" s="525"/>
      <c r="UBX66" s="525"/>
      <c r="UBY66" s="525"/>
      <c r="UBZ66" s="525"/>
      <c r="UCA66" s="525"/>
      <c r="UCB66" s="525"/>
      <c r="UCC66" s="525"/>
      <c r="UCD66" s="525"/>
      <c r="UCE66" s="525"/>
      <c r="UCF66" s="525"/>
      <c r="UCG66" s="525"/>
      <c r="UCH66" s="525"/>
      <c r="UCI66" s="525"/>
      <c r="UCJ66" s="525"/>
      <c r="UCK66" s="525"/>
      <c r="UCL66" s="525"/>
      <c r="UCM66" s="525"/>
      <c r="UCN66" s="525"/>
      <c r="UCO66" s="525"/>
      <c r="UCP66" s="525"/>
      <c r="UCQ66" s="525"/>
      <c r="UCR66" s="525"/>
      <c r="UCS66" s="525"/>
      <c r="UCT66" s="525"/>
      <c r="UCU66" s="525"/>
      <c r="UCV66" s="525"/>
      <c r="UCW66" s="525"/>
      <c r="UCX66" s="525"/>
      <c r="UCY66" s="525"/>
      <c r="UCZ66" s="525"/>
      <c r="UDA66" s="525"/>
      <c r="UDB66" s="525"/>
      <c r="UDC66" s="525"/>
      <c r="UDD66" s="525"/>
      <c r="UDE66" s="525"/>
      <c r="UDF66" s="525"/>
      <c r="UDG66" s="525"/>
      <c r="UDH66" s="525"/>
      <c r="UDI66" s="525"/>
      <c r="UDJ66" s="525"/>
      <c r="UDK66" s="525"/>
      <c r="UDL66" s="525"/>
      <c r="UDM66" s="525"/>
      <c r="UDN66" s="525"/>
      <c r="UDO66" s="525"/>
      <c r="UDP66" s="525"/>
      <c r="UDQ66" s="525"/>
      <c r="UDR66" s="525"/>
      <c r="UDS66" s="525"/>
      <c r="UDT66" s="525"/>
      <c r="UDU66" s="525"/>
      <c r="UDV66" s="525"/>
      <c r="UDW66" s="525"/>
      <c r="UDX66" s="525"/>
      <c r="UDY66" s="525"/>
      <c r="UDZ66" s="525"/>
      <c r="UEA66" s="525"/>
      <c r="UEB66" s="525"/>
      <c r="UEC66" s="525"/>
      <c r="UED66" s="525"/>
      <c r="UEE66" s="525"/>
      <c r="UEF66" s="525"/>
      <c r="UEG66" s="525"/>
      <c r="UEH66" s="525"/>
      <c r="UEI66" s="525"/>
      <c r="UEJ66" s="525"/>
      <c r="UEK66" s="525"/>
      <c r="UEL66" s="525"/>
      <c r="UEM66" s="525"/>
      <c r="UEN66" s="525"/>
      <c r="UEO66" s="525"/>
      <c r="UEP66" s="525"/>
      <c r="UEQ66" s="525"/>
      <c r="UER66" s="525"/>
      <c r="UES66" s="525"/>
      <c r="UET66" s="525"/>
      <c r="UEU66" s="525"/>
      <c r="UEV66" s="525"/>
      <c r="UEW66" s="525"/>
      <c r="UEX66" s="525"/>
      <c r="UEY66" s="525"/>
      <c r="UEZ66" s="525"/>
      <c r="UFA66" s="525"/>
      <c r="UFB66" s="525"/>
      <c r="UFC66" s="525"/>
      <c r="UFD66" s="525"/>
      <c r="UFE66" s="525"/>
      <c r="UFF66" s="525"/>
      <c r="UFG66" s="525"/>
      <c r="UFH66" s="525"/>
      <c r="UFI66" s="525"/>
      <c r="UFJ66" s="525"/>
      <c r="UFK66" s="525"/>
      <c r="UFL66" s="525"/>
      <c r="UFM66" s="525"/>
      <c r="UFN66" s="525"/>
      <c r="UFO66" s="525"/>
      <c r="UFP66" s="525"/>
      <c r="UFQ66" s="525"/>
      <c r="UFR66" s="525"/>
      <c r="UFS66" s="525"/>
      <c r="UFT66" s="525"/>
      <c r="UFU66" s="525"/>
      <c r="UFV66" s="525"/>
      <c r="UFW66" s="525"/>
      <c r="UFX66" s="525"/>
      <c r="UFY66" s="525"/>
      <c r="UFZ66" s="525"/>
      <c r="UGA66" s="525"/>
      <c r="UGB66" s="525"/>
      <c r="UGC66" s="525"/>
      <c r="UGD66" s="525"/>
      <c r="UGE66" s="525"/>
      <c r="UGF66" s="525"/>
      <c r="UGG66" s="525"/>
      <c r="UGH66" s="525"/>
      <c r="UGI66" s="525"/>
      <c r="UGJ66" s="525"/>
      <c r="UGK66" s="525"/>
      <c r="UGL66" s="525"/>
      <c r="UGM66" s="525"/>
      <c r="UGN66" s="525"/>
      <c r="UGO66" s="525"/>
      <c r="UGP66" s="525"/>
      <c r="UGQ66" s="525"/>
      <c r="UGR66" s="525"/>
      <c r="UGS66" s="525"/>
      <c r="UGT66" s="525"/>
      <c r="UGU66" s="525"/>
      <c r="UGV66" s="525"/>
      <c r="UGW66" s="525"/>
      <c r="UGX66" s="525"/>
      <c r="UGY66" s="525"/>
      <c r="UGZ66" s="525"/>
      <c r="UHA66" s="525"/>
      <c r="UHB66" s="525"/>
      <c r="UHC66" s="525"/>
      <c r="UHD66" s="525"/>
      <c r="UHE66" s="525"/>
      <c r="UHF66" s="525"/>
      <c r="UHG66" s="525"/>
      <c r="UHH66" s="525"/>
      <c r="UHI66" s="525"/>
      <c r="UHJ66" s="525"/>
      <c r="UHK66" s="525"/>
      <c r="UHL66" s="525"/>
      <c r="UHM66" s="525"/>
      <c r="UHN66" s="525"/>
      <c r="UHO66" s="525"/>
      <c r="UHP66" s="525"/>
      <c r="UHQ66" s="525"/>
      <c r="UHR66" s="525"/>
      <c r="UHS66" s="525"/>
      <c r="UHT66" s="525"/>
      <c r="UHU66" s="525"/>
      <c r="UHV66" s="525"/>
      <c r="UHW66" s="525"/>
      <c r="UHX66" s="525"/>
      <c r="UHY66" s="525"/>
      <c r="UHZ66" s="525"/>
      <c r="UIA66" s="525"/>
      <c r="UIB66" s="525"/>
      <c r="UIC66" s="525"/>
      <c r="UID66" s="525"/>
      <c r="UIE66" s="525"/>
      <c r="UIF66" s="525"/>
      <c r="UIG66" s="525"/>
      <c r="UIH66" s="525"/>
      <c r="UII66" s="525"/>
      <c r="UIJ66" s="525"/>
      <c r="UIK66" s="525"/>
      <c r="UIL66" s="525"/>
      <c r="UIM66" s="525"/>
      <c r="UIN66" s="525"/>
      <c r="UIO66" s="525"/>
      <c r="UIP66" s="525"/>
      <c r="UIQ66" s="525"/>
      <c r="UIR66" s="525"/>
      <c r="UIS66" s="525"/>
      <c r="UIT66" s="525"/>
      <c r="UIU66" s="525"/>
      <c r="UIV66" s="525"/>
      <c r="UIW66" s="525"/>
      <c r="UIX66" s="525"/>
      <c r="UIY66" s="525"/>
      <c r="UIZ66" s="525"/>
      <c r="UJA66" s="525"/>
      <c r="UJB66" s="525"/>
      <c r="UJC66" s="525"/>
      <c r="UJD66" s="525"/>
      <c r="UJE66" s="525"/>
      <c r="UJF66" s="525"/>
      <c r="UJG66" s="525"/>
      <c r="UJH66" s="525"/>
      <c r="UJI66" s="525"/>
      <c r="UJJ66" s="525"/>
      <c r="UJK66" s="525"/>
      <c r="UJL66" s="525"/>
      <c r="UJM66" s="525"/>
      <c r="UJN66" s="525"/>
      <c r="UJO66" s="525"/>
      <c r="UJP66" s="525"/>
      <c r="UJQ66" s="525"/>
      <c r="UJR66" s="525"/>
      <c r="UJS66" s="525"/>
      <c r="UJT66" s="525"/>
      <c r="UJU66" s="525"/>
      <c r="UJV66" s="525"/>
      <c r="UJW66" s="525"/>
      <c r="UJX66" s="525"/>
      <c r="UJY66" s="525"/>
      <c r="UJZ66" s="525"/>
      <c r="UKA66" s="525"/>
      <c r="UKB66" s="525"/>
      <c r="UKC66" s="525"/>
      <c r="UKD66" s="525"/>
      <c r="UKE66" s="525"/>
      <c r="UKF66" s="525"/>
      <c r="UKG66" s="525"/>
      <c r="UKH66" s="525"/>
      <c r="UKI66" s="525"/>
      <c r="UKJ66" s="525"/>
      <c r="UKK66" s="525"/>
      <c r="UKL66" s="525"/>
      <c r="UKM66" s="525"/>
      <c r="UKN66" s="525"/>
      <c r="UKO66" s="525"/>
      <c r="UKP66" s="525"/>
      <c r="UKQ66" s="525"/>
      <c r="UKR66" s="525"/>
      <c r="UKS66" s="525"/>
      <c r="UKT66" s="525"/>
      <c r="UKU66" s="525"/>
      <c r="UKV66" s="525"/>
      <c r="UKW66" s="525"/>
      <c r="UKX66" s="525"/>
      <c r="UKY66" s="525"/>
      <c r="UKZ66" s="525"/>
      <c r="ULA66" s="525"/>
      <c r="ULB66" s="525"/>
      <c r="ULC66" s="525"/>
      <c r="ULD66" s="525"/>
      <c r="ULE66" s="525"/>
      <c r="ULF66" s="525"/>
      <c r="ULG66" s="525"/>
      <c r="ULH66" s="525"/>
      <c r="ULI66" s="525"/>
      <c r="ULJ66" s="525"/>
      <c r="ULK66" s="525"/>
      <c r="ULL66" s="525"/>
      <c r="ULM66" s="525"/>
      <c r="ULN66" s="525"/>
      <c r="ULO66" s="525"/>
      <c r="ULP66" s="525"/>
      <c r="ULQ66" s="525"/>
      <c r="ULR66" s="525"/>
      <c r="ULS66" s="525"/>
      <c r="ULT66" s="525"/>
      <c r="ULU66" s="525"/>
      <c r="ULV66" s="525"/>
      <c r="ULW66" s="525"/>
      <c r="ULX66" s="525"/>
      <c r="ULY66" s="525"/>
      <c r="ULZ66" s="525"/>
      <c r="UMA66" s="525"/>
      <c r="UMB66" s="525"/>
      <c r="UMC66" s="525"/>
      <c r="UMD66" s="525"/>
      <c r="UME66" s="525"/>
      <c r="UMF66" s="525"/>
      <c r="UMG66" s="525"/>
      <c r="UMH66" s="525"/>
      <c r="UMI66" s="525"/>
      <c r="UMJ66" s="525"/>
      <c r="UMK66" s="525"/>
      <c r="UML66" s="525"/>
      <c r="UMM66" s="525"/>
      <c r="UMN66" s="525"/>
      <c r="UMO66" s="525"/>
      <c r="UMP66" s="525"/>
      <c r="UMQ66" s="525"/>
      <c r="UMR66" s="525"/>
      <c r="UMS66" s="525"/>
      <c r="UMT66" s="525"/>
      <c r="UMU66" s="525"/>
      <c r="UMV66" s="525"/>
      <c r="UMW66" s="525"/>
      <c r="UMX66" s="525"/>
      <c r="UMY66" s="525"/>
      <c r="UMZ66" s="525"/>
      <c r="UNA66" s="525"/>
      <c r="UNB66" s="525"/>
      <c r="UNC66" s="525"/>
      <c r="UND66" s="525"/>
      <c r="UNE66" s="525"/>
      <c r="UNF66" s="525"/>
      <c r="UNG66" s="525"/>
      <c r="UNH66" s="525"/>
      <c r="UNI66" s="525"/>
      <c r="UNJ66" s="525"/>
      <c r="UNK66" s="525"/>
      <c r="UNL66" s="525"/>
      <c r="UNM66" s="525"/>
      <c r="UNN66" s="525"/>
      <c r="UNO66" s="525"/>
      <c r="UNP66" s="525"/>
      <c r="UNQ66" s="525"/>
      <c r="UNR66" s="525"/>
      <c r="UNS66" s="525"/>
      <c r="UNT66" s="525"/>
      <c r="UNU66" s="525"/>
      <c r="UNV66" s="525"/>
      <c r="UNW66" s="525"/>
      <c r="UNX66" s="525"/>
      <c r="UNY66" s="525"/>
      <c r="UNZ66" s="525"/>
      <c r="UOA66" s="525"/>
      <c r="UOB66" s="525"/>
      <c r="UOC66" s="525"/>
      <c r="UOD66" s="525"/>
      <c r="UOE66" s="525"/>
      <c r="UOF66" s="525"/>
      <c r="UOG66" s="525"/>
      <c r="UOH66" s="525"/>
      <c r="UOI66" s="525"/>
      <c r="UOJ66" s="525"/>
      <c r="UOK66" s="525"/>
      <c r="UOL66" s="525"/>
      <c r="UOM66" s="525"/>
      <c r="UON66" s="525"/>
      <c r="UOO66" s="525"/>
      <c r="UOP66" s="525"/>
      <c r="UOQ66" s="525"/>
      <c r="UOR66" s="525"/>
      <c r="UOS66" s="525"/>
      <c r="UOT66" s="525"/>
      <c r="UOU66" s="525"/>
      <c r="UOV66" s="525"/>
      <c r="UOW66" s="525"/>
      <c r="UOX66" s="525"/>
      <c r="UOY66" s="525"/>
      <c r="UOZ66" s="525"/>
      <c r="UPA66" s="525"/>
      <c r="UPB66" s="525"/>
      <c r="UPC66" s="525"/>
      <c r="UPD66" s="525"/>
      <c r="UPE66" s="525"/>
      <c r="UPF66" s="525"/>
      <c r="UPG66" s="525"/>
      <c r="UPH66" s="525"/>
      <c r="UPI66" s="525"/>
      <c r="UPJ66" s="525"/>
      <c r="UPK66" s="525"/>
      <c r="UPL66" s="525"/>
      <c r="UPM66" s="525"/>
      <c r="UPN66" s="525"/>
      <c r="UPO66" s="525"/>
      <c r="UPP66" s="525"/>
      <c r="UPQ66" s="525"/>
      <c r="UPR66" s="525"/>
      <c r="UPS66" s="525"/>
      <c r="UPT66" s="525"/>
      <c r="UPU66" s="525"/>
      <c r="UPV66" s="525"/>
      <c r="UPW66" s="525"/>
      <c r="UPX66" s="525"/>
      <c r="UPY66" s="525"/>
      <c r="UPZ66" s="525"/>
      <c r="UQA66" s="525"/>
      <c r="UQB66" s="525"/>
      <c r="UQC66" s="525"/>
      <c r="UQD66" s="525"/>
      <c r="UQE66" s="525"/>
      <c r="UQF66" s="525"/>
      <c r="UQG66" s="525"/>
      <c r="UQH66" s="525"/>
      <c r="UQI66" s="525"/>
      <c r="UQJ66" s="525"/>
      <c r="UQK66" s="525"/>
      <c r="UQL66" s="525"/>
      <c r="UQM66" s="525"/>
      <c r="UQN66" s="525"/>
      <c r="UQO66" s="525"/>
      <c r="UQP66" s="525"/>
      <c r="UQQ66" s="525"/>
      <c r="UQR66" s="525"/>
      <c r="UQS66" s="525"/>
      <c r="UQT66" s="525"/>
      <c r="UQU66" s="525"/>
      <c r="UQV66" s="525"/>
      <c r="UQW66" s="525"/>
      <c r="UQX66" s="525"/>
      <c r="UQY66" s="525"/>
      <c r="UQZ66" s="525"/>
      <c r="URA66" s="525"/>
      <c r="URB66" s="525"/>
      <c r="URC66" s="525"/>
      <c r="URD66" s="525"/>
      <c r="URE66" s="525"/>
      <c r="URF66" s="525"/>
      <c r="URG66" s="525"/>
      <c r="URH66" s="525"/>
      <c r="URI66" s="525"/>
      <c r="URJ66" s="525"/>
      <c r="URK66" s="525"/>
      <c r="URL66" s="525"/>
      <c r="URM66" s="525"/>
      <c r="URN66" s="525"/>
      <c r="URO66" s="525"/>
      <c r="URP66" s="525"/>
      <c r="URQ66" s="525"/>
      <c r="URR66" s="525"/>
      <c r="URS66" s="525"/>
      <c r="URT66" s="525"/>
      <c r="URU66" s="525"/>
      <c r="URV66" s="525"/>
      <c r="URW66" s="525"/>
      <c r="URX66" s="525"/>
      <c r="URY66" s="525"/>
      <c r="URZ66" s="525"/>
      <c r="USA66" s="525"/>
      <c r="USB66" s="525"/>
      <c r="USC66" s="525"/>
      <c r="USD66" s="525"/>
      <c r="USE66" s="525"/>
      <c r="USF66" s="525"/>
      <c r="USG66" s="525"/>
      <c r="USH66" s="525"/>
      <c r="USI66" s="525"/>
      <c r="USJ66" s="525"/>
      <c r="USK66" s="525"/>
      <c r="USL66" s="525"/>
      <c r="USM66" s="525"/>
      <c r="USN66" s="525"/>
      <c r="USO66" s="525"/>
      <c r="USP66" s="525"/>
      <c r="USQ66" s="525"/>
      <c r="USR66" s="525"/>
      <c r="USS66" s="525"/>
      <c r="UST66" s="525"/>
      <c r="USU66" s="525"/>
      <c r="USV66" s="525"/>
      <c r="USW66" s="525"/>
      <c r="USX66" s="525"/>
      <c r="USY66" s="525"/>
      <c r="USZ66" s="525"/>
      <c r="UTA66" s="525"/>
      <c r="UTB66" s="525"/>
      <c r="UTC66" s="525"/>
      <c r="UTD66" s="525"/>
      <c r="UTE66" s="525"/>
      <c r="UTF66" s="525"/>
      <c r="UTG66" s="525"/>
      <c r="UTH66" s="525"/>
      <c r="UTI66" s="525"/>
      <c r="UTJ66" s="525"/>
      <c r="UTK66" s="525"/>
      <c r="UTL66" s="525"/>
      <c r="UTM66" s="525"/>
      <c r="UTN66" s="525"/>
      <c r="UTO66" s="525"/>
      <c r="UTP66" s="525"/>
      <c r="UTQ66" s="525"/>
      <c r="UTR66" s="525"/>
      <c r="UTS66" s="525"/>
      <c r="UTT66" s="525"/>
      <c r="UTU66" s="525"/>
      <c r="UTV66" s="525"/>
      <c r="UTW66" s="525"/>
      <c r="UTX66" s="525"/>
      <c r="UTY66" s="525"/>
      <c r="UTZ66" s="525"/>
      <c r="UUA66" s="525"/>
      <c r="UUB66" s="525"/>
      <c r="UUC66" s="525"/>
      <c r="UUD66" s="525"/>
      <c r="UUE66" s="525"/>
      <c r="UUF66" s="525"/>
      <c r="UUG66" s="525"/>
      <c r="UUH66" s="525"/>
      <c r="UUI66" s="525"/>
      <c r="UUJ66" s="525"/>
      <c r="UUK66" s="525"/>
      <c r="UUL66" s="525"/>
      <c r="UUM66" s="525"/>
      <c r="UUN66" s="525"/>
      <c r="UUO66" s="525"/>
      <c r="UUP66" s="525"/>
      <c r="UUQ66" s="525"/>
      <c r="UUR66" s="525"/>
      <c r="UUS66" s="525"/>
      <c r="UUT66" s="525"/>
      <c r="UUU66" s="525"/>
      <c r="UUV66" s="525"/>
      <c r="UUW66" s="525"/>
      <c r="UUX66" s="525"/>
      <c r="UUY66" s="525"/>
      <c r="UUZ66" s="525"/>
      <c r="UVA66" s="525"/>
      <c r="UVB66" s="525"/>
      <c r="UVC66" s="525"/>
      <c r="UVD66" s="525"/>
      <c r="UVE66" s="525"/>
      <c r="UVF66" s="525"/>
      <c r="UVG66" s="525"/>
      <c r="UVH66" s="525"/>
      <c r="UVI66" s="525"/>
      <c r="UVJ66" s="525"/>
      <c r="UVK66" s="525"/>
      <c r="UVL66" s="525"/>
      <c r="UVM66" s="525"/>
      <c r="UVN66" s="525"/>
      <c r="UVO66" s="525"/>
      <c r="UVP66" s="525"/>
      <c r="UVQ66" s="525"/>
      <c r="UVR66" s="525"/>
      <c r="UVS66" s="525"/>
      <c r="UVT66" s="525"/>
      <c r="UVU66" s="525"/>
      <c r="UVV66" s="525"/>
      <c r="UVW66" s="525"/>
      <c r="UVX66" s="525"/>
      <c r="UVY66" s="525"/>
      <c r="UVZ66" s="525"/>
      <c r="UWA66" s="525"/>
      <c r="UWB66" s="525"/>
      <c r="UWC66" s="525"/>
      <c r="UWD66" s="525"/>
      <c r="UWE66" s="525"/>
      <c r="UWF66" s="525"/>
      <c r="UWG66" s="525"/>
      <c r="UWH66" s="525"/>
      <c r="UWI66" s="525"/>
      <c r="UWJ66" s="525"/>
      <c r="UWK66" s="525"/>
      <c r="UWL66" s="525"/>
      <c r="UWM66" s="525"/>
      <c r="UWN66" s="525"/>
      <c r="UWO66" s="525"/>
      <c r="UWP66" s="525"/>
      <c r="UWQ66" s="525"/>
      <c r="UWR66" s="525"/>
      <c r="UWS66" s="525"/>
      <c r="UWT66" s="525"/>
      <c r="UWU66" s="525"/>
      <c r="UWV66" s="525"/>
      <c r="UWW66" s="525"/>
      <c r="UWX66" s="525"/>
      <c r="UWY66" s="525"/>
      <c r="UWZ66" s="525"/>
      <c r="UXA66" s="525"/>
      <c r="UXB66" s="525"/>
      <c r="UXC66" s="525"/>
      <c r="UXD66" s="525"/>
      <c r="UXE66" s="525"/>
      <c r="UXF66" s="525"/>
      <c r="UXG66" s="525"/>
      <c r="UXH66" s="525"/>
      <c r="UXI66" s="525"/>
      <c r="UXJ66" s="525"/>
      <c r="UXK66" s="525"/>
      <c r="UXL66" s="525"/>
      <c r="UXM66" s="525"/>
      <c r="UXN66" s="525"/>
      <c r="UXO66" s="525"/>
      <c r="UXP66" s="525"/>
      <c r="UXQ66" s="525"/>
      <c r="UXR66" s="525"/>
      <c r="UXS66" s="525"/>
      <c r="UXT66" s="525"/>
      <c r="UXU66" s="525"/>
      <c r="UXV66" s="525"/>
      <c r="UXW66" s="525"/>
      <c r="UXX66" s="525"/>
      <c r="UXY66" s="525"/>
      <c r="UXZ66" s="525"/>
      <c r="UYA66" s="525"/>
      <c r="UYB66" s="525"/>
      <c r="UYC66" s="525"/>
      <c r="UYD66" s="525"/>
      <c r="UYE66" s="525"/>
      <c r="UYF66" s="525"/>
      <c r="UYG66" s="525"/>
      <c r="UYH66" s="525"/>
      <c r="UYI66" s="525"/>
      <c r="UYJ66" s="525"/>
      <c r="UYK66" s="525"/>
      <c r="UYL66" s="525"/>
      <c r="UYM66" s="525"/>
      <c r="UYN66" s="525"/>
      <c r="UYO66" s="525"/>
      <c r="UYP66" s="525"/>
      <c r="UYQ66" s="525"/>
      <c r="UYR66" s="525"/>
      <c r="UYS66" s="525"/>
      <c r="UYT66" s="525"/>
      <c r="UYU66" s="525"/>
      <c r="UYV66" s="525"/>
      <c r="UYW66" s="525"/>
      <c r="UYX66" s="525"/>
      <c r="UYY66" s="525"/>
      <c r="UYZ66" s="525"/>
      <c r="UZA66" s="525"/>
      <c r="UZB66" s="525"/>
      <c r="UZC66" s="525"/>
      <c r="UZD66" s="525"/>
      <c r="UZE66" s="525"/>
      <c r="UZF66" s="525"/>
      <c r="UZG66" s="525"/>
      <c r="UZH66" s="525"/>
      <c r="UZI66" s="525"/>
      <c r="UZJ66" s="525"/>
      <c r="UZK66" s="525"/>
      <c r="UZL66" s="525"/>
      <c r="UZM66" s="525"/>
      <c r="UZN66" s="525"/>
      <c r="UZO66" s="525"/>
      <c r="UZP66" s="525"/>
      <c r="UZQ66" s="525"/>
      <c r="UZR66" s="525"/>
      <c r="UZS66" s="525"/>
      <c r="UZT66" s="525"/>
      <c r="UZU66" s="525"/>
      <c r="UZV66" s="525"/>
      <c r="UZW66" s="525"/>
      <c r="UZX66" s="525"/>
      <c r="UZY66" s="525"/>
      <c r="UZZ66" s="525"/>
      <c r="VAA66" s="525"/>
      <c r="VAB66" s="525"/>
      <c r="VAC66" s="525"/>
      <c r="VAD66" s="525"/>
      <c r="VAE66" s="525"/>
      <c r="VAF66" s="525"/>
      <c r="VAG66" s="525"/>
      <c r="VAH66" s="525"/>
      <c r="VAI66" s="525"/>
      <c r="VAJ66" s="525"/>
      <c r="VAK66" s="525"/>
      <c r="VAL66" s="525"/>
      <c r="VAM66" s="525"/>
      <c r="VAN66" s="525"/>
      <c r="VAO66" s="525"/>
      <c r="VAP66" s="525"/>
      <c r="VAQ66" s="525"/>
      <c r="VAR66" s="525"/>
      <c r="VAS66" s="525"/>
      <c r="VAT66" s="525"/>
      <c r="VAU66" s="525"/>
      <c r="VAV66" s="525"/>
      <c r="VAW66" s="525"/>
      <c r="VAX66" s="525"/>
      <c r="VAY66" s="525"/>
      <c r="VAZ66" s="525"/>
      <c r="VBA66" s="525"/>
      <c r="VBB66" s="525"/>
      <c r="VBC66" s="525"/>
      <c r="VBD66" s="525"/>
      <c r="VBE66" s="525"/>
      <c r="VBF66" s="525"/>
      <c r="VBG66" s="525"/>
      <c r="VBH66" s="525"/>
      <c r="VBI66" s="525"/>
      <c r="VBJ66" s="525"/>
      <c r="VBK66" s="525"/>
      <c r="VBL66" s="525"/>
      <c r="VBM66" s="525"/>
      <c r="VBN66" s="525"/>
      <c r="VBO66" s="525"/>
      <c r="VBP66" s="525"/>
      <c r="VBQ66" s="525"/>
      <c r="VBR66" s="525"/>
      <c r="VBS66" s="525"/>
      <c r="VBT66" s="525"/>
      <c r="VBU66" s="525"/>
      <c r="VBV66" s="525"/>
      <c r="VBW66" s="525"/>
      <c r="VBX66" s="525"/>
      <c r="VBY66" s="525"/>
      <c r="VBZ66" s="525"/>
      <c r="VCA66" s="525"/>
      <c r="VCB66" s="525"/>
      <c r="VCC66" s="525"/>
      <c r="VCD66" s="525"/>
      <c r="VCE66" s="525"/>
      <c r="VCF66" s="525"/>
      <c r="VCG66" s="525"/>
      <c r="VCH66" s="525"/>
      <c r="VCI66" s="525"/>
      <c r="VCJ66" s="525"/>
      <c r="VCK66" s="525"/>
      <c r="VCL66" s="525"/>
      <c r="VCM66" s="525"/>
      <c r="VCN66" s="525"/>
      <c r="VCO66" s="525"/>
      <c r="VCP66" s="525"/>
      <c r="VCQ66" s="525"/>
      <c r="VCR66" s="525"/>
      <c r="VCS66" s="525"/>
      <c r="VCT66" s="525"/>
      <c r="VCU66" s="525"/>
      <c r="VCV66" s="525"/>
      <c r="VCW66" s="525"/>
      <c r="VCX66" s="525"/>
      <c r="VCY66" s="525"/>
      <c r="VCZ66" s="525"/>
      <c r="VDA66" s="525"/>
      <c r="VDB66" s="525"/>
      <c r="VDC66" s="525"/>
      <c r="VDD66" s="525"/>
      <c r="VDE66" s="525"/>
      <c r="VDF66" s="525"/>
      <c r="VDG66" s="525"/>
      <c r="VDH66" s="525"/>
      <c r="VDI66" s="525"/>
      <c r="VDJ66" s="525"/>
      <c r="VDK66" s="525"/>
      <c r="VDL66" s="525"/>
      <c r="VDM66" s="525"/>
      <c r="VDN66" s="525"/>
      <c r="VDO66" s="525"/>
      <c r="VDP66" s="525"/>
      <c r="VDQ66" s="525"/>
      <c r="VDR66" s="525"/>
      <c r="VDS66" s="525"/>
      <c r="VDT66" s="525"/>
      <c r="VDU66" s="525"/>
      <c r="VDV66" s="525"/>
      <c r="VDW66" s="525"/>
      <c r="VDX66" s="525"/>
      <c r="VDY66" s="525"/>
      <c r="VDZ66" s="525"/>
      <c r="VEA66" s="525"/>
      <c r="VEB66" s="525"/>
      <c r="VEC66" s="525"/>
      <c r="VED66" s="525"/>
      <c r="VEE66" s="525"/>
      <c r="VEF66" s="525"/>
      <c r="VEG66" s="525"/>
      <c r="VEH66" s="525"/>
      <c r="VEI66" s="525"/>
      <c r="VEJ66" s="525"/>
      <c r="VEK66" s="525"/>
      <c r="VEL66" s="525"/>
      <c r="VEM66" s="525"/>
      <c r="VEN66" s="525"/>
      <c r="VEO66" s="525"/>
      <c r="VEP66" s="525"/>
      <c r="VEQ66" s="525"/>
      <c r="VER66" s="525"/>
      <c r="VES66" s="525"/>
      <c r="VET66" s="525"/>
      <c r="VEU66" s="525"/>
      <c r="VEV66" s="525"/>
      <c r="VEW66" s="525"/>
      <c r="VEX66" s="525"/>
      <c r="VEY66" s="525"/>
      <c r="VEZ66" s="525"/>
      <c r="VFA66" s="525"/>
      <c r="VFB66" s="525"/>
      <c r="VFC66" s="525"/>
      <c r="VFD66" s="525"/>
      <c r="VFE66" s="525"/>
      <c r="VFF66" s="525"/>
      <c r="VFG66" s="525"/>
      <c r="VFH66" s="525"/>
      <c r="VFI66" s="525"/>
      <c r="VFJ66" s="525"/>
      <c r="VFK66" s="525"/>
      <c r="VFL66" s="525"/>
      <c r="VFM66" s="525"/>
      <c r="VFN66" s="525"/>
      <c r="VFO66" s="525"/>
      <c r="VFP66" s="525"/>
      <c r="VFQ66" s="525"/>
      <c r="VFR66" s="525"/>
      <c r="VFS66" s="525"/>
      <c r="VFT66" s="525"/>
      <c r="VFU66" s="525"/>
      <c r="VFV66" s="525"/>
      <c r="VFW66" s="525"/>
      <c r="VFX66" s="525"/>
      <c r="VFY66" s="525"/>
      <c r="VFZ66" s="525"/>
      <c r="VGA66" s="525"/>
      <c r="VGB66" s="525"/>
      <c r="VGC66" s="525"/>
      <c r="VGD66" s="525"/>
      <c r="VGE66" s="525"/>
      <c r="VGF66" s="525"/>
      <c r="VGG66" s="525"/>
      <c r="VGH66" s="525"/>
      <c r="VGI66" s="525"/>
      <c r="VGJ66" s="525"/>
      <c r="VGK66" s="525"/>
      <c r="VGL66" s="525"/>
      <c r="VGM66" s="525"/>
      <c r="VGN66" s="525"/>
      <c r="VGO66" s="525"/>
      <c r="VGP66" s="525"/>
      <c r="VGQ66" s="525"/>
      <c r="VGR66" s="525"/>
      <c r="VGS66" s="525"/>
      <c r="VGT66" s="525"/>
      <c r="VGU66" s="525"/>
      <c r="VGV66" s="525"/>
      <c r="VGW66" s="525"/>
      <c r="VGX66" s="525"/>
      <c r="VGY66" s="525"/>
      <c r="VGZ66" s="525"/>
      <c r="VHA66" s="525"/>
      <c r="VHB66" s="525"/>
      <c r="VHC66" s="525"/>
      <c r="VHD66" s="525"/>
      <c r="VHE66" s="525"/>
      <c r="VHF66" s="525"/>
      <c r="VHG66" s="525"/>
      <c r="VHH66" s="525"/>
      <c r="VHI66" s="525"/>
      <c r="VHJ66" s="525"/>
      <c r="VHK66" s="525"/>
      <c r="VHL66" s="525"/>
      <c r="VHM66" s="525"/>
      <c r="VHN66" s="525"/>
      <c r="VHO66" s="525"/>
      <c r="VHP66" s="525"/>
      <c r="VHQ66" s="525"/>
      <c r="VHR66" s="525"/>
      <c r="VHS66" s="525"/>
      <c r="VHT66" s="525"/>
      <c r="VHU66" s="525"/>
      <c r="VHV66" s="525"/>
      <c r="VHW66" s="525"/>
      <c r="VHX66" s="525"/>
      <c r="VHY66" s="525"/>
      <c r="VHZ66" s="525"/>
      <c r="VIA66" s="525"/>
      <c r="VIB66" s="525"/>
      <c r="VIC66" s="525"/>
      <c r="VID66" s="525"/>
      <c r="VIE66" s="525"/>
      <c r="VIF66" s="525"/>
      <c r="VIG66" s="525"/>
      <c r="VIH66" s="525"/>
      <c r="VII66" s="525"/>
      <c r="VIJ66" s="525"/>
      <c r="VIK66" s="525"/>
      <c r="VIL66" s="525"/>
      <c r="VIM66" s="525"/>
      <c r="VIN66" s="525"/>
      <c r="VIO66" s="525"/>
      <c r="VIP66" s="525"/>
      <c r="VIQ66" s="525"/>
      <c r="VIR66" s="525"/>
      <c r="VIS66" s="525"/>
      <c r="VIT66" s="525"/>
      <c r="VIU66" s="525"/>
      <c r="VIV66" s="525"/>
      <c r="VIW66" s="525"/>
      <c r="VIX66" s="525"/>
      <c r="VIY66" s="525"/>
      <c r="VIZ66" s="525"/>
      <c r="VJA66" s="525"/>
      <c r="VJB66" s="525"/>
      <c r="VJC66" s="525"/>
      <c r="VJD66" s="525"/>
      <c r="VJE66" s="525"/>
      <c r="VJF66" s="525"/>
      <c r="VJG66" s="525"/>
      <c r="VJH66" s="525"/>
      <c r="VJI66" s="525"/>
      <c r="VJJ66" s="525"/>
      <c r="VJK66" s="525"/>
      <c r="VJL66" s="525"/>
      <c r="VJM66" s="525"/>
      <c r="VJN66" s="525"/>
      <c r="VJO66" s="525"/>
      <c r="VJP66" s="525"/>
      <c r="VJQ66" s="525"/>
      <c r="VJR66" s="525"/>
      <c r="VJS66" s="525"/>
      <c r="VJT66" s="525"/>
      <c r="VJU66" s="525"/>
      <c r="VJV66" s="525"/>
      <c r="VJW66" s="525"/>
      <c r="VJX66" s="525"/>
      <c r="VJY66" s="525"/>
      <c r="VJZ66" s="525"/>
      <c r="VKA66" s="525"/>
      <c r="VKB66" s="525"/>
      <c r="VKC66" s="525"/>
      <c r="VKD66" s="525"/>
      <c r="VKE66" s="525"/>
      <c r="VKF66" s="525"/>
      <c r="VKG66" s="525"/>
      <c r="VKH66" s="525"/>
      <c r="VKI66" s="525"/>
      <c r="VKJ66" s="525"/>
      <c r="VKK66" s="525"/>
      <c r="VKL66" s="525"/>
      <c r="VKM66" s="525"/>
      <c r="VKN66" s="525"/>
      <c r="VKO66" s="525"/>
      <c r="VKP66" s="525"/>
      <c r="VKQ66" s="525"/>
      <c r="VKR66" s="525"/>
      <c r="VKS66" s="525"/>
      <c r="VKT66" s="525"/>
      <c r="VKU66" s="525"/>
      <c r="VKV66" s="525"/>
      <c r="VKW66" s="525"/>
      <c r="VKX66" s="525"/>
      <c r="VKY66" s="525"/>
      <c r="VKZ66" s="525"/>
      <c r="VLA66" s="525"/>
      <c r="VLB66" s="525"/>
      <c r="VLC66" s="525"/>
      <c r="VLD66" s="525"/>
      <c r="VLE66" s="525"/>
      <c r="VLF66" s="525"/>
      <c r="VLG66" s="525"/>
      <c r="VLH66" s="525"/>
      <c r="VLI66" s="525"/>
      <c r="VLJ66" s="525"/>
      <c r="VLK66" s="525"/>
      <c r="VLL66" s="525"/>
      <c r="VLM66" s="525"/>
      <c r="VLN66" s="525"/>
      <c r="VLO66" s="525"/>
      <c r="VLP66" s="525"/>
      <c r="VLQ66" s="525"/>
      <c r="VLR66" s="525"/>
      <c r="VLS66" s="525"/>
      <c r="VLT66" s="525"/>
      <c r="VLU66" s="525"/>
      <c r="VLV66" s="525"/>
      <c r="VLW66" s="525"/>
      <c r="VLX66" s="525"/>
      <c r="VLY66" s="525"/>
      <c r="VLZ66" s="525"/>
      <c r="VMA66" s="525"/>
      <c r="VMB66" s="525"/>
      <c r="VMC66" s="525"/>
      <c r="VMD66" s="525"/>
      <c r="VME66" s="525"/>
      <c r="VMF66" s="525"/>
      <c r="VMG66" s="525"/>
      <c r="VMH66" s="525"/>
      <c r="VMI66" s="525"/>
      <c r="VMJ66" s="525"/>
      <c r="VMK66" s="525"/>
      <c r="VML66" s="525"/>
      <c r="VMM66" s="525"/>
      <c r="VMN66" s="525"/>
      <c r="VMO66" s="525"/>
      <c r="VMP66" s="525"/>
      <c r="VMQ66" s="525"/>
      <c r="VMR66" s="525"/>
      <c r="VMS66" s="525"/>
      <c r="VMT66" s="525"/>
      <c r="VMU66" s="525"/>
      <c r="VMV66" s="525"/>
      <c r="VMW66" s="525"/>
      <c r="VMX66" s="525"/>
      <c r="VMY66" s="525"/>
      <c r="VMZ66" s="525"/>
      <c r="VNA66" s="525"/>
      <c r="VNB66" s="525"/>
      <c r="VNC66" s="525"/>
      <c r="VND66" s="525"/>
      <c r="VNE66" s="525"/>
      <c r="VNF66" s="525"/>
      <c r="VNG66" s="525"/>
      <c r="VNH66" s="525"/>
      <c r="VNI66" s="525"/>
      <c r="VNJ66" s="525"/>
      <c r="VNK66" s="525"/>
      <c r="VNL66" s="525"/>
      <c r="VNM66" s="525"/>
      <c r="VNN66" s="525"/>
      <c r="VNO66" s="525"/>
      <c r="VNP66" s="525"/>
      <c r="VNQ66" s="525"/>
      <c r="VNR66" s="525"/>
      <c r="VNS66" s="525"/>
      <c r="VNT66" s="525"/>
      <c r="VNU66" s="525"/>
      <c r="VNV66" s="525"/>
      <c r="VNW66" s="525"/>
      <c r="VNX66" s="525"/>
      <c r="VNY66" s="525"/>
      <c r="VNZ66" s="525"/>
      <c r="VOA66" s="525"/>
      <c r="VOB66" s="525"/>
      <c r="VOC66" s="525"/>
      <c r="VOD66" s="525"/>
      <c r="VOE66" s="525"/>
      <c r="VOF66" s="525"/>
      <c r="VOG66" s="525"/>
      <c r="VOH66" s="525"/>
      <c r="VOI66" s="525"/>
      <c r="VOJ66" s="525"/>
      <c r="VOK66" s="525"/>
      <c r="VOL66" s="525"/>
      <c r="VOM66" s="525"/>
      <c r="VON66" s="525"/>
      <c r="VOO66" s="525"/>
      <c r="VOP66" s="525"/>
      <c r="VOQ66" s="525"/>
      <c r="VOR66" s="525"/>
      <c r="VOS66" s="525"/>
      <c r="VOT66" s="525"/>
      <c r="VOU66" s="525"/>
      <c r="VOV66" s="525"/>
      <c r="VOW66" s="525"/>
      <c r="VOX66" s="525"/>
      <c r="VOY66" s="525"/>
      <c r="VOZ66" s="525"/>
      <c r="VPA66" s="525"/>
      <c r="VPB66" s="525"/>
      <c r="VPC66" s="525"/>
      <c r="VPD66" s="525"/>
      <c r="VPE66" s="525"/>
      <c r="VPF66" s="525"/>
      <c r="VPG66" s="525"/>
      <c r="VPH66" s="525"/>
      <c r="VPI66" s="525"/>
      <c r="VPJ66" s="525"/>
      <c r="VPK66" s="525"/>
      <c r="VPL66" s="525"/>
      <c r="VPM66" s="525"/>
      <c r="VPN66" s="525"/>
      <c r="VPO66" s="525"/>
      <c r="VPP66" s="525"/>
      <c r="VPQ66" s="525"/>
      <c r="VPR66" s="525"/>
      <c r="VPS66" s="525"/>
      <c r="VPT66" s="525"/>
      <c r="VPU66" s="525"/>
      <c r="VPV66" s="525"/>
      <c r="VPW66" s="525"/>
      <c r="VPX66" s="525"/>
      <c r="VPY66" s="525"/>
      <c r="VPZ66" s="525"/>
      <c r="VQA66" s="525"/>
      <c r="VQB66" s="525"/>
      <c r="VQC66" s="525"/>
      <c r="VQD66" s="525"/>
      <c r="VQE66" s="525"/>
      <c r="VQF66" s="525"/>
      <c r="VQG66" s="525"/>
      <c r="VQH66" s="525"/>
      <c r="VQI66" s="525"/>
      <c r="VQJ66" s="525"/>
      <c r="VQK66" s="525"/>
      <c r="VQL66" s="525"/>
      <c r="VQM66" s="525"/>
      <c r="VQN66" s="525"/>
      <c r="VQO66" s="525"/>
      <c r="VQP66" s="525"/>
      <c r="VQQ66" s="525"/>
      <c r="VQR66" s="525"/>
      <c r="VQS66" s="525"/>
      <c r="VQT66" s="525"/>
      <c r="VQU66" s="525"/>
      <c r="VQV66" s="525"/>
      <c r="VQW66" s="525"/>
      <c r="VQX66" s="525"/>
      <c r="VQY66" s="525"/>
      <c r="VQZ66" s="525"/>
      <c r="VRA66" s="525"/>
      <c r="VRB66" s="525"/>
      <c r="VRC66" s="525"/>
      <c r="VRD66" s="525"/>
      <c r="VRE66" s="525"/>
      <c r="VRF66" s="525"/>
      <c r="VRG66" s="525"/>
      <c r="VRH66" s="525"/>
      <c r="VRI66" s="525"/>
      <c r="VRJ66" s="525"/>
      <c r="VRK66" s="525"/>
      <c r="VRL66" s="525"/>
      <c r="VRM66" s="525"/>
      <c r="VRN66" s="525"/>
      <c r="VRO66" s="525"/>
      <c r="VRP66" s="525"/>
      <c r="VRQ66" s="525"/>
      <c r="VRR66" s="525"/>
      <c r="VRS66" s="525"/>
      <c r="VRT66" s="525"/>
      <c r="VRU66" s="525"/>
      <c r="VRV66" s="525"/>
      <c r="VRW66" s="525"/>
      <c r="VRX66" s="525"/>
      <c r="VRY66" s="525"/>
      <c r="VRZ66" s="525"/>
      <c r="VSA66" s="525"/>
      <c r="VSB66" s="525"/>
      <c r="VSC66" s="525"/>
      <c r="VSD66" s="525"/>
      <c r="VSE66" s="525"/>
      <c r="VSF66" s="525"/>
      <c r="VSG66" s="525"/>
      <c r="VSH66" s="525"/>
      <c r="VSI66" s="525"/>
      <c r="VSJ66" s="525"/>
      <c r="VSK66" s="525"/>
      <c r="VSL66" s="525"/>
      <c r="VSM66" s="525"/>
      <c r="VSN66" s="525"/>
      <c r="VSO66" s="525"/>
      <c r="VSP66" s="525"/>
      <c r="VSQ66" s="525"/>
      <c r="VSR66" s="525"/>
      <c r="VSS66" s="525"/>
      <c r="VST66" s="525"/>
      <c r="VSU66" s="525"/>
      <c r="VSV66" s="525"/>
      <c r="VSW66" s="525"/>
      <c r="VSX66" s="525"/>
      <c r="VSY66" s="525"/>
      <c r="VSZ66" s="525"/>
      <c r="VTA66" s="525"/>
      <c r="VTB66" s="525"/>
      <c r="VTC66" s="525"/>
      <c r="VTD66" s="525"/>
      <c r="VTE66" s="525"/>
      <c r="VTF66" s="525"/>
      <c r="VTG66" s="525"/>
      <c r="VTH66" s="525"/>
      <c r="VTI66" s="525"/>
      <c r="VTJ66" s="525"/>
      <c r="VTK66" s="525"/>
      <c r="VTL66" s="525"/>
      <c r="VTM66" s="525"/>
      <c r="VTN66" s="525"/>
      <c r="VTO66" s="525"/>
      <c r="VTP66" s="525"/>
      <c r="VTQ66" s="525"/>
      <c r="VTR66" s="525"/>
      <c r="VTS66" s="525"/>
      <c r="VTT66" s="525"/>
      <c r="VTU66" s="525"/>
      <c r="VTV66" s="525"/>
      <c r="VTW66" s="525"/>
      <c r="VTX66" s="525"/>
      <c r="VTY66" s="525"/>
      <c r="VTZ66" s="525"/>
      <c r="VUA66" s="525"/>
      <c r="VUB66" s="525"/>
      <c r="VUC66" s="525"/>
      <c r="VUD66" s="525"/>
      <c r="VUE66" s="525"/>
      <c r="VUF66" s="525"/>
      <c r="VUG66" s="525"/>
      <c r="VUH66" s="525"/>
      <c r="VUI66" s="525"/>
      <c r="VUJ66" s="525"/>
      <c r="VUK66" s="525"/>
      <c r="VUL66" s="525"/>
      <c r="VUM66" s="525"/>
      <c r="VUN66" s="525"/>
      <c r="VUO66" s="525"/>
      <c r="VUP66" s="525"/>
      <c r="VUQ66" s="525"/>
      <c r="VUR66" s="525"/>
      <c r="VUS66" s="525"/>
      <c r="VUT66" s="525"/>
      <c r="VUU66" s="525"/>
      <c r="VUV66" s="525"/>
      <c r="VUW66" s="525"/>
      <c r="VUX66" s="525"/>
      <c r="VUY66" s="525"/>
      <c r="VUZ66" s="525"/>
      <c r="VVA66" s="525"/>
      <c r="VVB66" s="525"/>
      <c r="VVC66" s="525"/>
      <c r="VVD66" s="525"/>
      <c r="VVE66" s="525"/>
      <c r="VVF66" s="525"/>
      <c r="VVG66" s="525"/>
      <c r="VVH66" s="525"/>
      <c r="VVI66" s="525"/>
      <c r="VVJ66" s="525"/>
      <c r="VVK66" s="525"/>
      <c r="VVL66" s="525"/>
      <c r="VVM66" s="525"/>
      <c r="VVN66" s="525"/>
      <c r="VVO66" s="525"/>
      <c r="VVP66" s="525"/>
      <c r="VVQ66" s="525"/>
      <c r="VVR66" s="525"/>
      <c r="VVS66" s="525"/>
      <c r="VVT66" s="525"/>
      <c r="VVU66" s="525"/>
      <c r="VVV66" s="525"/>
      <c r="VVW66" s="525"/>
      <c r="VVX66" s="525"/>
      <c r="VVY66" s="525"/>
      <c r="VVZ66" s="525"/>
      <c r="VWA66" s="525"/>
      <c r="VWB66" s="525"/>
      <c r="VWC66" s="525"/>
      <c r="VWD66" s="525"/>
      <c r="VWE66" s="525"/>
      <c r="VWF66" s="525"/>
      <c r="VWG66" s="525"/>
      <c r="VWH66" s="525"/>
      <c r="VWI66" s="525"/>
      <c r="VWJ66" s="525"/>
      <c r="VWK66" s="525"/>
      <c r="VWL66" s="525"/>
      <c r="VWM66" s="525"/>
      <c r="VWN66" s="525"/>
      <c r="VWO66" s="525"/>
      <c r="VWP66" s="525"/>
      <c r="VWQ66" s="525"/>
      <c r="VWR66" s="525"/>
      <c r="VWS66" s="525"/>
      <c r="VWT66" s="525"/>
      <c r="VWU66" s="525"/>
      <c r="VWV66" s="525"/>
      <c r="VWW66" s="525"/>
      <c r="VWX66" s="525"/>
      <c r="VWY66" s="525"/>
      <c r="VWZ66" s="525"/>
      <c r="VXA66" s="525"/>
      <c r="VXB66" s="525"/>
      <c r="VXC66" s="525"/>
      <c r="VXD66" s="525"/>
      <c r="VXE66" s="525"/>
      <c r="VXF66" s="525"/>
      <c r="VXG66" s="525"/>
      <c r="VXH66" s="525"/>
      <c r="VXI66" s="525"/>
      <c r="VXJ66" s="525"/>
      <c r="VXK66" s="525"/>
      <c r="VXL66" s="525"/>
      <c r="VXM66" s="525"/>
      <c r="VXN66" s="525"/>
      <c r="VXO66" s="525"/>
      <c r="VXP66" s="525"/>
      <c r="VXQ66" s="525"/>
      <c r="VXR66" s="525"/>
      <c r="VXS66" s="525"/>
      <c r="VXT66" s="525"/>
      <c r="VXU66" s="525"/>
      <c r="VXV66" s="525"/>
      <c r="VXW66" s="525"/>
      <c r="VXX66" s="525"/>
      <c r="VXY66" s="525"/>
      <c r="VXZ66" s="525"/>
      <c r="VYA66" s="525"/>
      <c r="VYB66" s="525"/>
      <c r="VYC66" s="525"/>
      <c r="VYD66" s="525"/>
      <c r="VYE66" s="525"/>
      <c r="VYF66" s="525"/>
      <c r="VYG66" s="525"/>
      <c r="VYH66" s="525"/>
      <c r="VYI66" s="525"/>
      <c r="VYJ66" s="525"/>
      <c r="VYK66" s="525"/>
      <c r="VYL66" s="525"/>
      <c r="VYM66" s="525"/>
      <c r="VYN66" s="525"/>
      <c r="VYO66" s="525"/>
      <c r="VYP66" s="525"/>
      <c r="VYQ66" s="525"/>
      <c r="VYR66" s="525"/>
      <c r="VYS66" s="525"/>
      <c r="VYT66" s="525"/>
      <c r="VYU66" s="525"/>
      <c r="VYV66" s="525"/>
      <c r="VYW66" s="525"/>
      <c r="VYX66" s="525"/>
      <c r="VYY66" s="525"/>
      <c r="VYZ66" s="525"/>
      <c r="VZA66" s="525"/>
      <c r="VZB66" s="525"/>
      <c r="VZC66" s="525"/>
      <c r="VZD66" s="525"/>
      <c r="VZE66" s="525"/>
      <c r="VZF66" s="525"/>
      <c r="VZG66" s="525"/>
      <c r="VZH66" s="525"/>
      <c r="VZI66" s="525"/>
      <c r="VZJ66" s="525"/>
      <c r="VZK66" s="525"/>
      <c r="VZL66" s="525"/>
      <c r="VZM66" s="525"/>
      <c r="VZN66" s="525"/>
      <c r="VZO66" s="525"/>
      <c r="VZP66" s="525"/>
      <c r="VZQ66" s="525"/>
      <c r="VZR66" s="525"/>
      <c r="VZS66" s="525"/>
      <c r="VZT66" s="525"/>
      <c r="VZU66" s="525"/>
      <c r="VZV66" s="525"/>
      <c r="VZW66" s="525"/>
      <c r="VZX66" s="525"/>
      <c r="VZY66" s="525"/>
      <c r="VZZ66" s="525"/>
      <c r="WAA66" s="525"/>
      <c r="WAB66" s="525"/>
      <c r="WAC66" s="525"/>
      <c r="WAD66" s="525"/>
      <c r="WAE66" s="525"/>
      <c r="WAF66" s="525"/>
      <c r="WAG66" s="525"/>
      <c r="WAH66" s="525"/>
      <c r="WAI66" s="525"/>
      <c r="WAJ66" s="525"/>
      <c r="WAK66" s="525"/>
      <c r="WAL66" s="525"/>
      <c r="WAM66" s="525"/>
      <c r="WAN66" s="525"/>
      <c r="WAO66" s="525"/>
      <c r="WAP66" s="525"/>
      <c r="WAQ66" s="525"/>
      <c r="WAR66" s="525"/>
      <c r="WAS66" s="525"/>
      <c r="WAT66" s="525"/>
      <c r="WAU66" s="525"/>
      <c r="WAV66" s="525"/>
      <c r="WAW66" s="525"/>
      <c r="WAX66" s="525"/>
      <c r="WAY66" s="525"/>
      <c r="WAZ66" s="525"/>
      <c r="WBA66" s="525"/>
      <c r="WBB66" s="525"/>
      <c r="WBC66" s="525"/>
      <c r="WBD66" s="525"/>
      <c r="WBE66" s="525"/>
      <c r="WBF66" s="525"/>
      <c r="WBG66" s="525"/>
      <c r="WBH66" s="525"/>
      <c r="WBI66" s="525"/>
      <c r="WBJ66" s="525"/>
      <c r="WBK66" s="525"/>
      <c r="WBL66" s="525"/>
      <c r="WBM66" s="525"/>
      <c r="WBN66" s="525"/>
      <c r="WBO66" s="525"/>
      <c r="WBP66" s="525"/>
      <c r="WBQ66" s="525"/>
      <c r="WBR66" s="525"/>
      <c r="WBS66" s="525"/>
      <c r="WBT66" s="525"/>
      <c r="WBU66" s="525"/>
      <c r="WBV66" s="525"/>
      <c r="WBW66" s="525"/>
      <c r="WBX66" s="525"/>
      <c r="WBY66" s="525"/>
      <c r="WBZ66" s="525"/>
      <c r="WCA66" s="525"/>
      <c r="WCB66" s="525"/>
      <c r="WCC66" s="525"/>
      <c r="WCD66" s="525"/>
      <c r="WCE66" s="525"/>
      <c r="WCF66" s="525"/>
      <c r="WCG66" s="525"/>
      <c r="WCH66" s="525"/>
      <c r="WCI66" s="525"/>
      <c r="WCJ66" s="525"/>
      <c r="WCK66" s="525"/>
      <c r="WCL66" s="525"/>
      <c r="WCM66" s="525"/>
      <c r="WCN66" s="525"/>
      <c r="WCO66" s="525"/>
      <c r="WCP66" s="525"/>
      <c r="WCQ66" s="525"/>
      <c r="WCR66" s="525"/>
      <c r="WCS66" s="525"/>
      <c r="WCT66" s="525"/>
      <c r="WCU66" s="525"/>
      <c r="WCV66" s="525"/>
      <c r="WCW66" s="525"/>
      <c r="WCX66" s="525"/>
      <c r="WCY66" s="525"/>
      <c r="WCZ66" s="525"/>
      <c r="WDA66" s="525"/>
      <c r="WDB66" s="525"/>
      <c r="WDC66" s="525"/>
      <c r="WDD66" s="525"/>
      <c r="WDE66" s="525"/>
      <c r="WDF66" s="525"/>
      <c r="WDG66" s="525"/>
      <c r="WDH66" s="525"/>
      <c r="WDI66" s="525"/>
      <c r="WDJ66" s="525"/>
      <c r="WDK66" s="525"/>
      <c r="WDL66" s="525"/>
      <c r="WDM66" s="525"/>
      <c r="WDN66" s="525"/>
      <c r="WDO66" s="525"/>
      <c r="WDP66" s="525"/>
      <c r="WDQ66" s="525"/>
      <c r="WDR66" s="525"/>
      <c r="WDS66" s="525"/>
      <c r="WDT66" s="525"/>
      <c r="WDU66" s="525"/>
      <c r="WDV66" s="525"/>
      <c r="WDW66" s="525"/>
      <c r="WDX66" s="525"/>
      <c r="WDY66" s="525"/>
      <c r="WDZ66" s="525"/>
      <c r="WEA66" s="525"/>
      <c r="WEB66" s="525"/>
      <c r="WEC66" s="525"/>
      <c r="WED66" s="525"/>
      <c r="WEE66" s="525"/>
      <c r="WEF66" s="525"/>
      <c r="WEG66" s="525"/>
      <c r="WEH66" s="525"/>
      <c r="WEI66" s="525"/>
      <c r="WEJ66" s="525"/>
      <c r="WEK66" s="525"/>
      <c r="WEL66" s="525"/>
      <c r="WEM66" s="525"/>
      <c r="WEN66" s="525"/>
      <c r="WEO66" s="525"/>
      <c r="WEP66" s="525"/>
      <c r="WEQ66" s="525"/>
      <c r="WER66" s="525"/>
      <c r="WES66" s="525"/>
      <c r="WET66" s="525"/>
      <c r="WEU66" s="525"/>
      <c r="WEV66" s="525"/>
      <c r="WEW66" s="525"/>
      <c r="WEX66" s="525"/>
      <c r="WEY66" s="525"/>
      <c r="WEZ66" s="525"/>
      <c r="WFA66" s="525"/>
      <c r="WFB66" s="525"/>
      <c r="WFC66" s="525"/>
      <c r="WFD66" s="525"/>
      <c r="WFE66" s="525"/>
      <c r="WFF66" s="525"/>
      <c r="WFG66" s="525"/>
      <c r="WFH66" s="525"/>
      <c r="WFI66" s="525"/>
      <c r="WFJ66" s="525"/>
      <c r="WFK66" s="525"/>
      <c r="WFL66" s="525"/>
      <c r="WFM66" s="525"/>
      <c r="WFN66" s="525"/>
      <c r="WFO66" s="525"/>
      <c r="WFP66" s="525"/>
      <c r="WFQ66" s="525"/>
      <c r="WFR66" s="525"/>
      <c r="WFS66" s="525"/>
      <c r="WFT66" s="525"/>
      <c r="WFU66" s="525"/>
      <c r="WFV66" s="525"/>
      <c r="WFW66" s="525"/>
      <c r="WFX66" s="525"/>
      <c r="WFY66" s="525"/>
      <c r="WFZ66" s="525"/>
      <c r="WGA66" s="525"/>
      <c r="WGB66" s="525"/>
      <c r="WGC66" s="525"/>
      <c r="WGD66" s="525"/>
      <c r="WGE66" s="525"/>
      <c r="WGF66" s="525"/>
      <c r="WGG66" s="525"/>
      <c r="WGH66" s="525"/>
      <c r="WGI66" s="525"/>
      <c r="WGJ66" s="525"/>
      <c r="WGK66" s="525"/>
      <c r="WGL66" s="525"/>
      <c r="WGM66" s="525"/>
      <c r="WGN66" s="525"/>
      <c r="WGO66" s="525"/>
      <c r="WGP66" s="525"/>
      <c r="WGQ66" s="525"/>
      <c r="WGR66" s="525"/>
      <c r="WGS66" s="525"/>
      <c r="WGT66" s="525"/>
      <c r="WGU66" s="525"/>
      <c r="WGV66" s="525"/>
      <c r="WGW66" s="525"/>
      <c r="WGX66" s="525"/>
      <c r="WGY66" s="525"/>
      <c r="WGZ66" s="525"/>
      <c r="WHA66" s="525"/>
      <c r="WHB66" s="525"/>
      <c r="WHC66" s="525"/>
      <c r="WHD66" s="525"/>
      <c r="WHE66" s="525"/>
      <c r="WHF66" s="525"/>
      <c r="WHG66" s="525"/>
      <c r="WHH66" s="525"/>
      <c r="WHI66" s="525"/>
      <c r="WHJ66" s="525"/>
      <c r="WHK66" s="525"/>
      <c r="WHL66" s="525"/>
      <c r="WHM66" s="525"/>
      <c r="WHN66" s="525"/>
      <c r="WHO66" s="525"/>
      <c r="WHP66" s="525"/>
      <c r="WHQ66" s="525"/>
      <c r="WHR66" s="525"/>
      <c r="WHS66" s="525"/>
      <c r="WHT66" s="525"/>
      <c r="WHU66" s="525"/>
      <c r="WHV66" s="525"/>
      <c r="WHW66" s="525"/>
      <c r="WHX66" s="525"/>
      <c r="WHY66" s="525"/>
      <c r="WHZ66" s="525"/>
      <c r="WIA66" s="525"/>
      <c r="WIB66" s="525"/>
      <c r="WIC66" s="525"/>
      <c r="WID66" s="525"/>
      <c r="WIE66" s="525"/>
      <c r="WIF66" s="525"/>
      <c r="WIG66" s="525"/>
      <c r="WIH66" s="525"/>
      <c r="WII66" s="525"/>
      <c r="WIJ66" s="525"/>
      <c r="WIK66" s="525"/>
      <c r="WIL66" s="525"/>
      <c r="WIM66" s="525"/>
      <c r="WIN66" s="525"/>
      <c r="WIO66" s="525"/>
      <c r="WIP66" s="525"/>
      <c r="WIQ66" s="525"/>
      <c r="WIR66" s="525"/>
      <c r="WIS66" s="525"/>
      <c r="WIT66" s="525"/>
      <c r="WIU66" s="525"/>
      <c r="WIV66" s="525"/>
      <c r="WIW66" s="525"/>
      <c r="WIX66" s="525"/>
      <c r="WIY66" s="525"/>
      <c r="WIZ66" s="525"/>
      <c r="WJA66" s="525"/>
      <c r="WJB66" s="525"/>
      <c r="WJC66" s="525"/>
      <c r="WJD66" s="525"/>
      <c r="WJE66" s="525"/>
      <c r="WJF66" s="525"/>
      <c r="WJG66" s="525"/>
      <c r="WJH66" s="525"/>
      <c r="WJI66" s="525"/>
      <c r="WJJ66" s="525"/>
      <c r="WJK66" s="525"/>
      <c r="WJL66" s="525"/>
      <c r="WJM66" s="525"/>
      <c r="WJN66" s="525"/>
      <c r="WJO66" s="525"/>
      <c r="WJP66" s="525"/>
      <c r="WJQ66" s="525"/>
      <c r="WJR66" s="525"/>
      <c r="WJS66" s="525"/>
      <c r="WJT66" s="525"/>
      <c r="WJU66" s="525"/>
      <c r="WJV66" s="525"/>
      <c r="WJW66" s="525"/>
      <c r="WJX66" s="525"/>
      <c r="WJY66" s="525"/>
      <c r="WJZ66" s="525"/>
      <c r="WKA66" s="525"/>
      <c r="WKB66" s="525"/>
      <c r="WKC66" s="525"/>
      <c r="WKD66" s="525"/>
      <c r="WKE66" s="525"/>
      <c r="WKF66" s="525"/>
      <c r="WKG66" s="525"/>
      <c r="WKH66" s="525"/>
      <c r="WKI66" s="525"/>
      <c r="WKJ66" s="525"/>
      <c r="WKK66" s="525"/>
      <c r="WKL66" s="525"/>
      <c r="WKM66" s="525"/>
      <c r="WKN66" s="525"/>
      <c r="WKO66" s="525"/>
      <c r="WKP66" s="525"/>
      <c r="WKQ66" s="525"/>
      <c r="WKR66" s="525"/>
      <c r="WKS66" s="525"/>
      <c r="WKT66" s="525"/>
      <c r="WKU66" s="525"/>
      <c r="WKV66" s="525"/>
      <c r="WKW66" s="525"/>
      <c r="WKX66" s="525"/>
      <c r="WKY66" s="525"/>
      <c r="WKZ66" s="525"/>
      <c r="WLA66" s="525"/>
      <c r="WLB66" s="525"/>
      <c r="WLC66" s="525"/>
      <c r="WLD66" s="525"/>
      <c r="WLE66" s="525"/>
      <c r="WLF66" s="525"/>
      <c r="WLG66" s="525"/>
      <c r="WLH66" s="525"/>
      <c r="WLI66" s="525"/>
      <c r="WLJ66" s="525"/>
      <c r="WLK66" s="525"/>
      <c r="WLL66" s="525"/>
      <c r="WLM66" s="525"/>
      <c r="WLN66" s="525"/>
      <c r="WLO66" s="525"/>
      <c r="WLP66" s="525"/>
      <c r="WLQ66" s="525"/>
      <c r="WLR66" s="525"/>
      <c r="WLS66" s="525"/>
      <c r="WLT66" s="525"/>
      <c r="WLU66" s="525"/>
      <c r="WLV66" s="525"/>
      <c r="WLW66" s="525"/>
      <c r="WLX66" s="525"/>
      <c r="WLY66" s="525"/>
      <c r="WLZ66" s="525"/>
      <c r="WMA66" s="525"/>
      <c r="WMB66" s="525"/>
      <c r="WMC66" s="525"/>
      <c r="WMD66" s="525"/>
      <c r="WME66" s="525"/>
      <c r="WMF66" s="525"/>
      <c r="WMG66" s="525"/>
      <c r="WMH66" s="525"/>
      <c r="WMI66" s="525"/>
      <c r="WMJ66" s="525"/>
      <c r="WMK66" s="525"/>
      <c r="WML66" s="525"/>
      <c r="WMM66" s="525"/>
      <c r="WMN66" s="525"/>
      <c r="WMO66" s="525"/>
      <c r="WMP66" s="525"/>
      <c r="WMQ66" s="525"/>
      <c r="WMR66" s="525"/>
      <c r="WMS66" s="525"/>
      <c r="WMT66" s="525"/>
      <c r="WMU66" s="525"/>
      <c r="WMV66" s="525"/>
      <c r="WMW66" s="525"/>
      <c r="WMX66" s="525"/>
      <c r="WMY66" s="525"/>
      <c r="WMZ66" s="525"/>
      <c r="WNA66" s="525"/>
      <c r="WNB66" s="525"/>
      <c r="WNC66" s="525"/>
      <c r="WND66" s="525"/>
      <c r="WNE66" s="525"/>
      <c r="WNF66" s="525"/>
      <c r="WNG66" s="525"/>
      <c r="WNH66" s="525"/>
      <c r="WNI66" s="525"/>
      <c r="WNJ66" s="525"/>
      <c r="WNK66" s="525"/>
      <c r="WNL66" s="525"/>
      <c r="WNM66" s="525"/>
      <c r="WNN66" s="525"/>
      <c r="WNO66" s="525"/>
      <c r="WNP66" s="525"/>
      <c r="WNQ66" s="525"/>
      <c r="WNR66" s="525"/>
      <c r="WNS66" s="525"/>
      <c r="WNT66" s="525"/>
      <c r="WNU66" s="525"/>
      <c r="WNV66" s="525"/>
      <c r="WNW66" s="525"/>
      <c r="WNX66" s="525"/>
      <c r="WNY66" s="525"/>
      <c r="WNZ66" s="525"/>
      <c r="WOA66" s="525"/>
      <c r="WOB66" s="525"/>
      <c r="WOC66" s="525"/>
      <c r="WOD66" s="525"/>
      <c r="WOE66" s="525"/>
      <c r="WOF66" s="525"/>
      <c r="WOG66" s="525"/>
      <c r="WOH66" s="525"/>
      <c r="WOI66" s="525"/>
      <c r="WOJ66" s="525"/>
      <c r="WOK66" s="525"/>
      <c r="WOL66" s="525"/>
      <c r="WOM66" s="525"/>
      <c r="WON66" s="525"/>
      <c r="WOO66" s="525"/>
      <c r="WOP66" s="525"/>
      <c r="WOQ66" s="525"/>
      <c r="WOR66" s="525"/>
      <c r="WOS66" s="525"/>
      <c r="WOT66" s="525"/>
      <c r="WOU66" s="525"/>
      <c r="WOV66" s="525"/>
      <c r="WOW66" s="525"/>
      <c r="WOX66" s="525"/>
      <c r="WOY66" s="525"/>
      <c r="WOZ66" s="525"/>
      <c r="WPA66" s="525"/>
      <c r="WPB66" s="525"/>
      <c r="WPC66" s="525"/>
      <c r="WPD66" s="525"/>
      <c r="WPE66" s="525"/>
      <c r="WPF66" s="525"/>
      <c r="WPG66" s="525"/>
      <c r="WPH66" s="525"/>
      <c r="WPI66" s="525"/>
      <c r="WPJ66" s="525"/>
      <c r="WPK66" s="525"/>
      <c r="WPL66" s="525"/>
      <c r="WPM66" s="525"/>
      <c r="WPN66" s="525"/>
      <c r="WPO66" s="525"/>
      <c r="WPP66" s="525"/>
      <c r="WPQ66" s="525"/>
      <c r="WPR66" s="525"/>
      <c r="WPS66" s="525"/>
      <c r="WPT66" s="525"/>
      <c r="WPU66" s="525"/>
      <c r="WPV66" s="525"/>
      <c r="WPW66" s="525"/>
      <c r="WPX66" s="525"/>
      <c r="WPY66" s="525"/>
      <c r="WPZ66" s="525"/>
      <c r="WQA66" s="525"/>
      <c r="WQB66" s="525"/>
      <c r="WQC66" s="525"/>
      <c r="WQD66" s="525"/>
      <c r="WQE66" s="525"/>
      <c r="WQF66" s="525"/>
      <c r="WQG66" s="525"/>
      <c r="WQH66" s="525"/>
      <c r="WQI66" s="525"/>
      <c r="WQJ66" s="525"/>
      <c r="WQK66" s="525"/>
      <c r="WQL66" s="525"/>
      <c r="WQM66" s="525"/>
      <c r="WQN66" s="525"/>
      <c r="WQO66" s="525"/>
      <c r="WQP66" s="525"/>
      <c r="WQQ66" s="525"/>
      <c r="WQR66" s="525"/>
      <c r="WQS66" s="525"/>
      <c r="WQT66" s="525"/>
      <c r="WQU66" s="525"/>
      <c r="WQV66" s="525"/>
      <c r="WQW66" s="525"/>
      <c r="WQX66" s="525"/>
      <c r="WQY66" s="525"/>
      <c r="WQZ66" s="525"/>
      <c r="WRA66" s="525"/>
      <c r="WRB66" s="525"/>
      <c r="WRC66" s="525"/>
      <c r="WRD66" s="525"/>
      <c r="WRE66" s="525"/>
      <c r="WRF66" s="525"/>
      <c r="WRG66" s="525"/>
      <c r="WRH66" s="525"/>
      <c r="WRI66" s="525"/>
      <c r="WRJ66" s="525"/>
      <c r="WRK66" s="525"/>
      <c r="WRL66" s="525"/>
      <c r="WRM66" s="525"/>
      <c r="WRN66" s="525"/>
      <c r="WRO66" s="525"/>
      <c r="WRP66" s="525"/>
      <c r="WRQ66" s="525"/>
      <c r="WRR66" s="525"/>
      <c r="WRS66" s="525"/>
      <c r="WRT66" s="525"/>
      <c r="WRU66" s="525"/>
      <c r="WRV66" s="525"/>
      <c r="WRW66" s="525"/>
      <c r="WRX66" s="525"/>
      <c r="WRY66" s="525"/>
      <c r="WRZ66" s="525"/>
      <c r="WSA66" s="525"/>
      <c r="WSB66" s="525"/>
      <c r="WSC66" s="525"/>
      <c r="WSD66" s="525"/>
      <c r="WSE66" s="525"/>
      <c r="WSF66" s="525"/>
      <c r="WSG66" s="525"/>
      <c r="WSH66" s="525"/>
      <c r="WSI66" s="525"/>
      <c r="WSJ66" s="525"/>
      <c r="WSK66" s="525"/>
      <c r="WSL66" s="525"/>
      <c r="WSM66" s="525"/>
      <c r="WSN66" s="525"/>
      <c r="WSO66" s="525"/>
      <c r="WSP66" s="525"/>
      <c r="WSQ66" s="525"/>
      <c r="WSR66" s="525"/>
      <c r="WSS66" s="525"/>
      <c r="WST66" s="525"/>
      <c r="WSU66" s="525"/>
      <c r="WSV66" s="525"/>
      <c r="WSW66" s="525"/>
      <c r="WSX66" s="525"/>
      <c r="WSY66" s="525"/>
      <c r="WSZ66" s="525"/>
      <c r="WTA66" s="525"/>
      <c r="WTB66" s="525"/>
      <c r="WTC66" s="525"/>
      <c r="WTD66" s="525"/>
      <c r="WTE66" s="525"/>
      <c r="WTF66" s="525"/>
      <c r="WTG66" s="525"/>
      <c r="WTH66" s="525"/>
      <c r="WTI66" s="525"/>
      <c r="WTJ66" s="525"/>
      <c r="WTK66" s="525"/>
      <c r="WTL66" s="525"/>
      <c r="WTM66" s="525"/>
      <c r="WTN66" s="525"/>
      <c r="WTO66" s="525"/>
      <c r="WTP66" s="525"/>
      <c r="WTQ66" s="525"/>
      <c r="WTR66" s="525"/>
      <c r="WTS66" s="525"/>
      <c r="WTT66" s="525"/>
      <c r="WTU66" s="525"/>
      <c r="WTV66" s="525"/>
      <c r="WTW66" s="525"/>
      <c r="WTX66" s="525"/>
      <c r="WTY66" s="525"/>
      <c r="WTZ66" s="525"/>
      <c r="WUA66" s="525"/>
      <c r="WUB66" s="525"/>
      <c r="WUC66" s="525"/>
      <c r="WUD66" s="525"/>
      <c r="WUE66" s="525"/>
      <c r="WUF66" s="525"/>
      <c r="WUG66" s="525"/>
      <c r="WUH66" s="525"/>
      <c r="WUI66" s="525"/>
      <c r="WUJ66" s="525"/>
      <c r="WUK66" s="525"/>
      <c r="WUL66" s="525"/>
      <c r="WUM66" s="525"/>
      <c r="WUN66" s="525"/>
      <c r="WUO66" s="525"/>
      <c r="WUP66" s="525"/>
      <c r="WUQ66" s="525"/>
      <c r="WUR66" s="525"/>
      <c r="WUS66" s="525"/>
      <c r="WUT66" s="525"/>
      <c r="WUU66" s="525"/>
      <c r="WUV66" s="525"/>
      <c r="WUW66" s="525"/>
      <c r="WUX66" s="525"/>
      <c r="WUY66" s="525"/>
      <c r="WUZ66" s="525"/>
      <c r="WVA66" s="525"/>
      <c r="WVB66" s="525"/>
      <c r="WVC66" s="525"/>
      <c r="WVD66" s="525"/>
      <c r="WVE66" s="525"/>
      <c r="WVF66" s="525"/>
      <c r="WVG66" s="525"/>
      <c r="WVH66" s="525"/>
      <c r="WVI66" s="525"/>
      <c r="WVJ66" s="525"/>
      <c r="WVK66" s="525"/>
      <c r="WVL66" s="525"/>
      <c r="WVM66" s="525"/>
      <c r="WVN66" s="525"/>
      <c r="WVO66" s="525"/>
      <c r="WVP66" s="525"/>
      <c r="WVQ66" s="525"/>
      <c r="WVR66" s="525"/>
      <c r="WVS66" s="525"/>
      <c r="WVT66" s="525"/>
      <c r="WVU66" s="525"/>
      <c r="WVV66" s="525"/>
      <c r="WVW66" s="525"/>
      <c r="WVX66" s="525"/>
      <c r="WVY66" s="525"/>
      <c r="WVZ66" s="525"/>
      <c r="WWA66" s="525"/>
      <c r="WWB66" s="525"/>
      <c r="WWC66" s="525"/>
      <c r="WWD66" s="525"/>
      <c r="WWE66" s="525"/>
      <c r="WWF66" s="525"/>
      <c r="WWG66" s="525"/>
      <c r="WWH66" s="525"/>
      <c r="WWI66" s="525"/>
      <c r="WWJ66" s="525"/>
      <c r="WWK66" s="525"/>
      <c r="WWL66" s="525"/>
      <c r="WWM66" s="525"/>
      <c r="WWN66" s="525"/>
      <c r="WWO66" s="525"/>
      <c r="WWP66" s="525"/>
      <c r="WWQ66" s="525"/>
      <c r="WWR66" s="525"/>
      <c r="WWS66" s="525"/>
      <c r="WWT66" s="525"/>
      <c r="WWU66" s="525"/>
      <c r="WWV66" s="525"/>
      <c r="WWW66" s="525"/>
      <c r="WWX66" s="525"/>
      <c r="WWY66" s="525"/>
      <c r="WWZ66" s="525"/>
      <c r="WXA66" s="525"/>
      <c r="WXB66" s="525"/>
      <c r="WXC66" s="525"/>
      <c r="WXD66" s="525"/>
      <c r="WXE66" s="525"/>
      <c r="WXF66" s="525"/>
      <c r="WXG66" s="525"/>
      <c r="WXH66" s="525"/>
      <c r="WXI66" s="525"/>
      <c r="WXJ66" s="525"/>
      <c r="WXK66" s="525"/>
      <c r="WXL66" s="525"/>
      <c r="WXM66" s="525"/>
      <c r="WXN66" s="525"/>
      <c r="WXO66" s="525"/>
      <c r="WXP66" s="525"/>
      <c r="WXQ66" s="525"/>
      <c r="WXR66" s="525"/>
      <c r="WXS66" s="525"/>
      <c r="WXT66" s="525"/>
      <c r="WXU66" s="525"/>
      <c r="WXV66" s="525"/>
      <c r="WXW66" s="525"/>
      <c r="WXX66" s="525"/>
      <c r="WXY66" s="525"/>
      <c r="WXZ66" s="525"/>
      <c r="WYA66" s="525"/>
      <c r="WYB66" s="525"/>
      <c r="WYC66" s="525"/>
      <c r="WYD66" s="525"/>
      <c r="WYE66" s="525"/>
      <c r="WYF66" s="525"/>
      <c r="WYG66" s="525"/>
      <c r="WYH66" s="525"/>
      <c r="WYI66" s="525"/>
      <c r="WYJ66" s="525"/>
      <c r="WYK66" s="525"/>
      <c r="WYL66" s="525"/>
      <c r="WYM66" s="525"/>
      <c r="WYN66" s="525"/>
      <c r="WYO66" s="525"/>
      <c r="WYP66" s="525"/>
      <c r="WYQ66" s="525"/>
      <c r="WYR66" s="525"/>
      <c r="WYS66" s="525"/>
      <c r="WYT66" s="525"/>
      <c r="WYU66" s="525"/>
      <c r="WYV66" s="525"/>
      <c r="WYW66" s="525"/>
      <c r="WYX66" s="525"/>
      <c r="WYY66" s="525"/>
      <c r="WYZ66" s="525"/>
      <c r="WZA66" s="525"/>
      <c r="WZB66" s="525"/>
      <c r="WZC66" s="525"/>
      <c r="WZD66" s="525"/>
      <c r="WZE66" s="525"/>
      <c r="WZF66" s="525"/>
      <c r="WZG66" s="525"/>
      <c r="WZH66" s="525"/>
      <c r="WZI66" s="525"/>
      <c r="WZJ66" s="525"/>
      <c r="WZK66" s="525"/>
      <c r="WZL66" s="525"/>
      <c r="WZM66" s="525"/>
      <c r="WZN66" s="525"/>
      <c r="WZO66" s="525"/>
      <c r="WZP66" s="525"/>
      <c r="WZQ66" s="525"/>
      <c r="WZR66" s="525"/>
      <c r="WZS66" s="525"/>
      <c r="WZT66" s="525"/>
      <c r="WZU66" s="525"/>
      <c r="WZV66" s="525"/>
      <c r="WZW66" s="525"/>
      <c r="WZX66" s="525"/>
      <c r="WZY66" s="525"/>
      <c r="WZZ66" s="525"/>
      <c r="XAA66" s="525"/>
      <c r="XAB66" s="525"/>
      <c r="XAC66" s="525"/>
      <c r="XAD66" s="525"/>
      <c r="XAE66" s="525"/>
      <c r="XAF66" s="525"/>
      <c r="XAG66" s="525"/>
      <c r="XAH66" s="525"/>
      <c r="XAI66" s="525"/>
      <c r="XAJ66" s="525"/>
      <c r="XAK66" s="525"/>
      <c r="XAL66" s="525"/>
      <c r="XAM66" s="525"/>
      <c r="XAN66" s="525"/>
      <c r="XAO66" s="525"/>
      <c r="XAP66" s="525"/>
      <c r="XAQ66" s="525"/>
      <c r="XAR66" s="525"/>
      <c r="XAS66" s="525"/>
      <c r="XAT66" s="525"/>
      <c r="XAU66" s="525"/>
      <c r="XAV66" s="525"/>
      <c r="XAW66" s="525"/>
      <c r="XAX66" s="525"/>
      <c r="XAY66" s="525"/>
      <c r="XAZ66" s="525"/>
      <c r="XBA66" s="525"/>
      <c r="XBB66" s="525"/>
      <c r="XBC66" s="525"/>
      <c r="XBD66" s="525"/>
      <c r="XBE66" s="525"/>
      <c r="XBF66" s="525"/>
      <c r="XBG66" s="525"/>
      <c r="XBH66" s="525"/>
      <c r="XBI66" s="525"/>
      <c r="XBJ66" s="525"/>
      <c r="XBK66" s="525"/>
      <c r="XBL66" s="525"/>
      <c r="XBM66" s="525"/>
      <c r="XBN66" s="525"/>
      <c r="XBO66" s="525"/>
      <c r="XBP66" s="525"/>
      <c r="XBQ66" s="525"/>
      <c r="XBR66" s="525"/>
      <c r="XBS66" s="525"/>
      <c r="XBT66" s="525"/>
      <c r="XBU66" s="525"/>
      <c r="XBV66" s="525"/>
      <c r="XBW66" s="525"/>
      <c r="XBX66" s="525"/>
      <c r="XBY66" s="525"/>
      <c r="XBZ66" s="525"/>
      <c r="XCA66" s="525"/>
      <c r="XCB66" s="525"/>
      <c r="XCC66" s="525"/>
      <c r="XCD66" s="525"/>
      <c r="XCE66" s="525"/>
      <c r="XCF66" s="525"/>
      <c r="XCG66" s="525"/>
      <c r="XCH66" s="525"/>
      <c r="XCI66" s="525"/>
      <c r="XCJ66" s="525"/>
      <c r="XCK66" s="525"/>
      <c r="XCL66" s="525"/>
      <c r="XCM66" s="525"/>
      <c r="XCN66" s="525"/>
      <c r="XCO66" s="525"/>
      <c r="XCP66" s="525"/>
      <c r="XCQ66" s="525"/>
      <c r="XCR66" s="525"/>
      <c r="XCS66" s="525"/>
      <c r="XCT66" s="525"/>
      <c r="XCU66" s="525"/>
      <c r="XCV66" s="525"/>
      <c r="XCW66" s="525"/>
      <c r="XCX66" s="525"/>
      <c r="XCY66" s="525"/>
      <c r="XCZ66" s="525"/>
      <c r="XDA66" s="525"/>
      <c r="XDB66" s="525"/>
      <c r="XDC66" s="525"/>
      <c r="XDD66" s="525"/>
      <c r="XDE66" s="525"/>
      <c r="XDF66" s="525"/>
      <c r="XDG66" s="525"/>
      <c r="XDH66" s="525"/>
      <c r="XDI66" s="525"/>
      <c r="XDJ66" s="525"/>
      <c r="XDK66" s="525"/>
      <c r="XDL66" s="525"/>
      <c r="XDM66" s="525"/>
      <c r="XDN66" s="525"/>
      <c r="XDO66" s="525"/>
      <c r="XDP66" s="525"/>
      <c r="XDQ66" s="525"/>
      <c r="XDR66" s="525"/>
      <c r="XDS66" s="525"/>
      <c r="XDT66" s="525"/>
      <c r="XDU66" s="525"/>
      <c r="XDV66" s="525"/>
      <c r="XDW66" s="525"/>
      <c r="XDX66" s="525"/>
      <c r="XDY66" s="525"/>
      <c r="XDZ66" s="525"/>
      <c r="XEA66" s="525"/>
      <c r="XEB66" s="525"/>
      <c r="XEC66" s="525"/>
      <c r="XED66" s="525"/>
      <c r="XEE66" s="525"/>
      <c r="XEF66" s="525"/>
      <c r="XEG66" s="525"/>
      <c r="XEH66" s="525"/>
      <c r="XEI66" s="525"/>
      <c r="XEJ66" s="525"/>
      <c r="XEK66" s="525"/>
      <c r="XEL66" s="525"/>
      <c r="XEM66" s="525"/>
      <c r="XEN66" s="525"/>
      <c r="XEO66" s="525"/>
      <c r="XEP66" s="525"/>
      <c r="XEQ66" s="525"/>
      <c r="XER66" s="525"/>
      <c r="XES66" s="525"/>
      <c r="XET66" s="525"/>
      <c r="XEU66" s="525"/>
      <c r="XEV66" s="525"/>
      <c r="XEW66" s="525"/>
      <c r="XEX66" s="525"/>
      <c r="XEY66" s="525"/>
      <c r="XEZ66" s="525"/>
      <c r="XFA66" s="525"/>
      <c r="XFB66" s="525"/>
      <c r="XFC66" s="525"/>
      <c r="XFD66" s="525"/>
    </row>
    <row r="67" spans="1:16384" s="450" customFormat="1" ht="13.5" customHeight="1" x14ac:dyDescent="0.25">
      <c r="A67" s="815" t="s">
        <v>3532</v>
      </c>
      <c r="B67" s="816"/>
      <c r="C67" s="816"/>
      <c r="D67" s="816"/>
      <c r="E67" s="816"/>
      <c r="F67" s="816"/>
      <c r="G67" s="816"/>
      <c r="H67" s="816"/>
      <c r="I67" s="816"/>
      <c r="J67" s="816"/>
      <c r="K67" s="816"/>
      <c r="L67" s="816"/>
      <c r="M67" s="816"/>
      <c r="N67" s="817"/>
      <c r="O67" s="809" t="s">
        <v>3536</v>
      </c>
      <c r="P67" s="810"/>
      <c r="Q67" s="810"/>
      <c r="R67" s="810"/>
      <c r="S67" s="810"/>
      <c r="T67" s="810"/>
      <c r="U67" s="810"/>
      <c r="V67" s="810"/>
      <c r="W67" s="810"/>
      <c r="X67" s="810"/>
      <c r="Y67" s="810"/>
      <c r="Z67" s="810"/>
      <c r="AA67" s="811"/>
      <c r="AB67" s="812"/>
      <c r="AC67" s="813"/>
      <c r="AD67" s="813"/>
      <c r="AE67" s="813"/>
      <c r="AF67" s="813"/>
      <c r="AG67" s="813"/>
      <c r="AH67" s="813"/>
      <c r="AI67" s="813"/>
      <c r="AJ67" s="813"/>
      <c r="AK67" s="813"/>
      <c r="AL67" s="813"/>
      <c r="AM67" s="813"/>
      <c r="AN67" s="813"/>
      <c r="AO67" s="814"/>
      <c r="AP67" s="812"/>
      <c r="AQ67" s="813"/>
      <c r="AR67" s="813"/>
      <c r="AS67" s="813"/>
      <c r="AT67" s="813"/>
      <c r="AU67" s="813"/>
      <c r="AV67" s="813"/>
      <c r="AW67" s="813"/>
      <c r="AX67" s="813"/>
      <c r="AY67" s="813"/>
      <c r="AZ67" s="814"/>
      <c r="BA67" s="614"/>
      <c r="BB67" s="614"/>
      <c r="BC67" s="525"/>
      <c r="BD67" s="525"/>
      <c r="BE67" s="525"/>
      <c r="BF67" s="525"/>
      <c r="BG67" s="525"/>
      <c r="BH67" s="525"/>
      <c r="BI67" s="525"/>
      <c r="BJ67" s="525"/>
      <c r="BK67" s="525"/>
      <c r="BL67" s="525"/>
      <c r="BM67" s="525"/>
      <c r="BN67" s="525"/>
      <c r="BO67" s="525"/>
      <c r="BP67" s="525"/>
      <c r="BQ67" s="525"/>
      <c r="BR67" s="525"/>
      <c r="BS67" s="525"/>
      <c r="BT67" s="525"/>
      <c r="BU67" s="525"/>
      <c r="BV67" s="525"/>
      <c r="BW67" s="525"/>
      <c r="BX67" s="525"/>
      <c r="BY67" s="525"/>
      <c r="BZ67" s="525"/>
      <c r="CA67" s="525"/>
      <c r="CB67" s="525"/>
      <c r="CC67" s="525"/>
      <c r="CD67" s="525"/>
      <c r="CE67" s="525"/>
      <c r="CF67" s="525"/>
      <c r="CG67" s="525"/>
      <c r="CH67" s="525"/>
      <c r="CI67" s="525"/>
      <c r="CJ67" s="525"/>
      <c r="CK67" s="525"/>
      <c r="CL67" s="525"/>
      <c r="CM67" s="525"/>
      <c r="CN67" s="525"/>
      <c r="CO67" s="525"/>
      <c r="CP67" s="525"/>
      <c r="CQ67" s="525"/>
      <c r="CR67" s="525"/>
      <c r="CS67" s="525"/>
      <c r="CT67" s="525"/>
      <c r="CU67" s="525"/>
      <c r="CV67" s="525"/>
      <c r="CW67" s="525"/>
      <c r="CX67" s="525"/>
      <c r="CY67" s="525"/>
      <c r="CZ67" s="525"/>
      <c r="DA67" s="525"/>
      <c r="DB67" s="525"/>
      <c r="DC67" s="525"/>
      <c r="DD67" s="525"/>
      <c r="DE67" s="525"/>
      <c r="DF67" s="525"/>
      <c r="DG67" s="525"/>
      <c r="DH67" s="525"/>
      <c r="DI67" s="525"/>
      <c r="DJ67" s="525"/>
      <c r="DK67" s="525"/>
      <c r="DL67" s="525"/>
      <c r="DM67" s="525"/>
      <c r="DN67" s="525"/>
      <c r="DO67" s="525"/>
      <c r="DP67" s="525"/>
      <c r="DQ67" s="525"/>
      <c r="DR67" s="525"/>
      <c r="DS67" s="525"/>
      <c r="DT67" s="525"/>
      <c r="DU67" s="525"/>
      <c r="DV67" s="525"/>
      <c r="DW67" s="525"/>
      <c r="DX67" s="525"/>
      <c r="DY67" s="525"/>
      <c r="DZ67" s="525"/>
      <c r="EA67" s="525"/>
      <c r="EB67" s="525"/>
      <c r="EC67" s="525"/>
      <c r="ED67" s="525"/>
      <c r="EE67" s="525"/>
      <c r="EF67" s="525"/>
      <c r="EG67" s="525"/>
      <c r="EH67" s="525"/>
      <c r="EI67" s="525"/>
      <c r="EJ67" s="525"/>
      <c r="EK67" s="525"/>
      <c r="EL67" s="525"/>
      <c r="EM67" s="525"/>
      <c r="EN67" s="525"/>
      <c r="EO67" s="525"/>
      <c r="EP67" s="525"/>
      <c r="EQ67" s="525"/>
      <c r="ER67" s="525"/>
      <c r="ES67" s="525"/>
      <c r="ET67" s="525"/>
      <c r="EU67" s="525"/>
      <c r="EV67" s="525"/>
      <c r="EW67" s="525"/>
      <c r="EX67" s="525"/>
      <c r="EY67" s="525"/>
      <c r="EZ67" s="525"/>
      <c r="FA67" s="525"/>
      <c r="FB67" s="525"/>
      <c r="FC67" s="525"/>
      <c r="FD67" s="525"/>
      <c r="FE67" s="525"/>
      <c r="FF67" s="525"/>
      <c r="FG67" s="525"/>
      <c r="FH67" s="525"/>
      <c r="FI67" s="525"/>
      <c r="FJ67" s="525"/>
      <c r="FK67" s="525"/>
      <c r="FL67" s="525"/>
      <c r="FM67" s="525"/>
      <c r="FN67" s="525"/>
      <c r="FO67" s="525"/>
      <c r="FP67" s="525"/>
      <c r="FQ67" s="525"/>
      <c r="FR67" s="525"/>
      <c r="FS67" s="525"/>
      <c r="FT67" s="525"/>
      <c r="FU67" s="525"/>
      <c r="FV67" s="525"/>
      <c r="FW67" s="525"/>
      <c r="FX67" s="525"/>
      <c r="FY67" s="525"/>
      <c r="FZ67" s="525"/>
      <c r="GA67" s="525"/>
      <c r="GB67" s="525"/>
      <c r="GC67" s="525"/>
      <c r="GD67" s="525"/>
      <c r="GE67" s="525"/>
      <c r="GF67" s="525"/>
      <c r="GG67" s="525"/>
      <c r="GH67" s="525"/>
      <c r="GI67" s="525"/>
      <c r="GJ67" s="525"/>
      <c r="GK67" s="525"/>
      <c r="GL67" s="525"/>
      <c r="GM67" s="525"/>
      <c r="GN67" s="525"/>
      <c r="GO67" s="525"/>
      <c r="GP67" s="525"/>
      <c r="GQ67" s="525"/>
      <c r="GR67" s="525"/>
      <c r="GS67" s="525"/>
      <c r="GT67" s="525"/>
      <c r="GU67" s="525"/>
      <c r="GV67" s="525"/>
      <c r="GW67" s="525"/>
      <c r="GX67" s="525"/>
      <c r="GY67" s="525"/>
      <c r="GZ67" s="525"/>
      <c r="HA67" s="525"/>
      <c r="HB67" s="525"/>
      <c r="HC67" s="525"/>
      <c r="HD67" s="525"/>
      <c r="HE67" s="525"/>
      <c r="HF67" s="525"/>
      <c r="HG67" s="525"/>
      <c r="HH67" s="525"/>
      <c r="HI67" s="525"/>
      <c r="HJ67" s="525"/>
      <c r="HK67" s="525"/>
      <c r="HL67" s="525"/>
      <c r="HM67" s="525"/>
      <c r="HN67" s="525"/>
      <c r="HO67" s="525"/>
      <c r="HP67" s="525"/>
      <c r="HQ67" s="525"/>
      <c r="HR67" s="525"/>
      <c r="HS67" s="525"/>
      <c r="HT67" s="525"/>
      <c r="HU67" s="525"/>
      <c r="HV67" s="525"/>
      <c r="HW67" s="525"/>
      <c r="HX67" s="525"/>
      <c r="HY67" s="525"/>
      <c r="HZ67" s="525"/>
      <c r="IA67" s="525"/>
      <c r="IB67" s="525"/>
      <c r="IC67" s="525"/>
      <c r="ID67" s="525"/>
      <c r="IE67" s="525"/>
      <c r="IF67" s="525"/>
      <c r="IG67" s="525"/>
      <c r="IH67" s="525"/>
      <c r="II67" s="525"/>
      <c r="IJ67" s="525"/>
      <c r="IK67" s="525"/>
      <c r="IL67" s="525"/>
      <c r="IM67" s="525"/>
      <c r="IN67" s="525"/>
      <c r="IO67" s="525"/>
      <c r="IP67" s="525"/>
      <c r="IQ67" s="525"/>
      <c r="IR67" s="525"/>
      <c r="IS67" s="525"/>
      <c r="IT67" s="525"/>
      <c r="IU67" s="525"/>
      <c r="IV67" s="525"/>
      <c r="IW67" s="525"/>
      <c r="IX67" s="525"/>
      <c r="IY67" s="525"/>
      <c r="IZ67" s="525"/>
      <c r="JA67" s="525"/>
      <c r="JB67" s="525"/>
      <c r="JC67" s="525"/>
      <c r="JD67" s="525"/>
      <c r="JE67" s="525"/>
      <c r="JF67" s="525"/>
      <c r="JG67" s="525"/>
      <c r="JH67" s="525"/>
      <c r="JI67" s="525"/>
      <c r="JJ67" s="525"/>
      <c r="JK67" s="525"/>
      <c r="JL67" s="525"/>
      <c r="JM67" s="525"/>
      <c r="JN67" s="525"/>
      <c r="JO67" s="525"/>
      <c r="JP67" s="525"/>
      <c r="JQ67" s="525"/>
      <c r="JR67" s="525"/>
      <c r="JS67" s="525"/>
      <c r="JT67" s="525"/>
      <c r="JU67" s="525"/>
      <c r="JV67" s="525"/>
      <c r="JW67" s="525"/>
      <c r="JX67" s="525"/>
      <c r="JY67" s="525"/>
      <c r="JZ67" s="525"/>
      <c r="KA67" s="525"/>
      <c r="KB67" s="525"/>
      <c r="KC67" s="525"/>
      <c r="KD67" s="525"/>
      <c r="KE67" s="525"/>
      <c r="KF67" s="525"/>
      <c r="KG67" s="525"/>
      <c r="KH67" s="525"/>
      <c r="KI67" s="525"/>
      <c r="KJ67" s="525"/>
      <c r="KK67" s="525"/>
      <c r="KL67" s="525"/>
      <c r="KM67" s="525"/>
      <c r="KN67" s="525"/>
      <c r="KO67" s="525"/>
      <c r="KP67" s="525"/>
      <c r="KQ67" s="525"/>
      <c r="KR67" s="525"/>
      <c r="KS67" s="525"/>
      <c r="KT67" s="525"/>
      <c r="KU67" s="525"/>
      <c r="KV67" s="525"/>
      <c r="KW67" s="525"/>
      <c r="KX67" s="525"/>
      <c r="KY67" s="525"/>
      <c r="KZ67" s="525"/>
      <c r="LA67" s="525"/>
      <c r="LB67" s="525"/>
      <c r="LC67" s="525"/>
      <c r="LD67" s="525"/>
      <c r="LE67" s="525"/>
      <c r="LF67" s="525"/>
      <c r="LG67" s="525"/>
      <c r="LH67" s="525"/>
      <c r="LI67" s="525"/>
      <c r="LJ67" s="525"/>
      <c r="LK67" s="525"/>
      <c r="LL67" s="525"/>
      <c r="LM67" s="525"/>
      <c r="LN67" s="525"/>
      <c r="LO67" s="525"/>
      <c r="LP67" s="525"/>
      <c r="LQ67" s="525"/>
      <c r="LR67" s="525"/>
      <c r="LS67" s="525"/>
      <c r="LT67" s="525"/>
      <c r="LU67" s="525"/>
      <c r="LV67" s="525"/>
      <c r="LW67" s="525"/>
      <c r="LX67" s="525"/>
      <c r="LY67" s="525"/>
      <c r="LZ67" s="525"/>
      <c r="MA67" s="525"/>
      <c r="MB67" s="525"/>
      <c r="MC67" s="525"/>
      <c r="MD67" s="525"/>
      <c r="ME67" s="525"/>
      <c r="MF67" s="525"/>
      <c r="MG67" s="525"/>
      <c r="MH67" s="525"/>
      <c r="MI67" s="525"/>
      <c r="MJ67" s="525"/>
      <c r="MK67" s="525"/>
      <c r="ML67" s="525"/>
      <c r="MM67" s="525"/>
      <c r="MN67" s="525"/>
      <c r="MO67" s="525"/>
      <c r="MP67" s="525"/>
      <c r="MQ67" s="525"/>
      <c r="MR67" s="525"/>
      <c r="MS67" s="525"/>
      <c r="MT67" s="525"/>
      <c r="MU67" s="525"/>
      <c r="MV67" s="525"/>
      <c r="MW67" s="525"/>
      <c r="MX67" s="525"/>
      <c r="MY67" s="525"/>
      <c r="MZ67" s="525"/>
      <c r="NA67" s="525"/>
      <c r="NB67" s="525"/>
      <c r="NC67" s="525"/>
      <c r="ND67" s="525"/>
      <c r="NE67" s="525"/>
      <c r="NF67" s="525"/>
      <c r="NG67" s="525"/>
      <c r="NH67" s="525"/>
      <c r="NI67" s="525"/>
      <c r="NJ67" s="525"/>
      <c r="NK67" s="525"/>
      <c r="NL67" s="525"/>
      <c r="NM67" s="525"/>
      <c r="NN67" s="525"/>
      <c r="NO67" s="525"/>
      <c r="NP67" s="525"/>
      <c r="NQ67" s="525"/>
      <c r="NR67" s="525"/>
      <c r="NS67" s="525"/>
      <c r="NT67" s="525"/>
      <c r="NU67" s="525"/>
      <c r="NV67" s="525"/>
      <c r="NW67" s="525"/>
      <c r="NX67" s="525"/>
      <c r="NY67" s="525"/>
      <c r="NZ67" s="525"/>
      <c r="OA67" s="525"/>
      <c r="OB67" s="525"/>
      <c r="OC67" s="525"/>
      <c r="OD67" s="525"/>
      <c r="OE67" s="525"/>
      <c r="OF67" s="525"/>
      <c r="OG67" s="525"/>
      <c r="OH67" s="525"/>
      <c r="OI67" s="525"/>
      <c r="OJ67" s="525"/>
      <c r="OK67" s="525"/>
      <c r="OL67" s="525"/>
      <c r="OM67" s="525"/>
      <c r="ON67" s="525"/>
      <c r="OO67" s="525"/>
      <c r="OP67" s="525"/>
      <c r="OQ67" s="525"/>
      <c r="OR67" s="525"/>
      <c r="OS67" s="525"/>
      <c r="OT67" s="525"/>
      <c r="OU67" s="525"/>
      <c r="OV67" s="525"/>
      <c r="OW67" s="525"/>
      <c r="OX67" s="525"/>
      <c r="OY67" s="525"/>
      <c r="OZ67" s="525"/>
      <c r="PA67" s="525"/>
      <c r="PB67" s="525"/>
      <c r="PC67" s="525"/>
      <c r="PD67" s="525"/>
      <c r="PE67" s="525"/>
      <c r="PF67" s="525"/>
      <c r="PG67" s="525"/>
      <c r="PH67" s="525"/>
      <c r="PI67" s="525"/>
      <c r="PJ67" s="525"/>
      <c r="PK67" s="525"/>
      <c r="PL67" s="525"/>
      <c r="PM67" s="525"/>
      <c r="PN67" s="525"/>
      <c r="PO67" s="525"/>
      <c r="PP67" s="525"/>
      <c r="PQ67" s="525"/>
      <c r="PR67" s="525"/>
      <c r="PS67" s="525"/>
      <c r="PT67" s="525"/>
      <c r="PU67" s="525"/>
      <c r="PV67" s="525"/>
      <c r="PW67" s="525"/>
      <c r="PX67" s="525"/>
      <c r="PY67" s="525"/>
      <c r="PZ67" s="525"/>
      <c r="QA67" s="525"/>
      <c r="QB67" s="525"/>
      <c r="QC67" s="525"/>
      <c r="QD67" s="525"/>
      <c r="QE67" s="525"/>
      <c r="QF67" s="525"/>
      <c r="QG67" s="525"/>
      <c r="QH67" s="525"/>
      <c r="QI67" s="525"/>
      <c r="QJ67" s="525"/>
      <c r="QK67" s="525"/>
      <c r="QL67" s="525"/>
      <c r="QM67" s="525"/>
      <c r="QN67" s="525"/>
      <c r="QO67" s="525"/>
      <c r="QP67" s="525"/>
      <c r="QQ67" s="525"/>
      <c r="QR67" s="525"/>
      <c r="QS67" s="525"/>
      <c r="QT67" s="525"/>
      <c r="QU67" s="525"/>
      <c r="QV67" s="525"/>
      <c r="QW67" s="525"/>
      <c r="QX67" s="525"/>
      <c r="QY67" s="525"/>
      <c r="QZ67" s="525"/>
      <c r="RA67" s="525"/>
      <c r="RB67" s="525"/>
      <c r="RC67" s="525"/>
      <c r="RD67" s="525"/>
      <c r="RE67" s="525"/>
      <c r="RF67" s="525"/>
      <c r="RG67" s="525"/>
      <c r="RH67" s="525"/>
      <c r="RI67" s="525"/>
      <c r="RJ67" s="525"/>
      <c r="RK67" s="525"/>
      <c r="RL67" s="525"/>
      <c r="RM67" s="525"/>
      <c r="RN67" s="525"/>
      <c r="RO67" s="525"/>
      <c r="RP67" s="525"/>
      <c r="RQ67" s="525"/>
      <c r="RR67" s="525"/>
      <c r="RS67" s="525"/>
      <c r="RT67" s="525"/>
      <c r="RU67" s="525"/>
      <c r="RV67" s="525"/>
      <c r="RW67" s="525"/>
      <c r="RX67" s="525"/>
      <c r="RY67" s="525"/>
      <c r="RZ67" s="525"/>
      <c r="SA67" s="525"/>
      <c r="SB67" s="525"/>
      <c r="SC67" s="525"/>
      <c r="SD67" s="525"/>
      <c r="SE67" s="525"/>
      <c r="SF67" s="525"/>
      <c r="SG67" s="525"/>
      <c r="SH67" s="525"/>
      <c r="SI67" s="525"/>
      <c r="SJ67" s="525"/>
      <c r="SK67" s="525"/>
      <c r="SL67" s="525"/>
      <c r="SM67" s="525"/>
      <c r="SN67" s="525"/>
      <c r="SO67" s="525"/>
      <c r="SP67" s="525"/>
      <c r="SQ67" s="525"/>
      <c r="SR67" s="525"/>
      <c r="SS67" s="525"/>
      <c r="ST67" s="525"/>
      <c r="SU67" s="525"/>
      <c r="SV67" s="525"/>
      <c r="SW67" s="525"/>
      <c r="SX67" s="525"/>
      <c r="SY67" s="525"/>
      <c r="SZ67" s="525"/>
      <c r="TA67" s="525"/>
      <c r="TB67" s="525"/>
      <c r="TC67" s="525"/>
      <c r="TD67" s="525"/>
      <c r="TE67" s="525"/>
      <c r="TF67" s="525"/>
      <c r="TG67" s="525"/>
      <c r="TH67" s="525"/>
      <c r="TI67" s="525"/>
      <c r="TJ67" s="525"/>
      <c r="TK67" s="525"/>
      <c r="TL67" s="525"/>
      <c r="TM67" s="525"/>
      <c r="TN67" s="525"/>
      <c r="TO67" s="525"/>
      <c r="TP67" s="525"/>
      <c r="TQ67" s="525"/>
      <c r="TR67" s="525"/>
      <c r="TS67" s="525"/>
      <c r="TT67" s="525"/>
      <c r="TU67" s="525"/>
      <c r="TV67" s="525"/>
      <c r="TW67" s="525"/>
      <c r="TX67" s="525"/>
      <c r="TY67" s="525"/>
      <c r="TZ67" s="525"/>
      <c r="UA67" s="525"/>
      <c r="UB67" s="525"/>
      <c r="UC67" s="525"/>
      <c r="UD67" s="525"/>
      <c r="UE67" s="525"/>
      <c r="UF67" s="525"/>
      <c r="UG67" s="525"/>
      <c r="UH67" s="525"/>
      <c r="UI67" s="525"/>
      <c r="UJ67" s="525"/>
      <c r="UK67" s="525"/>
      <c r="UL67" s="525"/>
      <c r="UM67" s="525"/>
      <c r="UN67" s="525"/>
      <c r="UO67" s="525"/>
      <c r="UP67" s="525"/>
      <c r="UQ67" s="525"/>
      <c r="UR67" s="525"/>
      <c r="US67" s="525"/>
      <c r="UT67" s="525"/>
      <c r="UU67" s="525"/>
      <c r="UV67" s="525"/>
      <c r="UW67" s="525"/>
      <c r="UX67" s="525"/>
      <c r="UY67" s="525"/>
      <c r="UZ67" s="525"/>
      <c r="VA67" s="525"/>
      <c r="VB67" s="525"/>
      <c r="VC67" s="525"/>
      <c r="VD67" s="525"/>
      <c r="VE67" s="525"/>
      <c r="VF67" s="525"/>
      <c r="VG67" s="525"/>
      <c r="VH67" s="525"/>
      <c r="VI67" s="525"/>
      <c r="VJ67" s="525"/>
      <c r="VK67" s="525"/>
      <c r="VL67" s="525"/>
      <c r="VM67" s="525"/>
      <c r="VN67" s="525"/>
      <c r="VO67" s="525"/>
      <c r="VP67" s="525"/>
      <c r="VQ67" s="525"/>
      <c r="VR67" s="525"/>
      <c r="VS67" s="525"/>
      <c r="VT67" s="525"/>
      <c r="VU67" s="525"/>
      <c r="VV67" s="525"/>
      <c r="VW67" s="525"/>
      <c r="VX67" s="525"/>
      <c r="VY67" s="525"/>
      <c r="VZ67" s="525"/>
      <c r="WA67" s="525"/>
      <c r="WB67" s="525"/>
      <c r="WC67" s="525"/>
      <c r="WD67" s="525"/>
      <c r="WE67" s="525"/>
      <c r="WF67" s="525"/>
      <c r="WG67" s="525"/>
      <c r="WH67" s="525"/>
      <c r="WI67" s="525"/>
      <c r="WJ67" s="525"/>
      <c r="WK67" s="525"/>
      <c r="WL67" s="525"/>
      <c r="WM67" s="525"/>
      <c r="WN67" s="525"/>
      <c r="WO67" s="525"/>
      <c r="WP67" s="525"/>
      <c r="WQ67" s="525"/>
      <c r="WR67" s="525"/>
      <c r="WS67" s="525"/>
      <c r="WT67" s="525"/>
      <c r="WU67" s="525"/>
      <c r="WV67" s="525"/>
      <c r="WW67" s="525"/>
      <c r="WX67" s="525"/>
      <c r="WY67" s="525"/>
      <c r="WZ67" s="525"/>
      <c r="XA67" s="525"/>
      <c r="XB67" s="525"/>
      <c r="XC67" s="525"/>
      <c r="XD67" s="525"/>
      <c r="XE67" s="525"/>
      <c r="XF67" s="525"/>
      <c r="XG67" s="525"/>
      <c r="XH67" s="525"/>
      <c r="XI67" s="525"/>
      <c r="XJ67" s="525"/>
      <c r="XK67" s="525"/>
      <c r="XL67" s="525"/>
      <c r="XM67" s="525"/>
      <c r="XN67" s="525"/>
      <c r="XO67" s="525"/>
      <c r="XP67" s="525"/>
      <c r="XQ67" s="525"/>
      <c r="XR67" s="525"/>
      <c r="XS67" s="525"/>
      <c r="XT67" s="525"/>
      <c r="XU67" s="525"/>
      <c r="XV67" s="525"/>
      <c r="XW67" s="525"/>
      <c r="XX67" s="525"/>
      <c r="XY67" s="525"/>
      <c r="XZ67" s="525"/>
      <c r="YA67" s="525"/>
      <c r="YB67" s="525"/>
      <c r="YC67" s="525"/>
      <c r="YD67" s="525"/>
      <c r="YE67" s="525"/>
      <c r="YF67" s="525"/>
      <c r="YG67" s="525"/>
      <c r="YH67" s="525"/>
      <c r="YI67" s="525"/>
      <c r="YJ67" s="525"/>
      <c r="YK67" s="525"/>
      <c r="YL67" s="525"/>
      <c r="YM67" s="525"/>
      <c r="YN67" s="525"/>
      <c r="YO67" s="525"/>
      <c r="YP67" s="525"/>
      <c r="YQ67" s="525"/>
      <c r="YR67" s="525"/>
      <c r="YS67" s="525"/>
      <c r="YT67" s="525"/>
      <c r="YU67" s="525"/>
      <c r="YV67" s="525"/>
      <c r="YW67" s="525"/>
      <c r="YX67" s="525"/>
      <c r="YY67" s="525"/>
      <c r="YZ67" s="525"/>
      <c r="ZA67" s="525"/>
      <c r="ZB67" s="525"/>
      <c r="ZC67" s="525"/>
      <c r="ZD67" s="525"/>
      <c r="ZE67" s="525"/>
      <c r="ZF67" s="525"/>
      <c r="ZG67" s="525"/>
      <c r="ZH67" s="525"/>
      <c r="ZI67" s="525"/>
      <c r="ZJ67" s="525"/>
      <c r="ZK67" s="525"/>
      <c r="ZL67" s="525"/>
      <c r="ZM67" s="525"/>
      <c r="ZN67" s="525"/>
      <c r="ZO67" s="525"/>
      <c r="ZP67" s="525"/>
      <c r="ZQ67" s="525"/>
      <c r="ZR67" s="525"/>
      <c r="ZS67" s="525"/>
      <c r="ZT67" s="525"/>
      <c r="ZU67" s="525"/>
      <c r="ZV67" s="525"/>
      <c r="ZW67" s="525"/>
      <c r="ZX67" s="525"/>
      <c r="ZY67" s="525"/>
      <c r="ZZ67" s="525"/>
      <c r="AAA67" s="525"/>
      <c r="AAB67" s="525"/>
      <c r="AAC67" s="525"/>
      <c r="AAD67" s="525"/>
      <c r="AAE67" s="525"/>
      <c r="AAF67" s="525"/>
      <c r="AAG67" s="525"/>
      <c r="AAH67" s="525"/>
      <c r="AAI67" s="525"/>
      <c r="AAJ67" s="525"/>
      <c r="AAK67" s="525"/>
      <c r="AAL67" s="525"/>
      <c r="AAM67" s="525"/>
      <c r="AAN67" s="525"/>
      <c r="AAO67" s="525"/>
      <c r="AAP67" s="525"/>
      <c r="AAQ67" s="525"/>
      <c r="AAR67" s="525"/>
      <c r="AAS67" s="525"/>
      <c r="AAT67" s="525"/>
      <c r="AAU67" s="525"/>
      <c r="AAV67" s="525"/>
      <c r="AAW67" s="525"/>
      <c r="AAX67" s="525"/>
      <c r="AAY67" s="525"/>
      <c r="AAZ67" s="525"/>
      <c r="ABA67" s="525"/>
      <c r="ABB67" s="525"/>
      <c r="ABC67" s="525"/>
      <c r="ABD67" s="525"/>
      <c r="ABE67" s="525"/>
      <c r="ABF67" s="525"/>
      <c r="ABG67" s="525"/>
      <c r="ABH67" s="525"/>
      <c r="ABI67" s="525"/>
      <c r="ABJ67" s="525"/>
      <c r="ABK67" s="525"/>
      <c r="ABL67" s="525"/>
      <c r="ABM67" s="525"/>
      <c r="ABN67" s="525"/>
      <c r="ABO67" s="525"/>
      <c r="ABP67" s="525"/>
      <c r="ABQ67" s="525"/>
      <c r="ABR67" s="525"/>
      <c r="ABS67" s="525"/>
      <c r="ABT67" s="525"/>
      <c r="ABU67" s="525"/>
      <c r="ABV67" s="525"/>
      <c r="ABW67" s="525"/>
      <c r="ABX67" s="525"/>
      <c r="ABY67" s="525"/>
      <c r="ABZ67" s="525"/>
      <c r="ACA67" s="525"/>
      <c r="ACB67" s="525"/>
      <c r="ACC67" s="525"/>
      <c r="ACD67" s="525"/>
      <c r="ACE67" s="525"/>
      <c r="ACF67" s="525"/>
      <c r="ACG67" s="525"/>
      <c r="ACH67" s="525"/>
      <c r="ACI67" s="525"/>
      <c r="ACJ67" s="525"/>
      <c r="ACK67" s="525"/>
      <c r="ACL67" s="525"/>
      <c r="ACM67" s="525"/>
      <c r="ACN67" s="525"/>
      <c r="ACO67" s="525"/>
      <c r="ACP67" s="525"/>
      <c r="ACQ67" s="525"/>
      <c r="ACR67" s="525"/>
      <c r="ACS67" s="525"/>
      <c r="ACT67" s="525"/>
      <c r="ACU67" s="525"/>
      <c r="ACV67" s="525"/>
      <c r="ACW67" s="525"/>
      <c r="ACX67" s="525"/>
      <c r="ACY67" s="525"/>
      <c r="ACZ67" s="525"/>
      <c r="ADA67" s="525"/>
      <c r="ADB67" s="525"/>
      <c r="ADC67" s="525"/>
      <c r="ADD67" s="525"/>
      <c r="ADE67" s="525"/>
      <c r="ADF67" s="525"/>
      <c r="ADG67" s="525"/>
      <c r="ADH67" s="525"/>
      <c r="ADI67" s="525"/>
      <c r="ADJ67" s="525"/>
      <c r="ADK67" s="525"/>
      <c r="ADL67" s="525"/>
      <c r="ADM67" s="525"/>
      <c r="ADN67" s="525"/>
      <c r="ADO67" s="525"/>
      <c r="ADP67" s="525"/>
      <c r="ADQ67" s="525"/>
      <c r="ADR67" s="525"/>
      <c r="ADS67" s="525"/>
      <c r="ADT67" s="525"/>
      <c r="ADU67" s="525"/>
      <c r="ADV67" s="525"/>
      <c r="ADW67" s="525"/>
      <c r="ADX67" s="525"/>
      <c r="ADY67" s="525"/>
      <c r="ADZ67" s="525"/>
      <c r="AEA67" s="525"/>
      <c r="AEB67" s="525"/>
      <c r="AEC67" s="525"/>
      <c r="AED67" s="525"/>
      <c r="AEE67" s="525"/>
      <c r="AEF67" s="525"/>
      <c r="AEG67" s="525"/>
      <c r="AEH67" s="525"/>
      <c r="AEI67" s="525"/>
      <c r="AEJ67" s="525"/>
      <c r="AEK67" s="525"/>
      <c r="AEL67" s="525"/>
      <c r="AEM67" s="525"/>
      <c r="AEN67" s="525"/>
      <c r="AEO67" s="525"/>
      <c r="AEP67" s="525"/>
      <c r="AEQ67" s="525"/>
      <c r="AER67" s="525"/>
      <c r="AES67" s="525"/>
      <c r="AET67" s="525"/>
      <c r="AEU67" s="525"/>
      <c r="AEV67" s="525"/>
      <c r="AEW67" s="525"/>
      <c r="AEX67" s="525"/>
      <c r="AEY67" s="525"/>
      <c r="AEZ67" s="525"/>
      <c r="AFA67" s="525"/>
      <c r="AFB67" s="525"/>
      <c r="AFC67" s="525"/>
      <c r="AFD67" s="525"/>
      <c r="AFE67" s="525"/>
      <c r="AFF67" s="525"/>
      <c r="AFG67" s="525"/>
      <c r="AFH67" s="525"/>
      <c r="AFI67" s="525"/>
      <c r="AFJ67" s="525"/>
      <c r="AFK67" s="525"/>
      <c r="AFL67" s="525"/>
      <c r="AFM67" s="525"/>
      <c r="AFN67" s="525"/>
      <c r="AFO67" s="525"/>
      <c r="AFP67" s="525"/>
      <c r="AFQ67" s="525"/>
      <c r="AFR67" s="525"/>
      <c r="AFS67" s="525"/>
      <c r="AFT67" s="525"/>
      <c r="AFU67" s="525"/>
      <c r="AFV67" s="525"/>
      <c r="AFW67" s="525"/>
      <c r="AFX67" s="525"/>
      <c r="AFY67" s="525"/>
      <c r="AFZ67" s="525"/>
      <c r="AGA67" s="525"/>
      <c r="AGB67" s="525"/>
      <c r="AGC67" s="525"/>
      <c r="AGD67" s="525"/>
      <c r="AGE67" s="525"/>
      <c r="AGF67" s="525"/>
      <c r="AGG67" s="525"/>
      <c r="AGH67" s="525"/>
      <c r="AGI67" s="525"/>
      <c r="AGJ67" s="525"/>
      <c r="AGK67" s="525"/>
      <c r="AGL67" s="525"/>
      <c r="AGM67" s="525"/>
      <c r="AGN67" s="525"/>
      <c r="AGO67" s="525"/>
      <c r="AGP67" s="525"/>
      <c r="AGQ67" s="525"/>
      <c r="AGR67" s="525"/>
      <c r="AGS67" s="525"/>
      <c r="AGT67" s="525"/>
      <c r="AGU67" s="525"/>
      <c r="AGV67" s="525"/>
      <c r="AGW67" s="525"/>
      <c r="AGX67" s="525"/>
      <c r="AGY67" s="525"/>
      <c r="AGZ67" s="525"/>
      <c r="AHA67" s="525"/>
      <c r="AHB67" s="525"/>
      <c r="AHC67" s="525"/>
      <c r="AHD67" s="525"/>
      <c r="AHE67" s="525"/>
      <c r="AHF67" s="525"/>
      <c r="AHG67" s="525"/>
      <c r="AHH67" s="525"/>
      <c r="AHI67" s="525"/>
      <c r="AHJ67" s="525"/>
      <c r="AHK67" s="525"/>
      <c r="AHL67" s="525"/>
      <c r="AHM67" s="525"/>
      <c r="AHN67" s="525"/>
      <c r="AHO67" s="525"/>
      <c r="AHP67" s="525"/>
      <c r="AHQ67" s="525"/>
      <c r="AHR67" s="525"/>
      <c r="AHS67" s="525"/>
      <c r="AHT67" s="525"/>
      <c r="AHU67" s="525"/>
      <c r="AHV67" s="525"/>
      <c r="AHW67" s="525"/>
      <c r="AHX67" s="525"/>
      <c r="AHY67" s="525"/>
      <c r="AHZ67" s="525"/>
      <c r="AIA67" s="525"/>
      <c r="AIB67" s="525"/>
      <c r="AIC67" s="525"/>
      <c r="AID67" s="525"/>
      <c r="AIE67" s="525"/>
      <c r="AIF67" s="525"/>
      <c r="AIG67" s="525"/>
      <c r="AIH67" s="525"/>
      <c r="AII67" s="525"/>
      <c r="AIJ67" s="525"/>
      <c r="AIK67" s="525"/>
      <c r="AIL67" s="525"/>
      <c r="AIM67" s="525"/>
      <c r="AIN67" s="525"/>
      <c r="AIO67" s="525"/>
      <c r="AIP67" s="525"/>
      <c r="AIQ67" s="525"/>
      <c r="AIR67" s="525"/>
      <c r="AIS67" s="525"/>
      <c r="AIT67" s="525"/>
      <c r="AIU67" s="525"/>
      <c r="AIV67" s="525"/>
      <c r="AIW67" s="525"/>
      <c r="AIX67" s="525"/>
      <c r="AIY67" s="525"/>
      <c r="AIZ67" s="525"/>
      <c r="AJA67" s="525"/>
      <c r="AJB67" s="525"/>
      <c r="AJC67" s="525"/>
      <c r="AJD67" s="525"/>
      <c r="AJE67" s="525"/>
      <c r="AJF67" s="525"/>
      <c r="AJG67" s="525"/>
      <c r="AJH67" s="525"/>
      <c r="AJI67" s="525"/>
      <c r="AJJ67" s="525"/>
      <c r="AJK67" s="525"/>
      <c r="AJL67" s="525"/>
      <c r="AJM67" s="525"/>
      <c r="AJN67" s="525"/>
      <c r="AJO67" s="525"/>
      <c r="AJP67" s="525"/>
      <c r="AJQ67" s="525"/>
      <c r="AJR67" s="525"/>
      <c r="AJS67" s="525"/>
      <c r="AJT67" s="525"/>
      <c r="AJU67" s="525"/>
      <c r="AJV67" s="525"/>
      <c r="AJW67" s="525"/>
      <c r="AJX67" s="525"/>
      <c r="AJY67" s="525"/>
      <c r="AJZ67" s="525"/>
      <c r="AKA67" s="525"/>
      <c r="AKB67" s="525"/>
      <c r="AKC67" s="525"/>
      <c r="AKD67" s="525"/>
      <c r="AKE67" s="525"/>
      <c r="AKF67" s="525"/>
      <c r="AKG67" s="525"/>
      <c r="AKH67" s="525"/>
      <c r="AKI67" s="525"/>
      <c r="AKJ67" s="525"/>
      <c r="AKK67" s="525"/>
      <c r="AKL67" s="525"/>
      <c r="AKM67" s="525"/>
      <c r="AKN67" s="525"/>
      <c r="AKO67" s="525"/>
      <c r="AKP67" s="525"/>
      <c r="AKQ67" s="525"/>
      <c r="AKR67" s="525"/>
      <c r="AKS67" s="525"/>
      <c r="AKT67" s="525"/>
      <c r="AKU67" s="525"/>
      <c r="AKV67" s="525"/>
      <c r="AKW67" s="525"/>
      <c r="AKX67" s="525"/>
      <c r="AKY67" s="525"/>
      <c r="AKZ67" s="525"/>
      <c r="ALA67" s="525"/>
      <c r="ALB67" s="525"/>
      <c r="ALC67" s="525"/>
      <c r="ALD67" s="525"/>
      <c r="ALE67" s="525"/>
      <c r="ALF67" s="525"/>
      <c r="ALG67" s="525"/>
      <c r="ALH67" s="525"/>
      <c r="ALI67" s="525"/>
      <c r="ALJ67" s="525"/>
      <c r="ALK67" s="525"/>
      <c r="ALL67" s="525"/>
      <c r="ALM67" s="525"/>
      <c r="ALN67" s="525"/>
      <c r="ALO67" s="525"/>
      <c r="ALP67" s="525"/>
      <c r="ALQ67" s="525"/>
      <c r="ALR67" s="525"/>
      <c r="ALS67" s="525"/>
      <c r="ALT67" s="525"/>
      <c r="ALU67" s="525"/>
      <c r="ALV67" s="525"/>
      <c r="ALW67" s="525"/>
      <c r="ALX67" s="525"/>
      <c r="ALY67" s="525"/>
      <c r="ALZ67" s="525"/>
      <c r="AMA67" s="525"/>
      <c r="AMB67" s="525"/>
      <c r="AMC67" s="525"/>
      <c r="AMD67" s="525"/>
      <c r="AME67" s="525"/>
      <c r="AMF67" s="525"/>
      <c r="AMG67" s="525"/>
      <c r="AMH67" s="525"/>
      <c r="AMI67" s="525"/>
      <c r="AMJ67" s="525"/>
      <c r="AMK67" s="525"/>
      <c r="AML67" s="525"/>
      <c r="AMM67" s="525"/>
      <c r="AMN67" s="525"/>
      <c r="AMO67" s="525"/>
      <c r="AMP67" s="525"/>
      <c r="AMQ67" s="525"/>
      <c r="AMR67" s="525"/>
      <c r="AMS67" s="525"/>
      <c r="AMT67" s="525"/>
      <c r="AMU67" s="525"/>
      <c r="AMV67" s="525"/>
      <c r="AMW67" s="525"/>
      <c r="AMX67" s="525"/>
      <c r="AMY67" s="525"/>
      <c r="AMZ67" s="525"/>
      <c r="ANA67" s="525"/>
      <c r="ANB67" s="525"/>
      <c r="ANC67" s="525"/>
      <c r="AND67" s="525"/>
      <c r="ANE67" s="525"/>
      <c r="ANF67" s="525"/>
      <c r="ANG67" s="525"/>
      <c r="ANH67" s="525"/>
      <c r="ANI67" s="525"/>
      <c r="ANJ67" s="525"/>
      <c r="ANK67" s="525"/>
      <c r="ANL67" s="525"/>
      <c r="ANM67" s="525"/>
      <c r="ANN67" s="525"/>
      <c r="ANO67" s="525"/>
      <c r="ANP67" s="525"/>
      <c r="ANQ67" s="525"/>
      <c r="ANR67" s="525"/>
      <c r="ANS67" s="525"/>
      <c r="ANT67" s="525"/>
      <c r="ANU67" s="525"/>
      <c r="ANV67" s="525"/>
      <c r="ANW67" s="525"/>
      <c r="ANX67" s="525"/>
      <c r="ANY67" s="525"/>
      <c r="ANZ67" s="525"/>
      <c r="AOA67" s="525"/>
      <c r="AOB67" s="525"/>
      <c r="AOC67" s="525"/>
      <c r="AOD67" s="525"/>
      <c r="AOE67" s="525"/>
      <c r="AOF67" s="525"/>
      <c r="AOG67" s="525"/>
      <c r="AOH67" s="525"/>
      <c r="AOI67" s="525"/>
      <c r="AOJ67" s="525"/>
      <c r="AOK67" s="525"/>
      <c r="AOL67" s="525"/>
      <c r="AOM67" s="525"/>
      <c r="AON67" s="525"/>
      <c r="AOO67" s="525"/>
      <c r="AOP67" s="525"/>
      <c r="AOQ67" s="525"/>
      <c r="AOR67" s="525"/>
      <c r="AOS67" s="525"/>
      <c r="AOT67" s="525"/>
      <c r="AOU67" s="525"/>
      <c r="AOV67" s="525"/>
      <c r="AOW67" s="525"/>
      <c r="AOX67" s="525"/>
      <c r="AOY67" s="525"/>
      <c r="AOZ67" s="525"/>
      <c r="APA67" s="525"/>
      <c r="APB67" s="525"/>
      <c r="APC67" s="525"/>
      <c r="APD67" s="525"/>
      <c r="APE67" s="525"/>
      <c r="APF67" s="525"/>
      <c r="APG67" s="525"/>
      <c r="APH67" s="525"/>
      <c r="API67" s="525"/>
      <c r="APJ67" s="525"/>
      <c r="APK67" s="525"/>
      <c r="APL67" s="525"/>
      <c r="APM67" s="525"/>
      <c r="APN67" s="525"/>
      <c r="APO67" s="525"/>
      <c r="APP67" s="525"/>
      <c r="APQ67" s="525"/>
      <c r="APR67" s="525"/>
      <c r="APS67" s="525"/>
      <c r="APT67" s="525"/>
      <c r="APU67" s="525"/>
      <c r="APV67" s="525"/>
      <c r="APW67" s="525"/>
      <c r="APX67" s="525"/>
      <c r="APY67" s="525"/>
      <c r="APZ67" s="525"/>
      <c r="AQA67" s="525"/>
      <c r="AQB67" s="525"/>
      <c r="AQC67" s="525"/>
      <c r="AQD67" s="525"/>
      <c r="AQE67" s="525"/>
      <c r="AQF67" s="525"/>
      <c r="AQG67" s="525"/>
      <c r="AQH67" s="525"/>
      <c r="AQI67" s="525"/>
      <c r="AQJ67" s="525"/>
      <c r="AQK67" s="525"/>
      <c r="AQL67" s="525"/>
      <c r="AQM67" s="525"/>
      <c r="AQN67" s="525"/>
      <c r="AQO67" s="525"/>
      <c r="AQP67" s="525"/>
      <c r="AQQ67" s="525"/>
      <c r="AQR67" s="525"/>
      <c r="AQS67" s="525"/>
      <c r="AQT67" s="525"/>
      <c r="AQU67" s="525"/>
      <c r="AQV67" s="525"/>
      <c r="AQW67" s="525"/>
      <c r="AQX67" s="525"/>
      <c r="AQY67" s="525"/>
      <c r="AQZ67" s="525"/>
      <c r="ARA67" s="525"/>
      <c r="ARB67" s="525"/>
      <c r="ARC67" s="525"/>
      <c r="ARD67" s="525"/>
      <c r="ARE67" s="525"/>
      <c r="ARF67" s="525"/>
      <c r="ARG67" s="525"/>
      <c r="ARH67" s="525"/>
      <c r="ARI67" s="525"/>
      <c r="ARJ67" s="525"/>
      <c r="ARK67" s="525"/>
      <c r="ARL67" s="525"/>
      <c r="ARM67" s="525"/>
      <c r="ARN67" s="525"/>
      <c r="ARO67" s="525"/>
      <c r="ARP67" s="525"/>
      <c r="ARQ67" s="525"/>
      <c r="ARR67" s="525"/>
      <c r="ARS67" s="525"/>
      <c r="ART67" s="525"/>
      <c r="ARU67" s="525"/>
      <c r="ARV67" s="525"/>
      <c r="ARW67" s="525"/>
      <c r="ARX67" s="525"/>
      <c r="ARY67" s="525"/>
      <c r="ARZ67" s="525"/>
      <c r="ASA67" s="525"/>
      <c r="ASB67" s="525"/>
      <c r="ASC67" s="525"/>
      <c r="ASD67" s="525"/>
      <c r="ASE67" s="525"/>
      <c r="ASF67" s="525"/>
      <c r="ASG67" s="525"/>
      <c r="ASH67" s="525"/>
      <c r="ASI67" s="525"/>
      <c r="ASJ67" s="525"/>
      <c r="ASK67" s="525"/>
      <c r="ASL67" s="525"/>
      <c r="ASM67" s="525"/>
      <c r="ASN67" s="525"/>
      <c r="ASO67" s="525"/>
      <c r="ASP67" s="525"/>
      <c r="ASQ67" s="525"/>
      <c r="ASR67" s="525"/>
      <c r="ASS67" s="525"/>
      <c r="AST67" s="525"/>
      <c r="ASU67" s="525"/>
      <c r="ASV67" s="525"/>
      <c r="ASW67" s="525"/>
      <c r="ASX67" s="525"/>
      <c r="ASY67" s="525"/>
      <c r="ASZ67" s="525"/>
      <c r="ATA67" s="525"/>
      <c r="ATB67" s="525"/>
      <c r="ATC67" s="525"/>
      <c r="ATD67" s="525"/>
      <c r="ATE67" s="525"/>
      <c r="ATF67" s="525"/>
      <c r="ATG67" s="525"/>
      <c r="ATH67" s="525"/>
      <c r="ATI67" s="525"/>
      <c r="ATJ67" s="525"/>
      <c r="ATK67" s="525"/>
      <c r="ATL67" s="525"/>
      <c r="ATM67" s="525"/>
      <c r="ATN67" s="525"/>
      <c r="ATO67" s="525"/>
      <c r="ATP67" s="525"/>
      <c r="ATQ67" s="525"/>
      <c r="ATR67" s="525"/>
      <c r="ATS67" s="525"/>
      <c r="ATT67" s="525"/>
      <c r="ATU67" s="525"/>
      <c r="ATV67" s="525"/>
      <c r="ATW67" s="525"/>
      <c r="ATX67" s="525"/>
      <c r="ATY67" s="525"/>
      <c r="ATZ67" s="525"/>
      <c r="AUA67" s="525"/>
      <c r="AUB67" s="525"/>
      <c r="AUC67" s="525"/>
      <c r="AUD67" s="525"/>
      <c r="AUE67" s="525"/>
      <c r="AUF67" s="525"/>
      <c r="AUG67" s="525"/>
      <c r="AUH67" s="525"/>
      <c r="AUI67" s="525"/>
      <c r="AUJ67" s="525"/>
      <c r="AUK67" s="525"/>
      <c r="AUL67" s="525"/>
      <c r="AUM67" s="525"/>
      <c r="AUN67" s="525"/>
      <c r="AUO67" s="525"/>
      <c r="AUP67" s="525"/>
      <c r="AUQ67" s="525"/>
      <c r="AUR67" s="525"/>
      <c r="AUS67" s="525"/>
      <c r="AUT67" s="525"/>
      <c r="AUU67" s="525"/>
      <c r="AUV67" s="525"/>
      <c r="AUW67" s="525"/>
      <c r="AUX67" s="525"/>
      <c r="AUY67" s="525"/>
      <c r="AUZ67" s="525"/>
      <c r="AVA67" s="525"/>
      <c r="AVB67" s="525"/>
      <c r="AVC67" s="525"/>
      <c r="AVD67" s="525"/>
      <c r="AVE67" s="525"/>
      <c r="AVF67" s="525"/>
      <c r="AVG67" s="525"/>
      <c r="AVH67" s="525"/>
      <c r="AVI67" s="525"/>
      <c r="AVJ67" s="525"/>
      <c r="AVK67" s="525"/>
      <c r="AVL67" s="525"/>
      <c r="AVM67" s="525"/>
      <c r="AVN67" s="525"/>
      <c r="AVO67" s="525"/>
      <c r="AVP67" s="525"/>
      <c r="AVQ67" s="525"/>
      <c r="AVR67" s="525"/>
      <c r="AVS67" s="525"/>
      <c r="AVT67" s="525"/>
      <c r="AVU67" s="525"/>
      <c r="AVV67" s="525"/>
      <c r="AVW67" s="525"/>
      <c r="AVX67" s="525"/>
      <c r="AVY67" s="525"/>
      <c r="AVZ67" s="525"/>
      <c r="AWA67" s="525"/>
      <c r="AWB67" s="525"/>
      <c r="AWC67" s="525"/>
      <c r="AWD67" s="525"/>
      <c r="AWE67" s="525"/>
      <c r="AWF67" s="525"/>
      <c r="AWG67" s="525"/>
      <c r="AWH67" s="525"/>
      <c r="AWI67" s="525"/>
      <c r="AWJ67" s="525"/>
      <c r="AWK67" s="525"/>
      <c r="AWL67" s="525"/>
      <c r="AWM67" s="525"/>
      <c r="AWN67" s="525"/>
      <c r="AWO67" s="525"/>
      <c r="AWP67" s="525"/>
      <c r="AWQ67" s="525"/>
      <c r="AWR67" s="525"/>
      <c r="AWS67" s="525"/>
      <c r="AWT67" s="525"/>
      <c r="AWU67" s="525"/>
      <c r="AWV67" s="525"/>
      <c r="AWW67" s="525"/>
      <c r="AWX67" s="525"/>
      <c r="AWY67" s="525"/>
      <c r="AWZ67" s="525"/>
      <c r="AXA67" s="525"/>
      <c r="AXB67" s="525"/>
      <c r="AXC67" s="525"/>
      <c r="AXD67" s="525"/>
      <c r="AXE67" s="525"/>
      <c r="AXF67" s="525"/>
      <c r="AXG67" s="525"/>
      <c r="AXH67" s="525"/>
      <c r="AXI67" s="525"/>
      <c r="AXJ67" s="525"/>
      <c r="AXK67" s="525"/>
      <c r="AXL67" s="525"/>
      <c r="AXM67" s="525"/>
      <c r="AXN67" s="525"/>
      <c r="AXO67" s="525"/>
      <c r="AXP67" s="525"/>
      <c r="AXQ67" s="525"/>
      <c r="AXR67" s="525"/>
      <c r="AXS67" s="525"/>
      <c r="AXT67" s="525"/>
      <c r="AXU67" s="525"/>
      <c r="AXV67" s="525"/>
      <c r="AXW67" s="525"/>
      <c r="AXX67" s="525"/>
      <c r="AXY67" s="525"/>
      <c r="AXZ67" s="525"/>
      <c r="AYA67" s="525"/>
      <c r="AYB67" s="525"/>
      <c r="AYC67" s="525"/>
      <c r="AYD67" s="525"/>
      <c r="AYE67" s="525"/>
      <c r="AYF67" s="525"/>
      <c r="AYG67" s="525"/>
      <c r="AYH67" s="525"/>
      <c r="AYI67" s="525"/>
      <c r="AYJ67" s="525"/>
      <c r="AYK67" s="525"/>
      <c r="AYL67" s="525"/>
      <c r="AYM67" s="525"/>
      <c r="AYN67" s="525"/>
      <c r="AYO67" s="525"/>
      <c r="AYP67" s="525"/>
      <c r="AYQ67" s="525"/>
      <c r="AYR67" s="525"/>
      <c r="AYS67" s="525"/>
      <c r="AYT67" s="525"/>
      <c r="AYU67" s="525"/>
      <c r="AYV67" s="525"/>
      <c r="AYW67" s="525"/>
      <c r="AYX67" s="525"/>
      <c r="AYY67" s="525"/>
      <c r="AYZ67" s="525"/>
      <c r="AZA67" s="525"/>
      <c r="AZB67" s="525"/>
      <c r="AZC67" s="525"/>
      <c r="AZD67" s="525"/>
      <c r="AZE67" s="525"/>
      <c r="AZF67" s="525"/>
      <c r="AZG67" s="525"/>
      <c r="AZH67" s="525"/>
      <c r="AZI67" s="525"/>
      <c r="AZJ67" s="525"/>
      <c r="AZK67" s="525"/>
      <c r="AZL67" s="525"/>
      <c r="AZM67" s="525"/>
      <c r="AZN67" s="525"/>
      <c r="AZO67" s="525"/>
      <c r="AZP67" s="525"/>
      <c r="AZQ67" s="525"/>
      <c r="AZR67" s="525"/>
      <c r="AZS67" s="525"/>
      <c r="AZT67" s="525"/>
      <c r="AZU67" s="525"/>
      <c r="AZV67" s="525"/>
      <c r="AZW67" s="525"/>
      <c r="AZX67" s="525"/>
      <c r="AZY67" s="525"/>
      <c r="AZZ67" s="525"/>
      <c r="BAA67" s="525"/>
      <c r="BAB67" s="525"/>
      <c r="BAC67" s="525"/>
      <c r="BAD67" s="525"/>
      <c r="BAE67" s="525"/>
      <c r="BAF67" s="525"/>
      <c r="BAG67" s="525"/>
      <c r="BAH67" s="525"/>
      <c r="BAI67" s="525"/>
      <c r="BAJ67" s="525"/>
      <c r="BAK67" s="525"/>
      <c r="BAL67" s="525"/>
      <c r="BAM67" s="525"/>
      <c r="BAN67" s="525"/>
      <c r="BAO67" s="525"/>
      <c r="BAP67" s="525"/>
      <c r="BAQ67" s="525"/>
      <c r="BAR67" s="525"/>
      <c r="BAS67" s="525"/>
      <c r="BAT67" s="525"/>
      <c r="BAU67" s="525"/>
      <c r="BAV67" s="525"/>
      <c r="BAW67" s="525"/>
      <c r="BAX67" s="525"/>
      <c r="BAY67" s="525"/>
      <c r="BAZ67" s="525"/>
      <c r="BBA67" s="525"/>
      <c r="BBB67" s="525"/>
      <c r="BBC67" s="525"/>
      <c r="BBD67" s="525"/>
      <c r="BBE67" s="525"/>
      <c r="BBF67" s="525"/>
      <c r="BBG67" s="525"/>
      <c r="BBH67" s="525"/>
      <c r="BBI67" s="525"/>
      <c r="BBJ67" s="525"/>
      <c r="BBK67" s="525"/>
      <c r="BBL67" s="525"/>
      <c r="BBM67" s="525"/>
      <c r="BBN67" s="525"/>
      <c r="BBO67" s="525"/>
      <c r="BBP67" s="525"/>
      <c r="BBQ67" s="525"/>
      <c r="BBR67" s="525"/>
      <c r="BBS67" s="525"/>
      <c r="BBT67" s="525"/>
      <c r="BBU67" s="525"/>
      <c r="BBV67" s="525"/>
      <c r="BBW67" s="525"/>
      <c r="BBX67" s="525"/>
      <c r="BBY67" s="525"/>
      <c r="BBZ67" s="525"/>
      <c r="BCA67" s="525"/>
      <c r="BCB67" s="525"/>
      <c r="BCC67" s="525"/>
      <c r="BCD67" s="525"/>
      <c r="BCE67" s="525"/>
      <c r="BCF67" s="525"/>
      <c r="BCG67" s="525"/>
      <c r="BCH67" s="525"/>
      <c r="BCI67" s="525"/>
      <c r="BCJ67" s="525"/>
      <c r="BCK67" s="525"/>
      <c r="BCL67" s="525"/>
      <c r="BCM67" s="525"/>
      <c r="BCN67" s="525"/>
      <c r="BCO67" s="525"/>
      <c r="BCP67" s="525"/>
      <c r="BCQ67" s="525"/>
      <c r="BCR67" s="525"/>
      <c r="BCS67" s="525"/>
      <c r="BCT67" s="525"/>
      <c r="BCU67" s="525"/>
      <c r="BCV67" s="525"/>
      <c r="BCW67" s="525"/>
      <c r="BCX67" s="525"/>
      <c r="BCY67" s="525"/>
      <c r="BCZ67" s="525"/>
      <c r="BDA67" s="525"/>
      <c r="BDB67" s="525"/>
      <c r="BDC67" s="525"/>
      <c r="BDD67" s="525"/>
      <c r="BDE67" s="525"/>
      <c r="BDF67" s="525"/>
      <c r="BDG67" s="525"/>
      <c r="BDH67" s="525"/>
      <c r="BDI67" s="525"/>
      <c r="BDJ67" s="525"/>
      <c r="BDK67" s="525"/>
      <c r="BDL67" s="525"/>
      <c r="BDM67" s="525"/>
      <c r="BDN67" s="525"/>
      <c r="BDO67" s="525"/>
      <c r="BDP67" s="525"/>
      <c r="BDQ67" s="525"/>
      <c r="BDR67" s="525"/>
      <c r="BDS67" s="525"/>
      <c r="BDT67" s="525"/>
      <c r="BDU67" s="525"/>
      <c r="BDV67" s="525"/>
      <c r="BDW67" s="525"/>
      <c r="BDX67" s="525"/>
      <c r="BDY67" s="525"/>
      <c r="BDZ67" s="525"/>
      <c r="BEA67" s="525"/>
      <c r="BEB67" s="525"/>
      <c r="BEC67" s="525"/>
      <c r="BED67" s="525"/>
      <c r="BEE67" s="525"/>
      <c r="BEF67" s="525"/>
      <c r="BEG67" s="525"/>
      <c r="BEH67" s="525"/>
      <c r="BEI67" s="525"/>
      <c r="BEJ67" s="525"/>
      <c r="BEK67" s="525"/>
      <c r="BEL67" s="525"/>
      <c r="BEM67" s="525"/>
      <c r="BEN67" s="525"/>
      <c r="BEO67" s="525"/>
      <c r="BEP67" s="525"/>
      <c r="BEQ67" s="525"/>
      <c r="BER67" s="525"/>
      <c r="BES67" s="525"/>
      <c r="BET67" s="525"/>
      <c r="BEU67" s="525"/>
      <c r="BEV67" s="525"/>
      <c r="BEW67" s="525"/>
      <c r="BEX67" s="525"/>
      <c r="BEY67" s="525"/>
      <c r="BEZ67" s="525"/>
      <c r="BFA67" s="525"/>
      <c r="BFB67" s="525"/>
      <c r="BFC67" s="525"/>
      <c r="BFD67" s="525"/>
      <c r="BFE67" s="525"/>
      <c r="BFF67" s="525"/>
      <c r="BFG67" s="525"/>
      <c r="BFH67" s="525"/>
      <c r="BFI67" s="525"/>
      <c r="BFJ67" s="525"/>
      <c r="BFK67" s="525"/>
      <c r="BFL67" s="525"/>
      <c r="BFM67" s="525"/>
      <c r="BFN67" s="525"/>
      <c r="BFO67" s="525"/>
      <c r="BFP67" s="525"/>
      <c r="BFQ67" s="525"/>
      <c r="BFR67" s="525"/>
      <c r="BFS67" s="525"/>
      <c r="BFT67" s="525"/>
      <c r="BFU67" s="525"/>
      <c r="BFV67" s="525"/>
      <c r="BFW67" s="525"/>
      <c r="BFX67" s="525"/>
      <c r="BFY67" s="525"/>
      <c r="BFZ67" s="525"/>
      <c r="BGA67" s="525"/>
      <c r="BGB67" s="525"/>
      <c r="BGC67" s="525"/>
      <c r="BGD67" s="525"/>
      <c r="BGE67" s="525"/>
      <c r="BGF67" s="525"/>
      <c r="BGG67" s="525"/>
      <c r="BGH67" s="525"/>
      <c r="BGI67" s="525"/>
      <c r="BGJ67" s="525"/>
      <c r="BGK67" s="525"/>
      <c r="BGL67" s="525"/>
      <c r="BGM67" s="525"/>
      <c r="BGN67" s="525"/>
      <c r="BGO67" s="525"/>
      <c r="BGP67" s="525"/>
      <c r="BGQ67" s="525"/>
      <c r="BGR67" s="525"/>
      <c r="BGS67" s="525"/>
      <c r="BGT67" s="525"/>
      <c r="BGU67" s="525"/>
      <c r="BGV67" s="525"/>
      <c r="BGW67" s="525"/>
      <c r="BGX67" s="525"/>
      <c r="BGY67" s="525"/>
      <c r="BGZ67" s="525"/>
      <c r="BHA67" s="525"/>
      <c r="BHB67" s="525"/>
      <c r="BHC67" s="525"/>
      <c r="BHD67" s="525"/>
      <c r="BHE67" s="525"/>
      <c r="BHF67" s="525"/>
      <c r="BHG67" s="525"/>
      <c r="BHH67" s="525"/>
      <c r="BHI67" s="525"/>
      <c r="BHJ67" s="525"/>
      <c r="BHK67" s="525"/>
      <c r="BHL67" s="525"/>
      <c r="BHM67" s="525"/>
      <c r="BHN67" s="525"/>
      <c r="BHO67" s="525"/>
      <c r="BHP67" s="525"/>
      <c r="BHQ67" s="525"/>
      <c r="BHR67" s="525"/>
      <c r="BHS67" s="525"/>
      <c r="BHT67" s="525"/>
      <c r="BHU67" s="525"/>
      <c r="BHV67" s="525"/>
      <c r="BHW67" s="525"/>
      <c r="BHX67" s="525"/>
      <c r="BHY67" s="525"/>
      <c r="BHZ67" s="525"/>
      <c r="BIA67" s="525"/>
      <c r="BIB67" s="525"/>
      <c r="BIC67" s="525"/>
      <c r="BID67" s="525"/>
      <c r="BIE67" s="525"/>
      <c r="BIF67" s="525"/>
      <c r="BIG67" s="525"/>
      <c r="BIH67" s="525"/>
      <c r="BII67" s="525"/>
      <c r="BIJ67" s="525"/>
      <c r="BIK67" s="525"/>
      <c r="BIL67" s="525"/>
      <c r="BIM67" s="525"/>
      <c r="BIN67" s="525"/>
      <c r="BIO67" s="525"/>
      <c r="BIP67" s="525"/>
      <c r="BIQ67" s="525"/>
      <c r="BIR67" s="525"/>
      <c r="BIS67" s="525"/>
      <c r="BIT67" s="525"/>
      <c r="BIU67" s="525"/>
      <c r="BIV67" s="525"/>
      <c r="BIW67" s="525"/>
      <c r="BIX67" s="525"/>
      <c r="BIY67" s="525"/>
      <c r="BIZ67" s="525"/>
      <c r="BJA67" s="525"/>
      <c r="BJB67" s="525"/>
      <c r="BJC67" s="525"/>
      <c r="BJD67" s="525"/>
      <c r="BJE67" s="525"/>
      <c r="BJF67" s="525"/>
      <c r="BJG67" s="525"/>
      <c r="BJH67" s="525"/>
      <c r="BJI67" s="525"/>
      <c r="BJJ67" s="525"/>
      <c r="BJK67" s="525"/>
      <c r="BJL67" s="525"/>
      <c r="BJM67" s="525"/>
      <c r="BJN67" s="525"/>
      <c r="BJO67" s="525"/>
      <c r="BJP67" s="525"/>
      <c r="BJQ67" s="525"/>
      <c r="BJR67" s="525"/>
      <c r="BJS67" s="525"/>
      <c r="BJT67" s="525"/>
      <c r="BJU67" s="525"/>
      <c r="BJV67" s="525"/>
      <c r="BJW67" s="525"/>
      <c r="BJX67" s="525"/>
      <c r="BJY67" s="525"/>
      <c r="BJZ67" s="525"/>
      <c r="BKA67" s="525"/>
      <c r="BKB67" s="525"/>
      <c r="BKC67" s="525"/>
      <c r="BKD67" s="525"/>
      <c r="BKE67" s="525"/>
      <c r="BKF67" s="525"/>
      <c r="BKG67" s="525"/>
      <c r="BKH67" s="525"/>
      <c r="BKI67" s="525"/>
      <c r="BKJ67" s="525"/>
      <c r="BKK67" s="525"/>
      <c r="BKL67" s="525"/>
      <c r="BKM67" s="525"/>
      <c r="BKN67" s="525"/>
      <c r="BKO67" s="525"/>
      <c r="BKP67" s="525"/>
      <c r="BKQ67" s="525"/>
      <c r="BKR67" s="525"/>
      <c r="BKS67" s="525"/>
      <c r="BKT67" s="525"/>
      <c r="BKU67" s="525"/>
      <c r="BKV67" s="525"/>
      <c r="BKW67" s="525"/>
      <c r="BKX67" s="525"/>
      <c r="BKY67" s="525"/>
      <c r="BKZ67" s="525"/>
      <c r="BLA67" s="525"/>
      <c r="BLB67" s="525"/>
      <c r="BLC67" s="525"/>
      <c r="BLD67" s="525"/>
      <c r="BLE67" s="525"/>
      <c r="BLF67" s="525"/>
      <c r="BLG67" s="525"/>
      <c r="BLH67" s="525"/>
      <c r="BLI67" s="525"/>
      <c r="BLJ67" s="525"/>
      <c r="BLK67" s="525"/>
      <c r="BLL67" s="525"/>
      <c r="BLM67" s="525"/>
      <c r="BLN67" s="525"/>
      <c r="BLO67" s="525"/>
      <c r="BLP67" s="525"/>
      <c r="BLQ67" s="525"/>
      <c r="BLR67" s="525"/>
      <c r="BLS67" s="525"/>
      <c r="BLT67" s="525"/>
      <c r="BLU67" s="525"/>
      <c r="BLV67" s="525"/>
      <c r="BLW67" s="525"/>
      <c r="BLX67" s="525"/>
      <c r="BLY67" s="525"/>
      <c r="BLZ67" s="525"/>
      <c r="BMA67" s="525"/>
      <c r="BMB67" s="525"/>
      <c r="BMC67" s="525"/>
      <c r="BMD67" s="525"/>
      <c r="BME67" s="525"/>
      <c r="BMF67" s="525"/>
      <c r="BMG67" s="525"/>
      <c r="BMH67" s="525"/>
      <c r="BMI67" s="525"/>
      <c r="BMJ67" s="525"/>
      <c r="BMK67" s="525"/>
      <c r="BML67" s="525"/>
      <c r="BMM67" s="525"/>
      <c r="BMN67" s="525"/>
      <c r="BMO67" s="525"/>
      <c r="BMP67" s="525"/>
      <c r="BMQ67" s="525"/>
      <c r="BMR67" s="525"/>
      <c r="BMS67" s="525"/>
      <c r="BMT67" s="525"/>
      <c r="BMU67" s="525"/>
      <c r="BMV67" s="525"/>
      <c r="BMW67" s="525"/>
      <c r="BMX67" s="525"/>
      <c r="BMY67" s="525"/>
      <c r="BMZ67" s="525"/>
      <c r="BNA67" s="525"/>
      <c r="BNB67" s="525"/>
      <c r="BNC67" s="525"/>
      <c r="BND67" s="525"/>
      <c r="BNE67" s="525"/>
      <c r="BNF67" s="525"/>
      <c r="BNG67" s="525"/>
      <c r="BNH67" s="525"/>
      <c r="BNI67" s="525"/>
      <c r="BNJ67" s="525"/>
      <c r="BNK67" s="525"/>
      <c r="BNL67" s="525"/>
      <c r="BNM67" s="525"/>
      <c r="BNN67" s="525"/>
      <c r="BNO67" s="525"/>
      <c r="BNP67" s="525"/>
      <c r="BNQ67" s="525"/>
      <c r="BNR67" s="525"/>
      <c r="BNS67" s="525"/>
      <c r="BNT67" s="525"/>
      <c r="BNU67" s="525"/>
      <c r="BNV67" s="525"/>
      <c r="BNW67" s="525"/>
      <c r="BNX67" s="525"/>
      <c r="BNY67" s="525"/>
      <c r="BNZ67" s="525"/>
      <c r="BOA67" s="525"/>
      <c r="BOB67" s="525"/>
      <c r="BOC67" s="525"/>
      <c r="BOD67" s="525"/>
      <c r="BOE67" s="525"/>
      <c r="BOF67" s="525"/>
      <c r="BOG67" s="525"/>
      <c r="BOH67" s="525"/>
      <c r="BOI67" s="525"/>
      <c r="BOJ67" s="525"/>
      <c r="BOK67" s="525"/>
      <c r="BOL67" s="525"/>
      <c r="BOM67" s="525"/>
      <c r="BON67" s="525"/>
      <c r="BOO67" s="525"/>
      <c r="BOP67" s="525"/>
      <c r="BOQ67" s="525"/>
      <c r="BOR67" s="525"/>
      <c r="BOS67" s="525"/>
      <c r="BOT67" s="525"/>
      <c r="BOU67" s="525"/>
      <c r="BOV67" s="525"/>
      <c r="BOW67" s="525"/>
      <c r="BOX67" s="525"/>
      <c r="BOY67" s="525"/>
      <c r="BOZ67" s="525"/>
      <c r="BPA67" s="525"/>
      <c r="BPB67" s="525"/>
      <c r="BPC67" s="525"/>
      <c r="BPD67" s="525"/>
      <c r="BPE67" s="525"/>
      <c r="BPF67" s="525"/>
      <c r="BPG67" s="525"/>
      <c r="BPH67" s="525"/>
      <c r="BPI67" s="525"/>
      <c r="BPJ67" s="525"/>
      <c r="BPK67" s="525"/>
      <c r="BPL67" s="525"/>
      <c r="BPM67" s="525"/>
      <c r="BPN67" s="525"/>
      <c r="BPO67" s="525"/>
      <c r="BPP67" s="525"/>
      <c r="BPQ67" s="525"/>
      <c r="BPR67" s="525"/>
      <c r="BPS67" s="525"/>
      <c r="BPT67" s="525"/>
      <c r="BPU67" s="525"/>
      <c r="BPV67" s="525"/>
      <c r="BPW67" s="525"/>
      <c r="BPX67" s="525"/>
      <c r="BPY67" s="525"/>
      <c r="BPZ67" s="525"/>
      <c r="BQA67" s="525"/>
      <c r="BQB67" s="525"/>
      <c r="BQC67" s="525"/>
      <c r="BQD67" s="525"/>
      <c r="BQE67" s="525"/>
      <c r="BQF67" s="525"/>
      <c r="BQG67" s="525"/>
      <c r="BQH67" s="525"/>
      <c r="BQI67" s="525"/>
      <c r="BQJ67" s="525"/>
      <c r="BQK67" s="525"/>
      <c r="BQL67" s="525"/>
      <c r="BQM67" s="525"/>
      <c r="BQN67" s="525"/>
      <c r="BQO67" s="525"/>
      <c r="BQP67" s="525"/>
      <c r="BQQ67" s="525"/>
      <c r="BQR67" s="525"/>
      <c r="BQS67" s="525"/>
      <c r="BQT67" s="525"/>
      <c r="BQU67" s="525"/>
      <c r="BQV67" s="525"/>
      <c r="BQW67" s="525"/>
      <c r="BQX67" s="525"/>
      <c r="BQY67" s="525"/>
      <c r="BQZ67" s="525"/>
      <c r="BRA67" s="525"/>
      <c r="BRB67" s="525"/>
      <c r="BRC67" s="525"/>
      <c r="BRD67" s="525"/>
      <c r="BRE67" s="525"/>
      <c r="BRF67" s="525"/>
      <c r="BRG67" s="525"/>
      <c r="BRH67" s="525"/>
      <c r="BRI67" s="525"/>
      <c r="BRJ67" s="525"/>
      <c r="BRK67" s="525"/>
      <c r="BRL67" s="525"/>
      <c r="BRM67" s="525"/>
      <c r="BRN67" s="525"/>
      <c r="BRO67" s="525"/>
      <c r="BRP67" s="525"/>
      <c r="BRQ67" s="525"/>
      <c r="BRR67" s="525"/>
      <c r="BRS67" s="525"/>
      <c r="BRT67" s="525"/>
      <c r="BRU67" s="525"/>
      <c r="BRV67" s="525"/>
      <c r="BRW67" s="525"/>
      <c r="BRX67" s="525"/>
      <c r="BRY67" s="525"/>
      <c r="BRZ67" s="525"/>
      <c r="BSA67" s="525"/>
      <c r="BSB67" s="525"/>
      <c r="BSC67" s="525"/>
      <c r="BSD67" s="525"/>
      <c r="BSE67" s="525"/>
      <c r="BSF67" s="525"/>
      <c r="BSG67" s="525"/>
      <c r="BSH67" s="525"/>
      <c r="BSI67" s="525"/>
      <c r="BSJ67" s="525"/>
      <c r="BSK67" s="525"/>
      <c r="BSL67" s="525"/>
      <c r="BSM67" s="525"/>
      <c r="BSN67" s="525"/>
      <c r="BSO67" s="525"/>
      <c r="BSP67" s="525"/>
      <c r="BSQ67" s="525"/>
      <c r="BSR67" s="525"/>
      <c r="BSS67" s="525"/>
      <c r="BST67" s="525"/>
      <c r="BSU67" s="525"/>
      <c r="BSV67" s="525"/>
      <c r="BSW67" s="525"/>
      <c r="BSX67" s="525"/>
      <c r="BSY67" s="525"/>
      <c r="BSZ67" s="525"/>
      <c r="BTA67" s="525"/>
      <c r="BTB67" s="525"/>
      <c r="BTC67" s="525"/>
      <c r="BTD67" s="525"/>
      <c r="BTE67" s="525"/>
      <c r="BTF67" s="525"/>
      <c r="BTG67" s="525"/>
      <c r="BTH67" s="525"/>
      <c r="BTI67" s="525"/>
      <c r="BTJ67" s="525"/>
      <c r="BTK67" s="525"/>
      <c r="BTL67" s="525"/>
      <c r="BTM67" s="525"/>
      <c r="BTN67" s="525"/>
      <c r="BTO67" s="525"/>
      <c r="BTP67" s="525"/>
      <c r="BTQ67" s="525"/>
      <c r="BTR67" s="525"/>
      <c r="BTS67" s="525"/>
      <c r="BTT67" s="525"/>
      <c r="BTU67" s="525"/>
      <c r="BTV67" s="525"/>
      <c r="BTW67" s="525"/>
      <c r="BTX67" s="525"/>
      <c r="BTY67" s="525"/>
      <c r="BTZ67" s="525"/>
      <c r="BUA67" s="525"/>
      <c r="BUB67" s="525"/>
      <c r="BUC67" s="525"/>
      <c r="BUD67" s="525"/>
      <c r="BUE67" s="525"/>
      <c r="BUF67" s="525"/>
      <c r="BUG67" s="525"/>
      <c r="BUH67" s="525"/>
      <c r="BUI67" s="525"/>
      <c r="BUJ67" s="525"/>
      <c r="BUK67" s="525"/>
      <c r="BUL67" s="525"/>
      <c r="BUM67" s="525"/>
      <c r="BUN67" s="525"/>
      <c r="BUO67" s="525"/>
      <c r="BUP67" s="525"/>
      <c r="BUQ67" s="525"/>
      <c r="BUR67" s="525"/>
      <c r="BUS67" s="525"/>
      <c r="BUT67" s="525"/>
      <c r="BUU67" s="525"/>
      <c r="BUV67" s="525"/>
      <c r="BUW67" s="525"/>
      <c r="BUX67" s="525"/>
      <c r="BUY67" s="525"/>
      <c r="BUZ67" s="525"/>
      <c r="BVA67" s="525"/>
      <c r="BVB67" s="525"/>
      <c r="BVC67" s="525"/>
      <c r="BVD67" s="525"/>
      <c r="BVE67" s="525"/>
      <c r="BVF67" s="525"/>
      <c r="BVG67" s="525"/>
      <c r="BVH67" s="525"/>
      <c r="BVI67" s="525"/>
      <c r="BVJ67" s="525"/>
      <c r="BVK67" s="525"/>
      <c r="BVL67" s="525"/>
      <c r="BVM67" s="525"/>
      <c r="BVN67" s="525"/>
      <c r="BVO67" s="525"/>
      <c r="BVP67" s="525"/>
      <c r="BVQ67" s="525"/>
      <c r="BVR67" s="525"/>
      <c r="BVS67" s="525"/>
      <c r="BVT67" s="525"/>
      <c r="BVU67" s="525"/>
      <c r="BVV67" s="525"/>
      <c r="BVW67" s="525"/>
      <c r="BVX67" s="525"/>
      <c r="BVY67" s="525"/>
      <c r="BVZ67" s="525"/>
      <c r="BWA67" s="525"/>
      <c r="BWB67" s="525"/>
      <c r="BWC67" s="525"/>
      <c r="BWD67" s="525"/>
      <c r="BWE67" s="525"/>
      <c r="BWF67" s="525"/>
      <c r="BWG67" s="525"/>
      <c r="BWH67" s="525"/>
      <c r="BWI67" s="525"/>
      <c r="BWJ67" s="525"/>
      <c r="BWK67" s="525"/>
      <c r="BWL67" s="525"/>
      <c r="BWM67" s="525"/>
      <c r="BWN67" s="525"/>
      <c r="BWO67" s="525"/>
      <c r="BWP67" s="525"/>
      <c r="BWQ67" s="525"/>
      <c r="BWR67" s="525"/>
      <c r="BWS67" s="525"/>
      <c r="BWT67" s="525"/>
      <c r="BWU67" s="525"/>
      <c r="BWV67" s="525"/>
      <c r="BWW67" s="525"/>
      <c r="BWX67" s="525"/>
      <c r="BWY67" s="525"/>
      <c r="BWZ67" s="525"/>
      <c r="BXA67" s="525"/>
      <c r="BXB67" s="525"/>
      <c r="BXC67" s="525"/>
      <c r="BXD67" s="525"/>
      <c r="BXE67" s="525"/>
      <c r="BXF67" s="525"/>
      <c r="BXG67" s="525"/>
      <c r="BXH67" s="525"/>
      <c r="BXI67" s="525"/>
      <c r="BXJ67" s="525"/>
      <c r="BXK67" s="525"/>
      <c r="BXL67" s="525"/>
      <c r="BXM67" s="525"/>
      <c r="BXN67" s="525"/>
      <c r="BXO67" s="525"/>
      <c r="BXP67" s="525"/>
      <c r="BXQ67" s="525"/>
      <c r="BXR67" s="525"/>
      <c r="BXS67" s="525"/>
      <c r="BXT67" s="525"/>
      <c r="BXU67" s="525"/>
      <c r="BXV67" s="525"/>
      <c r="BXW67" s="525"/>
      <c r="BXX67" s="525"/>
      <c r="BXY67" s="525"/>
      <c r="BXZ67" s="525"/>
      <c r="BYA67" s="525"/>
      <c r="BYB67" s="525"/>
      <c r="BYC67" s="525"/>
      <c r="BYD67" s="525"/>
      <c r="BYE67" s="525"/>
      <c r="BYF67" s="525"/>
      <c r="BYG67" s="525"/>
      <c r="BYH67" s="525"/>
      <c r="BYI67" s="525"/>
      <c r="BYJ67" s="525"/>
      <c r="BYK67" s="525"/>
      <c r="BYL67" s="525"/>
      <c r="BYM67" s="525"/>
      <c r="BYN67" s="525"/>
      <c r="BYO67" s="525"/>
      <c r="BYP67" s="525"/>
      <c r="BYQ67" s="525"/>
      <c r="BYR67" s="525"/>
      <c r="BYS67" s="525"/>
      <c r="BYT67" s="525"/>
      <c r="BYU67" s="525"/>
      <c r="BYV67" s="525"/>
      <c r="BYW67" s="525"/>
      <c r="BYX67" s="525"/>
      <c r="BYY67" s="525"/>
      <c r="BYZ67" s="525"/>
      <c r="BZA67" s="525"/>
      <c r="BZB67" s="525"/>
      <c r="BZC67" s="525"/>
      <c r="BZD67" s="525"/>
      <c r="BZE67" s="525"/>
      <c r="BZF67" s="525"/>
      <c r="BZG67" s="525"/>
      <c r="BZH67" s="525"/>
      <c r="BZI67" s="525"/>
      <c r="BZJ67" s="525"/>
      <c r="BZK67" s="525"/>
      <c r="BZL67" s="525"/>
      <c r="BZM67" s="525"/>
      <c r="BZN67" s="525"/>
      <c r="BZO67" s="525"/>
      <c r="BZP67" s="525"/>
      <c r="BZQ67" s="525"/>
      <c r="BZR67" s="525"/>
      <c r="BZS67" s="525"/>
      <c r="BZT67" s="525"/>
      <c r="BZU67" s="525"/>
      <c r="BZV67" s="525"/>
      <c r="BZW67" s="525"/>
      <c r="BZX67" s="525"/>
      <c r="BZY67" s="525"/>
      <c r="BZZ67" s="525"/>
      <c r="CAA67" s="525"/>
      <c r="CAB67" s="525"/>
      <c r="CAC67" s="525"/>
      <c r="CAD67" s="525"/>
      <c r="CAE67" s="525"/>
      <c r="CAF67" s="525"/>
      <c r="CAG67" s="525"/>
      <c r="CAH67" s="525"/>
      <c r="CAI67" s="525"/>
      <c r="CAJ67" s="525"/>
      <c r="CAK67" s="525"/>
      <c r="CAL67" s="525"/>
      <c r="CAM67" s="525"/>
      <c r="CAN67" s="525"/>
      <c r="CAO67" s="525"/>
      <c r="CAP67" s="525"/>
      <c r="CAQ67" s="525"/>
      <c r="CAR67" s="525"/>
      <c r="CAS67" s="525"/>
      <c r="CAT67" s="525"/>
      <c r="CAU67" s="525"/>
      <c r="CAV67" s="525"/>
      <c r="CAW67" s="525"/>
      <c r="CAX67" s="525"/>
      <c r="CAY67" s="525"/>
      <c r="CAZ67" s="525"/>
      <c r="CBA67" s="525"/>
      <c r="CBB67" s="525"/>
      <c r="CBC67" s="525"/>
      <c r="CBD67" s="525"/>
      <c r="CBE67" s="525"/>
      <c r="CBF67" s="525"/>
      <c r="CBG67" s="525"/>
      <c r="CBH67" s="525"/>
      <c r="CBI67" s="525"/>
      <c r="CBJ67" s="525"/>
      <c r="CBK67" s="525"/>
      <c r="CBL67" s="525"/>
      <c r="CBM67" s="525"/>
      <c r="CBN67" s="525"/>
      <c r="CBO67" s="525"/>
      <c r="CBP67" s="525"/>
      <c r="CBQ67" s="525"/>
      <c r="CBR67" s="525"/>
      <c r="CBS67" s="525"/>
      <c r="CBT67" s="525"/>
      <c r="CBU67" s="525"/>
      <c r="CBV67" s="525"/>
      <c r="CBW67" s="525"/>
      <c r="CBX67" s="525"/>
      <c r="CBY67" s="525"/>
      <c r="CBZ67" s="525"/>
      <c r="CCA67" s="525"/>
      <c r="CCB67" s="525"/>
      <c r="CCC67" s="525"/>
      <c r="CCD67" s="525"/>
      <c r="CCE67" s="525"/>
      <c r="CCF67" s="525"/>
      <c r="CCG67" s="525"/>
      <c r="CCH67" s="525"/>
      <c r="CCI67" s="525"/>
      <c r="CCJ67" s="525"/>
      <c r="CCK67" s="525"/>
      <c r="CCL67" s="525"/>
      <c r="CCM67" s="525"/>
      <c r="CCN67" s="525"/>
      <c r="CCO67" s="525"/>
      <c r="CCP67" s="525"/>
      <c r="CCQ67" s="525"/>
      <c r="CCR67" s="525"/>
      <c r="CCS67" s="525"/>
      <c r="CCT67" s="525"/>
      <c r="CCU67" s="525"/>
      <c r="CCV67" s="525"/>
      <c r="CCW67" s="525"/>
      <c r="CCX67" s="525"/>
      <c r="CCY67" s="525"/>
      <c r="CCZ67" s="525"/>
      <c r="CDA67" s="525"/>
      <c r="CDB67" s="525"/>
      <c r="CDC67" s="525"/>
      <c r="CDD67" s="525"/>
      <c r="CDE67" s="525"/>
      <c r="CDF67" s="525"/>
      <c r="CDG67" s="525"/>
      <c r="CDH67" s="525"/>
      <c r="CDI67" s="525"/>
      <c r="CDJ67" s="525"/>
      <c r="CDK67" s="525"/>
      <c r="CDL67" s="525"/>
      <c r="CDM67" s="525"/>
      <c r="CDN67" s="525"/>
      <c r="CDO67" s="525"/>
      <c r="CDP67" s="525"/>
      <c r="CDQ67" s="525"/>
      <c r="CDR67" s="525"/>
      <c r="CDS67" s="525"/>
      <c r="CDT67" s="525"/>
      <c r="CDU67" s="525"/>
      <c r="CDV67" s="525"/>
      <c r="CDW67" s="525"/>
      <c r="CDX67" s="525"/>
      <c r="CDY67" s="525"/>
      <c r="CDZ67" s="525"/>
      <c r="CEA67" s="525"/>
      <c r="CEB67" s="525"/>
      <c r="CEC67" s="525"/>
      <c r="CED67" s="525"/>
      <c r="CEE67" s="525"/>
      <c r="CEF67" s="525"/>
      <c r="CEG67" s="525"/>
      <c r="CEH67" s="525"/>
      <c r="CEI67" s="525"/>
      <c r="CEJ67" s="525"/>
      <c r="CEK67" s="525"/>
      <c r="CEL67" s="525"/>
      <c r="CEM67" s="525"/>
      <c r="CEN67" s="525"/>
      <c r="CEO67" s="525"/>
      <c r="CEP67" s="525"/>
      <c r="CEQ67" s="525"/>
      <c r="CER67" s="525"/>
      <c r="CES67" s="525"/>
      <c r="CET67" s="525"/>
      <c r="CEU67" s="525"/>
      <c r="CEV67" s="525"/>
      <c r="CEW67" s="525"/>
      <c r="CEX67" s="525"/>
      <c r="CEY67" s="525"/>
      <c r="CEZ67" s="525"/>
      <c r="CFA67" s="525"/>
      <c r="CFB67" s="525"/>
      <c r="CFC67" s="525"/>
      <c r="CFD67" s="525"/>
      <c r="CFE67" s="525"/>
      <c r="CFF67" s="525"/>
      <c r="CFG67" s="525"/>
      <c r="CFH67" s="525"/>
      <c r="CFI67" s="525"/>
      <c r="CFJ67" s="525"/>
      <c r="CFK67" s="525"/>
      <c r="CFL67" s="525"/>
      <c r="CFM67" s="525"/>
      <c r="CFN67" s="525"/>
      <c r="CFO67" s="525"/>
      <c r="CFP67" s="525"/>
      <c r="CFQ67" s="525"/>
      <c r="CFR67" s="525"/>
      <c r="CFS67" s="525"/>
      <c r="CFT67" s="525"/>
      <c r="CFU67" s="525"/>
      <c r="CFV67" s="525"/>
      <c r="CFW67" s="525"/>
      <c r="CFX67" s="525"/>
      <c r="CFY67" s="525"/>
      <c r="CFZ67" s="525"/>
      <c r="CGA67" s="525"/>
      <c r="CGB67" s="525"/>
      <c r="CGC67" s="525"/>
      <c r="CGD67" s="525"/>
      <c r="CGE67" s="525"/>
      <c r="CGF67" s="525"/>
      <c r="CGG67" s="525"/>
      <c r="CGH67" s="525"/>
      <c r="CGI67" s="525"/>
      <c r="CGJ67" s="525"/>
      <c r="CGK67" s="525"/>
      <c r="CGL67" s="525"/>
      <c r="CGM67" s="525"/>
      <c r="CGN67" s="525"/>
      <c r="CGO67" s="525"/>
      <c r="CGP67" s="525"/>
      <c r="CGQ67" s="525"/>
      <c r="CGR67" s="525"/>
      <c r="CGS67" s="525"/>
      <c r="CGT67" s="525"/>
      <c r="CGU67" s="525"/>
      <c r="CGV67" s="525"/>
      <c r="CGW67" s="525"/>
      <c r="CGX67" s="525"/>
      <c r="CGY67" s="525"/>
      <c r="CGZ67" s="525"/>
      <c r="CHA67" s="525"/>
      <c r="CHB67" s="525"/>
      <c r="CHC67" s="525"/>
      <c r="CHD67" s="525"/>
      <c r="CHE67" s="525"/>
      <c r="CHF67" s="525"/>
      <c r="CHG67" s="525"/>
      <c r="CHH67" s="525"/>
      <c r="CHI67" s="525"/>
      <c r="CHJ67" s="525"/>
      <c r="CHK67" s="525"/>
      <c r="CHL67" s="525"/>
      <c r="CHM67" s="525"/>
      <c r="CHN67" s="525"/>
      <c r="CHO67" s="525"/>
      <c r="CHP67" s="525"/>
      <c r="CHQ67" s="525"/>
      <c r="CHR67" s="525"/>
      <c r="CHS67" s="525"/>
      <c r="CHT67" s="525"/>
      <c r="CHU67" s="525"/>
      <c r="CHV67" s="525"/>
      <c r="CHW67" s="525"/>
      <c r="CHX67" s="525"/>
      <c r="CHY67" s="525"/>
      <c r="CHZ67" s="525"/>
      <c r="CIA67" s="525"/>
      <c r="CIB67" s="525"/>
      <c r="CIC67" s="525"/>
      <c r="CID67" s="525"/>
      <c r="CIE67" s="525"/>
      <c r="CIF67" s="525"/>
      <c r="CIG67" s="525"/>
      <c r="CIH67" s="525"/>
      <c r="CII67" s="525"/>
      <c r="CIJ67" s="525"/>
      <c r="CIK67" s="525"/>
      <c r="CIL67" s="525"/>
      <c r="CIM67" s="525"/>
      <c r="CIN67" s="525"/>
      <c r="CIO67" s="525"/>
      <c r="CIP67" s="525"/>
      <c r="CIQ67" s="525"/>
      <c r="CIR67" s="525"/>
      <c r="CIS67" s="525"/>
      <c r="CIT67" s="525"/>
      <c r="CIU67" s="525"/>
      <c r="CIV67" s="525"/>
      <c r="CIW67" s="525"/>
      <c r="CIX67" s="525"/>
      <c r="CIY67" s="525"/>
      <c r="CIZ67" s="525"/>
      <c r="CJA67" s="525"/>
      <c r="CJB67" s="525"/>
      <c r="CJC67" s="525"/>
      <c r="CJD67" s="525"/>
      <c r="CJE67" s="525"/>
      <c r="CJF67" s="525"/>
      <c r="CJG67" s="525"/>
      <c r="CJH67" s="525"/>
      <c r="CJI67" s="525"/>
      <c r="CJJ67" s="525"/>
      <c r="CJK67" s="525"/>
      <c r="CJL67" s="525"/>
      <c r="CJM67" s="525"/>
      <c r="CJN67" s="525"/>
      <c r="CJO67" s="525"/>
      <c r="CJP67" s="525"/>
      <c r="CJQ67" s="525"/>
      <c r="CJR67" s="525"/>
      <c r="CJS67" s="525"/>
      <c r="CJT67" s="525"/>
      <c r="CJU67" s="525"/>
      <c r="CJV67" s="525"/>
      <c r="CJW67" s="525"/>
      <c r="CJX67" s="525"/>
      <c r="CJY67" s="525"/>
      <c r="CJZ67" s="525"/>
      <c r="CKA67" s="525"/>
      <c r="CKB67" s="525"/>
      <c r="CKC67" s="525"/>
      <c r="CKD67" s="525"/>
      <c r="CKE67" s="525"/>
      <c r="CKF67" s="525"/>
      <c r="CKG67" s="525"/>
      <c r="CKH67" s="525"/>
      <c r="CKI67" s="525"/>
      <c r="CKJ67" s="525"/>
      <c r="CKK67" s="525"/>
      <c r="CKL67" s="525"/>
      <c r="CKM67" s="525"/>
      <c r="CKN67" s="525"/>
      <c r="CKO67" s="525"/>
      <c r="CKP67" s="525"/>
      <c r="CKQ67" s="525"/>
      <c r="CKR67" s="525"/>
      <c r="CKS67" s="525"/>
      <c r="CKT67" s="525"/>
      <c r="CKU67" s="525"/>
      <c r="CKV67" s="525"/>
      <c r="CKW67" s="525"/>
      <c r="CKX67" s="525"/>
      <c r="CKY67" s="525"/>
      <c r="CKZ67" s="525"/>
      <c r="CLA67" s="525"/>
      <c r="CLB67" s="525"/>
      <c r="CLC67" s="525"/>
      <c r="CLD67" s="525"/>
      <c r="CLE67" s="525"/>
      <c r="CLF67" s="525"/>
      <c r="CLG67" s="525"/>
      <c r="CLH67" s="525"/>
      <c r="CLI67" s="525"/>
      <c r="CLJ67" s="525"/>
      <c r="CLK67" s="525"/>
      <c r="CLL67" s="525"/>
      <c r="CLM67" s="525"/>
      <c r="CLN67" s="525"/>
      <c r="CLO67" s="525"/>
      <c r="CLP67" s="525"/>
      <c r="CLQ67" s="525"/>
      <c r="CLR67" s="525"/>
      <c r="CLS67" s="525"/>
      <c r="CLT67" s="525"/>
      <c r="CLU67" s="525"/>
      <c r="CLV67" s="525"/>
      <c r="CLW67" s="525"/>
      <c r="CLX67" s="525"/>
      <c r="CLY67" s="525"/>
      <c r="CLZ67" s="525"/>
      <c r="CMA67" s="525"/>
      <c r="CMB67" s="525"/>
      <c r="CMC67" s="525"/>
      <c r="CMD67" s="525"/>
      <c r="CME67" s="525"/>
      <c r="CMF67" s="525"/>
      <c r="CMG67" s="525"/>
      <c r="CMH67" s="525"/>
      <c r="CMI67" s="525"/>
      <c r="CMJ67" s="525"/>
      <c r="CMK67" s="525"/>
      <c r="CML67" s="525"/>
      <c r="CMM67" s="525"/>
      <c r="CMN67" s="525"/>
      <c r="CMO67" s="525"/>
      <c r="CMP67" s="525"/>
      <c r="CMQ67" s="525"/>
      <c r="CMR67" s="525"/>
      <c r="CMS67" s="525"/>
      <c r="CMT67" s="525"/>
      <c r="CMU67" s="525"/>
      <c r="CMV67" s="525"/>
      <c r="CMW67" s="525"/>
      <c r="CMX67" s="525"/>
      <c r="CMY67" s="525"/>
      <c r="CMZ67" s="525"/>
      <c r="CNA67" s="525"/>
      <c r="CNB67" s="525"/>
      <c r="CNC67" s="525"/>
      <c r="CND67" s="525"/>
      <c r="CNE67" s="525"/>
      <c r="CNF67" s="525"/>
      <c r="CNG67" s="525"/>
      <c r="CNH67" s="525"/>
      <c r="CNI67" s="525"/>
      <c r="CNJ67" s="525"/>
      <c r="CNK67" s="525"/>
      <c r="CNL67" s="525"/>
      <c r="CNM67" s="525"/>
      <c r="CNN67" s="525"/>
      <c r="CNO67" s="525"/>
      <c r="CNP67" s="525"/>
      <c r="CNQ67" s="525"/>
      <c r="CNR67" s="525"/>
      <c r="CNS67" s="525"/>
      <c r="CNT67" s="525"/>
      <c r="CNU67" s="525"/>
      <c r="CNV67" s="525"/>
      <c r="CNW67" s="525"/>
      <c r="CNX67" s="525"/>
      <c r="CNY67" s="525"/>
      <c r="CNZ67" s="525"/>
      <c r="COA67" s="525"/>
      <c r="COB67" s="525"/>
      <c r="COC67" s="525"/>
      <c r="COD67" s="525"/>
      <c r="COE67" s="525"/>
      <c r="COF67" s="525"/>
      <c r="COG67" s="525"/>
      <c r="COH67" s="525"/>
      <c r="COI67" s="525"/>
      <c r="COJ67" s="525"/>
      <c r="COK67" s="525"/>
      <c r="COL67" s="525"/>
      <c r="COM67" s="525"/>
      <c r="CON67" s="525"/>
      <c r="COO67" s="525"/>
      <c r="COP67" s="525"/>
      <c r="COQ67" s="525"/>
      <c r="COR67" s="525"/>
      <c r="COS67" s="525"/>
      <c r="COT67" s="525"/>
      <c r="COU67" s="525"/>
      <c r="COV67" s="525"/>
      <c r="COW67" s="525"/>
      <c r="COX67" s="525"/>
      <c r="COY67" s="525"/>
      <c r="COZ67" s="525"/>
      <c r="CPA67" s="525"/>
      <c r="CPB67" s="525"/>
      <c r="CPC67" s="525"/>
      <c r="CPD67" s="525"/>
      <c r="CPE67" s="525"/>
      <c r="CPF67" s="525"/>
      <c r="CPG67" s="525"/>
      <c r="CPH67" s="525"/>
      <c r="CPI67" s="525"/>
      <c r="CPJ67" s="525"/>
      <c r="CPK67" s="525"/>
      <c r="CPL67" s="525"/>
      <c r="CPM67" s="525"/>
      <c r="CPN67" s="525"/>
      <c r="CPO67" s="525"/>
      <c r="CPP67" s="525"/>
      <c r="CPQ67" s="525"/>
      <c r="CPR67" s="525"/>
      <c r="CPS67" s="525"/>
      <c r="CPT67" s="525"/>
      <c r="CPU67" s="525"/>
      <c r="CPV67" s="525"/>
      <c r="CPW67" s="525"/>
      <c r="CPX67" s="525"/>
      <c r="CPY67" s="525"/>
      <c r="CPZ67" s="525"/>
      <c r="CQA67" s="525"/>
      <c r="CQB67" s="525"/>
      <c r="CQC67" s="525"/>
      <c r="CQD67" s="525"/>
      <c r="CQE67" s="525"/>
      <c r="CQF67" s="525"/>
      <c r="CQG67" s="525"/>
      <c r="CQH67" s="525"/>
      <c r="CQI67" s="525"/>
      <c r="CQJ67" s="525"/>
      <c r="CQK67" s="525"/>
      <c r="CQL67" s="525"/>
      <c r="CQM67" s="525"/>
      <c r="CQN67" s="525"/>
      <c r="CQO67" s="525"/>
      <c r="CQP67" s="525"/>
      <c r="CQQ67" s="525"/>
      <c r="CQR67" s="525"/>
      <c r="CQS67" s="525"/>
      <c r="CQT67" s="525"/>
      <c r="CQU67" s="525"/>
      <c r="CQV67" s="525"/>
      <c r="CQW67" s="525"/>
      <c r="CQX67" s="525"/>
      <c r="CQY67" s="525"/>
      <c r="CQZ67" s="525"/>
      <c r="CRA67" s="525"/>
      <c r="CRB67" s="525"/>
      <c r="CRC67" s="525"/>
      <c r="CRD67" s="525"/>
      <c r="CRE67" s="525"/>
      <c r="CRF67" s="525"/>
      <c r="CRG67" s="525"/>
      <c r="CRH67" s="525"/>
      <c r="CRI67" s="525"/>
      <c r="CRJ67" s="525"/>
      <c r="CRK67" s="525"/>
      <c r="CRL67" s="525"/>
      <c r="CRM67" s="525"/>
      <c r="CRN67" s="525"/>
      <c r="CRO67" s="525"/>
      <c r="CRP67" s="525"/>
      <c r="CRQ67" s="525"/>
      <c r="CRR67" s="525"/>
      <c r="CRS67" s="525"/>
      <c r="CRT67" s="525"/>
      <c r="CRU67" s="525"/>
      <c r="CRV67" s="525"/>
      <c r="CRW67" s="525"/>
      <c r="CRX67" s="525"/>
      <c r="CRY67" s="525"/>
      <c r="CRZ67" s="525"/>
      <c r="CSA67" s="525"/>
      <c r="CSB67" s="525"/>
      <c r="CSC67" s="525"/>
      <c r="CSD67" s="525"/>
      <c r="CSE67" s="525"/>
      <c r="CSF67" s="525"/>
      <c r="CSG67" s="525"/>
      <c r="CSH67" s="525"/>
      <c r="CSI67" s="525"/>
      <c r="CSJ67" s="525"/>
      <c r="CSK67" s="525"/>
      <c r="CSL67" s="525"/>
      <c r="CSM67" s="525"/>
      <c r="CSN67" s="525"/>
      <c r="CSO67" s="525"/>
      <c r="CSP67" s="525"/>
      <c r="CSQ67" s="525"/>
      <c r="CSR67" s="525"/>
      <c r="CSS67" s="525"/>
      <c r="CST67" s="525"/>
      <c r="CSU67" s="525"/>
      <c r="CSV67" s="525"/>
      <c r="CSW67" s="525"/>
      <c r="CSX67" s="525"/>
      <c r="CSY67" s="525"/>
      <c r="CSZ67" s="525"/>
      <c r="CTA67" s="525"/>
      <c r="CTB67" s="525"/>
      <c r="CTC67" s="525"/>
      <c r="CTD67" s="525"/>
      <c r="CTE67" s="525"/>
      <c r="CTF67" s="525"/>
      <c r="CTG67" s="525"/>
      <c r="CTH67" s="525"/>
      <c r="CTI67" s="525"/>
      <c r="CTJ67" s="525"/>
      <c r="CTK67" s="525"/>
      <c r="CTL67" s="525"/>
      <c r="CTM67" s="525"/>
      <c r="CTN67" s="525"/>
      <c r="CTO67" s="525"/>
      <c r="CTP67" s="525"/>
      <c r="CTQ67" s="525"/>
      <c r="CTR67" s="525"/>
      <c r="CTS67" s="525"/>
      <c r="CTT67" s="525"/>
      <c r="CTU67" s="525"/>
      <c r="CTV67" s="525"/>
      <c r="CTW67" s="525"/>
      <c r="CTX67" s="525"/>
      <c r="CTY67" s="525"/>
      <c r="CTZ67" s="525"/>
      <c r="CUA67" s="525"/>
      <c r="CUB67" s="525"/>
      <c r="CUC67" s="525"/>
      <c r="CUD67" s="525"/>
      <c r="CUE67" s="525"/>
      <c r="CUF67" s="525"/>
      <c r="CUG67" s="525"/>
      <c r="CUH67" s="525"/>
      <c r="CUI67" s="525"/>
      <c r="CUJ67" s="525"/>
      <c r="CUK67" s="525"/>
      <c r="CUL67" s="525"/>
      <c r="CUM67" s="525"/>
      <c r="CUN67" s="525"/>
      <c r="CUO67" s="525"/>
      <c r="CUP67" s="525"/>
      <c r="CUQ67" s="525"/>
      <c r="CUR67" s="525"/>
      <c r="CUS67" s="525"/>
      <c r="CUT67" s="525"/>
      <c r="CUU67" s="525"/>
      <c r="CUV67" s="525"/>
      <c r="CUW67" s="525"/>
      <c r="CUX67" s="525"/>
      <c r="CUY67" s="525"/>
      <c r="CUZ67" s="525"/>
      <c r="CVA67" s="525"/>
      <c r="CVB67" s="525"/>
      <c r="CVC67" s="525"/>
      <c r="CVD67" s="525"/>
      <c r="CVE67" s="525"/>
      <c r="CVF67" s="525"/>
      <c r="CVG67" s="525"/>
      <c r="CVH67" s="525"/>
      <c r="CVI67" s="525"/>
      <c r="CVJ67" s="525"/>
      <c r="CVK67" s="525"/>
      <c r="CVL67" s="525"/>
      <c r="CVM67" s="525"/>
      <c r="CVN67" s="525"/>
      <c r="CVO67" s="525"/>
      <c r="CVP67" s="525"/>
      <c r="CVQ67" s="525"/>
      <c r="CVR67" s="525"/>
      <c r="CVS67" s="525"/>
      <c r="CVT67" s="525"/>
      <c r="CVU67" s="525"/>
      <c r="CVV67" s="525"/>
      <c r="CVW67" s="525"/>
      <c r="CVX67" s="525"/>
      <c r="CVY67" s="525"/>
      <c r="CVZ67" s="525"/>
      <c r="CWA67" s="525"/>
      <c r="CWB67" s="525"/>
      <c r="CWC67" s="525"/>
      <c r="CWD67" s="525"/>
      <c r="CWE67" s="525"/>
      <c r="CWF67" s="525"/>
      <c r="CWG67" s="525"/>
      <c r="CWH67" s="525"/>
      <c r="CWI67" s="525"/>
      <c r="CWJ67" s="525"/>
      <c r="CWK67" s="525"/>
      <c r="CWL67" s="525"/>
      <c r="CWM67" s="525"/>
      <c r="CWN67" s="525"/>
      <c r="CWO67" s="525"/>
      <c r="CWP67" s="525"/>
      <c r="CWQ67" s="525"/>
      <c r="CWR67" s="525"/>
      <c r="CWS67" s="525"/>
      <c r="CWT67" s="525"/>
      <c r="CWU67" s="525"/>
      <c r="CWV67" s="525"/>
      <c r="CWW67" s="525"/>
      <c r="CWX67" s="525"/>
      <c r="CWY67" s="525"/>
      <c r="CWZ67" s="525"/>
      <c r="CXA67" s="525"/>
      <c r="CXB67" s="525"/>
      <c r="CXC67" s="525"/>
      <c r="CXD67" s="525"/>
      <c r="CXE67" s="525"/>
      <c r="CXF67" s="525"/>
      <c r="CXG67" s="525"/>
      <c r="CXH67" s="525"/>
      <c r="CXI67" s="525"/>
      <c r="CXJ67" s="525"/>
      <c r="CXK67" s="525"/>
      <c r="CXL67" s="525"/>
      <c r="CXM67" s="525"/>
      <c r="CXN67" s="525"/>
      <c r="CXO67" s="525"/>
      <c r="CXP67" s="525"/>
      <c r="CXQ67" s="525"/>
      <c r="CXR67" s="525"/>
      <c r="CXS67" s="525"/>
      <c r="CXT67" s="525"/>
      <c r="CXU67" s="525"/>
      <c r="CXV67" s="525"/>
      <c r="CXW67" s="525"/>
      <c r="CXX67" s="525"/>
      <c r="CXY67" s="525"/>
      <c r="CXZ67" s="525"/>
      <c r="CYA67" s="525"/>
      <c r="CYB67" s="525"/>
      <c r="CYC67" s="525"/>
      <c r="CYD67" s="525"/>
      <c r="CYE67" s="525"/>
      <c r="CYF67" s="525"/>
      <c r="CYG67" s="525"/>
      <c r="CYH67" s="525"/>
      <c r="CYI67" s="525"/>
      <c r="CYJ67" s="525"/>
      <c r="CYK67" s="525"/>
      <c r="CYL67" s="525"/>
      <c r="CYM67" s="525"/>
      <c r="CYN67" s="525"/>
      <c r="CYO67" s="525"/>
      <c r="CYP67" s="525"/>
      <c r="CYQ67" s="525"/>
      <c r="CYR67" s="525"/>
      <c r="CYS67" s="525"/>
      <c r="CYT67" s="525"/>
      <c r="CYU67" s="525"/>
      <c r="CYV67" s="525"/>
      <c r="CYW67" s="525"/>
      <c r="CYX67" s="525"/>
      <c r="CYY67" s="525"/>
      <c r="CYZ67" s="525"/>
      <c r="CZA67" s="525"/>
      <c r="CZB67" s="525"/>
      <c r="CZC67" s="525"/>
      <c r="CZD67" s="525"/>
      <c r="CZE67" s="525"/>
      <c r="CZF67" s="525"/>
      <c r="CZG67" s="525"/>
      <c r="CZH67" s="525"/>
      <c r="CZI67" s="525"/>
      <c r="CZJ67" s="525"/>
      <c r="CZK67" s="525"/>
      <c r="CZL67" s="525"/>
      <c r="CZM67" s="525"/>
      <c r="CZN67" s="525"/>
      <c r="CZO67" s="525"/>
      <c r="CZP67" s="525"/>
      <c r="CZQ67" s="525"/>
      <c r="CZR67" s="525"/>
      <c r="CZS67" s="525"/>
      <c r="CZT67" s="525"/>
      <c r="CZU67" s="525"/>
      <c r="CZV67" s="525"/>
      <c r="CZW67" s="525"/>
      <c r="CZX67" s="525"/>
      <c r="CZY67" s="525"/>
      <c r="CZZ67" s="525"/>
      <c r="DAA67" s="525"/>
      <c r="DAB67" s="525"/>
      <c r="DAC67" s="525"/>
      <c r="DAD67" s="525"/>
      <c r="DAE67" s="525"/>
      <c r="DAF67" s="525"/>
      <c r="DAG67" s="525"/>
      <c r="DAH67" s="525"/>
      <c r="DAI67" s="525"/>
      <c r="DAJ67" s="525"/>
      <c r="DAK67" s="525"/>
      <c r="DAL67" s="525"/>
      <c r="DAM67" s="525"/>
      <c r="DAN67" s="525"/>
      <c r="DAO67" s="525"/>
      <c r="DAP67" s="525"/>
      <c r="DAQ67" s="525"/>
      <c r="DAR67" s="525"/>
      <c r="DAS67" s="525"/>
      <c r="DAT67" s="525"/>
      <c r="DAU67" s="525"/>
      <c r="DAV67" s="525"/>
      <c r="DAW67" s="525"/>
      <c r="DAX67" s="525"/>
      <c r="DAY67" s="525"/>
      <c r="DAZ67" s="525"/>
      <c r="DBA67" s="525"/>
      <c r="DBB67" s="525"/>
      <c r="DBC67" s="525"/>
      <c r="DBD67" s="525"/>
      <c r="DBE67" s="525"/>
      <c r="DBF67" s="525"/>
      <c r="DBG67" s="525"/>
      <c r="DBH67" s="525"/>
      <c r="DBI67" s="525"/>
      <c r="DBJ67" s="525"/>
      <c r="DBK67" s="525"/>
      <c r="DBL67" s="525"/>
      <c r="DBM67" s="525"/>
      <c r="DBN67" s="525"/>
      <c r="DBO67" s="525"/>
      <c r="DBP67" s="525"/>
      <c r="DBQ67" s="525"/>
      <c r="DBR67" s="525"/>
      <c r="DBS67" s="525"/>
      <c r="DBT67" s="525"/>
      <c r="DBU67" s="525"/>
      <c r="DBV67" s="525"/>
      <c r="DBW67" s="525"/>
      <c r="DBX67" s="525"/>
      <c r="DBY67" s="525"/>
      <c r="DBZ67" s="525"/>
      <c r="DCA67" s="525"/>
      <c r="DCB67" s="525"/>
      <c r="DCC67" s="525"/>
      <c r="DCD67" s="525"/>
      <c r="DCE67" s="525"/>
      <c r="DCF67" s="525"/>
      <c r="DCG67" s="525"/>
      <c r="DCH67" s="525"/>
      <c r="DCI67" s="525"/>
      <c r="DCJ67" s="525"/>
      <c r="DCK67" s="525"/>
      <c r="DCL67" s="525"/>
      <c r="DCM67" s="525"/>
      <c r="DCN67" s="525"/>
      <c r="DCO67" s="525"/>
      <c r="DCP67" s="525"/>
      <c r="DCQ67" s="525"/>
      <c r="DCR67" s="525"/>
      <c r="DCS67" s="525"/>
      <c r="DCT67" s="525"/>
      <c r="DCU67" s="525"/>
      <c r="DCV67" s="525"/>
      <c r="DCW67" s="525"/>
      <c r="DCX67" s="525"/>
      <c r="DCY67" s="525"/>
      <c r="DCZ67" s="525"/>
      <c r="DDA67" s="525"/>
      <c r="DDB67" s="525"/>
      <c r="DDC67" s="525"/>
      <c r="DDD67" s="525"/>
      <c r="DDE67" s="525"/>
      <c r="DDF67" s="525"/>
      <c r="DDG67" s="525"/>
      <c r="DDH67" s="525"/>
      <c r="DDI67" s="525"/>
      <c r="DDJ67" s="525"/>
      <c r="DDK67" s="525"/>
      <c r="DDL67" s="525"/>
      <c r="DDM67" s="525"/>
      <c r="DDN67" s="525"/>
      <c r="DDO67" s="525"/>
      <c r="DDP67" s="525"/>
      <c r="DDQ67" s="525"/>
      <c r="DDR67" s="525"/>
      <c r="DDS67" s="525"/>
      <c r="DDT67" s="525"/>
      <c r="DDU67" s="525"/>
      <c r="DDV67" s="525"/>
      <c r="DDW67" s="525"/>
      <c r="DDX67" s="525"/>
      <c r="DDY67" s="525"/>
      <c r="DDZ67" s="525"/>
      <c r="DEA67" s="525"/>
      <c r="DEB67" s="525"/>
      <c r="DEC67" s="525"/>
      <c r="DED67" s="525"/>
      <c r="DEE67" s="525"/>
      <c r="DEF67" s="525"/>
      <c r="DEG67" s="525"/>
      <c r="DEH67" s="525"/>
      <c r="DEI67" s="525"/>
      <c r="DEJ67" s="525"/>
      <c r="DEK67" s="525"/>
      <c r="DEL67" s="525"/>
      <c r="DEM67" s="525"/>
      <c r="DEN67" s="525"/>
      <c r="DEO67" s="525"/>
      <c r="DEP67" s="525"/>
      <c r="DEQ67" s="525"/>
      <c r="DER67" s="525"/>
      <c r="DES67" s="525"/>
      <c r="DET67" s="525"/>
      <c r="DEU67" s="525"/>
      <c r="DEV67" s="525"/>
      <c r="DEW67" s="525"/>
      <c r="DEX67" s="525"/>
      <c r="DEY67" s="525"/>
      <c r="DEZ67" s="525"/>
      <c r="DFA67" s="525"/>
      <c r="DFB67" s="525"/>
      <c r="DFC67" s="525"/>
      <c r="DFD67" s="525"/>
      <c r="DFE67" s="525"/>
      <c r="DFF67" s="525"/>
      <c r="DFG67" s="525"/>
      <c r="DFH67" s="525"/>
      <c r="DFI67" s="525"/>
      <c r="DFJ67" s="525"/>
      <c r="DFK67" s="525"/>
      <c r="DFL67" s="525"/>
      <c r="DFM67" s="525"/>
      <c r="DFN67" s="525"/>
      <c r="DFO67" s="525"/>
      <c r="DFP67" s="525"/>
      <c r="DFQ67" s="525"/>
      <c r="DFR67" s="525"/>
      <c r="DFS67" s="525"/>
      <c r="DFT67" s="525"/>
      <c r="DFU67" s="525"/>
      <c r="DFV67" s="525"/>
      <c r="DFW67" s="525"/>
      <c r="DFX67" s="525"/>
      <c r="DFY67" s="525"/>
      <c r="DFZ67" s="525"/>
      <c r="DGA67" s="525"/>
      <c r="DGB67" s="525"/>
      <c r="DGC67" s="525"/>
      <c r="DGD67" s="525"/>
      <c r="DGE67" s="525"/>
      <c r="DGF67" s="525"/>
      <c r="DGG67" s="525"/>
      <c r="DGH67" s="525"/>
      <c r="DGI67" s="525"/>
      <c r="DGJ67" s="525"/>
      <c r="DGK67" s="525"/>
      <c r="DGL67" s="525"/>
      <c r="DGM67" s="525"/>
      <c r="DGN67" s="525"/>
      <c r="DGO67" s="525"/>
      <c r="DGP67" s="525"/>
      <c r="DGQ67" s="525"/>
      <c r="DGR67" s="525"/>
      <c r="DGS67" s="525"/>
      <c r="DGT67" s="525"/>
      <c r="DGU67" s="525"/>
      <c r="DGV67" s="525"/>
      <c r="DGW67" s="525"/>
      <c r="DGX67" s="525"/>
      <c r="DGY67" s="525"/>
      <c r="DGZ67" s="525"/>
      <c r="DHA67" s="525"/>
      <c r="DHB67" s="525"/>
      <c r="DHC67" s="525"/>
      <c r="DHD67" s="525"/>
      <c r="DHE67" s="525"/>
      <c r="DHF67" s="525"/>
      <c r="DHG67" s="525"/>
      <c r="DHH67" s="525"/>
      <c r="DHI67" s="525"/>
      <c r="DHJ67" s="525"/>
      <c r="DHK67" s="525"/>
      <c r="DHL67" s="525"/>
      <c r="DHM67" s="525"/>
      <c r="DHN67" s="525"/>
      <c r="DHO67" s="525"/>
      <c r="DHP67" s="525"/>
      <c r="DHQ67" s="525"/>
      <c r="DHR67" s="525"/>
      <c r="DHS67" s="525"/>
      <c r="DHT67" s="525"/>
      <c r="DHU67" s="525"/>
      <c r="DHV67" s="525"/>
      <c r="DHW67" s="525"/>
      <c r="DHX67" s="525"/>
      <c r="DHY67" s="525"/>
      <c r="DHZ67" s="525"/>
      <c r="DIA67" s="525"/>
      <c r="DIB67" s="525"/>
      <c r="DIC67" s="525"/>
      <c r="DID67" s="525"/>
      <c r="DIE67" s="525"/>
      <c r="DIF67" s="525"/>
      <c r="DIG67" s="525"/>
      <c r="DIH67" s="525"/>
      <c r="DII67" s="525"/>
      <c r="DIJ67" s="525"/>
      <c r="DIK67" s="525"/>
      <c r="DIL67" s="525"/>
      <c r="DIM67" s="525"/>
      <c r="DIN67" s="525"/>
      <c r="DIO67" s="525"/>
      <c r="DIP67" s="525"/>
      <c r="DIQ67" s="525"/>
      <c r="DIR67" s="525"/>
      <c r="DIS67" s="525"/>
      <c r="DIT67" s="525"/>
      <c r="DIU67" s="525"/>
      <c r="DIV67" s="525"/>
      <c r="DIW67" s="525"/>
      <c r="DIX67" s="525"/>
      <c r="DIY67" s="525"/>
      <c r="DIZ67" s="525"/>
      <c r="DJA67" s="525"/>
      <c r="DJB67" s="525"/>
      <c r="DJC67" s="525"/>
      <c r="DJD67" s="525"/>
      <c r="DJE67" s="525"/>
      <c r="DJF67" s="525"/>
      <c r="DJG67" s="525"/>
      <c r="DJH67" s="525"/>
      <c r="DJI67" s="525"/>
      <c r="DJJ67" s="525"/>
      <c r="DJK67" s="525"/>
      <c r="DJL67" s="525"/>
      <c r="DJM67" s="525"/>
      <c r="DJN67" s="525"/>
      <c r="DJO67" s="525"/>
      <c r="DJP67" s="525"/>
      <c r="DJQ67" s="525"/>
      <c r="DJR67" s="525"/>
      <c r="DJS67" s="525"/>
      <c r="DJT67" s="525"/>
      <c r="DJU67" s="525"/>
      <c r="DJV67" s="525"/>
      <c r="DJW67" s="525"/>
      <c r="DJX67" s="525"/>
      <c r="DJY67" s="525"/>
      <c r="DJZ67" s="525"/>
      <c r="DKA67" s="525"/>
      <c r="DKB67" s="525"/>
      <c r="DKC67" s="525"/>
      <c r="DKD67" s="525"/>
      <c r="DKE67" s="525"/>
      <c r="DKF67" s="525"/>
      <c r="DKG67" s="525"/>
      <c r="DKH67" s="525"/>
      <c r="DKI67" s="525"/>
      <c r="DKJ67" s="525"/>
      <c r="DKK67" s="525"/>
      <c r="DKL67" s="525"/>
      <c r="DKM67" s="525"/>
      <c r="DKN67" s="525"/>
      <c r="DKO67" s="525"/>
      <c r="DKP67" s="525"/>
      <c r="DKQ67" s="525"/>
      <c r="DKR67" s="525"/>
      <c r="DKS67" s="525"/>
      <c r="DKT67" s="525"/>
      <c r="DKU67" s="525"/>
      <c r="DKV67" s="525"/>
      <c r="DKW67" s="525"/>
      <c r="DKX67" s="525"/>
      <c r="DKY67" s="525"/>
      <c r="DKZ67" s="525"/>
      <c r="DLA67" s="525"/>
      <c r="DLB67" s="525"/>
      <c r="DLC67" s="525"/>
      <c r="DLD67" s="525"/>
      <c r="DLE67" s="525"/>
      <c r="DLF67" s="525"/>
      <c r="DLG67" s="525"/>
      <c r="DLH67" s="525"/>
      <c r="DLI67" s="525"/>
      <c r="DLJ67" s="525"/>
      <c r="DLK67" s="525"/>
      <c r="DLL67" s="525"/>
      <c r="DLM67" s="525"/>
      <c r="DLN67" s="525"/>
      <c r="DLO67" s="525"/>
      <c r="DLP67" s="525"/>
      <c r="DLQ67" s="525"/>
      <c r="DLR67" s="525"/>
      <c r="DLS67" s="525"/>
      <c r="DLT67" s="525"/>
      <c r="DLU67" s="525"/>
      <c r="DLV67" s="525"/>
      <c r="DLW67" s="525"/>
      <c r="DLX67" s="525"/>
      <c r="DLY67" s="525"/>
      <c r="DLZ67" s="525"/>
      <c r="DMA67" s="525"/>
      <c r="DMB67" s="525"/>
      <c r="DMC67" s="525"/>
      <c r="DMD67" s="525"/>
      <c r="DME67" s="525"/>
      <c r="DMF67" s="525"/>
      <c r="DMG67" s="525"/>
      <c r="DMH67" s="525"/>
      <c r="DMI67" s="525"/>
      <c r="DMJ67" s="525"/>
      <c r="DMK67" s="525"/>
      <c r="DML67" s="525"/>
      <c r="DMM67" s="525"/>
      <c r="DMN67" s="525"/>
      <c r="DMO67" s="525"/>
      <c r="DMP67" s="525"/>
      <c r="DMQ67" s="525"/>
      <c r="DMR67" s="525"/>
      <c r="DMS67" s="525"/>
      <c r="DMT67" s="525"/>
      <c r="DMU67" s="525"/>
      <c r="DMV67" s="525"/>
      <c r="DMW67" s="525"/>
      <c r="DMX67" s="525"/>
      <c r="DMY67" s="525"/>
      <c r="DMZ67" s="525"/>
      <c r="DNA67" s="525"/>
      <c r="DNB67" s="525"/>
      <c r="DNC67" s="525"/>
      <c r="DND67" s="525"/>
      <c r="DNE67" s="525"/>
      <c r="DNF67" s="525"/>
      <c r="DNG67" s="525"/>
      <c r="DNH67" s="525"/>
      <c r="DNI67" s="525"/>
      <c r="DNJ67" s="525"/>
      <c r="DNK67" s="525"/>
      <c r="DNL67" s="525"/>
      <c r="DNM67" s="525"/>
      <c r="DNN67" s="525"/>
      <c r="DNO67" s="525"/>
      <c r="DNP67" s="525"/>
      <c r="DNQ67" s="525"/>
      <c r="DNR67" s="525"/>
      <c r="DNS67" s="525"/>
      <c r="DNT67" s="525"/>
      <c r="DNU67" s="525"/>
      <c r="DNV67" s="525"/>
      <c r="DNW67" s="525"/>
      <c r="DNX67" s="525"/>
      <c r="DNY67" s="525"/>
      <c r="DNZ67" s="525"/>
      <c r="DOA67" s="525"/>
      <c r="DOB67" s="525"/>
      <c r="DOC67" s="525"/>
      <c r="DOD67" s="525"/>
      <c r="DOE67" s="525"/>
      <c r="DOF67" s="525"/>
      <c r="DOG67" s="525"/>
      <c r="DOH67" s="525"/>
      <c r="DOI67" s="525"/>
      <c r="DOJ67" s="525"/>
      <c r="DOK67" s="525"/>
      <c r="DOL67" s="525"/>
      <c r="DOM67" s="525"/>
      <c r="DON67" s="525"/>
      <c r="DOO67" s="525"/>
      <c r="DOP67" s="525"/>
      <c r="DOQ67" s="525"/>
      <c r="DOR67" s="525"/>
      <c r="DOS67" s="525"/>
      <c r="DOT67" s="525"/>
      <c r="DOU67" s="525"/>
      <c r="DOV67" s="525"/>
      <c r="DOW67" s="525"/>
      <c r="DOX67" s="525"/>
      <c r="DOY67" s="525"/>
      <c r="DOZ67" s="525"/>
      <c r="DPA67" s="525"/>
      <c r="DPB67" s="525"/>
      <c r="DPC67" s="525"/>
      <c r="DPD67" s="525"/>
      <c r="DPE67" s="525"/>
      <c r="DPF67" s="525"/>
      <c r="DPG67" s="525"/>
      <c r="DPH67" s="525"/>
      <c r="DPI67" s="525"/>
      <c r="DPJ67" s="525"/>
      <c r="DPK67" s="525"/>
      <c r="DPL67" s="525"/>
      <c r="DPM67" s="525"/>
      <c r="DPN67" s="525"/>
      <c r="DPO67" s="525"/>
      <c r="DPP67" s="525"/>
      <c r="DPQ67" s="525"/>
      <c r="DPR67" s="525"/>
      <c r="DPS67" s="525"/>
      <c r="DPT67" s="525"/>
      <c r="DPU67" s="525"/>
      <c r="DPV67" s="525"/>
      <c r="DPW67" s="525"/>
      <c r="DPX67" s="525"/>
      <c r="DPY67" s="525"/>
      <c r="DPZ67" s="525"/>
      <c r="DQA67" s="525"/>
      <c r="DQB67" s="525"/>
      <c r="DQC67" s="525"/>
      <c r="DQD67" s="525"/>
      <c r="DQE67" s="525"/>
      <c r="DQF67" s="525"/>
      <c r="DQG67" s="525"/>
      <c r="DQH67" s="525"/>
      <c r="DQI67" s="525"/>
      <c r="DQJ67" s="525"/>
      <c r="DQK67" s="525"/>
      <c r="DQL67" s="525"/>
      <c r="DQM67" s="525"/>
      <c r="DQN67" s="525"/>
      <c r="DQO67" s="525"/>
      <c r="DQP67" s="525"/>
      <c r="DQQ67" s="525"/>
      <c r="DQR67" s="525"/>
      <c r="DQS67" s="525"/>
      <c r="DQT67" s="525"/>
      <c r="DQU67" s="525"/>
      <c r="DQV67" s="525"/>
      <c r="DQW67" s="525"/>
      <c r="DQX67" s="525"/>
      <c r="DQY67" s="525"/>
      <c r="DQZ67" s="525"/>
      <c r="DRA67" s="525"/>
      <c r="DRB67" s="525"/>
      <c r="DRC67" s="525"/>
      <c r="DRD67" s="525"/>
      <c r="DRE67" s="525"/>
      <c r="DRF67" s="525"/>
      <c r="DRG67" s="525"/>
      <c r="DRH67" s="525"/>
      <c r="DRI67" s="525"/>
      <c r="DRJ67" s="525"/>
      <c r="DRK67" s="525"/>
      <c r="DRL67" s="525"/>
      <c r="DRM67" s="525"/>
      <c r="DRN67" s="525"/>
      <c r="DRO67" s="525"/>
      <c r="DRP67" s="525"/>
      <c r="DRQ67" s="525"/>
      <c r="DRR67" s="525"/>
      <c r="DRS67" s="525"/>
      <c r="DRT67" s="525"/>
      <c r="DRU67" s="525"/>
      <c r="DRV67" s="525"/>
      <c r="DRW67" s="525"/>
      <c r="DRX67" s="525"/>
      <c r="DRY67" s="525"/>
      <c r="DRZ67" s="525"/>
      <c r="DSA67" s="525"/>
      <c r="DSB67" s="525"/>
      <c r="DSC67" s="525"/>
      <c r="DSD67" s="525"/>
      <c r="DSE67" s="525"/>
      <c r="DSF67" s="525"/>
      <c r="DSG67" s="525"/>
      <c r="DSH67" s="525"/>
      <c r="DSI67" s="525"/>
      <c r="DSJ67" s="525"/>
      <c r="DSK67" s="525"/>
      <c r="DSL67" s="525"/>
      <c r="DSM67" s="525"/>
      <c r="DSN67" s="525"/>
      <c r="DSO67" s="525"/>
      <c r="DSP67" s="525"/>
      <c r="DSQ67" s="525"/>
      <c r="DSR67" s="525"/>
      <c r="DSS67" s="525"/>
      <c r="DST67" s="525"/>
      <c r="DSU67" s="525"/>
      <c r="DSV67" s="525"/>
      <c r="DSW67" s="525"/>
      <c r="DSX67" s="525"/>
      <c r="DSY67" s="525"/>
      <c r="DSZ67" s="525"/>
      <c r="DTA67" s="525"/>
      <c r="DTB67" s="525"/>
      <c r="DTC67" s="525"/>
      <c r="DTD67" s="525"/>
      <c r="DTE67" s="525"/>
      <c r="DTF67" s="525"/>
      <c r="DTG67" s="525"/>
      <c r="DTH67" s="525"/>
      <c r="DTI67" s="525"/>
      <c r="DTJ67" s="525"/>
      <c r="DTK67" s="525"/>
      <c r="DTL67" s="525"/>
      <c r="DTM67" s="525"/>
      <c r="DTN67" s="525"/>
      <c r="DTO67" s="525"/>
      <c r="DTP67" s="525"/>
      <c r="DTQ67" s="525"/>
      <c r="DTR67" s="525"/>
      <c r="DTS67" s="525"/>
      <c r="DTT67" s="525"/>
      <c r="DTU67" s="525"/>
      <c r="DTV67" s="525"/>
      <c r="DTW67" s="525"/>
      <c r="DTX67" s="525"/>
      <c r="DTY67" s="525"/>
      <c r="DTZ67" s="525"/>
      <c r="DUA67" s="525"/>
      <c r="DUB67" s="525"/>
      <c r="DUC67" s="525"/>
      <c r="DUD67" s="525"/>
      <c r="DUE67" s="525"/>
      <c r="DUF67" s="525"/>
      <c r="DUG67" s="525"/>
      <c r="DUH67" s="525"/>
      <c r="DUI67" s="525"/>
      <c r="DUJ67" s="525"/>
      <c r="DUK67" s="525"/>
      <c r="DUL67" s="525"/>
      <c r="DUM67" s="525"/>
      <c r="DUN67" s="525"/>
      <c r="DUO67" s="525"/>
      <c r="DUP67" s="525"/>
      <c r="DUQ67" s="525"/>
      <c r="DUR67" s="525"/>
      <c r="DUS67" s="525"/>
      <c r="DUT67" s="525"/>
      <c r="DUU67" s="525"/>
      <c r="DUV67" s="525"/>
      <c r="DUW67" s="525"/>
      <c r="DUX67" s="525"/>
      <c r="DUY67" s="525"/>
      <c r="DUZ67" s="525"/>
      <c r="DVA67" s="525"/>
      <c r="DVB67" s="525"/>
      <c r="DVC67" s="525"/>
      <c r="DVD67" s="525"/>
      <c r="DVE67" s="525"/>
      <c r="DVF67" s="525"/>
      <c r="DVG67" s="525"/>
      <c r="DVH67" s="525"/>
      <c r="DVI67" s="525"/>
      <c r="DVJ67" s="525"/>
      <c r="DVK67" s="525"/>
      <c r="DVL67" s="525"/>
      <c r="DVM67" s="525"/>
      <c r="DVN67" s="525"/>
      <c r="DVO67" s="525"/>
      <c r="DVP67" s="525"/>
      <c r="DVQ67" s="525"/>
      <c r="DVR67" s="525"/>
      <c r="DVS67" s="525"/>
      <c r="DVT67" s="525"/>
      <c r="DVU67" s="525"/>
      <c r="DVV67" s="525"/>
      <c r="DVW67" s="525"/>
      <c r="DVX67" s="525"/>
      <c r="DVY67" s="525"/>
      <c r="DVZ67" s="525"/>
      <c r="DWA67" s="525"/>
      <c r="DWB67" s="525"/>
      <c r="DWC67" s="525"/>
      <c r="DWD67" s="525"/>
      <c r="DWE67" s="525"/>
      <c r="DWF67" s="525"/>
      <c r="DWG67" s="525"/>
      <c r="DWH67" s="525"/>
      <c r="DWI67" s="525"/>
      <c r="DWJ67" s="525"/>
      <c r="DWK67" s="525"/>
      <c r="DWL67" s="525"/>
      <c r="DWM67" s="525"/>
      <c r="DWN67" s="525"/>
      <c r="DWO67" s="525"/>
      <c r="DWP67" s="525"/>
      <c r="DWQ67" s="525"/>
      <c r="DWR67" s="525"/>
      <c r="DWS67" s="525"/>
      <c r="DWT67" s="525"/>
      <c r="DWU67" s="525"/>
      <c r="DWV67" s="525"/>
      <c r="DWW67" s="525"/>
      <c r="DWX67" s="525"/>
      <c r="DWY67" s="525"/>
      <c r="DWZ67" s="525"/>
      <c r="DXA67" s="525"/>
      <c r="DXB67" s="525"/>
      <c r="DXC67" s="525"/>
      <c r="DXD67" s="525"/>
      <c r="DXE67" s="525"/>
      <c r="DXF67" s="525"/>
      <c r="DXG67" s="525"/>
      <c r="DXH67" s="525"/>
      <c r="DXI67" s="525"/>
      <c r="DXJ67" s="525"/>
      <c r="DXK67" s="525"/>
      <c r="DXL67" s="525"/>
      <c r="DXM67" s="525"/>
      <c r="DXN67" s="525"/>
      <c r="DXO67" s="525"/>
      <c r="DXP67" s="525"/>
      <c r="DXQ67" s="525"/>
      <c r="DXR67" s="525"/>
      <c r="DXS67" s="525"/>
      <c r="DXT67" s="525"/>
      <c r="DXU67" s="525"/>
      <c r="DXV67" s="525"/>
      <c r="DXW67" s="525"/>
      <c r="DXX67" s="525"/>
      <c r="DXY67" s="525"/>
      <c r="DXZ67" s="525"/>
      <c r="DYA67" s="525"/>
      <c r="DYB67" s="525"/>
      <c r="DYC67" s="525"/>
      <c r="DYD67" s="525"/>
      <c r="DYE67" s="525"/>
      <c r="DYF67" s="525"/>
      <c r="DYG67" s="525"/>
      <c r="DYH67" s="525"/>
      <c r="DYI67" s="525"/>
      <c r="DYJ67" s="525"/>
      <c r="DYK67" s="525"/>
      <c r="DYL67" s="525"/>
      <c r="DYM67" s="525"/>
      <c r="DYN67" s="525"/>
      <c r="DYO67" s="525"/>
      <c r="DYP67" s="525"/>
      <c r="DYQ67" s="525"/>
      <c r="DYR67" s="525"/>
      <c r="DYS67" s="525"/>
      <c r="DYT67" s="525"/>
      <c r="DYU67" s="525"/>
      <c r="DYV67" s="525"/>
      <c r="DYW67" s="525"/>
      <c r="DYX67" s="525"/>
      <c r="DYY67" s="525"/>
      <c r="DYZ67" s="525"/>
      <c r="DZA67" s="525"/>
      <c r="DZB67" s="525"/>
      <c r="DZC67" s="525"/>
      <c r="DZD67" s="525"/>
      <c r="DZE67" s="525"/>
      <c r="DZF67" s="525"/>
      <c r="DZG67" s="525"/>
      <c r="DZH67" s="525"/>
      <c r="DZI67" s="525"/>
      <c r="DZJ67" s="525"/>
      <c r="DZK67" s="525"/>
      <c r="DZL67" s="525"/>
      <c r="DZM67" s="525"/>
      <c r="DZN67" s="525"/>
      <c r="DZO67" s="525"/>
      <c r="DZP67" s="525"/>
      <c r="DZQ67" s="525"/>
      <c r="DZR67" s="525"/>
      <c r="DZS67" s="525"/>
      <c r="DZT67" s="525"/>
      <c r="DZU67" s="525"/>
      <c r="DZV67" s="525"/>
      <c r="DZW67" s="525"/>
      <c r="DZX67" s="525"/>
      <c r="DZY67" s="525"/>
      <c r="DZZ67" s="525"/>
      <c r="EAA67" s="525"/>
      <c r="EAB67" s="525"/>
      <c r="EAC67" s="525"/>
      <c r="EAD67" s="525"/>
      <c r="EAE67" s="525"/>
      <c r="EAF67" s="525"/>
      <c r="EAG67" s="525"/>
      <c r="EAH67" s="525"/>
      <c r="EAI67" s="525"/>
      <c r="EAJ67" s="525"/>
      <c r="EAK67" s="525"/>
      <c r="EAL67" s="525"/>
      <c r="EAM67" s="525"/>
      <c r="EAN67" s="525"/>
      <c r="EAO67" s="525"/>
      <c r="EAP67" s="525"/>
      <c r="EAQ67" s="525"/>
      <c r="EAR67" s="525"/>
      <c r="EAS67" s="525"/>
      <c r="EAT67" s="525"/>
      <c r="EAU67" s="525"/>
      <c r="EAV67" s="525"/>
      <c r="EAW67" s="525"/>
      <c r="EAX67" s="525"/>
      <c r="EAY67" s="525"/>
      <c r="EAZ67" s="525"/>
      <c r="EBA67" s="525"/>
      <c r="EBB67" s="525"/>
      <c r="EBC67" s="525"/>
      <c r="EBD67" s="525"/>
      <c r="EBE67" s="525"/>
      <c r="EBF67" s="525"/>
      <c r="EBG67" s="525"/>
      <c r="EBH67" s="525"/>
      <c r="EBI67" s="525"/>
      <c r="EBJ67" s="525"/>
      <c r="EBK67" s="525"/>
      <c r="EBL67" s="525"/>
      <c r="EBM67" s="525"/>
      <c r="EBN67" s="525"/>
      <c r="EBO67" s="525"/>
      <c r="EBP67" s="525"/>
      <c r="EBQ67" s="525"/>
      <c r="EBR67" s="525"/>
      <c r="EBS67" s="525"/>
      <c r="EBT67" s="525"/>
      <c r="EBU67" s="525"/>
      <c r="EBV67" s="525"/>
      <c r="EBW67" s="525"/>
      <c r="EBX67" s="525"/>
      <c r="EBY67" s="525"/>
      <c r="EBZ67" s="525"/>
      <c r="ECA67" s="525"/>
      <c r="ECB67" s="525"/>
      <c r="ECC67" s="525"/>
      <c r="ECD67" s="525"/>
      <c r="ECE67" s="525"/>
      <c r="ECF67" s="525"/>
      <c r="ECG67" s="525"/>
      <c r="ECH67" s="525"/>
      <c r="ECI67" s="525"/>
      <c r="ECJ67" s="525"/>
      <c r="ECK67" s="525"/>
      <c r="ECL67" s="525"/>
      <c r="ECM67" s="525"/>
      <c r="ECN67" s="525"/>
      <c r="ECO67" s="525"/>
      <c r="ECP67" s="525"/>
      <c r="ECQ67" s="525"/>
      <c r="ECR67" s="525"/>
      <c r="ECS67" s="525"/>
      <c r="ECT67" s="525"/>
      <c r="ECU67" s="525"/>
      <c r="ECV67" s="525"/>
      <c r="ECW67" s="525"/>
      <c r="ECX67" s="525"/>
      <c r="ECY67" s="525"/>
      <c r="ECZ67" s="525"/>
      <c r="EDA67" s="525"/>
      <c r="EDB67" s="525"/>
      <c r="EDC67" s="525"/>
      <c r="EDD67" s="525"/>
      <c r="EDE67" s="525"/>
      <c r="EDF67" s="525"/>
      <c r="EDG67" s="525"/>
      <c r="EDH67" s="525"/>
      <c r="EDI67" s="525"/>
      <c r="EDJ67" s="525"/>
      <c r="EDK67" s="525"/>
      <c r="EDL67" s="525"/>
      <c r="EDM67" s="525"/>
      <c r="EDN67" s="525"/>
      <c r="EDO67" s="525"/>
      <c r="EDP67" s="525"/>
      <c r="EDQ67" s="525"/>
      <c r="EDR67" s="525"/>
      <c r="EDS67" s="525"/>
      <c r="EDT67" s="525"/>
      <c r="EDU67" s="525"/>
      <c r="EDV67" s="525"/>
      <c r="EDW67" s="525"/>
      <c r="EDX67" s="525"/>
      <c r="EDY67" s="525"/>
      <c r="EDZ67" s="525"/>
      <c r="EEA67" s="525"/>
      <c r="EEB67" s="525"/>
      <c r="EEC67" s="525"/>
      <c r="EED67" s="525"/>
      <c r="EEE67" s="525"/>
      <c r="EEF67" s="525"/>
      <c r="EEG67" s="525"/>
      <c r="EEH67" s="525"/>
      <c r="EEI67" s="525"/>
      <c r="EEJ67" s="525"/>
      <c r="EEK67" s="525"/>
      <c r="EEL67" s="525"/>
      <c r="EEM67" s="525"/>
      <c r="EEN67" s="525"/>
      <c r="EEO67" s="525"/>
      <c r="EEP67" s="525"/>
      <c r="EEQ67" s="525"/>
      <c r="EER67" s="525"/>
      <c r="EES67" s="525"/>
      <c r="EET67" s="525"/>
      <c r="EEU67" s="525"/>
      <c r="EEV67" s="525"/>
      <c r="EEW67" s="525"/>
      <c r="EEX67" s="525"/>
      <c r="EEY67" s="525"/>
      <c r="EEZ67" s="525"/>
      <c r="EFA67" s="525"/>
      <c r="EFB67" s="525"/>
      <c r="EFC67" s="525"/>
      <c r="EFD67" s="525"/>
      <c r="EFE67" s="525"/>
      <c r="EFF67" s="525"/>
      <c r="EFG67" s="525"/>
      <c r="EFH67" s="525"/>
      <c r="EFI67" s="525"/>
      <c r="EFJ67" s="525"/>
      <c r="EFK67" s="525"/>
      <c r="EFL67" s="525"/>
      <c r="EFM67" s="525"/>
      <c r="EFN67" s="525"/>
      <c r="EFO67" s="525"/>
      <c r="EFP67" s="525"/>
      <c r="EFQ67" s="525"/>
      <c r="EFR67" s="525"/>
      <c r="EFS67" s="525"/>
      <c r="EFT67" s="525"/>
      <c r="EFU67" s="525"/>
      <c r="EFV67" s="525"/>
      <c r="EFW67" s="525"/>
      <c r="EFX67" s="525"/>
      <c r="EFY67" s="525"/>
      <c r="EFZ67" s="525"/>
      <c r="EGA67" s="525"/>
      <c r="EGB67" s="525"/>
      <c r="EGC67" s="525"/>
      <c r="EGD67" s="525"/>
      <c r="EGE67" s="525"/>
      <c r="EGF67" s="525"/>
      <c r="EGG67" s="525"/>
      <c r="EGH67" s="525"/>
      <c r="EGI67" s="525"/>
      <c r="EGJ67" s="525"/>
      <c r="EGK67" s="525"/>
      <c r="EGL67" s="525"/>
      <c r="EGM67" s="525"/>
      <c r="EGN67" s="525"/>
      <c r="EGO67" s="525"/>
      <c r="EGP67" s="525"/>
      <c r="EGQ67" s="525"/>
      <c r="EGR67" s="525"/>
      <c r="EGS67" s="525"/>
      <c r="EGT67" s="525"/>
      <c r="EGU67" s="525"/>
      <c r="EGV67" s="525"/>
      <c r="EGW67" s="525"/>
      <c r="EGX67" s="525"/>
      <c r="EGY67" s="525"/>
      <c r="EGZ67" s="525"/>
      <c r="EHA67" s="525"/>
      <c r="EHB67" s="525"/>
      <c r="EHC67" s="525"/>
      <c r="EHD67" s="525"/>
      <c r="EHE67" s="525"/>
      <c r="EHF67" s="525"/>
      <c r="EHG67" s="525"/>
      <c r="EHH67" s="525"/>
      <c r="EHI67" s="525"/>
      <c r="EHJ67" s="525"/>
      <c r="EHK67" s="525"/>
      <c r="EHL67" s="525"/>
      <c r="EHM67" s="525"/>
      <c r="EHN67" s="525"/>
      <c r="EHO67" s="525"/>
      <c r="EHP67" s="525"/>
      <c r="EHQ67" s="525"/>
      <c r="EHR67" s="525"/>
      <c r="EHS67" s="525"/>
      <c r="EHT67" s="525"/>
      <c r="EHU67" s="525"/>
      <c r="EHV67" s="525"/>
      <c r="EHW67" s="525"/>
      <c r="EHX67" s="525"/>
      <c r="EHY67" s="525"/>
      <c r="EHZ67" s="525"/>
      <c r="EIA67" s="525"/>
      <c r="EIB67" s="525"/>
      <c r="EIC67" s="525"/>
      <c r="EID67" s="525"/>
      <c r="EIE67" s="525"/>
      <c r="EIF67" s="525"/>
      <c r="EIG67" s="525"/>
      <c r="EIH67" s="525"/>
      <c r="EII67" s="525"/>
      <c r="EIJ67" s="525"/>
      <c r="EIK67" s="525"/>
      <c r="EIL67" s="525"/>
      <c r="EIM67" s="525"/>
      <c r="EIN67" s="525"/>
      <c r="EIO67" s="525"/>
      <c r="EIP67" s="525"/>
      <c r="EIQ67" s="525"/>
      <c r="EIR67" s="525"/>
      <c r="EIS67" s="525"/>
      <c r="EIT67" s="525"/>
      <c r="EIU67" s="525"/>
      <c r="EIV67" s="525"/>
      <c r="EIW67" s="525"/>
      <c r="EIX67" s="525"/>
      <c r="EIY67" s="525"/>
      <c r="EIZ67" s="525"/>
      <c r="EJA67" s="525"/>
      <c r="EJB67" s="525"/>
      <c r="EJC67" s="525"/>
      <c r="EJD67" s="525"/>
      <c r="EJE67" s="525"/>
      <c r="EJF67" s="525"/>
      <c r="EJG67" s="525"/>
      <c r="EJH67" s="525"/>
      <c r="EJI67" s="525"/>
      <c r="EJJ67" s="525"/>
      <c r="EJK67" s="525"/>
      <c r="EJL67" s="525"/>
      <c r="EJM67" s="525"/>
      <c r="EJN67" s="525"/>
      <c r="EJO67" s="525"/>
      <c r="EJP67" s="525"/>
      <c r="EJQ67" s="525"/>
      <c r="EJR67" s="525"/>
      <c r="EJS67" s="525"/>
      <c r="EJT67" s="525"/>
      <c r="EJU67" s="525"/>
      <c r="EJV67" s="525"/>
      <c r="EJW67" s="525"/>
      <c r="EJX67" s="525"/>
      <c r="EJY67" s="525"/>
      <c r="EJZ67" s="525"/>
      <c r="EKA67" s="525"/>
      <c r="EKB67" s="525"/>
      <c r="EKC67" s="525"/>
      <c r="EKD67" s="525"/>
      <c r="EKE67" s="525"/>
      <c r="EKF67" s="525"/>
      <c r="EKG67" s="525"/>
      <c r="EKH67" s="525"/>
      <c r="EKI67" s="525"/>
      <c r="EKJ67" s="525"/>
      <c r="EKK67" s="525"/>
      <c r="EKL67" s="525"/>
      <c r="EKM67" s="525"/>
      <c r="EKN67" s="525"/>
      <c r="EKO67" s="525"/>
      <c r="EKP67" s="525"/>
      <c r="EKQ67" s="525"/>
      <c r="EKR67" s="525"/>
      <c r="EKS67" s="525"/>
      <c r="EKT67" s="525"/>
      <c r="EKU67" s="525"/>
      <c r="EKV67" s="525"/>
      <c r="EKW67" s="525"/>
      <c r="EKX67" s="525"/>
      <c r="EKY67" s="525"/>
      <c r="EKZ67" s="525"/>
      <c r="ELA67" s="525"/>
      <c r="ELB67" s="525"/>
      <c r="ELC67" s="525"/>
      <c r="ELD67" s="525"/>
      <c r="ELE67" s="525"/>
      <c r="ELF67" s="525"/>
      <c r="ELG67" s="525"/>
      <c r="ELH67" s="525"/>
      <c r="ELI67" s="525"/>
      <c r="ELJ67" s="525"/>
      <c r="ELK67" s="525"/>
      <c r="ELL67" s="525"/>
      <c r="ELM67" s="525"/>
      <c r="ELN67" s="525"/>
      <c r="ELO67" s="525"/>
      <c r="ELP67" s="525"/>
      <c r="ELQ67" s="525"/>
      <c r="ELR67" s="525"/>
      <c r="ELS67" s="525"/>
      <c r="ELT67" s="525"/>
      <c r="ELU67" s="525"/>
      <c r="ELV67" s="525"/>
      <c r="ELW67" s="525"/>
      <c r="ELX67" s="525"/>
      <c r="ELY67" s="525"/>
      <c r="ELZ67" s="525"/>
      <c r="EMA67" s="525"/>
      <c r="EMB67" s="525"/>
      <c r="EMC67" s="525"/>
      <c r="EMD67" s="525"/>
      <c r="EME67" s="525"/>
      <c r="EMF67" s="525"/>
      <c r="EMG67" s="525"/>
      <c r="EMH67" s="525"/>
      <c r="EMI67" s="525"/>
      <c r="EMJ67" s="525"/>
      <c r="EMK67" s="525"/>
      <c r="EML67" s="525"/>
      <c r="EMM67" s="525"/>
      <c r="EMN67" s="525"/>
      <c r="EMO67" s="525"/>
      <c r="EMP67" s="525"/>
      <c r="EMQ67" s="525"/>
      <c r="EMR67" s="525"/>
      <c r="EMS67" s="525"/>
      <c r="EMT67" s="525"/>
      <c r="EMU67" s="525"/>
      <c r="EMV67" s="525"/>
      <c r="EMW67" s="525"/>
      <c r="EMX67" s="525"/>
      <c r="EMY67" s="525"/>
      <c r="EMZ67" s="525"/>
      <c r="ENA67" s="525"/>
      <c r="ENB67" s="525"/>
      <c r="ENC67" s="525"/>
      <c r="END67" s="525"/>
      <c r="ENE67" s="525"/>
      <c r="ENF67" s="525"/>
      <c r="ENG67" s="525"/>
      <c r="ENH67" s="525"/>
      <c r="ENI67" s="525"/>
      <c r="ENJ67" s="525"/>
      <c r="ENK67" s="525"/>
      <c r="ENL67" s="525"/>
      <c r="ENM67" s="525"/>
      <c r="ENN67" s="525"/>
      <c r="ENO67" s="525"/>
      <c r="ENP67" s="525"/>
      <c r="ENQ67" s="525"/>
      <c r="ENR67" s="525"/>
      <c r="ENS67" s="525"/>
      <c r="ENT67" s="525"/>
      <c r="ENU67" s="525"/>
      <c r="ENV67" s="525"/>
      <c r="ENW67" s="525"/>
      <c r="ENX67" s="525"/>
      <c r="ENY67" s="525"/>
      <c r="ENZ67" s="525"/>
      <c r="EOA67" s="525"/>
      <c r="EOB67" s="525"/>
      <c r="EOC67" s="525"/>
      <c r="EOD67" s="525"/>
      <c r="EOE67" s="525"/>
      <c r="EOF67" s="525"/>
      <c r="EOG67" s="525"/>
      <c r="EOH67" s="525"/>
      <c r="EOI67" s="525"/>
      <c r="EOJ67" s="525"/>
      <c r="EOK67" s="525"/>
      <c r="EOL67" s="525"/>
      <c r="EOM67" s="525"/>
      <c r="EON67" s="525"/>
      <c r="EOO67" s="525"/>
      <c r="EOP67" s="525"/>
      <c r="EOQ67" s="525"/>
      <c r="EOR67" s="525"/>
      <c r="EOS67" s="525"/>
      <c r="EOT67" s="525"/>
      <c r="EOU67" s="525"/>
      <c r="EOV67" s="525"/>
      <c r="EOW67" s="525"/>
      <c r="EOX67" s="525"/>
      <c r="EOY67" s="525"/>
      <c r="EOZ67" s="525"/>
      <c r="EPA67" s="525"/>
      <c r="EPB67" s="525"/>
      <c r="EPC67" s="525"/>
      <c r="EPD67" s="525"/>
      <c r="EPE67" s="525"/>
      <c r="EPF67" s="525"/>
      <c r="EPG67" s="525"/>
      <c r="EPH67" s="525"/>
      <c r="EPI67" s="525"/>
      <c r="EPJ67" s="525"/>
      <c r="EPK67" s="525"/>
      <c r="EPL67" s="525"/>
      <c r="EPM67" s="525"/>
      <c r="EPN67" s="525"/>
      <c r="EPO67" s="525"/>
      <c r="EPP67" s="525"/>
      <c r="EPQ67" s="525"/>
      <c r="EPR67" s="525"/>
      <c r="EPS67" s="525"/>
      <c r="EPT67" s="525"/>
      <c r="EPU67" s="525"/>
      <c r="EPV67" s="525"/>
      <c r="EPW67" s="525"/>
      <c r="EPX67" s="525"/>
      <c r="EPY67" s="525"/>
      <c r="EPZ67" s="525"/>
      <c r="EQA67" s="525"/>
      <c r="EQB67" s="525"/>
      <c r="EQC67" s="525"/>
      <c r="EQD67" s="525"/>
      <c r="EQE67" s="525"/>
      <c r="EQF67" s="525"/>
      <c r="EQG67" s="525"/>
      <c r="EQH67" s="525"/>
      <c r="EQI67" s="525"/>
      <c r="EQJ67" s="525"/>
      <c r="EQK67" s="525"/>
      <c r="EQL67" s="525"/>
      <c r="EQM67" s="525"/>
      <c r="EQN67" s="525"/>
      <c r="EQO67" s="525"/>
      <c r="EQP67" s="525"/>
      <c r="EQQ67" s="525"/>
      <c r="EQR67" s="525"/>
      <c r="EQS67" s="525"/>
      <c r="EQT67" s="525"/>
      <c r="EQU67" s="525"/>
      <c r="EQV67" s="525"/>
      <c r="EQW67" s="525"/>
      <c r="EQX67" s="525"/>
      <c r="EQY67" s="525"/>
      <c r="EQZ67" s="525"/>
      <c r="ERA67" s="525"/>
      <c r="ERB67" s="525"/>
      <c r="ERC67" s="525"/>
      <c r="ERD67" s="525"/>
      <c r="ERE67" s="525"/>
      <c r="ERF67" s="525"/>
      <c r="ERG67" s="525"/>
      <c r="ERH67" s="525"/>
      <c r="ERI67" s="525"/>
      <c r="ERJ67" s="525"/>
      <c r="ERK67" s="525"/>
      <c r="ERL67" s="525"/>
      <c r="ERM67" s="525"/>
      <c r="ERN67" s="525"/>
      <c r="ERO67" s="525"/>
      <c r="ERP67" s="525"/>
      <c r="ERQ67" s="525"/>
      <c r="ERR67" s="525"/>
      <c r="ERS67" s="525"/>
      <c r="ERT67" s="525"/>
      <c r="ERU67" s="525"/>
      <c r="ERV67" s="525"/>
      <c r="ERW67" s="525"/>
      <c r="ERX67" s="525"/>
      <c r="ERY67" s="525"/>
      <c r="ERZ67" s="525"/>
      <c r="ESA67" s="525"/>
      <c r="ESB67" s="525"/>
      <c r="ESC67" s="525"/>
      <c r="ESD67" s="525"/>
      <c r="ESE67" s="525"/>
      <c r="ESF67" s="525"/>
      <c r="ESG67" s="525"/>
      <c r="ESH67" s="525"/>
      <c r="ESI67" s="525"/>
      <c r="ESJ67" s="525"/>
      <c r="ESK67" s="525"/>
      <c r="ESL67" s="525"/>
      <c r="ESM67" s="525"/>
      <c r="ESN67" s="525"/>
      <c r="ESO67" s="525"/>
      <c r="ESP67" s="525"/>
      <c r="ESQ67" s="525"/>
      <c r="ESR67" s="525"/>
      <c r="ESS67" s="525"/>
      <c r="EST67" s="525"/>
      <c r="ESU67" s="525"/>
      <c r="ESV67" s="525"/>
      <c r="ESW67" s="525"/>
      <c r="ESX67" s="525"/>
      <c r="ESY67" s="525"/>
      <c r="ESZ67" s="525"/>
      <c r="ETA67" s="525"/>
      <c r="ETB67" s="525"/>
      <c r="ETC67" s="525"/>
      <c r="ETD67" s="525"/>
      <c r="ETE67" s="525"/>
      <c r="ETF67" s="525"/>
      <c r="ETG67" s="525"/>
      <c r="ETH67" s="525"/>
      <c r="ETI67" s="525"/>
      <c r="ETJ67" s="525"/>
      <c r="ETK67" s="525"/>
      <c r="ETL67" s="525"/>
      <c r="ETM67" s="525"/>
      <c r="ETN67" s="525"/>
      <c r="ETO67" s="525"/>
      <c r="ETP67" s="525"/>
      <c r="ETQ67" s="525"/>
      <c r="ETR67" s="525"/>
      <c r="ETS67" s="525"/>
      <c r="ETT67" s="525"/>
      <c r="ETU67" s="525"/>
      <c r="ETV67" s="525"/>
      <c r="ETW67" s="525"/>
      <c r="ETX67" s="525"/>
      <c r="ETY67" s="525"/>
      <c r="ETZ67" s="525"/>
      <c r="EUA67" s="525"/>
      <c r="EUB67" s="525"/>
      <c r="EUC67" s="525"/>
      <c r="EUD67" s="525"/>
      <c r="EUE67" s="525"/>
      <c r="EUF67" s="525"/>
      <c r="EUG67" s="525"/>
      <c r="EUH67" s="525"/>
      <c r="EUI67" s="525"/>
      <c r="EUJ67" s="525"/>
      <c r="EUK67" s="525"/>
      <c r="EUL67" s="525"/>
      <c r="EUM67" s="525"/>
      <c r="EUN67" s="525"/>
      <c r="EUO67" s="525"/>
      <c r="EUP67" s="525"/>
      <c r="EUQ67" s="525"/>
      <c r="EUR67" s="525"/>
      <c r="EUS67" s="525"/>
      <c r="EUT67" s="525"/>
      <c r="EUU67" s="525"/>
      <c r="EUV67" s="525"/>
      <c r="EUW67" s="525"/>
      <c r="EUX67" s="525"/>
      <c r="EUY67" s="525"/>
      <c r="EUZ67" s="525"/>
      <c r="EVA67" s="525"/>
      <c r="EVB67" s="525"/>
      <c r="EVC67" s="525"/>
      <c r="EVD67" s="525"/>
      <c r="EVE67" s="525"/>
      <c r="EVF67" s="525"/>
      <c r="EVG67" s="525"/>
      <c r="EVH67" s="525"/>
      <c r="EVI67" s="525"/>
      <c r="EVJ67" s="525"/>
      <c r="EVK67" s="525"/>
      <c r="EVL67" s="525"/>
      <c r="EVM67" s="525"/>
      <c r="EVN67" s="525"/>
      <c r="EVO67" s="525"/>
      <c r="EVP67" s="525"/>
      <c r="EVQ67" s="525"/>
      <c r="EVR67" s="525"/>
      <c r="EVS67" s="525"/>
      <c r="EVT67" s="525"/>
      <c r="EVU67" s="525"/>
      <c r="EVV67" s="525"/>
      <c r="EVW67" s="525"/>
      <c r="EVX67" s="525"/>
      <c r="EVY67" s="525"/>
      <c r="EVZ67" s="525"/>
      <c r="EWA67" s="525"/>
      <c r="EWB67" s="525"/>
      <c r="EWC67" s="525"/>
      <c r="EWD67" s="525"/>
      <c r="EWE67" s="525"/>
      <c r="EWF67" s="525"/>
      <c r="EWG67" s="525"/>
      <c r="EWH67" s="525"/>
      <c r="EWI67" s="525"/>
      <c r="EWJ67" s="525"/>
      <c r="EWK67" s="525"/>
      <c r="EWL67" s="525"/>
      <c r="EWM67" s="525"/>
      <c r="EWN67" s="525"/>
      <c r="EWO67" s="525"/>
      <c r="EWP67" s="525"/>
      <c r="EWQ67" s="525"/>
      <c r="EWR67" s="525"/>
      <c r="EWS67" s="525"/>
      <c r="EWT67" s="525"/>
      <c r="EWU67" s="525"/>
      <c r="EWV67" s="525"/>
      <c r="EWW67" s="525"/>
      <c r="EWX67" s="525"/>
      <c r="EWY67" s="525"/>
      <c r="EWZ67" s="525"/>
      <c r="EXA67" s="525"/>
      <c r="EXB67" s="525"/>
      <c r="EXC67" s="525"/>
      <c r="EXD67" s="525"/>
      <c r="EXE67" s="525"/>
      <c r="EXF67" s="525"/>
      <c r="EXG67" s="525"/>
      <c r="EXH67" s="525"/>
      <c r="EXI67" s="525"/>
      <c r="EXJ67" s="525"/>
      <c r="EXK67" s="525"/>
      <c r="EXL67" s="525"/>
      <c r="EXM67" s="525"/>
      <c r="EXN67" s="525"/>
      <c r="EXO67" s="525"/>
      <c r="EXP67" s="525"/>
      <c r="EXQ67" s="525"/>
      <c r="EXR67" s="525"/>
      <c r="EXS67" s="525"/>
      <c r="EXT67" s="525"/>
      <c r="EXU67" s="525"/>
      <c r="EXV67" s="525"/>
      <c r="EXW67" s="525"/>
      <c r="EXX67" s="525"/>
      <c r="EXY67" s="525"/>
      <c r="EXZ67" s="525"/>
      <c r="EYA67" s="525"/>
      <c r="EYB67" s="525"/>
      <c r="EYC67" s="525"/>
      <c r="EYD67" s="525"/>
      <c r="EYE67" s="525"/>
      <c r="EYF67" s="525"/>
      <c r="EYG67" s="525"/>
      <c r="EYH67" s="525"/>
      <c r="EYI67" s="525"/>
      <c r="EYJ67" s="525"/>
      <c r="EYK67" s="525"/>
      <c r="EYL67" s="525"/>
      <c r="EYM67" s="525"/>
      <c r="EYN67" s="525"/>
      <c r="EYO67" s="525"/>
      <c r="EYP67" s="525"/>
      <c r="EYQ67" s="525"/>
      <c r="EYR67" s="525"/>
      <c r="EYS67" s="525"/>
      <c r="EYT67" s="525"/>
      <c r="EYU67" s="525"/>
      <c r="EYV67" s="525"/>
      <c r="EYW67" s="525"/>
      <c r="EYX67" s="525"/>
      <c r="EYY67" s="525"/>
      <c r="EYZ67" s="525"/>
      <c r="EZA67" s="525"/>
      <c r="EZB67" s="525"/>
      <c r="EZC67" s="525"/>
      <c r="EZD67" s="525"/>
      <c r="EZE67" s="525"/>
      <c r="EZF67" s="525"/>
      <c r="EZG67" s="525"/>
      <c r="EZH67" s="525"/>
      <c r="EZI67" s="525"/>
      <c r="EZJ67" s="525"/>
      <c r="EZK67" s="525"/>
      <c r="EZL67" s="525"/>
      <c r="EZM67" s="525"/>
      <c r="EZN67" s="525"/>
      <c r="EZO67" s="525"/>
      <c r="EZP67" s="525"/>
      <c r="EZQ67" s="525"/>
      <c r="EZR67" s="525"/>
      <c r="EZS67" s="525"/>
      <c r="EZT67" s="525"/>
      <c r="EZU67" s="525"/>
      <c r="EZV67" s="525"/>
      <c r="EZW67" s="525"/>
      <c r="EZX67" s="525"/>
      <c r="EZY67" s="525"/>
      <c r="EZZ67" s="525"/>
      <c r="FAA67" s="525"/>
      <c r="FAB67" s="525"/>
      <c r="FAC67" s="525"/>
      <c r="FAD67" s="525"/>
      <c r="FAE67" s="525"/>
      <c r="FAF67" s="525"/>
      <c r="FAG67" s="525"/>
      <c r="FAH67" s="525"/>
      <c r="FAI67" s="525"/>
      <c r="FAJ67" s="525"/>
      <c r="FAK67" s="525"/>
      <c r="FAL67" s="525"/>
      <c r="FAM67" s="525"/>
      <c r="FAN67" s="525"/>
      <c r="FAO67" s="525"/>
      <c r="FAP67" s="525"/>
      <c r="FAQ67" s="525"/>
      <c r="FAR67" s="525"/>
      <c r="FAS67" s="525"/>
      <c r="FAT67" s="525"/>
      <c r="FAU67" s="525"/>
      <c r="FAV67" s="525"/>
      <c r="FAW67" s="525"/>
      <c r="FAX67" s="525"/>
      <c r="FAY67" s="525"/>
      <c r="FAZ67" s="525"/>
      <c r="FBA67" s="525"/>
      <c r="FBB67" s="525"/>
      <c r="FBC67" s="525"/>
      <c r="FBD67" s="525"/>
      <c r="FBE67" s="525"/>
      <c r="FBF67" s="525"/>
      <c r="FBG67" s="525"/>
      <c r="FBH67" s="525"/>
      <c r="FBI67" s="525"/>
      <c r="FBJ67" s="525"/>
      <c r="FBK67" s="525"/>
      <c r="FBL67" s="525"/>
      <c r="FBM67" s="525"/>
      <c r="FBN67" s="525"/>
      <c r="FBO67" s="525"/>
      <c r="FBP67" s="525"/>
      <c r="FBQ67" s="525"/>
      <c r="FBR67" s="525"/>
      <c r="FBS67" s="525"/>
      <c r="FBT67" s="525"/>
      <c r="FBU67" s="525"/>
      <c r="FBV67" s="525"/>
      <c r="FBW67" s="525"/>
      <c r="FBX67" s="525"/>
      <c r="FBY67" s="525"/>
      <c r="FBZ67" s="525"/>
      <c r="FCA67" s="525"/>
      <c r="FCB67" s="525"/>
      <c r="FCC67" s="525"/>
      <c r="FCD67" s="525"/>
      <c r="FCE67" s="525"/>
      <c r="FCF67" s="525"/>
      <c r="FCG67" s="525"/>
      <c r="FCH67" s="525"/>
      <c r="FCI67" s="525"/>
      <c r="FCJ67" s="525"/>
      <c r="FCK67" s="525"/>
      <c r="FCL67" s="525"/>
      <c r="FCM67" s="525"/>
      <c r="FCN67" s="525"/>
      <c r="FCO67" s="525"/>
      <c r="FCP67" s="525"/>
      <c r="FCQ67" s="525"/>
      <c r="FCR67" s="525"/>
      <c r="FCS67" s="525"/>
      <c r="FCT67" s="525"/>
      <c r="FCU67" s="525"/>
      <c r="FCV67" s="525"/>
      <c r="FCW67" s="525"/>
      <c r="FCX67" s="525"/>
      <c r="FCY67" s="525"/>
      <c r="FCZ67" s="525"/>
      <c r="FDA67" s="525"/>
      <c r="FDB67" s="525"/>
      <c r="FDC67" s="525"/>
      <c r="FDD67" s="525"/>
      <c r="FDE67" s="525"/>
      <c r="FDF67" s="525"/>
      <c r="FDG67" s="525"/>
      <c r="FDH67" s="525"/>
      <c r="FDI67" s="525"/>
      <c r="FDJ67" s="525"/>
      <c r="FDK67" s="525"/>
      <c r="FDL67" s="525"/>
      <c r="FDM67" s="525"/>
      <c r="FDN67" s="525"/>
      <c r="FDO67" s="525"/>
      <c r="FDP67" s="525"/>
      <c r="FDQ67" s="525"/>
      <c r="FDR67" s="525"/>
      <c r="FDS67" s="525"/>
      <c r="FDT67" s="525"/>
      <c r="FDU67" s="525"/>
      <c r="FDV67" s="525"/>
      <c r="FDW67" s="525"/>
      <c r="FDX67" s="525"/>
      <c r="FDY67" s="525"/>
      <c r="FDZ67" s="525"/>
      <c r="FEA67" s="525"/>
      <c r="FEB67" s="525"/>
      <c r="FEC67" s="525"/>
      <c r="FED67" s="525"/>
      <c r="FEE67" s="525"/>
      <c r="FEF67" s="525"/>
      <c r="FEG67" s="525"/>
      <c r="FEH67" s="525"/>
      <c r="FEI67" s="525"/>
      <c r="FEJ67" s="525"/>
      <c r="FEK67" s="525"/>
      <c r="FEL67" s="525"/>
      <c r="FEM67" s="525"/>
      <c r="FEN67" s="525"/>
      <c r="FEO67" s="525"/>
      <c r="FEP67" s="525"/>
      <c r="FEQ67" s="525"/>
      <c r="FER67" s="525"/>
      <c r="FES67" s="525"/>
      <c r="FET67" s="525"/>
      <c r="FEU67" s="525"/>
      <c r="FEV67" s="525"/>
      <c r="FEW67" s="525"/>
      <c r="FEX67" s="525"/>
      <c r="FEY67" s="525"/>
      <c r="FEZ67" s="525"/>
      <c r="FFA67" s="525"/>
      <c r="FFB67" s="525"/>
      <c r="FFC67" s="525"/>
      <c r="FFD67" s="525"/>
      <c r="FFE67" s="525"/>
      <c r="FFF67" s="525"/>
      <c r="FFG67" s="525"/>
      <c r="FFH67" s="525"/>
      <c r="FFI67" s="525"/>
      <c r="FFJ67" s="525"/>
      <c r="FFK67" s="525"/>
      <c r="FFL67" s="525"/>
      <c r="FFM67" s="525"/>
      <c r="FFN67" s="525"/>
      <c r="FFO67" s="525"/>
      <c r="FFP67" s="525"/>
      <c r="FFQ67" s="525"/>
      <c r="FFR67" s="525"/>
      <c r="FFS67" s="525"/>
      <c r="FFT67" s="525"/>
      <c r="FFU67" s="525"/>
      <c r="FFV67" s="525"/>
      <c r="FFW67" s="525"/>
      <c r="FFX67" s="525"/>
      <c r="FFY67" s="525"/>
      <c r="FFZ67" s="525"/>
      <c r="FGA67" s="525"/>
      <c r="FGB67" s="525"/>
      <c r="FGC67" s="525"/>
      <c r="FGD67" s="525"/>
      <c r="FGE67" s="525"/>
      <c r="FGF67" s="525"/>
      <c r="FGG67" s="525"/>
      <c r="FGH67" s="525"/>
      <c r="FGI67" s="525"/>
      <c r="FGJ67" s="525"/>
      <c r="FGK67" s="525"/>
      <c r="FGL67" s="525"/>
      <c r="FGM67" s="525"/>
      <c r="FGN67" s="525"/>
      <c r="FGO67" s="525"/>
      <c r="FGP67" s="525"/>
      <c r="FGQ67" s="525"/>
      <c r="FGR67" s="525"/>
      <c r="FGS67" s="525"/>
      <c r="FGT67" s="525"/>
      <c r="FGU67" s="525"/>
      <c r="FGV67" s="525"/>
      <c r="FGW67" s="525"/>
      <c r="FGX67" s="525"/>
      <c r="FGY67" s="525"/>
      <c r="FGZ67" s="525"/>
      <c r="FHA67" s="525"/>
      <c r="FHB67" s="525"/>
      <c r="FHC67" s="525"/>
      <c r="FHD67" s="525"/>
      <c r="FHE67" s="525"/>
      <c r="FHF67" s="525"/>
      <c r="FHG67" s="525"/>
      <c r="FHH67" s="525"/>
      <c r="FHI67" s="525"/>
      <c r="FHJ67" s="525"/>
      <c r="FHK67" s="525"/>
      <c r="FHL67" s="525"/>
      <c r="FHM67" s="525"/>
      <c r="FHN67" s="525"/>
      <c r="FHO67" s="525"/>
      <c r="FHP67" s="525"/>
      <c r="FHQ67" s="525"/>
      <c r="FHR67" s="525"/>
      <c r="FHS67" s="525"/>
      <c r="FHT67" s="525"/>
      <c r="FHU67" s="525"/>
      <c r="FHV67" s="525"/>
      <c r="FHW67" s="525"/>
      <c r="FHX67" s="525"/>
      <c r="FHY67" s="525"/>
      <c r="FHZ67" s="525"/>
      <c r="FIA67" s="525"/>
      <c r="FIB67" s="525"/>
      <c r="FIC67" s="525"/>
      <c r="FID67" s="525"/>
      <c r="FIE67" s="525"/>
      <c r="FIF67" s="525"/>
      <c r="FIG67" s="525"/>
      <c r="FIH67" s="525"/>
      <c r="FII67" s="525"/>
      <c r="FIJ67" s="525"/>
      <c r="FIK67" s="525"/>
      <c r="FIL67" s="525"/>
      <c r="FIM67" s="525"/>
      <c r="FIN67" s="525"/>
      <c r="FIO67" s="525"/>
      <c r="FIP67" s="525"/>
      <c r="FIQ67" s="525"/>
      <c r="FIR67" s="525"/>
      <c r="FIS67" s="525"/>
      <c r="FIT67" s="525"/>
      <c r="FIU67" s="525"/>
      <c r="FIV67" s="525"/>
      <c r="FIW67" s="525"/>
      <c r="FIX67" s="525"/>
      <c r="FIY67" s="525"/>
      <c r="FIZ67" s="525"/>
      <c r="FJA67" s="525"/>
      <c r="FJB67" s="525"/>
      <c r="FJC67" s="525"/>
      <c r="FJD67" s="525"/>
      <c r="FJE67" s="525"/>
      <c r="FJF67" s="525"/>
      <c r="FJG67" s="525"/>
      <c r="FJH67" s="525"/>
      <c r="FJI67" s="525"/>
      <c r="FJJ67" s="525"/>
      <c r="FJK67" s="525"/>
      <c r="FJL67" s="525"/>
      <c r="FJM67" s="525"/>
      <c r="FJN67" s="525"/>
      <c r="FJO67" s="525"/>
      <c r="FJP67" s="525"/>
      <c r="FJQ67" s="525"/>
      <c r="FJR67" s="525"/>
      <c r="FJS67" s="525"/>
      <c r="FJT67" s="525"/>
      <c r="FJU67" s="525"/>
      <c r="FJV67" s="525"/>
      <c r="FJW67" s="525"/>
      <c r="FJX67" s="525"/>
      <c r="FJY67" s="525"/>
      <c r="FJZ67" s="525"/>
      <c r="FKA67" s="525"/>
      <c r="FKB67" s="525"/>
      <c r="FKC67" s="525"/>
      <c r="FKD67" s="525"/>
      <c r="FKE67" s="525"/>
      <c r="FKF67" s="525"/>
      <c r="FKG67" s="525"/>
      <c r="FKH67" s="525"/>
      <c r="FKI67" s="525"/>
      <c r="FKJ67" s="525"/>
      <c r="FKK67" s="525"/>
      <c r="FKL67" s="525"/>
      <c r="FKM67" s="525"/>
      <c r="FKN67" s="525"/>
      <c r="FKO67" s="525"/>
      <c r="FKP67" s="525"/>
      <c r="FKQ67" s="525"/>
      <c r="FKR67" s="525"/>
      <c r="FKS67" s="525"/>
      <c r="FKT67" s="525"/>
      <c r="FKU67" s="525"/>
      <c r="FKV67" s="525"/>
      <c r="FKW67" s="525"/>
      <c r="FKX67" s="525"/>
      <c r="FKY67" s="525"/>
      <c r="FKZ67" s="525"/>
      <c r="FLA67" s="525"/>
      <c r="FLB67" s="525"/>
      <c r="FLC67" s="525"/>
      <c r="FLD67" s="525"/>
      <c r="FLE67" s="525"/>
      <c r="FLF67" s="525"/>
      <c r="FLG67" s="525"/>
      <c r="FLH67" s="525"/>
      <c r="FLI67" s="525"/>
      <c r="FLJ67" s="525"/>
      <c r="FLK67" s="525"/>
      <c r="FLL67" s="525"/>
      <c r="FLM67" s="525"/>
      <c r="FLN67" s="525"/>
      <c r="FLO67" s="525"/>
      <c r="FLP67" s="525"/>
      <c r="FLQ67" s="525"/>
      <c r="FLR67" s="525"/>
      <c r="FLS67" s="525"/>
      <c r="FLT67" s="525"/>
      <c r="FLU67" s="525"/>
      <c r="FLV67" s="525"/>
      <c r="FLW67" s="525"/>
      <c r="FLX67" s="525"/>
      <c r="FLY67" s="525"/>
      <c r="FLZ67" s="525"/>
      <c r="FMA67" s="525"/>
      <c r="FMB67" s="525"/>
      <c r="FMC67" s="525"/>
      <c r="FMD67" s="525"/>
      <c r="FME67" s="525"/>
      <c r="FMF67" s="525"/>
      <c r="FMG67" s="525"/>
      <c r="FMH67" s="525"/>
      <c r="FMI67" s="525"/>
      <c r="FMJ67" s="525"/>
      <c r="FMK67" s="525"/>
      <c r="FML67" s="525"/>
      <c r="FMM67" s="525"/>
      <c r="FMN67" s="525"/>
      <c r="FMO67" s="525"/>
      <c r="FMP67" s="525"/>
      <c r="FMQ67" s="525"/>
      <c r="FMR67" s="525"/>
      <c r="FMS67" s="525"/>
      <c r="FMT67" s="525"/>
      <c r="FMU67" s="525"/>
      <c r="FMV67" s="525"/>
      <c r="FMW67" s="525"/>
      <c r="FMX67" s="525"/>
      <c r="FMY67" s="525"/>
      <c r="FMZ67" s="525"/>
      <c r="FNA67" s="525"/>
      <c r="FNB67" s="525"/>
      <c r="FNC67" s="525"/>
      <c r="FND67" s="525"/>
      <c r="FNE67" s="525"/>
      <c r="FNF67" s="525"/>
      <c r="FNG67" s="525"/>
      <c r="FNH67" s="525"/>
      <c r="FNI67" s="525"/>
      <c r="FNJ67" s="525"/>
      <c r="FNK67" s="525"/>
      <c r="FNL67" s="525"/>
      <c r="FNM67" s="525"/>
      <c r="FNN67" s="525"/>
      <c r="FNO67" s="525"/>
      <c r="FNP67" s="525"/>
      <c r="FNQ67" s="525"/>
      <c r="FNR67" s="525"/>
      <c r="FNS67" s="525"/>
      <c r="FNT67" s="525"/>
      <c r="FNU67" s="525"/>
      <c r="FNV67" s="525"/>
      <c r="FNW67" s="525"/>
      <c r="FNX67" s="525"/>
      <c r="FNY67" s="525"/>
      <c r="FNZ67" s="525"/>
      <c r="FOA67" s="525"/>
      <c r="FOB67" s="525"/>
      <c r="FOC67" s="525"/>
      <c r="FOD67" s="525"/>
      <c r="FOE67" s="525"/>
      <c r="FOF67" s="525"/>
      <c r="FOG67" s="525"/>
      <c r="FOH67" s="525"/>
      <c r="FOI67" s="525"/>
      <c r="FOJ67" s="525"/>
      <c r="FOK67" s="525"/>
      <c r="FOL67" s="525"/>
      <c r="FOM67" s="525"/>
      <c r="FON67" s="525"/>
      <c r="FOO67" s="525"/>
      <c r="FOP67" s="525"/>
      <c r="FOQ67" s="525"/>
      <c r="FOR67" s="525"/>
      <c r="FOS67" s="525"/>
      <c r="FOT67" s="525"/>
      <c r="FOU67" s="525"/>
      <c r="FOV67" s="525"/>
      <c r="FOW67" s="525"/>
      <c r="FOX67" s="525"/>
      <c r="FOY67" s="525"/>
      <c r="FOZ67" s="525"/>
      <c r="FPA67" s="525"/>
      <c r="FPB67" s="525"/>
      <c r="FPC67" s="525"/>
      <c r="FPD67" s="525"/>
      <c r="FPE67" s="525"/>
      <c r="FPF67" s="525"/>
      <c r="FPG67" s="525"/>
      <c r="FPH67" s="525"/>
      <c r="FPI67" s="525"/>
      <c r="FPJ67" s="525"/>
      <c r="FPK67" s="525"/>
      <c r="FPL67" s="525"/>
      <c r="FPM67" s="525"/>
      <c r="FPN67" s="525"/>
      <c r="FPO67" s="525"/>
      <c r="FPP67" s="525"/>
      <c r="FPQ67" s="525"/>
      <c r="FPR67" s="525"/>
      <c r="FPS67" s="525"/>
      <c r="FPT67" s="525"/>
      <c r="FPU67" s="525"/>
      <c r="FPV67" s="525"/>
      <c r="FPW67" s="525"/>
      <c r="FPX67" s="525"/>
      <c r="FPY67" s="525"/>
      <c r="FPZ67" s="525"/>
      <c r="FQA67" s="525"/>
      <c r="FQB67" s="525"/>
      <c r="FQC67" s="525"/>
      <c r="FQD67" s="525"/>
      <c r="FQE67" s="525"/>
      <c r="FQF67" s="525"/>
      <c r="FQG67" s="525"/>
      <c r="FQH67" s="525"/>
      <c r="FQI67" s="525"/>
      <c r="FQJ67" s="525"/>
      <c r="FQK67" s="525"/>
      <c r="FQL67" s="525"/>
      <c r="FQM67" s="525"/>
      <c r="FQN67" s="525"/>
      <c r="FQO67" s="525"/>
      <c r="FQP67" s="525"/>
      <c r="FQQ67" s="525"/>
      <c r="FQR67" s="525"/>
      <c r="FQS67" s="525"/>
      <c r="FQT67" s="525"/>
      <c r="FQU67" s="525"/>
      <c r="FQV67" s="525"/>
      <c r="FQW67" s="525"/>
      <c r="FQX67" s="525"/>
      <c r="FQY67" s="525"/>
      <c r="FQZ67" s="525"/>
      <c r="FRA67" s="525"/>
      <c r="FRB67" s="525"/>
      <c r="FRC67" s="525"/>
      <c r="FRD67" s="525"/>
      <c r="FRE67" s="525"/>
      <c r="FRF67" s="525"/>
      <c r="FRG67" s="525"/>
      <c r="FRH67" s="525"/>
      <c r="FRI67" s="525"/>
      <c r="FRJ67" s="525"/>
      <c r="FRK67" s="525"/>
      <c r="FRL67" s="525"/>
      <c r="FRM67" s="525"/>
      <c r="FRN67" s="525"/>
      <c r="FRO67" s="525"/>
      <c r="FRP67" s="525"/>
      <c r="FRQ67" s="525"/>
      <c r="FRR67" s="525"/>
      <c r="FRS67" s="525"/>
      <c r="FRT67" s="525"/>
      <c r="FRU67" s="525"/>
      <c r="FRV67" s="525"/>
      <c r="FRW67" s="525"/>
      <c r="FRX67" s="525"/>
      <c r="FRY67" s="525"/>
      <c r="FRZ67" s="525"/>
      <c r="FSA67" s="525"/>
      <c r="FSB67" s="525"/>
      <c r="FSC67" s="525"/>
      <c r="FSD67" s="525"/>
      <c r="FSE67" s="525"/>
      <c r="FSF67" s="525"/>
      <c r="FSG67" s="525"/>
      <c r="FSH67" s="525"/>
      <c r="FSI67" s="525"/>
      <c r="FSJ67" s="525"/>
      <c r="FSK67" s="525"/>
      <c r="FSL67" s="525"/>
      <c r="FSM67" s="525"/>
      <c r="FSN67" s="525"/>
      <c r="FSO67" s="525"/>
      <c r="FSP67" s="525"/>
      <c r="FSQ67" s="525"/>
      <c r="FSR67" s="525"/>
      <c r="FSS67" s="525"/>
      <c r="FST67" s="525"/>
      <c r="FSU67" s="525"/>
      <c r="FSV67" s="525"/>
      <c r="FSW67" s="525"/>
      <c r="FSX67" s="525"/>
      <c r="FSY67" s="525"/>
      <c r="FSZ67" s="525"/>
      <c r="FTA67" s="525"/>
      <c r="FTB67" s="525"/>
      <c r="FTC67" s="525"/>
      <c r="FTD67" s="525"/>
      <c r="FTE67" s="525"/>
      <c r="FTF67" s="525"/>
      <c r="FTG67" s="525"/>
      <c r="FTH67" s="525"/>
      <c r="FTI67" s="525"/>
      <c r="FTJ67" s="525"/>
      <c r="FTK67" s="525"/>
      <c r="FTL67" s="525"/>
      <c r="FTM67" s="525"/>
      <c r="FTN67" s="525"/>
      <c r="FTO67" s="525"/>
      <c r="FTP67" s="525"/>
      <c r="FTQ67" s="525"/>
      <c r="FTR67" s="525"/>
      <c r="FTS67" s="525"/>
      <c r="FTT67" s="525"/>
      <c r="FTU67" s="525"/>
      <c r="FTV67" s="525"/>
      <c r="FTW67" s="525"/>
      <c r="FTX67" s="525"/>
      <c r="FTY67" s="525"/>
      <c r="FTZ67" s="525"/>
      <c r="FUA67" s="525"/>
      <c r="FUB67" s="525"/>
      <c r="FUC67" s="525"/>
      <c r="FUD67" s="525"/>
      <c r="FUE67" s="525"/>
      <c r="FUF67" s="525"/>
      <c r="FUG67" s="525"/>
      <c r="FUH67" s="525"/>
      <c r="FUI67" s="525"/>
      <c r="FUJ67" s="525"/>
      <c r="FUK67" s="525"/>
      <c r="FUL67" s="525"/>
      <c r="FUM67" s="525"/>
      <c r="FUN67" s="525"/>
      <c r="FUO67" s="525"/>
      <c r="FUP67" s="525"/>
      <c r="FUQ67" s="525"/>
      <c r="FUR67" s="525"/>
      <c r="FUS67" s="525"/>
      <c r="FUT67" s="525"/>
      <c r="FUU67" s="525"/>
      <c r="FUV67" s="525"/>
      <c r="FUW67" s="525"/>
      <c r="FUX67" s="525"/>
      <c r="FUY67" s="525"/>
      <c r="FUZ67" s="525"/>
      <c r="FVA67" s="525"/>
      <c r="FVB67" s="525"/>
      <c r="FVC67" s="525"/>
      <c r="FVD67" s="525"/>
      <c r="FVE67" s="525"/>
      <c r="FVF67" s="525"/>
      <c r="FVG67" s="525"/>
      <c r="FVH67" s="525"/>
      <c r="FVI67" s="525"/>
      <c r="FVJ67" s="525"/>
      <c r="FVK67" s="525"/>
      <c r="FVL67" s="525"/>
      <c r="FVM67" s="525"/>
      <c r="FVN67" s="525"/>
      <c r="FVO67" s="525"/>
      <c r="FVP67" s="525"/>
      <c r="FVQ67" s="525"/>
      <c r="FVR67" s="525"/>
      <c r="FVS67" s="525"/>
      <c r="FVT67" s="525"/>
      <c r="FVU67" s="525"/>
      <c r="FVV67" s="525"/>
      <c r="FVW67" s="525"/>
      <c r="FVX67" s="525"/>
      <c r="FVY67" s="525"/>
      <c r="FVZ67" s="525"/>
      <c r="FWA67" s="525"/>
      <c r="FWB67" s="525"/>
      <c r="FWC67" s="525"/>
      <c r="FWD67" s="525"/>
      <c r="FWE67" s="525"/>
      <c r="FWF67" s="525"/>
      <c r="FWG67" s="525"/>
      <c r="FWH67" s="525"/>
      <c r="FWI67" s="525"/>
      <c r="FWJ67" s="525"/>
      <c r="FWK67" s="525"/>
      <c r="FWL67" s="525"/>
      <c r="FWM67" s="525"/>
      <c r="FWN67" s="525"/>
      <c r="FWO67" s="525"/>
      <c r="FWP67" s="525"/>
      <c r="FWQ67" s="525"/>
      <c r="FWR67" s="525"/>
      <c r="FWS67" s="525"/>
      <c r="FWT67" s="525"/>
      <c r="FWU67" s="525"/>
      <c r="FWV67" s="525"/>
      <c r="FWW67" s="525"/>
      <c r="FWX67" s="525"/>
      <c r="FWY67" s="525"/>
      <c r="FWZ67" s="525"/>
      <c r="FXA67" s="525"/>
      <c r="FXB67" s="525"/>
      <c r="FXC67" s="525"/>
      <c r="FXD67" s="525"/>
      <c r="FXE67" s="525"/>
      <c r="FXF67" s="525"/>
      <c r="FXG67" s="525"/>
      <c r="FXH67" s="525"/>
      <c r="FXI67" s="525"/>
      <c r="FXJ67" s="525"/>
      <c r="FXK67" s="525"/>
      <c r="FXL67" s="525"/>
      <c r="FXM67" s="525"/>
      <c r="FXN67" s="525"/>
      <c r="FXO67" s="525"/>
      <c r="FXP67" s="525"/>
      <c r="FXQ67" s="525"/>
      <c r="FXR67" s="525"/>
      <c r="FXS67" s="525"/>
      <c r="FXT67" s="525"/>
      <c r="FXU67" s="525"/>
      <c r="FXV67" s="525"/>
      <c r="FXW67" s="525"/>
      <c r="FXX67" s="525"/>
      <c r="FXY67" s="525"/>
      <c r="FXZ67" s="525"/>
      <c r="FYA67" s="525"/>
      <c r="FYB67" s="525"/>
      <c r="FYC67" s="525"/>
      <c r="FYD67" s="525"/>
      <c r="FYE67" s="525"/>
      <c r="FYF67" s="525"/>
      <c r="FYG67" s="525"/>
      <c r="FYH67" s="525"/>
      <c r="FYI67" s="525"/>
      <c r="FYJ67" s="525"/>
      <c r="FYK67" s="525"/>
      <c r="FYL67" s="525"/>
      <c r="FYM67" s="525"/>
      <c r="FYN67" s="525"/>
      <c r="FYO67" s="525"/>
      <c r="FYP67" s="525"/>
      <c r="FYQ67" s="525"/>
      <c r="FYR67" s="525"/>
      <c r="FYS67" s="525"/>
      <c r="FYT67" s="525"/>
      <c r="FYU67" s="525"/>
      <c r="FYV67" s="525"/>
      <c r="FYW67" s="525"/>
      <c r="FYX67" s="525"/>
      <c r="FYY67" s="525"/>
      <c r="FYZ67" s="525"/>
      <c r="FZA67" s="525"/>
      <c r="FZB67" s="525"/>
      <c r="FZC67" s="525"/>
      <c r="FZD67" s="525"/>
      <c r="FZE67" s="525"/>
      <c r="FZF67" s="525"/>
      <c r="FZG67" s="525"/>
      <c r="FZH67" s="525"/>
      <c r="FZI67" s="525"/>
      <c r="FZJ67" s="525"/>
      <c r="FZK67" s="525"/>
      <c r="FZL67" s="525"/>
      <c r="FZM67" s="525"/>
      <c r="FZN67" s="525"/>
      <c r="FZO67" s="525"/>
      <c r="FZP67" s="525"/>
      <c r="FZQ67" s="525"/>
      <c r="FZR67" s="525"/>
      <c r="FZS67" s="525"/>
      <c r="FZT67" s="525"/>
      <c r="FZU67" s="525"/>
      <c r="FZV67" s="525"/>
      <c r="FZW67" s="525"/>
      <c r="FZX67" s="525"/>
      <c r="FZY67" s="525"/>
      <c r="FZZ67" s="525"/>
      <c r="GAA67" s="525"/>
      <c r="GAB67" s="525"/>
      <c r="GAC67" s="525"/>
      <c r="GAD67" s="525"/>
      <c r="GAE67" s="525"/>
      <c r="GAF67" s="525"/>
      <c r="GAG67" s="525"/>
      <c r="GAH67" s="525"/>
      <c r="GAI67" s="525"/>
      <c r="GAJ67" s="525"/>
      <c r="GAK67" s="525"/>
      <c r="GAL67" s="525"/>
      <c r="GAM67" s="525"/>
      <c r="GAN67" s="525"/>
      <c r="GAO67" s="525"/>
      <c r="GAP67" s="525"/>
      <c r="GAQ67" s="525"/>
      <c r="GAR67" s="525"/>
      <c r="GAS67" s="525"/>
      <c r="GAT67" s="525"/>
      <c r="GAU67" s="525"/>
      <c r="GAV67" s="525"/>
      <c r="GAW67" s="525"/>
      <c r="GAX67" s="525"/>
      <c r="GAY67" s="525"/>
      <c r="GAZ67" s="525"/>
      <c r="GBA67" s="525"/>
      <c r="GBB67" s="525"/>
      <c r="GBC67" s="525"/>
      <c r="GBD67" s="525"/>
      <c r="GBE67" s="525"/>
      <c r="GBF67" s="525"/>
      <c r="GBG67" s="525"/>
      <c r="GBH67" s="525"/>
      <c r="GBI67" s="525"/>
      <c r="GBJ67" s="525"/>
      <c r="GBK67" s="525"/>
      <c r="GBL67" s="525"/>
      <c r="GBM67" s="525"/>
      <c r="GBN67" s="525"/>
      <c r="GBO67" s="525"/>
      <c r="GBP67" s="525"/>
      <c r="GBQ67" s="525"/>
      <c r="GBR67" s="525"/>
      <c r="GBS67" s="525"/>
      <c r="GBT67" s="525"/>
      <c r="GBU67" s="525"/>
      <c r="GBV67" s="525"/>
      <c r="GBW67" s="525"/>
      <c r="GBX67" s="525"/>
      <c r="GBY67" s="525"/>
      <c r="GBZ67" s="525"/>
      <c r="GCA67" s="525"/>
      <c r="GCB67" s="525"/>
      <c r="GCC67" s="525"/>
      <c r="GCD67" s="525"/>
      <c r="GCE67" s="525"/>
      <c r="GCF67" s="525"/>
      <c r="GCG67" s="525"/>
      <c r="GCH67" s="525"/>
      <c r="GCI67" s="525"/>
      <c r="GCJ67" s="525"/>
      <c r="GCK67" s="525"/>
      <c r="GCL67" s="525"/>
      <c r="GCM67" s="525"/>
      <c r="GCN67" s="525"/>
      <c r="GCO67" s="525"/>
      <c r="GCP67" s="525"/>
      <c r="GCQ67" s="525"/>
      <c r="GCR67" s="525"/>
      <c r="GCS67" s="525"/>
      <c r="GCT67" s="525"/>
      <c r="GCU67" s="525"/>
      <c r="GCV67" s="525"/>
      <c r="GCW67" s="525"/>
      <c r="GCX67" s="525"/>
      <c r="GCY67" s="525"/>
      <c r="GCZ67" s="525"/>
      <c r="GDA67" s="525"/>
      <c r="GDB67" s="525"/>
      <c r="GDC67" s="525"/>
      <c r="GDD67" s="525"/>
      <c r="GDE67" s="525"/>
      <c r="GDF67" s="525"/>
      <c r="GDG67" s="525"/>
      <c r="GDH67" s="525"/>
      <c r="GDI67" s="525"/>
      <c r="GDJ67" s="525"/>
      <c r="GDK67" s="525"/>
      <c r="GDL67" s="525"/>
      <c r="GDM67" s="525"/>
      <c r="GDN67" s="525"/>
      <c r="GDO67" s="525"/>
      <c r="GDP67" s="525"/>
      <c r="GDQ67" s="525"/>
      <c r="GDR67" s="525"/>
      <c r="GDS67" s="525"/>
      <c r="GDT67" s="525"/>
      <c r="GDU67" s="525"/>
      <c r="GDV67" s="525"/>
      <c r="GDW67" s="525"/>
      <c r="GDX67" s="525"/>
      <c r="GDY67" s="525"/>
      <c r="GDZ67" s="525"/>
      <c r="GEA67" s="525"/>
      <c r="GEB67" s="525"/>
      <c r="GEC67" s="525"/>
      <c r="GED67" s="525"/>
      <c r="GEE67" s="525"/>
      <c r="GEF67" s="525"/>
      <c r="GEG67" s="525"/>
      <c r="GEH67" s="525"/>
      <c r="GEI67" s="525"/>
      <c r="GEJ67" s="525"/>
      <c r="GEK67" s="525"/>
      <c r="GEL67" s="525"/>
      <c r="GEM67" s="525"/>
      <c r="GEN67" s="525"/>
      <c r="GEO67" s="525"/>
      <c r="GEP67" s="525"/>
      <c r="GEQ67" s="525"/>
      <c r="GER67" s="525"/>
      <c r="GES67" s="525"/>
      <c r="GET67" s="525"/>
      <c r="GEU67" s="525"/>
      <c r="GEV67" s="525"/>
      <c r="GEW67" s="525"/>
      <c r="GEX67" s="525"/>
      <c r="GEY67" s="525"/>
      <c r="GEZ67" s="525"/>
      <c r="GFA67" s="525"/>
      <c r="GFB67" s="525"/>
      <c r="GFC67" s="525"/>
      <c r="GFD67" s="525"/>
      <c r="GFE67" s="525"/>
      <c r="GFF67" s="525"/>
      <c r="GFG67" s="525"/>
      <c r="GFH67" s="525"/>
      <c r="GFI67" s="525"/>
      <c r="GFJ67" s="525"/>
      <c r="GFK67" s="525"/>
      <c r="GFL67" s="525"/>
      <c r="GFM67" s="525"/>
      <c r="GFN67" s="525"/>
      <c r="GFO67" s="525"/>
      <c r="GFP67" s="525"/>
      <c r="GFQ67" s="525"/>
      <c r="GFR67" s="525"/>
      <c r="GFS67" s="525"/>
      <c r="GFT67" s="525"/>
      <c r="GFU67" s="525"/>
      <c r="GFV67" s="525"/>
      <c r="GFW67" s="525"/>
      <c r="GFX67" s="525"/>
      <c r="GFY67" s="525"/>
      <c r="GFZ67" s="525"/>
      <c r="GGA67" s="525"/>
      <c r="GGB67" s="525"/>
      <c r="GGC67" s="525"/>
      <c r="GGD67" s="525"/>
      <c r="GGE67" s="525"/>
      <c r="GGF67" s="525"/>
      <c r="GGG67" s="525"/>
      <c r="GGH67" s="525"/>
      <c r="GGI67" s="525"/>
      <c r="GGJ67" s="525"/>
      <c r="GGK67" s="525"/>
      <c r="GGL67" s="525"/>
      <c r="GGM67" s="525"/>
      <c r="GGN67" s="525"/>
      <c r="GGO67" s="525"/>
      <c r="GGP67" s="525"/>
      <c r="GGQ67" s="525"/>
      <c r="GGR67" s="525"/>
      <c r="GGS67" s="525"/>
      <c r="GGT67" s="525"/>
      <c r="GGU67" s="525"/>
      <c r="GGV67" s="525"/>
      <c r="GGW67" s="525"/>
      <c r="GGX67" s="525"/>
      <c r="GGY67" s="525"/>
      <c r="GGZ67" s="525"/>
      <c r="GHA67" s="525"/>
      <c r="GHB67" s="525"/>
      <c r="GHC67" s="525"/>
      <c r="GHD67" s="525"/>
      <c r="GHE67" s="525"/>
      <c r="GHF67" s="525"/>
      <c r="GHG67" s="525"/>
      <c r="GHH67" s="525"/>
      <c r="GHI67" s="525"/>
      <c r="GHJ67" s="525"/>
      <c r="GHK67" s="525"/>
      <c r="GHL67" s="525"/>
      <c r="GHM67" s="525"/>
      <c r="GHN67" s="525"/>
      <c r="GHO67" s="525"/>
      <c r="GHP67" s="525"/>
      <c r="GHQ67" s="525"/>
      <c r="GHR67" s="525"/>
      <c r="GHS67" s="525"/>
      <c r="GHT67" s="525"/>
      <c r="GHU67" s="525"/>
      <c r="GHV67" s="525"/>
      <c r="GHW67" s="525"/>
      <c r="GHX67" s="525"/>
      <c r="GHY67" s="525"/>
      <c r="GHZ67" s="525"/>
      <c r="GIA67" s="525"/>
      <c r="GIB67" s="525"/>
      <c r="GIC67" s="525"/>
      <c r="GID67" s="525"/>
      <c r="GIE67" s="525"/>
      <c r="GIF67" s="525"/>
      <c r="GIG67" s="525"/>
      <c r="GIH67" s="525"/>
      <c r="GII67" s="525"/>
      <c r="GIJ67" s="525"/>
      <c r="GIK67" s="525"/>
      <c r="GIL67" s="525"/>
      <c r="GIM67" s="525"/>
      <c r="GIN67" s="525"/>
      <c r="GIO67" s="525"/>
      <c r="GIP67" s="525"/>
      <c r="GIQ67" s="525"/>
      <c r="GIR67" s="525"/>
      <c r="GIS67" s="525"/>
      <c r="GIT67" s="525"/>
      <c r="GIU67" s="525"/>
      <c r="GIV67" s="525"/>
      <c r="GIW67" s="525"/>
      <c r="GIX67" s="525"/>
      <c r="GIY67" s="525"/>
      <c r="GIZ67" s="525"/>
      <c r="GJA67" s="525"/>
      <c r="GJB67" s="525"/>
      <c r="GJC67" s="525"/>
      <c r="GJD67" s="525"/>
      <c r="GJE67" s="525"/>
      <c r="GJF67" s="525"/>
      <c r="GJG67" s="525"/>
      <c r="GJH67" s="525"/>
      <c r="GJI67" s="525"/>
      <c r="GJJ67" s="525"/>
      <c r="GJK67" s="525"/>
      <c r="GJL67" s="525"/>
      <c r="GJM67" s="525"/>
      <c r="GJN67" s="525"/>
      <c r="GJO67" s="525"/>
      <c r="GJP67" s="525"/>
      <c r="GJQ67" s="525"/>
      <c r="GJR67" s="525"/>
      <c r="GJS67" s="525"/>
      <c r="GJT67" s="525"/>
      <c r="GJU67" s="525"/>
      <c r="GJV67" s="525"/>
      <c r="GJW67" s="525"/>
      <c r="GJX67" s="525"/>
      <c r="GJY67" s="525"/>
      <c r="GJZ67" s="525"/>
      <c r="GKA67" s="525"/>
      <c r="GKB67" s="525"/>
      <c r="GKC67" s="525"/>
      <c r="GKD67" s="525"/>
      <c r="GKE67" s="525"/>
      <c r="GKF67" s="525"/>
      <c r="GKG67" s="525"/>
      <c r="GKH67" s="525"/>
      <c r="GKI67" s="525"/>
      <c r="GKJ67" s="525"/>
      <c r="GKK67" s="525"/>
      <c r="GKL67" s="525"/>
      <c r="GKM67" s="525"/>
      <c r="GKN67" s="525"/>
      <c r="GKO67" s="525"/>
      <c r="GKP67" s="525"/>
      <c r="GKQ67" s="525"/>
      <c r="GKR67" s="525"/>
      <c r="GKS67" s="525"/>
      <c r="GKT67" s="525"/>
      <c r="GKU67" s="525"/>
      <c r="GKV67" s="525"/>
      <c r="GKW67" s="525"/>
      <c r="GKX67" s="525"/>
      <c r="GKY67" s="525"/>
      <c r="GKZ67" s="525"/>
      <c r="GLA67" s="525"/>
      <c r="GLB67" s="525"/>
      <c r="GLC67" s="525"/>
      <c r="GLD67" s="525"/>
      <c r="GLE67" s="525"/>
      <c r="GLF67" s="525"/>
      <c r="GLG67" s="525"/>
      <c r="GLH67" s="525"/>
      <c r="GLI67" s="525"/>
      <c r="GLJ67" s="525"/>
      <c r="GLK67" s="525"/>
      <c r="GLL67" s="525"/>
      <c r="GLM67" s="525"/>
      <c r="GLN67" s="525"/>
      <c r="GLO67" s="525"/>
      <c r="GLP67" s="525"/>
      <c r="GLQ67" s="525"/>
      <c r="GLR67" s="525"/>
      <c r="GLS67" s="525"/>
      <c r="GLT67" s="525"/>
      <c r="GLU67" s="525"/>
      <c r="GLV67" s="525"/>
      <c r="GLW67" s="525"/>
      <c r="GLX67" s="525"/>
      <c r="GLY67" s="525"/>
      <c r="GLZ67" s="525"/>
      <c r="GMA67" s="525"/>
      <c r="GMB67" s="525"/>
      <c r="GMC67" s="525"/>
      <c r="GMD67" s="525"/>
      <c r="GME67" s="525"/>
      <c r="GMF67" s="525"/>
      <c r="GMG67" s="525"/>
      <c r="GMH67" s="525"/>
      <c r="GMI67" s="525"/>
      <c r="GMJ67" s="525"/>
      <c r="GMK67" s="525"/>
      <c r="GML67" s="525"/>
      <c r="GMM67" s="525"/>
      <c r="GMN67" s="525"/>
      <c r="GMO67" s="525"/>
      <c r="GMP67" s="525"/>
      <c r="GMQ67" s="525"/>
      <c r="GMR67" s="525"/>
      <c r="GMS67" s="525"/>
      <c r="GMT67" s="525"/>
      <c r="GMU67" s="525"/>
      <c r="GMV67" s="525"/>
      <c r="GMW67" s="525"/>
      <c r="GMX67" s="525"/>
      <c r="GMY67" s="525"/>
      <c r="GMZ67" s="525"/>
      <c r="GNA67" s="525"/>
      <c r="GNB67" s="525"/>
      <c r="GNC67" s="525"/>
      <c r="GND67" s="525"/>
      <c r="GNE67" s="525"/>
      <c r="GNF67" s="525"/>
      <c r="GNG67" s="525"/>
      <c r="GNH67" s="525"/>
      <c r="GNI67" s="525"/>
      <c r="GNJ67" s="525"/>
      <c r="GNK67" s="525"/>
      <c r="GNL67" s="525"/>
      <c r="GNM67" s="525"/>
      <c r="GNN67" s="525"/>
      <c r="GNO67" s="525"/>
      <c r="GNP67" s="525"/>
      <c r="GNQ67" s="525"/>
      <c r="GNR67" s="525"/>
      <c r="GNS67" s="525"/>
      <c r="GNT67" s="525"/>
      <c r="GNU67" s="525"/>
      <c r="GNV67" s="525"/>
      <c r="GNW67" s="525"/>
      <c r="GNX67" s="525"/>
      <c r="GNY67" s="525"/>
      <c r="GNZ67" s="525"/>
      <c r="GOA67" s="525"/>
      <c r="GOB67" s="525"/>
      <c r="GOC67" s="525"/>
      <c r="GOD67" s="525"/>
      <c r="GOE67" s="525"/>
      <c r="GOF67" s="525"/>
      <c r="GOG67" s="525"/>
      <c r="GOH67" s="525"/>
      <c r="GOI67" s="525"/>
      <c r="GOJ67" s="525"/>
      <c r="GOK67" s="525"/>
      <c r="GOL67" s="525"/>
      <c r="GOM67" s="525"/>
      <c r="GON67" s="525"/>
      <c r="GOO67" s="525"/>
      <c r="GOP67" s="525"/>
      <c r="GOQ67" s="525"/>
      <c r="GOR67" s="525"/>
      <c r="GOS67" s="525"/>
      <c r="GOT67" s="525"/>
      <c r="GOU67" s="525"/>
      <c r="GOV67" s="525"/>
      <c r="GOW67" s="525"/>
      <c r="GOX67" s="525"/>
      <c r="GOY67" s="525"/>
      <c r="GOZ67" s="525"/>
      <c r="GPA67" s="525"/>
      <c r="GPB67" s="525"/>
      <c r="GPC67" s="525"/>
      <c r="GPD67" s="525"/>
      <c r="GPE67" s="525"/>
      <c r="GPF67" s="525"/>
      <c r="GPG67" s="525"/>
      <c r="GPH67" s="525"/>
      <c r="GPI67" s="525"/>
      <c r="GPJ67" s="525"/>
      <c r="GPK67" s="525"/>
      <c r="GPL67" s="525"/>
      <c r="GPM67" s="525"/>
      <c r="GPN67" s="525"/>
      <c r="GPO67" s="525"/>
      <c r="GPP67" s="525"/>
      <c r="GPQ67" s="525"/>
      <c r="GPR67" s="525"/>
      <c r="GPS67" s="525"/>
      <c r="GPT67" s="525"/>
      <c r="GPU67" s="525"/>
      <c r="GPV67" s="525"/>
      <c r="GPW67" s="525"/>
      <c r="GPX67" s="525"/>
      <c r="GPY67" s="525"/>
      <c r="GPZ67" s="525"/>
      <c r="GQA67" s="525"/>
      <c r="GQB67" s="525"/>
      <c r="GQC67" s="525"/>
      <c r="GQD67" s="525"/>
      <c r="GQE67" s="525"/>
      <c r="GQF67" s="525"/>
      <c r="GQG67" s="525"/>
      <c r="GQH67" s="525"/>
      <c r="GQI67" s="525"/>
      <c r="GQJ67" s="525"/>
      <c r="GQK67" s="525"/>
      <c r="GQL67" s="525"/>
      <c r="GQM67" s="525"/>
      <c r="GQN67" s="525"/>
      <c r="GQO67" s="525"/>
      <c r="GQP67" s="525"/>
      <c r="GQQ67" s="525"/>
      <c r="GQR67" s="525"/>
      <c r="GQS67" s="525"/>
      <c r="GQT67" s="525"/>
      <c r="GQU67" s="525"/>
      <c r="GQV67" s="525"/>
      <c r="GQW67" s="525"/>
      <c r="GQX67" s="525"/>
      <c r="GQY67" s="525"/>
      <c r="GQZ67" s="525"/>
      <c r="GRA67" s="525"/>
      <c r="GRB67" s="525"/>
      <c r="GRC67" s="525"/>
      <c r="GRD67" s="525"/>
      <c r="GRE67" s="525"/>
      <c r="GRF67" s="525"/>
      <c r="GRG67" s="525"/>
      <c r="GRH67" s="525"/>
      <c r="GRI67" s="525"/>
      <c r="GRJ67" s="525"/>
      <c r="GRK67" s="525"/>
      <c r="GRL67" s="525"/>
      <c r="GRM67" s="525"/>
      <c r="GRN67" s="525"/>
      <c r="GRO67" s="525"/>
      <c r="GRP67" s="525"/>
      <c r="GRQ67" s="525"/>
      <c r="GRR67" s="525"/>
      <c r="GRS67" s="525"/>
      <c r="GRT67" s="525"/>
      <c r="GRU67" s="525"/>
      <c r="GRV67" s="525"/>
      <c r="GRW67" s="525"/>
      <c r="GRX67" s="525"/>
      <c r="GRY67" s="525"/>
      <c r="GRZ67" s="525"/>
      <c r="GSA67" s="525"/>
      <c r="GSB67" s="525"/>
      <c r="GSC67" s="525"/>
      <c r="GSD67" s="525"/>
      <c r="GSE67" s="525"/>
      <c r="GSF67" s="525"/>
      <c r="GSG67" s="525"/>
      <c r="GSH67" s="525"/>
      <c r="GSI67" s="525"/>
      <c r="GSJ67" s="525"/>
      <c r="GSK67" s="525"/>
      <c r="GSL67" s="525"/>
      <c r="GSM67" s="525"/>
      <c r="GSN67" s="525"/>
      <c r="GSO67" s="525"/>
      <c r="GSP67" s="525"/>
      <c r="GSQ67" s="525"/>
      <c r="GSR67" s="525"/>
      <c r="GSS67" s="525"/>
      <c r="GST67" s="525"/>
      <c r="GSU67" s="525"/>
      <c r="GSV67" s="525"/>
      <c r="GSW67" s="525"/>
      <c r="GSX67" s="525"/>
      <c r="GSY67" s="525"/>
      <c r="GSZ67" s="525"/>
      <c r="GTA67" s="525"/>
      <c r="GTB67" s="525"/>
      <c r="GTC67" s="525"/>
      <c r="GTD67" s="525"/>
      <c r="GTE67" s="525"/>
      <c r="GTF67" s="525"/>
      <c r="GTG67" s="525"/>
      <c r="GTH67" s="525"/>
      <c r="GTI67" s="525"/>
      <c r="GTJ67" s="525"/>
      <c r="GTK67" s="525"/>
      <c r="GTL67" s="525"/>
      <c r="GTM67" s="525"/>
      <c r="GTN67" s="525"/>
      <c r="GTO67" s="525"/>
      <c r="GTP67" s="525"/>
      <c r="GTQ67" s="525"/>
      <c r="GTR67" s="525"/>
      <c r="GTS67" s="525"/>
      <c r="GTT67" s="525"/>
      <c r="GTU67" s="525"/>
      <c r="GTV67" s="525"/>
      <c r="GTW67" s="525"/>
      <c r="GTX67" s="525"/>
      <c r="GTY67" s="525"/>
      <c r="GTZ67" s="525"/>
      <c r="GUA67" s="525"/>
      <c r="GUB67" s="525"/>
      <c r="GUC67" s="525"/>
      <c r="GUD67" s="525"/>
      <c r="GUE67" s="525"/>
      <c r="GUF67" s="525"/>
      <c r="GUG67" s="525"/>
      <c r="GUH67" s="525"/>
      <c r="GUI67" s="525"/>
      <c r="GUJ67" s="525"/>
      <c r="GUK67" s="525"/>
      <c r="GUL67" s="525"/>
      <c r="GUM67" s="525"/>
      <c r="GUN67" s="525"/>
      <c r="GUO67" s="525"/>
      <c r="GUP67" s="525"/>
      <c r="GUQ67" s="525"/>
      <c r="GUR67" s="525"/>
      <c r="GUS67" s="525"/>
      <c r="GUT67" s="525"/>
      <c r="GUU67" s="525"/>
      <c r="GUV67" s="525"/>
      <c r="GUW67" s="525"/>
      <c r="GUX67" s="525"/>
      <c r="GUY67" s="525"/>
      <c r="GUZ67" s="525"/>
      <c r="GVA67" s="525"/>
      <c r="GVB67" s="525"/>
      <c r="GVC67" s="525"/>
      <c r="GVD67" s="525"/>
      <c r="GVE67" s="525"/>
      <c r="GVF67" s="525"/>
      <c r="GVG67" s="525"/>
      <c r="GVH67" s="525"/>
      <c r="GVI67" s="525"/>
      <c r="GVJ67" s="525"/>
      <c r="GVK67" s="525"/>
      <c r="GVL67" s="525"/>
      <c r="GVM67" s="525"/>
      <c r="GVN67" s="525"/>
      <c r="GVO67" s="525"/>
      <c r="GVP67" s="525"/>
      <c r="GVQ67" s="525"/>
      <c r="GVR67" s="525"/>
      <c r="GVS67" s="525"/>
      <c r="GVT67" s="525"/>
      <c r="GVU67" s="525"/>
      <c r="GVV67" s="525"/>
      <c r="GVW67" s="525"/>
      <c r="GVX67" s="525"/>
      <c r="GVY67" s="525"/>
      <c r="GVZ67" s="525"/>
      <c r="GWA67" s="525"/>
      <c r="GWB67" s="525"/>
      <c r="GWC67" s="525"/>
      <c r="GWD67" s="525"/>
      <c r="GWE67" s="525"/>
      <c r="GWF67" s="525"/>
      <c r="GWG67" s="525"/>
      <c r="GWH67" s="525"/>
      <c r="GWI67" s="525"/>
      <c r="GWJ67" s="525"/>
      <c r="GWK67" s="525"/>
      <c r="GWL67" s="525"/>
      <c r="GWM67" s="525"/>
      <c r="GWN67" s="525"/>
      <c r="GWO67" s="525"/>
      <c r="GWP67" s="525"/>
      <c r="GWQ67" s="525"/>
      <c r="GWR67" s="525"/>
      <c r="GWS67" s="525"/>
      <c r="GWT67" s="525"/>
      <c r="GWU67" s="525"/>
      <c r="GWV67" s="525"/>
      <c r="GWW67" s="525"/>
      <c r="GWX67" s="525"/>
      <c r="GWY67" s="525"/>
      <c r="GWZ67" s="525"/>
      <c r="GXA67" s="525"/>
      <c r="GXB67" s="525"/>
      <c r="GXC67" s="525"/>
      <c r="GXD67" s="525"/>
      <c r="GXE67" s="525"/>
      <c r="GXF67" s="525"/>
      <c r="GXG67" s="525"/>
      <c r="GXH67" s="525"/>
      <c r="GXI67" s="525"/>
      <c r="GXJ67" s="525"/>
      <c r="GXK67" s="525"/>
      <c r="GXL67" s="525"/>
      <c r="GXM67" s="525"/>
      <c r="GXN67" s="525"/>
      <c r="GXO67" s="525"/>
      <c r="GXP67" s="525"/>
      <c r="GXQ67" s="525"/>
      <c r="GXR67" s="525"/>
      <c r="GXS67" s="525"/>
      <c r="GXT67" s="525"/>
      <c r="GXU67" s="525"/>
      <c r="GXV67" s="525"/>
      <c r="GXW67" s="525"/>
      <c r="GXX67" s="525"/>
      <c r="GXY67" s="525"/>
      <c r="GXZ67" s="525"/>
      <c r="GYA67" s="525"/>
      <c r="GYB67" s="525"/>
      <c r="GYC67" s="525"/>
      <c r="GYD67" s="525"/>
      <c r="GYE67" s="525"/>
      <c r="GYF67" s="525"/>
      <c r="GYG67" s="525"/>
      <c r="GYH67" s="525"/>
      <c r="GYI67" s="525"/>
      <c r="GYJ67" s="525"/>
      <c r="GYK67" s="525"/>
      <c r="GYL67" s="525"/>
      <c r="GYM67" s="525"/>
      <c r="GYN67" s="525"/>
      <c r="GYO67" s="525"/>
      <c r="GYP67" s="525"/>
      <c r="GYQ67" s="525"/>
      <c r="GYR67" s="525"/>
      <c r="GYS67" s="525"/>
      <c r="GYT67" s="525"/>
      <c r="GYU67" s="525"/>
      <c r="GYV67" s="525"/>
      <c r="GYW67" s="525"/>
      <c r="GYX67" s="525"/>
      <c r="GYY67" s="525"/>
      <c r="GYZ67" s="525"/>
      <c r="GZA67" s="525"/>
      <c r="GZB67" s="525"/>
      <c r="GZC67" s="525"/>
      <c r="GZD67" s="525"/>
      <c r="GZE67" s="525"/>
      <c r="GZF67" s="525"/>
      <c r="GZG67" s="525"/>
      <c r="GZH67" s="525"/>
      <c r="GZI67" s="525"/>
      <c r="GZJ67" s="525"/>
      <c r="GZK67" s="525"/>
      <c r="GZL67" s="525"/>
      <c r="GZM67" s="525"/>
      <c r="GZN67" s="525"/>
      <c r="GZO67" s="525"/>
      <c r="GZP67" s="525"/>
      <c r="GZQ67" s="525"/>
      <c r="GZR67" s="525"/>
      <c r="GZS67" s="525"/>
      <c r="GZT67" s="525"/>
      <c r="GZU67" s="525"/>
      <c r="GZV67" s="525"/>
      <c r="GZW67" s="525"/>
      <c r="GZX67" s="525"/>
      <c r="GZY67" s="525"/>
      <c r="GZZ67" s="525"/>
      <c r="HAA67" s="525"/>
      <c r="HAB67" s="525"/>
      <c r="HAC67" s="525"/>
      <c r="HAD67" s="525"/>
      <c r="HAE67" s="525"/>
      <c r="HAF67" s="525"/>
      <c r="HAG67" s="525"/>
      <c r="HAH67" s="525"/>
      <c r="HAI67" s="525"/>
      <c r="HAJ67" s="525"/>
      <c r="HAK67" s="525"/>
      <c r="HAL67" s="525"/>
      <c r="HAM67" s="525"/>
      <c r="HAN67" s="525"/>
      <c r="HAO67" s="525"/>
      <c r="HAP67" s="525"/>
      <c r="HAQ67" s="525"/>
      <c r="HAR67" s="525"/>
      <c r="HAS67" s="525"/>
      <c r="HAT67" s="525"/>
      <c r="HAU67" s="525"/>
      <c r="HAV67" s="525"/>
      <c r="HAW67" s="525"/>
      <c r="HAX67" s="525"/>
      <c r="HAY67" s="525"/>
      <c r="HAZ67" s="525"/>
      <c r="HBA67" s="525"/>
      <c r="HBB67" s="525"/>
      <c r="HBC67" s="525"/>
      <c r="HBD67" s="525"/>
      <c r="HBE67" s="525"/>
      <c r="HBF67" s="525"/>
      <c r="HBG67" s="525"/>
      <c r="HBH67" s="525"/>
      <c r="HBI67" s="525"/>
      <c r="HBJ67" s="525"/>
      <c r="HBK67" s="525"/>
      <c r="HBL67" s="525"/>
      <c r="HBM67" s="525"/>
      <c r="HBN67" s="525"/>
      <c r="HBO67" s="525"/>
      <c r="HBP67" s="525"/>
      <c r="HBQ67" s="525"/>
      <c r="HBR67" s="525"/>
      <c r="HBS67" s="525"/>
      <c r="HBT67" s="525"/>
      <c r="HBU67" s="525"/>
      <c r="HBV67" s="525"/>
      <c r="HBW67" s="525"/>
      <c r="HBX67" s="525"/>
      <c r="HBY67" s="525"/>
      <c r="HBZ67" s="525"/>
      <c r="HCA67" s="525"/>
      <c r="HCB67" s="525"/>
      <c r="HCC67" s="525"/>
      <c r="HCD67" s="525"/>
      <c r="HCE67" s="525"/>
      <c r="HCF67" s="525"/>
      <c r="HCG67" s="525"/>
      <c r="HCH67" s="525"/>
      <c r="HCI67" s="525"/>
      <c r="HCJ67" s="525"/>
      <c r="HCK67" s="525"/>
      <c r="HCL67" s="525"/>
      <c r="HCM67" s="525"/>
      <c r="HCN67" s="525"/>
      <c r="HCO67" s="525"/>
      <c r="HCP67" s="525"/>
      <c r="HCQ67" s="525"/>
      <c r="HCR67" s="525"/>
      <c r="HCS67" s="525"/>
      <c r="HCT67" s="525"/>
      <c r="HCU67" s="525"/>
      <c r="HCV67" s="525"/>
      <c r="HCW67" s="525"/>
      <c r="HCX67" s="525"/>
      <c r="HCY67" s="525"/>
      <c r="HCZ67" s="525"/>
      <c r="HDA67" s="525"/>
      <c r="HDB67" s="525"/>
      <c r="HDC67" s="525"/>
      <c r="HDD67" s="525"/>
      <c r="HDE67" s="525"/>
      <c r="HDF67" s="525"/>
      <c r="HDG67" s="525"/>
      <c r="HDH67" s="525"/>
      <c r="HDI67" s="525"/>
      <c r="HDJ67" s="525"/>
      <c r="HDK67" s="525"/>
      <c r="HDL67" s="525"/>
      <c r="HDM67" s="525"/>
      <c r="HDN67" s="525"/>
      <c r="HDO67" s="525"/>
      <c r="HDP67" s="525"/>
      <c r="HDQ67" s="525"/>
      <c r="HDR67" s="525"/>
      <c r="HDS67" s="525"/>
      <c r="HDT67" s="525"/>
      <c r="HDU67" s="525"/>
      <c r="HDV67" s="525"/>
      <c r="HDW67" s="525"/>
      <c r="HDX67" s="525"/>
      <c r="HDY67" s="525"/>
      <c r="HDZ67" s="525"/>
      <c r="HEA67" s="525"/>
      <c r="HEB67" s="525"/>
      <c r="HEC67" s="525"/>
      <c r="HED67" s="525"/>
      <c r="HEE67" s="525"/>
      <c r="HEF67" s="525"/>
      <c r="HEG67" s="525"/>
      <c r="HEH67" s="525"/>
      <c r="HEI67" s="525"/>
      <c r="HEJ67" s="525"/>
      <c r="HEK67" s="525"/>
      <c r="HEL67" s="525"/>
      <c r="HEM67" s="525"/>
      <c r="HEN67" s="525"/>
      <c r="HEO67" s="525"/>
      <c r="HEP67" s="525"/>
      <c r="HEQ67" s="525"/>
      <c r="HER67" s="525"/>
      <c r="HES67" s="525"/>
      <c r="HET67" s="525"/>
      <c r="HEU67" s="525"/>
      <c r="HEV67" s="525"/>
      <c r="HEW67" s="525"/>
      <c r="HEX67" s="525"/>
      <c r="HEY67" s="525"/>
      <c r="HEZ67" s="525"/>
      <c r="HFA67" s="525"/>
      <c r="HFB67" s="525"/>
      <c r="HFC67" s="525"/>
      <c r="HFD67" s="525"/>
      <c r="HFE67" s="525"/>
      <c r="HFF67" s="525"/>
      <c r="HFG67" s="525"/>
      <c r="HFH67" s="525"/>
      <c r="HFI67" s="525"/>
      <c r="HFJ67" s="525"/>
      <c r="HFK67" s="525"/>
      <c r="HFL67" s="525"/>
      <c r="HFM67" s="525"/>
      <c r="HFN67" s="525"/>
      <c r="HFO67" s="525"/>
      <c r="HFP67" s="525"/>
      <c r="HFQ67" s="525"/>
      <c r="HFR67" s="525"/>
      <c r="HFS67" s="525"/>
      <c r="HFT67" s="525"/>
      <c r="HFU67" s="525"/>
      <c r="HFV67" s="525"/>
      <c r="HFW67" s="525"/>
      <c r="HFX67" s="525"/>
      <c r="HFY67" s="525"/>
      <c r="HFZ67" s="525"/>
      <c r="HGA67" s="525"/>
      <c r="HGB67" s="525"/>
      <c r="HGC67" s="525"/>
      <c r="HGD67" s="525"/>
      <c r="HGE67" s="525"/>
      <c r="HGF67" s="525"/>
      <c r="HGG67" s="525"/>
      <c r="HGH67" s="525"/>
      <c r="HGI67" s="525"/>
      <c r="HGJ67" s="525"/>
      <c r="HGK67" s="525"/>
      <c r="HGL67" s="525"/>
      <c r="HGM67" s="525"/>
      <c r="HGN67" s="525"/>
      <c r="HGO67" s="525"/>
      <c r="HGP67" s="525"/>
      <c r="HGQ67" s="525"/>
      <c r="HGR67" s="525"/>
      <c r="HGS67" s="525"/>
      <c r="HGT67" s="525"/>
      <c r="HGU67" s="525"/>
      <c r="HGV67" s="525"/>
      <c r="HGW67" s="525"/>
      <c r="HGX67" s="525"/>
      <c r="HGY67" s="525"/>
      <c r="HGZ67" s="525"/>
      <c r="HHA67" s="525"/>
      <c r="HHB67" s="525"/>
      <c r="HHC67" s="525"/>
      <c r="HHD67" s="525"/>
      <c r="HHE67" s="525"/>
      <c r="HHF67" s="525"/>
      <c r="HHG67" s="525"/>
      <c r="HHH67" s="525"/>
      <c r="HHI67" s="525"/>
      <c r="HHJ67" s="525"/>
      <c r="HHK67" s="525"/>
      <c r="HHL67" s="525"/>
      <c r="HHM67" s="525"/>
      <c r="HHN67" s="525"/>
      <c r="HHO67" s="525"/>
      <c r="HHP67" s="525"/>
      <c r="HHQ67" s="525"/>
      <c r="HHR67" s="525"/>
      <c r="HHS67" s="525"/>
      <c r="HHT67" s="525"/>
      <c r="HHU67" s="525"/>
      <c r="HHV67" s="525"/>
      <c r="HHW67" s="525"/>
      <c r="HHX67" s="525"/>
      <c r="HHY67" s="525"/>
      <c r="HHZ67" s="525"/>
      <c r="HIA67" s="525"/>
      <c r="HIB67" s="525"/>
      <c r="HIC67" s="525"/>
      <c r="HID67" s="525"/>
      <c r="HIE67" s="525"/>
      <c r="HIF67" s="525"/>
      <c r="HIG67" s="525"/>
      <c r="HIH67" s="525"/>
      <c r="HII67" s="525"/>
      <c r="HIJ67" s="525"/>
      <c r="HIK67" s="525"/>
      <c r="HIL67" s="525"/>
      <c r="HIM67" s="525"/>
      <c r="HIN67" s="525"/>
      <c r="HIO67" s="525"/>
      <c r="HIP67" s="525"/>
      <c r="HIQ67" s="525"/>
      <c r="HIR67" s="525"/>
      <c r="HIS67" s="525"/>
      <c r="HIT67" s="525"/>
      <c r="HIU67" s="525"/>
      <c r="HIV67" s="525"/>
      <c r="HIW67" s="525"/>
      <c r="HIX67" s="525"/>
      <c r="HIY67" s="525"/>
      <c r="HIZ67" s="525"/>
      <c r="HJA67" s="525"/>
      <c r="HJB67" s="525"/>
      <c r="HJC67" s="525"/>
      <c r="HJD67" s="525"/>
      <c r="HJE67" s="525"/>
      <c r="HJF67" s="525"/>
      <c r="HJG67" s="525"/>
      <c r="HJH67" s="525"/>
      <c r="HJI67" s="525"/>
      <c r="HJJ67" s="525"/>
      <c r="HJK67" s="525"/>
      <c r="HJL67" s="525"/>
      <c r="HJM67" s="525"/>
      <c r="HJN67" s="525"/>
      <c r="HJO67" s="525"/>
      <c r="HJP67" s="525"/>
      <c r="HJQ67" s="525"/>
      <c r="HJR67" s="525"/>
      <c r="HJS67" s="525"/>
      <c r="HJT67" s="525"/>
      <c r="HJU67" s="525"/>
      <c r="HJV67" s="525"/>
      <c r="HJW67" s="525"/>
      <c r="HJX67" s="525"/>
      <c r="HJY67" s="525"/>
      <c r="HJZ67" s="525"/>
      <c r="HKA67" s="525"/>
      <c r="HKB67" s="525"/>
      <c r="HKC67" s="525"/>
      <c r="HKD67" s="525"/>
      <c r="HKE67" s="525"/>
      <c r="HKF67" s="525"/>
      <c r="HKG67" s="525"/>
      <c r="HKH67" s="525"/>
      <c r="HKI67" s="525"/>
      <c r="HKJ67" s="525"/>
      <c r="HKK67" s="525"/>
      <c r="HKL67" s="525"/>
      <c r="HKM67" s="525"/>
      <c r="HKN67" s="525"/>
      <c r="HKO67" s="525"/>
      <c r="HKP67" s="525"/>
      <c r="HKQ67" s="525"/>
      <c r="HKR67" s="525"/>
      <c r="HKS67" s="525"/>
      <c r="HKT67" s="525"/>
      <c r="HKU67" s="525"/>
      <c r="HKV67" s="525"/>
      <c r="HKW67" s="525"/>
      <c r="HKX67" s="525"/>
      <c r="HKY67" s="525"/>
      <c r="HKZ67" s="525"/>
      <c r="HLA67" s="525"/>
      <c r="HLB67" s="525"/>
      <c r="HLC67" s="525"/>
      <c r="HLD67" s="525"/>
      <c r="HLE67" s="525"/>
      <c r="HLF67" s="525"/>
      <c r="HLG67" s="525"/>
      <c r="HLH67" s="525"/>
      <c r="HLI67" s="525"/>
      <c r="HLJ67" s="525"/>
      <c r="HLK67" s="525"/>
      <c r="HLL67" s="525"/>
      <c r="HLM67" s="525"/>
      <c r="HLN67" s="525"/>
      <c r="HLO67" s="525"/>
      <c r="HLP67" s="525"/>
      <c r="HLQ67" s="525"/>
      <c r="HLR67" s="525"/>
      <c r="HLS67" s="525"/>
      <c r="HLT67" s="525"/>
      <c r="HLU67" s="525"/>
      <c r="HLV67" s="525"/>
      <c r="HLW67" s="525"/>
      <c r="HLX67" s="525"/>
      <c r="HLY67" s="525"/>
      <c r="HLZ67" s="525"/>
      <c r="HMA67" s="525"/>
      <c r="HMB67" s="525"/>
      <c r="HMC67" s="525"/>
      <c r="HMD67" s="525"/>
      <c r="HME67" s="525"/>
      <c r="HMF67" s="525"/>
      <c r="HMG67" s="525"/>
      <c r="HMH67" s="525"/>
      <c r="HMI67" s="525"/>
      <c r="HMJ67" s="525"/>
      <c r="HMK67" s="525"/>
      <c r="HML67" s="525"/>
      <c r="HMM67" s="525"/>
      <c r="HMN67" s="525"/>
      <c r="HMO67" s="525"/>
      <c r="HMP67" s="525"/>
      <c r="HMQ67" s="525"/>
      <c r="HMR67" s="525"/>
      <c r="HMS67" s="525"/>
      <c r="HMT67" s="525"/>
      <c r="HMU67" s="525"/>
      <c r="HMV67" s="525"/>
      <c r="HMW67" s="525"/>
      <c r="HMX67" s="525"/>
      <c r="HMY67" s="525"/>
      <c r="HMZ67" s="525"/>
      <c r="HNA67" s="525"/>
      <c r="HNB67" s="525"/>
      <c r="HNC67" s="525"/>
      <c r="HND67" s="525"/>
      <c r="HNE67" s="525"/>
      <c r="HNF67" s="525"/>
      <c r="HNG67" s="525"/>
      <c r="HNH67" s="525"/>
      <c r="HNI67" s="525"/>
      <c r="HNJ67" s="525"/>
      <c r="HNK67" s="525"/>
      <c r="HNL67" s="525"/>
      <c r="HNM67" s="525"/>
      <c r="HNN67" s="525"/>
      <c r="HNO67" s="525"/>
      <c r="HNP67" s="525"/>
      <c r="HNQ67" s="525"/>
      <c r="HNR67" s="525"/>
      <c r="HNS67" s="525"/>
      <c r="HNT67" s="525"/>
      <c r="HNU67" s="525"/>
      <c r="HNV67" s="525"/>
      <c r="HNW67" s="525"/>
      <c r="HNX67" s="525"/>
      <c r="HNY67" s="525"/>
      <c r="HNZ67" s="525"/>
      <c r="HOA67" s="525"/>
      <c r="HOB67" s="525"/>
      <c r="HOC67" s="525"/>
      <c r="HOD67" s="525"/>
      <c r="HOE67" s="525"/>
      <c r="HOF67" s="525"/>
      <c r="HOG67" s="525"/>
      <c r="HOH67" s="525"/>
      <c r="HOI67" s="525"/>
      <c r="HOJ67" s="525"/>
      <c r="HOK67" s="525"/>
      <c r="HOL67" s="525"/>
      <c r="HOM67" s="525"/>
      <c r="HON67" s="525"/>
      <c r="HOO67" s="525"/>
      <c r="HOP67" s="525"/>
      <c r="HOQ67" s="525"/>
      <c r="HOR67" s="525"/>
      <c r="HOS67" s="525"/>
      <c r="HOT67" s="525"/>
      <c r="HOU67" s="525"/>
      <c r="HOV67" s="525"/>
      <c r="HOW67" s="525"/>
      <c r="HOX67" s="525"/>
      <c r="HOY67" s="525"/>
      <c r="HOZ67" s="525"/>
      <c r="HPA67" s="525"/>
      <c r="HPB67" s="525"/>
      <c r="HPC67" s="525"/>
      <c r="HPD67" s="525"/>
      <c r="HPE67" s="525"/>
      <c r="HPF67" s="525"/>
      <c r="HPG67" s="525"/>
      <c r="HPH67" s="525"/>
      <c r="HPI67" s="525"/>
      <c r="HPJ67" s="525"/>
      <c r="HPK67" s="525"/>
      <c r="HPL67" s="525"/>
      <c r="HPM67" s="525"/>
      <c r="HPN67" s="525"/>
      <c r="HPO67" s="525"/>
      <c r="HPP67" s="525"/>
      <c r="HPQ67" s="525"/>
      <c r="HPR67" s="525"/>
      <c r="HPS67" s="525"/>
      <c r="HPT67" s="525"/>
      <c r="HPU67" s="525"/>
      <c r="HPV67" s="525"/>
      <c r="HPW67" s="525"/>
      <c r="HPX67" s="525"/>
      <c r="HPY67" s="525"/>
      <c r="HPZ67" s="525"/>
      <c r="HQA67" s="525"/>
      <c r="HQB67" s="525"/>
      <c r="HQC67" s="525"/>
      <c r="HQD67" s="525"/>
      <c r="HQE67" s="525"/>
      <c r="HQF67" s="525"/>
      <c r="HQG67" s="525"/>
      <c r="HQH67" s="525"/>
      <c r="HQI67" s="525"/>
      <c r="HQJ67" s="525"/>
      <c r="HQK67" s="525"/>
      <c r="HQL67" s="525"/>
      <c r="HQM67" s="525"/>
      <c r="HQN67" s="525"/>
      <c r="HQO67" s="525"/>
      <c r="HQP67" s="525"/>
      <c r="HQQ67" s="525"/>
      <c r="HQR67" s="525"/>
      <c r="HQS67" s="525"/>
      <c r="HQT67" s="525"/>
      <c r="HQU67" s="525"/>
      <c r="HQV67" s="525"/>
      <c r="HQW67" s="525"/>
      <c r="HQX67" s="525"/>
      <c r="HQY67" s="525"/>
      <c r="HQZ67" s="525"/>
      <c r="HRA67" s="525"/>
      <c r="HRB67" s="525"/>
      <c r="HRC67" s="525"/>
      <c r="HRD67" s="525"/>
      <c r="HRE67" s="525"/>
      <c r="HRF67" s="525"/>
      <c r="HRG67" s="525"/>
      <c r="HRH67" s="525"/>
      <c r="HRI67" s="525"/>
      <c r="HRJ67" s="525"/>
      <c r="HRK67" s="525"/>
      <c r="HRL67" s="525"/>
      <c r="HRM67" s="525"/>
      <c r="HRN67" s="525"/>
      <c r="HRO67" s="525"/>
      <c r="HRP67" s="525"/>
      <c r="HRQ67" s="525"/>
      <c r="HRR67" s="525"/>
      <c r="HRS67" s="525"/>
      <c r="HRT67" s="525"/>
      <c r="HRU67" s="525"/>
      <c r="HRV67" s="525"/>
      <c r="HRW67" s="525"/>
      <c r="HRX67" s="525"/>
      <c r="HRY67" s="525"/>
      <c r="HRZ67" s="525"/>
      <c r="HSA67" s="525"/>
      <c r="HSB67" s="525"/>
      <c r="HSC67" s="525"/>
      <c r="HSD67" s="525"/>
      <c r="HSE67" s="525"/>
      <c r="HSF67" s="525"/>
      <c r="HSG67" s="525"/>
      <c r="HSH67" s="525"/>
      <c r="HSI67" s="525"/>
      <c r="HSJ67" s="525"/>
      <c r="HSK67" s="525"/>
      <c r="HSL67" s="525"/>
      <c r="HSM67" s="525"/>
      <c r="HSN67" s="525"/>
      <c r="HSO67" s="525"/>
      <c r="HSP67" s="525"/>
      <c r="HSQ67" s="525"/>
      <c r="HSR67" s="525"/>
      <c r="HSS67" s="525"/>
      <c r="HST67" s="525"/>
      <c r="HSU67" s="525"/>
      <c r="HSV67" s="525"/>
      <c r="HSW67" s="525"/>
      <c r="HSX67" s="525"/>
      <c r="HSY67" s="525"/>
      <c r="HSZ67" s="525"/>
      <c r="HTA67" s="525"/>
      <c r="HTB67" s="525"/>
      <c r="HTC67" s="525"/>
      <c r="HTD67" s="525"/>
      <c r="HTE67" s="525"/>
      <c r="HTF67" s="525"/>
      <c r="HTG67" s="525"/>
      <c r="HTH67" s="525"/>
      <c r="HTI67" s="525"/>
      <c r="HTJ67" s="525"/>
      <c r="HTK67" s="525"/>
      <c r="HTL67" s="525"/>
      <c r="HTM67" s="525"/>
      <c r="HTN67" s="525"/>
      <c r="HTO67" s="525"/>
      <c r="HTP67" s="525"/>
      <c r="HTQ67" s="525"/>
      <c r="HTR67" s="525"/>
      <c r="HTS67" s="525"/>
      <c r="HTT67" s="525"/>
      <c r="HTU67" s="525"/>
      <c r="HTV67" s="525"/>
      <c r="HTW67" s="525"/>
      <c r="HTX67" s="525"/>
      <c r="HTY67" s="525"/>
      <c r="HTZ67" s="525"/>
      <c r="HUA67" s="525"/>
      <c r="HUB67" s="525"/>
      <c r="HUC67" s="525"/>
      <c r="HUD67" s="525"/>
      <c r="HUE67" s="525"/>
      <c r="HUF67" s="525"/>
      <c r="HUG67" s="525"/>
      <c r="HUH67" s="525"/>
      <c r="HUI67" s="525"/>
      <c r="HUJ67" s="525"/>
      <c r="HUK67" s="525"/>
      <c r="HUL67" s="525"/>
      <c r="HUM67" s="525"/>
      <c r="HUN67" s="525"/>
      <c r="HUO67" s="525"/>
      <c r="HUP67" s="525"/>
      <c r="HUQ67" s="525"/>
      <c r="HUR67" s="525"/>
      <c r="HUS67" s="525"/>
      <c r="HUT67" s="525"/>
      <c r="HUU67" s="525"/>
      <c r="HUV67" s="525"/>
      <c r="HUW67" s="525"/>
      <c r="HUX67" s="525"/>
      <c r="HUY67" s="525"/>
      <c r="HUZ67" s="525"/>
      <c r="HVA67" s="525"/>
      <c r="HVB67" s="525"/>
      <c r="HVC67" s="525"/>
      <c r="HVD67" s="525"/>
      <c r="HVE67" s="525"/>
      <c r="HVF67" s="525"/>
      <c r="HVG67" s="525"/>
      <c r="HVH67" s="525"/>
      <c r="HVI67" s="525"/>
      <c r="HVJ67" s="525"/>
      <c r="HVK67" s="525"/>
      <c r="HVL67" s="525"/>
      <c r="HVM67" s="525"/>
      <c r="HVN67" s="525"/>
      <c r="HVO67" s="525"/>
      <c r="HVP67" s="525"/>
      <c r="HVQ67" s="525"/>
      <c r="HVR67" s="525"/>
      <c r="HVS67" s="525"/>
      <c r="HVT67" s="525"/>
      <c r="HVU67" s="525"/>
      <c r="HVV67" s="525"/>
      <c r="HVW67" s="525"/>
      <c r="HVX67" s="525"/>
      <c r="HVY67" s="525"/>
      <c r="HVZ67" s="525"/>
      <c r="HWA67" s="525"/>
      <c r="HWB67" s="525"/>
      <c r="HWC67" s="525"/>
      <c r="HWD67" s="525"/>
      <c r="HWE67" s="525"/>
      <c r="HWF67" s="525"/>
      <c r="HWG67" s="525"/>
      <c r="HWH67" s="525"/>
      <c r="HWI67" s="525"/>
      <c r="HWJ67" s="525"/>
      <c r="HWK67" s="525"/>
      <c r="HWL67" s="525"/>
      <c r="HWM67" s="525"/>
      <c r="HWN67" s="525"/>
      <c r="HWO67" s="525"/>
      <c r="HWP67" s="525"/>
      <c r="HWQ67" s="525"/>
      <c r="HWR67" s="525"/>
      <c r="HWS67" s="525"/>
      <c r="HWT67" s="525"/>
      <c r="HWU67" s="525"/>
      <c r="HWV67" s="525"/>
      <c r="HWW67" s="525"/>
      <c r="HWX67" s="525"/>
      <c r="HWY67" s="525"/>
      <c r="HWZ67" s="525"/>
      <c r="HXA67" s="525"/>
      <c r="HXB67" s="525"/>
      <c r="HXC67" s="525"/>
      <c r="HXD67" s="525"/>
      <c r="HXE67" s="525"/>
      <c r="HXF67" s="525"/>
      <c r="HXG67" s="525"/>
      <c r="HXH67" s="525"/>
      <c r="HXI67" s="525"/>
      <c r="HXJ67" s="525"/>
      <c r="HXK67" s="525"/>
      <c r="HXL67" s="525"/>
      <c r="HXM67" s="525"/>
      <c r="HXN67" s="525"/>
      <c r="HXO67" s="525"/>
      <c r="HXP67" s="525"/>
      <c r="HXQ67" s="525"/>
      <c r="HXR67" s="525"/>
      <c r="HXS67" s="525"/>
      <c r="HXT67" s="525"/>
      <c r="HXU67" s="525"/>
      <c r="HXV67" s="525"/>
      <c r="HXW67" s="525"/>
      <c r="HXX67" s="525"/>
      <c r="HXY67" s="525"/>
      <c r="HXZ67" s="525"/>
      <c r="HYA67" s="525"/>
      <c r="HYB67" s="525"/>
      <c r="HYC67" s="525"/>
      <c r="HYD67" s="525"/>
      <c r="HYE67" s="525"/>
      <c r="HYF67" s="525"/>
      <c r="HYG67" s="525"/>
      <c r="HYH67" s="525"/>
      <c r="HYI67" s="525"/>
      <c r="HYJ67" s="525"/>
      <c r="HYK67" s="525"/>
      <c r="HYL67" s="525"/>
      <c r="HYM67" s="525"/>
      <c r="HYN67" s="525"/>
      <c r="HYO67" s="525"/>
      <c r="HYP67" s="525"/>
      <c r="HYQ67" s="525"/>
      <c r="HYR67" s="525"/>
      <c r="HYS67" s="525"/>
      <c r="HYT67" s="525"/>
      <c r="HYU67" s="525"/>
      <c r="HYV67" s="525"/>
      <c r="HYW67" s="525"/>
      <c r="HYX67" s="525"/>
      <c r="HYY67" s="525"/>
      <c r="HYZ67" s="525"/>
      <c r="HZA67" s="525"/>
      <c r="HZB67" s="525"/>
      <c r="HZC67" s="525"/>
      <c r="HZD67" s="525"/>
      <c r="HZE67" s="525"/>
      <c r="HZF67" s="525"/>
      <c r="HZG67" s="525"/>
      <c r="HZH67" s="525"/>
      <c r="HZI67" s="525"/>
      <c r="HZJ67" s="525"/>
      <c r="HZK67" s="525"/>
      <c r="HZL67" s="525"/>
      <c r="HZM67" s="525"/>
      <c r="HZN67" s="525"/>
      <c r="HZO67" s="525"/>
      <c r="HZP67" s="525"/>
      <c r="HZQ67" s="525"/>
      <c r="HZR67" s="525"/>
      <c r="HZS67" s="525"/>
      <c r="HZT67" s="525"/>
      <c r="HZU67" s="525"/>
      <c r="HZV67" s="525"/>
      <c r="HZW67" s="525"/>
      <c r="HZX67" s="525"/>
      <c r="HZY67" s="525"/>
      <c r="HZZ67" s="525"/>
      <c r="IAA67" s="525"/>
      <c r="IAB67" s="525"/>
      <c r="IAC67" s="525"/>
      <c r="IAD67" s="525"/>
      <c r="IAE67" s="525"/>
      <c r="IAF67" s="525"/>
      <c r="IAG67" s="525"/>
      <c r="IAH67" s="525"/>
      <c r="IAI67" s="525"/>
      <c r="IAJ67" s="525"/>
      <c r="IAK67" s="525"/>
      <c r="IAL67" s="525"/>
      <c r="IAM67" s="525"/>
      <c r="IAN67" s="525"/>
      <c r="IAO67" s="525"/>
      <c r="IAP67" s="525"/>
      <c r="IAQ67" s="525"/>
      <c r="IAR67" s="525"/>
      <c r="IAS67" s="525"/>
      <c r="IAT67" s="525"/>
      <c r="IAU67" s="525"/>
      <c r="IAV67" s="525"/>
      <c r="IAW67" s="525"/>
      <c r="IAX67" s="525"/>
      <c r="IAY67" s="525"/>
      <c r="IAZ67" s="525"/>
      <c r="IBA67" s="525"/>
      <c r="IBB67" s="525"/>
      <c r="IBC67" s="525"/>
      <c r="IBD67" s="525"/>
      <c r="IBE67" s="525"/>
      <c r="IBF67" s="525"/>
      <c r="IBG67" s="525"/>
      <c r="IBH67" s="525"/>
      <c r="IBI67" s="525"/>
      <c r="IBJ67" s="525"/>
      <c r="IBK67" s="525"/>
      <c r="IBL67" s="525"/>
      <c r="IBM67" s="525"/>
      <c r="IBN67" s="525"/>
      <c r="IBO67" s="525"/>
      <c r="IBP67" s="525"/>
      <c r="IBQ67" s="525"/>
      <c r="IBR67" s="525"/>
      <c r="IBS67" s="525"/>
      <c r="IBT67" s="525"/>
      <c r="IBU67" s="525"/>
      <c r="IBV67" s="525"/>
      <c r="IBW67" s="525"/>
      <c r="IBX67" s="525"/>
      <c r="IBY67" s="525"/>
      <c r="IBZ67" s="525"/>
      <c r="ICA67" s="525"/>
      <c r="ICB67" s="525"/>
      <c r="ICC67" s="525"/>
      <c r="ICD67" s="525"/>
      <c r="ICE67" s="525"/>
      <c r="ICF67" s="525"/>
      <c r="ICG67" s="525"/>
      <c r="ICH67" s="525"/>
      <c r="ICI67" s="525"/>
      <c r="ICJ67" s="525"/>
      <c r="ICK67" s="525"/>
      <c r="ICL67" s="525"/>
      <c r="ICM67" s="525"/>
      <c r="ICN67" s="525"/>
      <c r="ICO67" s="525"/>
      <c r="ICP67" s="525"/>
      <c r="ICQ67" s="525"/>
      <c r="ICR67" s="525"/>
      <c r="ICS67" s="525"/>
      <c r="ICT67" s="525"/>
      <c r="ICU67" s="525"/>
      <c r="ICV67" s="525"/>
      <c r="ICW67" s="525"/>
      <c r="ICX67" s="525"/>
      <c r="ICY67" s="525"/>
      <c r="ICZ67" s="525"/>
      <c r="IDA67" s="525"/>
      <c r="IDB67" s="525"/>
      <c r="IDC67" s="525"/>
      <c r="IDD67" s="525"/>
      <c r="IDE67" s="525"/>
      <c r="IDF67" s="525"/>
      <c r="IDG67" s="525"/>
      <c r="IDH67" s="525"/>
      <c r="IDI67" s="525"/>
      <c r="IDJ67" s="525"/>
      <c r="IDK67" s="525"/>
      <c r="IDL67" s="525"/>
      <c r="IDM67" s="525"/>
      <c r="IDN67" s="525"/>
      <c r="IDO67" s="525"/>
      <c r="IDP67" s="525"/>
      <c r="IDQ67" s="525"/>
      <c r="IDR67" s="525"/>
      <c r="IDS67" s="525"/>
      <c r="IDT67" s="525"/>
      <c r="IDU67" s="525"/>
      <c r="IDV67" s="525"/>
      <c r="IDW67" s="525"/>
      <c r="IDX67" s="525"/>
      <c r="IDY67" s="525"/>
      <c r="IDZ67" s="525"/>
      <c r="IEA67" s="525"/>
      <c r="IEB67" s="525"/>
      <c r="IEC67" s="525"/>
      <c r="IED67" s="525"/>
      <c r="IEE67" s="525"/>
      <c r="IEF67" s="525"/>
      <c r="IEG67" s="525"/>
      <c r="IEH67" s="525"/>
      <c r="IEI67" s="525"/>
      <c r="IEJ67" s="525"/>
      <c r="IEK67" s="525"/>
      <c r="IEL67" s="525"/>
      <c r="IEM67" s="525"/>
      <c r="IEN67" s="525"/>
      <c r="IEO67" s="525"/>
      <c r="IEP67" s="525"/>
      <c r="IEQ67" s="525"/>
      <c r="IER67" s="525"/>
      <c r="IES67" s="525"/>
      <c r="IET67" s="525"/>
      <c r="IEU67" s="525"/>
      <c r="IEV67" s="525"/>
      <c r="IEW67" s="525"/>
      <c r="IEX67" s="525"/>
      <c r="IEY67" s="525"/>
      <c r="IEZ67" s="525"/>
      <c r="IFA67" s="525"/>
      <c r="IFB67" s="525"/>
      <c r="IFC67" s="525"/>
      <c r="IFD67" s="525"/>
      <c r="IFE67" s="525"/>
      <c r="IFF67" s="525"/>
      <c r="IFG67" s="525"/>
      <c r="IFH67" s="525"/>
      <c r="IFI67" s="525"/>
      <c r="IFJ67" s="525"/>
      <c r="IFK67" s="525"/>
      <c r="IFL67" s="525"/>
      <c r="IFM67" s="525"/>
      <c r="IFN67" s="525"/>
      <c r="IFO67" s="525"/>
      <c r="IFP67" s="525"/>
      <c r="IFQ67" s="525"/>
      <c r="IFR67" s="525"/>
      <c r="IFS67" s="525"/>
      <c r="IFT67" s="525"/>
      <c r="IFU67" s="525"/>
      <c r="IFV67" s="525"/>
      <c r="IFW67" s="525"/>
      <c r="IFX67" s="525"/>
      <c r="IFY67" s="525"/>
      <c r="IFZ67" s="525"/>
      <c r="IGA67" s="525"/>
      <c r="IGB67" s="525"/>
      <c r="IGC67" s="525"/>
      <c r="IGD67" s="525"/>
      <c r="IGE67" s="525"/>
      <c r="IGF67" s="525"/>
      <c r="IGG67" s="525"/>
      <c r="IGH67" s="525"/>
      <c r="IGI67" s="525"/>
      <c r="IGJ67" s="525"/>
      <c r="IGK67" s="525"/>
      <c r="IGL67" s="525"/>
      <c r="IGM67" s="525"/>
      <c r="IGN67" s="525"/>
      <c r="IGO67" s="525"/>
      <c r="IGP67" s="525"/>
      <c r="IGQ67" s="525"/>
      <c r="IGR67" s="525"/>
      <c r="IGS67" s="525"/>
      <c r="IGT67" s="525"/>
      <c r="IGU67" s="525"/>
      <c r="IGV67" s="525"/>
      <c r="IGW67" s="525"/>
      <c r="IGX67" s="525"/>
      <c r="IGY67" s="525"/>
      <c r="IGZ67" s="525"/>
      <c r="IHA67" s="525"/>
      <c r="IHB67" s="525"/>
      <c r="IHC67" s="525"/>
      <c r="IHD67" s="525"/>
      <c r="IHE67" s="525"/>
      <c r="IHF67" s="525"/>
      <c r="IHG67" s="525"/>
      <c r="IHH67" s="525"/>
      <c r="IHI67" s="525"/>
      <c r="IHJ67" s="525"/>
      <c r="IHK67" s="525"/>
      <c r="IHL67" s="525"/>
      <c r="IHM67" s="525"/>
      <c r="IHN67" s="525"/>
      <c r="IHO67" s="525"/>
      <c r="IHP67" s="525"/>
      <c r="IHQ67" s="525"/>
      <c r="IHR67" s="525"/>
      <c r="IHS67" s="525"/>
      <c r="IHT67" s="525"/>
      <c r="IHU67" s="525"/>
      <c r="IHV67" s="525"/>
      <c r="IHW67" s="525"/>
      <c r="IHX67" s="525"/>
      <c r="IHY67" s="525"/>
      <c r="IHZ67" s="525"/>
      <c r="IIA67" s="525"/>
      <c r="IIB67" s="525"/>
      <c r="IIC67" s="525"/>
      <c r="IID67" s="525"/>
      <c r="IIE67" s="525"/>
      <c r="IIF67" s="525"/>
      <c r="IIG67" s="525"/>
      <c r="IIH67" s="525"/>
      <c r="III67" s="525"/>
      <c r="IIJ67" s="525"/>
      <c r="IIK67" s="525"/>
      <c r="IIL67" s="525"/>
      <c r="IIM67" s="525"/>
      <c r="IIN67" s="525"/>
      <c r="IIO67" s="525"/>
      <c r="IIP67" s="525"/>
      <c r="IIQ67" s="525"/>
      <c r="IIR67" s="525"/>
      <c r="IIS67" s="525"/>
      <c r="IIT67" s="525"/>
      <c r="IIU67" s="525"/>
      <c r="IIV67" s="525"/>
      <c r="IIW67" s="525"/>
      <c r="IIX67" s="525"/>
      <c r="IIY67" s="525"/>
      <c r="IIZ67" s="525"/>
      <c r="IJA67" s="525"/>
      <c r="IJB67" s="525"/>
      <c r="IJC67" s="525"/>
      <c r="IJD67" s="525"/>
      <c r="IJE67" s="525"/>
      <c r="IJF67" s="525"/>
      <c r="IJG67" s="525"/>
      <c r="IJH67" s="525"/>
      <c r="IJI67" s="525"/>
      <c r="IJJ67" s="525"/>
      <c r="IJK67" s="525"/>
      <c r="IJL67" s="525"/>
      <c r="IJM67" s="525"/>
      <c r="IJN67" s="525"/>
      <c r="IJO67" s="525"/>
      <c r="IJP67" s="525"/>
      <c r="IJQ67" s="525"/>
      <c r="IJR67" s="525"/>
      <c r="IJS67" s="525"/>
      <c r="IJT67" s="525"/>
      <c r="IJU67" s="525"/>
      <c r="IJV67" s="525"/>
      <c r="IJW67" s="525"/>
      <c r="IJX67" s="525"/>
      <c r="IJY67" s="525"/>
      <c r="IJZ67" s="525"/>
      <c r="IKA67" s="525"/>
      <c r="IKB67" s="525"/>
      <c r="IKC67" s="525"/>
      <c r="IKD67" s="525"/>
      <c r="IKE67" s="525"/>
      <c r="IKF67" s="525"/>
      <c r="IKG67" s="525"/>
      <c r="IKH67" s="525"/>
      <c r="IKI67" s="525"/>
      <c r="IKJ67" s="525"/>
      <c r="IKK67" s="525"/>
      <c r="IKL67" s="525"/>
      <c r="IKM67" s="525"/>
      <c r="IKN67" s="525"/>
      <c r="IKO67" s="525"/>
      <c r="IKP67" s="525"/>
      <c r="IKQ67" s="525"/>
      <c r="IKR67" s="525"/>
      <c r="IKS67" s="525"/>
      <c r="IKT67" s="525"/>
      <c r="IKU67" s="525"/>
      <c r="IKV67" s="525"/>
      <c r="IKW67" s="525"/>
      <c r="IKX67" s="525"/>
      <c r="IKY67" s="525"/>
      <c r="IKZ67" s="525"/>
      <c r="ILA67" s="525"/>
      <c r="ILB67" s="525"/>
      <c r="ILC67" s="525"/>
      <c r="ILD67" s="525"/>
      <c r="ILE67" s="525"/>
      <c r="ILF67" s="525"/>
      <c r="ILG67" s="525"/>
      <c r="ILH67" s="525"/>
      <c r="ILI67" s="525"/>
      <c r="ILJ67" s="525"/>
      <c r="ILK67" s="525"/>
      <c r="ILL67" s="525"/>
      <c r="ILM67" s="525"/>
      <c r="ILN67" s="525"/>
      <c r="ILO67" s="525"/>
      <c r="ILP67" s="525"/>
      <c r="ILQ67" s="525"/>
      <c r="ILR67" s="525"/>
      <c r="ILS67" s="525"/>
      <c r="ILT67" s="525"/>
      <c r="ILU67" s="525"/>
      <c r="ILV67" s="525"/>
      <c r="ILW67" s="525"/>
      <c r="ILX67" s="525"/>
      <c r="ILY67" s="525"/>
      <c r="ILZ67" s="525"/>
      <c r="IMA67" s="525"/>
      <c r="IMB67" s="525"/>
      <c r="IMC67" s="525"/>
      <c r="IMD67" s="525"/>
      <c r="IME67" s="525"/>
      <c r="IMF67" s="525"/>
      <c r="IMG67" s="525"/>
      <c r="IMH67" s="525"/>
      <c r="IMI67" s="525"/>
      <c r="IMJ67" s="525"/>
      <c r="IMK67" s="525"/>
      <c r="IML67" s="525"/>
      <c r="IMM67" s="525"/>
      <c r="IMN67" s="525"/>
      <c r="IMO67" s="525"/>
      <c r="IMP67" s="525"/>
      <c r="IMQ67" s="525"/>
      <c r="IMR67" s="525"/>
      <c r="IMS67" s="525"/>
      <c r="IMT67" s="525"/>
      <c r="IMU67" s="525"/>
      <c r="IMV67" s="525"/>
      <c r="IMW67" s="525"/>
      <c r="IMX67" s="525"/>
      <c r="IMY67" s="525"/>
      <c r="IMZ67" s="525"/>
      <c r="INA67" s="525"/>
      <c r="INB67" s="525"/>
      <c r="INC67" s="525"/>
      <c r="IND67" s="525"/>
      <c r="INE67" s="525"/>
      <c r="INF67" s="525"/>
      <c r="ING67" s="525"/>
      <c r="INH67" s="525"/>
      <c r="INI67" s="525"/>
      <c r="INJ67" s="525"/>
      <c r="INK67" s="525"/>
      <c r="INL67" s="525"/>
      <c r="INM67" s="525"/>
      <c r="INN67" s="525"/>
      <c r="INO67" s="525"/>
      <c r="INP67" s="525"/>
      <c r="INQ67" s="525"/>
      <c r="INR67" s="525"/>
      <c r="INS67" s="525"/>
      <c r="INT67" s="525"/>
      <c r="INU67" s="525"/>
      <c r="INV67" s="525"/>
      <c r="INW67" s="525"/>
      <c r="INX67" s="525"/>
      <c r="INY67" s="525"/>
      <c r="INZ67" s="525"/>
      <c r="IOA67" s="525"/>
      <c r="IOB67" s="525"/>
      <c r="IOC67" s="525"/>
      <c r="IOD67" s="525"/>
      <c r="IOE67" s="525"/>
      <c r="IOF67" s="525"/>
      <c r="IOG67" s="525"/>
      <c r="IOH67" s="525"/>
      <c r="IOI67" s="525"/>
      <c r="IOJ67" s="525"/>
      <c r="IOK67" s="525"/>
      <c r="IOL67" s="525"/>
      <c r="IOM67" s="525"/>
      <c r="ION67" s="525"/>
      <c r="IOO67" s="525"/>
      <c r="IOP67" s="525"/>
      <c r="IOQ67" s="525"/>
      <c r="IOR67" s="525"/>
      <c r="IOS67" s="525"/>
      <c r="IOT67" s="525"/>
      <c r="IOU67" s="525"/>
      <c r="IOV67" s="525"/>
      <c r="IOW67" s="525"/>
      <c r="IOX67" s="525"/>
      <c r="IOY67" s="525"/>
      <c r="IOZ67" s="525"/>
      <c r="IPA67" s="525"/>
      <c r="IPB67" s="525"/>
      <c r="IPC67" s="525"/>
      <c r="IPD67" s="525"/>
      <c r="IPE67" s="525"/>
      <c r="IPF67" s="525"/>
      <c r="IPG67" s="525"/>
      <c r="IPH67" s="525"/>
      <c r="IPI67" s="525"/>
      <c r="IPJ67" s="525"/>
      <c r="IPK67" s="525"/>
      <c r="IPL67" s="525"/>
      <c r="IPM67" s="525"/>
      <c r="IPN67" s="525"/>
      <c r="IPO67" s="525"/>
      <c r="IPP67" s="525"/>
      <c r="IPQ67" s="525"/>
      <c r="IPR67" s="525"/>
      <c r="IPS67" s="525"/>
      <c r="IPT67" s="525"/>
      <c r="IPU67" s="525"/>
      <c r="IPV67" s="525"/>
      <c r="IPW67" s="525"/>
      <c r="IPX67" s="525"/>
      <c r="IPY67" s="525"/>
      <c r="IPZ67" s="525"/>
      <c r="IQA67" s="525"/>
      <c r="IQB67" s="525"/>
      <c r="IQC67" s="525"/>
      <c r="IQD67" s="525"/>
      <c r="IQE67" s="525"/>
      <c r="IQF67" s="525"/>
      <c r="IQG67" s="525"/>
      <c r="IQH67" s="525"/>
      <c r="IQI67" s="525"/>
      <c r="IQJ67" s="525"/>
      <c r="IQK67" s="525"/>
      <c r="IQL67" s="525"/>
      <c r="IQM67" s="525"/>
      <c r="IQN67" s="525"/>
      <c r="IQO67" s="525"/>
      <c r="IQP67" s="525"/>
      <c r="IQQ67" s="525"/>
      <c r="IQR67" s="525"/>
      <c r="IQS67" s="525"/>
      <c r="IQT67" s="525"/>
      <c r="IQU67" s="525"/>
      <c r="IQV67" s="525"/>
      <c r="IQW67" s="525"/>
      <c r="IQX67" s="525"/>
      <c r="IQY67" s="525"/>
      <c r="IQZ67" s="525"/>
      <c r="IRA67" s="525"/>
      <c r="IRB67" s="525"/>
      <c r="IRC67" s="525"/>
      <c r="IRD67" s="525"/>
      <c r="IRE67" s="525"/>
      <c r="IRF67" s="525"/>
      <c r="IRG67" s="525"/>
      <c r="IRH67" s="525"/>
      <c r="IRI67" s="525"/>
      <c r="IRJ67" s="525"/>
      <c r="IRK67" s="525"/>
      <c r="IRL67" s="525"/>
      <c r="IRM67" s="525"/>
      <c r="IRN67" s="525"/>
      <c r="IRO67" s="525"/>
      <c r="IRP67" s="525"/>
      <c r="IRQ67" s="525"/>
      <c r="IRR67" s="525"/>
      <c r="IRS67" s="525"/>
      <c r="IRT67" s="525"/>
      <c r="IRU67" s="525"/>
      <c r="IRV67" s="525"/>
      <c r="IRW67" s="525"/>
      <c r="IRX67" s="525"/>
      <c r="IRY67" s="525"/>
      <c r="IRZ67" s="525"/>
      <c r="ISA67" s="525"/>
      <c r="ISB67" s="525"/>
      <c r="ISC67" s="525"/>
      <c r="ISD67" s="525"/>
      <c r="ISE67" s="525"/>
      <c r="ISF67" s="525"/>
      <c r="ISG67" s="525"/>
      <c r="ISH67" s="525"/>
      <c r="ISI67" s="525"/>
      <c r="ISJ67" s="525"/>
      <c r="ISK67" s="525"/>
      <c r="ISL67" s="525"/>
      <c r="ISM67" s="525"/>
      <c r="ISN67" s="525"/>
      <c r="ISO67" s="525"/>
      <c r="ISP67" s="525"/>
      <c r="ISQ67" s="525"/>
      <c r="ISR67" s="525"/>
      <c r="ISS67" s="525"/>
      <c r="IST67" s="525"/>
      <c r="ISU67" s="525"/>
      <c r="ISV67" s="525"/>
      <c r="ISW67" s="525"/>
      <c r="ISX67" s="525"/>
      <c r="ISY67" s="525"/>
      <c r="ISZ67" s="525"/>
      <c r="ITA67" s="525"/>
      <c r="ITB67" s="525"/>
      <c r="ITC67" s="525"/>
      <c r="ITD67" s="525"/>
      <c r="ITE67" s="525"/>
      <c r="ITF67" s="525"/>
      <c r="ITG67" s="525"/>
      <c r="ITH67" s="525"/>
      <c r="ITI67" s="525"/>
      <c r="ITJ67" s="525"/>
      <c r="ITK67" s="525"/>
      <c r="ITL67" s="525"/>
      <c r="ITM67" s="525"/>
      <c r="ITN67" s="525"/>
      <c r="ITO67" s="525"/>
      <c r="ITP67" s="525"/>
      <c r="ITQ67" s="525"/>
      <c r="ITR67" s="525"/>
      <c r="ITS67" s="525"/>
      <c r="ITT67" s="525"/>
      <c r="ITU67" s="525"/>
      <c r="ITV67" s="525"/>
      <c r="ITW67" s="525"/>
      <c r="ITX67" s="525"/>
      <c r="ITY67" s="525"/>
      <c r="ITZ67" s="525"/>
      <c r="IUA67" s="525"/>
      <c r="IUB67" s="525"/>
      <c r="IUC67" s="525"/>
      <c r="IUD67" s="525"/>
      <c r="IUE67" s="525"/>
      <c r="IUF67" s="525"/>
      <c r="IUG67" s="525"/>
      <c r="IUH67" s="525"/>
      <c r="IUI67" s="525"/>
      <c r="IUJ67" s="525"/>
      <c r="IUK67" s="525"/>
      <c r="IUL67" s="525"/>
      <c r="IUM67" s="525"/>
      <c r="IUN67" s="525"/>
      <c r="IUO67" s="525"/>
      <c r="IUP67" s="525"/>
      <c r="IUQ67" s="525"/>
      <c r="IUR67" s="525"/>
      <c r="IUS67" s="525"/>
      <c r="IUT67" s="525"/>
      <c r="IUU67" s="525"/>
      <c r="IUV67" s="525"/>
      <c r="IUW67" s="525"/>
      <c r="IUX67" s="525"/>
      <c r="IUY67" s="525"/>
      <c r="IUZ67" s="525"/>
      <c r="IVA67" s="525"/>
      <c r="IVB67" s="525"/>
      <c r="IVC67" s="525"/>
      <c r="IVD67" s="525"/>
      <c r="IVE67" s="525"/>
      <c r="IVF67" s="525"/>
      <c r="IVG67" s="525"/>
      <c r="IVH67" s="525"/>
      <c r="IVI67" s="525"/>
      <c r="IVJ67" s="525"/>
      <c r="IVK67" s="525"/>
      <c r="IVL67" s="525"/>
      <c r="IVM67" s="525"/>
      <c r="IVN67" s="525"/>
      <c r="IVO67" s="525"/>
      <c r="IVP67" s="525"/>
      <c r="IVQ67" s="525"/>
      <c r="IVR67" s="525"/>
      <c r="IVS67" s="525"/>
      <c r="IVT67" s="525"/>
      <c r="IVU67" s="525"/>
      <c r="IVV67" s="525"/>
      <c r="IVW67" s="525"/>
      <c r="IVX67" s="525"/>
      <c r="IVY67" s="525"/>
      <c r="IVZ67" s="525"/>
      <c r="IWA67" s="525"/>
      <c r="IWB67" s="525"/>
      <c r="IWC67" s="525"/>
      <c r="IWD67" s="525"/>
      <c r="IWE67" s="525"/>
      <c r="IWF67" s="525"/>
      <c r="IWG67" s="525"/>
      <c r="IWH67" s="525"/>
      <c r="IWI67" s="525"/>
      <c r="IWJ67" s="525"/>
      <c r="IWK67" s="525"/>
      <c r="IWL67" s="525"/>
      <c r="IWM67" s="525"/>
      <c r="IWN67" s="525"/>
      <c r="IWO67" s="525"/>
      <c r="IWP67" s="525"/>
      <c r="IWQ67" s="525"/>
      <c r="IWR67" s="525"/>
      <c r="IWS67" s="525"/>
      <c r="IWT67" s="525"/>
      <c r="IWU67" s="525"/>
      <c r="IWV67" s="525"/>
      <c r="IWW67" s="525"/>
      <c r="IWX67" s="525"/>
      <c r="IWY67" s="525"/>
      <c r="IWZ67" s="525"/>
      <c r="IXA67" s="525"/>
      <c r="IXB67" s="525"/>
      <c r="IXC67" s="525"/>
      <c r="IXD67" s="525"/>
      <c r="IXE67" s="525"/>
      <c r="IXF67" s="525"/>
      <c r="IXG67" s="525"/>
      <c r="IXH67" s="525"/>
      <c r="IXI67" s="525"/>
      <c r="IXJ67" s="525"/>
      <c r="IXK67" s="525"/>
      <c r="IXL67" s="525"/>
      <c r="IXM67" s="525"/>
      <c r="IXN67" s="525"/>
      <c r="IXO67" s="525"/>
      <c r="IXP67" s="525"/>
      <c r="IXQ67" s="525"/>
      <c r="IXR67" s="525"/>
      <c r="IXS67" s="525"/>
      <c r="IXT67" s="525"/>
      <c r="IXU67" s="525"/>
      <c r="IXV67" s="525"/>
      <c r="IXW67" s="525"/>
      <c r="IXX67" s="525"/>
      <c r="IXY67" s="525"/>
      <c r="IXZ67" s="525"/>
      <c r="IYA67" s="525"/>
      <c r="IYB67" s="525"/>
      <c r="IYC67" s="525"/>
      <c r="IYD67" s="525"/>
      <c r="IYE67" s="525"/>
      <c r="IYF67" s="525"/>
      <c r="IYG67" s="525"/>
      <c r="IYH67" s="525"/>
      <c r="IYI67" s="525"/>
      <c r="IYJ67" s="525"/>
      <c r="IYK67" s="525"/>
      <c r="IYL67" s="525"/>
      <c r="IYM67" s="525"/>
      <c r="IYN67" s="525"/>
      <c r="IYO67" s="525"/>
      <c r="IYP67" s="525"/>
      <c r="IYQ67" s="525"/>
      <c r="IYR67" s="525"/>
      <c r="IYS67" s="525"/>
      <c r="IYT67" s="525"/>
      <c r="IYU67" s="525"/>
      <c r="IYV67" s="525"/>
      <c r="IYW67" s="525"/>
      <c r="IYX67" s="525"/>
      <c r="IYY67" s="525"/>
      <c r="IYZ67" s="525"/>
      <c r="IZA67" s="525"/>
      <c r="IZB67" s="525"/>
      <c r="IZC67" s="525"/>
      <c r="IZD67" s="525"/>
      <c r="IZE67" s="525"/>
      <c r="IZF67" s="525"/>
      <c r="IZG67" s="525"/>
      <c r="IZH67" s="525"/>
      <c r="IZI67" s="525"/>
      <c r="IZJ67" s="525"/>
      <c r="IZK67" s="525"/>
      <c r="IZL67" s="525"/>
      <c r="IZM67" s="525"/>
      <c r="IZN67" s="525"/>
      <c r="IZO67" s="525"/>
      <c r="IZP67" s="525"/>
      <c r="IZQ67" s="525"/>
      <c r="IZR67" s="525"/>
      <c r="IZS67" s="525"/>
      <c r="IZT67" s="525"/>
      <c r="IZU67" s="525"/>
      <c r="IZV67" s="525"/>
      <c r="IZW67" s="525"/>
      <c r="IZX67" s="525"/>
      <c r="IZY67" s="525"/>
      <c r="IZZ67" s="525"/>
      <c r="JAA67" s="525"/>
      <c r="JAB67" s="525"/>
      <c r="JAC67" s="525"/>
      <c r="JAD67" s="525"/>
      <c r="JAE67" s="525"/>
      <c r="JAF67" s="525"/>
      <c r="JAG67" s="525"/>
      <c r="JAH67" s="525"/>
      <c r="JAI67" s="525"/>
      <c r="JAJ67" s="525"/>
      <c r="JAK67" s="525"/>
      <c r="JAL67" s="525"/>
      <c r="JAM67" s="525"/>
      <c r="JAN67" s="525"/>
      <c r="JAO67" s="525"/>
      <c r="JAP67" s="525"/>
      <c r="JAQ67" s="525"/>
      <c r="JAR67" s="525"/>
      <c r="JAS67" s="525"/>
      <c r="JAT67" s="525"/>
      <c r="JAU67" s="525"/>
      <c r="JAV67" s="525"/>
      <c r="JAW67" s="525"/>
      <c r="JAX67" s="525"/>
      <c r="JAY67" s="525"/>
      <c r="JAZ67" s="525"/>
      <c r="JBA67" s="525"/>
      <c r="JBB67" s="525"/>
      <c r="JBC67" s="525"/>
      <c r="JBD67" s="525"/>
      <c r="JBE67" s="525"/>
      <c r="JBF67" s="525"/>
      <c r="JBG67" s="525"/>
      <c r="JBH67" s="525"/>
      <c r="JBI67" s="525"/>
      <c r="JBJ67" s="525"/>
      <c r="JBK67" s="525"/>
      <c r="JBL67" s="525"/>
      <c r="JBM67" s="525"/>
      <c r="JBN67" s="525"/>
      <c r="JBO67" s="525"/>
      <c r="JBP67" s="525"/>
      <c r="JBQ67" s="525"/>
      <c r="JBR67" s="525"/>
      <c r="JBS67" s="525"/>
      <c r="JBT67" s="525"/>
      <c r="JBU67" s="525"/>
      <c r="JBV67" s="525"/>
      <c r="JBW67" s="525"/>
      <c r="JBX67" s="525"/>
      <c r="JBY67" s="525"/>
      <c r="JBZ67" s="525"/>
      <c r="JCA67" s="525"/>
      <c r="JCB67" s="525"/>
      <c r="JCC67" s="525"/>
      <c r="JCD67" s="525"/>
      <c r="JCE67" s="525"/>
      <c r="JCF67" s="525"/>
      <c r="JCG67" s="525"/>
      <c r="JCH67" s="525"/>
      <c r="JCI67" s="525"/>
      <c r="JCJ67" s="525"/>
      <c r="JCK67" s="525"/>
      <c r="JCL67" s="525"/>
      <c r="JCM67" s="525"/>
      <c r="JCN67" s="525"/>
      <c r="JCO67" s="525"/>
      <c r="JCP67" s="525"/>
      <c r="JCQ67" s="525"/>
      <c r="JCR67" s="525"/>
      <c r="JCS67" s="525"/>
      <c r="JCT67" s="525"/>
      <c r="JCU67" s="525"/>
      <c r="JCV67" s="525"/>
      <c r="JCW67" s="525"/>
      <c r="JCX67" s="525"/>
      <c r="JCY67" s="525"/>
      <c r="JCZ67" s="525"/>
      <c r="JDA67" s="525"/>
      <c r="JDB67" s="525"/>
      <c r="JDC67" s="525"/>
      <c r="JDD67" s="525"/>
      <c r="JDE67" s="525"/>
      <c r="JDF67" s="525"/>
      <c r="JDG67" s="525"/>
      <c r="JDH67" s="525"/>
      <c r="JDI67" s="525"/>
      <c r="JDJ67" s="525"/>
      <c r="JDK67" s="525"/>
      <c r="JDL67" s="525"/>
      <c r="JDM67" s="525"/>
      <c r="JDN67" s="525"/>
      <c r="JDO67" s="525"/>
      <c r="JDP67" s="525"/>
      <c r="JDQ67" s="525"/>
      <c r="JDR67" s="525"/>
      <c r="JDS67" s="525"/>
      <c r="JDT67" s="525"/>
      <c r="JDU67" s="525"/>
      <c r="JDV67" s="525"/>
      <c r="JDW67" s="525"/>
      <c r="JDX67" s="525"/>
      <c r="JDY67" s="525"/>
      <c r="JDZ67" s="525"/>
      <c r="JEA67" s="525"/>
      <c r="JEB67" s="525"/>
      <c r="JEC67" s="525"/>
      <c r="JED67" s="525"/>
      <c r="JEE67" s="525"/>
      <c r="JEF67" s="525"/>
      <c r="JEG67" s="525"/>
      <c r="JEH67" s="525"/>
      <c r="JEI67" s="525"/>
      <c r="JEJ67" s="525"/>
      <c r="JEK67" s="525"/>
      <c r="JEL67" s="525"/>
      <c r="JEM67" s="525"/>
      <c r="JEN67" s="525"/>
      <c r="JEO67" s="525"/>
      <c r="JEP67" s="525"/>
      <c r="JEQ67" s="525"/>
      <c r="JER67" s="525"/>
      <c r="JES67" s="525"/>
      <c r="JET67" s="525"/>
      <c r="JEU67" s="525"/>
      <c r="JEV67" s="525"/>
      <c r="JEW67" s="525"/>
      <c r="JEX67" s="525"/>
      <c r="JEY67" s="525"/>
      <c r="JEZ67" s="525"/>
      <c r="JFA67" s="525"/>
      <c r="JFB67" s="525"/>
      <c r="JFC67" s="525"/>
      <c r="JFD67" s="525"/>
      <c r="JFE67" s="525"/>
      <c r="JFF67" s="525"/>
      <c r="JFG67" s="525"/>
      <c r="JFH67" s="525"/>
      <c r="JFI67" s="525"/>
      <c r="JFJ67" s="525"/>
      <c r="JFK67" s="525"/>
      <c r="JFL67" s="525"/>
      <c r="JFM67" s="525"/>
      <c r="JFN67" s="525"/>
      <c r="JFO67" s="525"/>
      <c r="JFP67" s="525"/>
      <c r="JFQ67" s="525"/>
      <c r="JFR67" s="525"/>
      <c r="JFS67" s="525"/>
      <c r="JFT67" s="525"/>
      <c r="JFU67" s="525"/>
      <c r="JFV67" s="525"/>
      <c r="JFW67" s="525"/>
      <c r="JFX67" s="525"/>
      <c r="JFY67" s="525"/>
      <c r="JFZ67" s="525"/>
      <c r="JGA67" s="525"/>
      <c r="JGB67" s="525"/>
      <c r="JGC67" s="525"/>
      <c r="JGD67" s="525"/>
      <c r="JGE67" s="525"/>
      <c r="JGF67" s="525"/>
      <c r="JGG67" s="525"/>
      <c r="JGH67" s="525"/>
      <c r="JGI67" s="525"/>
      <c r="JGJ67" s="525"/>
      <c r="JGK67" s="525"/>
      <c r="JGL67" s="525"/>
      <c r="JGM67" s="525"/>
      <c r="JGN67" s="525"/>
      <c r="JGO67" s="525"/>
      <c r="JGP67" s="525"/>
      <c r="JGQ67" s="525"/>
      <c r="JGR67" s="525"/>
      <c r="JGS67" s="525"/>
      <c r="JGT67" s="525"/>
      <c r="JGU67" s="525"/>
      <c r="JGV67" s="525"/>
      <c r="JGW67" s="525"/>
      <c r="JGX67" s="525"/>
      <c r="JGY67" s="525"/>
      <c r="JGZ67" s="525"/>
      <c r="JHA67" s="525"/>
      <c r="JHB67" s="525"/>
      <c r="JHC67" s="525"/>
      <c r="JHD67" s="525"/>
      <c r="JHE67" s="525"/>
      <c r="JHF67" s="525"/>
      <c r="JHG67" s="525"/>
      <c r="JHH67" s="525"/>
      <c r="JHI67" s="525"/>
      <c r="JHJ67" s="525"/>
      <c r="JHK67" s="525"/>
      <c r="JHL67" s="525"/>
      <c r="JHM67" s="525"/>
      <c r="JHN67" s="525"/>
      <c r="JHO67" s="525"/>
      <c r="JHP67" s="525"/>
      <c r="JHQ67" s="525"/>
      <c r="JHR67" s="525"/>
      <c r="JHS67" s="525"/>
      <c r="JHT67" s="525"/>
      <c r="JHU67" s="525"/>
      <c r="JHV67" s="525"/>
      <c r="JHW67" s="525"/>
      <c r="JHX67" s="525"/>
      <c r="JHY67" s="525"/>
      <c r="JHZ67" s="525"/>
      <c r="JIA67" s="525"/>
      <c r="JIB67" s="525"/>
      <c r="JIC67" s="525"/>
      <c r="JID67" s="525"/>
      <c r="JIE67" s="525"/>
      <c r="JIF67" s="525"/>
      <c r="JIG67" s="525"/>
      <c r="JIH67" s="525"/>
      <c r="JII67" s="525"/>
      <c r="JIJ67" s="525"/>
      <c r="JIK67" s="525"/>
      <c r="JIL67" s="525"/>
      <c r="JIM67" s="525"/>
      <c r="JIN67" s="525"/>
      <c r="JIO67" s="525"/>
      <c r="JIP67" s="525"/>
      <c r="JIQ67" s="525"/>
      <c r="JIR67" s="525"/>
      <c r="JIS67" s="525"/>
      <c r="JIT67" s="525"/>
      <c r="JIU67" s="525"/>
      <c r="JIV67" s="525"/>
      <c r="JIW67" s="525"/>
      <c r="JIX67" s="525"/>
      <c r="JIY67" s="525"/>
      <c r="JIZ67" s="525"/>
      <c r="JJA67" s="525"/>
      <c r="JJB67" s="525"/>
      <c r="JJC67" s="525"/>
      <c r="JJD67" s="525"/>
      <c r="JJE67" s="525"/>
      <c r="JJF67" s="525"/>
      <c r="JJG67" s="525"/>
      <c r="JJH67" s="525"/>
      <c r="JJI67" s="525"/>
      <c r="JJJ67" s="525"/>
      <c r="JJK67" s="525"/>
      <c r="JJL67" s="525"/>
      <c r="JJM67" s="525"/>
      <c r="JJN67" s="525"/>
      <c r="JJO67" s="525"/>
      <c r="JJP67" s="525"/>
      <c r="JJQ67" s="525"/>
      <c r="JJR67" s="525"/>
      <c r="JJS67" s="525"/>
      <c r="JJT67" s="525"/>
      <c r="JJU67" s="525"/>
      <c r="JJV67" s="525"/>
      <c r="JJW67" s="525"/>
      <c r="JJX67" s="525"/>
      <c r="JJY67" s="525"/>
      <c r="JJZ67" s="525"/>
      <c r="JKA67" s="525"/>
      <c r="JKB67" s="525"/>
      <c r="JKC67" s="525"/>
      <c r="JKD67" s="525"/>
      <c r="JKE67" s="525"/>
      <c r="JKF67" s="525"/>
      <c r="JKG67" s="525"/>
      <c r="JKH67" s="525"/>
      <c r="JKI67" s="525"/>
      <c r="JKJ67" s="525"/>
      <c r="JKK67" s="525"/>
      <c r="JKL67" s="525"/>
      <c r="JKM67" s="525"/>
      <c r="JKN67" s="525"/>
      <c r="JKO67" s="525"/>
      <c r="JKP67" s="525"/>
      <c r="JKQ67" s="525"/>
      <c r="JKR67" s="525"/>
      <c r="JKS67" s="525"/>
      <c r="JKT67" s="525"/>
      <c r="JKU67" s="525"/>
      <c r="JKV67" s="525"/>
      <c r="JKW67" s="525"/>
      <c r="JKX67" s="525"/>
      <c r="JKY67" s="525"/>
      <c r="JKZ67" s="525"/>
      <c r="JLA67" s="525"/>
      <c r="JLB67" s="525"/>
      <c r="JLC67" s="525"/>
      <c r="JLD67" s="525"/>
      <c r="JLE67" s="525"/>
      <c r="JLF67" s="525"/>
      <c r="JLG67" s="525"/>
      <c r="JLH67" s="525"/>
      <c r="JLI67" s="525"/>
      <c r="JLJ67" s="525"/>
      <c r="JLK67" s="525"/>
      <c r="JLL67" s="525"/>
      <c r="JLM67" s="525"/>
      <c r="JLN67" s="525"/>
      <c r="JLO67" s="525"/>
      <c r="JLP67" s="525"/>
      <c r="JLQ67" s="525"/>
      <c r="JLR67" s="525"/>
      <c r="JLS67" s="525"/>
      <c r="JLT67" s="525"/>
      <c r="JLU67" s="525"/>
      <c r="JLV67" s="525"/>
      <c r="JLW67" s="525"/>
      <c r="JLX67" s="525"/>
      <c r="JLY67" s="525"/>
      <c r="JLZ67" s="525"/>
      <c r="JMA67" s="525"/>
      <c r="JMB67" s="525"/>
      <c r="JMC67" s="525"/>
      <c r="JMD67" s="525"/>
      <c r="JME67" s="525"/>
      <c r="JMF67" s="525"/>
      <c r="JMG67" s="525"/>
      <c r="JMH67" s="525"/>
      <c r="JMI67" s="525"/>
      <c r="JMJ67" s="525"/>
      <c r="JMK67" s="525"/>
      <c r="JML67" s="525"/>
      <c r="JMM67" s="525"/>
      <c r="JMN67" s="525"/>
      <c r="JMO67" s="525"/>
      <c r="JMP67" s="525"/>
      <c r="JMQ67" s="525"/>
      <c r="JMR67" s="525"/>
      <c r="JMS67" s="525"/>
      <c r="JMT67" s="525"/>
      <c r="JMU67" s="525"/>
      <c r="JMV67" s="525"/>
      <c r="JMW67" s="525"/>
      <c r="JMX67" s="525"/>
      <c r="JMY67" s="525"/>
      <c r="JMZ67" s="525"/>
      <c r="JNA67" s="525"/>
      <c r="JNB67" s="525"/>
      <c r="JNC67" s="525"/>
      <c r="JND67" s="525"/>
      <c r="JNE67" s="525"/>
      <c r="JNF67" s="525"/>
      <c r="JNG67" s="525"/>
      <c r="JNH67" s="525"/>
      <c r="JNI67" s="525"/>
      <c r="JNJ67" s="525"/>
      <c r="JNK67" s="525"/>
      <c r="JNL67" s="525"/>
      <c r="JNM67" s="525"/>
      <c r="JNN67" s="525"/>
      <c r="JNO67" s="525"/>
      <c r="JNP67" s="525"/>
      <c r="JNQ67" s="525"/>
      <c r="JNR67" s="525"/>
      <c r="JNS67" s="525"/>
      <c r="JNT67" s="525"/>
      <c r="JNU67" s="525"/>
      <c r="JNV67" s="525"/>
      <c r="JNW67" s="525"/>
      <c r="JNX67" s="525"/>
      <c r="JNY67" s="525"/>
      <c r="JNZ67" s="525"/>
      <c r="JOA67" s="525"/>
      <c r="JOB67" s="525"/>
      <c r="JOC67" s="525"/>
      <c r="JOD67" s="525"/>
      <c r="JOE67" s="525"/>
      <c r="JOF67" s="525"/>
      <c r="JOG67" s="525"/>
      <c r="JOH67" s="525"/>
      <c r="JOI67" s="525"/>
      <c r="JOJ67" s="525"/>
      <c r="JOK67" s="525"/>
      <c r="JOL67" s="525"/>
      <c r="JOM67" s="525"/>
      <c r="JON67" s="525"/>
      <c r="JOO67" s="525"/>
      <c r="JOP67" s="525"/>
      <c r="JOQ67" s="525"/>
      <c r="JOR67" s="525"/>
      <c r="JOS67" s="525"/>
      <c r="JOT67" s="525"/>
      <c r="JOU67" s="525"/>
      <c r="JOV67" s="525"/>
      <c r="JOW67" s="525"/>
      <c r="JOX67" s="525"/>
      <c r="JOY67" s="525"/>
      <c r="JOZ67" s="525"/>
      <c r="JPA67" s="525"/>
      <c r="JPB67" s="525"/>
      <c r="JPC67" s="525"/>
      <c r="JPD67" s="525"/>
      <c r="JPE67" s="525"/>
      <c r="JPF67" s="525"/>
      <c r="JPG67" s="525"/>
      <c r="JPH67" s="525"/>
      <c r="JPI67" s="525"/>
      <c r="JPJ67" s="525"/>
      <c r="JPK67" s="525"/>
      <c r="JPL67" s="525"/>
      <c r="JPM67" s="525"/>
      <c r="JPN67" s="525"/>
      <c r="JPO67" s="525"/>
      <c r="JPP67" s="525"/>
      <c r="JPQ67" s="525"/>
      <c r="JPR67" s="525"/>
      <c r="JPS67" s="525"/>
      <c r="JPT67" s="525"/>
      <c r="JPU67" s="525"/>
      <c r="JPV67" s="525"/>
      <c r="JPW67" s="525"/>
      <c r="JPX67" s="525"/>
      <c r="JPY67" s="525"/>
      <c r="JPZ67" s="525"/>
      <c r="JQA67" s="525"/>
      <c r="JQB67" s="525"/>
      <c r="JQC67" s="525"/>
      <c r="JQD67" s="525"/>
      <c r="JQE67" s="525"/>
      <c r="JQF67" s="525"/>
      <c r="JQG67" s="525"/>
      <c r="JQH67" s="525"/>
      <c r="JQI67" s="525"/>
      <c r="JQJ67" s="525"/>
      <c r="JQK67" s="525"/>
      <c r="JQL67" s="525"/>
      <c r="JQM67" s="525"/>
      <c r="JQN67" s="525"/>
      <c r="JQO67" s="525"/>
      <c r="JQP67" s="525"/>
      <c r="JQQ67" s="525"/>
      <c r="JQR67" s="525"/>
      <c r="JQS67" s="525"/>
      <c r="JQT67" s="525"/>
      <c r="JQU67" s="525"/>
      <c r="JQV67" s="525"/>
      <c r="JQW67" s="525"/>
      <c r="JQX67" s="525"/>
      <c r="JQY67" s="525"/>
      <c r="JQZ67" s="525"/>
      <c r="JRA67" s="525"/>
      <c r="JRB67" s="525"/>
      <c r="JRC67" s="525"/>
      <c r="JRD67" s="525"/>
      <c r="JRE67" s="525"/>
      <c r="JRF67" s="525"/>
      <c r="JRG67" s="525"/>
      <c r="JRH67" s="525"/>
      <c r="JRI67" s="525"/>
      <c r="JRJ67" s="525"/>
      <c r="JRK67" s="525"/>
      <c r="JRL67" s="525"/>
      <c r="JRM67" s="525"/>
      <c r="JRN67" s="525"/>
      <c r="JRO67" s="525"/>
      <c r="JRP67" s="525"/>
      <c r="JRQ67" s="525"/>
      <c r="JRR67" s="525"/>
      <c r="JRS67" s="525"/>
      <c r="JRT67" s="525"/>
      <c r="JRU67" s="525"/>
      <c r="JRV67" s="525"/>
      <c r="JRW67" s="525"/>
      <c r="JRX67" s="525"/>
      <c r="JRY67" s="525"/>
      <c r="JRZ67" s="525"/>
      <c r="JSA67" s="525"/>
      <c r="JSB67" s="525"/>
      <c r="JSC67" s="525"/>
      <c r="JSD67" s="525"/>
      <c r="JSE67" s="525"/>
      <c r="JSF67" s="525"/>
      <c r="JSG67" s="525"/>
      <c r="JSH67" s="525"/>
      <c r="JSI67" s="525"/>
      <c r="JSJ67" s="525"/>
      <c r="JSK67" s="525"/>
      <c r="JSL67" s="525"/>
      <c r="JSM67" s="525"/>
      <c r="JSN67" s="525"/>
      <c r="JSO67" s="525"/>
      <c r="JSP67" s="525"/>
      <c r="JSQ67" s="525"/>
      <c r="JSR67" s="525"/>
      <c r="JSS67" s="525"/>
      <c r="JST67" s="525"/>
      <c r="JSU67" s="525"/>
      <c r="JSV67" s="525"/>
      <c r="JSW67" s="525"/>
      <c r="JSX67" s="525"/>
      <c r="JSY67" s="525"/>
      <c r="JSZ67" s="525"/>
      <c r="JTA67" s="525"/>
      <c r="JTB67" s="525"/>
      <c r="JTC67" s="525"/>
      <c r="JTD67" s="525"/>
      <c r="JTE67" s="525"/>
      <c r="JTF67" s="525"/>
      <c r="JTG67" s="525"/>
      <c r="JTH67" s="525"/>
      <c r="JTI67" s="525"/>
      <c r="JTJ67" s="525"/>
      <c r="JTK67" s="525"/>
      <c r="JTL67" s="525"/>
      <c r="JTM67" s="525"/>
      <c r="JTN67" s="525"/>
      <c r="JTO67" s="525"/>
      <c r="JTP67" s="525"/>
      <c r="JTQ67" s="525"/>
      <c r="JTR67" s="525"/>
      <c r="JTS67" s="525"/>
      <c r="JTT67" s="525"/>
      <c r="JTU67" s="525"/>
      <c r="JTV67" s="525"/>
      <c r="JTW67" s="525"/>
      <c r="JTX67" s="525"/>
      <c r="JTY67" s="525"/>
      <c r="JTZ67" s="525"/>
      <c r="JUA67" s="525"/>
      <c r="JUB67" s="525"/>
      <c r="JUC67" s="525"/>
      <c r="JUD67" s="525"/>
      <c r="JUE67" s="525"/>
      <c r="JUF67" s="525"/>
      <c r="JUG67" s="525"/>
      <c r="JUH67" s="525"/>
      <c r="JUI67" s="525"/>
      <c r="JUJ67" s="525"/>
      <c r="JUK67" s="525"/>
      <c r="JUL67" s="525"/>
      <c r="JUM67" s="525"/>
      <c r="JUN67" s="525"/>
      <c r="JUO67" s="525"/>
      <c r="JUP67" s="525"/>
      <c r="JUQ67" s="525"/>
      <c r="JUR67" s="525"/>
      <c r="JUS67" s="525"/>
      <c r="JUT67" s="525"/>
      <c r="JUU67" s="525"/>
      <c r="JUV67" s="525"/>
      <c r="JUW67" s="525"/>
      <c r="JUX67" s="525"/>
      <c r="JUY67" s="525"/>
      <c r="JUZ67" s="525"/>
      <c r="JVA67" s="525"/>
      <c r="JVB67" s="525"/>
      <c r="JVC67" s="525"/>
      <c r="JVD67" s="525"/>
      <c r="JVE67" s="525"/>
      <c r="JVF67" s="525"/>
      <c r="JVG67" s="525"/>
      <c r="JVH67" s="525"/>
      <c r="JVI67" s="525"/>
      <c r="JVJ67" s="525"/>
      <c r="JVK67" s="525"/>
      <c r="JVL67" s="525"/>
      <c r="JVM67" s="525"/>
      <c r="JVN67" s="525"/>
      <c r="JVO67" s="525"/>
      <c r="JVP67" s="525"/>
      <c r="JVQ67" s="525"/>
      <c r="JVR67" s="525"/>
      <c r="JVS67" s="525"/>
      <c r="JVT67" s="525"/>
      <c r="JVU67" s="525"/>
      <c r="JVV67" s="525"/>
      <c r="JVW67" s="525"/>
      <c r="JVX67" s="525"/>
      <c r="JVY67" s="525"/>
      <c r="JVZ67" s="525"/>
      <c r="JWA67" s="525"/>
      <c r="JWB67" s="525"/>
      <c r="JWC67" s="525"/>
      <c r="JWD67" s="525"/>
      <c r="JWE67" s="525"/>
      <c r="JWF67" s="525"/>
      <c r="JWG67" s="525"/>
      <c r="JWH67" s="525"/>
      <c r="JWI67" s="525"/>
      <c r="JWJ67" s="525"/>
      <c r="JWK67" s="525"/>
      <c r="JWL67" s="525"/>
      <c r="JWM67" s="525"/>
      <c r="JWN67" s="525"/>
      <c r="JWO67" s="525"/>
      <c r="JWP67" s="525"/>
      <c r="JWQ67" s="525"/>
      <c r="JWR67" s="525"/>
      <c r="JWS67" s="525"/>
      <c r="JWT67" s="525"/>
      <c r="JWU67" s="525"/>
      <c r="JWV67" s="525"/>
      <c r="JWW67" s="525"/>
      <c r="JWX67" s="525"/>
      <c r="JWY67" s="525"/>
      <c r="JWZ67" s="525"/>
      <c r="JXA67" s="525"/>
      <c r="JXB67" s="525"/>
      <c r="JXC67" s="525"/>
      <c r="JXD67" s="525"/>
      <c r="JXE67" s="525"/>
      <c r="JXF67" s="525"/>
      <c r="JXG67" s="525"/>
      <c r="JXH67" s="525"/>
      <c r="JXI67" s="525"/>
      <c r="JXJ67" s="525"/>
      <c r="JXK67" s="525"/>
      <c r="JXL67" s="525"/>
      <c r="JXM67" s="525"/>
      <c r="JXN67" s="525"/>
      <c r="JXO67" s="525"/>
      <c r="JXP67" s="525"/>
      <c r="JXQ67" s="525"/>
      <c r="JXR67" s="525"/>
      <c r="JXS67" s="525"/>
      <c r="JXT67" s="525"/>
      <c r="JXU67" s="525"/>
      <c r="JXV67" s="525"/>
      <c r="JXW67" s="525"/>
      <c r="JXX67" s="525"/>
      <c r="JXY67" s="525"/>
      <c r="JXZ67" s="525"/>
      <c r="JYA67" s="525"/>
      <c r="JYB67" s="525"/>
      <c r="JYC67" s="525"/>
      <c r="JYD67" s="525"/>
      <c r="JYE67" s="525"/>
      <c r="JYF67" s="525"/>
      <c r="JYG67" s="525"/>
      <c r="JYH67" s="525"/>
      <c r="JYI67" s="525"/>
      <c r="JYJ67" s="525"/>
      <c r="JYK67" s="525"/>
      <c r="JYL67" s="525"/>
      <c r="JYM67" s="525"/>
      <c r="JYN67" s="525"/>
      <c r="JYO67" s="525"/>
      <c r="JYP67" s="525"/>
      <c r="JYQ67" s="525"/>
      <c r="JYR67" s="525"/>
      <c r="JYS67" s="525"/>
      <c r="JYT67" s="525"/>
      <c r="JYU67" s="525"/>
      <c r="JYV67" s="525"/>
      <c r="JYW67" s="525"/>
      <c r="JYX67" s="525"/>
      <c r="JYY67" s="525"/>
      <c r="JYZ67" s="525"/>
      <c r="JZA67" s="525"/>
      <c r="JZB67" s="525"/>
      <c r="JZC67" s="525"/>
      <c r="JZD67" s="525"/>
      <c r="JZE67" s="525"/>
      <c r="JZF67" s="525"/>
      <c r="JZG67" s="525"/>
      <c r="JZH67" s="525"/>
      <c r="JZI67" s="525"/>
      <c r="JZJ67" s="525"/>
      <c r="JZK67" s="525"/>
      <c r="JZL67" s="525"/>
      <c r="JZM67" s="525"/>
      <c r="JZN67" s="525"/>
      <c r="JZO67" s="525"/>
      <c r="JZP67" s="525"/>
      <c r="JZQ67" s="525"/>
      <c r="JZR67" s="525"/>
      <c r="JZS67" s="525"/>
      <c r="JZT67" s="525"/>
      <c r="JZU67" s="525"/>
      <c r="JZV67" s="525"/>
      <c r="JZW67" s="525"/>
      <c r="JZX67" s="525"/>
      <c r="JZY67" s="525"/>
      <c r="JZZ67" s="525"/>
      <c r="KAA67" s="525"/>
      <c r="KAB67" s="525"/>
      <c r="KAC67" s="525"/>
      <c r="KAD67" s="525"/>
      <c r="KAE67" s="525"/>
      <c r="KAF67" s="525"/>
      <c r="KAG67" s="525"/>
      <c r="KAH67" s="525"/>
      <c r="KAI67" s="525"/>
      <c r="KAJ67" s="525"/>
      <c r="KAK67" s="525"/>
      <c r="KAL67" s="525"/>
      <c r="KAM67" s="525"/>
      <c r="KAN67" s="525"/>
      <c r="KAO67" s="525"/>
      <c r="KAP67" s="525"/>
      <c r="KAQ67" s="525"/>
      <c r="KAR67" s="525"/>
      <c r="KAS67" s="525"/>
      <c r="KAT67" s="525"/>
      <c r="KAU67" s="525"/>
      <c r="KAV67" s="525"/>
      <c r="KAW67" s="525"/>
      <c r="KAX67" s="525"/>
      <c r="KAY67" s="525"/>
      <c r="KAZ67" s="525"/>
      <c r="KBA67" s="525"/>
      <c r="KBB67" s="525"/>
      <c r="KBC67" s="525"/>
      <c r="KBD67" s="525"/>
      <c r="KBE67" s="525"/>
      <c r="KBF67" s="525"/>
      <c r="KBG67" s="525"/>
      <c r="KBH67" s="525"/>
      <c r="KBI67" s="525"/>
      <c r="KBJ67" s="525"/>
      <c r="KBK67" s="525"/>
      <c r="KBL67" s="525"/>
      <c r="KBM67" s="525"/>
      <c r="KBN67" s="525"/>
      <c r="KBO67" s="525"/>
      <c r="KBP67" s="525"/>
      <c r="KBQ67" s="525"/>
      <c r="KBR67" s="525"/>
      <c r="KBS67" s="525"/>
      <c r="KBT67" s="525"/>
      <c r="KBU67" s="525"/>
      <c r="KBV67" s="525"/>
      <c r="KBW67" s="525"/>
      <c r="KBX67" s="525"/>
      <c r="KBY67" s="525"/>
      <c r="KBZ67" s="525"/>
      <c r="KCA67" s="525"/>
      <c r="KCB67" s="525"/>
      <c r="KCC67" s="525"/>
      <c r="KCD67" s="525"/>
      <c r="KCE67" s="525"/>
      <c r="KCF67" s="525"/>
      <c r="KCG67" s="525"/>
      <c r="KCH67" s="525"/>
      <c r="KCI67" s="525"/>
      <c r="KCJ67" s="525"/>
      <c r="KCK67" s="525"/>
      <c r="KCL67" s="525"/>
      <c r="KCM67" s="525"/>
      <c r="KCN67" s="525"/>
      <c r="KCO67" s="525"/>
      <c r="KCP67" s="525"/>
      <c r="KCQ67" s="525"/>
      <c r="KCR67" s="525"/>
      <c r="KCS67" s="525"/>
      <c r="KCT67" s="525"/>
      <c r="KCU67" s="525"/>
      <c r="KCV67" s="525"/>
      <c r="KCW67" s="525"/>
      <c r="KCX67" s="525"/>
      <c r="KCY67" s="525"/>
      <c r="KCZ67" s="525"/>
      <c r="KDA67" s="525"/>
      <c r="KDB67" s="525"/>
      <c r="KDC67" s="525"/>
      <c r="KDD67" s="525"/>
      <c r="KDE67" s="525"/>
      <c r="KDF67" s="525"/>
      <c r="KDG67" s="525"/>
      <c r="KDH67" s="525"/>
      <c r="KDI67" s="525"/>
      <c r="KDJ67" s="525"/>
      <c r="KDK67" s="525"/>
      <c r="KDL67" s="525"/>
      <c r="KDM67" s="525"/>
      <c r="KDN67" s="525"/>
      <c r="KDO67" s="525"/>
      <c r="KDP67" s="525"/>
      <c r="KDQ67" s="525"/>
      <c r="KDR67" s="525"/>
      <c r="KDS67" s="525"/>
      <c r="KDT67" s="525"/>
      <c r="KDU67" s="525"/>
      <c r="KDV67" s="525"/>
      <c r="KDW67" s="525"/>
      <c r="KDX67" s="525"/>
      <c r="KDY67" s="525"/>
      <c r="KDZ67" s="525"/>
      <c r="KEA67" s="525"/>
      <c r="KEB67" s="525"/>
      <c r="KEC67" s="525"/>
      <c r="KED67" s="525"/>
      <c r="KEE67" s="525"/>
      <c r="KEF67" s="525"/>
      <c r="KEG67" s="525"/>
      <c r="KEH67" s="525"/>
      <c r="KEI67" s="525"/>
      <c r="KEJ67" s="525"/>
      <c r="KEK67" s="525"/>
      <c r="KEL67" s="525"/>
      <c r="KEM67" s="525"/>
      <c r="KEN67" s="525"/>
      <c r="KEO67" s="525"/>
      <c r="KEP67" s="525"/>
      <c r="KEQ67" s="525"/>
      <c r="KER67" s="525"/>
      <c r="KES67" s="525"/>
      <c r="KET67" s="525"/>
      <c r="KEU67" s="525"/>
      <c r="KEV67" s="525"/>
      <c r="KEW67" s="525"/>
      <c r="KEX67" s="525"/>
      <c r="KEY67" s="525"/>
      <c r="KEZ67" s="525"/>
      <c r="KFA67" s="525"/>
      <c r="KFB67" s="525"/>
      <c r="KFC67" s="525"/>
      <c r="KFD67" s="525"/>
      <c r="KFE67" s="525"/>
      <c r="KFF67" s="525"/>
      <c r="KFG67" s="525"/>
      <c r="KFH67" s="525"/>
      <c r="KFI67" s="525"/>
      <c r="KFJ67" s="525"/>
      <c r="KFK67" s="525"/>
      <c r="KFL67" s="525"/>
      <c r="KFM67" s="525"/>
      <c r="KFN67" s="525"/>
      <c r="KFO67" s="525"/>
      <c r="KFP67" s="525"/>
      <c r="KFQ67" s="525"/>
      <c r="KFR67" s="525"/>
      <c r="KFS67" s="525"/>
      <c r="KFT67" s="525"/>
      <c r="KFU67" s="525"/>
      <c r="KFV67" s="525"/>
      <c r="KFW67" s="525"/>
      <c r="KFX67" s="525"/>
      <c r="KFY67" s="525"/>
      <c r="KFZ67" s="525"/>
      <c r="KGA67" s="525"/>
      <c r="KGB67" s="525"/>
      <c r="KGC67" s="525"/>
      <c r="KGD67" s="525"/>
      <c r="KGE67" s="525"/>
      <c r="KGF67" s="525"/>
      <c r="KGG67" s="525"/>
      <c r="KGH67" s="525"/>
      <c r="KGI67" s="525"/>
      <c r="KGJ67" s="525"/>
      <c r="KGK67" s="525"/>
      <c r="KGL67" s="525"/>
      <c r="KGM67" s="525"/>
      <c r="KGN67" s="525"/>
      <c r="KGO67" s="525"/>
      <c r="KGP67" s="525"/>
      <c r="KGQ67" s="525"/>
      <c r="KGR67" s="525"/>
      <c r="KGS67" s="525"/>
      <c r="KGT67" s="525"/>
      <c r="KGU67" s="525"/>
      <c r="KGV67" s="525"/>
      <c r="KGW67" s="525"/>
      <c r="KGX67" s="525"/>
      <c r="KGY67" s="525"/>
      <c r="KGZ67" s="525"/>
      <c r="KHA67" s="525"/>
      <c r="KHB67" s="525"/>
      <c r="KHC67" s="525"/>
      <c r="KHD67" s="525"/>
      <c r="KHE67" s="525"/>
      <c r="KHF67" s="525"/>
      <c r="KHG67" s="525"/>
      <c r="KHH67" s="525"/>
      <c r="KHI67" s="525"/>
      <c r="KHJ67" s="525"/>
      <c r="KHK67" s="525"/>
      <c r="KHL67" s="525"/>
      <c r="KHM67" s="525"/>
      <c r="KHN67" s="525"/>
      <c r="KHO67" s="525"/>
      <c r="KHP67" s="525"/>
      <c r="KHQ67" s="525"/>
      <c r="KHR67" s="525"/>
      <c r="KHS67" s="525"/>
      <c r="KHT67" s="525"/>
      <c r="KHU67" s="525"/>
      <c r="KHV67" s="525"/>
      <c r="KHW67" s="525"/>
      <c r="KHX67" s="525"/>
      <c r="KHY67" s="525"/>
      <c r="KHZ67" s="525"/>
      <c r="KIA67" s="525"/>
      <c r="KIB67" s="525"/>
      <c r="KIC67" s="525"/>
      <c r="KID67" s="525"/>
      <c r="KIE67" s="525"/>
      <c r="KIF67" s="525"/>
      <c r="KIG67" s="525"/>
      <c r="KIH67" s="525"/>
      <c r="KII67" s="525"/>
      <c r="KIJ67" s="525"/>
      <c r="KIK67" s="525"/>
      <c r="KIL67" s="525"/>
      <c r="KIM67" s="525"/>
      <c r="KIN67" s="525"/>
      <c r="KIO67" s="525"/>
      <c r="KIP67" s="525"/>
      <c r="KIQ67" s="525"/>
      <c r="KIR67" s="525"/>
      <c r="KIS67" s="525"/>
      <c r="KIT67" s="525"/>
      <c r="KIU67" s="525"/>
      <c r="KIV67" s="525"/>
      <c r="KIW67" s="525"/>
      <c r="KIX67" s="525"/>
      <c r="KIY67" s="525"/>
      <c r="KIZ67" s="525"/>
      <c r="KJA67" s="525"/>
      <c r="KJB67" s="525"/>
      <c r="KJC67" s="525"/>
      <c r="KJD67" s="525"/>
      <c r="KJE67" s="525"/>
      <c r="KJF67" s="525"/>
      <c r="KJG67" s="525"/>
      <c r="KJH67" s="525"/>
      <c r="KJI67" s="525"/>
      <c r="KJJ67" s="525"/>
      <c r="KJK67" s="525"/>
      <c r="KJL67" s="525"/>
      <c r="KJM67" s="525"/>
      <c r="KJN67" s="525"/>
      <c r="KJO67" s="525"/>
      <c r="KJP67" s="525"/>
      <c r="KJQ67" s="525"/>
      <c r="KJR67" s="525"/>
      <c r="KJS67" s="525"/>
      <c r="KJT67" s="525"/>
      <c r="KJU67" s="525"/>
      <c r="KJV67" s="525"/>
      <c r="KJW67" s="525"/>
      <c r="KJX67" s="525"/>
      <c r="KJY67" s="525"/>
      <c r="KJZ67" s="525"/>
      <c r="KKA67" s="525"/>
      <c r="KKB67" s="525"/>
      <c r="KKC67" s="525"/>
      <c r="KKD67" s="525"/>
      <c r="KKE67" s="525"/>
      <c r="KKF67" s="525"/>
      <c r="KKG67" s="525"/>
      <c r="KKH67" s="525"/>
      <c r="KKI67" s="525"/>
      <c r="KKJ67" s="525"/>
      <c r="KKK67" s="525"/>
      <c r="KKL67" s="525"/>
      <c r="KKM67" s="525"/>
      <c r="KKN67" s="525"/>
      <c r="KKO67" s="525"/>
      <c r="KKP67" s="525"/>
      <c r="KKQ67" s="525"/>
      <c r="KKR67" s="525"/>
      <c r="KKS67" s="525"/>
      <c r="KKT67" s="525"/>
      <c r="KKU67" s="525"/>
      <c r="KKV67" s="525"/>
      <c r="KKW67" s="525"/>
      <c r="KKX67" s="525"/>
      <c r="KKY67" s="525"/>
      <c r="KKZ67" s="525"/>
      <c r="KLA67" s="525"/>
      <c r="KLB67" s="525"/>
      <c r="KLC67" s="525"/>
      <c r="KLD67" s="525"/>
      <c r="KLE67" s="525"/>
      <c r="KLF67" s="525"/>
      <c r="KLG67" s="525"/>
      <c r="KLH67" s="525"/>
      <c r="KLI67" s="525"/>
      <c r="KLJ67" s="525"/>
      <c r="KLK67" s="525"/>
      <c r="KLL67" s="525"/>
      <c r="KLM67" s="525"/>
      <c r="KLN67" s="525"/>
      <c r="KLO67" s="525"/>
      <c r="KLP67" s="525"/>
      <c r="KLQ67" s="525"/>
      <c r="KLR67" s="525"/>
      <c r="KLS67" s="525"/>
      <c r="KLT67" s="525"/>
      <c r="KLU67" s="525"/>
      <c r="KLV67" s="525"/>
      <c r="KLW67" s="525"/>
      <c r="KLX67" s="525"/>
      <c r="KLY67" s="525"/>
      <c r="KLZ67" s="525"/>
      <c r="KMA67" s="525"/>
      <c r="KMB67" s="525"/>
      <c r="KMC67" s="525"/>
      <c r="KMD67" s="525"/>
      <c r="KME67" s="525"/>
      <c r="KMF67" s="525"/>
      <c r="KMG67" s="525"/>
      <c r="KMH67" s="525"/>
      <c r="KMI67" s="525"/>
      <c r="KMJ67" s="525"/>
      <c r="KMK67" s="525"/>
      <c r="KML67" s="525"/>
      <c r="KMM67" s="525"/>
      <c r="KMN67" s="525"/>
      <c r="KMO67" s="525"/>
      <c r="KMP67" s="525"/>
      <c r="KMQ67" s="525"/>
      <c r="KMR67" s="525"/>
      <c r="KMS67" s="525"/>
      <c r="KMT67" s="525"/>
      <c r="KMU67" s="525"/>
      <c r="KMV67" s="525"/>
      <c r="KMW67" s="525"/>
      <c r="KMX67" s="525"/>
      <c r="KMY67" s="525"/>
      <c r="KMZ67" s="525"/>
      <c r="KNA67" s="525"/>
      <c r="KNB67" s="525"/>
      <c r="KNC67" s="525"/>
      <c r="KND67" s="525"/>
      <c r="KNE67" s="525"/>
      <c r="KNF67" s="525"/>
      <c r="KNG67" s="525"/>
      <c r="KNH67" s="525"/>
      <c r="KNI67" s="525"/>
      <c r="KNJ67" s="525"/>
      <c r="KNK67" s="525"/>
      <c r="KNL67" s="525"/>
      <c r="KNM67" s="525"/>
      <c r="KNN67" s="525"/>
      <c r="KNO67" s="525"/>
      <c r="KNP67" s="525"/>
      <c r="KNQ67" s="525"/>
      <c r="KNR67" s="525"/>
      <c r="KNS67" s="525"/>
      <c r="KNT67" s="525"/>
      <c r="KNU67" s="525"/>
      <c r="KNV67" s="525"/>
      <c r="KNW67" s="525"/>
      <c r="KNX67" s="525"/>
      <c r="KNY67" s="525"/>
      <c r="KNZ67" s="525"/>
      <c r="KOA67" s="525"/>
      <c r="KOB67" s="525"/>
      <c r="KOC67" s="525"/>
      <c r="KOD67" s="525"/>
      <c r="KOE67" s="525"/>
      <c r="KOF67" s="525"/>
      <c r="KOG67" s="525"/>
      <c r="KOH67" s="525"/>
      <c r="KOI67" s="525"/>
      <c r="KOJ67" s="525"/>
      <c r="KOK67" s="525"/>
      <c r="KOL67" s="525"/>
      <c r="KOM67" s="525"/>
      <c r="KON67" s="525"/>
      <c r="KOO67" s="525"/>
      <c r="KOP67" s="525"/>
      <c r="KOQ67" s="525"/>
      <c r="KOR67" s="525"/>
      <c r="KOS67" s="525"/>
      <c r="KOT67" s="525"/>
      <c r="KOU67" s="525"/>
      <c r="KOV67" s="525"/>
      <c r="KOW67" s="525"/>
      <c r="KOX67" s="525"/>
      <c r="KOY67" s="525"/>
      <c r="KOZ67" s="525"/>
      <c r="KPA67" s="525"/>
      <c r="KPB67" s="525"/>
      <c r="KPC67" s="525"/>
      <c r="KPD67" s="525"/>
      <c r="KPE67" s="525"/>
      <c r="KPF67" s="525"/>
      <c r="KPG67" s="525"/>
      <c r="KPH67" s="525"/>
      <c r="KPI67" s="525"/>
      <c r="KPJ67" s="525"/>
      <c r="KPK67" s="525"/>
      <c r="KPL67" s="525"/>
      <c r="KPM67" s="525"/>
      <c r="KPN67" s="525"/>
      <c r="KPO67" s="525"/>
      <c r="KPP67" s="525"/>
      <c r="KPQ67" s="525"/>
      <c r="KPR67" s="525"/>
      <c r="KPS67" s="525"/>
      <c r="KPT67" s="525"/>
      <c r="KPU67" s="525"/>
      <c r="KPV67" s="525"/>
      <c r="KPW67" s="525"/>
      <c r="KPX67" s="525"/>
      <c r="KPY67" s="525"/>
      <c r="KPZ67" s="525"/>
      <c r="KQA67" s="525"/>
      <c r="KQB67" s="525"/>
      <c r="KQC67" s="525"/>
      <c r="KQD67" s="525"/>
      <c r="KQE67" s="525"/>
      <c r="KQF67" s="525"/>
      <c r="KQG67" s="525"/>
      <c r="KQH67" s="525"/>
      <c r="KQI67" s="525"/>
      <c r="KQJ67" s="525"/>
      <c r="KQK67" s="525"/>
      <c r="KQL67" s="525"/>
      <c r="KQM67" s="525"/>
      <c r="KQN67" s="525"/>
      <c r="KQO67" s="525"/>
      <c r="KQP67" s="525"/>
      <c r="KQQ67" s="525"/>
      <c r="KQR67" s="525"/>
      <c r="KQS67" s="525"/>
      <c r="KQT67" s="525"/>
      <c r="KQU67" s="525"/>
      <c r="KQV67" s="525"/>
      <c r="KQW67" s="525"/>
      <c r="KQX67" s="525"/>
      <c r="KQY67" s="525"/>
      <c r="KQZ67" s="525"/>
      <c r="KRA67" s="525"/>
      <c r="KRB67" s="525"/>
      <c r="KRC67" s="525"/>
      <c r="KRD67" s="525"/>
      <c r="KRE67" s="525"/>
      <c r="KRF67" s="525"/>
      <c r="KRG67" s="525"/>
      <c r="KRH67" s="525"/>
      <c r="KRI67" s="525"/>
      <c r="KRJ67" s="525"/>
      <c r="KRK67" s="525"/>
      <c r="KRL67" s="525"/>
      <c r="KRM67" s="525"/>
      <c r="KRN67" s="525"/>
      <c r="KRO67" s="525"/>
      <c r="KRP67" s="525"/>
      <c r="KRQ67" s="525"/>
      <c r="KRR67" s="525"/>
      <c r="KRS67" s="525"/>
      <c r="KRT67" s="525"/>
      <c r="KRU67" s="525"/>
      <c r="KRV67" s="525"/>
      <c r="KRW67" s="525"/>
      <c r="KRX67" s="525"/>
      <c r="KRY67" s="525"/>
      <c r="KRZ67" s="525"/>
      <c r="KSA67" s="525"/>
      <c r="KSB67" s="525"/>
      <c r="KSC67" s="525"/>
      <c r="KSD67" s="525"/>
      <c r="KSE67" s="525"/>
      <c r="KSF67" s="525"/>
      <c r="KSG67" s="525"/>
      <c r="KSH67" s="525"/>
      <c r="KSI67" s="525"/>
      <c r="KSJ67" s="525"/>
      <c r="KSK67" s="525"/>
      <c r="KSL67" s="525"/>
      <c r="KSM67" s="525"/>
      <c r="KSN67" s="525"/>
      <c r="KSO67" s="525"/>
      <c r="KSP67" s="525"/>
      <c r="KSQ67" s="525"/>
      <c r="KSR67" s="525"/>
      <c r="KSS67" s="525"/>
      <c r="KST67" s="525"/>
      <c r="KSU67" s="525"/>
      <c r="KSV67" s="525"/>
      <c r="KSW67" s="525"/>
      <c r="KSX67" s="525"/>
      <c r="KSY67" s="525"/>
      <c r="KSZ67" s="525"/>
      <c r="KTA67" s="525"/>
      <c r="KTB67" s="525"/>
      <c r="KTC67" s="525"/>
      <c r="KTD67" s="525"/>
      <c r="KTE67" s="525"/>
      <c r="KTF67" s="525"/>
      <c r="KTG67" s="525"/>
      <c r="KTH67" s="525"/>
      <c r="KTI67" s="525"/>
      <c r="KTJ67" s="525"/>
      <c r="KTK67" s="525"/>
      <c r="KTL67" s="525"/>
      <c r="KTM67" s="525"/>
      <c r="KTN67" s="525"/>
      <c r="KTO67" s="525"/>
      <c r="KTP67" s="525"/>
      <c r="KTQ67" s="525"/>
      <c r="KTR67" s="525"/>
      <c r="KTS67" s="525"/>
      <c r="KTT67" s="525"/>
      <c r="KTU67" s="525"/>
      <c r="KTV67" s="525"/>
      <c r="KTW67" s="525"/>
      <c r="KTX67" s="525"/>
      <c r="KTY67" s="525"/>
      <c r="KTZ67" s="525"/>
      <c r="KUA67" s="525"/>
      <c r="KUB67" s="525"/>
      <c r="KUC67" s="525"/>
      <c r="KUD67" s="525"/>
      <c r="KUE67" s="525"/>
      <c r="KUF67" s="525"/>
      <c r="KUG67" s="525"/>
      <c r="KUH67" s="525"/>
      <c r="KUI67" s="525"/>
      <c r="KUJ67" s="525"/>
      <c r="KUK67" s="525"/>
      <c r="KUL67" s="525"/>
      <c r="KUM67" s="525"/>
      <c r="KUN67" s="525"/>
      <c r="KUO67" s="525"/>
      <c r="KUP67" s="525"/>
      <c r="KUQ67" s="525"/>
      <c r="KUR67" s="525"/>
      <c r="KUS67" s="525"/>
      <c r="KUT67" s="525"/>
      <c r="KUU67" s="525"/>
      <c r="KUV67" s="525"/>
      <c r="KUW67" s="525"/>
      <c r="KUX67" s="525"/>
      <c r="KUY67" s="525"/>
      <c r="KUZ67" s="525"/>
      <c r="KVA67" s="525"/>
      <c r="KVB67" s="525"/>
      <c r="KVC67" s="525"/>
      <c r="KVD67" s="525"/>
      <c r="KVE67" s="525"/>
      <c r="KVF67" s="525"/>
      <c r="KVG67" s="525"/>
      <c r="KVH67" s="525"/>
      <c r="KVI67" s="525"/>
      <c r="KVJ67" s="525"/>
      <c r="KVK67" s="525"/>
      <c r="KVL67" s="525"/>
      <c r="KVM67" s="525"/>
      <c r="KVN67" s="525"/>
      <c r="KVO67" s="525"/>
      <c r="KVP67" s="525"/>
      <c r="KVQ67" s="525"/>
      <c r="KVR67" s="525"/>
      <c r="KVS67" s="525"/>
      <c r="KVT67" s="525"/>
      <c r="KVU67" s="525"/>
      <c r="KVV67" s="525"/>
      <c r="KVW67" s="525"/>
      <c r="KVX67" s="525"/>
      <c r="KVY67" s="525"/>
      <c r="KVZ67" s="525"/>
      <c r="KWA67" s="525"/>
      <c r="KWB67" s="525"/>
      <c r="KWC67" s="525"/>
      <c r="KWD67" s="525"/>
      <c r="KWE67" s="525"/>
      <c r="KWF67" s="525"/>
      <c r="KWG67" s="525"/>
      <c r="KWH67" s="525"/>
      <c r="KWI67" s="525"/>
      <c r="KWJ67" s="525"/>
      <c r="KWK67" s="525"/>
      <c r="KWL67" s="525"/>
      <c r="KWM67" s="525"/>
      <c r="KWN67" s="525"/>
      <c r="KWO67" s="525"/>
      <c r="KWP67" s="525"/>
      <c r="KWQ67" s="525"/>
      <c r="KWR67" s="525"/>
      <c r="KWS67" s="525"/>
      <c r="KWT67" s="525"/>
      <c r="KWU67" s="525"/>
      <c r="KWV67" s="525"/>
      <c r="KWW67" s="525"/>
      <c r="KWX67" s="525"/>
      <c r="KWY67" s="525"/>
      <c r="KWZ67" s="525"/>
      <c r="KXA67" s="525"/>
      <c r="KXB67" s="525"/>
      <c r="KXC67" s="525"/>
      <c r="KXD67" s="525"/>
      <c r="KXE67" s="525"/>
      <c r="KXF67" s="525"/>
      <c r="KXG67" s="525"/>
      <c r="KXH67" s="525"/>
      <c r="KXI67" s="525"/>
      <c r="KXJ67" s="525"/>
      <c r="KXK67" s="525"/>
      <c r="KXL67" s="525"/>
      <c r="KXM67" s="525"/>
      <c r="KXN67" s="525"/>
      <c r="KXO67" s="525"/>
      <c r="KXP67" s="525"/>
      <c r="KXQ67" s="525"/>
      <c r="KXR67" s="525"/>
      <c r="KXS67" s="525"/>
      <c r="KXT67" s="525"/>
      <c r="KXU67" s="525"/>
      <c r="KXV67" s="525"/>
      <c r="KXW67" s="525"/>
      <c r="KXX67" s="525"/>
      <c r="KXY67" s="525"/>
      <c r="KXZ67" s="525"/>
      <c r="KYA67" s="525"/>
      <c r="KYB67" s="525"/>
      <c r="KYC67" s="525"/>
      <c r="KYD67" s="525"/>
      <c r="KYE67" s="525"/>
      <c r="KYF67" s="525"/>
      <c r="KYG67" s="525"/>
      <c r="KYH67" s="525"/>
      <c r="KYI67" s="525"/>
      <c r="KYJ67" s="525"/>
      <c r="KYK67" s="525"/>
      <c r="KYL67" s="525"/>
      <c r="KYM67" s="525"/>
      <c r="KYN67" s="525"/>
      <c r="KYO67" s="525"/>
      <c r="KYP67" s="525"/>
      <c r="KYQ67" s="525"/>
      <c r="KYR67" s="525"/>
      <c r="KYS67" s="525"/>
      <c r="KYT67" s="525"/>
      <c r="KYU67" s="525"/>
      <c r="KYV67" s="525"/>
      <c r="KYW67" s="525"/>
      <c r="KYX67" s="525"/>
      <c r="KYY67" s="525"/>
      <c r="KYZ67" s="525"/>
      <c r="KZA67" s="525"/>
      <c r="KZB67" s="525"/>
      <c r="KZC67" s="525"/>
      <c r="KZD67" s="525"/>
      <c r="KZE67" s="525"/>
      <c r="KZF67" s="525"/>
      <c r="KZG67" s="525"/>
      <c r="KZH67" s="525"/>
      <c r="KZI67" s="525"/>
      <c r="KZJ67" s="525"/>
      <c r="KZK67" s="525"/>
      <c r="KZL67" s="525"/>
      <c r="KZM67" s="525"/>
      <c r="KZN67" s="525"/>
      <c r="KZO67" s="525"/>
      <c r="KZP67" s="525"/>
      <c r="KZQ67" s="525"/>
      <c r="KZR67" s="525"/>
      <c r="KZS67" s="525"/>
      <c r="KZT67" s="525"/>
      <c r="KZU67" s="525"/>
      <c r="KZV67" s="525"/>
      <c r="KZW67" s="525"/>
      <c r="KZX67" s="525"/>
      <c r="KZY67" s="525"/>
      <c r="KZZ67" s="525"/>
      <c r="LAA67" s="525"/>
      <c r="LAB67" s="525"/>
      <c r="LAC67" s="525"/>
      <c r="LAD67" s="525"/>
      <c r="LAE67" s="525"/>
      <c r="LAF67" s="525"/>
      <c r="LAG67" s="525"/>
      <c r="LAH67" s="525"/>
      <c r="LAI67" s="525"/>
      <c r="LAJ67" s="525"/>
      <c r="LAK67" s="525"/>
      <c r="LAL67" s="525"/>
      <c r="LAM67" s="525"/>
      <c r="LAN67" s="525"/>
      <c r="LAO67" s="525"/>
      <c r="LAP67" s="525"/>
      <c r="LAQ67" s="525"/>
      <c r="LAR67" s="525"/>
      <c r="LAS67" s="525"/>
      <c r="LAT67" s="525"/>
      <c r="LAU67" s="525"/>
      <c r="LAV67" s="525"/>
      <c r="LAW67" s="525"/>
      <c r="LAX67" s="525"/>
      <c r="LAY67" s="525"/>
      <c r="LAZ67" s="525"/>
      <c r="LBA67" s="525"/>
      <c r="LBB67" s="525"/>
      <c r="LBC67" s="525"/>
      <c r="LBD67" s="525"/>
      <c r="LBE67" s="525"/>
      <c r="LBF67" s="525"/>
      <c r="LBG67" s="525"/>
      <c r="LBH67" s="525"/>
      <c r="LBI67" s="525"/>
      <c r="LBJ67" s="525"/>
      <c r="LBK67" s="525"/>
      <c r="LBL67" s="525"/>
      <c r="LBM67" s="525"/>
      <c r="LBN67" s="525"/>
      <c r="LBO67" s="525"/>
      <c r="LBP67" s="525"/>
      <c r="LBQ67" s="525"/>
      <c r="LBR67" s="525"/>
      <c r="LBS67" s="525"/>
      <c r="LBT67" s="525"/>
      <c r="LBU67" s="525"/>
      <c r="LBV67" s="525"/>
      <c r="LBW67" s="525"/>
      <c r="LBX67" s="525"/>
      <c r="LBY67" s="525"/>
      <c r="LBZ67" s="525"/>
      <c r="LCA67" s="525"/>
      <c r="LCB67" s="525"/>
      <c r="LCC67" s="525"/>
      <c r="LCD67" s="525"/>
      <c r="LCE67" s="525"/>
      <c r="LCF67" s="525"/>
      <c r="LCG67" s="525"/>
      <c r="LCH67" s="525"/>
      <c r="LCI67" s="525"/>
      <c r="LCJ67" s="525"/>
      <c r="LCK67" s="525"/>
      <c r="LCL67" s="525"/>
      <c r="LCM67" s="525"/>
      <c r="LCN67" s="525"/>
      <c r="LCO67" s="525"/>
      <c r="LCP67" s="525"/>
      <c r="LCQ67" s="525"/>
      <c r="LCR67" s="525"/>
      <c r="LCS67" s="525"/>
      <c r="LCT67" s="525"/>
      <c r="LCU67" s="525"/>
      <c r="LCV67" s="525"/>
      <c r="LCW67" s="525"/>
      <c r="LCX67" s="525"/>
      <c r="LCY67" s="525"/>
      <c r="LCZ67" s="525"/>
      <c r="LDA67" s="525"/>
      <c r="LDB67" s="525"/>
      <c r="LDC67" s="525"/>
      <c r="LDD67" s="525"/>
      <c r="LDE67" s="525"/>
      <c r="LDF67" s="525"/>
      <c r="LDG67" s="525"/>
      <c r="LDH67" s="525"/>
      <c r="LDI67" s="525"/>
      <c r="LDJ67" s="525"/>
      <c r="LDK67" s="525"/>
      <c r="LDL67" s="525"/>
      <c r="LDM67" s="525"/>
      <c r="LDN67" s="525"/>
      <c r="LDO67" s="525"/>
      <c r="LDP67" s="525"/>
      <c r="LDQ67" s="525"/>
      <c r="LDR67" s="525"/>
      <c r="LDS67" s="525"/>
      <c r="LDT67" s="525"/>
      <c r="LDU67" s="525"/>
      <c r="LDV67" s="525"/>
      <c r="LDW67" s="525"/>
      <c r="LDX67" s="525"/>
      <c r="LDY67" s="525"/>
      <c r="LDZ67" s="525"/>
      <c r="LEA67" s="525"/>
      <c r="LEB67" s="525"/>
      <c r="LEC67" s="525"/>
      <c r="LED67" s="525"/>
      <c r="LEE67" s="525"/>
      <c r="LEF67" s="525"/>
      <c r="LEG67" s="525"/>
      <c r="LEH67" s="525"/>
      <c r="LEI67" s="525"/>
      <c r="LEJ67" s="525"/>
      <c r="LEK67" s="525"/>
      <c r="LEL67" s="525"/>
      <c r="LEM67" s="525"/>
      <c r="LEN67" s="525"/>
      <c r="LEO67" s="525"/>
      <c r="LEP67" s="525"/>
      <c r="LEQ67" s="525"/>
      <c r="LER67" s="525"/>
      <c r="LES67" s="525"/>
      <c r="LET67" s="525"/>
      <c r="LEU67" s="525"/>
      <c r="LEV67" s="525"/>
      <c r="LEW67" s="525"/>
      <c r="LEX67" s="525"/>
      <c r="LEY67" s="525"/>
      <c r="LEZ67" s="525"/>
      <c r="LFA67" s="525"/>
      <c r="LFB67" s="525"/>
      <c r="LFC67" s="525"/>
      <c r="LFD67" s="525"/>
      <c r="LFE67" s="525"/>
      <c r="LFF67" s="525"/>
      <c r="LFG67" s="525"/>
      <c r="LFH67" s="525"/>
      <c r="LFI67" s="525"/>
      <c r="LFJ67" s="525"/>
      <c r="LFK67" s="525"/>
      <c r="LFL67" s="525"/>
      <c r="LFM67" s="525"/>
      <c r="LFN67" s="525"/>
      <c r="LFO67" s="525"/>
      <c r="LFP67" s="525"/>
      <c r="LFQ67" s="525"/>
      <c r="LFR67" s="525"/>
      <c r="LFS67" s="525"/>
      <c r="LFT67" s="525"/>
      <c r="LFU67" s="525"/>
      <c r="LFV67" s="525"/>
      <c r="LFW67" s="525"/>
      <c r="LFX67" s="525"/>
      <c r="LFY67" s="525"/>
      <c r="LFZ67" s="525"/>
      <c r="LGA67" s="525"/>
      <c r="LGB67" s="525"/>
      <c r="LGC67" s="525"/>
      <c r="LGD67" s="525"/>
      <c r="LGE67" s="525"/>
      <c r="LGF67" s="525"/>
      <c r="LGG67" s="525"/>
      <c r="LGH67" s="525"/>
      <c r="LGI67" s="525"/>
      <c r="LGJ67" s="525"/>
      <c r="LGK67" s="525"/>
      <c r="LGL67" s="525"/>
      <c r="LGM67" s="525"/>
      <c r="LGN67" s="525"/>
      <c r="LGO67" s="525"/>
      <c r="LGP67" s="525"/>
      <c r="LGQ67" s="525"/>
      <c r="LGR67" s="525"/>
      <c r="LGS67" s="525"/>
      <c r="LGT67" s="525"/>
      <c r="LGU67" s="525"/>
      <c r="LGV67" s="525"/>
      <c r="LGW67" s="525"/>
      <c r="LGX67" s="525"/>
      <c r="LGY67" s="525"/>
      <c r="LGZ67" s="525"/>
      <c r="LHA67" s="525"/>
      <c r="LHB67" s="525"/>
      <c r="LHC67" s="525"/>
      <c r="LHD67" s="525"/>
      <c r="LHE67" s="525"/>
      <c r="LHF67" s="525"/>
      <c r="LHG67" s="525"/>
      <c r="LHH67" s="525"/>
      <c r="LHI67" s="525"/>
      <c r="LHJ67" s="525"/>
      <c r="LHK67" s="525"/>
      <c r="LHL67" s="525"/>
      <c r="LHM67" s="525"/>
      <c r="LHN67" s="525"/>
      <c r="LHO67" s="525"/>
      <c r="LHP67" s="525"/>
      <c r="LHQ67" s="525"/>
      <c r="LHR67" s="525"/>
      <c r="LHS67" s="525"/>
      <c r="LHT67" s="525"/>
      <c r="LHU67" s="525"/>
      <c r="LHV67" s="525"/>
      <c r="LHW67" s="525"/>
      <c r="LHX67" s="525"/>
      <c r="LHY67" s="525"/>
      <c r="LHZ67" s="525"/>
      <c r="LIA67" s="525"/>
      <c r="LIB67" s="525"/>
      <c r="LIC67" s="525"/>
      <c r="LID67" s="525"/>
      <c r="LIE67" s="525"/>
      <c r="LIF67" s="525"/>
      <c r="LIG67" s="525"/>
      <c r="LIH67" s="525"/>
      <c r="LII67" s="525"/>
      <c r="LIJ67" s="525"/>
      <c r="LIK67" s="525"/>
      <c r="LIL67" s="525"/>
      <c r="LIM67" s="525"/>
      <c r="LIN67" s="525"/>
      <c r="LIO67" s="525"/>
      <c r="LIP67" s="525"/>
      <c r="LIQ67" s="525"/>
      <c r="LIR67" s="525"/>
      <c r="LIS67" s="525"/>
      <c r="LIT67" s="525"/>
      <c r="LIU67" s="525"/>
      <c r="LIV67" s="525"/>
      <c r="LIW67" s="525"/>
      <c r="LIX67" s="525"/>
      <c r="LIY67" s="525"/>
      <c r="LIZ67" s="525"/>
      <c r="LJA67" s="525"/>
      <c r="LJB67" s="525"/>
      <c r="LJC67" s="525"/>
      <c r="LJD67" s="525"/>
      <c r="LJE67" s="525"/>
      <c r="LJF67" s="525"/>
      <c r="LJG67" s="525"/>
      <c r="LJH67" s="525"/>
      <c r="LJI67" s="525"/>
      <c r="LJJ67" s="525"/>
      <c r="LJK67" s="525"/>
      <c r="LJL67" s="525"/>
      <c r="LJM67" s="525"/>
      <c r="LJN67" s="525"/>
      <c r="LJO67" s="525"/>
      <c r="LJP67" s="525"/>
      <c r="LJQ67" s="525"/>
      <c r="LJR67" s="525"/>
      <c r="LJS67" s="525"/>
      <c r="LJT67" s="525"/>
      <c r="LJU67" s="525"/>
      <c r="LJV67" s="525"/>
      <c r="LJW67" s="525"/>
      <c r="LJX67" s="525"/>
      <c r="LJY67" s="525"/>
      <c r="LJZ67" s="525"/>
      <c r="LKA67" s="525"/>
      <c r="LKB67" s="525"/>
      <c r="LKC67" s="525"/>
      <c r="LKD67" s="525"/>
      <c r="LKE67" s="525"/>
      <c r="LKF67" s="525"/>
      <c r="LKG67" s="525"/>
      <c r="LKH67" s="525"/>
      <c r="LKI67" s="525"/>
      <c r="LKJ67" s="525"/>
      <c r="LKK67" s="525"/>
      <c r="LKL67" s="525"/>
      <c r="LKM67" s="525"/>
      <c r="LKN67" s="525"/>
      <c r="LKO67" s="525"/>
      <c r="LKP67" s="525"/>
      <c r="LKQ67" s="525"/>
      <c r="LKR67" s="525"/>
      <c r="LKS67" s="525"/>
      <c r="LKT67" s="525"/>
      <c r="LKU67" s="525"/>
      <c r="LKV67" s="525"/>
      <c r="LKW67" s="525"/>
      <c r="LKX67" s="525"/>
      <c r="LKY67" s="525"/>
      <c r="LKZ67" s="525"/>
      <c r="LLA67" s="525"/>
      <c r="LLB67" s="525"/>
      <c r="LLC67" s="525"/>
      <c r="LLD67" s="525"/>
      <c r="LLE67" s="525"/>
      <c r="LLF67" s="525"/>
      <c r="LLG67" s="525"/>
      <c r="LLH67" s="525"/>
      <c r="LLI67" s="525"/>
      <c r="LLJ67" s="525"/>
      <c r="LLK67" s="525"/>
      <c r="LLL67" s="525"/>
      <c r="LLM67" s="525"/>
      <c r="LLN67" s="525"/>
      <c r="LLO67" s="525"/>
      <c r="LLP67" s="525"/>
      <c r="LLQ67" s="525"/>
      <c r="LLR67" s="525"/>
      <c r="LLS67" s="525"/>
      <c r="LLT67" s="525"/>
      <c r="LLU67" s="525"/>
      <c r="LLV67" s="525"/>
      <c r="LLW67" s="525"/>
      <c r="LLX67" s="525"/>
      <c r="LLY67" s="525"/>
      <c r="LLZ67" s="525"/>
      <c r="LMA67" s="525"/>
      <c r="LMB67" s="525"/>
      <c r="LMC67" s="525"/>
      <c r="LMD67" s="525"/>
      <c r="LME67" s="525"/>
      <c r="LMF67" s="525"/>
      <c r="LMG67" s="525"/>
      <c r="LMH67" s="525"/>
      <c r="LMI67" s="525"/>
      <c r="LMJ67" s="525"/>
      <c r="LMK67" s="525"/>
      <c r="LML67" s="525"/>
      <c r="LMM67" s="525"/>
      <c r="LMN67" s="525"/>
      <c r="LMO67" s="525"/>
      <c r="LMP67" s="525"/>
      <c r="LMQ67" s="525"/>
      <c r="LMR67" s="525"/>
      <c r="LMS67" s="525"/>
      <c r="LMT67" s="525"/>
      <c r="LMU67" s="525"/>
      <c r="LMV67" s="525"/>
      <c r="LMW67" s="525"/>
      <c r="LMX67" s="525"/>
      <c r="LMY67" s="525"/>
      <c r="LMZ67" s="525"/>
      <c r="LNA67" s="525"/>
      <c r="LNB67" s="525"/>
      <c r="LNC67" s="525"/>
      <c r="LND67" s="525"/>
      <c r="LNE67" s="525"/>
      <c r="LNF67" s="525"/>
      <c r="LNG67" s="525"/>
      <c r="LNH67" s="525"/>
      <c r="LNI67" s="525"/>
      <c r="LNJ67" s="525"/>
      <c r="LNK67" s="525"/>
      <c r="LNL67" s="525"/>
      <c r="LNM67" s="525"/>
      <c r="LNN67" s="525"/>
      <c r="LNO67" s="525"/>
      <c r="LNP67" s="525"/>
      <c r="LNQ67" s="525"/>
      <c r="LNR67" s="525"/>
      <c r="LNS67" s="525"/>
      <c r="LNT67" s="525"/>
      <c r="LNU67" s="525"/>
      <c r="LNV67" s="525"/>
      <c r="LNW67" s="525"/>
      <c r="LNX67" s="525"/>
      <c r="LNY67" s="525"/>
      <c r="LNZ67" s="525"/>
      <c r="LOA67" s="525"/>
      <c r="LOB67" s="525"/>
      <c r="LOC67" s="525"/>
      <c r="LOD67" s="525"/>
      <c r="LOE67" s="525"/>
      <c r="LOF67" s="525"/>
      <c r="LOG67" s="525"/>
      <c r="LOH67" s="525"/>
      <c r="LOI67" s="525"/>
      <c r="LOJ67" s="525"/>
      <c r="LOK67" s="525"/>
      <c r="LOL67" s="525"/>
      <c r="LOM67" s="525"/>
      <c r="LON67" s="525"/>
      <c r="LOO67" s="525"/>
      <c r="LOP67" s="525"/>
      <c r="LOQ67" s="525"/>
      <c r="LOR67" s="525"/>
      <c r="LOS67" s="525"/>
      <c r="LOT67" s="525"/>
      <c r="LOU67" s="525"/>
      <c r="LOV67" s="525"/>
      <c r="LOW67" s="525"/>
      <c r="LOX67" s="525"/>
      <c r="LOY67" s="525"/>
      <c r="LOZ67" s="525"/>
      <c r="LPA67" s="525"/>
      <c r="LPB67" s="525"/>
      <c r="LPC67" s="525"/>
      <c r="LPD67" s="525"/>
      <c r="LPE67" s="525"/>
      <c r="LPF67" s="525"/>
      <c r="LPG67" s="525"/>
      <c r="LPH67" s="525"/>
      <c r="LPI67" s="525"/>
      <c r="LPJ67" s="525"/>
      <c r="LPK67" s="525"/>
      <c r="LPL67" s="525"/>
      <c r="LPM67" s="525"/>
      <c r="LPN67" s="525"/>
      <c r="LPO67" s="525"/>
      <c r="LPP67" s="525"/>
      <c r="LPQ67" s="525"/>
      <c r="LPR67" s="525"/>
      <c r="LPS67" s="525"/>
      <c r="LPT67" s="525"/>
      <c r="LPU67" s="525"/>
      <c r="LPV67" s="525"/>
      <c r="LPW67" s="525"/>
      <c r="LPX67" s="525"/>
      <c r="LPY67" s="525"/>
      <c r="LPZ67" s="525"/>
      <c r="LQA67" s="525"/>
      <c r="LQB67" s="525"/>
      <c r="LQC67" s="525"/>
      <c r="LQD67" s="525"/>
      <c r="LQE67" s="525"/>
      <c r="LQF67" s="525"/>
      <c r="LQG67" s="525"/>
      <c r="LQH67" s="525"/>
      <c r="LQI67" s="525"/>
      <c r="LQJ67" s="525"/>
      <c r="LQK67" s="525"/>
      <c r="LQL67" s="525"/>
      <c r="LQM67" s="525"/>
      <c r="LQN67" s="525"/>
      <c r="LQO67" s="525"/>
      <c r="LQP67" s="525"/>
      <c r="LQQ67" s="525"/>
      <c r="LQR67" s="525"/>
      <c r="LQS67" s="525"/>
      <c r="LQT67" s="525"/>
      <c r="LQU67" s="525"/>
      <c r="LQV67" s="525"/>
      <c r="LQW67" s="525"/>
      <c r="LQX67" s="525"/>
      <c r="LQY67" s="525"/>
      <c r="LQZ67" s="525"/>
      <c r="LRA67" s="525"/>
      <c r="LRB67" s="525"/>
      <c r="LRC67" s="525"/>
      <c r="LRD67" s="525"/>
      <c r="LRE67" s="525"/>
      <c r="LRF67" s="525"/>
      <c r="LRG67" s="525"/>
      <c r="LRH67" s="525"/>
      <c r="LRI67" s="525"/>
      <c r="LRJ67" s="525"/>
      <c r="LRK67" s="525"/>
      <c r="LRL67" s="525"/>
      <c r="LRM67" s="525"/>
      <c r="LRN67" s="525"/>
      <c r="LRO67" s="525"/>
      <c r="LRP67" s="525"/>
      <c r="LRQ67" s="525"/>
      <c r="LRR67" s="525"/>
      <c r="LRS67" s="525"/>
      <c r="LRT67" s="525"/>
      <c r="LRU67" s="525"/>
      <c r="LRV67" s="525"/>
      <c r="LRW67" s="525"/>
      <c r="LRX67" s="525"/>
      <c r="LRY67" s="525"/>
      <c r="LRZ67" s="525"/>
      <c r="LSA67" s="525"/>
      <c r="LSB67" s="525"/>
      <c r="LSC67" s="525"/>
      <c r="LSD67" s="525"/>
      <c r="LSE67" s="525"/>
      <c r="LSF67" s="525"/>
      <c r="LSG67" s="525"/>
      <c r="LSH67" s="525"/>
      <c r="LSI67" s="525"/>
      <c r="LSJ67" s="525"/>
      <c r="LSK67" s="525"/>
      <c r="LSL67" s="525"/>
      <c r="LSM67" s="525"/>
      <c r="LSN67" s="525"/>
      <c r="LSO67" s="525"/>
      <c r="LSP67" s="525"/>
      <c r="LSQ67" s="525"/>
      <c r="LSR67" s="525"/>
      <c r="LSS67" s="525"/>
      <c r="LST67" s="525"/>
      <c r="LSU67" s="525"/>
      <c r="LSV67" s="525"/>
      <c r="LSW67" s="525"/>
      <c r="LSX67" s="525"/>
      <c r="LSY67" s="525"/>
      <c r="LSZ67" s="525"/>
      <c r="LTA67" s="525"/>
      <c r="LTB67" s="525"/>
      <c r="LTC67" s="525"/>
      <c r="LTD67" s="525"/>
      <c r="LTE67" s="525"/>
      <c r="LTF67" s="525"/>
      <c r="LTG67" s="525"/>
      <c r="LTH67" s="525"/>
      <c r="LTI67" s="525"/>
      <c r="LTJ67" s="525"/>
      <c r="LTK67" s="525"/>
      <c r="LTL67" s="525"/>
      <c r="LTM67" s="525"/>
      <c r="LTN67" s="525"/>
      <c r="LTO67" s="525"/>
      <c r="LTP67" s="525"/>
      <c r="LTQ67" s="525"/>
      <c r="LTR67" s="525"/>
      <c r="LTS67" s="525"/>
      <c r="LTT67" s="525"/>
      <c r="LTU67" s="525"/>
      <c r="LTV67" s="525"/>
      <c r="LTW67" s="525"/>
      <c r="LTX67" s="525"/>
      <c r="LTY67" s="525"/>
      <c r="LTZ67" s="525"/>
      <c r="LUA67" s="525"/>
      <c r="LUB67" s="525"/>
      <c r="LUC67" s="525"/>
      <c r="LUD67" s="525"/>
      <c r="LUE67" s="525"/>
      <c r="LUF67" s="525"/>
      <c r="LUG67" s="525"/>
      <c r="LUH67" s="525"/>
      <c r="LUI67" s="525"/>
      <c r="LUJ67" s="525"/>
      <c r="LUK67" s="525"/>
      <c r="LUL67" s="525"/>
      <c r="LUM67" s="525"/>
      <c r="LUN67" s="525"/>
      <c r="LUO67" s="525"/>
      <c r="LUP67" s="525"/>
      <c r="LUQ67" s="525"/>
      <c r="LUR67" s="525"/>
      <c r="LUS67" s="525"/>
      <c r="LUT67" s="525"/>
      <c r="LUU67" s="525"/>
      <c r="LUV67" s="525"/>
      <c r="LUW67" s="525"/>
      <c r="LUX67" s="525"/>
      <c r="LUY67" s="525"/>
      <c r="LUZ67" s="525"/>
      <c r="LVA67" s="525"/>
      <c r="LVB67" s="525"/>
      <c r="LVC67" s="525"/>
      <c r="LVD67" s="525"/>
      <c r="LVE67" s="525"/>
      <c r="LVF67" s="525"/>
      <c r="LVG67" s="525"/>
      <c r="LVH67" s="525"/>
      <c r="LVI67" s="525"/>
      <c r="LVJ67" s="525"/>
      <c r="LVK67" s="525"/>
      <c r="LVL67" s="525"/>
      <c r="LVM67" s="525"/>
      <c r="LVN67" s="525"/>
      <c r="LVO67" s="525"/>
      <c r="LVP67" s="525"/>
      <c r="LVQ67" s="525"/>
      <c r="LVR67" s="525"/>
      <c r="LVS67" s="525"/>
      <c r="LVT67" s="525"/>
      <c r="LVU67" s="525"/>
      <c r="LVV67" s="525"/>
      <c r="LVW67" s="525"/>
      <c r="LVX67" s="525"/>
      <c r="LVY67" s="525"/>
      <c r="LVZ67" s="525"/>
      <c r="LWA67" s="525"/>
      <c r="LWB67" s="525"/>
      <c r="LWC67" s="525"/>
      <c r="LWD67" s="525"/>
      <c r="LWE67" s="525"/>
      <c r="LWF67" s="525"/>
      <c r="LWG67" s="525"/>
      <c r="LWH67" s="525"/>
      <c r="LWI67" s="525"/>
      <c r="LWJ67" s="525"/>
      <c r="LWK67" s="525"/>
      <c r="LWL67" s="525"/>
      <c r="LWM67" s="525"/>
      <c r="LWN67" s="525"/>
      <c r="LWO67" s="525"/>
      <c r="LWP67" s="525"/>
      <c r="LWQ67" s="525"/>
      <c r="LWR67" s="525"/>
      <c r="LWS67" s="525"/>
      <c r="LWT67" s="525"/>
      <c r="LWU67" s="525"/>
      <c r="LWV67" s="525"/>
      <c r="LWW67" s="525"/>
      <c r="LWX67" s="525"/>
      <c r="LWY67" s="525"/>
      <c r="LWZ67" s="525"/>
      <c r="LXA67" s="525"/>
      <c r="LXB67" s="525"/>
      <c r="LXC67" s="525"/>
      <c r="LXD67" s="525"/>
      <c r="LXE67" s="525"/>
      <c r="LXF67" s="525"/>
      <c r="LXG67" s="525"/>
      <c r="LXH67" s="525"/>
      <c r="LXI67" s="525"/>
      <c r="LXJ67" s="525"/>
      <c r="LXK67" s="525"/>
      <c r="LXL67" s="525"/>
      <c r="LXM67" s="525"/>
      <c r="LXN67" s="525"/>
      <c r="LXO67" s="525"/>
      <c r="LXP67" s="525"/>
      <c r="LXQ67" s="525"/>
      <c r="LXR67" s="525"/>
      <c r="LXS67" s="525"/>
      <c r="LXT67" s="525"/>
      <c r="LXU67" s="525"/>
      <c r="LXV67" s="525"/>
      <c r="LXW67" s="525"/>
      <c r="LXX67" s="525"/>
      <c r="LXY67" s="525"/>
      <c r="LXZ67" s="525"/>
      <c r="LYA67" s="525"/>
      <c r="LYB67" s="525"/>
      <c r="LYC67" s="525"/>
      <c r="LYD67" s="525"/>
      <c r="LYE67" s="525"/>
      <c r="LYF67" s="525"/>
      <c r="LYG67" s="525"/>
      <c r="LYH67" s="525"/>
      <c r="LYI67" s="525"/>
      <c r="LYJ67" s="525"/>
      <c r="LYK67" s="525"/>
      <c r="LYL67" s="525"/>
      <c r="LYM67" s="525"/>
      <c r="LYN67" s="525"/>
      <c r="LYO67" s="525"/>
      <c r="LYP67" s="525"/>
      <c r="LYQ67" s="525"/>
      <c r="LYR67" s="525"/>
      <c r="LYS67" s="525"/>
      <c r="LYT67" s="525"/>
      <c r="LYU67" s="525"/>
      <c r="LYV67" s="525"/>
      <c r="LYW67" s="525"/>
      <c r="LYX67" s="525"/>
      <c r="LYY67" s="525"/>
      <c r="LYZ67" s="525"/>
      <c r="LZA67" s="525"/>
      <c r="LZB67" s="525"/>
      <c r="LZC67" s="525"/>
      <c r="LZD67" s="525"/>
      <c r="LZE67" s="525"/>
      <c r="LZF67" s="525"/>
      <c r="LZG67" s="525"/>
      <c r="LZH67" s="525"/>
      <c r="LZI67" s="525"/>
      <c r="LZJ67" s="525"/>
      <c r="LZK67" s="525"/>
      <c r="LZL67" s="525"/>
      <c r="LZM67" s="525"/>
      <c r="LZN67" s="525"/>
      <c r="LZO67" s="525"/>
      <c r="LZP67" s="525"/>
      <c r="LZQ67" s="525"/>
      <c r="LZR67" s="525"/>
      <c r="LZS67" s="525"/>
      <c r="LZT67" s="525"/>
      <c r="LZU67" s="525"/>
      <c r="LZV67" s="525"/>
      <c r="LZW67" s="525"/>
      <c r="LZX67" s="525"/>
      <c r="LZY67" s="525"/>
      <c r="LZZ67" s="525"/>
      <c r="MAA67" s="525"/>
      <c r="MAB67" s="525"/>
      <c r="MAC67" s="525"/>
      <c r="MAD67" s="525"/>
      <c r="MAE67" s="525"/>
      <c r="MAF67" s="525"/>
      <c r="MAG67" s="525"/>
      <c r="MAH67" s="525"/>
      <c r="MAI67" s="525"/>
      <c r="MAJ67" s="525"/>
      <c r="MAK67" s="525"/>
      <c r="MAL67" s="525"/>
      <c r="MAM67" s="525"/>
      <c r="MAN67" s="525"/>
      <c r="MAO67" s="525"/>
      <c r="MAP67" s="525"/>
      <c r="MAQ67" s="525"/>
      <c r="MAR67" s="525"/>
      <c r="MAS67" s="525"/>
      <c r="MAT67" s="525"/>
      <c r="MAU67" s="525"/>
      <c r="MAV67" s="525"/>
      <c r="MAW67" s="525"/>
      <c r="MAX67" s="525"/>
      <c r="MAY67" s="525"/>
      <c r="MAZ67" s="525"/>
      <c r="MBA67" s="525"/>
      <c r="MBB67" s="525"/>
      <c r="MBC67" s="525"/>
      <c r="MBD67" s="525"/>
      <c r="MBE67" s="525"/>
      <c r="MBF67" s="525"/>
      <c r="MBG67" s="525"/>
      <c r="MBH67" s="525"/>
      <c r="MBI67" s="525"/>
      <c r="MBJ67" s="525"/>
      <c r="MBK67" s="525"/>
      <c r="MBL67" s="525"/>
      <c r="MBM67" s="525"/>
      <c r="MBN67" s="525"/>
      <c r="MBO67" s="525"/>
      <c r="MBP67" s="525"/>
      <c r="MBQ67" s="525"/>
      <c r="MBR67" s="525"/>
      <c r="MBS67" s="525"/>
      <c r="MBT67" s="525"/>
      <c r="MBU67" s="525"/>
      <c r="MBV67" s="525"/>
      <c r="MBW67" s="525"/>
      <c r="MBX67" s="525"/>
      <c r="MBY67" s="525"/>
      <c r="MBZ67" s="525"/>
      <c r="MCA67" s="525"/>
      <c r="MCB67" s="525"/>
      <c r="MCC67" s="525"/>
      <c r="MCD67" s="525"/>
      <c r="MCE67" s="525"/>
      <c r="MCF67" s="525"/>
      <c r="MCG67" s="525"/>
      <c r="MCH67" s="525"/>
      <c r="MCI67" s="525"/>
      <c r="MCJ67" s="525"/>
      <c r="MCK67" s="525"/>
      <c r="MCL67" s="525"/>
      <c r="MCM67" s="525"/>
      <c r="MCN67" s="525"/>
      <c r="MCO67" s="525"/>
      <c r="MCP67" s="525"/>
      <c r="MCQ67" s="525"/>
      <c r="MCR67" s="525"/>
      <c r="MCS67" s="525"/>
      <c r="MCT67" s="525"/>
      <c r="MCU67" s="525"/>
      <c r="MCV67" s="525"/>
      <c r="MCW67" s="525"/>
      <c r="MCX67" s="525"/>
      <c r="MCY67" s="525"/>
      <c r="MCZ67" s="525"/>
      <c r="MDA67" s="525"/>
      <c r="MDB67" s="525"/>
      <c r="MDC67" s="525"/>
      <c r="MDD67" s="525"/>
      <c r="MDE67" s="525"/>
      <c r="MDF67" s="525"/>
      <c r="MDG67" s="525"/>
      <c r="MDH67" s="525"/>
      <c r="MDI67" s="525"/>
      <c r="MDJ67" s="525"/>
      <c r="MDK67" s="525"/>
      <c r="MDL67" s="525"/>
      <c r="MDM67" s="525"/>
      <c r="MDN67" s="525"/>
      <c r="MDO67" s="525"/>
      <c r="MDP67" s="525"/>
      <c r="MDQ67" s="525"/>
      <c r="MDR67" s="525"/>
      <c r="MDS67" s="525"/>
      <c r="MDT67" s="525"/>
      <c r="MDU67" s="525"/>
      <c r="MDV67" s="525"/>
      <c r="MDW67" s="525"/>
      <c r="MDX67" s="525"/>
      <c r="MDY67" s="525"/>
      <c r="MDZ67" s="525"/>
      <c r="MEA67" s="525"/>
      <c r="MEB67" s="525"/>
      <c r="MEC67" s="525"/>
      <c r="MED67" s="525"/>
      <c r="MEE67" s="525"/>
      <c r="MEF67" s="525"/>
      <c r="MEG67" s="525"/>
      <c r="MEH67" s="525"/>
      <c r="MEI67" s="525"/>
      <c r="MEJ67" s="525"/>
      <c r="MEK67" s="525"/>
      <c r="MEL67" s="525"/>
      <c r="MEM67" s="525"/>
      <c r="MEN67" s="525"/>
      <c r="MEO67" s="525"/>
      <c r="MEP67" s="525"/>
      <c r="MEQ67" s="525"/>
      <c r="MER67" s="525"/>
      <c r="MES67" s="525"/>
      <c r="MET67" s="525"/>
      <c r="MEU67" s="525"/>
      <c r="MEV67" s="525"/>
      <c r="MEW67" s="525"/>
      <c r="MEX67" s="525"/>
      <c r="MEY67" s="525"/>
      <c r="MEZ67" s="525"/>
      <c r="MFA67" s="525"/>
      <c r="MFB67" s="525"/>
      <c r="MFC67" s="525"/>
      <c r="MFD67" s="525"/>
      <c r="MFE67" s="525"/>
      <c r="MFF67" s="525"/>
      <c r="MFG67" s="525"/>
      <c r="MFH67" s="525"/>
      <c r="MFI67" s="525"/>
      <c r="MFJ67" s="525"/>
      <c r="MFK67" s="525"/>
      <c r="MFL67" s="525"/>
      <c r="MFM67" s="525"/>
      <c r="MFN67" s="525"/>
      <c r="MFO67" s="525"/>
      <c r="MFP67" s="525"/>
      <c r="MFQ67" s="525"/>
      <c r="MFR67" s="525"/>
      <c r="MFS67" s="525"/>
      <c r="MFT67" s="525"/>
      <c r="MFU67" s="525"/>
      <c r="MFV67" s="525"/>
      <c r="MFW67" s="525"/>
      <c r="MFX67" s="525"/>
      <c r="MFY67" s="525"/>
      <c r="MFZ67" s="525"/>
      <c r="MGA67" s="525"/>
      <c r="MGB67" s="525"/>
      <c r="MGC67" s="525"/>
      <c r="MGD67" s="525"/>
      <c r="MGE67" s="525"/>
      <c r="MGF67" s="525"/>
      <c r="MGG67" s="525"/>
      <c r="MGH67" s="525"/>
      <c r="MGI67" s="525"/>
      <c r="MGJ67" s="525"/>
      <c r="MGK67" s="525"/>
      <c r="MGL67" s="525"/>
      <c r="MGM67" s="525"/>
      <c r="MGN67" s="525"/>
      <c r="MGO67" s="525"/>
      <c r="MGP67" s="525"/>
      <c r="MGQ67" s="525"/>
      <c r="MGR67" s="525"/>
      <c r="MGS67" s="525"/>
      <c r="MGT67" s="525"/>
      <c r="MGU67" s="525"/>
      <c r="MGV67" s="525"/>
      <c r="MGW67" s="525"/>
      <c r="MGX67" s="525"/>
      <c r="MGY67" s="525"/>
      <c r="MGZ67" s="525"/>
      <c r="MHA67" s="525"/>
      <c r="MHB67" s="525"/>
      <c r="MHC67" s="525"/>
      <c r="MHD67" s="525"/>
      <c r="MHE67" s="525"/>
      <c r="MHF67" s="525"/>
      <c r="MHG67" s="525"/>
      <c r="MHH67" s="525"/>
      <c r="MHI67" s="525"/>
      <c r="MHJ67" s="525"/>
      <c r="MHK67" s="525"/>
      <c r="MHL67" s="525"/>
      <c r="MHM67" s="525"/>
      <c r="MHN67" s="525"/>
      <c r="MHO67" s="525"/>
      <c r="MHP67" s="525"/>
      <c r="MHQ67" s="525"/>
      <c r="MHR67" s="525"/>
      <c r="MHS67" s="525"/>
      <c r="MHT67" s="525"/>
      <c r="MHU67" s="525"/>
      <c r="MHV67" s="525"/>
      <c r="MHW67" s="525"/>
      <c r="MHX67" s="525"/>
      <c r="MHY67" s="525"/>
      <c r="MHZ67" s="525"/>
      <c r="MIA67" s="525"/>
      <c r="MIB67" s="525"/>
      <c r="MIC67" s="525"/>
      <c r="MID67" s="525"/>
      <c r="MIE67" s="525"/>
      <c r="MIF67" s="525"/>
      <c r="MIG67" s="525"/>
      <c r="MIH67" s="525"/>
      <c r="MII67" s="525"/>
      <c r="MIJ67" s="525"/>
      <c r="MIK67" s="525"/>
      <c r="MIL67" s="525"/>
      <c r="MIM67" s="525"/>
      <c r="MIN67" s="525"/>
      <c r="MIO67" s="525"/>
      <c r="MIP67" s="525"/>
      <c r="MIQ67" s="525"/>
      <c r="MIR67" s="525"/>
      <c r="MIS67" s="525"/>
      <c r="MIT67" s="525"/>
      <c r="MIU67" s="525"/>
      <c r="MIV67" s="525"/>
      <c r="MIW67" s="525"/>
      <c r="MIX67" s="525"/>
      <c r="MIY67" s="525"/>
      <c r="MIZ67" s="525"/>
      <c r="MJA67" s="525"/>
      <c r="MJB67" s="525"/>
      <c r="MJC67" s="525"/>
      <c r="MJD67" s="525"/>
      <c r="MJE67" s="525"/>
      <c r="MJF67" s="525"/>
      <c r="MJG67" s="525"/>
      <c r="MJH67" s="525"/>
      <c r="MJI67" s="525"/>
      <c r="MJJ67" s="525"/>
      <c r="MJK67" s="525"/>
      <c r="MJL67" s="525"/>
      <c r="MJM67" s="525"/>
      <c r="MJN67" s="525"/>
      <c r="MJO67" s="525"/>
      <c r="MJP67" s="525"/>
      <c r="MJQ67" s="525"/>
      <c r="MJR67" s="525"/>
      <c r="MJS67" s="525"/>
      <c r="MJT67" s="525"/>
      <c r="MJU67" s="525"/>
      <c r="MJV67" s="525"/>
      <c r="MJW67" s="525"/>
      <c r="MJX67" s="525"/>
      <c r="MJY67" s="525"/>
      <c r="MJZ67" s="525"/>
      <c r="MKA67" s="525"/>
      <c r="MKB67" s="525"/>
      <c r="MKC67" s="525"/>
      <c r="MKD67" s="525"/>
      <c r="MKE67" s="525"/>
      <c r="MKF67" s="525"/>
      <c r="MKG67" s="525"/>
      <c r="MKH67" s="525"/>
      <c r="MKI67" s="525"/>
      <c r="MKJ67" s="525"/>
      <c r="MKK67" s="525"/>
      <c r="MKL67" s="525"/>
      <c r="MKM67" s="525"/>
      <c r="MKN67" s="525"/>
      <c r="MKO67" s="525"/>
      <c r="MKP67" s="525"/>
      <c r="MKQ67" s="525"/>
      <c r="MKR67" s="525"/>
      <c r="MKS67" s="525"/>
      <c r="MKT67" s="525"/>
      <c r="MKU67" s="525"/>
      <c r="MKV67" s="525"/>
      <c r="MKW67" s="525"/>
      <c r="MKX67" s="525"/>
      <c r="MKY67" s="525"/>
      <c r="MKZ67" s="525"/>
      <c r="MLA67" s="525"/>
      <c r="MLB67" s="525"/>
      <c r="MLC67" s="525"/>
      <c r="MLD67" s="525"/>
      <c r="MLE67" s="525"/>
      <c r="MLF67" s="525"/>
      <c r="MLG67" s="525"/>
      <c r="MLH67" s="525"/>
      <c r="MLI67" s="525"/>
      <c r="MLJ67" s="525"/>
      <c r="MLK67" s="525"/>
      <c r="MLL67" s="525"/>
      <c r="MLM67" s="525"/>
      <c r="MLN67" s="525"/>
      <c r="MLO67" s="525"/>
      <c r="MLP67" s="525"/>
      <c r="MLQ67" s="525"/>
      <c r="MLR67" s="525"/>
      <c r="MLS67" s="525"/>
      <c r="MLT67" s="525"/>
      <c r="MLU67" s="525"/>
      <c r="MLV67" s="525"/>
      <c r="MLW67" s="525"/>
      <c r="MLX67" s="525"/>
      <c r="MLY67" s="525"/>
      <c r="MLZ67" s="525"/>
      <c r="MMA67" s="525"/>
      <c r="MMB67" s="525"/>
      <c r="MMC67" s="525"/>
      <c r="MMD67" s="525"/>
      <c r="MME67" s="525"/>
      <c r="MMF67" s="525"/>
      <c r="MMG67" s="525"/>
      <c r="MMH67" s="525"/>
      <c r="MMI67" s="525"/>
      <c r="MMJ67" s="525"/>
      <c r="MMK67" s="525"/>
      <c r="MML67" s="525"/>
      <c r="MMM67" s="525"/>
      <c r="MMN67" s="525"/>
      <c r="MMO67" s="525"/>
      <c r="MMP67" s="525"/>
      <c r="MMQ67" s="525"/>
      <c r="MMR67" s="525"/>
      <c r="MMS67" s="525"/>
      <c r="MMT67" s="525"/>
      <c r="MMU67" s="525"/>
      <c r="MMV67" s="525"/>
      <c r="MMW67" s="525"/>
      <c r="MMX67" s="525"/>
      <c r="MMY67" s="525"/>
      <c r="MMZ67" s="525"/>
      <c r="MNA67" s="525"/>
      <c r="MNB67" s="525"/>
      <c r="MNC67" s="525"/>
      <c r="MND67" s="525"/>
      <c r="MNE67" s="525"/>
      <c r="MNF67" s="525"/>
      <c r="MNG67" s="525"/>
      <c r="MNH67" s="525"/>
      <c r="MNI67" s="525"/>
      <c r="MNJ67" s="525"/>
      <c r="MNK67" s="525"/>
      <c r="MNL67" s="525"/>
      <c r="MNM67" s="525"/>
      <c r="MNN67" s="525"/>
      <c r="MNO67" s="525"/>
      <c r="MNP67" s="525"/>
      <c r="MNQ67" s="525"/>
      <c r="MNR67" s="525"/>
      <c r="MNS67" s="525"/>
      <c r="MNT67" s="525"/>
      <c r="MNU67" s="525"/>
      <c r="MNV67" s="525"/>
      <c r="MNW67" s="525"/>
      <c r="MNX67" s="525"/>
      <c r="MNY67" s="525"/>
      <c r="MNZ67" s="525"/>
      <c r="MOA67" s="525"/>
      <c r="MOB67" s="525"/>
      <c r="MOC67" s="525"/>
      <c r="MOD67" s="525"/>
      <c r="MOE67" s="525"/>
      <c r="MOF67" s="525"/>
      <c r="MOG67" s="525"/>
      <c r="MOH67" s="525"/>
      <c r="MOI67" s="525"/>
      <c r="MOJ67" s="525"/>
      <c r="MOK67" s="525"/>
      <c r="MOL67" s="525"/>
      <c r="MOM67" s="525"/>
      <c r="MON67" s="525"/>
      <c r="MOO67" s="525"/>
      <c r="MOP67" s="525"/>
      <c r="MOQ67" s="525"/>
      <c r="MOR67" s="525"/>
      <c r="MOS67" s="525"/>
      <c r="MOT67" s="525"/>
      <c r="MOU67" s="525"/>
      <c r="MOV67" s="525"/>
      <c r="MOW67" s="525"/>
      <c r="MOX67" s="525"/>
      <c r="MOY67" s="525"/>
      <c r="MOZ67" s="525"/>
      <c r="MPA67" s="525"/>
      <c r="MPB67" s="525"/>
      <c r="MPC67" s="525"/>
      <c r="MPD67" s="525"/>
      <c r="MPE67" s="525"/>
      <c r="MPF67" s="525"/>
      <c r="MPG67" s="525"/>
      <c r="MPH67" s="525"/>
      <c r="MPI67" s="525"/>
      <c r="MPJ67" s="525"/>
      <c r="MPK67" s="525"/>
      <c r="MPL67" s="525"/>
      <c r="MPM67" s="525"/>
      <c r="MPN67" s="525"/>
      <c r="MPO67" s="525"/>
      <c r="MPP67" s="525"/>
      <c r="MPQ67" s="525"/>
      <c r="MPR67" s="525"/>
      <c r="MPS67" s="525"/>
      <c r="MPT67" s="525"/>
      <c r="MPU67" s="525"/>
      <c r="MPV67" s="525"/>
      <c r="MPW67" s="525"/>
      <c r="MPX67" s="525"/>
      <c r="MPY67" s="525"/>
      <c r="MPZ67" s="525"/>
      <c r="MQA67" s="525"/>
      <c r="MQB67" s="525"/>
      <c r="MQC67" s="525"/>
      <c r="MQD67" s="525"/>
      <c r="MQE67" s="525"/>
      <c r="MQF67" s="525"/>
      <c r="MQG67" s="525"/>
      <c r="MQH67" s="525"/>
      <c r="MQI67" s="525"/>
      <c r="MQJ67" s="525"/>
      <c r="MQK67" s="525"/>
      <c r="MQL67" s="525"/>
      <c r="MQM67" s="525"/>
      <c r="MQN67" s="525"/>
      <c r="MQO67" s="525"/>
      <c r="MQP67" s="525"/>
      <c r="MQQ67" s="525"/>
      <c r="MQR67" s="525"/>
      <c r="MQS67" s="525"/>
      <c r="MQT67" s="525"/>
      <c r="MQU67" s="525"/>
      <c r="MQV67" s="525"/>
      <c r="MQW67" s="525"/>
      <c r="MQX67" s="525"/>
      <c r="MQY67" s="525"/>
      <c r="MQZ67" s="525"/>
      <c r="MRA67" s="525"/>
      <c r="MRB67" s="525"/>
      <c r="MRC67" s="525"/>
      <c r="MRD67" s="525"/>
      <c r="MRE67" s="525"/>
      <c r="MRF67" s="525"/>
      <c r="MRG67" s="525"/>
      <c r="MRH67" s="525"/>
      <c r="MRI67" s="525"/>
      <c r="MRJ67" s="525"/>
      <c r="MRK67" s="525"/>
      <c r="MRL67" s="525"/>
      <c r="MRM67" s="525"/>
      <c r="MRN67" s="525"/>
      <c r="MRO67" s="525"/>
      <c r="MRP67" s="525"/>
      <c r="MRQ67" s="525"/>
      <c r="MRR67" s="525"/>
      <c r="MRS67" s="525"/>
      <c r="MRT67" s="525"/>
      <c r="MRU67" s="525"/>
      <c r="MRV67" s="525"/>
      <c r="MRW67" s="525"/>
      <c r="MRX67" s="525"/>
      <c r="MRY67" s="525"/>
      <c r="MRZ67" s="525"/>
      <c r="MSA67" s="525"/>
      <c r="MSB67" s="525"/>
      <c r="MSC67" s="525"/>
      <c r="MSD67" s="525"/>
      <c r="MSE67" s="525"/>
      <c r="MSF67" s="525"/>
      <c r="MSG67" s="525"/>
      <c r="MSH67" s="525"/>
      <c r="MSI67" s="525"/>
      <c r="MSJ67" s="525"/>
      <c r="MSK67" s="525"/>
      <c r="MSL67" s="525"/>
      <c r="MSM67" s="525"/>
      <c r="MSN67" s="525"/>
      <c r="MSO67" s="525"/>
      <c r="MSP67" s="525"/>
      <c r="MSQ67" s="525"/>
      <c r="MSR67" s="525"/>
      <c r="MSS67" s="525"/>
      <c r="MST67" s="525"/>
      <c r="MSU67" s="525"/>
      <c r="MSV67" s="525"/>
      <c r="MSW67" s="525"/>
      <c r="MSX67" s="525"/>
      <c r="MSY67" s="525"/>
      <c r="MSZ67" s="525"/>
      <c r="MTA67" s="525"/>
      <c r="MTB67" s="525"/>
      <c r="MTC67" s="525"/>
      <c r="MTD67" s="525"/>
      <c r="MTE67" s="525"/>
      <c r="MTF67" s="525"/>
      <c r="MTG67" s="525"/>
      <c r="MTH67" s="525"/>
      <c r="MTI67" s="525"/>
      <c r="MTJ67" s="525"/>
      <c r="MTK67" s="525"/>
      <c r="MTL67" s="525"/>
      <c r="MTM67" s="525"/>
      <c r="MTN67" s="525"/>
      <c r="MTO67" s="525"/>
      <c r="MTP67" s="525"/>
      <c r="MTQ67" s="525"/>
      <c r="MTR67" s="525"/>
      <c r="MTS67" s="525"/>
      <c r="MTT67" s="525"/>
      <c r="MTU67" s="525"/>
      <c r="MTV67" s="525"/>
      <c r="MTW67" s="525"/>
      <c r="MTX67" s="525"/>
      <c r="MTY67" s="525"/>
      <c r="MTZ67" s="525"/>
      <c r="MUA67" s="525"/>
      <c r="MUB67" s="525"/>
      <c r="MUC67" s="525"/>
      <c r="MUD67" s="525"/>
      <c r="MUE67" s="525"/>
      <c r="MUF67" s="525"/>
      <c r="MUG67" s="525"/>
      <c r="MUH67" s="525"/>
      <c r="MUI67" s="525"/>
      <c r="MUJ67" s="525"/>
      <c r="MUK67" s="525"/>
      <c r="MUL67" s="525"/>
      <c r="MUM67" s="525"/>
      <c r="MUN67" s="525"/>
      <c r="MUO67" s="525"/>
      <c r="MUP67" s="525"/>
      <c r="MUQ67" s="525"/>
      <c r="MUR67" s="525"/>
      <c r="MUS67" s="525"/>
      <c r="MUT67" s="525"/>
      <c r="MUU67" s="525"/>
      <c r="MUV67" s="525"/>
      <c r="MUW67" s="525"/>
      <c r="MUX67" s="525"/>
      <c r="MUY67" s="525"/>
      <c r="MUZ67" s="525"/>
      <c r="MVA67" s="525"/>
      <c r="MVB67" s="525"/>
      <c r="MVC67" s="525"/>
      <c r="MVD67" s="525"/>
      <c r="MVE67" s="525"/>
      <c r="MVF67" s="525"/>
      <c r="MVG67" s="525"/>
      <c r="MVH67" s="525"/>
      <c r="MVI67" s="525"/>
      <c r="MVJ67" s="525"/>
      <c r="MVK67" s="525"/>
      <c r="MVL67" s="525"/>
      <c r="MVM67" s="525"/>
      <c r="MVN67" s="525"/>
      <c r="MVO67" s="525"/>
      <c r="MVP67" s="525"/>
      <c r="MVQ67" s="525"/>
      <c r="MVR67" s="525"/>
      <c r="MVS67" s="525"/>
      <c r="MVT67" s="525"/>
      <c r="MVU67" s="525"/>
      <c r="MVV67" s="525"/>
      <c r="MVW67" s="525"/>
      <c r="MVX67" s="525"/>
      <c r="MVY67" s="525"/>
      <c r="MVZ67" s="525"/>
      <c r="MWA67" s="525"/>
      <c r="MWB67" s="525"/>
      <c r="MWC67" s="525"/>
      <c r="MWD67" s="525"/>
      <c r="MWE67" s="525"/>
      <c r="MWF67" s="525"/>
      <c r="MWG67" s="525"/>
      <c r="MWH67" s="525"/>
      <c r="MWI67" s="525"/>
      <c r="MWJ67" s="525"/>
      <c r="MWK67" s="525"/>
      <c r="MWL67" s="525"/>
      <c r="MWM67" s="525"/>
      <c r="MWN67" s="525"/>
      <c r="MWO67" s="525"/>
      <c r="MWP67" s="525"/>
      <c r="MWQ67" s="525"/>
      <c r="MWR67" s="525"/>
      <c r="MWS67" s="525"/>
      <c r="MWT67" s="525"/>
      <c r="MWU67" s="525"/>
      <c r="MWV67" s="525"/>
      <c r="MWW67" s="525"/>
      <c r="MWX67" s="525"/>
      <c r="MWY67" s="525"/>
      <c r="MWZ67" s="525"/>
      <c r="MXA67" s="525"/>
      <c r="MXB67" s="525"/>
      <c r="MXC67" s="525"/>
      <c r="MXD67" s="525"/>
      <c r="MXE67" s="525"/>
      <c r="MXF67" s="525"/>
      <c r="MXG67" s="525"/>
      <c r="MXH67" s="525"/>
      <c r="MXI67" s="525"/>
      <c r="MXJ67" s="525"/>
      <c r="MXK67" s="525"/>
      <c r="MXL67" s="525"/>
      <c r="MXM67" s="525"/>
      <c r="MXN67" s="525"/>
      <c r="MXO67" s="525"/>
      <c r="MXP67" s="525"/>
      <c r="MXQ67" s="525"/>
      <c r="MXR67" s="525"/>
      <c r="MXS67" s="525"/>
      <c r="MXT67" s="525"/>
      <c r="MXU67" s="525"/>
      <c r="MXV67" s="525"/>
      <c r="MXW67" s="525"/>
      <c r="MXX67" s="525"/>
      <c r="MXY67" s="525"/>
      <c r="MXZ67" s="525"/>
      <c r="MYA67" s="525"/>
      <c r="MYB67" s="525"/>
      <c r="MYC67" s="525"/>
      <c r="MYD67" s="525"/>
      <c r="MYE67" s="525"/>
      <c r="MYF67" s="525"/>
      <c r="MYG67" s="525"/>
      <c r="MYH67" s="525"/>
      <c r="MYI67" s="525"/>
      <c r="MYJ67" s="525"/>
      <c r="MYK67" s="525"/>
      <c r="MYL67" s="525"/>
      <c r="MYM67" s="525"/>
      <c r="MYN67" s="525"/>
      <c r="MYO67" s="525"/>
      <c r="MYP67" s="525"/>
      <c r="MYQ67" s="525"/>
      <c r="MYR67" s="525"/>
      <c r="MYS67" s="525"/>
      <c r="MYT67" s="525"/>
      <c r="MYU67" s="525"/>
      <c r="MYV67" s="525"/>
      <c r="MYW67" s="525"/>
      <c r="MYX67" s="525"/>
      <c r="MYY67" s="525"/>
      <c r="MYZ67" s="525"/>
      <c r="MZA67" s="525"/>
      <c r="MZB67" s="525"/>
      <c r="MZC67" s="525"/>
      <c r="MZD67" s="525"/>
      <c r="MZE67" s="525"/>
      <c r="MZF67" s="525"/>
      <c r="MZG67" s="525"/>
      <c r="MZH67" s="525"/>
      <c r="MZI67" s="525"/>
      <c r="MZJ67" s="525"/>
      <c r="MZK67" s="525"/>
      <c r="MZL67" s="525"/>
      <c r="MZM67" s="525"/>
      <c r="MZN67" s="525"/>
      <c r="MZO67" s="525"/>
      <c r="MZP67" s="525"/>
      <c r="MZQ67" s="525"/>
      <c r="MZR67" s="525"/>
      <c r="MZS67" s="525"/>
      <c r="MZT67" s="525"/>
      <c r="MZU67" s="525"/>
      <c r="MZV67" s="525"/>
      <c r="MZW67" s="525"/>
      <c r="MZX67" s="525"/>
      <c r="MZY67" s="525"/>
      <c r="MZZ67" s="525"/>
      <c r="NAA67" s="525"/>
      <c r="NAB67" s="525"/>
      <c r="NAC67" s="525"/>
      <c r="NAD67" s="525"/>
      <c r="NAE67" s="525"/>
      <c r="NAF67" s="525"/>
      <c r="NAG67" s="525"/>
      <c r="NAH67" s="525"/>
      <c r="NAI67" s="525"/>
      <c r="NAJ67" s="525"/>
      <c r="NAK67" s="525"/>
      <c r="NAL67" s="525"/>
      <c r="NAM67" s="525"/>
      <c r="NAN67" s="525"/>
      <c r="NAO67" s="525"/>
      <c r="NAP67" s="525"/>
      <c r="NAQ67" s="525"/>
      <c r="NAR67" s="525"/>
      <c r="NAS67" s="525"/>
      <c r="NAT67" s="525"/>
      <c r="NAU67" s="525"/>
      <c r="NAV67" s="525"/>
      <c r="NAW67" s="525"/>
      <c r="NAX67" s="525"/>
      <c r="NAY67" s="525"/>
      <c r="NAZ67" s="525"/>
      <c r="NBA67" s="525"/>
      <c r="NBB67" s="525"/>
      <c r="NBC67" s="525"/>
      <c r="NBD67" s="525"/>
      <c r="NBE67" s="525"/>
      <c r="NBF67" s="525"/>
      <c r="NBG67" s="525"/>
      <c r="NBH67" s="525"/>
      <c r="NBI67" s="525"/>
      <c r="NBJ67" s="525"/>
      <c r="NBK67" s="525"/>
      <c r="NBL67" s="525"/>
      <c r="NBM67" s="525"/>
      <c r="NBN67" s="525"/>
      <c r="NBO67" s="525"/>
      <c r="NBP67" s="525"/>
      <c r="NBQ67" s="525"/>
      <c r="NBR67" s="525"/>
      <c r="NBS67" s="525"/>
      <c r="NBT67" s="525"/>
      <c r="NBU67" s="525"/>
      <c r="NBV67" s="525"/>
      <c r="NBW67" s="525"/>
      <c r="NBX67" s="525"/>
      <c r="NBY67" s="525"/>
      <c r="NBZ67" s="525"/>
      <c r="NCA67" s="525"/>
      <c r="NCB67" s="525"/>
      <c r="NCC67" s="525"/>
      <c r="NCD67" s="525"/>
      <c r="NCE67" s="525"/>
      <c r="NCF67" s="525"/>
      <c r="NCG67" s="525"/>
      <c r="NCH67" s="525"/>
      <c r="NCI67" s="525"/>
      <c r="NCJ67" s="525"/>
      <c r="NCK67" s="525"/>
      <c r="NCL67" s="525"/>
      <c r="NCM67" s="525"/>
      <c r="NCN67" s="525"/>
      <c r="NCO67" s="525"/>
      <c r="NCP67" s="525"/>
      <c r="NCQ67" s="525"/>
      <c r="NCR67" s="525"/>
      <c r="NCS67" s="525"/>
      <c r="NCT67" s="525"/>
      <c r="NCU67" s="525"/>
      <c r="NCV67" s="525"/>
      <c r="NCW67" s="525"/>
      <c r="NCX67" s="525"/>
      <c r="NCY67" s="525"/>
      <c r="NCZ67" s="525"/>
      <c r="NDA67" s="525"/>
      <c r="NDB67" s="525"/>
      <c r="NDC67" s="525"/>
      <c r="NDD67" s="525"/>
      <c r="NDE67" s="525"/>
      <c r="NDF67" s="525"/>
      <c r="NDG67" s="525"/>
      <c r="NDH67" s="525"/>
      <c r="NDI67" s="525"/>
      <c r="NDJ67" s="525"/>
      <c r="NDK67" s="525"/>
      <c r="NDL67" s="525"/>
      <c r="NDM67" s="525"/>
      <c r="NDN67" s="525"/>
      <c r="NDO67" s="525"/>
      <c r="NDP67" s="525"/>
      <c r="NDQ67" s="525"/>
      <c r="NDR67" s="525"/>
      <c r="NDS67" s="525"/>
      <c r="NDT67" s="525"/>
      <c r="NDU67" s="525"/>
      <c r="NDV67" s="525"/>
      <c r="NDW67" s="525"/>
      <c r="NDX67" s="525"/>
      <c r="NDY67" s="525"/>
      <c r="NDZ67" s="525"/>
      <c r="NEA67" s="525"/>
      <c r="NEB67" s="525"/>
      <c r="NEC67" s="525"/>
      <c r="NED67" s="525"/>
      <c r="NEE67" s="525"/>
      <c r="NEF67" s="525"/>
      <c r="NEG67" s="525"/>
      <c r="NEH67" s="525"/>
      <c r="NEI67" s="525"/>
      <c r="NEJ67" s="525"/>
      <c r="NEK67" s="525"/>
      <c r="NEL67" s="525"/>
      <c r="NEM67" s="525"/>
      <c r="NEN67" s="525"/>
      <c r="NEO67" s="525"/>
      <c r="NEP67" s="525"/>
      <c r="NEQ67" s="525"/>
      <c r="NER67" s="525"/>
      <c r="NES67" s="525"/>
      <c r="NET67" s="525"/>
      <c r="NEU67" s="525"/>
      <c r="NEV67" s="525"/>
      <c r="NEW67" s="525"/>
      <c r="NEX67" s="525"/>
      <c r="NEY67" s="525"/>
      <c r="NEZ67" s="525"/>
      <c r="NFA67" s="525"/>
      <c r="NFB67" s="525"/>
      <c r="NFC67" s="525"/>
      <c r="NFD67" s="525"/>
      <c r="NFE67" s="525"/>
      <c r="NFF67" s="525"/>
      <c r="NFG67" s="525"/>
      <c r="NFH67" s="525"/>
      <c r="NFI67" s="525"/>
      <c r="NFJ67" s="525"/>
      <c r="NFK67" s="525"/>
      <c r="NFL67" s="525"/>
      <c r="NFM67" s="525"/>
      <c r="NFN67" s="525"/>
      <c r="NFO67" s="525"/>
      <c r="NFP67" s="525"/>
      <c r="NFQ67" s="525"/>
      <c r="NFR67" s="525"/>
      <c r="NFS67" s="525"/>
      <c r="NFT67" s="525"/>
      <c r="NFU67" s="525"/>
      <c r="NFV67" s="525"/>
      <c r="NFW67" s="525"/>
      <c r="NFX67" s="525"/>
      <c r="NFY67" s="525"/>
      <c r="NFZ67" s="525"/>
      <c r="NGA67" s="525"/>
      <c r="NGB67" s="525"/>
      <c r="NGC67" s="525"/>
      <c r="NGD67" s="525"/>
      <c r="NGE67" s="525"/>
      <c r="NGF67" s="525"/>
      <c r="NGG67" s="525"/>
      <c r="NGH67" s="525"/>
      <c r="NGI67" s="525"/>
      <c r="NGJ67" s="525"/>
      <c r="NGK67" s="525"/>
      <c r="NGL67" s="525"/>
      <c r="NGM67" s="525"/>
      <c r="NGN67" s="525"/>
      <c r="NGO67" s="525"/>
      <c r="NGP67" s="525"/>
      <c r="NGQ67" s="525"/>
      <c r="NGR67" s="525"/>
      <c r="NGS67" s="525"/>
      <c r="NGT67" s="525"/>
      <c r="NGU67" s="525"/>
      <c r="NGV67" s="525"/>
      <c r="NGW67" s="525"/>
      <c r="NGX67" s="525"/>
      <c r="NGY67" s="525"/>
      <c r="NGZ67" s="525"/>
      <c r="NHA67" s="525"/>
      <c r="NHB67" s="525"/>
      <c r="NHC67" s="525"/>
      <c r="NHD67" s="525"/>
      <c r="NHE67" s="525"/>
      <c r="NHF67" s="525"/>
      <c r="NHG67" s="525"/>
      <c r="NHH67" s="525"/>
      <c r="NHI67" s="525"/>
      <c r="NHJ67" s="525"/>
      <c r="NHK67" s="525"/>
      <c r="NHL67" s="525"/>
      <c r="NHM67" s="525"/>
      <c r="NHN67" s="525"/>
      <c r="NHO67" s="525"/>
      <c r="NHP67" s="525"/>
      <c r="NHQ67" s="525"/>
      <c r="NHR67" s="525"/>
      <c r="NHS67" s="525"/>
      <c r="NHT67" s="525"/>
      <c r="NHU67" s="525"/>
      <c r="NHV67" s="525"/>
      <c r="NHW67" s="525"/>
      <c r="NHX67" s="525"/>
      <c r="NHY67" s="525"/>
      <c r="NHZ67" s="525"/>
      <c r="NIA67" s="525"/>
      <c r="NIB67" s="525"/>
      <c r="NIC67" s="525"/>
      <c r="NID67" s="525"/>
      <c r="NIE67" s="525"/>
      <c r="NIF67" s="525"/>
      <c r="NIG67" s="525"/>
      <c r="NIH67" s="525"/>
      <c r="NII67" s="525"/>
      <c r="NIJ67" s="525"/>
      <c r="NIK67" s="525"/>
      <c r="NIL67" s="525"/>
      <c r="NIM67" s="525"/>
      <c r="NIN67" s="525"/>
      <c r="NIO67" s="525"/>
      <c r="NIP67" s="525"/>
      <c r="NIQ67" s="525"/>
      <c r="NIR67" s="525"/>
      <c r="NIS67" s="525"/>
      <c r="NIT67" s="525"/>
      <c r="NIU67" s="525"/>
      <c r="NIV67" s="525"/>
      <c r="NIW67" s="525"/>
      <c r="NIX67" s="525"/>
      <c r="NIY67" s="525"/>
      <c r="NIZ67" s="525"/>
      <c r="NJA67" s="525"/>
      <c r="NJB67" s="525"/>
      <c r="NJC67" s="525"/>
      <c r="NJD67" s="525"/>
      <c r="NJE67" s="525"/>
      <c r="NJF67" s="525"/>
      <c r="NJG67" s="525"/>
      <c r="NJH67" s="525"/>
      <c r="NJI67" s="525"/>
      <c r="NJJ67" s="525"/>
      <c r="NJK67" s="525"/>
      <c r="NJL67" s="525"/>
      <c r="NJM67" s="525"/>
      <c r="NJN67" s="525"/>
      <c r="NJO67" s="525"/>
      <c r="NJP67" s="525"/>
      <c r="NJQ67" s="525"/>
      <c r="NJR67" s="525"/>
      <c r="NJS67" s="525"/>
      <c r="NJT67" s="525"/>
      <c r="NJU67" s="525"/>
      <c r="NJV67" s="525"/>
      <c r="NJW67" s="525"/>
      <c r="NJX67" s="525"/>
      <c r="NJY67" s="525"/>
      <c r="NJZ67" s="525"/>
      <c r="NKA67" s="525"/>
      <c r="NKB67" s="525"/>
      <c r="NKC67" s="525"/>
      <c r="NKD67" s="525"/>
      <c r="NKE67" s="525"/>
      <c r="NKF67" s="525"/>
      <c r="NKG67" s="525"/>
      <c r="NKH67" s="525"/>
      <c r="NKI67" s="525"/>
      <c r="NKJ67" s="525"/>
      <c r="NKK67" s="525"/>
      <c r="NKL67" s="525"/>
      <c r="NKM67" s="525"/>
      <c r="NKN67" s="525"/>
      <c r="NKO67" s="525"/>
      <c r="NKP67" s="525"/>
      <c r="NKQ67" s="525"/>
      <c r="NKR67" s="525"/>
      <c r="NKS67" s="525"/>
      <c r="NKT67" s="525"/>
      <c r="NKU67" s="525"/>
      <c r="NKV67" s="525"/>
      <c r="NKW67" s="525"/>
      <c r="NKX67" s="525"/>
      <c r="NKY67" s="525"/>
      <c r="NKZ67" s="525"/>
      <c r="NLA67" s="525"/>
      <c r="NLB67" s="525"/>
      <c r="NLC67" s="525"/>
      <c r="NLD67" s="525"/>
      <c r="NLE67" s="525"/>
      <c r="NLF67" s="525"/>
      <c r="NLG67" s="525"/>
      <c r="NLH67" s="525"/>
      <c r="NLI67" s="525"/>
      <c r="NLJ67" s="525"/>
      <c r="NLK67" s="525"/>
      <c r="NLL67" s="525"/>
      <c r="NLM67" s="525"/>
      <c r="NLN67" s="525"/>
      <c r="NLO67" s="525"/>
      <c r="NLP67" s="525"/>
      <c r="NLQ67" s="525"/>
      <c r="NLR67" s="525"/>
      <c r="NLS67" s="525"/>
      <c r="NLT67" s="525"/>
      <c r="NLU67" s="525"/>
      <c r="NLV67" s="525"/>
      <c r="NLW67" s="525"/>
      <c r="NLX67" s="525"/>
      <c r="NLY67" s="525"/>
      <c r="NLZ67" s="525"/>
      <c r="NMA67" s="525"/>
      <c r="NMB67" s="525"/>
      <c r="NMC67" s="525"/>
      <c r="NMD67" s="525"/>
      <c r="NME67" s="525"/>
      <c r="NMF67" s="525"/>
      <c r="NMG67" s="525"/>
      <c r="NMH67" s="525"/>
      <c r="NMI67" s="525"/>
      <c r="NMJ67" s="525"/>
      <c r="NMK67" s="525"/>
      <c r="NML67" s="525"/>
      <c r="NMM67" s="525"/>
      <c r="NMN67" s="525"/>
      <c r="NMO67" s="525"/>
      <c r="NMP67" s="525"/>
      <c r="NMQ67" s="525"/>
      <c r="NMR67" s="525"/>
      <c r="NMS67" s="525"/>
      <c r="NMT67" s="525"/>
      <c r="NMU67" s="525"/>
      <c r="NMV67" s="525"/>
      <c r="NMW67" s="525"/>
      <c r="NMX67" s="525"/>
      <c r="NMY67" s="525"/>
      <c r="NMZ67" s="525"/>
      <c r="NNA67" s="525"/>
      <c r="NNB67" s="525"/>
      <c r="NNC67" s="525"/>
      <c r="NND67" s="525"/>
      <c r="NNE67" s="525"/>
      <c r="NNF67" s="525"/>
      <c r="NNG67" s="525"/>
      <c r="NNH67" s="525"/>
      <c r="NNI67" s="525"/>
      <c r="NNJ67" s="525"/>
      <c r="NNK67" s="525"/>
      <c r="NNL67" s="525"/>
      <c r="NNM67" s="525"/>
      <c r="NNN67" s="525"/>
      <c r="NNO67" s="525"/>
      <c r="NNP67" s="525"/>
      <c r="NNQ67" s="525"/>
      <c r="NNR67" s="525"/>
      <c r="NNS67" s="525"/>
      <c r="NNT67" s="525"/>
      <c r="NNU67" s="525"/>
      <c r="NNV67" s="525"/>
      <c r="NNW67" s="525"/>
      <c r="NNX67" s="525"/>
      <c r="NNY67" s="525"/>
      <c r="NNZ67" s="525"/>
      <c r="NOA67" s="525"/>
      <c r="NOB67" s="525"/>
      <c r="NOC67" s="525"/>
      <c r="NOD67" s="525"/>
      <c r="NOE67" s="525"/>
      <c r="NOF67" s="525"/>
      <c r="NOG67" s="525"/>
      <c r="NOH67" s="525"/>
      <c r="NOI67" s="525"/>
      <c r="NOJ67" s="525"/>
      <c r="NOK67" s="525"/>
      <c r="NOL67" s="525"/>
      <c r="NOM67" s="525"/>
      <c r="NON67" s="525"/>
      <c r="NOO67" s="525"/>
      <c r="NOP67" s="525"/>
      <c r="NOQ67" s="525"/>
      <c r="NOR67" s="525"/>
      <c r="NOS67" s="525"/>
      <c r="NOT67" s="525"/>
      <c r="NOU67" s="525"/>
      <c r="NOV67" s="525"/>
      <c r="NOW67" s="525"/>
      <c r="NOX67" s="525"/>
      <c r="NOY67" s="525"/>
      <c r="NOZ67" s="525"/>
      <c r="NPA67" s="525"/>
      <c r="NPB67" s="525"/>
      <c r="NPC67" s="525"/>
      <c r="NPD67" s="525"/>
      <c r="NPE67" s="525"/>
      <c r="NPF67" s="525"/>
      <c r="NPG67" s="525"/>
      <c r="NPH67" s="525"/>
      <c r="NPI67" s="525"/>
      <c r="NPJ67" s="525"/>
      <c r="NPK67" s="525"/>
      <c r="NPL67" s="525"/>
      <c r="NPM67" s="525"/>
      <c r="NPN67" s="525"/>
      <c r="NPO67" s="525"/>
      <c r="NPP67" s="525"/>
      <c r="NPQ67" s="525"/>
      <c r="NPR67" s="525"/>
      <c r="NPS67" s="525"/>
      <c r="NPT67" s="525"/>
      <c r="NPU67" s="525"/>
      <c r="NPV67" s="525"/>
      <c r="NPW67" s="525"/>
      <c r="NPX67" s="525"/>
      <c r="NPY67" s="525"/>
      <c r="NPZ67" s="525"/>
      <c r="NQA67" s="525"/>
      <c r="NQB67" s="525"/>
      <c r="NQC67" s="525"/>
      <c r="NQD67" s="525"/>
      <c r="NQE67" s="525"/>
      <c r="NQF67" s="525"/>
      <c r="NQG67" s="525"/>
      <c r="NQH67" s="525"/>
      <c r="NQI67" s="525"/>
      <c r="NQJ67" s="525"/>
      <c r="NQK67" s="525"/>
      <c r="NQL67" s="525"/>
      <c r="NQM67" s="525"/>
      <c r="NQN67" s="525"/>
      <c r="NQO67" s="525"/>
      <c r="NQP67" s="525"/>
      <c r="NQQ67" s="525"/>
      <c r="NQR67" s="525"/>
      <c r="NQS67" s="525"/>
      <c r="NQT67" s="525"/>
      <c r="NQU67" s="525"/>
      <c r="NQV67" s="525"/>
      <c r="NQW67" s="525"/>
      <c r="NQX67" s="525"/>
      <c r="NQY67" s="525"/>
      <c r="NQZ67" s="525"/>
      <c r="NRA67" s="525"/>
      <c r="NRB67" s="525"/>
      <c r="NRC67" s="525"/>
      <c r="NRD67" s="525"/>
      <c r="NRE67" s="525"/>
      <c r="NRF67" s="525"/>
      <c r="NRG67" s="525"/>
      <c r="NRH67" s="525"/>
      <c r="NRI67" s="525"/>
      <c r="NRJ67" s="525"/>
      <c r="NRK67" s="525"/>
      <c r="NRL67" s="525"/>
      <c r="NRM67" s="525"/>
      <c r="NRN67" s="525"/>
      <c r="NRO67" s="525"/>
      <c r="NRP67" s="525"/>
      <c r="NRQ67" s="525"/>
      <c r="NRR67" s="525"/>
      <c r="NRS67" s="525"/>
      <c r="NRT67" s="525"/>
      <c r="NRU67" s="525"/>
      <c r="NRV67" s="525"/>
      <c r="NRW67" s="525"/>
      <c r="NRX67" s="525"/>
      <c r="NRY67" s="525"/>
      <c r="NRZ67" s="525"/>
      <c r="NSA67" s="525"/>
      <c r="NSB67" s="525"/>
      <c r="NSC67" s="525"/>
      <c r="NSD67" s="525"/>
      <c r="NSE67" s="525"/>
      <c r="NSF67" s="525"/>
      <c r="NSG67" s="525"/>
      <c r="NSH67" s="525"/>
      <c r="NSI67" s="525"/>
      <c r="NSJ67" s="525"/>
      <c r="NSK67" s="525"/>
      <c r="NSL67" s="525"/>
      <c r="NSM67" s="525"/>
      <c r="NSN67" s="525"/>
      <c r="NSO67" s="525"/>
      <c r="NSP67" s="525"/>
      <c r="NSQ67" s="525"/>
      <c r="NSR67" s="525"/>
      <c r="NSS67" s="525"/>
      <c r="NST67" s="525"/>
      <c r="NSU67" s="525"/>
      <c r="NSV67" s="525"/>
      <c r="NSW67" s="525"/>
      <c r="NSX67" s="525"/>
      <c r="NSY67" s="525"/>
      <c r="NSZ67" s="525"/>
      <c r="NTA67" s="525"/>
      <c r="NTB67" s="525"/>
      <c r="NTC67" s="525"/>
      <c r="NTD67" s="525"/>
      <c r="NTE67" s="525"/>
      <c r="NTF67" s="525"/>
      <c r="NTG67" s="525"/>
      <c r="NTH67" s="525"/>
      <c r="NTI67" s="525"/>
      <c r="NTJ67" s="525"/>
      <c r="NTK67" s="525"/>
      <c r="NTL67" s="525"/>
      <c r="NTM67" s="525"/>
      <c r="NTN67" s="525"/>
      <c r="NTO67" s="525"/>
      <c r="NTP67" s="525"/>
      <c r="NTQ67" s="525"/>
      <c r="NTR67" s="525"/>
      <c r="NTS67" s="525"/>
      <c r="NTT67" s="525"/>
      <c r="NTU67" s="525"/>
      <c r="NTV67" s="525"/>
      <c r="NTW67" s="525"/>
      <c r="NTX67" s="525"/>
      <c r="NTY67" s="525"/>
      <c r="NTZ67" s="525"/>
      <c r="NUA67" s="525"/>
      <c r="NUB67" s="525"/>
      <c r="NUC67" s="525"/>
      <c r="NUD67" s="525"/>
      <c r="NUE67" s="525"/>
      <c r="NUF67" s="525"/>
      <c r="NUG67" s="525"/>
      <c r="NUH67" s="525"/>
      <c r="NUI67" s="525"/>
      <c r="NUJ67" s="525"/>
      <c r="NUK67" s="525"/>
      <c r="NUL67" s="525"/>
      <c r="NUM67" s="525"/>
      <c r="NUN67" s="525"/>
      <c r="NUO67" s="525"/>
      <c r="NUP67" s="525"/>
      <c r="NUQ67" s="525"/>
      <c r="NUR67" s="525"/>
      <c r="NUS67" s="525"/>
      <c r="NUT67" s="525"/>
      <c r="NUU67" s="525"/>
      <c r="NUV67" s="525"/>
      <c r="NUW67" s="525"/>
      <c r="NUX67" s="525"/>
      <c r="NUY67" s="525"/>
      <c r="NUZ67" s="525"/>
      <c r="NVA67" s="525"/>
      <c r="NVB67" s="525"/>
      <c r="NVC67" s="525"/>
      <c r="NVD67" s="525"/>
      <c r="NVE67" s="525"/>
      <c r="NVF67" s="525"/>
      <c r="NVG67" s="525"/>
      <c r="NVH67" s="525"/>
      <c r="NVI67" s="525"/>
      <c r="NVJ67" s="525"/>
      <c r="NVK67" s="525"/>
      <c r="NVL67" s="525"/>
      <c r="NVM67" s="525"/>
      <c r="NVN67" s="525"/>
      <c r="NVO67" s="525"/>
      <c r="NVP67" s="525"/>
      <c r="NVQ67" s="525"/>
      <c r="NVR67" s="525"/>
      <c r="NVS67" s="525"/>
      <c r="NVT67" s="525"/>
      <c r="NVU67" s="525"/>
      <c r="NVV67" s="525"/>
      <c r="NVW67" s="525"/>
      <c r="NVX67" s="525"/>
      <c r="NVY67" s="525"/>
      <c r="NVZ67" s="525"/>
      <c r="NWA67" s="525"/>
      <c r="NWB67" s="525"/>
      <c r="NWC67" s="525"/>
      <c r="NWD67" s="525"/>
      <c r="NWE67" s="525"/>
      <c r="NWF67" s="525"/>
      <c r="NWG67" s="525"/>
      <c r="NWH67" s="525"/>
      <c r="NWI67" s="525"/>
      <c r="NWJ67" s="525"/>
      <c r="NWK67" s="525"/>
      <c r="NWL67" s="525"/>
      <c r="NWM67" s="525"/>
      <c r="NWN67" s="525"/>
      <c r="NWO67" s="525"/>
      <c r="NWP67" s="525"/>
      <c r="NWQ67" s="525"/>
      <c r="NWR67" s="525"/>
      <c r="NWS67" s="525"/>
      <c r="NWT67" s="525"/>
      <c r="NWU67" s="525"/>
      <c r="NWV67" s="525"/>
      <c r="NWW67" s="525"/>
      <c r="NWX67" s="525"/>
      <c r="NWY67" s="525"/>
      <c r="NWZ67" s="525"/>
      <c r="NXA67" s="525"/>
      <c r="NXB67" s="525"/>
      <c r="NXC67" s="525"/>
      <c r="NXD67" s="525"/>
      <c r="NXE67" s="525"/>
      <c r="NXF67" s="525"/>
      <c r="NXG67" s="525"/>
      <c r="NXH67" s="525"/>
      <c r="NXI67" s="525"/>
      <c r="NXJ67" s="525"/>
      <c r="NXK67" s="525"/>
      <c r="NXL67" s="525"/>
      <c r="NXM67" s="525"/>
      <c r="NXN67" s="525"/>
      <c r="NXO67" s="525"/>
      <c r="NXP67" s="525"/>
      <c r="NXQ67" s="525"/>
      <c r="NXR67" s="525"/>
      <c r="NXS67" s="525"/>
      <c r="NXT67" s="525"/>
      <c r="NXU67" s="525"/>
      <c r="NXV67" s="525"/>
      <c r="NXW67" s="525"/>
      <c r="NXX67" s="525"/>
      <c r="NXY67" s="525"/>
      <c r="NXZ67" s="525"/>
      <c r="NYA67" s="525"/>
      <c r="NYB67" s="525"/>
      <c r="NYC67" s="525"/>
      <c r="NYD67" s="525"/>
      <c r="NYE67" s="525"/>
      <c r="NYF67" s="525"/>
      <c r="NYG67" s="525"/>
      <c r="NYH67" s="525"/>
      <c r="NYI67" s="525"/>
      <c r="NYJ67" s="525"/>
      <c r="NYK67" s="525"/>
      <c r="NYL67" s="525"/>
      <c r="NYM67" s="525"/>
      <c r="NYN67" s="525"/>
      <c r="NYO67" s="525"/>
      <c r="NYP67" s="525"/>
      <c r="NYQ67" s="525"/>
      <c r="NYR67" s="525"/>
      <c r="NYS67" s="525"/>
      <c r="NYT67" s="525"/>
      <c r="NYU67" s="525"/>
      <c r="NYV67" s="525"/>
      <c r="NYW67" s="525"/>
      <c r="NYX67" s="525"/>
      <c r="NYY67" s="525"/>
      <c r="NYZ67" s="525"/>
      <c r="NZA67" s="525"/>
      <c r="NZB67" s="525"/>
      <c r="NZC67" s="525"/>
      <c r="NZD67" s="525"/>
      <c r="NZE67" s="525"/>
      <c r="NZF67" s="525"/>
      <c r="NZG67" s="525"/>
      <c r="NZH67" s="525"/>
      <c r="NZI67" s="525"/>
      <c r="NZJ67" s="525"/>
      <c r="NZK67" s="525"/>
      <c r="NZL67" s="525"/>
      <c r="NZM67" s="525"/>
      <c r="NZN67" s="525"/>
      <c r="NZO67" s="525"/>
      <c r="NZP67" s="525"/>
      <c r="NZQ67" s="525"/>
      <c r="NZR67" s="525"/>
      <c r="NZS67" s="525"/>
      <c r="NZT67" s="525"/>
      <c r="NZU67" s="525"/>
      <c r="NZV67" s="525"/>
      <c r="NZW67" s="525"/>
      <c r="NZX67" s="525"/>
      <c r="NZY67" s="525"/>
      <c r="NZZ67" s="525"/>
      <c r="OAA67" s="525"/>
      <c r="OAB67" s="525"/>
      <c r="OAC67" s="525"/>
      <c r="OAD67" s="525"/>
      <c r="OAE67" s="525"/>
      <c r="OAF67" s="525"/>
      <c r="OAG67" s="525"/>
      <c r="OAH67" s="525"/>
      <c r="OAI67" s="525"/>
      <c r="OAJ67" s="525"/>
      <c r="OAK67" s="525"/>
      <c r="OAL67" s="525"/>
      <c r="OAM67" s="525"/>
      <c r="OAN67" s="525"/>
      <c r="OAO67" s="525"/>
      <c r="OAP67" s="525"/>
      <c r="OAQ67" s="525"/>
      <c r="OAR67" s="525"/>
      <c r="OAS67" s="525"/>
      <c r="OAT67" s="525"/>
      <c r="OAU67" s="525"/>
      <c r="OAV67" s="525"/>
      <c r="OAW67" s="525"/>
      <c r="OAX67" s="525"/>
      <c r="OAY67" s="525"/>
      <c r="OAZ67" s="525"/>
      <c r="OBA67" s="525"/>
      <c r="OBB67" s="525"/>
      <c r="OBC67" s="525"/>
      <c r="OBD67" s="525"/>
      <c r="OBE67" s="525"/>
      <c r="OBF67" s="525"/>
      <c r="OBG67" s="525"/>
      <c r="OBH67" s="525"/>
      <c r="OBI67" s="525"/>
      <c r="OBJ67" s="525"/>
      <c r="OBK67" s="525"/>
      <c r="OBL67" s="525"/>
      <c r="OBM67" s="525"/>
      <c r="OBN67" s="525"/>
      <c r="OBO67" s="525"/>
      <c r="OBP67" s="525"/>
      <c r="OBQ67" s="525"/>
      <c r="OBR67" s="525"/>
      <c r="OBS67" s="525"/>
      <c r="OBT67" s="525"/>
      <c r="OBU67" s="525"/>
      <c r="OBV67" s="525"/>
      <c r="OBW67" s="525"/>
      <c r="OBX67" s="525"/>
      <c r="OBY67" s="525"/>
      <c r="OBZ67" s="525"/>
      <c r="OCA67" s="525"/>
      <c r="OCB67" s="525"/>
      <c r="OCC67" s="525"/>
      <c r="OCD67" s="525"/>
      <c r="OCE67" s="525"/>
      <c r="OCF67" s="525"/>
      <c r="OCG67" s="525"/>
      <c r="OCH67" s="525"/>
      <c r="OCI67" s="525"/>
      <c r="OCJ67" s="525"/>
      <c r="OCK67" s="525"/>
      <c r="OCL67" s="525"/>
      <c r="OCM67" s="525"/>
      <c r="OCN67" s="525"/>
      <c r="OCO67" s="525"/>
      <c r="OCP67" s="525"/>
      <c r="OCQ67" s="525"/>
      <c r="OCR67" s="525"/>
      <c r="OCS67" s="525"/>
      <c r="OCT67" s="525"/>
      <c r="OCU67" s="525"/>
      <c r="OCV67" s="525"/>
      <c r="OCW67" s="525"/>
      <c r="OCX67" s="525"/>
      <c r="OCY67" s="525"/>
      <c r="OCZ67" s="525"/>
      <c r="ODA67" s="525"/>
      <c r="ODB67" s="525"/>
      <c r="ODC67" s="525"/>
      <c r="ODD67" s="525"/>
      <c r="ODE67" s="525"/>
      <c r="ODF67" s="525"/>
      <c r="ODG67" s="525"/>
      <c r="ODH67" s="525"/>
      <c r="ODI67" s="525"/>
      <c r="ODJ67" s="525"/>
      <c r="ODK67" s="525"/>
      <c r="ODL67" s="525"/>
      <c r="ODM67" s="525"/>
      <c r="ODN67" s="525"/>
      <c r="ODO67" s="525"/>
      <c r="ODP67" s="525"/>
      <c r="ODQ67" s="525"/>
      <c r="ODR67" s="525"/>
      <c r="ODS67" s="525"/>
      <c r="ODT67" s="525"/>
      <c r="ODU67" s="525"/>
      <c r="ODV67" s="525"/>
      <c r="ODW67" s="525"/>
      <c r="ODX67" s="525"/>
      <c r="ODY67" s="525"/>
      <c r="ODZ67" s="525"/>
      <c r="OEA67" s="525"/>
      <c r="OEB67" s="525"/>
      <c r="OEC67" s="525"/>
      <c r="OED67" s="525"/>
      <c r="OEE67" s="525"/>
      <c r="OEF67" s="525"/>
      <c r="OEG67" s="525"/>
      <c r="OEH67" s="525"/>
      <c r="OEI67" s="525"/>
      <c r="OEJ67" s="525"/>
      <c r="OEK67" s="525"/>
      <c r="OEL67" s="525"/>
      <c r="OEM67" s="525"/>
      <c r="OEN67" s="525"/>
      <c r="OEO67" s="525"/>
      <c r="OEP67" s="525"/>
      <c r="OEQ67" s="525"/>
      <c r="OER67" s="525"/>
      <c r="OES67" s="525"/>
      <c r="OET67" s="525"/>
      <c r="OEU67" s="525"/>
      <c r="OEV67" s="525"/>
      <c r="OEW67" s="525"/>
      <c r="OEX67" s="525"/>
      <c r="OEY67" s="525"/>
      <c r="OEZ67" s="525"/>
      <c r="OFA67" s="525"/>
      <c r="OFB67" s="525"/>
      <c r="OFC67" s="525"/>
      <c r="OFD67" s="525"/>
      <c r="OFE67" s="525"/>
      <c r="OFF67" s="525"/>
      <c r="OFG67" s="525"/>
      <c r="OFH67" s="525"/>
      <c r="OFI67" s="525"/>
      <c r="OFJ67" s="525"/>
      <c r="OFK67" s="525"/>
      <c r="OFL67" s="525"/>
      <c r="OFM67" s="525"/>
      <c r="OFN67" s="525"/>
      <c r="OFO67" s="525"/>
      <c r="OFP67" s="525"/>
      <c r="OFQ67" s="525"/>
      <c r="OFR67" s="525"/>
      <c r="OFS67" s="525"/>
      <c r="OFT67" s="525"/>
      <c r="OFU67" s="525"/>
      <c r="OFV67" s="525"/>
      <c r="OFW67" s="525"/>
      <c r="OFX67" s="525"/>
      <c r="OFY67" s="525"/>
      <c r="OFZ67" s="525"/>
      <c r="OGA67" s="525"/>
      <c r="OGB67" s="525"/>
      <c r="OGC67" s="525"/>
      <c r="OGD67" s="525"/>
      <c r="OGE67" s="525"/>
      <c r="OGF67" s="525"/>
      <c r="OGG67" s="525"/>
      <c r="OGH67" s="525"/>
      <c r="OGI67" s="525"/>
      <c r="OGJ67" s="525"/>
      <c r="OGK67" s="525"/>
      <c r="OGL67" s="525"/>
      <c r="OGM67" s="525"/>
      <c r="OGN67" s="525"/>
      <c r="OGO67" s="525"/>
      <c r="OGP67" s="525"/>
      <c r="OGQ67" s="525"/>
      <c r="OGR67" s="525"/>
      <c r="OGS67" s="525"/>
      <c r="OGT67" s="525"/>
      <c r="OGU67" s="525"/>
      <c r="OGV67" s="525"/>
      <c r="OGW67" s="525"/>
      <c r="OGX67" s="525"/>
      <c r="OGY67" s="525"/>
      <c r="OGZ67" s="525"/>
      <c r="OHA67" s="525"/>
      <c r="OHB67" s="525"/>
      <c r="OHC67" s="525"/>
      <c r="OHD67" s="525"/>
      <c r="OHE67" s="525"/>
      <c r="OHF67" s="525"/>
      <c r="OHG67" s="525"/>
      <c r="OHH67" s="525"/>
      <c r="OHI67" s="525"/>
      <c r="OHJ67" s="525"/>
      <c r="OHK67" s="525"/>
      <c r="OHL67" s="525"/>
      <c r="OHM67" s="525"/>
      <c r="OHN67" s="525"/>
      <c r="OHO67" s="525"/>
      <c r="OHP67" s="525"/>
      <c r="OHQ67" s="525"/>
      <c r="OHR67" s="525"/>
      <c r="OHS67" s="525"/>
      <c r="OHT67" s="525"/>
      <c r="OHU67" s="525"/>
      <c r="OHV67" s="525"/>
      <c r="OHW67" s="525"/>
      <c r="OHX67" s="525"/>
      <c r="OHY67" s="525"/>
      <c r="OHZ67" s="525"/>
      <c r="OIA67" s="525"/>
      <c r="OIB67" s="525"/>
      <c r="OIC67" s="525"/>
      <c r="OID67" s="525"/>
      <c r="OIE67" s="525"/>
      <c r="OIF67" s="525"/>
      <c r="OIG67" s="525"/>
      <c r="OIH67" s="525"/>
      <c r="OII67" s="525"/>
      <c r="OIJ67" s="525"/>
      <c r="OIK67" s="525"/>
      <c r="OIL67" s="525"/>
      <c r="OIM67" s="525"/>
      <c r="OIN67" s="525"/>
      <c r="OIO67" s="525"/>
      <c r="OIP67" s="525"/>
      <c r="OIQ67" s="525"/>
      <c r="OIR67" s="525"/>
      <c r="OIS67" s="525"/>
      <c r="OIT67" s="525"/>
      <c r="OIU67" s="525"/>
      <c r="OIV67" s="525"/>
      <c r="OIW67" s="525"/>
      <c r="OIX67" s="525"/>
      <c r="OIY67" s="525"/>
      <c r="OIZ67" s="525"/>
      <c r="OJA67" s="525"/>
      <c r="OJB67" s="525"/>
      <c r="OJC67" s="525"/>
      <c r="OJD67" s="525"/>
      <c r="OJE67" s="525"/>
      <c r="OJF67" s="525"/>
      <c r="OJG67" s="525"/>
      <c r="OJH67" s="525"/>
      <c r="OJI67" s="525"/>
      <c r="OJJ67" s="525"/>
      <c r="OJK67" s="525"/>
      <c r="OJL67" s="525"/>
      <c r="OJM67" s="525"/>
      <c r="OJN67" s="525"/>
      <c r="OJO67" s="525"/>
      <c r="OJP67" s="525"/>
      <c r="OJQ67" s="525"/>
      <c r="OJR67" s="525"/>
      <c r="OJS67" s="525"/>
      <c r="OJT67" s="525"/>
      <c r="OJU67" s="525"/>
      <c r="OJV67" s="525"/>
      <c r="OJW67" s="525"/>
      <c r="OJX67" s="525"/>
      <c r="OJY67" s="525"/>
      <c r="OJZ67" s="525"/>
      <c r="OKA67" s="525"/>
      <c r="OKB67" s="525"/>
      <c r="OKC67" s="525"/>
      <c r="OKD67" s="525"/>
      <c r="OKE67" s="525"/>
      <c r="OKF67" s="525"/>
      <c r="OKG67" s="525"/>
      <c r="OKH67" s="525"/>
      <c r="OKI67" s="525"/>
      <c r="OKJ67" s="525"/>
      <c r="OKK67" s="525"/>
      <c r="OKL67" s="525"/>
      <c r="OKM67" s="525"/>
      <c r="OKN67" s="525"/>
      <c r="OKO67" s="525"/>
      <c r="OKP67" s="525"/>
      <c r="OKQ67" s="525"/>
      <c r="OKR67" s="525"/>
      <c r="OKS67" s="525"/>
      <c r="OKT67" s="525"/>
      <c r="OKU67" s="525"/>
      <c r="OKV67" s="525"/>
      <c r="OKW67" s="525"/>
      <c r="OKX67" s="525"/>
      <c r="OKY67" s="525"/>
      <c r="OKZ67" s="525"/>
      <c r="OLA67" s="525"/>
      <c r="OLB67" s="525"/>
      <c r="OLC67" s="525"/>
      <c r="OLD67" s="525"/>
      <c r="OLE67" s="525"/>
      <c r="OLF67" s="525"/>
      <c r="OLG67" s="525"/>
      <c r="OLH67" s="525"/>
      <c r="OLI67" s="525"/>
      <c r="OLJ67" s="525"/>
      <c r="OLK67" s="525"/>
      <c r="OLL67" s="525"/>
      <c r="OLM67" s="525"/>
      <c r="OLN67" s="525"/>
      <c r="OLO67" s="525"/>
      <c r="OLP67" s="525"/>
      <c r="OLQ67" s="525"/>
      <c r="OLR67" s="525"/>
      <c r="OLS67" s="525"/>
      <c r="OLT67" s="525"/>
      <c r="OLU67" s="525"/>
      <c r="OLV67" s="525"/>
      <c r="OLW67" s="525"/>
      <c r="OLX67" s="525"/>
      <c r="OLY67" s="525"/>
      <c r="OLZ67" s="525"/>
      <c r="OMA67" s="525"/>
      <c r="OMB67" s="525"/>
      <c r="OMC67" s="525"/>
      <c r="OMD67" s="525"/>
      <c r="OME67" s="525"/>
      <c r="OMF67" s="525"/>
      <c r="OMG67" s="525"/>
      <c r="OMH67" s="525"/>
      <c r="OMI67" s="525"/>
      <c r="OMJ67" s="525"/>
      <c r="OMK67" s="525"/>
      <c r="OML67" s="525"/>
      <c r="OMM67" s="525"/>
      <c r="OMN67" s="525"/>
      <c r="OMO67" s="525"/>
      <c r="OMP67" s="525"/>
      <c r="OMQ67" s="525"/>
      <c r="OMR67" s="525"/>
      <c r="OMS67" s="525"/>
      <c r="OMT67" s="525"/>
      <c r="OMU67" s="525"/>
      <c r="OMV67" s="525"/>
      <c r="OMW67" s="525"/>
      <c r="OMX67" s="525"/>
      <c r="OMY67" s="525"/>
      <c r="OMZ67" s="525"/>
      <c r="ONA67" s="525"/>
      <c r="ONB67" s="525"/>
      <c r="ONC67" s="525"/>
      <c r="OND67" s="525"/>
      <c r="ONE67" s="525"/>
      <c r="ONF67" s="525"/>
      <c r="ONG67" s="525"/>
      <c r="ONH67" s="525"/>
      <c r="ONI67" s="525"/>
      <c r="ONJ67" s="525"/>
      <c r="ONK67" s="525"/>
      <c r="ONL67" s="525"/>
      <c r="ONM67" s="525"/>
      <c r="ONN67" s="525"/>
      <c r="ONO67" s="525"/>
      <c r="ONP67" s="525"/>
      <c r="ONQ67" s="525"/>
      <c r="ONR67" s="525"/>
      <c r="ONS67" s="525"/>
      <c r="ONT67" s="525"/>
      <c r="ONU67" s="525"/>
      <c r="ONV67" s="525"/>
      <c r="ONW67" s="525"/>
      <c r="ONX67" s="525"/>
      <c r="ONY67" s="525"/>
      <c r="ONZ67" s="525"/>
      <c r="OOA67" s="525"/>
      <c r="OOB67" s="525"/>
      <c r="OOC67" s="525"/>
      <c r="OOD67" s="525"/>
      <c r="OOE67" s="525"/>
      <c r="OOF67" s="525"/>
      <c r="OOG67" s="525"/>
      <c r="OOH67" s="525"/>
      <c r="OOI67" s="525"/>
      <c r="OOJ67" s="525"/>
      <c r="OOK67" s="525"/>
      <c r="OOL67" s="525"/>
      <c r="OOM67" s="525"/>
      <c r="OON67" s="525"/>
      <c r="OOO67" s="525"/>
      <c r="OOP67" s="525"/>
      <c r="OOQ67" s="525"/>
      <c r="OOR67" s="525"/>
      <c r="OOS67" s="525"/>
      <c r="OOT67" s="525"/>
      <c r="OOU67" s="525"/>
      <c r="OOV67" s="525"/>
      <c r="OOW67" s="525"/>
      <c r="OOX67" s="525"/>
      <c r="OOY67" s="525"/>
      <c r="OOZ67" s="525"/>
      <c r="OPA67" s="525"/>
      <c r="OPB67" s="525"/>
      <c r="OPC67" s="525"/>
      <c r="OPD67" s="525"/>
      <c r="OPE67" s="525"/>
      <c r="OPF67" s="525"/>
      <c r="OPG67" s="525"/>
      <c r="OPH67" s="525"/>
      <c r="OPI67" s="525"/>
      <c r="OPJ67" s="525"/>
      <c r="OPK67" s="525"/>
      <c r="OPL67" s="525"/>
      <c r="OPM67" s="525"/>
      <c r="OPN67" s="525"/>
      <c r="OPO67" s="525"/>
      <c r="OPP67" s="525"/>
      <c r="OPQ67" s="525"/>
      <c r="OPR67" s="525"/>
      <c r="OPS67" s="525"/>
      <c r="OPT67" s="525"/>
      <c r="OPU67" s="525"/>
      <c r="OPV67" s="525"/>
      <c r="OPW67" s="525"/>
      <c r="OPX67" s="525"/>
      <c r="OPY67" s="525"/>
      <c r="OPZ67" s="525"/>
      <c r="OQA67" s="525"/>
      <c r="OQB67" s="525"/>
      <c r="OQC67" s="525"/>
      <c r="OQD67" s="525"/>
      <c r="OQE67" s="525"/>
      <c r="OQF67" s="525"/>
      <c r="OQG67" s="525"/>
      <c r="OQH67" s="525"/>
      <c r="OQI67" s="525"/>
      <c r="OQJ67" s="525"/>
      <c r="OQK67" s="525"/>
      <c r="OQL67" s="525"/>
      <c r="OQM67" s="525"/>
      <c r="OQN67" s="525"/>
      <c r="OQO67" s="525"/>
      <c r="OQP67" s="525"/>
      <c r="OQQ67" s="525"/>
      <c r="OQR67" s="525"/>
      <c r="OQS67" s="525"/>
      <c r="OQT67" s="525"/>
      <c r="OQU67" s="525"/>
      <c r="OQV67" s="525"/>
      <c r="OQW67" s="525"/>
      <c r="OQX67" s="525"/>
      <c r="OQY67" s="525"/>
      <c r="OQZ67" s="525"/>
      <c r="ORA67" s="525"/>
      <c r="ORB67" s="525"/>
      <c r="ORC67" s="525"/>
      <c r="ORD67" s="525"/>
      <c r="ORE67" s="525"/>
      <c r="ORF67" s="525"/>
      <c r="ORG67" s="525"/>
      <c r="ORH67" s="525"/>
      <c r="ORI67" s="525"/>
      <c r="ORJ67" s="525"/>
      <c r="ORK67" s="525"/>
      <c r="ORL67" s="525"/>
      <c r="ORM67" s="525"/>
      <c r="ORN67" s="525"/>
      <c r="ORO67" s="525"/>
      <c r="ORP67" s="525"/>
      <c r="ORQ67" s="525"/>
      <c r="ORR67" s="525"/>
      <c r="ORS67" s="525"/>
      <c r="ORT67" s="525"/>
      <c r="ORU67" s="525"/>
      <c r="ORV67" s="525"/>
      <c r="ORW67" s="525"/>
      <c r="ORX67" s="525"/>
      <c r="ORY67" s="525"/>
      <c r="ORZ67" s="525"/>
      <c r="OSA67" s="525"/>
      <c r="OSB67" s="525"/>
      <c r="OSC67" s="525"/>
      <c r="OSD67" s="525"/>
      <c r="OSE67" s="525"/>
      <c r="OSF67" s="525"/>
      <c r="OSG67" s="525"/>
      <c r="OSH67" s="525"/>
      <c r="OSI67" s="525"/>
      <c r="OSJ67" s="525"/>
      <c r="OSK67" s="525"/>
      <c r="OSL67" s="525"/>
      <c r="OSM67" s="525"/>
      <c r="OSN67" s="525"/>
      <c r="OSO67" s="525"/>
      <c r="OSP67" s="525"/>
      <c r="OSQ67" s="525"/>
      <c r="OSR67" s="525"/>
      <c r="OSS67" s="525"/>
      <c r="OST67" s="525"/>
      <c r="OSU67" s="525"/>
      <c r="OSV67" s="525"/>
      <c r="OSW67" s="525"/>
      <c r="OSX67" s="525"/>
      <c r="OSY67" s="525"/>
      <c r="OSZ67" s="525"/>
      <c r="OTA67" s="525"/>
      <c r="OTB67" s="525"/>
      <c r="OTC67" s="525"/>
      <c r="OTD67" s="525"/>
      <c r="OTE67" s="525"/>
      <c r="OTF67" s="525"/>
      <c r="OTG67" s="525"/>
      <c r="OTH67" s="525"/>
      <c r="OTI67" s="525"/>
      <c r="OTJ67" s="525"/>
      <c r="OTK67" s="525"/>
      <c r="OTL67" s="525"/>
      <c r="OTM67" s="525"/>
      <c r="OTN67" s="525"/>
      <c r="OTO67" s="525"/>
      <c r="OTP67" s="525"/>
      <c r="OTQ67" s="525"/>
      <c r="OTR67" s="525"/>
      <c r="OTS67" s="525"/>
      <c r="OTT67" s="525"/>
      <c r="OTU67" s="525"/>
      <c r="OTV67" s="525"/>
      <c r="OTW67" s="525"/>
      <c r="OTX67" s="525"/>
      <c r="OTY67" s="525"/>
      <c r="OTZ67" s="525"/>
      <c r="OUA67" s="525"/>
      <c r="OUB67" s="525"/>
      <c r="OUC67" s="525"/>
      <c r="OUD67" s="525"/>
      <c r="OUE67" s="525"/>
      <c r="OUF67" s="525"/>
      <c r="OUG67" s="525"/>
      <c r="OUH67" s="525"/>
      <c r="OUI67" s="525"/>
      <c r="OUJ67" s="525"/>
      <c r="OUK67" s="525"/>
      <c r="OUL67" s="525"/>
      <c r="OUM67" s="525"/>
      <c r="OUN67" s="525"/>
      <c r="OUO67" s="525"/>
      <c r="OUP67" s="525"/>
      <c r="OUQ67" s="525"/>
      <c r="OUR67" s="525"/>
      <c r="OUS67" s="525"/>
      <c r="OUT67" s="525"/>
      <c r="OUU67" s="525"/>
      <c r="OUV67" s="525"/>
      <c r="OUW67" s="525"/>
      <c r="OUX67" s="525"/>
      <c r="OUY67" s="525"/>
      <c r="OUZ67" s="525"/>
      <c r="OVA67" s="525"/>
      <c r="OVB67" s="525"/>
      <c r="OVC67" s="525"/>
      <c r="OVD67" s="525"/>
      <c r="OVE67" s="525"/>
      <c r="OVF67" s="525"/>
      <c r="OVG67" s="525"/>
      <c r="OVH67" s="525"/>
      <c r="OVI67" s="525"/>
      <c r="OVJ67" s="525"/>
      <c r="OVK67" s="525"/>
      <c r="OVL67" s="525"/>
      <c r="OVM67" s="525"/>
      <c r="OVN67" s="525"/>
      <c r="OVO67" s="525"/>
      <c r="OVP67" s="525"/>
      <c r="OVQ67" s="525"/>
      <c r="OVR67" s="525"/>
      <c r="OVS67" s="525"/>
      <c r="OVT67" s="525"/>
      <c r="OVU67" s="525"/>
      <c r="OVV67" s="525"/>
      <c r="OVW67" s="525"/>
      <c r="OVX67" s="525"/>
      <c r="OVY67" s="525"/>
      <c r="OVZ67" s="525"/>
      <c r="OWA67" s="525"/>
      <c r="OWB67" s="525"/>
      <c r="OWC67" s="525"/>
      <c r="OWD67" s="525"/>
      <c r="OWE67" s="525"/>
      <c r="OWF67" s="525"/>
      <c r="OWG67" s="525"/>
      <c r="OWH67" s="525"/>
      <c r="OWI67" s="525"/>
      <c r="OWJ67" s="525"/>
      <c r="OWK67" s="525"/>
      <c r="OWL67" s="525"/>
      <c r="OWM67" s="525"/>
      <c r="OWN67" s="525"/>
      <c r="OWO67" s="525"/>
      <c r="OWP67" s="525"/>
      <c r="OWQ67" s="525"/>
      <c r="OWR67" s="525"/>
      <c r="OWS67" s="525"/>
      <c r="OWT67" s="525"/>
      <c r="OWU67" s="525"/>
      <c r="OWV67" s="525"/>
      <c r="OWW67" s="525"/>
      <c r="OWX67" s="525"/>
      <c r="OWY67" s="525"/>
      <c r="OWZ67" s="525"/>
      <c r="OXA67" s="525"/>
      <c r="OXB67" s="525"/>
      <c r="OXC67" s="525"/>
      <c r="OXD67" s="525"/>
      <c r="OXE67" s="525"/>
      <c r="OXF67" s="525"/>
      <c r="OXG67" s="525"/>
      <c r="OXH67" s="525"/>
      <c r="OXI67" s="525"/>
      <c r="OXJ67" s="525"/>
      <c r="OXK67" s="525"/>
      <c r="OXL67" s="525"/>
      <c r="OXM67" s="525"/>
      <c r="OXN67" s="525"/>
      <c r="OXO67" s="525"/>
      <c r="OXP67" s="525"/>
      <c r="OXQ67" s="525"/>
      <c r="OXR67" s="525"/>
      <c r="OXS67" s="525"/>
      <c r="OXT67" s="525"/>
      <c r="OXU67" s="525"/>
      <c r="OXV67" s="525"/>
      <c r="OXW67" s="525"/>
      <c r="OXX67" s="525"/>
      <c r="OXY67" s="525"/>
      <c r="OXZ67" s="525"/>
      <c r="OYA67" s="525"/>
      <c r="OYB67" s="525"/>
      <c r="OYC67" s="525"/>
      <c r="OYD67" s="525"/>
      <c r="OYE67" s="525"/>
      <c r="OYF67" s="525"/>
      <c r="OYG67" s="525"/>
      <c r="OYH67" s="525"/>
      <c r="OYI67" s="525"/>
      <c r="OYJ67" s="525"/>
      <c r="OYK67" s="525"/>
      <c r="OYL67" s="525"/>
      <c r="OYM67" s="525"/>
      <c r="OYN67" s="525"/>
      <c r="OYO67" s="525"/>
      <c r="OYP67" s="525"/>
      <c r="OYQ67" s="525"/>
      <c r="OYR67" s="525"/>
      <c r="OYS67" s="525"/>
      <c r="OYT67" s="525"/>
      <c r="OYU67" s="525"/>
      <c r="OYV67" s="525"/>
      <c r="OYW67" s="525"/>
      <c r="OYX67" s="525"/>
      <c r="OYY67" s="525"/>
      <c r="OYZ67" s="525"/>
      <c r="OZA67" s="525"/>
      <c r="OZB67" s="525"/>
      <c r="OZC67" s="525"/>
      <c r="OZD67" s="525"/>
      <c r="OZE67" s="525"/>
      <c r="OZF67" s="525"/>
      <c r="OZG67" s="525"/>
      <c r="OZH67" s="525"/>
      <c r="OZI67" s="525"/>
      <c r="OZJ67" s="525"/>
      <c r="OZK67" s="525"/>
      <c r="OZL67" s="525"/>
      <c r="OZM67" s="525"/>
      <c r="OZN67" s="525"/>
      <c r="OZO67" s="525"/>
      <c r="OZP67" s="525"/>
      <c r="OZQ67" s="525"/>
      <c r="OZR67" s="525"/>
      <c r="OZS67" s="525"/>
      <c r="OZT67" s="525"/>
      <c r="OZU67" s="525"/>
      <c r="OZV67" s="525"/>
      <c r="OZW67" s="525"/>
      <c r="OZX67" s="525"/>
      <c r="OZY67" s="525"/>
      <c r="OZZ67" s="525"/>
      <c r="PAA67" s="525"/>
      <c r="PAB67" s="525"/>
      <c r="PAC67" s="525"/>
      <c r="PAD67" s="525"/>
      <c r="PAE67" s="525"/>
      <c r="PAF67" s="525"/>
      <c r="PAG67" s="525"/>
      <c r="PAH67" s="525"/>
      <c r="PAI67" s="525"/>
      <c r="PAJ67" s="525"/>
      <c r="PAK67" s="525"/>
      <c r="PAL67" s="525"/>
      <c r="PAM67" s="525"/>
      <c r="PAN67" s="525"/>
      <c r="PAO67" s="525"/>
      <c r="PAP67" s="525"/>
      <c r="PAQ67" s="525"/>
      <c r="PAR67" s="525"/>
      <c r="PAS67" s="525"/>
      <c r="PAT67" s="525"/>
      <c r="PAU67" s="525"/>
      <c r="PAV67" s="525"/>
      <c r="PAW67" s="525"/>
      <c r="PAX67" s="525"/>
      <c r="PAY67" s="525"/>
      <c r="PAZ67" s="525"/>
      <c r="PBA67" s="525"/>
      <c r="PBB67" s="525"/>
      <c r="PBC67" s="525"/>
      <c r="PBD67" s="525"/>
      <c r="PBE67" s="525"/>
      <c r="PBF67" s="525"/>
      <c r="PBG67" s="525"/>
      <c r="PBH67" s="525"/>
      <c r="PBI67" s="525"/>
      <c r="PBJ67" s="525"/>
      <c r="PBK67" s="525"/>
      <c r="PBL67" s="525"/>
      <c r="PBM67" s="525"/>
      <c r="PBN67" s="525"/>
      <c r="PBO67" s="525"/>
      <c r="PBP67" s="525"/>
      <c r="PBQ67" s="525"/>
      <c r="PBR67" s="525"/>
      <c r="PBS67" s="525"/>
      <c r="PBT67" s="525"/>
      <c r="PBU67" s="525"/>
      <c r="PBV67" s="525"/>
      <c r="PBW67" s="525"/>
      <c r="PBX67" s="525"/>
      <c r="PBY67" s="525"/>
      <c r="PBZ67" s="525"/>
      <c r="PCA67" s="525"/>
      <c r="PCB67" s="525"/>
      <c r="PCC67" s="525"/>
      <c r="PCD67" s="525"/>
      <c r="PCE67" s="525"/>
      <c r="PCF67" s="525"/>
      <c r="PCG67" s="525"/>
      <c r="PCH67" s="525"/>
      <c r="PCI67" s="525"/>
      <c r="PCJ67" s="525"/>
      <c r="PCK67" s="525"/>
      <c r="PCL67" s="525"/>
      <c r="PCM67" s="525"/>
      <c r="PCN67" s="525"/>
      <c r="PCO67" s="525"/>
      <c r="PCP67" s="525"/>
      <c r="PCQ67" s="525"/>
      <c r="PCR67" s="525"/>
      <c r="PCS67" s="525"/>
      <c r="PCT67" s="525"/>
      <c r="PCU67" s="525"/>
      <c r="PCV67" s="525"/>
      <c r="PCW67" s="525"/>
      <c r="PCX67" s="525"/>
      <c r="PCY67" s="525"/>
      <c r="PCZ67" s="525"/>
      <c r="PDA67" s="525"/>
      <c r="PDB67" s="525"/>
      <c r="PDC67" s="525"/>
      <c r="PDD67" s="525"/>
      <c r="PDE67" s="525"/>
      <c r="PDF67" s="525"/>
      <c r="PDG67" s="525"/>
      <c r="PDH67" s="525"/>
      <c r="PDI67" s="525"/>
      <c r="PDJ67" s="525"/>
      <c r="PDK67" s="525"/>
      <c r="PDL67" s="525"/>
      <c r="PDM67" s="525"/>
      <c r="PDN67" s="525"/>
      <c r="PDO67" s="525"/>
      <c r="PDP67" s="525"/>
      <c r="PDQ67" s="525"/>
      <c r="PDR67" s="525"/>
      <c r="PDS67" s="525"/>
      <c r="PDT67" s="525"/>
      <c r="PDU67" s="525"/>
      <c r="PDV67" s="525"/>
      <c r="PDW67" s="525"/>
      <c r="PDX67" s="525"/>
      <c r="PDY67" s="525"/>
      <c r="PDZ67" s="525"/>
      <c r="PEA67" s="525"/>
      <c r="PEB67" s="525"/>
      <c r="PEC67" s="525"/>
      <c r="PED67" s="525"/>
      <c r="PEE67" s="525"/>
      <c r="PEF67" s="525"/>
      <c r="PEG67" s="525"/>
      <c r="PEH67" s="525"/>
      <c r="PEI67" s="525"/>
      <c r="PEJ67" s="525"/>
      <c r="PEK67" s="525"/>
      <c r="PEL67" s="525"/>
      <c r="PEM67" s="525"/>
      <c r="PEN67" s="525"/>
      <c r="PEO67" s="525"/>
      <c r="PEP67" s="525"/>
      <c r="PEQ67" s="525"/>
      <c r="PER67" s="525"/>
      <c r="PES67" s="525"/>
      <c r="PET67" s="525"/>
      <c r="PEU67" s="525"/>
      <c r="PEV67" s="525"/>
      <c r="PEW67" s="525"/>
      <c r="PEX67" s="525"/>
      <c r="PEY67" s="525"/>
      <c r="PEZ67" s="525"/>
      <c r="PFA67" s="525"/>
      <c r="PFB67" s="525"/>
      <c r="PFC67" s="525"/>
      <c r="PFD67" s="525"/>
      <c r="PFE67" s="525"/>
      <c r="PFF67" s="525"/>
      <c r="PFG67" s="525"/>
      <c r="PFH67" s="525"/>
      <c r="PFI67" s="525"/>
      <c r="PFJ67" s="525"/>
      <c r="PFK67" s="525"/>
      <c r="PFL67" s="525"/>
      <c r="PFM67" s="525"/>
      <c r="PFN67" s="525"/>
      <c r="PFO67" s="525"/>
      <c r="PFP67" s="525"/>
      <c r="PFQ67" s="525"/>
      <c r="PFR67" s="525"/>
      <c r="PFS67" s="525"/>
      <c r="PFT67" s="525"/>
      <c r="PFU67" s="525"/>
      <c r="PFV67" s="525"/>
      <c r="PFW67" s="525"/>
      <c r="PFX67" s="525"/>
      <c r="PFY67" s="525"/>
      <c r="PFZ67" s="525"/>
      <c r="PGA67" s="525"/>
      <c r="PGB67" s="525"/>
      <c r="PGC67" s="525"/>
      <c r="PGD67" s="525"/>
      <c r="PGE67" s="525"/>
      <c r="PGF67" s="525"/>
      <c r="PGG67" s="525"/>
      <c r="PGH67" s="525"/>
      <c r="PGI67" s="525"/>
      <c r="PGJ67" s="525"/>
      <c r="PGK67" s="525"/>
      <c r="PGL67" s="525"/>
      <c r="PGM67" s="525"/>
      <c r="PGN67" s="525"/>
      <c r="PGO67" s="525"/>
      <c r="PGP67" s="525"/>
      <c r="PGQ67" s="525"/>
      <c r="PGR67" s="525"/>
      <c r="PGS67" s="525"/>
      <c r="PGT67" s="525"/>
      <c r="PGU67" s="525"/>
      <c r="PGV67" s="525"/>
      <c r="PGW67" s="525"/>
      <c r="PGX67" s="525"/>
      <c r="PGY67" s="525"/>
      <c r="PGZ67" s="525"/>
      <c r="PHA67" s="525"/>
      <c r="PHB67" s="525"/>
      <c r="PHC67" s="525"/>
      <c r="PHD67" s="525"/>
      <c r="PHE67" s="525"/>
      <c r="PHF67" s="525"/>
      <c r="PHG67" s="525"/>
      <c r="PHH67" s="525"/>
      <c r="PHI67" s="525"/>
      <c r="PHJ67" s="525"/>
      <c r="PHK67" s="525"/>
      <c r="PHL67" s="525"/>
      <c r="PHM67" s="525"/>
      <c r="PHN67" s="525"/>
      <c r="PHO67" s="525"/>
      <c r="PHP67" s="525"/>
      <c r="PHQ67" s="525"/>
      <c r="PHR67" s="525"/>
      <c r="PHS67" s="525"/>
      <c r="PHT67" s="525"/>
      <c r="PHU67" s="525"/>
      <c r="PHV67" s="525"/>
      <c r="PHW67" s="525"/>
      <c r="PHX67" s="525"/>
      <c r="PHY67" s="525"/>
      <c r="PHZ67" s="525"/>
      <c r="PIA67" s="525"/>
      <c r="PIB67" s="525"/>
      <c r="PIC67" s="525"/>
      <c r="PID67" s="525"/>
      <c r="PIE67" s="525"/>
      <c r="PIF67" s="525"/>
      <c r="PIG67" s="525"/>
      <c r="PIH67" s="525"/>
      <c r="PII67" s="525"/>
      <c r="PIJ67" s="525"/>
      <c r="PIK67" s="525"/>
      <c r="PIL67" s="525"/>
      <c r="PIM67" s="525"/>
      <c r="PIN67" s="525"/>
      <c r="PIO67" s="525"/>
      <c r="PIP67" s="525"/>
      <c r="PIQ67" s="525"/>
      <c r="PIR67" s="525"/>
      <c r="PIS67" s="525"/>
      <c r="PIT67" s="525"/>
      <c r="PIU67" s="525"/>
      <c r="PIV67" s="525"/>
      <c r="PIW67" s="525"/>
      <c r="PIX67" s="525"/>
      <c r="PIY67" s="525"/>
      <c r="PIZ67" s="525"/>
      <c r="PJA67" s="525"/>
      <c r="PJB67" s="525"/>
      <c r="PJC67" s="525"/>
      <c r="PJD67" s="525"/>
      <c r="PJE67" s="525"/>
      <c r="PJF67" s="525"/>
      <c r="PJG67" s="525"/>
      <c r="PJH67" s="525"/>
      <c r="PJI67" s="525"/>
      <c r="PJJ67" s="525"/>
      <c r="PJK67" s="525"/>
      <c r="PJL67" s="525"/>
      <c r="PJM67" s="525"/>
      <c r="PJN67" s="525"/>
      <c r="PJO67" s="525"/>
      <c r="PJP67" s="525"/>
      <c r="PJQ67" s="525"/>
      <c r="PJR67" s="525"/>
      <c r="PJS67" s="525"/>
      <c r="PJT67" s="525"/>
      <c r="PJU67" s="525"/>
      <c r="PJV67" s="525"/>
      <c r="PJW67" s="525"/>
      <c r="PJX67" s="525"/>
      <c r="PJY67" s="525"/>
      <c r="PJZ67" s="525"/>
      <c r="PKA67" s="525"/>
      <c r="PKB67" s="525"/>
      <c r="PKC67" s="525"/>
      <c r="PKD67" s="525"/>
      <c r="PKE67" s="525"/>
      <c r="PKF67" s="525"/>
      <c r="PKG67" s="525"/>
      <c r="PKH67" s="525"/>
      <c r="PKI67" s="525"/>
      <c r="PKJ67" s="525"/>
      <c r="PKK67" s="525"/>
      <c r="PKL67" s="525"/>
      <c r="PKM67" s="525"/>
      <c r="PKN67" s="525"/>
      <c r="PKO67" s="525"/>
      <c r="PKP67" s="525"/>
      <c r="PKQ67" s="525"/>
      <c r="PKR67" s="525"/>
      <c r="PKS67" s="525"/>
      <c r="PKT67" s="525"/>
      <c r="PKU67" s="525"/>
      <c r="PKV67" s="525"/>
      <c r="PKW67" s="525"/>
      <c r="PKX67" s="525"/>
      <c r="PKY67" s="525"/>
      <c r="PKZ67" s="525"/>
      <c r="PLA67" s="525"/>
      <c r="PLB67" s="525"/>
      <c r="PLC67" s="525"/>
      <c r="PLD67" s="525"/>
      <c r="PLE67" s="525"/>
      <c r="PLF67" s="525"/>
      <c r="PLG67" s="525"/>
      <c r="PLH67" s="525"/>
      <c r="PLI67" s="525"/>
      <c r="PLJ67" s="525"/>
      <c r="PLK67" s="525"/>
      <c r="PLL67" s="525"/>
      <c r="PLM67" s="525"/>
      <c r="PLN67" s="525"/>
      <c r="PLO67" s="525"/>
      <c r="PLP67" s="525"/>
      <c r="PLQ67" s="525"/>
      <c r="PLR67" s="525"/>
      <c r="PLS67" s="525"/>
      <c r="PLT67" s="525"/>
      <c r="PLU67" s="525"/>
      <c r="PLV67" s="525"/>
      <c r="PLW67" s="525"/>
      <c r="PLX67" s="525"/>
      <c r="PLY67" s="525"/>
      <c r="PLZ67" s="525"/>
      <c r="PMA67" s="525"/>
      <c r="PMB67" s="525"/>
      <c r="PMC67" s="525"/>
      <c r="PMD67" s="525"/>
      <c r="PME67" s="525"/>
      <c r="PMF67" s="525"/>
      <c r="PMG67" s="525"/>
      <c r="PMH67" s="525"/>
      <c r="PMI67" s="525"/>
      <c r="PMJ67" s="525"/>
      <c r="PMK67" s="525"/>
      <c r="PML67" s="525"/>
      <c r="PMM67" s="525"/>
      <c r="PMN67" s="525"/>
      <c r="PMO67" s="525"/>
      <c r="PMP67" s="525"/>
      <c r="PMQ67" s="525"/>
      <c r="PMR67" s="525"/>
      <c r="PMS67" s="525"/>
      <c r="PMT67" s="525"/>
      <c r="PMU67" s="525"/>
      <c r="PMV67" s="525"/>
      <c r="PMW67" s="525"/>
      <c r="PMX67" s="525"/>
      <c r="PMY67" s="525"/>
      <c r="PMZ67" s="525"/>
      <c r="PNA67" s="525"/>
      <c r="PNB67" s="525"/>
      <c r="PNC67" s="525"/>
      <c r="PND67" s="525"/>
      <c r="PNE67" s="525"/>
      <c r="PNF67" s="525"/>
      <c r="PNG67" s="525"/>
      <c r="PNH67" s="525"/>
      <c r="PNI67" s="525"/>
      <c r="PNJ67" s="525"/>
      <c r="PNK67" s="525"/>
      <c r="PNL67" s="525"/>
      <c r="PNM67" s="525"/>
      <c r="PNN67" s="525"/>
      <c r="PNO67" s="525"/>
      <c r="PNP67" s="525"/>
      <c r="PNQ67" s="525"/>
      <c r="PNR67" s="525"/>
      <c r="PNS67" s="525"/>
      <c r="PNT67" s="525"/>
      <c r="PNU67" s="525"/>
      <c r="PNV67" s="525"/>
      <c r="PNW67" s="525"/>
      <c r="PNX67" s="525"/>
      <c r="PNY67" s="525"/>
      <c r="PNZ67" s="525"/>
      <c r="POA67" s="525"/>
      <c r="POB67" s="525"/>
      <c r="POC67" s="525"/>
      <c r="POD67" s="525"/>
      <c r="POE67" s="525"/>
      <c r="POF67" s="525"/>
      <c r="POG67" s="525"/>
      <c r="POH67" s="525"/>
      <c r="POI67" s="525"/>
      <c r="POJ67" s="525"/>
      <c r="POK67" s="525"/>
      <c r="POL67" s="525"/>
      <c r="POM67" s="525"/>
      <c r="PON67" s="525"/>
      <c r="POO67" s="525"/>
      <c r="POP67" s="525"/>
      <c r="POQ67" s="525"/>
      <c r="POR67" s="525"/>
      <c r="POS67" s="525"/>
      <c r="POT67" s="525"/>
      <c r="POU67" s="525"/>
      <c r="POV67" s="525"/>
      <c r="POW67" s="525"/>
      <c r="POX67" s="525"/>
      <c r="POY67" s="525"/>
      <c r="POZ67" s="525"/>
      <c r="PPA67" s="525"/>
      <c r="PPB67" s="525"/>
      <c r="PPC67" s="525"/>
      <c r="PPD67" s="525"/>
      <c r="PPE67" s="525"/>
      <c r="PPF67" s="525"/>
      <c r="PPG67" s="525"/>
      <c r="PPH67" s="525"/>
      <c r="PPI67" s="525"/>
      <c r="PPJ67" s="525"/>
      <c r="PPK67" s="525"/>
      <c r="PPL67" s="525"/>
      <c r="PPM67" s="525"/>
      <c r="PPN67" s="525"/>
      <c r="PPO67" s="525"/>
      <c r="PPP67" s="525"/>
      <c r="PPQ67" s="525"/>
      <c r="PPR67" s="525"/>
      <c r="PPS67" s="525"/>
      <c r="PPT67" s="525"/>
      <c r="PPU67" s="525"/>
      <c r="PPV67" s="525"/>
      <c r="PPW67" s="525"/>
      <c r="PPX67" s="525"/>
      <c r="PPY67" s="525"/>
      <c r="PPZ67" s="525"/>
      <c r="PQA67" s="525"/>
      <c r="PQB67" s="525"/>
      <c r="PQC67" s="525"/>
      <c r="PQD67" s="525"/>
      <c r="PQE67" s="525"/>
      <c r="PQF67" s="525"/>
      <c r="PQG67" s="525"/>
      <c r="PQH67" s="525"/>
      <c r="PQI67" s="525"/>
      <c r="PQJ67" s="525"/>
      <c r="PQK67" s="525"/>
      <c r="PQL67" s="525"/>
      <c r="PQM67" s="525"/>
      <c r="PQN67" s="525"/>
      <c r="PQO67" s="525"/>
      <c r="PQP67" s="525"/>
      <c r="PQQ67" s="525"/>
      <c r="PQR67" s="525"/>
      <c r="PQS67" s="525"/>
      <c r="PQT67" s="525"/>
      <c r="PQU67" s="525"/>
      <c r="PQV67" s="525"/>
      <c r="PQW67" s="525"/>
      <c r="PQX67" s="525"/>
      <c r="PQY67" s="525"/>
      <c r="PQZ67" s="525"/>
      <c r="PRA67" s="525"/>
      <c r="PRB67" s="525"/>
      <c r="PRC67" s="525"/>
      <c r="PRD67" s="525"/>
      <c r="PRE67" s="525"/>
      <c r="PRF67" s="525"/>
      <c r="PRG67" s="525"/>
      <c r="PRH67" s="525"/>
      <c r="PRI67" s="525"/>
      <c r="PRJ67" s="525"/>
      <c r="PRK67" s="525"/>
      <c r="PRL67" s="525"/>
      <c r="PRM67" s="525"/>
      <c r="PRN67" s="525"/>
      <c r="PRO67" s="525"/>
      <c r="PRP67" s="525"/>
      <c r="PRQ67" s="525"/>
      <c r="PRR67" s="525"/>
      <c r="PRS67" s="525"/>
      <c r="PRT67" s="525"/>
      <c r="PRU67" s="525"/>
      <c r="PRV67" s="525"/>
      <c r="PRW67" s="525"/>
      <c r="PRX67" s="525"/>
      <c r="PRY67" s="525"/>
      <c r="PRZ67" s="525"/>
      <c r="PSA67" s="525"/>
      <c r="PSB67" s="525"/>
      <c r="PSC67" s="525"/>
      <c r="PSD67" s="525"/>
      <c r="PSE67" s="525"/>
      <c r="PSF67" s="525"/>
      <c r="PSG67" s="525"/>
      <c r="PSH67" s="525"/>
      <c r="PSI67" s="525"/>
      <c r="PSJ67" s="525"/>
      <c r="PSK67" s="525"/>
      <c r="PSL67" s="525"/>
      <c r="PSM67" s="525"/>
      <c r="PSN67" s="525"/>
      <c r="PSO67" s="525"/>
      <c r="PSP67" s="525"/>
      <c r="PSQ67" s="525"/>
      <c r="PSR67" s="525"/>
      <c r="PSS67" s="525"/>
      <c r="PST67" s="525"/>
      <c r="PSU67" s="525"/>
      <c r="PSV67" s="525"/>
      <c r="PSW67" s="525"/>
      <c r="PSX67" s="525"/>
      <c r="PSY67" s="525"/>
      <c r="PSZ67" s="525"/>
      <c r="PTA67" s="525"/>
      <c r="PTB67" s="525"/>
      <c r="PTC67" s="525"/>
      <c r="PTD67" s="525"/>
      <c r="PTE67" s="525"/>
      <c r="PTF67" s="525"/>
      <c r="PTG67" s="525"/>
      <c r="PTH67" s="525"/>
      <c r="PTI67" s="525"/>
      <c r="PTJ67" s="525"/>
      <c r="PTK67" s="525"/>
      <c r="PTL67" s="525"/>
      <c r="PTM67" s="525"/>
      <c r="PTN67" s="525"/>
      <c r="PTO67" s="525"/>
      <c r="PTP67" s="525"/>
      <c r="PTQ67" s="525"/>
      <c r="PTR67" s="525"/>
      <c r="PTS67" s="525"/>
      <c r="PTT67" s="525"/>
      <c r="PTU67" s="525"/>
      <c r="PTV67" s="525"/>
      <c r="PTW67" s="525"/>
      <c r="PTX67" s="525"/>
      <c r="PTY67" s="525"/>
      <c r="PTZ67" s="525"/>
      <c r="PUA67" s="525"/>
      <c r="PUB67" s="525"/>
      <c r="PUC67" s="525"/>
      <c r="PUD67" s="525"/>
      <c r="PUE67" s="525"/>
      <c r="PUF67" s="525"/>
      <c r="PUG67" s="525"/>
      <c r="PUH67" s="525"/>
      <c r="PUI67" s="525"/>
      <c r="PUJ67" s="525"/>
      <c r="PUK67" s="525"/>
      <c r="PUL67" s="525"/>
      <c r="PUM67" s="525"/>
      <c r="PUN67" s="525"/>
      <c r="PUO67" s="525"/>
      <c r="PUP67" s="525"/>
      <c r="PUQ67" s="525"/>
      <c r="PUR67" s="525"/>
      <c r="PUS67" s="525"/>
      <c r="PUT67" s="525"/>
      <c r="PUU67" s="525"/>
      <c r="PUV67" s="525"/>
      <c r="PUW67" s="525"/>
      <c r="PUX67" s="525"/>
      <c r="PUY67" s="525"/>
      <c r="PUZ67" s="525"/>
      <c r="PVA67" s="525"/>
      <c r="PVB67" s="525"/>
      <c r="PVC67" s="525"/>
      <c r="PVD67" s="525"/>
      <c r="PVE67" s="525"/>
      <c r="PVF67" s="525"/>
      <c r="PVG67" s="525"/>
      <c r="PVH67" s="525"/>
      <c r="PVI67" s="525"/>
      <c r="PVJ67" s="525"/>
      <c r="PVK67" s="525"/>
      <c r="PVL67" s="525"/>
      <c r="PVM67" s="525"/>
      <c r="PVN67" s="525"/>
      <c r="PVO67" s="525"/>
      <c r="PVP67" s="525"/>
      <c r="PVQ67" s="525"/>
      <c r="PVR67" s="525"/>
      <c r="PVS67" s="525"/>
      <c r="PVT67" s="525"/>
      <c r="PVU67" s="525"/>
      <c r="PVV67" s="525"/>
      <c r="PVW67" s="525"/>
      <c r="PVX67" s="525"/>
      <c r="PVY67" s="525"/>
      <c r="PVZ67" s="525"/>
      <c r="PWA67" s="525"/>
      <c r="PWB67" s="525"/>
      <c r="PWC67" s="525"/>
      <c r="PWD67" s="525"/>
      <c r="PWE67" s="525"/>
      <c r="PWF67" s="525"/>
      <c r="PWG67" s="525"/>
      <c r="PWH67" s="525"/>
      <c r="PWI67" s="525"/>
      <c r="PWJ67" s="525"/>
      <c r="PWK67" s="525"/>
      <c r="PWL67" s="525"/>
      <c r="PWM67" s="525"/>
      <c r="PWN67" s="525"/>
      <c r="PWO67" s="525"/>
      <c r="PWP67" s="525"/>
      <c r="PWQ67" s="525"/>
      <c r="PWR67" s="525"/>
      <c r="PWS67" s="525"/>
      <c r="PWT67" s="525"/>
      <c r="PWU67" s="525"/>
      <c r="PWV67" s="525"/>
      <c r="PWW67" s="525"/>
      <c r="PWX67" s="525"/>
      <c r="PWY67" s="525"/>
      <c r="PWZ67" s="525"/>
      <c r="PXA67" s="525"/>
      <c r="PXB67" s="525"/>
      <c r="PXC67" s="525"/>
      <c r="PXD67" s="525"/>
      <c r="PXE67" s="525"/>
      <c r="PXF67" s="525"/>
      <c r="PXG67" s="525"/>
      <c r="PXH67" s="525"/>
      <c r="PXI67" s="525"/>
      <c r="PXJ67" s="525"/>
      <c r="PXK67" s="525"/>
      <c r="PXL67" s="525"/>
      <c r="PXM67" s="525"/>
      <c r="PXN67" s="525"/>
      <c r="PXO67" s="525"/>
      <c r="PXP67" s="525"/>
      <c r="PXQ67" s="525"/>
      <c r="PXR67" s="525"/>
      <c r="PXS67" s="525"/>
      <c r="PXT67" s="525"/>
      <c r="PXU67" s="525"/>
      <c r="PXV67" s="525"/>
      <c r="PXW67" s="525"/>
      <c r="PXX67" s="525"/>
      <c r="PXY67" s="525"/>
      <c r="PXZ67" s="525"/>
      <c r="PYA67" s="525"/>
      <c r="PYB67" s="525"/>
      <c r="PYC67" s="525"/>
      <c r="PYD67" s="525"/>
      <c r="PYE67" s="525"/>
      <c r="PYF67" s="525"/>
      <c r="PYG67" s="525"/>
      <c r="PYH67" s="525"/>
      <c r="PYI67" s="525"/>
      <c r="PYJ67" s="525"/>
      <c r="PYK67" s="525"/>
      <c r="PYL67" s="525"/>
      <c r="PYM67" s="525"/>
      <c r="PYN67" s="525"/>
      <c r="PYO67" s="525"/>
      <c r="PYP67" s="525"/>
      <c r="PYQ67" s="525"/>
      <c r="PYR67" s="525"/>
      <c r="PYS67" s="525"/>
      <c r="PYT67" s="525"/>
      <c r="PYU67" s="525"/>
      <c r="PYV67" s="525"/>
      <c r="PYW67" s="525"/>
      <c r="PYX67" s="525"/>
      <c r="PYY67" s="525"/>
      <c r="PYZ67" s="525"/>
      <c r="PZA67" s="525"/>
      <c r="PZB67" s="525"/>
      <c r="PZC67" s="525"/>
      <c r="PZD67" s="525"/>
      <c r="PZE67" s="525"/>
      <c r="PZF67" s="525"/>
      <c r="PZG67" s="525"/>
      <c r="PZH67" s="525"/>
      <c r="PZI67" s="525"/>
      <c r="PZJ67" s="525"/>
      <c r="PZK67" s="525"/>
      <c r="PZL67" s="525"/>
      <c r="PZM67" s="525"/>
      <c r="PZN67" s="525"/>
      <c r="PZO67" s="525"/>
      <c r="PZP67" s="525"/>
      <c r="PZQ67" s="525"/>
      <c r="PZR67" s="525"/>
      <c r="PZS67" s="525"/>
      <c r="PZT67" s="525"/>
      <c r="PZU67" s="525"/>
      <c r="PZV67" s="525"/>
      <c r="PZW67" s="525"/>
      <c r="PZX67" s="525"/>
      <c r="PZY67" s="525"/>
      <c r="PZZ67" s="525"/>
      <c r="QAA67" s="525"/>
      <c r="QAB67" s="525"/>
      <c r="QAC67" s="525"/>
      <c r="QAD67" s="525"/>
      <c r="QAE67" s="525"/>
      <c r="QAF67" s="525"/>
      <c r="QAG67" s="525"/>
      <c r="QAH67" s="525"/>
      <c r="QAI67" s="525"/>
      <c r="QAJ67" s="525"/>
      <c r="QAK67" s="525"/>
      <c r="QAL67" s="525"/>
      <c r="QAM67" s="525"/>
      <c r="QAN67" s="525"/>
      <c r="QAO67" s="525"/>
      <c r="QAP67" s="525"/>
      <c r="QAQ67" s="525"/>
      <c r="QAR67" s="525"/>
      <c r="QAS67" s="525"/>
      <c r="QAT67" s="525"/>
      <c r="QAU67" s="525"/>
      <c r="QAV67" s="525"/>
      <c r="QAW67" s="525"/>
      <c r="QAX67" s="525"/>
      <c r="QAY67" s="525"/>
      <c r="QAZ67" s="525"/>
      <c r="QBA67" s="525"/>
      <c r="QBB67" s="525"/>
      <c r="QBC67" s="525"/>
      <c r="QBD67" s="525"/>
      <c r="QBE67" s="525"/>
      <c r="QBF67" s="525"/>
      <c r="QBG67" s="525"/>
      <c r="QBH67" s="525"/>
      <c r="QBI67" s="525"/>
      <c r="QBJ67" s="525"/>
      <c r="QBK67" s="525"/>
      <c r="QBL67" s="525"/>
      <c r="QBM67" s="525"/>
      <c r="QBN67" s="525"/>
      <c r="QBO67" s="525"/>
      <c r="QBP67" s="525"/>
      <c r="QBQ67" s="525"/>
      <c r="QBR67" s="525"/>
      <c r="QBS67" s="525"/>
      <c r="QBT67" s="525"/>
      <c r="QBU67" s="525"/>
      <c r="QBV67" s="525"/>
      <c r="QBW67" s="525"/>
      <c r="QBX67" s="525"/>
      <c r="QBY67" s="525"/>
      <c r="QBZ67" s="525"/>
      <c r="QCA67" s="525"/>
      <c r="QCB67" s="525"/>
      <c r="QCC67" s="525"/>
      <c r="QCD67" s="525"/>
      <c r="QCE67" s="525"/>
      <c r="QCF67" s="525"/>
      <c r="QCG67" s="525"/>
      <c r="QCH67" s="525"/>
      <c r="QCI67" s="525"/>
      <c r="QCJ67" s="525"/>
      <c r="QCK67" s="525"/>
      <c r="QCL67" s="525"/>
      <c r="QCM67" s="525"/>
      <c r="QCN67" s="525"/>
      <c r="QCO67" s="525"/>
      <c r="QCP67" s="525"/>
      <c r="QCQ67" s="525"/>
      <c r="QCR67" s="525"/>
      <c r="QCS67" s="525"/>
      <c r="QCT67" s="525"/>
      <c r="QCU67" s="525"/>
      <c r="QCV67" s="525"/>
      <c r="QCW67" s="525"/>
      <c r="QCX67" s="525"/>
      <c r="QCY67" s="525"/>
      <c r="QCZ67" s="525"/>
      <c r="QDA67" s="525"/>
      <c r="QDB67" s="525"/>
      <c r="QDC67" s="525"/>
      <c r="QDD67" s="525"/>
      <c r="QDE67" s="525"/>
      <c r="QDF67" s="525"/>
      <c r="QDG67" s="525"/>
      <c r="QDH67" s="525"/>
      <c r="QDI67" s="525"/>
      <c r="QDJ67" s="525"/>
      <c r="QDK67" s="525"/>
      <c r="QDL67" s="525"/>
      <c r="QDM67" s="525"/>
      <c r="QDN67" s="525"/>
      <c r="QDO67" s="525"/>
      <c r="QDP67" s="525"/>
      <c r="QDQ67" s="525"/>
      <c r="QDR67" s="525"/>
      <c r="QDS67" s="525"/>
      <c r="QDT67" s="525"/>
      <c r="QDU67" s="525"/>
      <c r="QDV67" s="525"/>
      <c r="QDW67" s="525"/>
      <c r="QDX67" s="525"/>
      <c r="QDY67" s="525"/>
      <c r="QDZ67" s="525"/>
      <c r="QEA67" s="525"/>
      <c r="QEB67" s="525"/>
      <c r="QEC67" s="525"/>
      <c r="QED67" s="525"/>
      <c r="QEE67" s="525"/>
      <c r="QEF67" s="525"/>
      <c r="QEG67" s="525"/>
      <c r="QEH67" s="525"/>
      <c r="QEI67" s="525"/>
      <c r="QEJ67" s="525"/>
      <c r="QEK67" s="525"/>
      <c r="QEL67" s="525"/>
      <c r="QEM67" s="525"/>
      <c r="QEN67" s="525"/>
      <c r="QEO67" s="525"/>
      <c r="QEP67" s="525"/>
      <c r="QEQ67" s="525"/>
      <c r="QER67" s="525"/>
      <c r="QES67" s="525"/>
      <c r="QET67" s="525"/>
      <c r="QEU67" s="525"/>
      <c r="QEV67" s="525"/>
      <c r="QEW67" s="525"/>
      <c r="QEX67" s="525"/>
      <c r="QEY67" s="525"/>
      <c r="QEZ67" s="525"/>
      <c r="QFA67" s="525"/>
      <c r="QFB67" s="525"/>
      <c r="QFC67" s="525"/>
      <c r="QFD67" s="525"/>
      <c r="QFE67" s="525"/>
      <c r="QFF67" s="525"/>
      <c r="QFG67" s="525"/>
      <c r="QFH67" s="525"/>
      <c r="QFI67" s="525"/>
      <c r="QFJ67" s="525"/>
      <c r="QFK67" s="525"/>
      <c r="QFL67" s="525"/>
      <c r="QFM67" s="525"/>
      <c r="QFN67" s="525"/>
      <c r="QFO67" s="525"/>
      <c r="QFP67" s="525"/>
      <c r="QFQ67" s="525"/>
      <c r="QFR67" s="525"/>
      <c r="QFS67" s="525"/>
      <c r="QFT67" s="525"/>
      <c r="QFU67" s="525"/>
      <c r="QFV67" s="525"/>
      <c r="QFW67" s="525"/>
      <c r="QFX67" s="525"/>
      <c r="QFY67" s="525"/>
      <c r="QFZ67" s="525"/>
      <c r="QGA67" s="525"/>
      <c r="QGB67" s="525"/>
      <c r="QGC67" s="525"/>
      <c r="QGD67" s="525"/>
      <c r="QGE67" s="525"/>
      <c r="QGF67" s="525"/>
      <c r="QGG67" s="525"/>
      <c r="QGH67" s="525"/>
      <c r="QGI67" s="525"/>
      <c r="QGJ67" s="525"/>
      <c r="QGK67" s="525"/>
      <c r="QGL67" s="525"/>
      <c r="QGM67" s="525"/>
      <c r="QGN67" s="525"/>
      <c r="QGO67" s="525"/>
      <c r="QGP67" s="525"/>
      <c r="QGQ67" s="525"/>
      <c r="QGR67" s="525"/>
      <c r="QGS67" s="525"/>
      <c r="QGT67" s="525"/>
      <c r="QGU67" s="525"/>
      <c r="QGV67" s="525"/>
      <c r="QGW67" s="525"/>
      <c r="QGX67" s="525"/>
      <c r="QGY67" s="525"/>
      <c r="QGZ67" s="525"/>
      <c r="QHA67" s="525"/>
      <c r="QHB67" s="525"/>
      <c r="QHC67" s="525"/>
      <c r="QHD67" s="525"/>
      <c r="QHE67" s="525"/>
      <c r="QHF67" s="525"/>
      <c r="QHG67" s="525"/>
      <c r="QHH67" s="525"/>
      <c r="QHI67" s="525"/>
      <c r="QHJ67" s="525"/>
      <c r="QHK67" s="525"/>
      <c r="QHL67" s="525"/>
      <c r="QHM67" s="525"/>
      <c r="QHN67" s="525"/>
      <c r="QHO67" s="525"/>
      <c r="QHP67" s="525"/>
      <c r="QHQ67" s="525"/>
      <c r="QHR67" s="525"/>
      <c r="QHS67" s="525"/>
      <c r="QHT67" s="525"/>
      <c r="QHU67" s="525"/>
      <c r="QHV67" s="525"/>
      <c r="QHW67" s="525"/>
      <c r="QHX67" s="525"/>
      <c r="QHY67" s="525"/>
      <c r="QHZ67" s="525"/>
      <c r="QIA67" s="525"/>
      <c r="QIB67" s="525"/>
      <c r="QIC67" s="525"/>
      <c r="QID67" s="525"/>
      <c r="QIE67" s="525"/>
      <c r="QIF67" s="525"/>
      <c r="QIG67" s="525"/>
      <c r="QIH67" s="525"/>
      <c r="QII67" s="525"/>
      <c r="QIJ67" s="525"/>
      <c r="QIK67" s="525"/>
      <c r="QIL67" s="525"/>
      <c r="QIM67" s="525"/>
      <c r="QIN67" s="525"/>
      <c r="QIO67" s="525"/>
      <c r="QIP67" s="525"/>
      <c r="QIQ67" s="525"/>
      <c r="QIR67" s="525"/>
      <c r="QIS67" s="525"/>
      <c r="QIT67" s="525"/>
      <c r="QIU67" s="525"/>
      <c r="QIV67" s="525"/>
      <c r="QIW67" s="525"/>
      <c r="QIX67" s="525"/>
      <c r="QIY67" s="525"/>
      <c r="QIZ67" s="525"/>
      <c r="QJA67" s="525"/>
      <c r="QJB67" s="525"/>
      <c r="QJC67" s="525"/>
      <c r="QJD67" s="525"/>
      <c r="QJE67" s="525"/>
      <c r="QJF67" s="525"/>
      <c r="QJG67" s="525"/>
      <c r="QJH67" s="525"/>
      <c r="QJI67" s="525"/>
      <c r="QJJ67" s="525"/>
      <c r="QJK67" s="525"/>
      <c r="QJL67" s="525"/>
      <c r="QJM67" s="525"/>
      <c r="QJN67" s="525"/>
      <c r="QJO67" s="525"/>
      <c r="QJP67" s="525"/>
      <c r="QJQ67" s="525"/>
      <c r="QJR67" s="525"/>
      <c r="QJS67" s="525"/>
      <c r="QJT67" s="525"/>
      <c r="QJU67" s="525"/>
      <c r="QJV67" s="525"/>
      <c r="QJW67" s="525"/>
      <c r="QJX67" s="525"/>
      <c r="QJY67" s="525"/>
      <c r="QJZ67" s="525"/>
      <c r="QKA67" s="525"/>
      <c r="QKB67" s="525"/>
      <c r="QKC67" s="525"/>
      <c r="QKD67" s="525"/>
      <c r="QKE67" s="525"/>
      <c r="QKF67" s="525"/>
      <c r="QKG67" s="525"/>
      <c r="QKH67" s="525"/>
      <c r="QKI67" s="525"/>
      <c r="QKJ67" s="525"/>
      <c r="QKK67" s="525"/>
      <c r="QKL67" s="525"/>
      <c r="QKM67" s="525"/>
      <c r="QKN67" s="525"/>
      <c r="QKO67" s="525"/>
      <c r="QKP67" s="525"/>
      <c r="QKQ67" s="525"/>
      <c r="QKR67" s="525"/>
      <c r="QKS67" s="525"/>
      <c r="QKT67" s="525"/>
      <c r="QKU67" s="525"/>
      <c r="QKV67" s="525"/>
      <c r="QKW67" s="525"/>
      <c r="QKX67" s="525"/>
      <c r="QKY67" s="525"/>
      <c r="QKZ67" s="525"/>
      <c r="QLA67" s="525"/>
      <c r="QLB67" s="525"/>
      <c r="QLC67" s="525"/>
      <c r="QLD67" s="525"/>
      <c r="QLE67" s="525"/>
      <c r="QLF67" s="525"/>
      <c r="QLG67" s="525"/>
      <c r="QLH67" s="525"/>
      <c r="QLI67" s="525"/>
      <c r="QLJ67" s="525"/>
      <c r="QLK67" s="525"/>
      <c r="QLL67" s="525"/>
      <c r="QLM67" s="525"/>
      <c r="QLN67" s="525"/>
      <c r="QLO67" s="525"/>
      <c r="QLP67" s="525"/>
      <c r="QLQ67" s="525"/>
      <c r="QLR67" s="525"/>
      <c r="QLS67" s="525"/>
      <c r="QLT67" s="525"/>
      <c r="QLU67" s="525"/>
      <c r="QLV67" s="525"/>
      <c r="QLW67" s="525"/>
      <c r="QLX67" s="525"/>
      <c r="QLY67" s="525"/>
      <c r="QLZ67" s="525"/>
      <c r="QMA67" s="525"/>
      <c r="QMB67" s="525"/>
      <c r="QMC67" s="525"/>
      <c r="QMD67" s="525"/>
      <c r="QME67" s="525"/>
      <c r="QMF67" s="525"/>
      <c r="QMG67" s="525"/>
      <c r="QMH67" s="525"/>
      <c r="QMI67" s="525"/>
      <c r="QMJ67" s="525"/>
      <c r="QMK67" s="525"/>
      <c r="QML67" s="525"/>
      <c r="QMM67" s="525"/>
      <c r="QMN67" s="525"/>
      <c r="QMO67" s="525"/>
      <c r="QMP67" s="525"/>
      <c r="QMQ67" s="525"/>
      <c r="QMR67" s="525"/>
      <c r="QMS67" s="525"/>
      <c r="QMT67" s="525"/>
      <c r="QMU67" s="525"/>
      <c r="QMV67" s="525"/>
      <c r="QMW67" s="525"/>
      <c r="QMX67" s="525"/>
      <c r="QMY67" s="525"/>
      <c r="QMZ67" s="525"/>
      <c r="QNA67" s="525"/>
      <c r="QNB67" s="525"/>
      <c r="QNC67" s="525"/>
      <c r="QND67" s="525"/>
      <c r="QNE67" s="525"/>
      <c r="QNF67" s="525"/>
      <c r="QNG67" s="525"/>
      <c r="QNH67" s="525"/>
      <c r="QNI67" s="525"/>
      <c r="QNJ67" s="525"/>
      <c r="QNK67" s="525"/>
      <c r="QNL67" s="525"/>
      <c r="QNM67" s="525"/>
      <c r="QNN67" s="525"/>
      <c r="QNO67" s="525"/>
      <c r="QNP67" s="525"/>
      <c r="QNQ67" s="525"/>
      <c r="QNR67" s="525"/>
      <c r="QNS67" s="525"/>
      <c r="QNT67" s="525"/>
      <c r="QNU67" s="525"/>
      <c r="QNV67" s="525"/>
      <c r="QNW67" s="525"/>
      <c r="QNX67" s="525"/>
      <c r="QNY67" s="525"/>
      <c r="QNZ67" s="525"/>
      <c r="QOA67" s="525"/>
      <c r="QOB67" s="525"/>
      <c r="QOC67" s="525"/>
      <c r="QOD67" s="525"/>
      <c r="QOE67" s="525"/>
      <c r="QOF67" s="525"/>
      <c r="QOG67" s="525"/>
      <c r="QOH67" s="525"/>
      <c r="QOI67" s="525"/>
      <c r="QOJ67" s="525"/>
      <c r="QOK67" s="525"/>
      <c r="QOL67" s="525"/>
      <c r="QOM67" s="525"/>
      <c r="QON67" s="525"/>
      <c r="QOO67" s="525"/>
      <c r="QOP67" s="525"/>
      <c r="QOQ67" s="525"/>
      <c r="QOR67" s="525"/>
      <c r="QOS67" s="525"/>
      <c r="QOT67" s="525"/>
      <c r="QOU67" s="525"/>
      <c r="QOV67" s="525"/>
      <c r="QOW67" s="525"/>
      <c r="QOX67" s="525"/>
      <c r="QOY67" s="525"/>
      <c r="QOZ67" s="525"/>
      <c r="QPA67" s="525"/>
      <c r="QPB67" s="525"/>
      <c r="QPC67" s="525"/>
      <c r="QPD67" s="525"/>
      <c r="QPE67" s="525"/>
      <c r="QPF67" s="525"/>
      <c r="QPG67" s="525"/>
      <c r="QPH67" s="525"/>
      <c r="QPI67" s="525"/>
      <c r="QPJ67" s="525"/>
      <c r="QPK67" s="525"/>
      <c r="QPL67" s="525"/>
      <c r="QPM67" s="525"/>
      <c r="QPN67" s="525"/>
      <c r="QPO67" s="525"/>
      <c r="QPP67" s="525"/>
      <c r="QPQ67" s="525"/>
      <c r="QPR67" s="525"/>
      <c r="QPS67" s="525"/>
      <c r="QPT67" s="525"/>
      <c r="QPU67" s="525"/>
      <c r="QPV67" s="525"/>
      <c r="QPW67" s="525"/>
      <c r="QPX67" s="525"/>
      <c r="QPY67" s="525"/>
      <c r="QPZ67" s="525"/>
      <c r="QQA67" s="525"/>
      <c r="QQB67" s="525"/>
      <c r="QQC67" s="525"/>
      <c r="QQD67" s="525"/>
      <c r="QQE67" s="525"/>
      <c r="QQF67" s="525"/>
      <c r="QQG67" s="525"/>
      <c r="QQH67" s="525"/>
      <c r="QQI67" s="525"/>
      <c r="QQJ67" s="525"/>
      <c r="QQK67" s="525"/>
      <c r="QQL67" s="525"/>
      <c r="QQM67" s="525"/>
      <c r="QQN67" s="525"/>
      <c r="QQO67" s="525"/>
      <c r="QQP67" s="525"/>
      <c r="QQQ67" s="525"/>
      <c r="QQR67" s="525"/>
      <c r="QQS67" s="525"/>
      <c r="QQT67" s="525"/>
      <c r="QQU67" s="525"/>
      <c r="QQV67" s="525"/>
      <c r="QQW67" s="525"/>
      <c r="QQX67" s="525"/>
      <c r="QQY67" s="525"/>
      <c r="QQZ67" s="525"/>
      <c r="QRA67" s="525"/>
      <c r="QRB67" s="525"/>
      <c r="QRC67" s="525"/>
      <c r="QRD67" s="525"/>
      <c r="QRE67" s="525"/>
      <c r="QRF67" s="525"/>
      <c r="QRG67" s="525"/>
      <c r="QRH67" s="525"/>
      <c r="QRI67" s="525"/>
      <c r="QRJ67" s="525"/>
      <c r="QRK67" s="525"/>
      <c r="QRL67" s="525"/>
      <c r="QRM67" s="525"/>
      <c r="QRN67" s="525"/>
      <c r="QRO67" s="525"/>
      <c r="QRP67" s="525"/>
      <c r="QRQ67" s="525"/>
      <c r="QRR67" s="525"/>
      <c r="QRS67" s="525"/>
      <c r="QRT67" s="525"/>
      <c r="QRU67" s="525"/>
      <c r="QRV67" s="525"/>
      <c r="QRW67" s="525"/>
      <c r="QRX67" s="525"/>
      <c r="QRY67" s="525"/>
      <c r="QRZ67" s="525"/>
      <c r="QSA67" s="525"/>
      <c r="QSB67" s="525"/>
      <c r="QSC67" s="525"/>
      <c r="QSD67" s="525"/>
      <c r="QSE67" s="525"/>
      <c r="QSF67" s="525"/>
      <c r="QSG67" s="525"/>
      <c r="QSH67" s="525"/>
      <c r="QSI67" s="525"/>
      <c r="QSJ67" s="525"/>
      <c r="QSK67" s="525"/>
      <c r="QSL67" s="525"/>
      <c r="QSM67" s="525"/>
      <c r="QSN67" s="525"/>
      <c r="QSO67" s="525"/>
      <c r="QSP67" s="525"/>
      <c r="QSQ67" s="525"/>
      <c r="QSR67" s="525"/>
      <c r="QSS67" s="525"/>
      <c r="QST67" s="525"/>
      <c r="QSU67" s="525"/>
      <c r="QSV67" s="525"/>
      <c r="QSW67" s="525"/>
      <c r="QSX67" s="525"/>
      <c r="QSY67" s="525"/>
      <c r="QSZ67" s="525"/>
      <c r="QTA67" s="525"/>
      <c r="QTB67" s="525"/>
      <c r="QTC67" s="525"/>
      <c r="QTD67" s="525"/>
      <c r="QTE67" s="525"/>
      <c r="QTF67" s="525"/>
      <c r="QTG67" s="525"/>
      <c r="QTH67" s="525"/>
      <c r="QTI67" s="525"/>
      <c r="QTJ67" s="525"/>
      <c r="QTK67" s="525"/>
      <c r="QTL67" s="525"/>
      <c r="QTM67" s="525"/>
      <c r="QTN67" s="525"/>
      <c r="QTO67" s="525"/>
      <c r="QTP67" s="525"/>
      <c r="QTQ67" s="525"/>
      <c r="QTR67" s="525"/>
      <c r="QTS67" s="525"/>
      <c r="QTT67" s="525"/>
      <c r="QTU67" s="525"/>
      <c r="QTV67" s="525"/>
      <c r="QTW67" s="525"/>
      <c r="QTX67" s="525"/>
      <c r="QTY67" s="525"/>
      <c r="QTZ67" s="525"/>
      <c r="QUA67" s="525"/>
      <c r="QUB67" s="525"/>
      <c r="QUC67" s="525"/>
      <c r="QUD67" s="525"/>
      <c r="QUE67" s="525"/>
      <c r="QUF67" s="525"/>
      <c r="QUG67" s="525"/>
      <c r="QUH67" s="525"/>
      <c r="QUI67" s="525"/>
      <c r="QUJ67" s="525"/>
      <c r="QUK67" s="525"/>
      <c r="QUL67" s="525"/>
      <c r="QUM67" s="525"/>
      <c r="QUN67" s="525"/>
      <c r="QUO67" s="525"/>
      <c r="QUP67" s="525"/>
      <c r="QUQ67" s="525"/>
      <c r="QUR67" s="525"/>
      <c r="QUS67" s="525"/>
      <c r="QUT67" s="525"/>
      <c r="QUU67" s="525"/>
      <c r="QUV67" s="525"/>
      <c r="QUW67" s="525"/>
      <c r="QUX67" s="525"/>
      <c r="QUY67" s="525"/>
      <c r="QUZ67" s="525"/>
      <c r="QVA67" s="525"/>
      <c r="QVB67" s="525"/>
      <c r="QVC67" s="525"/>
      <c r="QVD67" s="525"/>
      <c r="QVE67" s="525"/>
      <c r="QVF67" s="525"/>
      <c r="QVG67" s="525"/>
      <c r="QVH67" s="525"/>
      <c r="QVI67" s="525"/>
      <c r="QVJ67" s="525"/>
      <c r="QVK67" s="525"/>
      <c r="QVL67" s="525"/>
      <c r="QVM67" s="525"/>
      <c r="QVN67" s="525"/>
      <c r="QVO67" s="525"/>
      <c r="QVP67" s="525"/>
      <c r="QVQ67" s="525"/>
      <c r="QVR67" s="525"/>
      <c r="QVS67" s="525"/>
      <c r="QVT67" s="525"/>
      <c r="QVU67" s="525"/>
      <c r="QVV67" s="525"/>
      <c r="QVW67" s="525"/>
      <c r="QVX67" s="525"/>
      <c r="QVY67" s="525"/>
      <c r="QVZ67" s="525"/>
      <c r="QWA67" s="525"/>
      <c r="QWB67" s="525"/>
      <c r="QWC67" s="525"/>
      <c r="QWD67" s="525"/>
      <c r="QWE67" s="525"/>
      <c r="QWF67" s="525"/>
      <c r="QWG67" s="525"/>
      <c r="QWH67" s="525"/>
      <c r="QWI67" s="525"/>
      <c r="QWJ67" s="525"/>
      <c r="QWK67" s="525"/>
      <c r="QWL67" s="525"/>
      <c r="QWM67" s="525"/>
      <c r="QWN67" s="525"/>
      <c r="QWO67" s="525"/>
      <c r="QWP67" s="525"/>
      <c r="QWQ67" s="525"/>
      <c r="QWR67" s="525"/>
      <c r="QWS67" s="525"/>
      <c r="QWT67" s="525"/>
      <c r="QWU67" s="525"/>
      <c r="QWV67" s="525"/>
      <c r="QWW67" s="525"/>
      <c r="QWX67" s="525"/>
      <c r="QWY67" s="525"/>
      <c r="QWZ67" s="525"/>
      <c r="QXA67" s="525"/>
      <c r="QXB67" s="525"/>
      <c r="QXC67" s="525"/>
      <c r="QXD67" s="525"/>
      <c r="QXE67" s="525"/>
      <c r="QXF67" s="525"/>
      <c r="QXG67" s="525"/>
      <c r="QXH67" s="525"/>
      <c r="QXI67" s="525"/>
      <c r="QXJ67" s="525"/>
      <c r="QXK67" s="525"/>
      <c r="QXL67" s="525"/>
      <c r="QXM67" s="525"/>
      <c r="QXN67" s="525"/>
      <c r="QXO67" s="525"/>
      <c r="QXP67" s="525"/>
      <c r="QXQ67" s="525"/>
      <c r="QXR67" s="525"/>
      <c r="QXS67" s="525"/>
      <c r="QXT67" s="525"/>
      <c r="QXU67" s="525"/>
      <c r="QXV67" s="525"/>
      <c r="QXW67" s="525"/>
      <c r="QXX67" s="525"/>
      <c r="QXY67" s="525"/>
      <c r="QXZ67" s="525"/>
      <c r="QYA67" s="525"/>
      <c r="QYB67" s="525"/>
      <c r="QYC67" s="525"/>
      <c r="QYD67" s="525"/>
      <c r="QYE67" s="525"/>
      <c r="QYF67" s="525"/>
      <c r="QYG67" s="525"/>
      <c r="QYH67" s="525"/>
      <c r="QYI67" s="525"/>
      <c r="QYJ67" s="525"/>
      <c r="QYK67" s="525"/>
      <c r="QYL67" s="525"/>
      <c r="QYM67" s="525"/>
      <c r="QYN67" s="525"/>
      <c r="QYO67" s="525"/>
      <c r="QYP67" s="525"/>
      <c r="QYQ67" s="525"/>
      <c r="QYR67" s="525"/>
      <c r="QYS67" s="525"/>
      <c r="QYT67" s="525"/>
      <c r="QYU67" s="525"/>
      <c r="QYV67" s="525"/>
      <c r="QYW67" s="525"/>
      <c r="QYX67" s="525"/>
      <c r="QYY67" s="525"/>
      <c r="QYZ67" s="525"/>
      <c r="QZA67" s="525"/>
      <c r="QZB67" s="525"/>
      <c r="QZC67" s="525"/>
      <c r="QZD67" s="525"/>
      <c r="QZE67" s="525"/>
      <c r="QZF67" s="525"/>
      <c r="QZG67" s="525"/>
      <c r="QZH67" s="525"/>
      <c r="QZI67" s="525"/>
      <c r="QZJ67" s="525"/>
      <c r="QZK67" s="525"/>
      <c r="QZL67" s="525"/>
      <c r="QZM67" s="525"/>
      <c r="QZN67" s="525"/>
      <c r="QZO67" s="525"/>
      <c r="QZP67" s="525"/>
      <c r="QZQ67" s="525"/>
      <c r="QZR67" s="525"/>
      <c r="QZS67" s="525"/>
      <c r="QZT67" s="525"/>
      <c r="QZU67" s="525"/>
      <c r="QZV67" s="525"/>
      <c r="QZW67" s="525"/>
      <c r="QZX67" s="525"/>
      <c r="QZY67" s="525"/>
      <c r="QZZ67" s="525"/>
      <c r="RAA67" s="525"/>
      <c r="RAB67" s="525"/>
      <c r="RAC67" s="525"/>
      <c r="RAD67" s="525"/>
      <c r="RAE67" s="525"/>
      <c r="RAF67" s="525"/>
      <c r="RAG67" s="525"/>
      <c r="RAH67" s="525"/>
      <c r="RAI67" s="525"/>
      <c r="RAJ67" s="525"/>
      <c r="RAK67" s="525"/>
      <c r="RAL67" s="525"/>
      <c r="RAM67" s="525"/>
      <c r="RAN67" s="525"/>
      <c r="RAO67" s="525"/>
      <c r="RAP67" s="525"/>
      <c r="RAQ67" s="525"/>
      <c r="RAR67" s="525"/>
      <c r="RAS67" s="525"/>
      <c r="RAT67" s="525"/>
      <c r="RAU67" s="525"/>
      <c r="RAV67" s="525"/>
      <c r="RAW67" s="525"/>
      <c r="RAX67" s="525"/>
      <c r="RAY67" s="525"/>
      <c r="RAZ67" s="525"/>
      <c r="RBA67" s="525"/>
      <c r="RBB67" s="525"/>
      <c r="RBC67" s="525"/>
      <c r="RBD67" s="525"/>
      <c r="RBE67" s="525"/>
      <c r="RBF67" s="525"/>
      <c r="RBG67" s="525"/>
      <c r="RBH67" s="525"/>
      <c r="RBI67" s="525"/>
      <c r="RBJ67" s="525"/>
      <c r="RBK67" s="525"/>
      <c r="RBL67" s="525"/>
      <c r="RBM67" s="525"/>
      <c r="RBN67" s="525"/>
      <c r="RBO67" s="525"/>
      <c r="RBP67" s="525"/>
      <c r="RBQ67" s="525"/>
      <c r="RBR67" s="525"/>
      <c r="RBS67" s="525"/>
      <c r="RBT67" s="525"/>
      <c r="RBU67" s="525"/>
      <c r="RBV67" s="525"/>
      <c r="RBW67" s="525"/>
      <c r="RBX67" s="525"/>
      <c r="RBY67" s="525"/>
      <c r="RBZ67" s="525"/>
      <c r="RCA67" s="525"/>
      <c r="RCB67" s="525"/>
      <c r="RCC67" s="525"/>
      <c r="RCD67" s="525"/>
      <c r="RCE67" s="525"/>
      <c r="RCF67" s="525"/>
      <c r="RCG67" s="525"/>
      <c r="RCH67" s="525"/>
      <c r="RCI67" s="525"/>
      <c r="RCJ67" s="525"/>
      <c r="RCK67" s="525"/>
      <c r="RCL67" s="525"/>
      <c r="RCM67" s="525"/>
      <c r="RCN67" s="525"/>
      <c r="RCO67" s="525"/>
      <c r="RCP67" s="525"/>
      <c r="RCQ67" s="525"/>
      <c r="RCR67" s="525"/>
      <c r="RCS67" s="525"/>
      <c r="RCT67" s="525"/>
      <c r="RCU67" s="525"/>
      <c r="RCV67" s="525"/>
      <c r="RCW67" s="525"/>
      <c r="RCX67" s="525"/>
      <c r="RCY67" s="525"/>
      <c r="RCZ67" s="525"/>
      <c r="RDA67" s="525"/>
      <c r="RDB67" s="525"/>
      <c r="RDC67" s="525"/>
      <c r="RDD67" s="525"/>
      <c r="RDE67" s="525"/>
      <c r="RDF67" s="525"/>
      <c r="RDG67" s="525"/>
      <c r="RDH67" s="525"/>
      <c r="RDI67" s="525"/>
      <c r="RDJ67" s="525"/>
      <c r="RDK67" s="525"/>
      <c r="RDL67" s="525"/>
      <c r="RDM67" s="525"/>
      <c r="RDN67" s="525"/>
      <c r="RDO67" s="525"/>
      <c r="RDP67" s="525"/>
      <c r="RDQ67" s="525"/>
      <c r="RDR67" s="525"/>
      <c r="RDS67" s="525"/>
      <c r="RDT67" s="525"/>
      <c r="RDU67" s="525"/>
      <c r="RDV67" s="525"/>
      <c r="RDW67" s="525"/>
      <c r="RDX67" s="525"/>
      <c r="RDY67" s="525"/>
      <c r="RDZ67" s="525"/>
      <c r="REA67" s="525"/>
      <c r="REB67" s="525"/>
      <c r="REC67" s="525"/>
      <c r="RED67" s="525"/>
      <c r="REE67" s="525"/>
      <c r="REF67" s="525"/>
      <c r="REG67" s="525"/>
      <c r="REH67" s="525"/>
      <c r="REI67" s="525"/>
      <c r="REJ67" s="525"/>
      <c r="REK67" s="525"/>
      <c r="REL67" s="525"/>
      <c r="REM67" s="525"/>
      <c r="REN67" s="525"/>
      <c r="REO67" s="525"/>
      <c r="REP67" s="525"/>
      <c r="REQ67" s="525"/>
      <c r="RER67" s="525"/>
      <c r="RES67" s="525"/>
      <c r="RET67" s="525"/>
      <c r="REU67" s="525"/>
      <c r="REV67" s="525"/>
      <c r="REW67" s="525"/>
      <c r="REX67" s="525"/>
      <c r="REY67" s="525"/>
      <c r="REZ67" s="525"/>
      <c r="RFA67" s="525"/>
      <c r="RFB67" s="525"/>
      <c r="RFC67" s="525"/>
      <c r="RFD67" s="525"/>
      <c r="RFE67" s="525"/>
      <c r="RFF67" s="525"/>
      <c r="RFG67" s="525"/>
      <c r="RFH67" s="525"/>
      <c r="RFI67" s="525"/>
      <c r="RFJ67" s="525"/>
      <c r="RFK67" s="525"/>
      <c r="RFL67" s="525"/>
      <c r="RFM67" s="525"/>
      <c r="RFN67" s="525"/>
      <c r="RFO67" s="525"/>
      <c r="RFP67" s="525"/>
      <c r="RFQ67" s="525"/>
      <c r="RFR67" s="525"/>
      <c r="RFS67" s="525"/>
      <c r="RFT67" s="525"/>
      <c r="RFU67" s="525"/>
      <c r="RFV67" s="525"/>
      <c r="RFW67" s="525"/>
      <c r="RFX67" s="525"/>
      <c r="RFY67" s="525"/>
      <c r="RFZ67" s="525"/>
      <c r="RGA67" s="525"/>
      <c r="RGB67" s="525"/>
      <c r="RGC67" s="525"/>
      <c r="RGD67" s="525"/>
      <c r="RGE67" s="525"/>
      <c r="RGF67" s="525"/>
      <c r="RGG67" s="525"/>
      <c r="RGH67" s="525"/>
      <c r="RGI67" s="525"/>
      <c r="RGJ67" s="525"/>
      <c r="RGK67" s="525"/>
      <c r="RGL67" s="525"/>
      <c r="RGM67" s="525"/>
      <c r="RGN67" s="525"/>
      <c r="RGO67" s="525"/>
      <c r="RGP67" s="525"/>
      <c r="RGQ67" s="525"/>
      <c r="RGR67" s="525"/>
      <c r="RGS67" s="525"/>
      <c r="RGT67" s="525"/>
      <c r="RGU67" s="525"/>
      <c r="RGV67" s="525"/>
      <c r="RGW67" s="525"/>
      <c r="RGX67" s="525"/>
      <c r="RGY67" s="525"/>
      <c r="RGZ67" s="525"/>
      <c r="RHA67" s="525"/>
      <c r="RHB67" s="525"/>
      <c r="RHC67" s="525"/>
      <c r="RHD67" s="525"/>
      <c r="RHE67" s="525"/>
      <c r="RHF67" s="525"/>
      <c r="RHG67" s="525"/>
      <c r="RHH67" s="525"/>
      <c r="RHI67" s="525"/>
      <c r="RHJ67" s="525"/>
      <c r="RHK67" s="525"/>
      <c r="RHL67" s="525"/>
      <c r="RHM67" s="525"/>
      <c r="RHN67" s="525"/>
      <c r="RHO67" s="525"/>
      <c r="RHP67" s="525"/>
      <c r="RHQ67" s="525"/>
      <c r="RHR67" s="525"/>
      <c r="RHS67" s="525"/>
      <c r="RHT67" s="525"/>
      <c r="RHU67" s="525"/>
      <c r="RHV67" s="525"/>
      <c r="RHW67" s="525"/>
      <c r="RHX67" s="525"/>
      <c r="RHY67" s="525"/>
      <c r="RHZ67" s="525"/>
      <c r="RIA67" s="525"/>
      <c r="RIB67" s="525"/>
      <c r="RIC67" s="525"/>
      <c r="RID67" s="525"/>
      <c r="RIE67" s="525"/>
      <c r="RIF67" s="525"/>
      <c r="RIG67" s="525"/>
      <c r="RIH67" s="525"/>
      <c r="RII67" s="525"/>
      <c r="RIJ67" s="525"/>
      <c r="RIK67" s="525"/>
      <c r="RIL67" s="525"/>
      <c r="RIM67" s="525"/>
      <c r="RIN67" s="525"/>
      <c r="RIO67" s="525"/>
      <c r="RIP67" s="525"/>
      <c r="RIQ67" s="525"/>
      <c r="RIR67" s="525"/>
      <c r="RIS67" s="525"/>
      <c r="RIT67" s="525"/>
      <c r="RIU67" s="525"/>
      <c r="RIV67" s="525"/>
      <c r="RIW67" s="525"/>
      <c r="RIX67" s="525"/>
      <c r="RIY67" s="525"/>
      <c r="RIZ67" s="525"/>
      <c r="RJA67" s="525"/>
      <c r="RJB67" s="525"/>
      <c r="RJC67" s="525"/>
      <c r="RJD67" s="525"/>
      <c r="RJE67" s="525"/>
      <c r="RJF67" s="525"/>
      <c r="RJG67" s="525"/>
      <c r="RJH67" s="525"/>
      <c r="RJI67" s="525"/>
      <c r="RJJ67" s="525"/>
      <c r="RJK67" s="525"/>
      <c r="RJL67" s="525"/>
      <c r="RJM67" s="525"/>
      <c r="RJN67" s="525"/>
      <c r="RJO67" s="525"/>
      <c r="RJP67" s="525"/>
      <c r="RJQ67" s="525"/>
      <c r="RJR67" s="525"/>
      <c r="RJS67" s="525"/>
      <c r="RJT67" s="525"/>
      <c r="RJU67" s="525"/>
      <c r="RJV67" s="525"/>
      <c r="RJW67" s="525"/>
      <c r="RJX67" s="525"/>
      <c r="RJY67" s="525"/>
      <c r="RJZ67" s="525"/>
      <c r="RKA67" s="525"/>
      <c r="RKB67" s="525"/>
      <c r="RKC67" s="525"/>
      <c r="RKD67" s="525"/>
      <c r="RKE67" s="525"/>
      <c r="RKF67" s="525"/>
      <c r="RKG67" s="525"/>
      <c r="RKH67" s="525"/>
      <c r="RKI67" s="525"/>
      <c r="RKJ67" s="525"/>
      <c r="RKK67" s="525"/>
      <c r="RKL67" s="525"/>
      <c r="RKM67" s="525"/>
      <c r="RKN67" s="525"/>
      <c r="RKO67" s="525"/>
      <c r="RKP67" s="525"/>
      <c r="RKQ67" s="525"/>
      <c r="RKR67" s="525"/>
      <c r="RKS67" s="525"/>
      <c r="RKT67" s="525"/>
      <c r="RKU67" s="525"/>
      <c r="RKV67" s="525"/>
      <c r="RKW67" s="525"/>
      <c r="RKX67" s="525"/>
      <c r="RKY67" s="525"/>
      <c r="RKZ67" s="525"/>
      <c r="RLA67" s="525"/>
      <c r="RLB67" s="525"/>
      <c r="RLC67" s="525"/>
      <c r="RLD67" s="525"/>
      <c r="RLE67" s="525"/>
      <c r="RLF67" s="525"/>
      <c r="RLG67" s="525"/>
      <c r="RLH67" s="525"/>
      <c r="RLI67" s="525"/>
      <c r="RLJ67" s="525"/>
      <c r="RLK67" s="525"/>
      <c r="RLL67" s="525"/>
      <c r="RLM67" s="525"/>
      <c r="RLN67" s="525"/>
      <c r="RLO67" s="525"/>
      <c r="RLP67" s="525"/>
      <c r="RLQ67" s="525"/>
      <c r="RLR67" s="525"/>
      <c r="RLS67" s="525"/>
      <c r="RLT67" s="525"/>
      <c r="RLU67" s="525"/>
      <c r="RLV67" s="525"/>
      <c r="RLW67" s="525"/>
      <c r="RLX67" s="525"/>
      <c r="RLY67" s="525"/>
      <c r="RLZ67" s="525"/>
      <c r="RMA67" s="525"/>
      <c r="RMB67" s="525"/>
      <c r="RMC67" s="525"/>
      <c r="RMD67" s="525"/>
      <c r="RME67" s="525"/>
      <c r="RMF67" s="525"/>
      <c r="RMG67" s="525"/>
      <c r="RMH67" s="525"/>
      <c r="RMI67" s="525"/>
      <c r="RMJ67" s="525"/>
      <c r="RMK67" s="525"/>
      <c r="RML67" s="525"/>
      <c r="RMM67" s="525"/>
      <c r="RMN67" s="525"/>
      <c r="RMO67" s="525"/>
      <c r="RMP67" s="525"/>
      <c r="RMQ67" s="525"/>
      <c r="RMR67" s="525"/>
      <c r="RMS67" s="525"/>
      <c r="RMT67" s="525"/>
      <c r="RMU67" s="525"/>
      <c r="RMV67" s="525"/>
      <c r="RMW67" s="525"/>
      <c r="RMX67" s="525"/>
      <c r="RMY67" s="525"/>
      <c r="RMZ67" s="525"/>
      <c r="RNA67" s="525"/>
      <c r="RNB67" s="525"/>
      <c r="RNC67" s="525"/>
      <c r="RND67" s="525"/>
      <c r="RNE67" s="525"/>
      <c r="RNF67" s="525"/>
      <c r="RNG67" s="525"/>
      <c r="RNH67" s="525"/>
      <c r="RNI67" s="525"/>
      <c r="RNJ67" s="525"/>
      <c r="RNK67" s="525"/>
      <c r="RNL67" s="525"/>
      <c r="RNM67" s="525"/>
      <c r="RNN67" s="525"/>
      <c r="RNO67" s="525"/>
      <c r="RNP67" s="525"/>
      <c r="RNQ67" s="525"/>
      <c r="RNR67" s="525"/>
      <c r="RNS67" s="525"/>
      <c r="RNT67" s="525"/>
      <c r="RNU67" s="525"/>
      <c r="RNV67" s="525"/>
      <c r="RNW67" s="525"/>
      <c r="RNX67" s="525"/>
      <c r="RNY67" s="525"/>
      <c r="RNZ67" s="525"/>
      <c r="ROA67" s="525"/>
      <c r="ROB67" s="525"/>
      <c r="ROC67" s="525"/>
      <c r="ROD67" s="525"/>
      <c r="ROE67" s="525"/>
      <c r="ROF67" s="525"/>
      <c r="ROG67" s="525"/>
      <c r="ROH67" s="525"/>
      <c r="ROI67" s="525"/>
      <c r="ROJ67" s="525"/>
      <c r="ROK67" s="525"/>
      <c r="ROL67" s="525"/>
      <c r="ROM67" s="525"/>
      <c r="RON67" s="525"/>
      <c r="ROO67" s="525"/>
      <c r="ROP67" s="525"/>
      <c r="ROQ67" s="525"/>
      <c r="ROR67" s="525"/>
      <c r="ROS67" s="525"/>
      <c r="ROT67" s="525"/>
      <c r="ROU67" s="525"/>
      <c r="ROV67" s="525"/>
      <c r="ROW67" s="525"/>
      <c r="ROX67" s="525"/>
      <c r="ROY67" s="525"/>
      <c r="ROZ67" s="525"/>
      <c r="RPA67" s="525"/>
      <c r="RPB67" s="525"/>
      <c r="RPC67" s="525"/>
      <c r="RPD67" s="525"/>
      <c r="RPE67" s="525"/>
      <c r="RPF67" s="525"/>
      <c r="RPG67" s="525"/>
      <c r="RPH67" s="525"/>
      <c r="RPI67" s="525"/>
      <c r="RPJ67" s="525"/>
      <c r="RPK67" s="525"/>
      <c r="RPL67" s="525"/>
      <c r="RPM67" s="525"/>
      <c r="RPN67" s="525"/>
      <c r="RPO67" s="525"/>
      <c r="RPP67" s="525"/>
      <c r="RPQ67" s="525"/>
      <c r="RPR67" s="525"/>
      <c r="RPS67" s="525"/>
      <c r="RPT67" s="525"/>
      <c r="RPU67" s="525"/>
      <c r="RPV67" s="525"/>
      <c r="RPW67" s="525"/>
      <c r="RPX67" s="525"/>
      <c r="RPY67" s="525"/>
      <c r="RPZ67" s="525"/>
      <c r="RQA67" s="525"/>
      <c r="RQB67" s="525"/>
      <c r="RQC67" s="525"/>
      <c r="RQD67" s="525"/>
      <c r="RQE67" s="525"/>
      <c r="RQF67" s="525"/>
      <c r="RQG67" s="525"/>
      <c r="RQH67" s="525"/>
      <c r="RQI67" s="525"/>
      <c r="RQJ67" s="525"/>
      <c r="RQK67" s="525"/>
      <c r="RQL67" s="525"/>
      <c r="RQM67" s="525"/>
      <c r="RQN67" s="525"/>
      <c r="RQO67" s="525"/>
      <c r="RQP67" s="525"/>
      <c r="RQQ67" s="525"/>
      <c r="RQR67" s="525"/>
      <c r="RQS67" s="525"/>
      <c r="RQT67" s="525"/>
      <c r="RQU67" s="525"/>
      <c r="RQV67" s="525"/>
      <c r="RQW67" s="525"/>
      <c r="RQX67" s="525"/>
      <c r="RQY67" s="525"/>
      <c r="RQZ67" s="525"/>
      <c r="RRA67" s="525"/>
      <c r="RRB67" s="525"/>
      <c r="RRC67" s="525"/>
      <c r="RRD67" s="525"/>
      <c r="RRE67" s="525"/>
      <c r="RRF67" s="525"/>
      <c r="RRG67" s="525"/>
      <c r="RRH67" s="525"/>
      <c r="RRI67" s="525"/>
      <c r="RRJ67" s="525"/>
      <c r="RRK67" s="525"/>
      <c r="RRL67" s="525"/>
      <c r="RRM67" s="525"/>
      <c r="RRN67" s="525"/>
      <c r="RRO67" s="525"/>
      <c r="RRP67" s="525"/>
      <c r="RRQ67" s="525"/>
      <c r="RRR67" s="525"/>
      <c r="RRS67" s="525"/>
      <c r="RRT67" s="525"/>
      <c r="RRU67" s="525"/>
      <c r="RRV67" s="525"/>
      <c r="RRW67" s="525"/>
      <c r="RRX67" s="525"/>
      <c r="RRY67" s="525"/>
      <c r="RRZ67" s="525"/>
      <c r="RSA67" s="525"/>
      <c r="RSB67" s="525"/>
      <c r="RSC67" s="525"/>
      <c r="RSD67" s="525"/>
      <c r="RSE67" s="525"/>
      <c r="RSF67" s="525"/>
      <c r="RSG67" s="525"/>
      <c r="RSH67" s="525"/>
      <c r="RSI67" s="525"/>
      <c r="RSJ67" s="525"/>
      <c r="RSK67" s="525"/>
      <c r="RSL67" s="525"/>
      <c r="RSM67" s="525"/>
      <c r="RSN67" s="525"/>
      <c r="RSO67" s="525"/>
      <c r="RSP67" s="525"/>
      <c r="RSQ67" s="525"/>
      <c r="RSR67" s="525"/>
      <c r="RSS67" s="525"/>
      <c r="RST67" s="525"/>
      <c r="RSU67" s="525"/>
      <c r="RSV67" s="525"/>
      <c r="RSW67" s="525"/>
      <c r="RSX67" s="525"/>
      <c r="RSY67" s="525"/>
      <c r="RSZ67" s="525"/>
      <c r="RTA67" s="525"/>
      <c r="RTB67" s="525"/>
      <c r="RTC67" s="525"/>
      <c r="RTD67" s="525"/>
      <c r="RTE67" s="525"/>
      <c r="RTF67" s="525"/>
      <c r="RTG67" s="525"/>
      <c r="RTH67" s="525"/>
      <c r="RTI67" s="525"/>
      <c r="RTJ67" s="525"/>
      <c r="RTK67" s="525"/>
      <c r="RTL67" s="525"/>
      <c r="RTM67" s="525"/>
      <c r="RTN67" s="525"/>
      <c r="RTO67" s="525"/>
      <c r="RTP67" s="525"/>
      <c r="RTQ67" s="525"/>
      <c r="RTR67" s="525"/>
      <c r="RTS67" s="525"/>
      <c r="RTT67" s="525"/>
      <c r="RTU67" s="525"/>
      <c r="RTV67" s="525"/>
      <c r="RTW67" s="525"/>
      <c r="RTX67" s="525"/>
      <c r="RTY67" s="525"/>
      <c r="RTZ67" s="525"/>
      <c r="RUA67" s="525"/>
      <c r="RUB67" s="525"/>
      <c r="RUC67" s="525"/>
      <c r="RUD67" s="525"/>
      <c r="RUE67" s="525"/>
      <c r="RUF67" s="525"/>
      <c r="RUG67" s="525"/>
      <c r="RUH67" s="525"/>
      <c r="RUI67" s="525"/>
      <c r="RUJ67" s="525"/>
      <c r="RUK67" s="525"/>
      <c r="RUL67" s="525"/>
      <c r="RUM67" s="525"/>
      <c r="RUN67" s="525"/>
      <c r="RUO67" s="525"/>
      <c r="RUP67" s="525"/>
      <c r="RUQ67" s="525"/>
      <c r="RUR67" s="525"/>
      <c r="RUS67" s="525"/>
      <c r="RUT67" s="525"/>
      <c r="RUU67" s="525"/>
      <c r="RUV67" s="525"/>
      <c r="RUW67" s="525"/>
      <c r="RUX67" s="525"/>
      <c r="RUY67" s="525"/>
      <c r="RUZ67" s="525"/>
      <c r="RVA67" s="525"/>
      <c r="RVB67" s="525"/>
      <c r="RVC67" s="525"/>
      <c r="RVD67" s="525"/>
      <c r="RVE67" s="525"/>
      <c r="RVF67" s="525"/>
      <c r="RVG67" s="525"/>
      <c r="RVH67" s="525"/>
      <c r="RVI67" s="525"/>
      <c r="RVJ67" s="525"/>
      <c r="RVK67" s="525"/>
      <c r="RVL67" s="525"/>
      <c r="RVM67" s="525"/>
      <c r="RVN67" s="525"/>
      <c r="RVO67" s="525"/>
      <c r="RVP67" s="525"/>
      <c r="RVQ67" s="525"/>
      <c r="RVR67" s="525"/>
      <c r="RVS67" s="525"/>
      <c r="RVT67" s="525"/>
      <c r="RVU67" s="525"/>
      <c r="RVV67" s="525"/>
      <c r="RVW67" s="525"/>
      <c r="RVX67" s="525"/>
      <c r="RVY67" s="525"/>
      <c r="RVZ67" s="525"/>
      <c r="RWA67" s="525"/>
      <c r="RWB67" s="525"/>
      <c r="RWC67" s="525"/>
      <c r="RWD67" s="525"/>
      <c r="RWE67" s="525"/>
      <c r="RWF67" s="525"/>
      <c r="RWG67" s="525"/>
      <c r="RWH67" s="525"/>
      <c r="RWI67" s="525"/>
      <c r="RWJ67" s="525"/>
      <c r="RWK67" s="525"/>
      <c r="RWL67" s="525"/>
      <c r="RWM67" s="525"/>
      <c r="RWN67" s="525"/>
      <c r="RWO67" s="525"/>
      <c r="RWP67" s="525"/>
      <c r="RWQ67" s="525"/>
      <c r="RWR67" s="525"/>
      <c r="RWS67" s="525"/>
      <c r="RWT67" s="525"/>
      <c r="RWU67" s="525"/>
      <c r="RWV67" s="525"/>
      <c r="RWW67" s="525"/>
      <c r="RWX67" s="525"/>
      <c r="RWY67" s="525"/>
      <c r="RWZ67" s="525"/>
      <c r="RXA67" s="525"/>
      <c r="RXB67" s="525"/>
      <c r="RXC67" s="525"/>
      <c r="RXD67" s="525"/>
      <c r="RXE67" s="525"/>
      <c r="RXF67" s="525"/>
      <c r="RXG67" s="525"/>
      <c r="RXH67" s="525"/>
      <c r="RXI67" s="525"/>
      <c r="RXJ67" s="525"/>
      <c r="RXK67" s="525"/>
      <c r="RXL67" s="525"/>
      <c r="RXM67" s="525"/>
      <c r="RXN67" s="525"/>
      <c r="RXO67" s="525"/>
      <c r="RXP67" s="525"/>
      <c r="RXQ67" s="525"/>
      <c r="RXR67" s="525"/>
      <c r="RXS67" s="525"/>
      <c r="RXT67" s="525"/>
      <c r="RXU67" s="525"/>
      <c r="RXV67" s="525"/>
      <c r="RXW67" s="525"/>
      <c r="RXX67" s="525"/>
      <c r="RXY67" s="525"/>
      <c r="RXZ67" s="525"/>
      <c r="RYA67" s="525"/>
      <c r="RYB67" s="525"/>
      <c r="RYC67" s="525"/>
      <c r="RYD67" s="525"/>
      <c r="RYE67" s="525"/>
      <c r="RYF67" s="525"/>
      <c r="RYG67" s="525"/>
      <c r="RYH67" s="525"/>
      <c r="RYI67" s="525"/>
      <c r="RYJ67" s="525"/>
      <c r="RYK67" s="525"/>
      <c r="RYL67" s="525"/>
      <c r="RYM67" s="525"/>
      <c r="RYN67" s="525"/>
      <c r="RYO67" s="525"/>
      <c r="RYP67" s="525"/>
      <c r="RYQ67" s="525"/>
      <c r="RYR67" s="525"/>
      <c r="RYS67" s="525"/>
      <c r="RYT67" s="525"/>
      <c r="RYU67" s="525"/>
      <c r="RYV67" s="525"/>
      <c r="RYW67" s="525"/>
      <c r="RYX67" s="525"/>
      <c r="RYY67" s="525"/>
      <c r="RYZ67" s="525"/>
      <c r="RZA67" s="525"/>
      <c r="RZB67" s="525"/>
      <c r="RZC67" s="525"/>
      <c r="RZD67" s="525"/>
      <c r="RZE67" s="525"/>
      <c r="RZF67" s="525"/>
      <c r="RZG67" s="525"/>
      <c r="RZH67" s="525"/>
      <c r="RZI67" s="525"/>
      <c r="RZJ67" s="525"/>
      <c r="RZK67" s="525"/>
      <c r="RZL67" s="525"/>
      <c r="RZM67" s="525"/>
      <c r="RZN67" s="525"/>
      <c r="RZO67" s="525"/>
      <c r="RZP67" s="525"/>
      <c r="RZQ67" s="525"/>
      <c r="RZR67" s="525"/>
      <c r="RZS67" s="525"/>
      <c r="RZT67" s="525"/>
      <c r="RZU67" s="525"/>
      <c r="RZV67" s="525"/>
      <c r="RZW67" s="525"/>
      <c r="RZX67" s="525"/>
      <c r="RZY67" s="525"/>
      <c r="RZZ67" s="525"/>
      <c r="SAA67" s="525"/>
      <c r="SAB67" s="525"/>
      <c r="SAC67" s="525"/>
      <c r="SAD67" s="525"/>
      <c r="SAE67" s="525"/>
      <c r="SAF67" s="525"/>
      <c r="SAG67" s="525"/>
      <c r="SAH67" s="525"/>
      <c r="SAI67" s="525"/>
      <c r="SAJ67" s="525"/>
      <c r="SAK67" s="525"/>
      <c r="SAL67" s="525"/>
      <c r="SAM67" s="525"/>
      <c r="SAN67" s="525"/>
      <c r="SAO67" s="525"/>
      <c r="SAP67" s="525"/>
      <c r="SAQ67" s="525"/>
      <c r="SAR67" s="525"/>
      <c r="SAS67" s="525"/>
      <c r="SAT67" s="525"/>
      <c r="SAU67" s="525"/>
      <c r="SAV67" s="525"/>
      <c r="SAW67" s="525"/>
      <c r="SAX67" s="525"/>
      <c r="SAY67" s="525"/>
      <c r="SAZ67" s="525"/>
      <c r="SBA67" s="525"/>
      <c r="SBB67" s="525"/>
      <c r="SBC67" s="525"/>
      <c r="SBD67" s="525"/>
      <c r="SBE67" s="525"/>
      <c r="SBF67" s="525"/>
      <c r="SBG67" s="525"/>
      <c r="SBH67" s="525"/>
      <c r="SBI67" s="525"/>
      <c r="SBJ67" s="525"/>
      <c r="SBK67" s="525"/>
      <c r="SBL67" s="525"/>
      <c r="SBM67" s="525"/>
      <c r="SBN67" s="525"/>
      <c r="SBO67" s="525"/>
      <c r="SBP67" s="525"/>
      <c r="SBQ67" s="525"/>
      <c r="SBR67" s="525"/>
      <c r="SBS67" s="525"/>
      <c r="SBT67" s="525"/>
      <c r="SBU67" s="525"/>
      <c r="SBV67" s="525"/>
      <c r="SBW67" s="525"/>
      <c r="SBX67" s="525"/>
      <c r="SBY67" s="525"/>
      <c r="SBZ67" s="525"/>
      <c r="SCA67" s="525"/>
      <c r="SCB67" s="525"/>
      <c r="SCC67" s="525"/>
      <c r="SCD67" s="525"/>
      <c r="SCE67" s="525"/>
      <c r="SCF67" s="525"/>
      <c r="SCG67" s="525"/>
      <c r="SCH67" s="525"/>
      <c r="SCI67" s="525"/>
      <c r="SCJ67" s="525"/>
      <c r="SCK67" s="525"/>
      <c r="SCL67" s="525"/>
      <c r="SCM67" s="525"/>
      <c r="SCN67" s="525"/>
      <c r="SCO67" s="525"/>
      <c r="SCP67" s="525"/>
      <c r="SCQ67" s="525"/>
      <c r="SCR67" s="525"/>
      <c r="SCS67" s="525"/>
      <c r="SCT67" s="525"/>
      <c r="SCU67" s="525"/>
      <c r="SCV67" s="525"/>
      <c r="SCW67" s="525"/>
      <c r="SCX67" s="525"/>
      <c r="SCY67" s="525"/>
      <c r="SCZ67" s="525"/>
      <c r="SDA67" s="525"/>
      <c r="SDB67" s="525"/>
      <c r="SDC67" s="525"/>
      <c r="SDD67" s="525"/>
      <c r="SDE67" s="525"/>
      <c r="SDF67" s="525"/>
      <c r="SDG67" s="525"/>
      <c r="SDH67" s="525"/>
      <c r="SDI67" s="525"/>
      <c r="SDJ67" s="525"/>
      <c r="SDK67" s="525"/>
      <c r="SDL67" s="525"/>
      <c r="SDM67" s="525"/>
      <c r="SDN67" s="525"/>
      <c r="SDO67" s="525"/>
      <c r="SDP67" s="525"/>
      <c r="SDQ67" s="525"/>
      <c r="SDR67" s="525"/>
      <c r="SDS67" s="525"/>
      <c r="SDT67" s="525"/>
      <c r="SDU67" s="525"/>
      <c r="SDV67" s="525"/>
      <c r="SDW67" s="525"/>
      <c r="SDX67" s="525"/>
      <c r="SDY67" s="525"/>
      <c r="SDZ67" s="525"/>
      <c r="SEA67" s="525"/>
      <c r="SEB67" s="525"/>
      <c r="SEC67" s="525"/>
      <c r="SED67" s="525"/>
      <c r="SEE67" s="525"/>
      <c r="SEF67" s="525"/>
      <c r="SEG67" s="525"/>
      <c r="SEH67" s="525"/>
      <c r="SEI67" s="525"/>
      <c r="SEJ67" s="525"/>
      <c r="SEK67" s="525"/>
      <c r="SEL67" s="525"/>
      <c r="SEM67" s="525"/>
      <c r="SEN67" s="525"/>
      <c r="SEO67" s="525"/>
      <c r="SEP67" s="525"/>
      <c r="SEQ67" s="525"/>
      <c r="SER67" s="525"/>
      <c r="SES67" s="525"/>
      <c r="SET67" s="525"/>
      <c r="SEU67" s="525"/>
      <c r="SEV67" s="525"/>
      <c r="SEW67" s="525"/>
      <c r="SEX67" s="525"/>
      <c r="SEY67" s="525"/>
      <c r="SEZ67" s="525"/>
      <c r="SFA67" s="525"/>
      <c r="SFB67" s="525"/>
      <c r="SFC67" s="525"/>
      <c r="SFD67" s="525"/>
      <c r="SFE67" s="525"/>
      <c r="SFF67" s="525"/>
      <c r="SFG67" s="525"/>
      <c r="SFH67" s="525"/>
      <c r="SFI67" s="525"/>
      <c r="SFJ67" s="525"/>
      <c r="SFK67" s="525"/>
      <c r="SFL67" s="525"/>
      <c r="SFM67" s="525"/>
      <c r="SFN67" s="525"/>
      <c r="SFO67" s="525"/>
      <c r="SFP67" s="525"/>
      <c r="SFQ67" s="525"/>
      <c r="SFR67" s="525"/>
      <c r="SFS67" s="525"/>
      <c r="SFT67" s="525"/>
      <c r="SFU67" s="525"/>
      <c r="SFV67" s="525"/>
      <c r="SFW67" s="525"/>
      <c r="SFX67" s="525"/>
      <c r="SFY67" s="525"/>
      <c r="SFZ67" s="525"/>
      <c r="SGA67" s="525"/>
      <c r="SGB67" s="525"/>
      <c r="SGC67" s="525"/>
      <c r="SGD67" s="525"/>
      <c r="SGE67" s="525"/>
      <c r="SGF67" s="525"/>
      <c r="SGG67" s="525"/>
      <c r="SGH67" s="525"/>
      <c r="SGI67" s="525"/>
      <c r="SGJ67" s="525"/>
      <c r="SGK67" s="525"/>
      <c r="SGL67" s="525"/>
      <c r="SGM67" s="525"/>
      <c r="SGN67" s="525"/>
      <c r="SGO67" s="525"/>
      <c r="SGP67" s="525"/>
      <c r="SGQ67" s="525"/>
      <c r="SGR67" s="525"/>
      <c r="SGS67" s="525"/>
      <c r="SGT67" s="525"/>
      <c r="SGU67" s="525"/>
      <c r="SGV67" s="525"/>
      <c r="SGW67" s="525"/>
      <c r="SGX67" s="525"/>
      <c r="SGY67" s="525"/>
      <c r="SGZ67" s="525"/>
      <c r="SHA67" s="525"/>
      <c r="SHB67" s="525"/>
      <c r="SHC67" s="525"/>
      <c r="SHD67" s="525"/>
      <c r="SHE67" s="525"/>
      <c r="SHF67" s="525"/>
      <c r="SHG67" s="525"/>
      <c r="SHH67" s="525"/>
      <c r="SHI67" s="525"/>
      <c r="SHJ67" s="525"/>
      <c r="SHK67" s="525"/>
      <c r="SHL67" s="525"/>
      <c r="SHM67" s="525"/>
      <c r="SHN67" s="525"/>
      <c r="SHO67" s="525"/>
      <c r="SHP67" s="525"/>
      <c r="SHQ67" s="525"/>
      <c r="SHR67" s="525"/>
      <c r="SHS67" s="525"/>
      <c r="SHT67" s="525"/>
      <c r="SHU67" s="525"/>
      <c r="SHV67" s="525"/>
      <c r="SHW67" s="525"/>
      <c r="SHX67" s="525"/>
      <c r="SHY67" s="525"/>
      <c r="SHZ67" s="525"/>
      <c r="SIA67" s="525"/>
      <c r="SIB67" s="525"/>
      <c r="SIC67" s="525"/>
      <c r="SID67" s="525"/>
      <c r="SIE67" s="525"/>
      <c r="SIF67" s="525"/>
      <c r="SIG67" s="525"/>
      <c r="SIH67" s="525"/>
      <c r="SII67" s="525"/>
      <c r="SIJ67" s="525"/>
      <c r="SIK67" s="525"/>
      <c r="SIL67" s="525"/>
      <c r="SIM67" s="525"/>
      <c r="SIN67" s="525"/>
      <c r="SIO67" s="525"/>
      <c r="SIP67" s="525"/>
      <c r="SIQ67" s="525"/>
      <c r="SIR67" s="525"/>
      <c r="SIS67" s="525"/>
      <c r="SIT67" s="525"/>
      <c r="SIU67" s="525"/>
      <c r="SIV67" s="525"/>
      <c r="SIW67" s="525"/>
      <c r="SIX67" s="525"/>
      <c r="SIY67" s="525"/>
      <c r="SIZ67" s="525"/>
      <c r="SJA67" s="525"/>
      <c r="SJB67" s="525"/>
      <c r="SJC67" s="525"/>
      <c r="SJD67" s="525"/>
      <c r="SJE67" s="525"/>
      <c r="SJF67" s="525"/>
      <c r="SJG67" s="525"/>
      <c r="SJH67" s="525"/>
      <c r="SJI67" s="525"/>
      <c r="SJJ67" s="525"/>
      <c r="SJK67" s="525"/>
      <c r="SJL67" s="525"/>
      <c r="SJM67" s="525"/>
      <c r="SJN67" s="525"/>
      <c r="SJO67" s="525"/>
      <c r="SJP67" s="525"/>
      <c r="SJQ67" s="525"/>
      <c r="SJR67" s="525"/>
      <c r="SJS67" s="525"/>
      <c r="SJT67" s="525"/>
      <c r="SJU67" s="525"/>
      <c r="SJV67" s="525"/>
      <c r="SJW67" s="525"/>
      <c r="SJX67" s="525"/>
      <c r="SJY67" s="525"/>
      <c r="SJZ67" s="525"/>
      <c r="SKA67" s="525"/>
      <c r="SKB67" s="525"/>
      <c r="SKC67" s="525"/>
      <c r="SKD67" s="525"/>
      <c r="SKE67" s="525"/>
      <c r="SKF67" s="525"/>
      <c r="SKG67" s="525"/>
      <c r="SKH67" s="525"/>
      <c r="SKI67" s="525"/>
      <c r="SKJ67" s="525"/>
      <c r="SKK67" s="525"/>
      <c r="SKL67" s="525"/>
      <c r="SKM67" s="525"/>
      <c r="SKN67" s="525"/>
      <c r="SKO67" s="525"/>
      <c r="SKP67" s="525"/>
      <c r="SKQ67" s="525"/>
      <c r="SKR67" s="525"/>
      <c r="SKS67" s="525"/>
      <c r="SKT67" s="525"/>
      <c r="SKU67" s="525"/>
      <c r="SKV67" s="525"/>
      <c r="SKW67" s="525"/>
      <c r="SKX67" s="525"/>
      <c r="SKY67" s="525"/>
      <c r="SKZ67" s="525"/>
      <c r="SLA67" s="525"/>
      <c r="SLB67" s="525"/>
      <c r="SLC67" s="525"/>
      <c r="SLD67" s="525"/>
      <c r="SLE67" s="525"/>
      <c r="SLF67" s="525"/>
      <c r="SLG67" s="525"/>
      <c r="SLH67" s="525"/>
      <c r="SLI67" s="525"/>
      <c r="SLJ67" s="525"/>
      <c r="SLK67" s="525"/>
      <c r="SLL67" s="525"/>
      <c r="SLM67" s="525"/>
      <c r="SLN67" s="525"/>
      <c r="SLO67" s="525"/>
      <c r="SLP67" s="525"/>
      <c r="SLQ67" s="525"/>
      <c r="SLR67" s="525"/>
      <c r="SLS67" s="525"/>
      <c r="SLT67" s="525"/>
      <c r="SLU67" s="525"/>
      <c r="SLV67" s="525"/>
      <c r="SLW67" s="525"/>
      <c r="SLX67" s="525"/>
      <c r="SLY67" s="525"/>
      <c r="SLZ67" s="525"/>
      <c r="SMA67" s="525"/>
      <c r="SMB67" s="525"/>
      <c r="SMC67" s="525"/>
      <c r="SMD67" s="525"/>
      <c r="SME67" s="525"/>
      <c r="SMF67" s="525"/>
      <c r="SMG67" s="525"/>
      <c r="SMH67" s="525"/>
      <c r="SMI67" s="525"/>
      <c r="SMJ67" s="525"/>
      <c r="SMK67" s="525"/>
      <c r="SML67" s="525"/>
      <c r="SMM67" s="525"/>
      <c r="SMN67" s="525"/>
      <c r="SMO67" s="525"/>
      <c r="SMP67" s="525"/>
      <c r="SMQ67" s="525"/>
      <c r="SMR67" s="525"/>
      <c r="SMS67" s="525"/>
      <c r="SMT67" s="525"/>
      <c r="SMU67" s="525"/>
      <c r="SMV67" s="525"/>
      <c r="SMW67" s="525"/>
      <c r="SMX67" s="525"/>
      <c r="SMY67" s="525"/>
      <c r="SMZ67" s="525"/>
      <c r="SNA67" s="525"/>
      <c r="SNB67" s="525"/>
      <c r="SNC67" s="525"/>
      <c r="SND67" s="525"/>
      <c r="SNE67" s="525"/>
      <c r="SNF67" s="525"/>
      <c r="SNG67" s="525"/>
      <c r="SNH67" s="525"/>
      <c r="SNI67" s="525"/>
      <c r="SNJ67" s="525"/>
      <c r="SNK67" s="525"/>
      <c r="SNL67" s="525"/>
      <c r="SNM67" s="525"/>
      <c r="SNN67" s="525"/>
      <c r="SNO67" s="525"/>
      <c r="SNP67" s="525"/>
      <c r="SNQ67" s="525"/>
      <c r="SNR67" s="525"/>
      <c r="SNS67" s="525"/>
      <c r="SNT67" s="525"/>
      <c r="SNU67" s="525"/>
      <c r="SNV67" s="525"/>
      <c r="SNW67" s="525"/>
      <c r="SNX67" s="525"/>
      <c r="SNY67" s="525"/>
      <c r="SNZ67" s="525"/>
      <c r="SOA67" s="525"/>
      <c r="SOB67" s="525"/>
      <c r="SOC67" s="525"/>
      <c r="SOD67" s="525"/>
      <c r="SOE67" s="525"/>
      <c r="SOF67" s="525"/>
      <c r="SOG67" s="525"/>
      <c r="SOH67" s="525"/>
      <c r="SOI67" s="525"/>
      <c r="SOJ67" s="525"/>
      <c r="SOK67" s="525"/>
      <c r="SOL67" s="525"/>
      <c r="SOM67" s="525"/>
      <c r="SON67" s="525"/>
      <c r="SOO67" s="525"/>
      <c r="SOP67" s="525"/>
      <c r="SOQ67" s="525"/>
      <c r="SOR67" s="525"/>
      <c r="SOS67" s="525"/>
      <c r="SOT67" s="525"/>
      <c r="SOU67" s="525"/>
      <c r="SOV67" s="525"/>
      <c r="SOW67" s="525"/>
      <c r="SOX67" s="525"/>
      <c r="SOY67" s="525"/>
      <c r="SOZ67" s="525"/>
      <c r="SPA67" s="525"/>
      <c r="SPB67" s="525"/>
      <c r="SPC67" s="525"/>
      <c r="SPD67" s="525"/>
      <c r="SPE67" s="525"/>
      <c r="SPF67" s="525"/>
      <c r="SPG67" s="525"/>
      <c r="SPH67" s="525"/>
      <c r="SPI67" s="525"/>
      <c r="SPJ67" s="525"/>
      <c r="SPK67" s="525"/>
      <c r="SPL67" s="525"/>
      <c r="SPM67" s="525"/>
      <c r="SPN67" s="525"/>
      <c r="SPO67" s="525"/>
      <c r="SPP67" s="525"/>
      <c r="SPQ67" s="525"/>
      <c r="SPR67" s="525"/>
      <c r="SPS67" s="525"/>
      <c r="SPT67" s="525"/>
      <c r="SPU67" s="525"/>
      <c r="SPV67" s="525"/>
      <c r="SPW67" s="525"/>
      <c r="SPX67" s="525"/>
      <c r="SPY67" s="525"/>
      <c r="SPZ67" s="525"/>
      <c r="SQA67" s="525"/>
      <c r="SQB67" s="525"/>
      <c r="SQC67" s="525"/>
      <c r="SQD67" s="525"/>
      <c r="SQE67" s="525"/>
      <c r="SQF67" s="525"/>
      <c r="SQG67" s="525"/>
      <c r="SQH67" s="525"/>
      <c r="SQI67" s="525"/>
      <c r="SQJ67" s="525"/>
      <c r="SQK67" s="525"/>
      <c r="SQL67" s="525"/>
      <c r="SQM67" s="525"/>
      <c r="SQN67" s="525"/>
      <c r="SQO67" s="525"/>
      <c r="SQP67" s="525"/>
      <c r="SQQ67" s="525"/>
      <c r="SQR67" s="525"/>
      <c r="SQS67" s="525"/>
      <c r="SQT67" s="525"/>
      <c r="SQU67" s="525"/>
      <c r="SQV67" s="525"/>
      <c r="SQW67" s="525"/>
      <c r="SQX67" s="525"/>
      <c r="SQY67" s="525"/>
      <c r="SQZ67" s="525"/>
      <c r="SRA67" s="525"/>
      <c r="SRB67" s="525"/>
      <c r="SRC67" s="525"/>
      <c r="SRD67" s="525"/>
      <c r="SRE67" s="525"/>
      <c r="SRF67" s="525"/>
      <c r="SRG67" s="525"/>
      <c r="SRH67" s="525"/>
      <c r="SRI67" s="525"/>
      <c r="SRJ67" s="525"/>
      <c r="SRK67" s="525"/>
      <c r="SRL67" s="525"/>
      <c r="SRM67" s="525"/>
      <c r="SRN67" s="525"/>
      <c r="SRO67" s="525"/>
      <c r="SRP67" s="525"/>
      <c r="SRQ67" s="525"/>
      <c r="SRR67" s="525"/>
      <c r="SRS67" s="525"/>
      <c r="SRT67" s="525"/>
      <c r="SRU67" s="525"/>
      <c r="SRV67" s="525"/>
      <c r="SRW67" s="525"/>
      <c r="SRX67" s="525"/>
      <c r="SRY67" s="525"/>
      <c r="SRZ67" s="525"/>
      <c r="SSA67" s="525"/>
      <c r="SSB67" s="525"/>
      <c r="SSC67" s="525"/>
      <c r="SSD67" s="525"/>
      <c r="SSE67" s="525"/>
      <c r="SSF67" s="525"/>
      <c r="SSG67" s="525"/>
      <c r="SSH67" s="525"/>
      <c r="SSI67" s="525"/>
      <c r="SSJ67" s="525"/>
      <c r="SSK67" s="525"/>
      <c r="SSL67" s="525"/>
      <c r="SSM67" s="525"/>
      <c r="SSN67" s="525"/>
      <c r="SSO67" s="525"/>
      <c r="SSP67" s="525"/>
      <c r="SSQ67" s="525"/>
      <c r="SSR67" s="525"/>
      <c r="SSS67" s="525"/>
      <c r="SST67" s="525"/>
      <c r="SSU67" s="525"/>
      <c r="SSV67" s="525"/>
      <c r="SSW67" s="525"/>
      <c r="SSX67" s="525"/>
      <c r="SSY67" s="525"/>
      <c r="SSZ67" s="525"/>
      <c r="STA67" s="525"/>
      <c r="STB67" s="525"/>
      <c r="STC67" s="525"/>
      <c r="STD67" s="525"/>
      <c r="STE67" s="525"/>
      <c r="STF67" s="525"/>
      <c r="STG67" s="525"/>
      <c r="STH67" s="525"/>
      <c r="STI67" s="525"/>
      <c r="STJ67" s="525"/>
      <c r="STK67" s="525"/>
      <c r="STL67" s="525"/>
      <c r="STM67" s="525"/>
      <c r="STN67" s="525"/>
      <c r="STO67" s="525"/>
      <c r="STP67" s="525"/>
      <c r="STQ67" s="525"/>
      <c r="STR67" s="525"/>
      <c r="STS67" s="525"/>
      <c r="STT67" s="525"/>
      <c r="STU67" s="525"/>
      <c r="STV67" s="525"/>
      <c r="STW67" s="525"/>
      <c r="STX67" s="525"/>
      <c r="STY67" s="525"/>
      <c r="STZ67" s="525"/>
      <c r="SUA67" s="525"/>
      <c r="SUB67" s="525"/>
      <c r="SUC67" s="525"/>
      <c r="SUD67" s="525"/>
      <c r="SUE67" s="525"/>
      <c r="SUF67" s="525"/>
      <c r="SUG67" s="525"/>
      <c r="SUH67" s="525"/>
      <c r="SUI67" s="525"/>
      <c r="SUJ67" s="525"/>
      <c r="SUK67" s="525"/>
      <c r="SUL67" s="525"/>
      <c r="SUM67" s="525"/>
      <c r="SUN67" s="525"/>
      <c r="SUO67" s="525"/>
      <c r="SUP67" s="525"/>
      <c r="SUQ67" s="525"/>
      <c r="SUR67" s="525"/>
      <c r="SUS67" s="525"/>
      <c r="SUT67" s="525"/>
      <c r="SUU67" s="525"/>
      <c r="SUV67" s="525"/>
      <c r="SUW67" s="525"/>
      <c r="SUX67" s="525"/>
      <c r="SUY67" s="525"/>
      <c r="SUZ67" s="525"/>
      <c r="SVA67" s="525"/>
      <c r="SVB67" s="525"/>
      <c r="SVC67" s="525"/>
      <c r="SVD67" s="525"/>
      <c r="SVE67" s="525"/>
      <c r="SVF67" s="525"/>
      <c r="SVG67" s="525"/>
      <c r="SVH67" s="525"/>
      <c r="SVI67" s="525"/>
      <c r="SVJ67" s="525"/>
      <c r="SVK67" s="525"/>
      <c r="SVL67" s="525"/>
      <c r="SVM67" s="525"/>
      <c r="SVN67" s="525"/>
      <c r="SVO67" s="525"/>
      <c r="SVP67" s="525"/>
      <c r="SVQ67" s="525"/>
      <c r="SVR67" s="525"/>
      <c r="SVS67" s="525"/>
      <c r="SVT67" s="525"/>
      <c r="SVU67" s="525"/>
      <c r="SVV67" s="525"/>
      <c r="SVW67" s="525"/>
      <c r="SVX67" s="525"/>
      <c r="SVY67" s="525"/>
      <c r="SVZ67" s="525"/>
      <c r="SWA67" s="525"/>
      <c r="SWB67" s="525"/>
      <c r="SWC67" s="525"/>
      <c r="SWD67" s="525"/>
      <c r="SWE67" s="525"/>
      <c r="SWF67" s="525"/>
      <c r="SWG67" s="525"/>
      <c r="SWH67" s="525"/>
      <c r="SWI67" s="525"/>
      <c r="SWJ67" s="525"/>
      <c r="SWK67" s="525"/>
      <c r="SWL67" s="525"/>
      <c r="SWM67" s="525"/>
      <c r="SWN67" s="525"/>
      <c r="SWO67" s="525"/>
      <c r="SWP67" s="525"/>
      <c r="SWQ67" s="525"/>
      <c r="SWR67" s="525"/>
      <c r="SWS67" s="525"/>
      <c r="SWT67" s="525"/>
      <c r="SWU67" s="525"/>
      <c r="SWV67" s="525"/>
      <c r="SWW67" s="525"/>
      <c r="SWX67" s="525"/>
      <c r="SWY67" s="525"/>
      <c r="SWZ67" s="525"/>
      <c r="SXA67" s="525"/>
      <c r="SXB67" s="525"/>
      <c r="SXC67" s="525"/>
      <c r="SXD67" s="525"/>
      <c r="SXE67" s="525"/>
      <c r="SXF67" s="525"/>
      <c r="SXG67" s="525"/>
      <c r="SXH67" s="525"/>
      <c r="SXI67" s="525"/>
      <c r="SXJ67" s="525"/>
      <c r="SXK67" s="525"/>
      <c r="SXL67" s="525"/>
      <c r="SXM67" s="525"/>
      <c r="SXN67" s="525"/>
      <c r="SXO67" s="525"/>
      <c r="SXP67" s="525"/>
      <c r="SXQ67" s="525"/>
      <c r="SXR67" s="525"/>
      <c r="SXS67" s="525"/>
      <c r="SXT67" s="525"/>
      <c r="SXU67" s="525"/>
      <c r="SXV67" s="525"/>
      <c r="SXW67" s="525"/>
      <c r="SXX67" s="525"/>
      <c r="SXY67" s="525"/>
      <c r="SXZ67" s="525"/>
      <c r="SYA67" s="525"/>
      <c r="SYB67" s="525"/>
      <c r="SYC67" s="525"/>
      <c r="SYD67" s="525"/>
      <c r="SYE67" s="525"/>
      <c r="SYF67" s="525"/>
      <c r="SYG67" s="525"/>
      <c r="SYH67" s="525"/>
      <c r="SYI67" s="525"/>
      <c r="SYJ67" s="525"/>
      <c r="SYK67" s="525"/>
      <c r="SYL67" s="525"/>
      <c r="SYM67" s="525"/>
      <c r="SYN67" s="525"/>
      <c r="SYO67" s="525"/>
      <c r="SYP67" s="525"/>
      <c r="SYQ67" s="525"/>
      <c r="SYR67" s="525"/>
      <c r="SYS67" s="525"/>
      <c r="SYT67" s="525"/>
      <c r="SYU67" s="525"/>
      <c r="SYV67" s="525"/>
      <c r="SYW67" s="525"/>
      <c r="SYX67" s="525"/>
      <c r="SYY67" s="525"/>
      <c r="SYZ67" s="525"/>
      <c r="SZA67" s="525"/>
      <c r="SZB67" s="525"/>
      <c r="SZC67" s="525"/>
      <c r="SZD67" s="525"/>
      <c r="SZE67" s="525"/>
      <c r="SZF67" s="525"/>
      <c r="SZG67" s="525"/>
      <c r="SZH67" s="525"/>
      <c r="SZI67" s="525"/>
      <c r="SZJ67" s="525"/>
      <c r="SZK67" s="525"/>
      <c r="SZL67" s="525"/>
      <c r="SZM67" s="525"/>
      <c r="SZN67" s="525"/>
      <c r="SZO67" s="525"/>
      <c r="SZP67" s="525"/>
      <c r="SZQ67" s="525"/>
      <c r="SZR67" s="525"/>
      <c r="SZS67" s="525"/>
      <c r="SZT67" s="525"/>
      <c r="SZU67" s="525"/>
      <c r="SZV67" s="525"/>
      <c r="SZW67" s="525"/>
      <c r="SZX67" s="525"/>
      <c r="SZY67" s="525"/>
      <c r="SZZ67" s="525"/>
      <c r="TAA67" s="525"/>
      <c r="TAB67" s="525"/>
      <c r="TAC67" s="525"/>
      <c r="TAD67" s="525"/>
      <c r="TAE67" s="525"/>
      <c r="TAF67" s="525"/>
      <c r="TAG67" s="525"/>
      <c r="TAH67" s="525"/>
      <c r="TAI67" s="525"/>
      <c r="TAJ67" s="525"/>
      <c r="TAK67" s="525"/>
      <c r="TAL67" s="525"/>
      <c r="TAM67" s="525"/>
      <c r="TAN67" s="525"/>
      <c r="TAO67" s="525"/>
      <c r="TAP67" s="525"/>
      <c r="TAQ67" s="525"/>
      <c r="TAR67" s="525"/>
      <c r="TAS67" s="525"/>
      <c r="TAT67" s="525"/>
      <c r="TAU67" s="525"/>
      <c r="TAV67" s="525"/>
      <c r="TAW67" s="525"/>
      <c r="TAX67" s="525"/>
      <c r="TAY67" s="525"/>
      <c r="TAZ67" s="525"/>
      <c r="TBA67" s="525"/>
      <c r="TBB67" s="525"/>
      <c r="TBC67" s="525"/>
      <c r="TBD67" s="525"/>
      <c r="TBE67" s="525"/>
      <c r="TBF67" s="525"/>
      <c r="TBG67" s="525"/>
      <c r="TBH67" s="525"/>
      <c r="TBI67" s="525"/>
      <c r="TBJ67" s="525"/>
      <c r="TBK67" s="525"/>
      <c r="TBL67" s="525"/>
      <c r="TBM67" s="525"/>
      <c r="TBN67" s="525"/>
      <c r="TBO67" s="525"/>
      <c r="TBP67" s="525"/>
      <c r="TBQ67" s="525"/>
      <c r="TBR67" s="525"/>
      <c r="TBS67" s="525"/>
      <c r="TBT67" s="525"/>
      <c r="TBU67" s="525"/>
      <c r="TBV67" s="525"/>
      <c r="TBW67" s="525"/>
      <c r="TBX67" s="525"/>
      <c r="TBY67" s="525"/>
      <c r="TBZ67" s="525"/>
      <c r="TCA67" s="525"/>
      <c r="TCB67" s="525"/>
      <c r="TCC67" s="525"/>
      <c r="TCD67" s="525"/>
      <c r="TCE67" s="525"/>
      <c r="TCF67" s="525"/>
      <c r="TCG67" s="525"/>
      <c r="TCH67" s="525"/>
      <c r="TCI67" s="525"/>
      <c r="TCJ67" s="525"/>
      <c r="TCK67" s="525"/>
      <c r="TCL67" s="525"/>
      <c r="TCM67" s="525"/>
      <c r="TCN67" s="525"/>
      <c r="TCO67" s="525"/>
      <c r="TCP67" s="525"/>
      <c r="TCQ67" s="525"/>
      <c r="TCR67" s="525"/>
      <c r="TCS67" s="525"/>
      <c r="TCT67" s="525"/>
      <c r="TCU67" s="525"/>
      <c r="TCV67" s="525"/>
      <c r="TCW67" s="525"/>
      <c r="TCX67" s="525"/>
      <c r="TCY67" s="525"/>
      <c r="TCZ67" s="525"/>
      <c r="TDA67" s="525"/>
      <c r="TDB67" s="525"/>
      <c r="TDC67" s="525"/>
      <c r="TDD67" s="525"/>
      <c r="TDE67" s="525"/>
      <c r="TDF67" s="525"/>
      <c r="TDG67" s="525"/>
      <c r="TDH67" s="525"/>
      <c r="TDI67" s="525"/>
      <c r="TDJ67" s="525"/>
      <c r="TDK67" s="525"/>
      <c r="TDL67" s="525"/>
      <c r="TDM67" s="525"/>
      <c r="TDN67" s="525"/>
      <c r="TDO67" s="525"/>
      <c r="TDP67" s="525"/>
      <c r="TDQ67" s="525"/>
      <c r="TDR67" s="525"/>
      <c r="TDS67" s="525"/>
      <c r="TDT67" s="525"/>
      <c r="TDU67" s="525"/>
      <c r="TDV67" s="525"/>
      <c r="TDW67" s="525"/>
      <c r="TDX67" s="525"/>
      <c r="TDY67" s="525"/>
      <c r="TDZ67" s="525"/>
      <c r="TEA67" s="525"/>
      <c r="TEB67" s="525"/>
      <c r="TEC67" s="525"/>
      <c r="TED67" s="525"/>
      <c r="TEE67" s="525"/>
      <c r="TEF67" s="525"/>
      <c r="TEG67" s="525"/>
      <c r="TEH67" s="525"/>
      <c r="TEI67" s="525"/>
      <c r="TEJ67" s="525"/>
      <c r="TEK67" s="525"/>
      <c r="TEL67" s="525"/>
      <c r="TEM67" s="525"/>
      <c r="TEN67" s="525"/>
      <c r="TEO67" s="525"/>
      <c r="TEP67" s="525"/>
      <c r="TEQ67" s="525"/>
      <c r="TER67" s="525"/>
      <c r="TES67" s="525"/>
      <c r="TET67" s="525"/>
      <c r="TEU67" s="525"/>
      <c r="TEV67" s="525"/>
      <c r="TEW67" s="525"/>
      <c r="TEX67" s="525"/>
      <c r="TEY67" s="525"/>
      <c r="TEZ67" s="525"/>
      <c r="TFA67" s="525"/>
      <c r="TFB67" s="525"/>
      <c r="TFC67" s="525"/>
      <c r="TFD67" s="525"/>
      <c r="TFE67" s="525"/>
      <c r="TFF67" s="525"/>
      <c r="TFG67" s="525"/>
      <c r="TFH67" s="525"/>
      <c r="TFI67" s="525"/>
      <c r="TFJ67" s="525"/>
      <c r="TFK67" s="525"/>
      <c r="TFL67" s="525"/>
      <c r="TFM67" s="525"/>
      <c r="TFN67" s="525"/>
      <c r="TFO67" s="525"/>
      <c r="TFP67" s="525"/>
      <c r="TFQ67" s="525"/>
      <c r="TFR67" s="525"/>
      <c r="TFS67" s="525"/>
      <c r="TFT67" s="525"/>
      <c r="TFU67" s="525"/>
      <c r="TFV67" s="525"/>
      <c r="TFW67" s="525"/>
      <c r="TFX67" s="525"/>
      <c r="TFY67" s="525"/>
      <c r="TFZ67" s="525"/>
      <c r="TGA67" s="525"/>
      <c r="TGB67" s="525"/>
      <c r="TGC67" s="525"/>
      <c r="TGD67" s="525"/>
      <c r="TGE67" s="525"/>
      <c r="TGF67" s="525"/>
      <c r="TGG67" s="525"/>
      <c r="TGH67" s="525"/>
      <c r="TGI67" s="525"/>
      <c r="TGJ67" s="525"/>
      <c r="TGK67" s="525"/>
      <c r="TGL67" s="525"/>
      <c r="TGM67" s="525"/>
      <c r="TGN67" s="525"/>
      <c r="TGO67" s="525"/>
      <c r="TGP67" s="525"/>
      <c r="TGQ67" s="525"/>
      <c r="TGR67" s="525"/>
      <c r="TGS67" s="525"/>
      <c r="TGT67" s="525"/>
      <c r="TGU67" s="525"/>
      <c r="TGV67" s="525"/>
      <c r="TGW67" s="525"/>
      <c r="TGX67" s="525"/>
      <c r="TGY67" s="525"/>
      <c r="TGZ67" s="525"/>
      <c r="THA67" s="525"/>
      <c r="THB67" s="525"/>
      <c r="THC67" s="525"/>
      <c r="THD67" s="525"/>
      <c r="THE67" s="525"/>
      <c r="THF67" s="525"/>
      <c r="THG67" s="525"/>
      <c r="THH67" s="525"/>
      <c r="THI67" s="525"/>
      <c r="THJ67" s="525"/>
      <c r="THK67" s="525"/>
      <c r="THL67" s="525"/>
      <c r="THM67" s="525"/>
      <c r="THN67" s="525"/>
      <c r="THO67" s="525"/>
      <c r="THP67" s="525"/>
      <c r="THQ67" s="525"/>
      <c r="THR67" s="525"/>
      <c r="THS67" s="525"/>
      <c r="THT67" s="525"/>
      <c r="THU67" s="525"/>
      <c r="THV67" s="525"/>
      <c r="THW67" s="525"/>
      <c r="THX67" s="525"/>
      <c r="THY67" s="525"/>
      <c r="THZ67" s="525"/>
      <c r="TIA67" s="525"/>
      <c r="TIB67" s="525"/>
      <c r="TIC67" s="525"/>
      <c r="TID67" s="525"/>
      <c r="TIE67" s="525"/>
      <c r="TIF67" s="525"/>
      <c r="TIG67" s="525"/>
      <c r="TIH67" s="525"/>
      <c r="TII67" s="525"/>
      <c r="TIJ67" s="525"/>
      <c r="TIK67" s="525"/>
      <c r="TIL67" s="525"/>
      <c r="TIM67" s="525"/>
      <c r="TIN67" s="525"/>
      <c r="TIO67" s="525"/>
      <c r="TIP67" s="525"/>
      <c r="TIQ67" s="525"/>
      <c r="TIR67" s="525"/>
      <c r="TIS67" s="525"/>
      <c r="TIT67" s="525"/>
      <c r="TIU67" s="525"/>
      <c r="TIV67" s="525"/>
      <c r="TIW67" s="525"/>
      <c r="TIX67" s="525"/>
      <c r="TIY67" s="525"/>
      <c r="TIZ67" s="525"/>
      <c r="TJA67" s="525"/>
      <c r="TJB67" s="525"/>
      <c r="TJC67" s="525"/>
      <c r="TJD67" s="525"/>
      <c r="TJE67" s="525"/>
      <c r="TJF67" s="525"/>
      <c r="TJG67" s="525"/>
      <c r="TJH67" s="525"/>
      <c r="TJI67" s="525"/>
      <c r="TJJ67" s="525"/>
      <c r="TJK67" s="525"/>
      <c r="TJL67" s="525"/>
      <c r="TJM67" s="525"/>
      <c r="TJN67" s="525"/>
      <c r="TJO67" s="525"/>
      <c r="TJP67" s="525"/>
      <c r="TJQ67" s="525"/>
      <c r="TJR67" s="525"/>
      <c r="TJS67" s="525"/>
      <c r="TJT67" s="525"/>
      <c r="TJU67" s="525"/>
      <c r="TJV67" s="525"/>
      <c r="TJW67" s="525"/>
      <c r="TJX67" s="525"/>
      <c r="TJY67" s="525"/>
      <c r="TJZ67" s="525"/>
      <c r="TKA67" s="525"/>
      <c r="TKB67" s="525"/>
      <c r="TKC67" s="525"/>
      <c r="TKD67" s="525"/>
      <c r="TKE67" s="525"/>
      <c r="TKF67" s="525"/>
      <c r="TKG67" s="525"/>
      <c r="TKH67" s="525"/>
      <c r="TKI67" s="525"/>
      <c r="TKJ67" s="525"/>
      <c r="TKK67" s="525"/>
      <c r="TKL67" s="525"/>
      <c r="TKM67" s="525"/>
      <c r="TKN67" s="525"/>
      <c r="TKO67" s="525"/>
      <c r="TKP67" s="525"/>
      <c r="TKQ67" s="525"/>
      <c r="TKR67" s="525"/>
      <c r="TKS67" s="525"/>
      <c r="TKT67" s="525"/>
      <c r="TKU67" s="525"/>
      <c r="TKV67" s="525"/>
      <c r="TKW67" s="525"/>
      <c r="TKX67" s="525"/>
      <c r="TKY67" s="525"/>
      <c r="TKZ67" s="525"/>
      <c r="TLA67" s="525"/>
      <c r="TLB67" s="525"/>
      <c r="TLC67" s="525"/>
      <c r="TLD67" s="525"/>
      <c r="TLE67" s="525"/>
      <c r="TLF67" s="525"/>
      <c r="TLG67" s="525"/>
      <c r="TLH67" s="525"/>
      <c r="TLI67" s="525"/>
      <c r="TLJ67" s="525"/>
      <c r="TLK67" s="525"/>
      <c r="TLL67" s="525"/>
      <c r="TLM67" s="525"/>
      <c r="TLN67" s="525"/>
      <c r="TLO67" s="525"/>
      <c r="TLP67" s="525"/>
      <c r="TLQ67" s="525"/>
      <c r="TLR67" s="525"/>
      <c r="TLS67" s="525"/>
      <c r="TLT67" s="525"/>
      <c r="TLU67" s="525"/>
      <c r="TLV67" s="525"/>
      <c r="TLW67" s="525"/>
      <c r="TLX67" s="525"/>
      <c r="TLY67" s="525"/>
      <c r="TLZ67" s="525"/>
      <c r="TMA67" s="525"/>
      <c r="TMB67" s="525"/>
      <c r="TMC67" s="525"/>
      <c r="TMD67" s="525"/>
      <c r="TME67" s="525"/>
      <c r="TMF67" s="525"/>
      <c r="TMG67" s="525"/>
      <c r="TMH67" s="525"/>
      <c r="TMI67" s="525"/>
      <c r="TMJ67" s="525"/>
      <c r="TMK67" s="525"/>
      <c r="TML67" s="525"/>
      <c r="TMM67" s="525"/>
      <c r="TMN67" s="525"/>
      <c r="TMO67" s="525"/>
      <c r="TMP67" s="525"/>
      <c r="TMQ67" s="525"/>
      <c r="TMR67" s="525"/>
      <c r="TMS67" s="525"/>
      <c r="TMT67" s="525"/>
      <c r="TMU67" s="525"/>
      <c r="TMV67" s="525"/>
      <c r="TMW67" s="525"/>
      <c r="TMX67" s="525"/>
      <c r="TMY67" s="525"/>
      <c r="TMZ67" s="525"/>
      <c r="TNA67" s="525"/>
      <c r="TNB67" s="525"/>
      <c r="TNC67" s="525"/>
      <c r="TND67" s="525"/>
      <c r="TNE67" s="525"/>
      <c r="TNF67" s="525"/>
      <c r="TNG67" s="525"/>
      <c r="TNH67" s="525"/>
      <c r="TNI67" s="525"/>
      <c r="TNJ67" s="525"/>
      <c r="TNK67" s="525"/>
      <c r="TNL67" s="525"/>
      <c r="TNM67" s="525"/>
      <c r="TNN67" s="525"/>
      <c r="TNO67" s="525"/>
      <c r="TNP67" s="525"/>
      <c r="TNQ67" s="525"/>
      <c r="TNR67" s="525"/>
      <c r="TNS67" s="525"/>
      <c r="TNT67" s="525"/>
      <c r="TNU67" s="525"/>
      <c r="TNV67" s="525"/>
      <c r="TNW67" s="525"/>
      <c r="TNX67" s="525"/>
      <c r="TNY67" s="525"/>
      <c r="TNZ67" s="525"/>
      <c r="TOA67" s="525"/>
      <c r="TOB67" s="525"/>
      <c r="TOC67" s="525"/>
      <c r="TOD67" s="525"/>
      <c r="TOE67" s="525"/>
      <c r="TOF67" s="525"/>
      <c r="TOG67" s="525"/>
      <c r="TOH67" s="525"/>
      <c r="TOI67" s="525"/>
      <c r="TOJ67" s="525"/>
      <c r="TOK67" s="525"/>
      <c r="TOL67" s="525"/>
      <c r="TOM67" s="525"/>
      <c r="TON67" s="525"/>
      <c r="TOO67" s="525"/>
      <c r="TOP67" s="525"/>
      <c r="TOQ67" s="525"/>
      <c r="TOR67" s="525"/>
      <c r="TOS67" s="525"/>
      <c r="TOT67" s="525"/>
      <c r="TOU67" s="525"/>
      <c r="TOV67" s="525"/>
      <c r="TOW67" s="525"/>
      <c r="TOX67" s="525"/>
      <c r="TOY67" s="525"/>
      <c r="TOZ67" s="525"/>
      <c r="TPA67" s="525"/>
      <c r="TPB67" s="525"/>
      <c r="TPC67" s="525"/>
      <c r="TPD67" s="525"/>
      <c r="TPE67" s="525"/>
      <c r="TPF67" s="525"/>
      <c r="TPG67" s="525"/>
      <c r="TPH67" s="525"/>
      <c r="TPI67" s="525"/>
      <c r="TPJ67" s="525"/>
      <c r="TPK67" s="525"/>
      <c r="TPL67" s="525"/>
      <c r="TPM67" s="525"/>
      <c r="TPN67" s="525"/>
      <c r="TPO67" s="525"/>
      <c r="TPP67" s="525"/>
      <c r="TPQ67" s="525"/>
      <c r="TPR67" s="525"/>
      <c r="TPS67" s="525"/>
      <c r="TPT67" s="525"/>
      <c r="TPU67" s="525"/>
      <c r="TPV67" s="525"/>
      <c r="TPW67" s="525"/>
      <c r="TPX67" s="525"/>
      <c r="TPY67" s="525"/>
      <c r="TPZ67" s="525"/>
      <c r="TQA67" s="525"/>
      <c r="TQB67" s="525"/>
      <c r="TQC67" s="525"/>
      <c r="TQD67" s="525"/>
      <c r="TQE67" s="525"/>
      <c r="TQF67" s="525"/>
      <c r="TQG67" s="525"/>
      <c r="TQH67" s="525"/>
      <c r="TQI67" s="525"/>
      <c r="TQJ67" s="525"/>
      <c r="TQK67" s="525"/>
      <c r="TQL67" s="525"/>
      <c r="TQM67" s="525"/>
      <c r="TQN67" s="525"/>
      <c r="TQO67" s="525"/>
      <c r="TQP67" s="525"/>
      <c r="TQQ67" s="525"/>
      <c r="TQR67" s="525"/>
      <c r="TQS67" s="525"/>
      <c r="TQT67" s="525"/>
      <c r="TQU67" s="525"/>
      <c r="TQV67" s="525"/>
      <c r="TQW67" s="525"/>
      <c r="TQX67" s="525"/>
      <c r="TQY67" s="525"/>
      <c r="TQZ67" s="525"/>
      <c r="TRA67" s="525"/>
      <c r="TRB67" s="525"/>
      <c r="TRC67" s="525"/>
      <c r="TRD67" s="525"/>
      <c r="TRE67" s="525"/>
      <c r="TRF67" s="525"/>
      <c r="TRG67" s="525"/>
      <c r="TRH67" s="525"/>
      <c r="TRI67" s="525"/>
      <c r="TRJ67" s="525"/>
      <c r="TRK67" s="525"/>
      <c r="TRL67" s="525"/>
      <c r="TRM67" s="525"/>
      <c r="TRN67" s="525"/>
      <c r="TRO67" s="525"/>
      <c r="TRP67" s="525"/>
      <c r="TRQ67" s="525"/>
      <c r="TRR67" s="525"/>
      <c r="TRS67" s="525"/>
      <c r="TRT67" s="525"/>
      <c r="TRU67" s="525"/>
      <c r="TRV67" s="525"/>
      <c r="TRW67" s="525"/>
      <c r="TRX67" s="525"/>
      <c r="TRY67" s="525"/>
      <c r="TRZ67" s="525"/>
      <c r="TSA67" s="525"/>
      <c r="TSB67" s="525"/>
      <c r="TSC67" s="525"/>
      <c r="TSD67" s="525"/>
      <c r="TSE67" s="525"/>
      <c r="TSF67" s="525"/>
      <c r="TSG67" s="525"/>
      <c r="TSH67" s="525"/>
      <c r="TSI67" s="525"/>
      <c r="TSJ67" s="525"/>
      <c r="TSK67" s="525"/>
      <c r="TSL67" s="525"/>
      <c r="TSM67" s="525"/>
      <c r="TSN67" s="525"/>
      <c r="TSO67" s="525"/>
      <c r="TSP67" s="525"/>
      <c r="TSQ67" s="525"/>
      <c r="TSR67" s="525"/>
      <c r="TSS67" s="525"/>
      <c r="TST67" s="525"/>
      <c r="TSU67" s="525"/>
      <c r="TSV67" s="525"/>
      <c r="TSW67" s="525"/>
      <c r="TSX67" s="525"/>
      <c r="TSY67" s="525"/>
      <c r="TSZ67" s="525"/>
      <c r="TTA67" s="525"/>
      <c r="TTB67" s="525"/>
      <c r="TTC67" s="525"/>
      <c r="TTD67" s="525"/>
      <c r="TTE67" s="525"/>
      <c r="TTF67" s="525"/>
      <c r="TTG67" s="525"/>
      <c r="TTH67" s="525"/>
      <c r="TTI67" s="525"/>
      <c r="TTJ67" s="525"/>
      <c r="TTK67" s="525"/>
      <c r="TTL67" s="525"/>
      <c r="TTM67" s="525"/>
      <c r="TTN67" s="525"/>
      <c r="TTO67" s="525"/>
      <c r="TTP67" s="525"/>
      <c r="TTQ67" s="525"/>
      <c r="TTR67" s="525"/>
      <c r="TTS67" s="525"/>
      <c r="TTT67" s="525"/>
      <c r="TTU67" s="525"/>
      <c r="TTV67" s="525"/>
      <c r="TTW67" s="525"/>
      <c r="TTX67" s="525"/>
      <c r="TTY67" s="525"/>
      <c r="TTZ67" s="525"/>
      <c r="TUA67" s="525"/>
      <c r="TUB67" s="525"/>
      <c r="TUC67" s="525"/>
      <c r="TUD67" s="525"/>
      <c r="TUE67" s="525"/>
      <c r="TUF67" s="525"/>
      <c r="TUG67" s="525"/>
      <c r="TUH67" s="525"/>
      <c r="TUI67" s="525"/>
      <c r="TUJ67" s="525"/>
      <c r="TUK67" s="525"/>
      <c r="TUL67" s="525"/>
      <c r="TUM67" s="525"/>
      <c r="TUN67" s="525"/>
      <c r="TUO67" s="525"/>
      <c r="TUP67" s="525"/>
      <c r="TUQ67" s="525"/>
      <c r="TUR67" s="525"/>
      <c r="TUS67" s="525"/>
      <c r="TUT67" s="525"/>
      <c r="TUU67" s="525"/>
      <c r="TUV67" s="525"/>
      <c r="TUW67" s="525"/>
      <c r="TUX67" s="525"/>
      <c r="TUY67" s="525"/>
      <c r="TUZ67" s="525"/>
      <c r="TVA67" s="525"/>
      <c r="TVB67" s="525"/>
      <c r="TVC67" s="525"/>
      <c r="TVD67" s="525"/>
      <c r="TVE67" s="525"/>
      <c r="TVF67" s="525"/>
      <c r="TVG67" s="525"/>
      <c r="TVH67" s="525"/>
      <c r="TVI67" s="525"/>
      <c r="TVJ67" s="525"/>
      <c r="TVK67" s="525"/>
      <c r="TVL67" s="525"/>
      <c r="TVM67" s="525"/>
      <c r="TVN67" s="525"/>
      <c r="TVO67" s="525"/>
      <c r="TVP67" s="525"/>
      <c r="TVQ67" s="525"/>
      <c r="TVR67" s="525"/>
      <c r="TVS67" s="525"/>
      <c r="TVT67" s="525"/>
      <c r="TVU67" s="525"/>
      <c r="TVV67" s="525"/>
      <c r="TVW67" s="525"/>
      <c r="TVX67" s="525"/>
      <c r="TVY67" s="525"/>
      <c r="TVZ67" s="525"/>
      <c r="TWA67" s="525"/>
      <c r="TWB67" s="525"/>
      <c r="TWC67" s="525"/>
      <c r="TWD67" s="525"/>
      <c r="TWE67" s="525"/>
      <c r="TWF67" s="525"/>
      <c r="TWG67" s="525"/>
      <c r="TWH67" s="525"/>
      <c r="TWI67" s="525"/>
      <c r="TWJ67" s="525"/>
      <c r="TWK67" s="525"/>
      <c r="TWL67" s="525"/>
      <c r="TWM67" s="525"/>
      <c r="TWN67" s="525"/>
      <c r="TWO67" s="525"/>
      <c r="TWP67" s="525"/>
      <c r="TWQ67" s="525"/>
      <c r="TWR67" s="525"/>
      <c r="TWS67" s="525"/>
      <c r="TWT67" s="525"/>
      <c r="TWU67" s="525"/>
      <c r="TWV67" s="525"/>
      <c r="TWW67" s="525"/>
      <c r="TWX67" s="525"/>
      <c r="TWY67" s="525"/>
      <c r="TWZ67" s="525"/>
      <c r="TXA67" s="525"/>
      <c r="TXB67" s="525"/>
      <c r="TXC67" s="525"/>
      <c r="TXD67" s="525"/>
      <c r="TXE67" s="525"/>
      <c r="TXF67" s="525"/>
      <c r="TXG67" s="525"/>
      <c r="TXH67" s="525"/>
      <c r="TXI67" s="525"/>
      <c r="TXJ67" s="525"/>
      <c r="TXK67" s="525"/>
      <c r="TXL67" s="525"/>
      <c r="TXM67" s="525"/>
      <c r="TXN67" s="525"/>
      <c r="TXO67" s="525"/>
      <c r="TXP67" s="525"/>
      <c r="TXQ67" s="525"/>
      <c r="TXR67" s="525"/>
      <c r="TXS67" s="525"/>
      <c r="TXT67" s="525"/>
      <c r="TXU67" s="525"/>
      <c r="TXV67" s="525"/>
      <c r="TXW67" s="525"/>
      <c r="TXX67" s="525"/>
      <c r="TXY67" s="525"/>
      <c r="TXZ67" s="525"/>
      <c r="TYA67" s="525"/>
      <c r="TYB67" s="525"/>
      <c r="TYC67" s="525"/>
      <c r="TYD67" s="525"/>
      <c r="TYE67" s="525"/>
      <c r="TYF67" s="525"/>
      <c r="TYG67" s="525"/>
      <c r="TYH67" s="525"/>
      <c r="TYI67" s="525"/>
      <c r="TYJ67" s="525"/>
      <c r="TYK67" s="525"/>
      <c r="TYL67" s="525"/>
      <c r="TYM67" s="525"/>
      <c r="TYN67" s="525"/>
      <c r="TYO67" s="525"/>
      <c r="TYP67" s="525"/>
      <c r="TYQ67" s="525"/>
      <c r="TYR67" s="525"/>
      <c r="TYS67" s="525"/>
      <c r="TYT67" s="525"/>
      <c r="TYU67" s="525"/>
      <c r="TYV67" s="525"/>
      <c r="TYW67" s="525"/>
      <c r="TYX67" s="525"/>
      <c r="TYY67" s="525"/>
      <c r="TYZ67" s="525"/>
      <c r="TZA67" s="525"/>
      <c r="TZB67" s="525"/>
      <c r="TZC67" s="525"/>
      <c r="TZD67" s="525"/>
      <c r="TZE67" s="525"/>
      <c r="TZF67" s="525"/>
      <c r="TZG67" s="525"/>
      <c r="TZH67" s="525"/>
      <c r="TZI67" s="525"/>
      <c r="TZJ67" s="525"/>
      <c r="TZK67" s="525"/>
      <c r="TZL67" s="525"/>
      <c r="TZM67" s="525"/>
      <c r="TZN67" s="525"/>
      <c r="TZO67" s="525"/>
      <c r="TZP67" s="525"/>
      <c r="TZQ67" s="525"/>
      <c r="TZR67" s="525"/>
      <c r="TZS67" s="525"/>
      <c r="TZT67" s="525"/>
      <c r="TZU67" s="525"/>
      <c r="TZV67" s="525"/>
      <c r="TZW67" s="525"/>
      <c r="TZX67" s="525"/>
      <c r="TZY67" s="525"/>
      <c r="TZZ67" s="525"/>
      <c r="UAA67" s="525"/>
      <c r="UAB67" s="525"/>
      <c r="UAC67" s="525"/>
      <c r="UAD67" s="525"/>
      <c r="UAE67" s="525"/>
      <c r="UAF67" s="525"/>
      <c r="UAG67" s="525"/>
      <c r="UAH67" s="525"/>
      <c r="UAI67" s="525"/>
      <c r="UAJ67" s="525"/>
      <c r="UAK67" s="525"/>
      <c r="UAL67" s="525"/>
      <c r="UAM67" s="525"/>
      <c r="UAN67" s="525"/>
      <c r="UAO67" s="525"/>
      <c r="UAP67" s="525"/>
      <c r="UAQ67" s="525"/>
      <c r="UAR67" s="525"/>
      <c r="UAS67" s="525"/>
      <c r="UAT67" s="525"/>
      <c r="UAU67" s="525"/>
      <c r="UAV67" s="525"/>
      <c r="UAW67" s="525"/>
      <c r="UAX67" s="525"/>
      <c r="UAY67" s="525"/>
      <c r="UAZ67" s="525"/>
      <c r="UBA67" s="525"/>
      <c r="UBB67" s="525"/>
      <c r="UBC67" s="525"/>
      <c r="UBD67" s="525"/>
      <c r="UBE67" s="525"/>
      <c r="UBF67" s="525"/>
      <c r="UBG67" s="525"/>
      <c r="UBH67" s="525"/>
      <c r="UBI67" s="525"/>
      <c r="UBJ67" s="525"/>
      <c r="UBK67" s="525"/>
      <c r="UBL67" s="525"/>
      <c r="UBM67" s="525"/>
      <c r="UBN67" s="525"/>
      <c r="UBO67" s="525"/>
      <c r="UBP67" s="525"/>
      <c r="UBQ67" s="525"/>
      <c r="UBR67" s="525"/>
      <c r="UBS67" s="525"/>
      <c r="UBT67" s="525"/>
      <c r="UBU67" s="525"/>
      <c r="UBV67" s="525"/>
      <c r="UBW67" s="525"/>
      <c r="UBX67" s="525"/>
      <c r="UBY67" s="525"/>
      <c r="UBZ67" s="525"/>
      <c r="UCA67" s="525"/>
      <c r="UCB67" s="525"/>
      <c r="UCC67" s="525"/>
      <c r="UCD67" s="525"/>
      <c r="UCE67" s="525"/>
      <c r="UCF67" s="525"/>
      <c r="UCG67" s="525"/>
      <c r="UCH67" s="525"/>
      <c r="UCI67" s="525"/>
      <c r="UCJ67" s="525"/>
      <c r="UCK67" s="525"/>
      <c r="UCL67" s="525"/>
      <c r="UCM67" s="525"/>
      <c r="UCN67" s="525"/>
      <c r="UCO67" s="525"/>
      <c r="UCP67" s="525"/>
      <c r="UCQ67" s="525"/>
      <c r="UCR67" s="525"/>
      <c r="UCS67" s="525"/>
      <c r="UCT67" s="525"/>
      <c r="UCU67" s="525"/>
      <c r="UCV67" s="525"/>
      <c r="UCW67" s="525"/>
      <c r="UCX67" s="525"/>
      <c r="UCY67" s="525"/>
      <c r="UCZ67" s="525"/>
      <c r="UDA67" s="525"/>
      <c r="UDB67" s="525"/>
      <c r="UDC67" s="525"/>
      <c r="UDD67" s="525"/>
      <c r="UDE67" s="525"/>
      <c r="UDF67" s="525"/>
      <c r="UDG67" s="525"/>
      <c r="UDH67" s="525"/>
      <c r="UDI67" s="525"/>
      <c r="UDJ67" s="525"/>
      <c r="UDK67" s="525"/>
      <c r="UDL67" s="525"/>
      <c r="UDM67" s="525"/>
      <c r="UDN67" s="525"/>
      <c r="UDO67" s="525"/>
      <c r="UDP67" s="525"/>
      <c r="UDQ67" s="525"/>
      <c r="UDR67" s="525"/>
      <c r="UDS67" s="525"/>
      <c r="UDT67" s="525"/>
      <c r="UDU67" s="525"/>
      <c r="UDV67" s="525"/>
      <c r="UDW67" s="525"/>
      <c r="UDX67" s="525"/>
      <c r="UDY67" s="525"/>
      <c r="UDZ67" s="525"/>
      <c r="UEA67" s="525"/>
      <c r="UEB67" s="525"/>
      <c r="UEC67" s="525"/>
      <c r="UED67" s="525"/>
      <c r="UEE67" s="525"/>
      <c r="UEF67" s="525"/>
      <c r="UEG67" s="525"/>
      <c r="UEH67" s="525"/>
      <c r="UEI67" s="525"/>
      <c r="UEJ67" s="525"/>
      <c r="UEK67" s="525"/>
      <c r="UEL67" s="525"/>
      <c r="UEM67" s="525"/>
      <c r="UEN67" s="525"/>
      <c r="UEO67" s="525"/>
      <c r="UEP67" s="525"/>
      <c r="UEQ67" s="525"/>
      <c r="UER67" s="525"/>
      <c r="UES67" s="525"/>
      <c r="UET67" s="525"/>
      <c r="UEU67" s="525"/>
      <c r="UEV67" s="525"/>
      <c r="UEW67" s="525"/>
      <c r="UEX67" s="525"/>
      <c r="UEY67" s="525"/>
      <c r="UEZ67" s="525"/>
      <c r="UFA67" s="525"/>
      <c r="UFB67" s="525"/>
      <c r="UFC67" s="525"/>
      <c r="UFD67" s="525"/>
      <c r="UFE67" s="525"/>
      <c r="UFF67" s="525"/>
      <c r="UFG67" s="525"/>
      <c r="UFH67" s="525"/>
      <c r="UFI67" s="525"/>
      <c r="UFJ67" s="525"/>
      <c r="UFK67" s="525"/>
      <c r="UFL67" s="525"/>
      <c r="UFM67" s="525"/>
      <c r="UFN67" s="525"/>
      <c r="UFO67" s="525"/>
      <c r="UFP67" s="525"/>
      <c r="UFQ67" s="525"/>
      <c r="UFR67" s="525"/>
      <c r="UFS67" s="525"/>
      <c r="UFT67" s="525"/>
      <c r="UFU67" s="525"/>
      <c r="UFV67" s="525"/>
      <c r="UFW67" s="525"/>
      <c r="UFX67" s="525"/>
      <c r="UFY67" s="525"/>
      <c r="UFZ67" s="525"/>
      <c r="UGA67" s="525"/>
      <c r="UGB67" s="525"/>
      <c r="UGC67" s="525"/>
      <c r="UGD67" s="525"/>
      <c r="UGE67" s="525"/>
      <c r="UGF67" s="525"/>
      <c r="UGG67" s="525"/>
      <c r="UGH67" s="525"/>
      <c r="UGI67" s="525"/>
      <c r="UGJ67" s="525"/>
      <c r="UGK67" s="525"/>
      <c r="UGL67" s="525"/>
      <c r="UGM67" s="525"/>
      <c r="UGN67" s="525"/>
      <c r="UGO67" s="525"/>
      <c r="UGP67" s="525"/>
      <c r="UGQ67" s="525"/>
      <c r="UGR67" s="525"/>
      <c r="UGS67" s="525"/>
      <c r="UGT67" s="525"/>
      <c r="UGU67" s="525"/>
      <c r="UGV67" s="525"/>
      <c r="UGW67" s="525"/>
      <c r="UGX67" s="525"/>
      <c r="UGY67" s="525"/>
      <c r="UGZ67" s="525"/>
      <c r="UHA67" s="525"/>
      <c r="UHB67" s="525"/>
      <c r="UHC67" s="525"/>
      <c r="UHD67" s="525"/>
      <c r="UHE67" s="525"/>
      <c r="UHF67" s="525"/>
      <c r="UHG67" s="525"/>
      <c r="UHH67" s="525"/>
      <c r="UHI67" s="525"/>
      <c r="UHJ67" s="525"/>
      <c r="UHK67" s="525"/>
      <c r="UHL67" s="525"/>
      <c r="UHM67" s="525"/>
      <c r="UHN67" s="525"/>
      <c r="UHO67" s="525"/>
      <c r="UHP67" s="525"/>
      <c r="UHQ67" s="525"/>
      <c r="UHR67" s="525"/>
      <c r="UHS67" s="525"/>
      <c r="UHT67" s="525"/>
      <c r="UHU67" s="525"/>
      <c r="UHV67" s="525"/>
      <c r="UHW67" s="525"/>
      <c r="UHX67" s="525"/>
      <c r="UHY67" s="525"/>
      <c r="UHZ67" s="525"/>
      <c r="UIA67" s="525"/>
      <c r="UIB67" s="525"/>
      <c r="UIC67" s="525"/>
      <c r="UID67" s="525"/>
      <c r="UIE67" s="525"/>
      <c r="UIF67" s="525"/>
      <c r="UIG67" s="525"/>
      <c r="UIH67" s="525"/>
      <c r="UII67" s="525"/>
      <c r="UIJ67" s="525"/>
      <c r="UIK67" s="525"/>
      <c r="UIL67" s="525"/>
      <c r="UIM67" s="525"/>
      <c r="UIN67" s="525"/>
      <c r="UIO67" s="525"/>
      <c r="UIP67" s="525"/>
      <c r="UIQ67" s="525"/>
      <c r="UIR67" s="525"/>
      <c r="UIS67" s="525"/>
      <c r="UIT67" s="525"/>
      <c r="UIU67" s="525"/>
      <c r="UIV67" s="525"/>
      <c r="UIW67" s="525"/>
      <c r="UIX67" s="525"/>
      <c r="UIY67" s="525"/>
      <c r="UIZ67" s="525"/>
      <c r="UJA67" s="525"/>
      <c r="UJB67" s="525"/>
      <c r="UJC67" s="525"/>
      <c r="UJD67" s="525"/>
      <c r="UJE67" s="525"/>
      <c r="UJF67" s="525"/>
      <c r="UJG67" s="525"/>
      <c r="UJH67" s="525"/>
      <c r="UJI67" s="525"/>
      <c r="UJJ67" s="525"/>
      <c r="UJK67" s="525"/>
      <c r="UJL67" s="525"/>
      <c r="UJM67" s="525"/>
      <c r="UJN67" s="525"/>
      <c r="UJO67" s="525"/>
      <c r="UJP67" s="525"/>
      <c r="UJQ67" s="525"/>
      <c r="UJR67" s="525"/>
      <c r="UJS67" s="525"/>
      <c r="UJT67" s="525"/>
      <c r="UJU67" s="525"/>
      <c r="UJV67" s="525"/>
      <c r="UJW67" s="525"/>
      <c r="UJX67" s="525"/>
      <c r="UJY67" s="525"/>
      <c r="UJZ67" s="525"/>
      <c r="UKA67" s="525"/>
      <c r="UKB67" s="525"/>
      <c r="UKC67" s="525"/>
      <c r="UKD67" s="525"/>
      <c r="UKE67" s="525"/>
      <c r="UKF67" s="525"/>
      <c r="UKG67" s="525"/>
      <c r="UKH67" s="525"/>
      <c r="UKI67" s="525"/>
      <c r="UKJ67" s="525"/>
      <c r="UKK67" s="525"/>
      <c r="UKL67" s="525"/>
      <c r="UKM67" s="525"/>
      <c r="UKN67" s="525"/>
      <c r="UKO67" s="525"/>
      <c r="UKP67" s="525"/>
      <c r="UKQ67" s="525"/>
      <c r="UKR67" s="525"/>
      <c r="UKS67" s="525"/>
      <c r="UKT67" s="525"/>
      <c r="UKU67" s="525"/>
      <c r="UKV67" s="525"/>
      <c r="UKW67" s="525"/>
      <c r="UKX67" s="525"/>
      <c r="UKY67" s="525"/>
      <c r="UKZ67" s="525"/>
      <c r="ULA67" s="525"/>
      <c r="ULB67" s="525"/>
      <c r="ULC67" s="525"/>
      <c r="ULD67" s="525"/>
      <c r="ULE67" s="525"/>
      <c r="ULF67" s="525"/>
      <c r="ULG67" s="525"/>
      <c r="ULH67" s="525"/>
      <c r="ULI67" s="525"/>
      <c r="ULJ67" s="525"/>
      <c r="ULK67" s="525"/>
      <c r="ULL67" s="525"/>
      <c r="ULM67" s="525"/>
      <c r="ULN67" s="525"/>
      <c r="ULO67" s="525"/>
      <c r="ULP67" s="525"/>
      <c r="ULQ67" s="525"/>
      <c r="ULR67" s="525"/>
      <c r="ULS67" s="525"/>
      <c r="ULT67" s="525"/>
      <c r="ULU67" s="525"/>
      <c r="ULV67" s="525"/>
      <c r="ULW67" s="525"/>
      <c r="ULX67" s="525"/>
      <c r="ULY67" s="525"/>
      <c r="ULZ67" s="525"/>
      <c r="UMA67" s="525"/>
      <c r="UMB67" s="525"/>
      <c r="UMC67" s="525"/>
      <c r="UMD67" s="525"/>
      <c r="UME67" s="525"/>
      <c r="UMF67" s="525"/>
      <c r="UMG67" s="525"/>
      <c r="UMH67" s="525"/>
      <c r="UMI67" s="525"/>
      <c r="UMJ67" s="525"/>
      <c r="UMK67" s="525"/>
      <c r="UML67" s="525"/>
      <c r="UMM67" s="525"/>
      <c r="UMN67" s="525"/>
      <c r="UMO67" s="525"/>
      <c r="UMP67" s="525"/>
      <c r="UMQ67" s="525"/>
      <c r="UMR67" s="525"/>
      <c r="UMS67" s="525"/>
      <c r="UMT67" s="525"/>
      <c r="UMU67" s="525"/>
      <c r="UMV67" s="525"/>
      <c r="UMW67" s="525"/>
      <c r="UMX67" s="525"/>
      <c r="UMY67" s="525"/>
      <c r="UMZ67" s="525"/>
      <c r="UNA67" s="525"/>
      <c r="UNB67" s="525"/>
      <c r="UNC67" s="525"/>
      <c r="UND67" s="525"/>
      <c r="UNE67" s="525"/>
      <c r="UNF67" s="525"/>
      <c r="UNG67" s="525"/>
      <c r="UNH67" s="525"/>
      <c r="UNI67" s="525"/>
      <c r="UNJ67" s="525"/>
      <c r="UNK67" s="525"/>
      <c r="UNL67" s="525"/>
      <c r="UNM67" s="525"/>
      <c r="UNN67" s="525"/>
      <c r="UNO67" s="525"/>
      <c r="UNP67" s="525"/>
      <c r="UNQ67" s="525"/>
      <c r="UNR67" s="525"/>
      <c r="UNS67" s="525"/>
      <c r="UNT67" s="525"/>
      <c r="UNU67" s="525"/>
      <c r="UNV67" s="525"/>
      <c r="UNW67" s="525"/>
      <c r="UNX67" s="525"/>
      <c r="UNY67" s="525"/>
      <c r="UNZ67" s="525"/>
      <c r="UOA67" s="525"/>
      <c r="UOB67" s="525"/>
      <c r="UOC67" s="525"/>
      <c r="UOD67" s="525"/>
      <c r="UOE67" s="525"/>
      <c r="UOF67" s="525"/>
      <c r="UOG67" s="525"/>
      <c r="UOH67" s="525"/>
      <c r="UOI67" s="525"/>
      <c r="UOJ67" s="525"/>
      <c r="UOK67" s="525"/>
      <c r="UOL67" s="525"/>
      <c r="UOM67" s="525"/>
      <c r="UON67" s="525"/>
      <c r="UOO67" s="525"/>
      <c r="UOP67" s="525"/>
      <c r="UOQ67" s="525"/>
      <c r="UOR67" s="525"/>
      <c r="UOS67" s="525"/>
      <c r="UOT67" s="525"/>
      <c r="UOU67" s="525"/>
      <c r="UOV67" s="525"/>
      <c r="UOW67" s="525"/>
      <c r="UOX67" s="525"/>
      <c r="UOY67" s="525"/>
      <c r="UOZ67" s="525"/>
      <c r="UPA67" s="525"/>
      <c r="UPB67" s="525"/>
      <c r="UPC67" s="525"/>
      <c r="UPD67" s="525"/>
      <c r="UPE67" s="525"/>
      <c r="UPF67" s="525"/>
      <c r="UPG67" s="525"/>
      <c r="UPH67" s="525"/>
      <c r="UPI67" s="525"/>
      <c r="UPJ67" s="525"/>
      <c r="UPK67" s="525"/>
      <c r="UPL67" s="525"/>
      <c r="UPM67" s="525"/>
      <c r="UPN67" s="525"/>
      <c r="UPO67" s="525"/>
      <c r="UPP67" s="525"/>
      <c r="UPQ67" s="525"/>
      <c r="UPR67" s="525"/>
      <c r="UPS67" s="525"/>
      <c r="UPT67" s="525"/>
      <c r="UPU67" s="525"/>
      <c r="UPV67" s="525"/>
      <c r="UPW67" s="525"/>
      <c r="UPX67" s="525"/>
      <c r="UPY67" s="525"/>
      <c r="UPZ67" s="525"/>
      <c r="UQA67" s="525"/>
      <c r="UQB67" s="525"/>
      <c r="UQC67" s="525"/>
      <c r="UQD67" s="525"/>
      <c r="UQE67" s="525"/>
      <c r="UQF67" s="525"/>
      <c r="UQG67" s="525"/>
      <c r="UQH67" s="525"/>
      <c r="UQI67" s="525"/>
      <c r="UQJ67" s="525"/>
      <c r="UQK67" s="525"/>
      <c r="UQL67" s="525"/>
      <c r="UQM67" s="525"/>
      <c r="UQN67" s="525"/>
      <c r="UQO67" s="525"/>
      <c r="UQP67" s="525"/>
      <c r="UQQ67" s="525"/>
      <c r="UQR67" s="525"/>
      <c r="UQS67" s="525"/>
      <c r="UQT67" s="525"/>
      <c r="UQU67" s="525"/>
      <c r="UQV67" s="525"/>
      <c r="UQW67" s="525"/>
      <c r="UQX67" s="525"/>
      <c r="UQY67" s="525"/>
      <c r="UQZ67" s="525"/>
      <c r="URA67" s="525"/>
      <c r="URB67" s="525"/>
      <c r="URC67" s="525"/>
      <c r="URD67" s="525"/>
      <c r="URE67" s="525"/>
      <c r="URF67" s="525"/>
      <c r="URG67" s="525"/>
      <c r="URH67" s="525"/>
      <c r="URI67" s="525"/>
      <c r="URJ67" s="525"/>
      <c r="URK67" s="525"/>
      <c r="URL67" s="525"/>
      <c r="URM67" s="525"/>
      <c r="URN67" s="525"/>
      <c r="URO67" s="525"/>
      <c r="URP67" s="525"/>
      <c r="URQ67" s="525"/>
      <c r="URR67" s="525"/>
      <c r="URS67" s="525"/>
      <c r="URT67" s="525"/>
      <c r="URU67" s="525"/>
      <c r="URV67" s="525"/>
      <c r="URW67" s="525"/>
      <c r="URX67" s="525"/>
      <c r="URY67" s="525"/>
      <c r="URZ67" s="525"/>
      <c r="USA67" s="525"/>
      <c r="USB67" s="525"/>
      <c r="USC67" s="525"/>
      <c r="USD67" s="525"/>
      <c r="USE67" s="525"/>
      <c r="USF67" s="525"/>
      <c r="USG67" s="525"/>
      <c r="USH67" s="525"/>
      <c r="USI67" s="525"/>
      <c r="USJ67" s="525"/>
      <c r="USK67" s="525"/>
      <c r="USL67" s="525"/>
      <c r="USM67" s="525"/>
      <c r="USN67" s="525"/>
      <c r="USO67" s="525"/>
      <c r="USP67" s="525"/>
      <c r="USQ67" s="525"/>
      <c r="USR67" s="525"/>
      <c r="USS67" s="525"/>
      <c r="UST67" s="525"/>
      <c r="USU67" s="525"/>
      <c r="USV67" s="525"/>
      <c r="USW67" s="525"/>
      <c r="USX67" s="525"/>
      <c r="USY67" s="525"/>
      <c r="USZ67" s="525"/>
      <c r="UTA67" s="525"/>
      <c r="UTB67" s="525"/>
      <c r="UTC67" s="525"/>
      <c r="UTD67" s="525"/>
      <c r="UTE67" s="525"/>
      <c r="UTF67" s="525"/>
      <c r="UTG67" s="525"/>
      <c r="UTH67" s="525"/>
      <c r="UTI67" s="525"/>
      <c r="UTJ67" s="525"/>
      <c r="UTK67" s="525"/>
      <c r="UTL67" s="525"/>
      <c r="UTM67" s="525"/>
      <c r="UTN67" s="525"/>
      <c r="UTO67" s="525"/>
      <c r="UTP67" s="525"/>
      <c r="UTQ67" s="525"/>
      <c r="UTR67" s="525"/>
      <c r="UTS67" s="525"/>
      <c r="UTT67" s="525"/>
      <c r="UTU67" s="525"/>
      <c r="UTV67" s="525"/>
      <c r="UTW67" s="525"/>
      <c r="UTX67" s="525"/>
      <c r="UTY67" s="525"/>
      <c r="UTZ67" s="525"/>
      <c r="UUA67" s="525"/>
      <c r="UUB67" s="525"/>
      <c r="UUC67" s="525"/>
      <c r="UUD67" s="525"/>
      <c r="UUE67" s="525"/>
      <c r="UUF67" s="525"/>
      <c r="UUG67" s="525"/>
      <c r="UUH67" s="525"/>
      <c r="UUI67" s="525"/>
      <c r="UUJ67" s="525"/>
      <c r="UUK67" s="525"/>
      <c r="UUL67" s="525"/>
      <c r="UUM67" s="525"/>
      <c r="UUN67" s="525"/>
      <c r="UUO67" s="525"/>
      <c r="UUP67" s="525"/>
      <c r="UUQ67" s="525"/>
      <c r="UUR67" s="525"/>
      <c r="UUS67" s="525"/>
      <c r="UUT67" s="525"/>
      <c r="UUU67" s="525"/>
      <c r="UUV67" s="525"/>
      <c r="UUW67" s="525"/>
      <c r="UUX67" s="525"/>
      <c r="UUY67" s="525"/>
      <c r="UUZ67" s="525"/>
      <c r="UVA67" s="525"/>
      <c r="UVB67" s="525"/>
      <c r="UVC67" s="525"/>
      <c r="UVD67" s="525"/>
      <c r="UVE67" s="525"/>
      <c r="UVF67" s="525"/>
      <c r="UVG67" s="525"/>
      <c r="UVH67" s="525"/>
      <c r="UVI67" s="525"/>
      <c r="UVJ67" s="525"/>
      <c r="UVK67" s="525"/>
      <c r="UVL67" s="525"/>
      <c r="UVM67" s="525"/>
      <c r="UVN67" s="525"/>
      <c r="UVO67" s="525"/>
      <c r="UVP67" s="525"/>
      <c r="UVQ67" s="525"/>
      <c r="UVR67" s="525"/>
      <c r="UVS67" s="525"/>
      <c r="UVT67" s="525"/>
      <c r="UVU67" s="525"/>
      <c r="UVV67" s="525"/>
      <c r="UVW67" s="525"/>
      <c r="UVX67" s="525"/>
      <c r="UVY67" s="525"/>
      <c r="UVZ67" s="525"/>
      <c r="UWA67" s="525"/>
      <c r="UWB67" s="525"/>
      <c r="UWC67" s="525"/>
      <c r="UWD67" s="525"/>
      <c r="UWE67" s="525"/>
      <c r="UWF67" s="525"/>
      <c r="UWG67" s="525"/>
      <c r="UWH67" s="525"/>
      <c r="UWI67" s="525"/>
      <c r="UWJ67" s="525"/>
      <c r="UWK67" s="525"/>
      <c r="UWL67" s="525"/>
      <c r="UWM67" s="525"/>
      <c r="UWN67" s="525"/>
      <c r="UWO67" s="525"/>
      <c r="UWP67" s="525"/>
      <c r="UWQ67" s="525"/>
      <c r="UWR67" s="525"/>
      <c r="UWS67" s="525"/>
      <c r="UWT67" s="525"/>
      <c r="UWU67" s="525"/>
      <c r="UWV67" s="525"/>
      <c r="UWW67" s="525"/>
      <c r="UWX67" s="525"/>
      <c r="UWY67" s="525"/>
      <c r="UWZ67" s="525"/>
      <c r="UXA67" s="525"/>
      <c r="UXB67" s="525"/>
      <c r="UXC67" s="525"/>
      <c r="UXD67" s="525"/>
      <c r="UXE67" s="525"/>
      <c r="UXF67" s="525"/>
      <c r="UXG67" s="525"/>
      <c r="UXH67" s="525"/>
      <c r="UXI67" s="525"/>
      <c r="UXJ67" s="525"/>
      <c r="UXK67" s="525"/>
      <c r="UXL67" s="525"/>
      <c r="UXM67" s="525"/>
      <c r="UXN67" s="525"/>
      <c r="UXO67" s="525"/>
      <c r="UXP67" s="525"/>
      <c r="UXQ67" s="525"/>
      <c r="UXR67" s="525"/>
      <c r="UXS67" s="525"/>
      <c r="UXT67" s="525"/>
      <c r="UXU67" s="525"/>
      <c r="UXV67" s="525"/>
      <c r="UXW67" s="525"/>
      <c r="UXX67" s="525"/>
      <c r="UXY67" s="525"/>
      <c r="UXZ67" s="525"/>
      <c r="UYA67" s="525"/>
      <c r="UYB67" s="525"/>
      <c r="UYC67" s="525"/>
      <c r="UYD67" s="525"/>
      <c r="UYE67" s="525"/>
      <c r="UYF67" s="525"/>
      <c r="UYG67" s="525"/>
      <c r="UYH67" s="525"/>
      <c r="UYI67" s="525"/>
      <c r="UYJ67" s="525"/>
      <c r="UYK67" s="525"/>
      <c r="UYL67" s="525"/>
      <c r="UYM67" s="525"/>
      <c r="UYN67" s="525"/>
      <c r="UYO67" s="525"/>
      <c r="UYP67" s="525"/>
      <c r="UYQ67" s="525"/>
      <c r="UYR67" s="525"/>
      <c r="UYS67" s="525"/>
      <c r="UYT67" s="525"/>
      <c r="UYU67" s="525"/>
      <c r="UYV67" s="525"/>
      <c r="UYW67" s="525"/>
      <c r="UYX67" s="525"/>
      <c r="UYY67" s="525"/>
      <c r="UYZ67" s="525"/>
      <c r="UZA67" s="525"/>
      <c r="UZB67" s="525"/>
      <c r="UZC67" s="525"/>
      <c r="UZD67" s="525"/>
      <c r="UZE67" s="525"/>
      <c r="UZF67" s="525"/>
      <c r="UZG67" s="525"/>
      <c r="UZH67" s="525"/>
      <c r="UZI67" s="525"/>
      <c r="UZJ67" s="525"/>
      <c r="UZK67" s="525"/>
      <c r="UZL67" s="525"/>
      <c r="UZM67" s="525"/>
      <c r="UZN67" s="525"/>
      <c r="UZO67" s="525"/>
      <c r="UZP67" s="525"/>
      <c r="UZQ67" s="525"/>
      <c r="UZR67" s="525"/>
      <c r="UZS67" s="525"/>
      <c r="UZT67" s="525"/>
      <c r="UZU67" s="525"/>
      <c r="UZV67" s="525"/>
      <c r="UZW67" s="525"/>
      <c r="UZX67" s="525"/>
      <c r="UZY67" s="525"/>
      <c r="UZZ67" s="525"/>
      <c r="VAA67" s="525"/>
      <c r="VAB67" s="525"/>
      <c r="VAC67" s="525"/>
      <c r="VAD67" s="525"/>
      <c r="VAE67" s="525"/>
      <c r="VAF67" s="525"/>
      <c r="VAG67" s="525"/>
      <c r="VAH67" s="525"/>
      <c r="VAI67" s="525"/>
      <c r="VAJ67" s="525"/>
      <c r="VAK67" s="525"/>
      <c r="VAL67" s="525"/>
      <c r="VAM67" s="525"/>
      <c r="VAN67" s="525"/>
      <c r="VAO67" s="525"/>
      <c r="VAP67" s="525"/>
      <c r="VAQ67" s="525"/>
      <c r="VAR67" s="525"/>
      <c r="VAS67" s="525"/>
      <c r="VAT67" s="525"/>
      <c r="VAU67" s="525"/>
      <c r="VAV67" s="525"/>
      <c r="VAW67" s="525"/>
      <c r="VAX67" s="525"/>
      <c r="VAY67" s="525"/>
      <c r="VAZ67" s="525"/>
      <c r="VBA67" s="525"/>
      <c r="VBB67" s="525"/>
      <c r="VBC67" s="525"/>
      <c r="VBD67" s="525"/>
      <c r="VBE67" s="525"/>
      <c r="VBF67" s="525"/>
      <c r="VBG67" s="525"/>
      <c r="VBH67" s="525"/>
      <c r="VBI67" s="525"/>
      <c r="VBJ67" s="525"/>
      <c r="VBK67" s="525"/>
      <c r="VBL67" s="525"/>
      <c r="VBM67" s="525"/>
      <c r="VBN67" s="525"/>
      <c r="VBO67" s="525"/>
      <c r="VBP67" s="525"/>
      <c r="VBQ67" s="525"/>
      <c r="VBR67" s="525"/>
      <c r="VBS67" s="525"/>
      <c r="VBT67" s="525"/>
      <c r="VBU67" s="525"/>
      <c r="VBV67" s="525"/>
      <c r="VBW67" s="525"/>
      <c r="VBX67" s="525"/>
      <c r="VBY67" s="525"/>
      <c r="VBZ67" s="525"/>
      <c r="VCA67" s="525"/>
      <c r="VCB67" s="525"/>
      <c r="VCC67" s="525"/>
      <c r="VCD67" s="525"/>
      <c r="VCE67" s="525"/>
      <c r="VCF67" s="525"/>
      <c r="VCG67" s="525"/>
      <c r="VCH67" s="525"/>
      <c r="VCI67" s="525"/>
      <c r="VCJ67" s="525"/>
      <c r="VCK67" s="525"/>
      <c r="VCL67" s="525"/>
      <c r="VCM67" s="525"/>
      <c r="VCN67" s="525"/>
      <c r="VCO67" s="525"/>
      <c r="VCP67" s="525"/>
      <c r="VCQ67" s="525"/>
      <c r="VCR67" s="525"/>
      <c r="VCS67" s="525"/>
      <c r="VCT67" s="525"/>
      <c r="VCU67" s="525"/>
      <c r="VCV67" s="525"/>
      <c r="VCW67" s="525"/>
      <c r="VCX67" s="525"/>
      <c r="VCY67" s="525"/>
      <c r="VCZ67" s="525"/>
      <c r="VDA67" s="525"/>
      <c r="VDB67" s="525"/>
      <c r="VDC67" s="525"/>
      <c r="VDD67" s="525"/>
      <c r="VDE67" s="525"/>
      <c r="VDF67" s="525"/>
      <c r="VDG67" s="525"/>
      <c r="VDH67" s="525"/>
      <c r="VDI67" s="525"/>
      <c r="VDJ67" s="525"/>
      <c r="VDK67" s="525"/>
      <c r="VDL67" s="525"/>
      <c r="VDM67" s="525"/>
      <c r="VDN67" s="525"/>
      <c r="VDO67" s="525"/>
      <c r="VDP67" s="525"/>
      <c r="VDQ67" s="525"/>
      <c r="VDR67" s="525"/>
      <c r="VDS67" s="525"/>
      <c r="VDT67" s="525"/>
      <c r="VDU67" s="525"/>
      <c r="VDV67" s="525"/>
      <c r="VDW67" s="525"/>
      <c r="VDX67" s="525"/>
      <c r="VDY67" s="525"/>
      <c r="VDZ67" s="525"/>
      <c r="VEA67" s="525"/>
      <c r="VEB67" s="525"/>
      <c r="VEC67" s="525"/>
      <c r="VED67" s="525"/>
      <c r="VEE67" s="525"/>
      <c r="VEF67" s="525"/>
      <c r="VEG67" s="525"/>
      <c r="VEH67" s="525"/>
      <c r="VEI67" s="525"/>
      <c r="VEJ67" s="525"/>
      <c r="VEK67" s="525"/>
      <c r="VEL67" s="525"/>
      <c r="VEM67" s="525"/>
      <c r="VEN67" s="525"/>
      <c r="VEO67" s="525"/>
      <c r="VEP67" s="525"/>
      <c r="VEQ67" s="525"/>
      <c r="VER67" s="525"/>
      <c r="VES67" s="525"/>
      <c r="VET67" s="525"/>
      <c r="VEU67" s="525"/>
      <c r="VEV67" s="525"/>
      <c r="VEW67" s="525"/>
      <c r="VEX67" s="525"/>
      <c r="VEY67" s="525"/>
      <c r="VEZ67" s="525"/>
      <c r="VFA67" s="525"/>
      <c r="VFB67" s="525"/>
      <c r="VFC67" s="525"/>
      <c r="VFD67" s="525"/>
      <c r="VFE67" s="525"/>
      <c r="VFF67" s="525"/>
      <c r="VFG67" s="525"/>
      <c r="VFH67" s="525"/>
      <c r="VFI67" s="525"/>
      <c r="VFJ67" s="525"/>
      <c r="VFK67" s="525"/>
      <c r="VFL67" s="525"/>
      <c r="VFM67" s="525"/>
      <c r="VFN67" s="525"/>
      <c r="VFO67" s="525"/>
      <c r="VFP67" s="525"/>
      <c r="VFQ67" s="525"/>
      <c r="VFR67" s="525"/>
      <c r="VFS67" s="525"/>
      <c r="VFT67" s="525"/>
      <c r="VFU67" s="525"/>
      <c r="VFV67" s="525"/>
      <c r="VFW67" s="525"/>
      <c r="VFX67" s="525"/>
      <c r="VFY67" s="525"/>
      <c r="VFZ67" s="525"/>
      <c r="VGA67" s="525"/>
      <c r="VGB67" s="525"/>
      <c r="VGC67" s="525"/>
      <c r="VGD67" s="525"/>
      <c r="VGE67" s="525"/>
      <c r="VGF67" s="525"/>
      <c r="VGG67" s="525"/>
      <c r="VGH67" s="525"/>
      <c r="VGI67" s="525"/>
      <c r="VGJ67" s="525"/>
      <c r="VGK67" s="525"/>
      <c r="VGL67" s="525"/>
      <c r="VGM67" s="525"/>
      <c r="VGN67" s="525"/>
      <c r="VGO67" s="525"/>
      <c r="VGP67" s="525"/>
      <c r="VGQ67" s="525"/>
      <c r="VGR67" s="525"/>
      <c r="VGS67" s="525"/>
      <c r="VGT67" s="525"/>
      <c r="VGU67" s="525"/>
      <c r="VGV67" s="525"/>
      <c r="VGW67" s="525"/>
      <c r="VGX67" s="525"/>
      <c r="VGY67" s="525"/>
      <c r="VGZ67" s="525"/>
      <c r="VHA67" s="525"/>
      <c r="VHB67" s="525"/>
      <c r="VHC67" s="525"/>
      <c r="VHD67" s="525"/>
      <c r="VHE67" s="525"/>
      <c r="VHF67" s="525"/>
      <c r="VHG67" s="525"/>
      <c r="VHH67" s="525"/>
      <c r="VHI67" s="525"/>
      <c r="VHJ67" s="525"/>
      <c r="VHK67" s="525"/>
      <c r="VHL67" s="525"/>
      <c r="VHM67" s="525"/>
      <c r="VHN67" s="525"/>
      <c r="VHO67" s="525"/>
      <c r="VHP67" s="525"/>
      <c r="VHQ67" s="525"/>
      <c r="VHR67" s="525"/>
      <c r="VHS67" s="525"/>
      <c r="VHT67" s="525"/>
      <c r="VHU67" s="525"/>
      <c r="VHV67" s="525"/>
      <c r="VHW67" s="525"/>
      <c r="VHX67" s="525"/>
      <c r="VHY67" s="525"/>
      <c r="VHZ67" s="525"/>
      <c r="VIA67" s="525"/>
      <c r="VIB67" s="525"/>
      <c r="VIC67" s="525"/>
      <c r="VID67" s="525"/>
      <c r="VIE67" s="525"/>
      <c r="VIF67" s="525"/>
      <c r="VIG67" s="525"/>
      <c r="VIH67" s="525"/>
      <c r="VII67" s="525"/>
      <c r="VIJ67" s="525"/>
      <c r="VIK67" s="525"/>
      <c r="VIL67" s="525"/>
      <c r="VIM67" s="525"/>
      <c r="VIN67" s="525"/>
      <c r="VIO67" s="525"/>
      <c r="VIP67" s="525"/>
      <c r="VIQ67" s="525"/>
      <c r="VIR67" s="525"/>
      <c r="VIS67" s="525"/>
      <c r="VIT67" s="525"/>
      <c r="VIU67" s="525"/>
      <c r="VIV67" s="525"/>
      <c r="VIW67" s="525"/>
      <c r="VIX67" s="525"/>
      <c r="VIY67" s="525"/>
      <c r="VIZ67" s="525"/>
      <c r="VJA67" s="525"/>
      <c r="VJB67" s="525"/>
      <c r="VJC67" s="525"/>
      <c r="VJD67" s="525"/>
      <c r="VJE67" s="525"/>
      <c r="VJF67" s="525"/>
      <c r="VJG67" s="525"/>
      <c r="VJH67" s="525"/>
      <c r="VJI67" s="525"/>
      <c r="VJJ67" s="525"/>
      <c r="VJK67" s="525"/>
      <c r="VJL67" s="525"/>
      <c r="VJM67" s="525"/>
      <c r="VJN67" s="525"/>
      <c r="VJO67" s="525"/>
      <c r="VJP67" s="525"/>
      <c r="VJQ67" s="525"/>
      <c r="VJR67" s="525"/>
      <c r="VJS67" s="525"/>
      <c r="VJT67" s="525"/>
      <c r="VJU67" s="525"/>
      <c r="VJV67" s="525"/>
      <c r="VJW67" s="525"/>
      <c r="VJX67" s="525"/>
      <c r="VJY67" s="525"/>
      <c r="VJZ67" s="525"/>
      <c r="VKA67" s="525"/>
      <c r="VKB67" s="525"/>
      <c r="VKC67" s="525"/>
      <c r="VKD67" s="525"/>
      <c r="VKE67" s="525"/>
      <c r="VKF67" s="525"/>
      <c r="VKG67" s="525"/>
      <c r="VKH67" s="525"/>
      <c r="VKI67" s="525"/>
      <c r="VKJ67" s="525"/>
      <c r="VKK67" s="525"/>
      <c r="VKL67" s="525"/>
      <c r="VKM67" s="525"/>
      <c r="VKN67" s="525"/>
      <c r="VKO67" s="525"/>
      <c r="VKP67" s="525"/>
      <c r="VKQ67" s="525"/>
      <c r="VKR67" s="525"/>
      <c r="VKS67" s="525"/>
      <c r="VKT67" s="525"/>
      <c r="VKU67" s="525"/>
      <c r="VKV67" s="525"/>
      <c r="VKW67" s="525"/>
      <c r="VKX67" s="525"/>
      <c r="VKY67" s="525"/>
      <c r="VKZ67" s="525"/>
      <c r="VLA67" s="525"/>
      <c r="VLB67" s="525"/>
      <c r="VLC67" s="525"/>
      <c r="VLD67" s="525"/>
      <c r="VLE67" s="525"/>
      <c r="VLF67" s="525"/>
      <c r="VLG67" s="525"/>
      <c r="VLH67" s="525"/>
      <c r="VLI67" s="525"/>
      <c r="VLJ67" s="525"/>
      <c r="VLK67" s="525"/>
      <c r="VLL67" s="525"/>
      <c r="VLM67" s="525"/>
      <c r="VLN67" s="525"/>
      <c r="VLO67" s="525"/>
      <c r="VLP67" s="525"/>
      <c r="VLQ67" s="525"/>
      <c r="VLR67" s="525"/>
      <c r="VLS67" s="525"/>
      <c r="VLT67" s="525"/>
      <c r="VLU67" s="525"/>
      <c r="VLV67" s="525"/>
      <c r="VLW67" s="525"/>
      <c r="VLX67" s="525"/>
      <c r="VLY67" s="525"/>
      <c r="VLZ67" s="525"/>
      <c r="VMA67" s="525"/>
      <c r="VMB67" s="525"/>
      <c r="VMC67" s="525"/>
      <c r="VMD67" s="525"/>
      <c r="VME67" s="525"/>
      <c r="VMF67" s="525"/>
      <c r="VMG67" s="525"/>
      <c r="VMH67" s="525"/>
      <c r="VMI67" s="525"/>
      <c r="VMJ67" s="525"/>
      <c r="VMK67" s="525"/>
      <c r="VML67" s="525"/>
      <c r="VMM67" s="525"/>
      <c r="VMN67" s="525"/>
      <c r="VMO67" s="525"/>
      <c r="VMP67" s="525"/>
      <c r="VMQ67" s="525"/>
      <c r="VMR67" s="525"/>
      <c r="VMS67" s="525"/>
      <c r="VMT67" s="525"/>
      <c r="VMU67" s="525"/>
      <c r="VMV67" s="525"/>
      <c r="VMW67" s="525"/>
      <c r="VMX67" s="525"/>
      <c r="VMY67" s="525"/>
      <c r="VMZ67" s="525"/>
      <c r="VNA67" s="525"/>
      <c r="VNB67" s="525"/>
      <c r="VNC67" s="525"/>
      <c r="VND67" s="525"/>
      <c r="VNE67" s="525"/>
      <c r="VNF67" s="525"/>
      <c r="VNG67" s="525"/>
      <c r="VNH67" s="525"/>
      <c r="VNI67" s="525"/>
      <c r="VNJ67" s="525"/>
      <c r="VNK67" s="525"/>
      <c r="VNL67" s="525"/>
      <c r="VNM67" s="525"/>
      <c r="VNN67" s="525"/>
      <c r="VNO67" s="525"/>
      <c r="VNP67" s="525"/>
      <c r="VNQ67" s="525"/>
      <c r="VNR67" s="525"/>
      <c r="VNS67" s="525"/>
      <c r="VNT67" s="525"/>
      <c r="VNU67" s="525"/>
      <c r="VNV67" s="525"/>
      <c r="VNW67" s="525"/>
      <c r="VNX67" s="525"/>
      <c r="VNY67" s="525"/>
      <c r="VNZ67" s="525"/>
      <c r="VOA67" s="525"/>
      <c r="VOB67" s="525"/>
      <c r="VOC67" s="525"/>
      <c r="VOD67" s="525"/>
      <c r="VOE67" s="525"/>
      <c r="VOF67" s="525"/>
      <c r="VOG67" s="525"/>
      <c r="VOH67" s="525"/>
      <c r="VOI67" s="525"/>
      <c r="VOJ67" s="525"/>
      <c r="VOK67" s="525"/>
      <c r="VOL67" s="525"/>
      <c r="VOM67" s="525"/>
      <c r="VON67" s="525"/>
      <c r="VOO67" s="525"/>
      <c r="VOP67" s="525"/>
      <c r="VOQ67" s="525"/>
      <c r="VOR67" s="525"/>
      <c r="VOS67" s="525"/>
      <c r="VOT67" s="525"/>
      <c r="VOU67" s="525"/>
      <c r="VOV67" s="525"/>
      <c r="VOW67" s="525"/>
      <c r="VOX67" s="525"/>
      <c r="VOY67" s="525"/>
      <c r="VOZ67" s="525"/>
      <c r="VPA67" s="525"/>
      <c r="VPB67" s="525"/>
      <c r="VPC67" s="525"/>
      <c r="VPD67" s="525"/>
      <c r="VPE67" s="525"/>
      <c r="VPF67" s="525"/>
      <c r="VPG67" s="525"/>
      <c r="VPH67" s="525"/>
      <c r="VPI67" s="525"/>
      <c r="VPJ67" s="525"/>
      <c r="VPK67" s="525"/>
      <c r="VPL67" s="525"/>
      <c r="VPM67" s="525"/>
      <c r="VPN67" s="525"/>
      <c r="VPO67" s="525"/>
      <c r="VPP67" s="525"/>
      <c r="VPQ67" s="525"/>
      <c r="VPR67" s="525"/>
      <c r="VPS67" s="525"/>
      <c r="VPT67" s="525"/>
      <c r="VPU67" s="525"/>
      <c r="VPV67" s="525"/>
      <c r="VPW67" s="525"/>
      <c r="VPX67" s="525"/>
      <c r="VPY67" s="525"/>
      <c r="VPZ67" s="525"/>
      <c r="VQA67" s="525"/>
      <c r="VQB67" s="525"/>
      <c r="VQC67" s="525"/>
      <c r="VQD67" s="525"/>
      <c r="VQE67" s="525"/>
      <c r="VQF67" s="525"/>
      <c r="VQG67" s="525"/>
      <c r="VQH67" s="525"/>
      <c r="VQI67" s="525"/>
      <c r="VQJ67" s="525"/>
      <c r="VQK67" s="525"/>
      <c r="VQL67" s="525"/>
      <c r="VQM67" s="525"/>
      <c r="VQN67" s="525"/>
      <c r="VQO67" s="525"/>
      <c r="VQP67" s="525"/>
      <c r="VQQ67" s="525"/>
      <c r="VQR67" s="525"/>
      <c r="VQS67" s="525"/>
      <c r="VQT67" s="525"/>
      <c r="VQU67" s="525"/>
      <c r="VQV67" s="525"/>
      <c r="VQW67" s="525"/>
      <c r="VQX67" s="525"/>
      <c r="VQY67" s="525"/>
      <c r="VQZ67" s="525"/>
      <c r="VRA67" s="525"/>
      <c r="VRB67" s="525"/>
      <c r="VRC67" s="525"/>
      <c r="VRD67" s="525"/>
      <c r="VRE67" s="525"/>
      <c r="VRF67" s="525"/>
      <c r="VRG67" s="525"/>
      <c r="VRH67" s="525"/>
      <c r="VRI67" s="525"/>
      <c r="VRJ67" s="525"/>
      <c r="VRK67" s="525"/>
      <c r="VRL67" s="525"/>
      <c r="VRM67" s="525"/>
      <c r="VRN67" s="525"/>
      <c r="VRO67" s="525"/>
      <c r="VRP67" s="525"/>
      <c r="VRQ67" s="525"/>
      <c r="VRR67" s="525"/>
      <c r="VRS67" s="525"/>
      <c r="VRT67" s="525"/>
      <c r="VRU67" s="525"/>
      <c r="VRV67" s="525"/>
      <c r="VRW67" s="525"/>
      <c r="VRX67" s="525"/>
      <c r="VRY67" s="525"/>
      <c r="VRZ67" s="525"/>
      <c r="VSA67" s="525"/>
      <c r="VSB67" s="525"/>
      <c r="VSC67" s="525"/>
      <c r="VSD67" s="525"/>
      <c r="VSE67" s="525"/>
      <c r="VSF67" s="525"/>
      <c r="VSG67" s="525"/>
      <c r="VSH67" s="525"/>
      <c r="VSI67" s="525"/>
      <c r="VSJ67" s="525"/>
      <c r="VSK67" s="525"/>
      <c r="VSL67" s="525"/>
      <c r="VSM67" s="525"/>
      <c r="VSN67" s="525"/>
      <c r="VSO67" s="525"/>
      <c r="VSP67" s="525"/>
      <c r="VSQ67" s="525"/>
      <c r="VSR67" s="525"/>
      <c r="VSS67" s="525"/>
      <c r="VST67" s="525"/>
      <c r="VSU67" s="525"/>
      <c r="VSV67" s="525"/>
      <c r="VSW67" s="525"/>
      <c r="VSX67" s="525"/>
      <c r="VSY67" s="525"/>
      <c r="VSZ67" s="525"/>
      <c r="VTA67" s="525"/>
      <c r="VTB67" s="525"/>
      <c r="VTC67" s="525"/>
      <c r="VTD67" s="525"/>
      <c r="VTE67" s="525"/>
      <c r="VTF67" s="525"/>
      <c r="VTG67" s="525"/>
      <c r="VTH67" s="525"/>
      <c r="VTI67" s="525"/>
      <c r="VTJ67" s="525"/>
      <c r="VTK67" s="525"/>
      <c r="VTL67" s="525"/>
      <c r="VTM67" s="525"/>
      <c r="VTN67" s="525"/>
      <c r="VTO67" s="525"/>
      <c r="VTP67" s="525"/>
      <c r="VTQ67" s="525"/>
      <c r="VTR67" s="525"/>
      <c r="VTS67" s="525"/>
      <c r="VTT67" s="525"/>
      <c r="VTU67" s="525"/>
      <c r="VTV67" s="525"/>
      <c r="VTW67" s="525"/>
      <c r="VTX67" s="525"/>
      <c r="VTY67" s="525"/>
      <c r="VTZ67" s="525"/>
      <c r="VUA67" s="525"/>
      <c r="VUB67" s="525"/>
      <c r="VUC67" s="525"/>
      <c r="VUD67" s="525"/>
      <c r="VUE67" s="525"/>
      <c r="VUF67" s="525"/>
      <c r="VUG67" s="525"/>
      <c r="VUH67" s="525"/>
      <c r="VUI67" s="525"/>
      <c r="VUJ67" s="525"/>
      <c r="VUK67" s="525"/>
      <c r="VUL67" s="525"/>
      <c r="VUM67" s="525"/>
      <c r="VUN67" s="525"/>
      <c r="VUO67" s="525"/>
      <c r="VUP67" s="525"/>
      <c r="VUQ67" s="525"/>
      <c r="VUR67" s="525"/>
      <c r="VUS67" s="525"/>
      <c r="VUT67" s="525"/>
      <c r="VUU67" s="525"/>
      <c r="VUV67" s="525"/>
      <c r="VUW67" s="525"/>
      <c r="VUX67" s="525"/>
      <c r="VUY67" s="525"/>
      <c r="VUZ67" s="525"/>
      <c r="VVA67" s="525"/>
      <c r="VVB67" s="525"/>
      <c r="VVC67" s="525"/>
      <c r="VVD67" s="525"/>
      <c r="VVE67" s="525"/>
      <c r="VVF67" s="525"/>
      <c r="VVG67" s="525"/>
      <c r="VVH67" s="525"/>
      <c r="VVI67" s="525"/>
      <c r="VVJ67" s="525"/>
      <c r="VVK67" s="525"/>
      <c r="VVL67" s="525"/>
      <c r="VVM67" s="525"/>
      <c r="VVN67" s="525"/>
      <c r="VVO67" s="525"/>
      <c r="VVP67" s="525"/>
      <c r="VVQ67" s="525"/>
      <c r="VVR67" s="525"/>
      <c r="VVS67" s="525"/>
      <c r="VVT67" s="525"/>
      <c r="VVU67" s="525"/>
      <c r="VVV67" s="525"/>
      <c r="VVW67" s="525"/>
      <c r="VVX67" s="525"/>
      <c r="VVY67" s="525"/>
      <c r="VVZ67" s="525"/>
      <c r="VWA67" s="525"/>
      <c r="VWB67" s="525"/>
      <c r="VWC67" s="525"/>
      <c r="VWD67" s="525"/>
      <c r="VWE67" s="525"/>
      <c r="VWF67" s="525"/>
      <c r="VWG67" s="525"/>
      <c r="VWH67" s="525"/>
      <c r="VWI67" s="525"/>
      <c r="VWJ67" s="525"/>
      <c r="VWK67" s="525"/>
      <c r="VWL67" s="525"/>
      <c r="VWM67" s="525"/>
      <c r="VWN67" s="525"/>
      <c r="VWO67" s="525"/>
      <c r="VWP67" s="525"/>
      <c r="VWQ67" s="525"/>
      <c r="VWR67" s="525"/>
      <c r="VWS67" s="525"/>
      <c r="VWT67" s="525"/>
      <c r="VWU67" s="525"/>
      <c r="VWV67" s="525"/>
      <c r="VWW67" s="525"/>
      <c r="VWX67" s="525"/>
      <c r="VWY67" s="525"/>
      <c r="VWZ67" s="525"/>
      <c r="VXA67" s="525"/>
      <c r="VXB67" s="525"/>
      <c r="VXC67" s="525"/>
      <c r="VXD67" s="525"/>
      <c r="VXE67" s="525"/>
      <c r="VXF67" s="525"/>
      <c r="VXG67" s="525"/>
      <c r="VXH67" s="525"/>
      <c r="VXI67" s="525"/>
      <c r="VXJ67" s="525"/>
      <c r="VXK67" s="525"/>
      <c r="VXL67" s="525"/>
      <c r="VXM67" s="525"/>
      <c r="VXN67" s="525"/>
      <c r="VXO67" s="525"/>
      <c r="VXP67" s="525"/>
      <c r="VXQ67" s="525"/>
      <c r="VXR67" s="525"/>
      <c r="VXS67" s="525"/>
      <c r="VXT67" s="525"/>
      <c r="VXU67" s="525"/>
      <c r="VXV67" s="525"/>
      <c r="VXW67" s="525"/>
      <c r="VXX67" s="525"/>
      <c r="VXY67" s="525"/>
      <c r="VXZ67" s="525"/>
      <c r="VYA67" s="525"/>
      <c r="VYB67" s="525"/>
      <c r="VYC67" s="525"/>
      <c r="VYD67" s="525"/>
      <c r="VYE67" s="525"/>
      <c r="VYF67" s="525"/>
      <c r="VYG67" s="525"/>
      <c r="VYH67" s="525"/>
      <c r="VYI67" s="525"/>
      <c r="VYJ67" s="525"/>
      <c r="VYK67" s="525"/>
      <c r="VYL67" s="525"/>
      <c r="VYM67" s="525"/>
      <c r="VYN67" s="525"/>
      <c r="VYO67" s="525"/>
      <c r="VYP67" s="525"/>
      <c r="VYQ67" s="525"/>
      <c r="VYR67" s="525"/>
      <c r="VYS67" s="525"/>
      <c r="VYT67" s="525"/>
      <c r="VYU67" s="525"/>
      <c r="VYV67" s="525"/>
      <c r="VYW67" s="525"/>
      <c r="VYX67" s="525"/>
      <c r="VYY67" s="525"/>
      <c r="VYZ67" s="525"/>
      <c r="VZA67" s="525"/>
      <c r="VZB67" s="525"/>
      <c r="VZC67" s="525"/>
      <c r="VZD67" s="525"/>
      <c r="VZE67" s="525"/>
      <c r="VZF67" s="525"/>
      <c r="VZG67" s="525"/>
      <c r="VZH67" s="525"/>
      <c r="VZI67" s="525"/>
      <c r="VZJ67" s="525"/>
      <c r="VZK67" s="525"/>
      <c r="VZL67" s="525"/>
      <c r="VZM67" s="525"/>
      <c r="VZN67" s="525"/>
      <c r="VZO67" s="525"/>
      <c r="VZP67" s="525"/>
      <c r="VZQ67" s="525"/>
      <c r="VZR67" s="525"/>
      <c r="VZS67" s="525"/>
      <c r="VZT67" s="525"/>
      <c r="VZU67" s="525"/>
      <c r="VZV67" s="525"/>
      <c r="VZW67" s="525"/>
      <c r="VZX67" s="525"/>
      <c r="VZY67" s="525"/>
      <c r="VZZ67" s="525"/>
      <c r="WAA67" s="525"/>
      <c r="WAB67" s="525"/>
      <c r="WAC67" s="525"/>
      <c r="WAD67" s="525"/>
      <c r="WAE67" s="525"/>
      <c r="WAF67" s="525"/>
      <c r="WAG67" s="525"/>
      <c r="WAH67" s="525"/>
      <c r="WAI67" s="525"/>
      <c r="WAJ67" s="525"/>
      <c r="WAK67" s="525"/>
      <c r="WAL67" s="525"/>
      <c r="WAM67" s="525"/>
      <c r="WAN67" s="525"/>
      <c r="WAO67" s="525"/>
      <c r="WAP67" s="525"/>
      <c r="WAQ67" s="525"/>
      <c r="WAR67" s="525"/>
      <c r="WAS67" s="525"/>
      <c r="WAT67" s="525"/>
      <c r="WAU67" s="525"/>
      <c r="WAV67" s="525"/>
      <c r="WAW67" s="525"/>
      <c r="WAX67" s="525"/>
      <c r="WAY67" s="525"/>
      <c r="WAZ67" s="525"/>
      <c r="WBA67" s="525"/>
      <c r="WBB67" s="525"/>
      <c r="WBC67" s="525"/>
      <c r="WBD67" s="525"/>
      <c r="WBE67" s="525"/>
      <c r="WBF67" s="525"/>
      <c r="WBG67" s="525"/>
      <c r="WBH67" s="525"/>
      <c r="WBI67" s="525"/>
      <c r="WBJ67" s="525"/>
      <c r="WBK67" s="525"/>
      <c r="WBL67" s="525"/>
      <c r="WBM67" s="525"/>
      <c r="WBN67" s="525"/>
      <c r="WBO67" s="525"/>
      <c r="WBP67" s="525"/>
      <c r="WBQ67" s="525"/>
      <c r="WBR67" s="525"/>
      <c r="WBS67" s="525"/>
      <c r="WBT67" s="525"/>
      <c r="WBU67" s="525"/>
      <c r="WBV67" s="525"/>
      <c r="WBW67" s="525"/>
      <c r="WBX67" s="525"/>
      <c r="WBY67" s="525"/>
      <c r="WBZ67" s="525"/>
      <c r="WCA67" s="525"/>
      <c r="WCB67" s="525"/>
      <c r="WCC67" s="525"/>
      <c r="WCD67" s="525"/>
      <c r="WCE67" s="525"/>
      <c r="WCF67" s="525"/>
      <c r="WCG67" s="525"/>
      <c r="WCH67" s="525"/>
      <c r="WCI67" s="525"/>
      <c r="WCJ67" s="525"/>
      <c r="WCK67" s="525"/>
      <c r="WCL67" s="525"/>
      <c r="WCM67" s="525"/>
      <c r="WCN67" s="525"/>
      <c r="WCO67" s="525"/>
      <c r="WCP67" s="525"/>
      <c r="WCQ67" s="525"/>
      <c r="WCR67" s="525"/>
      <c r="WCS67" s="525"/>
      <c r="WCT67" s="525"/>
      <c r="WCU67" s="525"/>
      <c r="WCV67" s="525"/>
      <c r="WCW67" s="525"/>
      <c r="WCX67" s="525"/>
      <c r="WCY67" s="525"/>
      <c r="WCZ67" s="525"/>
      <c r="WDA67" s="525"/>
      <c r="WDB67" s="525"/>
      <c r="WDC67" s="525"/>
      <c r="WDD67" s="525"/>
      <c r="WDE67" s="525"/>
      <c r="WDF67" s="525"/>
      <c r="WDG67" s="525"/>
      <c r="WDH67" s="525"/>
      <c r="WDI67" s="525"/>
      <c r="WDJ67" s="525"/>
      <c r="WDK67" s="525"/>
      <c r="WDL67" s="525"/>
      <c r="WDM67" s="525"/>
      <c r="WDN67" s="525"/>
      <c r="WDO67" s="525"/>
      <c r="WDP67" s="525"/>
      <c r="WDQ67" s="525"/>
      <c r="WDR67" s="525"/>
      <c r="WDS67" s="525"/>
      <c r="WDT67" s="525"/>
      <c r="WDU67" s="525"/>
      <c r="WDV67" s="525"/>
      <c r="WDW67" s="525"/>
      <c r="WDX67" s="525"/>
      <c r="WDY67" s="525"/>
      <c r="WDZ67" s="525"/>
      <c r="WEA67" s="525"/>
      <c r="WEB67" s="525"/>
      <c r="WEC67" s="525"/>
      <c r="WED67" s="525"/>
      <c r="WEE67" s="525"/>
      <c r="WEF67" s="525"/>
      <c r="WEG67" s="525"/>
      <c r="WEH67" s="525"/>
      <c r="WEI67" s="525"/>
      <c r="WEJ67" s="525"/>
      <c r="WEK67" s="525"/>
      <c r="WEL67" s="525"/>
      <c r="WEM67" s="525"/>
      <c r="WEN67" s="525"/>
      <c r="WEO67" s="525"/>
      <c r="WEP67" s="525"/>
      <c r="WEQ67" s="525"/>
      <c r="WER67" s="525"/>
      <c r="WES67" s="525"/>
      <c r="WET67" s="525"/>
      <c r="WEU67" s="525"/>
      <c r="WEV67" s="525"/>
      <c r="WEW67" s="525"/>
      <c r="WEX67" s="525"/>
      <c r="WEY67" s="525"/>
      <c r="WEZ67" s="525"/>
      <c r="WFA67" s="525"/>
      <c r="WFB67" s="525"/>
      <c r="WFC67" s="525"/>
      <c r="WFD67" s="525"/>
      <c r="WFE67" s="525"/>
      <c r="WFF67" s="525"/>
      <c r="WFG67" s="525"/>
      <c r="WFH67" s="525"/>
      <c r="WFI67" s="525"/>
      <c r="WFJ67" s="525"/>
      <c r="WFK67" s="525"/>
      <c r="WFL67" s="525"/>
      <c r="WFM67" s="525"/>
      <c r="WFN67" s="525"/>
      <c r="WFO67" s="525"/>
      <c r="WFP67" s="525"/>
      <c r="WFQ67" s="525"/>
      <c r="WFR67" s="525"/>
      <c r="WFS67" s="525"/>
      <c r="WFT67" s="525"/>
      <c r="WFU67" s="525"/>
      <c r="WFV67" s="525"/>
      <c r="WFW67" s="525"/>
      <c r="WFX67" s="525"/>
      <c r="WFY67" s="525"/>
      <c r="WFZ67" s="525"/>
      <c r="WGA67" s="525"/>
      <c r="WGB67" s="525"/>
      <c r="WGC67" s="525"/>
      <c r="WGD67" s="525"/>
      <c r="WGE67" s="525"/>
      <c r="WGF67" s="525"/>
      <c r="WGG67" s="525"/>
      <c r="WGH67" s="525"/>
      <c r="WGI67" s="525"/>
      <c r="WGJ67" s="525"/>
      <c r="WGK67" s="525"/>
      <c r="WGL67" s="525"/>
      <c r="WGM67" s="525"/>
      <c r="WGN67" s="525"/>
      <c r="WGO67" s="525"/>
      <c r="WGP67" s="525"/>
      <c r="WGQ67" s="525"/>
      <c r="WGR67" s="525"/>
      <c r="WGS67" s="525"/>
      <c r="WGT67" s="525"/>
      <c r="WGU67" s="525"/>
      <c r="WGV67" s="525"/>
      <c r="WGW67" s="525"/>
      <c r="WGX67" s="525"/>
      <c r="WGY67" s="525"/>
      <c r="WGZ67" s="525"/>
      <c r="WHA67" s="525"/>
      <c r="WHB67" s="525"/>
      <c r="WHC67" s="525"/>
      <c r="WHD67" s="525"/>
      <c r="WHE67" s="525"/>
      <c r="WHF67" s="525"/>
      <c r="WHG67" s="525"/>
      <c r="WHH67" s="525"/>
      <c r="WHI67" s="525"/>
      <c r="WHJ67" s="525"/>
      <c r="WHK67" s="525"/>
      <c r="WHL67" s="525"/>
      <c r="WHM67" s="525"/>
      <c r="WHN67" s="525"/>
      <c r="WHO67" s="525"/>
      <c r="WHP67" s="525"/>
      <c r="WHQ67" s="525"/>
      <c r="WHR67" s="525"/>
      <c r="WHS67" s="525"/>
      <c r="WHT67" s="525"/>
      <c r="WHU67" s="525"/>
      <c r="WHV67" s="525"/>
      <c r="WHW67" s="525"/>
      <c r="WHX67" s="525"/>
      <c r="WHY67" s="525"/>
      <c r="WHZ67" s="525"/>
      <c r="WIA67" s="525"/>
      <c r="WIB67" s="525"/>
      <c r="WIC67" s="525"/>
      <c r="WID67" s="525"/>
      <c r="WIE67" s="525"/>
      <c r="WIF67" s="525"/>
      <c r="WIG67" s="525"/>
      <c r="WIH67" s="525"/>
      <c r="WII67" s="525"/>
      <c r="WIJ67" s="525"/>
      <c r="WIK67" s="525"/>
      <c r="WIL67" s="525"/>
      <c r="WIM67" s="525"/>
      <c r="WIN67" s="525"/>
      <c r="WIO67" s="525"/>
      <c r="WIP67" s="525"/>
      <c r="WIQ67" s="525"/>
      <c r="WIR67" s="525"/>
      <c r="WIS67" s="525"/>
      <c r="WIT67" s="525"/>
      <c r="WIU67" s="525"/>
      <c r="WIV67" s="525"/>
      <c r="WIW67" s="525"/>
      <c r="WIX67" s="525"/>
      <c r="WIY67" s="525"/>
      <c r="WIZ67" s="525"/>
      <c r="WJA67" s="525"/>
      <c r="WJB67" s="525"/>
      <c r="WJC67" s="525"/>
      <c r="WJD67" s="525"/>
      <c r="WJE67" s="525"/>
      <c r="WJF67" s="525"/>
      <c r="WJG67" s="525"/>
      <c r="WJH67" s="525"/>
      <c r="WJI67" s="525"/>
      <c r="WJJ67" s="525"/>
      <c r="WJK67" s="525"/>
      <c r="WJL67" s="525"/>
      <c r="WJM67" s="525"/>
      <c r="WJN67" s="525"/>
      <c r="WJO67" s="525"/>
      <c r="WJP67" s="525"/>
      <c r="WJQ67" s="525"/>
      <c r="WJR67" s="525"/>
      <c r="WJS67" s="525"/>
      <c r="WJT67" s="525"/>
      <c r="WJU67" s="525"/>
      <c r="WJV67" s="525"/>
      <c r="WJW67" s="525"/>
      <c r="WJX67" s="525"/>
      <c r="WJY67" s="525"/>
      <c r="WJZ67" s="525"/>
      <c r="WKA67" s="525"/>
      <c r="WKB67" s="525"/>
      <c r="WKC67" s="525"/>
      <c r="WKD67" s="525"/>
      <c r="WKE67" s="525"/>
      <c r="WKF67" s="525"/>
      <c r="WKG67" s="525"/>
      <c r="WKH67" s="525"/>
      <c r="WKI67" s="525"/>
      <c r="WKJ67" s="525"/>
      <c r="WKK67" s="525"/>
      <c r="WKL67" s="525"/>
      <c r="WKM67" s="525"/>
      <c r="WKN67" s="525"/>
      <c r="WKO67" s="525"/>
      <c r="WKP67" s="525"/>
      <c r="WKQ67" s="525"/>
      <c r="WKR67" s="525"/>
      <c r="WKS67" s="525"/>
      <c r="WKT67" s="525"/>
      <c r="WKU67" s="525"/>
      <c r="WKV67" s="525"/>
      <c r="WKW67" s="525"/>
      <c r="WKX67" s="525"/>
      <c r="WKY67" s="525"/>
      <c r="WKZ67" s="525"/>
      <c r="WLA67" s="525"/>
      <c r="WLB67" s="525"/>
      <c r="WLC67" s="525"/>
      <c r="WLD67" s="525"/>
      <c r="WLE67" s="525"/>
      <c r="WLF67" s="525"/>
      <c r="WLG67" s="525"/>
      <c r="WLH67" s="525"/>
      <c r="WLI67" s="525"/>
      <c r="WLJ67" s="525"/>
      <c r="WLK67" s="525"/>
      <c r="WLL67" s="525"/>
      <c r="WLM67" s="525"/>
      <c r="WLN67" s="525"/>
      <c r="WLO67" s="525"/>
      <c r="WLP67" s="525"/>
      <c r="WLQ67" s="525"/>
      <c r="WLR67" s="525"/>
      <c r="WLS67" s="525"/>
      <c r="WLT67" s="525"/>
      <c r="WLU67" s="525"/>
      <c r="WLV67" s="525"/>
      <c r="WLW67" s="525"/>
      <c r="WLX67" s="525"/>
      <c r="WLY67" s="525"/>
      <c r="WLZ67" s="525"/>
      <c r="WMA67" s="525"/>
      <c r="WMB67" s="525"/>
      <c r="WMC67" s="525"/>
      <c r="WMD67" s="525"/>
      <c r="WME67" s="525"/>
      <c r="WMF67" s="525"/>
      <c r="WMG67" s="525"/>
      <c r="WMH67" s="525"/>
      <c r="WMI67" s="525"/>
      <c r="WMJ67" s="525"/>
      <c r="WMK67" s="525"/>
      <c r="WML67" s="525"/>
      <c r="WMM67" s="525"/>
      <c r="WMN67" s="525"/>
      <c r="WMO67" s="525"/>
      <c r="WMP67" s="525"/>
      <c r="WMQ67" s="525"/>
      <c r="WMR67" s="525"/>
      <c r="WMS67" s="525"/>
      <c r="WMT67" s="525"/>
      <c r="WMU67" s="525"/>
      <c r="WMV67" s="525"/>
      <c r="WMW67" s="525"/>
      <c r="WMX67" s="525"/>
      <c r="WMY67" s="525"/>
      <c r="WMZ67" s="525"/>
      <c r="WNA67" s="525"/>
      <c r="WNB67" s="525"/>
      <c r="WNC67" s="525"/>
      <c r="WND67" s="525"/>
      <c r="WNE67" s="525"/>
      <c r="WNF67" s="525"/>
      <c r="WNG67" s="525"/>
      <c r="WNH67" s="525"/>
      <c r="WNI67" s="525"/>
      <c r="WNJ67" s="525"/>
      <c r="WNK67" s="525"/>
      <c r="WNL67" s="525"/>
      <c r="WNM67" s="525"/>
      <c r="WNN67" s="525"/>
      <c r="WNO67" s="525"/>
      <c r="WNP67" s="525"/>
      <c r="WNQ67" s="525"/>
      <c r="WNR67" s="525"/>
      <c r="WNS67" s="525"/>
      <c r="WNT67" s="525"/>
      <c r="WNU67" s="525"/>
      <c r="WNV67" s="525"/>
      <c r="WNW67" s="525"/>
      <c r="WNX67" s="525"/>
      <c r="WNY67" s="525"/>
      <c r="WNZ67" s="525"/>
      <c r="WOA67" s="525"/>
      <c r="WOB67" s="525"/>
      <c r="WOC67" s="525"/>
      <c r="WOD67" s="525"/>
      <c r="WOE67" s="525"/>
      <c r="WOF67" s="525"/>
      <c r="WOG67" s="525"/>
      <c r="WOH67" s="525"/>
      <c r="WOI67" s="525"/>
      <c r="WOJ67" s="525"/>
      <c r="WOK67" s="525"/>
      <c r="WOL67" s="525"/>
      <c r="WOM67" s="525"/>
      <c r="WON67" s="525"/>
      <c r="WOO67" s="525"/>
      <c r="WOP67" s="525"/>
      <c r="WOQ67" s="525"/>
      <c r="WOR67" s="525"/>
      <c r="WOS67" s="525"/>
      <c r="WOT67" s="525"/>
      <c r="WOU67" s="525"/>
      <c r="WOV67" s="525"/>
      <c r="WOW67" s="525"/>
      <c r="WOX67" s="525"/>
      <c r="WOY67" s="525"/>
      <c r="WOZ67" s="525"/>
      <c r="WPA67" s="525"/>
      <c r="WPB67" s="525"/>
      <c r="WPC67" s="525"/>
      <c r="WPD67" s="525"/>
      <c r="WPE67" s="525"/>
      <c r="WPF67" s="525"/>
      <c r="WPG67" s="525"/>
      <c r="WPH67" s="525"/>
      <c r="WPI67" s="525"/>
      <c r="WPJ67" s="525"/>
      <c r="WPK67" s="525"/>
      <c r="WPL67" s="525"/>
      <c r="WPM67" s="525"/>
      <c r="WPN67" s="525"/>
      <c r="WPO67" s="525"/>
      <c r="WPP67" s="525"/>
      <c r="WPQ67" s="525"/>
      <c r="WPR67" s="525"/>
      <c r="WPS67" s="525"/>
      <c r="WPT67" s="525"/>
      <c r="WPU67" s="525"/>
      <c r="WPV67" s="525"/>
      <c r="WPW67" s="525"/>
      <c r="WPX67" s="525"/>
      <c r="WPY67" s="525"/>
      <c r="WPZ67" s="525"/>
      <c r="WQA67" s="525"/>
      <c r="WQB67" s="525"/>
      <c r="WQC67" s="525"/>
      <c r="WQD67" s="525"/>
      <c r="WQE67" s="525"/>
      <c r="WQF67" s="525"/>
      <c r="WQG67" s="525"/>
      <c r="WQH67" s="525"/>
      <c r="WQI67" s="525"/>
      <c r="WQJ67" s="525"/>
      <c r="WQK67" s="525"/>
      <c r="WQL67" s="525"/>
      <c r="WQM67" s="525"/>
      <c r="WQN67" s="525"/>
      <c r="WQO67" s="525"/>
      <c r="WQP67" s="525"/>
      <c r="WQQ67" s="525"/>
      <c r="WQR67" s="525"/>
      <c r="WQS67" s="525"/>
      <c r="WQT67" s="525"/>
      <c r="WQU67" s="525"/>
      <c r="WQV67" s="525"/>
      <c r="WQW67" s="525"/>
      <c r="WQX67" s="525"/>
      <c r="WQY67" s="525"/>
      <c r="WQZ67" s="525"/>
      <c r="WRA67" s="525"/>
      <c r="WRB67" s="525"/>
      <c r="WRC67" s="525"/>
      <c r="WRD67" s="525"/>
      <c r="WRE67" s="525"/>
      <c r="WRF67" s="525"/>
      <c r="WRG67" s="525"/>
      <c r="WRH67" s="525"/>
      <c r="WRI67" s="525"/>
      <c r="WRJ67" s="525"/>
      <c r="WRK67" s="525"/>
      <c r="WRL67" s="525"/>
      <c r="WRM67" s="525"/>
      <c r="WRN67" s="525"/>
      <c r="WRO67" s="525"/>
      <c r="WRP67" s="525"/>
      <c r="WRQ67" s="525"/>
      <c r="WRR67" s="525"/>
      <c r="WRS67" s="525"/>
      <c r="WRT67" s="525"/>
      <c r="WRU67" s="525"/>
      <c r="WRV67" s="525"/>
      <c r="WRW67" s="525"/>
      <c r="WRX67" s="525"/>
      <c r="WRY67" s="525"/>
      <c r="WRZ67" s="525"/>
      <c r="WSA67" s="525"/>
      <c r="WSB67" s="525"/>
      <c r="WSC67" s="525"/>
      <c r="WSD67" s="525"/>
      <c r="WSE67" s="525"/>
      <c r="WSF67" s="525"/>
      <c r="WSG67" s="525"/>
      <c r="WSH67" s="525"/>
      <c r="WSI67" s="525"/>
      <c r="WSJ67" s="525"/>
      <c r="WSK67" s="525"/>
      <c r="WSL67" s="525"/>
      <c r="WSM67" s="525"/>
      <c r="WSN67" s="525"/>
      <c r="WSO67" s="525"/>
      <c r="WSP67" s="525"/>
      <c r="WSQ67" s="525"/>
      <c r="WSR67" s="525"/>
      <c r="WSS67" s="525"/>
      <c r="WST67" s="525"/>
      <c r="WSU67" s="525"/>
      <c r="WSV67" s="525"/>
      <c r="WSW67" s="525"/>
      <c r="WSX67" s="525"/>
      <c r="WSY67" s="525"/>
      <c r="WSZ67" s="525"/>
      <c r="WTA67" s="525"/>
      <c r="WTB67" s="525"/>
      <c r="WTC67" s="525"/>
      <c r="WTD67" s="525"/>
      <c r="WTE67" s="525"/>
      <c r="WTF67" s="525"/>
      <c r="WTG67" s="525"/>
      <c r="WTH67" s="525"/>
      <c r="WTI67" s="525"/>
      <c r="WTJ67" s="525"/>
      <c r="WTK67" s="525"/>
      <c r="WTL67" s="525"/>
      <c r="WTM67" s="525"/>
      <c r="WTN67" s="525"/>
      <c r="WTO67" s="525"/>
      <c r="WTP67" s="525"/>
      <c r="WTQ67" s="525"/>
      <c r="WTR67" s="525"/>
      <c r="WTS67" s="525"/>
      <c r="WTT67" s="525"/>
      <c r="WTU67" s="525"/>
      <c r="WTV67" s="525"/>
      <c r="WTW67" s="525"/>
      <c r="WTX67" s="525"/>
      <c r="WTY67" s="525"/>
      <c r="WTZ67" s="525"/>
      <c r="WUA67" s="525"/>
      <c r="WUB67" s="525"/>
      <c r="WUC67" s="525"/>
      <c r="WUD67" s="525"/>
      <c r="WUE67" s="525"/>
      <c r="WUF67" s="525"/>
      <c r="WUG67" s="525"/>
      <c r="WUH67" s="525"/>
      <c r="WUI67" s="525"/>
      <c r="WUJ67" s="525"/>
      <c r="WUK67" s="525"/>
      <c r="WUL67" s="525"/>
      <c r="WUM67" s="525"/>
      <c r="WUN67" s="525"/>
      <c r="WUO67" s="525"/>
      <c r="WUP67" s="525"/>
      <c r="WUQ67" s="525"/>
      <c r="WUR67" s="525"/>
      <c r="WUS67" s="525"/>
      <c r="WUT67" s="525"/>
      <c r="WUU67" s="525"/>
      <c r="WUV67" s="525"/>
      <c r="WUW67" s="525"/>
      <c r="WUX67" s="525"/>
      <c r="WUY67" s="525"/>
      <c r="WUZ67" s="525"/>
      <c r="WVA67" s="525"/>
      <c r="WVB67" s="525"/>
      <c r="WVC67" s="525"/>
      <c r="WVD67" s="525"/>
      <c r="WVE67" s="525"/>
      <c r="WVF67" s="525"/>
      <c r="WVG67" s="525"/>
      <c r="WVH67" s="525"/>
      <c r="WVI67" s="525"/>
      <c r="WVJ67" s="525"/>
      <c r="WVK67" s="525"/>
      <c r="WVL67" s="525"/>
      <c r="WVM67" s="525"/>
      <c r="WVN67" s="525"/>
      <c r="WVO67" s="525"/>
      <c r="WVP67" s="525"/>
      <c r="WVQ67" s="525"/>
      <c r="WVR67" s="525"/>
      <c r="WVS67" s="525"/>
      <c r="WVT67" s="525"/>
      <c r="WVU67" s="525"/>
      <c r="WVV67" s="525"/>
      <c r="WVW67" s="525"/>
      <c r="WVX67" s="525"/>
      <c r="WVY67" s="525"/>
      <c r="WVZ67" s="525"/>
      <c r="WWA67" s="525"/>
      <c r="WWB67" s="525"/>
      <c r="WWC67" s="525"/>
      <c r="WWD67" s="525"/>
      <c r="WWE67" s="525"/>
      <c r="WWF67" s="525"/>
      <c r="WWG67" s="525"/>
      <c r="WWH67" s="525"/>
      <c r="WWI67" s="525"/>
      <c r="WWJ67" s="525"/>
      <c r="WWK67" s="525"/>
      <c r="WWL67" s="525"/>
      <c r="WWM67" s="525"/>
      <c r="WWN67" s="525"/>
      <c r="WWO67" s="525"/>
      <c r="WWP67" s="525"/>
      <c r="WWQ67" s="525"/>
      <c r="WWR67" s="525"/>
      <c r="WWS67" s="525"/>
      <c r="WWT67" s="525"/>
      <c r="WWU67" s="525"/>
      <c r="WWV67" s="525"/>
      <c r="WWW67" s="525"/>
      <c r="WWX67" s="525"/>
      <c r="WWY67" s="525"/>
      <c r="WWZ67" s="525"/>
      <c r="WXA67" s="525"/>
      <c r="WXB67" s="525"/>
      <c r="WXC67" s="525"/>
      <c r="WXD67" s="525"/>
      <c r="WXE67" s="525"/>
      <c r="WXF67" s="525"/>
      <c r="WXG67" s="525"/>
      <c r="WXH67" s="525"/>
      <c r="WXI67" s="525"/>
      <c r="WXJ67" s="525"/>
      <c r="WXK67" s="525"/>
      <c r="WXL67" s="525"/>
      <c r="WXM67" s="525"/>
      <c r="WXN67" s="525"/>
      <c r="WXO67" s="525"/>
      <c r="WXP67" s="525"/>
      <c r="WXQ67" s="525"/>
      <c r="WXR67" s="525"/>
      <c r="WXS67" s="525"/>
      <c r="WXT67" s="525"/>
      <c r="WXU67" s="525"/>
      <c r="WXV67" s="525"/>
      <c r="WXW67" s="525"/>
      <c r="WXX67" s="525"/>
      <c r="WXY67" s="525"/>
      <c r="WXZ67" s="525"/>
      <c r="WYA67" s="525"/>
      <c r="WYB67" s="525"/>
      <c r="WYC67" s="525"/>
      <c r="WYD67" s="525"/>
      <c r="WYE67" s="525"/>
      <c r="WYF67" s="525"/>
      <c r="WYG67" s="525"/>
      <c r="WYH67" s="525"/>
      <c r="WYI67" s="525"/>
      <c r="WYJ67" s="525"/>
      <c r="WYK67" s="525"/>
      <c r="WYL67" s="525"/>
      <c r="WYM67" s="525"/>
      <c r="WYN67" s="525"/>
      <c r="WYO67" s="525"/>
      <c r="WYP67" s="525"/>
      <c r="WYQ67" s="525"/>
      <c r="WYR67" s="525"/>
      <c r="WYS67" s="525"/>
      <c r="WYT67" s="525"/>
      <c r="WYU67" s="525"/>
      <c r="WYV67" s="525"/>
      <c r="WYW67" s="525"/>
      <c r="WYX67" s="525"/>
      <c r="WYY67" s="525"/>
      <c r="WYZ67" s="525"/>
      <c r="WZA67" s="525"/>
      <c r="WZB67" s="525"/>
      <c r="WZC67" s="525"/>
      <c r="WZD67" s="525"/>
      <c r="WZE67" s="525"/>
      <c r="WZF67" s="525"/>
      <c r="WZG67" s="525"/>
      <c r="WZH67" s="525"/>
      <c r="WZI67" s="525"/>
      <c r="WZJ67" s="525"/>
      <c r="WZK67" s="525"/>
      <c r="WZL67" s="525"/>
      <c r="WZM67" s="525"/>
      <c r="WZN67" s="525"/>
      <c r="WZO67" s="525"/>
      <c r="WZP67" s="525"/>
      <c r="WZQ67" s="525"/>
      <c r="WZR67" s="525"/>
      <c r="WZS67" s="525"/>
      <c r="WZT67" s="525"/>
      <c r="WZU67" s="525"/>
      <c r="WZV67" s="525"/>
      <c r="WZW67" s="525"/>
      <c r="WZX67" s="525"/>
      <c r="WZY67" s="525"/>
      <c r="WZZ67" s="525"/>
      <c r="XAA67" s="525"/>
      <c r="XAB67" s="525"/>
      <c r="XAC67" s="525"/>
      <c r="XAD67" s="525"/>
      <c r="XAE67" s="525"/>
      <c r="XAF67" s="525"/>
      <c r="XAG67" s="525"/>
      <c r="XAH67" s="525"/>
      <c r="XAI67" s="525"/>
      <c r="XAJ67" s="525"/>
      <c r="XAK67" s="525"/>
      <c r="XAL67" s="525"/>
      <c r="XAM67" s="525"/>
      <c r="XAN67" s="525"/>
      <c r="XAO67" s="525"/>
      <c r="XAP67" s="525"/>
      <c r="XAQ67" s="525"/>
      <c r="XAR67" s="525"/>
      <c r="XAS67" s="525"/>
      <c r="XAT67" s="525"/>
      <c r="XAU67" s="525"/>
      <c r="XAV67" s="525"/>
      <c r="XAW67" s="525"/>
      <c r="XAX67" s="525"/>
      <c r="XAY67" s="525"/>
      <c r="XAZ67" s="525"/>
      <c r="XBA67" s="525"/>
      <c r="XBB67" s="525"/>
      <c r="XBC67" s="525"/>
      <c r="XBD67" s="525"/>
      <c r="XBE67" s="525"/>
      <c r="XBF67" s="525"/>
      <c r="XBG67" s="525"/>
      <c r="XBH67" s="525"/>
      <c r="XBI67" s="525"/>
      <c r="XBJ67" s="525"/>
      <c r="XBK67" s="525"/>
      <c r="XBL67" s="525"/>
      <c r="XBM67" s="525"/>
      <c r="XBN67" s="525"/>
      <c r="XBO67" s="525"/>
      <c r="XBP67" s="525"/>
      <c r="XBQ67" s="525"/>
      <c r="XBR67" s="525"/>
      <c r="XBS67" s="525"/>
      <c r="XBT67" s="525"/>
      <c r="XBU67" s="525"/>
      <c r="XBV67" s="525"/>
      <c r="XBW67" s="525"/>
      <c r="XBX67" s="525"/>
      <c r="XBY67" s="525"/>
      <c r="XBZ67" s="525"/>
      <c r="XCA67" s="525"/>
      <c r="XCB67" s="525"/>
      <c r="XCC67" s="525"/>
      <c r="XCD67" s="525"/>
      <c r="XCE67" s="525"/>
      <c r="XCF67" s="525"/>
      <c r="XCG67" s="525"/>
      <c r="XCH67" s="525"/>
      <c r="XCI67" s="525"/>
      <c r="XCJ67" s="525"/>
      <c r="XCK67" s="525"/>
      <c r="XCL67" s="525"/>
      <c r="XCM67" s="525"/>
      <c r="XCN67" s="525"/>
      <c r="XCO67" s="525"/>
      <c r="XCP67" s="525"/>
      <c r="XCQ67" s="525"/>
      <c r="XCR67" s="525"/>
      <c r="XCS67" s="525"/>
      <c r="XCT67" s="525"/>
      <c r="XCU67" s="525"/>
      <c r="XCV67" s="525"/>
      <c r="XCW67" s="525"/>
      <c r="XCX67" s="525"/>
      <c r="XCY67" s="525"/>
      <c r="XCZ67" s="525"/>
      <c r="XDA67" s="525"/>
      <c r="XDB67" s="525"/>
      <c r="XDC67" s="525"/>
      <c r="XDD67" s="525"/>
      <c r="XDE67" s="525"/>
      <c r="XDF67" s="525"/>
      <c r="XDG67" s="525"/>
      <c r="XDH67" s="525"/>
      <c r="XDI67" s="525"/>
      <c r="XDJ67" s="525"/>
      <c r="XDK67" s="525"/>
      <c r="XDL67" s="525"/>
      <c r="XDM67" s="525"/>
      <c r="XDN67" s="525"/>
      <c r="XDO67" s="525"/>
      <c r="XDP67" s="525"/>
      <c r="XDQ67" s="525"/>
      <c r="XDR67" s="525"/>
      <c r="XDS67" s="525"/>
      <c r="XDT67" s="525"/>
      <c r="XDU67" s="525"/>
      <c r="XDV67" s="525"/>
      <c r="XDW67" s="525"/>
      <c r="XDX67" s="525"/>
      <c r="XDY67" s="525"/>
      <c r="XDZ67" s="525"/>
      <c r="XEA67" s="525"/>
      <c r="XEB67" s="525"/>
      <c r="XEC67" s="525"/>
      <c r="XED67" s="525"/>
      <c r="XEE67" s="525"/>
      <c r="XEF67" s="525"/>
      <c r="XEG67" s="525"/>
      <c r="XEH67" s="525"/>
      <c r="XEI67" s="525"/>
      <c r="XEJ67" s="525"/>
      <c r="XEK67" s="525"/>
      <c r="XEL67" s="525"/>
      <c r="XEM67" s="525"/>
      <c r="XEN67" s="525"/>
      <c r="XEO67" s="525"/>
      <c r="XEP67" s="525"/>
      <c r="XEQ67" s="525"/>
      <c r="XER67" s="525"/>
      <c r="XES67" s="525"/>
      <c r="XET67" s="525"/>
      <c r="XEU67" s="525"/>
      <c r="XEV67" s="525"/>
      <c r="XEW67" s="525"/>
      <c r="XEX67" s="525"/>
      <c r="XEY67" s="525"/>
      <c r="XEZ67" s="525"/>
      <c r="XFA67" s="525"/>
      <c r="XFB67" s="525"/>
      <c r="XFC67" s="525"/>
      <c r="XFD67" s="525"/>
    </row>
    <row r="68" spans="1:16384" s="450" customFormat="1" ht="23.25" customHeight="1" x14ac:dyDescent="0.25">
      <c r="A68" s="815" t="s">
        <v>3533</v>
      </c>
      <c r="B68" s="816"/>
      <c r="C68" s="816"/>
      <c r="D68" s="816"/>
      <c r="E68" s="816"/>
      <c r="F68" s="816"/>
      <c r="G68" s="816"/>
      <c r="H68" s="816"/>
      <c r="I68" s="816"/>
      <c r="J68" s="816"/>
      <c r="K68" s="816"/>
      <c r="L68" s="816"/>
      <c r="M68" s="816"/>
      <c r="N68" s="817"/>
      <c r="O68" s="809" t="s">
        <v>3537</v>
      </c>
      <c r="P68" s="810"/>
      <c r="Q68" s="810"/>
      <c r="R68" s="810"/>
      <c r="S68" s="810"/>
      <c r="T68" s="810"/>
      <c r="U68" s="810"/>
      <c r="V68" s="810"/>
      <c r="W68" s="810"/>
      <c r="X68" s="810"/>
      <c r="Y68" s="810"/>
      <c r="Z68" s="810"/>
      <c r="AA68" s="811"/>
      <c r="AB68" s="809" t="s">
        <v>3539</v>
      </c>
      <c r="AC68" s="810"/>
      <c r="AD68" s="810"/>
      <c r="AE68" s="810"/>
      <c r="AF68" s="810"/>
      <c r="AG68" s="810"/>
      <c r="AH68" s="810"/>
      <c r="AI68" s="810"/>
      <c r="AJ68" s="810"/>
      <c r="AK68" s="810"/>
      <c r="AL68" s="810"/>
      <c r="AM68" s="810"/>
      <c r="AN68" s="810"/>
      <c r="AO68" s="811"/>
      <c r="AP68" s="809" t="s">
        <v>3540</v>
      </c>
      <c r="AQ68" s="810"/>
      <c r="AR68" s="810"/>
      <c r="AS68" s="810"/>
      <c r="AT68" s="810"/>
      <c r="AU68" s="810"/>
      <c r="AV68" s="810"/>
      <c r="AW68" s="810"/>
      <c r="AX68" s="810"/>
      <c r="AY68" s="810"/>
      <c r="AZ68" s="811"/>
      <c r="BA68" s="614"/>
      <c r="BB68" s="614"/>
      <c r="BC68" s="525"/>
      <c r="BD68" s="525"/>
      <c r="BE68" s="525"/>
      <c r="BF68" s="525"/>
      <c r="BG68" s="525"/>
      <c r="BH68" s="525"/>
      <c r="BI68" s="525"/>
      <c r="BJ68" s="525"/>
      <c r="BK68" s="525"/>
      <c r="BL68" s="525"/>
      <c r="BM68" s="525"/>
      <c r="BN68" s="525"/>
      <c r="BO68" s="525"/>
      <c r="BP68" s="525"/>
      <c r="BQ68" s="525"/>
      <c r="BR68" s="525"/>
      <c r="BS68" s="525"/>
      <c r="BT68" s="525"/>
      <c r="BU68" s="525"/>
      <c r="BV68" s="525"/>
      <c r="BW68" s="525"/>
      <c r="BX68" s="525"/>
      <c r="BY68" s="525"/>
      <c r="BZ68" s="525"/>
      <c r="CA68" s="525"/>
      <c r="CB68" s="525"/>
      <c r="CC68" s="525"/>
      <c r="CD68" s="525"/>
      <c r="CE68" s="525"/>
      <c r="CF68" s="525"/>
      <c r="CG68" s="525"/>
      <c r="CH68" s="525"/>
      <c r="CI68" s="525"/>
      <c r="CJ68" s="525"/>
      <c r="CK68" s="525"/>
      <c r="CL68" s="525"/>
      <c r="CM68" s="525"/>
      <c r="CN68" s="525"/>
      <c r="CO68" s="525"/>
      <c r="CP68" s="525"/>
      <c r="CQ68" s="525"/>
      <c r="CR68" s="525"/>
      <c r="CS68" s="525"/>
      <c r="CT68" s="525"/>
      <c r="CU68" s="525"/>
      <c r="CV68" s="525"/>
      <c r="CW68" s="525"/>
      <c r="CX68" s="525"/>
      <c r="CY68" s="525"/>
      <c r="CZ68" s="525"/>
      <c r="DA68" s="525"/>
      <c r="DB68" s="525"/>
      <c r="DC68" s="525"/>
      <c r="DD68" s="525"/>
      <c r="DE68" s="525"/>
      <c r="DF68" s="525"/>
      <c r="DG68" s="525"/>
      <c r="DH68" s="525"/>
      <c r="DI68" s="525"/>
      <c r="DJ68" s="525"/>
      <c r="DK68" s="525"/>
      <c r="DL68" s="525"/>
      <c r="DM68" s="525"/>
      <c r="DN68" s="525"/>
      <c r="DO68" s="525"/>
      <c r="DP68" s="525"/>
      <c r="DQ68" s="525"/>
      <c r="DR68" s="525"/>
      <c r="DS68" s="525"/>
      <c r="DT68" s="525"/>
      <c r="DU68" s="525"/>
      <c r="DV68" s="525"/>
      <c r="DW68" s="525"/>
      <c r="DX68" s="525"/>
      <c r="DY68" s="525"/>
      <c r="DZ68" s="525"/>
      <c r="EA68" s="525"/>
      <c r="EB68" s="525"/>
      <c r="EC68" s="525"/>
      <c r="ED68" s="525"/>
      <c r="EE68" s="525"/>
      <c r="EF68" s="525"/>
      <c r="EG68" s="525"/>
      <c r="EH68" s="525"/>
      <c r="EI68" s="525"/>
      <c r="EJ68" s="525"/>
      <c r="EK68" s="525"/>
      <c r="EL68" s="525"/>
      <c r="EM68" s="525"/>
      <c r="EN68" s="525"/>
      <c r="EO68" s="525"/>
      <c r="EP68" s="525"/>
      <c r="EQ68" s="525"/>
      <c r="ER68" s="525"/>
      <c r="ES68" s="525"/>
      <c r="ET68" s="525"/>
      <c r="EU68" s="525"/>
      <c r="EV68" s="525"/>
      <c r="EW68" s="525"/>
      <c r="EX68" s="525"/>
      <c r="EY68" s="525"/>
      <c r="EZ68" s="525"/>
      <c r="FA68" s="525"/>
      <c r="FB68" s="525"/>
      <c r="FC68" s="525"/>
      <c r="FD68" s="525"/>
      <c r="FE68" s="525"/>
      <c r="FF68" s="525"/>
      <c r="FG68" s="525"/>
      <c r="FH68" s="525"/>
      <c r="FI68" s="525"/>
      <c r="FJ68" s="525"/>
      <c r="FK68" s="525"/>
      <c r="FL68" s="525"/>
      <c r="FM68" s="525"/>
      <c r="FN68" s="525"/>
      <c r="FO68" s="525"/>
      <c r="FP68" s="525"/>
      <c r="FQ68" s="525"/>
      <c r="FR68" s="525"/>
      <c r="FS68" s="525"/>
      <c r="FT68" s="525"/>
      <c r="FU68" s="525"/>
      <c r="FV68" s="525"/>
      <c r="FW68" s="525"/>
      <c r="FX68" s="525"/>
      <c r="FY68" s="525"/>
      <c r="FZ68" s="525"/>
      <c r="GA68" s="525"/>
      <c r="GB68" s="525"/>
      <c r="GC68" s="525"/>
      <c r="GD68" s="525"/>
      <c r="GE68" s="525"/>
      <c r="GF68" s="525"/>
      <c r="GG68" s="525"/>
      <c r="GH68" s="525"/>
      <c r="GI68" s="525"/>
      <c r="GJ68" s="525"/>
      <c r="GK68" s="525"/>
      <c r="GL68" s="525"/>
      <c r="GM68" s="525"/>
      <c r="GN68" s="525"/>
      <c r="GO68" s="525"/>
      <c r="GP68" s="525"/>
      <c r="GQ68" s="525"/>
      <c r="GR68" s="525"/>
      <c r="GS68" s="525"/>
      <c r="GT68" s="525"/>
      <c r="GU68" s="525"/>
      <c r="GV68" s="525"/>
      <c r="GW68" s="525"/>
      <c r="GX68" s="525"/>
      <c r="GY68" s="525"/>
      <c r="GZ68" s="525"/>
      <c r="HA68" s="525"/>
      <c r="HB68" s="525"/>
      <c r="HC68" s="525"/>
      <c r="HD68" s="525"/>
      <c r="HE68" s="525"/>
      <c r="HF68" s="525"/>
      <c r="HG68" s="525"/>
      <c r="HH68" s="525"/>
      <c r="HI68" s="525"/>
      <c r="HJ68" s="525"/>
      <c r="HK68" s="525"/>
      <c r="HL68" s="525"/>
      <c r="HM68" s="525"/>
      <c r="HN68" s="525"/>
      <c r="HO68" s="525"/>
      <c r="HP68" s="525"/>
      <c r="HQ68" s="525"/>
      <c r="HR68" s="525"/>
      <c r="HS68" s="525"/>
      <c r="HT68" s="525"/>
      <c r="HU68" s="525"/>
      <c r="HV68" s="525"/>
      <c r="HW68" s="525"/>
      <c r="HX68" s="525"/>
      <c r="HY68" s="525"/>
      <c r="HZ68" s="525"/>
      <c r="IA68" s="525"/>
      <c r="IB68" s="525"/>
      <c r="IC68" s="525"/>
      <c r="ID68" s="525"/>
      <c r="IE68" s="525"/>
      <c r="IF68" s="525"/>
      <c r="IG68" s="525"/>
      <c r="IH68" s="525"/>
      <c r="II68" s="525"/>
      <c r="IJ68" s="525"/>
      <c r="IK68" s="525"/>
      <c r="IL68" s="525"/>
      <c r="IM68" s="525"/>
      <c r="IN68" s="525"/>
      <c r="IO68" s="525"/>
      <c r="IP68" s="525"/>
      <c r="IQ68" s="525"/>
      <c r="IR68" s="525"/>
      <c r="IS68" s="525"/>
      <c r="IT68" s="525"/>
      <c r="IU68" s="525"/>
      <c r="IV68" s="525"/>
      <c r="IW68" s="525"/>
      <c r="IX68" s="525"/>
      <c r="IY68" s="525"/>
      <c r="IZ68" s="525"/>
      <c r="JA68" s="525"/>
      <c r="JB68" s="525"/>
      <c r="JC68" s="525"/>
      <c r="JD68" s="525"/>
      <c r="JE68" s="525"/>
      <c r="JF68" s="525"/>
      <c r="JG68" s="525"/>
      <c r="JH68" s="525"/>
      <c r="JI68" s="525"/>
      <c r="JJ68" s="525"/>
      <c r="JK68" s="525"/>
      <c r="JL68" s="525"/>
      <c r="JM68" s="525"/>
      <c r="JN68" s="525"/>
      <c r="JO68" s="525"/>
      <c r="JP68" s="525"/>
      <c r="JQ68" s="525"/>
      <c r="JR68" s="525"/>
      <c r="JS68" s="525"/>
      <c r="JT68" s="525"/>
      <c r="JU68" s="525"/>
      <c r="JV68" s="525"/>
      <c r="JW68" s="525"/>
      <c r="JX68" s="525"/>
      <c r="JY68" s="525"/>
      <c r="JZ68" s="525"/>
      <c r="KA68" s="525"/>
      <c r="KB68" s="525"/>
      <c r="KC68" s="525"/>
      <c r="KD68" s="525"/>
      <c r="KE68" s="525"/>
      <c r="KF68" s="525"/>
      <c r="KG68" s="525"/>
      <c r="KH68" s="525"/>
      <c r="KI68" s="525"/>
      <c r="KJ68" s="525"/>
      <c r="KK68" s="525"/>
      <c r="KL68" s="525"/>
      <c r="KM68" s="525"/>
      <c r="KN68" s="525"/>
      <c r="KO68" s="525"/>
      <c r="KP68" s="525"/>
      <c r="KQ68" s="525"/>
      <c r="KR68" s="525"/>
      <c r="KS68" s="525"/>
      <c r="KT68" s="525"/>
      <c r="KU68" s="525"/>
      <c r="KV68" s="525"/>
      <c r="KW68" s="525"/>
      <c r="KX68" s="525"/>
      <c r="KY68" s="525"/>
      <c r="KZ68" s="525"/>
      <c r="LA68" s="525"/>
      <c r="LB68" s="525"/>
      <c r="LC68" s="525"/>
      <c r="LD68" s="525"/>
      <c r="LE68" s="525"/>
      <c r="LF68" s="525"/>
      <c r="LG68" s="525"/>
      <c r="LH68" s="525"/>
      <c r="LI68" s="525"/>
      <c r="LJ68" s="525"/>
      <c r="LK68" s="525"/>
      <c r="LL68" s="525"/>
      <c r="LM68" s="525"/>
      <c r="LN68" s="525"/>
      <c r="LO68" s="525"/>
      <c r="LP68" s="525"/>
      <c r="LQ68" s="525"/>
      <c r="LR68" s="525"/>
      <c r="LS68" s="525"/>
      <c r="LT68" s="525"/>
      <c r="LU68" s="525"/>
      <c r="LV68" s="525"/>
      <c r="LW68" s="525"/>
      <c r="LX68" s="525"/>
      <c r="LY68" s="525"/>
      <c r="LZ68" s="525"/>
      <c r="MA68" s="525"/>
      <c r="MB68" s="525"/>
      <c r="MC68" s="525"/>
      <c r="MD68" s="525"/>
      <c r="ME68" s="525"/>
      <c r="MF68" s="525"/>
      <c r="MG68" s="525"/>
      <c r="MH68" s="525"/>
      <c r="MI68" s="525"/>
      <c r="MJ68" s="525"/>
      <c r="MK68" s="525"/>
      <c r="ML68" s="525"/>
      <c r="MM68" s="525"/>
      <c r="MN68" s="525"/>
      <c r="MO68" s="525"/>
      <c r="MP68" s="525"/>
      <c r="MQ68" s="525"/>
      <c r="MR68" s="525"/>
      <c r="MS68" s="525"/>
      <c r="MT68" s="525"/>
      <c r="MU68" s="525"/>
      <c r="MV68" s="525"/>
      <c r="MW68" s="525"/>
      <c r="MX68" s="525"/>
      <c r="MY68" s="525"/>
      <c r="MZ68" s="525"/>
      <c r="NA68" s="525"/>
      <c r="NB68" s="525"/>
      <c r="NC68" s="525"/>
      <c r="ND68" s="525"/>
      <c r="NE68" s="525"/>
      <c r="NF68" s="525"/>
      <c r="NG68" s="525"/>
      <c r="NH68" s="525"/>
      <c r="NI68" s="525"/>
      <c r="NJ68" s="525"/>
      <c r="NK68" s="525"/>
      <c r="NL68" s="525"/>
      <c r="NM68" s="525"/>
      <c r="NN68" s="525"/>
      <c r="NO68" s="525"/>
      <c r="NP68" s="525"/>
      <c r="NQ68" s="525"/>
      <c r="NR68" s="525"/>
      <c r="NS68" s="525"/>
      <c r="NT68" s="525"/>
      <c r="NU68" s="525"/>
      <c r="NV68" s="525"/>
      <c r="NW68" s="525"/>
      <c r="NX68" s="525"/>
      <c r="NY68" s="525"/>
      <c r="NZ68" s="525"/>
      <c r="OA68" s="525"/>
      <c r="OB68" s="525"/>
      <c r="OC68" s="525"/>
      <c r="OD68" s="525"/>
      <c r="OE68" s="525"/>
      <c r="OF68" s="525"/>
      <c r="OG68" s="525"/>
      <c r="OH68" s="525"/>
      <c r="OI68" s="525"/>
      <c r="OJ68" s="525"/>
      <c r="OK68" s="525"/>
      <c r="OL68" s="525"/>
      <c r="OM68" s="525"/>
      <c r="ON68" s="525"/>
      <c r="OO68" s="525"/>
      <c r="OP68" s="525"/>
      <c r="OQ68" s="525"/>
      <c r="OR68" s="525"/>
      <c r="OS68" s="525"/>
      <c r="OT68" s="525"/>
      <c r="OU68" s="525"/>
      <c r="OV68" s="525"/>
      <c r="OW68" s="525"/>
      <c r="OX68" s="525"/>
      <c r="OY68" s="525"/>
      <c r="OZ68" s="525"/>
      <c r="PA68" s="525"/>
      <c r="PB68" s="525"/>
      <c r="PC68" s="525"/>
      <c r="PD68" s="525"/>
      <c r="PE68" s="525"/>
      <c r="PF68" s="525"/>
      <c r="PG68" s="525"/>
      <c r="PH68" s="525"/>
      <c r="PI68" s="525"/>
      <c r="PJ68" s="525"/>
      <c r="PK68" s="525"/>
      <c r="PL68" s="525"/>
      <c r="PM68" s="525"/>
      <c r="PN68" s="525"/>
      <c r="PO68" s="525"/>
      <c r="PP68" s="525"/>
      <c r="PQ68" s="525"/>
      <c r="PR68" s="525"/>
      <c r="PS68" s="525"/>
      <c r="PT68" s="525"/>
      <c r="PU68" s="525"/>
      <c r="PV68" s="525"/>
      <c r="PW68" s="525"/>
      <c r="PX68" s="525"/>
      <c r="PY68" s="525"/>
      <c r="PZ68" s="525"/>
      <c r="QA68" s="525"/>
      <c r="QB68" s="525"/>
      <c r="QC68" s="525"/>
      <c r="QD68" s="525"/>
      <c r="QE68" s="525"/>
      <c r="QF68" s="525"/>
      <c r="QG68" s="525"/>
      <c r="QH68" s="525"/>
      <c r="QI68" s="525"/>
      <c r="QJ68" s="525"/>
      <c r="QK68" s="525"/>
      <c r="QL68" s="525"/>
      <c r="QM68" s="525"/>
      <c r="QN68" s="525"/>
      <c r="QO68" s="525"/>
      <c r="QP68" s="525"/>
      <c r="QQ68" s="525"/>
      <c r="QR68" s="525"/>
      <c r="QS68" s="525"/>
      <c r="QT68" s="525"/>
      <c r="QU68" s="525"/>
      <c r="QV68" s="525"/>
      <c r="QW68" s="525"/>
      <c r="QX68" s="525"/>
      <c r="QY68" s="525"/>
      <c r="QZ68" s="525"/>
      <c r="RA68" s="525"/>
      <c r="RB68" s="525"/>
      <c r="RC68" s="525"/>
      <c r="RD68" s="525"/>
      <c r="RE68" s="525"/>
      <c r="RF68" s="525"/>
      <c r="RG68" s="525"/>
      <c r="RH68" s="525"/>
      <c r="RI68" s="525"/>
      <c r="RJ68" s="525"/>
      <c r="RK68" s="525"/>
      <c r="RL68" s="525"/>
      <c r="RM68" s="525"/>
      <c r="RN68" s="525"/>
      <c r="RO68" s="525"/>
      <c r="RP68" s="525"/>
      <c r="RQ68" s="525"/>
      <c r="RR68" s="525"/>
      <c r="RS68" s="525"/>
      <c r="RT68" s="525"/>
      <c r="RU68" s="525"/>
      <c r="RV68" s="525"/>
      <c r="RW68" s="525"/>
      <c r="RX68" s="525"/>
      <c r="RY68" s="525"/>
      <c r="RZ68" s="525"/>
      <c r="SA68" s="525"/>
      <c r="SB68" s="525"/>
      <c r="SC68" s="525"/>
      <c r="SD68" s="525"/>
      <c r="SE68" s="525"/>
      <c r="SF68" s="525"/>
      <c r="SG68" s="525"/>
      <c r="SH68" s="525"/>
      <c r="SI68" s="525"/>
      <c r="SJ68" s="525"/>
      <c r="SK68" s="525"/>
      <c r="SL68" s="525"/>
      <c r="SM68" s="525"/>
      <c r="SN68" s="525"/>
      <c r="SO68" s="525"/>
      <c r="SP68" s="525"/>
      <c r="SQ68" s="525"/>
      <c r="SR68" s="525"/>
      <c r="SS68" s="525"/>
      <c r="ST68" s="525"/>
      <c r="SU68" s="525"/>
      <c r="SV68" s="525"/>
      <c r="SW68" s="525"/>
      <c r="SX68" s="525"/>
      <c r="SY68" s="525"/>
      <c r="SZ68" s="525"/>
      <c r="TA68" s="525"/>
      <c r="TB68" s="525"/>
      <c r="TC68" s="525"/>
      <c r="TD68" s="525"/>
      <c r="TE68" s="525"/>
      <c r="TF68" s="525"/>
      <c r="TG68" s="525"/>
      <c r="TH68" s="525"/>
      <c r="TI68" s="525"/>
      <c r="TJ68" s="525"/>
      <c r="TK68" s="525"/>
      <c r="TL68" s="525"/>
      <c r="TM68" s="525"/>
      <c r="TN68" s="525"/>
      <c r="TO68" s="525"/>
      <c r="TP68" s="525"/>
      <c r="TQ68" s="525"/>
      <c r="TR68" s="525"/>
      <c r="TS68" s="525"/>
      <c r="TT68" s="525"/>
      <c r="TU68" s="525"/>
      <c r="TV68" s="525"/>
      <c r="TW68" s="525"/>
      <c r="TX68" s="525"/>
      <c r="TY68" s="525"/>
      <c r="TZ68" s="525"/>
      <c r="UA68" s="525"/>
      <c r="UB68" s="525"/>
      <c r="UC68" s="525"/>
      <c r="UD68" s="525"/>
      <c r="UE68" s="525"/>
      <c r="UF68" s="525"/>
      <c r="UG68" s="525"/>
      <c r="UH68" s="525"/>
      <c r="UI68" s="525"/>
      <c r="UJ68" s="525"/>
      <c r="UK68" s="525"/>
      <c r="UL68" s="525"/>
      <c r="UM68" s="525"/>
      <c r="UN68" s="525"/>
      <c r="UO68" s="525"/>
      <c r="UP68" s="525"/>
      <c r="UQ68" s="525"/>
      <c r="UR68" s="525"/>
      <c r="US68" s="525"/>
      <c r="UT68" s="525"/>
      <c r="UU68" s="525"/>
      <c r="UV68" s="525"/>
      <c r="UW68" s="525"/>
      <c r="UX68" s="525"/>
      <c r="UY68" s="525"/>
      <c r="UZ68" s="525"/>
      <c r="VA68" s="525"/>
      <c r="VB68" s="525"/>
      <c r="VC68" s="525"/>
      <c r="VD68" s="525"/>
      <c r="VE68" s="525"/>
      <c r="VF68" s="525"/>
      <c r="VG68" s="525"/>
      <c r="VH68" s="525"/>
      <c r="VI68" s="525"/>
      <c r="VJ68" s="525"/>
      <c r="VK68" s="525"/>
      <c r="VL68" s="525"/>
      <c r="VM68" s="525"/>
      <c r="VN68" s="525"/>
      <c r="VO68" s="525"/>
      <c r="VP68" s="525"/>
      <c r="VQ68" s="525"/>
      <c r="VR68" s="525"/>
      <c r="VS68" s="525"/>
      <c r="VT68" s="525"/>
      <c r="VU68" s="525"/>
      <c r="VV68" s="525"/>
      <c r="VW68" s="525"/>
      <c r="VX68" s="525"/>
      <c r="VY68" s="525"/>
      <c r="VZ68" s="525"/>
      <c r="WA68" s="525"/>
      <c r="WB68" s="525"/>
      <c r="WC68" s="525"/>
      <c r="WD68" s="525"/>
      <c r="WE68" s="525"/>
      <c r="WF68" s="525"/>
      <c r="WG68" s="525"/>
      <c r="WH68" s="525"/>
      <c r="WI68" s="525"/>
      <c r="WJ68" s="525"/>
      <c r="WK68" s="525"/>
      <c r="WL68" s="525"/>
      <c r="WM68" s="525"/>
      <c r="WN68" s="525"/>
      <c r="WO68" s="525"/>
      <c r="WP68" s="525"/>
      <c r="WQ68" s="525"/>
      <c r="WR68" s="525"/>
      <c r="WS68" s="525"/>
      <c r="WT68" s="525"/>
      <c r="WU68" s="525"/>
      <c r="WV68" s="525"/>
      <c r="WW68" s="525"/>
      <c r="WX68" s="525"/>
      <c r="WY68" s="525"/>
      <c r="WZ68" s="525"/>
      <c r="XA68" s="525"/>
      <c r="XB68" s="525"/>
      <c r="XC68" s="525"/>
      <c r="XD68" s="525"/>
      <c r="XE68" s="525"/>
      <c r="XF68" s="525"/>
      <c r="XG68" s="525"/>
      <c r="XH68" s="525"/>
      <c r="XI68" s="525"/>
      <c r="XJ68" s="525"/>
      <c r="XK68" s="525"/>
      <c r="XL68" s="525"/>
      <c r="XM68" s="525"/>
      <c r="XN68" s="525"/>
      <c r="XO68" s="525"/>
      <c r="XP68" s="525"/>
      <c r="XQ68" s="525"/>
      <c r="XR68" s="525"/>
      <c r="XS68" s="525"/>
      <c r="XT68" s="525"/>
      <c r="XU68" s="525"/>
      <c r="XV68" s="525"/>
      <c r="XW68" s="525"/>
      <c r="XX68" s="525"/>
      <c r="XY68" s="525"/>
      <c r="XZ68" s="525"/>
      <c r="YA68" s="525"/>
      <c r="YB68" s="525"/>
      <c r="YC68" s="525"/>
      <c r="YD68" s="525"/>
      <c r="YE68" s="525"/>
      <c r="YF68" s="525"/>
      <c r="YG68" s="525"/>
      <c r="YH68" s="525"/>
      <c r="YI68" s="525"/>
      <c r="YJ68" s="525"/>
      <c r="YK68" s="525"/>
      <c r="YL68" s="525"/>
      <c r="YM68" s="525"/>
      <c r="YN68" s="525"/>
      <c r="YO68" s="525"/>
      <c r="YP68" s="525"/>
      <c r="YQ68" s="525"/>
      <c r="YR68" s="525"/>
      <c r="YS68" s="525"/>
      <c r="YT68" s="525"/>
      <c r="YU68" s="525"/>
      <c r="YV68" s="525"/>
      <c r="YW68" s="525"/>
      <c r="YX68" s="525"/>
      <c r="YY68" s="525"/>
      <c r="YZ68" s="525"/>
      <c r="ZA68" s="525"/>
      <c r="ZB68" s="525"/>
      <c r="ZC68" s="525"/>
      <c r="ZD68" s="525"/>
      <c r="ZE68" s="525"/>
      <c r="ZF68" s="525"/>
      <c r="ZG68" s="525"/>
      <c r="ZH68" s="525"/>
      <c r="ZI68" s="525"/>
      <c r="ZJ68" s="525"/>
      <c r="ZK68" s="525"/>
      <c r="ZL68" s="525"/>
      <c r="ZM68" s="525"/>
      <c r="ZN68" s="525"/>
      <c r="ZO68" s="525"/>
      <c r="ZP68" s="525"/>
      <c r="ZQ68" s="525"/>
      <c r="ZR68" s="525"/>
      <c r="ZS68" s="525"/>
      <c r="ZT68" s="525"/>
      <c r="ZU68" s="525"/>
      <c r="ZV68" s="525"/>
      <c r="ZW68" s="525"/>
      <c r="ZX68" s="525"/>
      <c r="ZY68" s="525"/>
      <c r="ZZ68" s="525"/>
      <c r="AAA68" s="525"/>
      <c r="AAB68" s="525"/>
      <c r="AAC68" s="525"/>
      <c r="AAD68" s="525"/>
      <c r="AAE68" s="525"/>
      <c r="AAF68" s="525"/>
      <c r="AAG68" s="525"/>
      <c r="AAH68" s="525"/>
      <c r="AAI68" s="525"/>
      <c r="AAJ68" s="525"/>
      <c r="AAK68" s="525"/>
      <c r="AAL68" s="525"/>
      <c r="AAM68" s="525"/>
      <c r="AAN68" s="525"/>
      <c r="AAO68" s="525"/>
      <c r="AAP68" s="525"/>
      <c r="AAQ68" s="525"/>
      <c r="AAR68" s="525"/>
      <c r="AAS68" s="525"/>
      <c r="AAT68" s="525"/>
      <c r="AAU68" s="525"/>
      <c r="AAV68" s="525"/>
      <c r="AAW68" s="525"/>
      <c r="AAX68" s="525"/>
      <c r="AAY68" s="525"/>
      <c r="AAZ68" s="525"/>
      <c r="ABA68" s="525"/>
      <c r="ABB68" s="525"/>
      <c r="ABC68" s="525"/>
      <c r="ABD68" s="525"/>
      <c r="ABE68" s="525"/>
      <c r="ABF68" s="525"/>
      <c r="ABG68" s="525"/>
      <c r="ABH68" s="525"/>
      <c r="ABI68" s="525"/>
      <c r="ABJ68" s="525"/>
      <c r="ABK68" s="525"/>
      <c r="ABL68" s="525"/>
      <c r="ABM68" s="525"/>
      <c r="ABN68" s="525"/>
      <c r="ABO68" s="525"/>
      <c r="ABP68" s="525"/>
      <c r="ABQ68" s="525"/>
      <c r="ABR68" s="525"/>
      <c r="ABS68" s="525"/>
      <c r="ABT68" s="525"/>
      <c r="ABU68" s="525"/>
      <c r="ABV68" s="525"/>
      <c r="ABW68" s="525"/>
      <c r="ABX68" s="525"/>
      <c r="ABY68" s="525"/>
      <c r="ABZ68" s="525"/>
      <c r="ACA68" s="525"/>
      <c r="ACB68" s="525"/>
      <c r="ACC68" s="525"/>
      <c r="ACD68" s="525"/>
      <c r="ACE68" s="525"/>
      <c r="ACF68" s="525"/>
      <c r="ACG68" s="525"/>
      <c r="ACH68" s="525"/>
      <c r="ACI68" s="525"/>
      <c r="ACJ68" s="525"/>
      <c r="ACK68" s="525"/>
      <c r="ACL68" s="525"/>
      <c r="ACM68" s="525"/>
      <c r="ACN68" s="525"/>
      <c r="ACO68" s="525"/>
      <c r="ACP68" s="525"/>
      <c r="ACQ68" s="525"/>
      <c r="ACR68" s="525"/>
      <c r="ACS68" s="525"/>
      <c r="ACT68" s="525"/>
      <c r="ACU68" s="525"/>
      <c r="ACV68" s="525"/>
      <c r="ACW68" s="525"/>
      <c r="ACX68" s="525"/>
      <c r="ACY68" s="525"/>
      <c r="ACZ68" s="525"/>
      <c r="ADA68" s="525"/>
      <c r="ADB68" s="525"/>
      <c r="ADC68" s="525"/>
      <c r="ADD68" s="525"/>
      <c r="ADE68" s="525"/>
      <c r="ADF68" s="525"/>
      <c r="ADG68" s="525"/>
      <c r="ADH68" s="525"/>
      <c r="ADI68" s="525"/>
      <c r="ADJ68" s="525"/>
      <c r="ADK68" s="525"/>
      <c r="ADL68" s="525"/>
      <c r="ADM68" s="525"/>
      <c r="ADN68" s="525"/>
      <c r="ADO68" s="525"/>
      <c r="ADP68" s="525"/>
      <c r="ADQ68" s="525"/>
      <c r="ADR68" s="525"/>
      <c r="ADS68" s="525"/>
      <c r="ADT68" s="525"/>
      <c r="ADU68" s="525"/>
      <c r="ADV68" s="525"/>
      <c r="ADW68" s="525"/>
      <c r="ADX68" s="525"/>
      <c r="ADY68" s="525"/>
      <c r="ADZ68" s="525"/>
      <c r="AEA68" s="525"/>
      <c r="AEB68" s="525"/>
      <c r="AEC68" s="525"/>
      <c r="AED68" s="525"/>
      <c r="AEE68" s="525"/>
      <c r="AEF68" s="525"/>
      <c r="AEG68" s="525"/>
      <c r="AEH68" s="525"/>
      <c r="AEI68" s="525"/>
      <c r="AEJ68" s="525"/>
      <c r="AEK68" s="525"/>
      <c r="AEL68" s="525"/>
      <c r="AEM68" s="525"/>
      <c r="AEN68" s="525"/>
      <c r="AEO68" s="525"/>
      <c r="AEP68" s="525"/>
      <c r="AEQ68" s="525"/>
      <c r="AER68" s="525"/>
      <c r="AES68" s="525"/>
      <c r="AET68" s="525"/>
      <c r="AEU68" s="525"/>
      <c r="AEV68" s="525"/>
      <c r="AEW68" s="525"/>
      <c r="AEX68" s="525"/>
      <c r="AEY68" s="525"/>
      <c r="AEZ68" s="525"/>
      <c r="AFA68" s="525"/>
      <c r="AFB68" s="525"/>
      <c r="AFC68" s="525"/>
      <c r="AFD68" s="525"/>
      <c r="AFE68" s="525"/>
      <c r="AFF68" s="525"/>
      <c r="AFG68" s="525"/>
      <c r="AFH68" s="525"/>
      <c r="AFI68" s="525"/>
      <c r="AFJ68" s="525"/>
      <c r="AFK68" s="525"/>
      <c r="AFL68" s="525"/>
      <c r="AFM68" s="525"/>
      <c r="AFN68" s="525"/>
      <c r="AFO68" s="525"/>
      <c r="AFP68" s="525"/>
      <c r="AFQ68" s="525"/>
      <c r="AFR68" s="525"/>
      <c r="AFS68" s="525"/>
      <c r="AFT68" s="525"/>
      <c r="AFU68" s="525"/>
      <c r="AFV68" s="525"/>
      <c r="AFW68" s="525"/>
      <c r="AFX68" s="525"/>
      <c r="AFY68" s="525"/>
      <c r="AFZ68" s="525"/>
      <c r="AGA68" s="525"/>
      <c r="AGB68" s="525"/>
      <c r="AGC68" s="525"/>
      <c r="AGD68" s="525"/>
      <c r="AGE68" s="525"/>
      <c r="AGF68" s="525"/>
      <c r="AGG68" s="525"/>
      <c r="AGH68" s="525"/>
      <c r="AGI68" s="525"/>
      <c r="AGJ68" s="525"/>
      <c r="AGK68" s="525"/>
      <c r="AGL68" s="525"/>
      <c r="AGM68" s="525"/>
      <c r="AGN68" s="525"/>
      <c r="AGO68" s="525"/>
      <c r="AGP68" s="525"/>
      <c r="AGQ68" s="525"/>
      <c r="AGR68" s="525"/>
      <c r="AGS68" s="525"/>
      <c r="AGT68" s="525"/>
      <c r="AGU68" s="525"/>
      <c r="AGV68" s="525"/>
      <c r="AGW68" s="525"/>
      <c r="AGX68" s="525"/>
      <c r="AGY68" s="525"/>
      <c r="AGZ68" s="525"/>
      <c r="AHA68" s="525"/>
      <c r="AHB68" s="525"/>
      <c r="AHC68" s="525"/>
      <c r="AHD68" s="525"/>
      <c r="AHE68" s="525"/>
      <c r="AHF68" s="525"/>
      <c r="AHG68" s="525"/>
      <c r="AHH68" s="525"/>
      <c r="AHI68" s="525"/>
      <c r="AHJ68" s="525"/>
      <c r="AHK68" s="525"/>
      <c r="AHL68" s="525"/>
      <c r="AHM68" s="525"/>
      <c r="AHN68" s="525"/>
      <c r="AHO68" s="525"/>
      <c r="AHP68" s="525"/>
      <c r="AHQ68" s="525"/>
      <c r="AHR68" s="525"/>
      <c r="AHS68" s="525"/>
      <c r="AHT68" s="525"/>
      <c r="AHU68" s="525"/>
      <c r="AHV68" s="525"/>
      <c r="AHW68" s="525"/>
      <c r="AHX68" s="525"/>
      <c r="AHY68" s="525"/>
      <c r="AHZ68" s="525"/>
      <c r="AIA68" s="525"/>
      <c r="AIB68" s="525"/>
      <c r="AIC68" s="525"/>
      <c r="AID68" s="525"/>
      <c r="AIE68" s="525"/>
      <c r="AIF68" s="525"/>
      <c r="AIG68" s="525"/>
      <c r="AIH68" s="525"/>
      <c r="AII68" s="525"/>
      <c r="AIJ68" s="525"/>
      <c r="AIK68" s="525"/>
      <c r="AIL68" s="525"/>
      <c r="AIM68" s="525"/>
      <c r="AIN68" s="525"/>
      <c r="AIO68" s="525"/>
      <c r="AIP68" s="525"/>
      <c r="AIQ68" s="525"/>
      <c r="AIR68" s="525"/>
      <c r="AIS68" s="525"/>
      <c r="AIT68" s="525"/>
      <c r="AIU68" s="525"/>
      <c r="AIV68" s="525"/>
      <c r="AIW68" s="525"/>
      <c r="AIX68" s="525"/>
      <c r="AIY68" s="525"/>
      <c r="AIZ68" s="525"/>
      <c r="AJA68" s="525"/>
      <c r="AJB68" s="525"/>
      <c r="AJC68" s="525"/>
      <c r="AJD68" s="525"/>
      <c r="AJE68" s="525"/>
      <c r="AJF68" s="525"/>
      <c r="AJG68" s="525"/>
      <c r="AJH68" s="525"/>
      <c r="AJI68" s="525"/>
      <c r="AJJ68" s="525"/>
      <c r="AJK68" s="525"/>
      <c r="AJL68" s="525"/>
      <c r="AJM68" s="525"/>
      <c r="AJN68" s="525"/>
      <c r="AJO68" s="525"/>
      <c r="AJP68" s="525"/>
      <c r="AJQ68" s="525"/>
      <c r="AJR68" s="525"/>
      <c r="AJS68" s="525"/>
      <c r="AJT68" s="525"/>
      <c r="AJU68" s="525"/>
      <c r="AJV68" s="525"/>
      <c r="AJW68" s="525"/>
      <c r="AJX68" s="525"/>
      <c r="AJY68" s="525"/>
      <c r="AJZ68" s="525"/>
      <c r="AKA68" s="525"/>
      <c r="AKB68" s="525"/>
      <c r="AKC68" s="525"/>
      <c r="AKD68" s="525"/>
      <c r="AKE68" s="525"/>
      <c r="AKF68" s="525"/>
      <c r="AKG68" s="525"/>
      <c r="AKH68" s="525"/>
      <c r="AKI68" s="525"/>
      <c r="AKJ68" s="525"/>
      <c r="AKK68" s="525"/>
      <c r="AKL68" s="525"/>
      <c r="AKM68" s="525"/>
      <c r="AKN68" s="525"/>
      <c r="AKO68" s="525"/>
      <c r="AKP68" s="525"/>
      <c r="AKQ68" s="525"/>
      <c r="AKR68" s="525"/>
      <c r="AKS68" s="525"/>
      <c r="AKT68" s="525"/>
      <c r="AKU68" s="525"/>
      <c r="AKV68" s="525"/>
      <c r="AKW68" s="525"/>
      <c r="AKX68" s="525"/>
      <c r="AKY68" s="525"/>
      <c r="AKZ68" s="525"/>
      <c r="ALA68" s="525"/>
      <c r="ALB68" s="525"/>
      <c r="ALC68" s="525"/>
      <c r="ALD68" s="525"/>
      <c r="ALE68" s="525"/>
      <c r="ALF68" s="525"/>
      <c r="ALG68" s="525"/>
      <c r="ALH68" s="525"/>
      <c r="ALI68" s="525"/>
      <c r="ALJ68" s="525"/>
      <c r="ALK68" s="525"/>
      <c r="ALL68" s="525"/>
      <c r="ALM68" s="525"/>
      <c r="ALN68" s="525"/>
      <c r="ALO68" s="525"/>
      <c r="ALP68" s="525"/>
      <c r="ALQ68" s="525"/>
      <c r="ALR68" s="525"/>
      <c r="ALS68" s="525"/>
      <c r="ALT68" s="525"/>
      <c r="ALU68" s="525"/>
      <c r="ALV68" s="525"/>
      <c r="ALW68" s="525"/>
      <c r="ALX68" s="525"/>
      <c r="ALY68" s="525"/>
      <c r="ALZ68" s="525"/>
      <c r="AMA68" s="525"/>
      <c r="AMB68" s="525"/>
      <c r="AMC68" s="525"/>
      <c r="AMD68" s="525"/>
      <c r="AME68" s="525"/>
      <c r="AMF68" s="525"/>
      <c r="AMG68" s="525"/>
      <c r="AMH68" s="525"/>
      <c r="AMI68" s="525"/>
      <c r="AMJ68" s="525"/>
      <c r="AMK68" s="525"/>
      <c r="AML68" s="525"/>
      <c r="AMM68" s="525"/>
      <c r="AMN68" s="525"/>
      <c r="AMO68" s="525"/>
      <c r="AMP68" s="525"/>
      <c r="AMQ68" s="525"/>
      <c r="AMR68" s="525"/>
      <c r="AMS68" s="525"/>
      <c r="AMT68" s="525"/>
      <c r="AMU68" s="525"/>
      <c r="AMV68" s="525"/>
      <c r="AMW68" s="525"/>
      <c r="AMX68" s="525"/>
      <c r="AMY68" s="525"/>
      <c r="AMZ68" s="525"/>
      <c r="ANA68" s="525"/>
      <c r="ANB68" s="525"/>
      <c r="ANC68" s="525"/>
      <c r="AND68" s="525"/>
      <c r="ANE68" s="525"/>
      <c r="ANF68" s="525"/>
      <c r="ANG68" s="525"/>
      <c r="ANH68" s="525"/>
      <c r="ANI68" s="525"/>
      <c r="ANJ68" s="525"/>
      <c r="ANK68" s="525"/>
      <c r="ANL68" s="525"/>
      <c r="ANM68" s="525"/>
      <c r="ANN68" s="525"/>
      <c r="ANO68" s="525"/>
      <c r="ANP68" s="525"/>
      <c r="ANQ68" s="525"/>
      <c r="ANR68" s="525"/>
      <c r="ANS68" s="525"/>
      <c r="ANT68" s="525"/>
      <c r="ANU68" s="525"/>
      <c r="ANV68" s="525"/>
      <c r="ANW68" s="525"/>
      <c r="ANX68" s="525"/>
      <c r="ANY68" s="525"/>
      <c r="ANZ68" s="525"/>
      <c r="AOA68" s="525"/>
      <c r="AOB68" s="525"/>
      <c r="AOC68" s="525"/>
      <c r="AOD68" s="525"/>
      <c r="AOE68" s="525"/>
      <c r="AOF68" s="525"/>
      <c r="AOG68" s="525"/>
      <c r="AOH68" s="525"/>
      <c r="AOI68" s="525"/>
      <c r="AOJ68" s="525"/>
      <c r="AOK68" s="525"/>
      <c r="AOL68" s="525"/>
      <c r="AOM68" s="525"/>
      <c r="AON68" s="525"/>
      <c r="AOO68" s="525"/>
      <c r="AOP68" s="525"/>
      <c r="AOQ68" s="525"/>
      <c r="AOR68" s="525"/>
      <c r="AOS68" s="525"/>
      <c r="AOT68" s="525"/>
      <c r="AOU68" s="525"/>
      <c r="AOV68" s="525"/>
      <c r="AOW68" s="525"/>
      <c r="AOX68" s="525"/>
      <c r="AOY68" s="525"/>
      <c r="AOZ68" s="525"/>
      <c r="APA68" s="525"/>
      <c r="APB68" s="525"/>
      <c r="APC68" s="525"/>
      <c r="APD68" s="525"/>
      <c r="APE68" s="525"/>
      <c r="APF68" s="525"/>
      <c r="APG68" s="525"/>
      <c r="APH68" s="525"/>
      <c r="API68" s="525"/>
      <c r="APJ68" s="525"/>
      <c r="APK68" s="525"/>
      <c r="APL68" s="525"/>
      <c r="APM68" s="525"/>
      <c r="APN68" s="525"/>
      <c r="APO68" s="525"/>
      <c r="APP68" s="525"/>
      <c r="APQ68" s="525"/>
      <c r="APR68" s="525"/>
      <c r="APS68" s="525"/>
      <c r="APT68" s="525"/>
      <c r="APU68" s="525"/>
      <c r="APV68" s="525"/>
      <c r="APW68" s="525"/>
      <c r="APX68" s="525"/>
      <c r="APY68" s="525"/>
      <c r="APZ68" s="525"/>
      <c r="AQA68" s="525"/>
      <c r="AQB68" s="525"/>
      <c r="AQC68" s="525"/>
      <c r="AQD68" s="525"/>
      <c r="AQE68" s="525"/>
      <c r="AQF68" s="525"/>
      <c r="AQG68" s="525"/>
      <c r="AQH68" s="525"/>
      <c r="AQI68" s="525"/>
      <c r="AQJ68" s="525"/>
      <c r="AQK68" s="525"/>
      <c r="AQL68" s="525"/>
      <c r="AQM68" s="525"/>
      <c r="AQN68" s="525"/>
      <c r="AQO68" s="525"/>
      <c r="AQP68" s="525"/>
      <c r="AQQ68" s="525"/>
      <c r="AQR68" s="525"/>
      <c r="AQS68" s="525"/>
      <c r="AQT68" s="525"/>
      <c r="AQU68" s="525"/>
      <c r="AQV68" s="525"/>
      <c r="AQW68" s="525"/>
      <c r="AQX68" s="525"/>
      <c r="AQY68" s="525"/>
      <c r="AQZ68" s="525"/>
      <c r="ARA68" s="525"/>
      <c r="ARB68" s="525"/>
      <c r="ARC68" s="525"/>
      <c r="ARD68" s="525"/>
      <c r="ARE68" s="525"/>
      <c r="ARF68" s="525"/>
      <c r="ARG68" s="525"/>
      <c r="ARH68" s="525"/>
      <c r="ARI68" s="525"/>
      <c r="ARJ68" s="525"/>
      <c r="ARK68" s="525"/>
      <c r="ARL68" s="525"/>
      <c r="ARM68" s="525"/>
      <c r="ARN68" s="525"/>
      <c r="ARO68" s="525"/>
      <c r="ARP68" s="525"/>
      <c r="ARQ68" s="525"/>
      <c r="ARR68" s="525"/>
      <c r="ARS68" s="525"/>
      <c r="ART68" s="525"/>
      <c r="ARU68" s="525"/>
      <c r="ARV68" s="525"/>
      <c r="ARW68" s="525"/>
      <c r="ARX68" s="525"/>
      <c r="ARY68" s="525"/>
      <c r="ARZ68" s="525"/>
      <c r="ASA68" s="525"/>
      <c r="ASB68" s="525"/>
      <c r="ASC68" s="525"/>
      <c r="ASD68" s="525"/>
      <c r="ASE68" s="525"/>
      <c r="ASF68" s="525"/>
      <c r="ASG68" s="525"/>
      <c r="ASH68" s="525"/>
      <c r="ASI68" s="525"/>
      <c r="ASJ68" s="525"/>
      <c r="ASK68" s="525"/>
      <c r="ASL68" s="525"/>
      <c r="ASM68" s="525"/>
      <c r="ASN68" s="525"/>
      <c r="ASO68" s="525"/>
      <c r="ASP68" s="525"/>
      <c r="ASQ68" s="525"/>
      <c r="ASR68" s="525"/>
      <c r="ASS68" s="525"/>
      <c r="AST68" s="525"/>
      <c r="ASU68" s="525"/>
      <c r="ASV68" s="525"/>
      <c r="ASW68" s="525"/>
      <c r="ASX68" s="525"/>
      <c r="ASY68" s="525"/>
      <c r="ASZ68" s="525"/>
      <c r="ATA68" s="525"/>
      <c r="ATB68" s="525"/>
      <c r="ATC68" s="525"/>
      <c r="ATD68" s="525"/>
      <c r="ATE68" s="525"/>
      <c r="ATF68" s="525"/>
      <c r="ATG68" s="525"/>
      <c r="ATH68" s="525"/>
      <c r="ATI68" s="525"/>
      <c r="ATJ68" s="525"/>
      <c r="ATK68" s="525"/>
      <c r="ATL68" s="525"/>
      <c r="ATM68" s="525"/>
      <c r="ATN68" s="525"/>
      <c r="ATO68" s="525"/>
      <c r="ATP68" s="525"/>
      <c r="ATQ68" s="525"/>
      <c r="ATR68" s="525"/>
      <c r="ATS68" s="525"/>
      <c r="ATT68" s="525"/>
      <c r="ATU68" s="525"/>
      <c r="ATV68" s="525"/>
      <c r="ATW68" s="525"/>
      <c r="ATX68" s="525"/>
      <c r="ATY68" s="525"/>
      <c r="ATZ68" s="525"/>
      <c r="AUA68" s="525"/>
      <c r="AUB68" s="525"/>
      <c r="AUC68" s="525"/>
      <c r="AUD68" s="525"/>
      <c r="AUE68" s="525"/>
      <c r="AUF68" s="525"/>
      <c r="AUG68" s="525"/>
      <c r="AUH68" s="525"/>
      <c r="AUI68" s="525"/>
      <c r="AUJ68" s="525"/>
      <c r="AUK68" s="525"/>
      <c r="AUL68" s="525"/>
      <c r="AUM68" s="525"/>
      <c r="AUN68" s="525"/>
      <c r="AUO68" s="525"/>
      <c r="AUP68" s="525"/>
      <c r="AUQ68" s="525"/>
      <c r="AUR68" s="525"/>
      <c r="AUS68" s="525"/>
      <c r="AUT68" s="525"/>
      <c r="AUU68" s="525"/>
      <c r="AUV68" s="525"/>
      <c r="AUW68" s="525"/>
      <c r="AUX68" s="525"/>
      <c r="AUY68" s="525"/>
      <c r="AUZ68" s="525"/>
      <c r="AVA68" s="525"/>
      <c r="AVB68" s="525"/>
      <c r="AVC68" s="525"/>
      <c r="AVD68" s="525"/>
      <c r="AVE68" s="525"/>
      <c r="AVF68" s="525"/>
      <c r="AVG68" s="525"/>
      <c r="AVH68" s="525"/>
      <c r="AVI68" s="525"/>
      <c r="AVJ68" s="525"/>
      <c r="AVK68" s="525"/>
      <c r="AVL68" s="525"/>
      <c r="AVM68" s="525"/>
      <c r="AVN68" s="525"/>
      <c r="AVO68" s="525"/>
      <c r="AVP68" s="525"/>
      <c r="AVQ68" s="525"/>
      <c r="AVR68" s="525"/>
      <c r="AVS68" s="525"/>
      <c r="AVT68" s="525"/>
      <c r="AVU68" s="525"/>
      <c r="AVV68" s="525"/>
      <c r="AVW68" s="525"/>
      <c r="AVX68" s="525"/>
      <c r="AVY68" s="525"/>
      <c r="AVZ68" s="525"/>
      <c r="AWA68" s="525"/>
      <c r="AWB68" s="525"/>
      <c r="AWC68" s="525"/>
      <c r="AWD68" s="525"/>
      <c r="AWE68" s="525"/>
      <c r="AWF68" s="525"/>
      <c r="AWG68" s="525"/>
      <c r="AWH68" s="525"/>
      <c r="AWI68" s="525"/>
      <c r="AWJ68" s="525"/>
      <c r="AWK68" s="525"/>
      <c r="AWL68" s="525"/>
      <c r="AWM68" s="525"/>
      <c r="AWN68" s="525"/>
      <c r="AWO68" s="525"/>
      <c r="AWP68" s="525"/>
      <c r="AWQ68" s="525"/>
      <c r="AWR68" s="525"/>
      <c r="AWS68" s="525"/>
      <c r="AWT68" s="525"/>
      <c r="AWU68" s="525"/>
      <c r="AWV68" s="525"/>
      <c r="AWW68" s="525"/>
      <c r="AWX68" s="525"/>
      <c r="AWY68" s="525"/>
      <c r="AWZ68" s="525"/>
      <c r="AXA68" s="525"/>
      <c r="AXB68" s="525"/>
      <c r="AXC68" s="525"/>
      <c r="AXD68" s="525"/>
      <c r="AXE68" s="525"/>
      <c r="AXF68" s="525"/>
      <c r="AXG68" s="525"/>
      <c r="AXH68" s="525"/>
      <c r="AXI68" s="525"/>
      <c r="AXJ68" s="525"/>
      <c r="AXK68" s="525"/>
      <c r="AXL68" s="525"/>
      <c r="AXM68" s="525"/>
      <c r="AXN68" s="525"/>
      <c r="AXO68" s="525"/>
      <c r="AXP68" s="525"/>
      <c r="AXQ68" s="525"/>
      <c r="AXR68" s="525"/>
      <c r="AXS68" s="525"/>
      <c r="AXT68" s="525"/>
      <c r="AXU68" s="525"/>
      <c r="AXV68" s="525"/>
      <c r="AXW68" s="525"/>
      <c r="AXX68" s="525"/>
      <c r="AXY68" s="525"/>
      <c r="AXZ68" s="525"/>
      <c r="AYA68" s="525"/>
      <c r="AYB68" s="525"/>
      <c r="AYC68" s="525"/>
      <c r="AYD68" s="525"/>
      <c r="AYE68" s="525"/>
      <c r="AYF68" s="525"/>
      <c r="AYG68" s="525"/>
      <c r="AYH68" s="525"/>
      <c r="AYI68" s="525"/>
      <c r="AYJ68" s="525"/>
      <c r="AYK68" s="525"/>
      <c r="AYL68" s="525"/>
      <c r="AYM68" s="525"/>
      <c r="AYN68" s="525"/>
      <c r="AYO68" s="525"/>
      <c r="AYP68" s="525"/>
      <c r="AYQ68" s="525"/>
      <c r="AYR68" s="525"/>
      <c r="AYS68" s="525"/>
      <c r="AYT68" s="525"/>
      <c r="AYU68" s="525"/>
      <c r="AYV68" s="525"/>
      <c r="AYW68" s="525"/>
      <c r="AYX68" s="525"/>
      <c r="AYY68" s="525"/>
      <c r="AYZ68" s="525"/>
      <c r="AZA68" s="525"/>
      <c r="AZB68" s="525"/>
      <c r="AZC68" s="525"/>
      <c r="AZD68" s="525"/>
      <c r="AZE68" s="525"/>
      <c r="AZF68" s="525"/>
      <c r="AZG68" s="525"/>
      <c r="AZH68" s="525"/>
      <c r="AZI68" s="525"/>
      <c r="AZJ68" s="525"/>
      <c r="AZK68" s="525"/>
      <c r="AZL68" s="525"/>
      <c r="AZM68" s="525"/>
      <c r="AZN68" s="525"/>
      <c r="AZO68" s="525"/>
      <c r="AZP68" s="525"/>
      <c r="AZQ68" s="525"/>
      <c r="AZR68" s="525"/>
      <c r="AZS68" s="525"/>
      <c r="AZT68" s="525"/>
      <c r="AZU68" s="525"/>
      <c r="AZV68" s="525"/>
      <c r="AZW68" s="525"/>
      <c r="AZX68" s="525"/>
      <c r="AZY68" s="525"/>
      <c r="AZZ68" s="525"/>
      <c r="BAA68" s="525"/>
      <c r="BAB68" s="525"/>
      <c r="BAC68" s="525"/>
      <c r="BAD68" s="525"/>
      <c r="BAE68" s="525"/>
      <c r="BAF68" s="525"/>
      <c r="BAG68" s="525"/>
      <c r="BAH68" s="525"/>
      <c r="BAI68" s="525"/>
      <c r="BAJ68" s="525"/>
      <c r="BAK68" s="525"/>
      <c r="BAL68" s="525"/>
      <c r="BAM68" s="525"/>
      <c r="BAN68" s="525"/>
      <c r="BAO68" s="525"/>
      <c r="BAP68" s="525"/>
      <c r="BAQ68" s="525"/>
      <c r="BAR68" s="525"/>
      <c r="BAS68" s="525"/>
      <c r="BAT68" s="525"/>
      <c r="BAU68" s="525"/>
      <c r="BAV68" s="525"/>
      <c r="BAW68" s="525"/>
      <c r="BAX68" s="525"/>
      <c r="BAY68" s="525"/>
      <c r="BAZ68" s="525"/>
      <c r="BBA68" s="525"/>
      <c r="BBB68" s="525"/>
      <c r="BBC68" s="525"/>
      <c r="BBD68" s="525"/>
      <c r="BBE68" s="525"/>
      <c r="BBF68" s="525"/>
      <c r="BBG68" s="525"/>
      <c r="BBH68" s="525"/>
      <c r="BBI68" s="525"/>
      <c r="BBJ68" s="525"/>
      <c r="BBK68" s="525"/>
      <c r="BBL68" s="525"/>
      <c r="BBM68" s="525"/>
      <c r="BBN68" s="525"/>
      <c r="BBO68" s="525"/>
      <c r="BBP68" s="525"/>
      <c r="BBQ68" s="525"/>
      <c r="BBR68" s="525"/>
      <c r="BBS68" s="525"/>
      <c r="BBT68" s="525"/>
      <c r="BBU68" s="525"/>
      <c r="BBV68" s="525"/>
      <c r="BBW68" s="525"/>
      <c r="BBX68" s="525"/>
      <c r="BBY68" s="525"/>
      <c r="BBZ68" s="525"/>
      <c r="BCA68" s="525"/>
      <c r="BCB68" s="525"/>
      <c r="BCC68" s="525"/>
      <c r="BCD68" s="525"/>
      <c r="BCE68" s="525"/>
      <c r="BCF68" s="525"/>
      <c r="BCG68" s="525"/>
      <c r="BCH68" s="525"/>
      <c r="BCI68" s="525"/>
      <c r="BCJ68" s="525"/>
      <c r="BCK68" s="525"/>
      <c r="BCL68" s="525"/>
      <c r="BCM68" s="525"/>
      <c r="BCN68" s="525"/>
      <c r="BCO68" s="525"/>
      <c r="BCP68" s="525"/>
      <c r="BCQ68" s="525"/>
      <c r="BCR68" s="525"/>
      <c r="BCS68" s="525"/>
      <c r="BCT68" s="525"/>
      <c r="BCU68" s="525"/>
      <c r="BCV68" s="525"/>
      <c r="BCW68" s="525"/>
      <c r="BCX68" s="525"/>
      <c r="BCY68" s="525"/>
      <c r="BCZ68" s="525"/>
      <c r="BDA68" s="525"/>
      <c r="BDB68" s="525"/>
      <c r="BDC68" s="525"/>
      <c r="BDD68" s="525"/>
      <c r="BDE68" s="525"/>
      <c r="BDF68" s="525"/>
      <c r="BDG68" s="525"/>
      <c r="BDH68" s="525"/>
      <c r="BDI68" s="525"/>
      <c r="BDJ68" s="525"/>
      <c r="BDK68" s="525"/>
      <c r="BDL68" s="525"/>
      <c r="BDM68" s="525"/>
      <c r="BDN68" s="525"/>
      <c r="BDO68" s="525"/>
      <c r="BDP68" s="525"/>
      <c r="BDQ68" s="525"/>
      <c r="BDR68" s="525"/>
      <c r="BDS68" s="525"/>
      <c r="BDT68" s="525"/>
      <c r="BDU68" s="525"/>
      <c r="BDV68" s="525"/>
      <c r="BDW68" s="525"/>
      <c r="BDX68" s="525"/>
      <c r="BDY68" s="525"/>
      <c r="BDZ68" s="525"/>
      <c r="BEA68" s="525"/>
      <c r="BEB68" s="525"/>
      <c r="BEC68" s="525"/>
      <c r="BED68" s="525"/>
      <c r="BEE68" s="525"/>
      <c r="BEF68" s="525"/>
      <c r="BEG68" s="525"/>
      <c r="BEH68" s="525"/>
      <c r="BEI68" s="525"/>
      <c r="BEJ68" s="525"/>
      <c r="BEK68" s="525"/>
      <c r="BEL68" s="525"/>
      <c r="BEM68" s="525"/>
      <c r="BEN68" s="525"/>
      <c r="BEO68" s="525"/>
      <c r="BEP68" s="525"/>
      <c r="BEQ68" s="525"/>
      <c r="BER68" s="525"/>
      <c r="BES68" s="525"/>
      <c r="BET68" s="525"/>
      <c r="BEU68" s="525"/>
      <c r="BEV68" s="525"/>
      <c r="BEW68" s="525"/>
      <c r="BEX68" s="525"/>
      <c r="BEY68" s="525"/>
      <c r="BEZ68" s="525"/>
      <c r="BFA68" s="525"/>
      <c r="BFB68" s="525"/>
      <c r="BFC68" s="525"/>
      <c r="BFD68" s="525"/>
      <c r="BFE68" s="525"/>
      <c r="BFF68" s="525"/>
      <c r="BFG68" s="525"/>
      <c r="BFH68" s="525"/>
      <c r="BFI68" s="525"/>
      <c r="BFJ68" s="525"/>
      <c r="BFK68" s="525"/>
      <c r="BFL68" s="525"/>
      <c r="BFM68" s="525"/>
      <c r="BFN68" s="525"/>
      <c r="BFO68" s="525"/>
      <c r="BFP68" s="525"/>
      <c r="BFQ68" s="525"/>
      <c r="BFR68" s="525"/>
      <c r="BFS68" s="525"/>
      <c r="BFT68" s="525"/>
      <c r="BFU68" s="525"/>
      <c r="BFV68" s="525"/>
      <c r="BFW68" s="525"/>
      <c r="BFX68" s="525"/>
      <c r="BFY68" s="525"/>
      <c r="BFZ68" s="525"/>
      <c r="BGA68" s="525"/>
      <c r="BGB68" s="525"/>
      <c r="BGC68" s="525"/>
      <c r="BGD68" s="525"/>
      <c r="BGE68" s="525"/>
      <c r="BGF68" s="525"/>
      <c r="BGG68" s="525"/>
      <c r="BGH68" s="525"/>
      <c r="BGI68" s="525"/>
      <c r="BGJ68" s="525"/>
      <c r="BGK68" s="525"/>
      <c r="BGL68" s="525"/>
      <c r="BGM68" s="525"/>
      <c r="BGN68" s="525"/>
      <c r="BGO68" s="525"/>
      <c r="BGP68" s="525"/>
      <c r="BGQ68" s="525"/>
      <c r="BGR68" s="525"/>
      <c r="BGS68" s="525"/>
      <c r="BGT68" s="525"/>
      <c r="BGU68" s="525"/>
      <c r="BGV68" s="525"/>
      <c r="BGW68" s="525"/>
      <c r="BGX68" s="525"/>
      <c r="BGY68" s="525"/>
      <c r="BGZ68" s="525"/>
      <c r="BHA68" s="525"/>
      <c r="BHB68" s="525"/>
      <c r="BHC68" s="525"/>
      <c r="BHD68" s="525"/>
      <c r="BHE68" s="525"/>
      <c r="BHF68" s="525"/>
      <c r="BHG68" s="525"/>
      <c r="BHH68" s="525"/>
      <c r="BHI68" s="525"/>
      <c r="BHJ68" s="525"/>
      <c r="BHK68" s="525"/>
      <c r="BHL68" s="525"/>
      <c r="BHM68" s="525"/>
      <c r="BHN68" s="525"/>
      <c r="BHO68" s="525"/>
      <c r="BHP68" s="525"/>
      <c r="BHQ68" s="525"/>
      <c r="BHR68" s="525"/>
      <c r="BHS68" s="525"/>
      <c r="BHT68" s="525"/>
      <c r="BHU68" s="525"/>
      <c r="BHV68" s="525"/>
      <c r="BHW68" s="525"/>
      <c r="BHX68" s="525"/>
      <c r="BHY68" s="525"/>
      <c r="BHZ68" s="525"/>
      <c r="BIA68" s="525"/>
      <c r="BIB68" s="525"/>
      <c r="BIC68" s="525"/>
      <c r="BID68" s="525"/>
      <c r="BIE68" s="525"/>
      <c r="BIF68" s="525"/>
      <c r="BIG68" s="525"/>
      <c r="BIH68" s="525"/>
      <c r="BII68" s="525"/>
      <c r="BIJ68" s="525"/>
      <c r="BIK68" s="525"/>
      <c r="BIL68" s="525"/>
      <c r="BIM68" s="525"/>
      <c r="BIN68" s="525"/>
      <c r="BIO68" s="525"/>
      <c r="BIP68" s="525"/>
      <c r="BIQ68" s="525"/>
      <c r="BIR68" s="525"/>
      <c r="BIS68" s="525"/>
      <c r="BIT68" s="525"/>
      <c r="BIU68" s="525"/>
      <c r="BIV68" s="525"/>
      <c r="BIW68" s="525"/>
      <c r="BIX68" s="525"/>
      <c r="BIY68" s="525"/>
      <c r="BIZ68" s="525"/>
      <c r="BJA68" s="525"/>
      <c r="BJB68" s="525"/>
      <c r="BJC68" s="525"/>
      <c r="BJD68" s="525"/>
      <c r="BJE68" s="525"/>
      <c r="BJF68" s="525"/>
      <c r="BJG68" s="525"/>
      <c r="BJH68" s="525"/>
      <c r="BJI68" s="525"/>
      <c r="BJJ68" s="525"/>
      <c r="BJK68" s="525"/>
      <c r="BJL68" s="525"/>
      <c r="BJM68" s="525"/>
      <c r="BJN68" s="525"/>
      <c r="BJO68" s="525"/>
      <c r="BJP68" s="525"/>
      <c r="BJQ68" s="525"/>
      <c r="BJR68" s="525"/>
      <c r="BJS68" s="525"/>
      <c r="BJT68" s="525"/>
      <c r="BJU68" s="525"/>
      <c r="BJV68" s="525"/>
      <c r="BJW68" s="525"/>
      <c r="BJX68" s="525"/>
      <c r="BJY68" s="525"/>
      <c r="BJZ68" s="525"/>
      <c r="BKA68" s="525"/>
      <c r="BKB68" s="525"/>
      <c r="BKC68" s="525"/>
      <c r="BKD68" s="525"/>
      <c r="BKE68" s="525"/>
      <c r="BKF68" s="525"/>
      <c r="BKG68" s="525"/>
      <c r="BKH68" s="525"/>
      <c r="BKI68" s="525"/>
      <c r="BKJ68" s="525"/>
      <c r="BKK68" s="525"/>
      <c r="BKL68" s="525"/>
      <c r="BKM68" s="525"/>
      <c r="BKN68" s="525"/>
      <c r="BKO68" s="525"/>
      <c r="BKP68" s="525"/>
      <c r="BKQ68" s="525"/>
      <c r="BKR68" s="525"/>
      <c r="BKS68" s="525"/>
      <c r="BKT68" s="525"/>
      <c r="BKU68" s="525"/>
      <c r="BKV68" s="525"/>
      <c r="BKW68" s="525"/>
      <c r="BKX68" s="525"/>
      <c r="BKY68" s="525"/>
      <c r="BKZ68" s="525"/>
      <c r="BLA68" s="525"/>
      <c r="BLB68" s="525"/>
      <c r="BLC68" s="525"/>
      <c r="BLD68" s="525"/>
      <c r="BLE68" s="525"/>
      <c r="BLF68" s="525"/>
      <c r="BLG68" s="525"/>
      <c r="BLH68" s="525"/>
      <c r="BLI68" s="525"/>
      <c r="BLJ68" s="525"/>
      <c r="BLK68" s="525"/>
      <c r="BLL68" s="525"/>
      <c r="BLM68" s="525"/>
      <c r="BLN68" s="525"/>
      <c r="BLO68" s="525"/>
      <c r="BLP68" s="525"/>
      <c r="BLQ68" s="525"/>
      <c r="BLR68" s="525"/>
      <c r="BLS68" s="525"/>
      <c r="BLT68" s="525"/>
      <c r="BLU68" s="525"/>
      <c r="BLV68" s="525"/>
      <c r="BLW68" s="525"/>
      <c r="BLX68" s="525"/>
      <c r="BLY68" s="525"/>
      <c r="BLZ68" s="525"/>
      <c r="BMA68" s="525"/>
      <c r="BMB68" s="525"/>
      <c r="BMC68" s="525"/>
      <c r="BMD68" s="525"/>
      <c r="BME68" s="525"/>
      <c r="BMF68" s="525"/>
      <c r="BMG68" s="525"/>
      <c r="BMH68" s="525"/>
      <c r="BMI68" s="525"/>
      <c r="BMJ68" s="525"/>
      <c r="BMK68" s="525"/>
      <c r="BML68" s="525"/>
      <c r="BMM68" s="525"/>
      <c r="BMN68" s="525"/>
      <c r="BMO68" s="525"/>
      <c r="BMP68" s="525"/>
      <c r="BMQ68" s="525"/>
      <c r="BMR68" s="525"/>
      <c r="BMS68" s="525"/>
      <c r="BMT68" s="525"/>
      <c r="BMU68" s="525"/>
      <c r="BMV68" s="525"/>
      <c r="BMW68" s="525"/>
      <c r="BMX68" s="525"/>
      <c r="BMY68" s="525"/>
      <c r="BMZ68" s="525"/>
      <c r="BNA68" s="525"/>
      <c r="BNB68" s="525"/>
      <c r="BNC68" s="525"/>
      <c r="BND68" s="525"/>
      <c r="BNE68" s="525"/>
      <c r="BNF68" s="525"/>
      <c r="BNG68" s="525"/>
      <c r="BNH68" s="525"/>
      <c r="BNI68" s="525"/>
      <c r="BNJ68" s="525"/>
      <c r="BNK68" s="525"/>
      <c r="BNL68" s="525"/>
      <c r="BNM68" s="525"/>
      <c r="BNN68" s="525"/>
      <c r="BNO68" s="525"/>
      <c r="BNP68" s="525"/>
      <c r="BNQ68" s="525"/>
      <c r="BNR68" s="525"/>
      <c r="BNS68" s="525"/>
      <c r="BNT68" s="525"/>
      <c r="BNU68" s="525"/>
      <c r="BNV68" s="525"/>
      <c r="BNW68" s="525"/>
      <c r="BNX68" s="525"/>
      <c r="BNY68" s="525"/>
      <c r="BNZ68" s="525"/>
      <c r="BOA68" s="525"/>
      <c r="BOB68" s="525"/>
      <c r="BOC68" s="525"/>
      <c r="BOD68" s="525"/>
      <c r="BOE68" s="525"/>
      <c r="BOF68" s="525"/>
      <c r="BOG68" s="525"/>
      <c r="BOH68" s="525"/>
      <c r="BOI68" s="525"/>
      <c r="BOJ68" s="525"/>
      <c r="BOK68" s="525"/>
      <c r="BOL68" s="525"/>
      <c r="BOM68" s="525"/>
      <c r="BON68" s="525"/>
      <c r="BOO68" s="525"/>
      <c r="BOP68" s="525"/>
      <c r="BOQ68" s="525"/>
      <c r="BOR68" s="525"/>
      <c r="BOS68" s="525"/>
      <c r="BOT68" s="525"/>
      <c r="BOU68" s="525"/>
      <c r="BOV68" s="525"/>
      <c r="BOW68" s="525"/>
      <c r="BOX68" s="525"/>
      <c r="BOY68" s="525"/>
      <c r="BOZ68" s="525"/>
      <c r="BPA68" s="525"/>
      <c r="BPB68" s="525"/>
      <c r="BPC68" s="525"/>
      <c r="BPD68" s="525"/>
      <c r="BPE68" s="525"/>
      <c r="BPF68" s="525"/>
      <c r="BPG68" s="525"/>
      <c r="BPH68" s="525"/>
      <c r="BPI68" s="525"/>
      <c r="BPJ68" s="525"/>
      <c r="BPK68" s="525"/>
      <c r="BPL68" s="525"/>
      <c r="BPM68" s="525"/>
      <c r="BPN68" s="525"/>
      <c r="BPO68" s="525"/>
      <c r="BPP68" s="525"/>
      <c r="BPQ68" s="525"/>
      <c r="BPR68" s="525"/>
      <c r="BPS68" s="525"/>
      <c r="BPT68" s="525"/>
      <c r="BPU68" s="525"/>
      <c r="BPV68" s="525"/>
      <c r="BPW68" s="525"/>
      <c r="BPX68" s="525"/>
      <c r="BPY68" s="525"/>
      <c r="BPZ68" s="525"/>
      <c r="BQA68" s="525"/>
      <c r="BQB68" s="525"/>
      <c r="BQC68" s="525"/>
      <c r="BQD68" s="525"/>
      <c r="BQE68" s="525"/>
      <c r="BQF68" s="525"/>
      <c r="BQG68" s="525"/>
      <c r="BQH68" s="525"/>
      <c r="BQI68" s="525"/>
      <c r="BQJ68" s="525"/>
      <c r="BQK68" s="525"/>
      <c r="BQL68" s="525"/>
      <c r="BQM68" s="525"/>
      <c r="BQN68" s="525"/>
      <c r="BQO68" s="525"/>
      <c r="BQP68" s="525"/>
      <c r="BQQ68" s="525"/>
      <c r="BQR68" s="525"/>
      <c r="BQS68" s="525"/>
      <c r="BQT68" s="525"/>
      <c r="BQU68" s="525"/>
      <c r="BQV68" s="525"/>
      <c r="BQW68" s="525"/>
      <c r="BQX68" s="525"/>
      <c r="BQY68" s="525"/>
      <c r="BQZ68" s="525"/>
      <c r="BRA68" s="525"/>
      <c r="BRB68" s="525"/>
      <c r="BRC68" s="525"/>
      <c r="BRD68" s="525"/>
      <c r="BRE68" s="525"/>
      <c r="BRF68" s="525"/>
      <c r="BRG68" s="525"/>
      <c r="BRH68" s="525"/>
      <c r="BRI68" s="525"/>
      <c r="BRJ68" s="525"/>
      <c r="BRK68" s="525"/>
      <c r="BRL68" s="525"/>
      <c r="BRM68" s="525"/>
      <c r="BRN68" s="525"/>
      <c r="BRO68" s="525"/>
      <c r="BRP68" s="525"/>
      <c r="BRQ68" s="525"/>
      <c r="BRR68" s="525"/>
      <c r="BRS68" s="525"/>
      <c r="BRT68" s="525"/>
      <c r="BRU68" s="525"/>
      <c r="BRV68" s="525"/>
      <c r="BRW68" s="525"/>
      <c r="BRX68" s="525"/>
      <c r="BRY68" s="525"/>
      <c r="BRZ68" s="525"/>
      <c r="BSA68" s="525"/>
      <c r="BSB68" s="525"/>
      <c r="BSC68" s="525"/>
      <c r="BSD68" s="525"/>
      <c r="BSE68" s="525"/>
      <c r="BSF68" s="525"/>
      <c r="BSG68" s="525"/>
      <c r="BSH68" s="525"/>
      <c r="BSI68" s="525"/>
      <c r="BSJ68" s="525"/>
      <c r="BSK68" s="525"/>
      <c r="BSL68" s="525"/>
      <c r="BSM68" s="525"/>
      <c r="BSN68" s="525"/>
      <c r="BSO68" s="525"/>
      <c r="BSP68" s="525"/>
      <c r="BSQ68" s="525"/>
      <c r="BSR68" s="525"/>
      <c r="BSS68" s="525"/>
      <c r="BST68" s="525"/>
      <c r="BSU68" s="525"/>
      <c r="BSV68" s="525"/>
      <c r="BSW68" s="525"/>
      <c r="BSX68" s="525"/>
      <c r="BSY68" s="525"/>
      <c r="BSZ68" s="525"/>
      <c r="BTA68" s="525"/>
      <c r="BTB68" s="525"/>
      <c r="BTC68" s="525"/>
      <c r="BTD68" s="525"/>
      <c r="BTE68" s="525"/>
      <c r="BTF68" s="525"/>
      <c r="BTG68" s="525"/>
      <c r="BTH68" s="525"/>
      <c r="BTI68" s="525"/>
      <c r="BTJ68" s="525"/>
      <c r="BTK68" s="525"/>
      <c r="BTL68" s="525"/>
      <c r="BTM68" s="525"/>
      <c r="BTN68" s="525"/>
      <c r="BTO68" s="525"/>
      <c r="BTP68" s="525"/>
      <c r="BTQ68" s="525"/>
      <c r="BTR68" s="525"/>
      <c r="BTS68" s="525"/>
      <c r="BTT68" s="525"/>
      <c r="BTU68" s="525"/>
      <c r="BTV68" s="525"/>
      <c r="BTW68" s="525"/>
      <c r="BTX68" s="525"/>
      <c r="BTY68" s="525"/>
      <c r="BTZ68" s="525"/>
      <c r="BUA68" s="525"/>
      <c r="BUB68" s="525"/>
      <c r="BUC68" s="525"/>
      <c r="BUD68" s="525"/>
      <c r="BUE68" s="525"/>
      <c r="BUF68" s="525"/>
      <c r="BUG68" s="525"/>
      <c r="BUH68" s="525"/>
      <c r="BUI68" s="525"/>
      <c r="BUJ68" s="525"/>
      <c r="BUK68" s="525"/>
      <c r="BUL68" s="525"/>
      <c r="BUM68" s="525"/>
      <c r="BUN68" s="525"/>
      <c r="BUO68" s="525"/>
      <c r="BUP68" s="525"/>
      <c r="BUQ68" s="525"/>
      <c r="BUR68" s="525"/>
      <c r="BUS68" s="525"/>
      <c r="BUT68" s="525"/>
      <c r="BUU68" s="525"/>
      <c r="BUV68" s="525"/>
      <c r="BUW68" s="525"/>
      <c r="BUX68" s="525"/>
      <c r="BUY68" s="525"/>
      <c r="BUZ68" s="525"/>
      <c r="BVA68" s="525"/>
      <c r="BVB68" s="525"/>
      <c r="BVC68" s="525"/>
      <c r="BVD68" s="525"/>
      <c r="BVE68" s="525"/>
      <c r="BVF68" s="525"/>
      <c r="BVG68" s="525"/>
      <c r="BVH68" s="525"/>
      <c r="BVI68" s="525"/>
      <c r="BVJ68" s="525"/>
      <c r="BVK68" s="525"/>
      <c r="BVL68" s="525"/>
      <c r="BVM68" s="525"/>
      <c r="BVN68" s="525"/>
      <c r="BVO68" s="525"/>
      <c r="BVP68" s="525"/>
      <c r="BVQ68" s="525"/>
      <c r="BVR68" s="525"/>
      <c r="BVS68" s="525"/>
      <c r="BVT68" s="525"/>
      <c r="BVU68" s="525"/>
      <c r="BVV68" s="525"/>
      <c r="BVW68" s="525"/>
      <c r="BVX68" s="525"/>
      <c r="BVY68" s="525"/>
      <c r="BVZ68" s="525"/>
      <c r="BWA68" s="525"/>
      <c r="BWB68" s="525"/>
      <c r="BWC68" s="525"/>
      <c r="BWD68" s="525"/>
      <c r="BWE68" s="525"/>
      <c r="BWF68" s="525"/>
      <c r="BWG68" s="525"/>
      <c r="BWH68" s="525"/>
      <c r="BWI68" s="525"/>
      <c r="BWJ68" s="525"/>
      <c r="BWK68" s="525"/>
      <c r="BWL68" s="525"/>
      <c r="BWM68" s="525"/>
      <c r="BWN68" s="525"/>
      <c r="BWO68" s="525"/>
      <c r="BWP68" s="525"/>
      <c r="BWQ68" s="525"/>
      <c r="BWR68" s="525"/>
      <c r="BWS68" s="525"/>
      <c r="BWT68" s="525"/>
      <c r="BWU68" s="525"/>
      <c r="BWV68" s="525"/>
      <c r="BWW68" s="525"/>
      <c r="BWX68" s="525"/>
      <c r="BWY68" s="525"/>
      <c r="BWZ68" s="525"/>
      <c r="BXA68" s="525"/>
      <c r="BXB68" s="525"/>
      <c r="BXC68" s="525"/>
      <c r="BXD68" s="525"/>
      <c r="BXE68" s="525"/>
      <c r="BXF68" s="525"/>
      <c r="BXG68" s="525"/>
      <c r="BXH68" s="525"/>
      <c r="BXI68" s="525"/>
      <c r="BXJ68" s="525"/>
      <c r="BXK68" s="525"/>
      <c r="BXL68" s="525"/>
      <c r="BXM68" s="525"/>
      <c r="BXN68" s="525"/>
      <c r="BXO68" s="525"/>
      <c r="BXP68" s="525"/>
      <c r="BXQ68" s="525"/>
      <c r="BXR68" s="525"/>
      <c r="BXS68" s="525"/>
      <c r="BXT68" s="525"/>
      <c r="BXU68" s="525"/>
      <c r="BXV68" s="525"/>
      <c r="BXW68" s="525"/>
      <c r="BXX68" s="525"/>
      <c r="BXY68" s="525"/>
      <c r="BXZ68" s="525"/>
      <c r="BYA68" s="525"/>
      <c r="BYB68" s="525"/>
      <c r="BYC68" s="525"/>
      <c r="BYD68" s="525"/>
      <c r="BYE68" s="525"/>
      <c r="BYF68" s="525"/>
      <c r="BYG68" s="525"/>
      <c r="BYH68" s="525"/>
      <c r="BYI68" s="525"/>
      <c r="BYJ68" s="525"/>
      <c r="BYK68" s="525"/>
      <c r="BYL68" s="525"/>
      <c r="BYM68" s="525"/>
      <c r="BYN68" s="525"/>
      <c r="BYO68" s="525"/>
      <c r="BYP68" s="525"/>
      <c r="BYQ68" s="525"/>
      <c r="BYR68" s="525"/>
      <c r="BYS68" s="525"/>
      <c r="BYT68" s="525"/>
      <c r="BYU68" s="525"/>
      <c r="BYV68" s="525"/>
      <c r="BYW68" s="525"/>
      <c r="BYX68" s="525"/>
      <c r="BYY68" s="525"/>
      <c r="BYZ68" s="525"/>
      <c r="BZA68" s="525"/>
      <c r="BZB68" s="525"/>
      <c r="BZC68" s="525"/>
      <c r="BZD68" s="525"/>
      <c r="BZE68" s="525"/>
      <c r="BZF68" s="525"/>
      <c r="BZG68" s="525"/>
      <c r="BZH68" s="525"/>
      <c r="BZI68" s="525"/>
      <c r="BZJ68" s="525"/>
      <c r="BZK68" s="525"/>
      <c r="BZL68" s="525"/>
      <c r="BZM68" s="525"/>
      <c r="BZN68" s="525"/>
      <c r="BZO68" s="525"/>
      <c r="BZP68" s="525"/>
      <c r="BZQ68" s="525"/>
      <c r="BZR68" s="525"/>
      <c r="BZS68" s="525"/>
      <c r="BZT68" s="525"/>
      <c r="BZU68" s="525"/>
      <c r="BZV68" s="525"/>
      <c r="BZW68" s="525"/>
      <c r="BZX68" s="525"/>
      <c r="BZY68" s="525"/>
      <c r="BZZ68" s="525"/>
      <c r="CAA68" s="525"/>
      <c r="CAB68" s="525"/>
      <c r="CAC68" s="525"/>
      <c r="CAD68" s="525"/>
      <c r="CAE68" s="525"/>
      <c r="CAF68" s="525"/>
      <c r="CAG68" s="525"/>
      <c r="CAH68" s="525"/>
      <c r="CAI68" s="525"/>
      <c r="CAJ68" s="525"/>
      <c r="CAK68" s="525"/>
      <c r="CAL68" s="525"/>
      <c r="CAM68" s="525"/>
      <c r="CAN68" s="525"/>
      <c r="CAO68" s="525"/>
      <c r="CAP68" s="525"/>
      <c r="CAQ68" s="525"/>
      <c r="CAR68" s="525"/>
      <c r="CAS68" s="525"/>
      <c r="CAT68" s="525"/>
      <c r="CAU68" s="525"/>
      <c r="CAV68" s="525"/>
      <c r="CAW68" s="525"/>
      <c r="CAX68" s="525"/>
      <c r="CAY68" s="525"/>
      <c r="CAZ68" s="525"/>
      <c r="CBA68" s="525"/>
      <c r="CBB68" s="525"/>
      <c r="CBC68" s="525"/>
      <c r="CBD68" s="525"/>
      <c r="CBE68" s="525"/>
      <c r="CBF68" s="525"/>
      <c r="CBG68" s="525"/>
      <c r="CBH68" s="525"/>
      <c r="CBI68" s="525"/>
      <c r="CBJ68" s="525"/>
      <c r="CBK68" s="525"/>
      <c r="CBL68" s="525"/>
      <c r="CBM68" s="525"/>
      <c r="CBN68" s="525"/>
      <c r="CBO68" s="525"/>
      <c r="CBP68" s="525"/>
      <c r="CBQ68" s="525"/>
      <c r="CBR68" s="525"/>
      <c r="CBS68" s="525"/>
      <c r="CBT68" s="525"/>
      <c r="CBU68" s="525"/>
      <c r="CBV68" s="525"/>
      <c r="CBW68" s="525"/>
      <c r="CBX68" s="525"/>
      <c r="CBY68" s="525"/>
      <c r="CBZ68" s="525"/>
      <c r="CCA68" s="525"/>
      <c r="CCB68" s="525"/>
      <c r="CCC68" s="525"/>
      <c r="CCD68" s="525"/>
      <c r="CCE68" s="525"/>
      <c r="CCF68" s="525"/>
      <c r="CCG68" s="525"/>
      <c r="CCH68" s="525"/>
      <c r="CCI68" s="525"/>
      <c r="CCJ68" s="525"/>
      <c r="CCK68" s="525"/>
      <c r="CCL68" s="525"/>
      <c r="CCM68" s="525"/>
      <c r="CCN68" s="525"/>
      <c r="CCO68" s="525"/>
      <c r="CCP68" s="525"/>
      <c r="CCQ68" s="525"/>
      <c r="CCR68" s="525"/>
      <c r="CCS68" s="525"/>
      <c r="CCT68" s="525"/>
      <c r="CCU68" s="525"/>
      <c r="CCV68" s="525"/>
      <c r="CCW68" s="525"/>
      <c r="CCX68" s="525"/>
      <c r="CCY68" s="525"/>
      <c r="CCZ68" s="525"/>
      <c r="CDA68" s="525"/>
      <c r="CDB68" s="525"/>
      <c r="CDC68" s="525"/>
      <c r="CDD68" s="525"/>
      <c r="CDE68" s="525"/>
      <c r="CDF68" s="525"/>
      <c r="CDG68" s="525"/>
      <c r="CDH68" s="525"/>
      <c r="CDI68" s="525"/>
      <c r="CDJ68" s="525"/>
      <c r="CDK68" s="525"/>
      <c r="CDL68" s="525"/>
      <c r="CDM68" s="525"/>
      <c r="CDN68" s="525"/>
      <c r="CDO68" s="525"/>
      <c r="CDP68" s="525"/>
      <c r="CDQ68" s="525"/>
      <c r="CDR68" s="525"/>
      <c r="CDS68" s="525"/>
      <c r="CDT68" s="525"/>
      <c r="CDU68" s="525"/>
      <c r="CDV68" s="525"/>
      <c r="CDW68" s="525"/>
      <c r="CDX68" s="525"/>
      <c r="CDY68" s="525"/>
      <c r="CDZ68" s="525"/>
      <c r="CEA68" s="525"/>
      <c r="CEB68" s="525"/>
      <c r="CEC68" s="525"/>
      <c r="CED68" s="525"/>
      <c r="CEE68" s="525"/>
      <c r="CEF68" s="525"/>
      <c r="CEG68" s="525"/>
      <c r="CEH68" s="525"/>
      <c r="CEI68" s="525"/>
      <c r="CEJ68" s="525"/>
      <c r="CEK68" s="525"/>
      <c r="CEL68" s="525"/>
      <c r="CEM68" s="525"/>
      <c r="CEN68" s="525"/>
      <c r="CEO68" s="525"/>
      <c r="CEP68" s="525"/>
      <c r="CEQ68" s="525"/>
      <c r="CER68" s="525"/>
      <c r="CES68" s="525"/>
      <c r="CET68" s="525"/>
      <c r="CEU68" s="525"/>
      <c r="CEV68" s="525"/>
      <c r="CEW68" s="525"/>
      <c r="CEX68" s="525"/>
      <c r="CEY68" s="525"/>
      <c r="CEZ68" s="525"/>
      <c r="CFA68" s="525"/>
      <c r="CFB68" s="525"/>
      <c r="CFC68" s="525"/>
      <c r="CFD68" s="525"/>
      <c r="CFE68" s="525"/>
      <c r="CFF68" s="525"/>
      <c r="CFG68" s="525"/>
      <c r="CFH68" s="525"/>
      <c r="CFI68" s="525"/>
      <c r="CFJ68" s="525"/>
      <c r="CFK68" s="525"/>
      <c r="CFL68" s="525"/>
      <c r="CFM68" s="525"/>
      <c r="CFN68" s="525"/>
      <c r="CFO68" s="525"/>
      <c r="CFP68" s="525"/>
      <c r="CFQ68" s="525"/>
      <c r="CFR68" s="525"/>
      <c r="CFS68" s="525"/>
      <c r="CFT68" s="525"/>
      <c r="CFU68" s="525"/>
      <c r="CFV68" s="525"/>
      <c r="CFW68" s="525"/>
      <c r="CFX68" s="525"/>
      <c r="CFY68" s="525"/>
      <c r="CFZ68" s="525"/>
      <c r="CGA68" s="525"/>
      <c r="CGB68" s="525"/>
      <c r="CGC68" s="525"/>
      <c r="CGD68" s="525"/>
      <c r="CGE68" s="525"/>
      <c r="CGF68" s="525"/>
      <c r="CGG68" s="525"/>
      <c r="CGH68" s="525"/>
      <c r="CGI68" s="525"/>
      <c r="CGJ68" s="525"/>
      <c r="CGK68" s="525"/>
      <c r="CGL68" s="525"/>
      <c r="CGM68" s="525"/>
      <c r="CGN68" s="525"/>
      <c r="CGO68" s="525"/>
      <c r="CGP68" s="525"/>
      <c r="CGQ68" s="525"/>
      <c r="CGR68" s="525"/>
      <c r="CGS68" s="525"/>
      <c r="CGT68" s="525"/>
      <c r="CGU68" s="525"/>
      <c r="CGV68" s="525"/>
      <c r="CGW68" s="525"/>
      <c r="CGX68" s="525"/>
      <c r="CGY68" s="525"/>
      <c r="CGZ68" s="525"/>
      <c r="CHA68" s="525"/>
      <c r="CHB68" s="525"/>
      <c r="CHC68" s="525"/>
      <c r="CHD68" s="525"/>
      <c r="CHE68" s="525"/>
      <c r="CHF68" s="525"/>
      <c r="CHG68" s="525"/>
      <c r="CHH68" s="525"/>
      <c r="CHI68" s="525"/>
      <c r="CHJ68" s="525"/>
      <c r="CHK68" s="525"/>
      <c r="CHL68" s="525"/>
      <c r="CHM68" s="525"/>
      <c r="CHN68" s="525"/>
      <c r="CHO68" s="525"/>
      <c r="CHP68" s="525"/>
      <c r="CHQ68" s="525"/>
      <c r="CHR68" s="525"/>
      <c r="CHS68" s="525"/>
      <c r="CHT68" s="525"/>
      <c r="CHU68" s="525"/>
      <c r="CHV68" s="525"/>
      <c r="CHW68" s="525"/>
      <c r="CHX68" s="525"/>
      <c r="CHY68" s="525"/>
      <c r="CHZ68" s="525"/>
      <c r="CIA68" s="525"/>
      <c r="CIB68" s="525"/>
      <c r="CIC68" s="525"/>
      <c r="CID68" s="525"/>
      <c r="CIE68" s="525"/>
      <c r="CIF68" s="525"/>
      <c r="CIG68" s="525"/>
      <c r="CIH68" s="525"/>
      <c r="CII68" s="525"/>
      <c r="CIJ68" s="525"/>
      <c r="CIK68" s="525"/>
      <c r="CIL68" s="525"/>
      <c r="CIM68" s="525"/>
      <c r="CIN68" s="525"/>
      <c r="CIO68" s="525"/>
      <c r="CIP68" s="525"/>
      <c r="CIQ68" s="525"/>
      <c r="CIR68" s="525"/>
      <c r="CIS68" s="525"/>
      <c r="CIT68" s="525"/>
      <c r="CIU68" s="525"/>
      <c r="CIV68" s="525"/>
      <c r="CIW68" s="525"/>
      <c r="CIX68" s="525"/>
      <c r="CIY68" s="525"/>
      <c r="CIZ68" s="525"/>
      <c r="CJA68" s="525"/>
      <c r="CJB68" s="525"/>
      <c r="CJC68" s="525"/>
      <c r="CJD68" s="525"/>
      <c r="CJE68" s="525"/>
      <c r="CJF68" s="525"/>
      <c r="CJG68" s="525"/>
      <c r="CJH68" s="525"/>
      <c r="CJI68" s="525"/>
      <c r="CJJ68" s="525"/>
      <c r="CJK68" s="525"/>
      <c r="CJL68" s="525"/>
      <c r="CJM68" s="525"/>
      <c r="CJN68" s="525"/>
      <c r="CJO68" s="525"/>
      <c r="CJP68" s="525"/>
      <c r="CJQ68" s="525"/>
      <c r="CJR68" s="525"/>
      <c r="CJS68" s="525"/>
      <c r="CJT68" s="525"/>
      <c r="CJU68" s="525"/>
      <c r="CJV68" s="525"/>
      <c r="CJW68" s="525"/>
      <c r="CJX68" s="525"/>
      <c r="CJY68" s="525"/>
      <c r="CJZ68" s="525"/>
      <c r="CKA68" s="525"/>
      <c r="CKB68" s="525"/>
      <c r="CKC68" s="525"/>
      <c r="CKD68" s="525"/>
      <c r="CKE68" s="525"/>
      <c r="CKF68" s="525"/>
      <c r="CKG68" s="525"/>
      <c r="CKH68" s="525"/>
      <c r="CKI68" s="525"/>
      <c r="CKJ68" s="525"/>
      <c r="CKK68" s="525"/>
      <c r="CKL68" s="525"/>
      <c r="CKM68" s="525"/>
      <c r="CKN68" s="525"/>
      <c r="CKO68" s="525"/>
      <c r="CKP68" s="525"/>
      <c r="CKQ68" s="525"/>
      <c r="CKR68" s="525"/>
      <c r="CKS68" s="525"/>
      <c r="CKT68" s="525"/>
      <c r="CKU68" s="525"/>
      <c r="CKV68" s="525"/>
      <c r="CKW68" s="525"/>
      <c r="CKX68" s="525"/>
      <c r="CKY68" s="525"/>
      <c r="CKZ68" s="525"/>
      <c r="CLA68" s="525"/>
      <c r="CLB68" s="525"/>
      <c r="CLC68" s="525"/>
      <c r="CLD68" s="525"/>
      <c r="CLE68" s="525"/>
      <c r="CLF68" s="525"/>
      <c r="CLG68" s="525"/>
      <c r="CLH68" s="525"/>
      <c r="CLI68" s="525"/>
      <c r="CLJ68" s="525"/>
      <c r="CLK68" s="525"/>
      <c r="CLL68" s="525"/>
      <c r="CLM68" s="525"/>
      <c r="CLN68" s="525"/>
      <c r="CLO68" s="525"/>
      <c r="CLP68" s="525"/>
      <c r="CLQ68" s="525"/>
      <c r="CLR68" s="525"/>
      <c r="CLS68" s="525"/>
      <c r="CLT68" s="525"/>
      <c r="CLU68" s="525"/>
      <c r="CLV68" s="525"/>
      <c r="CLW68" s="525"/>
      <c r="CLX68" s="525"/>
      <c r="CLY68" s="525"/>
      <c r="CLZ68" s="525"/>
      <c r="CMA68" s="525"/>
      <c r="CMB68" s="525"/>
      <c r="CMC68" s="525"/>
      <c r="CMD68" s="525"/>
      <c r="CME68" s="525"/>
      <c r="CMF68" s="525"/>
      <c r="CMG68" s="525"/>
      <c r="CMH68" s="525"/>
      <c r="CMI68" s="525"/>
      <c r="CMJ68" s="525"/>
      <c r="CMK68" s="525"/>
      <c r="CML68" s="525"/>
      <c r="CMM68" s="525"/>
      <c r="CMN68" s="525"/>
      <c r="CMO68" s="525"/>
      <c r="CMP68" s="525"/>
      <c r="CMQ68" s="525"/>
      <c r="CMR68" s="525"/>
      <c r="CMS68" s="525"/>
      <c r="CMT68" s="525"/>
      <c r="CMU68" s="525"/>
      <c r="CMV68" s="525"/>
      <c r="CMW68" s="525"/>
      <c r="CMX68" s="525"/>
      <c r="CMY68" s="525"/>
      <c r="CMZ68" s="525"/>
      <c r="CNA68" s="525"/>
      <c r="CNB68" s="525"/>
      <c r="CNC68" s="525"/>
      <c r="CND68" s="525"/>
      <c r="CNE68" s="525"/>
      <c r="CNF68" s="525"/>
      <c r="CNG68" s="525"/>
      <c r="CNH68" s="525"/>
      <c r="CNI68" s="525"/>
      <c r="CNJ68" s="525"/>
      <c r="CNK68" s="525"/>
      <c r="CNL68" s="525"/>
      <c r="CNM68" s="525"/>
      <c r="CNN68" s="525"/>
      <c r="CNO68" s="525"/>
      <c r="CNP68" s="525"/>
      <c r="CNQ68" s="525"/>
      <c r="CNR68" s="525"/>
      <c r="CNS68" s="525"/>
      <c r="CNT68" s="525"/>
      <c r="CNU68" s="525"/>
      <c r="CNV68" s="525"/>
      <c r="CNW68" s="525"/>
      <c r="CNX68" s="525"/>
      <c r="CNY68" s="525"/>
      <c r="CNZ68" s="525"/>
      <c r="COA68" s="525"/>
      <c r="COB68" s="525"/>
      <c r="COC68" s="525"/>
      <c r="COD68" s="525"/>
      <c r="COE68" s="525"/>
      <c r="COF68" s="525"/>
      <c r="COG68" s="525"/>
      <c r="COH68" s="525"/>
      <c r="COI68" s="525"/>
      <c r="COJ68" s="525"/>
      <c r="COK68" s="525"/>
      <c r="COL68" s="525"/>
      <c r="COM68" s="525"/>
      <c r="CON68" s="525"/>
      <c r="COO68" s="525"/>
      <c r="COP68" s="525"/>
      <c r="COQ68" s="525"/>
      <c r="COR68" s="525"/>
      <c r="COS68" s="525"/>
      <c r="COT68" s="525"/>
      <c r="COU68" s="525"/>
      <c r="COV68" s="525"/>
      <c r="COW68" s="525"/>
      <c r="COX68" s="525"/>
      <c r="COY68" s="525"/>
      <c r="COZ68" s="525"/>
      <c r="CPA68" s="525"/>
      <c r="CPB68" s="525"/>
      <c r="CPC68" s="525"/>
      <c r="CPD68" s="525"/>
      <c r="CPE68" s="525"/>
      <c r="CPF68" s="525"/>
      <c r="CPG68" s="525"/>
      <c r="CPH68" s="525"/>
      <c r="CPI68" s="525"/>
      <c r="CPJ68" s="525"/>
      <c r="CPK68" s="525"/>
      <c r="CPL68" s="525"/>
      <c r="CPM68" s="525"/>
      <c r="CPN68" s="525"/>
      <c r="CPO68" s="525"/>
      <c r="CPP68" s="525"/>
      <c r="CPQ68" s="525"/>
      <c r="CPR68" s="525"/>
      <c r="CPS68" s="525"/>
      <c r="CPT68" s="525"/>
      <c r="CPU68" s="525"/>
      <c r="CPV68" s="525"/>
      <c r="CPW68" s="525"/>
      <c r="CPX68" s="525"/>
      <c r="CPY68" s="525"/>
      <c r="CPZ68" s="525"/>
      <c r="CQA68" s="525"/>
      <c r="CQB68" s="525"/>
      <c r="CQC68" s="525"/>
      <c r="CQD68" s="525"/>
      <c r="CQE68" s="525"/>
      <c r="CQF68" s="525"/>
      <c r="CQG68" s="525"/>
      <c r="CQH68" s="525"/>
      <c r="CQI68" s="525"/>
      <c r="CQJ68" s="525"/>
      <c r="CQK68" s="525"/>
      <c r="CQL68" s="525"/>
      <c r="CQM68" s="525"/>
      <c r="CQN68" s="525"/>
      <c r="CQO68" s="525"/>
      <c r="CQP68" s="525"/>
      <c r="CQQ68" s="525"/>
      <c r="CQR68" s="525"/>
      <c r="CQS68" s="525"/>
      <c r="CQT68" s="525"/>
      <c r="CQU68" s="525"/>
      <c r="CQV68" s="525"/>
      <c r="CQW68" s="525"/>
      <c r="CQX68" s="525"/>
      <c r="CQY68" s="525"/>
      <c r="CQZ68" s="525"/>
      <c r="CRA68" s="525"/>
      <c r="CRB68" s="525"/>
      <c r="CRC68" s="525"/>
      <c r="CRD68" s="525"/>
      <c r="CRE68" s="525"/>
      <c r="CRF68" s="525"/>
      <c r="CRG68" s="525"/>
      <c r="CRH68" s="525"/>
      <c r="CRI68" s="525"/>
      <c r="CRJ68" s="525"/>
      <c r="CRK68" s="525"/>
      <c r="CRL68" s="525"/>
      <c r="CRM68" s="525"/>
      <c r="CRN68" s="525"/>
      <c r="CRO68" s="525"/>
      <c r="CRP68" s="525"/>
      <c r="CRQ68" s="525"/>
      <c r="CRR68" s="525"/>
      <c r="CRS68" s="525"/>
      <c r="CRT68" s="525"/>
      <c r="CRU68" s="525"/>
      <c r="CRV68" s="525"/>
      <c r="CRW68" s="525"/>
      <c r="CRX68" s="525"/>
      <c r="CRY68" s="525"/>
      <c r="CRZ68" s="525"/>
      <c r="CSA68" s="525"/>
      <c r="CSB68" s="525"/>
      <c r="CSC68" s="525"/>
      <c r="CSD68" s="525"/>
      <c r="CSE68" s="525"/>
      <c r="CSF68" s="525"/>
      <c r="CSG68" s="525"/>
      <c r="CSH68" s="525"/>
      <c r="CSI68" s="525"/>
      <c r="CSJ68" s="525"/>
      <c r="CSK68" s="525"/>
      <c r="CSL68" s="525"/>
      <c r="CSM68" s="525"/>
      <c r="CSN68" s="525"/>
      <c r="CSO68" s="525"/>
      <c r="CSP68" s="525"/>
      <c r="CSQ68" s="525"/>
      <c r="CSR68" s="525"/>
      <c r="CSS68" s="525"/>
      <c r="CST68" s="525"/>
      <c r="CSU68" s="525"/>
      <c r="CSV68" s="525"/>
      <c r="CSW68" s="525"/>
      <c r="CSX68" s="525"/>
      <c r="CSY68" s="525"/>
      <c r="CSZ68" s="525"/>
      <c r="CTA68" s="525"/>
      <c r="CTB68" s="525"/>
      <c r="CTC68" s="525"/>
      <c r="CTD68" s="525"/>
      <c r="CTE68" s="525"/>
      <c r="CTF68" s="525"/>
      <c r="CTG68" s="525"/>
      <c r="CTH68" s="525"/>
      <c r="CTI68" s="525"/>
      <c r="CTJ68" s="525"/>
      <c r="CTK68" s="525"/>
      <c r="CTL68" s="525"/>
      <c r="CTM68" s="525"/>
      <c r="CTN68" s="525"/>
      <c r="CTO68" s="525"/>
      <c r="CTP68" s="525"/>
      <c r="CTQ68" s="525"/>
      <c r="CTR68" s="525"/>
      <c r="CTS68" s="525"/>
      <c r="CTT68" s="525"/>
      <c r="CTU68" s="525"/>
      <c r="CTV68" s="525"/>
      <c r="CTW68" s="525"/>
      <c r="CTX68" s="525"/>
      <c r="CTY68" s="525"/>
      <c r="CTZ68" s="525"/>
      <c r="CUA68" s="525"/>
      <c r="CUB68" s="525"/>
      <c r="CUC68" s="525"/>
      <c r="CUD68" s="525"/>
      <c r="CUE68" s="525"/>
      <c r="CUF68" s="525"/>
      <c r="CUG68" s="525"/>
      <c r="CUH68" s="525"/>
      <c r="CUI68" s="525"/>
      <c r="CUJ68" s="525"/>
      <c r="CUK68" s="525"/>
      <c r="CUL68" s="525"/>
      <c r="CUM68" s="525"/>
      <c r="CUN68" s="525"/>
      <c r="CUO68" s="525"/>
      <c r="CUP68" s="525"/>
      <c r="CUQ68" s="525"/>
      <c r="CUR68" s="525"/>
      <c r="CUS68" s="525"/>
      <c r="CUT68" s="525"/>
      <c r="CUU68" s="525"/>
      <c r="CUV68" s="525"/>
      <c r="CUW68" s="525"/>
      <c r="CUX68" s="525"/>
      <c r="CUY68" s="525"/>
      <c r="CUZ68" s="525"/>
      <c r="CVA68" s="525"/>
      <c r="CVB68" s="525"/>
      <c r="CVC68" s="525"/>
      <c r="CVD68" s="525"/>
      <c r="CVE68" s="525"/>
      <c r="CVF68" s="525"/>
      <c r="CVG68" s="525"/>
      <c r="CVH68" s="525"/>
      <c r="CVI68" s="525"/>
      <c r="CVJ68" s="525"/>
      <c r="CVK68" s="525"/>
      <c r="CVL68" s="525"/>
      <c r="CVM68" s="525"/>
      <c r="CVN68" s="525"/>
      <c r="CVO68" s="525"/>
      <c r="CVP68" s="525"/>
      <c r="CVQ68" s="525"/>
      <c r="CVR68" s="525"/>
      <c r="CVS68" s="525"/>
      <c r="CVT68" s="525"/>
      <c r="CVU68" s="525"/>
      <c r="CVV68" s="525"/>
      <c r="CVW68" s="525"/>
      <c r="CVX68" s="525"/>
      <c r="CVY68" s="525"/>
      <c r="CVZ68" s="525"/>
      <c r="CWA68" s="525"/>
      <c r="CWB68" s="525"/>
      <c r="CWC68" s="525"/>
      <c r="CWD68" s="525"/>
      <c r="CWE68" s="525"/>
      <c r="CWF68" s="525"/>
      <c r="CWG68" s="525"/>
      <c r="CWH68" s="525"/>
      <c r="CWI68" s="525"/>
      <c r="CWJ68" s="525"/>
      <c r="CWK68" s="525"/>
      <c r="CWL68" s="525"/>
      <c r="CWM68" s="525"/>
      <c r="CWN68" s="525"/>
      <c r="CWO68" s="525"/>
      <c r="CWP68" s="525"/>
      <c r="CWQ68" s="525"/>
      <c r="CWR68" s="525"/>
      <c r="CWS68" s="525"/>
      <c r="CWT68" s="525"/>
      <c r="CWU68" s="525"/>
      <c r="CWV68" s="525"/>
      <c r="CWW68" s="525"/>
      <c r="CWX68" s="525"/>
      <c r="CWY68" s="525"/>
      <c r="CWZ68" s="525"/>
      <c r="CXA68" s="525"/>
      <c r="CXB68" s="525"/>
      <c r="CXC68" s="525"/>
      <c r="CXD68" s="525"/>
      <c r="CXE68" s="525"/>
      <c r="CXF68" s="525"/>
      <c r="CXG68" s="525"/>
      <c r="CXH68" s="525"/>
      <c r="CXI68" s="525"/>
      <c r="CXJ68" s="525"/>
      <c r="CXK68" s="525"/>
      <c r="CXL68" s="525"/>
      <c r="CXM68" s="525"/>
      <c r="CXN68" s="525"/>
      <c r="CXO68" s="525"/>
      <c r="CXP68" s="525"/>
      <c r="CXQ68" s="525"/>
      <c r="CXR68" s="525"/>
      <c r="CXS68" s="525"/>
      <c r="CXT68" s="525"/>
      <c r="CXU68" s="525"/>
      <c r="CXV68" s="525"/>
      <c r="CXW68" s="525"/>
      <c r="CXX68" s="525"/>
      <c r="CXY68" s="525"/>
      <c r="CXZ68" s="525"/>
      <c r="CYA68" s="525"/>
      <c r="CYB68" s="525"/>
      <c r="CYC68" s="525"/>
      <c r="CYD68" s="525"/>
      <c r="CYE68" s="525"/>
      <c r="CYF68" s="525"/>
      <c r="CYG68" s="525"/>
      <c r="CYH68" s="525"/>
      <c r="CYI68" s="525"/>
      <c r="CYJ68" s="525"/>
      <c r="CYK68" s="525"/>
      <c r="CYL68" s="525"/>
      <c r="CYM68" s="525"/>
      <c r="CYN68" s="525"/>
      <c r="CYO68" s="525"/>
      <c r="CYP68" s="525"/>
      <c r="CYQ68" s="525"/>
      <c r="CYR68" s="525"/>
      <c r="CYS68" s="525"/>
      <c r="CYT68" s="525"/>
      <c r="CYU68" s="525"/>
      <c r="CYV68" s="525"/>
      <c r="CYW68" s="525"/>
      <c r="CYX68" s="525"/>
      <c r="CYY68" s="525"/>
      <c r="CYZ68" s="525"/>
      <c r="CZA68" s="525"/>
      <c r="CZB68" s="525"/>
      <c r="CZC68" s="525"/>
      <c r="CZD68" s="525"/>
      <c r="CZE68" s="525"/>
      <c r="CZF68" s="525"/>
      <c r="CZG68" s="525"/>
      <c r="CZH68" s="525"/>
      <c r="CZI68" s="525"/>
      <c r="CZJ68" s="525"/>
      <c r="CZK68" s="525"/>
      <c r="CZL68" s="525"/>
      <c r="CZM68" s="525"/>
      <c r="CZN68" s="525"/>
      <c r="CZO68" s="525"/>
      <c r="CZP68" s="525"/>
      <c r="CZQ68" s="525"/>
      <c r="CZR68" s="525"/>
      <c r="CZS68" s="525"/>
      <c r="CZT68" s="525"/>
      <c r="CZU68" s="525"/>
      <c r="CZV68" s="525"/>
      <c r="CZW68" s="525"/>
      <c r="CZX68" s="525"/>
      <c r="CZY68" s="525"/>
      <c r="CZZ68" s="525"/>
      <c r="DAA68" s="525"/>
      <c r="DAB68" s="525"/>
      <c r="DAC68" s="525"/>
      <c r="DAD68" s="525"/>
      <c r="DAE68" s="525"/>
      <c r="DAF68" s="525"/>
      <c r="DAG68" s="525"/>
      <c r="DAH68" s="525"/>
      <c r="DAI68" s="525"/>
      <c r="DAJ68" s="525"/>
      <c r="DAK68" s="525"/>
      <c r="DAL68" s="525"/>
      <c r="DAM68" s="525"/>
      <c r="DAN68" s="525"/>
      <c r="DAO68" s="525"/>
      <c r="DAP68" s="525"/>
      <c r="DAQ68" s="525"/>
      <c r="DAR68" s="525"/>
      <c r="DAS68" s="525"/>
      <c r="DAT68" s="525"/>
      <c r="DAU68" s="525"/>
      <c r="DAV68" s="525"/>
      <c r="DAW68" s="525"/>
      <c r="DAX68" s="525"/>
      <c r="DAY68" s="525"/>
      <c r="DAZ68" s="525"/>
      <c r="DBA68" s="525"/>
      <c r="DBB68" s="525"/>
      <c r="DBC68" s="525"/>
      <c r="DBD68" s="525"/>
      <c r="DBE68" s="525"/>
      <c r="DBF68" s="525"/>
      <c r="DBG68" s="525"/>
      <c r="DBH68" s="525"/>
      <c r="DBI68" s="525"/>
      <c r="DBJ68" s="525"/>
      <c r="DBK68" s="525"/>
      <c r="DBL68" s="525"/>
      <c r="DBM68" s="525"/>
      <c r="DBN68" s="525"/>
      <c r="DBO68" s="525"/>
      <c r="DBP68" s="525"/>
      <c r="DBQ68" s="525"/>
      <c r="DBR68" s="525"/>
      <c r="DBS68" s="525"/>
      <c r="DBT68" s="525"/>
      <c r="DBU68" s="525"/>
      <c r="DBV68" s="525"/>
      <c r="DBW68" s="525"/>
      <c r="DBX68" s="525"/>
      <c r="DBY68" s="525"/>
      <c r="DBZ68" s="525"/>
      <c r="DCA68" s="525"/>
      <c r="DCB68" s="525"/>
      <c r="DCC68" s="525"/>
      <c r="DCD68" s="525"/>
      <c r="DCE68" s="525"/>
      <c r="DCF68" s="525"/>
      <c r="DCG68" s="525"/>
      <c r="DCH68" s="525"/>
      <c r="DCI68" s="525"/>
      <c r="DCJ68" s="525"/>
      <c r="DCK68" s="525"/>
      <c r="DCL68" s="525"/>
      <c r="DCM68" s="525"/>
      <c r="DCN68" s="525"/>
      <c r="DCO68" s="525"/>
      <c r="DCP68" s="525"/>
      <c r="DCQ68" s="525"/>
      <c r="DCR68" s="525"/>
      <c r="DCS68" s="525"/>
      <c r="DCT68" s="525"/>
      <c r="DCU68" s="525"/>
      <c r="DCV68" s="525"/>
      <c r="DCW68" s="525"/>
      <c r="DCX68" s="525"/>
      <c r="DCY68" s="525"/>
      <c r="DCZ68" s="525"/>
      <c r="DDA68" s="525"/>
      <c r="DDB68" s="525"/>
      <c r="DDC68" s="525"/>
      <c r="DDD68" s="525"/>
      <c r="DDE68" s="525"/>
      <c r="DDF68" s="525"/>
      <c r="DDG68" s="525"/>
      <c r="DDH68" s="525"/>
      <c r="DDI68" s="525"/>
      <c r="DDJ68" s="525"/>
      <c r="DDK68" s="525"/>
      <c r="DDL68" s="525"/>
      <c r="DDM68" s="525"/>
      <c r="DDN68" s="525"/>
      <c r="DDO68" s="525"/>
      <c r="DDP68" s="525"/>
      <c r="DDQ68" s="525"/>
      <c r="DDR68" s="525"/>
      <c r="DDS68" s="525"/>
      <c r="DDT68" s="525"/>
      <c r="DDU68" s="525"/>
      <c r="DDV68" s="525"/>
      <c r="DDW68" s="525"/>
      <c r="DDX68" s="525"/>
      <c r="DDY68" s="525"/>
      <c r="DDZ68" s="525"/>
      <c r="DEA68" s="525"/>
      <c r="DEB68" s="525"/>
      <c r="DEC68" s="525"/>
      <c r="DED68" s="525"/>
      <c r="DEE68" s="525"/>
      <c r="DEF68" s="525"/>
      <c r="DEG68" s="525"/>
      <c r="DEH68" s="525"/>
      <c r="DEI68" s="525"/>
      <c r="DEJ68" s="525"/>
      <c r="DEK68" s="525"/>
      <c r="DEL68" s="525"/>
      <c r="DEM68" s="525"/>
      <c r="DEN68" s="525"/>
      <c r="DEO68" s="525"/>
      <c r="DEP68" s="525"/>
      <c r="DEQ68" s="525"/>
      <c r="DER68" s="525"/>
      <c r="DES68" s="525"/>
      <c r="DET68" s="525"/>
      <c r="DEU68" s="525"/>
      <c r="DEV68" s="525"/>
      <c r="DEW68" s="525"/>
      <c r="DEX68" s="525"/>
      <c r="DEY68" s="525"/>
      <c r="DEZ68" s="525"/>
      <c r="DFA68" s="525"/>
      <c r="DFB68" s="525"/>
      <c r="DFC68" s="525"/>
      <c r="DFD68" s="525"/>
      <c r="DFE68" s="525"/>
      <c r="DFF68" s="525"/>
      <c r="DFG68" s="525"/>
      <c r="DFH68" s="525"/>
      <c r="DFI68" s="525"/>
      <c r="DFJ68" s="525"/>
      <c r="DFK68" s="525"/>
      <c r="DFL68" s="525"/>
      <c r="DFM68" s="525"/>
      <c r="DFN68" s="525"/>
      <c r="DFO68" s="525"/>
      <c r="DFP68" s="525"/>
      <c r="DFQ68" s="525"/>
      <c r="DFR68" s="525"/>
      <c r="DFS68" s="525"/>
      <c r="DFT68" s="525"/>
      <c r="DFU68" s="525"/>
      <c r="DFV68" s="525"/>
      <c r="DFW68" s="525"/>
      <c r="DFX68" s="525"/>
      <c r="DFY68" s="525"/>
      <c r="DFZ68" s="525"/>
      <c r="DGA68" s="525"/>
      <c r="DGB68" s="525"/>
      <c r="DGC68" s="525"/>
      <c r="DGD68" s="525"/>
      <c r="DGE68" s="525"/>
      <c r="DGF68" s="525"/>
      <c r="DGG68" s="525"/>
      <c r="DGH68" s="525"/>
      <c r="DGI68" s="525"/>
      <c r="DGJ68" s="525"/>
      <c r="DGK68" s="525"/>
      <c r="DGL68" s="525"/>
      <c r="DGM68" s="525"/>
      <c r="DGN68" s="525"/>
      <c r="DGO68" s="525"/>
      <c r="DGP68" s="525"/>
      <c r="DGQ68" s="525"/>
      <c r="DGR68" s="525"/>
      <c r="DGS68" s="525"/>
      <c r="DGT68" s="525"/>
      <c r="DGU68" s="525"/>
      <c r="DGV68" s="525"/>
      <c r="DGW68" s="525"/>
      <c r="DGX68" s="525"/>
      <c r="DGY68" s="525"/>
      <c r="DGZ68" s="525"/>
      <c r="DHA68" s="525"/>
      <c r="DHB68" s="525"/>
      <c r="DHC68" s="525"/>
      <c r="DHD68" s="525"/>
      <c r="DHE68" s="525"/>
      <c r="DHF68" s="525"/>
      <c r="DHG68" s="525"/>
      <c r="DHH68" s="525"/>
      <c r="DHI68" s="525"/>
      <c r="DHJ68" s="525"/>
      <c r="DHK68" s="525"/>
      <c r="DHL68" s="525"/>
      <c r="DHM68" s="525"/>
      <c r="DHN68" s="525"/>
      <c r="DHO68" s="525"/>
      <c r="DHP68" s="525"/>
      <c r="DHQ68" s="525"/>
      <c r="DHR68" s="525"/>
      <c r="DHS68" s="525"/>
      <c r="DHT68" s="525"/>
      <c r="DHU68" s="525"/>
      <c r="DHV68" s="525"/>
      <c r="DHW68" s="525"/>
      <c r="DHX68" s="525"/>
      <c r="DHY68" s="525"/>
      <c r="DHZ68" s="525"/>
      <c r="DIA68" s="525"/>
      <c r="DIB68" s="525"/>
      <c r="DIC68" s="525"/>
      <c r="DID68" s="525"/>
      <c r="DIE68" s="525"/>
      <c r="DIF68" s="525"/>
      <c r="DIG68" s="525"/>
      <c r="DIH68" s="525"/>
      <c r="DII68" s="525"/>
      <c r="DIJ68" s="525"/>
      <c r="DIK68" s="525"/>
      <c r="DIL68" s="525"/>
      <c r="DIM68" s="525"/>
      <c r="DIN68" s="525"/>
      <c r="DIO68" s="525"/>
      <c r="DIP68" s="525"/>
      <c r="DIQ68" s="525"/>
      <c r="DIR68" s="525"/>
      <c r="DIS68" s="525"/>
      <c r="DIT68" s="525"/>
      <c r="DIU68" s="525"/>
      <c r="DIV68" s="525"/>
      <c r="DIW68" s="525"/>
      <c r="DIX68" s="525"/>
      <c r="DIY68" s="525"/>
      <c r="DIZ68" s="525"/>
      <c r="DJA68" s="525"/>
      <c r="DJB68" s="525"/>
      <c r="DJC68" s="525"/>
      <c r="DJD68" s="525"/>
      <c r="DJE68" s="525"/>
      <c r="DJF68" s="525"/>
      <c r="DJG68" s="525"/>
      <c r="DJH68" s="525"/>
      <c r="DJI68" s="525"/>
      <c r="DJJ68" s="525"/>
      <c r="DJK68" s="525"/>
      <c r="DJL68" s="525"/>
      <c r="DJM68" s="525"/>
      <c r="DJN68" s="525"/>
      <c r="DJO68" s="525"/>
      <c r="DJP68" s="525"/>
      <c r="DJQ68" s="525"/>
      <c r="DJR68" s="525"/>
      <c r="DJS68" s="525"/>
      <c r="DJT68" s="525"/>
      <c r="DJU68" s="525"/>
      <c r="DJV68" s="525"/>
      <c r="DJW68" s="525"/>
      <c r="DJX68" s="525"/>
      <c r="DJY68" s="525"/>
      <c r="DJZ68" s="525"/>
      <c r="DKA68" s="525"/>
      <c r="DKB68" s="525"/>
      <c r="DKC68" s="525"/>
      <c r="DKD68" s="525"/>
      <c r="DKE68" s="525"/>
      <c r="DKF68" s="525"/>
      <c r="DKG68" s="525"/>
      <c r="DKH68" s="525"/>
      <c r="DKI68" s="525"/>
      <c r="DKJ68" s="525"/>
      <c r="DKK68" s="525"/>
      <c r="DKL68" s="525"/>
      <c r="DKM68" s="525"/>
      <c r="DKN68" s="525"/>
      <c r="DKO68" s="525"/>
      <c r="DKP68" s="525"/>
      <c r="DKQ68" s="525"/>
      <c r="DKR68" s="525"/>
      <c r="DKS68" s="525"/>
      <c r="DKT68" s="525"/>
      <c r="DKU68" s="525"/>
      <c r="DKV68" s="525"/>
      <c r="DKW68" s="525"/>
      <c r="DKX68" s="525"/>
      <c r="DKY68" s="525"/>
      <c r="DKZ68" s="525"/>
      <c r="DLA68" s="525"/>
      <c r="DLB68" s="525"/>
      <c r="DLC68" s="525"/>
      <c r="DLD68" s="525"/>
      <c r="DLE68" s="525"/>
      <c r="DLF68" s="525"/>
      <c r="DLG68" s="525"/>
      <c r="DLH68" s="525"/>
      <c r="DLI68" s="525"/>
      <c r="DLJ68" s="525"/>
      <c r="DLK68" s="525"/>
      <c r="DLL68" s="525"/>
      <c r="DLM68" s="525"/>
      <c r="DLN68" s="525"/>
      <c r="DLO68" s="525"/>
      <c r="DLP68" s="525"/>
      <c r="DLQ68" s="525"/>
      <c r="DLR68" s="525"/>
      <c r="DLS68" s="525"/>
      <c r="DLT68" s="525"/>
      <c r="DLU68" s="525"/>
      <c r="DLV68" s="525"/>
      <c r="DLW68" s="525"/>
      <c r="DLX68" s="525"/>
      <c r="DLY68" s="525"/>
      <c r="DLZ68" s="525"/>
      <c r="DMA68" s="525"/>
      <c r="DMB68" s="525"/>
      <c r="DMC68" s="525"/>
      <c r="DMD68" s="525"/>
      <c r="DME68" s="525"/>
      <c r="DMF68" s="525"/>
      <c r="DMG68" s="525"/>
      <c r="DMH68" s="525"/>
      <c r="DMI68" s="525"/>
      <c r="DMJ68" s="525"/>
      <c r="DMK68" s="525"/>
      <c r="DML68" s="525"/>
      <c r="DMM68" s="525"/>
      <c r="DMN68" s="525"/>
      <c r="DMO68" s="525"/>
      <c r="DMP68" s="525"/>
      <c r="DMQ68" s="525"/>
      <c r="DMR68" s="525"/>
      <c r="DMS68" s="525"/>
      <c r="DMT68" s="525"/>
      <c r="DMU68" s="525"/>
      <c r="DMV68" s="525"/>
      <c r="DMW68" s="525"/>
      <c r="DMX68" s="525"/>
      <c r="DMY68" s="525"/>
      <c r="DMZ68" s="525"/>
      <c r="DNA68" s="525"/>
      <c r="DNB68" s="525"/>
      <c r="DNC68" s="525"/>
      <c r="DND68" s="525"/>
      <c r="DNE68" s="525"/>
      <c r="DNF68" s="525"/>
      <c r="DNG68" s="525"/>
      <c r="DNH68" s="525"/>
      <c r="DNI68" s="525"/>
      <c r="DNJ68" s="525"/>
      <c r="DNK68" s="525"/>
      <c r="DNL68" s="525"/>
      <c r="DNM68" s="525"/>
      <c r="DNN68" s="525"/>
      <c r="DNO68" s="525"/>
      <c r="DNP68" s="525"/>
      <c r="DNQ68" s="525"/>
      <c r="DNR68" s="525"/>
      <c r="DNS68" s="525"/>
      <c r="DNT68" s="525"/>
      <c r="DNU68" s="525"/>
      <c r="DNV68" s="525"/>
      <c r="DNW68" s="525"/>
      <c r="DNX68" s="525"/>
      <c r="DNY68" s="525"/>
      <c r="DNZ68" s="525"/>
      <c r="DOA68" s="525"/>
      <c r="DOB68" s="525"/>
      <c r="DOC68" s="525"/>
      <c r="DOD68" s="525"/>
      <c r="DOE68" s="525"/>
      <c r="DOF68" s="525"/>
      <c r="DOG68" s="525"/>
      <c r="DOH68" s="525"/>
      <c r="DOI68" s="525"/>
      <c r="DOJ68" s="525"/>
      <c r="DOK68" s="525"/>
      <c r="DOL68" s="525"/>
      <c r="DOM68" s="525"/>
      <c r="DON68" s="525"/>
      <c r="DOO68" s="525"/>
      <c r="DOP68" s="525"/>
      <c r="DOQ68" s="525"/>
      <c r="DOR68" s="525"/>
      <c r="DOS68" s="525"/>
      <c r="DOT68" s="525"/>
      <c r="DOU68" s="525"/>
      <c r="DOV68" s="525"/>
      <c r="DOW68" s="525"/>
      <c r="DOX68" s="525"/>
      <c r="DOY68" s="525"/>
      <c r="DOZ68" s="525"/>
      <c r="DPA68" s="525"/>
      <c r="DPB68" s="525"/>
      <c r="DPC68" s="525"/>
      <c r="DPD68" s="525"/>
      <c r="DPE68" s="525"/>
      <c r="DPF68" s="525"/>
      <c r="DPG68" s="525"/>
      <c r="DPH68" s="525"/>
      <c r="DPI68" s="525"/>
      <c r="DPJ68" s="525"/>
      <c r="DPK68" s="525"/>
      <c r="DPL68" s="525"/>
      <c r="DPM68" s="525"/>
      <c r="DPN68" s="525"/>
      <c r="DPO68" s="525"/>
      <c r="DPP68" s="525"/>
      <c r="DPQ68" s="525"/>
      <c r="DPR68" s="525"/>
      <c r="DPS68" s="525"/>
      <c r="DPT68" s="525"/>
      <c r="DPU68" s="525"/>
      <c r="DPV68" s="525"/>
      <c r="DPW68" s="525"/>
      <c r="DPX68" s="525"/>
      <c r="DPY68" s="525"/>
      <c r="DPZ68" s="525"/>
      <c r="DQA68" s="525"/>
      <c r="DQB68" s="525"/>
      <c r="DQC68" s="525"/>
      <c r="DQD68" s="525"/>
      <c r="DQE68" s="525"/>
      <c r="DQF68" s="525"/>
      <c r="DQG68" s="525"/>
      <c r="DQH68" s="525"/>
      <c r="DQI68" s="525"/>
      <c r="DQJ68" s="525"/>
      <c r="DQK68" s="525"/>
      <c r="DQL68" s="525"/>
      <c r="DQM68" s="525"/>
      <c r="DQN68" s="525"/>
      <c r="DQO68" s="525"/>
      <c r="DQP68" s="525"/>
      <c r="DQQ68" s="525"/>
      <c r="DQR68" s="525"/>
      <c r="DQS68" s="525"/>
      <c r="DQT68" s="525"/>
      <c r="DQU68" s="525"/>
      <c r="DQV68" s="525"/>
      <c r="DQW68" s="525"/>
      <c r="DQX68" s="525"/>
      <c r="DQY68" s="525"/>
      <c r="DQZ68" s="525"/>
      <c r="DRA68" s="525"/>
      <c r="DRB68" s="525"/>
      <c r="DRC68" s="525"/>
      <c r="DRD68" s="525"/>
      <c r="DRE68" s="525"/>
      <c r="DRF68" s="525"/>
      <c r="DRG68" s="525"/>
      <c r="DRH68" s="525"/>
      <c r="DRI68" s="525"/>
      <c r="DRJ68" s="525"/>
      <c r="DRK68" s="525"/>
      <c r="DRL68" s="525"/>
      <c r="DRM68" s="525"/>
      <c r="DRN68" s="525"/>
      <c r="DRO68" s="525"/>
      <c r="DRP68" s="525"/>
      <c r="DRQ68" s="525"/>
      <c r="DRR68" s="525"/>
      <c r="DRS68" s="525"/>
      <c r="DRT68" s="525"/>
      <c r="DRU68" s="525"/>
      <c r="DRV68" s="525"/>
      <c r="DRW68" s="525"/>
      <c r="DRX68" s="525"/>
      <c r="DRY68" s="525"/>
      <c r="DRZ68" s="525"/>
      <c r="DSA68" s="525"/>
      <c r="DSB68" s="525"/>
      <c r="DSC68" s="525"/>
      <c r="DSD68" s="525"/>
      <c r="DSE68" s="525"/>
      <c r="DSF68" s="525"/>
      <c r="DSG68" s="525"/>
      <c r="DSH68" s="525"/>
      <c r="DSI68" s="525"/>
      <c r="DSJ68" s="525"/>
      <c r="DSK68" s="525"/>
      <c r="DSL68" s="525"/>
      <c r="DSM68" s="525"/>
      <c r="DSN68" s="525"/>
      <c r="DSO68" s="525"/>
      <c r="DSP68" s="525"/>
      <c r="DSQ68" s="525"/>
      <c r="DSR68" s="525"/>
      <c r="DSS68" s="525"/>
      <c r="DST68" s="525"/>
      <c r="DSU68" s="525"/>
      <c r="DSV68" s="525"/>
      <c r="DSW68" s="525"/>
      <c r="DSX68" s="525"/>
      <c r="DSY68" s="525"/>
      <c r="DSZ68" s="525"/>
      <c r="DTA68" s="525"/>
      <c r="DTB68" s="525"/>
      <c r="DTC68" s="525"/>
      <c r="DTD68" s="525"/>
      <c r="DTE68" s="525"/>
      <c r="DTF68" s="525"/>
      <c r="DTG68" s="525"/>
      <c r="DTH68" s="525"/>
      <c r="DTI68" s="525"/>
      <c r="DTJ68" s="525"/>
      <c r="DTK68" s="525"/>
      <c r="DTL68" s="525"/>
      <c r="DTM68" s="525"/>
      <c r="DTN68" s="525"/>
      <c r="DTO68" s="525"/>
      <c r="DTP68" s="525"/>
      <c r="DTQ68" s="525"/>
      <c r="DTR68" s="525"/>
      <c r="DTS68" s="525"/>
      <c r="DTT68" s="525"/>
      <c r="DTU68" s="525"/>
      <c r="DTV68" s="525"/>
      <c r="DTW68" s="525"/>
      <c r="DTX68" s="525"/>
      <c r="DTY68" s="525"/>
      <c r="DTZ68" s="525"/>
      <c r="DUA68" s="525"/>
      <c r="DUB68" s="525"/>
      <c r="DUC68" s="525"/>
      <c r="DUD68" s="525"/>
      <c r="DUE68" s="525"/>
      <c r="DUF68" s="525"/>
      <c r="DUG68" s="525"/>
      <c r="DUH68" s="525"/>
      <c r="DUI68" s="525"/>
      <c r="DUJ68" s="525"/>
      <c r="DUK68" s="525"/>
      <c r="DUL68" s="525"/>
      <c r="DUM68" s="525"/>
      <c r="DUN68" s="525"/>
      <c r="DUO68" s="525"/>
      <c r="DUP68" s="525"/>
      <c r="DUQ68" s="525"/>
      <c r="DUR68" s="525"/>
      <c r="DUS68" s="525"/>
      <c r="DUT68" s="525"/>
      <c r="DUU68" s="525"/>
      <c r="DUV68" s="525"/>
      <c r="DUW68" s="525"/>
      <c r="DUX68" s="525"/>
      <c r="DUY68" s="525"/>
      <c r="DUZ68" s="525"/>
      <c r="DVA68" s="525"/>
      <c r="DVB68" s="525"/>
      <c r="DVC68" s="525"/>
      <c r="DVD68" s="525"/>
      <c r="DVE68" s="525"/>
      <c r="DVF68" s="525"/>
      <c r="DVG68" s="525"/>
      <c r="DVH68" s="525"/>
      <c r="DVI68" s="525"/>
      <c r="DVJ68" s="525"/>
      <c r="DVK68" s="525"/>
      <c r="DVL68" s="525"/>
      <c r="DVM68" s="525"/>
      <c r="DVN68" s="525"/>
      <c r="DVO68" s="525"/>
      <c r="DVP68" s="525"/>
      <c r="DVQ68" s="525"/>
      <c r="DVR68" s="525"/>
      <c r="DVS68" s="525"/>
      <c r="DVT68" s="525"/>
      <c r="DVU68" s="525"/>
      <c r="DVV68" s="525"/>
      <c r="DVW68" s="525"/>
      <c r="DVX68" s="525"/>
      <c r="DVY68" s="525"/>
      <c r="DVZ68" s="525"/>
      <c r="DWA68" s="525"/>
      <c r="DWB68" s="525"/>
      <c r="DWC68" s="525"/>
      <c r="DWD68" s="525"/>
      <c r="DWE68" s="525"/>
      <c r="DWF68" s="525"/>
      <c r="DWG68" s="525"/>
      <c r="DWH68" s="525"/>
      <c r="DWI68" s="525"/>
      <c r="DWJ68" s="525"/>
      <c r="DWK68" s="525"/>
      <c r="DWL68" s="525"/>
      <c r="DWM68" s="525"/>
      <c r="DWN68" s="525"/>
      <c r="DWO68" s="525"/>
      <c r="DWP68" s="525"/>
      <c r="DWQ68" s="525"/>
      <c r="DWR68" s="525"/>
      <c r="DWS68" s="525"/>
      <c r="DWT68" s="525"/>
      <c r="DWU68" s="525"/>
      <c r="DWV68" s="525"/>
      <c r="DWW68" s="525"/>
      <c r="DWX68" s="525"/>
      <c r="DWY68" s="525"/>
      <c r="DWZ68" s="525"/>
      <c r="DXA68" s="525"/>
      <c r="DXB68" s="525"/>
      <c r="DXC68" s="525"/>
      <c r="DXD68" s="525"/>
      <c r="DXE68" s="525"/>
      <c r="DXF68" s="525"/>
      <c r="DXG68" s="525"/>
      <c r="DXH68" s="525"/>
      <c r="DXI68" s="525"/>
      <c r="DXJ68" s="525"/>
      <c r="DXK68" s="525"/>
      <c r="DXL68" s="525"/>
      <c r="DXM68" s="525"/>
      <c r="DXN68" s="525"/>
      <c r="DXO68" s="525"/>
      <c r="DXP68" s="525"/>
      <c r="DXQ68" s="525"/>
      <c r="DXR68" s="525"/>
      <c r="DXS68" s="525"/>
      <c r="DXT68" s="525"/>
      <c r="DXU68" s="525"/>
      <c r="DXV68" s="525"/>
      <c r="DXW68" s="525"/>
      <c r="DXX68" s="525"/>
      <c r="DXY68" s="525"/>
      <c r="DXZ68" s="525"/>
      <c r="DYA68" s="525"/>
      <c r="DYB68" s="525"/>
      <c r="DYC68" s="525"/>
      <c r="DYD68" s="525"/>
      <c r="DYE68" s="525"/>
      <c r="DYF68" s="525"/>
      <c r="DYG68" s="525"/>
      <c r="DYH68" s="525"/>
      <c r="DYI68" s="525"/>
      <c r="DYJ68" s="525"/>
      <c r="DYK68" s="525"/>
      <c r="DYL68" s="525"/>
      <c r="DYM68" s="525"/>
      <c r="DYN68" s="525"/>
      <c r="DYO68" s="525"/>
      <c r="DYP68" s="525"/>
      <c r="DYQ68" s="525"/>
      <c r="DYR68" s="525"/>
      <c r="DYS68" s="525"/>
      <c r="DYT68" s="525"/>
      <c r="DYU68" s="525"/>
      <c r="DYV68" s="525"/>
      <c r="DYW68" s="525"/>
      <c r="DYX68" s="525"/>
      <c r="DYY68" s="525"/>
      <c r="DYZ68" s="525"/>
      <c r="DZA68" s="525"/>
      <c r="DZB68" s="525"/>
      <c r="DZC68" s="525"/>
      <c r="DZD68" s="525"/>
      <c r="DZE68" s="525"/>
      <c r="DZF68" s="525"/>
      <c r="DZG68" s="525"/>
      <c r="DZH68" s="525"/>
      <c r="DZI68" s="525"/>
      <c r="DZJ68" s="525"/>
      <c r="DZK68" s="525"/>
      <c r="DZL68" s="525"/>
      <c r="DZM68" s="525"/>
      <c r="DZN68" s="525"/>
      <c r="DZO68" s="525"/>
      <c r="DZP68" s="525"/>
      <c r="DZQ68" s="525"/>
      <c r="DZR68" s="525"/>
      <c r="DZS68" s="525"/>
      <c r="DZT68" s="525"/>
      <c r="DZU68" s="525"/>
      <c r="DZV68" s="525"/>
      <c r="DZW68" s="525"/>
      <c r="DZX68" s="525"/>
      <c r="DZY68" s="525"/>
      <c r="DZZ68" s="525"/>
      <c r="EAA68" s="525"/>
      <c r="EAB68" s="525"/>
      <c r="EAC68" s="525"/>
      <c r="EAD68" s="525"/>
      <c r="EAE68" s="525"/>
      <c r="EAF68" s="525"/>
      <c r="EAG68" s="525"/>
      <c r="EAH68" s="525"/>
      <c r="EAI68" s="525"/>
      <c r="EAJ68" s="525"/>
      <c r="EAK68" s="525"/>
      <c r="EAL68" s="525"/>
      <c r="EAM68" s="525"/>
      <c r="EAN68" s="525"/>
      <c r="EAO68" s="525"/>
      <c r="EAP68" s="525"/>
      <c r="EAQ68" s="525"/>
      <c r="EAR68" s="525"/>
      <c r="EAS68" s="525"/>
      <c r="EAT68" s="525"/>
      <c r="EAU68" s="525"/>
      <c r="EAV68" s="525"/>
      <c r="EAW68" s="525"/>
      <c r="EAX68" s="525"/>
      <c r="EAY68" s="525"/>
      <c r="EAZ68" s="525"/>
      <c r="EBA68" s="525"/>
      <c r="EBB68" s="525"/>
      <c r="EBC68" s="525"/>
      <c r="EBD68" s="525"/>
      <c r="EBE68" s="525"/>
      <c r="EBF68" s="525"/>
      <c r="EBG68" s="525"/>
      <c r="EBH68" s="525"/>
      <c r="EBI68" s="525"/>
      <c r="EBJ68" s="525"/>
      <c r="EBK68" s="525"/>
      <c r="EBL68" s="525"/>
      <c r="EBM68" s="525"/>
      <c r="EBN68" s="525"/>
      <c r="EBO68" s="525"/>
      <c r="EBP68" s="525"/>
      <c r="EBQ68" s="525"/>
      <c r="EBR68" s="525"/>
      <c r="EBS68" s="525"/>
      <c r="EBT68" s="525"/>
      <c r="EBU68" s="525"/>
      <c r="EBV68" s="525"/>
      <c r="EBW68" s="525"/>
      <c r="EBX68" s="525"/>
      <c r="EBY68" s="525"/>
      <c r="EBZ68" s="525"/>
      <c r="ECA68" s="525"/>
      <c r="ECB68" s="525"/>
      <c r="ECC68" s="525"/>
      <c r="ECD68" s="525"/>
      <c r="ECE68" s="525"/>
      <c r="ECF68" s="525"/>
      <c r="ECG68" s="525"/>
      <c r="ECH68" s="525"/>
      <c r="ECI68" s="525"/>
      <c r="ECJ68" s="525"/>
      <c r="ECK68" s="525"/>
      <c r="ECL68" s="525"/>
      <c r="ECM68" s="525"/>
      <c r="ECN68" s="525"/>
      <c r="ECO68" s="525"/>
      <c r="ECP68" s="525"/>
      <c r="ECQ68" s="525"/>
      <c r="ECR68" s="525"/>
      <c r="ECS68" s="525"/>
      <c r="ECT68" s="525"/>
      <c r="ECU68" s="525"/>
      <c r="ECV68" s="525"/>
      <c r="ECW68" s="525"/>
      <c r="ECX68" s="525"/>
      <c r="ECY68" s="525"/>
      <c r="ECZ68" s="525"/>
      <c r="EDA68" s="525"/>
      <c r="EDB68" s="525"/>
      <c r="EDC68" s="525"/>
      <c r="EDD68" s="525"/>
      <c r="EDE68" s="525"/>
      <c r="EDF68" s="525"/>
      <c r="EDG68" s="525"/>
      <c r="EDH68" s="525"/>
      <c r="EDI68" s="525"/>
      <c r="EDJ68" s="525"/>
      <c r="EDK68" s="525"/>
      <c r="EDL68" s="525"/>
      <c r="EDM68" s="525"/>
      <c r="EDN68" s="525"/>
      <c r="EDO68" s="525"/>
      <c r="EDP68" s="525"/>
      <c r="EDQ68" s="525"/>
      <c r="EDR68" s="525"/>
      <c r="EDS68" s="525"/>
      <c r="EDT68" s="525"/>
      <c r="EDU68" s="525"/>
      <c r="EDV68" s="525"/>
      <c r="EDW68" s="525"/>
      <c r="EDX68" s="525"/>
      <c r="EDY68" s="525"/>
      <c r="EDZ68" s="525"/>
      <c r="EEA68" s="525"/>
      <c r="EEB68" s="525"/>
      <c r="EEC68" s="525"/>
      <c r="EED68" s="525"/>
      <c r="EEE68" s="525"/>
      <c r="EEF68" s="525"/>
      <c r="EEG68" s="525"/>
      <c r="EEH68" s="525"/>
      <c r="EEI68" s="525"/>
      <c r="EEJ68" s="525"/>
      <c r="EEK68" s="525"/>
      <c r="EEL68" s="525"/>
      <c r="EEM68" s="525"/>
      <c r="EEN68" s="525"/>
      <c r="EEO68" s="525"/>
      <c r="EEP68" s="525"/>
      <c r="EEQ68" s="525"/>
      <c r="EER68" s="525"/>
      <c r="EES68" s="525"/>
      <c r="EET68" s="525"/>
      <c r="EEU68" s="525"/>
      <c r="EEV68" s="525"/>
      <c r="EEW68" s="525"/>
      <c r="EEX68" s="525"/>
      <c r="EEY68" s="525"/>
      <c r="EEZ68" s="525"/>
      <c r="EFA68" s="525"/>
      <c r="EFB68" s="525"/>
      <c r="EFC68" s="525"/>
      <c r="EFD68" s="525"/>
      <c r="EFE68" s="525"/>
      <c r="EFF68" s="525"/>
      <c r="EFG68" s="525"/>
      <c r="EFH68" s="525"/>
      <c r="EFI68" s="525"/>
      <c r="EFJ68" s="525"/>
      <c r="EFK68" s="525"/>
      <c r="EFL68" s="525"/>
      <c r="EFM68" s="525"/>
      <c r="EFN68" s="525"/>
      <c r="EFO68" s="525"/>
      <c r="EFP68" s="525"/>
      <c r="EFQ68" s="525"/>
      <c r="EFR68" s="525"/>
      <c r="EFS68" s="525"/>
      <c r="EFT68" s="525"/>
      <c r="EFU68" s="525"/>
      <c r="EFV68" s="525"/>
      <c r="EFW68" s="525"/>
      <c r="EFX68" s="525"/>
      <c r="EFY68" s="525"/>
      <c r="EFZ68" s="525"/>
      <c r="EGA68" s="525"/>
      <c r="EGB68" s="525"/>
      <c r="EGC68" s="525"/>
      <c r="EGD68" s="525"/>
      <c r="EGE68" s="525"/>
      <c r="EGF68" s="525"/>
      <c r="EGG68" s="525"/>
      <c r="EGH68" s="525"/>
      <c r="EGI68" s="525"/>
      <c r="EGJ68" s="525"/>
      <c r="EGK68" s="525"/>
      <c r="EGL68" s="525"/>
      <c r="EGM68" s="525"/>
      <c r="EGN68" s="525"/>
      <c r="EGO68" s="525"/>
      <c r="EGP68" s="525"/>
      <c r="EGQ68" s="525"/>
      <c r="EGR68" s="525"/>
      <c r="EGS68" s="525"/>
      <c r="EGT68" s="525"/>
      <c r="EGU68" s="525"/>
      <c r="EGV68" s="525"/>
      <c r="EGW68" s="525"/>
      <c r="EGX68" s="525"/>
      <c r="EGY68" s="525"/>
      <c r="EGZ68" s="525"/>
      <c r="EHA68" s="525"/>
      <c r="EHB68" s="525"/>
      <c r="EHC68" s="525"/>
      <c r="EHD68" s="525"/>
      <c r="EHE68" s="525"/>
      <c r="EHF68" s="525"/>
      <c r="EHG68" s="525"/>
      <c r="EHH68" s="525"/>
      <c r="EHI68" s="525"/>
      <c r="EHJ68" s="525"/>
      <c r="EHK68" s="525"/>
      <c r="EHL68" s="525"/>
      <c r="EHM68" s="525"/>
      <c r="EHN68" s="525"/>
      <c r="EHO68" s="525"/>
      <c r="EHP68" s="525"/>
      <c r="EHQ68" s="525"/>
      <c r="EHR68" s="525"/>
      <c r="EHS68" s="525"/>
      <c r="EHT68" s="525"/>
      <c r="EHU68" s="525"/>
      <c r="EHV68" s="525"/>
      <c r="EHW68" s="525"/>
      <c r="EHX68" s="525"/>
      <c r="EHY68" s="525"/>
      <c r="EHZ68" s="525"/>
      <c r="EIA68" s="525"/>
      <c r="EIB68" s="525"/>
      <c r="EIC68" s="525"/>
      <c r="EID68" s="525"/>
      <c r="EIE68" s="525"/>
      <c r="EIF68" s="525"/>
      <c r="EIG68" s="525"/>
      <c r="EIH68" s="525"/>
      <c r="EII68" s="525"/>
      <c r="EIJ68" s="525"/>
      <c r="EIK68" s="525"/>
      <c r="EIL68" s="525"/>
      <c r="EIM68" s="525"/>
      <c r="EIN68" s="525"/>
      <c r="EIO68" s="525"/>
      <c r="EIP68" s="525"/>
      <c r="EIQ68" s="525"/>
      <c r="EIR68" s="525"/>
      <c r="EIS68" s="525"/>
      <c r="EIT68" s="525"/>
      <c r="EIU68" s="525"/>
      <c r="EIV68" s="525"/>
      <c r="EIW68" s="525"/>
      <c r="EIX68" s="525"/>
      <c r="EIY68" s="525"/>
      <c r="EIZ68" s="525"/>
      <c r="EJA68" s="525"/>
      <c r="EJB68" s="525"/>
      <c r="EJC68" s="525"/>
      <c r="EJD68" s="525"/>
      <c r="EJE68" s="525"/>
      <c r="EJF68" s="525"/>
      <c r="EJG68" s="525"/>
      <c r="EJH68" s="525"/>
      <c r="EJI68" s="525"/>
      <c r="EJJ68" s="525"/>
      <c r="EJK68" s="525"/>
      <c r="EJL68" s="525"/>
      <c r="EJM68" s="525"/>
      <c r="EJN68" s="525"/>
      <c r="EJO68" s="525"/>
      <c r="EJP68" s="525"/>
      <c r="EJQ68" s="525"/>
      <c r="EJR68" s="525"/>
      <c r="EJS68" s="525"/>
      <c r="EJT68" s="525"/>
      <c r="EJU68" s="525"/>
      <c r="EJV68" s="525"/>
      <c r="EJW68" s="525"/>
      <c r="EJX68" s="525"/>
      <c r="EJY68" s="525"/>
      <c r="EJZ68" s="525"/>
      <c r="EKA68" s="525"/>
      <c r="EKB68" s="525"/>
      <c r="EKC68" s="525"/>
      <c r="EKD68" s="525"/>
      <c r="EKE68" s="525"/>
      <c r="EKF68" s="525"/>
      <c r="EKG68" s="525"/>
      <c r="EKH68" s="525"/>
      <c r="EKI68" s="525"/>
      <c r="EKJ68" s="525"/>
      <c r="EKK68" s="525"/>
      <c r="EKL68" s="525"/>
      <c r="EKM68" s="525"/>
      <c r="EKN68" s="525"/>
      <c r="EKO68" s="525"/>
      <c r="EKP68" s="525"/>
      <c r="EKQ68" s="525"/>
      <c r="EKR68" s="525"/>
      <c r="EKS68" s="525"/>
      <c r="EKT68" s="525"/>
      <c r="EKU68" s="525"/>
      <c r="EKV68" s="525"/>
      <c r="EKW68" s="525"/>
      <c r="EKX68" s="525"/>
      <c r="EKY68" s="525"/>
      <c r="EKZ68" s="525"/>
      <c r="ELA68" s="525"/>
      <c r="ELB68" s="525"/>
      <c r="ELC68" s="525"/>
      <c r="ELD68" s="525"/>
      <c r="ELE68" s="525"/>
      <c r="ELF68" s="525"/>
      <c r="ELG68" s="525"/>
      <c r="ELH68" s="525"/>
      <c r="ELI68" s="525"/>
      <c r="ELJ68" s="525"/>
      <c r="ELK68" s="525"/>
      <c r="ELL68" s="525"/>
      <c r="ELM68" s="525"/>
      <c r="ELN68" s="525"/>
      <c r="ELO68" s="525"/>
      <c r="ELP68" s="525"/>
      <c r="ELQ68" s="525"/>
      <c r="ELR68" s="525"/>
      <c r="ELS68" s="525"/>
      <c r="ELT68" s="525"/>
      <c r="ELU68" s="525"/>
      <c r="ELV68" s="525"/>
      <c r="ELW68" s="525"/>
      <c r="ELX68" s="525"/>
      <c r="ELY68" s="525"/>
      <c r="ELZ68" s="525"/>
      <c r="EMA68" s="525"/>
      <c r="EMB68" s="525"/>
      <c r="EMC68" s="525"/>
      <c r="EMD68" s="525"/>
      <c r="EME68" s="525"/>
      <c r="EMF68" s="525"/>
      <c r="EMG68" s="525"/>
      <c r="EMH68" s="525"/>
      <c r="EMI68" s="525"/>
      <c r="EMJ68" s="525"/>
      <c r="EMK68" s="525"/>
      <c r="EML68" s="525"/>
      <c r="EMM68" s="525"/>
      <c r="EMN68" s="525"/>
      <c r="EMO68" s="525"/>
      <c r="EMP68" s="525"/>
      <c r="EMQ68" s="525"/>
      <c r="EMR68" s="525"/>
      <c r="EMS68" s="525"/>
      <c r="EMT68" s="525"/>
      <c r="EMU68" s="525"/>
      <c r="EMV68" s="525"/>
      <c r="EMW68" s="525"/>
      <c r="EMX68" s="525"/>
      <c r="EMY68" s="525"/>
      <c r="EMZ68" s="525"/>
      <c r="ENA68" s="525"/>
      <c r="ENB68" s="525"/>
      <c r="ENC68" s="525"/>
      <c r="END68" s="525"/>
      <c r="ENE68" s="525"/>
      <c r="ENF68" s="525"/>
      <c r="ENG68" s="525"/>
      <c r="ENH68" s="525"/>
      <c r="ENI68" s="525"/>
      <c r="ENJ68" s="525"/>
      <c r="ENK68" s="525"/>
      <c r="ENL68" s="525"/>
      <c r="ENM68" s="525"/>
      <c r="ENN68" s="525"/>
      <c r="ENO68" s="525"/>
      <c r="ENP68" s="525"/>
      <c r="ENQ68" s="525"/>
      <c r="ENR68" s="525"/>
      <c r="ENS68" s="525"/>
      <c r="ENT68" s="525"/>
      <c r="ENU68" s="525"/>
      <c r="ENV68" s="525"/>
      <c r="ENW68" s="525"/>
      <c r="ENX68" s="525"/>
      <c r="ENY68" s="525"/>
      <c r="ENZ68" s="525"/>
      <c r="EOA68" s="525"/>
      <c r="EOB68" s="525"/>
      <c r="EOC68" s="525"/>
      <c r="EOD68" s="525"/>
      <c r="EOE68" s="525"/>
      <c r="EOF68" s="525"/>
      <c r="EOG68" s="525"/>
      <c r="EOH68" s="525"/>
      <c r="EOI68" s="525"/>
      <c r="EOJ68" s="525"/>
      <c r="EOK68" s="525"/>
      <c r="EOL68" s="525"/>
      <c r="EOM68" s="525"/>
      <c r="EON68" s="525"/>
      <c r="EOO68" s="525"/>
      <c r="EOP68" s="525"/>
      <c r="EOQ68" s="525"/>
      <c r="EOR68" s="525"/>
      <c r="EOS68" s="525"/>
      <c r="EOT68" s="525"/>
      <c r="EOU68" s="525"/>
      <c r="EOV68" s="525"/>
      <c r="EOW68" s="525"/>
      <c r="EOX68" s="525"/>
      <c r="EOY68" s="525"/>
      <c r="EOZ68" s="525"/>
      <c r="EPA68" s="525"/>
      <c r="EPB68" s="525"/>
      <c r="EPC68" s="525"/>
      <c r="EPD68" s="525"/>
      <c r="EPE68" s="525"/>
      <c r="EPF68" s="525"/>
      <c r="EPG68" s="525"/>
      <c r="EPH68" s="525"/>
      <c r="EPI68" s="525"/>
      <c r="EPJ68" s="525"/>
      <c r="EPK68" s="525"/>
      <c r="EPL68" s="525"/>
      <c r="EPM68" s="525"/>
      <c r="EPN68" s="525"/>
      <c r="EPO68" s="525"/>
      <c r="EPP68" s="525"/>
      <c r="EPQ68" s="525"/>
      <c r="EPR68" s="525"/>
      <c r="EPS68" s="525"/>
      <c r="EPT68" s="525"/>
      <c r="EPU68" s="525"/>
      <c r="EPV68" s="525"/>
      <c r="EPW68" s="525"/>
      <c r="EPX68" s="525"/>
      <c r="EPY68" s="525"/>
      <c r="EPZ68" s="525"/>
      <c r="EQA68" s="525"/>
      <c r="EQB68" s="525"/>
      <c r="EQC68" s="525"/>
      <c r="EQD68" s="525"/>
      <c r="EQE68" s="525"/>
      <c r="EQF68" s="525"/>
      <c r="EQG68" s="525"/>
      <c r="EQH68" s="525"/>
      <c r="EQI68" s="525"/>
      <c r="EQJ68" s="525"/>
      <c r="EQK68" s="525"/>
      <c r="EQL68" s="525"/>
      <c r="EQM68" s="525"/>
      <c r="EQN68" s="525"/>
      <c r="EQO68" s="525"/>
      <c r="EQP68" s="525"/>
      <c r="EQQ68" s="525"/>
      <c r="EQR68" s="525"/>
      <c r="EQS68" s="525"/>
      <c r="EQT68" s="525"/>
      <c r="EQU68" s="525"/>
      <c r="EQV68" s="525"/>
      <c r="EQW68" s="525"/>
      <c r="EQX68" s="525"/>
      <c r="EQY68" s="525"/>
      <c r="EQZ68" s="525"/>
      <c r="ERA68" s="525"/>
      <c r="ERB68" s="525"/>
      <c r="ERC68" s="525"/>
      <c r="ERD68" s="525"/>
      <c r="ERE68" s="525"/>
      <c r="ERF68" s="525"/>
      <c r="ERG68" s="525"/>
      <c r="ERH68" s="525"/>
      <c r="ERI68" s="525"/>
      <c r="ERJ68" s="525"/>
      <c r="ERK68" s="525"/>
      <c r="ERL68" s="525"/>
      <c r="ERM68" s="525"/>
      <c r="ERN68" s="525"/>
      <c r="ERO68" s="525"/>
      <c r="ERP68" s="525"/>
      <c r="ERQ68" s="525"/>
      <c r="ERR68" s="525"/>
      <c r="ERS68" s="525"/>
      <c r="ERT68" s="525"/>
      <c r="ERU68" s="525"/>
      <c r="ERV68" s="525"/>
      <c r="ERW68" s="525"/>
      <c r="ERX68" s="525"/>
      <c r="ERY68" s="525"/>
      <c r="ERZ68" s="525"/>
      <c r="ESA68" s="525"/>
      <c r="ESB68" s="525"/>
      <c r="ESC68" s="525"/>
      <c r="ESD68" s="525"/>
      <c r="ESE68" s="525"/>
      <c r="ESF68" s="525"/>
      <c r="ESG68" s="525"/>
      <c r="ESH68" s="525"/>
      <c r="ESI68" s="525"/>
      <c r="ESJ68" s="525"/>
      <c r="ESK68" s="525"/>
      <c r="ESL68" s="525"/>
      <c r="ESM68" s="525"/>
      <c r="ESN68" s="525"/>
      <c r="ESO68" s="525"/>
      <c r="ESP68" s="525"/>
      <c r="ESQ68" s="525"/>
      <c r="ESR68" s="525"/>
      <c r="ESS68" s="525"/>
      <c r="EST68" s="525"/>
      <c r="ESU68" s="525"/>
      <c r="ESV68" s="525"/>
      <c r="ESW68" s="525"/>
      <c r="ESX68" s="525"/>
      <c r="ESY68" s="525"/>
      <c r="ESZ68" s="525"/>
      <c r="ETA68" s="525"/>
      <c r="ETB68" s="525"/>
      <c r="ETC68" s="525"/>
      <c r="ETD68" s="525"/>
      <c r="ETE68" s="525"/>
      <c r="ETF68" s="525"/>
      <c r="ETG68" s="525"/>
      <c r="ETH68" s="525"/>
      <c r="ETI68" s="525"/>
      <c r="ETJ68" s="525"/>
      <c r="ETK68" s="525"/>
      <c r="ETL68" s="525"/>
      <c r="ETM68" s="525"/>
      <c r="ETN68" s="525"/>
      <c r="ETO68" s="525"/>
      <c r="ETP68" s="525"/>
      <c r="ETQ68" s="525"/>
      <c r="ETR68" s="525"/>
      <c r="ETS68" s="525"/>
      <c r="ETT68" s="525"/>
      <c r="ETU68" s="525"/>
      <c r="ETV68" s="525"/>
      <c r="ETW68" s="525"/>
      <c r="ETX68" s="525"/>
      <c r="ETY68" s="525"/>
      <c r="ETZ68" s="525"/>
      <c r="EUA68" s="525"/>
      <c r="EUB68" s="525"/>
      <c r="EUC68" s="525"/>
      <c r="EUD68" s="525"/>
      <c r="EUE68" s="525"/>
      <c r="EUF68" s="525"/>
      <c r="EUG68" s="525"/>
      <c r="EUH68" s="525"/>
      <c r="EUI68" s="525"/>
      <c r="EUJ68" s="525"/>
      <c r="EUK68" s="525"/>
      <c r="EUL68" s="525"/>
      <c r="EUM68" s="525"/>
      <c r="EUN68" s="525"/>
      <c r="EUO68" s="525"/>
      <c r="EUP68" s="525"/>
      <c r="EUQ68" s="525"/>
      <c r="EUR68" s="525"/>
      <c r="EUS68" s="525"/>
      <c r="EUT68" s="525"/>
      <c r="EUU68" s="525"/>
      <c r="EUV68" s="525"/>
      <c r="EUW68" s="525"/>
      <c r="EUX68" s="525"/>
      <c r="EUY68" s="525"/>
      <c r="EUZ68" s="525"/>
      <c r="EVA68" s="525"/>
      <c r="EVB68" s="525"/>
      <c r="EVC68" s="525"/>
      <c r="EVD68" s="525"/>
      <c r="EVE68" s="525"/>
      <c r="EVF68" s="525"/>
      <c r="EVG68" s="525"/>
      <c r="EVH68" s="525"/>
      <c r="EVI68" s="525"/>
      <c r="EVJ68" s="525"/>
      <c r="EVK68" s="525"/>
      <c r="EVL68" s="525"/>
      <c r="EVM68" s="525"/>
      <c r="EVN68" s="525"/>
      <c r="EVO68" s="525"/>
      <c r="EVP68" s="525"/>
      <c r="EVQ68" s="525"/>
      <c r="EVR68" s="525"/>
      <c r="EVS68" s="525"/>
      <c r="EVT68" s="525"/>
      <c r="EVU68" s="525"/>
      <c r="EVV68" s="525"/>
      <c r="EVW68" s="525"/>
      <c r="EVX68" s="525"/>
      <c r="EVY68" s="525"/>
      <c r="EVZ68" s="525"/>
      <c r="EWA68" s="525"/>
      <c r="EWB68" s="525"/>
      <c r="EWC68" s="525"/>
      <c r="EWD68" s="525"/>
      <c r="EWE68" s="525"/>
      <c r="EWF68" s="525"/>
      <c r="EWG68" s="525"/>
      <c r="EWH68" s="525"/>
      <c r="EWI68" s="525"/>
      <c r="EWJ68" s="525"/>
      <c r="EWK68" s="525"/>
      <c r="EWL68" s="525"/>
      <c r="EWM68" s="525"/>
      <c r="EWN68" s="525"/>
      <c r="EWO68" s="525"/>
      <c r="EWP68" s="525"/>
      <c r="EWQ68" s="525"/>
      <c r="EWR68" s="525"/>
      <c r="EWS68" s="525"/>
      <c r="EWT68" s="525"/>
      <c r="EWU68" s="525"/>
      <c r="EWV68" s="525"/>
      <c r="EWW68" s="525"/>
      <c r="EWX68" s="525"/>
      <c r="EWY68" s="525"/>
      <c r="EWZ68" s="525"/>
      <c r="EXA68" s="525"/>
      <c r="EXB68" s="525"/>
      <c r="EXC68" s="525"/>
      <c r="EXD68" s="525"/>
      <c r="EXE68" s="525"/>
      <c r="EXF68" s="525"/>
      <c r="EXG68" s="525"/>
      <c r="EXH68" s="525"/>
      <c r="EXI68" s="525"/>
      <c r="EXJ68" s="525"/>
      <c r="EXK68" s="525"/>
      <c r="EXL68" s="525"/>
      <c r="EXM68" s="525"/>
      <c r="EXN68" s="525"/>
      <c r="EXO68" s="525"/>
      <c r="EXP68" s="525"/>
      <c r="EXQ68" s="525"/>
      <c r="EXR68" s="525"/>
      <c r="EXS68" s="525"/>
      <c r="EXT68" s="525"/>
      <c r="EXU68" s="525"/>
      <c r="EXV68" s="525"/>
      <c r="EXW68" s="525"/>
      <c r="EXX68" s="525"/>
      <c r="EXY68" s="525"/>
      <c r="EXZ68" s="525"/>
      <c r="EYA68" s="525"/>
      <c r="EYB68" s="525"/>
      <c r="EYC68" s="525"/>
      <c r="EYD68" s="525"/>
      <c r="EYE68" s="525"/>
      <c r="EYF68" s="525"/>
      <c r="EYG68" s="525"/>
      <c r="EYH68" s="525"/>
      <c r="EYI68" s="525"/>
      <c r="EYJ68" s="525"/>
      <c r="EYK68" s="525"/>
      <c r="EYL68" s="525"/>
      <c r="EYM68" s="525"/>
      <c r="EYN68" s="525"/>
      <c r="EYO68" s="525"/>
      <c r="EYP68" s="525"/>
      <c r="EYQ68" s="525"/>
      <c r="EYR68" s="525"/>
      <c r="EYS68" s="525"/>
      <c r="EYT68" s="525"/>
      <c r="EYU68" s="525"/>
      <c r="EYV68" s="525"/>
      <c r="EYW68" s="525"/>
      <c r="EYX68" s="525"/>
      <c r="EYY68" s="525"/>
      <c r="EYZ68" s="525"/>
      <c r="EZA68" s="525"/>
      <c r="EZB68" s="525"/>
      <c r="EZC68" s="525"/>
      <c r="EZD68" s="525"/>
      <c r="EZE68" s="525"/>
      <c r="EZF68" s="525"/>
      <c r="EZG68" s="525"/>
      <c r="EZH68" s="525"/>
      <c r="EZI68" s="525"/>
      <c r="EZJ68" s="525"/>
      <c r="EZK68" s="525"/>
      <c r="EZL68" s="525"/>
      <c r="EZM68" s="525"/>
      <c r="EZN68" s="525"/>
      <c r="EZO68" s="525"/>
      <c r="EZP68" s="525"/>
      <c r="EZQ68" s="525"/>
      <c r="EZR68" s="525"/>
      <c r="EZS68" s="525"/>
      <c r="EZT68" s="525"/>
      <c r="EZU68" s="525"/>
      <c r="EZV68" s="525"/>
      <c r="EZW68" s="525"/>
      <c r="EZX68" s="525"/>
      <c r="EZY68" s="525"/>
      <c r="EZZ68" s="525"/>
      <c r="FAA68" s="525"/>
      <c r="FAB68" s="525"/>
      <c r="FAC68" s="525"/>
      <c r="FAD68" s="525"/>
      <c r="FAE68" s="525"/>
      <c r="FAF68" s="525"/>
      <c r="FAG68" s="525"/>
      <c r="FAH68" s="525"/>
      <c r="FAI68" s="525"/>
      <c r="FAJ68" s="525"/>
      <c r="FAK68" s="525"/>
      <c r="FAL68" s="525"/>
      <c r="FAM68" s="525"/>
      <c r="FAN68" s="525"/>
      <c r="FAO68" s="525"/>
      <c r="FAP68" s="525"/>
      <c r="FAQ68" s="525"/>
      <c r="FAR68" s="525"/>
      <c r="FAS68" s="525"/>
      <c r="FAT68" s="525"/>
      <c r="FAU68" s="525"/>
      <c r="FAV68" s="525"/>
      <c r="FAW68" s="525"/>
      <c r="FAX68" s="525"/>
      <c r="FAY68" s="525"/>
      <c r="FAZ68" s="525"/>
      <c r="FBA68" s="525"/>
      <c r="FBB68" s="525"/>
      <c r="FBC68" s="525"/>
      <c r="FBD68" s="525"/>
      <c r="FBE68" s="525"/>
      <c r="FBF68" s="525"/>
      <c r="FBG68" s="525"/>
      <c r="FBH68" s="525"/>
      <c r="FBI68" s="525"/>
      <c r="FBJ68" s="525"/>
      <c r="FBK68" s="525"/>
      <c r="FBL68" s="525"/>
      <c r="FBM68" s="525"/>
      <c r="FBN68" s="525"/>
      <c r="FBO68" s="525"/>
      <c r="FBP68" s="525"/>
      <c r="FBQ68" s="525"/>
      <c r="FBR68" s="525"/>
      <c r="FBS68" s="525"/>
      <c r="FBT68" s="525"/>
      <c r="FBU68" s="525"/>
      <c r="FBV68" s="525"/>
      <c r="FBW68" s="525"/>
      <c r="FBX68" s="525"/>
      <c r="FBY68" s="525"/>
      <c r="FBZ68" s="525"/>
      <c r="FCA68" s="525"/>
      <c r="FCB68" s="525"/>
      <c r="FCC68" s="525"/>
      <c r="FCD68" s="525"/>
      <c r="FCE68" s="525"/>
      <c r="FCF68" s="525"/>
      <c r="FCG68" s="525"/>
      <c r="FCH68" s="525"/>
      <c r="FCI68" s="525"/>
      <c r="FCJ68" s="525"/>
      <c r="FCK68" s="525"/>
      <c r="FCL68" s="525"/>
      <c r="FCM68" s="525"/>
      <c r="FCN68" s="525"/>
      <c r="FCO68" s="525"/>
      <c r="FCP68" s="525"/>
      <c r="FCQ68" s="525"/>
      <c r="FCR68" s="525"/>
      <c r="FCS68" s="525"/>
      <c r="FCT68" s="525"/>
      <c r="FCU68" s="525"/>
      <c r="FCV68" s="525"/>
      <c r="FCW68" s="525"/>
      <c r="FCX68" s="525"/>
      <c r="FCY68" s="525"/>
      <c r="FCZ68" s="525"/>
      <c r="FDA68" s="525"/>
      <c r="FDB68" s="525"/>
      <c r="FDC68" s="525"/>
      <c r="FDD68" s="525"/>
      <c r="FDE68" s="525"/>
      <c r="FDF68" s="525"/>
      <c r="FDG68" s="525"/>
      <c r="FDH68" s="525"/>
      <c r="FDI68" s="525"/>
      <c r="FDJ68" s="525"/>
      <c r="FDK68" s="525"/>
      <c r="FDL68" s="525"/>
      <c r="FDM68" s="525"/>
      <c r="FDN68" s="525"/>
      <c r="FDO68" s="525"/>
      <c r="FDP68" s="525"/>
      <c r="FDQ68" s="525"/>
      <c r="FDR68" s="525"/>
      <c r="FDS68" s="525"/>
      <c r="FDT68" s="525"/>
      <c r="FDU68" s="525"/>
      <c r="FDV68" s="525"/>
      <c r="FDW68" s="525"/>
      <c r="FDX68" s="525"/>
      <c r="FDY68" s="525"/>
      <c r="FDZ68" s="525"/>
      <c r="FEA68" s="525"/>
      <c r="FEB68" s="525"/>
      <c r="FEC68" s="525"/>
      <c r="FED68" s="525"/>
      <c r="FEE68" s="525"/>
      <c r="FEF68" s="525"/>
      <c r="FEG68" s="525"/>
      <c r="FEH68" s="525"/>
      <c r="FEI68" s="525"/>
      <c r="FEJ68" s="525"/>
      <c r="FEK68" s="525"/>
      <c r="FEL68" s="525"/>
      <c r="FEM68" s="525"/>
      <c r="FEN68" s="525"/>
      <c r="FEO68" s="525"/>
      <c r="FEP68" s="525"/>
      <c r="FEQ68" s="525"/>
      <c r="FER68" s="525"/>
      <c r="FES68" s="525"/>
      <c r="FET68" s="525"/>
      <c r="FEU68" s="525"/>
      <c r="FEV68" s="525"/>
      <c r="FEW68" s="525"/>
      <c r="FEX68" s="525"/>
      <c r="FEY68" s="525"/>
      <c r="FEZ68" s="525"/>
      <c r="FFA68" s="525"/>
      <c r="FFB68" s="525"/>
      <c r="FFC68" s="525"/>
      <c r="FFD68" s="525"/>
      <c r="FFE68" s="525"/>
      <c r="FFF68" s="525"/>
      <c r="FFG68" s="525"/>
      <c r="FFH68" s="525"/>
      <c r="FFI68" s="525"/>
      <c r="FFJ68" s="525"/>
      <c r="FFK68" s="525"/>
      <c r="FFL68" s="525"/>
      <c r="FFM68" s="525"/>
      <c r="FFN68" s="525"/>
      <c r="FFO68" s="525"/>
      <c r="FFP68" s="525"/>
      <c r="FFQ68" s="525"/>
      <c r="FFR68" s="525"/>
      <c r="FFS68" s="525"/>
      <c r="FFT68" s="525"/>
      <c r="FFU68" s="525"/>
      <c r="FFV68" s="525"/>
      <c r="FFW68" s="525"/>
      <c r="FFX68" s="525"/>
      <c r="FFY68" s="525"/>
      <c r="FFZ68" s="525"/>
      <c r="FGA68" s="525"/>
      <c r="FGB68" s="525"/>
      <c r="FGC68" s="525"/>
      <c r="FGD68" s="525"/>
      <c r="FGE68" s="525"/>
      <c r="FGF68" s="525"/>
      <c r="FGG68" s="525"/>
      <c r="FGH68" s="525"/>
      <c r="FGI68" s="525"/>
      <c r="FGJ68" s="525"/>
      <c r="FGK68" s="525"/>
      <c r="FGL68" s="525"/>
      <c r="FGM68" s="525"/>
      <c r="FGN68" s="525"/>
      <c r="FGO68" s="525"/>
      <c r="FGP68" s="525"/>
      <c r="FGQ68" s="525"/>
      <c r="FGR68" s="525"/>
      <c r="FGS68" s="525"/>
      <c r="FGT68" s="525"/>
      <c r="FGU68" s="525"/>
      <c r="FGV68" s="525"/>
      <c r="FGW68" s="525"/>
      <c r="FGX68" s="525"/>
      <c r="FGY68" s="525"/>
      <c r="FGZ68" s="525"/>
      <c r="FHA68" s="525"/>
      <c r="FHB68" s="525"/>
      <c r="FHC68" s="525"/>
      <c r="FHD68" s="525"/>
      <c r="FHE68" s="525"/>
      <c r="FHF68" s="525"/>
      <c r="FHG68" s="525"/>
      <c r="FHH68" s="525"/>
      <c r="FHI68" s="525"/>
      <c r="FHJ68" s="525"/>
      <c r="FHK68" s="525"/>
      <c r="FHL68" s="525"/>
      <c r="FHM68" s="525"/>
      <c r="FHN68" s="525"/>
      <c r="FHO68" s="525"/>
      <c r="FHP68" s="525"/>
      <c r="FHQ68" s="525"/>
      <c r="FHR68" s="525"/>
      <c r="FHS68" s="525"/>
      <c r="FHT68" s="525"/>
      <c r="FHU68" s="525"/>
      <c r="FHV68" s="525"/>
      <c r="FHW68" s="525"/>
      <c r="FHX68" s="525"/>
      <c r="FHY68" s="525"/>
      <c r="FHZ68" s="525"/>
      <c r="FIA68" s="525"/>
      <c r="FIB68" s="525"/>
      <c r="FIC68" s="525"/>
      <c r="FID68" s="525"/>
      <c r="FIE68" s="525"/>
      <c r="FIF68" s="525"/>
      <c r="FIG68" s="525"/>
      <c r="FIH68" s="525"/>
      <c r="FII68" s="525"/>
      <c r="FIJ68" s="525"/>
      <c r="FIK68" s="525"/>
      <c r="FIL68" s="525"/>
      <c r="FIM68" s="525"/>
      <c r="FIN68" s="525"/>
      <c r="FIO68" s="525"/>
      <c r="FIP68" s="525"/>
      <c r="FIQ68" s="525"/>
      <c r="FIR68" s="525"/>
      <c r="FIS68" s="525"/>
      <c r="FIT68" s="525"/>
      <c r="FIU68" s="525"/>
      <c r="FIV68" s="525"/>
      <c r="FIW68" s="525"/>
      <c r="FIX68" s="525"/>
      <c r="FIY68" s="525"/>
      <c r="FIZ68" s="525"/>
      <c r="FJA68" s="525"/>
      <c r="FJB68" s="525"/>
      <c r="FJC68" s="525"/>
      <c r="FJD68" s="525"/>
      <c r="FJE68" s="525"/>
      <c r="FJF68" s="525"/>
      <c r="FJG68" s="525"/>
      <c r="FJH68" s="525"/>
      <c r="FJI68" s="525"/>
      <c r="FJJ68" s="525"/>
      <c r="FJK68" s="525"/>
      <c r="FJL68" s="525"/>
      <c r="FJM68" s="525"/>
      <c r="FJN68" s="525"/>
      <c r="FJO68" s="525"/>
      <c r="FJP68" s="525"/>
      <c r="FJQ68" s="525"/>
      <c r="FJR68" s="525"/>
      <c r="FJS68" s="525"/>
      <c r="FJT68" s="525"/>
      <c r="FJU68" s="525"/>
      <c r="FJV68" s="525"/>
      <c r="FJW68" s="525"/>
      <c r="FJX68" s="525"/>
      <c r="FJY68" s="525"/>
      <c r="FJZ68" s="525"/>
      <c r="FKA68" s="525"/>
      <c r="FKB68" s="525"/>
      <c r="FKC68" s="525"/>
      <c r="FKD68" s="525"/>
      <c r="FKE68" s="525"/>
      <c r="FKF68" s="525"/>
      <c r="FKG68" s="525"/>
      <c r="FKH68" s="525"/>
      <c r="FKI68" s="525"/>
      <c r="FKJ68" s="525"/>
      <c r="FKK68" s="525"/>
      <c r="FKL68" s="525"/>
      <c r="FKM68" s="525"/>
      <c r="FKN68" s="525"/>
      <c r="FKO68" s="525"/>
      <c r="FKP68" s="525"/>
      <c r="FKQ68" s="525"/>
      <c r="FKR68" s="525"/>
      <c r="FKS68" s="525"/>
      <c r="FKT68" s="525"/>
      <c r="FKU68" s="525"/>
      <c r="FKV68" s="525"/>
      <c r="FKW68" s="525"/>
      <c r="FKX68" s="525"/>
      <c r="FKY68" s="525"/>
      <c r="FKZ68" s="525"/>
      <c r="FLA68" s="525"/>
      <c r="FLB68" s="525"/>
      <c r="FLC68" s="525"/>
      <c r="FLD68" s="525"/>
      <c r="FLE68" s="525"/>
      <c r="FLF68" s="525"/>
      <c r="FLG68" s="525"/>
      <c r="FLH68" s="525"/>
      <c r="FLI68" s="525"/>
      <c r="FLJ68" s="525"/>
      <c r="FLK68" s="525"/>
      <c r="FLL68" s="525"/>
      <c r="FLM68" s="525"/>
      <c r="FLN68" s="525"/>
      <c r="FLO68" s="525"/>
      <c r="FLP68" s="525"/>
      <c r="FLQ68" s="525"/>
      <c r="FLR68" s="525"/>
      <c r="FLS68" s="525"/>
      <c r="FLT68" s="525"/>
      <c r="FLU68" s="525"/>
      <c r="FLV68" s="525"/>
      <c r="FLW68" s="525"/>
      <c r="FLX68" s="525"/>
      <c r="FLY68" s="525"/>
      <c r="FLZ68" s="525"/>
      <c r="FMA68" s="525"/>
      <c r="FMB68" s="525"/>
      <c r="FMC68" s="525"/>
      <c r="FMD68" s="525"/>
      <c r="FME68" s="525"/>
      <c r="FMF68" s="525"/>
      <c r="FMG68" s="525"/>
      <c r="FMH68" s="525"/>
      <c r="FMI68" s="525"/>
      <c r="FMJ68" s="525"/>
      <c r="FMK68" s="525"/>
      <c r="FML68" s="525"/>
      <c r="FMM68" s="525"/>
      <c r="FMN68" s="525"/>
      <c r="FMO68" s="525"/>
      <c r="FMP68" s="525"/>
      <c r="FMQ68" s="525"/>
      <c r="FMR68" s="525"/>
      <c r="FMS68" s="525"/>
      <c r="FMT68" s="525"/>
      <c r="FMU68" s="525"/>
      <c r="FMV68" s="525"/>
      <c r="FMW68" s="525"/>
      <c r="FMX68" s="525"/>
      <c r="FMY68" s="525"/>
      <c r="FMZ68" s="525"/>
      <c r="FNA68" s="525"/>
      <c r="FNB68" s="525"/>
      <c r="FNC68" s="525"/>
      <c r="FND68" s="525"/>
      <c r="FNE68" s="525"/>
      <c r="FNF68" s="525"/>
      <c r="FNG68" s="525"/>
      <c r="FNH68" s="525"/>
      <c r="FNI68" s="525"/>
      <c r="FNJ68" s="525"/>
      <c r="FNK68" s="525"/>
      <c r="FNL68" s="525"/>
      <c r="FNM68" s="525"/>
      <c r="FNN68" s="525"/>
      <c r="FNO68" s="525"/>
      <c r="FNP68" s="525"/>
      <c r="FNQ68" s="525"/>
      <c r="FNR68" s="525"/>
      <c r="FNS68" s="525"/>
      <c r="FNT68" s="525"/>
      <c r="FNU68" s="525"/>
      <c r="FNV68" s="525"/>
      <c r="FNW68" s="525"/>
      <c r="FNX68" s="525"/>
      <c r="FNY68" s="525"/>
      <c r="FNZ68" s="525"/>
      <c r="FOA68" s="525"/>
      <c r="FOB68" s="525"/>
      <c r="FOC68" s="525"/>
      <c r="FOD68" s="525"/>
      <c r="FOE68" s="525"/>
      <c r="FOF68" s="525"/>
      <c r="FOG68" s="525"/>
      <c r="FOH68" s="525"/>
      <c r="FOI68" s="525"/>
      <c r="FOJ68" s="525"/>
      <c r="FOK68" s="525"/>
      <c r="FOL68" s="525"/>
      <c r="FOM68" s="525"/>
      <c r="FON68" s="525"/>
      <c r="FOO68" s="525"/>
      <c r="FOP68" s="525"/>
      <c r="FOQ68" s="525"/>
      <c r="FOR68" s="525"/>
      <c r="FOS68" s="525"/>
      <c r="FOT68" s="525"/>
      <c r="FOU68" s="525"/>
      <c r="FOV68" s="525"/>
      <c r="FOW68" s="525"/>
      <c r="FOX68" s="525"/>
      <c r="FOY68" s="525"/>
      <c r="FOZ68" s="525"/>
      <c r="FPA68" s="525"/>
      <c r="FPB68" s="525"/>
      <c r="FPC68" s="525"/>
      <c r="FPD68" s="525"/>
      <c r="FPE68" s="525"/>
      <c r="FPF68" s="525"/>
      <c r="FPG68" s="525"/>
      <c r="FPH68" s="525"/>
      <c r="FPI68" s="525"/>
      <c r="FPJ68" s="525"/>
      <c r="FPK68" s="525"/>
      <c r="FPL68" s="525"/>
      <c r="FPM68" s="525"/>
      <c r="FPN68" s="525"/>
      <c r="FPO68" s="525"/>
      <c r="FPP68" s="525"/>
      <c r="FPQ68" s="525"/>
      <c r="FPR68" s="525"/>
      <c r="FPS68" s="525"/>
      <c r="FPT68" s="525"/>
      <c r="FPU68" s="525"/>
      <c r="FPV68" s="525"/>
      <c r="FPW68" s="525"/>
      <c r="FPX68" s="525"/>
      <c r="FPY68" s="525"/>
      <c r="FPZ68" s="525"/>
      <c r="FQA68" s="525"/>
      <c r="FQB68" s="525"/>
      <c r="FQC68" s="525"/>
      <c r="FQD68" s="525"/>
      <c r="FQE68" s="525"/>
      <c r="FQF68" s="525"/>
      <c r="FQG68" s="525"/>
      <c r="FQH68" s="525"/>
      <c r="FQI68" s="525"/>
      <c r="FQJ68" s="525"/>
      <c r="FQK68" s="525"/>
      <c r="FQL68" s="525"/>
      <c r="FQM68" s="525"/>
      <c r="FQN68" s="525"/>
      <c r="FQO68" s="525"/>
      <c r="FQP68" s="525"/>
      <c r="FQQ68" s="525"/>
      <c r="FQR68" s="525"/>
      <c r="FQS68" s="525"/>
      <c r="FQT68" s="525"/>
      <c r="FQU68" s="525"/>
      <c r="FQV68" s="525"/>
      <c r="FQW68" s="525"/>
      <c r="FQX68" s="525"/>
      <c r="FQY68" s="525"/>
      <c r="FQZ68" s="525"/>
      <c r="FRA68" s="525"/>
      <c r="FRB68" s="525"/>
      <c r="FRC68" s="525"/>
      <c r="FRD68" s="525"/>
      <c r="FRE68" s="525"/>
      <c r="FRF68" s="525"/>
      <c r="FRG68" s="525"/>
      <c r="FRH68" s="525"/>
      <c r="FRI68" s="525"/>
      <c r="FRJ68" s="525"/>
      <c r="FRK68" s="525"/>
      <c r="FRL68" s="525"/>
      <c r="FRM68" s="525"/>
      <c r="FRN68" s="525"/>
      <c r="FRO68" s="525"/>
      <c r="FRP68" s="525"/>
      <c r="FRQ68" s="525"/>
      <c r="FRR68" s="525"/>
      <c r="FRS68" s="525"/>
      <c r="FRT68" s="525"/>
      <c r="FRU68" s="525"/>
      <c r="FRV68" s="525"/>
      <c r="FRW68" s="525"/>
      <c r="FRX68" s="525"/>
      <c r="FRY68" s="525"/>
      <c r="FRZ68" s="525"/>
      <c r="FSA68" s="525"/>
      <c r="FSB68" s="525"/>
      <c r="FSC68" s="525"/>
      <c r="FSD68" s="525"/>
      <c r="FSE68" s="525"/>
      <c r="FSF68" s="525"/>
      <c r="FSG68" s="525"/>
      <c r="FSH68" s="525"/>
      <c r="FSI68" s="525"/>
      <c r="FSJ68" s="525"/>
      <c r="FSK68" s="525"/>
      <c r="FSL68" s="525"/>
      <c r="FSM68" s="525"/>
      <c r="FSN68" s="525"/>
      <c r="FSO68" s="525"/>
      <c r="FSP68" s="525"/>
      <c r="FSQ68" s="525"/>
      <c r="FSR68" s="525"/>
      <c r="FSS68" s="525"/>
      <c r="FST68" s="525"/>
      <c r="FSU68" s="525"/>
      <c r="FSV68" s="525"/>
      <c r="FSW68" s="525"/>
      <c r="FSX68" s="525"/>
      <c r="FSY68" s="525"/>
      <c r="FSZ68" s="525"/>
      <c r="FTA68" s="525"/>
      <c r="FTB68" s="525"/>
      <c r="FTC68" s="525"/>
      <c r="FTD68" s="525"/>
      <c r="FTE68" s="525"/>
      <c r="FTF68" s="525"/>
      <c r="FTG68" s="525"/>
      <c r="FTH68" s="525"/>
      <c r="FTI68" s="525"/>
      <c r="FTJ68" s="525"/>
      <c r="FTK68" s="525"/>
      <c r="FTL68" s="525"/>
      <c r="FTM68" s="525"/>
      <c r="FTN68" s="525"/>
      <c r="FTO68" s="525"/>
      <c r="FTP68" s="525"/>
      <c r="FTQ68" s="525"/>
      <c r="FTR68" s="525"/>
      <c r="FTS68" s="525"/>
      <c r="FTT68" s="525"/>
      <c r="FTU68" s="525"/>
      <c r="FTV68" s="525"/>
      <c r="FTW68" s="525"/>
      <c r="FTX68" s="525"/>
      <c r="FTY68" s="525"/>
      <c r="FTZ68" s="525"/>
      <c r="FUA68" s="525"/>
      <c r="FUB68" s="525"/>
      <c r="FUC68" s="525"/>
      <c r="FUD68" s="525"/>
      <c r="FUE68" s="525"/>
      <c r="FUF68" s="525"/>
      <c r="FUG68" s="525"/>
      <c r="FUH68" s="525"/>
      <c r="FUI68" s="525"/>
      <c r="FUJ68" s="525"/>
      <c r="FUK68" s="525"/>
      <c r="FUL68" s="525"/>
      <c r="FUM68" s="525"/>
      <c r="FUN68" s="525"/>
      <c r="FUO68" s="525"/>
      <c r="FUP68" s="525"/>
      <c r="FUQ68" s="525"/>
      <c r="FUR68" s="525"/>
      <c r="FUS68" s="525"/>
      <c r="FUT68" s="525"/>
      <c r="FUU68" s="525"/>
      <c r="FUV68" s="525"/>
      <c r="FUW68" s="525"/>
      <c r="FUX68" s="525"/>
      <c r="FUY68" s="525"/>
      <c r="FUZ68" s="525"/>
      <c r="FVA68" s="525"/>
      <c r="FVB68" s="525"/>
      <c r="FVC68" s="525"/>
      <c r="FVD68" s="525"/>
      <c r="FVE68" s="525"/>
      <c r="FVF68" s="525"/>
      <c r="FVG68" s="525"/>
      <c r="FVH68" s="525"/>
      <c r="FVI68" s="525"/>
      <c r="FVJ68" s="525"/>
      <c r="FVK68" s="525"/>
      <c r="FVL68" s="525"/>
      <c r="FVM68" s="525"/>
      <c r="FVN68" s="525"/>
      <c r="FVO68" s="525"/>
      <c r="FVP68" s="525"/>
      <c r="FVQ68" s="525"/>
      <c r="FVR68" s="525"/>
      <c r="FVS68" s="525"/>
      <c r="FVT68" s="525"/>
      <c r="FVU68" s="525"/>
      <c r="FVV68" s="525"/>
      <c r="FVW68" s="525"/>
      <c r="FVX68" s="525"/>
      <c r="FVY68" s="525"/>
      <c r="FVZ68" s="525"/>
      <c r="FWA68" s="525"/>
      <c r="FWB68" s="525"/>
      <c r="FWC68" s="525"/>
      <c r="FWD68" s="525"/>
      <c r="FWE68" s="525"/>
      <c r="FWF68" s="525"/>
      <c r="FWG68" s="525"/>
      <c r="FWH68" s="525"/>
      <c r="FWI68" s="525"/>
      <c r="FWJ68" s="525"/>
      <c r="FWK68" s="525"/>
      <c r="FWL68" s="525"/>
      <c r="FWM68" s="525"/>
      <c r="FWN68" s="525"/>
      <c r="FWO68" s="525"/>
      <c r="FWP68" s="525"/>
      <c r="FWQ68" s="525"/>
      <c r="FWR68" s="525"/>
      <c r="FWS68" s="525"/>
      <c r="FWT68" s="525"/>
      <c r="FWU68" s="525"/>
      <c r="FWV68" s="525"/>
      <c r="FWW68" s="525"/>
      <c r="FWX68" s="525"/>
      <c r="FWY68" s="525"/>
      <c r="FWZ68" s="525"/>
      <c r="FXA68" s="525"/>
      <c r="FXB68" s="525"/>
      <c r="FXC68" s="525"/>
      <c r="FXD68" s="525"/>
      <c r="FXE68" s="525"/>
      <c r="FXF68" s="525"/>
      <c r="FXG68" s="525"/>
      <c r="FXH68" s="525"/>
      <c r="FXI68" s="525"/>
      <c r="FXJ68" s="525"/>
      <c r="FXK68" s="525"/>
      <c r="FXL68" s="525"/>
      <c r="FXM68" s="525"/>
      <c r="FXN68" s="525"/>
      <c r="FXO68" s="525"/>
      <c r="FXP68" s="525"/>
      <c r="FXQ68" s="525"/>
      <c r="FXR68" s="525"/>
      <c r="FXS68" s="525"/>
      <c r="FXT68" s="525"/>
      <c r="FXU68" s="525"/>
      <c r="FXV68" s="525"/>
      <c r="FXW68" s="525"/>
      <c r="FXX68" s="525"/>
      <c r="FXY68" s="525"/>
      <c r="FXZ68" s="525"/>
      <c r="FYA68" s="525"/>
      <c r="FYB68" s="525"/>
      <c r="FYC68" s="525"/>
      <c r="FYD68" s="525"/>
      <c r="FYE68" s="525"/>
      <c r="FYF68" s="525"/>
      <c r="FYG68" s="525"/>
      <c r="FYH68" s="525"/>
      <c r="FYI68" s="525"/>
      <c r="FYJ68" s="525"/>
      <c r="FYK68" s="525"/>
      <c r="FYL68" s="525"/>
      <c r="FYM68" s="525"/>
      <c r="FYN68" s="525"/>
      <c r="FYO68" s="525"/>
      <c r="FYP68" s="525"/>
      <c r="FYQ68" s="525"/>
      <c r="FYR68" s="525"/>
      <c r="FYS68" s="525"/>
      <c r="FYT68" s="525"/>
      <c r="FYU68" s="525"/>
      <c r="FYV68" s="525"/>
      <c r="FYW68" s="525"/>
      <c r="FYX68" s="525"/>
      <c r="FYY68" s="525"/>
      <c r="FYZ68" s="525"/>
      <c r="FZA68" s="525"/>
      <c r="FZB68" s="525"/>
      <c r="FZC68" s="525"/>
      <c r="FZD68" s="525"/>
      <c r="FZE68" s="525"/>
      <c r="FZF68" s="525"/>
      <c r="FZG68" s="525"/>
      <c r="FZH68" s="525"/>
      <c r="FZI68" s="525"/>
      <c r="FZJ68" s="525"/>
      <c r="FZK68" s="525"/>
      <c r="FZL68" s="525"/>
      <c r="FZM68" s="525"/>
      <c r="FZN68" s="525"/>
      <c r="FZO68" s="525"/>
      <c r="FZP68" s="525"/>
      <c r="FZQ68" s="525"/>
      <c r="FZR68" s="525"/>
      <c r="FZS68" s="525"/>
      <c r="FZT68" s="525"/>
      <c r="FZU68" s="525"/>
      <c r="FZV68" s="525"/>
      <c r="FZW68" s="525"/>
      <c r="FZX68" s="525"/>
      <c r="FZY68" s="525"/>
      <c r="FZZ68" s="525"/>
      <c r="GAA68" s="525"/>
      <c r="GAB68" s="525"/>
      <c r="GAC68" s="525"/>
      <c r="GAD68" s="525"/>
      <c r="GAE68" s="525"/>
      <c r="GAF68" s="525"/>
      <c r="GAG68" s="525"/>
      <c r="GAH68" s="525"/>
      <c r="GAI68" s="525"/>
      <c r="GAJ68" s="525"/>
      <c r="GAK68" s="525"/>
      <c r="GAL68" s="525"/>
      <c r="GAM68" s="525"/>
      <c r="GAN68" s="525"/>
      <c r="GAO68" s="525"/>
      <c r="GAP68" s="525"/>
      <c r="GAQ68" s="525"/>
      <c r="GAR68" s="525"/>
      <c r="GAS68" s="525"/>
      <c r="GAT68" s="525"/>
      <c r="GAU68" s="525"/>
      <c r="GAV68" s="525"/>
      <c r="GAW68" s="525"/>
      <c r="GAX68" s="525"/>
      <c r="GAY68" s="525"/>
      <c r="GAZ68" s="525"/>
      <c r="GBA68" s="525"/>
      <c r="GBB68" s="525"/>
      <c r="GBC68" s="525"/>
      <c r="GBD68" s="525"/>
      <c r="GBE68" s="525"/>
      <c r="GBF68" s="525"/>
      <c r="GBG68" s="525"/>
      <c r="GBH68" s="525"/>
      <c r="GBI68" s="525"/>
      <c r="GBJ68" s="525"/>
      <c r="GBK68" s="525"/>
      <c r="GBL68" s="525"/>
      <c r="GBM68" s="525"/>
      <c r="GBN68" s="525"/>
      <c r="GBO68" s="525"/>
      <c r="GBP68" s="525"/>
      <c r="GBQ68" s="525"/>
      <c r="GBR68" s="525"/>
      <c r="GBS68" s="525"/>
      <c r="GBT68" s="525"/>
      <c r="GBU68" s="525"/>
      <c r="GBV68" s="525"/>
      <c r="GBW68" s="525"/>
      <c r="GBX68" s="525"/>
      <c r="GBY68" s="525"/>
      <c r="GBZ68" s="525"/>
      <c r="GCA68" s="525"/>
      <c r="GCB68" s="525"/>
      <c r="GCC68" s="525"/>
      <c r="GCD68" s="525"/>
      <c r="GCE68" s="525"/>
      <c r="GCF68" s="525"/>
      <c r="GCG68" s="525"/>
      <c r="GCH68" s="525"/>
      <c r="GCI68" s="525"/>
      <c r="GCJ68" s="525"/>
      <c r="GCK68" s="525"/>
      <c r="GCL68" s="525"/>
      <c r="GCM68" s="525"/>
      <c r="GCN68" s="525"/>
      <c r="GCO68" s="525"/>
      <c r="GCP68" s="525"/>
      <c r="GCQ68" s="525"/>
      <c r="GCR68" s="525"/>
      <c r="GCS68" s="525"/>
      <c r="GCT68" s="525"/>
      <c r="GCU68" s="525"/>
      <c r="GCV68" s="525"/>
      <c r="GCW68" s="525"/>
      <c r="GCX68" s="525"/>
      <c r="GCY68" s="525"/>
      <c r="GCZ68" s="525"/>
      <c r="GDA68" s="525"/>
      <c r="GDB68" s="525"/>
      <c r="GDC68" s="525"/>
      <c r="GDD68" s="525"/>
      <c r="GDE68" s="525"/>
      <c r="GDF68" s="525"/>
      <c r="GDG68" s="525"/>
      <c r="GDH68" s="525"/>
      <c r="GDI68" s="525"/>
      <c r="GDJ68" s="525"/>
      <c r="GDK68" s="525"/>
      <c r="GDL68" s="525"/>
      <c r="GDM68" s="525"/>
      <c r="GDN68" s="525"/>
      <c r="GDO68" s="525"/>
      <c r="GDP68" s="525"/>
      <c r="GDQ68" s="525"/>
      <c r="GDR68" s="525"/>
      <c r="GDS68" s="525"/>
      <c r="GDT68" s="525"/>
      <c r="GDU68" s="525"/>
      <c r="GDV68" s="525"/>
      <c r="GDW68" s="525"/>
      <c r="GDX68" s="525"/>
      <c r="GDY68" s="525"/>
      <c r="GDZ68" s="525"/>
      <c r="GEA68" s="525"/>
      <c r="GEB68" s="525"/>
      <c r="GEC68" s="525"/>
      <c r="GED68" s="525"/>
      <c r="GEE68" s="525"/>
      <c r="GEF68" s="525"/>
      <c r="GEG68" s="525"/>
      <c r="GEH68" s="525"/>
      <c r="GEI68" s="525"/>
      <c r="GEJ68" s="525"/>
      <c r="GEK68" s="525"/>
      <c r="GEL68" s="525"/>
      <c r="GEM68" s="525"/>
      <c r="GEN68" s="525"/>
      <c r="GEO68" s="525"/>
      <c r="GEP68" s="525"/>
      <c r="GEQ68" s="525"/>
      <c r="GER68" s="525"/>
      <c r="GES68" s="525"/>
      <c r="GET68" s="525"/>
      <c r="GEU68" s="525"/>
      <c r="GEV68" s="525"/>
      <c r="GEW68" s="525"/>
      <c r="GEX68" s="525"/>
      <c r="GEY68" s="525"/>
      <c r="GEZ68" s="525"/>
      <c r="GFA68" s="525"/>
      <c r="GFB68" s="525"/>
      <c r="GFC68" s="525"/>
      <c r="GFD68" s="525"/>
      <c r="GFE68" s="525"/>
      <c r="GFF68" s="525"/>
      <c r="GFG68" s="525"/>
      <c r="GFH68" s="525"/>
      <c r="GFI68" s="525"/>
      <c r="GFJ68" s="525"/>
      <c r="GFK68" s="525"/>
      <c r="GFL68" s="525"/>
      <c r="GFM68" s="525"/>
      <c r="GFN68" s="525"/>
      <c r="GFO68" s="525"/>
      <c r="GFP68" s="525"/>
      <c r="GFQ68" s="525"/>
      <c r="GFR68" s="525"/>
      <c r="GFS68" s="525"/>
      <c r="GFT68" s="525"/>
      <c r="GFU68" s="525"/>
      <c r="GFV68" s="525"/>
      <c r="GFW68" s="525"/>
      <c r="GFX68" s="525"/>
      <c r="GFY68" s="525"/>
      <c r="GFZ68" s="525"/>
      <c r="GGA68" s="525"/>
      <c r="GGB68" s="525"/>
      <c r="GGC68" s="525"/>
      <c r="GGD68" s="525"/>
      <c r="GGE68" s="525"/>
      <c r="GGF68" s="525"/>
      <c r="GGG68" s="525"/>
      <c r="GGH68" s="525"/>
      <c r="GGI68" s="525"/>
      <c r="GGJ68" s="525"/>
      <c r="GGK68" s="525"/>
      <c r="GGL68" s="525"/>
      <c r="GGM68" s="525"/>
      <c r="GGN68" s="525"/>
      <c r="GGO68" s="525"/>
      <c r="GGP68" s="525"/>
      <c r="GGQ68" s="525"/>
      <c r="GGR68" s="525"/>
      <c r="GGS68" s="525"/>
      <c r="GGT68" s="525"/>
      <c r="GGU68" s="525"/>
      <c r="GGV68" s="525"/>
      <c r="GGW68" s="525"/>
      <c r="GGX68" s="525"/>
      <c r="GGY68" s="525"/>
      <c r="GGZ68" s="525"/>
      <c r="GHA68" s="525"/>
      <c r="GHB68" s="525"/>
      <c r="GHC68" s="525"/>
      <c r="GHD68" s="525"/>
      <c r="GHE68" s="525"/>
      <c r="GHF68" s="525"/>
      <c r="GHG68" s="525"/>
      <c r="GHH68" s="525"/>
      <c r="GHI68" s="525"/>
      <c r="GHJ68" s="525"/>
      <c r="GHK68" s="525"/>
      <c r="GHL68" s="525"/>
      <c r="GHM68" s="525"/>
      <c r="GHN68" s="525"/>
      <c r="GHO68" s="525"/>
      <c r="GHP68" s="525"/>
      <c r="GHQ68" s="525"/>
      <c r="GHR68" s="525"/>
      <c r="GHS68" s="525"/>
      <c r="GHT68" s="525"/>
      <c r="GHU68" s="525"/>
      <c r="GHV68" s="525"/>
      <c r="GHW68" s="525"/>
      <c r="GHX68" s="525"/>
      <c r="GHY68" s="525"/>
      <c r="GHZ68" s="525"/>
      <c r="GIA68" s="525"/>
      <c r="GIB68" s="525"/>
      <c r="GIC68" s="525"/>
      <c r="GID68" s="525"/>
      <c r="GIE68" s="525"/>
      <c r="GIF68" s="525"/>
      <c r="GIG68" s="525"/>
      <c r="GIH68" s="525"/>
      <c r="GII68" s="525"/>
      <c r="GIJ68" s="525"/>
      <c r="GIK68" s="525"/>
      <c r="GIL68" s="525"/>
      <c r="GIM68" s="525"/>
      <c r="GIN68" s="525"/>
      <c r="GIO68" s="525"/>
      <c r="GIP68" s="525"/>
      <c r="GIQ68" s="525"/>
      <c r="GIR68" s="525"/>
      <c r="GIS68" s="525"/>
      <c r="GIT68" s="525"/>
      <c r="GIU68" s="525"/>
      <c r="GIV68" s="525"/>
      <c r="GIW68" s="525"/>
      <c r="GIX68" s="525"/>
      <c r="GIY68" s="525"/>
      <c r="GIZ68" s="525"/>
      <c r="GJA68" s="525"/>
      <c r="GJB68" s="525"/>
      <c r="GJC68" s="525"/>
      <c r="GJD68" s="525"/>
      <c r="GJE68" s="525"/>
      <c r="GJF68" s="525"/>
      <c r="GJG68" s="525"/>
      <c r="GJH68" s="525"/>
      <c r="GJI68" s="525"/>
      <c r="GJJ68" s="525"/>
      <c r="GJK68" s="525"/>
      <c r="GJL68" s="525"/>
      <c r="GJM68" s="525"/>
      <c r="GJN68" s="525"/>
      <c r="GJO68" s="525"/>
      <c r="GJP68" s="525"/>
      <c r="GJQ68" s="525"/>
      <c r="GJR68" s="525"/>
      <c r="GJS68" s="525"/>
      <c r="GJT68" s="525"/>
      <c r="GJU68" s="525"/>
      <c r="GJV68" s="525"/>
      <c r="GJW68" s="525"/>
      <c r="GJX68" s="525"/>
      <c r="GJY68" s="525"/>
      <c r="GJZ68" s="525"/>
      <c r="GKA68" s="525"/>
      <c r="GKB68" s="525"/>
      <c r="GKC68" s="525"/>
      <c r="GKD68" s="525"/>
      <c r="GKE68" s="525"/>
      <c r="GKF68" s="525"/>
      <c r="GKG68" s="525"/>
      <c r="GKH68" s="525"/>
      <c r="GKI68" s="525"/>
      <c r="GKJ68" s="525"/>
      <c r="GKK68" s="525"/>
      <c r="GKL68" s="525"/>
      <c r="GKM68" s="525"/>
      <c r="GKN68" s="525"/>
      <c r="GKO68" s="525"/>
      <c r="GKP68" s="525"/>
      <c r="GKQ68" s="525"/>
      <c r="GKR68" s="525"/>
      <c r="GKS68" s="525"/>
      <c r="GKT68" s="525"/>
      <c r="GKU68" s="525"/>
      <c r="GKV68" s="525"/>
      <c r="GKW68" s="525"/>
      <c r="GKX68" s="525"/>
      <c r="GKY68" s="525"/>
      <c r="GKZ68" s="525"/>
      <c r="GLA68" s="525"/>
      <c r="GLB68" s="525"/>
      <c r="GLC68" s="525"/>
      <c r="GLD68" s="525"/>
      <c r="GLE68" s="525"/>
      <c r="GLF68" s="525"/>
      <c r="GLG68" s="525"/>
      <c r="GLH68" s="525"/>
      <c r="GLI68" s="525"/>
      <c r="GLJ68" s="525"/>
      <c r="GLK68" s="525"/>
      <c r="GLL68" s="525"/>
      <c r="GLM68" s="525"/>
      <c r="GLN68" s="525"/>
      <c r="GLO68" s="525"/>
      <c r="GLP68" s="525"/>
      <c r="GLQ68" s="525"/>
      <c r="GLR68" s="525"/>
      <c r="GLS68" s="525"/>
      <c r="GLT68" s="525"/>
      <c r="GLU68" s="525"/>
      <c r="GLV68" s="525"/>
      <c r="GLW68" s="525"/>
      <c r="GLX68" s="525"/>
      <c r="GLY68" s="525"/>
      <c r="GLZ68" s="525"/>
      <c r="GMA68" s="525"/>
      <c r="GMB68" s="525"/>
      <c r="GMC68" s="525"/>
      <c r="GMD68" s="525"/>
      <c r="GME68" s="525"/>
      <c r="GMF68" s="525"/>
      <c r="GMG68" s="525"/>
      <c r="GMH68" s="525"/>
      <c r="GMI68" s="525"/>
      <c r="GMJ68" s="525"/>
      <c r="GMK68" s="525"/>
      <c r="GML68" s="525"/>
      <c r="GMM68" s="525"/>
      <c r="GMN68" s="525"/>
      <c r="GMO68" s="525"/>
      <c r="GMP68" s="525"/>
      <c r="GMQ68" s="525"/>
      <c r="GMR68" s="525"/>
      <c r="GMS68" s="525"/>
      <c r="GMT68" s="525"/>
      <c r="GMU68" s="525"/>
      <c r="GMV68" s="525"/>
      <c r="GMW68" s="525"/>
      <c r="GMX68" s="525"/>
      <c r="GMY68" s="525"/>
      <c r="GMZ68" s="525"/>
      <c r="GNA68" s="525"/>
      <c r="GNB68" s="525"/>
      <c r="GNC68" s="525"/>
      <c r="GND68" s="525"/>
      <c r="GNE68" s="525"/>
      <c r="GNF68" s="525"/>
      <c r="GNG68" s="525"/>
      <c r="GNH68" s="525"/>
      <c r="GNI68" s="525"/>
      <c r="GNJ68" s="525"/>
      <c r="GNK68" s="525"/>
      <c r="GNL68" s="525"/>
      <c r="GNM68" s="525"/>
      <c r="GNN68" s="525"/>
      <c r="GNO68" s="525"/>
      <c r="GNP68" s="525"/>
      <c r="GNQ68" s="525"/>
      <c r="GNR68" s="525"/>
      <c r="GNS68" s="525"/>
      <c r="GNT68" s="525"/>
      <c r="GNU68" s="525"/>
      <c r="GNV68" s="525"/>
      <c r="GNW68" s="525"/>
      <c r="GNX68" s="525"/>
      <c r="GNY68" s="525"/>
      <c r="GNZ68" s="525"/>
      <c r="GOA68" s="525"/>
      <c r="GOB68" s="525"/>
      <c r="GOC68" s="525"/>
      <c r="GOD68" s="525"/>
      <c r="GOE68" s="525"/>
      <c r="GOF68" s="525"/>
      <c r="GOG68" s="525"/>
      <c r="GOH68" s="525"/>
      <c r="GOI68" s="525"/>
      <c r="GOJ68" s="525"/>
      <c r="GOK68" s="525"/>
      <c r="GOL68" s="525"/>
      <c r="GOM68" s="525"/>
      <c r="GON68" s="525"/>
      <c r="GOO68" s="525"/>
      <c r="GOP68" s="525"/>
      <c r="GOQ68" s="525"/>
      <c r="GOR68" s="525"/>
      <c r="GOS68" s="525"/>
      <c r="GOT68" s="525"/>
      <c r="GOU68" s="525"/>
      <c r="GOV68" s="525"/>
      <c r="GOW68" s="525"/>
      <c r="GOX68" s="525"/>
      <c r="GOY68" s="525"/>
      <c r="GOZ68" s="525"/>
      <c r="GPA68" s="525"/>
      <c r="GPB68" s="525"/>
      <c r="GPC68" s="525"/>
      <c r="GPD68" s="525"/>
      <c r="GPE68" s="525"/>
      <c r="GPF68" s="525"/>
      <c r="GPG68" s="525"/>
      <c r="GPH68" s="525"/>
      <c r="GPI68" s="525"/>
      <c r="GPJ68" s="525"/>
      <c r="GPK68" s="525"/>
      <c r="GPL68" s="525"/>
      <c r="GPM68" s="525"/>
      <c r="GPN68" s="525"/>
      <c r="GPO68" s="525"/>
      <c r="GPP68" s="525"/>
      <c r="GPQ68" s="525"/>
      <c r="GPR68" s="525"/>
      <c r="GPS68" s="525"/>
      <c r="GPT68" s="525"/>
      <c r="GPU68" s="525"/>
      <c r="GPV68" s="525"/>
      <c r="GPW68" s="525"/>
      <c r="GPX68" s="525"/>
      <c r="GPY68" s="525"/>
      <c r="GPZ68" s="525"/>
      <c r="GQA68" s="525"/>
      <c r="GQB68" s="525"/>
      <c r="GQC68" s="525"/>
      <c r="GQD68" s="525"/>
      <c r="GQE68" s="525"/>
      <c r="GQF68" s="525"/>
      <c r="GQG68" s="525"/>
      <c r="GQH68" s="525"/>
      <c r="GQI68" s="525"/>
      <c r="GQJ68" s="525"/>
      <c r="GQK68" s="525"/>
      <c r="GQL68" s="525"/>
      <c r="GQM68" s="525"/>
      <c r="GQN68" s="525"/>
      <c r="GQO68" s="525"/>
      <c r="GQP68" s="525"/>
      <c r="GQQ68" s="525"/>
      <c r="GQR68" s="525"/>
      <c r="GQS68" s="525"/>
      <c r="GQT68" s="525"/>
      <c r="GQU68" s="525"/>
      <c r="GQV68" s="525"/>
      <c r="GQW68" s="525"/>
      <c r="GQX68" s="525"/>
      <c r="GQY68" s="525"/>
      <c r="GQZ68" s="525"/>
      <c r="GRA68" s="525"/>
      <c r="GRB68" s="525"/>
      <c r="GRC68" s="525"/>
      <c r="GRD68" s="525"/>
      <c r="GRE68" s="525"/>
      <c r="GRF68" s="525"/>
      <c r="GRG68" s="525"/>
      <c r="GRH68" s="525"/>
      <c r="GRI68" s="525"/>
      <c r="GRJ68" s="525"/>
      <c r="GRK68" s="525"/>
      <c r="GRL68" s="525"/>
      <c r="GRM68" s="525"/>
      <c r="GRN68" s="525"/>
      <c r="GRO68" s="525"/>
      <c r="GRP68" s="525"/>
      <c r="GRQ68" s="525"/>
      <c r="GRR68" s="525"/>
      <c r="GRS68" s="525"/>
      <c r="GRT68" s="525"/>
      <c r="GRU68" s="525"/>
      <c r="GRV68" s="525"/>
      <c r="GRW68" s="525"/>
      <c r="GRX68" s="525"/>
      <c r="GRY68" s="525"/>
      <c r="GRZ68" s="525"/>
      <c r="GSA68" s="525"/>
      <c r="GSB68" s="525"/>
      <c r="GSC68" s="525"/>
      <c r="GSD68" s="525"/>
      <c r="GSE68" s="525"/>
      <c r="GSF68" s="525"/>
      <c r="GSG68" s="525"/>
      <c r="GSH68" s="525"/>
      <c r="GSI68" s="525"/>
      <c r="GSJ68" s="525"/>
      <c r="GSK68" s="525"/>
      <c r="GSL68" s="525"/>
      <c r="GSM68" s="525"/>
      <c r="GSN68" s="525"/>
      <c r="GSO68" s="525"/>
      <c r="GSP68" s="525"/>
      <c r="GSQ68" s="525"/>
      <c r="GSR68" s="525"/>
      <c r="GSS68" s="525"/>
      <c r="GST68" s="525"/>
      <c r="GSU68" s="525"/>
      <c r="GSV68" s="525"/>
      <c r="GSW68" s="525"/>
      <c r="GSX68" s="525"/>
      <c r="GSY68" s="525"/>
      <c r="GSZ68" s="525"/>
      <c r="GTA68" s="525"/>
      <c r="GTB68" s="525"/>
      <c r="GTC68" s="525"/>
      <c r="GTD68" s="525"/>
      <c r="GTE68" s="525"/>
      <c r="GTF68" s="525"/>
      <c r="GTG68" s="525"/>
      <c r="GTH68" s="525"/>
      <c r="GTI68" s="525"/>
      <c r="GTJ68" s="525"/>
      <c r="GTK68" s="525"/>
      <c r="GTL68" s="525"/>
      <c r="GTM68" s="525"/>
      <c r="GTN68" s="525"/>
      <c r="GTO68" s="525"/>
      <c r="GTP68" s="525"/>
      <c r="GTQ68" s="525"/>
      <c r="GTR68" s="525"/>
      <c r="GTS68" s="525"/>
      <c r="GTT68" s="525"/>
      <c r="GTU68" s="525"/>
      <c r="GTV68" s="525"/>
      <c r="GTW68" s="525"/>
      <c r="GTX68" s="525"/>
      <c r="GTY68" s="525"/>
      <c r="GTZ68" s="525"/>
      <c r="GUA68" s="525"/>
      <c r="GUB68" s="525"/>
      <c r="GUC68" s="525"/>
      <c r="GUD68" s="525"/>
      <c r="GUE68" s="525"/>
      <c r="GUF68" s="525"/>
      <c r="GUG68" s="525"/>
      <c r="GUH68" s="525"/>
      <c r="GUI68" s="525"/>
      <c r="GUJ68" s="525"/>
      <c r="GUK68" s="525"/>
      <c r="GUL68" s="525"/>
      <c r="GUM68" s="525"/>
      <c r="GUN68" s="525"/>
      <c r="GUO68" s="525"/>
      <c r="GUP68" s="525"/>
      <c r="GUQ68" s="525"/>
      <c r="GUR68" s="525"/>
      <c r="GUS68" s="525"/>
      <c r="GUT68" s="525"/>
      <c r="GUU68" s="525"/>
      <c r="GUV68" s="525"/>
      <c r="GUW68" s="525"/>
      <c r="GUX68" s="525"/>
      <c r="GUY68" s="525"/>
      <c r="GUZ68" s="525"/>
      <c r="GVA68" s="525"/>
      <c r="GVB68" s="525"/>
      <c r="GVC68" s="525"/>
      <c r="GVD68" s="525"/>
      <c r="GVE68" s="525"/>
      <c r="GVF68" s="525"/>
      <c r="GVG68" s="525"/>
      <c r="GVH68" s="525"/>
      <c r="GVI68" s="525"/>
      <c r="GVJ68" s="525"/>
      <c r="GVK68" s="525"/>
      <c r="GVL68" s="525"/>
      <c r="GVM68" s="525"/>
      <c r="GVN68" s="525"/>
      <c r="GVO68" s="525"/>
      <c r="GVP68" s="525"/>
      <c r="GVQ68" s="525"/>
      <c r="GVR68" s="525"/>
      <c r="GVS68" s="525"/>
      <c r="GVT68" s="525"/>
      <c r="GVU68" s="525"/>
      <c r="GVV68" s="525"/>
      <c r="GVW68" s="525"/>
      <c r="GVX68" s="525"/>
      <c r="GVY68" s="525"/>
      <c r="GVZ68" s="525"/>
      <c r="GWA68" s="525"/>
      <c r="GWB68" s="525"/>
      <c r="GWC68" s="525"/>
      <c r="GWD68" s="525"/>
      <c r="GWE68" s="525"/>
      <c r="GWF68" s="525"/>
      <c r="GWG68" s="525"/>
      <c r="GWH68" s="525"/>
      <c r="GWI68" s="525"/>
      <c r="GWJ68" s="525"/>
      <c r="GWK68" s="525"/>
      <c r="GWL68" s="525"/>
      <c r="GWM68" s="525"/>
      <c r="GWN68" s="525"/>
      <c r="GWO68" s="525"/>
      <c r="GWP68" s="525"/>
      <c r="GWQ68" s="525"/>
      <c r="GWR68" s="525"/>
      <c r="GWS68" s="525"/>
      <c r="GWT68" s="525"/>
      <c r="GWU68" s="525"/>
      <c r="GWV68" s="525"/>
      <c r="GWW68" s="525"/>
      <c r="GWX68" s="525"/>
      <c r="GWY68" s="525"/>
      <c r="GWZ68" s="525"/>
      <c r="GXA68" s="525"/>
      <c r="GXB68" s="525"/>
      <c r="GXC68" s="525"/>
      <c r="GXD68" s="525"/>
      <c r="GXE68" s="525"/>
      <c r="GXF68" s="525"/>
      <c r="GXG68" s="525"/>
      <c r="GXH68" s="525"/>
      <c r="GXI68" s="525"/>
      <c r="GXJ68" s="525"/>
      <c r="GXK68" s="525"/>
      <c r="GXL68" s="525"/>
      <c r="GXM68" s="525"/>
      <c r="GXN68" s="525"/>
      <c r="GXO68" s="525"/>
      <c r="GXP68" s="525"/>
      <c r="GXQ68" s="525"/>
      <c r="GXR68" s="525"/>
      <c r="GXS68" s="525"/>
      <c r="GXT68" s="525"/>
      <c r="GXU68" s="525"/>
      <c r="GXV68" s="525"/>
      <c r="GXW68" s="525"/>
      <c r="GXX68" s="525"/>
      <c r="GXY68" s="525"/>
      <c r="GXZ68" s="525"/>
      <c r="GYA68" s="525"/>
      <c r="GYB68" s="525"/>
      <c r="GYC68" s="525"/>
      <c r="GYD68" s="525"/>
      <c r="GYE68" s="525"/>
      <c r="GYF68" s="525"/>
      <c r="GYG68" s="525"/>
      <c r="GYH68" s="525"/>
      <c r="GYI68" s="525"/>
      <c r="GYJ68" s="525"/>
      <c r="GYK68" s="525"/>
      <c r="GYL68" s="525"/>
      <c r="GYM68" s="525"/>
      <c r="GYN68" s="525"/>
      <c r="GYO68" s="525"/>
      <c r="GYP68" s="525"/>
      <c r="GYQ68" s="525"/>
      <c r="GYR68" s="525"/>
      <c r="GYS68" s="525"/>
      <c r="GYT68" s="525"/>
      <c r="GYU68" s="525"/>
      <c r="GYV68" s="525"/>
      <c r="GYW68" s="525"/>
      <c r="GYX68" s="525"/>
      <c r="GYY68" s="525"/>
      <c r="GYZ68" s="525"/>
      <c r="GZA68" s="525"/>
      <c r="GZB68" s="525"/>
      <c r="GZC68" s="525"/>
      <c r="GZD68" s="525"/>
      <c r="GZE68" s="525"/>
      <c r="GZF68" s="525"/>
      <c r="GZG68" s="525"/>
      <c r="GZH68" s="525"/>
      <c r="GZI68" s="525"/>
      <c r="GZJ68" s="525"/>
      <c r="GZK68" s="525"/>
      <c r="GZL68" s="525"/>
      <c r="GZM68" s="525"/>
      <c r="GZN68" s="525"/>
      <c r="GZO68" s="525"/>
      <c r="GZP68" s="525"/>
      <c r="GZQ68" s="525"/>
      <c r="GZR68" s="525"/>
      <c r="GZS68" s="525"/>
      <c r="GZT68" s="525"/>
      <c r="GZU68" s="525"/>
      <c r="GZV68" s="525"/>
      <c r="GZW68" s="525"/>
      <c r="GZX68" s="525"/>
      <c r="GZY68" s="525"/>
      <c r="GZZ68" s="525"/>
      <c r="HAA68" s="525"/>
      <c r="HAB68" s="525"/>
      <c r="HAC68" s="525"/>
      <c r="HAD68" s="525"/>
      <c r="HAE68" s="525"/>
      <c r="HAF68" s="525"/>
      <c r="HAG68" s="525"/>
      <c r="HAH68" s="525"/>
      <c r="HAI68" s="525"/>
      <c r="HAJ68" s="525"/>
      <c r="HAK68" s="525"/>
      <c r="HAL68" s="525"/>
      <c r="HAM68" s="525"/>
      <c r="HAN68" s="525"/>
      <c r="HAO68" s="525"/>
      <c r="HAP68" s="525"/>
      <c r="HAQ68" s="525"/>
      <c r="HAR68" s="525"/>
      <c r="HAS68" s="525"/>
      <c r="HAT68" s="525"/>
      <c r="HAU68" s="525"/>
      <c r="HAV68" s="525"/>
      <c r="HAW68" s="525"/>
      <c r="HAX68" s="525"/>
      <c r="HAY68" s="525"/>
      <c r="HAZ68" s="525"/>
      <c r="HBA68" s="525"/>
      <c r="HBB68" s="525"/>
      <c r="HBC68" s="525"/>
      <c r="HBD68" s="525"/>
      <c r="HBE68" s="525"/>
      <c r="HBF68" s="525"/>
      <c r="HBG68" s="525"/>
      <c r="HBH68" s="525"/>
      <c r="HBI68" s="525"/>
      <c r="HBJ68" s="525"/>
      <c r="HBK68" s="525"/>
      <c r="HBL68" s="525"/>
      <c r="HBM68" s="525"/>
      <c r="HBN68" s="525"/>
      <c r="HBO68" s="525"/>
      <c r="HBP68" s="525"/>
      <c r="HBQ68" s="525"/>
      <c r="HBR68" s="525"/>
      <c r="HBS68" s="525"/>
      <c r="HBT68" s="525"/>
      <c r="HBU68" s="525"/>
      <c r="HBV68" s="525"/>
      <c r="HBW68" s="525"/>
      <c r="HBX68" s="525"/>
      <c r="HBY68" s="525"/>
      <c r="HBZ68" s="525"/>
      <c r="HCA68" s="525"/>
      <c r="HCB68" s="525"/>
      <c r="HCC68" s="525"/>
      <c r="HCD68" s="525"/>
      <c r="HCE68" s="525"/>
      <c r="HCF68" s="525"/>
      <c r="HCG68" s="525"/>
      <c r="HCH68" s="525"/>
      <c r="HCI68" s="525"/>
      <c r="HCJ68" s="525"/>
      <c r="HCK68" s="525"/>
      <c r="HCL68" s="525"/>
      <c r="HCM68" s="525"/>
      <c r="HCN68" s="525"/>
      <c r="HCO68" s="525"/>
      <c r="HCP68" s="525"/>
      <c r="HCQ68" s="525"/>
      <c r="HCR68" s="525"/>
      <c r="HCS68" s="525"/>
      <c r="HCT68" s="525"/>
      <c r="HCU68" s="525"/>
      <c r="HCV68" s="525"/>
      <c r="HCW68" s="525"/>
      <c r="HCX68" s="525"/>
      <c r="HCY68" s="525"/>
      <c r="HCZ68" s="525"/>
      <c r="HDA68" s="525"/>
      <c r="HDB68" s="525"/>
      <c r="HDC68" s="525"/>
      <c r="HDD68" s="525"/>
      <c r="HDE68" s="525"/>
      <c r="HDF68" s="525"/>
      <c r="HDG68" s="525"/>
      <c r="HDH68" s="525"/>
      <c r="HDI68" s="525"/>
      <c r="HDJ68" s="525"/>
      <c r="HDK68" s="525"/>
      <c r="HDL68" s="525"/>
      <c r="HDM68" s="525"/>
      <c r="HDN68" s="525"/>
      <c r="HDO68" s="525"/>
      <c r="HDP68" s="525"/>
      <c r="HDQ68" s="525"/>
      <c r="HDR68" s="525"/>
      <c r="HDS68" s="525"/>
      <c r="HDT68" s="525"/>
      <c r="HDU68" s="525"/>
      <c r="HDV68" s="525"/>
      <c r="HDW68" s="525"/>
      <c r="HDX68" s="525"/>
      <c r="HDY68" s="525"/>
      <c r="HDZ68" s="525"/>
      <c r="HEA68" s="525"/>
      <c r="HEB68" s="525"/>
      <c r="HEC68" s="525"/>
      <c r="HED68" s="525"/>
      <c r="HEE68" s="525"/>
      <c r="HEF68" s="525"/>
      <c r="HEG68" s="525"/>
      <c r="HEH68" s="525"/>
      <c r="HEI68" s="525"/>
      <c r="HEJ68" s="525"/>
      <c r="HEK68" s="525"/>
      <c r="HEL68" s="525"/>
      <c r="HEM68" s="525"/>
      <c r="HEN68" s="525"/>
      <c r="HEO68" s="525"/>
      <c r="HEP68" s="525"/>
      <c r="HEQ68" s="525"/>
      <c r="HER68" s="525"/>
      <c r="HES68" s="525"/>
      <c r="HET68" s="525"/>
      <c r="HEU68" s="525"/>
      <c r="HEV68" s="525"/>
      <c r="HEW68" s="525"/>
      <c r="HEX68" s="525"/>
      <c r="HEY68" s="525"/>
      <c r="HEZ68" s="525"/>
      <c r="HFA68" s="525"/>
      <c r="HFB68" s="525"/>
      <c r="HFC68" s="525"/>
      <c r="HFD68" s="525"/>
      <c r="HFE68" s="525"/>
      <c r="HFF68" s="525"/>
      <c r="HFG68" s="525"/>
      <c r="HFH68" s="525"/>
      <c r="HFI68" s="525"/>
      <c r="HFJ68" s="525"/>
      <c r="HFK68" s="525"/>
      <c r="HFL68" s="525"/>
      <c r="HFM68" s="525"/>
      <c r="HFN68" s="525"/>
      <c r="HFO68" s="525"/>
      <c r="HFP68" s="525"/>
      <c r="HFQ68" s="525"/>
      <c r="HFR68" s="525"/>
      <c r="HFS68" s="525"/>
      <c r="HFT68" s="525"/>
      <c r="HFU68" s="525"/>
      <c r="HFV68" s="525"/>
      <c r="HFW68" s="525"/>
      <c r="HFX68" s="525"/>
      <c r="HFY68" s="525"/>
      <c r="HFZ68" s="525"/>
      <c r="HGA68" s="525"/>
      <c r="HGB68" s="525"/>
      <c r="HGC68" s="525"/>
      <c r="HGD68" s="525"/>
      <c r="HGE68" s="525"/>
      <c r="HGF68" s="525"/>
      <c r="HGG68" s="525"/>
      <c r="HGH68" s="525"/>
      <c r="HGI68" s="525"/>
      <c r="HGJ68" s="525"/>
      <c r="HGK68" s="525"/>
      <c r="HGL68" s="525"/>
      <c r="HGM68" s="525"/>
      <c r="HGN68" s="525"/>
      <c r="HGO68" s="525"/>
      <c r="HGP68" s="525"/>
      <c r="HGQ68" s="525"/>
      <c r="HGR68" s="525"/>
      <c r="HGS68" s="525"/>
      <c r="HGT68" s="525"/>
      <c r="HGU68" s="525"/>
      <c r="HGV68" s="525"/>
      <c r="HGW68" s="525"/>
      <c r="HGX68" s="525"/>
      <c r="HGY68" s="525"/>
      <c r="HGZ68" s="525"/>
      <c r="HHA68" s="525"/>
      <c r="HHB68" s="525"/>
      <c r="HHC68" s="525"/>
      <c r="HHD68" s="525"/>
      <c r="HHE68" s="525"/>
      <c r="HHF68" s="525"/>
      <c r="HHG68" s="525"/>
      <c r="HHH68" s="525"/>
      <c r="HHI68" s="525"/>
      <c r="HHJ68" s="525"/>
      <c r="HHK68" s="525"/>
      <c r="HHL68" s="525"/>
      <c r="HHM68" s="525"/>
      <c r="HHN68" s="525"/>
      <c r="HHO68" s="525"/>
      <c r="HHP68" s="525"/>
      <c r="HHQ68" s="525"/>
      <c r="HHR68" s="525"/>
      <c r="HHS68" s="525"/>
      <c r="HHT68" s="525"/>
      <c r="HHU68" s="525"/>
      <c r="HHV68" s="525"/>
      <c r="HHW68" s="525"/>
      <c r="HHX68" s="525"/>
      <c r="HHY68" s="525"/>
      <c r="HHZ68" s="525"/>
      <c r="HIA68" s="525"/>
      <c r="HIB68" s="525"/>
      <c r="HIC68" s="525"/>
      <c r="HID68" s="525"/>
      <c r="HIE68" s="525"/>
      <c r="HIF68" s="525"/>
      <c r="HIG68" s="525"/>
      <c r="HIH68" s="525"/>
      <c r="HII68" s="525"/>
      <c r="HIJ68" s="525"/>
      <c r="HIK68" s="525"/>
      <c r="HIL68" s="525"/>
      <c r="HIM68" s="525"/>
      <c r="HIN68" s="525"/>
      <c r="HIO68" s="525"/>
      <c r="HIP68" s="525"/>
      <c r="HIQ68" s="525"/>
      <c r="HIR68" s="525"/>
      <c r="HIS68" s="525"/>
      <c r="HIT68" s="525"/>
      <c r="HIU68" s="525"/>
      <c r="HIV68" s="525"/>
      <c r="HIW68" s="525"/>
      <c r="HIX68" s="525"/>
      <c r="HIY68" s="525"/>
      <c r="HIZ68" s="525"/>
      <c r="HJA68" s="525"/>
      <c r="HJB68" s="525"/>
      <c r="HJC68" s="525"/>
      <c r="HJD68" s="525"/>
      <c r="HJE68" s="525"/>
      <c r="HJF68" s="525"/>
      <c r="HJG68" s="525"/>
      <c r="HJH68" s="525"/>
      <c r="HJI68" s="525"/>
      <c r="HJJ68" s="525"/>
      <c r="HJK68" s="525"/>
      <c r="HJL68" s="525"/>
      <c r="HJM68" s="525"/>
      <c r="HJN68" s="525"/>
      <c r="HJO68" s="525"/>
      <c r="HJP68" s="525"/>
      <c r="HJQ68" s="525"/>
      <c r="HJR68" s="525"/>
      <c r="HJS68" s="525"/>
      <c r="HJT68" s="525"/>
      <c r="HJU68" s="525"/>
      <c r="HJV68" s="525"/>
      <c r="HJW68" s="525"/>
      <c r="HJX68" s="525"/>
      <c r="HJY68" s="525"/>
      <c r="HJZ68" s="525"/>
      <c r="HKA68" s="525"/>
      <c r="HKB68" s="525"/>
      <c r="HKC68" s="525"/>
      <c r="HKD68" s="525"/>
      <c r="HKE68" s="525"/>
      <c r="HKF68" s="525"/>
      <c r="HKG68" s="525"/>
      <c r="HKH68" s="525"/>
      <c r="HKI68" s="525"/>
      <c r="HKJ68" s="525"/>
      <c r="HKK68" s="525"/>
      <c r="HKL68" s="525"/>
      <c r="HKM68" s="525"/>
      <c r="HKN68" s="525"/>
      <c r="HKO68" s="525"/>
      <c r="HKP68" s="525"/>
      <c r="HKQ68" s="525"/>
      <c r="HKR68" s="525"/>
      <c r="HKS68" s="525"/>
      <c r="HKT68" s="525"/>
      <c r="HKU68" s="525"/>
      <c r="HKV68" s="525"/>
      <c r="HKW68" s="525"/>
      <c r="HKX68" s="525"/>
      <c r="HKY68" s="525"/>
      <c r="HKZ68" s="525"/>
      <c r="HLA68" s="525"/>
      <c r="HLB68" s="525"/>
      <c r="HLC68" s="525"/>
      <c r="HLD68" s="525"/>
      <c r="HLE68" s="525"/>
      <c r="HLF68" s="525"/>
      <c r="HLG68" s="525"/>
      <c r="HLH68" s="525"/>
      <c r="HLI68" s="525"/>
      <c r="HLJ68" s="525"/>
      <c r="HLK68" s="525"/>
      <c r="HLL68" s="525"/>
      <c r="HLM68" s="525"/>
      <c r="HLN68" s="525"/>
      <c r="HLO68" s="525"/>
      <c r="HLP68" s="525"/>
      <c r="HLQ68" s="525"/>
      <c r="HLR68" s="525"/>
      <c r="HLS68" s="525"/>
      <c r="HLT68" s="525"/>
      <c r="HLU68" s="525"/>
      <c r="HLV68" s="525"/>
      <c r="HLW68" s="525"/>
      <c r="HLX68" s="525"/>
      <c r="HLY68" s="525"/>
      <c r="HLZ68" s="525"/>
      <c r="HMA68" s="525"/>
      <c r="HMB68" s="525"/>
      <c r="HMC68" s="525"/>
      <c r="HMD68" s="525"/>
      <c r="HME68" s="525"/>
      <c r="HMF68" s="525"/>
      <c r="HMG68" s="525"/>
      <c r="HMH68" s="525"/>
      <c r="HMI68" s="525"/>
      <c r="HMJ68" s="525"/>
      <c r="HMK68" s="525"/>
      <c r="HML68" s="525"/>
      <c r="HMM68" s="525"/>
      <c r="HMN68" s="525"/>
      <c r="HMO68" s="525"/>
      <c r="HMP68" s="525"/>
      <c r="HMQ68" s="525"/>
      <c r="HMR68" s="525"/>
      <c r="HMS68" s="525"/>
      <c r="HMT68" s="525"/>
      <c r="HMU68" s="525"/>
      <c r="HMV68" s="525"/>
      <c r="HMW68" s="525"/>
      <c r="HMX68" s="525"/>
      <c r="HMY68" s="525"/>
      <c r="HMZ68" s="525"/>
      <c r="HNA68" s="525"/>
      <c r="HNB68" s="525"/>
      <c r="HNC68" s="525"/>
      <c r="HND68" s="525"/>
      <c r="HNE68" s="525"/>
      <c r="HNF68" s="525"/>
      <c r="HNG68" s="525"/>
      <c r="HNH68" s="525"/>
      <c r="HNI68" s="525"/>
      <c r="HNJ68" s="525"/>
      <c r="HNK68" s="525"/>
      <c r="HNL68" s="525"/>
      <c r="HNM68" s="525"/>
      <c r="HNN68" s="525"/>
      <c r="HNO68" s="525"/>
      <c r="HNP68" s="525"/>
      <c r="HNQ68" s="525"/>
      <c r="HNR68" s="525"/>
      <c r="HNS68" s="525"/>
      <c r="HNT68" s="525"/>
      <c r="HNU68" s="525"/>
      <c r="HNV68" s="525"/>
      <c r="HNW68" s="525"/>
      <c r="HNX68" s="525"/>
      <c r="HNY68" s="525"/>
      <c r="HNZ68" s="525"/>
      <c r="HOA68" s="525"/>
      <c r="HOB68" s="525"/>
      <c r="HOC68" s="525"/>
      <c r="HOD68" s="525"/>
      <c r="HOE68" s="525"/>
      <c r="HOF68" s="525"/>
      <c r="HOG68" s="525"/>
      <c r="HOH68" s="525"/>
      <c r="HOI68" s="525"/>
      <c r="HOJ68" s="525"/>
      <c r="HOK68" s="525"/>
      <c r="HOL68" s="525"/>
      <c r="HOM68" s="525"/>
      <c r="HON68" s="525"/>
      <c r="HOO68" s="525"/>
      <c r="HOP68" s="525"/>
      <c r="HOQ68" s="525"/>
      <c r="HOR68" s="525"/>
      <c r="HOS68" s="525"/>
      <c r="HOT68" s="525"/>
      <c r="HOU68" s="525"/>
      <c r="HOV68" s="525"/>
      <c r="HOW68" s="525"/>
      <c r="HOX68" s="525"/>
      <c r="HOY68" s="525"/>
      <c r="HOZ68" s="525"/>
      <c r="HPA68" s="525"/>
      <c r="HPB68" s="525"/>
      <c r="HPC68" s="525"/>
      <c r="HPD68" s="525"/>
      <c r="HPE68" s="525"/>
      <c r="HPF68" s="525"/>
      <c r="HPG68" s="525"/>
      <c r="HPH68" s="525"/>
      <c r="HPI68" s="525"/>
      <c r="HPJ68" s="525"/>
      <c r="HPK68" s="525"/>
      <c r="HPL68" s="525"/>
      <c r="HPM68" s="525"/>
      <c r="HPN68" s="525"/>
      <c r="HPO68" s="525"/>
      <c r="HPP68" s="525"/>
      <c r="HPQ68" s="525"/>
      <c r="HPR68" s="525"/>
      <c r="HPS68" s="525"/>
      <c r="HPT68" s="525"/>
      <c r="HPU68" s="525"/>
      <c r="HPV68" s="525"/>
      <c r="HPW68" s="525"/>
      <c r="HPX68" s="525"/>
      <c r="HPY68" s="525"/>
      <c r="HPZ68" s="525"/>
      <c r="HQA68" s="525"/>
      <c r="HQB68" s="525"/>
      <c r="HQC68" s="525"/>
      <c r="HQD68" s="525"/>
      <c r="HQE68" s="525"/>
      <c r="HQF68" s="525"/>
      <c r="HQG68" s="525"/>
      <c r="HQH68" s="525"/>
      <c r="HQI68" s="525"/>
      <c r="HQJ68" s="525"/>
      <c r="HQK68" s="525"/>
      <c r="HQL68" s="525"/>
      <c r="HQM68" s="525"/>
      <c r="HQN68" s="525"/>
      <c r="HQO68" s="525"/>
      <c r="HQP68" s="525"/>
      <c r="HQQ68" s="525"/>
      <c r="HQR68" s="525"/>
      <c r="HQS68" s="525"/>
      <c r="HQT68" s="525"/>
      <c r="HQU68" s="525"/>
      <c r="HQV68" s="525"/>
      <c r="HQW68" s="525"/>
      <c r="HQX68" s="525"/>
      <c r="HQY68" s="525"/>
      <c r="HQZ68" s="525"/>
      <c r="HRA68" s="525"/>
      <c r="HRB68" s="525"/>
      <c r="HRC68" s="525"/>
      <c r="HRD68" s="525"/>
      <c r="HRE68" s="525"/>
      <c r="HRF68" s="525"/>
      <c r="HRG68" s="525"/>
      <c r="HRH68" s="525"/>
      <c r="HRI68" s="525"/>
      <c r="HRJ68" s="525"/>
      <c r="HRK68" s="525"/>
      <c r="HRL68" s="525"/>
      <c r="HRM68" s="525"/>
      <c r="HRN68" s="525"/>
      <c r="HRO68" s="525"/>
      <c r="HRP68" s="525"/>
      <c r="HRQ68" s="525"/>
      <c r="HRR68" s="525"/>
      <c r="HRS68" s="525"/>
      <c r="HRT68" s="525"/>
      <c r="HRU68" s="525"/>
      <c r="HRV68" s="525"/>
      <c r="HRW68" s="525"/>
      <c r="HRX68" s="525"/>
      <c r="HRY68" s="525"/>
      <c r="HRZ68" s="525"/>
      <c r="HSA68" s="525"/>
      <c r="HSB68" s="525"/>
      <c r="HSC68" s="525"/>
      <c r="HSD68" s="525"/>
      <c r="HSE68" s="525"/>
      <c r="HSF68" s="525"/>
      <c r="HSG68" s="525"/>
      <c r="HSH68" s="525"/>
      <c r="HSI68" s="525"/>
      <c r="HSJ68" s="525"/>
      <c r="HSK68" s="525"/>
      <c r="HSL68" s="525"/>
      <c r="HSM68" s="525"/>
      <c r="HSN68" s="525"/>
      <c r="HSO68" s="525"/>
      <c r="HSP68" s="525"/>
      <c r="HSQ68" s="525"/>
      <c r="HSR68" s="525"/>
      <c r="HSS68" s="525"/>
      <c r="HST68" s="525"/>
      <c r="HSU68" s="525"/>
      <c r="HSV68" s="525"/>
      <c r="HSW68" s="525"/>
      <c r="HSX68" s="525"/>
      <c r="HSY68" s="525"/>
      <c r="HSZ68" s="525"/>
      <c r="HTA68" s="525"/>
      <c r="HTB68" s="525"/>
      <c r="HTC68" s="525"/>
      <c r="HTD68" s="525"/>
      <c r="HTE68" s="525"/>
      <c r="HTF68" s="525"/>
      <c r="HTG68" s="525"/>
      <c r="HTH68" s="525"/>
      <c r="HTI68" s="525"/>
      <c r="HTJ68" s="525"/>
      <c r="HTK68" s="525"/>
      <c r="HTL68" s="525"/>
      <c r="HTM68" s="525"/>
      <c r="HTN68" s="525"/>
      <c r="HTO68" s="525"/>
      <c r="HTP68" s="525"/>
      <c r="HTQ68" s="525"/>
      <c r="HTR68" s="525"/>
      <c r="HTS68" s="525"/>
      <c r="HTT68" s="525"/>
      <c r="HTU68" s="525"/>
      <c r="HTV68" s="525"/>
      <c r="HTW68" s="525"/>
      <c r="HTX68" s="525"/>
      <c r="HTY68" s="525"/>
      <c r="HTZ68" s="525"/>
      <c r="HUA68" s="525"/>
      <c r="HUB68" s="525"/>
      <c r="HUC68" s="525"/>
      <c r="HUD68" s="525"/>
      <c r="HUE68" s="525"/>
      <c r="HUF68" s="525"/>
      <c r="HUG68" s="525"/>
      <c r="HUH68" s="525"/>
      <c r="HUI68" s="525"/>
      <c r="HUJ68" s="525"/>
      <c r="HUK68" s="525"/>
      <c r="HUL68" s="525"/>
      <c r="HUM68" s="525"/>
      <c r="HUN68" s="525"/>
      <c r="HUO68" s="525"/>
      <c r="HUP68" s="525"/>
      <c r="HUQ68" s="525"/>
      <c r="HUR68" s="525"/>
      <c r="HUS68" s="525"/>
      <c r="HUT68" s="525"/>
      <c r="HUU68" s="525"/>
      <c r="HUV68" s="525"/>
      <c r="HUW68" s="525"/>
      <c r="HUX68" s="525"/>
      <c r="HUY68" s="525"/>
      <c r="HUZ68" s="525"/>
      <c r="HVA68" s="525"/>
      <c r="HVB68" s="525"/>
      <c r="HVC68" s="525"/>
      <c r="HVD68" s="525"/>
      <c r="HVE68" s="525"/>
      <c r="HVF68" s="525"/>
      <c r="HVG68" s="525"/>
      <c r="HVH68" s="525"/>
      <c r="HVI68" s="525"/>
      <c r="HVJ68" s="525"/>
      <c r="HVK68" s="525"/>
      <c r="HVL68" s="525"/>
      <c r="HVM68" s="525"/>
      <c r="HVN68" s="525"/>
      <c r="HVO68" s="525"/>
      <c r="HVP68" s="525"/>
      <c r="HVQ68" s="525"/>
      <c r="HVR68" s="525"/>
      <c r="HVS68" s="525"/>
      <c r="HVT68" s="525"/>
      <c r="HVU68" s="525"/>
      <c r="HVV68" s="525"/>
      <c r="HVW68" s="525"/>
      <c r="HVX68" s="525"/>
      <c r="HVY68" s="525"/>
      <c r="HVZ68" s="525"/>
      <c r="HWA68" s="525"/>
      <c r="HWB68" s="525"/>
      <c r="HWC68" s="525"/>
      <c r="HWD68" s="525"/>
      <c r="HWE68" s="525"/>
      <c r="HWF68" s="525"/>
      <c r="HWG68" s="525"/>
      <c r="HWH68" s="525"/>
      <c r="HWI68" s="525"/>
      <c r="HWJ68" s="525"/>
      <c r="HWK68" s="525"/>
      <c r="HWL68" s="525"/>
      <c r="HWM68" s="525"/>
      <c r="HWN68" s="525"/>
      <c r="HWO68" s="525"/>
      <c r="HWP68" s="525"/>
      <c r="HWQ68" s="525"/>
      <c r="HWR68" s="525"/>
      <c r="HWS68" s="525"/>
      <c r="HWT68" s="525"/>
      <c r="HWU68" s="525"/>
      <c r="HWV68" s="525"/>
      <c r="HWW68" s="525"/>
      <c r="HWX68" s="525"/>
      <c r="HWY68" s="525"/>
      <c r="HWZ68" s="525"/>
      <c r="HXA68" s="525"/>
      <c r="HXB68" s="525"/>
      <c r="HXC68" s="525"/>
      <c r="HXD68" s="525"/>
      <c r="HXE68" s="525"/>
      <c r="HXF68" s="525"/>
      <c r="HXG68" s="525"/>
      <c r="HXH68" s="525"/>
      <c r="HXI68" s="525"/>
      <c r="HXJ68" s="525"/>
      <c r="HXK68" s="525"/>
      <c r="HXL68" s="525"/>
      <c r="HXM68" s="525"/>
      <c r="HXN68" s="525"/>
      <c r="HXO68" s="525"/>
      <c r="HXP68" s="525"/>
      <c r="HXQ68" s="525"/>
      <c r="HXR68" s="525"/>
      <c r="HXS68" s="525"/>
      <c r="HXT68" s="525"/>
      <c r="HXU68" s="525"/>
      <c r="HXV68" s="525"/>
      <c r="HXW68" s="525"/>
      <c r="HXX68" s="525"/>
      <c r="HXY68" s="525"/>
      <c r="HXZ68" s="525"/>
      <c r="HYA68" s="525"/>
      <c r="HYB68" s="525"/>
      <c r="HYC68" s="525"/>
      <c r="HYD68" s="525"/>
      <c r="HYE68" s="525"/>
      <c r="HYF68" s="525"/>
      <c r="HYG68" s="525"/>
      <c r="HYH68" s="525"/>
      <c r="HYI68" s="525"/>
      <c r="HYJ68" s="525"/>
      <c r="HYK68" s="525"/>
      <c r="HYL68" s="525"/>
      <c r="HYM68" s="525"/>
      <c r="HYN68" s="525"/>
      <c r="HYO68" s="525"/>
      <c r="HYP68" s="525"/>
      <c r="HYQ68" s="525"/>
      <c r="HYR68" s="525"/>
      <c r="HYS68" s="525"/>
      <c r="HYT68" s="525"/>
      <c r="HYU68" s="525"/>
      <c r="HYV68" s="525"/>
      <c r="HYW68" s="525"/>
      <c r="HYX68" s="525"/>
      <c r="HYY68" s="525"/>
      <c r="HYZ68" s="525"/>
      <c r="HZA68" s="525"/>
      <c r="HZB68" s="525"/>
      <c r="HZC68" s="525"/>
      <c r="HZD68" s="525"/>
      <c r="HZE68" s="525"/>
      <c r="HZF68" s="525"/>
      <c r="HZG68" s="525"/>
      <c r="HZH68" s="525"/>
      <c r="HZI68" s="525"/>
      <c r="HZJ68" s="525"/>
      <c r="HZK68" s="525"/>
      <c r="HZL68" s="525"/>
      <c r="HZM68" s="525"/>
      <c r="HZN68" s="525"/>
      <c r="HZO68" s="525"/>
      <c r="HZP68" s="525"/>
      <c r="HZQ68" s="525"/>
      <c r="HZR68" s="525"/>
      <c r="HZS68" s="525"/>
      <c r="HZT68" s="525"/>
      <c r="HZU68" s="525"/>
      <c r="HZV68" s="525"/>
      <c r="HZW68" s="525"/>
      <c r="HZX68" s="525"/>
      <c r="HZY68" s="525"/>
      <c r="HZZ68" s="525"/>
      <c r="IAA68" s="525"/>
      <c r="IAB68" s="525"/>
      <c r="IAC68" s="525"/>
      <c r="IAD68" s="525"/>
      <c r="IAE68" s="525"/>
      <c r="IAF68" s="525"/>
      <c r="IAG68" s="525"/>
      <c r="IAH68" s="525"/>
      <c r="IAI68" s="525"/>
      <c r="IAJ68" s="525"/>
      <c r="IAK68" s="525"/>
      <c r="IAL68" s="525"/>
      <c r="IAM68" s="525"/>
      <c r="IAN68" s="525"/>
      <c r="IAO68" s="525"/>
      <c r="IAP68" s="525"/>
      <c r="IAQ68" s="525"/>
      <c r="IAR68" s="525"/>
      <c r="IAS68" s="525"/>
      <c r="IAT68" s="525"/>
      <c r="IAU68" s="525"/>
      <c r="IAV68" s="525"/>
      <c r="IAW68" s="525"/>
      <c r="IAX68" s="525"/>
      <c r="IAY68" s="525"/>
      <c r="IAZ68" s="525"/>
      <c r="IBA68" s="525"/>
      <c r="IBB68" s="525"/>
      <c r="IBC68" s="525"/>
      <c r="IBD68" s="525"/>
      <c r="IBE68" s="525"/>
      <c r="IBF68" s="525"/>
      <c r="IBG68" s="525"/>
      <c r="IBH68" s="525"/>
      <c r="IBI68" s="525"/>
      <c r="IBJ68" s="525"/>
      <c r="IBK68" s="525"/>
      <c r="IBL68" s="525"/>
      <c r="IBM68" s="525"/>
      <c r="IBN68" s="525"/>
      <c r="IBO68" s="525"/>
      <c r="IBP68" s="525"/>
      <c r="IBQ68" s="525"/>
      <c r="IBR68" s="525"/>
      <c r="IBS68" s="525"/>
      <c r="IBT68" s="525"/>
      <c r="IBU68" s="525"/>
      <c r="IBV68" s="525"/>
      <c r="IBW68" s="525"/>
      <c r="IBX68" s="525"/>
      <c r="IBY68" s="525"/>
      <c r="IBZ68" s="525"/>
      <c r="ICA68" s="525"/>
      <c r="ICB68" s="525"/>
      <c r="ICC68" s="525"/>
      <c r="ICD68" s="525"/>
      <c r="ICE68" s="525"/>
      <c r="ICF68" s="525"/>
      <c r="ICG68" s="525"/>
      <c r="ICH68" s="525"/>
      <c r="ICI68" s="525"/>
      <c r="ICJ68" s="525"/>
      <c r="ICK68" s="525"/>
      <c r="ICL68" s="525"/>
      <c r="ICM68" s="525"/>
      <c r="ICN68" s="525"/>
      <c r="ICO68" s="525"/>
      <c r="ICP68" s="525"/>
      <c r="ICQ68" s="525"/>
      <c r="ICR68" s="525"/>
      <c r="ICS68" s="525"/>
      <c r="ICT68" s="525"/>
      <c r="ICU68" s="525"/>
      <c r="ICV68" s="525"/>
      <c r="ICW68" s="525"/>
      <c r="ICX68" s="525"/>
      <c r="ICY68" s="525"/>
      <c r="ICZ68" s="525"/>
      <c r="IDA68" s="525"/>
      <c r="IDB68" s="525"/>
      <c r="IDC68" s="525"/>
      <c r="IDD68" s="525"/>
      <c r="IDE68" s="525"/>
      <c r="IDF68" s="525"/>
      <c r="IDG68" s="525"/>
      <c r="IDH68" s="525"/>
      <c r="IDI68" s="525"/>
      <c r="IDJ68" s="525"/>
      <c r="IDK68" s="525"/>
      <c r="IDL68" s="525"/>
      <c r="IDM68" s="525"/>
      <c r="IDN68" s="525"/>
      <c r="IDO68" s="525"/>
      <c r="IDP68" s="525"/>
      <c r="IDQ68" s="525"/>
      <c r="IDR68" s="525"/>
      <c r="IDS68" s="525"/>
      <c r="IDT68" s="525"/>
      <c r="IDU68" s="525"/>
      <c r="IDV68" s="525"/>
      <c r="IDW68" s="525"/>
      <c r="IDX68" s="525"/>
      <c r="IDY68" s="525"/>
      <c r="IDZ68" s="525"/>
      <c r="IEA68" s="525"/>
      <c r="IEB68" s="525"/>
      <c r="IEC68" s="525"/>
      <c r="IED68" s="525"/>
      <c r="IEE68" s="525"/>
      <c r="IEF68" s="525"/>
      <c r="IEG68" s="525"/>
      <c r="IEH68" s="525"/>
      <c r="IEI68" s="525"/>
      <c r="IEJ68" s="525"/>
      <c r="IEK68" s="525"/>
      <c r="IEL68" s="525"/>
      <c r="IEM68" s="525"/>
      <c r="IEN68" s="525"/>
      <c r="IEO68" s="525"/>
      <c r="IEP68" s="525"/>
      <c r="IEQ68" s="525"/>
      <c r="IER68" s="525"/>
      <c r="IES68" s="525"/>
      <c r="IET68" s="525"/>
      <c r="IEU68" s="525"/>
      <c r="IEV68" s="525"/>
      <c r="IEW68" s="525"/>
      <c r="IEX68" s="525"/>
      <c r="IEY68" s="525"/>
      <c r="IEZ68" s="525"/>
      <c r="IFA68" s="525"/>
      <c r="IFB68" s="525"/>
      <c r="IFC68" s="525"/>
      <c r="IFD68" s="525"/>
      <c r="IFE68" s="525"/>
      <c r="IFF68" s="525"/>
      <c r="IFG68" s="525"/>
      <c r="IFH68" s="525"/>
      <c r="IFI68" s="525"/>
      <c r="IFJ68" s="525"/>
      <c r="IFK68" s="525"/>
      <c r="IFL68" s="525"/>
      <c r="IFM68" s="525"/>
      <c r="IFN68" s="525"/>
      <c r="IFO68" s="525"/>
      <c r="IFP68" s="525"/>
      <c r="IFQ68" s="525"/>
      <c r="IFR68" s="525"/>
      <c r="IFS68" s="525"/>
      <c r="IFT68" s="525"/>
      <c r="IFU68" s="525"/>
      <c r="IFV68" s="525"/>
      <c r="IFW68" s="525"/>
      <c r="IFX68" s="525"/>
      <c r="IFY68" s="525"/>
      <c r="IFZ68" s="525"/>
      <c r="IGA68" s="525"/>
      <c r="IGB68" s="525"/>
      <c r="IGC68" s="525"/>
      <c r="IGD68" s="525"/>
      <c r="IGE68" s="525"/>
      <c r="IGF68" s="525"/>
      <c r="IGG68" s="525"/>
      <c r="IGH68" s="525"/>
      <c r="IGI68" s="525"/>
      <c r="IGJ68" s="525"/>
      <c r="IGK68" s="525"/>
      <c r="IGL68" s="525"/>
      <c r="IGM68" s="525"/>
      <c r="IGN68" s="525"/>
      <c r="IGO68" s="525"/>
      <c r="IGP68" s="525"/>
      <c r="IGQ68" s="525"/>
      <c r="IGR68" s="525"/>
      <c r="IGS68" s="525"/>
      <c r="IGT68" s="525"/>
      <c r="IGU68" s="525"/>
      <c r="IGV68" s="525"/>
      <c r="IGW68" s="525"/>
      <c r="IGX68" s="525"/>
      <c r="IGY68" s="525"/>
      <c r="IGZ68" s="525"/>
      <c r="IHA68" s="525"/>
      <c r="IHB68" s="525"/>
      <c r="IHC68" s="525"/>
      <c r="IHD68" s="525"/>
      <c r="IHE68" s="525"/>
      <c r="IHF68" s="525"/>
      <c r="IHG68" s="525"/>
      <c r="IHH68" s="525"/>
      <c r="IHI68" s="525"/>
      <c r="IHJ68" s="525"/>
      <c r="IHK68" s="525"/>
      <c r="IHL68" s="525"/>
      <c r="IHM68" s="525"/>
      <c r="IHN68" s="525"/>
      <c r="IHO68" s="525"/>
      <c r="IHP68" s="525"/>
      <c r="IHQ68" s="525"/>
      <c r="IHR68" s="525"/>
      <c r="IHS68" s="525"/>
      <c r="IHT68" s="525"/>
      <c r="IHU68" s="525"/>
      <c r="IHV68" s="525"/>
      <c r="IHW68" s="525"/>
      <c r="IHX68" s="525"/>
      <c r="IHY68" s="525"/>
      <c r="IHZ68" s="525"/>
      <c r="IIA68" s="525"/>
      <c r="IIB68" s="525"/>
      <c r="IIC68" s="525"/>
      <c r="IID68" s="525"/>
      <c r="IIE68" s="525"/>
      <c r="IIF68" s="525"/>
      <c r="IIG68" s="525"/>
      <c r="IIH68" s="525"/>
      <c r="III68" s="525"/>
      <c r="IIJ68" s="525"/>
      <c r="IIK68" s="525"/>
      <c r="IIL68" s="525"/>
      <c r="IIM68" s="525"/>
      <c r="IIN68" s="525"/>
      <c r="IIO68" s="525"/>
      <c r="IIP68" s="525"/>
      <c r="IIQ68" s="525"/>
      <c r="IIR68" s="525"/>
      <c r="IIS68" s="525"/>
      <c r="IIT68" s="525"/>
      <c r="IIU68" s="525"/>
      <c r="IIV68" s="525"/>
      <c r="IIW68" s="525"/>
      <c r="IIX68" s="525"/>
      <c r="IIY68" s="525"/>
      <c r="IIZ68" s="525"/>
      <c r="IJA68" s="525"/>
      <c r="IJB68" s="525"/>
      <c r="IJC68" s="525"/>
      <c r="IJD68" s="525"/>
      <c r="IJE68" s="525"/>
      <c r="IJF68" s="525"/>
      <c r="IJG68" s="525"/>
      <c r="IJH68" s="525"/>
      <c r="IJI68" s="525"/>
      <c r="IJJ68" s="525"/>
      <c r="IJK68" s="525"/>
      <c r="IJL68" s="525"/>
      <c r="IJM68" s="525"/>
      <c r="IJN68" s="525"/>
      <c r="IJO68" s="525"/>
      <c r="IJP68" s="525"/>
      <c r="IJQ68" s="525"/>
      <c r="IJR68" s="525"/>
      <c r="IJS68" s="525"/>
      <c r="IJT68" s="525"/>
      <c r="IJU68" s="525"/>
      <c r="IJV68" s="525"/>
      <c r="IJW68" s="525"/>
      <c r="IJX68" s="525"/>
      <c r="IJY68" s="525"/>
      <c r="IJZ68" s="525"/>
      <c r="IKA68" s="525"/>
      <c r="IKB68" s="525"/>
      <c r="IKC68" s="525"/>
      <c r="IKD68" s="525"/>
      <c r="IKE68" s="525"/>
      <c r="IKF68" s="525"/>
      <c r="IKG68" s="525"/>
      <c r="IKH68" s="525"/>
      <c r="IKI68" s="525"/>
      <c r="IKJ68" s="525"/>
      <c r="IKK68" s="525"/>
      <c r="IKL68" s="525"/>
      <c r="IKM68" s="525"/>
      <c r="IKN68" s="525"/>
      <c r="IKO68" s="525"/>
      <c r="IKP68" s="525"/>
      <c r="IKQ68" s="525"/>
      <c r="IKR68" s="525"/>
      <c r="IKS68" s="525"/>
      <c r="IKT68" s="525"/>
      <c r="IKU68" s="525"/>
      <c r="IKV68" s="525"/>
      <c r="IKW68" s="525"/>
      <c r="IKX68" s="525"/>
      <c r="IKY68" s="525"/>
      <c r="IKZ68" s="525"/>
      <c r="ILA68" s="525"/>
      <c r="ILB68" s="525"/>
      <c r="ILC68" s="525"/>
      <c r="ILD68" s="525"/>
      <c r="ILE68" s="525"/>
      <c r="ILF68" s="525"/>
      <c r="ILG68" s="525"/>
      <c r="ILH68" s="525"/>
      <c r="ILI68" s="525"/>
      <c r="ILJ68" s="525"/>
      <c r="ILK68" s="525"/>
      <c r="ILL68" s="525"/>
      <c r="ILM68" s="525"/>
      <c r="ILN68" s="525"/>
      <c r="ILO68" s="525"/>
      <c r="ILP68" s="525"/>
      <c r="ILQ68" s="525"/>
      <c r="ILR68" s="525"/>
      <c r="ILS68" s="525"/>
      <c r="ILT68" s="525"/>
      <c r="ILU68" s="525"/>
      <c r="ILV68" s="525"/>
      <c r="ILW68" s="525"/>
      <c r="ILX68" s="525"/>
      <c r="ILY68" s="525"/>
      <c r="ILZ68" s="525"/>
      <c r="IMA68" s="525"/>
      <c r="IMB68" s="525"/>
      <c r="IMC68" s="525"/>
      <c r="IMD68" s="525"/>
      <c r="IME68" s="525"/>
      <c r="IMF68" s="525"/>
      <c r="IMG68" s="525"/>
      <c r="IMH68" s="525"/>
      <c r="IMI68" s="525"/>
      <c r="IMJ68" s="525"/>
      <c r="IMK68" s="525"/>
      <c r="IML68" s="525"/>
      <c r="IMM68" s="525"/>
      <c r="IMN68" s="525"/>
      <c r="IMO68" s="525"/>
      <c r="IMP68" s="525"/>
      <c r="IMQ68" s="525"/>
      <c r="IMR68" s="525"/>
      <c r="IMS68" s="525"/>
      <c r="IMT68" s="525"/>
      <c r="IMU68" s="525"/>
      <c r="IMV68" s="525"/>
      <c r="IMW68" s="525"/>
      <c r="IMX68" s="525"/>
      <c r="IMY68" s="525"/>
      <c r="IMZ68" s="525"/>
      <c r="INA68" s="525"/>
      <c r="INB68" s="525"/>
      <c r="INC68" s="525"/>
      <c r="IND68" s="525"/>
      <c r="INE68" s="525"/>
      <c r="INF68" s="525"/>
      <c r="ING68" s="525"/>
      <c r="INH68" s="525"/>
      <c r="INI68" s="525"/>
      <c r="INJ68" s="525"/>
      <c r="INK68" s="525"/>
      <c r="INL68" s="525"/>
      <c r="INM68" s="525"/>
      <c r="INN68" s="525"/>
      <c r="INO68" s="525"/>
      <c r="INP68" s="525"/>
      <c r="INQ68" s="525"/>
      <c r="INR68" s="525"/>
      <c r="INS68" s="525"/>
      <c r="INT68" s="525"/>
      <c r="INU68" s="525"/>
      <c r="INV68" s="525"/>
      <c r="INW68" s="525"/>
      <c r="INX68" s="525"/>
      <c r="INY68" s="525"/>
      <c r="INZ68" s="525"/>
      <c r="IOA68" s="525"/>
      <c r="IOB68" s="525"/>
      <c r="IOC68" s="525"/>
      <c r="IOD68" s="525"/>
      <c r="IOE68" s="525"/>
      <c r="IOF68" s="525"/>
      <c r="IOG68" s="525"/>
      <c r="IOH68" s="525"/>
      <c r="IOI68" s="525"/>
      <c r="IOJ68" s="525"/>
      <c r="IOK68" s="525"/>
      <c r="IOL68" s="525"/>
      <c r="IOM68" s="525"/>
      <c r="ION68" s="525"/>
      <c r="IOO68" s="525"/>
      <c r="IOP68" s="525"/>
      <c r="IOQ68" s="525"/>
      <c r="IOR68" s="525"/>
      <c r="IOS68" s="525"/>
      <c r="IOT68" s="525"/>
      <c r="IOU68" s="525"/>
      <c r="IOV68" s="525"/>
      <c r="IOW68" s="525"/>
      <c r="IOX68" s="525"/>
      <c r="IOY68" s="525"/>
      <c r="IOZ68" s="525"/>
      <c r="IPA68" s="525"/>
      <c r="IPB68" s="525"/>
      <c r="IPC68" s="525"/>
      <c r="IPD68" s="525"/>
      <c r="IPE68" s="525"/>
      <c r="IPF68" s="525"/>
      <c r="IPG68" s="525"/>
      <c r="IPH68" s="525"/>
      <c r="IPI68" s="525"/>
      <c r="IPJ68" s="525"/>
      <c r="IPK68" s="525"/>
      <c r="IPL68" s="525"/>
      <c r="IPM68" s="525"/>
      <c r="IPN68" s="525"/>
      <c r="IPO68" s="525"/>
      <c r="IPP68" s="525"/>
      <c r="IPQ68" s="525"/>
      <c r="IPR68" s="525"/>
      <c r="IPS68" s="525"/>
      <c r="IPT68" s="525"/>
      <c r="IPU68" s="525"/>
      <c r="IPV68" s="525"/>
      <c r="IPW68" s="525"/>
      <c r="IPX68" s="525"/>
      <c r="IPY68" s="525"/>
      <c r="IPZ68" s="525"/>
      <c r="IQA68" s="525"/>
      <c r="IQB68" s="525"/>
      <c r="IQC68" s="525"/>
      <c r="IQD68" s="525"/>
      <c r="IQE68" s="525"/>
      <c r="IQF68" s="525"/>
      <c r="IQG68" s="525"/>
      <c r="IQH68" s="525"/>
      <c r="IQI68" s="525"/>
      <c r="IQJ68" s="525"/>
      <c r="IQK68" s="525"/>
      <c r="IQL68" s="525"/>
      <c r="IQM68" s="525"/>
      <c r="IQN68" s="525"/>
      <c r="IQO68" s="525"/>
      <c r="IQP68" s="525"/>
      <c r="IQQ68" s="525"/>
      <c r="IQR68" s="525"/>
      <c r="IQS68" s="525"/>
      <c r="IQT68" s="525"/>
      <c r="IQU68" s="525"/>
      <c r="IQV68" s="525"/>
      <c r="IQW68" s="525"/>
      <c r="IQX68" s="525"/>
      <c r="IQY68" s="525"/>
      <c r="IQZ68" s="525"/>
      <c r="IRA68" s="525"/>
      <c r="IRB68" s="525"/>
      <c r="IRC68" s="525"/>
      <c r="IRD68" s="525"/>
      <c r="IRE68" s="525"/>
      <c r="IRF68" s="525"/>
      <c r="IRG68" s="525"/>
      <c r="IRH68" s="525"/>
      <c r="IRI68" s="525"/>
      <c r="IRJ68" s="525"/>
      <c r="IRK68" s="525"/>
      <c r="IRL68" s="525"/>
      <c r="IRM68" s="525"/>
      <c r="IRN68" s="525"/>
      <c r="IRO68" s="525"/>
      <c r="IRP68" s="525"/>
      <c r="IRQ68" s="525"/>
      <c r="IRR68" s="525"/>
      <c r="IRS68" s="525"/>
      <c r="IRT68" s="525"/>
      <c r="IRU68" s="525"/>
      <c r="IRV68" s="525"/>
      <c r="IRW68" s="525"/>
      <c r="IRX68" s="525"/>
      <c r="IRY68" s="525"/>
      <c r="IRZ68" s="525"/>
      <c r="ISA68" s="525"/>
      <c r="ISB68" s="525"/>
      <c r="ISC68" s="525"/>
      <c r="ISD68" s="525"/>
      <c r="ISE68" s="525"/>
      <c r="ISF68" s="525"/>
      <c r="ISG68" s="525"/>
      <c r="ISH68" s="525"/>
      <c r="ISI68" s="525"/>
      <c r="ISJ68" s="525"/>
      <c r="ISK68" s="525"/>
      <c r="ISL68" s="525"/>
      <c r="ISM68" s="525"/>
      <c r="ISN68" s="525"/>
      <c r="ISO68" s="525"/>
      <c r="ISP68" s="525"/>
      <c r="ISQ68" s="525"/>
      <c r="ISR68" s="525"/>
      <c r="ISS68" s="525"/>
      <c r="IST68" s="525"/>
      <c r="ISU68" s="525"/>
      <c r="ISV68" s="525"/>
      <c r="ISW68" s="525"/>
      <c r="ISX68" s="525"/>
      <c r="ISY68" s="525"/>
      <c r="ISZ68" s="525"/>
      <c r="ITA68" s="525"/>
      <c r="ITB68" s="525"/>
      <c r="ITC68" s="525"/>
      <c r="ITD68" s="525"/>
      <c r="ITE68" s="525"/>
      <c r="ITF68" s="525"/>
      <c r="ITG68" s="525"/>
      <c r="ITH68" s="525"/>
      <c r="ITI68" s="525"/>
      <c r="ITJ68" s="525"/>
      <c r="ITK68" s="525"/>
      <c r="ITL68" s="525"/>
      <c r="ITM68" s="525"/>
      <c r="ITN68" s="525"/>
      <c r="ITO68" s="525"/>
      <c r="ITP68" s="525"/>
      <c r="ITQ68" s="525"/>
      <c r="ITR68" s="525"/>
      <c r="ITS68" s="525"/>
      <c r="ITT68" s="525"/>
      <c r="ITU68" s="525"/>
      <c r="ITV68" s="525"/>
      <c r="ITW68" s="525"/>
      <c r="ITX68" s="525"/>
      <c r="ITY68" s="525"/>
      <c r="ITZ68" s="525"/>
      <c r="IUA68" s="525"/>
      <c r="IUB68" s="525"/>
      <c r="IUC68" s="525"/>
      <c r="IUD68" s="525"/>
      <c r="IUE68" s="525"/>
      <c r="IUF68" s="525"/>
      <c r="IUG68" s="525"/>
      <c r="IUH68" s="525"/>
      <c r="IUI68" s="525"/>
      <c r="IUJ68" s="525"/>
      <c r="IUK68" s="525"/>
      <c r="IUL68" s="525"/>
      <c r="IUM68" s="525"/>
      <c r="IUN68" s="525"/>
      <c r="IUO68" s="525"/>
      <c r="IUP68" s="525"/>
      <c r="IUQ68" s="525"/>
      <c r="IUR68" s="525"/>
      <c r="IUS68" s="525"/>
      <c r="IUT68" s="525"/>
      <c r="IUU68" s="525"/>
      <c r="IUV68" s="525"/>
      <c r="IUW68" s="525"/>
      <c r="IUX68" s="525"/>
      <c r="IUY68" s="525"/>
      <c r="IUZ68" s="525"/>
      <c r="IVA68" s="525"/>
      <c r="IVB68" s="525"/>
      <c r="IVC68" s="525"/>
      <c r="IVD68" s="525"/>
      <c r="IVE68" s="525"/>
      <c r="IVF68" s="525"/>
      <c r="IVG68" s="525"/>
      <c r="IVH68" s="525"/>
      <c r="IVI68" s="525"/>
      <c r="IVJ68" s="525"/>
      <c r="IVK68" s="525"/>
      <c r="IVL68" s="525"/>
      <c r="IVM68" s="525"/>
      <c r="IVN68" s="525"/>
      <c r="IVO68" s="525"/>
      <c r="IVP68" s="525"/>
      <c r="IVQ68" s="525"/>
      <c r="IVR68" s="525"/>
      <c r="IVS68" s="525"/>
      <c r="IVT68" s="525"/>
      <c r="IVU68" s="525"/>
      <c r="IVV68" s="525"/>
      <c r="IVW68" s="525"/>
      <c r="IVX68" s="525"/>
      <c r="IVY68" s="525"/>
      <c r="IVZ68" s="525"/>
      <c r="IWA68" s="525"/>
      <c r="IWB68" s="525"/>
      <c r="IWC68" s="525"/>
      <c r="IWD68" s="525"/>
      <c r="IWE68" s="525"/>
      <c r="IWF68" s="525"/>
      <c r="IWG68" s="525"/>
      <c r="IWH68" s="525"/>
      <c r="IWI68" s="525"/>
      <c r="IWJ68" s="525"/>
      <c r="IWK68" s="525"/>
      <c r="IWL68" s="525"/>
      <c r="IWM68" s="525"/>
      <c r="IWN68" s="525"/>
      <c r="IWO68" s="525"/>
      <c r="IWP68" s="525"/>
      <c r="IWQ68" s="525"/>
      <c r="IWR68" s="525"/>
      <c r="IWS68" s="525"/>
      <c r="IWT68" s="525"/>
      <c r="IWU68" s="525"/>
      <c r="IWV68" s="525"/>
      <c r="IWW68" s="525"/>
      <c r="IWX68" s="525"/>
      <c r="IWY68" s="525"/>
      <c r="IWZ68" s="525"/>
      <c r="IXA68" s="525"/>
      <c r="IXB68" s="525"/>
      <c r="IXC68" s="525"/>
      <c r="IXD68" s="525"/>
      <c r="IXE68" s="525"/>
      <c r="IXF68" s="525"/>
      <c r="IXG68" s="525"/>
      <c r="IXH68" s="525"/>
      <c r="IXI68" s="525"/>
      <c r="IXJ68" s="525"/>
      <c r="IXK68" s="525"/>
      <c r="IXL68" s="525"/>
      <c r="IXM68" s="525"/>
      <c r="IXN68" s="525"/>
      <c r="IXO68" s="525"/>
      <c r="IXP68" s="525"/>
      <c r="IXQ68" s="525"/>
      <c r="IXR68" s="525"/>
      <c r="IXS68" s="525"/>
      <c r="IXT68" s="525"/>
      <c r="IXU68" s="525"/>
      <c r="IXV68" s="525"/>
      <c r="IXW68" s="525"/>
      <c r="IXX68" s="525"/>
      <c r="IXY68" s="525"/>
      <c r="IXZ68" s="525"/>
      <c r="IYA68" s="525"/>
      <c r="IYB68" s="525"/>
      <c r="IYC68" s="525"/>
      <c r="IYD68" s="525"/>
      <c r="IYE68" s="525"/>
      <c r="IYF68" s="525"/>
      <c r="IYG68" s="525"/>
      <c r="IYH68" s="525"/>
      <c r="IYI68" s="525"/>
      <c r="IYJ68" s="525"/>
      <c r="IYK68" s="525"/>
      <c r="IYL68" s="525"/>
      <c r="IYM68" s="525"/>
      <c r="IYN68" s="525"/>
      <c r="IYO68" s="525"/>
      <c r="IYP68" s="525"/>
      <c r="IYQ68" s="525"/>
      <c r="IYR68" s="525"/>
      <c r="IYS68" s="525"/>
      <c r="IYT68" s="525"/>
      <c r="IYU68" s="525"/>
      <c r="IYV68" s="525"/>
      <c r="IYW68" s="525"/>
      <c r="IYX68" s="525"/>
      <c r="IYY68" s="525"/>
      <c r="IYZ68" s="525"/>
      <c r="IZA68" s="525"/>
      <c r="IZB68" s="525"/>
      <c r="IZC68" s="525"/>
      <c r="IZD68" s="525"/>
      <c r="IZE68" s="525"/>
      <c r="IZF68" s="525"/>
      <c r="IZG68" s="525"/>
      <c r="IZH68" s="525"/>
      <c r="IZI68" s="525"/>
      <c r="IZJ68" s="525"/>
      <c r="IZK68" s="525"/>
      <c r="IZL68" s="525"/>
      <c r="IZM68" s="525"/>
      <c r="IZN68" s="525"/>
      <c r="IZO68" s="525"/>
      <c r="IZP68" s="525"/>
      <c r="IZQ68" s="525"/>
      <c r="IZR68" s="525"/>
      <c r="IZS68" s="525"/>
      <c r="IZT68" s="525"/>
      <c r="IZU68" s="525"/>
      <c r="IZV68" s="525"/>
      <c r="IZW68" s="525"/>
      <c r="IZX68" s="525"/>
      <c r="IZY68" s="525"/>
      <c r="IZZ68" s="525"/>
      <c r="JAA68" s="525"/>
      <c r="JAB68" s="525"/>
      <c r="JAC68" s="525"/>
      <c r="JAD68" s="525"/>
      <c r="JAE68" s="525"/>
      <c r="JAF68" s="525"/>
      <c r="JAG68" s="525"/>
      <c r="JAH68" s="525"/>
      <c r="JAI68" s="525"/>
      <c r="JAJ68" s="525"/>
      <c r="JAK68" s="525"/>
      <c r="JAL68" s="525"/>
      <c r="JAM68" s="525"/>
      <c r="JAN68" s="525"/>
      <c r="JAO68" s="525"/>
      <c r="JAP68" s="525"/>
      <c r="JAQ68" s="525"/>
      <c r="JAR68" s="525"/>
      <c r="JAS68" s="525"/>
      <c r="JAT68" s="525"/>
      <c r="JAU68" s="525"/>
      <c r="JAV68" s="525"/>
      <c r="JAW68" s="525"/>
      <c r="JAX68" s="525"/>
      <c r="JAY68" s="525"/>
      <c r="JAZ68" s="525"/>
      <c r="JBA68" s="525"/>
      <c r="JBB68" s="525"/>
      <c r="JBC68" s="525"/>
      <c r="JBD68" s="525"/>
      <c r="JBE68" s="525"/>
      <c r="JBF68" s="525"/>
      <c r="JBG68" s="525"/>
      <c r="JBH68" s="525"/>
      <c r="JBI68" s="525"/>
      <c r="JBJ68" s="525"/>
      <c r="JBK68" s="525"/>
      <c r="JBL68" s="525"/>
      <c r="JBM68" s="525"/>
      <c r="JBN68" s="525"/>
      <c r="JBO68" s="525"/>
      <c r="JBP68" s="525"/>
      <c r="JBQ68" s="525"/>
      <c r="JBR68" s="525"/>
      <c r="JBS68" s="525"/>
      <c r="JBT68" s="525"/>
      <c r="JBU68" s="525"/>
      <c r="JBV68" s="525"/>
      <c r="JBW68" s="525"/>
      <c r="JBX68" s="525"/>
      <c r="JBY68" s="525"/>
      <c r="JBZ68" s="525"/>
      <c r="JCA68" s="525"/>
      <c r="JCB68" s="525"/>
      <c r="JCC68" s="525"/>
      <c r="JCD68" s="525"/>
      <c r="JCE68" s="525"/>
      <c r="JCF68" s="525"/>
      <c r="JCG68" s="525"/>
      <c r="JCH68" s="525"/>
      <c r="JCI68" s="525"/>
      <c r="JCJ68" s="525"/>
      <c r="JCK68" s="525"/>
      <c r="JCL68" s="525"/>
      <c r="JCM68" s="525"/>
      <c r="JCN68" s="525"/>
      <c r="JCO68" s="525"/>
      <c r="JCP68" s="525"/>
      <c r="JCQ68" s="525"/>
      <c r="JCR68" s="525"/>
      <c r="JCS68" s="525"/>
      <c r="JCT68" s="525"/>
      <c r="JCU68" s="525"/>
      <c r="JCV68" s="525"/>
      <c r="JCW68" s="525"/>
      <c r="JCX68" s="525"/>
      <c r="JCY68" s="525"/>
      <c r="JCZ68" s="525"/>
      <c r="JDA68" s="525"/>
      <c r="JDB68" s="525"/>
      <c r="JDC68" s="525"/>
      <c r="JDD68" s="525"/>
      <c r="JDE68" s="525"/>
      <c r="JDF68" s="525"/>
      <c r="JDG68" s="525"/>
      <c r="JDH68" s="525"/>
      <c r="JDI68" s="525"/>
      <c r="JDJ68" s="525"/>
      <c r="JDK68" s="525"/>
      <c r="JDL68" s="525"/>
      <c r="JDM68" s="525"/>
      <c r="JDN68" s="525"/>
      <c r="JDO68" s="525"/>
      <c r="JDP68" s="525"/>
      <c r="JDQ68" s="525"/>
      <c r="JDR68" s="525"/>
      <c r="JDS68" s="525"/>
      <c r="JDT68" s="525"/>
      <c r="JDU68" s="525"/>
      <c r="JDV68" s="525"/>
      <c r="JDW68" s="525"/>
      <c r="JDX68" s="525"/>
      <c r="JDY68" s="525"/>
      <c r="JDZ68" s="525"/>
      <c r="JEA68" s="525"/>
      <c r="JEB68" s="525"/>
      <c r="JEC68" s="525"/>
      <c r="JED68" s="525"/>
      <c r="JEE68" s="525"/>
      <c r="JEF68" s="525"/>
      <c r="JEG68" s="525"/>
      <c r="JEH68" s="525"/>
      <c r="JEI68" s="525"/>
      <c r="JEJ68" s="525"/>
      <c r="JEK68" s="525"/>
      <c r="JEL68" s="525"/>
      <c r="JEM68" s="525"/>
      <c r="JEN68" s="525"/>
      <c r="JEO68" s="525"/>
      <c r="JEP68" s="525"/>
      <c r="JEQ68" s="525"/>
      <c r="JER68" s="525"/>
      <c r="JES68" s="525"/>
      <c r="JET68" s="525"/>
      <c r="JEU68" s="525"/>
      <c r="JEV68" s="525"/>
      <c r="JEW68" s="525"/>
      <c r="JEX68" s="525"/>
      <c r="JEY68" s="525"/>
      <c r="JEZ68" s="525"/>
      <c r="JFA68" s="525"/>
      <c r="JFB68" s="525"/>
      <c r="JFC68" s="525"/>
      <c r="JFD68" s="525"/>
      <c r="JFE68" s="525"/>
      <c r="JFF68" s="525"/>
      <c r="JFG68" s="525"/>
      <c r="JFH68" s="525"/>
      <c r="JFI68" s="525"/>
      <c r="JFJ68" s="525"/>
      <c r="JFK68" s="525"/>
      <c r="JFL68" s="525"/>
      <c r="JFM68" s="525"/>
      <c r="JFN68" s="525"/>
      <c r="JFO68" s="525"/>
      <c r="JFP68" s="525"/>
      <c r="JFQ68" s="525"/>
      <c r="JFR68" s="525"/>
      <c r="JFS68" s="525"/>
      <c r="JFT68" s="525"/>
      <c r="JFU68" s="525"/>
      <c r="JFV68" s="525"/>
      <c r="JFW68" s="525"/>
      <c r="JFX68" s="525"/>
      <c r="JFY68" s="525"/>
      <c r="JFZ68" s="525"/>
      <c r="JGA68" s="525"/>
      <c r="JGB68" s="525"/>
      <c r="JGC68" s="525"/>
      <c r="JGD68" s="525"/>
      <c r="JGE68" s="525"/>
      <c r="JGF68" s="525"/>
      <c r="JGG68" s="525"/>
      <c r="JGH68" s="525"/>
      <c r="JGI68" s="525"/>
      <c r="JGJ68" s="525"/>
      <c r="JGK68" s="525"/>
      <c r="JGL68" s="525"/>
      <c r="JGM68" s="525"/>
      <c r="JGN68" s="525"/>
      <c r="JGO68" s="525"/>
      <c r="JGP68" s="525"/>
      <c r="JGQ68" s="525"/>
      <c r="JGR68" s="525"/>
      <c r="JGS68" s="525"/>
      <c r="JGT68" s="525"/>
      <c r="JGU68" s="525"/>
      <c r="JGV68" s="525"/>
      <c r="JGW68" s="525"/>
      <c r="JGX68" s="525"/>
      <c r="JGY68" s="525"/>
      <c r="JGZ68" s="525"/>
      <c r="JHA68" s="525"/>
      <c r="JHB68" s="525"/>
      <c r="JHC68" s="525"/>
      <c r="JHD68" s="525"/>
      <c r="JHE68" s="525"/>
      <c r="JHF68" s="525"/>
      <c r="JHG68" s="525"/>
      <c r="JHH68" s="525"/>
      <c r="JHI68" s="525"/>
      <c r="JHJ68" s="525"/>
      <c r="JHK68" s="525"/>
      <c r="JHL68" s="525"/>
      <c r="JHM68" s="525"/>
      <c r="JHN68" s="525"/>
      <c r="JHO68" s="525"/>
      <c r="JHP68" s="525"/>
      <c r="JHQ68" s="525"/>
      <c r="JHR68" s="525"/>
      <c r="JHS68" s="525"/>
      <c r="JHT68" s="525"/>
      <c r="JHU68" s="525"/>
      <c r="JHV68" s="525"/>
      <c r="JHW68" s="525"/>
      <c r="JHX68" s="525"/>
      <c r="JHY68" s="525"/>
      <c r="JHZ68" s="525"/>
      <c r="JIA68" s="525"/>
      <c r="JIB68" s="525"/>
      <c r="JIC68" s="525"/>
      <c r="JID68" s="525"/>
      <c r="JIE68" s="525"/>
      <c r="JIF68" s="525"/>
      <c r="JIG68" s="525"/>
      <c r="JIH68" s="525"/>
      <c r="JII68" s="525"/>
      <c r="JIJ68" s="525"/>
      <c r="JIK68" s="525"/>
      <c r="JIL68" s="525"/>
      <c r="JIM68" s="525"/>
      <c r="JIN68" s="525"/>
      <c r="JIO68" s="525"/>
      <c r="JIP68" s="525"/>
      <c r="JIQ68" s="525"/>
      <c r="JIR68" s="525"/>
      <c r="JIS68" s="525"/>
      <c r="JIT68" s="525"/>
      <c r="JIU68" s="525"/>
      <c r="JIV68" s="525"/>
      <c r="JIW68" s="525"/>
      <c r="JIX68" s="525"/>
      <c r="JIY68" s="525"/>
      <c r="JIZ68" s="525"/>
      <c r="JJA68" s="525"/>
      <c r="JJB68" s="525"/>
      <c r="JJC68" s="525"/>
      <c r="JJD68" s="525"/>
      <c r="JJE68" s="525"/>
      <c r="JJF68" s="525"/>
      <c r="JJG68" s="525"/>
      <c r="JJH68" s="525"/>
      <c r="JJI68" s="525"/>
      <c r="JJJ68" s="525"/>
      <c r="JJK68" s="525"/>
      <c r="JJL68" s="525"/>
      <c r="JJM68" s="525"/>
      <c r="JJN68" s="525"/>
      <c r="JJO68" s="525"/>
      <c r="JJP68" s="525"/>
      <c r="JJQ68" s="525"/>
      <c r="JJR68" s="525"/>
      <c r="JJS68" s="525"/>
      <c r="JJT68" s="525"/>
      <c r="JJU68" s="525"/>
      <c r="JJV68" s="525"/>
      <c r="JJW68" s="525"/>
      <c r="JJX68" s="525"/>
      <c r="JJY68" s="525"/>
      <c r="JJZ68" s="525"/>
      <c r="JKA68" s="525"/>
      <c r="JKB68" s="525"/>
      <c r="JKC68" s="525"/>
      <c r="JKD68" s="525"/>
      <c r="JKE68" s="525"/>
      <c r="JKF68" s="525"/>
      <c r="JKG68" s="525"/>
      <c r="JKH68" s="525"/>
      <c r="JKI68" s="525"/>
      <c r="JKJ68" s="525"/>
      <c r="JKK68" s="525"/>
      <c r="JKL68" s="525"/>
      <c r="JKM68" s="525"/>
      <c r="JKN68" s="525"/>
      <c r="JKO68" s="525"/>
      <c r="JKP68" s="525"/>
      <c r="JKQ68" s="525"/>
      <c r="JKR68" s="525"/>
      <c r="JKS68" s="525"/>
      <c r="JKT68" s="525"/>
      <c r="JKU68" s="525"/>
      <c r="JKV68" s="525"/>
      <c r="JKW68" s="525"/>
      <c r="JKX68" s="525"/>
      <c r="JKY68" s="525"/>
      <c r="JKZ68" s="525"/>
      <c r="JLA68" s="525"/>
      <c r="JLB68" s="525"/>
      <c r="JLC68" s="525"/>
      <c r="JLD68" s="525"/>
      <c r="JLE68" s="525"/>
      <c r="JLF68" s="525"/>
      <c r="JLG68" s="525"/>
      <c r="JLH68" s="525"/>
      <c r="JLI68" s="525"/>
      <c r="JLJ68" s="525"/>
      <c r="JLK68" s="525"/>
      <c r="JLL68" s="525"/>
      <c r="JLM68" s="525"/>
      <c r="JLN68" s="525"/>
      <c r="JLO68" s="525"/>
      <c r="JLP68" s="525"/>
      <c r="JLQ68" s="525"/>
      <c r="JLR68" s="525"/>
      <c r="JLS68" s="525"/>
      <c r="JLT68" s="525"/>
      <c r="JLU68" s="525"/>
      <c r="JLV68" s="525"/>
      <c r="JLW68" s="525"/>
      <c r="JLX68" s="525"/>
      <c r="JLY68" s="525"/>
      <c r="JLZ68" s="525"/>
      <c r="JMA68" s="525"/>
      <c r="JMB68" s="525"/>
      <c r="JMC68" s="525"/>
      <c r="JMD68" s="525"/>
      <c r="JME68" s="525"/>
      <c r="JMF68" s="525"/>
      <c r="JMG68" s="525"/>
      <c r="JMH68" s="525"/>
      <c r="JMI68" s="525"/>
      <c r="JMJ68" s="525"/>
      <c r="JMK68" s="525"/>
      <c r="JML68" s="525"/>
      <c r="JMM68" s="525"/>
      <c r="JMN68" s="525"/>
      <c r="JMO68" s="525"/>
      <c r="JMP68" s="525"/>
      <c r="JMQ68" s="525"/>
      <c r="JMR68" s="525"/>
      <c r="JMS68" s="525"/>
      <c r="JMT68" s="525"/>
      <c r="JMU68" s="525"/>
      <c r="JMV68" s="525"/>
      <c r="JMW68" s="525"/>
      <c r="JMX68" s="525"/>
      <c r="JMY68" s="525"/>
      <c r="JMZ68" s="525"/>
      <c r="JNA68" s="525"/>
      <c r="JNB68" s="525"/>
      <c r="JNC68" s="525"/>
      <c r="JND68" s="525"/>
      <c r="JNE68" s="525"/>
      <c r="JNF68" s="525"/>
      <c r="JNG68" s="525"/>
      <c r="JNH68" s="525"/>
      <c r="JNI68" s="525"/>
      <c r="JNJ68" s="525"/>
      <c r="JNK68" s="525"/>
      <c r="JNL68" s="525"/>
      <c r="JNM68" s="525"/>
      <c r="JNN68" s="525"/>
      <c r="JNO68" s="525"/>
      <c r="JNP68" s="525"/>
      <c r="JNQ68" s="525"/>
      <c r="JNR68" s="525"/>
      <c r="JNS68" s="525"/>
      <c r="JNT68" s="525"/>
      <c r="JNU68" s="525"/>
      <c r="JNV68" s="525"/>
      <c r="JNW68" s="525"/>
      <c r="JNX68" s="525"/>
      <c r="JNY68" s="525"/>
      <c r="JNZ68" s="525"/>
      <c r="JOA68" s="525"/>
      <c r="JOB68" s="525"/>
      <c r="JOC68" s="525"/>
      <c r="JOD68" s="525"/>
      <c r="JOE68" s="525"/>
      <c r="JOF68" s="525"/>
      <c r="JOG68" s="525"/>
      <c r="JOH68" s="525"/>
      <c r="JOI68" s="525"/>
      <c r="JOJ68" s="525"/>
      <c r="JOK68" s="525"/>
      <c r="JOL68" s="525"/>
      <c r="JOM68" s="525"/>
      <c r="JON68" s="525"/>
      <c r="JOO68" s="525"/>
      <c r="JOP68" s="525"/>
      <c r="JOQ68" s="525"/>
      <c r="JOR68" s="525"/>
      <c r="JOS68" s="525"/>
      <c r="JOT68" s="525"/>
      <c r="JOU68" s="525"/>
      <c r="JOV68" s="525"/>
      <c r="JOW68" s="525"/>
      <c r="JOX68" s="525"/>
      <c r="JOY68" s="525"/>
      <c r="JOZ68" s="525"/>
      <c r="JPA68" s="525"/>
      <c r="JPB68" s="525"/>
      <c r="JPC68" s="525"/>
      <c r="JPD68" s="525"/>
      <c r="JPE68" s="525"/>
      <c r="JPF68" s="525"/>
      <c r="JPG68" s="525"/>
      <c r="JPH68" s="525"/>
      <c r="JPI68" s="525"/>
      <c r="JPJ68" s="525"/>
      <c r="JPK68" s="525"/>
      <c r="JPL68" s="525"/>
      <c r="JPM68" s="525"/>
      <c r="JPN68" s="525"/>
      <c r="JPO68" s="525"/>
      <c r="JPP68" s="525"/>
      <c r="JPQ68" s="525"/>
      <c r="JPR68" s="525"/>
      <c r="JPS68" s="525"/>
      <c r="JPT68" s="525"/>
      <c r="JPU68" s="525"/>
      <c r="JPV68" s="525"/>
      <c r="JPW68" s="525"/>
      <c r="JPX68" s="525"/>
      <c r="JPY68" s="525"/>
      <c r="JPZ68" s="525"/>
      <c r="JQA68" s="525"/>
      <c r="JQB68" s="525"/>
      <c r="JQC68" s="525"/>
      <c r="JQD68" s="525"/>
      <c r="JQE68" s="525"/>
      <c r="JQF68" s="525"/>
      <c r="JQG68" s="525"/>
      <c r="JQH68" s="525"/>
      <c r="JQI68" s="525"/>
      <c r="JQJ68" s="525"/>
      <c r="JQK68" s="525"/>
      <c r="JQL68" s="525"/>
      <c r="JQM68" s="525"/>
      <c r="JQN68" s="525"/>
      <c r="JQO68" s="525"/>
      <c r="JQP68" s="525"/>
      <c r="JQQ68" s="525"/>
      <c r="JQR68" s="525"/>
      <c r="JQS68" s="525"/>
      <c r="JQT68" s="525"/>
      <c r="JQU68" s="525"/>
      <c r="JQV68" s="525"/>
      <c r="JQW68" s="525"/>
      <c r="JQX68" s="525"/>
      <c r="JQY68" s="525"/>
      <c r="JQZ68" s="525"/>
      <c r="JRA68" s="525"/>
      <c r="JRB68" s="525"/>
      <c r="JRC68" s="525"/>
      <c r="JRD68" s="525"/>
      <c r="JRE68" s="525"/>
      <c r="JRF68" s="525"/>
      <c r="JRG68" s="525"/>
      <c r="JRH68" s="525"/>
      <c r="JRI68" s="525"/>
      <c r="JRJ68" s="525"/>
      <c r="JRK68" s="525"/>
      <c r="JRL68" s="525"/>
      <c r="JRM68" s="525"/>
      <c r="JRN68" s="525"/>
      <c r="JRO68" s="525"/>
      <c r="JRP68" s="525"/>
      <c r="JRQ68" s="525"/>
      <c r="JRR68" s="525"/>
      <c r="JRS68" s="525"/>
      <c r="JRT68" s="525"/>
      <c r="JRU68" s="525"/>
      <c r="JRV68" s="525"/>
      <c r="JRW68" s="525"/>
      <c r="JRX68" s="525"/>
      <c r="JRY68" s="525"/>
      <c r="JRZ68" s="525"/>
      <c r="JSA68" s="525"/>
      <c r="JSB68" s="525"/>
      <c r="JSC68" s="525"/>
      <c r="JSD68" s="525"/>
      <c r="JSE68" s="525"/>
      <c r="JSF68" s="525"/>
      <c r="JSG68" s="525"/>
      <c r="JSH68" s="525"/>
      <c r="JSI68" s="525"/>
      <c r="JSJ68" s="525"/>
      <c r="JSK68" s="525"/>
      <c r="JSL68" s="525"/>
      <c r="JSM68" s="525"/>
      <c r="JSN68" s="525"/>
      <c r="JSO68" s="525"/>
      <c r="JSP68" s="525"/>
      <c r="JSQ68" s="525"/>
      <c r="JSR68" s="525"/>
      <c r="JSS68" s="525"/>
      <c r="JST68" s="525"/>
      <c r="JSU68" s="525"/>
      <c r="JSV68" s="525"/>
      <c r="JSW68" s="525"/>
      <c r="JSX68" s="525"/>
      <c r="JSY68" s="525"/>
      <c r="JSZ68" s="525"/>
      <c r="JTA68" s="525"/>
      <c r="JTB68" s="525"/>
      <c r="JTC68" s="525"/>
      <c r="JTD68" s="525"/>
      <c r="JTE68" s="525"/>
      <c r="JTF68" s="525"/>
      <c r="JTG68" s="525"/>
      <c r="JTH68" s="525"/>
      <c r="JTI68" s="525"/>
      <c r="JTJ68" s="525"/>
      <c r="JTK68" s="525"/>
      <c r="JTL68" s="525"/>
      <c r="JTM68" s="525"/>
      <c r="JTN68" s="525"/>
      <c r="JTO68" s="525"/>
      <c r="JTP68" s="525"/>
      <c r="JTQ68" s="525"/>
      <c r="JTR68" s="525"/>
      <c r="JTS68" s="525"/>
      <c r="JTT68" s="525"/>
      <c r="JTU68" s="525"/>
      <c r="JTV68" s="525"/>
      <c r="JTW68" s="525"/>
      <c r="JTX68" s="525"/>
      <c r="JTY68" s="525"/>
      <c r="JTZ68" s="525"/>
      <c r="JUA68" s="525"/>
      <c r="JUB68" s="525"/>
      <c r="JUC68" s="525"/>
      <c r="JUD68" s="525"/>
      <c r="JUE68" s="525"/>
      <c r="JUF68" s="525"/>
      <c r="JUG68" s="525"/>
      <c r="JUH68" s="525"/>
      <c r="JUI68" s="525"/>
      <c r="JUJ68" s="525"/>
      <c r="JUK68" s="525"/>
      <c r="JUL68" s="525"/>
      <c r="JUM68" s="525"/>
      <c r="JUN68" s="525"/>
      <c r="JUO68" s="525"/>
      <c r="JUP68" s="525"/>
      <c r="JUQ68" s="525"/>
      <c r="JUR68" s="525"/>
      <c r="JUS68" s="525"/>
      <c r="JUT68" s="525"/>
      <c r="JUU68" s="525"/>
      <c r="JUV68" s="525"/>
      <c r="JUW68" s="525"/>
      <c r="JUX68" s="525"/>
      <c r="JUY68" s="525"/>
      <c r="JUZ68" s="525"/>
      <c r="JVA68" s="525"/>
      <c r="JVB68" s="525"/>
      <c r="JVC68" s="525"/>
      <c r="JVD68" s="525"/>
      <c r="JVE68" s="525"/>
      <c r="JVF68" s="525"/>
      <c r="JVG68" s="525"/>
      <c r="JVH68" s="525"/>
      <c r="JVI68" s="525"/>
      <c r="JVJ68" s="525"/>
      <c r="JVK68" s="525"/>
      <c r="JVL68" s="525"/>
      <c r="JVM68" s="525"/>
      <c r="JVN68" s="525"/>
      <c r="JVO68" s="525"/>
      <c r="JVP68" s="525"/>
      <c r="JVQ68" s="525"/>
      <c r="JVR68" s="525"/>
      <c r="JVS68" s="525"/>
      <c r="JVT68" s="525"/>
      <c r="JVU68" s="525"/>
      <c r="JVV68" s="525"/>
      <c r="JVW68" s="525"/>
      <c r="JVX68" s="525"/>
      <c r="JVY68" s="525"/>
      <c r="JVZ68" s="525"/>
      <c r="JWA68" s="525"/>
      <c r="JWB68" s="525"/>
      <c r="JWC68" s="525"/>
      <c r="JWD68" s="525"/>
      <c r="JWE68" s="525"/>
      <c r="JWF68" s="525"/>
      <c r="JWG68" s="525"/>
      <c r="JWH68" s="525"/>
      <c r="JWI68" s="525"/>
      <c r="JWJ68" s="525"/>
      <c r="JWK68" s="525"/>
      <c r="JWL68" s="525"/>
      <c r="JWM68" s="525"/>
      <c r="JWN68" s="525"/>
      <c r="JWO68" s="525"/>
      <c r="JWP68" s="525"/>
      <c r="JWQ68" s="525"/>
      <c r="JWR68" s="525"/>
      <c r="JWS68" s="525"/>
      <c r="JWT68" s="525"/>
      <c r="JWU68" s="525"/>
      <c r="JWV68" s="525"/>
      <c r="JWW68" s="525"/>
      <c r="JWX68" s="525"/>
      <c r="JWY68" s="525"/>
      <c r="JWZ68" s="525"/>
      <c r="JXA68" s="525"/>
      <c r="JXB68" s="525"/>
      <c r="JXC68" s="525"/>
      <c r="JXD68" s="525"/>
      <c r="JXE68" s="525"/>
      <c r="JXF68" s="525"/>
      <c r="JXG68" s="525"/>
      <c r="JXH68" s="525"/>
      <c r="JXI68" s="525"/>
      <c r="JXJ68" s="525"/>
      <c r="JXK68" s="525"/>
      <c r="JXL68" s="525"/>
      <c r="JXM68" s="525"/>
      <c r="JXN68" s="525"/>
      <c r="JXO68" s="525"/>
      <c r="JXP68" s="525"/>
      <c r="JXQ68" s="525"/>
      <c r="JXR68" s="525"/>
      <c r="JXS68" s="525"/>
      <c r="JXT68" s="525"/>
      <c r="JXU68" s="525"/>
      <c r="JXV68" s="525"/>
      <c r="JXW68" s="525"/>
      <c r="JXX68" s="525"/>
      <c r="JXY68" s="525"/>
      <c r="JXZ68" s="525"/>
      <c r="JYA68" s="525"/>
      <c r="JYB68" s="525"/>
      <c r="JYC68" s="525"/>
      <c r="JYD68" s="525"/>
      <c r="JYE68" s="525"/>
      <c r="JYF68" s="525"/>
      <c r="JYG68" s="525"/>
      <c r="JYH68" s="525"/>
      <c r="JYI68" s="525"/>
      <c r="JYJ68" s="525"/>
      <c r="JYK68" s="525"/>
      <c r="JYL68" s="525"/>
      <c r="JYM68" s="525"/>
      <c r="JYN68" s="525"/>
      <c r="JYO68" s="525"/>
      <c r="JYP68" s="525"/>
      <c r="JYQ68" s="525"/>
      <c r="JYR68" s="525"/>
      <c r="JYS68" s="525"/>
      <c r="JYT68" s="525"/>
      <c r="JYU68" s="525"/>
      <c r="JYV68" s="525"/>
      <c r="JYW68" s="525"/>
      <c r="JYX68" s="525"/>
      <c r="JYY68" s="525"/>
      <c r="JYZ68" s="525"/>
      <c r="JZA68" s="525"/>
      <c r="JZB68" s="525"/>
      <c r="JZC68" s="525"/>
      <c r="JZD68" s="525"/>
      <c r="JZE68" s="525"/>
      <c r="JZF68" s="525"/>
      <c r="JZG68" s="525"/>
      <c r="JZH68" s="525"/>
      <c r="JZI68" s="525"/>
      <c r="JZJ68" s="525"/>
      <c r="JZK68" s="525"/>
      <c r="JZL68" s="525"/>
      <c r="JZM68" s="525"/>
      <c r="JZN68" s="525"/>
      <c r="JZO68" s="525"/>
      <c r="JZP68" s="525"/>
      <c r="JZQ68" s="525"/>
      <c r="JZR68" s="525"/>
      <c r="JZS68" s="525"/>
      <c r="JZT68" s="525"/>
      <c r="JZU68" s="525"/>
      <c r="JZV68" s="525"/>
      <c r="JZW68" s="525"/>
      <c r="JZX68" s="525"/>
      <c r="JZY68" s="525"/>
      <c r="JZZ68" s="525"/>
      <c r="KAA68" s="525"/>
      <c r="KAB68" s="525"/>
      <c r="KAC68" s="525"/>
      <c r="KAD68" s="525"/>
      <c r="KAE68" s="525"/>
      <c r="KAF68" s="525"/>
      <c r="KAG68" s="525"/>
      <c r="KAH68" s="525"/>
      <c r="KAI68" s="525"/>
      <c r="KAJ68" s="525"/>
      <c r="KAK68" s="525"/>
      <c r="KAL68" s="525"/>
      <c r="KAM68" s="525"/>
      <c r="KAN68" s="525"/>
      <c r="KAO68" s="525"/>
      <c r="KAP68" s="525"/>
      <c r="KAQ68" s="525"/>
      <c r="KAR68" s="525"/>
      <c r="KAS68" s="525"/>
      <c r="KAT68" s="525"/>
      <c r="KAU68" s="525"/>
      <c r="KAV68" s="525"/>
      <c r="KAW68" s="525"/>
      <c r="KAX68" s="525"/>
      <c r="KAY68" s="525"/>
      <c r="KAZ68" s="525"/>
      <c r="KBA68" s="525"/>
      <c r="KBB68" s="525"/>
      <c r="KBC68" s="525"/>
      <c r="KBD68" s="525"/>
      <c r="KBE68" s="525"/>
      <c r="KBF68" s="525"/>
      <c r="KBG68" s="525"/>
      <c r="KBH68" s="525"/>
      <c r="KBI68" s="525"/>
      <c r="KBJ68" s="525"/>
      <c r="KBK68" s="525"/>
      <c r="KBL68" s="525"/>
      <c r="KBM68" s="525"/>
      <c r="KBN68" s="525"/>
      <c r="KBO68" s="525"/>
      <c r="KBP68" s="525"/>
      <c r="KBQ68" s="525"/>
      <c r="KBR68" s="525"/>
      <c r="KBS68" s="525"/>
      <c r="KBT68" s="525"/>
      <c r="KBU68" s="525"/>
      <c r="KBV68" s="525"/>
      <c r="KBW68" s="525"/>
      <c r="KBX68" s="525"/>
      <c r="KBY68" s="525"/>
      <c r="KBZ68" s="525"/>
      <c r="KCA68" s="525"/>
      <c r="KCB68" s="525"/>
      <c r="KCC68" s="525"/>
      <c r="KCD68" s="525"/>
      <c r="KCE68" s="525"/>
      <c r="KCF68" s="525"/>
      <c r="KCG68" s="525"/>
      <c r="KCH68" s="525"/>
      <c r="KCI68" s="525"/>
      <c r="KCJ68" s="525"/>
      <c r="KCK68" s="525"/>
      <c r="KCL68" s="525"/>
      <c r="KCM68" s="525"/>
      <c r="KCN68" s="525"/>
      <c r="KCO68" s="525"/>
      <c r="KCP68" s="525"/>
      <c r="KCQ68" s="525"/>
      <c r="KCR68" s="525"/>
      <c r="KCS68" s="525"/>
      <c r="KCT68" s="525"/>
      <c r="KCU68" s="525"/>
      <c r="KCV68" s="525"/>
      <c r="KCW68" s="525"/>
      <c r="KCX68" s="525"/>
      <c r="KCY68" s="525"/>
      <c r="KCZ68" s="525"/>
      <c r="KDA68" s="525"/>
      <c r="KDB68" s="525"/>
      <c r="KDC68" s="525"/>
      <c r="KDD68" s="525"/>
      <c r="KDE68" s="525"/>
      <c r="KDF68" s="525"/>
      <c r="KDG68" s="525"/>
      <c r="KDH68" s="525"/>
      <c r="KDI68" s="525"/>
      <c r="KDJ68" s="525"/>
      <c r="KDK68" s="525"/>
      <c r="KDL68" s="525"/>
      <c r="KDM68" s="525"/>
      <c r="KDN68" s="525"/>
      <c r="KDO68" s="525"/>
      <c r="KDP68" s="525"/>
      <c r="KDQ68" s="525"/>
      <c r="KDR68" s="525"/>
      <c r="KDS68" s="525"/>
      <c r="KDT68" s="525"/>
      <c r="KDU68" s="525"/>
      <c r="KDV68" s="525"/>
      <c r="KDW68" s="525"/>
      <c r="KDX68" s="525"/>
      <c r="KDY68" s="525"/>
      <c r="KDZ68" s="525"/>
      <c r="KEA68" s="525"/>
      <c r="KEB68" s="525"/>
      <c r="KEC68" s="525"/>
      <c r="KED68" s="525"/>
      <c r="KEE68" s="525"/>
      <c r="KEF68" s="525"/>
      <c r="KEG68" s="525"/>
      <c r="KEH68" s="525"/>
      <c r="KEI68" s="525"/>
      <c r="KEJ68" s="525"/>
      <c r="KEK68" s="525"/>
      <c r="KEL68" s="525"/>
      <c r="KEM68" s="525"/>
      <c r="KEN68" s="525"/>
      <c r="KEO68" s="525"/>
      <c r="KEP68" s="525"/>
      <c r="KEQ68" s="525"/>
      <c r="KER68" s="525"/>
      <c r="KES68" s="525"/>
      <c r="KET68" s="525"/>
      <c r="KEU68" s="525"/>
      <c r="KEV68" s="525"/>
      <c r="KEW68" s="525"/>
      <c r="KEX68" s="525"/>
      <c r="KEY68" s="525"/>
      <c r="KEZ68" s="525"/>
      <c r="KFA68" s="525"/>
      <c r="KFB68" s="525"/>
      <c r="KFC68" s="525"/>
      <c r="KFD68" s="525"/>
      <c r="KFE68" s="525"/>
      <c r="KFF68" s="525"/>
      <c r="KFG68" s="525"/>
      <c r="KFH68" s="525"/>
      <c r="KFI68" s="525"/>
      <c r="KFJ68" s="525"/>
      <c r="KFK68" s="525"/>
      <c r="KFL68" s="525"/>
      <c r="KFM68" s="525"/>
      <c r="KFN68" s="525"/>
      <c r="KFO68" s="525"/>
      <c r="KFP68" s="525"/>
      <c r="KFQ68" s="525"/>
      <c r="KFR68" s="525"/>
      <c r="KFS68" s="525"/>
      <c r="KFT68" s="525"/>
      <c r="KFU68" s="525"/>
      <c r="KFV68" s="525"/>
      <c r="KFW68" s="525"/>
      <c r="KFX68" s="525"/>
      <c r="KFY68" s="525"/>
      <c r="KFZ68" s="525"/>
      <c r="KGA68" s="525"/>
      <c r="KGB68" s="525"/>
      <c r="KGC68" s="525"/>
      <c r="KGD68" s="525"/>
      <c r="KGE68" s="525"/>
      <c r="KGF68" s="525"/>
      <c r="KGG68" s="525"/>
      <c r="KGH68" s="525"/>
      <c r="KGI68" s="525"/>
      <c r="KGJ68" s="525"/>
      <c r="KGK68" s="525"/>
      <c r="KGL68" s="525"/>
      <c r="KGM68" s="525"/>
      <c r="KGN68" s="525"/>
      <c r="KGO68" s="525"/>
      <c r="KGP68" s="525"/>
      <c r="KGQ68" s="525"/>
      <c r="KGR68" s="525"/>
      <c r="KGS68" s="525"/>
      <c r="KGT68" s="525"/>
      <c r="KGU68" s="525"/>
      <c r="KGV68" s="525"/>
      <c r="KGW68" s="525"/>
      <c r="KGX68" s="525"/>
      <c r="KGY68" s="525"/>
      <c r="KGZ68" s="525"/>
      <c r="KHA68" s="525"/>
      <c r="KHB68" s="525"/>
      <c r="KHC68" s="525"/>
      <c r="KHD68" s="525"/>
      <c r="KHE68" s="525"/>
      <c r="KHF68" s="525"/>
      <c r="KHG68" s="525"/>
      <c r="KHH68" s="525"/>
      <c r="KHI68" s="525"/>
      <c r="KHJ68" s="525"/>
      <c r="KHK68" s="525"/>
      <c r="KHL68" s="525"/>
      <c r="KHM68" s="525"/>
      <c r="KHN68" s="525"/>
      <c r="KHO68" s="525"/>
      <c r="KHP68" s="525"/>
      <c r="KHQ68" s="525"/>
      <c r="KHR68" s="525"/>
      <c r="KHS68" s="525"/>
      <c r="KHT68" s="525"/>
      <c r="KHU68" s="525"/>
      <c r="KHV68" s="525"/>
      <c r="KHW68" s="525"/>
      <c r="KHX68" s="525"/>
      <c r="KHY68" s="525"/>
      <c r="KHZ68" s="525"/>
      <c r="KIA68" s="525"/>
      <c r="KIB68" s="525"/>
      <c r="KIC68" s="525"/>
      <c r="KID68" s="525"/>
      <c r="KIE68" s="525"/>
      <c r="KIF68" s="525"/>
      <c r="KIG68" s="525"/>
      <c r="KIH68" s="525"/>
      <c r="KII68" s="525"/>
      <c r="KIJ68" s="525"/>
      <c r="KIK68" s="525"/>
      <c r="KIL68" s="525"/>
      <c r="KIM68" s="525"/>
      <c r="KIN68" s="525"/>
      <c r="KIO68" s="525"/>
      <c r="KIP68" s="525"/>
      <c r="KIQ68" s="525"/>
      <c r="KIR68" s="525"/>
      <c r="KIS68" s="525"/>
      <c r="KIT68" s="525"/>
      <c r="KIU68" s="525"/>
      <c r="KIV68" s="525"/>
      <c r="KIW68" s="525"/>
      <c r="KIX68" s="525"/>
      <c r="KIY68" s="525"/>
      <c r="KIZ68" s="525"/>
      <c r="KJA68" s="525"/>
      <c r="KJB68" s="525"/>
      <c r="KJC68" s="525"/>
      <c r="KJD68" s="525"/>
      <c r="KJE68" s="525"/>
      <c r="KJF68" s="525"/>
      <c r="KJG68" s="525"/>
      <c r="KJH68" s="525"/>
      <c r="KJI68" s="525"/>
      <c r="KJJ68" s="525"/>
      <c r="KJK68" s="525"/>
      <c r="KJL68" s="525"/>
      <c r="KJM68" s="525"/>
      <c r="KJN68" s="525"/>
      <c r="KJO68" s="525"/>
      <c r="KJP68" s="525"/>
      <c r="KJQ68" s="525"/>
      <c r="KJR68" s="525"/>
      <c r="KJS68" s="525"/>
      <c r="KJT68" s="525"/>
      <c r="KJU68" s="525"/>
      <c r="KJV68" s="525"/>
      <c r="KJW68" s="525"/>
      <c r="KJX68" s="525"/>
      <c r="KJY68" s="525"/>
      <c r="KJZ68" s="525"/>
      <c r="KKA68" s="525"/>
      <c r="KKB68" s="525"/>
      <c r="KKC68" s="525"/>
      <c r="KKD68" s="525"/>
      <c r="KKE68" s="525"/>
      <c r="KKF68" s="525"/>
      <c r="KKG68" s="525"/>
      <c r="KKH68" s="525"/>
      <c r="KKI68" s="525"/>
      <c r="KKJ68" s="525"/>
      <c r="KKK68" s="525"/>
      <c r="KKL68" s="525"/>
      <c r="KKM68" s="525"/>
      <c r="KKN68" s="525"/>
      <c r="KKO68" s="525"/>
      <c r="KKP68" s="525"/>
      <c r="KKQ68" s="525"/>
      <c r="KKR68" s="525"/>
      <c r="KKS68" s="525"/>
      <c r="KKT68" s="525"/>
      <c r="KKU68" s="525"/>
      <c r="KKV68" s="525"/>
      <c r="KKW68" s="525"/>
      <c r="KKX68" s="525"/>
      <c r="KKY68" s="525"/>
      <c r="KKZ68" s="525"/>
      <c r="KLA68" s="525"/>
      <c r="KLB68" s="525"/>
      <c r="KLC68" s="525"/>
      <c r="KLD68" s="525"/>
      <c r="KLE68" s="525"/>
      <c r="KLF68" s="525"/>
      <c r="KLG68" s="525"/>
      <c r="KLH68" s="525"/>
      <c r="KLI68" s="525"/>
      <c r="KLJ68" s="525"/>
      <c r="KLK68" s="525"/>
      <c r="KLL68" s="525"/>
      <c r="KLM68" s="525"/>
      <c r="KLN68" s="525"/>
      <c r="KLO68" s="525"/>
      <c r="KLP68" s="525"/>
      <c r="KLQ68" s="525"/>
      <c r="KLR68" s="525"/>
      <c r="KLS68" s="525"/>
      <c r="KLT68" s="525"/>
      <c r="KLU68" s="525"/>
      <c r="KLV68" s="525"/>
      <c r="KLW68" s="525"/>
      <c r="KLX68" s="525"/>
      <c r="KLY68" s="525"/>
      <c r="KLZ68" s="525"/>
      <c r="KMA68" s="525"/>
      <c r="KMB68" s="525"/>
      <c r="KMC68" s="525"/>
      <c r="KMD68" s="525"/>
      <c r="KME68" s="525"/>
      <c r="KMF68" s="525"/>
      <c r="KMG68" s="525"/>
      <c r="KMH68" s="525"/>
      <c r="KMI68" s="525"/>
      <c r="KMJ68" s="525"/>
      <c r="KMK68" s="525"/>
      <c r="KML68" s="525"/>
      <c r="KMM68" s="525"/>
      <c r="KMN68" s="525"/>
      <c r="KMO68" s="525"/>
      <c r="KMP68" s="525"/>
      <c r="KMQ68" s="525"/>
      <c r="KMR68" s="525"/>
      <c r="KMS68" s="525"/>
      <c r="KMT68" s="525"/>
      <c r="KMU68" s="525"/>
      <c r="KMV68" s="525"/>
      <c r="KMW68" s="525"/>
      <c r="KMX68" s="525"/>
      <c r="KMY68" s="525"/>
      <c r="KMZ68" s="525"/>
      <c r="KNA68" s="525"/>
      <c r="KNB68" s="525"/>
      <c r="KNC68" s="525"/>
      <c r="KND68" s="525"/>
      <c r="KNE68" s="525"/>
      <c r="KNF68" s="525"/>
      <c r="KNG68" s="525"/>
      <c r="KNH68" s="525"/>
      <c r="KNI68" s="525"/>
      <c r="KNJ68" s="525"/>
      <c r="KNK68" s="525"/>
      <c r="KNL68" s="525"/>
      <c r="KNM68" s="525"/>
      <c r="KNN68" s="525"/>
      <c r="KNO68" s="525"/>
      <c r="KNP68" s="525"/>
      <c r="KNQ68" s="525"/>
      <c r="KNR68" s="525"/>
      <c r="KNS68" s="525"/>
      <c r="KNT68" s="525"/>
      <c r="KNU68" s="525"/>
      <c r="KNV68" s="525"/>
      <c r="KNW68" s="525"/>
      <c r="KNX68" s="525"/>
      <c r="KNY68" s="525"/>
      <c r="KNZ68" s="525"/>
      <c r="KOA68" s="525"/>
      <c r="KOB68" s="525"/>
      <c r="KOC68" s="525"/>
      <c r="KOD68" s="525"/>
      <c r="KOE68" s="525"/>
      <c r="KOF68" s="525"/>
      <c r="KOG68" s="525"/>
      <c r="KOH68" s="525"/>
      <c r="KOI68" s="525"/>
      <c r="KOJ68" s="525"/>
      <c r="KOK68" s="525"/>
      <c r="KOL68" s="525"/>
      <c r="KOM68" s="525"/>
      <c r="KON68" s="525"/>
      <c r="KOO68" s="525"/>
      <c r="KOP68" s="525"/>
      <c r="KOQ68" s="525"/>
      <c r="KOR68" s="525"/>
      <c r="KOS68" s="525"/>
      <c r="KOT68" s="525"/>
      <c r="KOU68" s="525"/>
      <c r="KOV68" s="525"/>
      <c r="KOW68" s="525"/>
      <c r="KOX68" s="525"/>
      <c r="KOY68" s="525"/>
      <c r="KOZ68" s="525"/>
      <c r="KPA68" s="525"/>
      <c r="KPB68" s="525"/>
      <c r="KPC68" s="525"/>
      <c r="KPD68" s="525"/>
      <c r="KPE68" s="525"/>
      <c r="KPF68" s="525"/>
      <c r="KPG68" s="525"/>
      <c r="KPH68" s="525"/>
      <c r="KPI68" s="525"/>
      <c r="KPJ68" s="525"/>
      <c r="KPK68" s="525"/>
      <c r="KPL68" s="525"/>
      <c r="KPM68" s="525"/>
      <c r="KPN68" s="525"/>
      <c r="KPO68" s="525"/>
      <c r="KPP68" s="525"/>
      <c r="KPQ68" s="525"/>
      <c r="KPR68" s="525"/>
      <c r="KPS68" s="525"/>
      <c r="KPT68" s="525"/>
      <c r="KPU68" s="525"/>
      <c r="KPV68" s="525"/>
      <c r="KPW68" s="525"/>
      <c r="KPX68" s="525"/>
      <c r="KPY68" s="525"/>
      <c r="KPZ68" s="525"/>
      <c r="KQA68" s="525"/>
      <c r="KQB68" s="525"/>
      <c r="KQC68" s="525"/>
      <c r="KQD68" s="525"/>
      <c r="KQE68" s="525"/>
      <c r="KQF68" s="525"/>
      <c r="KQG68" s="525"/>
      <c r="KQH68" s="525"/>
      <c r="KQI68" s="525"/>
      <c r="KQJ68" s="525"/>
      <c r="KQK68" s="525"/>
      <c r="KQL68" s="525"/>
      <c r="KQM68" s="525"/>
      <c r="KQN68" s="525"/>
      <c r="KQO68" s="525"/>
      <c r="KQP68" s="525"/>
      <c r="KQQ68" s="525"/>
      <c r="KQR68" s="525"/>
      <c r="KQS68" s="525"/>
      <c r="KQT68" s="525"/>
      <c r="KQU68" s="525"/>
      <c r="KQV68" s="525"/>
      <c r="KQW68" s="525"/>
      <c r="KQX68" s="525"/>
      <c r="KQY68" s="525"/>
      <c r="KQZ68" s="525"/>
      <c r="KRA68" s="525"/>
      <c r="KRB68" s="525"/>
      <c r="KRC68" s="525"/>
      <c r="KRD68" s="525"/>
      <c r="KRE68" s="525"/>
      <c r="KRF68" s="525"/>
      <c r="KRG68" s="525"/>
      <c r="KRH68" s="525"/>
      <c r="KRI68" s="525"/>
      <c r="KRJ68" s="525"/>
      <c r="KRK68" s="525"/>
      <c r="KRL68" s="525"/>
      <c r="KRM68" s="525"/>
      <c r="KRN68" s="525"/>
      <c r="KRO68" s="525"/>
      <c r="KRP68" s="525"/>
      <c r="KRQ68" s="525"/>
      <c r="KRR68" s="525"/>
      <c r="KRS68" s="525"/>
      <c r="KRT68" s="525"/>
      <c r="KRU68" s="525"/>
      <c r="KRV68" s="525"/>
      <c r="KRW68" s="525"/>
      <c r="KRX68" s="525"/>
      <c r="KRY68" s="525"/>
      <c r="KRZ68" s="525"/>
      <c r="KSA68" s="525"/>
      <c r="KSB68" s="525"/>
      <c r="KSC68" s="525"/>
      <c r="KSD68" s="525"/>
      <c r="KSE68" s="525"/>
      <c r="KSF68" s="525"/>
      <c r="KSG68" s="525"/>
      <c r="KSH68" s="525"/>
      <c r="KSI68" s="525"/>
      <c r="KSJ68" s="525"/>
      <c r="KSK68" s="525"/>
      <c r="KSL68" s="525"/>
      <c r="KSM68" s="525"/>
      <c r="KSN68" s="525"/>
      <c r="KSO68" s="525"/>
      <c r="KSP68" s="525"/>
      <c r="KSQ68" s="525"/>
      <c r="KSR68" s="525"/>
      <c r="KSS68" s="525"/>
      <c r="KST68" s="525"/>
      <c r="KSU68" s="525"/>
      <c r="KSV68" s="525"/>
      <c r="KSW68" s="525"/>
      <c r="KSX68" s="525"/>
      <c r="KSY68" s="525"/>
      <c r="KSZ68" s="525"/>
      <c r="KTA68" s="525"/>
      <c r="KTB68" s="525"/>
      <c r="KTC68" s="525"/>
      <c r="KTD68" s="525"/>
      <c r="KTE68" s="525"/>
      <c r="KTF68" s="525"/>
      <c r="KTG68" s="525"/>
      <c r="KTH68" s="525"/>
      <c r="KTI68" s="525"/>
      <c r="KTJ68" s="525"/>
      <c r="KTK68" s="525"/>
      <c r="KTL68" s="525"/>
      <c r="KTM68" s="525"/>
      <c r="KTN68" s="525"/>
      <c r="KTO68" s="525"/>
      <c r="KTP68" s="525"/>
      <c r="KTQ68" s="525"/>
      <c r="KTR68" s="525"/>
      <c r="KTS68" s="525"/>
      <c r="KTT68" s="525"/>
      <c r="KTU68" s="525"/>
      <c r="KTV68" s="525"/>
      <c r="KTW68" s="525"/>
      <c r="KTX68" s="525"/>
      <c r="KTY68" s="525"/>
      <c r="KTZ68" s="525"/>
      <c r="KUA68" s="525"/>
      <c r="KUB68" s="525"/>
      <c r="KUC68" s="525"/>
      <c r="KUD68" s="525"/>
      <c r="KUE68" s="525"/>
      <c r="KUF68" s="525"/>
      <c r="KUG68" s="525"/>
      <c r="KUH68" s="525"/>
      <c r="KUI68" s="525"/>
      <c r="KUJ68" s="525"/>
      <c r="KUK68" s="525"/>
      <c r="KUL68" s="525"/>
      <c r="KUM68" s="525"/>
      <c r="KUN68" s="525"/>
      <c r="KUO68" s="525"/>
      <c r="KUP68" s="525"/>
      <c r="KUQ68" s="525"/>
      <c r="KUR68" s="525"/>
      <c r="KUS68" s="525"/>
      <c r="KUT68" s="525"/>
      <c r="KUU68" s="525"/>
      <c r="KUV68" s="525"/>
      <c r="KUW68" s="525"/>
      <c r="KUX68" s="525"/>
      <c r="KUY68" s="525"/>
      <c r="KUZ68" s="525"/>
      <c r="KVA68" s="525"/>
      <c r="KVB68" s="525"/>
      <c r="KVC68" s="525"/>
      <c r="KVD68" s="525"/>
      <c r="KVE68" s="525"/>
      <c r="KVF68" s="525"/>
      <c r="KVG68" s="525"/>
      <c r="KVH68" s="525"/>
      <c r="KVI68" s="525"/>
      <c r="KVJ68" s="525"/>
      <c r="KVK68" s="525"/>
      <c r="KVL68" s="525"/>
      <c r="KVM68" s="525"/>
      <c r="KVN68" s="525"/>
      <c r="KVO68" s="525"/>
      <c r="KVP68" s="525"/>
      <c r="KVQ68" s="525"/>
      <c r="KVR68" s="525"/>
      <c r="KVS68" s="525"/>
      <c r="KVT68" s="525"/>
      <c r="KVU68" s="525"/>
      <c r="KVV68" s="525"/>
      <c r="KVW68" s="525"/>
      <c r="KVX68" s="525"/>
      <c r="KVY68" s="525"/>
      <c r="KVZ68" s="525"/>
      <c r="KWA68" s="525"/>
      <c r="KWB68" s="525"/>
      <c r="KWC68" s="525"/>
      <c r="KWD68" s="525"/>
      <c r="KWE68" s="525"/>
      <c r="KWF68" s="525"/>
      <c r="KWG68" s="525"/>
      <c r="KWH68" s="525"/>
      <c r="KWI68" s="525"/>
      <c r="KWJ68" s="525"/>
      <c r="KWK68" s="525"/>
      <c r="KWL68" s="525"/>
      <c r="KWM68" s="525"/>
      <c r="KWN68" s="525"/>
      <c r="KWO68" s="525"/>
      <c r="KWP68" s="525"/>
      <c r="KWQ68" s="525"/>
      <c r="KWR68" s="525"/>
      <c r="KWS68" s="525"/>
      <c r="KWT68" s="525"/>
      <c r="KWU68" s="525"/>
      <c r="KWV68" s="525"/>
      <c r="KWW68" s="525"/>
      <c r="KWX68" s="525"/>
      <c r="KWY68" s="525"/>
      <c r="KWZ68" s="525"/>
      <c r="KXA68" s="525"/>
      <c r="KXB68" s="525"/>
      <c r="KXC68" s="525"/>
      <c r="KXD68" s="525"/>
      <c r="KXE68" s="525"/>
      <c r="KXF68" s="525"/>
      <c r="KXG68" s="525"/>
      <c r="KXH68" s="525"/>
      <c r="KXI68" s="525"/>
      <c r="KXJ68" s="525"/>
      <c r="KXK68" s="525"/>
      <c r="KXL68" s="525"/>
      <c r="KXM68" s="525"/>
      <c r="KXN68" s="525"/>
      <c r="KXO68" s="525"/>
      <c r="KXP68" s="525"/>
      <c r="KXQ68" s="525"/>
      <c r="KXR68" s="525"/>
      <c r="KXS68" s="525"/>
      <c r="KXT68" s="525"/>
      <c r="KXU68" s="525"/>
      <c r="KXV68" s="525"/>
      <c r="KXW68" s="525"/>
      <c r="KXX68" s="525"/>
      <c r="KXY68" s="525"/>
      <c r="KXZ68" s="525"/>
      <c r="KYA68" s="525"/>
      <c r="KYB68" s="525"/>
      <c r="KYC68" s="525"/>
      <c r="KYD68" s="525"/>
      <c r="KYE68" s="525"/>
      <c r="KYF68" s="525"/>
      <c r="KYG68" s="525"/>
      <c r="KYH68" s="525"/>
      <c r="KYI68" s="525"/>
      <c r="KYJ68" s="525"/>
      <c r="KYK68" s="525"/>
      <c r="KYL68" s="525"/>
      <c r="KYM68" s="525"/>
      <c r="KYN68" s="525"/>
      <c r="KYO68" s="525"/>
      <c r="KYP68" s="525"/>
      <c r="KYQ68" s="525"/>
      <c r="KYR68" s="525"/>
      <c r="KYS68" s="525"/>
      <c r="KYT68" s="525"/>
      <c r="KYU68" s="525"/>
      <c r="KYV68" s="525"/>
      <c r="KYW68" s="525"/>
      <c r="KYX68" s="525"/>
      <c r="KYY68" s="525"/>
      <c r="KYZ68" s="525"/>
      <c r="KZA68" s="525"/>
      <c r="KZB68" s="525"/>
      <c r="KZC68" s="525"/>
      <c r="KZD68" s="525"/>
      <c r="KZE68" s="525"/>
      <c r="KZF68" s="525"/>
      <c r="KZG68" s="525"/>
      <c r="KZH68" s="525"/>
      <c r="KZI68" s="525"/>
      <c r="KZJ68" s="525"/>
      <c r="KZK68" s="525"/>
      <c r="KZL68" s="525"/>
      <c r="KZM68" s="525"/>
      <c r="KZN68" s="525"/>
      <c r="KZO68" s="525"/>
      <c r="KZP68" s="525"/>
      <c r="KZQ68" s="525"/>
      <c r="KZR68" s="525"/>
      <c r="KZS68" s="525"/>
      <c r="KZT68" s="525"/>
      <c r="KZU68" s="525"/>
      <c r="KZV68" s="525"/>
      <c r="KZW68" s="525"/>
      <c r="KZX68" s="525"/>
      <c r="KZY68" s="525"/>
      <c r="KZZ68" s="525"/>
      <c r="LAA68" s="525"/>
      <c r="LAB68" s="525"/>
      <c r="LAC68" s="525"/>
      <c r="LAD68" s="525"/>
      <c r="LAE68" s="525"/>
      <c r="LAF68" s="525"/>
      <c r="LAG68" s="525"/>
      <c r="LAH68" s="525"/>
      <c r="LAI68" s="525"/>
      <c r="LAJ68" s="525"/>
      <c r="LAK68" s="525"/>
      <c r="LAL68" s="525"/>
      <c r="LAM68" s="525"/>
      <c r="LAN68" s="525"/>
      <c r="LAO68" s="525"/>
      <c r="LAP68" s="525"/>
      <c r="LAQ68" s="525"/>
      <c r="LAR68" s="525"/>
      <c r="LAS68" s="525"/>
      <c r="LAT68" s="525"/>
      <c r="LAU68" s="525"/>
      <c r="LAV68" s="525"/>
      <c r="LAW68" s="525"/>
      <c r="LAX68" s="525"/>
      <c r="LAY68" s="525"/>
      <c r="LAZ68" s="525"/>
      <c r="LBA68" s="525"/>
      <c r="LBB68" s="525"/>
      <c r="LBC68" s="525"/>
      <c r="LBD68" s="525"/>
      <c r="LBE68" s="525"/>
      <c r="LBF68" s="525"/>
      <c r="LBG68" s="525"/>
      <c r="LBH68" s="525"/>
      <c r="LBI68" s="525"/>
      <c r="LBJ68" s="525"/>
      <c r="LBK68" s="525"/>
      <c r="LBL68" s="525"/>
      <c r="LBM68" s="525"/>
      <c r="LBN68" s="525"/>
      <c r="LBO68" s="525"/>
      <c r="LBP68" s="525"/>
      <c r="LBQ68" s="525"/>
      <c r="LBR68" s="525"/>
      <c r="LBS68" s="525"/>
      <c r="LBT68" s="525"/>
      <c r="LBU68" s="525"/>
      <c r="LBV68" s="525"/>
      <c r="LBW68" s="525"/>
      <c r="LBX68" s="525"/>
      <c r="LBY68" s="525"/>
      <c r="LBZ68" s="525"/>
      <c r="LCA68" s="525"/>
      <c r="LCB68" s="525"/>
      <c r="LCC68" s="525"/>
      <c r="LCD68" s="525"/>
      <c r="LCE68" s="525"/>
      <c r="LCF68" s="525"/>
      <c r="LCG68" s="525"/>
      <c r="LCH68" s="525"/>
      <c r="LCI68" s="525"/>
      <c r="LCJ68" s="525"/>
      <c r="LCK68" s="525"/>
      <c r="LCL68" s="525"/>
      <c r="LCM68" s="525"/>
      <c r="LCN68" s="525"/>
      <c r="LCO68" s="525"/>
      <c r="LCP68" s="525"/>
      <c r="LCQ68" s="525"/>
      <c r="LCR68" s="525"/>
      <c r="LCS68" s="525"/>
      <c r="LCT68" s="525"/>
      <c r="LCU68" s="525"/>
      <c r="LCV68" s="525"/>
      <c r="LCW68" s="525"/>
      <c r="LCX68" s="525"/>
      <c r="LCY68" s="525"/>
      <c r="LCZ68" s="525"/>
      <c r="LDA68" s="525"/>
      <c r="LDB68" s="525"/>
      <c r="LDC68" s="525"/>
      <c r="LDD68" s="525"/>
      <c r="LDE68" s="525"/>
      <c r="LDF68" s="525"/>
      <c r="LDG68" s="525"/>
      <c r="LDH68" s="525"/>
      <c r="LDI68" s="525"/>
      <c r="LDJ68" s="525"/>
      <c r="LDK68" s="525"/>
      <c r="LDL68" s="525"/>
      <c r="LDM68" s="525"/>
      <c r="LDN68" s="525"/>
      <c r="LDO68" s="525"/>
      <c r="LDP68" s="525"/>
      <c r="LDQ68" s="525"/>
      <c r="LDR68" s="525"/>
      <c r="LDS68" s="525"/>
      <c r="LDT68" s="525"/>
      <c r="LDU68" s="525"/>
      <c r="LDV68" s="525"/>
      <c r="LDW68" s="525"/>
      <c r="LDX68" s="525"/>
      <c r="LDY68" s="525"/>
      <c r="LDZ68" s="525"/>
      <c r="LEA68" s="525"/>
      <c r="LEB68" s="525"/>
      <c r="LEC68" s="525"/>
      <c r="LED68" s="525"/>
      <c r="LEE68" s="525"/>
      <c r="LEF68" s="525"/>
      <c r="LEG68" s="525"/>
      <c r="LEH68" s="525"/>
      <c r="LEI68" s="525"/>
      <c r="LEJ68" s="525"/>
      <c r="LEK68" s="525"/>
      <c r="LEL68" s="525"/>
      <c r="LEM68" s="525"/>
      <c r="LEN68" s="525"/>
      <c r="LEO68" s="525"/>
      <c r="LEP68" s="525"/>
      <c r="LEQ68" s="525"/>
      <c r="LER68" s="525"/>
      <c r="LES68" s="525"/>
      <c r="LET68" s="525"/>
      <c r="LEU68" s="525"/>
      <c r="LEV68" s="525"/>
      <c r="LEW68" s="525"/>
      <c r="LEX68" s="525"/>
      <c r="LEY68" s="525"/>
      <c r="LEZ68" s="525"/>
      <c r="LFA68" s="525"/>
      <c r="LFB68" s="525"/>
      <c r="LFC68" s="525"/>
      <c r="LFD68" s="525"/>
      <c r="LFE68" s="525"/>
      <c r="LFF68" s="525"/>
      <c r="LFG68" s="525"/>
      <c r="LFH68" s="525"/>
      <c r="LFI68" s="525"/>
      <c r="LFJ68" s="525"/>
      <c r="LFK68" s="525"/>
      <c r="LFL68" s="525"/>
      <c r="LFM68" s="525"/>
      <c r="LFN68" s="525"/>
      <c r="LFO68" s="525"/>
      <c r="LFP68" s="525"/>
      <c r="LFQ68" s="525"/>
      <c r="LFR68" s="525"/>
      <c r="LFS68" s="525"/>
      <c r="LFT68" s="525"/>
      <c r="LFU68" s="525"/>
      <c r="LFV68" s="525"/>
      <c r="LFW68" s="525"/>
      <c r="LFX68" s="525"/>
      <c r="LFY68" s="525"/>
      <c r="LFZ68" s="525"/>
      <c r="LGA68" s="525"/>
      <c r="LGB68" s="525"/>
      <c r="LGC68" s="525"/>
      <c r="LGD68" s="525"/>
      <c r="LGE68" s="525"/>
      <c r="LGF68" s="525"/>
      <c r="LGG68" s="525"/>
      <c r="LGH68" s="525"/>
      <c r="LGI68" s="525"/>
      <c r="LGJ68" s="525"/>
      <c r="LGK68" s="525"/>
      <c r="LGL68" s="525"/>
      <c r="LGM68" s="525"/>
      <c r="LGN68" s="525"/>
      <c r="LGO68" s="525"/>
      <c r="LGP68" s="525"/>
      <c r="LGQ68" s="525"/>
      <c r="LGR68" s="525"/>
      <c r="LGS68" s="525"/>
      <c r="LGT68" s="525"/>
      <c r="LGU68" s="525"/>
      <c r="LGV68" s="525"/>
      <c r="LGW68" s="525"/>
      <c r="LGX68" s="525"/>
      <c r="LGY68" s="525"/>
      <c r="LGZ68" s="525"/>
      <c r="LHA68" s="525"/>
      <c r="LHB68" s="525"/>
      <c r="LHC68" s="525"/>
      <c r="LHD68" s="525"/>
      <c r="LHE68" s="525"/>
      <c r="LHF68" s="525"/>
      <c r="LHG68" s="525"/>
      <c r="LHH68" s="525"/>
      <c r="LHI68" s="525"/>
      <c r="LHJ68" s="525"/>
      <c r="LHK68" s="525"/>
      <c r="LHL68" s="525"/>
      <c r="LHM68" s="525"/>
      <c r="LHN68" s="525"/>
      <c r="LHO68" s="525"/>
      <c r="LHP68" s="525"/>
      <c r="LHQ68" s="525"/>
      <c r="LHR68" s="525"/>
      <c r="LHS68" s="525"/>
      <c r="LHT68" s="525"/>
      <c r="LHU68" s="525"/>
      <c r="LHV68" s="525"/>
      <c r="LHW68" s="525"/>
      <c r="LHX68" s="525"/>
      <c r="LHY68" s="525"/>
      <c r="LHZ68" s="525"/>
      <c r="LIA68" s="525"/>
      <c r="LIB68" s="525"/>
      <c r="LIC68" s="525"/>
      <c r="LID68" s="525"/>
      <c r="LIE68" s="525"/>
      <c r="LIF68" s="525"/>
      <c r="LIG68" s="525"/>
      <c r="LIH68" s="525"/>
      <c r="LII68" s="525"/>
      <c r="LIJ68" s="525"/>
      <c r="LIK68" s="525"/>
      <c r="LIL68" s="525"/>
      <c r="LIM68" s="525"/>
      <c r="LIN68" s="525"/>
      <c r="LIO68" s="525"/>
      <c r="LIP68" s="525"/>
      <c r="LIQ68" s="525"/>
      <c r="LIR68" s="525"/>
      <c r="LIS68" s="525"/>
      <c r="LIT68" s="525"/>
      <c r="LIU68" s="525"/>
      <c r="LIV68" s="525"/>
      <c r="LIW68" s="525"/>
      <c r="LIX68" s="525"/>
      <c r="LIY68" s="525"/>
      <c r="LIZ68" s="525"/>
      <c r="LJA68" s="525"/>
      <c r="LJB68" s="525"/>
      <c r="LJC68" s="525"/>
      <c r="LJD68" s="525"/>
      <c r="LJE68" s="525"/>
      <c r="LJF68" s="525"/>
      <c r="LJG68" s="525"/>
      <c r="LJH68" s="525"/>
      <c r="LJI68" s="525"/>
      <c r="LJJ68" s="525"/>
      <c r="LJK68" s="525"/>
      <c r="LJL68" s="525"/>
      <c r="LJM68" s="525"/>
      <c r="LJN68" s="525"/>
      <c r="LJO68" s="525"/>
      <c r="LJP68" s="525"/>
      <c r="LJQ68" s="525"/>
      <c r="LJR68" s="525"/>
      <c r="LJS68" s="525"/>
      <c r="LJT68" s="525"/>
      <c r="LJU68" s="525"/>
      <c r="LJV68" s="525"/>
      <c r="LJW68" s="525"/>
      <c r="LJX68" s="525"/>
      <c r="LJY68" s="525"/>
      <c r="LJZ68" s="525"/>
      <c r="LKA68" s="525"/>
      <c r="LKB68" s="525"/>
      <c r="LKC68" s="525"/>
      <c r="LKD68" s="525"/>
      <c r="LKE68" s="525"/>
      <c r="LKF68" s="525"/>
      <c r="LKG68" s="525"/>
      <c r="LKH68" s="525"/>
      <c r="LKI68" s="525"/>
      <c r="LKJ68" s="525"/>
      <c r="LKK68" s="525"/>
      <c r="LKL68" s="525"/>
      <c r="LKM68" s="525"/>
      <c r="LKN68" s="525"/>
      <c r="LKO68" s="525"/>
      <c r="LKP68" s="525"/>
      <c r="LKQ68" s="525"/>
      <c r="LKR68" s="525"/>
      <c r="LKS68" s="525"/>
      <c r="LKT68" s="525"/>
      <c r="LKU68" s="525"/>
      <c r="LKV68" s="525"/>
      <c r="LKW68" s="525"/>
      <c r="LKX68" s="525"/>
      <c r="LKY68" s="525"/>
      <c r="LKZ68" s="525"/>
      <c r="LLA68" s="525"/>
      <c r="LLB68" s="525"/>
      <c r="LLC68" s="525"/>
      <c r="LLD68" s="525"/>
      <c r="LLE68" s="525"/>
      <c r="LLF68" s="525"/>
      <c r="LLG68" s="525"/>
      <c r="LLH68" s="525"/>
      <c r="LLI68" s="525"/>
      <c r="LLJ68" s="525"/>
      <c r="LLK68" s="525"/>
      <c r="LLL68" s="525"/>
      <c r="LLM68" s="525"/>
      <c r="LLN68" s="525"/>
      <c r="LLO68" s="525"/>
      <c r="LLP68" s="525"/>
      <c r="LLQ68" s="525"/>
      <c r="LLR68" s="525"/>
      <c r="LLS68" s="525"/>
      <c r="LLT68" s="525"/>
      <c r="LLU68" s="525"/>
      <c r="LLV68" s="525"/>
      <c r="LLW68" s="525"/>
      <c r="LLX68" s="525"/>
      <c r="LLY68" s="525"/>
      <c r="LLZ68" s="525"/>
      <c r="LMA68" s="525"/>
      <c r="LMB68" s="525"/>
      <c r="LMC68" s="525"/>
      <c r="LMD68" s="525"/>
      <c r="LME68" s="525"/>
      <c r="LMF68" s="525"/>
      <c r="LMG68" s="525"/>
      <c r="LMH68" s="525"/>
      <c r="LMI68" s="525"/>
      <c r="LMJ68" s="525"/>
      <c r="LMK68" s="525"/>
      <c r="LML68" s="525"/>
      <c r="LMM68" s="525"/>
      <c r="LMN68" s="525"/>
      <c r="LMO68" s="525"/>
      <c r="LMP68" s="525"/>
      <c r="LMQ68" s="525"/>
      <c r="LMR68" s="525"/>
      <c r="LMS68" s="525"/>
      <c r="LMT68" s="525"/>
      <c r="LMU68" s="525"/>
      <c r="LMV68" s="525"/>
      <c r="LMW68" s="525"/>
      <c r="LMX68" s="525"/>
      <c r="LMY68" s="525"/>
      <c r="LMZ68" s="525"/>
      <c r="LNA68" s="525"/>
      <c r="LNB68" s="525"/>
      <c r="LNC68" s="525"/>
      <c r="LND68" s="525"/>
      <c r="LNE68" s="525"/>
      <c r="LNF68" s="525"/>
      <c r="LNG68" s="525"/>
      <c r="LNH68" s="525"/>
      <c r="LNI68" s="525"/>
      <c r="LNJ68" s="525"/>
      <c r="LNK68" s="525"/>
      <c r="LNL68" s="525"/>
      <c r="LNM68" s="525"/>
      <c r="LNN68" s="525"/>
      <c r="LNO68" s="525"/>
      <c r="LNP68" s="525"/>
      <c r="LNQ68" s="525"/>
      <c r="LNR68" s="525"/>
      <c r="LNS68" s="525"/>
      <c r="LNT68" s="525"/>
      <c r="LNU68" s="525"/>
      <c r="LNV68" s="525"/>
      <c r="LNW68" s="525"/>
      <c r="LNX68" s="525"/>
      <c r="LNY68" s="525"/>
      <c r="LNZ68" s="525"/>
      <c r="LOA68" s="525"/>
      <c r="LOB68" s="525"/>
      <c r="LOC68" s="525"/>
      <c r="LOD68" s="525"/>
      <c r="LOE68" s="525"/>
      <c r="LOF68" s="525"/>
      <c r="LOG68" s="525"/>
      <c r="LOH68" s="525"/>
      <c r="LOI68" s="525"/>
      <c r="LOJ68" s="525"/>
      <c r="LOK68" s="525"/>
      <c r="LOL68" s="525"/>
      <c r="LOM68" s="525"/>
      <c r="LON68" s="525"/>
      <c r="LOO68" s="525"/>
      <c r="LOP68" s="525"/>
      <c r="LOQ68" s="525"/>
      <c r="LOR68" s="525"/>
      <c r="LOS68" s="525"/>
      <c r="LOT68" s="525"/>
      <c r="LOU68" s="525"/>
      <c r="LOV68" s="525"/>
      <c r="LOW68" s="525"/>
      <c r="LOX68" s="525"/>
      <c r="LOY68" s="525"/>
      <c r="LOZ68" s="525"/>
      <c r="LPA68" s="525"/>
      <c r="LPB68" s="525"/>
      <c r="LPC68" s="525"/>
      <c r="LPD68" s="525"/>
      <c r="LPE68" s="525"/>
      <c r="LPF68" s="525"/>
      <c r="LPG68" s="525"/>
      <c r="LPH68" s="525"/>
      <c r="LPI68" s="525"/>
      <c r="LPJ68" s="525"/>
      <c r="LPK68" s="525"/>
      <c r="LPL68" s="525"/>
      <c r="LPM68" s="525"/>
      <c r="LPN68" s="525"/>
      <c r="LPO68" s="525"/>
      <c r="LPP68" s="525"/>
      <c r="LPQ68" s="525"/>
      <c r="LPR68" s="525"/>
      <c r="LPS68" s="525"/>
      <c r="LPT68" s="525"/>
      <c r="LPU68" s="525"/>
      <c r="LPV68" s="525"/>
      <c r="LPW68" s="525"/>
      <c r="LPX68" s="525"/>
      <c r="LPY68" s="525"/>
      <c r="LPZ68" s="525"/>
      <c r="LQA68" s="525"/>
      <c r="LQB68" s="525"/>
      <c r="LQC68" s="525"/>
      <c r="LQD68" s="525"/>
      <c r="LQE68" s="525"/>
      <c r="LQF68" s="525"/>
      <c r="LQG68" s="525"/>
      <c r="LQH68" s="525"/>
      <c r="LQI68" s="525"/>
      <c r="LQJ68" s="525"/>
      <c r="LQK68" s="525"/>
      <c r="LQL68" s="525"/>
      <c r="LQM68" s="525"/>
      <c r="LQN68" s="525"/>
      <c r="LQO68" s="525"/>
      <c r="LQP68" s="525"/>
      <c r="LQQ68" s="525"/>
      <c r="LQR68" s="525"/>
      <c r="LQS68" s="525"/>
      <c r="LQT68" s="525"/>
      <c r="LQU68" s="525"/>
      <c r="LQV68" s="525"/>
      <c r="LQW68" s="525"/>
      <c r="LQX68" s="525"/>
      <c r="LQY68" s="525"/>
      <c r="LQZ68" s="525"/>
      <c r="LRA68" s="525"/>
      <c r="LRB68" s="525"/>
      <c r="LRC68" s="525"/>
      <c r="LRD68" s="525"/>
      <c r="LRE68" s="525"/>
      <c r="LRF68" s="525"/>
      <c r="LRG68" s="525"/>
      <c r="LRH68" s="525"/>
      <c r="LRI68" s="525"/>
      <c r="LRJ68" s="525"/>
      <c r="LRK68" s="525"/>
      <c r="LRL68" s="525"/>
      <c r="LRM68" s="525"/>
      <c r="LRN68" s="525"/>
      <c r="LRO68" s="525"/>
      <c r="LRP68" s="525"/>
      <c r="LRQ68" s="525"/>
      <c r="LRR68" s="525"/>
      <c r="LRS68" s="525"/>
      <c r="LRT68" s="525"/>
      <c r="LRU68" s="525"/>
      <c r="LRV68" s="525"/>
      <c r="LRW68" s="525"/>
      <c r="LRX68" s="525"/>
      <c r="LRY68" s="525"/>
      <c r="LRZ68" s="525"/>
      <c r="LSA68" s="525"/>
      <c r="LSB68" s="525"/>
      <c r="LSC68" s="525"/>
      <c r="LSD68" s="525"/>
      <c r="LSE68" s="525"/>
      <c r="LSF68" s="525"/>
      <c r="LSG68" s="525"/>
      <c r="LSH68" s="525"/>
      <c r="LSI68" s="525"/>
      <c r="LSJ68" s="525"/>
      <c r="LSK68" s="525"/>
      <c r="LSL68" s="525"/>
      <c r="LSM68" s="525"/>
      <c r="LSN68" s="525"/>
      <c r="LSO68" s="525"/>
      <c r="LSP68" s="525"/>
      <c r="LSQ68" s="525"/>
      <c r="LSR68" s="525"/>
      <c r="LSS68" s="525"/>
      <c r="LST68" s="525"/>
      <c r="LSU68" s="525"/>
      <c r="LSV68" s="525"/>
      <c r="LSW68" s="525"/>
      <c r="LSX68" s="525"/>
      <c r="LSY68" s="525"/>
      <c r="LSZ68" s="525"/>
      <c r="LTA68" s="525"/>
      <c r="LTB68" s="525"/>
      <c r="LTC68" s="525"/>
      <c r="LTD68" s="525"/>
      <c r="LTE68" s="525"/>
      <c r="LTF68" s="525"/>
      <c r="LTG68" s="525"/>
      <c r="LTH68" s="525"/>
      <c r="LTI68" s="525"/>
      <c r="LTJ68" s="525"/>
      <c r="LTK68" s="525"/>
      <c r="LTL68" s="525"/>
      <c r="LTM68" s="525"/>
      <c r="LTN68" s="525"/>
      <c r="LTO68" s="525"/>
      <c r="LTP68" s="525"/>
      <c r="LTQ68" s="525"/>
      <c r="LTR68" s="525"/>
      <c r="LTS68" s="525"/>
      <c r="LTT68" s="525"/>
      <c r="LTU68" s="525"/>
      <c r="LTV68" s="525"/>
      <c r="LTW68" s="525"/>
      <c r="LTX68" s="525"/>
      <c r="LTY68" s="525"/>
      <c r="LTZ68" s="525"/>
      <c r="LUA68" s="525"/>
      <c r="LUB68" s="525"/>
      <c r="LUC68" s="525"/>
      <c r="LUD68" s="525"/>
      <c r="LUE68" s="525"/>
      <c r="LUF68" s="525"/>
      <c r="LUG68" s="525"/>
      <c r="LUH68" s="525"/>
      <c r="LUI68" s="525"/>
      <c r="LUJ68" s="525"/>
      <c r="LUK68" s="525"/>
      <c r="LUL68" s="525"/>
      <c r="LUM68" s="525"/>
      <c r="LUN68" s="525"/>
      <c r="LUO68" s="525"/>
      <c r="LUP68" s="525"/>
      <c r="LUQ68" s="525"/>
      <c r="LUR68" s="525"/>
      <c r="LUS68" s="525"/>
      <c r="LUT68" s="525"/>
      <c r="LUU68" s="525"/>
      <c r="LUV68" s="525"/>
      <c r="LUW68" s="525"/>
      <c r="LUX68" s="525"/>
      <c r="LUY68" s="525"/>
      <c r="LUZ68" s="525"/>
      <c r="LVA68" s="525"/>
      <c r="LVB68" s="525"/>
      <c r="LVC68" s="525"/>
      <c r="LVD68" s="525"/>
      <c r="LVE68" s="525"/>
      <c r="LVF68" s="525"/>
      <c r="LVG68" s="525"/>
      <c r="LVH68" s="525"/>
      <c r="LVI68" s="525"/>
      <c r="LVJ68" s="525"/>
      <c r="LVK68" s="525"/>
      <c r="LVL68" s="525"/>
      <c r="LVM68" s="525"/>
      <c r="LVN68" s="525"/>
      <c r="LVO68" s="525"/>
      <c r="LVP68" s="525"/>
      <c r="LVQ68" s="525"/>
      <c r="LVR68" s="525"/>
      <c r="LVS68" s="525"/>
      <c r="LVT68" s="525"/>
      <c r="LVU68" s="525"/>
      <c r="LVV68" s="525"/>
      <c r="LVW68" s="525"/>
      <c r="LVX68" s="525"/>
      <c r="LVY68" s="525"/>
      <c r="LVZ68" s="525"/>
      <c r="LWA68" s="525"/>
      <c r="LWB68" s="525"/>
      <c r="LWC68" s="525"/>
      <c r="LWD68" s="525"/>
      <c r="LWE68" s="525"/>
      <c r="LWF68" s="525"/>
      <c r="LWG68" s="525"/>
      <c r="LWH68" s="525"/>
      <c r="LWI68" s="525"/>
      <c r="LWJ68" s="525"/>
      <c r="LWK68" s="525"/>
      <c r="LWL68" s="525"/>
      <c r="LWM68" s="525"/>
      <c r="LWN68" s="525"/>
      <c r="LWO68" s="525"/>
      <c r="LWP68" s="525"/>
      <c r="LWQ68" s="525"/>
      <c r="LWR68" s="525"/>
      <c r="LWS68" s="525"/>
      <c r="LWT68" s="525"/>
      <c r="LWU68" s="525"/>
      <c r="LWV68" s="525"/>
      <c r="LWW68" s="525"/>
      <c r="LWX68" s="525"/>
      <c r="LWY68" s="525"/>
      <c r="LWZ68" s="525"/>
      <c r="LXA68" s="525"/>
      <c r="LXB68" s="525"/>
      <c r="LXC68" s="525"/>
      <c r="LXD68" s="525"/>
      <c r="LXE68" s="525"/>
      <c r="LXF68" s="525"/>
      <c r="LXG68" s="525"/>
      <c r="LXH68" s="525"/>
      <c r="LXI68" s="525"/>
      <c r="LXJ68" s="525"/>
      <c r="LXK68" s="525"/>
      <c r="LXL68" s="525"/>
      <c r="LXM68" s="525"/>
      <c r="LXN68" s="525"/>
      <c r="LXO68" s="525"/>
      <c r="LXP68" s="525"/>
      <c r="LXQ68" s="525"/>
      <c r="LXR68" s="525"/>
      <c r="LXS68" s="525"/>
      <c r="LXT68" s="525"/>
      <c r="LXU68" s="525"/>
      <c r="LXV68" s="525"/>
      <c r="LXW68" s="525"/>
      <c r="LXX68" s="525"/>
      <c r="LXY68" s="525"/>
      <c r="LXZ68" s="525"/>
      <c r="LYA68" s="525"/>
      <c r="LYB68" s="525"/>
      <c r="LYC68" s="525"/>
      <c r="LYD68" s="525"/>
      <c r="LYE68" s="525"/>
      <c r="LYF68" s="525"/>
      <c r="LYG68" s="525"/>
      <c r="LYH68" s="525"/>
      <c r="LYI68" s="525"/>
      <c r="LYJ68" s="525"/>
      <c r="LYK68" s="525"/>
      <c r="LYL68" s="525"/>
      <c r="LYM68" s="525"/>
      <c r="LYN68" s="525"/>
      <c r="LYO68" s="525"/>
      <c r="LYP68" s="525"/>
      <c r="LYQ68" s="525"/>
      <c r="LYR68" s="525"/>
      <c r="LYS68" s="525"/>
      <c r="LYT68" s="525"/>
      <c r="LYU68" s="525"/>
      <c r="LYV68" s="525"/>
      <c r="LYW68" s="525"/>
      <c r="LYX68" s="525"/>
      <c r="LYY68" s="525"/>
      <c r="LYZ68" s="525"/>
      <c r="LZA68" s="525"/>
      <c r="LZB68" s="525"/>
      <c r="LZC68" s="525"/>
      <c r="LZD68" s="525"/>
      <c r="LZE68" s="525"/>
      <c r="LZF68" s="525"/>
      <c r="LZG68" s="525"/>
      <c r="LZH68" s="525"/>
      <c r="LZI68" s="525"/>
      <c r="LZJ68" s="525"/>
      <c r="LZK68" s="525"/>
      <c r="LZL68" s="525"/>
      <c r="LZM68" s="525"/>
      <c r="LZN68" s="525"/>
      <c r="LZO68" s="525"/>
      <c r="LZP68" s="525"/>
      <c r="LZQ68" s="525"/>
      <c r="LZR68" s="525"/>
      <c r="LZS68" s="525"/>
      <c r="LZT68" s="525"/>
      <c r="LZU68" s="525"/>
      <c r="LZV68" s="525"/>
      <c r="LZW68" s="525"/>
      <c r="LZX68" s="525"/>
      <c r="LZY68" s="525"/>
      <c r="LZZ68" s="525"/>
      <c r="MAA68" s="525"/>
      <c r="MAB68" s="525"/>
      <c r="MAC68" s="525"/>
      <c r="MAD68" s="525"/>
      <c r="MAE68" s="525"/>
      <c r="MAF68" s="525"/>
      <c r="MAG68" s="525"/>
      <c r="MAH68" s="525"/>
      <c r="MAI68" s="525"/>
      <c r="MAJ68" s="525"/>
      <c r="MAK68" s="525"/>
      <c r="MAL68" s="525"/>
      <c r="MAM68" s="525"/>
      <c r="MAN68" s="525"/>
      <c r="MAO68" s="525"/>
      <c r="MAP68" s="525"/>
      <c r="MAQ68" s="525"/>
      <c r="MAR68" s="525"/>
      <c r="MAS68" s="525"/>
      <c r="MAT68" s="525"/>
      <c r="MAU68" s="525"/>
      <c r="MAV68" s="525"/>
      <c r="MAW68" s="525"/>
      <c r="MAX68" s="525"/>
      <c r="MAY68" s="525"/>
      <c r="MAZ68" s="525"/>
      <c r="MBA68" s="525"/>
      <c r="MBB68" s="525"/>
      <c r="MBC68" s="525"/>
      <c r="MBD68" s="525"/>
      <c r="MBE68" s="525"/>
      <c r="MBF68" s="525"/>
      <c r="MBG68" s="525"/>
      <c r="MBH68" s="525"/>
      <c r="MBI68" s="525"/>
      <c r="MBJ68" s="525"/>
      <c r="MBK68" s="525"/>
      <c r="MBL68" s="525"/>
      <c r="MBM68" s="525"/>
      <c r="MBN68" s="525"/>
      <c r="MBO68" s="525"/>
      <c r="MBP68" s="525"/>
      <c r="MBQ68" s="525"/>
      <c r="MBR68" s="525"/>
      <c r="MBS68" s="525"/>
      <c r="MBT68" s="525"/>
      <c r="MBU68" s="525"/>
      <c r="MBV68" s="525"/>
      <c r="MBW68" s="525"/>
      <c r="MBX68" s="525"/>
      <c r="MBY68" s="525"/>
      <c r="MBZ68" s="525"/>
      <c r="MCA68" s="525"/>
      <c r="MCB68" s="525"/>
      <c r="MCC68" s="525"/>
      <c r="MCD68" s="525"/>
      <c r="MCE68" s="525"/>
      <c r="MCF68" s="525"/>
      <c r="MCG68" s="525"/>
      <c r="MCH68" s="525"/>
      <c r="MCI68" s="525"/>
      <c r="MCJ68" s="525"/>
      <c r="MCK68" s="525"/>
      <c r="MCL68" s="525"/>
      <c r="MCM68" s="525"/>
      <c r="MCN68" s="525"/>
      <c r="MCO68" s="525"/>
      <c r="MCP68" s="525"/>
      <c r="MCQ68" s="525"/>
      <c r="MCR68" s="525"/>
      <c r="MCS68" s="525"/>
      <c r="MCT68" s="525"/>
      <c r="MCU68" s="525"/>
      <c r="MCV68" s="525"/>
      <c r="MCW68" s="525"/>
      <c r="MCX68" s="525"/>
      <c r="MCY68" s="525"/>
      <c r="MCZ68" s="525"/>
      <c r="MDA68" s="525"/>
      <c r="MDB68" s="525"/>
      <c r="MDC68" s="525"/>
      <c r="MDD68" s="525"/>
      <c r="MDE68" s="525"/>
      <c r="MDF68" s="525"/>
      <c r="MDG68" s="525"/>
      <c r="MDH68" s="525"/>
      <c r="MDI68" s="525"/>
      <c r="MDJ68" s="525"/>
      <c r="MDK68" s="525"/>
      <c r="MDL68" s="525"/>
      <c r="MDM68" s="525"/>
      <c r="MDN68" s="525"/>
      <c r="MDO68" s="525"/>
      <c r="MDP68" s="525"/>
      <c r="MDQ68" s="525"/>
      <c r="MDR68" s="525"/>
      <c r="MDS68" s="525"/>
      <c r="MDT68" s="525"/>
      <c r="MDU68" s="525"/>
      <c r="MDV68" s="525"/>
      <c r="MDW68" s="525"/>
      <c r="MDX68" s="525"/>
      <c r="MDY68" s="525"/>
      <c r="MDZ68" s="525"/>
      <c r="MEA68" s="525"/>
      <c r="MEB68" s="525"/>
      <c r="MEC68" s="525"/>
      <c r="MED68" s="525"/>
      <c r="MEE68" s="525"/>
      <c r="MEF68" s="525"/>
      <c r="MEG68" s="525"/>
      <c r="MEH68" s="525"/>
      <c r="MEI68" s="525"/>
      <c r="MEJ68" s="525"/>
      <c r="MEK68" s="525"/>
      <c r="MEL68" s="525"/>
      <c r="MEM68" s="525"/>
      <c r="MEN68" s="525"/>
      <c r="MEO68" s="525"/>
      <c r="MEP68" s="525"/>
      <c r="MEQ68" s="525"/>
      <c r="MER68" s="525"/>
      <c r="MES68" s="525"/>
      <c r="MET68" s="525"/>
      <c r="MEU68" s="525"/>
      <c r="MEV68" s="525"/>
      <c r="MEW68" s="525"/>
      <c r="MEX68" s="525"/>
      <c r="MEY68" s="525"/>
      <c r="MEZ68" s="525"/>
      <c r="MFA68" s="525"/>
      <c r="MFB68" s="525"/>
      <c r="MFC68" s="525"/>
      <c r="MFD68" s="525"/>
      <c r="MFE68" s="525"/>
      <c r="MFF68" s="525"/>
      <c r="MFG68" s="525"/>
      <c r="MFH68" s="525"/>
      <c r="MFI68" s="525"/>
      <c r="MFJ68" s="525"/>
      <c r="MFK68" s="525"/>
      <c r="MFL68" s="525"/>
      <c r="MFM68" s="525"/>
      <c r="MFN68" s="525"/>
      <c r="MFO68" s="525"/>
      <c r="MFP68" s="525"/>
      <c r="MFQ68" s="525"/>
      <c r="MFR68" s="525"/>
      <c r="MFS68" s="525"/>
      <c r="MFT68" s="525"/>
      <c r="MFU68" s="525"/>
      <c r="MFV68" s="525"/>
      <c r="MFW68" s="525"/>
      <c r="MFX68" s="525"/>
      <c r="MFY68" s="525"/>
      <c r="MFZ68" s="525"/>
      <c r="MGA68" s="525"/>
      <c r="MGB68" s="525"/>
      <c r="MGC68" s="525"/>
      <c r="MGD68" s="525"/>
      <c r="MGE68" s="525"/>
      <c r="MGF68" s="525"/>
      <c r="MGG68" s="525"/>
      <c r="MGH68" s="525"/>
      <c r="MGI68" s="525"/>
      <c r="MGJ68" s="525"/>
      <c r="MGK68" s="525"/>
      <c r="MGL68" s="525"/>
      <c r="MGM68" s="525"/>
      <c r="MGN68" s="525"/>
      <c r="MGO68" s="525"/>
      <c r="MGP68" s="525"/>
      <c r="MGQ68" s="525"/>
      <c r="MGR68" s="525"/>
      <c r="MGS68" s="525"/>
      <c r="MGT68" s="525"/>
      <c r="MGU68" s="525"/>
      <c r="MGV68" s="525"/>
      <c r="MGW68" s="525"/>
      <c r="MGX68" s="525"/>
      <c r="MGY68" s="525"/>
      <c r="MGZ68" s="525"/>
      <c r="MHA68" s="525"/>
      <c r="MHB68" s="525"/>
      <c r="MHC68" s="525"/>
      <c r="MHD68" s="525"/>
      <c r="MHE68" s="525"/>
      <c r="MHF68" s="525"/>
      <c r="MHG68" s="525"/>
      <c r="MHH68" s="525"/>
      <c r="MHI68" s="525"/>
      <c r="MHJ68" s="525"/>
      <c r="MHK68" s="525"/>
      <c r="MHL68" s="525"/>
      <c r="MHM68" s="525"/>
      <c r="MHN68" s="525"/>
      <c r="MHO68" s="525"/>
      <c r="MHP68" s="525"/>
      <c r="MHQ68" s="525"/>
      <c r="MHR68" s="525"/>
      <c r="MHS68" s="525"/>
      <c r="MHT68" s="525"/>
      <c r="MHU68" s="525"/>
      <c r="MHV68" s="525"/>
      <c r="MHW68" s="525"/>
      <c r="MHX68" s="525"/>
      <c r="MHY68" s="525"/>
      <c r="MHZ68" s="525"/>
      <c r="MIA68" s="525"/>
      <c r="MIB68" s="525"/>
      <c r="MIC68" s="525"/>
      <c r="MID68" s="525"/>
      <c r="MIE68" s="525"/>
      <c r="MIF68" s="525"/>
      <c r="MIG68" s="525"/>
      <c r="MIH68" s="525"/>
      <c r="MII68" s="525"/>
      <c r="MIJ68" s="525"/>
      <c r="MIK68" s="525"/>
      <c r="MIL68" s="525"/>
      <c r="MIM68" s="525"/>
      <c r="MIN68" s="525"/>
      <c r="MIO68" s="525"/>
      <c r="MIP68" s="525"/>
      <c r="MIQ68" s="525"/>
      <c r="MIR68" s="525"/>
      <c r="MIS68" s="525"/>
      <c r="MIT68" s="525"/>
      <c r="MIU68" s="525"/>
      <c r="MIV68" s="525"/>
      <c r="MIW68" s="525"/>
      <c r="MIX68" s="525"/>
      <c r="MIY68" s="525"/>
      <c r="MIZ68" s="525"/>
      <c r="MJA68" s="525"/>
      <c r="MJB68" s="525"/>
      <c r="MJC68" s="525"/>
      <c r="MJD68" s="525"/>
      <c r="MJE68" s="525"/>
      <c r="MJF68" s="525"/>
      <c r="MJG68" s="525"/>
      <c r="MJH68" s="525"/>
      <c r="MJI68" s="525"/>
      <c r="MJJ68" s="525"/>
      <c r="MJK68" s="525"/>
      <c r="MJL68" s="525"/>
      <c r="MJM68" s="525"/>
      <c r="MJN68" s="525"/>
      <c r="MJO68" s="525"/>
      <c r="MJP68" s="525"/>
      <c r="MJQ68" s="525"/>
      <c r="MJR68" s="525"/>
      <c r="MJS68" s="525"/>
      <c r="MJT68" s="525"/>
      <c r="MJU68" s="525"/>
      <c r="MJV68" s="525"/>
      <c r="MJW68" s="525"/>
      <c r="MJX68" s="525"/>
      <c r="MJY68" s="525"/>
      <c r="MJZ68" s="525"/>
      <c r="MKA68" s="525"/>
      <c r="MKB68" s="525"/>
      <c r="MKC68" s="525"/>
      <c r="MKD68" s="525"/>
      <c r="MKE68" s="525"/>
      <c r="MKF68" s="525"/>
      <c r="MKG68" s="525"/>
      <c r="MKH68" s="525"/>
      <c r="MKI68" s="525"/>
      <c r="MKJ68" s="525"/>
      <c r="MKK68" s="525"/>
      <c r="MKL68" s="525"/>
      <c r="MKM68" s="525"/>
      <c r="MKN68" s="525"/>
      <c r="MKO68" s="525"/>
      <c r="MKP68" s="525"/>
      <c r="MKQ68" s="525"/>
      <c r="MKR68" s="525"/>
      <c r="MKS68" s="525"/>
      <c r="MKT68" s="525"/>
      <c r="MKU68" s="525"/>
      <c r="MKV68" s="525"/>
      <c r="MKW68" s="525"/>
      <c r="MKX68" s="525"/>
      <c r="MKY68" s="525"/>
      <c r="MKZ68" s="525"/>
      <c r="MLA68" s="525"/>
      <c r="MLB68" s="525"/>
      <c r="MLC68" s="525"/>
      <c r="MLD68" s="525"/>
      <c r="MLE68" s="525"/>
      <c r="MLF68" s="525"/>
      <c r="MLG68" s="525"/>
      <c r="MLH68" s="525"/>
      <c r="MLI68" s="525"/>
      <c r="MLJ68" s="525"/>
      <c r="MLK68" s="525"/>
      <c r="MLL68" s="525"/>
      <c r="MLM68" s="525"/>
      <c r="MLN68" s="525"/>
      <c r="MLO68" s="525"/>
      <c r="MLP68" s="525"/>
      <c r="MLQ68" s="525"/>
      <c r="MLR68" s="525"/>
      <c r="MLS68" s="525"/>
      <c r="MLT68" s="525"/>
      <c r="MLU68" s="525"/>
      <c r="MLV68" s="525"/>
      <c r="MLW68" s="525"/>
      <c r="MLX68" s="525"/>
      <c r="MLY68" s="525"/>
      <c r="MLZ68" s="525"/>
      <c r="MMA68" s="525"/>
      <c r="MMB68" s="525"/>
      <c r="MMC68" s="525"/>
      <c r="MMD68" s="525"/>
      <c r="MME68" s="525"/>
      <c r="MMF68" s="525"/>
      <c r="MMG68" s="525"/>
      <c r="MMH68" s="525"/>
      <c r="MMI68" s="525"/>
      <c r="MMJ68" s="525"/>
      <c r="MMK68" s="525"/>
      <c r="MML68" s="525"/>
      <c r="MMM68" s="525"/>
      <c r="MMN68" s="525"/>
      <c r="MMO68" s="525"/>
      <c r="MMP68" s="525"/>
      <c r="MMQ68" s="525"/>
      <c r="MMR68" s="525"/>
      <c r="MMS68" s="525"/>
      <c r="MMT68" s="525"/>
      <c r="MMU68" s="525"/>
      <c r="MMV68" s="525"/>
      <c r="MMW68" s="525"/>
      <c r="MMX68" s="525"/>
      <c r="MMY68" s="525"/>
      <c r="MMZ68" s="525"/>
      <c r="MNA68" s="525"/>
      <c r="MNB68" s="525"/>
      <c r="MNC68" s="525"/>
      <c r="MND68" s="525"/>
      <c r="MNE68" s="525"/>
      <c r="MNF68" s="525"/>
      <c r="MNG68" s="525"/>
      <c r="MNH68" s="525"/>
      <c r="MNI68" s="525"/>
      <c r="MNJ68" s="525"/>
      <c r="MNK68" s="525"/>
      <c r="MNL68" s="525"/>
      <c r="MNM68" s="525"/>
      <c r="MNN68" s="525"/>
      <c r="MNO68" s="525"/>
      <c r="MNP68" s="525"/>
      <c r="MNQ68" s="525"/>
      <c r="MNR68" s="525"/>
      <c r="MNS68" s="525"/>
      <c r="MNT68" s="525"/>
      <c r="MNU68" s="525"/>
      <c r="MNV68" s="525"/>
      <c r="MNW68" s="525"/>
      <c r="MNX68" s="525"/>
      <c r="MNY68" s="525"/>
      <c r="MNZ68" s="525"/>
      <c r="MOA68" s="525"/>
      <c r="MOB68" s="525"/>
      <c r="MOC68" s="525"/>
      <c r="MOD68" s="525"/>
      <c r="MOE68" s="525"/>
      <c r="MOF68" s="525"/>
      <c r="MOG68" s="525"/>
      <c r="MOH68" s="525"/>
      <c r="MOI68" s="525"/>
      <c r="MOJ68" s="525"/>
      <c r="MOK68" s="525"/>
      <c r="MOL68" s="525"/>
      <c r="MOM68" s="525"/>
      <c r="MON68" s="525"/>
      <c r="MOO68" s="525"/>
      <c r="MOP68" s="525"/>
      <c r="MOQ68" s="525"/>
      <c r="MOR68" s="525"/>
      <c r="MOS68" s="525"/>
      <c r="MOT68" s="525"/>
      <c r="MOU68" s="525"/>
      <c r="MOV68" s="525"/>
      <c r="MOW68" s="525"/>
      <c r="MOX68" s="525"/>
      <c r="MOY68" s="525"/>
      <c r="MOZ68" s="525"/>
      <c r="MPA68" s="525"/>
      <c r="MPB68" s="525"/>
      <c r="MPC68" s="525"/>
      <c r="MPD68" s="525"/>
      <c r="MPE68" s="525"/>
      <c r="MPF68" s="525"/>
      <c r="MPG68" s="525"/>
      <c r="MPH68" s="525"/>
      <c r="MPI68" s="525"/>
      <c r="MPJ68" s="525"/>
      <c r="MPK68" s="525"/>
      <c r="MPL68" s="525"/>
      <c r="MPM68" s="525"/>
      <c r="MPN68" s="525"/>
      <c r="MPO68" s="525"/>
      <c r="MPP68" s="525"/>
      <c r="MPQ68" s="525"/>
      <c r="MPR68" s="525"/>
      <c r="MPS68" s="525"/>
      <c r="MPT68" s="525"/>
      <c r="MPU68" s="525"/>
      <c r="MPV68" s="525"/>
      <c r="MPW68" s="525"/>
      <c r="MPX68" s="525"/>
      <c r="MPY68" s="525"/>
      <c r="MPZ68" s="525"/>
      <c r="MQA68" s="525"/>
      <c r="MQB68" s="525"/>
      <c r="MQC68" s="525"/>
      <c r="MQD68" s="525"/>
      <c r="MQE68" s="525"/>
      <c r="MQF68" s="525"/>
      <c r="MQG68" s="525"/>
      <c r="MQH68" s="525"/>
      <c r="MQI68" s="525"/>
      <c r="MQJ68" s="525"/>
      <c r="MQK68" s="525"/>
      <c r="MQL68" s="525"/>
      <c r="MQM68" s="525"/>
      <c r="MQN68" s="525"/>
      <c r="MQO68" s="525"/>
      <c r="MQP68" s="525"/>
      <c r="MQQ68" s="525"/>
      <c r="MQR68" s="525"/>
      <c r="MQS68" s="525"/>
      <c r="MQT68" s="525"/>
      <c r="MQU68" s="525"/>
      <c r="MQV68" s="525"/>
      <c r="MQW68" s="525"/>
      <c r="MQX68" s="525"/>
      <c r="MQY68" s="525"/>
      <c r="MQZ68" s="525"/>
      <c r="MRA68" s="525"/>
      <c r="MRB68" s="525"/>
      <c r="MRC68" s="525"/>
      <c r="MRD68" s="525"/>
      <c r="MRE68" s="525"/>
      <c r="MRF68" s="525"/>
      <c r="MRG68" s="525"/>
      <c r="MRH68" s="525"/>
      <c r="MRI68" s="525"/>
      <c r="MRJ68" s="525"/>
      <c r="MRK68" s="525"/>
      <c r="MRL68" s="525"/>
      <c r="MRM68" s="525"/>
      <c r="MRN68" s="525"/>
      <c r="MRO68" s="525"/>
      <c r="MRP68" s="525"/>
      <c r="MRQ68" s="525"/>
      <c r="MRR68" s="525"/>
      <c r="MRS68" s="525"/>
      <c r="MRT68" s="525"/>
      <c r="MRU68" s="525"/>
      <c r="MRV68" s="525"/>
      <c r="MRW68" s="525"/>
      <c r="MRX68" s="525"/>
      <c r="MRY68" s="525"/>
      <c r="MRZ68" s="525"/>
      <c r="MSA68" s="525"/>
      <c r="MSB68" s="525"/>
      <c r="MSC68" s="525"/>
      <c r="MSD68" s="525"/>
      <c r="MSE68" s="525"/>
      <c r="MSF68" s="525"/>
      <c r="MSG68" s="525"/>
      <c r="MSH68" s="525"/>
      <c r="MSI68" s="525"/>
      <c r="MSJ68" s="525"/>
      <c r="MSK68" s="525"/>
      <c r="MSL68" s="525"/>
      <c r="MSM68" s="525"/>
      <c r="MSN68" s="525"/>
      <c r="MSO68" s="525"/>
      <c r="MSP68" s="525"/>
      <c r="MSQ68" s="525"/>
      <c r="MSR68" s="525"/>
      <c r="MSS68" s="525"/>
      <c r="MST68" s="525"/>
      <c r="MSU68" s="525"/>
      <c r="MSV68" s="525"/>
      <c r="MSW68" s="525"/>
      <c r="MSX68" s="525"/>
      <c r="MSY68" s="525"/>
      <c r="MSZ68" s="525"/>
      <c r="MTA68" s="525"/>
      <c r="MTB68" s="525"/>
      <c r="MTC68" s="525"/>
      <c r="MTD68" s="525"/>
      <c r="MTE68" s="525"/>
      <c r="MTF68" s="525"/>
      <c r="MTG68" s="525"/>
      <c r="MTH68" s="525"/>
      <c r="MTI68" s="525"/>
      <c r="MTJ68" s="525"/>
      <c r="MTK68" s="525"/>
      <c r="MTL68" s="525"/>
      <c r="MTM68" s="525"/>
      <c r="MTN68" s="525"/>
      <c r="MTO68" s="525"/>
      <c r="MTP68" s="525"/>
      <c r="MTQ68" s="525"/>
      <c r="MTR68" s="525"/>
      <c r="MTS68" s="525"/>
      <c r="MTT68" s="525"/>
      <c r="MTU68" s="525"/>
      <c r="MTV68" s="525"/>
      <c r="MTW68" s="525"/>
      <c r="MTX68" s="525"/>
      <c r="MTY68" s="525"/>
      <c r="MTZ68" s="525"/>
      <c r="MUA68" s="525"/>
      <c r="MUB68" s="525"/>
      <c r="MUC68" s="525"/>
      <c r="MUD68" s="525"/>
      <c r="MUE68" s="525"/>
      <c r="MUF68" s="525"/>
      <c r="MUG68" s="525"/>
      <c r="MUH68" s="525"/>
      <c r="MUI68" s="525"/>
      <c r="MUJ68" s="525"/>
      <c r="MUK68" s="525"/>
      <c r="MUL68" s="525"/>
      <c r="MUM68" s="525"/>
      <c r="MUN68" s="525"/>
      <c r="MUO68" s="525"/>
      <c r="MUP68" s="525"/>
      <c r="MUQ68" s="525"/>
      <c r="MUR68" s="525"/>
      <c r="MUS68" s="525"/>
      <c r="MUT68" s="525"/>
      <c r="MUU68" s="525"/>
      <c r="MUV68" s="525"/>
      <c r="MUW68" s="525"/>
      <c r="MUX68" s="525"/>
      <c r="MUY68" s="525"/>
      <c r="MUZ68" s="525"/>
      <c r="MVA68" s="525"/>
      <c r="MVB68" s="525"/>
      <c r="MVC68" s="525"/>
      <c r="MVD68" s="525"/>
      <c r="MVE68" s="525"/>
      <c r="MVF68" s="525"/>
      <c r="MVG68" s="525"/>
      <c r="MVH68" s="525"/>
      <c r="MVI68" s="525"/>
      <c r="MVJ68" s="525"/>
      <c r="MVK68" s="525"/>
      <c r="MVL68" s="525"/>
      <c r="MVM68" s="525"/>
      <c r="MVN68" s="525"/>
      <c r="MVO68" s="525"/>
      <c r="MVP68" s="525"/>
      <c r="MVQ68" s="525"/>
      <c r="MVR68" s="525"/>
      <c r="MVS68" s="525"/>
      <c r="MVT68" s="525"/>
      <c r="MVU68" s="525"/>
      <c r="MVV68" s="525"/>
      <c r="MVW68" s="525"/>
      <c r="MVX68" s="525"/>
      <c r="MVY68" s="525"/>
      <c r="MVZ68" s="525"/>
      <c r="MWA68" s="525"/>
      <c r="MWB68" s="525"/>
      <c r="MWC68" s="525"/>
      <c r="MWD68" s="525"/>
      <c r="MWE68" s="525"/>
      <c r="MWF68" s="525"/>
      <c r="MWG68" s="525"/>
      <c r="MWH68" s="525"/>
      <c r="MWI68" s="525"/>
      <c r="MWJ68" s="525"/>
      <c r="MWK68" s="525"/>
      <c r="MWL68" s="525"/>
      <c r="MWM68" s="525"/>
      <c r="MWN68" s="525"/>
      <c r="MWO68" s="525"/>
      <c r="MWP68" s="525"/>
      <c r="MWQ68" s="525"/>
      <c r="MWR68" s="525"/>
      <c r="MWS68" s="525"/>
      <c r="MWT68" s="525"/>
      <c r="MWU68" s="525"/>
      <c r="MWV68" s="525"/>
      <c r="MWW68" s="525"/>
      <c r="MWX68" s="525"/>
      <c r="MWY68" s="525"/>
      <c r="MWZ68" s="525"/>
      <c r="MXA68" s="525"/>
      <c r="MXB68" s="525"/>
      <c r="MXC68" s="525"/>
      <c r="MXD68" s="525"/>
      <c r="MXE68" s="525"/>
      <c r="MXF68" s="525"/>
      <c r="MXG68" s="525"/>
      <c r="MXH68" s="525"/>
      <c r="MXI68" s="525"/>
      <c r="MXJ68" s="525"/>
      <c r="MXK68" s="525"/>
      <c r="MXL68" s="525"/>
      <c r="MXM68" s="525"/>
      <c r="MXN68" s="525"/>
      <c r="MXO68" s="525"/>
      <c r="MXP68" s="525"/>
      <c r="MXQ68" s="525"/>
      <c r="MXR68" s="525"/>
      <c r="MXS68" s="525"/>
      <c r="MXT68" s="525"/>
      <c r="MXU68" s="525"/>
      <c r="MXV68" s="525"/>
      <c r="MXW68" s="525"/>
      <c r="MXX68" s="525"/>
      <c r="MXY68" s="525"/>
      <c r="MXZ68" s="525"/>
      <c r="MYA68" s="525"/>
      <c r="MYB68" s="525"/>
      <c r="MYC68" s="525"/>
      <c r="MYD68" s="525"/>
      <c r="MYE68" s="525"/>
      <c r="MYF68" s="525"/>
      <c r="MYG68" s="525"/>
      <c r="MYH68" s="525"/>
      <c r="MYI68" s="525"/>
      <c r="MYJ68" s="525"/>
      <c r="MYK68" s="525"/>
      <c r="MYL68" s="525"/>
      <c r="MYM68" s="525"/>
      <c r="MYN68" s="525"/>
      <c r="MYO68" s="525"/>
      <c r="MYP68" s="525"/>
      <c r="MYQ68" s="525"/>
      <c r="MYR68" s="525"/>
      <c r="MYS68" s="525"/>
      <c r="MYT68" s="525"/>
      <c r="MYU68" s="525"/>
      <c r="MYV68" s="525"/>
      <c r="MYW68" s="525"/>
      <c r="MYX68" s="525"/>
      <c r="MYY68" s="525"/>
      <c r="MYZ68" s="525"/>
      <c r="MZA68" s="525"/>
      <c r="MZB68" s="525"/>
      <c r="MZC68" s="525"/>
      <c r="MZD68" s="525"/>
      <c r="MZE68" s="525"/>
      <c r="MZF68" s="525"/>
      <c r="MZG68" s="525"/>
      <c r="MZH68" s="525"/>
      <c r="MZI68" s="525"/>
      <c r="MZJ68" s="525"/>
      <c r="MZK68" s="525"/>
      <c r="MZL68" s="525"/>
      <c r="MZM68" s="525"/>
      <c r="MZN68" s="525"/>
      <c r="MZO68" s="525"/>
      <c r="MZP68" s="525"/>
      <c r="MZQ68" s="525"/>
      <c r="MZR68" s="525"/>
      <c r="MZS68" s="525"/>
      <c r="MZT68" s="525"/>
      <c r="MZU68" s="525"/>
      <c r="MZV68" s="525"/>
      <c r="MZW68" s="525"/>
      <c r="MZX68" s="525"/>
      <c r="MZY68" s="525"/>
      <c r="MZZ68" s="525"/>
      <c r="NAA68" s="525"/>
      <c r="NAB68" s="525"/>
      <c r="NAC68" s="525"/>
      <c r="NAD68" s="525"/>
      <c r="NAE68" s="525"/>
      <c r="NAF68" s="525"/>
      <c r="NAG68" s="525"/>
      <c r="NAH68" s="525"/>
      <c r="NAI68" s="525"/>
      <c r="NAJ68" s="525"/>
      <c r="NAK68" s="525"/>
      <c r="NAL68" s="525"/>
      <c r="NAM68" s="525"/>
      <c r="NAN68" s="525"/>
      <c r="NAO68" s="525"/>
      <c r="NAP68" s="525"/>
      <c r="NAQ68" s="525"/>
      <c r="NAR68" s="525"/>
      <c r="NAS68" s="525"/>
      <c r="NAT68" s="525"/>
      <c r="NAU68" s="525"/>
      <c r="NAV68" s="525"/>
      <c r="NAW68" s="525"/>
      <c r="NAX68" s="525"/>
      <c r="NAY68" s="525"/>
      <c r="NAZ68" s="525"/>
      <c r="NBA68" s="525"/>
      <c r="NBB68" s="525"/>
      <c r="NBC68" s="525"/>
      <c r="NBD68" s="525"/>
      <c r="NBE68" s="525"/>
      <c r="NBF68" s="525"/>
      <c r="NBG68" s="525"/>
      <c r="NBH68" s="525"/>
      <c r="NBI68" s="525"/>
      <c r="NBJ68" s="525"/>
      <c r="NBK68" s="525"/>
      <c r="NBL68" s="525"/>
      <c r="NBM68" s="525"/>
      <c r="NBN68" s="525"/>
      <c r="NBO68" s="525"/>
      <c r="NBP68" s="525"/>
      <c r="NBQ68" s="525"/>
      <c r="NBR68" s="525"/>
      <c r="NBS68" s="525"/>
      <c r="NBT68" s="525"/>
      <c r="NBU68" s="525"/>
      <c r="NBV68" s="525"/>
      <c r="NBW68" s="525"/>
      <c r="NBX68" s="525"/>
      <c r="NBY68" s="525"/>
      <c r="NBZ68" s="525"/>
      <c r="NCA68" s="525"/>
      <c r="NCB68" s="525"/>
      <c r="NCC68" s="525"/>
      <c r="NCD68" s="525"/>
      <c r="NCE68" s="525"/>
      <c r="NCF68" s="525"/>
      <c r="NCG68" s="525"/>
      <c r="NCH68" s="525"/>
      <c r="NCI68" s="525"/>
      <c r="NCJ68" s="525"/>
      <c r="NCK68" s="525"/>
      <c r="NCL68" s="525"/>
      <c r="NCM68" s="525"/>
      <c r="NCN68" s="525"/>
      <c r="NCO68" s="525"/>
      <c r="NCP68" s="525"/>
      <c r="NCQ68" s="525"/>
      <c r="NCR68" s="525"/>
      <c r="NCS68" s="525"/>
      <c r="NCT68" s="525"/>
      <c r="NCU68" s="525"/>
      <c r="NCV68" s="525"/>
      <c r="NCW68" s="525"/>
      <c r="NCX68" s="525"/>
      <c r="NCY68" s="525"/>
      <c r="NCZ68" s="525"/>
      <c r="NDA68" s="525"/>
      <c r="NDB68" s="525"/>
      <c r="NDC68" s="525"/>
      <c r="NDD68" s="525"/>
      <c r="NDE68" s="525"/>
      <c r="NDF68" s="525"/>
      <c r="NDG68" s="525"/>
      <c r="NDH68" s="525"/>
      <c r="NDI68" s="525"/>
      <c r="NDJ68" s="525"/>
      <c r="NDK68" s="525"/>
      <c r="NDL68" s="525"/>
      <c r="NDM68" s="525"/>
      <c r="NDN68" s="525"/>
      <c r="NDO68" s="525"/>
      <c r="NDP68" s="525"/>
      <c r="NDQ68" s="525"/>
      <c r="NDR68" s="525"/>
      <c r="NDS68" s="525"/>
      <c r="NDT68" s="525"/>
      <c r="NDU68" s="525"/>
      <c r="NDV68" s="525"/>
      <c r="NDW68" s="525"/>
      <c r="NDX68" s="525"/>
      <c r="NDY68" s="525"/>
      <c r="NDZ68" s="525"/>
      <c r="NEA68" s="525"/>
      <c r="NEB68" s="525"/>
      <c r="NEC68" s="525"/>
      <c r="NED68" s="525"/>
      <c r="NEE68" s="525"/>
      <c r="NEF68" s="525"/>
      <c r="NEG68" s="525"/>
      <c r="NEH68" s="525"/>
      <c r="NEI68" s="525"/>
      <c r="NEJ68" s="525"/>
      <c r="NEK68" s="525"/>
      <c r="NEL68" s="525"/>
      <c r="NEM68" s="525"/>
      <c r="NEN68" s="525"/>
      <c r="NEO68" s="525"/>
      <c r="NEP68" s="525"/>
      <c r="NEQ68" s="525"/>
      <c r="NER68" s="525"/>
      <c r="NES68" s="525"/>
      <c r="NET68" s="525"/>
      <c r="NEU68" s="525"/>
      <c r="NEV68" s="525"/>
      <c r="NEW68" s="525"/>
      <c r="NEX68" s="525"/>
      <c r="NEY68" s="525"/>
      <c r="NEZ68" s="525"/>
      <c r="NFA68" s="525"/>
      <c r="NFB68" s="525"/>
      <c r="NFC68" s="525"/>
      <c r="NFD68" s="525"/>
      <c r="NFE68" s="525"/>
      <c r="NFF68" s="525"/>
      <c r="NFG68" s="525"/>
      <c r="NFH68" s="525"/>
      <c r="NFI68" s="525"/>
      <c r="NFJ68" s="525"/>
      <c r="NFK68" s="525"/>
      <c r="NFL68" s="525"/>
      <c r="NFM68" s="525"/>
      <c r="NFN68" s="525"/>
      <c r="NFO68" s="525"/>
      <c r="NFP68" s="525"/>
      <c r="NFQ68" s="525"/>
      <c r="NFR68" s="525"/>
      <c r="NFS68" s="525"/>
      <c r="NFT68" s="525"/>
      <c r="NFU68" s="525"/>
      <c r="NFV68" s="525"/>
      <c r="NFW68" s="525"/>
      <c r="NFX68" s="525"/>
      <c r="NFY68" s="525"/>
      <c r="NFZ68" s="525"/>
      <c r="NGA68" s="525"/>
      <c r="NGB68" s="525"/>
      <c r="NGC68" s="525"/>
      <c r="NGD68" s="525"/>
      <c r="NGE68" s="525"/>
      <c r="NGF68" s="525"/>
      <c r="NGG68" s="525"/>
      <c r="NGH68" s="525"/>
      <c r="NGI68" s="525"/>
      <c r="NGJ68" s="525"/>
      <c r="NGK68" s="525"/>
      <c r="NGL68" s="525"/>
      <c r="NGM68" s="525"/>
      <c r="NGN68" s="525"/>
      <c r="NGO68" s="525"/>
      <c r="NGP68" s="525"/>
      <c r="NGQ68" s="525"/>
      <c r="NGR68" s="525"/>
      <c r="NGS68" s="525"/>
      <c r="NGT68" s="525"/>
      <c r="NGU68" s="525"/>
      <c r="NGV68" s="525"/>
      <c r="NGW68" s="525"/>
      <c r="NGX68" s="525"/>
      <c r="NGY68" s="525"/>
      <c r="NGZ68" s="525"/>
      <c r="NHA68" s="525"/>
      <c r="NHB68" s="525"/>
      <c r="NHC68" s="525"/>
      <c r="NHD68" s="525"/>
      <c r="NHE68" s="525"/>
      <c r="NHF68" s="525"/>
      <c r="NHG68" s="525"/>
      <c r="NHH68" s="525"/>
      <c r="NHI68" s="525"/>
      <c r="NHJ68" s="525"/>
      <c r="NHK68" s="525"/>
      <c r="NHL68" s="525"/>
      <c r="NHM68" s="525"/>
      <c r="NHN68" s="525"/>
      <c r="NHO68" s="525"/>
      <c r="NHP68" s="525"/>
      <c r="NHQ68" s="525"/>
      <c r="NHR68" s="525"/>
      <c r="NHS68" s="525"/>
      <c r="NHT68" s="525"/>
      <c r="NHU68" s="525"/>
      <c r="NHV68" s="525"/>
      <c r="NHW68" s="525"/>
      <c r="NHX68" s="525"/>
      <c r="NHY68" s="525"/>
      <c r="NHZ68" s="525"/>
      <c r="NIA68" s="525"/>
      <c r="NIB68" s="525"/>
      <c r="NIC68" s="525"/>
      <c r="NID68" s="525"/>
      <c r="NIE68" s="525"/>
      <c r="NIF68" s="525"/>
      <c r="NIG68" s="525"/>
      <c r="NIH68" s="525"/>
      <c r="NII68" s="525"/>
      <c r="NIJ68" s="525"/>
      <c r="NIK68" s="525"/>
      <c r="NIL68" s="525"/>
      <c r="NIM68" s="525"/>
      <c r="NIN68" s="525"/>
      <c r="NIO68" s="525"/>
      <c r="NIP68" s="525"/>
      <c r="NIQ68" s="525"/>
      <c r="NIR68" s="525"/>
      <c r="NIS68" s="525"/>
      <c r="NIT68" s="525"/>
      <c r="NIU68" s="525"/>
      <c r="NIV68" s="525"/>
      <c r="NIW68" s="525"/>
      <c r="NIX68" s="525"/>
      <c r="NIY68" s="525"/>
      <c r="NIZ68" s="525"/>
      <c r="NJA68" s="525"/>
      <c r="NJB68" s="525"/>
      <c r="NJC68" s="525"/>
      <c r="NJD68" s="525"/>
      <c r="NJE68" s="525"/>
      <c r="NJF68" s="525"/>
      <c r="NJG68" s="525"/>
      <c r="NJH68" s="525"/>
      <c r="NJI68" s="525"/>
      <c r="NJJ68" s="525"/>
      <c r="NJK68" s="525"/>
      <c r="NJL68" s="525"/>
      <c r="NJM68" s="525"/>
      <c r="NJN68" s="525"/>
      <c r="NJO68" s="525"/>
      <c r="NJP68" s="525"/>
      <c r="NJQ68" s="525"/>
      <c r="NJR68" s="525"/>
      <c r="NJS68" s="525"/>
      <c r="NJT68" s="525"/>
      <c r="NJU68" s="525"/>
      <c r="NJV68" s="525"/>
      <c r="NJW68" s="525"/>
      <c r="NJX68" s="525"/>
      <c r="NJY68" s="525"/>
      <c r="NJZ68" s="525"/>
      <c r="NKA68" s="525"/>
      <c r="NKB68" s="525"/>
      <c r="NKC68" s="525"/>
      <c r="NKD68" s="525"/>
      <c r="NKE68" s="525"/>
      <c r="NKF68" s="525"/>
      <c r="NKG68" s="525"/>
      <c r="NKH68" s="525"/>
      <c r="NKI68" s="525"/>
      <c r="NKJ68" s="525"/>
      <c r="NKK68" s="525"/>
      <c r="NKL68" s="525"/>
      <c r="NKM68" s="525"/>
      <c r="NKN68" s="525"/>
      <c r="NKO68" s="525"/>
      <c r="NKP68" s="525"/>
      <c r="NKQ68" s="525"/>
      <c r="NKR68" s="525"/>
      <c r="NKS68" s="525"/>
      <c r="NKT68" s="525"/>
      <c r="NKU68" s="525"/>
      <c r="NKV68" s="525"/>
      <c r="NKW68" s="525"/>
      <c r="NKX68" s="525"/>
      <c r="NKY68" s="525"/>
      <c r="NKZ68" s="525"/>
      <c r="NLA68" s="525"/>
      <c r="NLB68" s="525"/>
      <c r="NLC68" s="525"/>
      <c r="NLD68" s="525"/>
      <c r="NLE68" s="525"/>
      <c r="NLF68" s="525"/>
      <c r="NLG68" s="525"/>
      <c r="NLH68" s="525"/>
      <c r="NLI68" s="525"/>
      <c r="NLJ68" s="525"/>
      <c r="NLK68" s="525"/>
      <c r="NLL68" s="525"/>
      <c r="NLM68" s="525"/>
      <c r="NLN68" s="525"/>
      <c r="NLO68" s="525"/>
      <c r="NLP68" s="525"/>
      <c r="NLQ68" s="525"/>
      <c r="NLR68" s="525"/>
      <c r="NLS68" s="525"/>
      <c r="NLT68" s="525"/>
      <c r="NLU68" s="525"/>
      <c r="NLV68" s="525"/>
      <c r="NLW68" s="525"/>
      <c r="NLX68" s="525"/>
      <c r="NLY68" s="525"/>
      <c r="NLZ68" s="525"/>
      <c r="NMA68" s="525"/>
      <c r="NMB68" s="525"/>
      <c r="NMC68" s="525"/>
      <c r="NMD68" s="525"/>
      <c r="NME68" s="525"/>
      <c r="NMF68" s="525"/>
      <c r="NMG68" s="525"/>
      <c r="NMH68" s="525"/>
      <c r="NMI68" s="525"/>
      <c r="NMJ68" s="525"/>
      <c r="NMK68" s="525"/>
      <c r="NML68" s="525"/>
      <c r="NMM68" s="525"/>
      <c r="NMN68" s="525"/>
      <c r="NMO68" s="525"/>
      <c r="NMP68" s="525"/>
      <c r="NMQ68" s="525"/>
      <c r="NMR68" s="525"/>
      <c r="NMS68" s="525"/>
      <c r="NMT68" s="525"/>
      <c r="NMU68" s="525"/>
      <c r="NMV68" s="525"/>
      <c r="NMW68" s="525"/>
      <c r="NMX68" s="525"/>
      <c r="NMY68" s="525"/>
      <c r="NMZ68" s="525"/>
      <c r="NNA68" s="525"/>
      <c r="NNB68" s="525"/>
      <c r="NNC68" s="525"/>
      <c r="NND68" s="525"/>
      <c r="NNE68" s="525"/>
      <c r="NNF68" s="525"/>
      <c r="NNG68" s="525"/>
      <c r="NNH68" s="525"/>
      <c r="NNI68" s="525"/>
      <c r="NNJ68" s="525"/>
      <c r="NNK68" s="525"/>
      <c r="NNL68" s="525"/>
      <c r="NNM68" s="525"/>
      <c r="NNN68" s="525"/>
      <c r="NNO68" s="525"/>
      <c r="NNP68" s="525"/>
      <c r="NNQ68" s="525"/>
      <c r="NNR68" s="525"/>
      <c r="NNS68" s="525"/>
      <c r="NNT68" s="525"/>
      <c r="NNU68" s="525"/>
      <c r="NNV68" s="525"/>
      <c r="NNW68" s="525"/>
      <c r="NNX68" s="525"/>
      <c r="NNY68" s="525"/>
      <c r="NNZ68" s="525"/>
      <c r="NOA68" s="525"/>
      <c r="NOB68" s="525"/>
      <c r="NOC68" s="525"/>
      <c r="NOD68" s="525"/>
      <c r="NOE68" s="525"/>
      <c r="NOF68" s="525"/>
      <c r="NOG68" s="525"/>
      <c r="NOH68" s="525"/>
      <c r="NOI68" s="525"/>
      <c r="NOJ68" s="525"/>
      <c r="NOK68" s="525"/>
      <c r="NOL68" s="525"/>
      <c r="NOM68" s="525"/>
      <c r="NON68" s="525"/>
      <c r="NOO68" s="525"/>
      <c r="NOP68" s="525"/>
      <c r="NOQ68" s="525"/>
      <c r="NOR68" s="525"/>
      <c r="NOS68" s="525"/>
      <c r="NOT68" s="525"/>
      <c r="NOU68" s="525"/>
      <c r="NOV68" s="525"/>
      <c r="NOW68" s="525"/>
      <c r="NOX68" s="525"/>
      <c r="NOY68" s="525"/>
      <c r="NOZ68" s="525"/>
      <c r="NPA68" s="525"/>
      <c r="NPB68" s="525"/>
      <c r="NPC68" s="525"/>
      <c r="NPD68" s="525"/>
      <c r="NPE68" s="525"/>
      <c r="NPF68" s="525"/>
      <c r="NPG68" s="525"/>
      <c r="NPH68" s="525"/>
      <c r="NPI68" s="525"/>
      <c r="NPJ68" s="525"/>
      <c r="NPK68" s="525"/>
      <c r="NPL68" s="525"/>
      <c r="NPM68" s="525"/>
      <c r="NPN68" s="525"/>
      <c r="NPO68" s="525"/>
      <c r="NPP68" s="525"/>
      <c r="NPQ68" s="525"/>
      <c r="NPR68" s="525"/>
      <c r="NPS68" s="525"/>
      <c r="NPT68" s="525"/>
      <c r="NPU68" s="525"/>
      <c r="NPV68" s="525"/>
      <c r="NPW68" s="525"/>
      <c r="NPX68" s="525"/>
      <c r="NPY68" s="525"/>
      <c r="NPZ68" s="525"/>
      <c r="NQA68" s="525"/>
      <c r="NQB68" s="525"/>
      <c r="NQC68" s="525"/>
      <c r="NQD68" s="525"/>
      <c r="NQE68" s="525"/>
      <c r="NQF68" s="525"/>
      <c r="NQG68" s="525"/>
      <c r="NQH68" s="525"/>
      <c r="NQI68" s="525"/>
      <c r="NQJ68" s="525"/>
      <c r="NQK68" s="525"/>
      <c r="NQL68" s="525"/>
      <c r="NQM68" s="525"/>
      <c r="NQN68" s="525"/>
      <c r="NQO68" s="525"/>
      <c r="NQP68" s="525"/>
      <c r="NQQ68" s="525"/>
      <c r="NQR68" s="525"/>
      <c r="NQS68" s="525"/>
      <c r="NQT68" s="525"/>
      <c r="NQU68" s="525"/>
      <c r="NQV68" s="525"/>
      <c r="NQW68" s="525"/>
      <c r="NQX68" s="525"/>
      <c r="NQY68" s="525"/>
      <c r="NQZ68" s="525"/>
      <c r="NRA68" s="525"/>
      <c r="NRB68" s="525"/>
      <c r="NRC68" s="525"/>
      <c r="NRD68" s="525"/>
      <c r="NRE68" s="525"/>
      <c r="NRF68" s="525"/>
      <c r="NRG68" s="525"/>
      <c r="NRH68" s="525"/>
      <c r="NRI68" s="525"/>
      <c r="NRJ68" s="525"/>
      <c r="NRK68" s="525"/>
      <c r="NRL68" s="525"/>
      <c r="NRM68" s="525"/>
      <c r="NRN68" s="525"/>
      <c r="NRO68" s="525"/>
      <c r="NRP68" s="525"/>
      <c r="NRQ68" s="525"/>
      <c r="NRR68" s="525"/>
      <c r="NRS68" s="525"/>
      <c r="NRT68" s="525"/>
      <c r="NRU68" s="525"/>
      <c r="NRV68" s="525"/>
      <c r="NRW68" s="525"/>
      <c r="NRX68" s="525"/>
      <c r="NRY68" s="525"/>
      <c r="NRZ68" s="525"/>
      <c r="NSA68" s="525"/>
      <c r="NSB68" s="525"/>
      <c r="NSC68" s="525"/>
      <c r="NSD68" s="525"/>
      <c r="NSE68" s="525"/>
      <c r="NSF68" s="525"/>
      <c r="NSG68" s="525"/>
      <c r="NSH68" s="525"/>
      <c r="NSI68" s="525"/>
      <c r="NSJ68" s="525"/>
      <c r="NSK68" s="525"/>
      <c r="NSL68" s="525"/>
      <c r="NSM68" s="525"/>
      <c r="NSN68" s="525"/>
      <c r="NSO68" s="525"/>
      <c r="NSP68" s="525"/>
      <c r="NSQ68" s="525"/>
      <c r="NSR68" s="525"/>
      <c r="NSS68" s="525"/>
      <c r="NST68" s="525"/>
      <c r="NSU68" s="525"/>
      <c r="NSV68" s="525"/>
      <c r="NSW68" s="525"/>
      <c r="NSX68" s="525"/>
      <c r="NSY68" s="525"/>
      <c r="NSZ68" s="525"/>
      <c r="NTA68" s="525"/>
      <c r="NTB68" s="525"/>
      <c r="NTC68" s="525"/>
      <c r="NTD68" s="525"/>
      <c r="NTE68" s="525"/>
      <c r="NTF68" s="525"/>
      <c r="NTG68" s="525"/>
      <c r="NTH68" s="525"/>
      <c r="NTI68" s="525"/>
      <c r="NTJ68" s="525"/>
      <c r="NTK68" s="525"/>
      <c r="NTL68" s="525"/>
      <c r="NTM68" s="525"/>
      <c r="NTN68" s="525"/>
      <c r="NTO68" s="525"/>
      <c r="NTP68" s="525"/>
      <c r="NTQ68" s="525"/>
      <c r="NTR68" s="525"/>
      <c r="NTS68" s="525"/>
      <c r="NTT68" s="525"/>
      <c r="NTU68" s="525"/>
      <c r="NTV68" s="525"/>
      <c r="NTW68" s="525"/>
      <c r="NTX68" s="525"/>
      <c r="NTY68" s="525"/>
      <c r="NTZ68" s="525"/>
      <c r="NUA68" s="525"/>
      <c r="NUB68" s="525"/>
      <c r="NUC68" s="525"/>
      <c r="NUD68" s="525"/>
      <c r="NUE68" s="525"/>
      <c r="NUF68" s="525"/>
      <c r="NUG68" s="525"/>
      <c r="NUH68" s="525"/>
      <c r="NUI68" s="525"/>
      <c r="NUJ68" s="525"/>
      <c r="NUK68" s="525"/>
      <c r="NUL68" s="525"/>
      <c r="NUM68" s="525"/>
      <c r="NUN68" s="525"/>
      <c r="NUO68" s="525"/>
      <c r="NUP68" s="525"/>
      <c r="NUQ68" s="525"/>
      <c r="NUR68" s="525"/>
      <c r="NUS68" s="525"/>
      <c r="NUT68" s="525"/>
      <c r="NUU68" s="525"/>
      <c r="NUV68" s="525"/>
      <c r="NUW68" s="525"/>
      <c r="NUX68" s="525"/>
      <c r="NUY68" s="525"/>
      <c r="NUZ68" s="525"/>
      <c r="NVA68" s="525"/>
      <c r="NVB68" s="525"/>
      <c r="NVC68" s="525"/>
      <c r="NVD68" s="525"/>
      <c r="NVE68" s="525"/>
      <c r="NVF68" s="525"/>
      <c r="NVG68" s="525"/>
      <c r="NVH68" s="525"/>
      <c r="NVI68" s="525"/>
      <c r="NVJ68" s="525"/>
      <c r="NVK68" s="525"/>
      <c r="NVL68" s="525"/>
      <c r="NVM68" s="525"/>
      <c r="NVN68" s="525"/>
      <c r="NVO68" s="525"/>
      <c r="NVP68" s="525"/>
      <c r="NVQ68" s="525"/>
      <c r="NVR68" s="525"/>
      <c r="NVS68" s="525"/>
      <c r="NVT68" s="525"/>
      <c r="NVU68" s="525"/>
      <c r="NVV68" s="525"/>
      <c r="NVW68" s="525"/>
      <c r="NVX68" s="525"/>
      <c r="NVY68" s="525"/>
      <c r="NVZ68" s="525"/>
      <c r="NWA68" s="525"/>
      <c r="NWB68" s="525"/>
      <c r="NWC68" s="525"/>
      <c r="NWD68" s="525"/>
      <c r="NWE68" s="525"/>
      <c r="NWF68" s="525"/>
      <c r="NWG68" s="525"/>
      <c r="NWH68" s="525"/>
      <c r="NWI68" s="525"/>
      <c r="NWJ68" s="525"/>
      <c r="NWK68" s="525"/>
      <c r="NWL68" s="525"/>
      <c r="NWM68" s="525"/>
      <c r="NWN68" s="525"/>
      <c r="NWO68" s="525"/>
      <c r="NWP68" s="525"/>
      <c r="NWQ68" s="525"/>
      <c r="NWR68" s="525"/>
      <c r="NWS68" s="525"/>
      <c r="NWT68" s="525"/>
      <c r="NWU68" s="525"/>
      <c r="NWV68" s="525"/>
      <c r="NWW68" s="525"/>
      <c r="NWX68" s="525"/>
      <c r="NWY68" s="525"/>
      <c r="NWZ68" s="525"/>
      <c r="NXA68" s="525"/>
      <c r="NXB68" s="525"/>
      <c r="NXC68" s="525"/>
      <c r="NXD68" s="525"/>
      <c r="NXE68" s="525"/>
      <c r="NXF68" s="525"/>
      <c r="NXG68" s="525"/>
      <c r="NXH68" s="525"/>
      <c r="NXI68" s="525"/>
      <c r="NXJ68" s="525"/>
      <c r="NXK68" s="525"/>
      <c r="NXL68" s="525"/>
      <c r="NXM68" s="525"/>
      <c r="NXN68" s="525"/>
      <c r="NXO68" s="525"/>
      <c r="NXP68" s="525"/>
      <c r="NXQ68" s="525"/>
      <c r="NXR68" s="525"/>
      <c r="NXS68" s="525"/>
      <c r="NXT68" s="525"/>
      <c r="NXU68" s="525"/>
      <c r="NXV68" s="525"/>
      <c r="NXW68" s="525"/>
      <c r="NXX68" s="525"/>
      <c r="NXY68" s="525"/>
      <c r="NXZ68" s="525"/>
      <c r="NYA68" s="525"/>
      <c r="NYB68" s="525"/>
      <c r="NYC68" s="525"/>
      <c r="NYD68" s="525"/>
      <c r="NYE68" s="525"/>
      <c r="NYF68" s="525"/>
      <c r="NYG68" s="525"/>
      <c r="NYH68" s="525"/>
      <c r="NYI68" s="525"/>
      <c r="NYJ68" s="525"/>
      <c r="NYK68" s="525"/>
      <c r="NYL68" s="525"/>
      <c r="NYM68" s="525"/>
      <c r="NYN68" s="525"/>
      <c r="NYO68" s="525"/>
      <c r="NYP68" s="525"/>
      <c r="NYQ68" s="525"/>
      <c r="NYR68" s="525"/>
      <c r="NYS68" s="525"/>
      <c r="NYT68" s="525"/>
      <c r="NYU68" s="525"/>
      <c r="NYV68" s="525"/>
      <c r="NYW68" s="525"/>
      <c r="NYX68" s="525"/>
      <c r="NYY68" s="525"/>
      <c r="NYZ68" s="525"/>
      <c r="NZA68" s="525"/>
      <c r="NZB68" s="525"/>
      <c r="NZC68" s="525"/>
      <c r="NZD68" s="525"/>
      <c r="NZE68" s="525"/>
      <c r="NZF68" s="525"/>
      <c r="NZG68" s="525"/>
      <c r="NZH68" s="525"/>
      <c r="NZI68" s="525"/>
      <c r="NZJ68" s="525"/>
      <c r="NZK68" s="525"/>
      <c r="NZL68" s="525"/>
      <c r="NZM68" s="525"/>
      <c r="NZN68" s="525"/>
      <c r="NZO68" s="525"/>
      <c r="NZP68" s="525"/>
      <c r="NZQ68" s="525"/>
      <c r="NZR68" s="525"/>
      <c r="NZS68" s="525"/>
      <c r="NZT68" s="525"/>
      <c r="NZU68" s="525"/>
      <c r="NZV68" s="525"/>
      <c r="NZW68" s="525"/>
      <c r="NZX68" s="525"/>
      <c r="NZY68" s="525"/>
      <c r="NZZ68" s="525"/>
      <c r="OAA68" s="525"/>
      <c r="OAB68" s="525"/>
      <c r="OAC68" s="525"/>
      <c r="OAD68" s="525"/>
      <c r="OAE68" s="525"/>
      <c r="OAF68" s="525"/>
      <c r="OAG68" s="525"/>
      <c r="OAH68" s="525"/>
      <c r="OAI68" s="525"/>
      <c r="OAJ68" s="525"/>
      <c r="OAK68" s="525"/>
      <c r="OAL68" s="525"/>
      <c r="OAM68" s="525"/>
      <c r="OAN68" s="525"/>
      <c r="OAO68" s="525"/>
      <c r="OAP68" s="525"/>
      <c r="OAQ68" s="525"/>
      <c r="OAR68" s="525"/>
      <c r="OAS68" s="525"/>
      <c r="OAT68" s="525"/>
      <c r="OAU68" s="525"/>
      <c r="OAV68" s="525"/>
      <c r="OAW68" s="525"/>
      <c r="OAX68" s="525"/>
      <c r="OAY68" s="525"/>
      <c r="OAZ68" s="525"/>
      <c r="OBA68" s="525"/>
      <c r="OBB68" s="525"/>
      <c r="OBC68" s="525"/>
      <c r="OBD68" s="525"/>
      <c r="OBE68" s="525"/>
      <c r="OBF68" s="525"/>
      <c r="OBG68" s="525"/>
      <c r="OBH68" s="525"/>
      <c r="OBI68" s="525"/>
      <c r="OBJ68" s="525"/>
      <c r="OBK68" s="525"/>
      <c r="OBL68" s="525"/>
      <c r="OBM68" s="525"/>
      <c r="OBN68" s="525"/>
      <c r="OBO68" s="525"/>
      <c r="OBP68" s="525"/>
      <c r="OBQ68" s="525"/>
      <c r="OBR68" s="525"/>
      <c r="OBS68" s="525"/>
      <c r="OBT68" s="525"/>
      <c r="OBU68" s="525"/>
      <c r="OBV68" s="525"/>
      <c r="OBW68" s="525"/>
      <c r="OBX68" s="525"/>
      <c r="OBY68" s="525"/>
      <c r="OBZ68" s="525"/>
      <c r="OCA68" s="525"/>
      <c r="OCB68" s="525"/>
      <c r="OCC68" s="525"/>
      <c r="OCD68" s="525"/>
      <c r="OCE68" s="525"/>
      <c r="OCF68" s="525"/>
      <c r="OCG68" s="525"/>
      <c r="OCH68" s="525"/>
      <c r="OCI68" s="525"/>
      <c r="OCJ68" s="525"/>
      <c r="OCK68" s="525"/>
      <c r="OCL68" s="525"/>
      <c r="OCM68" s="525"/>
      <c r="OCN68" s="525"/>
      <c r="OCO68" s="525"/>
      <c r="OCP68" s="525"/>
      <c r="OCQ68" s="525"/>
      <c r="OCR68" s="525"/>
      <c r="OCS68" s="525"/>
      <c r="OCT68" s="525"/>
      <c r="OCU68" s="525"/>
      <c r="OCV68" s="525"/>
      <c r="OCW68" s="525"/>
      <c r="OCX68" s="525"/>
      <c r="OCY68" s="525"/>
      <c r="OCZ68" s="525"/>
      <c r="ODA68" s="525"/>
      <c r="ODB68" s="525"/>
      <c r="ODC68" s="525"/>
      <c r="ODD68" s="525"/>
      <c r="ODE68" s="525"/>
      <c r="ODF68" s="525"/>
      <c r="ODG68" s="525"/>
      <c r="ODH68" s="525"/>
      <c r="ODI68" s="525"/>
      <c r="ODJ68" s="525"/>
      <c r="ODK68" s="525"/>
      <c r="ODL68" s="525"/>
      <c r="ODM68" s="525"/>
      <c r="ODN68" s="525"/>
      <c r="ODO68" s="525"/>
      <c r="ODP68" s="525"/>
      <c r="ODQ68" s="525"/>
      <c r="ODR68" s="525"/>
      <c r="ODS68" s="525"/>
      <c r="ODT68" s="525"/>
      <c r="ODU68" s="525"/>
      <c r="ODV68" s="525"/>
      <c r="ODW68" s="525"/>
      <c r="ODX68" s="525"/>
      <c r="ODY68" s="525"/>
      <c r="ODZ68" s="525"/>
      <c r="OEA68" s="525"/>
      <c r="OEB68" s="525"/>
      <c r="OEC68" s="525"/>
      <c r="OED68" s="525"/>
      <c r="OEE68" s="525"/>
      <c r="OEF68" s="525"/>
      <c r="OEG68" s="525"/>
      <c r="OEH68" s="525"/>
      <c r="OEI68" s="525"/>
      <c r="OEJ68" s="525"/>
      <c r="OEK68" s="525"/>
      <c r="OEL68" s="525"/>
      <c r="OEM68" s="525"/>
      <c r="OEN68" s="525"/>
      <c r="OEO68" s="525"/>
      <c r="OEP68" s="525"/>
      <c r="OEQ68" s="525"/>
      <c r="OER68" s="525"/>
      <c r="OES68" s="525"/>
      <c r="OET68" s="525"/>
      <c r="OEU68" s="525"/>
      <c r="OEV68" s="525"/>
      <c r="OEW68" s="525"/>
      <c r="OEX68" s="525"/>
      <c r="OEY68" s="525"/>
      <c r="OEZ68" s="525"/>
      <c r="OFA68" s="525"/>
      <c r="OFB68" s="525"/>
      <c r="OFC68" s="525"/>
      <c r="OFD68" s="525"/>
      <c r="OFE68" s="525"/>
      <c r="OFF68" s="525"/>
      <c r="OFG68" s="525"/>
      <c r="OFH68" s="525"/>
      <c r="OFI68" s="525"/>
      <c r="OFJ68" s="525"/>
      <c r="OFK68" s="525"/>
      <c r="OFL68" s="525"/>
      <c r="OFM68" s="525"/>
      <c r="OFN68" s="525"/>
      <c r="OFO68" s="525"/>
      <c r="OFP68" s="525"/>
      <c r="OFQ68" s="525"/>
      <c r="OFR68" s="525"/>
      <c r="OFS68" s="525"/>
      <c r="OFT68" s="525"/>
      <c r="OFU68" s="525"/>
      <c r="OFV68" s="525"/>
      <c r="OFW68" s="525"/>
      <c r="OFX68" s="525"/>
      <c r="OFY68" s="525"/>
      <c r="OFZ68" s="525"/>
      <c r="OGA68" s="525"/>
      <c r="OGB68" s="525"/>
      <c r="OGC68" s="525"/>
      <c r="OGD68" s="525"/>
      <c r="OGE68" s="525"/>
      <c r="OGF68" s="525"/>
      <c r="OGG68" s="525"/>
      <c r="OGH68" s="525"/>
      <c r="OGI68" s="525"/>
      <c r="OGJ68" s="525"/>
      <c r="OGK68" s="525"/>
      <c r="OGL68" s="525"/>
      <c r="OGM68" s="525"/>
      <c r="OGN68" s="525"/>
      <c r="OGO68" s="525"/>
      <c r="OGP68" s="525"/>
      <c r="OGQ68" s="525"/>
      <c r="OGR68" s="525"/>
      <c r="OGS68" s="525"/>
      <c r="OGT68" s="525"/>
      <c r="OGU68" s="525"/>
      <c r="OGV68" s="525"/>
      <c r="OGW68" s="525"/>
      <c r="OGX68" s="525"/>
      <c r="OGY68" s="525"/>
      <c r="OGZ68" s="525"/>
      <c r="OHA68" s="525"/>
      <c r="OHB68" s="525"/>
      <c r="OHC68" s="525"/>
      <c r="OHD68" s="525"/>
      <c r="OHE68" s="525"/>
      <c r="OHF68" s="525"/>
      <c r="OHG68" s="525"/>
      <c r="OHH68" s="525"/>
      <c r="OHI68" s="525"/>
      <c r="OHJ68" s="525"/>
      <c r="OHK68" s="525"/>
      <c r="OHL68" s="525"/>
      <c r="OHM68" s="525"/>
      <c r="OHN68" s="525"/>
      <c r="OHO68" s="525"/>
      <c r="OHP68" s="525"/>
      <c r="OHQ68" s="525"/>
      <c r="OHR68" s="525"/>
      <c r="OHS68" s="525"/>
      <c r="OHT68" s="525"/>
      <c r="OHU68" s="525"/>
      <c r="OHV68" s="525"/>
      <c r="OHW68" s="525"/>
      <c r="OHX68" s="525"/>
      <c r="OHY68" s="525"/>
      <c r="OHZ68" s="525"/>
      <c r="OIA68" s="525"/>
      <c r="OIB68" s="525"/>
      <c r="OIC68" s="525"/>
      <c r="OID68" s="525"/>
      <c r="OIE68" s="525"/>
      <c r="OIF68" s="525"/>
      <c r="OIG68" s="525"/>
      <c r="OIH68" s="525"/>
      <c r="OII68" s="525"/>
      <c r="OIJ68" s="525"/>
      <c r="OIK68" s="525"/>
      <c r="OIL68" s="525"/>
      <c r="OIM68" s="525"/>
      <c r="OIN68" s="525"/>
      <c r="OIO68" s="525"/>
      <c r="OIP68" s="525"/>
      <c r="OIQ68" s="525"/>
      <c r="OIR68" s="525"/>
      <c r="OIS68" s="525"/>
      <c r="OIT68" s="525"/>
      <c r="OIU68" s="525"/>
      <c r="OIV68" s="525"/>
      <c r="OIW68" s="525"/>
      <c r="OIX68" s="525"/>
      <c r="OIY68" s="525"/>
      <c r="OIZ68" s="525"/>
      <c r="OJA68" s="525"/>
      <c r="OJB68" s="525"/>
      <c r="OJC68" s="525"/>
      <c r="OJD68" s="525"/>
      <c r="OJE68" s="525"/>
      <c r="OJF68" s="525"/>
      <c r="OJG68" s="525"/>
      <c r="OJH68" s="525"/>
      <c r="OJI68" s="525"/>
      <c r="OJJ68" s="525"/>
      <c r="OJK68" s="525"/>
      <c r="OJL68" s="525"/>
      <c r="OJM68" s="525"/>
      <c r="OJN68" s="525"/>
      <c r="OJO68" s="525"/>
      <c r="OJP68" s="525"/>
      <c r="OJQ68" s="525"/>
      <c r="OJR68" s="525"/>
      <c r="OJS68" s="525"/>
      <c r="OJT68" s="525"/>
      <c r="OJU68" s="525"/>
      <c r="OJV68" s="525"/>
      <c r="OJW68" s="525"/>
      <c r="OJX68" s="525"/>
      <c r="OJY68" s="525"/>
      <c r="OJZ68" s="525"/>
      <c r="OKA68" s="525"/>
      <c r="OKB68" s="525"/>
      <c r="OKC68" s="525"/>
      <c r="OKD68" s="525"/>
      <c r="OKE68" s="525"/>
      <c r="OKF68" s="525"/>
      <c r="OKG68" s="525"/>
      <c r="OKH68" s="525"/>
      <c r="OKI68" s="525"/>
      <c r="OKJ68" s="525"/>
      <c r="OKK68" s="525"/>
      <c r="OKL68" s="525"/>
      <c r="OKM68" s="525"/>
      <c r="OKN68" s="525"/>
      <c r="OKO68" s="525"/>
      <c r="OKP68" s="525"/>
      <c r="OKQ68" s="525"/>
      <c r="OKR68" s="525"/>
      <c r="OKS68" s="525"/>
      <c r="OKT68" s="525"/>
      <c r="OKU68" s="525"/>
      <c r="OKV68" s="525"/>
      <c r="OKW68" s="525"/>
      <c r="OKX68" s="525"/>
      <c r="OKY68" s="525"/>
      <c r="OKZ68" s="525"/>
      <c r="OLA68" s="525"/>
      <c r="OLB68" s="525"/>
      <c r="OLC68" s="525"/>
      <c r="OLD68" s="525"/>
      <c r="OLE68" s="525"/>
      <c r="OLF68" s="525"/>
      <c r="OLG68" s="525"/>
      <c r="OLH68" s="525"/>
      <c r="OLI68" s="525"/>
      <c r="OLJ68" s="525"/>
      <c r="OLK68" s="525"/>
      <c r="OLL68" s="525"/>
      <c r="OLM68" s="525"/>
      <c r="OLN68" s="525"/>
      <c r="OLO68" s="525"/>
      <c r="OLP68" s="525"/>
      <c r="OLQ68" s="525"/>
      <c r="OLR68" s="525"/>
      <c r="OLS68" s="525"/>
      <c r="OLT68" s="525"/>
      <c r="OLU68" s="525"/>
      <c r="OLV68" s="525"/>
      <c r="OLW68" s="525"/>
      <c r="OLX68" s="525"/>
      <c r="OLY68" s="525"/>
      <c r="OLZ68" s="525"/>
      <c r="OMA68" s="525"/>
      <c r="OMB68" s="525"/>
      <c r="OMC68" s="525"/>
      <c r="OMD68" s="525"/>
      <c r="OME68" s="525"/>
      <c r="OMF68" s="525"/>
      <c r="OMG68" s="525"/>
      <c r="OMH68" s="525"/>
      <c r="OMI68" s="525"/>
      <c r="OMJ68" s="525"/>
      <c r="OMK68" s="525"/>
      <c r="OML68" s="525"/>
      <c r="OMM68" s="525"/>
      <c r="OMN68" s="525"/>
      <c r="OMO68" s="525"/>
      <c r="OMP68" s="525"/>
      <c r="OMQ68" s="525"/>
      <c r="OMR68" s="525"/>
      <c r="OMS68" s="525"/>
      <c r="OMT68" s="525"/>
      <c r="OMU68" s="525"/>
      <c r="OMV68" s="525"/>
      <c r="OMW68" s="525"/>
      <c r="OMX68" s="525"/>
      <c r="OMY68" s="525"/>
      <c r="OMZ68" s="525"/>
      <c r="ONA68" s="525"/>
      <c r="ONB68" s="525"/>
      <c r="ONC68" s="525"/>
      <c r="OND68" s="525"/>
      <c r="ONE68" s="525"/>
      <c r="ONF68" s="525"/>
      <c r="ONG68" s="525"/>
      <c r="ONH68" s="525"/>
      <c r="ONI68" s="525"/>
      <c r="ONJ68" s="525"/>
      <c r="ONK68" s="525"/>
      <c r="ONL68" s="525"/>
      <c r="ONM68" s="525"/>
      <c r="ONN68" s="525"/>
      <c r="ONO68" s="525"/>
      <c r="ONP68" s="525"/>
      <c r="ONQ68" s="525"/>
      <c r="ONR68" s="525"/>
      <c r="ONS68" s="525"/>
      <c r="ONT68" s="525"/>
      <c r="ONU68" s="525"/>
      <c r="ONV68" s="525"/>
      <c r="ONW68" s="525"/>
      <c r="ONX68" s="525"/>
      <c r="ONY68" s="525"/>
      <c r="ONZ68" s="525"/>
      <c r="OOA68" s="525"/>
      <c r="OOB68" s="525"/>
      <c r="OOC68" s="525"/>
      <c r="OOD68" s="525"/>
      <c r="OOE68" s="525"/>
      <c r="OOF68" s="525"/>
      <c r="OOG68" s="525"/>
      <c r="OOH68" s="525"/>
      <c r="OOI68" s="525"/>
      <c r="OOJ68" s="525"/>
      <c r="OOK68" s="525"/>
      <c r="OOL68" s="525"/>
      <c r="OOM68" s="525"/>
      <c r="OON68" s="525"/>
      <c r="OOO68" s="525"/>
      <c r="OOP68" s="525"/>
      <c r="OOQ68" s="525"/>
      <c r="OOR68" s="525"/>
      <c r="OOS68" s="525"/>
      <c r="OOT68" s="525"/>
      <c r="OOU68" s="525"/>
      <c r="OOV68" s="525"/>
      <c r="OOW68" s="525"/>
      <c r="OOX68" s="525"/>
      <c r="OOY68" s="525"/>
      <c r="OOZ68" s="525"/>
      <c r="OPA68" s="525"/>
      <c r="OPB68" s="525"/>
      <c r="OPC68" s="525"/>
      <c r="OPD68" s="525"/>
      <c r="OPE68" s="525"/>
      <c r="OPF68" s="525"/>
      <c r="OPG68" s="525"/>
      <c r="OPH68" s="525"/>
      <c r="OPI68" s="525"/>
      <c r="OPJ68" s="525"/>
      <c r="OPK68" s="525"/>
      <c r="OPL68" s="525"/>
      <c r="OPM68" s="525"/>
      <c r="OPN68" s="525"/>
      <c r="OPO68" s="525"/>
      <c r="OPP68" s="525"/>
      <c r="OPQ68" s="525"/>
      <c r="OPR68" s="525"/>
      <c r="OPS68" s="525"/>
      <c r="OPT68" s="525"/>
      <c r="OPU68" s="525"/>
      <c r="OPV68" s="525"/>
      <c r="OPW68" s="525"/>
      <c r="OPX68" s="525"/>
      <c r="OPY68" s="525"/>
      <c r="OPZ68" s="525"/>
      <c r="OQA68" s="525"/>
      <c r="OQB68" s="525"/>
      <c r="OQC68" s="525"/>
      <c r="OQD68" s="525"/>
      <c r="OQE68" s="525"/>
      <c r="OQF68" s="525"/>
      <c r="OQG68" s="525"/>
      <c r="OQH68" s="525"/>
      <c r="OQI68" s="525"/>
      <c r="OQJ68" s="525"/>
      <c r="OQK68" s="525"/>
      <c r="OQL68" s="525"/>
      <c r="OQM68" s="525"/>
      <c r="OQN68" s="525"/>
      <c r="OQO68" s="525"/>
      <c r="OQP68" s="525"/>
      <c r="OQQ68" s="525"/>
      <c r="OQR68" s="525"/>
      <c r="OQS68" s="525"/>
      <c r="OQT68" s="525"/>
      <c r="OQU68" s="525"/>
      <c r="OQV68" s="525"/>
      <c r="OQW68" s="525"/>
      <c r="OQX68" s="525"/>
      <c r="OQY68" s="525"/>
      <c r="OQZ68" s="525"/>
      <c r="ORA68" s="525"/>
      <c r="ORB68" s="525"/>
      <c r="ORC68" s="525"/>
      <c r="ORD68" s="525"/>
      <c r="ORE68" s="525"/>
      <c r="ORF68" s="525"/>
      <c r="ORG68" s="525"/>
      <c r="ORH68" s="525"/>
      <c r="ORI68" s="525"/>
      <c r="ORJ68" s="525"/>
      <c r="ORK68" s="525"/>
      <c r="ORL68" s="525"/>
      <c r="ORM68" s="525"/>
      <c r="ORN68" s="525"/>
      <c r="ORO68" s="525"/>
      <c r="ORP68" s="525"/>
      <c r="ORQ68" s="525"/>
      <c r="ORR68" s="525"/>
      <c r="ORS68" s="525"/>
      <c r="ORT68" s="525"/>
      <c r="ORU68" s="525"/>
      <c r="ORV68" s="525"/>
      <c r="ORW68" s="525"/>
      <c r="ORX68" s="525"/>
      <c r="ORY68" s="525"/>
      <c r="ORZ68" s="525"/>
      <c r="OSA68" s="525"/>
      <c r="OSB68" s="525"/>
      <c r="OSC68" s="525"/>
      <c r="OSD68" s="525"/>
      <c r="OSE68" s="525"/>
      <c r="OSF68" s="525"/>
      <c r="OSG68" s="525"/>
      <c r="OSH68" s="525"/>
      <c r="OSI68" s="525"/>
      <c r="OSJ68" s="525"/>
      <c r="OSK68" s="525"/>
      <c r="OSL68" s="525"/>
      <c r="OSM68" s="525"/>
      <c r="OSN68" s="525"/>
      <c r="OSO68" s="525"/>
      <c r="OSP68" s="525"/>
      <c r="OSQ68" s="525"/>
      <c r="OSR68" s="525"/>
      <c r="OSS68" s="525"/>
      <c r="OST68" s="525"/>
      <c r="OSU68" s="525"/>
      <c r="OSV68" s="525"/>
      <c r="OSW68" s="525"/>
      <c r="OSX68" s="525"/>
      <c r="OSY68" s="525"/>
      <c r="OSZ68" s="525"/>
      <c r="OTA68" s="525"/>
      <c r="OTB68" s="525"/>
      <c r="OTC68" s="525"/>
      <c r="OTD68" s="525"/>
      <c r="OTE68" s="525"/>
      <c r="OTF68" s="525"/>
      <c r="OTG68" s="525"/>
      <c r="OTH68" s="525"/>
      <c r="OTI68" s="525"/>
      <c r="OTJ68" s="525"/>
      <c r="OTK68" s="525"/>
      <c r="OTL68" s="525"/>
      <c r="OTM68" s="525"/>
      <c r="OTN68" s="525"/>
      <c r="OTO68" s="525"/>
      <c r="OTP68" s="525"/>
      <c r="OTQ68" s="525"/>
      <c r="OTR68" s="525"/>
      <c r="OTS68" s="525"/>
      <c r="OTT68" s="525"/>
      <c r="OTU68" s="525"/>
      <c r="OTV68" s="525"/>
      <c r="OTW68" s="525"/>
      <c r="OTX68" s="525"/>
      <c r="OTY68" s="525"/>
      <c r="OTZ68" s="525"/>
      <c r="OUA68" s="525"/>
      <c r="OUB68" s="525"/>
      <c r="OUC68" s="525"/>
      <c r="OUD68" s="525"/>
      <c r="OUE68" s="525"/>
      <c r="OUF68" s="525"/>
      <c r="OUG68" s="525"/>
      <c r="OUH68" s="525"/>
      <c r="OUI68" s="525"/>
      <c r="OUJ68" s="525"/>
      <c r="OUK68" s="525"/>
      <c r="OUL68" s="525"/>
      <c r="OUM68" s="525"/>
      <c r="OUN68" s="525"/>
      <c r="OUO68" s="525"/>
      <c r="OUP68" s="525"/>
      <c r="OUQ68" s="525"/>
      <c r="OUR68" s="525"/>
      <c r="OUS68" s="525"/>
      <c r="OUT68" s="525"/>
      <c r="OUU68" s="525"/>
      <c r="OUV68" s="525"/>
      <c r="OUW68" s="525"/>
      <c r="OUX68" s="525"/>
      <c r="OUY68" s="525"/>
      <c r="OUZ68" s="525"/>
      <c r="OVA68" s="525"/>
      <c r="OVB68" s="525"/>
      <c r="OVC68" s="525"/>
      <c r="OVD68" s="525"/>
      <c r="OVE68" s="525"/>
      <c r="OVF68" s="525"/>
      <c r="OVG68" s="525"/>
      <c r="OVH68" s="525"/>
      <c r="OVI68" s="525"/>
      <c r="OVJ68" s="525"/>
      <c r="OVK68" s="525"/>
      <c r="OVL68" s="525"/>
      <c r="OVM68" s="525"/>
      <c r="OVN68" s="525"/>
      <c r="OVO68" s="525"/>
      <c r="OVP68" s="525"/>
      <c r="OVQ68" s="525"/>
      <c r="OVR68" s="525"/>
      <c r="OVS68" s="525"/>
      <c r="OVT68" s="525"/>
      <c r="OVU68" s="525"/>
      <c r="OVV68" s="525"/>
      <c r="OVW68" s="525"/>
      <c r="OVX68" s="525"/>
      <c r="OVY68" s="525"/>
      <c r="OVZ68" s="525"/>
      <c r="OWA68" s="525"/>
      <c r="OWB68" s="525"/>
      <c r="OWC68" s="525"/>
      <c r="OWD68" s="525"/>
      <c r="OWE68" s="525"/>
      <c r="OWF68" s="525"/>
      <c r="OWG68" s="525"/>
      <c r="OWH68" s="525"/>
      <c r="OWI68" s="525"/>
      <c r="OWJ68" s="525"/>
      <c r="OWK68" s="525"/>
      <c r="OWL68" s="525"/>
      <c r="OWM68" s="525"/>
      <c r="OWN68" s="525"/>
      <c r="OWO68" s="525"/>
      <c r="OWP68" s="525"/>
      <c r="OWQ68" s="525"/>
      <c r="OWR68" s="525"/>
      <c r="OWS68" s="525"/>
      <c r="OWT68" s="525"/>
      <c r="OWU68" s="525"/>
      <c r="OWV68" s="525"/>
      <c r="OWW68" s="525"/>
      <c r="OWX68" s="525"/>
      <c r="OWY68" s="525"/>
      <c r="OWZ68" s="525"/>
      <c r="OXA68" s="525"/>
      <c r="OXB68" s="525"/>
      <c r="OXC68" s="525"/>
      <c r="OXD68" s="525"/>
      <c r="OXE68" s="525"/>
      <c r="OXF68" s="525"/>
      <c r="OXG68" s="525"/>
      <c r="OXH68" s="525"/>
      <c r="OXI68" s="525"/>
      <c r="OXJ68" s="525"/>
      <c r="OXK68" s="525"/>
      <c r="OXL68" s="525"/>
      <c r="OXM68" s="525"/>
      <c r="OXN68" s="525"/>
      <c r="OXO68" s="525"/>
      <c r="OXP68" s="525"/>
      <c r="OXQ68" s="525"/>
      <c r="OXR68" s="525"/>
      <c r="OXS68" s="525"/>
      <c r="OXT68" s="525"/>
      <c r="OXU68" s="525"/>
      <c r="OXV68" s="525"/>
      <c r="OXW68" s="525"/>
      <c r="OXX68" s="525"/>
      <c r="OXY68" s="525"/>
      <c r="OXZ68" s="525"/>
      <c r="OYA68" s="525"/>
      <c r="OYB68" s="525"/>
      <c r="OYC68" s="525"/>
      <c r="OYD68" s="525"/>
      <c r="OYE68" s="525"/>
      <c r="OYF68" s="525"/>
      <c r="OYG68" s="525"/>
      <c r="OYH68" s="525"/>
      <c r="OYI68" s="525"/>
      <c r="OYJ68" s="525"/>
      <c r="OYK68" s="525"/>
      <c r="OYL68" s="525"/>
      <c r="OYM68" s="525"/>
      <c r="OYN68" s="525"/>
      <c r="OYO68" s="525"/>
      <c r="OYP68" s="525"/>
      <c r="OYQ68" s="525"/>
      <c r="OYR68" s="525"/>
      <c r="OYS68" s="525"/>
      <c r="OYT68" s="525"/>
      <c r="OYU68" s="525"/>
      <c r="OYV68" s="525"/>
      <c r="OYW68" s="525"/>
      <c r="OYX68" s="525"/>
      <c r="OYY68" s="525"/>
      <c r="OYZ68" s="525"/>
      <c r="OZA68" s="525"/>
      <c r="OZB68" s="525"/>
      <c r="OZC68" s="525"/>
      <c r="OZD68" s="525"/>
      <c r="OZE68" s="525"/>
      <c r="OZF68" s="525"/>
      <c r="OZG68" s="525"/>
      <c r="OZH68" s="525"/>
      <c r="OZI68" s="525"/>
      <c r="OZJ68" s="525"/>
      <c r="OZK68" s="525"/>
      <c r="OZL68" s="525"/>
      <c r="OZM68" s="525"/>
      <c r="OZN68" s="525"/>
      <c r="OZO68" s="525"/>
      <c r="OZP68" s="525"/>
      <c r="OZQ68" s="525"/>
      <c r="OZR68" s="525"/>
      <c r="OZS68" s="525"/>
      <c r="OZT68" s="525"/>
      <c r="OZU68" s="525"/>
      <c r="OZV68" s="525"/>
      <c r="OZW68" s="525"/>
      <c r="OZX68" s="525"/>
      <c r="OZY68" s="525"/>
      <c r="OZZ68" s="525"/>
      <c r="PAA68" s="525"/>
      <c r="PAB68" s="525"/>
      <c r="PAC68" s="525"/>
      <c r="PAD68" s="525"/>
      <c r="PAE68" s="525"/>
      <c r="PAF68" s="525"/>
      <c r="PAG68" s="525"/>
      <c r="PAH68" s="525"/>
      <c r="PAI68" s="525"/>
      <c r="PAJ68" s="525"/>
      <c r="PAK68" s="525"/>
      <c r="PAL68" s="525"/>
      <c r="PAM68" s="525"/>
      <c r="PAN68" s="525"/>
      <c r="PAO68" s="525"/>
      <c r="PAP68" s="525"/>
      <c r="PAQ68" s="525"/>
      <c r="PAR68" s="525"/>
      <c r="PAS68" s="525"/>
      <c r="PAT68" s="525"/>
      <c r="PAU68" s="525"/>
      <c r="PAV68" s="525"/>
      <c r="PAW68" s="525"/>
      <c r="PAX68" s="525"/>
      <c r="PAY68" s="525"/>
      <c r="PAZ68" s="525"/>
      <c r="PBA68" s="525"/>
      <c r="PBB68" s="525"/>
      <c r="PBC68" s="525"/>
      <c r="PBD68" s="525"/>
      <c r="PBE68" s="525"/>
      <c r="PBF68" s="525"/>
      <c r="PBG68" s="525"/>
      <c r="PBH68" s="525"/>
      <c r="PBI68" s="525"/>
      <c r="PBJ68" s="525"/>
      <c r="PBK68" s="525"/>
      <c r="PBL68" s="525"/>
      <c r="PBM68" s="525"/>
      <c r="PBN68" s="525"/>
      <c r="PBO68" s="525"/>
      <c r="PBP68" s="525"/>
      <c r="PBQ68" s="525"/>
      <c r="PBR68" s="525"/>
      <c r="PBS68" s="525"/>
      <c r="PBT68" s="525"/>
      <c r="PBU68" s="525"/>
      <c r="PBV68" s="525"/>
      <c r="PBW68" s="525"/>
      <c r="PBX68" s="525"/>
      <c r="PBY68" s="525"/>
      <c r="PBZ68" s="525"/>
      <c r="PCA68" s="525"/>
      <c r="PCB68" s="525"/>
      <c r="PCC68" s="525"/>
      <c r="PCD68" s="525"/>
      <c r="PCE68" s="525"/>
      <c r="PCF68" s="525"/>
      <c r="PCG68" s="525"/>
      <c r="PCH68" s="525"/>
      <c r="PCI68" s="525"/>
      <c r="PCJ68" s="525"/>
      <c r="PCK68" s="525"/>
      <c r="PCL68" s="525"/>
      <c r="PCM68" s="525"/>
      <c r="PCN68" s="525"/>
      <c r="PCO68" s="525"/>
      <c r="PCP68" s="525"/>
      <c r="PCQ68" s="525"/>
      <c r="PCR68" s="525"/>
      <c r="PCS68" s="525"/>
      <c r="PCT68" s="525"/>
      <c r="PCU68" s="525"/>
      <c r="PCV68" s="525"/>
      <c r="PCW68" s="525"/>
      <c r="PCX68" s="525"/>
      <c r="PCY68" s="525"/>
      <c r="PCZ68" s="525"/>
      <c r="PDA68" s="525"/>
      <c r="PDB68" s="525"/>
      <c r="PDC68" s="525"/>
      <c r="PDD68" s="525"/>
      <c r="PDE68" s="525"/>
      <c r="PDF68" s="525"/>
      <c r="PDG68" s="525"/>
      <c r="PDH68" s="525"/>
      <c r="PDI68" s="525"/>
      <c r="PDJ68" s="525"/>
      <c r="PDK68" s="525"/>
      <c r="PDL68" s="525"/>
      <c r="PDM68" s="525"/>
      <c r="PDN68" s="525"/>
      <c r="PDO68" s="525"/>
      <c r="PDP68" s="525"/>
      <c r="PDQ68" s="525"/>
      <c r="PDR68" s="525"/>
      <c r="PDS68" s="525"/>
      <c r="PDT68" s="525"/>
      <c r="PDU68" s="525"/>
      <c r="PDV68" s="525"/>
      <c r="PDW68" s="525"/>
      <c r="PDX68" s="525"/>
      <c r="PDY68" s="525"/>
      <c r="PDZ68" s="525"/>
      <c r="PEA68" s="525"/>
      <c r="PEB68" s="525"/>
      <c r="PEC68" s="525"/>
      <c r="PED68" s="525"/>
      <c r="PEE68" s="525"/>
      <c r="PEF68" s="525"/>
      <c r="PEG68" s="525"/>
      <c r="PEH68" s="525"/>
      <c r="PEI68" s="525"/>
      <c r="PEJ68" s="525"/>
      <c r="PEK68" s="525"/>
      <c r="PEL68" s="525"/>
      <c r="PEM68" s="525"/>
      <c r="PEN68" s="525"/>
      <c r="PEO68" s="525"/>
      <c r="PEP68" s="525"/>
      <c r="PEQ68" s="525"/>
      <c r="PER68" s="525"/>
      <c r="PES68" s="525"/>
      <c r="PET68" s="525"/>
      <c r="PEU68" s="525"/>
      <c r="PEV68" s="525"/>
      <c r="PEW68" s="525"/>
      <c r="PEX68" s="525"/>
      <c r="PEY68" s="525"/>
      <c r="PEZ68" s="525"/>
      <c r="PFA68" s="525"/>
      <c r="PFB68" s="525"/>
      <c r="PFC68" s="525"/>
      <c r="PFD68" s="525"/>
      <c r="PFE68" s="525"/>
      <c r="PFF68" s="525"/>
      <c r="PFG68" s="525"/>
      <c r="PFH68" s="525"/>
      <c r="PFI68" s="525"/>
      <c r="PFJ68" s="525"/>
      <c r="PFK68" s="525"/>
      <c r="PFL68" s="525"/>
      <c r="PFM68" s="525"/>
      <c r="PFN68" s="525"/>
      <c r="PFO68" s="525"/>
      <c r="PFP68" s="525"/>
      <c r="PFQ68" s="525"/>
      <c r="PFR68" s="525"/>
      <c r="PFS68" s="525"/>
      <c r="PFT68" s="525"/>
      <c r="PFU68" s="525"/>
      <c r="PFV68" s="525"/>
      <c r="PFW68" s="525"/>
      <c r="PFX68" s="525"/>
      <c r="PFY68" s="525"/>
      <c r="PFZ68" s="525"/>
      <c r="PGA68" s="525"/>
      <c r="PGB68" s="525"/>
      <c r="PGC68" s="525"/>
      <c r="PGD68" s="525"/>
      <c r="PGE68" s="525"/>
      <c r="PGF68" s="525"/>
      <c r="PGG68" s="525"/>
      <c r="PGH68" s="525"/>
      <c r="PGI68" s="525"/>
      <c r="PGJ68" s="525"/>
      <c r="PGK68" s="525"/>
      <c r="PGL68" s="525"/>
      <c r="PGM68" s="525"/>
      <c r="PGN68" s="525"/>
      <c r="PGO68" s="525"/>
      <c r="PGP68" s="525"/>
      <c r="PGQ68" s="525"/>
      <c r="PGR68" s="525"/>
      <c r="PGS68" s="525"/>
      <c r="PGT68" s="525"/>
      <c r="PGU68" s="525"/>
      <c r="PGV68" s="525"/>
      <c r="PGW68" s="525"/>
      <c r="PGX68" s="525"/>
      <c r="PGY68" s="525"/>
      <c r="PGZ68" s="525"/>
      <c r="PHA68" s="525"/>
      <c r="PHB68" s="525"/>
      <c r="PHC68" s="525"/>
      <c r="PHD68" s="525"/>
      <c r="PHE68" s="525"/>
      <c r="PHF68" s="525"/>
      <c r="PHG68" s="525"/>
      <c r="PHH68" s="525"/>
      <c r="PHI68" s="525"/>
      <c r="PHJ68" s="525"/>
      <c r="PHK68" s="525"/>
      <c r="PHL68" s="525"/>
      <c r="PHM68" s="525"/>
      <c r="PHN68" s="525"/>
      <c r="PHO68" s="525"/>
      <c r="PHP68" s="525"/>
      <c r="PHQ68" s="525"/>
      <c r="PHR68" s="525"/>
      <c r="PHS68" s="525"/>
      <c r="PHT68" s="525"/>
      <c r="PHU68" s="525"/>
      <c r="PHV68" s="525"/>
      <c r="PHW68" s="525"/>
      <c r="PHX68" s="525"/>
      <c r="PHY68" s="525"/>
      <c r="PHZ68" s="525"/>
      <c r="PIA68" s="525"/>
      <c r="PIB68" s="525"/>
      <c r="PIC68" s="525"/>
      <c r="PID68" s="525"/>
      <c r="PIE68" s="525"/>
      <c r="PIF68" s="525"/>
      <c r="PIG68" s="525"/>
      <c r="PIH68" s="525"/>
      <c r="PII68" s="525"/>
      <c r="PIJ68" s="525"/>
      <c r="PIK68" s="525"/>
      <c r="PIL68" s="525"/>
      <c r="PIM68" s="525"/>
      <c r="PIN68" s="525"/>
      <c r="PIO68" s="525"/>
      <c r="PIP68" s="525"/>
      <c r="PIQ68" s="525"/>
      <c r="PIR68" s="525"/>
      <c r="PIS68" s="525"/>
      <c r="PIT68" s="525"/>
      <c r="PIU68" s="525"/>
      <c r="PIV68" s="525"/>
      <c r="PIW68" s="525"/>
      <c r="PIX68" s="525"/>
      <c r="PIY68" s="525"/>
      <c r="PIZ68" s="525"/>
      <c r="PJA68" s="525"/>
      <c r="PJB68" s="525"/>
      <c r="PJC68" s="525"/>
      <c r="PJD68" s="525"/>
      <c r="PJE68" s="525"/>
      <c r="PJF68" s="525"/>
      <c r="PJG68" s="525"/>
      <c r="PJH68" s="525"/>
      <c r="PJI68" s="525"/>
      <c r="PJJ68" s="525"/>
      <c r="PJK68" s="525"/>
      <c r="PJL68" s="525"/>
      <c r="PJM68" s="525"/>
      <c r="PJN68" s="525"/>
      <c r="PJO68" s="525"/>
      <c r="PJP68" s="525"/>
      <c r="PJQ68" s="525"/>
      <c r="PJR68" s="525"/>
      <c r="PJS68" s="525"/>
      <c r="PJT68" s="525"/>
      <c r="PJU68" s="525"/>
      <c r="PJV68" s="525"/>
      <c r="PJW68" s="525"/>
      <c r="PJX68" s="525"/>
      <c r="PJY68" s="525"/>
      <c r="PJZ68" s="525"/>
      <c r="PKA68" s="525"/>
      <c r="PKB68" s="525"/>
      <c r="PKC68" s="525"/>
      <c r="PKD68" s="525"/>
      <c r="PKE68" s="525"/>
      <c r="PKF68" s="525"/>
      <c r="PKG68" s="525"/>
      <c r="PKH68" s="525"/>
      <c r="PKI68" s="525"/>
      <c r="PKJ68" s="525"/>
      <c r="PKK68" s="525"/>
      <c r="PKL68" s="525"/>
      <c r="PKM68" s="525"/>
      <c r="PKN68" s="525"/>
      <c r="PKO68" s="525"/>
      <c r="PKP68" s="525"/>
      <c r="PKQ68" s="525"/>
      <c r="PKR68" s="525"/>
      <c r="PKS68" s="525"/>
      <c r="PKT68" s="525"/>
      <c r="PKU68" s="525"/>
      <c r="PKV68" s="525"/>
      <c r="PKW68" s="525"/>
      <c r="PKX68" s="525"/>
      <c r="PKY68" s="525"/>
      <c r="PKZ68" s="525"/>
      <c r="PLA68" s="525"/>
      <c r="PLB68" s="525"/>
      <c r="PLC68" s="525"/>
      <c r="PLD68" s="525"/>
      <c r="PLE68" s="525"/>
      <c r="PLF68" s="525"/>
      <c r="PLG68" s="525"/>
      <c r="PLH68" s="525"/>
      <c r="PLI68" s="525"/>
      <c r="PLJ68" s="525"/>
      <c r="PLK68" s="525"/>
      <c r="PLL68" s="525"/>
      <c r="PLM68" s="525"/>
      <c r="PLN68" s="525"/>
      <c r="PLO68" s="525"/>
      <c r="PLP68" s="525"/>
      <c r="PLQ68" s="525"/>
      <c r="PLR68" s="525"/>
      <c r="PLS68" s="525"/>
      <c r="PLT68" s="525"/>
      <c r="PLU68" s="525"/>
      <c r="PLV68" s="525"/>
      <c r="PLW68" s="525"/>
      <c r="PLX68" s="525"/>
      <c r="PLY68" s="525"/>
      <c r="PLZ68" s="525"/>
      <c r="PMA68" s="525"/>
      <c r="PMB68" s="525"/>
      <c r="PMC68" s="525"/>
      <c r="PMD68" s="525"/>
      <c r="PME68" s="525"/>
      <c r="PMF68" s="525"/>
      <c r="PMG68" s="525"/>
      <c r="PMH68" s="525"/>
      <c r="PMI68" s="525"/>
      <c r="PMJ68" s="525"/>
      <c r="PMK68" s="525"/>
      <c r="PML68" s="525"/>
      <c r="PMM68" s="525"/>
      <c r="PMN68" s="525"/>
      <c r="PMO68" s="525"/>
      <c r="PMP68" s="525"/>
      <c r="PMQ68" s="525"/>
      <c r="PMR68" s="525"/>
      <c r="PMS68" s="525"/>
      <c r="PMT68" s="525"/>
      <c r="PMU68" s="525"/>
      <c r="PMV68" s="525"/>
      <c r="PMW68" s="525"/>
      <c r="PMX68" s="525"/>
      <c r="PMY68" s="525"/>
      <c r="PMZ68" s="525"/>
      <c r="PNA68" s="525"/>
      <c r="PNB68" s="525"/>
      <c r="PNC68" s="525"/>
      <c r="PND68" s="525"/>
      <c r="PNE68" s="525"/>
      <c r="PNF68" s="525"/>
      <c r="PNG68" s="525"/>
      <c r="PNH68" s="525"/>
      <c r="PNI68" s="525"/>
      <c r="PNJ68" s="525"/>
      <c r="PNK68" s="525"/>
      <c r="PNL68" s="525"/>
      <c r="PNM68" s="525"/>
      <c r="PNN68" s="525"/>
      <c r="PNO68" s="525"/>
      <c r="PNP68" s="525"/>
      <c r="PNQ68" s="525"/>
      <c r="PNR68" s="525"/>
      <c r="PNS68" s="525"/>
      <c r="PNT68" s="525"/>
      <c r="PNU68" s="525"/>
      <c r="PNV68" s="525"/>
      <c r="PNW68" s="525"/>
      <c r="PNX68" s="525"/>
      <c r="PNY68" s="525"/>
      <c r="PNZ68" s="525"/>
      <c r="POA68" s="525"/>
      <c r="POB68" s="525"/>
      <c r="POC68" s="525"/>
      <c r="POD68" s="525"/>
      <c r="POE68" s="525"/>
      <c r="POF68" s="525"/>
      <c r="POG68" s="525"/>
      <c r="POH68" s="525"/>
      <c r="POI68" s="525"/>
      <c r="POJ68" s="525"/>
      <c r="POK68" s="525"/>
      <c r="POL68" s="525"/>
      <c r="POM68" s="525"/>
      <c r="PON68" s="525"/>
      <c r="POO68" s="525"/>
      <c r="POP68" s="525"/>
      <c r="POQ68" s="525"/>
      <c r="POR68" s="525"/>
      <c r="POS68" s="525"/>
      <c r="POT68" s="525"/>
      <c r="POU68" s="525"/>
      <c r="POV68" s="525"/>
      <c r="POW68" s="525"/>
      <c r="POX68" s="525"/>
      <c r="POY68" s="525"/>
      <c r="POZ68" s="525"/>
      <c r="PPA68" s="525"/>
      <c r="PPB68" s="525"/>
      <c r="PPC68" s="525"/>
      <c r="PPD68" s="525"/>
      <c r="PPE68" s="525"/>
      <c r="PPF68" s="525"/>
      <c r="PPG68" s="525"/>
      <c r="PPH68" s="525"/>
      <c r="PPI68" s="525"/>
      <c r="PPJ68" s="525"/>
      <c r="PPK68" s="525"/>
      <c r="PPL68" s="525"/>
      <c r="PPM68" s="525"/>
      <c r="PPN68" s="525"/>
      <c r="PPO68" s="525"/>
      <c r="PPP68" s="525"/>
      <c r="PPQ68" s="525"/>
      <c r="PPR68" s="525"/>
      <c r="PPS68" s="525"/>
      <c r="PPT68" s="525"/>
      <c r="PPU68" s="525"/>
      <c r="PPV68" s="525"/>
      <c r="PPW68" s="525"/>
      <c r="PPX68" s="525"/>
      <c r="PPY68" s="525"/>
      <c r="PPZ68" s="525"/>
      <c r="PQA68" s="525"/>
      <c r="PQB68" s="525"/>
      <c r="PQC68" s="525"/>
      <c r="PQD68" s="525"/>
      <c r="PQE68" s="525"/>
      <c r="PQF68" s="525"/>
      <c r="PQG68" s="525"/>
      <c r="PQH68" s="525"/>
      <c r="PQI68" s="525"/>
      <c r="PQJ68" s="525"/>
      <c r="PQK68" s="525"/>
      <c r="PQL68" s="525"/>
      <c r="PQM68" s="525"/>
      <c r="PQN68" s="525"/>
      <c r="PQO68" s="525"/>
      <c r="PQP68" s="525"/>
      <c r="PQQ68" s="525"/>
      <c r="PQR68" s="525"/>
      <c r="PQS68" s="525"/>
      <c r="PQT68" s="525"/>
      <c r="PQU68" s="525"/>
      <c r="PQV68" s="525"/>
      <c r="PQW68" s="525"/>
      <c r="PQX68" s="525"/>
      <c r="PQY68" s="525"/>
      <c r="PQZ68" s="525"/>
      <c r="PRA68" s="525"/>
      <c r="PRB68" s="525"/>
      <c r="PRC68" s="525"/>
      <c r="PRD68" s="525"/>
      <c r="PRE68" s="525"/>
      <c r="PRF68" s="525"/>
      <c r="PRG68" s="525"/>
      <c r="PRH68" s="525"/>
      <c r="PRI68" s="525"/>
      <c r="PRJ68" s="525"/>
      <c r="PRK68" s="525"/>
      <c r="PRL68" s="525"/>
      <c r="PRM68" s="525"/>
      <c r="PRN68" s="525"/>
      <c r="PRO68" s="525"/>
      <c r="PRP68" s="525"/>
      <c r="PRQ68" s="525"/>
      <c r="PRR68" s="525"/>
      <c r="PRS68" s="525"/>
      <c r="PRT68" s="525"/>
      <c r="PRU68" s="525"/>
      <c r="PRV68" s="525"/>
      <c r="PRW68" s="525"/>
      <c r="PRX68" s="525"/>
      <c r="PRY68" s="525"/>
      <c r="PRZ68" s="525"/>
      <c r="PSA68" s="525"/>
      <c r="PSB68" s="525"/>
      <c r="PSC68" s="525"/>
      <c r="PSD68" s="525"/>
      <c r="PSE68" s="525"/>
      <c r="PSF68" s="525"/>
      <c r="PSG68" s="525"/>
      <c r="PSH68" s="525"/>
      <c r="PSI68" s="525"/>
      <c r="PSJ68" s="525"/>
      <c r="PSK68" s="525"/>
      <c r="PSL68" s="525"/>
      <c r="PSM68" s="525"/>
      <c r="PSN68" s="525"/>
      <c r="PSO68" s="525"/>
      <c r="PSP68" s="525"/>
      <c r="PSQ68" s="525"/>
      <c r="PSR68" s="525"/>
      <c r="PSS68" s="525"/>
      <c r="PST68" s="525"/>
      <c r="PSU68" s="525"/>
      <c r="PSV68" s="525"/>
      <c r="PSW68" s="525"/>
      <c r="PSX68" s="525"/>
      <c r="PSY68" s="525"/>
      <c r="PSZ68" s="525"/>
      <c r="PTA68" s="525"/>
      <c r="PTB68" s="525"/>
      <c r="PTC68" s="525"/>
      <c r="PTD68" s="525"/>
      <c r="PTE68" s="525"/>
      <c r="PTF68" s="525"/>
      <c r="PTG68" s="525"/>
      <c r="PTH68" s="525"/>
      <c r="PTI68" s="525"/>
      <c r="PTJ68" s="525"/>
      <c r="PTK68" s="525"/>
      <c r="PTL68" s="525"/>
      <c r="PTM68" s="525"/>
      <c r="PTN68" s="525"/>
      <c r="PTO68" s="525"/>
      <c r="PTP68" s="525"/>
      <c r="PTQ68" s="525"/>
      <c r="PTR68" s="525"/>
      <c r="PTS68" s="525"/>
      <c r="PTT68" s="525"/>
      <c r="PTU68" s="525"/>
      <c r="PTV68" s="525"/>
      <c r="PTW68" s="525"/>
      <c r="PTX68" s="525"/>
      <c r="PTY68" s="525"/>
      <c r="PTZ68" s="525"/>
      <c r="PUA68" s="525"/>
      <c r="PUB68" s="525"/>
      <c r="PUC68" s="525"/>
      <c r="PUD68" s="525"/>
      <c r="PUE68" s="525"/>
      <c r="PUF68" s="525"/>
      <c r="PUG68" s="525"/>
      <c r="PUH68" s="525"/>
      <c r="PUI68" s="525"/>
      <c r="PUJ68" s="525"/>
      <c r="PUK68" s="525"/>
      <c r="PUL68" s="525"/>
      <c r="PUM68" s="525"/>
      <c r="PUN68" s="525"/>
      <c r="PUO68" s="525"/>
      <c r="PUP68" s="525"/>
      <c r="PUQ68" s="525"/>
      <c r="PUR68" s="525"/>
      <c r="PUS68" s="525"/>
      <c r="PUT68" s="525"/>
      <c r="PUU68" s="525"/>
      <c r="PUV68" s="525"/>
      <c r="PUW68" s="525"/>
      <c r="PUX68" s="525"/>
      <c r="PUY68" s="525"/>
      <c r="PUZ68" s="525"/>
      <c r="PVA68" s="525"/>
      <c r="PVB68" s="525"/>
      <c r="PVC68" s="525"/>
      <c r="PVD68" s="525"/>
      <c r="PVE68" s="525"/>
      <c r="PVF68" s="525"/>
      <c r="PVG68" s="525"/>
      <c r="PVH68" s="525"/>
      <c r="PVI68" s="525"/>
      <c r="PVJ68" s="525"/>
      <c r="PVK68" s="525"/>
      <c r="PVL68" s="525"/>
      <c r="PVM68" s="525"/>
      <c r="PVN68" s="525"/>
      <c r="PVO68" s="525"/>
      <c r="PVP68" s="525"/>
      <c r="PVQ68" s="525"/>
      <c r="PVR68" s="525"/>
      <c r="PVS68" s="525"/>
      <c r="PVT68" s="525"/>
      <c r="PVU68" s="525"/>
      <c r="PVV68" s="525"/>
      <c r="PVW68" s="525"/>
      <c r="PVX68" s="525"/>
      <c r="PVY68" s="525"/>
      <c r="PVZ68" s="525"/>
      <c r="PWA68" s="525"/>
      <c r="PWB68" s="525"/>
      <c r="PWC68" s="525"/>
      <c r="PWD68" s="525"/>
      <c r="PWE68" s="525"/>
      <c r="PWF68" s="525"/>
      <c r="PWG68" s="525"/>
      <c r="PWH68" s="525"/>
      <c r="PWI68" s="525"/>
      <c r="PWJ68" s="525"/>
      <c r="PWK68" s="525"/>
      <c r="PWL68" s="525"/>
      <c r="PWM68" s="525"/>
      <c r="PWN68" s="525"/>
      <c r="PWO68" s="525"/>
      <c r="PWP68" s="525"/>
      <c r="PWQ68" s="525"/>
      <c r="PWR68" s="525"/>
      <c r="PWS68" s="525"/>
      <c r="PWT68" s="525"/>
      <c r="PWU68" s="525"/>
      <c r="PWV68" s="525"/>
      <c r="PWW68" s="525"/>
      <c r="PWX68" s="525"/>
      <c r="PWY68" s="525"/>
      <c r="PWZ68" s="525"/>
      <c r="PXA68" s="525"/>
      <c r="PXB68" s="525"/>
      <c r="PXC68" s="525"/>
      <c r="PXD68" s="525"/>
      <c r="PXE68" s="525"/>
      <c r="PXF68" s="525"/>
      <c r="PXG68" s="525"/>
      <c r="PXH68" s="525"/>
      <c r="PXI68" s="525"/>
      <c r="PXJ68" s="525"/>
      <c r="PXK68" s="525"/>
      <c r="PXL68" s="525"/>
      <c r="PXM68" s="525"/>
      <c r="PXN68" s="525"/>
      <c r="PXO68" s="525"/>
      <c r="PXP68" s="525"/>
      <c r="PXQ68" s="525"/>
      <c r="PXR68" s="525"/>
      <c r="PXS68" s="525"/>
      <c r="PXT68" s="525"/>
      <c r="PXU68" s="525"/>
      <c r="PXV68" s="525"/>
      <c r="PXW68" s="525"/>
      <c r="PXX68" s="525"/>
      <c r="PXY68" s="525"/>
      <c r="PXZ68" s="525"/>
      <c r="PYA68" s="525"/>
      <c r="PYB68" s="525"/>
      <c r="PYC68" s="525"/>
      <c r="PYD68" s="525"/>
      <c r="PYE68" s="525"/>
      <c r="PYF68" s="525"/>
      <c r="PYG68" s="525"/>
      <c r="PYH68" s="525"/>
      <c r="PYI68" s="525"/>
      <c r="PYJ68" s="525"/>
      <c r="PYK68" s="525"/>
      <c r="PYL68" s="525"/>
      <c r="PYM68" s="525"/>
      <c r="PYN68" s="525"/>
      <c r="PYO68" s="525"/>
      <c r="PYP68" s="525"/>
      <c r="PYQ68" s="525"/>
      <c r="PYR68" s="525"/>
      <c r="PYS68" s="525"/>
      <c r="PYT68" s="525"/>
      <c r="PYU68" s="525"/>
      <c r="PYV68" s="525"/>
      <c r="PYW68" s="525"/>
      <c r="PYX68" s="525"/>
      <c r="PYY68" s="525"/>
      <c r="PYZ68" s="525"/>
      <c r="PZA68" s="525"/>
      <c r="PZB68" s="525"/>
      <c r="PZC68" s="525"/>
      <c r="PZD68" s="525"/>
      <c r="PZE68" s="525"/>
      <c r="PZF68" s="525"/>
      <c r="PZG68" s="525"/>
      <c r="PZH68" s="525"/>
      <c r="PZI68" s="525"/>
      <c r="PZJ68" s="525"/>
      <c r="PZK68" s="525"/>
      <c r="PZL68" s="525"/>
      <c r="PZM68" s="525"/>
      <c r="PZN68" s="525"/>
      <c r="PZO68" s="525"/>
      <c r="PZP68" s="525"/>
      <c r="PZQ68" s="525"/>
      <c r="PZR68" s="525"/>
      <c r="PZS68" s="525"/>
      <c r="PZT68" s="525"/>
      <c r="PZU68" s="525"/>
      <c r="PZV68" s="525"/>
      <c r="PZW68" s="525"/>
      <c r="PZX68" s="525"/>
      <c r="PZY68" s="525"/>
      <c r="PZZ68" s="525"/>
      <c r="QAA68" s="525"/>
      <c r="QAB68" s="525"/>
      <c r="QAC68" s="525"/>
      <c r="QAD68" s="525"/>
      <c r="QAE68" s="525"/>
      <c r="QAF68" s="525"/>
      <c r="QAG68" s="525"/>
      <c r="QAH68" s="525"/>
      <c r="QAI68" s="525"/>
      <c r="QAJ68" s="525"/>
      <c r="QAK68" s="525"/>
      <c r="QAL68" s="525"/>
      <c r="QAM68" s="525"/>
      <c r="QAN68" s="525"/>
      <c r="QAO68" s="525"/>
      <c r="QAP68" s="525"/>
      <c r="QAQ68" s="525"/>
      <c r="QAR68" s="525"/>
      <c r="QAS68" s="525"/>
      <c r="QAT68" s="525"/>
      <c r="QAU68" s="525"/>
      <c r="QAV68" s="525"/>
      <c r="QAW68" s="525"/>
      <c r="QAX68" s="525"/>
      <c r="QAY68" s="525"/>
      <c r="QAZ68" s="525"/>
      <c r="QBA68" s="525"/>
      <c r="QBB68" s="525"/>
      <c r="QBC68" s="525"/>
      <c r="QBD68" s="525"/>
      <c r="QBE68" s="525"/>
      <c r="QBF68" s="525"/>
      <c r="QBG68" s="525"/>
      <c r="QBH68" s="525"/>
      <c r="QBI68" s="525"/>
      <c r="QBJ68" s="525"/>
      <c r="QBK68" s="525"/>
      <c r="QBL68" s="525"/>
      <c r="QBM68" s="525"/>
      <c r="QBN68" s="525"/>
      <c r="QBO68" s="525"/>
      <c r="QBP68" s="525"/>
      <c r="QBQ68" s="525"/>
      <c r="QBR68" s="525"/>
      <c r="QBS68" s="525"/>
      <c r="QBT68" s="525"/>
      <c r="QBU68" s="525"/>
      <c r="QBV68" s="525"/>
      <c r="QBW68" s="525"/>
      <c r="QBX68" s="525"/>
      <c r="QBY68" s="525"/>
      <c r="QBZ68" s="525"/>
      <c r="QCA68" s="525"/>
      <c r="QCB68" s="525"/>
      <c r="QCC68" s="525"/>
      <c r="QCD68" s="525"/>
      <c r="QCE68" s="525"/>
      <c r="QCF68" s="525"/>
      <c r="QCG68" s="525"/>
      <c r="QCH68" s="525"/>
      <c r="QCI68" s="525"/>
      <c r="QCJ68" s="525"/>
      <c r="QCK68" s="525"/>
      <c r="QCL68" s="525"/>
      <c r="QCM68" s="525"/>
      <c r="QCN68" s="525"/>
      <c r="QCO68" s="525"/>
      <c r="QCP68" s="525"/>
      <c r="QCQ68" s="525"/>
      <c r="QCR68" s="525"/>
      <c r="QCS68" s="525"/>
      <c r="QCT68" s="525"/>
      <c r="QCU68" s="525"/>
      <c r="QCV68" s="525"/>
      <c r="QCW68" s="525"/>
      <c r="QCX68" s="525"/>
      <c r="QCY68" s="525"/>
      <c r="QCZ68" s="525"/>
      <c r="QDA68" s="525"/>
      <c r="QDB68" s="525"/>
      <c r="QDC68" s="525"/>
      <c r="QDD68" s="525"/>
      <c r="QDE68" s="525"/>
      <c r="QDF68" s="525"/>
      <c r="QDG68" s="525"/>
      <c r="QDH68" s="525"/>
      <c r="QDI68" s="525"/>
      <c r="QDJ68" s="525"/>
      <c r="QDK68" s="525"/>
      <c r="QDL68" s="525"/>
      <c r="QDM68" s="525"/>
      <c r="QDN68" s="525"/>
      <c r="QDO68" s="525"/>
      <c r="QDP68" s="525"/>
      <c r="QDQ68" s="525"/>
      <c r="QDR68" s="525"/>
      <c r="QDS68" s="525"/>
      <c r="QDT68" s="525"/>
      <c r="QDU68" s="525"/>
      <c r="QDV68" s="525"/>
      <c r="QDW68" s="525"/>
      <c r="QDX68" s="525"/>
      <c r="QDY68" s="525"/>
      <c r="QDZ68" s="525"/>
      <c r="QEA68" s="525"/>
      <c r="QEB68" s="525"/>
      <c r="QEC68" s="525"/>
      <c r="QED68" s="525"/>
      <c r="QEE68" s="525"/>
      <c r="QEF68" s="525"/>
      <c r="QEG68" s="525"/>
      <c r="QEH68" s="525"/>
      <c r="QEI68" s="525"/>
      <c r="QEJ68" s="525"/>
      <c r="QEK68" s="525"/>
      <c r="QEL68" s="525"/>
      <c r="QEM68" s="525"/>
      <c r="QEN68" s="525"/>
      <c r="QEO68" s="525"/>
      <c r="QEP68" s="525"/>
      <c r="QEQ68" s="525"/>
      <c r="QER68" s="525"/>
      <c r="QES68" s="525"/>
      <c r="QET68" s="525"/>
      <c r="QEU68" s="525"/>
      <c r="QEV68" s="525"/>
      <c r="QEW68" s="525"/>
      <c r="QEX68" s="525"/>
      <c r="QEY68" s="525"/>
      <c r="QEZ68" s="525"/>
      <c r="QFA68" s="525"/>
      <c r="QFB68" s="525"/>
      <c r="QFC68" s="525"/>
      <c r="QFD68" s="525"/>
      <c r="QFE68" s="525"/>
      <c r="QFF68" s="525"/>
      <c r="QFG68" s="525"/>
      <c r="QFH68" s="525"/>
      <c r="QFI68" s="525"/>
      <c r="QFJ68" s="525"/>
      <c r="QFK68" s="525"/>
      <c r="QFL68" s="525"/>
      <c r="QFM68" s="525"/>
      <c r="QFN68" s="525"/>
      <c r="QFO68" s="525"/>
      <c r="QFP68" s="525"/>
      <c r="QFQ68" s="525"/>
      <c r="QFR68" s="525"/>
      <c r="QFS68" s="525"/>
      <c r="QFT68" s="525"/>
      <c r="QFU68" s="525"/>
      <c r="QFV68" s="525"/>
      <c r="QFW68" s="525"/>
      <c r="QFX68" s="525"/>
      <c r="QFY68" s="525"/>
      <c r="QFZ68" s="525"/>
      <c r="QGA68" s="525"/>
      <c r="QGB68" s="525"/>
      <c r="QGC68" s="525"/>
      <c r="QGD68" s="525"/>
      <c r="QGE68" s="525"/>
      <c r="QGF68" s="525"/>
      <c r="QGG68" s="525"/>
      <c r="QGH68" s="525"/>
      <c r="QGI68" s="525"/>
      <c r="QGJ68" s="525"/>
      <c r="QGK68" s="525"/>
      <c r="QGL68" s="525"/>
      <c r="QGM68" s="525"/>
      <c r="QGN68" s="525"/>
      <c r="QGO68" s="525"/>
      <c r="QGP68" s="525"/>
      <c r="QGQ68" s="525"/>
      <c r="QGR68" s="525"/>
      <c r="QGS68" s="525"/>
      <c r="QGT68" s="525"/>
      <c r="QGU68" s="525"/>
      <c r="QGV68" s="525"/>
      <c r="QGW68" s="525"/>
      <c r="QGX68" s="525"/>
      <c r="QGY68" s="525"/>
      <c r="QGZ68" s="525"/>
      <c r="QHA68" s="525"/>
      <c r="QHB68" s="525"/>
      <c r="QHC68" s="525"/>
      <c r="QHD68" s="525"/>
      <c r="QHE68" s="525"/>
      <c r="QHF68" s="525"/>
      <c r="QHG68" s="525"/>
      <c r="QHH68" s="525"/>
      <c r="QHI68" s="525"/>
      <c r="QHJ68" s="525"/>
      <c r="QHK68" s="525"/>
      <c r="QHL68" s="525"/>
      <c r="QHM68" s="525"/>
      <c r="QHN68" s="525"/>
      <c r="QHO68" s="525"/>
      <c r="QHP68" s="525"/>
      <c r="QHQ68" s="525"/>
      <c r="QHR68" s="525"/>
      <c r="QHS68" s="525"/>
      <c r="QHT68" s="525"/>
      <c r="QHU68" s="525"/>
      <c r="QHV68" s="525"/>
      <c r="QHW68" s="525"/>
      <c r="QHX68" s="525"/>
      <c r="QHY68" s="525"/>
      <c r="QHZ68" s="525"/>
      <c r="QIA68" s="525"/>
      <c r="QIB68" s="525"/>
      <c r="QIC68" s="525"/>
      <c r="QID68" s="525"/>
      <c r="QIE68" s="525"/>
      <c r="QIF68" s="525"/>
      <c r="QIG68" s="525"/>
      <c r="QIH68" s="525"/>
      <c r="QII68" s="525"/>
      <c r="QIJ68" s="525"/>
      <c r="QIK68" s="525"/>
      <c r="QIL68" s="525"/>
      <c r="QIM68" s="525"/>
      <c r="QIN68" s="525"/>
      <c r="QIO68" s="525"/>
      <c r="QIP68" s="525"/>
      <c r="QIQ68" s="525"/>
      <c r="QIR68" s="525"/>
      <c r="QIS68" s="525"/>
      <c r="QIT68" s="525"/>
      <c r="QIU68" s="525"/>
      <c r="QIV68" s="525"/>
      <c r="QIW68" s="525"/>
      <c r="QIX68" s="525"/>
      <c r="QIY68" s="525"/>
      <c r="QIZ68" s="525"/>
      <c r="QJA68" s="525"/>
      <c r="QJB68" s="525"/>
      <c r="QJC68" s="525"/>
      <c r="QJD68" s="525"/>
      <c r="QJE68" s="525"/>
      <c r="QJF68" s="525"/>
      <c r="QJG68" s="525"/>
      <c r="QJH68" s="525"/>
      <c r="QJI68" s="525"/>
      <c r="QJJ68" s="525"/>
      <c r="QJK68" s="525"/>
      <c r="QJL68" s="525"/>
      <c r="QJM68" s="525"/>
      <c r="QJN68" s="525"/>
      <c r="QJO68" s="525"/>
      <c r="QJP68" s="525"/>
      <c r="QJQ68" s="525"/>
      <c r="QJR68" s="525"/>
      <c r="QJS68" s="525"/>
      <c r="QJT68" s="525"/>
      <c r="QJU68" s="525"/>
      <c r="QJV68" s="525"/>
      <c r="QJW68" s="525"/>
      <c r="QJX68" s="525"/>
      <c r="QJY68" s="525"/>
      <c r="QJZ68" s="525"/>
      <c r="QKA68" s="525"/>
      <c r="QKB68" s="525"/>
      <c r="QKC68" s="525"/>
      <c r="QKD68" s="525"/>
      <c r="QKE68" s="525"/>
      <c r="QKF68" s="525"/>
      <c r="QKG68" s="525"/>
      <c r="QKH68" s="525"/>
      <c r="QKI68" s="525"/>
      <c r="QKJ68" s="525"/>
      <c r="QKK68" s="525"/>
      <c r="QKL68" s="525"/>
      <c r="QKM68" s="525"/>
      <c r="QKN68" s="525"/>
      <c r="QKO68" s="525"/>
      <c r="QKP68" s="525"/>
      <c r="QKQ68" s="525"/>
      <c r="QKR68" s="525"/>
      <c r="QKS68" s="525"/>
      <c r="QKT68" s="525"/>
      <c r="QKU68" s="525"/>
      <c r="QKV68" s="525"/>
      <c r="QKW68" s="525"/>
      <c r="QKX68" s="525"/>
      <c r="QKY68" s="525"/>
      <c r="QKZ68" s="525"/>
      <c r="QLA68" s="525"/>
      <c r="QLB68" s="525"/>
      <c r="QLC68" s="525"/>
      <c r="QLD68" s="525"/>
      <c r="QLE68" s="525"/>
      <c r="QLF68" s="525"/>
      <c r="QLG68" s="525"/>
      <c r="QLH68" s="525"/>
      <c r="QLI68" s="525"/>
      <c r="QLJ68" s="525"/>
      <c r="QLK68" s="525"/>
      <c r="QLL68" s="525"/>
      <c r="QLM68" s="525"/>
      <c r="QLN68" s="525"/>
      <c r="QLO68" s="525"/>
      <c r="QLP68" s="525"/>
      <c r="QLQ68" s="525"/>
      <c r="QLR68" s="525"/>
      <c r="QLS68" s="525"/>
      <c r="QLT68" s="525"/>
      <c r="QLU68" s="525"/>
      <c r="QLV68" s="525"/>
      <c r="QLW68" s="525"/>
      <c r="QLX68" s="525"/>
      <c r="QLY68" s="525"/>
      <c r="QLZ68" s="525"/>
      <c r="QMA68" s="525"/>
      <c r="QMB68" s="525"/>
      <c r="QMC68" s="525"/>
      <c r="QMD68" s="525"/>
      <c r="QME68" s="525"/>
      <c r="QMF68" s="525"/>
      <c r="QMG68" s="525"/>
      <c r="QMH68" s="525"/>
      <c r="QMI68" s="525"/>
      <c r="QMJ68" s="525"/>
      <c r="QMK68" s="525"/>
      <c r="QML68" s="525"/>
      <c r="QMM68" s="525"/>
      <c r="QMN68" s="525"/>
      <c r="QMO68" s="525"/>
      <c r="QMP68" s="525"/>
      <c r="QMQ68" s="525"/>
      <c r="QMR68" s="525"/>
      <c r="QMS68" s="525"/>
      <c r="QMT68" s="525"/>
      <c r="QMU68" s="525"/>
      <c r="QMV68" s="525"/>
      <c r="QMW68" s="525"/>
      <c r="QMX68" s="525"/>
      <c r="QMY68" s="525"/>
      <c r="QMZ68" s="525"/>
      <c r="QNA68" s="525"/>
      <c r="QNB68" s="525"/>
      <c r="QNC68" s="525"/>
      <c r="QND68" s="525"/>
      <c r="QNE68" s="525"/>
      <c r="QNF68" s="525"/>
      <c r="QNG68" s="525"/>
      <c r="QNH68" s="525"/>
      <c r="QNI68" s="525"/>
      <c r="QNJ68" s="525"/>
      <c r="QNK68" s="525"/>
      <c r="QNL68" s="525"/>
      <c r="QNM68" s="525"/>
      <c r="QNN68" s="525"/>
      <c r="QNO68" s="525"/>
      <c r="QNP68" s="525"/>
      <c r="QNQ68" s="525"/>
      <c r="QNR68" s="525"/>
      <c r="QNS68" s="525"/>
      <c r="QNT68" s="525"/>
      <c r="QNU68" s="525"/>
      <c r="QNV68" s="525"/>
      <c r="QNW68" s="525"/>
      <c r="QNX68" s="525"/>
      <c r="QNY68" s="525"/>
      <c r="QNZ68" s="525"/>
      <c r="QOA68" s="525"/>
      <c r="QOB68" s="525"/>
      <c r="QOC68" s="525"/>
      <c r="QOD68" s="525"/>
      <c r="QOE68" s="525"/>
      <c r="QOF68" s="525"/>
      <c r="QOG68" s="525"/>
      <c r="QOH68" s="525"/>
      <c r="QOI68" s="525"/>
      <c r="QOJ68" s="525"/>
      <c r="QOK68" s="525"/>
      <c r="QOL68" s="525"/>
      <c r="QOM68" s="525"/>
      <c r="QON68" s="525"/>
      <c r="QOO68" s="525"/>
      <c r="QOP68" s="525"/>
      <c r="QOQ68" s="525"/>
      <c r="QOR68" s="525"/>
      <c r="QOS68" s="525"/>
      <c r="QOT68" s="525"/>
      <c r="QOU68" s="525"/>
      <c r="QOV68" s="525"/>
      <c r="QOW68" s="525"/>
      <c r="QOX68" s="525"/>
      <c r="QOY68" s="525"/>
      <c r="QOZ68" s="525"/>
      <c r="QPA68" s="525"/>
      <c r="QPB68" s="525"/>
      <c r="QPC68" s="525"/>
      <c r="QPD68" s="525"/>
      <c r="QPE68" s="525"/>
      <c r="QPF68" s="525"/>
      <c r="QPG68" s="525"/>
      <c r="QPH68" s="525"/>
      <c r="QPI68" s="525"/>
      <c r="QPJ68" s="525"/>
      <c r="QPK68" s="525"/>
      <c r="QPL68" s="525"/>
      <c r="QPM68" s="525"/>
      <c r="QPN68" s="525"/>
      <c r="QPO68" s="525"/>
      <c r="QPP68" s="525"/>
      <c r="QPQ68" s="525"/>
      <c r="QPR68" s="525"/>
      <c r="QPS68" s="525"/>
      <c r="QPT68" s="525"/>
      <c r="QPU68" s="525"/>
      <c r="QPV68" s="525"/>
      <c r="QPW68" s="525"/>
      <c r="QPX68" s="525"/>
      <c r="QPY68" s="525"/>
      <c r="QPZ68" s="525"/>
      <c r="QQA68" s="525"/>
      <c r="QQB68" s="525"/>
      <c r="QQC68" s="525"/>
      <c r="QQD68" s="525"/>
      <c r="QQE68" s="525"/>
      <c r="QQF68" s="525"/>
      <c r="QQG68" s="525"/>
      <c r="QQH68" s="525"/>
      <c r="QQI68" s="525"/>
      <c r="QQJ68" s="525"/>
      <c r="QQK68" s="525"/>
      <c r="QQL68" s="525"/>
      <c r="QQM68" s="525"/>
      <c r="QQN68" s="525"/>
      <c r="QQO68" s="525"/>
      <c r="QQP68" s="525"/>
      <c r="QQQ68" s="525"/>
      <c r="QQR68" s="525"/>
      <c r="QQS68" s="525"/>
      <c r="QQT68" s="525"/>
      <c r="QQU68" s="525"/>
      <c r="QQV68" s="525"/>
      <c r="QQW68" s="525"/>
      <c r="QQX68" s="525"/>
      <c r="QQY68" s="525"/>
      <c r="QQZ68" s="525"/>
      <c r="QRA68" s="525"/>
      <c r="QRB68" s="525"/>
      <c r="QRC68" s="525"/>
      <c r="QRD68" s="525"/>
      <c r="QRE68" s="525"/>
      <c r="QRF68" s="525"/>
      <c r="QRG68" s="525"/>
      <c r="QRH68" s="525"/>
      <c r="QRI68" s="525"/>
      <c r="QRJ68" s="525"/>
      <c r="QRK68" s="525"/>
      <c r="QRL68" s="525"/>
      <c r="QRM68" s="525"/>
      <c r="QRN68" s="525"/>
      <c r="QRO68" s="525"/>
      <c r="QRP68" s="525"/>
      <c r="QRQ68" s="525"/>
      <c r="QRR68" s="525"/>
      <c r="QRS68" s="525"/>
      <c r="QRT68" s="525"/>
      <c r="QRU68" s="525"/>
      <c r="QRV68" s="525"/>
      <c r="QRW68" s="525"/>
      <c r="QRX68" s="525"/>
      <c r="QRY68" s="525"/>
      <c r="QRZ68" s="525"/>
      <c r="QSA68" s="525"/>
      <c r="QSB68" s="525"/>
      <c r="QSC68" s="525"/>
      <c r="QSD68" s="525"/>
      <c r="QSE68" s="525"/>
      <c r="QSF68" s="525"/>
      <c r="QSG68" s="525"/>
      <c r="QSH68" s="525"/>
      <c r="QSI68" s="525"/>
      <c r="QSJ68" s="525"/>
      <c r="QSK68" s="525"/>
      <c r="QSL68" s="525"/>
      <c r="QSM68" s="525"/>
      <c r="QSN68" s="525"/>
      <c r="QSO68" s="525"/>
      <c r="QSP68" s="525"/>
      <c r="QSQ68" s="525"/>
      <c r="QSR68" s="525"/>
      <c r="QSS68" s="525"/>
      <c r="QST68" s="525"/>
      <c r="QSU68" s="525"/>
      <c r="QSV68" s="525"/>
      <c r="QSW68" s="525"/>
      <c r="QSX68" s="525"/>
      <c r="QSY68" s="525"/>
      <c r="QSZ68" s="525"/>
      <c r="QTA68" s="525"/>
      <c r="QTB68" s="525"/>
      <c r="QTC68" s="525"/>
      <c r="QTD68" s="525"/>
      <c r="QTE68" s="525"/>
      <c r="QTF68" s="525"/>
      <c r="QTG68" s="525"/>
      <c r="QTH68" s="525"/>
      <c r="QTI68" s="525"/>
      <c r="QTJ68" s="525"/>
      <c r="QTK68" s="525"/>
      <c r="QTL68" s="525"/>
      <c r="QTM68" s="525"/>
      <c r="QTN68" s="525"/>
      <c r="QTO68" s="525"/>
      <c r="QTP68" s="525"/>
      <c r="QTQ68" s="525"/>
      <c r="QTR68" s="525"/>
      <c r="QTS68" s="525"/>
      <c r="QTT68" s="525"/>
      <c r="QTU68" s="525"/>
      <c r="QTV68" s="525"/>
      <c r="QTW68" s="525"/>
      <c r="QTX68" s="525"/>
      <c r="QTY68" s="525"/>
      <c r="QTZ68" s="525"/>
      <c r="QUA68" s="525"/>
      <c r="QUB68" s="525"/>
      <c r="QUC68" s="525"/>
      <c r="QUD68" s="525"/>
      <c r="QUE68" s="525"/>
      <c r="QUF68" s="525"/>
      <c r="QUG68" s="525"/>
      <c r="QUH68" s="525"/>
      <c r="QUI68" s="525"/>
      <c r="QUJ68" s="525"/>
      <c r="QUK68" s="525"/>
      <c r="QUL68" s="525"/>
      <c r="QUM68" s="525"/>
      <c r="QUN68" s="525"/>
      <c r="QUO68" s="525"/>
      <c r="QUP68" s="525"/>
      <c r="QUQ68" s="525"/>
      <c r="QUR68" s="525"/>
      <c r="QUS68" s="525"/>
      <c r="QUT68" s="525"/>
      <c r="QUU68" s="525"/>
      <c r="QUV68" s="525"/>
      <c r="QUW68" s="525"/>
      <c r="QUX68" s="525"/>
      <c r="QUY68" s="525"/>
      <c r="QUZ68" s="525"/>
      <c r="QVA68" s="525"/>
      <c r="QVB68" s="525"/>
      <c r="QVC68" s="525"/>
      <c r="QVD68" s="525"/>
      <c r="QVE68" s="525"/>
      <c r="QVF68" s="525"/>
      <c r="QVG68" s="525"/>
      <c r="QVH68" s="525"/>
      <c r="QVI68" s="525"/>
      <c r="QVJ68" s="525"/>
      <c r="QVK68" s="525"/>
      <c r="QVL68" s="525"/>
      <c r="QVM68" s="525"/>
      <c r="QVN68" s="525"/>
      <c r="QVO68" s="525"/>
      <c r="QVP68" s="525"/>
      <c r="QVQ68" s="525"/>
      <c r="QVR68" s="525"/>
      <c r="QVS68" s="525"/>
      <c r="QVT68" s="525"/>
      <c r="QVU68" s="525"/>
      <c r="QVV68" s="525"/>
      <c r="QVW68" s="525"/>
      <c r="QVX68" s="525"/>
      <c r="QVY68" s="525"/>
      <c r="QVZ68" s="525"/>
      <c r="QWA68" s="525"/>
      <c r="QWB68" s="525"/>
      <c r="QWC68" s="525"/>
      <c r="QWD68" s="525"/>
      <c r="QWE68" s="525"/>
      <c r="QWF68" s="525"/>
      <c r="QWG68" s="525"/>
      <c r="QWH68" s="525"/>
      <c r="QWI68" s="525"/>
      <c r="QWJ68" s="525"/>
      <c r="QWK68" s="525"/>
      <c r="QWL68" s="525"/>
      <c r="QWM68" s="525"/>
      <c r="QWN68" s="525"/>
      <c r="QWO68" s="525"/>
      <c r="QWP68" s="525"/>
      <c r="QWQ68" s="525"/>
      <c r="QWR68" s="525"/>
      <c r="QWS68" s="525"/>
      <c r="QWT68" s="525"/>
      <c r="QWU68" s="525"/>
      <c r="QWV68" s="525"/>
      <c r="QWW68" s="525"/>
      <c r="QWX68" s="525"/>
      <c r="QWY68" s="525"/>
      <c r="QWZ68" s="525"/>
      <c r="QXA68" s="525"/>
      <c r="QXB68" s="525"/>
      <c r="QXC68" s="525"/>
      <c r="QXD68" s="525"/>
      <c r="QXE68" s="525"/>
      <c r="QXF68" s="525"/>
      <c r="QXG68" s="525"/>
      <c r="QXH68" s="525"/>
      <c r="QXI68" s="525"/>
      <c r="QXJ68" s="525"/>
      <c r="QXK68" s="525"/>
      <c r="QXL68" s="525"/>
      <c r="QXM68" s="525"/>
      <c r="QXN68" s="525"/>
      <c r="QXO68" s="525"/>
      <c r="QXP68" s="525"/>
      <c r="QXQ68" s="525"/>
      <c r="QXR68" s="525"/>
      <c r="QXS68" s="525"/>
      <c r="QXT68" s="525"/>
      <c r="QXU68" s="525"/>
      <c r="QXV68" s="525"/>
      <c r="QXW68" s="525"/>
      <c r="QXX68" s="525"/>
      <c r="QXY68" s="525"/>
      <c r="QXZ68" s="525"/>
      <c r="QYA68" s="525"/>
      <c r="QYB68" s="525"/>
      <c r="QYC68" s="525"/>
      <c r="QYD68" s="525"/>
      <c r="QYE68" s="525"/>
      <c r="QYF68" s="525"/>
      <c r="QYG68" s="525"/>
      <c r="QYH68" s="525"/>
      <c r="QYI68" s="525"/>
      <c r="QYJ68" s="525"/>
      <c r="QYK68" s="525"/>
      <c r="QYL68" s="525"/>
      <c r="QYM68" s="525"/>
      <c r="QYN68" s="525"/>
      <c r="QYO68" s="525"/>
      <c r="QYP68" s="525"/>
      <c r="QYQ68" s="525"/>
      <c r="QYR68" s="525"/>
      <c r="QYS68" s="525"/>
      <c r="QYT68" s="525"/>
      <c r="QYU68" s="525"/>
      <c r="QYV68" s="525"/>
      <c r="QYW68" s="525"/>
      <c r="QYX68" s="525"/>
      <c r="QYY68" s="525"/>
      <c r="QYZ68" s="525"/>
      <c r="QZA68" s="525"/>
      <c r="QZB68" s="525"/>
      <c r="QZC68" s="525"/>
      <c r="QZD68" s="525"/>
      <c r="QZE68" s="525"/>
      <c r="QZF68" s="525"/>
      <c r="QZG68" s="525"/>
      <c r="QZH68" s="525"/>
      <c r="QZI68" s="525"/>
      <c r="QZJ68" s="525"/>
      <c r="QZK68" s="525"/>
      <c r="QZL68" s="525"/>
      <c r="QZM68" s="525"/>
      <c r="QZN68" s="525"/>
      <c r="QZO68" s="525"/>
      <c r="QZP68" s="525"/>
      <c r="QZQ68" s="525"/>
      <c r="QZR68" s="525"/>
      <c r="QZS68" s="525"/>
      <c r="QZT68" s="525"/>
      <c r="QZU68" s="525"/>
      <c r="QZV68" s="525"/>
      <c r="QZW68" s="525"/>
      <c r="QZX68" s="525"/>
      <c r="QZY68" s="525"/>
      <c r="QZZ68" s="525"/>
      <c r="RAA68" s="525"/>
      <c r="RAB68" s="525"/>
      <c r="RAC68" s="525"/>
      <c r="RAD68" s="525"/>
      <c r="RAE68" s="525"/>
      <c r="RAF68" s="525"/>
      <c r="RAG68" s="525"/>
      <c r="RAH68" s="525"/>
      <c r="RAI68" s="525"/>
      <c r="RAJ68" s="525"/>
      <c r="RAK68" s="525"/>
      <c r="RAL68" s="525"/>
      <c r="RAM68" s="525"/>
      <c r="RAN68" s="525"/>
      <c r="RAO68" s="525"/>
      <c r="RAP68" s="525"/>
      <c r="RAQ68" s="525"/>
      <c r="RAR68" s="525"/>
      <c r="RAS68" s="525"/>
      <c r="RAT68" s="525"/>
      <c r="RAU68" s="525"/>
      <c r="RAV68" s="525"/>
      <c r="RAW68" s="525"/>
      <c r="RAX68" s="525"/>
      <c r="RAY68" s="525"/>
      <c r="RAZ68" s="525"/>
      <c r="RBA68" s="525"/>
      <c r="RBB68" s="525"/>
      <c r="RBC68" s="525"/>
      <c r="RBD68" s="525"/>
      <c r="RBE68" s="525"/>
      <c r="RBF68" s="525"/>
      <c r="RBG68" s="525"/>
      <c r="RBH68" s="525"/>
      <c r="RBI68" s="525"/>
      <c r="RBJ68" s="525"/>
      <c r="RBK68" s="525"/>
      <c r="RBL68" s="525"/>
      <c r="RBM68" s="525"/>
      <c r="RBN68" s="525"/>
      <c r="RBO68" s="525"/>
      <c r="RBP68" s="525"/>
      <c r="RBQ68" s="525"/>
      <c r="RBR68" s="525"/>
      <c r="RBS68" s="525"/>
      <c r="RBT68" s="525"/>
      <c r="RBU68" s="525"/>
      <c r="RBV68" s="525"/>
      <c r="RBW68" s="525"/>
      <c r="RBX68" s="525"/>
      <c r="RBY68" s="525"/>
      <c r="RBZ68" s="525"/>
      <c r="RCA68" s="525"/>
      <c r="RCB68" s="525"/>
      <c r="RCC68" s="525"/>
      <c r="RCD68" s="525"/>
      <c r="RCE68" s="525"/>
      <c r="RCF68" s="525"/>
      <c r="RCG68" s="525"/>
      <c r="RCH68" s="525"/>
      <c r="RCI68" s="525"/>
      <c r="RCJ68" s="525"/>
      <c r="RCK68" s="525"/>
      <c r="RCL68" s="525"/>
      <c r="RCM68" s="525"/>
      <c r="RCN68" s="525"/>
      <c r="RCO68" s="525"/>
      <c r="RCP68" s="525"/>
      <c r="RCQ68" s="525"/>
      <c r="RCR68" s="525"/>
      <c r="RCS68" s="525"/>
      <c r="RCT68" s="525"/>
      <c r="RCU68" s="525"/>
      <c r="RCV68" s="525"/>
      <c r="RCW68" s="525"/>
      <c r="RCX68" s="525"/>
      <c r="RCY68" s="525"/>
      <c r="RCZ68" s="525"/>
      <c r="RDA68" s="525"/>
      <c r="RDB68" s="525"/>
      <c r="RDC68" s="525"/>
      <c r="RDD68" s="525"/>
      <c r="RDE68" s="525"/>
      <c r="RDF68" s="525"/>
      <c r="RDG68" s="525"/>
      <c r="RDH68" s="525"/>
      <c r="RDI68" s="525"/>
      <c r="RDJ68" s="525"/>
      <c r="RDK68" s="525"/>
      <c r="RDL68" s="525"/>
      <c r="RDM68" s="525"/>
      <c r="RDN68" s="525"/>
      <c r="RDO68" s="525"/>
      <c r="RDP68" s="525"/>
      <c r="RDQ68" s="525"/>
      <c r="RDR68" s="525"/>
      <c r="RDS68" s="525"/>
      <c r="RDT68" s="525"/>
      <c r="RDU68" s="525"/>
      <c r="RDV68" s="525"/>
      <c r="RDW68" s="525"/>
      <c r="RDX68" s="525"/>
      <c r="RDY68" s="525"/>
      <c r="RDZ68" s="525"/>
      <c r="REA68" s="525"/>
      <c r="REB68" s="525"/>
      <c r="REC68" s="525"/>
      <c r="RED68" s="525"/>
      <c r="REE68" s="525"/>
      <c r="REF68" s="525"/>
      <c r="REG68" s="525"/>
      <c r="REH68" s="525"/>
      <c r="REI68" s="525"/>
      <c r="REJ68" s="525"/>
      <c r="REK68" s="525"/>
      <c r="REL68" s="525"/>
      <c r="REM68" s="525"/>
      <c r="REN68" s="525"/>
      <c r="REO68" s="525"/>
      <c r="REP68" s="525"/>
      <c r="REQ68" s="525"/>
      <c r="RER68" s="525"/>
      <c r="RES68" s="525"/>
      <c r="RET68" s="525"/>
      <c r="REU68" s="525"/>
      <c r="REV68" s="525"/>
      <c r="REW68" s="525"/>
      <c r="REX68" s="525"/>
      <c r="REY68" s="525"/>
      <c r="REZ68" s="525"/>
      <c r="RFA68" s="525"/>
      <c r="RFB68" s="525"/>
      <c r="RFC68" s="525"/>
      <c r="RFD68" s="525"/>
      <c r="RFE68" s="525"/>
      <c r="RFF68" s="525"/>
      <c r="RFG68" s="525"/>
      <c r="RFH68" s="525"/>
      <c r="RFI68" s="525"/>
      <c r="RFJ68" s="525"/>
      <c r="RFK68" s="525"/>
      <c r="RFL68" s="525"/>
      <c r="RFM68" s="525"/>
      <c r="RFN68" s="525"/>
      <c r="RFO68" s="525"/>
      <c r="RFP68" s="525"/>
      <c r="RFQ68" s="525"/>
      <c r="RFR68" s="525"/>
      <c r="RFS68" s="525"/>
      <c r="RFT68" s="525"/>
      <c r="RFU68" s="525"/>
      <c r="RFV68" s="525"/>
      <c r="RFW68" s="525"/>
      <c r="RFX68" s="525"/>
      <c r="RFY68" s="525"/>
      <c r="RFZ68" s="525"/>
      <c r="RGA68" s="525"/>
      <c r="RGB68" s="525"/>
      <c r="RGC68" s="525"/>
      <c r="RGD68" s="525"/>
      <c r="RGE68" s="525"/>
      <c r="RGF68" s="525"/>
      <c r="RGG68" s="525"/>
      <c r="RGH68" s="525"/>
      <c r="RGI68" s="525"/>
      <c r="RGJ68" s="525"/>
      <c r="RGK68" s="525"/>
      <c r="RGL68" s="525"/>
      <c r="RGM68" s="525"/>
      <c r="RGN68" s="525"/>
      <c r="RGO68" s="525"/>
      <c r="RGP68" s="525"/>
      <c r="RGQ68" s="525"/>
      <c r="RGR68" s="525"/>
      <c r="RGS68" s="525"/>
      <c r="RGT68" s="525"/>
      <c r="RGU68" s="525"/>
      <c r="RGV68" s="525"/>
      <c r="RGW68" s="525"/>
      <c r="RGX68" s="525"/>
      <c r="RGY68" s="525"/>
      <c r="RGZ68" s="525"/>
      <c r="RHA68" s="525"/>
      <c r="RHB68" s="525"/>
      <c r="RHC68" s="525"/>
      <c r="RHD68" s="525"/>
      <c r="RHE68" s="525"/>
      <c r="RHF68" s="525"/>
      <c r="RHG68" s="525"/>
      <c r="RHH68" s="525"/>
      <c r="RHI68" s="525"/>
      <c r="RHJ68" s="525"/>
      <c r="RHK68" s="525"/>
      <c r="RHL68" s="525"/>
      <c r="RHM68" s="525"/>
      <c r="RHN68" s="525"/>
      <c r="RHO68" s="525"/>
      <c r="RHP68" s="525"/>
      <c r="RHQ68" s="525"/>
      <c r="RHR68" s="525"/>
      <c r="RHS68" s="525"/>
      <c r="RHT68" s="525"/>
      <c r="RHU68" s="525"/>
      <c r="RHV68" s="525"/>
      <c r="RHW68" s="525"/>
      <c r="RHX68" s="525"/>
      <c r="RHY68" s="525"/>
      <c r="RHZ68" s="525"/>
      <c r="RIA68" s="525"/>
      <c r="RIB68" s="525"/>
      <c r="RIC68" s="525"/>
      <c r="RID68" s="525"/>
      <c r="RIE68" s="525"/>
      <c r="RIF68" s="525"/>
      <c r="RIG68" s="525"/>
      <c r="RIH68" s="525"/>
      <c r="RII68" s="525"/>
      <c r="RIJ68" s="525"/>
      <c r="RIK68" s="525"/>
      <c r="RIL68" s="525"/>
      <c r="RIM68" s="525"/>
      <c r="RIN68" s="525"/>
      <c r="RIO68" s="525"/>
      <c r="RIP68" s="525"/>
      <c r="RIQ68" s="525"/>
      <c r="RIR68" s="525"/>
      <c r="RIS68" s="525"/>
      <c r="RIT68" s="525"/>
      <c r="RIU68" s="525"/>
      <c r="RIV68" s="525"/>
      <c r="RIW68" s="525"/>
      <c r="RIX68" s="525"/>
      <c r="RIY68" s="525"/>
      <c r="RIZ68" s="525"/>
      <c r="RJA68" s="525"/>
      <c r="RJB68" s="525"/>
      <c r="RJC68" s="525"/>
      <c r="RJD68" s="525"/>
      <c r="RJE68" s="525"/>
      <c r="RJF68" s="525"/>
      <c r="RJG68" s="525"/>
      <c r="RJH68" s="525"/>
      <c r="RJI68" s="525"/>
      <c r="RJJ68" s="525"/>
      <c r="RJK68" s="525"/>
      <c r="RJL68" s="525"/>
      <c r="RJM68" s="525"/>
      <c r="RJN68" s="525"/>
      <c r="RJO68" s="525"/>
      <c r="RJP68" s="525"/>
      <c r="RJQ68" s="525"/>
      <c r="RJR68" s="525"/>
      <c r="RJS68" s="525"/>
      <c r="RJT68" s="525"/>
      <c r="RJU68" s="525"/>
      <c r="RJV68" s="525"/>
      <c r="RJW68" s="525"/>
      <c r="RJX68" s="525"/>
      <c r="RJY68" s="525"/>
      <c r="RJZ68" s="525"/>
      <c r="RKA68" s="525"/>
      <c r="RKB68" s="525"/>
      <c r="RKC68" s="525"/>
      <c r="RKD68" s="525"/>
      <c r="RKE68" s="525"/>
      <c r="RKF68" s="525"/>
      <c r="RKG68" s="525"/>
      <c r="RKH68" s="525"/>
      <c r="RKI68" s="525"/>
      <c r="RKJ68" s="525"/>
      <c r="RKK68" s="525"/>
      <c r="RKL68" s="525"/>
      <c r="RKM68" s="525"/>
      <c r="RKN68" s="525"/>
      <c r="RKO68" s="525"/>
      <c r="RKP68" s="525"/>
      <c r="RKQ68" s="525"/>
      <c r="RKR68" s="525"/>
      <c r="RKS68" s="525"/>
      <c r="RKT68" s="525"/>
      <c r="RKU68" s="525"/>
      <c r="RKV68" s="525"/>
      <c r="RKW68" s="525"/>
      <c r="RKX68" s="525"/>
      <c r="RKY68" s="525"/>
      <c r="RKZ68" s="525"/>
      <c r="RLA68" s="525"/>
      <c r="RLB68" s="525"/>
      <c r="RLC68" s="525"/>
      <c r="RLD68" s="525"/>
      <c r="RLE68" s="525"/>
      <c r="RLF68" s="525"/>
      <c r="RLG68" s="525"/>
      <c r="RLH68" s="525"/>
      <c r="RLI68" s="525"/>
      <c r="RLJ68" s="525"/>
      <c r="RLK68" s="525"/>
      <c r="RLL68" s="525"/>
      <c r="RLM68" s="525"/>
      <c r="RLN68" s="525"/>
      <c r="RLO68" s="525"/>
      <c r="RLP68" s="525"/>
      <c r="RLQ68" s="525"/>
      <c r="RLR68" s="525"/>
      <c r="RLS68" s="525"/>
      <c r="RLT68" s="525"/>
      <c r="RLU68" s="525"/>
      <c r="RLV68" s="525"/>
      <c r="RLW68" s="525"/>
      <c r="RLX68" s="525"/>
      <c r="RLY68" s="525"/>
      <c r="RLZ68" s="525"/>
      <c r="RMA68" s="525"/>
      <c r="RMB68" s="525"/>
      <c r="RMC68" s="525"/>
      <c r="RMD68" s="525"/>
      <c r="RME68" s="525"/>
      <c r="RMF68" s="525"/>
      <c r="RMG68" s="525"/>
      <c r="RMH68" s="525"/>
      <c r="RMI68" s="525"/>
      <c r="RMJ68" s="525"/>
      <c r="RMK68" s="525"/>
      <c r="RML68" s="525"/>
      <c r="RMM68" s="525"/>
      <c r="RMN68" s="525"/>
      <c r="RMO68" s="525"/>
      <c r="RMP68" s="525"/>
      <c r="RMQ68" s="525"/>
      <c r="RMR68" s="525"/>
      <c r="RMS68" s="525"/>
      <c r="RMT68" s="525"/>
      <c r="RMU68" s="525"/>
      <c r="RMV68" s="525"/>
      <c r="RMW68" s="525"/>
      <c r="RMX68" s="525"/>
      <c r="RMY68" s="525"/>
      <c r="RMZ68" s="525"/>
      <c r="RNA68" s="525"/>
      <c r="RNB68" s="525"/>
      <c r="RNC68" s="525"/>
      <c r="RND68" s="525"/>
      <c r="RNE68" s="525"/>
      <c r="RNF68" s="525"/>
      <c r="RNG68" s="525"/>
      <c r="RNH68" s="525"/>
      <c r="RNI68" s="525"/>
      <c r="RNJ68" s="525"/>
      <c r="RNK68" s="525"/>
      <c r="RNL68" s="525"/>
      <c r="RNM68" s="525"/>
      <c r="RNN68" s="525"/>
      <c r="RNO68" s="525"/>
      <c r="RNP68" s="525"/>
      <c r="RNQ68" s="525"/>
      <c r="RNR68" s="525"/>
      <c r="RNS68" s="525"/>
      <c r="RNT68" s="525"/>
      <c r="RNU68" s="525"/>
      <c r="RNV68" s="525"/>
      <c r="RNW68" s="525"/>
      <c r="RNX68" s="525"/>
      <c r="RNY68" s="525"/>
      <c r="RNZ68" s="525"/>
      <c r="ROA68" s="525"/>
      <c r="ROB68" s="525"/>
      <c r="ROC68" s="525"/>
      <c r="ROD68" s="525"/>
      <c r="ROE68" s="525"/>
      <c r="ROF68" s="525"/>
      <c r="ROG68" s="525"/>
      <c r="ROH68" s="525"/>
      <c r="ROI68" s="525"/>
      <c r="ROJ68" s="525"/>
      <c r="ROK68" s="525"/>
      <c r="ROL68" s="525"/>
      <c r="ROM68" s="525"/>
      <c r="RON68" s="525"/>
      <c r="ROO68" s="525"/>
      <c r="ROP68" s="525"/>
      <c r="ROQ68" s="525"/>
      <c r="ROR68" s="525"/>
      <c r="ROS68" s="525"/>
      <c r="ROT68" s="525"/>
      <c r="ROU68" s="525"/>
      <c r="ROV68" s="525"/>
      <c r="ROW68" s="525"/>
      <c r="ROX68" s="525"/>
      <c r="ROY68" s="525"/>
      <c r="ROZ68" s="525"/>
      <c r="RPA68" s="525"/>
      <c r="RPB68" s="525"/>
      <c r="RPC68" s="525"/>
      <c r="RPD68" s="525"/>
      <c r="RPE68" s="525"/>
      <c r="RPF68" s="525"/>
      <c r="RPG68" s="525"/>
      <c r="RPH68" s="525"/>
      <c r="RPI68" s="525"/>
      <c r="RPJ68" s="525"/>
      <c r="RPK68" s="525"/>
      <c r="RPL68" s="525"/>
      <c r="RPM68" s="525"/>
      <c r="RPN68" s="525"/>
      <c r="RPO68" s="525"/>
      <c r="RPP68" s="525"/>
      <c r="RPQ68" s="525"/>
      <c r="RPR68" s="525"/>
      <c r="RPS68" s="525"/>
      <c r="RPT68" s="525"/>
      <c r="RPU68" s="525"/>
      <c r="RPV68" s="525"/>
      <c r="RPW68" s="525"/>
      <c r="RPX68" s="525"/>
      <c r="RPY68" s="525"/>
      <c r="RPZ68" s="525"/>
      <c r="RQA68" s="525"/>
      <c r="RQB68" s="525"/>
      <c r="RQC68" s="525"/>
      <c r="RQD68" s="525"/>
      <c r="RQE68" s="525"/>
      <c r="RQF68" s="525"/>
      <c r="RQG68" s="525"/>
      <c r="RQH68" s="525"/>
      <c r="RQI68" s="525"/>
      <c r="RQJ68" s="525"/>
      <c r="RQK68" s="525"/>
      <c r="RQL68" s="525"/>
      <c r="RQM68" s="525"/>
      <c r="RQN68" s="525"/>
      <c r="RQO68" s="525"/>
      <c r="RQP68" s="525"/>
      <c r="RQQ68" s="525"/>
      <c r="RQR68" s="525"/>
      <c r="RQS68" s="525"/>
      <c r="RQT68" s="525"/>
      <c r="RQU68" s="525"/>
      <c r="RQV68" s="525"/>
      <c r="RQW68" s="525"/>
      <c r="RQX68" s="525"/>
      <c r="RQY68" s="525"/>
      <c r="RQZ68" s="525"/>
      <c r="RRA68" s="525"/>
      <c r="RRB68" s="525"/>
      <c r="RRC68" s="525"/>
      <c r="RRD68" s="525"/>
      <c r="RRE68" s="525"/>
      <c r="RRF68" s="525"/>
      <c r="RRG68" s="525"/>
      <c r="RRH68" s="525"/>
      <c r="RRI68" s="525"/>
      <c r="RRJ68" s="525"/>
      <c r="RRK68" s="525"/>
      <c r="RRL68" s="525"/>
      <c r="RRM68" s="525"/>
      <c r="RRN68" s="525"/>
      <c r="RRO68" s="525"/>
      <c r="RRP68" s="525"/>
      <c r="RRQ68" s="525"/>
      <c r="RRR68" s="525"/>
      <c r="RRS68" s="525"/>
      <c r="RRT68" s="525"/>
      <c r="RRU68" s="525"/>
      <c r="RRV68" s="525"/>
      <c r="RRW68" s="525"/>
      <c r="RRX68" s="525"/>
      <c r="RRY68" s="525"/>
      <c r="RRZ68" s="525"/>
      <c r="RSA68" s="525"/>
      <c r="RSB68" s="525"/>
      <c r="RSC68" s="525"/>
      <c r="RSD68" s="525"/>
      <c r="RSE68" s="525"/>
      <c r="RSF68" s="525"/>
      <c r="RSG68" s="525"/>
      <c r="RSH68" s="525"/>
      <c r="RSI68" s="525"/>
      <c r="RSJ68" s="525"/>
      <c r="RSK68" s="525"/>
      <c r="RSL68" s="525"/>
      <c r="RSM68" s="525"/>
      <c r="RSN68" s="525"/>
      <c r="RSO68" s="525"/>
      <c r="RSP68" s="525"/>
      <c r="RSQ68" s="525"/>
      <c r="RSR68" s="525"/>
      <c r="RSS68" s="525"/>
      <c r="RST68" s="525"/>
      <c r="RSU68" s="525"/>
      <c r="RSV68" s="525"/>
      <c r="RSW68" s="525"/>
      <c r="RSX68" s="525"/>
      <c r="RSY68" s="525"/>
      <c r="RSZ68" s="525"/>
      <c r="RTA68" s="525"/>
      <c r="RTB68" s="525"/>
      <c r="RTC68" s="525"/>
      <c r="RTD68" s="525"/>
      <c r="RTE68" s="525"/>
      <c r="RTF68" s="525"/>
      <c r="RTG68" s="525"/>
      <c r="RTH68" s="525"/>
      <c r="RTI68" s="525"/>
      <c r="RTJ68" s="525"/>
      <c r="RTK68" s="525"/>
      <c r="RTL68" s="525"/>
      <c r="RTM68" s="525"/>
      <c r="RTN68" s="525"/>
      <c r="RTO68" s="525"/>
      <c r="RTP68" s="525"/>
      <c r="RTQ68" s="525"/>
      <c r="RTR68" s="525"/>
      <c r="RTS68" s="525"/>
      <c r="RTT68" s="525"/>
      <c r="RTU68" s="525"/>
      <c r="RTV68" s="525"/>
      <c r="RTW68" s="525"/>
      <c r="RTX68" s="525"/>
      <c r="RTY68" s="525"/>
      <c r="RTZ68" s="525"/>
      <c r="RUA68" s="525"/>
      <c r="RUB68" s="525"/>
      <c r="RUC68" s="525"/>
      <c r="RUD68" s="525"/>
      <c r="RUE68" s="525"/>
      <c r="RUF68" s="525"/>
      <c r="RUG68" s="525"/>
      <c r="RUH68" s="525"/>
      <c r="RUI68" s="525"/>
      <c r="RUJ68" s="525"/>
      <c r="RUK68" s="525"/>
      <c r="RUL68" s="525"/>
      <c r="RUM68" s="525"/>
      <c r="RUN68" s="525"/>
      <c r="RUO68" s="525"/>
      <c r="RUP68" s="525"/>
      <c r="RUQ68" s="525"/>
      <c r="RUR68" s="525"/>
      <c r="RUS68" s="525"/>
      <c r="RUT68" s="525"/>
      <c r="RUU68" s="525"/>
      <c r="RUV68" s="525"/>
      <c r="RUW68" s="525"/>
      <c r="RUX68" s="525"/>
      <c r="RUY68" s="525"/>
      <c r="RUZ68" s="525"/>
      <c r="RVA68" s="525"/>
      <c r="RVB68" s="525"/>
      <c r="RVC68" s="525"/>
      <c r="RVD68" s="525"/>
      <c r="RVE68" s="525"/>
      <c r="RVF68" s="525"/>
      <c r="RVG68" s="525"/>
      <c r="RVH68" s="525"/>
      <c r="RVI68" s="525"/>
      <c r="RVJ68" s="525"/>
      <c r="RVK68" s="525"/>
      <c r="RVL68" s="525"/>
      <c r="RVM68" s="525"/>
      <c r="RVN68" s="525"/>
      <c r="RVO68" s="525"/>
      <c r="RVP68" s="525"/>
      <c r="RVQ68" s="525"/>
      <c r="RVR68" s="525"/>
      <c r="RVS68" s="525"/>
      <c r="RVT68" s="525"/>
      <c r="RVU68" s="525"/>
      <c r="RVV68" s="525"/>
      <c r="RVW68" s="525"/>
      <c r="RVX68" s="525"/>
      <c r="RVY68" s="525"/>
      <c r="RVZ68" s="525"/>
      <c r="RWA68" s="525"/>
      <c r="RWB68" s="525"/>
      <c r="RWC68" s="525"/>
      <c r="RWD68" s="525"/>
      <c r="RWE68" s="525"/>
      <c r="RWF68" s="525"/>
      <c r="RWG68" s="525"/>
      <c r="RWH68" s="525"/>
      <c r="RWI68" s="525"/>
      <c r="RWJ68" s="525"/>
      <c r="RWK68" s="525"/>
      <c r="RWL68" s="525"/>
      <c r="RWM68" s="525"/>
      <c r="RWN68" s="525"/>
      <c r="RWO68" s="525"/>
      <c r="RWP68" s="525"/>
      <c r="RWQ68" s="525"/>
      <c r="RWR68" s="525"/>
      <c r="RWS68" s="525"/>
      <c r="RWT68" s="525"/>
      <c r="RWU68" s="525"/>
      <c r="RWV68" s="525"/>
      <c r="RWW68" s="525"/>
      <c r="RWX68" s="525"/>
      <c r="RWY68" s="525"/>
      <c r="RWZ68" s="525"/>
      <c r="RXA68" s="525"/>
      <c r="RXB68" s="525"/>
      <c r="RXC68" s="525"/>
      <c r="RXD68" s="525"/>
      <c r="RXE68" s="525"/>
      <c r="RXF68" s="525"/>
      <c r="RXG68" s="525"/>
      <c r="RXH68" s="525"/>
      <c r="RXI68" s="525"/>
      <c r="RXJ68" s="525"/>
      <c r="RXK68" s="525"/>
      <c r="RXL68" s="525"/>
      <c r="RXM68" s="525"/>
      <c r="RXN68" s="525"/>
      <c r="RXO68" s="525"/>
      <c r="RXP68" s="525"/>
      <c r="RXQ68" s="525"/>
      <c r="RXR68" s="525"/>
      <c r="RXS68" s="525"/>
      <c r="RXT68" s="525"/>
      <c r="RXU68" s="525"/>
      <c r="RXV68" s="525"/>
      <c r="RXW68" s="525"/>
      <c r="RXX68" s="525"/>
      <c r="RXY68" s="525"/>
      <c r="RXZ68" s="525"/>
      <c r="RYA68" s="525"/>
      <c r="RYB68" s="525"/>
      <c r="RYC68" s="525"/>
      <c r="RYD68" s="525"/>
      <c r="RYE68" s="525"/>
      <c r="RYF68" s="525"/>
      <c r="RYG68" s="525"/>
      <c r="RYH68" s="525"/>
      <c r="RYI68" s="525"/>
      <c r="RYJ68" s="525"/>
      <c r="RYK68" s="525"/>
      <c r="RYL68" s="525"/>
      <c r="RYM68" s="525"/>
      <c r="RYN68" s="525"/>
      <c r="RYO68" s="525"/>
      <c r="RYP68" s="525"/>
      <c r="RYQ68" s="525"/>
      <c r="RYR68" s="525"/>
      <c r="RYS68" s="525"/>
      <c r="RYT68" s="525"/>
      <c r="RYU68" s="525"/>
      <c r="RYV68" s="525"/>
      <c r="RYW68" s="525"/>
      <c r="RYX68" s="525"/>
      <c r="RYY68" s="525"/>
      <c r="RYZ68" s="525"/>
      <c r="RZA68" s="525"/>
      <c r="RZB68" s="525"/>
      <c r="RZC68" s="525"/>
      <c r="RZD68" s="525"/>
      <c r="RZE68" s="525"/>
      <c r="RZF68" s="525"/>
      <c r="RZG68" s="525"/>
      <c r="RZH68" s="525"/>
      <c r="RZI68" s="525"/>
      <c r="RZJ68" s="525"/>
      <c r="RZK68" s="525"/>
      <c r="RZL68" s="525"/>
      <c r="RZM68" s="525"/>
      <c r="RZN68" s="525"/>
      <c r="RZO68" s="525"/>
      <c r="RZP68" s="525"/>
      <c r="RZQ68" s="525"/>
      <c r="RZR68" s="525"/>
      <c r="RZS68" s="525"/>
      <c r="RZT68" s="525"/>
      <c r="RZU68" s="525"/>
      <c r="RZV68" s="525"/>
      <c r="RZW68" s="525"/>
      <c r="RZX68" s="525"/>
      <c r="RZY68" s="525"/>
      <c r="RZZ68" s="525"/>
      <c r="SAA68" s="525"/>
      <c r="SAB68" s="525"/>
      <c r="SAC68" s="525"/>
      <c r="SAD68" s="525"/>
      <c r="SAE68" s="525"/>
      <c r="SAF68" s="525"/>
      <c r="SAG68" s="525"/>
      <c r="SAH68" s="525"/>
      <c r="SAI68" s="525"/>
      <c r="SAJ68" s="525"/>
      <c r="SAK68" s="525"/>
      <c r="SAL68" s="525"/>
      <c r="SAM68" s="525"/>
      <c r="SAN68" s="525"/>
      <c r="SAO68" s="525"/>
      <c r="SAP68" s="525"/>
      <c r="SAQ68" s="525"/>
      <c r="SAR68" s="525"/>
      <c r="SAS68" s="525"/>
      <c r="SAT68" s="525"/>
      <c r="SAU68" s="525"/>
      <c r="SAV68" s="525"/>
      <c r="SAW68" s="525"/>
      <c r="SAX68" s="525"/>
      <c r="SAY68" s="525"/>
      <c r="SAZ68" s="525"/>
      <c r="SBA68" s="525"/>
      <c r="SBB68" s="525"/>
      <c r="SBC68" s="525"/>
      <c r="SBD68" s="525"/>
      <c r="SBE68" s="525"/>
      <c r="SBF68" s="525"/>
      <c r="SBG68" s="525"/>
      <c r="SBH68" s="525"/>
      <c r="SBI68" s="525"/>
      <c r="SBJ68" s="525"/>
      <c r="SBK68" s="525"/>
      <c r="SBL68" s="525"/>
      <c r="SBM68" s="525"/>
      <c r="SBN68" s="525"/>
      <c r="SBO68" s="525"/>
      <c r="SBP68" s="525"/>
      <c r="SBQ68" s="525"/>
      <c r="SBR68" s="525"/>
      <c r="SBS68" s="525"/>
      <c r="SBT68" s="525"/>
      <c r="SBU68" s="525"/>
      <c r="SBV68" s="525"/>
      <c r="SBW68" s="525"/>
      <c r="SBX68" s="525"/>
      <c r="SBY68" s="525"/>
      <c r="SBZ68" s="525"/>
      <c r="SCA68" s="525"/>
      <c r="SCB68" s="525"/>
      <c r="SCC68" s="525"/>
      <c r="SCD68" s="525"/>
      <c r="SCE68" s="525"/>
      <c r="SCF68" s="525"/>
      <c r="SCG68" s="525"/>
      <c r="SCH68" s="525"/>
      <c r="SCI68" s="525"/>
      <c r="SCJ68" s="525"/>
      <c r="SCK68" s="525"/>
      <c r="SCL68" s="525"/>
      <c r="SCM68" s="525"/>
      <c r="SCN68" s="525"/>
      <c r="SCO68" s="525"/>
      <c r="SCP68" s="525"/>
      <c r="SCQ68" s="525"/>
      <c r="SCR68" s="525"/>
      <c r="SCS68" s="525"/>
      <c r="SCT68" s="525"/>
      <c r="SCU68" s="525"/>
      <c r="SCV68" s="525"/>
      <c r="SCW68" s="525"/>
      <c r="SCX68" s="525"/>
      <c r="SCY68" s="525"/>
      <c r="SCZ68" s="525"/>
      <c r="SDA68" s="525"/>
      <c r="SDB68" s="525"/>
      <c r="SDC68" s="525"/>
      <c r="SDD68" s="525"/>
      <c r="SDE68" s="525"/>
      <c r="SDF68" s="525"/>
      <c r="SDG68" s="525"/>
      <c r="SDH68" s="525"/>
      <c r="SDI68" s="525"/>
      <c r="SDJ68" s="525"/>
      <c r="SDK68" s="525"/>
      <c r="SDL68" s="525"/>
      <c r="SDM68" s="525"/>
      <c r="SDN68" s="525"/>
      <c r="SDO68" s="525"/>
      <c r="SDP68" s="525"/>
      <c r="SDQ68" s="525"/>
      <c r="SDR68" s="525"/>
      <c r="SDS68" s="525"/>
      <c r="SDT68" s="525"/>
      <c r="SDU68" s="525"/>
      <c r="SDV68" s="525"/>
      <c r="SDW68" s="525"/>
      <c r="SDX68" s="525"/>
      <c r="SDY68" s="525"/>
      <c r="SDZ68" s="525"/>
      <c r="SEA68" s="525"/>
      <c r="SEB68" s="525"/>
      <c r="SEC68" s="525"/>
      <c r="SED68" s="525"/>
      <c r="SEE68" s="525"/>
      <c r="SEF68" s="525"/>
      <c r="SEG68" s="525"/>
      <c r="SEH68" s="525"/>
      <c r="SEI68" s="525"/>
      <c r="SEJ68" s="525"/>
      <c r="SEK68" s="525"/>
      <c r="SEL68" s="525"/>
      <c r="SEM68" s="525"/>
      <c r="SEN68" s="525"/>
      <c r="SEO68" s="525"/>
      <c r="SEP68" s="525"/>
      <c r="SEQ68" s="525"/>
      <c r="SER68" s="525"/>
      <c r="SES68" s="525"/>
      <c r="SET68" s="525"/>
      <c r="SEU68" s="525"/>
      <c r="SEV68" s="525"/>
      <c r="SEW68" s="525"/>
      <c r="SEX68" s="525"/>
      <c r="SEY68" s="525"/>
      <c r="SEZ68" s="525"/>
      <c r="SFA68" s="525"/>
      <c r="SFB68" s="525"/>
      <c r="SFC68" s="525"/>
      <c r="SFD68" s="525"/>
      <c r="SFE68" s="525"/>
      <c r="SFF68" s="525"/>
      <c r="SFG68" s="525"/>
      <c r="SFH68" s="525"/>
      <c r="SFI68" s="525"/>
      <c r="SFJ68" s="525"/>
      <c r="SFK68" s="525"/>
      <c r="SFL68" s="525"/>
      <c r="SFM68" s="525"/>
      <c r="SFN68" s="525"/>
      <c r="SFO68" s="525"/>
      <c r="SFP68" s="525"/>
      <c r="SFQ68" s="525"/>
      <c r="SFR68" s="525"/>
      <c r="SFS68" s="525"/>
      <c r="SFT68" s="525"/>
      <c r="SFU68" s="525"/>
      <c r="SFV68" s="525"/>
      <c r="SFW68" s="525"/>
      <c r="SFX68" s="525"/>
      <c r="SFY68" s="525"/>
      <c r="SFZ68" s="525"/>
      <c r="SGA68" s="525"/>
      <c r="SGB68" s="525"/>
      <c r="SGC68" s="525"/>
      <c r="SGD68" s="525"/>
      <c r="SGE68" s="525"/>
      <c r="SGF68" s="525"/>
      <c r="SGG68" s="525"/>
      <c r="SGH68" s="525"/>
      <c r="SGI68" s="525"/>
      <c r="SGJ68" s="525"/>
      <c r="SGK68" s="525"/>
      <c r="SGL68" s="525"/>
      <c r="SGM68" s="525"/>
      <c r="SGN68" s="525"/>
      <c r="SGO68" s="525"/>
      <c r="SGP68" s="525"/>
      <c r="SGQ68" s="525"/>
      <c r="SGR68" s="525"/>
      <c r="SGS68" s="525"/>
      <c r="SGT68" s="525"/>
      <c r="SGU68" s="525"/>
      <c r="SGV68" s="525"/>
      <c r="SGW68" s="525"/>
      <c r="SGX68" s="525"/>
      <c r="SGY68" s="525"/>
      <c r="SGZ68" s="525"/>
      <c r="SHA68" s="525"/>
      <c r="SHB68" s="525"/>
      <c r="SHC68" s="525"/>
      <c r="SHD68" s="525"/>
      <c r="SHE68" s="525"/>
      <c r="SHF68" s="525"/>
      <c r="SHG68" s="525"/>
      <c r="SHH68" s="525"/>
      <c r="SHI68" s="525"/>
      <c r="SHJ68" s="525"/>
      <c r="SHK68" s="525"/>
      <c r="SHL68" s="525"/>
      <c r="SHM68" s="525"/>
      <c r="SHN68" s="525"/>
      <c r="SHO68" s="525"/>
      <c r="SHP68" s="525"/>
      <c r="SHQ68" s="525"/>
      <c r="SHR68" s="525"/>
      <c r="SHS68" s="525"/>
      <c r="SHT68" s="525"/>
      <c r="SHU68" s="525"/>
      <c r="SHV68" s="525"/>
      <c r="SHW68" s="525"/>
      <c r="SHX68" s="525"/>
      <c r="SHY68" s="525"/>
      <c r="SHZ68" s="525"/>
      <c r="SIA68" s="525"/>
      <c r="SIB68" s="525"/>
      <c r="SIC68" s="525"/>
      <c r="SID68" s="525"/>
      <c r="SIE68" s="525"/>
      <c r="SIF68" s="525"/>
      <c r="SIG68" s="525"/>
      <c r="SIH68" s="525"/>
      <c r="SII68" s="525"/>
      <c r="SIJ68" s="525"/>
      <c r="SIK68" s="525"/>
      <c r="SIL68" s="525"/>
      <c r="SIM68" s="525"/>
      <c r="SIN68" s="525"/>
      <c r="SIO68" s="525"/>
      <c r="SIP68" s="525"/>
      <c r="SIQ68" s="525"/>
      <c r="SIR68" s="525"/>
      <c r="SIS68" s="525"/>
      <c r="SIT68" s="525"/>
      <c r="SIU68" s="525"/>
      <c r="SIV68" s="525"/>
      <c r="SIW68" s="525"/>
      <c r="SIX68" s="525"/>
      <c r="SIY68" s="525"/>
      <c r="SIZ68" s="525"/>
      <c r="SJA68" s="525"/>
      <c r="SJB68" s="525"/>
      <c r="SJC68" s="525"/>
      <c r="SJD68" s="525"/>
      <c r="SJE68" s="525"/>
      <c r="SJF68" s="525"/>
      <c r="SJG68" s="525"/>
      <c r="SJH68" s="525"/>
      <c r="SJI68" s="525"/>
      <c r="SJJ68" s="525"/>
      <c r="SJK68" s="525"/>
      <c r="SJL68" s="525"/>
      <c r="SJM68" s="525"/>
      <c r="SJN68" s="525"/>
      <c r="SJO68" s="525"/>
      <c r="SJP68" s="525"/>
      <c r="SJQ68" s="525"/>
      <c r="SJR68" s="525"/>
      <c r="SJS68" s="525"/>
      <c r="SJT68" s="525"/>
      <c r="SJU68" s="525"/>
      <c r="SJV68" s="525"/>
      <c r="SJW68" s="525"/>
      <c r="SJX68" s="525"/>
      <c r="SJY68" s="525"/>
      <c r="SJZ68" s="525"/>
      <c r="SKA68" s="525"/>
      <c r="SKB68" s="525"/>
      <c r="SKC68" s="525"/>
      <c r="SKD68" s="525"/>
      <c r="SKE68" s="525"/>
      <c r="SKF68" s="525"/>
      <c r="SKG68" s="525"/>
      <c r="SKH68" s="525"/>
      <c r="SKI68" s="525"/>
      <c r="SKJ68" s="525"/>
      <c r="SKK68" s="525"/>
      <c r="SKL68" s="525"/>
      <c r="SKM68" s="525"/>
      <c r="SKN68" s="525"/>
      <c r="SKO68" s="525"/>
      <c r="SKP68" s="525"/>
      <c r="SKQ68" s="525"/>
      <c r="SKR68" s="525"/>
      <c r="SKS68" s="525"/>
      <c r="SKT68" s="525"/>
      <c r="SKU68" s="525"/>
      <c r="SKV68" s="525"/>
      <c r="SKW68" s="525"/>
      <c r="SKX68" s="525"/>
      <c r="SKY68" s="525"/>
      <c r="SKZ68" s="525"/>
      <c r="SLA68" s="525"/>
      <c r="SLB68" s="525"/>
      <c r="SLC68" s="525"/>
      <c r="SLD68" s="525"/>
      <c r="SLE68" s="525"/>
      <c r="SLF68" s="525"/>
      <c r="SLG68" s="525"/>
      <c r="SLH68" s="525"/>
      <c r="SLI68" s="525"/>
      <c r="SLJ68" s="525"/>
      <c r="SLK68" s="525"/>
      <c r="SLL68" s="525"/>
      <c r="SLM68" s="525"/>
      <c r="SLN68" s="525"/>
      <c r="SLO68" s="525"/>
      <c r="SLP68" s="525"/>
      <c r="SLQ68" s="525"/>
      <c r="SLR68" s="525"/>
      <c r="SLS68" s="525"/>
      <c r="SLT68" s="525"/>
      <c r="SLU68" s="525"/>
      <c r="SLV68" s="525"/>
      <c r="SLW68" s="525"/>
      <c r="SLX68" s="525"/>
      <c r="SLY68" s="525"/>
      <c r="SLZ68" s="525"/>
      <c r="SMA68" s="525"/>
      <c r="SMB68" s="525"/>
      <c r="SMC68" s="525"/>
      <c r="SMD68" s="525"/>
      <c r="SME68" s="525"/>
      <c r="SMF68" s="525"/>
      <c r="SMG68" s="525"/>
      <c r="SMH68" s="525"/>
      <c r="SMI68" s="525"/>
      <c r="SMJ68" s="525"/>
      <c r="SMK68" s="525"/>
      <c r="SML68" s="525"/>
      <c r="SMM68" s="525"/>
      <c r="SMN68" s="525"/>
      <c r="SMO68" s="525"/>
      <c r="SMP68" s="525"/>
      <c r="SMQ68" s="525"/>
      <c r="SMR68" s="525"/>
      <c r="SMS68" s="525"/>
      <c r="SMT68" s="525"/>
      <c r="SMU68" s="525"/>
      <c r="SMV68" s="525"/>
      <c r="SMW68" s="525"/>
      <c r="SMX68" s="525"/>
      <c r="SMY68" s="525"/>
      <c r="SMZ68" s="525"/>
      <c r="SNA68" s="525"/>
      <c r="SNB68" s="525"/>
      <c r="SNC68" s="525"/>
      <c r="SND68" s="525"/>
      <c r="SNE68" s="525"/>
      <c r="SNF68" s="525"/>
      <c r="SNG68" s="525"/>
      <c r="SNH68" s="525"/>
      <c r="SNI68" s="525"/>
      <c r="SNJ68" s="525"/>
      <c r="SNK68" s="525"/>
      <c r="SNL68" s="525"/>
      <c r="SNM68" s="525"/>
      <c r="SNN68" s="525"/>
      <c r="SNO68" s="525"/>
      <c r="SNP68" s="525"/>
      <c r="SNQ68" s="525"/>
      <c r="SNR68" s="525"/>
      <c r="SNS68" s="525"/>
      <c r="SNT68" s="525"/>
      <c r="SNU68" s="525"/>
      <c r="SNV68" s="525"/>
      <c r="SNW68" s="525"/>
      <c r="SNX68" s="525"/>
      <c r="SNY68" s="525"/>
      <c r="SNZ68" s="525"/>
      <c r="SOA68" s="525"/>
      <c r="SOB68" s="525"/>
      <c r="SOC68" s="525"/>
      <c r="SOD68" s="525"/>
      <c r="SOE68" s="525"/>
      <c r="SOF68" s="525"/>
      <c r="SOG68" s="525"/>
      <c r="SOH68" s="525"/>
      <c r="SOI68" s="525"/>
      <c r="SOJ68" s="525"/>
      <c r="SOK68" s="525"/>
      <c r="SOL68" s="525"/>
      <c r="SOM68" s="525"/>
      <c r="SON68" s="525"/>
      <c r="SOO68" s="525"/>
      <c r="SOP68" s="525"/>
      <c r="SOQ68" s="525"/>
      <c r="SOR68" s="525"/>
      <c r="SOS68" s="525"/>
      <c r="SOT68" s="525"/>
      <c r="SOU68" s="525"/>
      <c r="SOV68" s="525"/>
      <c r="SOW68" s="525"/>
      <c r="SOX68" s="525"/>
      <c r="SOY68" s="525"/>
      <c r="SOZ68" s="525"/>
      <c r="SPA68" s="525"/>
      <c r="SPB68" s="525"/>
      <c r="SPC68" s="525"/>
      <c r="SPD68" s="525"/>
      <c r="SPE68" s="525"/>
      <c r="SPF68" s="525"/>
      <c r="SPG68" s="525"/>
      <c r="SPH68" s="525"/>
      <c r="SPI68" s="525"/>
      <c r="SPJ68" s="525"/>
      <c r="SPK68" s="525"/>
      <c r="SPL68" s="525"/>
      <c r="SPM68" s="525"/>
      <c r="SPN68" s="525"/>
      <c r="SPO68" s="525"/>
      <c r="SPP68" s="525"/>
      <c r="SPQ68" s="525"/>
      <c r="SPR68" s="525"/>
      <c r="SPS68" s="525"/>
      <c r="SPT68" s="525"/>
      <c r="SPU68" s="525"/>
      <c r="SPV68" s="525"/>
      <c r="SPW68" s="525"/>
      <c r="SPX68" s="525"/>
      <c r="SPY68" s="525"/>
      <c r="SPZ68" s="525"/>
      <c r="SQA68" s="525"/>
      <c r="SQB68" s="525"/>
      <c r="SQC68" s="525"/>
      <c r="SQD68" s="525"/>
      <c r="SQE68" s="525"/>
      <c r="SQF68" s="525"/>
      <c r="SQG68" s="525"/>
      <c r="SQH68" s="525"/>
      <c r="SQI68" s="525"/>
      <c r="SQJ68" s="525"/>
      <c r="SQK68" s="525"/>
      <c r="SQL68" s="525"/>
      <c r="SQM68" s="525"/>
      <c r="SQN68" s="525"/>
      <c r="SQO68" s="525"/>
      <c r="SQP68" s="525"/>
      <c r="SQQ68" s="525"/>
      <c r="SQR68" s="525"/>
      <c r="SQS68" s="525"/>
      <c r="SQT68" s="525"/>
      <c r="SQU68" s="525"/>
      <c r="SQV68" s="525"/>
      <c r="SQW68" s="525"/>
      <c r="SQX68" s="525"/>
      <c r="SQY68" s="525"/>
      <c r="SQZ68" s="525"/>
      <c r="SRA68" s="525"/>
      <c r="SRB68" s="525"/>
      <c r="SRC68" s="525"/>
      <c r="SRD68" s="525"/>
      <c r="SRE68" s="525"/>
      <c r="SRF68" s="525"/>
      <c r="SRG68" s="525"/>
      <c r="SRH68" s="525"/>
      <c r="SRI68" s="525"/>
      <c r="SRJ68" s="525"/>
      <c r="SRK68" s="525"/>
      <c r="SRL68" s="525"/>
      <c r="SRM68" s="525"/>
      <c r="SRN68" s="525"/>
      <c r="SRO68" s="525"/>
      <c r="SRP68" s="525"/>
      <c r="SRQ68" s="525"/>
      <c r="SRR68" s="525"/>
      <c r="SRS68" s="525"/>
      <c r="SRT68" s="525"/>
      <c r="SRU68" s="525"/>
      <c r="SRV68" s="525"/>
      <c r="SRW68" s="525"/>
      <c r="SRX68" s="525"/>
      <c r="SRY68" s="525"/>
      <c r="SRZ68" s="525"/>
      <c r="SSA68" s="525"/>
      <c r="SSB68" s="525"/>
      <c r="SSC68" s="525"/>
      <c r="SSD68" s="525"/>
      <c r="SSE68" s="525"/>
      <c r="SSF68" s="525"/>
      <c r="SSG68" s="525"/>
      <c r="SSH68" s="525"/>
      <c r="SSI68" s="525"/>
      <c r="SSJ68" s="525"/>
      <c r="SSK68" s="525"/>
      <c r="SSL68" s="525"/>
      <c r="SSM68" s="525"/>
      <c r="SSN68" s="525"/>
      <c r="SSO68" s="525"/>
      <c r="SSP68" s="525"/>
      <c r="SSQ68" s="525"/>
      <c r="SSR68" s="525"/>
      <c r="SSS68" s="525"/>
      <c r="SST68" s="525"/>
      <c r="SSU68" s="525"/>
      <c r="SSV68" s="525"/>
      <c r="SSW68" s="525"/>
      <c r="SSX68" s="525"/>
      <c r="SSY68" s="525"/>
      <c r="SSZ68" s="525"/>
      <c r="STA68" s="525"/>
      <c r="STB68" s="525"/>
      <c r="STC68" s="525"/>
      <c r="STD68" s="525"/>
      <c r="STE68" s="525"/>
      <c r="STF68" s="525"/>
      <c r="STG68" s="525"/>
      <c r="STH68" s="525"/>
      <c r="STI68" s="525"/>
      <c r="STJ68" s="525"/>
      <c r="STK68" s="525"/>
      <c r="STL68" s="525"/>
      <c r="STM68" s="525"/>
      <c r="STN68" s="525"/>
      <c r="STO68" s="525"/>
      <c r="STP68" s="525"/>
      <c r="STQ68" s="525"/>
      <c r="STR68" s="525"/>
      <c r="STS68" s="525"/>
      <c r="STT68" s="525"/>
      <c r="STU68" s="525"/>
      <c r="STV68" s="525"/>
      <c r="STW68" s="525"/>
      <c r="STX68" s="525"/>
      <c r="STY68" s="525"/>
      <c r="STZ68" s="525"/>
      <c r="SUA68" s="525"/>
      <c r="SUB68" s="525"/>
      <c r="SUC68" s="525"/>
      <c r="SUD68" s="525"/>
      <c r="SUE68" s="525"/>
      <c r="SUF68" s="525"/>
      <c r="SUG68" s="525"/>
      <c r="SUH68" s="525"/>
      <c r="SUI68" s="525"/>
      <c r="SUJ68" s="525"/>
      <c r="SUK68" s="525"/>
      <c r="SUL68" s="525"/>
      <c r="SUM68" s="525"/>
      <c r="SUN68" s="525"/>
      <c r="SUO68" s="525"/>
      <c r="SUP68" s="525"/>
      <c r="SUQ68" s="525"/>
      <c r="SUR68" s="525"/>
      <c r="SUS68" s="525"/>
      <c r="SUT68" s="525"/>
      <c r="SUU68" s="525"/>
      <c r="SUV68" s="525"/>
      <c r="SUW68" s="525"/>
      <c r="SUX68" s="525"/>
      <c r="SUY68" s="525"/>
      <c r="SUZ68" s="525"/>
      <c r="SVA68" s="525"/>
      <c r="SVB68" s="525"/>
      <c r="SVC68" s="525"/>
      <c r="SVD68" s="525"/>
      <c r="SVE68" s="525"/>
      <c r="SVF68" s="525"/>
      <c r="SVG68" s="525"/>
      <c r="SVH68" s="525"/>
      <c r="SVI68" s="525"/>
      <c r="SVJ68" s="525"/>
      <c r="SVK68" s="525"/>
      <c r="SVL68" s="525"/>
      <c r="SVM68" s="525"/>
      <c r="SVN68" s="525"/>
      <c r="SVO68" s="525"/>
      <c r="SVP68" s="525"/>
      <c r="SVQ68" s="525"/>
      <c r="SVR68" s="525"/>
      <c r="SVS68" s="525"/>
      <c r="SVT68" s="525"/>
      <c r="SVU68" s="525"/>
      <c r="SVV68" s="525"/>
      <c r="SVW68" s="525"/>
      <c r="SVX68" s="525"/>
      <c r="SVY68" s="525"/>
      <c r="SVZ68" s="525"/>
      <c r="SWA68" s="525"/>
      <c r="SWB68" s="525"/>
      <c r="SWC68" s="525"/>
      <c r="SWD68" s="525"/>
      <c r="SWE68" s="525"/>
      <c r="SWF68" s="525"/>
      <c r="SWG68" s="525"/>
      <c r="SWH68" s="525"/>
      <c r="SWI68" s="525"/>
      <c r="SWJ68" s="525"/>
      <c r="SWK68" s="525"/>
      <c r="SWL68" s="525"/>
      <c r="SWM68" s="525"/>
      <c r="SWN68" s="525"/>
      <c r="SWO68" s="525"/>
      <c r="SWP68" s="525"/>
      <c r="SWQ68" s="525"/>
      <c r="SWR68" s="525"/>
      <c r="SWS68" s="525"/>
      <c r="SWT68" s="525"/>
      <c r="SWU68" s="525"/>
      <c r="SWV68" s="525"/>
      <c r="SWW68" s="525"/>
      <c r="SWX68" s="525"/>
      <c r="SWY68" s="525"/>
      <c r="SWZ68" s="525"/>
      <c r="SXA68" s="525"/>
      <c r="SXB68" s="525"/>
      <c r="SXC68" s="525"/>
      <c r="SXD68" s="525"/>
      <c r="SXE68" s="525"/>
      <c r="SXF68" s="525"/>
      <c r="SXG68" s="525"/>
      <c r="SXH68" s="525"/>
      <c r="SXI68" s="525"/>
      <c r="SXJ68" s="525"/>
      <c r="SXK68" s="525"/>
      <c r="SXL68" s="525"/>
      <c r="SXM68" s="525"/>
      <c r="SXN68" s="525"/>
      <c r="SXO68" s="525"/>
      <c r="SXP68" s="525"/>
      <c r="SXQ68" s="525"/>
      <c r="SXR68" s="525"/>
      <c r="SXS68" s="525"/>
      <c r="SXT68" s="525"/>
      <c r="SXU68" s="525"/>
      <c r="SXV68" s="525"/>
      <c r="SXW68" s="525"/>
      <c r="SXX68" s="525"/>
      <c r="SXY68" s="525"/>
      <c r="SXZ68" s="525"/>
      <c r="SYA68" s="525"/>
      <c r="SYB68" s="525"/>
      <c r="SYC68" s="525"/>
      <c r="SYD68" s="525"/>
      <c r="SYE68" s="525"/>
      <c r="SYF68" s="525"/>
      <c r="SYG68" s="525"/>
      <c r="SYH68" s="525"/>
      <c r="SYI68" s="525"/>
      <c r="SYJ68" s="525"/>
      <c r="SYK68" s="525"/>
      <c r="SYL68" s="525"/>
      <c r="SYM68" s="525"/>
      <c r="SYN68" s="525"/>
      <c r="SYO68" s="525"/>
      <c r="SYP68" s="525"/>
      <c r="SYQ68" s="525"/>
      <c r="SYR68" s="525"/>
      <c r="SYS68" s="525"/>
      <c r="SYT68" s="525"/>
      <c r="SYU68" s="525"/>
      <c r="SYV68" s="525"/>
      <c r="SYW68" s="525"/>
      <c r="SYX68" s="525"/>
      <c r="SYY68" s="525"/>
      <c r="SYZ68" s="525"/>
      <c r="SZA68" s="525"/>
      <c r="SZB68" s="525"/>
      <c r="SZC68" s="525"/>
      <c r="SZD68" s="525"/>
      <c r="SZE68" s="525"/>
      <c r="SZF68" s="525"/>
      <c r="SZG68" s="525"/>
      <c r="SZH68" s="525"/>
      <c r="SZI68" s="525"/>
      <c r="SZJ68" s="525"/>
      <c r="SZK68" s="525"/>
      <c r="SZL68" s="525"/>
      <c r="SZM68" s="525"/>
      <c r="SZN68" s="525"/>
      <c r="SZO68" s="525"/>
      <c r="SZP68" s="525"/>
      <c r="SZQ68" s="525"/>
      <c r="SZR68" s="525"/>
      <c r="SZS68" s="525"/>
      <c r="SZT68" s="525"/>
      <c r="SZU68" s="525"/>
      <c r="SZV68" s="525"/>
      <c r="SZW68" s="525"/>
      <c r="SZX68" s="525"/>
      <c r="SZY68" s="525"/>
      <c r="SZZ68" s="525"/>
      <c r="TAA68" s="525"/>
      <c r="TAB68" s="525"/>
      <c r="TAC68" s="525"/>
      <c r="TAD68" s="525"/>
      <c r="TAE68" s="525"/>
      <c r="TAF68" s="525"/>
      <c r="TAG68" s="525"/>
      <c r="TAH68" s="525"/>
      <c r="TAI68" s="525"/>
      <c r="TAJ68" s="525"/>
      <c r="TAK68" s="525"/>
      <c r="TAL68" s="525"/>
      <c r="TAM68" s="525"/>
      <c r="TAN68" s="525"/>
      <c r="TAO68" s="525"/>
      <c r="TAP68" s="525"/>
      <c r="TAQ68" s="525"/>
      <c r="TAR68" s="525"/>
      <c r="TAS68" s="525"/>
      <c r="TAT68" s="525"/>
      <c r="TAU68" s="525"/>
      <c r="TAV68" s="525"/>
      <c r="TAW68" s="525"/>
      <c r="TAX68" s="525"/>
      <c r="TAY68" s="525"/>
      <c r="TAZ68" s="525"/>
      <c r="TBA68" s="525"/>
      <c r="TBB68" s="525"/>
      <c r="TBC68" s="525"/>
      <c r="TBD68" s="525"/>
      <c r="TBE68" s="525"/>
      <c r="TBF68" s="525"/>
      <c r="TBG68" s="525"/>
      <c r="TBH68" s="525"/>
      <c r="TBI68" s="525"/>
      <c r="TBJ68" s="525"/>
      <c r="TBK68" s="525"/>
      <c r="TBL68" s="525"/>
      <c r="TBM68" s="525"/>
      <c r="TBN68" s="525"/>
      <c r="TBO68" s="525"/>
      <c r="TBP68" s="525"/>
      <c r="TBQ68" s="525"/>
      <c r="TBR68" s="525"/>
      <c r="TBS68" s="525"/>
      <c r="TBT68" s="525"/>
      <c r="TBU68" s="525"/>
      <c r="TBV68" s="525"/>
      <c r="TBW68" s="525"/>
      <c r="TBX68" s="525"/>
      <c r="TBY68" s="525"/>
      <c r="TBZ68" s="525"/>
      <c r="TCA68" s="525"/>
      <c r="TCB68" s="525"/>
      <c r="TCC68" s="525"/>
      <c r="TCD68" s="525"/>
      <c r="TCE68" s="525"/>
      <c r="TCF68" s="525"/>
      <c r="TCG68" s="525"/>
      <c r="TCH68" s="525"/>
      <c r="TCI68" s="525"/>
      <c r="TCJ68" s="525"/>
      <c r="TCK68" s="525"/>
      <c r="TCL68" s="525"/>
      <c r="TCM68" s="525"/>
      <c r="TCN68" s="525"/>
      <c r="TCO68" s="525"/>
      <c r="TCP68" s="525"/>
      <c r="TCQ68" s="525"/>
      <c r="TCR68" s="525"/>
      <c r="TCS68" s="525"/>
      <c r="TCT68" s="525"/>
      <c r="TCU68" s="525"/>
      <c r="TCV68" s="525"/>
      <c r="TCW68" s="525"/>
      <c r="TCX68" s="525"/>
      <c r="TCY68" s="525"/>
      <c r="TCZ68" s="525"/>
      <c r="TDA68" s="525"/>
      <c r="TDB68" s="525"/>
      <c r="TDC68" s="525"/>
      <c r="TDD68" s="525"/>
      <c r="TDE68" s="525"/>
      <c r="TDF68" s="525"/>
      <c r="TDG68" s="525"/>
      <c r="TDH68" s="525"/>
      <c r="TDI68" s="525"/>
      <c r="TDJ68" s="525"/>
      <c r="TDK68" s="525"/>
      <c r="TDL68" s="525"/>
      <c r="TDM68" s="525"/>
      <c r="TDN68" s="525"/>
      <c r="TDO68" s="525"/>
      <c r="TDP68" s="525"/>
      <c r="TDQ68" s="525"/>
      <c r="TDR68" s="525"/>
      <c r="TDS68" s="525"/>
      <c r="TDT68" s="525"/>
      <c r="TDU68" s="525"/>
      <c r="TDV68" s="525"/>
      <c r="TDW68" s="525"/>
      <c r="TDX68" s="525"/>
      <c r="TDY68" s="525"/>
      <c r="TDZ68" s="525"/>
      <c r="TEA68" s="525"/>
      <c r="TEB68" s="525"/>
      <c r="TEC68" s="525"/>
      <c r="TED68" s="525"/>
      <c r="TEE68" s="525"/>
      <c r="TEF68" s="525"/>
      <c r="TEG68" s="525"/>
      <c r="TEH68" s="525"/>
      <c r="TEI68" s="525"/>
      <c r="TEJ68" s="525"/>
      <c r="TEK68" s="525"/>
      <c r="TEL68" s="525"/>
      <c r="TEM68" s="525"/>
      <c r="TEN68" s="525"/>
      <c r="TEO68" s="525"/>
      <c r="TEP68" s="525"/>
      <c r="TEQ68" s="525"/>
      <c r="TER68" s="525"/>
      <c r="TES68" s="525"/>
      <c r="TET68" s="525"/>
      <c r="TEU68" s="525"/>
      <c r="TEV68" s="525"/>
      <c r="TEW68" s="525"/>
      <c r="TEX68" s="525"/>
      <c r="TEY68" s="525"/>
      <c r="TEZ68" s="525"/>
      <c r="TFA68" s="525"/>
      <c r="TFB68" s="525"/>
      <c r="TFC68" s="525"/>
      <c r="TFD68" s="525"/>
      <c r="TFE68" s="525"/>
      <c r="TFF68" s="525"/>
      <c r="TFG68" s="525"/>
      <c r="TFH68" s="525"/>
      <c r="TFI68" s="525"/>
      <c r="TFJ68" s="525"/>
      <c r="TFK68" s="525"/>
      <c r="TFL68" s="525"/>
      <c r="TFM68" s="525"/>
      <c r="TFN68" s="525"/>
      <c r="TFO68" s="525"/>
      <c r="TFP68" s="525"/>
      <c r="TFQ68" s="525"/>
      <c r="TFR68" s="525"/>
      <c r="TFS68" s="525"/>
      <c r="TFT68" s="525"/>
      <c r="TFU68" s="525"/>
      <c r="TFV68" s="525"/>
      <c r="TFW68" s="525"/>
      <c r="TFX68" s="525"/>
      <c r="TFY68" s="525"/>
      <c r="TFZ68" s="525"/>
      <c r="TGA68" s="525"/>
      <c r="TGB68" s="525"/>
      <c r="TGC68" s="525"/>
      <c r="TGD68" s="525"/>
      <c r="TGE68" s="525"/>
      <c r="TGF68" s="525"/>
      <c r="TGG68" s="525"/>
      <c r="TGH68" s="525"/>
      <c r="TGI68" s="525"/>
      <c r="TGJ68" s="525"/>
      <c r="TGK68" s="525"/>
      <c r="TGL68" s="525"/>
      <c r="TGM68" s="525"/>
      <c r="TGN68" s="525"/>
      <c r="TGO68" s="525"/>
      <c r="TGP68" s="525"/>
      <c r="TGQ68" s="525"/>
      <c r="TGR68" s="525"/>
      <c r="TGS68" s="525"/>
      <c r="TGT68" s="525"/>
      <c r="TGU68" s="525"/>
      <c r="TGV68" s="525"/>
      <c r="TGW68" s="525"/>
      <c r="TGX68" s="525"/>
      <c r="TGY68" s="525"/>
      <c r="TGZ68" s="525"/>
      <c r="THA68" s="525"/>
      <c r="THB68" s="525"/>
      <c r="THC68" s="525"/>
      <c r="THD68" s="525"/>
      <c r="THE68" s="525"/>
      <c r="THF68" s="525"/>
      <c r="THG68" s="525"/>
      <c r="THH68" s="525"/>
      <c r="THI68" s="525"/>
      <c r="THJ68" s="525"/>
      <c r="THK68" s="525"/>
      <c r="THL68" s="525"/>
      <c r="THM68" s="525"/>
      <c r="THN68" s="525"/>
      <c r="THO68" s="525"/>
      <c r="THP68" s="525"/>
      <c r="THQ68" s="525"/>
      <c r="THR68" s="525"/>
      <c r="THS68" s="525"/>
      <c r="THT68" s="525"/>
      <c r="THU68" s="525"/>
      <c r="THV68" s="525"/>
      <c r="THW68" s="525"/>
      <c r="THX68" s="525"/>
      <c r="THY68" s="525"/>
      <c r="THZ68" s="525"/>
      <c r="TIA68" s="525"/>
      <c r="TIB68" s="525"/>
      <c r="TIC68" s="525"/>
      <c r="TID68" s="525"/>
      <c r="TIE68" s="525"/>
      <c r="TIF68" s="525"/>
      <c r="TIG68" s="525"/>
      <c r="TIH68" s="525"/>
      <c r="TII68" s="525"/>
      <c r="TIJ68" s="525"/>
      <c r="TIK68" s="525"/>
      <c r="TIL68" s="525"/>
      <c r="TIM68" s="525"/>
      <c r="TIN68" s="525"/>
      <c r="TIO68" s="525"/>
      <c r="TIP68" s="525"/>
      <c r="TIQ68" s="525"/>
      <c r="TIR68" s="525"/>
      <c r="TIS68" s="525"/>
      <c r="TIT68" s="525"/>
      <c r="TIU68" s="525"/>
      <c r="TIV68" s="525"/>
      <c r="TIW68" s="525"/>
      <c r="TIX68" s="525"/>
      <c r="TIY68" s="525"/>
      <c r="TIZ68" s="525"/>
      <c r="TJA68" s="525"/>
      <c r="TJB68" s="525"/>
      <c r="TJC68" s="525"/>
      <c r="TJD68" s="525"/>
      <c r="TJE68" s="525"/>
      <c r="TJF68" s="525"/>
      <c r="TJG68" s="525"/>
      <c r="TJH68" s="525"/>
      <c r="TJI68" s="525"/>
      <c r="TJJ68" s="525"/>
      <c r="TJK68" s="525"/>
      <c r="TJL68" s="525"/>
      <c r="TJM68" s="525"/>
      <c r="TJN68" s="525"/>
      <c r="TJO68" s="525"/>
      <c r="TJP68" s="525"/>
      <c r="TJQ68" s="525"/>
      <c r="TJR68" s="525"/>
      <c r="TJS68" s="525"/>
      <c r="TJT68" s="525"/>
      <c r="TJU68" s="525"/>
      <c r="TJV68" s="525"/>
      <c r="TJW68" s="525"/>
      <c r="TJX68" s="525"/>
      <c r="TJY68" s="525"/>
      <c r="TJZ68" s="525"/>
      <c r="TKA68" s="525"/>
      <c r="TKB68" s="525"/>
      <c r="TKC68" s="525"/>
      <c r="TKD68" s="525"/>
      <c r="TKE68" s="525"/>
      <c r="TKF68" s="525"/>
      <c r="TKG68" s="525"/>
      <c r="TKH68" s="525"/>
      <c r="TKI68" s="525"/>
      <c r="TKJ68" s="525"/>
      <c r="TKK68" s="525"/>
      <c r="TKL68" s="525"/>
      <c r="TKM68" s="525"/>
      <c r="TKN68" s="525"/>
      <c r="TKO68" s="525"/>
      <c r="TKP68" s="525"/>
      <c r="TKQ68" s="525"/>
      <c r="TKR68" s="525"/>
      <c r="TKS68" s="525"/>
      <c r="TKT68" s="525"/>
      <c r="TKU68" s="525"/>
      <c r="TKV68" s="525"/>
      <c r="TKW68" s="525"/>
      <c r="TKX68" s="525"/>
      <c r="TKY68" s="525"/>
      <c r="TKZ68" s="525"/>
      <c r="TLA68" s="525"/>
      <c r="TLB68" s="525"/>
      <c r="TLC68" s="525"/>
      <c r="TLD68" s="525"/>
      <c r="TLE68" s="525"/>
      <c r="TLF68" s="525"/>
      <c r="TLG68" s="525"/>
      <c r="TLH68" s="525"/>
      <c r="TLI68" s="525"/>
      <c r="TLJ68" s="525"/>
      <c r="TLK68" s="525"/>
      <c r="TLL68" s="525"/>
      <c r="TLM68" s="525"/>
      <c r="TLN68" s="525"/>
      <c r="TLO68" s="525"/>
      <c r="TLP68" s="525"/>
      <c r="TLQ68" s="525"/>
      <c r="TLR68" s="525"/>
      <c r="TLS68" s="525"/>
      <c r="TLT68" s="525"/>
      <c r="TLU68" s="525"/>
      <c r="TLV68" s="525"/>
      <c r="TLW68" s="525"/>
      <c r="TLX68" s="525"/>
      <c r="TLY68" s="525"/>
      <c r="TLZ68" s="525"/>
      <c r="TMA68" s="525"/>
      <c r="TMB68" s="525"/>
      <c r="TMC68" s="525"/>
      <c r="TMD68" s="525"/>
      <c r="TME68" s="525"/>
      <c r="TMF68" s="525"/>
      <c r="TMG68" s="525"/>
      <c r="TMH68" s="525"/>
      <c r="TMI68" s="525"/>
      <c r="TMJ68" s="525"/>
      <c r="TMK68" s="525"/>
      <c r="TML68" s="525"/>
      <c r="TMM68" s="525"/>
      <c r="TMN68" s="525"/>
      <c r="TMO68" s="525"/>
      <c r="TMP68" s="525"/>
      <c r="TMQ68" s="525"/>
      <c r="TMR68" s="525"/>
      <c r="TMS68" s="525"/>
      <c r="TMT68" s="525"/>
      <c r="TMU68" s="525"/>
      <c r="TMV68" s="525"/>
      <c r="TMW68" s="525"/>
      <c r="TMX68" s="525"/>
      <c r="TMY68" s="525"/>
      <c r="TMZ68" s="525"/>
      <c r="TNA68" s="525"/>
      <c r="TNB68" s="525"/>
      <c r="TNC68" s="525"/>
      <c r="TND68" s="525"/>
      <c r="TNE68" s="525"/>
      <c r="TNF68" s="525"/>
      <c r="TNG68" s="525"/>
      <c r="TNH68" s="525"/>
      <c r="TNI68" s="525"/>
      <c r="TNJ68" s="525"/>
      <c r="TNK68" s="525"/>
      <c r="TNL68" s="525"/>
      <c r="TNM68" s="525"/>
      <c r="TNN68" s="525"/>
      <c r="TNO68" s="525"/>
      <c r="TNP68" s="525"/>
      <c r="TNQ68" s="525"/>
      <c r="TNR68" s="525"/>
      <c r="TNS68" s="525"/>
      <c r="TNT68" s="525"/>
      <c r="TNU68" s="525"/>
      <c r="TNV68" s="525"/>
      <c r="TNW68" s="525"/>
      <c r="TNX68" s="525"/>
      <c r="TNY68" s="525"/>
      <c r="TNZ68" s="525"/>
      <c r="TOA68" s="525"/>
      <c r="TOB68" s="525"/>
      <c r="TOC68" s="525"/>
      <c r="TOD68" s="525"/>
      <c r="TOE68" s="525"/>
      <c r="TOF68" s="525"/>
      <c r="TOG68" s="525"/>
      <c r="TOH68" s="525"/>
      <c r="TOI68" s="525"/>
      <c r="TOJ68" s="525"/>
      <c r="TOK68" s="525"/>
      <c r="TOL68" s="525"/>
      <c r="TOM68" s="525"/>
      <c r="TON68" s="525"/>
      <c r="TOO68" s="525"/>
      <c r="TOP68" s="525"/>
      <c r="TOQ68" s="525"/>
      <c r="TOR68" s="525"/>
      <c r="TOS68" s="525"/>
      <c r="TOT68" s="525"/>
      <c r="TOU68" s="525"/>
      <c r="TOV68" s="525"/>
      <c r="TOW68" s="525"/>
      <c r="TOX68" s="525"/>
      <c r="TOY68" s="525"/>
      <c r="TOZ68" s="525"/>
      <c r="TPA68" s="525"/>
      <c r="TPB68" s="525"/>
      <c r="TPC68" s="525"/>
      <c r="TPD68" s="525"/>
      <c r="TPE68" s="525"/>
      <c r="TPF68" s="525"/>
      <c r="TPG68" s="525"/>
      <c r="TPH68" s="525"/>
      <c r="TPI68" s="525"/>
      <c r="TPJ68" s="525"/>
      <c r="TPK68" s="525"/>
      <c r="TPL68" s="525"/>
      <c r="TPM68" s="525"/>
      <c r="TPN68" s="525"/>
      <c r="TPO68" s="525"/>
      <c r="TPP68" s="525"/>
      <c r="TPQ68" s="525"/>
      <c r="TPR68" s="525"/>
      <c r="TPS68" s="525"/>
      <c r="TPT68" s="525"/>
      <c r="TPU68" s="525"/>
      <c r="TPV68" s="525"/>
      <c r="TPW68" s="525"/>
      <c r="TPX68" s="525"/>
      <c r="TPY68" s="525"/>
      <c r="TPZ68" s="525"/>
      <c r="TQA68" s="525"/>
      <c r="TQB68" s="525"/>
      <c r="TQC68" s="525"/>
      <c r="TQD68" s="525"/>
      <c r="TQE68" s="525"/>
      <c r="TQF68" s="525"/>
      <c r="TQG68" s="525"/>
      <c r="TQH68" s="525"/>
      <c r="TQI68" s="525"/>
      <c r="TQJ68" s="525"/>
      <c r="TQK68" s="525"/>
      <c r="TQL68" s="525"/>
      <c r="TQM68" s="525"/>
      <c r="TQN68" s="525"/>
      <c r="TQO68" s="525"/>
      <c r="TQP68" s="525"/>
      <c r="TQQ68" s="525"/>
      <c r="TQR68" s="525"/>
      <c r="TQS68" s="525"/>
      <c r="TQT68" s="525"/>
      <c r="TQU68" s="525"/>
      <c r="TQV68" s="525"/>
      <c r="TQW68" s="525"/>
      <c r="TQX68" s="525"/>
      <c r="TQY68" s="525"/>
      <c r="TQZ68" s="525"/>
      <c r="TRA68" s="525"/>
      <c r="TRB68" s="525"/>
      <c r="TRC68" s="525"/>
      <c r="TRD68" s="525"/>
      <c r="TRE68" s="525"/>
      <c r="TRF68" s="525"/>
      <c r="TRG68" s="525"/>
      <c r="TRH68" s="525"/>
      <c r="TRI68" s="525"/>
      <c r="TRJ68" s="525"/>
      <c r="TRK68" s="525"/>
      <c r="TRL68" s="525"/>
      <c r="TRM68" s="525"/>
      <c r="TRN68" s="525"/>
      <c r="TRO68" s="525"/>
      <c r="TRP68" s="525"/>
      <c r="TRQ68" s="525"/>
      <c r="TRR68" s="525"/>
      <c r="TRS68" s="525"/>
      <c r="TRT68" s="525"/>
      <c r="TRU68" s="525"/>
      <c r="TRV68" s="525"/>
      <c r="TRW68" s="525"/>
      <c r="TRX68" s="525"/>
      <c r="TRY68" s="525"/>
      <c r="TRZ68" s="525"/>
      <c r="TSA68" s="525"/>
      <c r="TSB68" s="525"/>
      <c r="TSC68" s="525"/>
      <c r="TSD68" s="525"/>
      <c r="TSE68" s="525"/>
      <c r="TSF68" s="525"/>
      <c r="TSG68" s="525"/>
      <c r="TSH68" s="525"/>
      <c r="TSI68" s="525"/>
      <c r="TSJ68" s="525"/>
      <c r="TSK68" s="525"/>
      <c r="TSL68" s="525"/>
      <c r="TSM68" s="525"/>
      <c r="TSN68" s="525"/>
      <c r="TSO68" s="525"/>
      <c r="TSP68" s="525"/>
      <c r="TSQ68" s="525"/>
      <c r="TSR68" s="525"/>
      <c r="TSS68" s="525"/>
      <c r="TST68" s="525"/>
      <c r="TSU68" s="525"/>
      <c r="TSV68" s="525"/>
      <c r="TSW68" s="525"/>
      <c r="TSX68" s="525"/>
      <c r="TSY68" s="525"/>
      <c r="TSZ68" s="525"/>
      <c r="TTA68" s="525"/>
      <c r="TTB68" s="525"/>
      <c r="TTC68" s="525"/>
      <c r="TTD68" s="525"/>
      <c r="TTE68" s="525"/>
      <c r="TTF68" s="525"/>
      <c r="TTG68" s="525"/>
      <c r="TTH68" s="525"/>
      <c r="TTI68" s="525"/>
      <c r="TTJ68" s="525"/>
      <c r="TTK68" s="525"/>
      <c r="TTL68" s="525"/>
      <c r="TTM68" s="525"/>
      <c r="TTN68" s="525"/>
      <c r="TTO68" s="525"/>
      <c r="TTP68" s="525"/>
      <c r="TTQ68" s="525"/>
      <c r="TTR68" s="525"/>
      <c r="TTS68" s="525"/>
      <c r="TTT68" s="525"/>
      <c r="TTU68" s="525"/>
      <c r="TTV68" s="525"/>
      <c r="TTW68" s="525"/>
      <c r="TTX68" s="525"/>
      <c r="TTY68" s="525"/>
      <c r="TTZ68" s="525"/>
      <c r="TUA68" s="525"/>
      <c r="TUB68" s="525"/>
      <c r="TUC68" s="525"/>
      <c r="TUD68" s="525"/>
      <c r="TUE68" s="525"/>
      <c r="TUF68" s="525"/>
      <c r="TUG68" s="525"/>
      <c r="TUH68" s="525"/>
      <c r="TUI68" s="525"/>
      <c r="TUJ68" s="525"/>
      <c r="TUK68" s="525"/>
      <c r="TUL68" s="525"/>
      <c r="TUM68" s="525"/>
      <c r="TUN68" s="525"/>
      <c r="TUO68" s="525"/>
      <c r="TUP68" s="525"/>
      <c r="TUQ68" s="525"/>
      <c r="TUR68" s="525"/>
      <c r="TUS68" s="525"/>
      <c r="TUT68" s="525"/>
      <c r="TUU68" s="525"/>
      <c r="TUV68" s="525"/>
      <c r="TUW68" s="525"/>
      <c r="TUX68" s="525"/>
      <c r="TUY68" s="525"/>
      <c r="TUZ68" s="525"/>
      <c r="TVA68" s="525"/>
      <c r="TVB68" s="525"/>
      <c r="TVC68" s="525"/>
      <c r="TVD68" s="525"/>
      <c r="TVE68" s="525"/>
      <c r="TVF68" s="525"/>
      <c r="TVG68" s="525"/>
      <c r="TVH68" s="525"/>
      <c r="TVI68" s="525"/>
      <c r="TVJ68" s="525"/>
      <c r="TVK68" s="525"/>
      <c r="TVL68" s="525"/>
      <c r="TVM68" s="525"/>
      <c r="TVN68" s="525"/>
      <c r="TVO68" s="525"/>
      <c r="TVP68" s="525"/>
      <c r="TVQ68" s="525"/>
      <c r="TVR68" s="525"/>
      <c r="TVS68" s="525"/>
      <c r="TVT68" s="525"/>
      <c r="TVU68" s="525"/>
      <c r="TVV68" s="525"/>
      <c r="TVW68" s="525"/>
      <c r="TVX68" s="525"/>
      <c r="TVY68" s="525"/>
      <c r="TVZ68" s="525"/>
      <c r="TWA68" s="525"/>
      <c r="TWB68" s="525"/>
      <c r="TWC68" s="525"/>
      <c r="TWD68" s="525"/>
      <c r="TWE68" s="525"/>
      <c r="TWF68" s="525"/>
      <c r="TWG68" s="525"/>
      <c r="TWH68" s="525"/>
      <c r="TWI68" s="525"/>
      <c r="TWJ68" s="525"/>
      <c r="TWK68" s="525"/>
      <c r="TWL68" s="525"/>
      <c r="TWM68" s="525"/>
      <c r="TWN68" s="525"/>
      <c r="TWO68" s="525"/>
      <c r="TWP68" s="525"/>
      <c r="TWQ68" s="525"/>
      <c r="TWR68" s="525"/>
      <c r="TWS68" s="525"/>
      <c r="TWT68" s="525"/>
      <c r="TWU68" s="525"/>
      <c r="TWV68" s="525"/>
      <c r="TWW68" s="525"/>
      <c r="TWX68" s="525"/>
      <c r="TWY68" s="525"/>
      <c r="TWZ68" s="525"/>
      <c r="TXA68" s="525"/>
      <c r="TXB68" s="525"/>
      <c r="TXC68" s="525"/>
      <c r="TXD68" s="525"/>
      <c r="TXE68" s="525"/>
      <c r="TXF68" s="525"/>
      <c r="TXG68" s="525"/>
      <c r="TXH68" s="525"/>
      <c r="TXI68" s="525"/>
      <c r="TXJ68" s="525"/>
      <c r="TXK68" s="525"/>
      <c r="TXL68" s="525"/>
      <c r="TXM68" s="525"/>
      <c r="TXN68" s="525"/>
      <c r="TXO68" s="525"/>
      <c r="TXP68" s="525"/>
      <c r="TXQ68" s="525"/>
      <c r="TXR68" s="525"/>
      <c r="TXS68" s="525"/>
      <c r="TXT68" s="525"/>
      <c r="TXU68" s="525"/>
      <c r="TXV68" s="525"/>
      <c r="TXW68" s="525"/>
      <c r="TXX68" s="525"/>
      <c r="TXY68" s="525"/>
      <c r="TXZ68" s="525"/>
      <c r="TYA68" s="525"/>
      <c r="TYB68" s="525"/>
      <c r="TYC68" s="525"/>
      <c r="TYD68" s="525"/>
      <c r="TYE68" s="525"/>
      <c r="TYF68" s="525"/>
      <c r="TYG68" s="525"/>
      <c r="TYH68" s="525"/>
      <c r="TYI68" s="525"/>
      <c r="TYJ68" s="525"/>
      <c r="TYK68" s="525"/>
      <c r="TYL68" s="525"/>
      <c r="TYM68" s="525"/>
      <c r="TYN68" s="525"/>
      <c r="TYO68" s="525"/>
      <c r="TYP68" s="525"/>
      <c r="TYQ68" s="525"/>
      <c r="TYR68" s="525"/>
      <c r="TYS68" s="525"/>
      <c r="TYT68" s="525"/>
      <c r="TYU68" s="525"/>
      <c r="TYV68" s="525"/>
      <c r="TYW68" s="525"/>
      <c r="TYX68" s="525"/>
      <c r="TYY68" s="525"/>
      <c r="TYZ68" s="525"/>
      <c r="TZA68" s="525"/>
      <c r="TZB68" s="525"/>
      <c r="TZC68" s="525"/>
      <c r="TZD68" s="525"/>
      <c r="TZE68" s="525"/>
      <c r="TZF68" s="525"/>
      <c r="TZG68" s="525"/>
      <c r="TZH68" s="525"/>
      <c r="TZI68" s="525"/>
      <c r="TZJ68" s="525"/>
      <c r="TZK68" s="525"/>
      <c r="TZL68" s="525"/>
      <c r="TZM68" s="525"/>
      <c r="TZN68" s="525"/>
      <c r="TZO68" s="525"/>
      <c r="TZP68" s="525"/>
      <c r="TZQ68" s="525"/>
      <c r="TZR68" s="525"/>
      <c r="TZS68" s="525"/>
      <c r="TZT68" s="525"/>
      <c r="TZU68" s="525"/>
      <c r="TZV68" s="525"/>
      <c r="TZW68" s="525"/>
      <c r="TZX68" s="525"/>
      <c r="TZY68" s="525"/>
      <c r="TZZ68" s="525"/>
      <c r="UAA68" s="525"/>
      <c r="UAB68" s="525"/>
      <c r="UAC68" s="525"/>
      <c r="UAD68" s="525"/>
      <c r="UAE68" s="525"/>
      <c r="UAF68" s="525"/>
      <c r="UAG68" s="525"/>
      <c r="UAH68" s="525"/>
      <c r="UAI68" s="525"/>
      <c r="UAJ68" s="525"/>
      <c r="UAK68" s="525"/>
      <c r="UAL68" s="525"/>
      <c r="UAM68" s="525"/>
      <c r="UAN68" s="525"/>
      <c r="UAO68" s="525"/>
      <c r="UAP68" s="525"/>
      <c r="UAQ68" s="525"/>
      <c r="UAR68" s="525"/>
      <c r="UAS68" s="525"/>
      <c r="UAT68" s="525"/>
      <c r="UAU68" s="525"/>
      <c r="UAV68" s="525"/>
      <c r="UAW68" s="525"/>
      <c r="UAX68" s="525"/>
      <c r="UAY68" s="525"/>
      <c r="UAZ68" s="525"/>
      <c r="UBA68" s="525"/>
      <c r="UBB68" s="525"/>
      <c r="UBC68" s="525"/>
      <c r="UBD68" s="525"/>
      <c r="UBE68" s="525"/>
      <c r="UBF68" s="525"/>
      <c r="UBG68" s="525"/>
      <c r="UBH68" s="525"/>
      <c r="UBI68" s="525"/>
      <c r="UBJ68" s="525"/>
      <c r="UBK68" s="525"/>
      <c r="UBL68" s="525"/>
      <c r="UBM68" s="525"/>
      <c r="UBN68" s="525"/>
      <c r="UBO68" s="525"/>
      <c r="UBP68" s="525"/>
      <c r="UBQ68" s="525"/>
      <c r="UBR68" s="525"/>
      <c r="UBS68" s="525"/>
      <c r="UBT68" s="525"/>
      <c r="UBU68" s="525"/>
      <c r="UBV68" s="525"/>
      <c r="UBW68" s="525"/>
      <c r="UBX68" s="525"/>
      <c r="UBY68" s="525"/>
      <c r="UBZ68" s="525"/>
      <c r="UCA68" s="525"/>
      <c r="UCB68" s="525"/>
      <c r="UCC68" s="525"/>
      <c r="UCD68" s="525"/>
      <c r="UCE68" s="525"/>
      <c r="UCF68" s="525"/>
      <c r="UCG68" s="525"/>
      <c r="UCH68" s="525"/>
      <c r="UCI68" s="525"/>
      <c r="UCJ68" s="525"/>
      <c r="UCK68" s="525"/>
      <c r="UCL68" s="525"/>
      <c r="UCM68" s="525"/>
      <c r="UCN68" s="525"/>
      <c r="UCO68" s="525"/>
      <c r="UCP68" s="525"/>
      <c r="UCQ68" s="525"/>
      <c r="UCR68" s="525"/>
      <c r="UCS68" s="525"/>
      <c r="UCT68" s="525"/>
      <c r="UCU68" s="525"/>
      <c r="UCV68" s="525"/>
      <c r="UCW68" s="525"/>
      <c r="UCX68" s="525"/>
      <c r="UCY68" s="525"/>
      <c r="UCZ68" s="525"/>
      <c r="UDA68" s="525"/>
      <c r="UDB68" s="525"/>
      <c r="UDC68" s="525"/>
      <c r="UDD68" s="525"/>
      <c r="UDE68" s="525"/>
      <c r="UDF68" s="525"/>
      <c r="UDG68" s="525"/>
      <c r="UDH68" s="525"/>
      <c r="UDI68" s="525"/>
      <c r="UDJ68" s="525"/>
      <c r="UDK68" s="525"/>
      <c r="UDL68" s="525"/>
      <c r="UDM68" s="525"/>
      <c r="UDN68" s="525"/>
      <c r="UDO68" s="525"/>
      <c r="UDP68" s="525"/>
      <c r="UDQ68" s="525"/>
      <c r="UDR68" s="525"/>
      <c r="UDS68" s="525"/>
      <c r="UDT68" s="525"/>
      <c r="UDU68" s="525"/>
      <c r="UDV68" s="525"/>
      <c r="UDW68" s="525"/>
      <c r="UDX68" s="525"/>
      <c r="UDY68" s="525"/>
      <c r="UDZ68" s="525"/>
      <c r="UEA68" s="525"/>
      <c r="UEB68" s="525"/>
      <c r="UEC68" s="525"/>
      <c r="UED68" s="525"/>
      <c r="UEE68" s="525"/>
      <c r="UEF68" s="525"/>
      <c r="UEG68" s="525"/>
      <c r="UEH68" s="525"/>
      <c r="UEI68" s="525"/>
      <c r="UEJ68" s="525"/>
      <c r="UEK68" s="525"/>
      <c r="UEL68" s="525"/>
      <c r="UEM68" s="525"/>
      <c r="UEN68" s="525"/>
      <c r="UEO68" s="525"/>
      <c r="UEP68" s="525"/>
      <c r="UEQ68" s="525"/>
      <c r="UER68" s="525"/>
      <c r="UES68" s="525"/>
      <c r="UET68" s="525"/>
      <c r="UEU68" s="525"/>
      <c r="UEV68" s="525"/>
      <c r="UEW68" s="525"/>
      <c r="UEX68" s="525"/>
      <c r="UEY68" s="525"/>
      <c r="UEZ68" s="525"/>
      <c r="UFA68" s="525"/>
      <c r="UFB68" s="525"/>
      <c r="UFC68" s="525"/>
      <c r="UFD68" s="525"/>
      <c r="UFE68" s="525"/>
      <c r="UFF68" s="525"/>
      <c r="UFG68" s="525"/>
      <c r="UFH68" s="525"/>
      <c r="UFI68" s="525"/>
      <c r="UFJ68" s="525"/>
      <c r="UFK68" s="525"/>
      <c r="UFL68" s="525"/>
      <c r="UFM68" s="525"/>
      <c r="UFN68" s="525"/>
      <c r="UFO68" s="525"/>
      <c r="UFP68" s="525"/>
      <c r="UFQ68" s="525"/>
      <c r="UFR68" s="525"/>
      <c r="UFS68" s="525"/>
      <c r="UFT68" s="525"/>
      <c r="UFU68" s="525"/>
      <c r="UFV68" s="525"/>
      <c r="UFW68" s="525"/>
      <c r="UFX68" s="525"/>
      <c r="UFY68" s="525"/>
      <c r="UFZ68" s="525"/>
      <c r="UGA68" s="525"/>
      <c r="UGB68" s="525"/>
      <c r="UGC68" s="525"/>
      <c r="UGD68" s="525"/>
      <c r="UGE68" s="525"/>
      <c r="UGF68" s="525"/>
      <c r="UGG68" s="525"/>
      <c r="UGH68" s="525"/>
      <c r="UGI68" s="525"/>
      <c r="UGJ68" s="525"/>
      <c r="UGK68" s="525"/>
      <c r="UGL68" s="525"/>
      <c r="UGM68" s="525"/>
      <c r="UGN68" s="525"/>
      <c r="UGO68" s="525"/>
      <c r="UGP68" s="525"/>
      <c r="UGQ68" s="525"/>
      <c r="UGR68" s="525"/>
      <c r="UGS68" s="525"/>
      <c r="UGT68" s="525"/>
      <c r="UGU68" s="525"/>
      <c r="UGV68" s="525"/>
      <c r="UGW68" s="525"/>
      <c r="UGX68" s="525"/>
      <c r="UGY68" s="525"/>
      <c r="UGZ68" s="525"/>
      <c r="UHA68" s="525"/>
      <c r="UHB68" s="525"/>
      <c r="UHC68" s="525"/>
      <c r="UHD68" s="525"/>
      <c r="UHE68" s="525"/>
      <c r="UHF68" s="525"/>
      <c r="UHG68" s="525"/>
      <c r="UHH68" s="525"/>
      <c r="UHI68" s="525"/>
      <c r="UHJ68" s="525"/>
      <c r="UHK68" s="525"/>
      <c r="UHL68" s="525"/>
      <c r="UHM68" s="525"/>
      <c r="UHN68" s="525"/>
      <c r="UHO68" s="525"/>
      <c r="UHP68" s="525"/>
      <c r="UHQ68" s="525"/>
      <c r="UHR68" s="525"/>
      <c r="UHS68" s="525"/>
      <c r="UHT68" s="525"/>
      <c r="UHU68" s="525"/>
      <c r="UHV68" s="525"/>
      <c r="UHW68" s="525"/>
      <c r="UHX68" s="525"/>
      <c r="UHY68" s="525"/>
      <c r="UHZ68" s="525"/>
      <c r="UIA68" s="525"/>
      <c r="UIB68" s="525"/>
      <c r="UIC68" s="525"/>
      <c r="UID68" s="525"/>
      <c r="UIE68" s="525"/>
      <c r="UIF68" s="525"/>
      <c r="UIG68" s="525"/>
      <c r="UIH68" s="525"/>
      <c r="UII68" s="525"/>
      <c r="UIJ68" s="525"/>
      <c r="UIK68" s="525"/>
      <c r="UIL68" s="525"/>
      <c r="UIM68" s="525"/>
      <c r="UIN68" s="525"/>
      <c r="UIO68" s="525"/>
      <c r="UIP68" s="525"/>
      <c r="UIQ68" s="525"/>
      <c r="UIR68" s="525"/>
      <c r="UIS68" s="525"/>
      <c r="UIT68" s="525"/>
      <c r="UIU68" s="525"/>
      <c r="UIV68" s="525"/>
      <c r="UIW68" s="525"/>
      <c r="UIX68" s="525"/>
      <c r="UIY68" s="525"/>
      <c r="UIZ68" s="525"/>
      <c r="UJA68" s="525"/>
      <c r="UJB68" s="525"/>
      <c r="UJC68" s="525"/>
      <c r="UJD68" s="525"/>
      <c r="UJE68" s="525"/>
      <c r="UJF68" s="525"/>
      <c r="UJG68" s="525"/>
      <c r="UJH68" s="525"/>
      <c r="UJI68" s="525"/>
      <c r="UJJ68" s="525"/>
      <c r="UJK68" s="525"/>
      <c r="UJL68" s="525"/>
      <c r="UJM68" s="525"/>
      <c r="UJN68" s="525"/>
      <c r="UJO68" s="525"/>
      <c r="UJP68" s="525"/>
      <c r="UJQ68" s="525"/>
      <c r="UJR68" s="525"/>
      <c r="UJS68" s="525"/>
      <c r="UJT68" s="525"/>
      <c r="UJU68" s="525"/>
      <c r="UJV68" s="525"/>
      <c r="UJW68" s="525"/>
      <c r="UJX68" s="525"/>
      <c r="UJY68" s="525"/>
      <c r="UJZ68" s="525"/>
      <c r="UKA68" s="525"/>
      <c r="UKB68" s="525"/>
      <c r="UKC68" s="525"/>
      <c r="UKD68" s="525"/>
      <c r="UKE68" s="525"/>
      <c r="UKF68" s="525"/>
      <c r="UKG68" s="525"/>
      <c r="UKH68" s="525"/>
      <c r="UKI68" s="525"/>
      <c r="UKJ68" s="525"/>
      <c r="UKK68" s="525"/>
      <c r="UKL68" s="525"/>
      <c r="UKM68" s="525"/>
      <c r="UKN68" s="525"/>
      <c r="UKO68" s="525"/>
      <c r="UKP68" s="525"/>
      <c r="UKQ68" s="525"/>
      <c r="UKR68" s="525"/>
      <c r="UKS68" s="525"/>
      <c r="UKT68" s="525"/>
      <c r="UKU68" s="525"/>
      <c r="UKV68" s="525"/>
      <c r="UKW68" s="525"/>
      <c r="UKX68" s="525"/>
      <c r="UKY68" s="525"/>
      <c r="UKZ68" s="525"/>
      <c r="ULA68" s="525"/>
      <c r="ULB68" s="525"/>
      <c r="ULC68" s="525"/>
      <c r="ULD68" s="525"/>
      <c r="ULE68" s="525"/>
      <c r="ULF68" s="525"/>
      <c r="ULG68" s="525"/>
      <c r="ULH68" s="525"/>
      <c r="ULI68" s="525"/>
      <c r="ULJ68" s="525"/>
      <c r="ULK68" s="525"/>
      <c r="ULL68" s="525"/>
      <c r="ULM68" s="525"/>
      <c r="ULN68" s="525"/>
      <c r="ULO68" s="525"/>
      <c r="ULP68" s="525"/>
      <c r="ULQ68" s="525"/>
      <c r="ULR68" s="525"/>
      <c r="ULS68" s="525"/>
      <c r="ULT68" s="525"/>
      <c r="ULU68" s="525"/>
      <c r="ULV68" s="525"/>
      <c r="ULW68" s="525"/>
      <c r="ULX68" s="525"/>
      <c r="ULY68" s="525"/>
      <c r="ULZ68" s="525"/>
      <c r="UMA68" s="525"/>
      <c r="UMB68" s="525"/>
      <c r="UMC68" s="525"/>
      <c r="UMD68" s="525"/>
      <c r="UME68" s="525"/>
      <c r="UMF68" s="525"/>
      <c r="UMG68" s="525"/>
      <c r="UMH68" s="525"/>
      <c r="UMI68" s="525"/>
      <c r="UMJ68" s="525"/>
      <c r="UMK68" s="525"/>
      <c r="UML68" s="525"/>
      <c r="UMM68" s="525"/>
      <c r="UMN68" s="525"/>
      <c r="UMO68" s="525"/>
      <c r="UMP68" s="525"/>
      <c r="UMQ68" s="525"/>
      <c r="UMR68" s="525"/>
      <c r="UMS68" s="525"/>
      <c r="UMT68" s="525"/>
      <c r="UMU68" s="525"/>
      <c r="UMV68" s="525"/>
      <c r="UMW68" s="525"/>
      <c r="UMX68" s="525"/>
      <c r="UMY68" s="525"/>
      <c r="UMZ68" s="525"/>
      <c r="UNA68" s="525"/>
      <c r="UNB68" s="525"/>
      <c r="UNC68" s="525"/>
      <c r="UND68" s="525"/>
      <c r="UNE68" s="525"/>
      <c r="UNF68" s="525"/>
      <c r="UNG68" s="525"/>
      <c r="UNH68" s="525"/>
      <c r="UNI68" s="525"/>
      <c r="UNJ68" s="525"/>
      <c r="UNK68" s="525"/>
      <c r="UNL68" s="525"/>
      <c r="UNM68" s="525"/>
      <c r="UNN68" s="525"/>
      <c r="UNO68" s="525"/>
      <c r="UNP68" s="525"/>
      <c r="UNQ68" s="525"/>
      <c r="UNR68" s="525"/>
      <c r="UNS68" s="525"/>
      <c r="UNT68" s="525"/>
      <c r="UNU68" s="525"/>
      <c r="UNV68" s="525"/>
      <c r="UNW68" s="525"/>
      <c r="UNX68" s="525"/>
      <c r="UNY68" s="525"/>
      <c r="UNZ68" s="525"/>
      <c r="UOA68" s="525"/>
      <c r="UOB68" s="525"/>
      <c r="UOC68" s="525"/>
      <c r="UOD68" s="525"/>
      <c r="UOE68" s="525"/>
      <c r="UOF68" s="525"/>
      <c r="UOG68" s="525"/>
      <c r="UOH68" s="525"/>
      <c r="UOI68" s="525"/>
      <c r="UOJ68" s="525"/>
      <c r="UOK68" s="525"/>
      <c r="UOL68" s="525"/>
      <c r="UOM68" s="525"/>
      <c r="UON68" s="525"/>
      <c r="UOO68" s="525"/>
      <c r="UOP68" s="525"/>
      <c r="UOQ68" s="525"/>
      <c r="UOR68" s="525"/>
      <c r="UOS68" s="525"/>
      <c r="UOT68" s="525"/>
      <c r="UOU68" s="525"/>
      <c r="UOV68" s="525"/>
      <c r="UOW68" s="525"/>
      <c r="UOX68" s="525"/>
      <c r="UOY68" s="525"/>
      <c r="UOZ68" s="525"/>
      <c r="UPA68" s="525"/>
      <c r="UPB68" s="525"/>
      <c r="UPC68" s="525"/>
      <c r="UPD68" s="525"/>
      <c r="UPE68" s="525"/>
      <c r="UPF68" s="525"/>
      <c r="UPG68" s="525"/>
      <c r="UPH68" s="525"/>
      <c r="UPI68" s="525"/>
      <c r="UPJ68" s="525"/>
      <c r="UPK68" s="525"/>
      <c r="UPL68" s="525"/>
      <c r="UPM68" s="525"/>
      <c r="UPN68" s="525"/>
      <c r="UPO68" s="525"/>
      <c r="UPP68" s="525"/>
      <c r="UPQ68" s="525"/>
      <c r="UPR68" s="525"/>
      <c r="UPS68" s="525"/>
      <c r="UPT68" s="525"/>
      <c r="UPU68" s="525"/>
      <c r="UPV68" s="525"/>
      <c r="UPW68" s="525"/>
      <c r="UPX68" s="525"/>
      <c r="UPY68" s="525"/>
      <c r="UPZ68" s="525"/>
      <c r="UQA68" s="525"/>
      <c r="UQB68" s="525"/>
      <c r="UQC68" s="525"/>
      <c r="UQD68" s="525"/>
      <c r="UQE68" s="525"/>
      <c r="UQF68" s="525"/>
      <c r="UQG68" s="525"/>
      <c r="UQH68" s="525"/>
      <c r="UQI68" s="525"/>
      <c r="UQJ68" s="525"/>
      <c r="UQK68" s="525"/>
      <c r="UQL68" s="525"/>
      <c r="UQM68" s="525"/>
      <c r="UQN68" s="525"/>
      <c r="UQO68" s="525"/>
      <c r="UQP68" s="525"/>
      <c r="UQQ68" s="525"/>
      <c r="UQR68" s="525"/>
      <c r="UQS68" s="525"/>
      <c r="UQT68" s="525"/>
      <c r="UQU68" s="525"/>
      <c r="UQV68" s="525"/>
      <c r="UQW68" s="525"/>
      <c r="UQX68" s="525"/>
      <c r="UQY68" s="525"/>
      <c r="UQZ68" s="525"/>
      <c r="URA68" s="525"/>
      <c r="URB68" s="525"/>
      <c r="URC68" s="525"/>
      <c r="URD68" s="525"/>
      <c r="URE68" s="525"/>
      <c r="URF68" s="525"/>
      <c r="URG68" s="525"/>
      <c r="URH68" s="525"/>
      <c r="URI68" s="525"/>
      <c r="URJ68" s="525"/>
      <c r="URK68" s="525"/>
      <c r="URL68" s="525"/>
      <c r="URM68" s="525"/>
      <c r="URN68" s="525"/>
      <c r="URO68" s="525"/>
      <c r="URP68" s="525"/>
      <c r="URQ68" s="525"/>
      <c r="URR68" s="525"/>
      <c r="URS68" s="525"/>
      <c r="URT68" s="525"/>
      <c r="URU68" s="525"/>
      <c r="URV68" s="525"/>
      <c r="URW68" s="525"/>
      <c r="URX68" s="525"/>
      <c r="URY68" s="525"/>
      <c r="URZ68" s="525"/>
      <c r="USA68" s="525"/>
      <c r="USB68" s="525"/>
      <c r="USC68" s="525"/>
      <c r="USD68" s="525"/>
      <c r="USE68" s="525"/>
      <c r="USF68" s="525"/>
      <c r="USG68" s="525"/>
      <c r="USH68" s="525"/>
      <c r="USI68" s="525"/>
      <c r="USJ68" s="525"/>
      <c r="USK68" s="525"/>
      <c r="USL68" s="525"/>
      <c r="USM68" s="525"/>
      <c r="USN68" s="525"/>
      <c r="USO68" s="525"/>
      <c r="USP68" s="525"/>
      <c r="USQ68" s="525"/>
      <c r="USR68" s="525"/>
      <c r="USS68" s="525"/>
      <c r="UST68" s="525"/>
      <c r="USU68" s="525"/>
      <c r="USV68" s="525"/>
      <c r="USW68" s="525"/>
      <c r="USX68" s="525"/>
      <c r="USY68" s="525"/>
      <c r="USZ68" s="525"/>
      <c r="UTA68" s="525"/>
      <c r="UTB68" s="525"/>
      <c r="UTC68" s="525"/>
      <c r="UTD68" s="525"/>
      <c r="UTE68" s="525"/>
      <c r="UTF68" s="525"/>
      <c r="UTG68" s="525"/>
      <c r="UTH68" s="525"/>
      <c r="UTI68" s="525"/>
      <c r="UTJ68" s="525"/>
      <c r="UTK68" s="525"/>
      <c r="UTL68" s="525"/>
      <c r="UTM68" s="525"/>
      <c r="UTN68" s="525"/>
      <c r="UTO68" s="525"/>
      <c r="UTP68" s="525"/>
      <c r="UTQ68" s="525"/>
      <c r="UTR68" s="525"/>
      <c r="UTS68" s="525"/>
      <c r="UTT68" s="525"/>
      <c r="UTU68" s="525"/>
      <c r="UTV68" s="525"/>
      <c r="UTW68" s="525"/>
      <c r="UTX68" s="525"/>
      <c r="UTY68" s="525"/>
      <c r="UTZ68" s="525"/>
      <c r="UUA68" s="525"/>
      <c r="UUB68" s="525"/>
      <c r="UUC68" s="525"/>
      <c r="UUD68" s="525"/>
      <c r="UUE68" s="525"/>
      <c r="UUF68" s="525"/>
      <c r="UUG68" s="525"/>
      <c r="UUH68" s="525"/>
      <c r="UUI68" s="525"/>
      <c r="UUJ68" s="525"/>
      <c r="UUK68" s="525"/>
      <c r="UUL68" s="525"/>
      <c r="UUM68" s="525"/>
      <c r="UUN68" s="525"/>
      <c r="UUO68" s="525"/>
      <c r="UUP68" s="525"/>
      <c r="UUQ68" s="525"/>
      <c r="UUR68" s="525"/>
      <c r="UUS68" s="525"/>
      <c r="UUT68" s="525"/>
      <c r="UUU68" s="525"/>
      <c r="UUV68" s="525"/>
      <c r="UUW68" s="525"/>
      <c r="UUX68" s="525"/>
      <c r="UUY68" s="525"/>
      <c r="UUZ68" s="525"/>
      <c r="UVA68" s="525"/>
      <c r="UVB68" s="525"/>
      <c r="UVC68" s="525"/>
      <c r="UVD68" s="525"/>
      <c r="UVE68" s="525"/>
      <c r="UVF68" s="525"/>
      <c r="UVG68" s="525"/>
      <c r="UVH68" s="525"/>
      <c r="UVI68" s="525"/>
      <c r="UVJ68" s="525"/>
      <c r="UVK68" s="525"/>
      <c r="UVL68" s="525"/>
      <c r="UVM68" s="525"/>
      <c r="UVN68" s="525"/>
      <c r="UVO68" s="525"/>
      <c r="UVP68" s="525"/>
      <c r="UVQ68" s="525"/>
      <c r="UVR68" s="525"/>
      <c r="UVS68" s="525"/>
      <c r="UVT68" s="525"/>
      <c r="UVU68" s="525"/>
      <c r="UVV68" s="525"/>
      <c r="UVW68" s="525"/>
      <c r="UVX68" s="525"/>
      <c r="UVY68" s="525"/>
      <c r="UVZ68" s="525"/>
      <c r="UWA68" s="525"/>
      <c r="UWB68" s="525"/>
      <c r="UWC68" s="525"/>
      <c r="UWD68" s="525"/>
      <c r="UWE68" s="525"/>
      <c r="UWF68" s="525"/>
      <c r="UWG68" s="525"/>
      <c r="UWH68" s="525"/>
      <c r="UWI68" s="525"/>
      <c r="UWJ68" s="525"/>
      <c r="UWK68" s="525"/>
      <c r="UWL68" s="525"/>
      <c r="UWM68" s="525"/>
      <c r="UWN68" s="525"/>
      <c r="UWO68" s="525"/>
      <c r="UWP68" s="525"/>
      <c r="UWQ68" s="525"/>
      <c r="UWR68" s="525"/>
      <c r="UWS68" s="525"/>
      <c r="UWT68" s="525"/>
      <c r="UWU68" s="525"/>
      <c r="UWV68" s="525"/>
      <c r="UWW68" s="525"/>
      <c r="UWX68" s="525"/>
      <c r="UWY68" s="525"/>
      <c r="UWZ68" s="525"/>
      <c r="UXA68" s="525"/>
      <c r="UXB68" s="525"/>
      <c r="UXC68" s="525"/>
      <c r="UXD68" s="525"/>
      <c r="UXE68" s="525"/>
      <c r="UXF68" s="525"/>
      <c r="UXG68" s="525"/>
      <c r="UXH68" s="525"/>
      <c r="UXI68" s="525"/>
      <c r="UXJ68" s="525"/>
      <c r="UXK68" s="525"/>
      <c r="UXL68" s="525"/>
      <c r="UXM68" s="525"/>
      <c r="UXN68" s="525"/>
      <c r="UXO68" s="525"/>
      <c r="UXP68" s="525"/>
      <c r="UXQ68" s="525"/>
      <c r="UXR68" s="525"/>
      <c r="UXS68" s="525"/>
      <c r="UXT68" s="525"/>
      <c r="UXU68" s="525"/>
      <c r="UXV68" s="525"/>
      <c r="UXW68" s="525"/>
      <c r="UXX68" s="525"/>
      <c r="UXY68" s="525"/>
      <c r="UXZ68" s="525"/>
      <c r="UYA68" s="525"/>
      <c r="UYB68" s="525"/>
      <c r="UYC68" s="525"/>
      <c r="UYD68" s="525"/>
      <c r="UYE68" s="525"/>
      <c r="UYF68" s="525"/>
      <c r="UYG68" s="525"/>
      <c r="UYH68" s="525"/>
      <c r="UYI68" s="525"/>
      <c r="UYJ68" s="525"/>
      <c r="UYK68" s="525"/>
      <c r="UYL68" s="525"/>
      <c r="UYM68" s="525"/>
      <c r="UYN68" s="525"/>
      <c r="UYO68" s="525"/>
      <c r="UYP68" s="525"/>
      <c r="UYQ68" s="525"/>
      <c r="UYR68" s="525"/>
      <c r="UYS68" s="525"/>
      <c r="UYT68" s="525"/>
      <c r="UYU68" s="525"/>
      <c r="UYV68" s="525"/>
      <c r="UYW68" s="525"/>
      <c r="UYX68" s="525"/>
      <c r="UYY68" s="525"/>
      <c r="UYZ68" s="525"/>
      <c r="UZA68" s="525"/>
      <c r="UZB68" s="525"/>
      <c r="UZC68" s="525"/>
      <c r="UZD68" s="525"/>
      <c r="UZE68" s="525"/>
      <c r="UZF68" s="525"/>
      <c r="UZG68" s="525"/>
      <c r="UZH68" s="525"/>
      <c r="UZI68" s="525"/>
      <c r="UZJ68" s="525"/>
      <c r="UZK68" s="525"/>
      <c r="UZL68" s="525"/>
      <c r="UZM68" s="525"/>
      <c r="UZN68" s="525"/>
      <c r="UZO68" s="525"/>
      <c r="UZP68" s="525"/>
      <c r="UZQ68" s="525"/>
      <c r="UZR68" s="525"/>
      <c r="UZS68" s="525"/>
      <c r="UZT68" s="525"/>
      <c r="UZU68" s="525"/>
      <c r="UZV68" s="525"/>
      <c r="UZW68" s="525"/>
      <c r="UZX68" s="525"/>
      <c r="UZY68" s="525"/>
      <c r="UZZ68" s="525"/>
      <c r="VAA68" s="525"/>
      <c r="VAB68" s="525"/>
      <c r="VAC68" s="525"/>
      <c r="VAD68" s="525"/>
      <c r="VAE68" s="525"/>
      <c r="VAF68" s="525"/>
      <c r="VAG68" s="525"/>
      <c r="VAH68" s="525"/>
      <c r="VAI68" s="525"/>
      <c r="VAJ68" s="525"/>
      <c r="VAK68" s="525"/>
      <c r="VAL68" s="525"/>
      <c r="VAM68" s="525"/>
      <c r="VAN68" s="525"/>
      <c r="VAO68" s="525"/>
      <c r="VAP68" s="525"/>
      <c r="VAQ68" s="525"/>
      <c r="VAR68" s="525"/>
      <c r="VAS68" s="525"/>
      <c r="VAT68" s="525"/>
      <c r="VAU68" s="525"/>
      <c r="VAV68" s="525"/>
      <c r="VAW68" s="525"/>
      <c r="VAX68" s="525"/>
      <c r="VAY68" s="525"/>
      <c r="VAZ68" s="525"/>
      <c r="VBA68" s="525"/>
      <c r="VBB68" s="525"/>
      <c r="VBC68" s="525"/>
      <c r="VBD68" s="525"/>
      <c r="VBE68" s="525"/>
      <c r="VBF68" s="525"/>
      <c r="VBG68" s="525"/>
      <c r="VBH68" s="525"/>
      <c r="VBI68" s="525"/>
      <c r="VBJ68" s="525"/>
      <c r="VBK68" s="525"/>
      <c r="VBL68" s="525"/>
      <c r="VBM68" s="525"/>
      <c r="VBN68" s="525"/>
      <c r="VBO68" s="525"/>
      <c r="VBP68" s="525"/>
      <c r="VBQ68" s="525"/>
      <c r="VBR68" s="525"/>
      <c r="VBS68" s="525"/>
      <c r="VBT68" s="525"/>
      <c r="VBU68" s="525"/>
      <c r="VBV68" s="525"/>
      <c r="VBW68" s="525"/>
      <c r="VBX68" s="525"/>
      <c r="VBY68" s="525"/>
      <c r="VBZ68" s="525"/>
      <c r="VCA68" s="525"/>
      <c r="VCB68" s="525"/>
      <c r="VCC68" s="525"/>
      <c r="VCD68" s="525"/>
      <c r="VCE68" s="525"/>
      <c r="VCF68" s="525"/>
      <c r="VCG68" s="525"/>
      <c r="VCH68" s="525"/>
      <c r="VCI68" s="525"/>
      <c r="VCJ68" s="525"/>
      <c r="VCK68" s="525"/>
      <c r="VCL68" s="525"/>
      <c r="VCM68" s="525"/>
      <c r="VCN68" s="525"/>
      <c r="VCO68" s="525"/>
      <c r="VCP68" s="525"/>
      <c r="VCQ68" s="525"/>
      <c r="VCR68" s="525"/>
      <c r="VCS68" s="525"/>
      <c r="VCT68" s="525"/>
      <c r="VCU68" s="525"/>
      <c r="VCV68" s="525"/>
      <c r="VCW68" s="525"/>
      <c r="VCX68" s="525"/>
      <c r="VCY68" s="525"/>
      <c r="VCZ68" s="525"/>
      <c r="VDA68" s="525"/>
      <c r="VDB68" s="525"/>
      <c r="VDC68" s="525"/>
      <c r="VDD68" s="525"/>
      <c r="VDE68" s="525"/>
      <c r="VDF68" s="525"/>
      <c r="VDG68" s="525"/>
      <c r="VDH68" s="525"/>
      <c r="VDI68" s="525"/>
      <c r="VDJ68" s="525"/>
      <c r="VDK68" s="525"/>
      <c r="VDL68" s="525"/>
      <c r="VDM68" s="525"/>
      <c r="VDN68" s="525"/>
      <c r="VDO68" s="525"/>
      <c r="VDP68" s="525"/>
      <c r="VDQ68" s="525"/>
      <c r="VDR68" s="525"/>
      <c r="VDS68" s="525"/>
      <c r="VDT68" s="525"/>
      <c r="VDU68" s="525"/>
      <c r="VDV68" s="525"/>
      <c r="VDW68" s="525"/>
      <c r="VDX68" s="525"/>
      <c r="VDY68" s="525"/>
      <c r="VDZ68" s="525"/>
      <c r="VEA68" s="525"/>
      <c r="VEB68" s="525"/>
      <c r="VEC68" s="525"/>
      <c r="VED68" s="525"/>
      <c r="VEE68" s="525"/>
      <c r="VEF68" s="525"/>
      <c r="VEG68" s="525"/>
      <c r="VEH68" s="525"/>
      <c r="VEI68" s="525"/>
      <c r="VEJ68" s="525"/>
      <c r="VEK68" s="525"/>
      <c r="VEL68" s="525"/>
      <c r="VEM68" s="525"/>
      <c r="VEN68" s="525"/>
      <c r="VEO68" s="525"/>
      <c r="VEP68" s="525"/>
      <c r="VEQ68" s="525"/>
      <c r="VER68" s="525"/>
      <c r="VES68" s="525"/>
      <c r="VET68" s="525"/>
      <c r="VEU68" s="525"/>
      <c r="VEV68" s="525"/>
      <c r="VEW68" s="525"/>
      <c r="VEX68" s="525"/>
      <c r="VEY68" s="525"/>
      <c r="VEZ68" s="525"/>
      <c r="VFA68" s="525"/>
      <c r="VFB68" s="525"/>
      <c r="VFC68" s="525"/>
      <c r="VFD68" s="525"/>
      <c r="VFE68" s="525"/>
      <c r="VFF68" s="525"/>
      <c r="VFG68" s="525"/>
      <c r="VFH68" s="525"/>
      <c r="VFI68" s="525"/>
      <c r="VFJ68" s="525"/>
      <c r="VFK68" s="525"/>
      <c r="VFL68" s="525"/>
      <c r="VFM68" s="525"/>
      <c r="VFN68" s="525"/>
      <c r="VFO68" s="525"/>
      <c r="VFP68" s="525"/>
      <c r="VFQ68" s="525"/>
      <c r="VFR68" s="525"/>
      <c r="VFS68" s="525"/>
      <c r="VFT68" s="525"/>
      <c r="VFU68" s="525"/>
      <c r="VFV68" s="525"/>
      <c r="VFW68" s="525"/>
      <c r="VFX68" s="525"/>
      <c r="VFY68" s="525"/>
      <c r="VFZ68" s="525"/>
      <c r="VGA68" s="525"/>
      <c r="VGB68" s="525"/>
      <c r="VGC68" s="525"/>
      <c r="VGD68" s="525"/>
      <c r="VGE68" s="525"/>
      <c r="VGF68" s="525"/>
      <c r="VGG68" s="525"/>
      <c r="VGH68" s="525"/>
      <c r="VGI68" s="525"/>
      <c r="VGJ68" s="525"/>
      <c r="VGK68" s="525"/>
      <c r="VGL68" s="525"/>
      <c r="VGM68" s="525"/>
      <c r="VGN68" s="525"/>
      <c r="VGO68" s="525"/>
      <c r="VGP68" s="525"/>
      <c r="VGQ68" s="525"/>
      <c r="VGR68" s="525"/>
      <c r="VGS68" s="525"/>
      <c r="VGT68" s="525"/>
      <c r="VGU68" s="525"/>
      <c r="VGV68" s="525"/>
      <c r="VGW68" s="525"/>
      <c r="VGX68" s="525"/>
      <c r="VGY68" s="525"/>
      <c r="VGZ68" s="525"/>
      <c r="VHA68" s="525"/>
      <c r="VHB68" s="525"/>
      <c r="VHC68" s="525"/>
      <c r="VHD68" s="525"/>
      <c r="VHE68" s="525"/>
      <c r="VHF68" s="525"/>
      <c r="VHG68" s="525"/>
      <c r="VHH68" s="525"/>
      <c r="VHI68" s="525"/>
      <c r="VHJ68" s="525"/>
      <c r="VHK68" s="525"/>
      <c r="VHL68" s="525"/>
      <c r="VHM68" s="525"/>
      <c r="VHN68" s="525"/>
      <c r="VHO68" s="525"/>
      <c r="VHP68" s="525"/>
      <c r="VHQ68" s="525"/>
      <c r="VHR68" s="525"/>
      <c r="VHS68" s="525"/>
      <c r="VHT68" s="525"/>
      <c r="VHU68" s="525"/>
      <c r="VHV68" s="525"/>
      <c r="VHW68" s="525"/>
      <c r="VHX68" s="525"/>
      <c r="VHY68" s="525"/>
      <c r="VHZ68" s="525"/>
      <c r="VIA68" s="525"/>
      <c r="VIB68" s="525"/>
      <c r="VIC68" s="525"/>
      <c r="VID68" s="525"/>
      <c r="VIE68" s="525"/>
      <c r="VIF68" s="525"/>
      <c r="VIG68" s="525"/>
      <c r="VIH68" s="525"/>
      <c r="VII68" s="525"/>
      <c r="VIJ68" s="525"/>
      <c r="VIK68" s="525"/>
      <c r="VIL68" s="525"/>
      <c r="VIM68" s="525"/>
      <c r="VIN68" s="525"/>
      <c r="VIO68" s="525"/>
      <c r="VIP68" s="525"/>
      <c r="VIQ68" s="525"/>
      <c r="VIR68" s="525"/>
      <c r="VIS68" s="525"/>
      <c r="VIT68" s="525"/>
      <c r="VIU68" s="525"/>
      <c r="VIV68" s="525"/>
      <c r="VIW68" s="525"/>
      <c r="VIX68" s="525"/>
      <c r="VIY68" s="525"/>
      <c r="VIZ68" s="525"/>
      <c r="VJA68" s="525"/>
      <c r="VJB68" s="525"/>
      <c r="VJC68" s="525"/>
      <c r="VJD68" s="525"/>
      <c r="VJE68" s="525"/>
      <c r="VJF68" s="525"/>
      <c r="VJG68" s="525"/>
      <c r="VJH68" s="525"/>
      <c r="VJI68" s="525"/>
      <c r="VJJ68" s="525"/>
      <c r="VJK68" s="525"/>
      <c r="VJL68" s="525"/>
      <c r="VJM68" s="525"/>
      <c r="VJN68" s="525"/>
      <c r="VJO68" s="525"/>
      <c r="VJP68" s="525"/>
      <c r="VJQ68" s="525"/>
      <c r="VJR68" s="525"/>
      <c r="VJS68" s="525"/>
      <c r="VJT68" s="525"/>
      <c r="VJU68" s="525"/>
      <c r="VJV68" s="525"/>
      <c r="VJW68" s="525"/>
      <c r="VJX68" s="525"/>
      <c r="VJY68" s="525"/>
      <c r="VJZ68" s="525"/>
      <c r="VKA68" s="525"/>
      <c r="VKB68" s="525"/>
      <c r="VKC68" s="525"/>
      <c r="VKD68" s="525"/>
      <c r="VKE68" s="525"/>
      <c r="VKF68" s="525"/>
      <c r="VKG68" s="525"/>
      <c r="VKH68" s="525"/>
      <c r="VKI68" s="525"/>
      <c r="VKJ68" s="525"/>
      <c r="VKK68" s="525"/>
      <c r="VKL68" s="525"/>
      <c r="VKM68" s="525"/>
      <c r="VKN68" s="525"/>
      <c r="VKO68" s="525"/>
      <c r="VKP68" s="525"/>
      <c r="VKQ68" s="525"/>
      <c r="VKR68" s="525"/>
      <c r="VKS68" s="525"/>
      <c r="VKT68" s="525"/>
      <c r="VKU68" s="525"/>
      <c r="VKV68" s="525"/>
      <c r="VKW68" s="525"/>
      <c r="VKX68" s="525"/>
      <c r="VKY68" s="525"/>
      <c r="VKZ68" s="525"/>
      <c r="VLA68" s="525"/>
      <c r="VLB68" s="525"/>
      <c r="VLC68" s="525"/>
      <c r="VLD68" s="525"/>
      <c r="VLE68" s="525"/>
      <c r="VLF68" s="525"/>
      <c r="VLG68" s="525"/>
      <c r="VLH68" s="525"/>
      <c r="VLI68" s="525"/>
      <c r="VLJ68" s="525"/>
      <c r="VLK68" s="525"/>
      <c r="VLL68" s="525"/>
      <c r="VLM68" s="525"/>
      <c r="VLN68" s="525"/>
      <c r="VLO68" s="525"/>
      <c r="VLP68" s="525"/>
      <c r="VLQ68" s="525"/>
      <c r="VLR68" s="525"/>
      <c r="VLS68" s="525"/>
      <c r="VLT68" s="525"/>
      <c r="VLU68" s="525"/>
      <c r="VLV68" s="525"/>
      <c r="VLW68" s="525"/>
      <c r="VLX68" s="525"/>
      <c r="VLY68" s="525"/>
      <c r="VLZ68" s="525"/>
      <c r="VMA68" s="525"/>
      <c r="VMB68" s="525"/>
      <c r="VMC68" s="525"/>
      <c r="VMD68" s="525"/>
      <c r="VME68" s="525"/>
      <c r="VMF68" s="525"/>
      <c r="VMG68" s="525"/>
      <c r="VMH68" s="525"/>
      <c r="VMI68" s="525"/>
      <c r="VMJ68" s="525"/>
      <c r="VMK68" s="525"/>
      <c r="VML68" s="525"/>
      <c r="VMM68" s="525"/>
      <c r="VMN68" s="525"/>
      <c r="VMO68" s="525"/>
      <c r="VMP68" s="525"/>
      <c r="VMQ68" s="525"/>
      <c r="VMR68" s="525"/>
      <c r="VMS68" s="525"/>
      <c r="VMT68" s="525"/>
      <c r="VMU68" s="525"/>
      <c r="VMV68" s="525"/>
      <c r="VMW68" s="525"/>
      <c r="VMX68" s="525"/>
      <c r="VMY68" s="525"/>
      <c r="VMZ68" s="525"/>
      <c r="VNA68" s="525"/>
      <c r="VNB68" s="525"/>
      <c r="VNC68" s="525"/>
      <c r="VND68" s="525"/>
      <c r="VNE68" s="525"/>
      <c r="VNF68" s="525"/>
      <c r="VNG68" s="525"/>
      <c r="VNH68" s="525"/>
      <c r="VNI68" s="525"/>
      <c r="VNJ68" s="525"/>
      <c r="VNK68" s="525"/>
      <c r="VNL68" s="525"/>
      <c r="VNM68" s="525"/>
      <c r="VNN68" s="525"/>
      <c r="VNO68" s="525"/>
      <c r="VNP68" s="525"/>
      <c r="VNQ68" s="525"/>
      <c r="VNR68" s="525"/>
      <c r="VNS68" s="525"/>
      <c r="VNT68" s="525"/>
      <c r="VNU68" s="525"/>
      <c r="VNV68" s="525"/>
      <c r="VNW68" s="525"/>
      <c r="VNX68" s="525"/>
      <c r="VNY68" s="525"/>
      <c r="VNZ68" s="525"/>
      <c r="VOA68" s="525"/>
      <c r="VOB68" s="525"/>
      <c r="VOC68" s="525"/>
      <c r="VOD68" s="525"/>
      <c r="VOE68" s="525"/>
      <c r="VOF68" s="525"/>
      <c r="VOG68" s="525"/>
      <c r="VOH68" s="525"/>
      <c r="VOI68" s="525"/>
      <c r="VOJ68" s="525"/>
      <c r="VOK68" s="525"/>
      <c r="VOL68" s="525"/>
      <c r="VOM68" s="525"/>
      <c r="VON68" s="525"/>
      <c r="VOO68" s="525"/>
      <c r="VOP68" s="525"/>
      <c r="VOQ68" s="525"/>
      <c r="VOR68" s="525"/>
      <c r="VOS68" s="525"/>
      <c r="VOT68" s="525"/>
      <c r="VOU68" s="525"/>
      <c r="VOV68" s="525"/>
      <c r="VOW68" s="525"/>
      <c r="VOX68" s="525"/>
      <c r="VOY68" s="525"/>
      <c r="VOZ68" s="525"/>
      <c r="VPA68" s="525"/>
      <c r="VPB68" s="525"/>
      <c r="VPC68" s="525"/>
      <c r="VPD68" s="525"/>
      <c r="VPE68" s="525"/>
      <c r="VPF68" s="525"/>
      <c r="VPG68" s="525"/>
      <c r="VPH68" s="525"/>
      <c r="VPI68" s="525"/>
      <c r="VPJ68" s="525"/>
      <c r="VPK68" s="525"/>
      <c r="VPL68" s="525"/>
      <c r="VPM68" s="525"/>
      <c r="VPN68" s="525"/>
      <c r="VPO68" s="525"/>
      <c r="VPP68" s="525"/>
      <c r="VPQ68" s="525"/>
      <c r="VPR68" s="525"/>
      <c r="VPS68" s="525"/>
      <c r="VPT68" s="525"/>
      <c r="VPU68" s="525"/>
      <c r="VPV68" s="525"/>
      <c r="VPW68" s="525"/>
      <c r="VPX68" s="525"/>
      <c r="VPY68" s="525"/>
      <c r="VPZ68" s="525"/>
      <c r="VQA68" s="525"/>
      <c r="VQB68" s="525"/>
      <c r="VQC68" s="525"/>
      <c r="VQD68" s="525"/>
      <c r="VQE68" s="525"/>
      <c r="VQF68" s="525"/>
      <c r="VQG68" s="525"/>
      <c r="VQH68" s="525"/>
      <c r="VQI68" s="525"/>
      <c r="VQJ68" s="525"/>
      <c r="VQK68" s="525"/>
      <c r="VQL68" s="525"/>
      <c r="VQM68" s="525"/>
      <c r="VQN68" s="525"/>
      <c r="VQO68" s="525"/>
      <c r="VQP68" s="525"/>
      <c r="VQQ68" s="525"/>
      <c r="VQR68" s="525"/>
      <c r="VQS68" s="525"/>
      <c r="VQT68" s="525"/>
      <c r="VQU68" s="525"/>
      <c r="VQV68" s="525"/>
      <c r="VQW68" s="525"/>
      <c r="VQX68" s="525"/>
      <c r="VQY68" s="525"/>
      <c r="VQZ68" s="525"/>
      <c r="VRA68" s="525"/>
      <c r="VRB68" s="525"/>
      <c r="VRC68" s="525"/>
      <c r="VRD68" s="525"/>
      <c r="VRE68" s="525"/>
      <c r="VRF68" s="525"/>
      <c r="VRG68" s="525"/>
      <c r="VRH68" s="525"/>
      <c r="VRI68" s="525"/>
      <c r="VRJ68" s="525"/>
      <c r="VRK68" s="525"/>
      <c r="VRL68" s="525"/>
      <c r="VRM68" s="525"/>
      <c r="VRN68" s="525"/>
      <c r="VRO68" s="525"/>
      <c r="VRP68" s="525"/>
      <c r="VRQ68" s="525"/>
      <c r="VRR68" s="525"/>
      <c r="VRS68" s="525"/>
      <c r="VRT68" s="525"/>
      <c r="VRU68" s="525"/>
      <c r="VRV68" s="525"/>
      <c r="VRW68" s="525"/>
      <c r="VRX68" s="525"/>
      <c r="VRY68" s="525"/>
      <c r="VRZ68" s="525"/>
      <c r="VSA68" s="525"/>
      <c r="VSB68" s="525"/>
      <c r="VSC68" s="525"/>
      <c r="VSD68" s="525"/>
      <c r="VSE68" s="525"/>
      <c r="VSF68" s="525"/>
      <c r="VSG68" s="525"/>
      <c r="VSH68" s="525"/>
      <c r="VSI68" s="525"/>
      <c r="VSJ68" s="525"/>
      <c r="VSK68" s="525"/>
      <c r="VSL68" s="525"/>
      <c r="VSM68" s="525"/>
      <c r="VSN68" s="525"/>
      <c r="VSO68" s="525"/>
      <c r="VSP68" s="525"/>
      <c r="VSQ68" s="525"/>
      <c r="VSR68" s="525"/>
      <c r="VSS68" s="525"/>
      <c r="VST68" s="525"/>
      <c r="VSU68" s="525"/>
      <c r="VSV68" s="525"/>
      <c r="VSW68" s="525"/>
      <c r="VSX68" s="525"/>
      <c r="VSY68" s="525"/>
      <c r="VSZ68" s="525"/>
      <c r="VTA68" s="525"/>
      <c r="VTB68" s="525"/>
      <c r="VTC68" s="525"/>
      <c r="VTD68" s="525"/>
      <c r="VTE68" s="525"/>
      <c r="VTF68" s="525"/>
      <c r="VTG68" s="525"/>
      <c r="VTH68" s="525"/>
      <c r="VTI68" s="525"/>
      <c r="VTJ68" s="525"/>
      <c r="VTK68" s="525"/>
      <c r="VTL68" s="525"/>
      <c r="VTM68" s="525"/>
      <c r="VTN68" s="525"/>
      <c r="VTO68" s="525"/>
      <c r="VTP68" s="525"/>
      <c r="VTQ68" s="525"/>
      <c r="VTR68" s="525"/>
      <c r="VTS68" s="525"/>
      <c r="VTT68" s="525"/>
      <c r="VTU68" s="525"/>
      <c r="VTV68" s="525"/>
      <c r="VTW68" s="525"/>
      <c r="VTX68" s="525"/>
      <c r="VTY68" s="525"/>
      <c r="VTZ68" s="525"/>
      <c r="VUA68" s="525"/>
      <c r="VUB68" s="525"/>
      <c r="VUC68" s="525"/>
      <c r="VUD68" s="525"/>
      <c r="VUE68" s="525"/>
      <c r="VUF68" s="525"/>
      <c r="VUG68" s="525"/>
      <c r="VUH68" s="525"/>
      <c r="VUI68" s="525"/>
      <c r="VUJ68" s="525"/>
      <c r="VUK68" s="525"/>
      <c r="VUL68" s="525"/>
      <c r="VUM68" s="525"/>
      <c r="VUN68" s="525"/>
      <c r="VUO68" s="525"/>
      <c r="VUP68" s="525"/>
      <c r="VUQ68" s="525"/>
      <c r="VUR68" s="525"/>
      <c r="VUS68" s="525"/>
      <c r="VUT68" s="525"/>
      <c r="VUU68" s="525"/>
      <c r="VUV68" s="525"/>
      <c r="VUW68" s="525"/>
      <c r="VUX68" s="525"/>
      <c r="VUY68" s="525"/>
      <c r="VUZ68" s="525"/>
      <c r="VVA68" s="525"/>
      <c r="VVB68" s="525"/>
      <c r="VVC68" s="525"/>
      <c r="VVD68" s="525"/>
      <c r="VVE68" s="525"/>
      <c r="VVF68" s="525"/>
      <c r="VVG68" s="525"/>
      <c r="VVH68" s="525"/>
      <c r="VVI68" s="525"/>
      <c r="VVJ68" s="525"/>
      <c r="VVK68" s="525"/>
      <c r="VVL68" s="525"/>
      <c r="VVM68" s="525"/>
      <c r="VVN68" s="525"/>
      <c r="VVO68" s="525"/>
      <c r="VVP68" s="525"/>
      <c r="VVQ68" s="525"/>
      <c r="VVR68" s="525"/>
      <c r="VVS68" s="525"/>
      <c r="VVT68" s="525"/>
      <c r="VVU68" s="525"/>
      <c r="VVV68" s="525"/>
      <c r="VVW68" s="525"/>
      <c r="VVX68" s="525"/>
      <c r="VVY68" s="525"/>
      <c r="VVZ68" s="525"/>
      <c r="VWA68" s="525"/>
      <c r="VWB68" s="525"/>
      <c r="VWC68" s="525"/>
      <c r="VWD68" s="525"/>
      <c r="VWE68" s="525"/>
      <c r="VWF68" s="525"/>
      <c r="VWG68" s="525"/>
      <c r="VWH68" s="525"/>
      <c r="VWI68" s="525"/>
      <c r="VWJ68" s="525"/>
      <c r="VWK68" s="525"/>
      <c r="VWL68" s="525"/>
      <c r="VWM68" s="525"/>
      <c r="VWN68" s="525"/>
      <c r="VWO68" s="525"/>
      <c r="VWP68" s="525"/>
      <c r="VWQ68" s="525"/>
      <c r="VWR68" s="525"/>
      <c r="VWS68" s="525"/>
      <c r="VWT68" s="525"/>
      <c r="VWU68" s="525"/>
      <c r="VWV68" s="525"/>
      <c r="VWW68" s="525"/>
      <c r="VWX68" s="525"/>
      <c r="VWY68" s="525"/>
      <c r="VWZ68" s="525"/>
      <c r="VXA68" s="525"/>
      <c r="VXB68" s="525"/>
      <c r="VXC68" s="525"/>
      <c r="VXD68" s="525"/>
      <c r="VXE68" s="525"/>
      <c r="VXF68" s="525"/>
      <c r="VXG68" s="525"/>
      <c r="VXH68" s="525"/>
      <c r="VXI68" s="525"/>
      <c r="VXJ68" s="525"/>
      <c r="VXK68" s="525"/>
      <c r="VXL68" s="525"/>
      <c r="VXM68" s="525"/>
      <c r="VXN68" s="525"/>
      <c r="VXO68" s="525"/>
      <c r="VXP68" s="525"/>
      <c r="VXQ68" s="525"/>
      <c r="VXR68" s="525"/>
      <c r="VXS68" s="525"/>
      <c r="VXT68" s="525"/>
      <c r="VXU68" s="525"/>
      <c r="VXV68" s="525"/>
      <c r="VXW68" s="525"/>
      <c r="VXX68" s="525"/>
      <c r="VXY68" s="525"/>
      <c r="VXZ68" s="525"/>
      <c r="VYA68" s="525"/>
      <c r="VYB68" s="525"/>
      <c r="VYC68" s="525"/>
      <c r="VYD68" s="525"/>
      <c r="VYE68" s="525"/>
      <c r="VYF68" s="525"/>
      <c r="VYG68" s="525"/>
      <c r="VYH68" s="525"/>
      <c r="VYI68" s="525"/>
      <c r="VYJ68" s="525"/>
      <c r="VYK68" s="525"/>
      <c r="VYL68" s="525"/>
      <c r="VYM68" s="525"/>
      <c r="VYN68" s="525"/>
      <c r="VYO68" s="525"/>
      <c r="VYP68" s="525"/>
      <c r="VYQ68" s="525"/>
      <c r="VYR68" s="525"/>
      <c r="VYS68" s="525"/>
      <c r="VYT68" s="525"/>
      <c r="VYU68" s="525"/>
      <c r="VYV68" s="525"/>
      <c r="VYW68" s="525"/>
      <c r="VYX68" s="525"/>
      <c r="VYY68" s="525"/>
      <c r="VYZ68" s="525"/>
      <c r="VZA68" s="525"/>
      <c r="VZB68" s="525"/>
      <c r="VZC68" s="525"/>
      <c r="VZD68" s="525"/>
      <c r="VZE68" s="525"/>
      <c r="VZF68" s="525"/>
      <c r="VZG68" s="525"/>
      <c r="VZH68" s="525"/>
      <c r="VZI68" s="525"/>
      <c r="VZJ68" s="525"/>
      <c r="VZK68" s="525"/>
      <c r="VZL68" s="525"/>
      <c r="VZM68" s="525"/>
      <c r="VZN68" s="525"/>
      <c r="VZO68" s="525"/>
      <c r="VZP68" s="525"/>
      <c r="VZQ68" s="525"/>
      <c r="VZR68" s="525"/>
      <c r="VZS68" s="525"/>
      <c r="VZT68" s="525"/>
      <c r="VZU68" s="525"/>
      <c r="VZV68" s="525"/>
      <c r="VZW68" s="525"/>
      <c r="VZX68" s="525"/>
      <c r="VZY68" s="525"/>
      <c r="VZZ68" s="525"/>
      <c r="WAA68" s="525"/>
      <c r="WAB68" s="525"/>
      <c r="WAC68" s="525"/>
      <c r="WAD68" s="525"/>
      <c r="WAE68" s="525"/>
      <c r="WAF68" s="525"/>
      <c r="WAG68" s="525"/>
      <c r="WAH68" s="525"/>
      <c r="WAI68" s="525"/>
      <c r="WAJ68" s="525"/>
      <c r="WAK68" s="525"/>
      <c r="WAL68" s="525"/>
      <c r="WAM68" s="525"/>
      <c r="WAN68" s="525"/>
      <c r="WAO68" s="525"/>
      <c r="WAP68" s="525"/>
      <c r="WAQ68" s="525"/>
      <c r="WAR68" s="525"/>
      <c r="WAS68" s="525"/>
      <c r="WAT68" s="525"/>
      <c r="WAU68" s="525"/>
      <c r="WAV68" s="525"/>
      <c r="WAW68" s="525"/>
      <c r="WAX68" s="525"/>
      <c r="WAY68" s="525"/>
      <c r="WAZ68" s="525"/>
      <c r="WBA68" s="525"/>
      <c r="WBB68" s="525"/>
      <c r="WBC68" s="525"/>
      <c r="WBD68" s="525"/>
      <c r="WBE68" s="525"/>
      <c r="WBF68" s="525"/>
      <c r="WBG68" s="525"/>
      <c r="WBH68" s="525"/>
      <c r="WBI68" s="525"/>
      <c r="WBJ68" s="525"/>
      <c r="WBK68" s="525"/>
      <c r="WBL68" s="525"/>
      <c r="WBM68" s="525"/>
      <c r="WBN68" s="525"/>
      <c r="WBO68" s="525"/>
      <c r="WBP68" s="525"/>
      <c r="WBQ68" s="525"/>
      <c r="WBR68" s="525"/>
      <c r="WBS68" s="525"/>
      <c r="WBT68" s="525"/>
      <c r="WBU68" s="525"/>
      <c r="WBV68" s="525"/>
      <c r="WBW68" s="525"/>
      <c r="WBX68" s="525"/>
      <c r="WBY68" s="525"/>
      <c r="WBZ68" s="525"/>
      <c r="WCA68" s="525"/>
      <c r="WCB68" s="525"/>
      <c r="WCC68" s="525"/>
      <c r="WCD68" s="525"/>
      <c r="WCE68" s="525"/>
      <c r="WCF68" s="525"/>
      <c r="WCG68" s="525"/>
      <c r="WCH68" s="525"/>
      <c r="WCI68" s="525"/>
      <c r="WCJ68" s="525"/>
      <c r="WCK68" s="525"/>
      <c r="WCL68" s="525"/>
      <c r="WCM68" s="525"/>
      <c r="WCN68" s="525"/>
      <c r="WCO68" s="525"/>
      <c r="WCP68" s="525"/>
      <c r="WCQ68" s="525"/>
      <c r="WCR68" s="525"/>
      <c r="WCS68" s="525"/>
      <c r="WCT68" s="525"/>
      <c r="WCU68" s="525"/>
      <c r="WCV68" s="525"/>
      <c r="WCW68" s="525"/>
      <c r="WCX68" s="525"/>
      <c r="WCY68" s="525"/>
      <c r="WCZ68" s="525"/>
      <c r="WDA68" s="525"/>
      <c r="WDB68" s="525"/>
      <c r="WDC68" s="525"/>
      <c r="WDD68" s="525"/>
      <c r="WDE68" s="525"/>
      <c r="WDF68" s="525"/>
      <c r="WDG68" s="525"/>
      <c r="WDH68" s="525"/>
      <c r="WDI68" s="525"/>
      <c r="WDJ68" s="525"/>
      <c r="WDK68" s="525"/>
      <c r="WDL68" s="525"/>
      <c r="WDM68" s="525"/>
      <c r="WDN68" s="525"/>
      <c r="WDO68" s="525"/>
      <c r="WDP68" s="525"/>
      <c r="WDQ68" s="525"/>
      <c r="WDR68" s="525"/>
      <c r="WDS68" s="525"/>
      <c r="WDT68" s="525"/>
      <c r="WDU68" s="525"/>
      <c r="WDV68" s="525"/>
      <c r="WDW68" s="525"/>
      <c r="WDX68" s="525"/>
      <c r="WDY68" s="525"/>
      <c r="WDZ68" s="525"/>
      <c r="WEA68" s="525"/>
      <c r="WEB68" s="525"/>
      <c r="WEC68" s="525"/>
      <c r="WED68" s="525"/>
      <c r="WEE68" s="525"/>
      <c r="WEF68" s="525"/>
      <c r="WEG68" s="525"/>
      <c r="WEH68" s="525"/>
      <c r="WEI68" s="525"/>
      <c r="WEJ68" s="525"/>
      <c r="WEK68" s="525"/>
      <c r="WEL68" s="525"/>
      <c r="WEM68" s="525"/>
      <c r="WEN68" s="525"/>
      <c r="WEO68" s="525"/>
      <c r="WEP68" s="525"/>
      <c r="WEQ68" s="525"/>
      <c r="WER68" s="525"/>
      <c r="WES68" s="525"/>
      <c r="WET68" s="525"/>
      <c r="WEU68" s="525"/>
      <c r="WEV68" s="525"/>
      <c r="WEW68" s="525"/>
      <c r="WEX68" s="525"/>
      <c r="WEY68" s="525"/>
      <c r="WEZ68" s="525"/>
      <c r="WFA68" s="525"/>
      <c r="WFB68" s="525"/>
      <c r="WFC68" s="525"/>
      <c r="WFD68" s="525"/>
      <c r="WFE68" s="525"/>
      <c r="WFF68" s="525"/>
      <c r="WFG68" s="525"/>
      <c r="WFH68" s="525"/>
      <c r="WFI68" s="525"/>
      <c r="WFJ68" s="525"/>
      <c r="WFK68" s="525"/>
      <c r="WFL68" s="525"/>
      <c r="WFM68" s="525"/>
      <c r="WFN68" s="525"/>
      <c r="WFO68" s="525"/>
      <c r="WFP68" s="525"/>
      <c r="WFQ68" s="525"/>
      <c r="WFR68" s="525"/>
      <c r="WFS68" s="525"/>
      <c r="WFT68" s="525"/>
      <c r="WFU68" s="525"/>
      <c r="WFV68" s="525"/>
      <c r="WFW68" s="525"/>
      <c r="WFX68" s="525"/>
      <c r="WFY68" s="525"/>
      <c r="WFZ68" s="525"/>
      <c r="WGA68" s="525"/>
      <c r="WGB68" s="525"/>
      <c r="WGC68" s="525"/>
      <c r="WGD68" s="525"/>
      <c r="WGE68" s="525"/>
      <c r="WGF68" s="525"/>
      <c r="WGG68" s="525"/>
      <c r="WGH68" s="525"/>
      <c r="WGI68" s="525"/>
      <c r="WGJ68" s="525"/>
      <c r="WGK68" s="525"/>
      <c r="WGL68" s="525"/>
      <c r="WGM68" s="525"/>
      <c r="WGN68" s="525"/>
      <c r="WGO68" s="525"/>
      <c r="WGP68" s="525"/>
      <c r="WGQ68" s="525"/>
      <c r="WGR68" s="525"/>
      <c r="WGS68" s="525"/>
      <c r="WGT68" s="525"/>
      <c r="WGU68" s="525"/>
      <c r="WGV68" s="525"/>
      <c r="WGW68" s="525"/>
      <c r="WGX68" s="525"/>
      <c r="WGY68" s="525"/>
      <c r="WGZ68" s="525"/>
      <c r="WHA68" s="525"/>
      <c r="WHB68" s="525"/>
      <c r="WHC68" s="525"/>
      <c r="WHD68" s="525"/>
      <c r="WHE68" s="525"/>
      <c r="WHF68" s="525"/>
      <c r="WHG68" s="525"/>
      <c r="WHH68" s="525"/>
      <c r="WHI68" s="525"/>
      <c r="WHJ68" s="525"/>
      <c r="WHK68" s="525"/>
      <c r="WHL68" s="525"/>
      <c r="WHM68" s="525"/>
      <c r="WHN68" s="525"/>
      <c r="WHO68" s="525"/>
      <c r="WHP68" s="525"/>
      <c r="WHQ68" s="525"/>
      <c r="WHR68" s="525"/>
      <c r="WHS68" s="525"/>
      <c r="WHT68" s="525"/>
      <c r="WHU68" s="525"/>
      <c r="WHV68" s="525"/>
      <c r="WHW68" s="525"/>
      <c r="WHX68" s="525"/>
      <c r="WHY68" s="525"/>
      <c r="WHZ68" s="525"/>
      <c r="WIA68" s="525"/>
      <c r="WIB68" s="525"/>
      <c r="WIC68" s="525"/>
      <c r="WID68" s="525"/>
      <c r="WIE68" s="525"/>
      <c r="WIF68" s="525"/>
      <c r="WIG68" s="525"/>
      <c r="WIH68" s="525"/>
      <c r="WII68" s="525"/>
      <c r="WIJ68" s="525"/>
      <c r="WIK68" s="525"/>
      <c r="WIL68" s="525"/>
      <c r="WIM68" s="525"/>
      <c r="WIN68" s="525"/>
      <c r="WIO68" s="525"/>
      <c r="WIP68" s="525"/>
      <c r="WIQ68" s="525"/>
      <c r="WIR68" s="525"/>
      <c r="WIS68" s="525"/>
      <c r="WIT68" s="525"/>
      <c r="WIU68" s="525"/>
      <c r="WIV68" s="525"/>
      <c r="WIW68" s="525"/>
      <c r="WIX68" s="525"/>
      <c r="WIY68" s="525"/>
      <c r="WIZ68" s="525"/>
      <c r="WJA68" s="525"/>
      <c r="WJB68" s="525"/>
      <c r="WJC68" s="525"/>
      <c r="WJD68" s="525"/>
      <c r="WJE68" s="525"/>
      <c r="WJF68" s="525"/>
      <c r="WJG68" s="525"/>
      <c r="WJH68" s="525"/>
      <c r="WJI68" s="525"/>
      <c r="WJJ68" s="525"/>
      <c r="WJK68" s="525"/>
      <c r="WJL68" s="525"/>
      <c r="WJM68" s="525"/>
      <c r="WJN68" s="525"/>
      <c r="WJO68" s="525"/>
      <c r="WJP68" s="525"/>
      <c r="WJQ68" s="525"/>
      <c r="WJR68" s="525"/>
      <c r="WJS68" s="525"/>
      <c r="WJT68" s="525"/>
      <c r="WJU68" s="525"/>
      <c r="WJV68" s="525"/>
      <c r="WJW68" s="525"/>
      <c r="WJX68" s="525"/>
      <c r="WJY68" s="525"/>
      <c r="WJZ68" s="525"/>
      <c r="WKA68" s="525"/>
      <c r="WKB68" s="525"/>
      <c r="WKC68" s="525"/>
      <c r="WKD68" s="525"/>
      <c r="WKE68" s="525"/>
      <c r="WKF68" s="525"/>
      <c r="WKG68" s="525"/>
      <c r="WKH68" s="525"/>
      <c r="WKI68" s="525"/>
      <c r="WKJ68" s="525"/>
      <c r="WKK68" s="525"/>
      <c r="WKL68" s="525"/>
      <c r="WKM68" s="525"/>
      <c r="WKN68" s="525"/>
      <c r="WKO68" s="525"/>
      <c r="WKP68" s="525"/>
      <c r="WKQ68" s="525"/>
      <c r="WKR68" s="525"/>
      <c r="WKS68" s="525"/>
      <c r="WKT68" s="525"/>
      <c r="WKU68" s="525"/>
      <c r="WKV68" s="525"/>
      <c r="WKW68" s="525"/>
      <c r="WKX68" s="525"/>
      <c r="WKY68" s="525"/>
      <c r="WKZ68" s="525"/>
      <c r="WLA68" s="525"/>
      <c r="WLB68" s="525"/>
      <c r="WLC68" s="525"/>
      <c r="WLD68" s="525"/>
      <c r="WLE68" s="525"/>
      <c r="WLF68" s="525"/>
      <c r="WLG68" s="525"/>
      <c r="WLH68" s="525"/>
      <c r="WLI68" s="525"/>
      <c r="WLJ68" s="525"/>
      <c r="WLK68" s="525"/>
      <c r="WLL68" s="525"/>
      <c r="WLM68" s="525"/>
      <c r="WLN68" s="525"/>
      <c r="WLO68" s="525"/>
      <c r="WLP68" s="525"/>
      <c r="WLQ68" s="525"/>
      <c r="WLR68" s="525"/>
      <c r="WLS68" s="525"/>
      <c r="WLT68" s="525"/>
      <c r="WLU68" s="525"/>
      <c r="WLV68" s="525"/>
      <c r="WLW68" s="525"/>
      <c r="WLX68" s="525"/>
      <c r="WLY68" s="525"/>
      <c r="WLZ68" s="525"/>
      <c r="WMA68" s="525"/>
      <c r="WMB68" s="525"/>
      <c r="WMC68" s="525"/>
      <c r="WMD68" s="525"/>
      <c r="WME68" s="525"/>
      <c r="WMF68" s="525"/>
      <c r="WMG68" s="525"/>
      <c r="WMH68" s="525"/>
      <c r="WMI68" s="525"/>
      <c r="WMJ68" s="525"/>
      <c r="WMK68" s="525"/>
      <c r="WML68" s="525"/>
      <c r="WMM68" s="525"/>
      <c r="WMN68" s="525"/>
      <c r="WMO68" s="525"/>
      <c r="WMP68" s="525"/>
      <c r="WMQ68" s="525"/>
      <c r="WMR68" s="525"/>
      <c r="WMS68" s="525"/>
      <c r="WMT68" s="525"/>
      <c r="WMU68" s="525"/>
      <c r="WMV68" s="525"/>
      <c r="WMW68" s="525"/>
      <c r="WMX68" s="525"/>
      <c r="WMY68" s="525"/>
      <c r="WMZ68" s="525"/>
      <c r="WNA68" s="525"/>
      <c r="WNB68" s="525"/>
      <c r="WNC68" s="525"/>
      <c r="WND68" s="525"/>
      <c r="WNE68" s="525"/>
      <c r="WNF68" s="525"/>
      <c r="WNG68" s="525"/>
      <c r="WNH68" s="525"/>
      <c r="WNI68" s="525"/>
      <c r="WNJ68" s="525"/>
      <c r="WNK68" s="525"/>
      <c r="WNL68" s="525"/>
      <c r="WNM68" s="525"/>
      <c r="WNN68" s="525"/>
      <c r="WNO68" s="525"/>
      <c r="WNP68" s="525"/>
      <c r="WNQ68" s="525"/>
      <c r="WNR68" s="525"/>
      <c r="WNS68" s="525"/>
      <c r="WNT68" s="525"/>
      <c r="WNU68" s="525"/>
      <c r="WNV68" s="525"/>
      <c r="WNW68" s="525"/>
      <c r="WNX68" s="525"/>
      <c r="WNY68" s="525"/>
      <c r="WNZ68" s="525"/>
      <c r="WOA68" s="525"/>
      <c r="WOB68" s="525"/>
      <c r="WOC68" s="525"/>
      <c r="WOD68" s="525"/>
      <c r="WOE68" s="525"/>
      <c r="WOF68" s="525"/>
      <c r="WOG68" s="525"/>
      <c r="WOH68" s="525"/>
      <c r="WOI68" s="525"/>
      <c r="WOJ68" s="525"/>
      <c r="WOK68" s="525"/>
      <c r="WOL68" s="525"/>
      <c r="WOM68" s="525"/>
      <c r="WON68" s="525"/>
      <c r="WOO68" s="525"/>
      <c r="WOP68" s="525"/>
      <c r="WOQ68" s="525"/>
      <c r="WOR68" s="525"/>
      <c r="WOS68" s="525"/>
      <c r="WOT68" s="525"/>
      <c r="WOU68" s="525"/>
      <c r="WOV68" s="525"/>
      <c r="WOW68" s="525"/>
      <c r="WOX68" s="525"/>
      <c r="WOY68" s="525"/>
      <c r="WOZ68" s="525"/>
      <c r="WPA68" s="525"/>
      <c r="WPB68" s="525"/>
      <c r="WPC68" s="525"/>
      <c r="WPD68" s="525"/>
      <c r="WPE68" s="525"/>
      <c r="WPF68" s="525"/>
      <c r="WPG68" s="525"/>
      <c r="WPH68" s="525"/>
      <c r="WPI68" s="525"/>
      <c r="WPJ68" s="525"/>
      <c r="WPK68" s="525"/>
      <c r="WPL68" s="525"/>
      <c r="WPM68" s="525"/>
      <c r="WPN68" s="525"/>
      <c r="WPO68" s="525"/>
      <c r="WPP68" s="525"/>
      <c r="WPQ68" s="525"/>
      <c r="WPR68" s="525"/>
      <c r="WPS68" s="525"/>
      <c r="WPT68" s="525"/>
      <c r="WPU68" s="525"/>
      <c r="WPV68" s="525"/>
      <c r="WPW68" s="525"/>
      <c r="WPX68" s="525"/>
      <c r="WPY68" s="525"/>
      <c r="WPZ68" s="525"/>
      <c r="WQA68" s="525"/>
      <c r="WQB68" s="525"/>
      <c r="WQC68" s="525"/>
      <c r="WQD68" s="525"/>
      <c r="WQE68" s="525"/>
      <c r="WQF68" s="525"/>
      <c r="WQG68" s="525"/>
      <c r="WQH68" s="525"/>
      <c r="WQI68" s="525"/>
      <c r="WQJ68" s="525"/>
      <c r="WQK68" s="525"/>
      <c r="WQL68" s="525"/>
      <c r="WQM68" s="525"/>
      <c r="WQN68" s="525"/>
      <c r="WQO68" s="525"/>
      <c r="WQP68" s="525"/>
      <c r="WQQ68" s="525"/>
      <c r="WQR68" s="525"/>
      <c r="WQS68" s="525"/>
      <c r="WQT68" s="525"/>
      <c r="WQU68" s="525"/>
      <c r="WQV68" s="525"/>
      <c r="WQW68" s="525"/>
      <c r="WQX68" s="525"/>
      <c r="WQY68" s="525"/>
      <c r="WQZ68" s="525"/>
      <c r="WRA68" s="525"/>
      <c r="WRB68" s="525"/>
      <c r="WRC68" s="525"/>
      <c r="WRD68" s="525"/>
      <c r="WRE68" s="525"/>
      <c r="WRF68" s="525"/>
      <c r="WRG68" s="525"/>
      <c r="WRH68" s="525"/>
      <c r="WRI68" s="525"/>
      <c r="WRJ68" s="525"/>
      <c r="WRK68" s="525"/>
      <c r="WRL68" s="525"/>
      <c r="WRM68" s="525"/>
      <c r="WRN68" s="525"/>
      <c r="WRO68" s="525"/>
      <c r="WRP68" s="525"/>
      <c r="WRQ68" s="525"/>
      <c r="WRR68" s="525"/>
      <c r="WRS68" s="525"/>
      <c r="WRT68" s="525"/>
      <c r="WRU68" s="525"/>
      <c r="WRV68" s="525"/>
      <c r="WRW68" s="525"/>
      <c r="WRX68" s="525"/>
      <c r="WRY68" s="525"/>
      <c r="WRZ68" s="525"/>
      <c r="WSA68" s="525"/>
      <c r="WSB68" s="525"/>
      <c r="WSC68" s="525"/>
      <c r="WSD68" s="525"/>
      <c r="WSE68" s="525"/>
      <c r="WSF68" s="525"/>
      <c r="WSG68" s="525"/>
      <c r="WSH68" s="525"/>
      <c r="WSI68" s="525"/>
      <c r="WSJ68" s="525"/>
      <c r="WSK68" s="525"/>
      <c r="WSL68" s="525"/>
      <c r="WSM68" s="525"/>
      <c r="WSN68" s="525"/>
      <c r="WSO68" s="525"/>
      <c r="WSP68" s="525"/>
      <c r="WSQ68" s="525"/>
      <c r="WSR68" s="525"/>
      <c r="WSS68" s="525"/>
      <c r="WST68" s="525"/>
      <c r="WSU68" s="525"/>
      <c r="WSV68" s="525"/>
      <c r="WSW68" s="525"/>
      <c r="WSX68" s="525"/>
      <c r="WSY68" s="525"/>
      <c r="WSZ68" s="525"/>
      <c r="WTA68" s="525"/>
      <c r="WTB68" s="525"/>
      <c r="WTC68" s="525"/>
      <c r="WTD68" s="525"/>
      <c r="WTE68" s="525"/>
      <c r="WTF68" s="525"/>
      <c r="WTG68" s="525"/>
      <c r="WTH68" s="525"/>
      <c r="WTI68" s="525"/>
      <c r="WTJ68" s="525"/>
      <c r="WTK68" s="525"/>
      <c r="WTL68" s="525"/>
      <c r="WTM68" s="525"/>
      <c r="WTN68" s="525"/>
      <c r="WTO68" s="525"/>
      <c r="WTP68" s="525"/>
      <c r="WTQ68" s="525"/>
      <c r="WTR68" s="525"/>
      <c r="WTS68" s="525"/>
      <c r="WTT68" s="525"/>
      <c r="WTU68" s="525"/>
      <c r="WTV68" s="525"/>
      <c r="WTW68" s="525"/>
      <c r="WTX68" s="525"/>
      <c r="WTY68" s="525"/>
      <c r="WTZ68" s="525"/>
      <c r="WUA68" s="525"/>
      <c r="WUB68" s="525"/>
      <c r="WUC68" s="525"/>
      <c r="WUD68" s="525"/>
      <c r="WUE68" s="525"/>
      <c r="WUF68" s="525"/>
      <c r="WUG68" s="525"/>
      <c r="WUH68" s="525"/>
      <c r="WUI68" s="525"/>
      <c r="WUJ68" s="525"/>
      <c r="WUK68" s="525"/>
      <c r="WUL68" s="525"/>
      <c r="WUM68" s="525"/>
      <c r="WUN68" s="525"/>
      <c r="WUO68" s="525"/>
      <c r="WUP68" s="525"/>
      <c r="WUQ68" s="525"/>
      <c r="WUR68" s="525"/>
      <c r="WUS68" s="525"/>
      <c r="WUT68" s="525"/>
      <c r="WUU68" s="525"/>
      <c r="WUV68" s="525"/>
      <c r="WUW68" s="525"/>
      <c r="WUX68" s="525"/>
      <c r="WUY68" s="525"/>
      <c r="WUZ68" s="525"/>
      <c r="WVA68" s="525"/>
      <c r="WVB68" s="525"/>
      <c r="WVC68" s="525"/>
      <c r="WVD68" s="525"/>
      <c r="WVE68" s="525"/>
      <c r="WVF68" s="525"/>
      <c r="WVG68" s="525"/>
      <c r="WVH68" s="525"/>
      <c r="WVI68" s="525"/>
      <c r="WVJ68" s="525"/>
      <c r="WVK68" s="525"/>
      <c r="WVL68" s="525"/>
      <c r="WVM68" s="525"/>
      <c r="WVN68" s="525"/>
      <c r="WVO68" s="525"/>
      <c r="WVP68" s="525"/>
      <c r="WVQ68" s="525"/>
      <c r="WVR68" s="525"/>
      <c r="WVS68" s="525"/>
      <c r="WVT68" s="525"/>
      <c r="WVU68" s="525"/>
      <c r="WVV68" s="525"/>
      <c r="WVW68" s="525"/>
      <c r="WVX68" s="525"/>
      <c r="WVY68" s="525"/>
      <c r="WVZ68" s="525"/>
      <c r="WWA68" s="525"/>
      <c r="WWB68" s="525"/>
      <c r="WWC68" s="525"/>
      <c r="WWD68" s="525"/>
      <c r="WWE68" s="525"/>
      <c r="WWF68" s="525"/>
      <c r="WWG68" s="525"/>
      <c r="WWH68" s="525"/>
      <c r="WWI68" s="525"/>
      <c r="WWJ68" s="525"/>
      <c r="WWK68" s="525"/>
      <c r="WWL68" s="525"/>
      <c r="WWM68" s="525"/>
      <c r="WWN68" s="525"/>
      <c r="WWO68" s="525"/>
      <c r="WWP68" s="525"/>
      <c r="WWQ68" s="525"/>
      <c r="WWR68" s="525"/>
      <c r="WWS68" s="525"/>
      <c r="WWT68" s="525"/>
      <c r="WWU68" s="525"/>
      <c r="WWV68" s="525"/>
      <c r="WWW68" s="525"/>
      <c r="WWX68" s="525"/>
      <c r="WWY68" s="525"/>
      <c r="WWZ68" s="525"/>
      <c r="WXA68" s="525"/>
      <c r="WXB68" s="525"/>
      <c r="WXC68" s="525"/>
      <c r="WXD68" s="525"/>
      <c r="WXE68" s="525"/>
      <c r="WXF68" s="525"/>
      <c r="WXG68" s="525"/>
      <c r="WXH68" s="525"/>
      <c r="WXI68" s="525"/>
      <c r="WXJ68" s="525"/>
      <c r="WXK68" s="525"/>
      <c r="WXL68" s="525"/>
      <c r="WXM68" s="525"/>
      <c r="WXN68" s="525"/>
      <c r="WXO68" s="525"/>
      <c r="WXP68" s="525"/>
      <c r="WXQ68" s="525"/>
      <c r="WXR68" s="525"/>
      <c r="WXS68" s="525"/>
      <c r="WXT68" s="525"/>
      <c r="WXU68" s="525"/>
      <c r="WXV68" s="525"/>
      <c r="WXW68" s="525"/>
      <c r="WXX68" s="525"/>
      <c r="WXY68" s="525"/>
      <c r="WXZ68" s="525"/>
      <c r="WYA68" s="525"/>
      <c r="WYB68" s="525"/>
      <c r="WYC68" s="525"/>
      <c r="WYD68" s="525"/>
      <c r="WYE68" s="525"/>
      <c r="WYF68" s="525"/>
      <c r="WYG68" s="525"/>
      <c r="WYH68" s="525"/>
      <c r="WYI68" s="525"/>
      <c r="WYJ68" s="525"/>
      <c r="WYK68" s="525"/>
      <c r="WYL68" s="525"/>
      <c r="WYM68" s="525"/>
      <c r="WYN68" s="525"/>
      <c r="WYO68" s="525"/>
      <c r="WYP68" s="525"/>
      <c r="WYQ68" s="525"/>
      <c r="WYR68" s="525"/>
      <c r="WYS68" s="525"/>
      <c r="WYT68" s="525"/>
      <c r="WYU68" s="525"/>
      <c r="WYV68" s="525"/>
      <c r="WYW68" s="525"/>
      <c r="WYX68" s="525"/>
      <c r="WYY68" s="525"/>
      <c r="WYZ68" s="525"/>
      <c r="WZA68" s="525"/>
      <c r="WZB68" s="525"/>
      <c r="WZC68" s="525"/>
      <c r="WZD68" s="525"/>
      <c r="WZE68" s="525"/>
      <c r="WZF68" s="525"/>
      <c r="WZG68" s="525"/>
      <c r="WZH68" s="525"/>
      <c r="WZI68" s="525"/>
      <c r="WZJ68" s="525"/>
      <c r="WZK68" s="525"/>
      <c r="WZL68" s="525"/>
      <c r="WZM68" s="525"/>
      <c r="WZN68" s="525"/>
      <c r="WZO68" s="525"/>
      <c r="WZP68" s="525"/>
      <c r="WZQ68" s="525"/>
      <c r="WZR68" s="525"/>
      <c r="WZS68" s="525"/>
      <c r="WZT68" s="525"/>
      <c r="WZU68" s="525"/>
      <c r="WZV68" s="525"/>
      <c r="WZW68" s="525"/>
      <c r="WZX68" s="525"/>
      <c r="WZY68" s="525"/>
      <c r="WZZ68" s="525"/>
      <c r="XAA68" s="525"/>
      <c r="XAB68" s="525"/>
      <c r="XAC68" s="525"/>
      <c r="XAD68" s="525"/>
      <c r="XAE68" s="525"/>
      <c r="XAF68" s="525"/>
      <c r="XAG68" s="525"/>
      <c r="XAH68" s="525"/>
      <c r="XAI68" s="525"/>
      <c r="XAJ68" s="525"/>
      <c r="XAK68" s="525"/>
      <c r="XAL68" s="525"/>
      <c r="XAM68" s="525"/>
      <c r="XAN68" s="525"/>
      <c r="XAO68" s="525"/>
      <c r="XAP68" s="525"/>
      <c r="XAQ68" s="525"/>
      <c r="XAR68" s="525"/>
      <c r="XAS68" s="525"/>
      <c r="XAT68" s="525"/>
      <c r="XAU68" s="525"/>
      <c r="XAV68" s="525"/>
      <c r="XAW68" s="525"/>
      <c r="XAX68" s="525"/>
      <c r="XAY68" s="525"/>
      <c r="XAZ68" s="525"/>
      <c r="XBA68" s="525"/>
      <c r="XBB68" s="525"/>
      <c r="XBC68" s="525"/>
      <c r="XBD68" s="525"/>
      <c r="XBE68" s="525"/>
      <c r="XBF68" s="525"/>
      <c r="XBG68" s="525"/>
      <c r="XBH68" s="525"/>
      <c r="XBI68" s="525"/>
      <c r="XBJ68" s="525"/>
      <c r="XBK68" s="525"/>
      <c r="XBL68" s="525"/>
      <c r="XBM68" s="525"/>
      <c r="XBN68" s="525"/>
      <c r="XBO68" s="525"/>
      <c r="XBP68" s="525"/>
      <c r="XBQ68" s="525"/>
      <c r="XBR68" s="525"/>
      <c r="XBS68" s="525"/>
      <c r="XBT68" s="525"/>
      <c r="XBU68" s="525"/>
      <c r="XBV68" s="525"/>
      <c r="XBW68" s="525"/>
      <c r="XBX68" s="525"/>
      <c r="XBY68" s="525"/>
      <c r="XBZ68" s="525"/>
      <c r="XCA68" s="525"/>
      <c r="XCB68" s="525"/>
      <c r="XCC68" s="525"/>
      <c r="XCD68" s="525"/>
      <c r="XCE68" s="525"/>
      <c r="XCF68" s="525"/>
      <c r="XCG68" s="525"/>
      <c r="XCH68" s="525"/>
      <c r="XCI68" s="525"/>
      <c r="XCJ68" s="525"/>
      <c r="XCK68" s="525"/>
      <c r="XCL68" s="525"/>
      <c r="XCM68" s="525"/>
      <c r="XCN68" s="525"/>
      <c r="XCO68" s="525"/>
      <c r="XCP68" s="525"/>
      <c r="XCQ68" s="525"/>
      <c r="XCR68" s="525"/>
      <c r="XCS68" s="525"/>
      <c r="XCT68" s="525"/>
      <c r="XCU68" s="525"/>
      <c r="XCV68" s="525"/>
      <c r="XCW68" s="525"/>
      <c r="XCX68" s="525"/>
      <c r="XCY68" s="525"/>
      <c r="XCZ68" s="525"/>
      <c r="XDA68" s="525"/>
      <c r="XDB68" s="525"/>
      <c r="XDC68" s="525"/>
      <c r="XDD68" s="525"/>
      <c r="XDE68" s="525"/>
      <c r="XDF68" s="525"/>
      <c r="XDG68" s="525"/>
      <c r="XDH68" s="525"/>
      <c r="XDI68" s="525"/>
      <c r="XDJ68" s="525"/>
      <c r="XDK68" s="525"/>
      <c r="XDL68" s="525"/>
      <c r="XDM68" s="525"/>
      <c r="XDN68" s="525"/>
      <c r="XDO68" s="525"/>
      <c r="XDP68" s="525"/>
      <c r="XDQ68" s="525"/>
      <c r="XDR68" s="525"/>
      <c r="XDS68" s="525"/>
      <c r="XDT68" s="525"/>
      <c r="XDU68" s="525"/>
      <c r="XDV68" s="525"/>
      <c r="XDW68" s="525"/>
      <c r="XDX68" s="525"/>
      <c r="XDY68" s="525"/>
      <c r="XDZ68" s="525"/>
      <c r="XEA68" s="525"/>
      <c r="XEB68" s="525"/>
      <c r="XEC68" s="525"/>
      <c r="XED68" s="525"/>
      <c r="XEE68" s="525"/>
      <c r="XEF68" s="525"/>
      <c r="XEG68" s="525"/>
      <c r="XEH68" s="525"/>
      <c r="XEI68" s="525"/>
      <c r="XEJ68" s="525"/>
      <c r="XEK68" s="525"/>
      <c r="XEL68" s="525"/>
      <c r="XEM68" s="525"/>
      <c r="XEN68" s="525"/>
      <c r="XEO68" s="525"/>
      <c r="XEP68" s="525"/>
      <c r="XEQ68" s="525"/>
      <c r="XER68" s="525"/>
      <c r="XES68" s="525"/>
      <c r="XET68" s="525"/>
      <c r="XEU68" s="525"/>
      <c r="XEV68" s="525"/>
      <c r="XEW68" s="525"/>
      <c r="XEX68" s="525"/>
      <c r="XEY68" s="525"/>
      <c r="XEZ68" s="525"/>
      <c r="XFA68" s="525"/>
      <c r="XFB68" s="525"/>
      <c r="XFC68" s="525"/>
      <c r="XFD68" s="525"/>
    </row>
    <row r="69" spans="1:16384" s="450" customFormat="1" ht="32.25" customHeight="1" x14ac:dyDescent="0.25">
      <c r="A69" s="815" t="s">
        <v>3534</v>
      </c>
      <c r="B69" s="816"/>
      <c r="C69" s="816"/>
      <c r="D69" s="816"/>
      <c r="E69" s="816"/>
      <c r="F69" s="816"/>
      <c r="G69" s="816"/>
      <c r="H69" s="816"/>
      <c r="I69" s="816"/>
      <c r="J69" s="816"/>
      <c r="K69" s="816"/>
      <c r="L69" s="816"/>
      <c r="M69" s="816"/>
      <c r="N69" s="817"/>
      <c r="O69" s="809" t="s">
        <v>3538</v>
      </c>
      <c r="P69" s="810"/>
      <c r="Q69" s="810"/>
      <c r="R69" s="810"/>
      <c r="S69" s="810"/>
      <c r="T69" s="810"/>
      <c r="U69" s="810"/>
      <c r="V69" s="810"/>
      <c r="W69" s="810"/>
      <c r="X69" s="810"/>
      <c r="Y69" s="810"/>
      <c r="Z69" s="810"/>
      <c r="AA69" s="811"/>
      <c r="AB69" s="809" t="s">
        <v>3573</v>
      </c>
      <c r="AC69" s="810"/>
      <c r="AD69" s="810"/>
      <c r="AE69" s="810"/>
      <c r="AF69" s="810"/>
      <c r="AG69" s="810"/>
      <c r="AH69" s="810"/>
      <c r="AI69" s="810"/>
      <c r="AJ69" s="810"/>
      <c r="AK69" s="810"/>
      <c r="AL69" s="810"/>
      <c r="AM69" s="810"/>
      <c r="AN69" s="810"/>
      <c r="AO69" s="811"/>
      <c r="AP69" s="809" t="s">
        <v>3540</v>
      </c>
      <c r="AQ69" s="810"/>
      <c r="AR69" s="810"/>
      <c r="AS69" s="810"/>
      <c r="AT69" s="810"/>
      <c r="AU69" s="810"/>
      <c r="AV69" s="810"/>
      <c r="AW69" s="810"/>
      <c r="AX69" s="810"/>
      <c r="AY69" s="810"/>
      <c r="AZ69" s="811"/>
      <c r="BA69" s="614"/>
      <c r="BB69" s="614"/>
      <c r="BC69" s="525"/>
      <c r="BD69" s="525"/>
      <c r="BE69" s="525"/>
      <c r="BF69" s="525"/>
      <c r="BG69" s="525"/>
      <c r="BH69" s="525"/>
      <c r="BI69" s="525"/>
      <c r="BJ69" s="525"/>
      <c r="BK69" s="525"/>
      <c r="BL69" s="525"/>
      <c r="BM69" s="525"/>
      <c r="BN69" s="525"/>
      <c r="BO69" s="525"/>
      <c r="BP69" s="525"/>
      <c r="BQ69" s="525"/>
      <c r="BR69" s="525"/>
      <c r="BS69" s="525"/>
      <c r="BT69" s="525"/>
      <c r="BU69" s="525"/>
      <c r="BV69" s="525"/>
      <c r="BW69" s="525"/>
      <c r="BX69" s="525"/>
      <c r="BY69" s="525"/>
      <c r="BZ69" s="525"/>
      <c r="CA69" s="525"/>
      <c r="CB69" s="525"/>
      <c r="CC69" s="525"/>
      <c r="CD69" s="525"/>
      <c r="CE69" s="525"/>
      <c r="CF69" s="525"/>
      <c r="CG69" s="525"/>
      <c r="CH69" s="525"/>
      <c r="CI69" s="525"/>
      <c r="CJ69" s="525"/>
      <c r="CK69" s="525"/>
      <c r="CL69" s="525"/>
      <c r="CM69" s="525"/>
      <c r="CN69" s="525"/>
      <c r="CO69" s="525"/>
      <c r="CP69" s="525"/>
      <c r="CQ69" s="525"/>
      <c r="CR69" s="525"/>
      <c r="CS69" s="525"/>
      <c r="CT69" s="525"/>
      <c r="CU69" s="525"/>
      <c r="CV69" s="525"/>
      <c r="CW69" s="525"/>
      <c r="CX69" s="525"/>
      <c r="CY69" s="525"/>
      <c r="CZ69" s="525"/>
      <c r="DA69" s="525"/>
      <c r="DB69" s="525"/>
      <c r="DC69" s="525"/>
      <c r="DD69" s="525"/>
      <c r="DE69" s="525"/>
      <c r="DF69" s="525"/>
      <c r="DG69" s="525"/>
      <c r="DH69" s="525"/>
      <c r="DI69" s="525"/>
      <c r="DJ69" s="525"/>
      <c r="DK69" s="525"/>
      <c r="DL69" s="525"/>
      <c r="DM69" s="525"/>
      <c r="DN69" s="525"/>
      <c r="DO69" s="525"/>
      <c r="DP69" s="525"/>
      <c r="DQ69" s="525"/>
      <c r="DR69" s="525"/>
      <c r="DS69" s="525"/>
      <c r="DT69" s="525"/>
      <c r="DU69" s="525"/>
      <c r="DV69" s="525"/>
      <c r="DW69" s="525"/>
      <c r="DX69" s="525"/>
      <c r="DY69" s="525"/>
      <c r="DZ69" s="525"/>
      <c r="EA69" s="525"/>
      <c r="EB69" s="525"/>
      <c r="EC69" s="525"/>
      <c r="ED69" s="525"/>
      <c r="EE69" s="525"/>
      <c r="EF69" s="525"/>
      <c r="EG69" s="525"/>
      <c r="EH69" s="525"/>
      <c r="EI69" s="525"/>
      <c r="EJ69" s="525"/>
      <c r="EK69" s="525"/>
      <c r="EL69" s="525"/>
      <c r="EM69" s="525"/>
      <c r="EN69" s="525"/>
      <c r="EO69" s="525"/>
      <c r="EP69" s="525"/>
      <c r="EQ69" s="525"/>
      <c r="ER69" s="525"/>
      <c r="ES69" s="525"/>
      <c r="ET69" s="525"/>
      <c r="EU69" s="525"/>
      <c r="EV69" s="525"/>
      <c r="EW69" s="525"/>
      <c r="EX69" s="525"/>
      <c r="EY69" s="525"/>
      <c r="EZ69" s="525"/>
      <c r="FA69" s="525"/>
      <c r="FB69" s="525"/>
      <c r="FC69" s="525"/>
      <c r="FD69" s="525"/>
      <c r="FE69" s="525"/>
      <c r="FF69" s="525"/>
      <c r="FG69" s="525"/>
      <c r="FH69" s="525"/>
      <c r="FI69" s="525"/>
      <c r="FJ69" s="525"/>
      <c r="FK69" s="525"/>
      <c r="FL69" s="525"/>
      <c r="FM69" s="525"/>
      <c r="FN69" s="525"/>
      <c r="FO69" s="525"/>
      <c r="FP69" s="525"/>
      <c r="FQ69" s="525"/>
      <c r="FR69" s="525"/>
      <c r="FS69" s="525"/>
      <c r="FT69" s="525"/>
      <c r="FU69" s="525"/>
      <c r="FV69" s="525"/>
      <c r="FW69" s="525"/>
      <c r="FX69" s="525"/>
      <c r="FY69" s="525"/>
      <c r="FZ69" s="525"/>
      <c r="GA69" s="525"/>
      <c r="GB69" s="525"/>
      <c r="GC69" s="525"/>
      <c r="GD69" s="525"/>
      <c r="GE69" s="525"/>
      <c r="GF69" s="525"/>
      <c r="GG69" s="525"/>
      <c r="GH69" s="525"/>
      <c r="GI69" s="525"/>
      <c r="GJ69" s="525"/>
      <c r="GK69" s="525"/>
      <c r="GL69" s="525"/>
      <c r="GM69" s="525"/>
      <c r="GN69" s="525"/>
      <c r="GO69" s="525"/>
      <c r="GP69" s="525"/>
      <c r="GQ69" s="525"/>
      <c r="GR69" s="525"/>
      <c r="GS69" s="525"/>
      <c r="GT69" s="525"/>
      <c r="GU69" s="525"/>
      <c r="GV69" s="525"/>
      <c r="GW69" s="525"/>
      <c r="GX69" s="525"/>
      <c r="GY69" s="525"/>
      <c r="GZ69" s="525"/>
      <c r="HA69" s="525"/>
      <c r="HB69" s="525"/>
      <c r="HC69" s="525"/>
      <c r="HD69" s="525"/>
      <c r="HE69" s="525"/>
      <c r="HF69" s="525"/>
      <c r="HG69" s="525"/>
      <c r="HH69" s="525"/>
      <c r="HI69" s="525"/>
      <c r="HJ69" s="525"/>
      <c r="HK69" s="525"/>
      <c r="HL69" s="525"/>
      <c r="HM69" s="525"/>
      <c r="HN69" s="525"/>
      <c r="HO69" s="525"/>
      <c r="HP69" s="525"/>
      <c r="HQ69" s="525"/>
      <c r="HR69" s="525"/>
      <c r="HS69" s="525"/>
      <c r="HT69" s="525"/>
      <c r="HU69" s="525"/>
      <c r="HV69" s="525"/>
      <c r="HW69" s="525"/>
      <c r="HX69" s="525"/>
      <c r="HY69" s="525"/>
      <c r="HZ69" s="525"/>
      <c r="IA69" s="525"/>
      <c r="IB69" s="525"/>
      <c r="IC69" s="525"/>
      <c r="ID69" s="525"/>
      <c r="IE69" s="525"/>
      <c r="IF69" s="525"/>
      <c r="IG69" s="525"/>
      <c r="IH69" s="525"/>
      <c r="II69" s="525"/>
      <c r="IJ69" s="525"/>
      <c r="IK69" s="525"/>
      <c r="IL69" s="525"/>
      <c r="IM69" s="525"/>
      <c r="IN69" s="525"/>
      <c r="IO69" s="525"/>
      <c r="IP69" s="525"/>
      <c r="IQ69" s="525"/>
      <c r="IR69" s="525"/>
      <c r="IS69" s="525"/>
      <c r="IT69" s="525"/>
      <c r="IU69" s="525"/>
      <c r="IV69" s="525"/>
      <c r="IW69" s="525"/>
      <c r="IX69" s="525"/>
      <c r="IY69" s="525"/>
      <c r="IZ69" s="525"/>
      <c r="JA69" s="525"/>
      <c r="JB69" s="525"/>
      <c r="JC69" s="525"/>
      <c r="JD69" s="525"/>
      <c r="JE69" s="525"/>
      <c r="JF69" s="525"/>
      <c r="JG69" s="525"/>
      <c r="JH69" s="525"/>
      <c r="JI69" s="525"/>
      <c r="JJ69" s="525"/>
      <c r="JK69" s="525"/>
      <c r="JL69" s="525"/>
      <c r="JM69" s="525"/>
      <c r="JN69" s="525"/>
      <c r="JO69" s="525"/>
      <c r="JP69" s="525"/>
      <c r="JQ69" s="525"/>
      <c r="JR69" s="525"/>
      <c r="JS69" s="525"/>
      <c r="JT69" s="525"/>
      <c r="JU69" s="525"/>
      <c r="JV69" s="525"/>
      <c r="JW69" s="525"/>
      <c r="JX69" s="525"/>
      <c r="JY69" s="525"/>
      <c r="JZ69" s="525"/>
      <c r="KA69" s="525"/>
      <c r="KB69" s="525"/>
      <c r="KC69" s="525"/>
      <c r="KD69" s="525"/>
      <c r="KE69" s="525"/>
      <c r="KF69" s="525"/>
      <c r="KG69" s="525"/>
      <c r="KH69" s="525"/>
      <c r="KI69" s="525"/>
      <c r="KJ69" s="525"/>
      <c r="KK69" s="525"/>
      <c r="KL69" s="525"/>
      <c r="KM69" s="525"/>
      <c r="KN69" s="525"/>
      <c r="KO69" s="525"/>
      <c r="KP69" s="525"/>
      <c r="KQ69" s="525"/>
      <c r="KR69" s="525"/>
      <c r="KS69" s="525"/>
      <c r="KT69" s="525"/>
      <c r="KU69" s="525"/>
      <c r="KV69" s="525"/>
      <c r="KW69" s="525"/>
      <c r="KX69" s="525"/>
      <c r="KY69" s="525"/>
      <c r="KZ69" s="525"/>
      <c r="LA69" s="525"/>
      <c r="LB69" s="525"/>
      <c r="LC69" s="525"/>
      <c r="LD69" s="525"/>
      <c r="LE69" s="525"/>
      <c r="LF69" s="525"/>
      <c r="LG69" s="525"/>
      <c r="LH69" s="525"/>
      <c r="LI69" s="525"/>
      <c r="LJ69" s="525"/>
      <c r="LK69" s="525"/>
      <c r="LL69" s="525"/>
      <c r="LM69" s="525"/>
      <c r="LN69" s="525"/>
      <c r="LO69" s="525"/>
      <c r="LP69" s="525"/>
      <c r="LQ69" s="525"/>
      <c r="LR69" s="525"/>
      <c r="LS69" s="525"/>
      <c r="LT69" s="525"/>
      <c r="LU69" s="525"/>
      <c r="LV69" s="525"/>
      <c r="LW69" s="525"/>
      <c r="LX69" s="525"/>
      <c r="LY69" s="525"/>
      <c r="LZ69" s="525"/>
      <c r="MA69" s="525"/>
      <c r="MB69" s="525"/>
      <c r="MC69" s="525"/>
      <c r="MD69" s="525"/>
      <c r="ME69" s="525"/>
      <c r="MF69" s="525"/>
      <c r="MG69" s="525"/>
      <c r="MH69" s="525"/>
      <c r="MI69" s="525"/>
      <c r="MJ69" s="525"/>
      <c r="MK69" s="525"/>
      <c r="ML69" s="525"/>
      <c r="MM69" s="525"/>
      <c r="MN69" s="525"/>
      <c r="MO69" s="525"/>
      <c r="MP69" s="525"/>
      <c r="MQ69" s="525"/>
      <c r="MR69" s="525"/>
      <c r="MS69" s="525"/>
      <c r="MT69" s="525"/>
      <c r="MU69" s="525"/>
      <c r="MV69" s="525"/>
      <c r="MW69" s="525"/>
      <c r="MX69" s="525"/>
      <c r="MY69" s="525"/>
      <c r="MZ69" s="525"/>
      <c r="NA69" s="525"/>
      <c r="NB69" s="525"/>
      <c r="NC69" s="525"/>
      <c r="ND69" s="525"/>
      <c r="NE69" s="525"/>
      <c r="NF69" s="525"/>
      <c r="NG69" s="525"/>
      <c r="NH69" s="525"/>
      <c r="NI69" s="525"/>
      <c r="NJ69" s="525"/>
      <c r="NK69" s="525"/>
      <c r="NL69" s="525"/>
      <c r="NM69" s="525"/>
      <c r="NN69" s="525"/>
      <c r="NO69" s="525"/>
      <c r="NP69" s="525"/>
      <c r="NQ69" s="525"/>
      <c r="NR69" s="525"/>
      <c r="NS69" s="525"/>
      <c r="NT69" s="525"/>
      <c r="NU69" s="525"/>
      <c r="NV69" s="525"/>
      <c r="NW69" s="525"/>
      <c r="NX69" s="525"/>
      <c r="NY69" s="525"/>
      <c r="NZ69" s="525"/>
      <c r="OA69" s="525"/>
      <c r="OB69" s="525"/>
      <c r="OC69" s="525"/>
      <c r="OD69" s="525"/>
      <c r="OE69" s="525"/>
      <c r="OF69" s="525"/>
      <c r="OG69" s="525"/>
      <c r="OH69" s="525"/>
      <c r="OI69" s="525"/>
      <c r="OJ69" s="525"/>
      <c r="OK69" s="525"/>
      <c r="OL69" s="525"/>
      <c r="OM69" s="525"/>
      <c r="ON69" s="525"/>
      <c r="OO69" s="525"/>
      <c r="OP69" s="525"/>
      <c r="OQ69" s="525"/>
      <c r="OR69" s="525"/>
      <c r="OS69" s="525"/>
      <c r="OT69" s="525"/>
      <c r="OU69" s="525"/>
      <c r="OV69" s="525"/>
      <c r="OW69" s="525"/>
      <c r="OX69" s="525"/>
      <c r="OY69" s="525"/>
      <c r="OZ69" s="525"/>
      <c r="PA69" s="525"/>
      <c r="PB69" s="525"/>
      <c r="PC69" s="525"/>
      <c r="PD69" s="525"/>
      <c r="PE69" s="525"/>
      <c r="PF69" s="525"/>
      <c r="PG69" s="525"/>
      <c r="PH69" s="525"/>
      <c r="PI69" s="525"/>
      <c r="PJ69" s="525"/>
      <c r="PK69" s="525"/>
      <c r="PL69" s="525"/>
      <c r="PM69" s="525"/>
      <c r="PN69" s="525"/>
      <c r="PO69" s="525"/>
      <c r="PP69" s="525"/>
      <c r="PQ69" s="525"/>
      <c r="PR69" s="525"/>
      <c r="PS69" s="525"/>
      <c r="PT69" s="525"/>
      <c r="PU69" s="525"/>
      <c r="PV69" s="525"/>
      <c r="PW69" s="525"/>
      <c r="PX69" s="525"/>
      <c r="PY69" s="525"/>
      <c r="PZ69" s="525"/>
      <c r="QA69" s="525"/>
      <c r="QB69" s="525"/>
      <c r="QC69" s="525"/>
      <c r="QD69" s="525"/>
      <c r="QE69" s="525"/>
      <c r="QF69" s="525"/>
      <c r="QG69" s="525"/>
      <c r="QH69" s="525"/>
      <c r="QI69" s="525"/>
      <c r="QJ69" s="525"/>
      <c r="QK69" s="525"/>
      <c r="QL69" s="525"/>
      <c r="QM69" s="525"/>
      <c r="QN69" s="525"/>
      <c r="QO69" s="525"/>
      <c r="QP69" s="525"/>
      <c r="QQ69" s="525"/>
      <c r="QR69" s="525"/>
      <c r="QS69" s="525"/>
      <c r="QT69" s="525"/>
      <c r="QU69" s="525"/>
      <c r="QV69" s="525"/>
      <c r="QW69" s="525"/>
      <c r="QX69" s="525"/>
      <c r="QY69" s="525"/>
      <c r="QZ69" s="525"/>
      <c r="RA69" s="525"/>
      <c r="RB69" s="525"/>
      <c r="RC69" s="525"/>
      <c r="RD69" s="525"/>
      <c r="RE69" s="525"/>
      <c r="RF69" s="525"/>
      <c r="RG69" s="525"/>
      <c r="RH69" s="525"/>
      <c r="RI69" s="525"/>
      <c r="RJ69" s="525"/>
      <c r="RK69" s="525"/>
      <c r="RL69" s="525"/>
      <c r="RM69" s="525"/>
      <c r="RN69" s="525"/>
      <c r="RO69" s="525"/>
      <c r="RP69" s="525"/>
      <c r="RQ69" s="525"/>
      <c r="RR69" s="525"/>
      <c r="RS69" s="525"/>
      <c r="RT69" s="525"/>
      <c r="RU69" s="525"/>
      <c r="RV69" s="525"/>
      <c r="RW69" s="525"/>
      <c r="RX69" s="525"/>
      <c r="RY69" s="525"/>
      <c r="RZ69" s="525"/>
      <c r="SA69" s="525"/>
      <c r="SB69" s="525"/>
      <c r="SC69" s="525"/>
      <c r="SD69" s="525"/>
      <c r="SE69" s="525"/>
      <c r="SF69" s="525"/>
      <c r="SG69" s="525"/>
      <c r="SH69" s="525"/>
      <c r="SI69" s="525"/>
      <c r="SJ69" s="525"/>
      <c r="SK69" s="525"/>
      <c r="SL69" s="525"/>
      <c r="SM69" s="525"/>
      <c r="SN69" s="525"/>
      <c r="SO69" s="525"/>
      <c r="SP69" s="525"/>
      <c r="SQ69" s="525"/>
      <c r="SR69" s="525"/>
      <c r="SS69" s="525"/>
      <c r="ST69" s="525"/>
      <c r="SU69" s="525"/>
      <c r="SV69" s="525"/>
      <c r="SW69" s="525"/>
      <c r="SX69" s="525"/>
      <c r="SY69" s="525"/>
      <c r="SZ69" s="525"/>
      <c r="TA69" s="525"/>
      <c r="TB69" s="525"/>
      <c r="TC69" s="525"/>
      <c r="TD69" s="525"/>
      <c r="TE69" s="525"/>
      <c r="TF69" s="525"/>
      <c r="TG69" s="525"/>
      <c r="TH69" s="525"/>
      <c r="TI69" s="525"/>
      <c r="TJ69" s="525"/>
      <c r="TK69" s="525"/>
      <c r="TL69" s="525"/>
      <c r="TM69" s="525"/>
      <c r="TN69" s="525"/>
      <c r="TO69" s="525"/>
      <c r="TP69" s="525"/>
      <c r="TQ69" s="525"/>
      <c r="TR69" s="525"/>
      <c r="TS69" s="525"/>
      <c r="TT69" s="525"/>
      <c r="TU69" s="525"/>
      <c r="TV69" s="525"/>
      <c r="TW69" s="525"/>
      <c r="TX69" s="525"/>
      <c r="TY69" s="525"/>
      <c r="TZ69" s="525"/>
      <c r="UA69" s="525"/>
      <c r="UB69" s="525"/>
      <c r="UC69" s="525"/>
      <c r="UD69" s="525"/>
      <c r="UE69" s="525"/>
      <c r="UF69" s="525"/>
      <c r="UG69" s="525"/>
      <c r="UH69" s="525"/>
      <c r="UI69" s="525"/>
      <c r="UJ69" s="525"/>
      <c r="UK69" s="525"/>
      <c r="UL69" s="525"/>
      <c r="UM69" s="525"/>
      <c r="UN69" s="525"/>
      <c r="UO69" s="525"/>
      <c r="UP69" s="525"/>
      <c r="UQ69" s="525"/>
      <c r="UR69" s="525"/>
      <c r="US69" s="525"/>
      <c r="UT69" s="525"/>
      <c r="UU69" s="525"/>
      <c r="UV69" s="525"/>
      <c r="UW69" s="525"/>
      <c r="UX69" s="525"/>
      <c r="UY69" s="525"/>
      <c r="UZ69" s="525"/>
      <c r="VA69" s="525"/>
      <c r="VB69" s="525"/>
      <c r="VC69" s="525"/>
      <c r="VD69" s="525"/>
      <c r="VE69" s="525"/>
      <c r="VF69" s="525"/>
      <c r="VG69" s="525"/>
      <c r="VH69" s="525"/>
      <c r="VI69" s="525"/>
      <c r="VJ69" s="525"/>
      <c r="VK69" s="525"/>
      <c r="VL69" s="525"/>
      <c r="VM69" s="525"/>
      <c r="VN69" s="525"/>
      <c r="VO69" s="525"/>
      <c r="VP69" s="525"/>
      <c r="VQ69" s="525"/>
      <c r="VR69" s="525"/>
      <c r="VS69" s="525"/>
      <c r="VT69" s="525"/>
      <c r="VU69" s="525"/>
      <c r="VV69" s="525"/>
      <c r="VW69" s="525"/>
      <c r="VX69" s="525"/>
      <c r="VY69" s="525"/>
      <c r="VZ69" s="525"/>
      <c r="WA69" s="525"/>
      <c r="WB69" s="525"/>
      <c r="WC69" s="525"/>
      <c r="WD69" s="525"/>
      <c r="WE69" s="525"/>
      <c r="WF69" s="525"/>
      <c r="WG69" s="525"/>
      <c r="WH69" s="525"/>
      <c r="WI69" s="525"/>
      <c r="WJ69" s="525"/>
      <c r="WK69" s="525"/>
      <c r="WL69" s="525"/>
      <c r="WM69" s="525"/>
      <c r="WN69" s="525"/>
      <c r="WO69" s="525"/>
      <c r="WP69" s="525"/>
      <c r="WQ69" s="525"/>
      <c r="WR69" s="525"/>
      <c r="WS69" s="525"/>
      <c r="WT69" s="525"/>
      <c r="WU69" s="525"/>
      <c r="WV69" s="525"/>
      <c r="WW69" s="525"/>
      <c r="WX69" s="525"/>
      <c r="WY69" s="525"/>
      <c r="WZ69" s="525"/>
      <c r="XA69" s="525"/>
      <c r="XB69" s="525"/>
      <c r="XC69" s="525"/>
      <c r="XD69" s="525"/>
      <c r="XE69" s="525"/>
      <c r="XF69" s="525"/>
      <c r="XG69" s="525"/>
      <c r="XH69" s="525"/>
      <c r="XI69" s="525"/>
      <c r="XJ69" s="525"/>
      <c r="XK69" s="525"/>
      <c r="XL69" s="525"/>
      <c r="XM69" s="525"/>
      <c r="XN69" s="525"/>
      <c r="XO69" s="525"/>
      <c r="XP69" s="525"/>
      <c r="XQ69" s="525"/>
      <c r="XR69" s="525"/>
      <c r="XS69" s="525"/>
      <c r="XT69" s="525"/>
      <c r="XU69" s="525"/>
      <c r="XV69" s="525"/>
      <c r="XW69" s="525"/>
      <c r="XX69" s="525"/>
      <c r="XY69" s="525"/>
      <c r="XZ69" s="525"/>
      <c r="YA69" s="525"/>
      <c r="YB69" s="525"/>
      <c r="YC69" s="525"/>
      <c r="YD69" s="525"/>
      <c r="YE69" s="525"/>
      <c r="YF69" s="525"/>
      <c r="YG69" s="525"/>
      <c r="YH69" s="525"/>
      <c r="YI69" s="525"/>
      <c r="YJ69" s="525"/>
      <c r="YK69" s="525"/>
      <c r="YL69" s="525"/>
      <c r="YM69" s="525"/>
      <c r="YN69" s="525"/>
      <c r="YO69" s="525"/>
      <c r="YP69" s="525"/>
      <c r="YQ69" s="525"/>
      <c r="YR69" s="525"/>
      <c r="YS69" s="525"/>
      <c r="YT69" s="525"/>
      <c r="YU69" s="525"/>
      <c r="YV69" s="525"/>
      <c r="YW69" s="525"/>
      <c r="YX69" s="525"/>
      <c r="YY69" s="525"/>
      <c r="YZ69" s="525"/>
      <c r="ZA69" s="525"/>
      <c r="ZB69" s="525"/>
      <c r="ZC69" s="525"/>
      <c r="ZD69" s="525"/>
      <c r="ZE69" s="525"/>
      <c r="ZF69" s="525"/>
      <c r="ZG69" s="525"/>
      <c r="ZH69" s="525"/>
      <c r="ZI69" s="525"/>
      <c r="ZJ69" s="525"/>
      <c r="ZK69" s="525"/>
      <c r="ZL69" s="525"/>
      <c r="ZM69" s="525"/>
      <c r="ZN69" s="525"/>
      <c r="ZO69" s="525"/>
      <c r="ZP69" s="525"/>
      <c r="ZQ69" s="525"/>
      <c r="ZR69" s="525"/>
      <c r="ZS69" s="525"/>
      <c r="ZT69" s="525"/>
      <c r="ZU69" s="525"/>
      <c r="ZV69" s="525"/>
      <c r="ZW69" s="525"/>
      <c r="ZX69" s="525"/>
      <c r="ZY69" s="525"/>
      <c r="ZZ69" s="525"/>
      <c r="AAA69" s="525"/>
      <c r="AAB69" s="525"/>
      <c r="AAC69" s="525"/>
      <c r="AAD69" s="525"/>
      <c r="AAE69" s="525"/>
      <c r="AAF69" s="525"/>
      <c r="AAG69" s="525"/>
      <c r="AAH69" s="525"/>
      <c r="AAI69" s="525"/>
      <c r="AAJ69" s="525"/>
      <c r="AAK69" s="525"/>
      <c r="AAL69" s="525"/>
      <c r="AAM69" s="525"/>
      <c r="AAN69" s="525"/>
      <c r="AAO69" s="525"/>
      <c r="AAP69" s="525"/>
      <c r="AAQ69" s="525"/>
      <c r="AAR69" s="525"/>
      <c r="AAS69" s="525"/>
      <c r="AAT69" s="525"/>
      <c r="AAU69" s="525"/>
      <c r="AAV69" s="525"/>
      <c r="AAW69" s="525"/>
      <c r="AAX69" s="525"/>
      <c r="AAY69" s="525"/>
      <c r="AAZ69" s="525"/>
      <c r="ABA69" s="525"/>
      <c r="ABB69" s="525"/>
      <c r="ABC69" s="525"/>
      <c r="ABD69" s="525"/>
      <c r="ABE69" s="525"/>
      <c r="ABF69" s="525"/>
      <c r="ABG69" s="525"/>
      <c r="ABH69" s="525"/>
      <c r="ABI69" s="525"/>
      <c r="ABJ69" s="525"/>
      <c r="ABK69" s="525"/>
      <c r="ABL69" s="525"/>
      <c r="ABM69" s="525"/>
      <c r="ABN69" s="525"/>
      <c r="ABO69" s="525"/>
      <c r="ABP69" s="525"/>
      <c r="ABQ69" s="525"/>
      <c r="ABR69" s="525"/>
      <c r="ABS69" s="525"/>
      <c r="ABT69" s="525"/>
      <c r="ABU69" s="525"/>
      <c r="ABV69" s="525"/>
      <c r="ABW69" s="525"/>
      <c r="ABX69" s="525"/>
      <c r="ABY69" s="525"/>
      <c r="ABZ69" s="525"/>
      <c r="ACA69" s="525"/>
      <c r="ACB69" s="525"/>
      <c r="ACC69" s="525"/>
      <c r="ACD69" s="525"/>
      <c r="ACE69" s="525"/>
      <c r="ACF69" s="525"/>
      <c r="ACG69" s="525"/>
      <c r="ACH69" s="525"/>
      <c r="ACI69" s="525"/>
      <c r="ACJ69" s="525"/>
      <c r="ACK69" s="525"/>
      <c r="ACL69" s="525"/>
      <c r="ACM69" s="525"/>
      <c r="ACN69" s="525"/>
      <c r="ACO69" s="525"/>
      <c r="ACP69" s="525"/>
      <c r="ACQ69" s="525"/>
      <c r="ACR69" s="525"/>
      <c r="ACS69" s="525"/>
      <c r="ACT69" s="525"/>
      <c r="ACU69" s="525"/>
      <c r="ACV69" s="525"/>
      <c r="ACW69" s="525"/>
      <c r="ACX69" s="525"/>
      <c r="ACY69" s="525"/>
      <c r="ACZ69" s="525"/>
      <c r="ADA69" s="525"/>
      <c r="ADB69" s="525"/>
      <c r="ADC69" s="525"/>
      <c r="ADD69" s="525"/>
      <c r="ADE69" s="525"/>
      <c r="ADF69" s="525"/>
      <c r="ADG69" s="525"/>
      <c r="ADH69" s="525"/>
      <c r="ADI69" s="525"/>
      <c r="ADJ69" s="525"/>
      <c r="ADK69" s="525"/>
      <c r="ADL69" s="525"/>
      <c r="ADM69" s="525"/>
      <c r="ADN69" s="525"/>
      <c r="ADO69" s="525"/>
      <c r="ADP69" s="525"/>
      <c r="ADQ69" s="525"/>
      <c r="ADR69" s="525"/>
      <c r="ADS69" s="525"/>
      <c r="ADT69" s="525"/>
      <c r="ADU69" s="525"/>
      <c r="ADV69" s="525"/>
      <c r="ADW69" s="525"/>
      <c r="ADX69" s="525"/>
      <c r="ADY69" s="525"/>
      <c r="ADZ69" s="525"/>
      <c r="AEA69" s="525"/>
      <c r="AEB69" s="525"/>
      <c r="AEC69" s="525"/>
      <c r="AED69" s="525"/>
      <c r="AEE69" s="525"/>
      <c r="AEF69" s="525"/>
      <c r="AEG69" s="525"/>
      <c r="AEH69" s="525"/>
      <c r="AEI69" s="525"/>
      <c r="AEJ69" s="525"/>
      <c r="AEK69" s="525"/>
      <c r="AEL69" s="525"/>
      <c r="AEM69" s="525"/>
      <c r="AEN69" s="525"/>
      <c r="AEO69" s="525"/>
      <c r="AEP69" s="525"/>
      <c r="AEQ69" s="525"/>
      <c r="AER69" s="525"/>
      <c r="AES69" s="525"/>
      <c r="AET69" s="525"/>
      <c r="AEU69" s="525"/>
      <c r="AEV69" s="525"/>
      <c r="AEW69" s="525"/>
      <c r="AEX69" s="525"/>
      <c r="AEY69" s="525"/>
      <c r="AEZ69" s="525"/>
      <c r="AFA69" s="525"/>
      <c r="AFB69" s="525"/>
      <c r="AFC69" s="525"/>
      <c r="AFD69" s="525"/>
      <c r="AFE69" s="525"/>
      <c r="AFF69" s="525"/>
      <c r="AFG69" s="525"/>
      <c r="AFH69" s="525"/>
      <c r="AFI69" s="525"/>
      <c r="AFJ69" s="525"/>
      <c r="AFK69" s="525"/>
      <c r="AFL69" s="525"/>
      <c r="AFM69" s="525"/>
      <c r="AFN69" s="525"/>
      <c r="AFO69" s="525"/>
      <c r="AFP69" s="525"/>
      <c r="AFQ69" s="525"/>
      <c r="AFR69" s="525"/>
      <c r="AFS69" s="525"/>
      <c r="AFT69" s="525"/>
      <c r="AFU69" s="525"/>
      <c r="AFV69" s="525"/>
      <c r="AFW69" s="525"/>
      <c r="AFX69" s="525"/>
      <c r="AFY69" s="525"/>
      <c r="AFZ69" s="525"/>
      <c r="AGA69" s="525"/>
      <c r="AGB69" s="525"/>
      <c r="AGC69" s="525"/>
      <c r="AGD69" s="525"/>
      <c r="AGE69" s="525"/>
      <c r="AGF69" s="525"/>
      <c r="AGG69" s="525"/>
      <c r="AGH69" s="525"/>
      <c r="AGI69" s="525"/>
      <c r="AGJ69" s="525"/>
      <c r="AGK69" s="525"/>
      <c r="AGL69" s="525"/>
      <c r="AGM69" s="525"/>
      <c r="AGN69" s="525"/>
      <c r="AGO69" s="525"/>
      <c r="AGP69" s="525"/>
      <c r="AGQ69" s="525"/>
      <c r="AGR69" s="525"/>
      <c r="AGS69" s="525"/>
      <c r="AGT69" s="525"/>
      <c r="AGU69" s="525"/>
      <c r="AGV69" s="525"/>
      <c r="AGW69" s="525"/>
      <c r="AGX69" s="525"/>
      <c r="AGY69" s="525"/>
      <c r="AGZ69" s="525"/>
      <c r="AHA69" s="525"/>
      <c r="AHB69" s="525"/>
      <c r="AHC69" s="525"/>
      <c r="AHD69" s="525"/>
      <c r="AHE69" s="525"/>
      <c r="AHF69" s="525"/>
      <c r="AHG69" s="525"/>
      <c r="AHH69" s="525"/>
      <c r="AHI69" s="525"/>
      <c r="AHJ69" s="525"/>
      <c r="AHK69" s="525"/>
      <c r="AHL69" s="525"/>
      <c r="AHM69" s="525"/>
      <c r="AHN69" s="525"/>
      <c r="AHO69" s="525"/>
      <c r="AHP69" s="525"/>
      <c r="AHQ69" s="525"/>
      <c r="AHR69" s="525"/>
      <c r="AHS69" s="525"/>
      <c r="AHT69" s="525"/>
      <c r="AHU69" s="525"/>
      <c r="AHV69" s="525"/>
      <c r="AHW69" s="525"/>
      <c r="AHX69" s="525"/>
      <c r="AHY69" s="525"/>
      <c r="AHZ69" s="525"/>
      <c r="AIA69" s="525"/>
      <c r="AIB69" s="525"/>
      <c r="AIC69" s="525"/>
      <c r="AID69" s="525"/>
      <c r="AIE69" s="525"/>
      <c r="AIF69" s="525"/>
      <c r="AIG69" s="525"/>
      <c r="AIH69" s="525"/>
      <c r="AII69" s="525"/>
      <c r="AIJ69" s="525"/>
      <c r="AIK69" s="525"/>
      <c r="AIL69" s="525"/>
      <c r="AIM69" s="525"/>
      <c r="AIN69" s="525"/>
      <c r="AIO69" s="525"/>
      <c r="AIP69" s="525"/>
      <c r="AIQ69" s="525"/>
      <c r="AIR69" s="525"/>
      <c r="AIS69" s="525"/>
      <c r="AIT69" s="525"/>
      <c r="AIU69" s="525"/>
      <c r="AIV69" s="525"/>
      <c r="AIW69" s="525"/>
      <c r="AIX69" s="525"/>
      <c r="AIY69" s="525"/>
      <c r="AIZ69" s="525"/>
      <c r="AJA69" s="525"/>
      <c r="AJB69" s="525"/>
      <c r="AJC69" s="525"/>
      <c r="AJD69" s="525"/>
      <c r="AJE69" s="525"/>
      <c r="AJF69" s="525"/>
      <c r="AJG69" s="525"/>
      <c r="AJH69" s="525"/>
      <c r="AJI69" s="525"/>
      <c r="AJJ69" s="525"/>
      <c r="AJK69" s="525"/>
      <c r="AJL69" s="525"/>
      <c r="AJM69" s="525"/>
      <c r="AJN69" s="525"/>
      <c r="AJO69" s="525"/>
      <c r="AJP69" s="525"/>
      <c r="AJQ69" s="525"/>
      <c r="AJR69" s="525"/>
      <c r="AJS69" s="525"/>
      <c r="AJT69" s="525"/>
      <c r="AJU69" s="525"/>
      <c r="AJV69" s="525"/>
      <c r="AJW69" s="525"/>
      <c r="AJX69" s="525"/>
      <c r="AJY69" s="525"/>
      <c r="AJZ69" s="525"/>
      <c r="AKA69" s="525"/>
      <c r="AKB69" s="525"/>
      <c r="AKC69" s="525"/>
      <c r="AKD69" s="525"/>
      <c r="AKE69" s="525"/>
      <c r="AKF69" s="525"/>
      <c r="AKG69" s="525"/>
      <c r="AKH69" s="525"/>
      <c r="AKI69" s="525"/>
      <c r="AKJ69" s="525"/>
      <c r="AKK69" s="525"/>
      <c r="AKL69" s="525"/>
      <c r="AKM69" s="525"/>
      <c r="AKN69" s="525"/>
      <c r="AKO69" s="525"/>
      <c r="AKP69" s="525"/>
      <c r="AKQ69" s="525"/>
      <c r="AKR69" s="525"/>
      <c r="AKS69" s="525"/>
      <c r="AKT69" s="525"/>
      <c r="AKU69" s="525"/>
      <c r="AKV69" s="525"/>
      <c r="AKW69" s="525"/>
      <c r="AKX69" s="525"/>
      <c r="AKY69" s="525"/>
      <c r="AKZ69" s="525"/>
      <c r="ALA69" s="525"/>
      <c r="ALB69" s="525"/>
      <c r="ALC69" s="525"/>
      <c r="ALD69" s="525"/>
      <c r="ALE69" s="525"/>
      <c r="ALF69" s="525"/>
      <c r="ALG69" s="525"/>
      <c r="ALH69" s="525"/>
      <c r="ALI69" s="525"/>
      <c r="ALJ69" s="525"/>
      <c r="ALK69" s="525"/>
      <c r="ALL69" s="525"/>
      <c r="ALM69" s="525"/>
      <c r="ALN69" s="525"/>
      <c r="ALO69" s="525"/>
      <c r="ALP69" s="525"/>
      <c r="ALQ69" s="525"/>
      <c r="ALR69" s="525"/>
      <c r="ALS69" s="525"/>
      <c r="ALT69" s="525"/>
      <c r="ALU69" s="525"/>
      <c r="ALV69" s="525"/>
      <c r="ALW69" s="525"/>
      <c r="ALX69" s="525"/>
      <c r="ALY69" s="525"/>
      <c r="ALZ69" s="525"/>
      <c r="AMA69" s="525"/>
      <c r="AMB69" s="525"/>
      <c r="AMC69" s="525"/>
      <c r="AMD69" s="525"/>
      <c r="AME69" s="525"/>
      <c r="AMF69" s="525"/>
      <c r="AMG69" s="525"/>
      <c r="AMH69" s="525"/>
      <c r="AMI69" s="525"/>
      <c r="AMJ69" s="525"/>
      <c r="AMK69" s="525"/>
      <c r="AML69" s="525"/>
      <c r="AMM69" s="525"/>
      <c r="AMN69" s="525"/>
      <c r="AMO69" s="525"/>
      <c r="AMP69" s="525"/>
      <c r="AMQ69" s="525"/>
      <c r="AMR69" s="525"/>
      <c r="AMS69" s="525"/>
      <c r="AMT69" s="525"/>
      <c r="AMU69" s="525"/>
      <c r="AMV69" s="525"/>
      <c r="AMW69" s="525"/>
      <c r="AMX69" s="525"/>
      <c r="AMY69" s="525"/>
      <c r="AMZ69" s="525"/>
      <c r="ANA69" s="525"/>
      <c r="ANB69" s="525"/>
      <c r="ANC69" s="525"/>
      <c r="AND69" s="525"/>
      <c r="ANE69" s="525"/>
      <c r="ANF69" s="525"/>
      <c r="ANG69" s="525"/>
      <c r="ANH69" s="525"/>
      <c r="ANI69" s="525"/>
      <c r="ANJ69" s="525"/>
      <c r="ANK69" s="525"/>
      <c r="ANL69" s="525"/>
      <c r="ANM69" s="525"/>
      <c r="ANN69" s="525"/>
      <c r="ANO69" s="525"/>
      <c r="ANP69" s="525"/>
      <c r="ANQ69" s="525"/>
      <c r="ANR69" s="525"/>
      <c r="ANS69" s="525"/>
      <c r="ANT69" s="525"/>
      <c r="ANU69" s="525"/>
      <c r="ANV69" s="525"/>
      <c r="ANW69" s="525"/>
      <c r="ANX69" s="525"/>
      <c r="ANY69" s="525"/>
      <c r="ANZ69" s="525"/>
      <c r="AOA69" s="525"/>
      <c r="AOB69" s="525"/>
      <c r="AOC69" s="525"/>
      <c r="AOD69" s="525"/>
      <c r="AOE69" s="525"/>
      <c r="AOF69" s="525"/>
      <c r="AOG69" s="525"/>
      <c r="AOH69" s="525"/>
      <c r="AOI69" s="525"/>
      <c r="AOJ69" s="525"/>
      <c r="AOK69" s="525"/>
      <c r="AOL69" s="525"/>
      <c r="AOM69" s="525"/>
      <c r="AON69" s="525"/>
      <c r="AOO69" s="525"/>
      <c r="AOP69" s="525"/>
      <c r="AOQ69" s="525"/>
      <c r="AOR69" s="525"/>
      <c r="AOS69" s="525"/>
      <c r="AOT69" s="525"/>
      <c r="AOU69" s="525"/>
      <c r="AOV69" s="525"/>
      <c r="AOW69" s="525"/>
      <c r="AOX69" s="525"/>
      <c r="AOY69" s="525"/>
      <c r="AOZ69" s="525"/>
      <c r="APA69" s="525"/>
      <c r="APB69" s="525"/>
      <c r="APC69" s="525"/>
      <c r="APD69" s="525"/>
      <c r="APE69" s="525"/>
      <c r="APF69" s="525"/>
      <c r="APG69" s="525"/>
      <c r="APH69" s="525"/>
      <c r="API69" s="525"/>
      <c r="APJ69" s="525"/>
      <c r="APK69" s="525"/>
      <c r="APL69" s="525"/>
      <c r="APM69" s="525"/>
      <c r="APN69" s="525"/>
      <c r="APO69" s="525"/>
      <c r="APP69" s="525"/>
      <c r="APQ69" s="525"/>
      <c r="APR69" s="525"/>
      <c r="APS69" s="525"/>
      <c r="APT69" s="525"/>
      <c r="APU69" s="525"/>
      <c r="APV69" s="525"/>
      <c r="APW69" s="525"/>
      <c r="APX69" s="525"/>
      <c r="APY69" s="525"/>
      <c r="APZ69" s="525"/>
      <c r="AQA69" s="525"/>
      <c r="AQB69" s="525"/>
      <c r="AQC69" s="525"/>
      <c r="AQD69" s="525"/>
      <c r="AQE69" s="525"/>
      <c r="AQF69" s="525"/>
      <c r="AQG69" s="525"/>
      <c r="AQH69" s="525"/>
      <c r="AQI69" s="525"/>
      <c r="AQJ69" s="525"/>
      <c r="AQK69" s="525"/>
      <c r="AQL69" s="525"/>
      <c r="AQM69" s="525"/>
      <c r="AQN69" s="525"/>
      <c r="AQO69" s="525"/>
      <c r="AQP69" s="525"/>
      <c r="AQQ69" s="525"/>
      <c r="AQR69" s="525"/>
      <c r="AQS69" s="525"/>
      <c r="AQT69" s="525"/>
      <c r="AQU69" s="525"/>
      <c r="AQV69" s="525"/>
      <c r="AQW69" s="525"/>
      <c r="AQX69" s="525"/>
      <c r="AQY69" s="525"/>
      <c r="AQZ69" s="525"/>
      <c r="ARA69" s="525"/>
      <c r="ARB69" s="525"/>
      <c r="ARC69" s="525"/>
      <c r="ARD69" s="525"/>
      <c r="ARE69" s="525"/>
      <c r="ARF69" s="525"/>
      <c r="ARG69" s="525"/>
      <c r="ARH69" s="525"/>
      <c r="ARI69" s="525"/>
      <c r="ARJ69" s="525"/>
      <c r="ARK69" s="525"/>
      <c r="ARL69" s="525"/>
      <c r="ARM69" s="525"/>
      <c r="ARN69" s="525"/>
      <c r="ARO69" s="525"/>
      <c r="ARP69" s="525"/>
      <c r="ARQ69" s="525"/>
      <c r="ARR69" s="525"/>
      <c r="ARS69" s="525"/>
      <c r="ART69" s="525"/>
      <c r="ARU69" s="525"/>
      <c r="ARV69" s="525"/>
      <c r="ARW69" s="525"/>
      <c r="ARX69" s="525"/>
      <c r="ARY69" s="525"/>
      <c r="ARZ69" s="525"/>
      <c r="ASA69" s="525"/>
      <c r="ASB69" s="525"/>
      <c r="ASC69" s="525"/>
      <c r="ASD69" s="525"/>
      <c r="ASE69" s="525"/>
      <c r="ASF69" s="525"/>
      <c r="ASG69" s="525"/>
      <c r="ASH69" s="525"/>
      <c r="ASI69" s="525"/>
      <c r="ASJ69" s="525"/>
      <c r="ASK69" s="525"/>
      <c r="ASL69" s="525"/>
      <c r="ASM69" s="525"/>
      <c r="ASN69" s="525"/>
      <c r="ASO69" s="525"/>
      <c r="ASP69" s="525"/>
      <c r="ASQ69" s="525"/>
      <c r="ASR69" s="525"/>
      <c r="ASS69" s="525"/>
      <c r="AST69" s="525"/>
      <c r="ASU69" s="525"/>
      <c r="ASV69" s="525"/>
      <c r="ASW69" s="525"/>
      <c r="ASX69" s="525"/>
      <c r="ASY69" s="525"/>
      <c r="ASZ69" s="525"/>
      <c r="ATA69" s="525"/>
      <c r="ATB69" s="525"/>
      <c r="ATC69" s="525"/>
      <c r="ATD69" s="525"/>
      <c r="ATE69" s="525"/>
      <c r="ATF69" s="525"/>
      <c r="ATG69" s="525"/>
      <c r="ATH69" s="525"/>
      <c r="ATI69" s="525"/>
      <c r="ATJ69" s="525"/>
      <c r="ATK69" s="525"/>
      <c r="ATL69" s="525"/>
      <c r="ATM69" s="525"/>
      <c r="ATN69" s="525"/>
      <c r="ATO69" s="525"/>
      <c r="ATP69" s="525"/>
      <c r="ATQ69" s="525"/>
      <c r="ATR69" s="525"/>
      <c r="ATS69" s="525"/>
      <c r="ATT69" s="525"/>
      <c r="ATU69" s="525"/>
      <c r="ATV69" s="525"/>
      <c r="ATW69" s="525"/>
      <c r="ATX69" s="525"/>
      <c r="ATY69" s="525"/>
      <c r="ATZ69" s="525"/>
      <c r="AUA69" s="525"/>
      <c r="AUB69" s="525"/>
      <c r="AUC69" s="525"/>
      <c r="AUD69" s="525"/>
      <c r="AUE69" s="525"/>
      <c r="AUF69" s="525"/>
      <c r="AUG69" s="525"/>
      <c r="AUH69" s="525"/>
      <c r="AUI69" s="525"/>
      <c r="AUJ69" s="525"/>
      <c r="AUK69" s="525"/>
      <c r="AUL69" s="525"/>
      <c r="AUM69" s="525"/>
      <c r="AUN69" s="525"/>
      <c r="AUO69" s="525"/>
      <c r="AUP69" s="525"/>
      <c r="AUQ69" s="525"/>
      <c r="AUR69" s="525"/>
      <c r="AUS69" s="525"/>
      <c r="AUT69" s="525"/>
      <c r="AUU69" s="525"/>
      <c r="AUV69" s="525"/>
      <c r="AUW69" s="525"/>
      <c r="AUX69" s="525"/>
      <c r="AUY69" s="525"/>
      <c r="AUZ69" s="525"/>
      <c r="AVA69" s="525"/>
      <c r="AVB69" s="525"/>
      <c r="AVC69" s="525"/>
      <c r="AVD69" s="525"/>
      <c r="AVE69" s="525"/>
      <c r="AVF69" s="525"/>
      <c r="AVG69" s="525"/>
      <c r="AVH69" s="525"/>
      <c r="AVI69" s="525"/>
      <c r="AVJ69" s="525"/>
      <c r="AVK69" s="525"/>
      <c r="AVL69" s="525"/>
      <c r="AVM69" s="525"/>
      <c r="AVN69" s="525"/>
      <c r="AVO69" s="525"/>
      <c r="AVP69" s="525"/>
      <c r="AVQ69" s="525"/>
      <c r="AVR69" s="525"/>
      <c r="AVS69" s="525"/>
      <c r="AVT69" s="525"/>
      <c r="AVU69" s="525"/>
      <c r="AVV69" s="525"/>
      <c r="AVW69" s="525"/>
      <c r="AVX69" s="525"/>
      <c r="AVY69" s="525"/>
      <c r="AVZ69" s="525"/>
      <c r="AWA69" s="525"/>
      <c r="AWB69" s="525"/>
      <c r="AWC69" s="525"/>
      <c r="AWD69" s="525"/>
      <c r="AWE69" s="525"/>
      <c r="AWF69" s="525"/>
      <c r="AWG69" s="525"/>
      <c r="AWH69" s="525"/>
      <c r="AWI69" s="525"/>
      <c r="AWJ69" s="525"/>
      <c r="AWK69" s="525"/>
      <c r="AWL69" s="525"/>
      <c r="AWM69" s="525"/>
      <c r="AWN69" s="525"/>
      <c r="AWO69" s="525"/>
      <c r="AWP69" s="525"/>
      <c r="AWQ69" s="525"/>
      <c r="AWR69" s="525"/>
      <c r="AWS69" s="525"/>
      <c r="AWT69" s="525"/>
      <c r="AWU69" s="525"/>
      <c r="AWV69" s="525"/>
      <c r="AWW69" s="525"/>
      <c r="AWX69" s="525"/>
      <c r="AWY69" s="525"/>
      <c r="AWZ69" s="525"/>
      <c r="AXA69" s="525"/>
      <c r="AXB69" s="525"/>
      <c r="AXC69" s="525"/>
      <c r="AXD69" s="525"/>
      <c r="AXE69" s="525"/>
      <c r="AXF69" s="525"/>
      <c r="AXG69" s="525"/>
      <c r="AXH69" s="525"/>
      <c r="AXI69" s="525"/>
      <c r="AXJ69" s="525"/>
      <c r="AXK69" s="525"/>
      <c r="AXL69" s="525"/>
      <c r="AXM69" s="525"/>
      <c r="AXN69" s="525"/>
      <c r="AXO69" s="525"/>
      <c r="AXP69" s="525"/>
      <c r="AXQ69" s="525"/>
      <c r="AXR69" s="525"/>
      <c r="AXS69" s="525"/>
      <c r="AXT69" s="525"/>
      <c r="AXU69" s="525"/>
      <c r="AXV69" s="525"/>
      <c r="AXW69" s="525"/>
      <c r="AXX69" s="525"/>
      <c r="AXY69" s="525"/>
      <c r="AXZ69" s="525"/>
      <c r="AYA69" s="525"/>
      <c r="AYB69" s="525"/>
      <c r="AYC69" s="525"/>
      <c r="AYD69" s="525"/>
      <c r="AYE69" s="525"/>
      <c r="AYF69" s="525"/>
      <c r="AYG69" s="525"/>
      <c r="AYH69" s="525"/>
      <c r="AYI69" s="525"/>
      <c r="AYJ69" s="525"/>
      <c r="AYK69" s="525"/>
      <c r="AYL69" s="525"/>
      <c r="AYM69" s="525"/>
      <c r="AYN69" s="525"/>
      <c r="AYO69" s="525"/>
      <c r="AYP69" s="525"/>
      <c r="AYQ69" s="525"/>
      <c r="AYR69" s="525"/>
      <c r="AYS69" s="525"/>
      <c r="AYT69" s="525"/>
      <c r="AYU69" s="525"/>
      <c r="AYV69" s="525"/>
      <c r="AYW69" s="525"/>
      <c r="AYX69" s="525"/>
      <c r="AYY69" s="525"/>
      <c r="AYZ69" s="525"/>
      <c r="AZA69" s="525"/>
      <c r="AZB69" s="525"/>
      <c r="AZC69" s="525"/>
      <c r="AZD69" s="525"/>
      <c r="AZE69" s="525"/>
      <c r="AZF69" s="525"/>
      <c r="AZG69" s="525"/>
      <c r="AZH69" s="525"/>
      <c r="AZI69" s="525"/>
      <c r="AZJ69" s="525"/>
      <c r="AZK69" s="525"/>
      <c r="AZL69" s="525"/>
      <c r="AZM69" s="525"/>
      <c r="AZN69" s="525"/>
      <c r="AZO69" s="525"/>
      <c r="AZP69" s="525"/>
      <c r="AZQ69" s="525"/>
      <c r="AZR69" s="525"/>
      <c r="AZS69" s="525"/>
      <c r="AZT69" s="525"/>
      <c r="AZU69" s="525"/>
      <c r="AZV69" s="525"/>
      <c r="AZW69" s="525"/>
      <c r="AZX69" s="525"/>
      <c r="AZY69" s="525"/>
      <c r="AZZ69" s="525"/>
      <c r="BAA69" s="525"/>
      <c r="BAB69" s="525"/>
      <c r="BAC69" s="525"/>
      <c r="BAD69" s="525"/>
      <c r="BAE69" s="525"/>
      <c r="BAF69" s="525"/>
      <c r="BAG69" s="525"/>
      <c r="BAH69" s="525"/>
      <c r="BAI69" s="525"/>
      <c r="BAJ69" s="525"/>
      <c r="BAK69" s="525"/>
      <c r="BAL69" s="525"/>
      <c r="BAM69" s="525"/>
      <c r="BAN69" s="525"/>
      <c r="BAO69" s="525"/>
      <c r="BAP69" s="525"/>
      <c r="BAQ69" s="525"/>
      <c r="BAR69" s="525"/>
      <c r="BAS69" s="525"/>
      <c r="BAT69" s="525"/>
      <c r="BAU69" s="525"/>
      <c r="BAV69" s="525"/>
      <c r="BAW69" s="525"/>
      <c r="BAX69" s="525"/>
      <c r="BAY69" s="525"/>
      <c r="BAZ69" s="525"/>
      <c r="BBA69" s="525"/>
      <c r="BBB69" s="525"/>
      <c r="BBC69" s="525"/>
      <c r="BBD69" s="525"/>
      <c r="BBE69" s="525"/>
      <c r="BBF69" s="525"/>
      <c r="BBG69" s="525"/>
      <c r="BBH69" s="525"/>
      <c r="BBI69" s="525"/>
      <c r="BBJ69" s="525"/>
      <c r="BBK69" s="525"/>
      <c r="BBL69" s="525"/>
      <c r="BBM69" s="525"/>
      <c r="BBN69" s="525"/>
      <c r="BBO69" s="525"/>
      <c r="BBP69" s="525"/>
      <c r="BBQ69" s="525"/>
      <c r="BBR69" s="525"/>
      <c r="BBS69" s="525"/>
      <c r="BBT69" s="525"/>
      <c r="BBU69" s="525"/>
      <c r="BBV69" s="525"/>
      <c r="BBW69" s="525"/>
      <c r="BBX69" s="525"/>
      <c r="BBY69" s="525"/>
      <c r="BBZ69" s="525"/>
      <c r="BCA69" s="525"/>
      <c r="BCB69" s="525"/>
      <c r="BCC69" s="525"/>
      <c r="BCD69" s="525"/>
      <c r="BCE69" s="525"/>
      <c r="BCF69" s="525"/>
      <c r="BCG69" s="525"/>
      <c r="BCH69" s="525"/>
      <c r="BCI69" s="525"/>
      <c r="BCJ69" s="525"/>
      <c r="BCK69" s="525"/>
      <c r="BCL69" s="525"/>
      <c r="BCM69" s="525"/>
      <c r="BCN69" s="525"/>
      <c r="BCO69" s="525"/>
      <c r="BCP69" s="525"/>
      <c r="BCQ69" s="525"/>
      <c r="BCR69" s="525"/>
      <c r="BCS69" s="525"/>
      <c r="BCT69" s="525"/>
      <c r="BCU69" s="525"/>
      <c r="BCV69" s="525"/>
      <c r="BCW69" s="525"/>
      <c r="BCX69" s="525"/>
      <c r="BCY69" s="525"/>
      <c r="BCZ69" s="525"/>
      <c r="BDA69" s="525"/>
      <c r="BDB69" s="525"/>
      <c r="BDC69" s="525"/>
      <c r="BDD69" s="525"/>
      <c r="BDE69" s="525"/>
      <c r="BDF69" s="525"/>
      <c r="BDG69" s="525"/>
      <c r="BDH69" s="525"/>
      <c r="BDI69" s="525"/>
      <c r="BDJ69" s="525"/>
      <c r="BDK69" s="525"/>
      <c r="BDL69" s="525"/>
      <c r="BDM69" s="525"/>
      <c r="BDN69" s="525"/>
      <c r="BDO69" s="525"/>
      <c r="BDP69" s="525"/>
      <c r="BDQ69" s="525"/>
      <c r="BDR69" s="525"/>
      <c r="BDS69" s="525"/>
      <c r="BDT69" s="525"/>
      <c r="BDU69" s="525"/>
      <c r="BDV69" s="525"/>
      <c r="BDW69" s="525"/>
      <c r="BDX69" s="525"/>
      <c r="BDY69" s="525"/>
      <c r="BDZ69" s="525"/>
      <c r="BEA69" s="525"/>
      <c r="BEB69" s="525"/>
      <c r="BEC69" s="525"/>
      <c r="BED69" s="525"/>
      <c r="BEE69" s="525"/>
      <c r="BEF69" s="525"/>
      <c r="BEG69" s="525"/>
      <c r="BEH69" s="525"/>
      <c r="BEI69" s="525"/>
      <c r="BEJ69" s="525"/>
      <c r="BEK69" s="525"/>
      <c r="BEL69" s="525"/>
      <c r="BEM69" s="525"/>
      <c r="BEN69" s="525"/>
      <c r="BEO69" s="525"/>
      <c r="BEP69" s="525"/>
      <c r="BEQ69" s="525"/>
      <c r="BER69" s="525"/>
      <c r="BES69" s="525"/>
      <c r="BET69" s="525"/>
      <c r="BEU69" s="525"/>
      <c r="BEV69" s="525"/>
      <c r="BEW69" s="525"/>
      <c r="BEX69" s="525"/>
      <c r="BEY69" s="525"/>
      <c r="BEZ69" s="525"/>
      <c r="BFA69" s="525"/>
      <c r="BFB69" s="525"/>
      <c r="BFC69" s="525"/>
      <c r="BFD69" s="525"/>
      <c r="BFE69" s="525"/>
      <c r="BFF69" s="525"/>
      <c r="BFG69" s="525"/>
      <c r="BFH69" s="525"/>
      <c r="BFI69" s="525"/>
      <c r="BFJ69" s="525"/>
      <c r="BFK69" s="525"/>
      <c r="BFL69" s="525"/>
      <c r="BFM69" s="525"/>
      <c r="BFN69" s="525"/>
      <c r="BFO69" s="525"/>
      <c r="BFP69" s="525"/>
      <c r="BFQ69" s="525"/>
      <c r="BFR69" s="525"/>
      <c r="BFS69" s="525"/>
      <c r="BFT69" s="525"/>
      <c r="BFU69" s="525"/>
      <c r="BFV69" s="525"/>
      <c r="BFW69" s="525"/>
      <c r="BFX69" s="525"/>
      <c r="BFY69" s="525"/>
      <c r="BFZ69" s="525"/>
      <c r="BGA69" s="525"/>
      <c r="BGB69" s="525"/>
      <c r="BGC69" s="525"/>
      <c r="BGD69" s="525"/>
      <c r="BGE69" s="525"/>
      <c r="BGF69" s="525"/>
      <c r="BGG69" s="525"/>
      <c r="BGH69" s="525"/>
      <c r="BGI69" s="525"/>
      <c r="BGJ69" s="525"/>
      <c r="BGK69" s="525"/>
      <c r="BGL69" s="525"/>
      <c r="BGM69" s="525"/>
      <c r="BGN69" s="525"/>
      <c r="BGO69" s="525"/>
      <c r="BGP69" s="525"/>
      <c r="BGQ69" s="525"/>
      <c r="BGR69" s="525"/>
      <c r="BGS69" s="525"/>
      <c r="BGT69" s="525"/>
      <c r="BGU69" s="525"/>
      <c r="BGV69" s="525"/>
      <c r="BGW69" s="525"/>
      <c r="BGX69" s="525"/>
      <c r="BGY69" s="525"/>
      <c r="BGZ69" s="525"/>
      <c r="BHA69" s="525"/>
      <c r="BHB69" s="525"/>
      <c r="BHC69" s="525"/>
      <c r="BHD69" s="525"/>
      <c r="BHE69" s="525"/>
      <c r="BHF69" s="525"/>
      <c r="BHG69" s="525"/>
      <c r="BHH69" s="525"/>
      <c r="BHI69" s="525"/>
      <c r="BHJ69" s="525"/>
      <c r="BHK69" s="525"/>
      <c r="BHL69" s="525"/>
      <c r="BHM69" s="525"/>
      <c r="BHN69" s="525"/>
      <c r="BHO69" s="525"/>
      <c r="BHP69" s="525"/>
      <c r="BHQ69" s="525"/>
      <c r="BHR69" s="525"/>
      <c r="BHS69" s="525"/>
      <c r="BHT69" s="525"/>
      <c r="BHU69" s="525"/>
      <c r="BHV69" s="525"/>
      <c r="BHW69" s="525"/>
      <c r="BHX69" s="525"/>
      <c r="BHY69" s="525"/>
      <c r="BHZ69" s="525"/>
      <c r="BIA69" s="525"/>
      <c r="BIB69" s="525"/>
      <c r="BIC69" s="525"/>
      <c r="BID69" s="525"/>
      <c r="BIE69" s="525"/>
      <c r="BIF69" s="525"/>
      <c r="BIG69" s="525"/>
      <c r="BIH69" s="525"/>
      <c r="BII69" s="525"/>
      <c r="BIJ69" s="525"/>
      <c r="BIK69" s="525"/>
      <c r="BIL69" s="525"/>
      <c r="BIM69" s="525"/>
      <c r="BIN69" s="525"/>
      <c r="BIO69" s="525"/>
      <c r="BIP69" s="525"/>
      <c r="BIQ69" s="525"/>
      <c r="BIR69" s="525"/>
      <c r="BIS69" s="525"/>
      <c r="BIT69" s="525"/>
      <c r="BIU69" s="525"/>
      <c r="BIV69" s="525"/>
      <c r="BIW69" s="525"/>
      <c r="BIX69" s="525"/>
      <c r="BIY69" s="525"/>
      <c r="BIZ69" s="525"/>
      <c r="BJA69" s="525"/>
      <c r="BJB69" s="525"/>
      <c r="BJC69" s="525"/>
      <c r="BJD69" s="525"/>
      <c r="BJE69" s="525"/>
      <c r="BJF69" s="525"/>
      <c r="BJG69" s="525"/>
      <c r="BJH69" s="525"/>
      <c r="BJI69" s="525"/>
      <c r="BJJ69" s="525"/>
      <c r="BJK69" s="525"/>
      <c r="BJL69" s="525"/>
      <c r="BJM69" s="525"/>
      <c r="BJN69" s="525"/>
      <c r="BJO69" s="525"/>
      <c r="BJP69" s="525"/>
      <c r="BJQ69" s="525"/>
      <c r="BJR69" s="525"/>
      <c r="BJS69" s="525"/>
      <c r="BJT69" s="525"/>
      <c r="BJU69" s="525"/>
      <c r="BJV69" s="525"/>
      <c r="BJW69" s="525"/>
      <c r="BJX69" s="525"/>
      <c r="BJY69" s="525"/>
      <c r="BJZ69" s="525"/>
      <c r="BKA69" s="525"/>
      <c r="BKB69" s="525"/>
      <c r="BKC69" s="525"/>
      <c r="BKD69" s="525"/>
      <c r="BKE69" s="525"/>
      <c r="BKF69" s="525"/>
      <c r="BKG69" s="525"/>
      <c r="BKH69" s="525"/>
      <c r="BKI69" s="525"/>
      <c r="BKJ69" s="525"/>
      <c r="BKK69" s="525"/>
      <c r="BKL69" s="525"/>
      <c r="BKM69" s="525"/>
      <c r="BKN69" s="525"/>
      <c r="BKO69" s="525"/>
      <c r="BKP69" s="525"/>
      <c r="BKQ69" s="525"/>
      <c r="BKR69" s="525"/>
      <c r="BKS69" s="525"/>
      <c r="BKT69" s="525"/>
      <c r="BKU69" s="525"/>
      <c r="BKV69" s="525"/>
      <c r="BKW69" s="525"/>
      <c r="BKX69" s="525"/>
      <c r="BKY69" s="525"/>
      <c r="BKZ69" s="525"/>
      <c r="BLA69" s="525"/>
      <c r="BLB69" s="525"/>
      <c r="BLC69" s="525"/>
      <c r="BLD69" s="525"/>
      <c r="BLE69" s="525"/>
      <c r="BLF69" s="525"/>
      <c r="BLG69" s="525"/>
      <c r="BLH69" s="525"/>
      <c r="BLI69" s="525"/>
      <c r="BLJ69" s="525"/>
      <c r="BLK69" s="525"/>
      <c r="BLL69" s="525"/>
      <c r="BLM69" s="525"/>
      <c r="BLN69" s="525"/>
      <c r="BLO69" s="525"/>
      <c r="BLP69" s="525"/>
      <c r="BLQ69" s="525"/>
      <c r="BLR69" s="525"/>
      <c r="BLS69" s="525"/>
      <c r="BLT69" s="525"/>
      <c r="BLU69" s="525"/>
      <c r="BLV69" s="525"/>
      <c r="BLW69" s="525"/>
      <c r="BLX69" s="525"/>
      <c r="BLY69" s="525"/>
      <c r="BLZ69" s="525"/>
      <c r="BMA69" s="525"/>
      <c r="BMB69" s="525"/>
      <c r="BMC69" s="525"/>
      <c r="BMD69" s="525"/>
      <c r="BME69" s="525"/>
      <c r="BMF69" s="525"/>
      <c r="BMG69" s="525"/>
      <c r="BMH69" s="525"/>
      <c r="BMI69" s="525"/>
      <c r="BMJ69" s="525"/>
      <c r="BMK69" s="525"/>
      <c r="BML69" s="525"/>
      <c r="BMM69" s="525"/>
      <c r="BMN69" s="525"/>
      <c r="BMO69" s="525"/>
      <c r="BMP69" s="525"/>
      <c r="BMQ69" s="525"/>
      <c r="BMR69" s="525"/>
      <c r="BMS69" s="525"/>
      <c r="BMT69" s="525"/>
      <c r="BMU69" s="525"/>
      <c r="BMV69" s="525"/>
      <c r="BMW69" s="525"/>
      <c r="BMX69" s="525"/>
      <c r="BMY69" s="525"/>
      <c r="BMZ69" s="525"/>
      <c r="BNA69" s="525"/>
      <c r="BNB69" s="525"/>
      <c r="BNC69" s="525"/>
      <c r="BND69" s="525"/>
      <c r="BNE69" s="525"/>
      <c r="BNF69" s="525"/>
      <c r="BNG69" s="525"/>
      <c r="BNH69" s="525"/>
      <c r="BNI69" s="525"/>
      <c r="BNJ69" s="525"/>
      <c r="BNK69" s="525"/>
      <c r="BNL69" s="525"/>
      <c r="BNM69" s="525"/>
      <c r="BNN69" s="525"/>
      <c r="BNO69" s="525"/>
      <c r="BNP69" s="525"/>
      <c r="BNQ69" s="525"/>
      <c r="BNR69" s="525"/>
      <c r="BNS69" s="525"/>
      <c r="BNT69" s="525"/>
      <c r="BNU69" s="525"/>
      <c r="BNV69" s="525"/>
      <c r="BNW69" s="525"/>
      <c r="BNX69" s="525"/>
      <c r="BNY69" s="525"/>
      <c r="BNZ69" s="525"/>
      <c r="BOA69" s="525"/>
      <c r="BOB69" s="525"/>
      <c r="BOC69" s="525"/>
      <c r="BOD69" s="525"/>
      <c r="BOE69" s="525"/>
      <c r="BOF69" s="525"/>
      <c r="BOG69" s="525"/>
      <c r="BOH69" s="525"/>
      <c r="BOI69" s="525"/>
      <c r="BOJ69" s="525"/>
      <c r="BOK69" s="525"/>
      <c r="BOL69" s="525"/>
      <c r="BOM69" s="525"/>
      <c r="BON69" s="525"/>
      <c r="BOO69" s="525"/>
      <c r="BOP69" s="525"/>
      <c r="BOQ69" s="525"/>
      <c r="BOR69" s="525"/>
      <c r="BOS69" s="525"/>
      <c r="BOT69" s="525"/>
      <c r="BOU69" s="525"/>
      <c r="BOV69" s="525"/>
      <c r="BOW69" s="525"/>
      <c r="BOX69" s="525"/>
      <c r="BOY69" s="525"/>
      <c r="BOZ69" s="525"/>
      <c r="BPA69" s="525"/>
      <c r="BPB69" s="525"/>
      <c r="BPC69" s="525"/>
      <c r="BPD69" s="525"/>
      <c r="BPE69" s="525"/>
      <c r="BPF69" s="525"/>
      <c r="BPG69" s="525"/>
      <c r="BPH69" s="525"/>
      <c r="BPI69" s="525"/>
      <c r="BPJ69" s="525"/>
      <c r="BPK69" s="525"/>
      <c r="BPL69" s="525"/>
      <c r="BPM69" s="525"/>
      <c r="BPN69" s="525"/>
      <c r="BPO69" s="525"/>
      <c r="BPP69" s="525"/>
      <c r="BPQ69" s="525"/>
      <c r="BPR69" s="525"/>
      <c r="BPS69" s="525"/>
      <c r="BPT69" s="525"/>
      <c r="BPU69" s="525"/>
      <c r="BPV69" s="525"/>
      <c r="BPW69" s="525"/>
      <c r="BPX69" s="525"/>
      <c r="BPY69" s="525"/>
      <c r="BPZ69" s="525"/>
      <c r="BQA69" s="525"/>
      <c r="BQB69" s="525"/>
      <c r="BQC69" s="525"/>
      <c r="BQD69" s="525"/>
      <c r="BQE69" s="525"/>
      <c r="BQF69" s="525"/>
      <c r="BQG69" s="525"/>
      <c r="BQH69" s="525"/>
      <c r="BQI69" s="525"/>
      <c r="BQJ69" s="525"/>
      <c r="BQK69" s="525"/>
      <c r="BQL69" s="525"/>
      <c r="BQM69" s="525"/>
      <c r="BQN69" s="525"/>
      <c r="BQO69" s="525"/>
      <c r="BQP69" s="525"/>
      <c r="BQQ69" s="525"/>
      <c r="BQR69" s="525"/>
      <c r="BQS69" s="525"/>
      <c r="BQT69" s="525"/>
      <c r="BQU69" s="525"/>
      <c r="BQV69" s="525"/>
      <c r="BQW69" s="525"/>
      <c r="BQX69" s="525"/>
      <c r="BQY69" s="525"/>
      <c r="BQZ69" s="525"/>
      <c r="BRA69" s="525"/>
      <c r="BRB69" s="525"/>
      <c r="BRC69" s="525"/>
      <c r="BRD69" s="525"/>
      <c r="BRE69" s="525"/>
      <c r="BRF69" s="525"/>
      <c r="BRG69" s="525"/>
      <c r="BRH69" s="525"/>
      <c r="BRI69" s="525"/>
      <c r="BRJ69" s="525"/>
      <c r="BRK69" s="525"/>
      <c r="BRL69" s="525"/>
      <c r="BRM69" s="525"/>
      <c r="BRN69" s="525"/>
      <c r="BRO69" s="525"/>
      <c r="BRP69" s="525"/>
      <c r="BRQ69" s="525"/>
      <c r="BRR69" s="525"/>
      <c r="BRS69" s="525"/>
      <c r="BRT69" s="525"/>
      <c r="BRU69" s="525"/>
      <c r="BRV69" s="525"/>
      <c r="BRW69" s="525"/>
      <c r="BRX69" s="525"/>
      <c r="BRY69" s="525"/>
      <c r="BRZ69" s="525"/>
      <c r="BSA69" s="525"/>
      <c r="BSB69" s="525"/>
      <c r="BSC69" s="525"/>
      <c r="BSD69" s="525"/>
      <c r="BSE69" s="525"/>
      <c r="BSF69" s="525"/>
      <c r="BSG69" s="525"/>
      <c r="BSH69" s="525"/>
      <c r="BSI69" s="525"/>
      <c r="BSJ69" s="525"/>
      <c r="BSK69" s="525"/>
      <c r="BSL69" s="525"/>
      <c r="BSM69" s="525"/>
      <c r="BSN69" s="525"/>
      <c r="BSO69" s="525"/>
      <c r="BSP69" s="525"/>
      <c r="BSQ69" s="525"/>
      <c r="BSR69" s="525"/>
      <c r="BSS69" s="525"/>
      <c r="BST69" s="525"/>
      <c r="BSU69" s="525"/>
      <c r="BSV69" s="525"/>
      <c r="BSW69" s="525"/>
      <c r="BSX69" s="525"/>
      <c r="BSY69" s="525"/>
      <c r="BSZ69" s="525"/>
      <c r="BTA69" s="525"/>
      <c r="BTB69" s="525"/>
      <c r="BTC69" s="525"/>
      <c r="BTD69" s="525"/>
      <c r="BTE69" s="525"/>
      <c r="BTF69" s="525"/>
      <c r="BTG69" s="525"/>
      <c r="BTH69" s="525"/>
      <c r="BTI69" s="525"/>
      <c r="BTJ69" s="525"/>
      <c r="BTK69" s="525"/>
      <c r="BTL69" s="525"/>
      <c r="BTM69" s="525"/>
      <c r="BTN69" s="525"/>
      <c r="BTO69" s="525"/>
      <c r="BTP69" s="525"/>
      <c r="BTQ69" s="525"/>
      <c r="BTR69" s="525"/>
      <c r="BTS69" s="525"/>
      <c r="BTT69" s="525"/>
      <c r="BTU69" s="525"/>
      <c r="BTV69" s="525"/>
      <c r="BTW69" s="525"/>
      <c r="BTX69" s="525"/>
      <c r="BTY69" s="525"/>
      <c r="BTZ69" s="525"/>
      <c r="BUA69" s="525"/>
      <c r="BUB69" s="525"/>
      <c r="BUC69" s="525"/>
      <c r="BUD69" s="525"/>
      <c r="BUE69" s="525"/>
      <c r="BUF69" s="525"/>
      <c r="BUG69" s="525"/>
      <c r="BUH69" s="525"/>
      <c r="BUI69" s="525"/>
      <c r="BUJ69" s="525"/>
      <c r="BUK69" s="525"/>
      <c r="BUL69" s="525"/>
      <c r="BUM69" s="525"/>
      <c r="BUN69" s="525"/>
      <c r="BUO69" s="525"/>
      <c r="BUP69" s="525"/>
      <c r="BUQ69" s="525"/>
      <c r="BUR69" s="525"/>
      <c r="BUS69" s="525"/>
      <c r="BUT69" s="525"/>
      <c r="BUU69" s="525"/>
      <c r="BUV69" s="525"/>
      <c r="BUW69" s="525"/>
      <c r="BUX69" s="525"/>
      <c r="BUY69" s="525"/>
      <c r="BUZ69" s="525"/>
      <c r="BVA69" s="525"/>
      <c r="BVB69" s="525"/>
      <c r="BVC69" s="525"/>
      <c r="BVD69" s="525"/>
      <c r="BVE69" s="525"/>
      <c r="BVF69" s="525"/>
      <c r="BVG69" s="525"/>
      <c r="BVH69" s="525"/>
      <c r="BVI69" s="525"/>
      <c r="BVJ69" s="525"/>
      <c r="BVK69" s="525"/>
      <c r="BVL69" s="525"/>
      <c r="BVM69" s="525"/>
      <c r="BVN69" s="525"/>
      <c r="BVO69" s="525"/>
      <c r="BVP69" s="525"/>
      <c r="BVQ69" s="525"/>
      <c r="BVR69" s="525"/>
      <c r="BVS69" s="525"/>
      <c r="BVT69" s="525"/>
      <c r="BVU69" s="525"/>
      <c r="BVV69" s="525"/>
      <c r="BVW69" s="525"/>
      <c r="BVX69" s="525"/>
      <c r="BVY69" s="525"/>
      <c r="BVZ69" s="525"/>
      <c r="BWA69" s="525"/>
      <c r="BWB69" s="525"/>
      <c r="BWC69" s="525"/>
      <c r="BWD69" s="525"/>
      <c r="BWE69" s="525"/>
      <c r="BWF69" s="525"/>
      <c r="BWG69" s="525"/>
      <c r="BWH69" s="525"/>
      <c r="BWI69" s="525"/>
      <c r="BWJ69" s="525"/>
      <c r="BWK69" s="525"/>
      <c r="BWL69" s="525"/>
      <c r="BWM69" s="525"/>
      <c r="BWN69" s="525"/>
      <c r="BWO69" s="525"/>
      <c r="BWP69" s="525"/>
      <c r="BWQ69" s="525"/>
      <c r="BWR69" s="525"/>
      <c r="BWS69" s="525"/>
      <c r="BWT69" s="525"/>
      <c r="BWU69" s="525"/>
      <c r="BWV69" s="525"/>
      <c r="BWW69" s="525"/>
      <c r="BWX69" s="525"/>
      <c r="BWY69" s="525"/>
      <c r="BWZ69" s="525"/>
      <c r="BXA69" s="525"/>
      <c r="BXB69" s="525"/>
      <c r="BXC69" s="525"/>
      <c r="BXD69" s="525"/>
      <c r="BXE69" s="525"/>
      <c r="BXF69" s="525"/>
      <c r="BXG69" s="525"/>
      <c r="BXH69" s="525"/>
      <c r="BXI69" s="525"/>
      <c r="BXJ69" s="525"/>
      <c r="BXK69" s="525"/>
      <c r="BXL69" s="525"/>
      <c r="BXM69" s="525"/>
      <c r="BXN69" s="525"/>
      <c r="BXO69" s="525"/>
      <c r="BXP69" s="525"/>
      <c r="BXQ69" s="525"/>
      <c r="BXR69" s="525"/>
      <c r="BXS69" s="525"/>
      <c r="BXT69" s="525"/>
      <c r="BXU69" s="525"/>
      <c r="BXV69" s="525"/>
      <c r="BXW69" s="525"/>
      <c r="BXX69" s="525"/>
      <c r="BXY69" s="525"/>
      <c r="BXZ69" s="525"/>
      <c r="BYA69" s="525"/>
      <c r="BYB69" s="525"/>
      <c r="BYC69" s="525"/>
      <c r="BYD69" s="525"/>
      <c r="BYE69" s="525"/>
      <c r="BYF69" s="525"/>
      <c r="BYG69" s="525"/>
      <c r="BYH69" s="525"/>
      <c r="BYI69" s="525"/>
      <c r="BYJ69" s="525"/>
      <c r="BYK69" s="525"/>
      <c r="BYL69" s="525"/>
      <c r="BYM69" s="525"/>
      <c r="BYN69" s="525"/>
      <c r="BYO69" s="525"/>
      <c r="BYP69" s="525"/>
      <c r="BYQ69" s="525"/>
      <c r="BYR69" s="525"/>
      <c r="BYS69" s="525"/>
      <c r="BYT69" s="525"/>
      <c r="BYU69" s="525"/>
      <c r="BYV69" s="525"/>
      <c r="BYW69" s="525"/>
      <c r="BYX69" s="525"/>
      <c r="BYY69" s="525"/>
      <c r="BYZ69" s="525"/>
      <c r="BZA69" s="525"/>
      <c r="BZB69" s="525"/>
      <c r="BZC69" s="525"/>
      <c r="BZD69" s="525"/>
      <c r="BZE69" s="525"/>
      <c r="BZF69" s="525"/>
      <c r="BZG69" s="525"/>
      <c r="BZH69" s="525"/>
      <c r="BZI69" s="525"/>
      <c r="BZJ69" s="525"/>
      <c r="BZK69" s="525"/>
      <c r="BZL69" s="525"/>
      <c r="BZM69" s="525"/>
      <c r="BZN69" s="525"/>
      <c r="BZO69" s="525"/>
      <c r="BZP69" s="525"/>
      <c r="BZQ69" s="525"/>
      <c r="BZR69" s="525"/>
      <c r="BZS69" s="525"/>
      <c r="BZT69" s="525"/>
      <c r="BZU69" s="525"/>
      <c r="BZV69" s="525"/>
      <c r="BZW69" s="525"/>
      <c r="BZX69" s="525"/>
      <c r="BZY69" s="525"/>
      <c r="BZZ69" s="525"/>
      <c r="CAA69" s="525"/>
      <c r="CAB69" s="525"/>
      <c r="CAC69" s="525"/>
      <c r="CAD69" s="525"/>
      <c r="CAE69" s="525"/>
      <c r="CAF69" s="525"/>
      <c r="CAG69" s="525"/>
      <c r="CAH69" s="525"/>
      <c r="CAI69" s="525"/>
      <c r="CAJ69" s="525"/>
      <c r="CAK69" s="525"/>
      <c r="CAL69" s="525"/>
      <c r="CAM69" s="525"/>
      <c r="CAN69" s="525"/>
      <c r="CAO69" s="525"/>
      <c r="CAP69" s="525"/>
      <c r="CAQ69" s="525"/>
      <c r="CAR69" s="525"/>
      <c r="CAS69" s="525"/>
      <c r="CAT69" s="525"/>
      <c r="CAU69" s="525"/>
      <c r="CAV69" s="525"/>
      <c r="CAW69" s="525"/>
      <c r="CAX69" s="525"/>
      <c r="CAY69" s="525"/>
      <c r="CAZ69" s="525"/>
      <c r="CBA69" s="525"/>
      <c r="CBB69" s="525"/>
      <c r="CBC69" s="525"/>
      <c r="CBD69" s="525"/>
      <c r="CBE69" s="525"/>
      <c r="CBF69" s="525"/>
      <c r="CBG69" s="525"/>
      <c r="CBH69" s="525"/>
      <c r="CBI69" s="525"/>
      <c r="CBJ69" s="525"/>
      <c r="CBK69" s="525"/>
      <c r="CBL69" s="525"/>
      <c r="CBM69" s="525"/>
      <c r="CBN69" s="525"/>
      <c r="CBO69" s="525"/>
      <c r="CBP69" s="525"/>
      <c r="CBQ69" s="525"/>
      <c r="CBR69" s="525"/>
      <c r="CBS69" s="525"/>
      <c r="CBT69" s="525"/>
      <c r="CBU69" s="525"/>
      <c r="CBV69" s="525"/>
      <c r="CBW69" s="525"/>
      <c r="CBX69" s="525"/>
      <c r="CBY69" s="525"/>
      <c r="CBZ69" s="525"/>
      <c r="CCA69" s="525"/>
      <c r="CCB69" s="525"/>
      <c r="CCC69" s="525"/>
      <c r="CCD69" s="525"/>
      <c r="CCE69" s="525"/>
      <c r="CCF69" s="525"/>
      <c r="CCG69" s="525"/>
      <c r="CCH69" s="525"/>
      <c r="CCI69" s="525"/>
      <c r="CCJ69" s="525"/>
      <c r="CCK69" s="525"/>
      <c r="CCL69" s="525"/>
      <c r="CCM69" s="525"/>
      <c r="CCN69" s="525"/>
      <c r="CCO69" s="525"/>
      <c r="CCP69" s="525"/>
      <c r="CCQ69" s="525"/>
      <c r="CCR69" s="525"/>
      <c r="CCS69" s="525"/>
      <c r="CCT69" s="525"/>
      <c r="CCU69" s="525"/>
      <c r="CCV69" s="525"/>
      <c r="CCW69" s="525"/>
      <c r="CCX69" s="525"/>
      <c r="CCY69" s="525"/>
      <c r="CCZ69" s="525"/>
      <c r="CDA69" s="525"/>
      <c r="CDB69" s="525"/>
      <c r="CDC69" s="525"/>
      <c r="CDD69" s="525"/>
      <c r="CDE69" s="525"/>
      <c r="CDF69" s="525"/>
      <c r="CDG69" s="525"/>
      <c r="CDH69" s="525"/>
      <c r="CDI69" s="525"/>
      <c r="CDJ69" s="525"/>
      <c r="CDK69" s="525"/>
      <c r="CDL69" s="525"/>
      <c r="CDM69" s="525"/>
      <c r="CDN69" s="525"/>
      <c r="CDO69" s="525"/>
      <c r="CDP69" s="525"/>
      <c r="CDQ69" s="525"/>
      <c r="CDR69" s="525"/>
      <c r="CDS69" s="525"/>
      <c r="CDT69" s="525"/>
      <c r="CDU69" s="525"/>
      <c r="CDV69" s="525"/>
      <c r="CDW69" s="525"/>
      <c r="CDX69" s="525"/>
      <c r="CDY69" s="525"/>
      <c r="CDZ69" s="525"/>
      <c r="CEA69" s="525"/>
      <c r="CEB69" s="525"/>
      <c r="CEC69" s="525"/>
      <c r="CED69" s="525"/>
      <c r="CEE69" s="525"/>
      <c r="CEF69" s="525"/>
      <c r="CEG69" s="525"/>
      <c r="CEH69" s="525"/>
      <c r="CEI69" s="525"/>
      <c r="CEJ69" s="525"/>
      <c r="CEK69" s="525"/>
      <c r="CEL69" s="525"/>
      <c r="CEM69" s="525"/>
      <c r="CEN69" s="525"/>
      <c r="CEO69" s="525"/>
      <c r="CEP69" s="525"/>
      <c r="CEQ69" s="525"/>
      <c r="CER69" s="525"/>
      <c r="CES69" s="525"/>
      <c r="CET69" s="525"/>
      <c r="CEU69" s="525"/>
      <c r="CEV69" s="525"/>
      <c r="CEW69" s="525"/>
      <c r="CEX69" s="525"/>
      <c r="CEY69" s="525"/>
      <c r="CEZ69" s="525"/>
      <c r="CFA69" s="525"/>
      <c r="CFB69" s="525"/>
      <c r="CFC69" s="525"/>
      <c r="CFD69" s="525"/>
      <c r="CFE69" s="525"/>
      <c r="CFF69" s="525"/>
      <c r="CFG69" s="525"/>
      <c r="CFH69" s="525"/>
      <c r="CFI69" s="525"/>
      <c r="CFJ69" s="525"/>
      <c r="CFK69" s="525"/>
      <c r="CFL69" s="525"/>
      <c r="CFM69" s="525"/>
      <c r="CFN69" s="525"/>
      <c r="CFO69" s="525"/>
      <c r="CFP69" s="525"/>
      <c r="CFQ69" s="525"/>
      <c r="CFR69" s="525"/>
      <c r="CFS69" s="525"/>
      <c r="CFT69" s="525"/>
      <c r="CFU69" s="525"/>
      <c r="CFV69" s="525"/>
      <c r="CFW69" s="525"/>
      <c r="CFX69" s="525"/>
      <c r="CFY69" s="525"/>
      <c r="CFZ69" s="525"/>
      <c r="CGA69" s="525"/>
      <c r="CGB69" s="525"/>
      <c r="CGC69" s="525"/>
      <c r="CGD69" s="525"/>
      <c r="CGE69" s="525"/>
      <c r="CGF69" s="525"/>
      <c r="CGG69" s="525"/>
      <c r="CGH69" s="525"/>
      <c r="CGI69" s="525"/>
      <c r="CGJ69" s="525"/>
      <c r="CGK69" s="525"/>
      <c r="CGL69" s="525"/>
      <c r="CGM69" s="525"/>
      <c r="CGN69" s="525"/>
      <c r="CGO69" s="525"/>
      <c r="CGP69" s="525"/>
      <c r="CGQ69" s="525"/>
      <c r="CGR69" s="525"/>
      <c r="CGS69" s="525"/>
      <c r="CGT69" s="525"/>
      <c r="CGU69" s="525"/>
      <c r="CGV69" s="525"/>
      <c r="CGW69" s="525"/>
      <c r="CGX69" s="525"/>
      <c r="CGY69" s="525"/>
      <c r="CGZ69" s="525"/>
      <c r="CHA69" s="525"/>
      <c r="CHB69" s="525"/>
      <c r="CHC69" s="525"/>
      <c r="CHD69" s="525"/>
      <c r="CHE69" s="525"/>
      <c r="CHF69" s="525"/>
      <c r="CHG69" s="525"/>
      <c r="CHH69" s="525"/>
      <c r="CHI69" s="525"/>
      <c r="CHJ69" s="525"/>
      <c r="CHK69" s="525"/>
      <c r="CHL69" s="525"/>
      <c r="CHM69" s="525"/>
      <c r="CHN69" s="525"/>
      <c r="CHO69" s="525"/>
      <c r="CHP69" s="525"/>
      <c r="CHQ69" s="525"/>
      <c r="CHR69" s="525"/>
      <c r="CHS69" s="525"/>
      <c r="CHT69" s="525"/>
      <c r="CHU69" s="525"/>
      <c r="CHV69" s="525"/>
      <c r="CHW69" s="525"/>
      <c r="CHX69" s="525"/>
      <c r="CHY69" s="525"/>
      <c r="CHZ69" s="525"/>
      <c r="CIA69" s="525"/>
      <c r="CIB69" s="525"/>
      <c r="CIC69" s="525"/>
      <c r="CID69" s="525"/>
      <c r="CIE69" s="525"/>
      <c r="CIF69" s="525"/>
      <c r="CIG69" s="525"/>
      <c r="CIH69" s="525"/>
      <c r="CII69" s="525"/>
      <c r="CIJ69" s="525"/>
      <c r="CIK69" s="525"/>
      <c r="CIL69" s="525"/>
      <c r="CIM69" s="525"/>
      <c r="CIN69" s="525"/>
      <c r="CIO69" s="525"/>
      <c r="CIP69" s="525"/>
      <c r="CIQ69" s="525"/>
      <c r="CIR69" s="525"/>
      <c r="CIS69" s="525"/>
      <c r="CIT69" s="525"/>
      <c r="CIU69" s="525"/>
      <c r="CIV69" s="525"/>
      <c r="CIW69" s="525"/>
      <c r="CIX69" s="525"/>
      <c r="CIY69" s="525"/>
      <c r="CIZ69" s="525"/>
      <c r="CJA69" s="525"/>
      <c r="CJB69" s="525"/>
      <c r="CJC69" s="525"/>
      <c r="CJD69" s="525"/>
      <c r="CJE69" s="525"/>
      <c r="CJF69" s="525"/>
      <c r="CJG69" s="525"/>
      <c r="CJH69" s="525"/>
      <c r="CJI69" s="525"/>
      <c r="CJJ69" s="525"/>
      <c r="CJK69" s="525"/>
      <c r="CJL69" s="525"/>
      <c r="CJM69" s="525"/>
      <c r="CJN69" s="525"/>
      <c r="CJO69" s="525"/>
      <c r="CJP69" s="525"/>
      <c r="CJQ69" s="525"/>
      <c r="CJR69" s="525"/>
      <c r="CJS69" s="525"/>
      <c r="CJT69" s="525"/>
      <c r="CJU69" s="525"/>
      <c r="CJV69" s="525"/>
      <c r="CJW69" s="525"/>
      <c r="CJX69" s="525"/>
      <c r="CJY69" s="525"/>
      <c r="CJZ69" s="525"/>
      <c r="CKA69" s="525"/>
      <c r="CKB69" s="525"/>
      <c r="CKC69" s="525"/>
      <c r="CKD69" s="525"/>
      <c r="CKE69" s="525"/>
      <c r="CKF69" s="525"/>
      <c r="CKG69" s="525"/>
      <c r="CKH69" s="525"/>
      <c r="CKI69" s="525"/>
      <c r="CKJ69" s="525"/>
      <c r="CKK69" s="525"/>
      <c r="CKL69" s="525"/>
      <c r="CKM69" s="525"/>
      <c r="CKN69" s="525"/>
      <c r="CKO69" s="525"/>
      <c r="CKP69" s="525"/>
      <c r="CKQ69" s="525"/>
      <c r="CKR69" s="525"/>
      <c r="CKS69" s="525"/>
      <c r="CKT69" s="525"/>
      <c r="CKU69" s="525"/>
      <c r="CKV69" s="525"/>
      <c r="CKW69" s="525"/>
      <c r="CKX69" s="525"/>
      <c r="CKY69" s="525"/>
      <c r="CKZ69" s="525"/>
      <c r="CLA69" s="525"/>
      <c r="CLB69" s="525"/>
      <c r="CLC69" s="525"/>
      <c r="CLD69" s="525"/>
      <c r="CLE69" s="525"/>
      <c r="CLF69" s="525"/>
      <c r="CLG69" s="525"/>
      <c r="CLH69" s="525"/>
      <c r="CLI69" s="525"/>
      <c r="CLJ69" s="525"/>
      <c r="CLK69" s="525"/>
      <c r="CLL69" s="525"/>
      <c r="CLM69" s="525"/>
      <c r="CLN69" s="525"/>
      <c r="CLO69" s="525"/>
      <c r="CLP69" s="525"/>
      <c r="CLQ69" s="525"/>
      <c r="CLR69" s="525"/>
      <c r="CLS69" s="525"/>
      <c r="CLT69" s="525"/>
      <c r="CLU69" s="525"/>
      <c r="CLV69" s="525"/>
      <c r="CLW69" s="525"/>
      <c r="CLX69" s="525"/>
      <c r="CLY69" s="525"/>
      <c r="CLZ69" s="525"/>
      <c r="CMA69" s="525"/>
      <c r="CMB69" s="525"/>
      <c r="CMC69" s="525"/>
      <c r="CMD69" s="525"/>
      <c r="CME69" s="525"/>
      <c r="CMF69" s="525"/>
      <c r="CMG69" s="525"/>
      <c r="CMH69" s="525"/>
      <c r="CMI69" s="525"/>
      <c r="CMJ69" s="525"/>
      <c r="CMK69" s="525"/>
      <c r="CML69" s="525"/>
      <c r="CMM69" s="525"/>
      <c r="CMN69" s="525"/>
      <c r="CMO69" s="525"/>
      <c r="CMP69" s="525"/>
      <c r="CMQ69" s="525"/>
      <c r="CMR69" s="525"/>
      <c r="CMS69" s="525"/>
      <c r="CMT69" s="525"/>
      <c r="CMU69" s="525"/>
      <c r="CMV69" s="525"/>
      <c r="CMW69" s="525"/>
      <c r="CMX69" s="525"/>
      <c r="CMY69" s="525"/>
      <c r="CMZ69" s="525"/>
      <c r="CNA69" s="525"/>
      <c r="CNB69" s="525"/>
      <c r="CNC69" s="525"/>
      <c r="CND69" s="525"/>
      <c r="CNE69" s="525"/>
      <c r="CNF69" s="525"/>
      <c r="CNG69" s="525"/>
      <c r="CNH69" s="525"/>
      <c r="CNI69" s="525"/>
      <c r="CNJ69" s="525"/>
      <c r="CNK69" s="525"/>
      <c r="CNL69" s="525"/>
      <c r="CNM69" s="525"/>
      <c r="CNN69" s="525"/>
      <c r="CNO69" s="525"/>
      <c r="CNP69" s="525"/>
      <c r="CNQ69" s="525"/>
      <c r="CNR69" s="525"/>
      <c r="CNS69" s="525"/>
      <c r="CNT69" s="525"/>
      <c r="CNU69" s="525"/>
      <c r="CNV69" s="525"/>
      <c r="CNW69" s="525"/>
      <c r="CNX69" s="525"/>
      <c r="CNY69" s="525"/>
      <c r="CNZ69" s="525"/>
      <c r="COA69" s="525"/>
      <c r="COB69" s="525"/>
      <c r="COC69" s="525"/>
      <c r="COD69" s="525"/>
      <c r="COE69" s="525"/>
      <c r="COF69" s="525"/>
      <c r="COG69" s="525"/>
      <c r="COH69" s="525"/>
      <c r="COI69" s="525"/>
      <c r="COJ69" s="525"/>
      <c r="COK69" s="525"/>
      <c r="COL69" s="525"/>
      <c r="COM69" s="525"/>
      <c r="CON69" s="525"/>
      <c r="COO69" s="525"/>
      <c r="COP69" s="525"/>
      <c r="COQ69" s="525"/>
      <c r="COR69" s="525"/>
      <c r="COS69" s="525"/>
      <c r="COT69" s="525"/>
      <c r="COU69" s="525"/>
      <c r="COV69" s="525"/>
      <c r="COW69" s="525"/>
      <c r="COX69" s="525"/>
      <c r="COY69" s="525"/>
      <c r="COZ69" s="525"/>
      <c r="CPA69" s="525"/>
      <c r="CPB69" s="525"/>
      <c r="CPC69" s="525"/>
      <c r="CPD69" s="525"/>
      <c r="CPE69" s="525"/>
      <c r="CPF69" s="525"/>
      <c r="CPG69" s="525"/>
      <c r="CPH69" s="525"/>
      <c r="CPI69" s="525"/>
      <c r="CPJ69" s="525"/>
      <c r="CPK69" s="525"/>
      <c r="CPL69" s="525"/>
      <c r="CPM69" s="525"/>
      <c r="CPN69" s="525"/>
      <c r="CPO69" s="525"/>
      <c r="CPP69" s="525"/>
      <c r="CPQ69" s="525"/>
      <c r="CPR69" s="525"/>
      <c r="CPS69" s="525"/>
      <c r="CPT69" s="525"/>
      <c r="CPU69" s="525"/>
      <c r="CPV69" s="525"/>
      <c r="CPW69" s="525"/>
      <c r="CPX69" s="525"/>
      <c r="CPY69" s="525"/>
      <c r="CPZ69" s="525"/>
      <c r="CQA69" s="525"/>
      <c r="CQB69" s="525"/>
      <c r="CQC69" s="525"/>
      <c r="CQD69" s="525"/>
      <c r="CQE69" s="525"/>
      <c r="CQF69" s="525"/>
      <c r="CQG69" s="525"/>
      <c r="CQH69" s="525"/>
      <c r="CQI69" s="525"/>
      <c r="CQJ69" s="525"/>
      <c r="CQK69" s="525"/>
      <c r="CQL69" s="525"/>
      <c r="CQM69" s="525"/>
      <c r="CQN69" s="525"/>
      <c r="CQO69" s="525"/>
      <c r="CQP69" s="525"/>
      <c r="CQQ69" s="525"/>
      <c r="CQR69" s="525"/>
      <c r="CQS69" s="525"/>
      <c r="CQT69" s="525"/>
      <c r="CQU69" s="525"/>
      <c r="CQV69" s="525"/>
      <c r="CQW69" s="525"/>
      <c r="CQX69" s="525"/>
      <c r="CQY69" s="525"/>
      <c r="CQZ69" s="525"/>
      <c r="CRA69" s="525"/>
      <c r="CRB69" s="525"/>
      <c r="CRC69" s="525"/>
      <c r="CRD69" s="525"/>
      <c r="CRE69" s="525"/>
      <c r="CRF69" s="525"/>
      <c r="CRG69" s="525"/>
      <c r="CRH69" s="525"/>
      <c r="CRI69" s="525"/>
      <c r="CRJ69" s="525"/>
      <c r="CRK69" s="525"/>
      <c r="CRL69" s="525"/>
      <c r="CRM69" s="525"/>
      <c r="CRN69" s="525"/>
      <c r="CRO69" s="525"/>
      <c r="CRP69" s="525"/>
      <c r="CRQ69" s="525"/>
      <c r="CRR69" s="525"/>
      <c r="CRS69" s="525"/>
      <c r="CRT69" s="525"/>
      <c r="CRU69" s="525"/>
      <c r="CRV69" s="525"/>
      <c r="CRW69" s="525"/>
      <c r="CRX69" s="525"/>
      <c r="CRY69" s="525"/>
      <c r="CRZ69" s="525"/>
      <c r="CSA69" s="525"/>
      <c r="CSB69" s="525"/>
      <c r="CSC69" s="525"/>
      <c r="CSD69" s="525"/>
      <c r="CSE69" s="525"/>
      <c r="CSF69" s="525"/>
      <c r="CSG69" s="525"/>
      <c r="CSH69" s="525"/>
      <c r="CSI69" s="525"/>
      <c r="CSJ69" s="525"/>
      <c r="CSK69" s="525"/>
      <c r="CSL69" s="525"/>
      <c r="CSM69" s="525"/>
      <c r="CSN69" s="525"/>
      <c r="CSO69" s="525"/>
      <c r="CSP69" s="525"/>
      <c r="CSQ69" s="525"/>
      <c r="CSR69" s="525"/>
      <c r="CSS69" s="525"/>
      <c r="CST69" s="525"/>
      <c r="CSU69" s="525"/>
      <c r="CSV69" s="525"/>
      <c r="CSW69" s="525"/>
      <c r="CSX69" s="525"/>
      <c r="CSY69" s="525"/>
      <c r="CSZ69" s="525"/>
      <c r="CTA69" s="525"/>
      <c r="CTB69" s="525"/>
      <c r="CTC69" s="525"/>
      <c r="CTD69" s="525"/>
      <c r="CTE69" s="525"/>
      <c r="CTF69" s="525"/>
      <c r="CTG69" s="525"/>
      <c r="CTH69" s="525"/>
      <c r="CTI69" s="525"/>
      <c r="CTJ69" s="525"/>
      <c r="CTK69" s="525"/>
      <c r="CTL69" s="525"/>
      <c r="CTM69" s="525"/>
      <c r="CTN69" s="525"/>
      <c r="CTO69" s="525"/>
      <c r="CTP69" s="525"/>
      <c r="CTQ69" s="525"/>
      <c r="CTR69" s="525"/>
      <c r="CTS69" s="525"/>
      <c r="CTT69" s="525"/>
      <c r="CTU69" s="525"/>
      <c r="CTV69" s="525"/>
      <c r="CTW69" s="525"/>
      <c r="CTX69" s="525"/>
      <c r="CTY69" s="525"/>
      <c r="CTZ69" s="525"/>
      <c r="CUA69" s="525"/>
      <c r="CUB69" s="525"/>
      <c r="CUC69" s="525"/>
      <c r="CUD69" s="525"/>
      <c r="CUE69" s="525"/>
      <c r="CUF69" s="525"/>
      <c r="CUG69" s="525"/>
      <c r="CUH69" s="525"/>
      <c r="CUI69" s="525"/>
      <c r="CUJ69" s="525"/>
      <c r="CUK69" s="525"/>
      <c r="CUL69" s="525"/>
      <c r="CUM69" s="525"/>
      <c r="CUN69" s="525"/>
      <c r="CUO69" s="525"/>
      <c r="CUP69" s="525"/>
      <c r="CUQ69" s="525"/>
      <c r="CUR69" s="525"/>
      <c r="CUS69" s="525"/>
      <c r="CUT69" s="525"/>
      <c r="CUU69" s="525"/>
      <c r="CUV69" s="525"/>
      <c r="CUW69" s="525"/>
      <c r="CUX69" s="525"/>
      <c r="CUY69" s="525"/>
      <c r="CUZ69" s="525"/>
      <c r="CVA69" s="525"/>
      <c r="CVB69" s="525"/>
      <c r="CVC69" s="525"/>
      <c r="CVD69" s="525"/>
      <c r="CVE69" s="525"/>
      <c r="CVF69" s="525"/>
      <c r="CVG69" s="525"/>
      <c r="CVH69" s="525"/>
      <c r="CVI69" s="525"/>
      <c r="CVJ69" s="525"/>
      <c r="CVK69" s="525"/>
      <c r="CVL69" s="525"/>
      <c r="CVM69" s="525"/>
      <c r="CVN69" s="525"/>
      <c r="CVO69" s="525"/>
      <c r="CVP69" s="525"/>
      <c r="CVQ69" s="525"/>
      <c r="CVR69" s="525"/>
      <c r="CVS69" s="525"/>
      <c r="CVT69" s="525"/>
      <c r="CVU69" s="525"/>
      <c r="CVV69" s="525"/>
      <c r="CVW69" s="525"/>
      <c r="CVX69" s="525"/>
      <c r="CVY69" s="525"/>
      <c r="CVZ69" s="525"/>
      <c r="CWA69" s="525"/>
      <c r="CWB69" s="525"/>
      <c r="CWC69" s="525"/>
      <c r="CWD69" s="525"/>
      <c r="CWE69" s="525"/>
      <c r="CWF69" s="525"/>
      <c r="CWG69" s="525"/>
      <c r="CWH69" s="525"/>
      <c r="CWI69" s="525"/>
      <c r="CWJ69" s="525"/>
      <c r="CWK69" s="525"/>
      <c r="CWL69" s="525"/>
      <c r="CWM69" s="525"/>
      <c r="CWN69" s="525"/>
      <c r="CWO69" s="525"/>
      <c r="CWP69" s="525"/>
      <c r="CWQ69" s="525"/>
      <c r="CWR69" s="525"/>
      <c r="CWS69" s="525"/>
      <c r="CWT69" s="525"/>
      <c r="CWU69" s="525"/>
      <c r="CWV69" s="525"/>
      <c r="CWW69" s="525"/>
      <c r="CWX69" s="525"/>
      <c r="CWY69" s="525"/>
      <c r="CWZ69" s="525"/>
      <c r="CXA69" s="525"/>
      <c r="CXB69" s="525"/>
      <c r="CXC69" s="525"/>
      <c r="CXD69" s="525"/>
      <c r="CXE69" s="525"/>
      <c r="CXF69" s="525"/>
      <c r="CXG69" s="525"/>
      <c r="CXH69" s="525"/>
      <c r="CXI69" s="525"/>
      <c r="CXJ69" s="525"/>
      <c r="CXK69" s="525"/>
      <c r="CXL69" s="525"/>
      <c r="CXM69" s="525"/>
      <c r="CXN69" s="525"/>
      <c r="CXO69" s="525"/>
      <c r="CXP69" s="525"/>
      <c r="CXQ69" s="525"/>
      <c r="CXR69" s="525"/>
      <c r="CXS69" s="525"/>
      <c r="CXT69" s="525"/>
      <c r="CXU69" s="525"/>
      <c r="CXV69" s="525"/>
      <c r="CXW69" s="525"/>
      <c r="CXX69" s="525"/>
      <c r="CXY69" s="525"/>
      <c r="CXZ69" s="525"/>
      <c r="CYA69" s="525"/>
      <c r="CYB69" s="525"/>
      <c r="CYC69" s="525"/>
      <c r="CYD69" s="525"/>
      <c r="CYE69" s="525"/>
      <c r="CYF69" s="525"/>
      <c r="CYG69" s="525"/>
      <c r="CYH69" s="525"/>
      <c r="CYI69" s="525"/>
      <c r="CYJ69" s="525"/>
      <c r="CYK69" s="525"/>
      <c r="CYL69" s="525"/>
      <c r="CYM69" s="525"/>
      <c r="CYN69" s="525"/>
      <c r="CYO69" s="525"/>
      <c r="CYP69" s="525"/>
      <c r="CYQ69" s="525"/>
      <c r="CYR69" s="525"/>
      <c r="CYS69" s="525"/>
      <c r="CYT69" s="525"/>
      <c r="CYU69" s="525"/>
      <c r="CYV69" s="525"/>
      <c r="CYW69" s="525"/>
      <c r="CYX69" s="525"/>
      <c r="CYY69" s="525"/>
      <c r="CYZ69" s="525"/>
      <c r="CZA69" s="525"/>
      <c r="CZB69" s="525"/>
      <c r="CZC69" s="525"/>
      <c r="CZD69" s="525"/>
      <c r="CZE69" s="525"/>
      <c r="CZF69" s="525"/>
      <c r="CZG69" s="525"/>
      <c r="CZH69" s="525"/>
      <c r="CZI69" s="525"/>
      <c r="CZJ69" s="525"/>
      <c r="CZK69" s="525"/>
      <c r="CZL69" s="525"/>
      <c r="CZM69" s="525"/>
      <c r="CZN69" s="525"/>
      <c r="CZO69" s="525"/>
      <c r="CZP69" s="525"/>
      <c r="CZQ69" s="525"/>
      <c r="CZR69" s="525"/>
      <c r="CZS69" s="525"/>
      <c r="CZT69" s="525"/>
      <c r="CZU69" s="525"/>
      <c r="CZV69" s="525"/>
      <c r="CZW69" s="525"/>
      <c r="CZX69" s="525"/>
      <c r="CZY69" s="525"/>
      <c r="CZZ69" s="525"/>
      <c r="DAA69" s="525"/>
      <c r="DAB69" s="525"/>
      <c r="DAC69" s="525"/>
      <c r="DAD69" s="525"/>
      <c r="DAE69" s="525"/>
      <c r="DAF69" s="525"/>
      <c r="DAG69" s="525"/>
      <c r="DAH69" s="525"/>
      <c r="DAI69" s="525"/>
      <c r="DAJ69" s="525"/>
      <c r="DAK69" s="525"/>
      <c r="DAL69" s="525"/>
      <c r="DAM69" s="525"/>
      <c r="DAN69" s="525"/>
      <c r="DAO69" s="525"/>
      <c r="DAP69" s="525"/>
      <c r="DAQ69" s="525"/>
      <c r="DAR69" s="525"/>
      <c r="DAS69" s="525"/>
      <c r="DAT69" s="525"/>
      <c r="DAU69" s="525"/>
      <c r="DAV69" s="525"/>
      <c r="DAW69" s="525"/>
      <c r="DAX69" s="525"/>
      <c r="DAY69" s="525"/>
      <c r="DAZ69" s="525"/>
      <c r="DBA69" s="525"/>
      <c r="DBB69" s="525"/>
      <c r="DBC69" s="525"/>
      <c r="DBD69" s="525"/>
      <c r="DBE69" s="525"/>
      <c r="DBF69" s="525"/>
      <c r="DBG69" s="525"/>
      <c r="DBH69" s="525"/>
      <c r="DBI69" s="525"/>
      <c r="DBJ69" s="525"/>
      <c r="DBK69" s="525"/>
      <c r="DBL69" s="525"/>
      <c r="DBM69" s="525"/>
      <c r="DBN69" s="525"/>
      <c r="DBO69" s="525"/>
      <c r="DBP69" s="525"/>
      <c r="DBQ69" s="525"/>
      <c r="DBR69" s="525"/>
      <c r="DBS69" s="525"/>
      <c r="DBT69" s="525"/>
      <c r="DBU69" s="525"/>
      <c r="DBV69" s="525"/>
      <c r="DBW69" s="525"/>
      <c r="DBX69" s="525"/>
      <c r="DBY69" s="525"/>
      <c r="DBZ69" s="525"/>
      <c r="DCA69" s="525"/>
      <c r="DCB69" s="525"/>
      <c r="DCC69" s="525"/>
      <c r="DCD69" s="525"/>
      <c r="DCE69" s="525"/>
      <c r="DCF69" s="525"/>
      <c r="DCG69" s="525"/>
      <c r="DCH69" s="525"/>
      <c r="DCI69" s="525"/>
      <c r="DCJ69" s="525"/>
      <c r="DCK69" s="525"/>
      <c r="DCL69" s="525"/>
      <c r="DCM69" s="525"/>
      <c r="DCN69" s="525"/>
      <c r="DCO69" s="525"/>
      <c r="DCP69" s="525"/>
      <c r="DCQ69" s="525"/>
      <c r="DCR69" s="525"/>
      <c r="DCS69" s="525"/>
      <c r="DCT69" s="525"/>
      <c r="DCU69" s="525"/>
      <c r="DCV69" s="525"/>
      <c r="DCW69" s="525"/>
      <c r="DCX69" s="525"/>
      <c r="DCY69" s="525"/>
      <c r="DCZ69" s="525"/>
      <c r="DDA69" s="525"/>
      <c r="DDB69" s="525"/>
      <c r="DDC69" s="525"/>
      <c r="DDD69" s="525"/>
      <c r="DDE69" s="525"/>
      <c r="DDF69" s="525"/>
      <c r="DDG69" s="525"/>
      <c r="DDH69" s="525"/>
      <c r="DDI69" s="525"/>
      <c r="DDJ69" s="525"/>
      <c r="DDK69" s="525"/>
      <c r="DDL69" s="525"/>
      <c r="DDM69" s="525"/>
      <c r="DDN69" s="525"/>
      <c r="DDO69" s="525"/>
      <c r="DDP69" s="525"/>
      <c r="DDQ69" s="525"/>
      <c r="DDR69" s="525"/>
      <c r="DDS69" s="525"/>
      <c r="DDT69" s="525"/>
      <c r="DDU69" s="525"/>
      <c r="DDV69" s="525"/>
      <c r="DDW69" s="525"/>
      <c r="DDX69" s="525"/>
      <c r="DDY69" s="525"/>
      <c r="DDZ69" s="525"/>
      <c r="DEA69" s="525"/>
      <c r="DEB69" s="525"/>
      <c r="DEC69" s="525"/>
      <c r="DED69" s="525"/>
      <c r="DEE69" s="525"/>
      <c r="DEF69" s="525"/>
      <c r="DEG69" s="525"/>
      <c r="DEH69" s="525"/>
      <c r="DEI69" s="525"/>
      <c r="DEJ69" s="525"/>
      <c r="DEK69" s="525"/>
      <c r="DEL69" s="525"/>
      <c r="DEM69" s="525"/>
      <c r="DEN69" s="525"/>
      <c r="DEO69" s="525"/>
      <c r="DEP69" s="525"/>
      <c r="DEQ69" s="525"/>
      <c r="DER69" s="525"/>
      <c r="DES69" s="525"/>
      <c r="DET69" s="525"/>
      <c r="DEU69" s="525"/>
      <c r="DEV69" s="525"/>
      <c r="DEW69" s="525"/>
      <c r="DEX69" s="525"/>
      <c r="DEY69" s="525"/>
      <c r="DEZ69" s="525"/>
      <c r="DFA69" s="525"/>
      <c r="DFB69" s="525"/>
      <c r="DFC69" s="525"/>
      <c r="DFD69" s="525"/>
      <c r="DFE69" s="525"/>
      <c r="DFF69" s="525"/>
      <c r="DFG69" s="525"/>
      <c r="DFH69" s="525"/>
      <c r="DFI69" s="525"/>
      <c r="DFJ69" s="525"/>
      <c r="DFK69" s="525"/>
      <c r="DFL69" s="525"/>
      <c r="DFM69" s="525"/>
      <c r="DFN69" s="525"/>
      <c r="DFO69" s="525"/>
      <c r="DFP69" s="525"/>
      <c r="DFQ69" s="525"/>
      <c r="DFR69" s="525"/>
      <c r="DFS69" s="525"/>
      <c r="DFT69" s="525"/>
      <c r="DFU69" s="525"/>
      <c r="DFV69" s="525"/>
      <c r="DFW69" s="525"/>
      <c r="DFX69" s="525"/>
      <c r="DFY69" s="525"/>
      <c r="DFZ69" s="525"/>
      <c r="DGA69" s="525"/>
      <c r="DGB69" s="525"/>
      <c r="DGC69" s="525"/>
      <c r="DGD69" s="525"/>
      <c r="DGE69" s="525"/>
      <c r="DGF69" s="525"/>
      <c r="DGG69" s="525"/>
      <c r="DGH69" s="525"/>
      <c r="DGI69" s="525"/>
      <c r="DGJ69" s="525"/>
      <c r="DGK69" s="525"/>
      <c r="DGL69" s="525"/>
      <c r="DGM69" s="525"/>
      <c r="DGN69" s="525"/>
      <c r="DGO69" s="525"/>
      <c r="DGP69" s="525"/>
      <c r="DGQ69" s="525"/>
      <c r="DGR69" s="525"/>
      <c r="DGS69" s="525"/>
      <c r="DGT69" s="525"/>
      <c r="DGU69" s="525"/>
      <c r="DGV69" s="525"/>
      <c r="DGW69" s="525"/>
      <c r="DGX69" s="525"/>
      <c r="DGY69" s="525"/>
      <c r="DGZ69" s="525"/>
      <c r="DHA69" s="525"/>
      <c r="DHB69" s="525"/>
      <c r="DHC69" s="525"/>
      <c r="DHD69" s="525"/>
      <c r="DHE69" s="525"/>
      <c r="DHF69" s="525"/>
      <c r="DHG69" s="525"/>
      <c r="DHH69" s="525"/>
      <c r="DHI69" s="525"/>
      <c r="DHJ69" s="525"/>
      <c r="DHK69" s="525"/>
      <c r="DHL69" s="525"/>
      <c r="DHM69" s="525"/>
      <c r="DHN69" s="525"/>
      <c r="DHO69" s="525"/>
      <c r="DHP69" s="525"/>
      <c r="DHQ69" s="525"/>
      <c r="DHR69" s="525"/>
      <c r="DHS69" s="525"/>
      <c r="DHT69" s="525"/>
      <c r="DHU69" s="525"/>
      <c r="DHV69" s="525"/>
      <c r="DHW69" s="525"/>
      <c r="DHX69" s="525"/>
      <c r="DHY69" s="525"/>
      <c r="DHZ69" s="525"/>
      <c r="DIA69" s="525"/>
      <c r="DIB69" s="525"/>
      <c r="DIC69" s="525"/>
      <c r="DID69" s="525"/>
      <c r="DIE69" s="525"/>
      <c r="DIF69" s="525"/>
      <c r="DIG69" s="525"/>
      <c r="DIH69" s="525"/>
      <c r="DII69" s="525"/>
      <c r="DIJ69" s="525"/>
      <c r="DIK69" s="525"/>
      <c r="DIL69" s="525"/>
      <c r="DIM69" s="525"/>
      <c r="DIN69" s="525"/>
      <c r="DIO69" s="525"/>
      <c r="DIP69" s="525"/>
      <c r="DIQ69" s="525"/>
      <c r="DIR69" s="525"/>
      <c r="DIS69" s="525"/>
      <c r="DIT69" s="525"/>
      <c r="DIU69" s="525"/>
      <c r="DIV69" s="525"/>
      <c r="DIW69" s="525"/>
      <c r="DIX69" s="525"/>
      <c r="DIY69" s="525"/>
      <c r="DIZ69" s="525"/>
      <c r="DJA69" s="525"/>
      <c r="DJB69" s="525"/>
      <c r="DJC69" s="525"/>
      <c r="DJD69" s="525"/>
      <c r="DJE69" s="525"/>
      <c r="DJF69" s="525"/>
      <c r="DJG69" s="525"/>
      <c r="DJH69" s="525"/>
      <c r="DJI69" s="525"/>
      <c r="DJJ69" s="525"/>
      <c r="DJK69" s="525"/>
      <c r="DJL69" s="525"/>
      <c r="DJM69" s="525"/>
      <c r="DJN69" s="525"/>
      <c r="DJO69" s="525"/>
      <c r="DJP69" s="525"/>
      <c r="DJQ69" s="525"/>
      <c r="DJR69" s="525"/>
      <c r="DJS69" s="525"/>
      <c r="DJT69" s="525"/>
      <c r="DJU69" s="525"/>
      <c r="DJV69" s="525"/>
      <c r="DJW69" s="525"/>
      <c r="DJX69" s="525"/>
      <c r="DJY69" s="525"/>
      <c r="DJZ69" s="525"/>
      <c r="DKA69" s="525"/>
      <c r="DKB69" s="525"/>
      <c r="DKC69" s="525"/>
      <c r="DKD69" s="525"/>
      <c r="DKE69" s="525"/>
      <c r="DKF69" s="525"/>
      <c r="DKG69" s="525"/>
      <c r="DKH69" s="525"/>
      <c r="DKI69" s="525"/>
      <c r="DKJ69" s="525"/>
      <c r="DKK69" s="525"/>
      <c r="DKL69" s="525"/>
      <c r="DKM69" s="525"/>
      <c r="DKN69" s="525"/>
      <c r="DKO69" s="525"/>
      <c r="DKP69" s="525"/>
      <c r="DKQ69" s="525"/>
      <c r="DKR69" s="525"/>
      <c r="DKS69" s="525"/>
      <c r="DKT69" s="525"/>
      <c r="DKU69" s="525"/>
      <c r="DKV69" s="525"/>
      <c r="DKW69" s="525"/>
      <c r="DKX69" s="525"/>
      <c r="DKY69" s="525"/>
      <c r="DKZ69" s="525"/>
      <c r="DLA69" s="525"/>
      <c r="DLB69" s="525"/>
      <c r="DLC69" s="525"/>
      <c r="DLD69" s="525"/>
      <c r="DLE69" s="525"/>
      <c r="DLF69" s="525"/>
      <c r="DLG69" s="525"/>
      <c r="DLH69" s="525"/>
      <c r="DLI69" s="525"/>
      <c r="DLJ69" s="525"/>
      <c r="DLK69" s="525"/>
      <c r="DLL69" s="525"/>
      <c r="DLM69" s="525"/>
      <c r="DLN69" s="525"/>
      <c r="DLO69" s="525"/>
      <c r="DLP69" s="525"/>
      <c r="DLQ69" s="525"/>
      <c r="DLR69" s="525"/>
      <c r="DLS69" s="525"/>
      <c r="DLT69" s="525"/>
      <c r="DLU69" s="525"/>
      <c r="DLV69" s="525"/>
      <c r="DLW69" s="525"/>
      <c r="DLX69" s="525"/>
      <c r="DLY69" s="525"/>
      <c r="DLZ69" s="525"/>
      <c r="DMA69" s="525"/>
      <c r="DMB69" s="525"/>
      <c r="DMC69" s="525"/>
      <c r="DMD69" s="525"/>
      <c r="DME69" s="525"/>
      <c r="DMF69" s="525"/>
      <c r="DMG69" s="525"/>
      <c r="DMH69" s="525"/>
      <c r="DMI69" s="525"/>
      <c r="DMJ69" s="525"/>
      <c r="DMK69" s="525"/>
      <c r="DML69" s="525"/>
      <c r="DMM69" s="525"/>
      <c r="DMN69" s="525"/>
      <c r="DMO69" s="525"/>
      <c r="DMP69" s="525"/>
      <c r="DMQ69" s="525"/>
      <c r="DMR69" s="525"/>
      <c r="DMS69" s="525"/>
      <c r="DMT69" s="525"/>
      <c r="DMU69" s="525"/>
      <c r="DMV69" s="525"/>
      <c r="DMW69" s="525"/>
      <c r="DMX69" s="525"/>
      <c r="DMY69" s="525"/>
      <c r="DMZ69" s="525"/>
      <c r="DNA69" s="525"/>
      <c r="DNB69" s="525"/>
      <c r="DNC69" s="525"/>
      <c r="DND69" s="525"/>
      <c r="DNE69" s="525"/>
      <c r="DNF69" s="525"/>
      <c r="DNG69" s="525"/>
      <c r="DNH69" s="525"/>
      <c r="DNI69" s="525"/>
      <c r="DNJ69" s="525"/>
      <c r="DNK69" s="525"/>
      <c r="DNL69" s="525"/>
      <c r="DNM69" s="525"/>
      <c r="DNN69" s="525"/>
      <c r="DNO69" s="525"/>
      <c r="DNP69" s="525"/>
      <c r="DNQ69" s="525"/>
      <c r="DNR69" s="525"/>
      <c r="DNS69" s="525"/>
      <c r="DNT69" s="525"/>
      <c r="DNU69" s="525"/>
      <c r="DNV69" s="525"/>
      <c r="DNW69" s="525"/>
      <c r="DNX69" s="525"/>
      <c r="DNY69" s="525"/>
      <c r="DNZ69" s="525"/>
      <c r="DOA69" s="525"/>
      <c r="DOB69" s="525"/>
      <c r="DOC69" s="525"/>
      <c r="DOD69" s="525"/>
      <c r="DOE69" s="525"/>
      <c r="DOF69" s="525"/>
      <c r="DOG69" s="525"/>
      <c r="DOH69" s="525"/>
      <c r="DOI69" s="525"/>
      <c r="DOJ69" s="525"/>
      <c r="DOK69" s="525"/>
      <c r="DOL69" s="525"/>
      <c r="DOM69" s="525"/>
      <c r="DON69" s="525"/>
      <c r="DOO69" s="525"/>
      <c r="DOP69" s="525"/>
      <c r="DOQ69" s="525"/>
      <c r="DOR69" s="525"/>
      <c r="DOS69" s="525"/>
      <c r="DOT69" s="525"/>
      <c r="DOU69" s="525"/>
      <c r="DOV69" s="525"/>
      <c r="DOW69" s="525"/>
      <c r="DOX69" s="525"/>
      <c r="DOY69" s="525"/>
      <c r="DOZ69" s="525"/>
      <c r="DPA69" s="525"/>
      <c r="DPB69" s="525"/>
      <c r="DPC69" s="525"/>
      <c r="DPD69" s="525"/>
      <c r="DPE69" s="525"/>
      <c r="DPF69" s="525"/>
      <c r="DPG69" s="525"/>
      <c r="DPH69" s="525"/>
      <c r="DPI69" s="525"/>
      <c r="DPJ69" s="525"/>
      <c r="DPK69" s="525"/>
      <c r="DPL69" s="525"/>
      <c r="DPM69" s="525"/>
      <c r="DPN69" s="525"/>
      <c r="DPO69" s="525"/>
      <c r="DPP69" s="525"/>
      <c r="DPQ69" s="525"/>
      <c r="DPR69" s="525"/>
      <c r="DPS69" s="525"/>
      <c r="DPT69" s="525"/>
      <c r="DPU69" s="525"/>
      <c r="DPV69" s="525"/>
      <c r="DPW69" s="525"/>
      <c r="DPX69" s="525"/>
      <c r="DPY69" s="525"/>
      <c r="DPZ69" s="525"/>
      <c r="DQA69" s="525"/>
      <c r="DQB69" s="525"/>
      <c r="DQC69" s="525"/>
      <c r="DQD69" s="525"/>
      <c r="DQE69" s="525"/>
      <c r="DQF69" s="525"/>
      <c r="DQG69" s="525"/>
      <c r="DQH69" s="525"/>
      <c r="DQI69" s="525"/>
      <c r="DQJ69" s="525"/>
      <c r="DQK69" s="525"/>
      <c r="DQL69" s="525"/>
      <c r="DQM69" s="525"/>
      <c r="DQN69" s="525"/>
      <c r="DQO69" s="525"/>
      <c r="DQP69" s="525"/>
      <c r="DQQ69" s="525"/>
      <c r="DQR69" s="525"/>
      <c r="DQS69" s="525"/>
      <c r="DQT69" s="525"/>
      <c r="DQU69" s="525"/>
      <c r="DQV69" s="525"/>
      <c r="DQW69" s="525"/>
      <c r="DQX69" s="525"/>
      <c r="DQY69" s="525"/>
      <c r="DQZ69" s="525"/>
      <c r="DRA69" s="525"/>
      <c r="DRB69" s="525"/>
      <c r="DRC69" s="525"/>
      <c r="DRD69" s="525"/>
      <c r="DRE69" s="525"/>
      <c r="DRF69" s="525"/>
      <c r="DRG69" s="525"/>
      <c r="DRH69" s="525"/>
      <c r="DRI69" s="525"/>
      <c r="DRJ69" s="525"/>
      <c r="DRK69" s="525"/>
      <c r="DRL69" s="525"/>
      <c r="DRM69" s="525"/>
      <c r="DRN69" s="525"/>
      <c r="DRO69" s="525"/>
      <c r="DRP69" s="525"/>
      <c r="DRQ69" s="525"/>
      <c r="DRR69" s="525"/>
      <c r="DRS69" s="525"/>
      <c r="DRT69" s="525"/>
      <c r="DRU69" s="525"/>
      <c r="DRV69" s="525"/>
      <c r="DRW69" s="525"/>
      <c r="DRX69" s="525"/>
      <c r="DRY69" s="525"/>
      <c r="DRZ69" s="525"/>
      <c r="DSA69" s="525"/>
      <c r="DSB69" s="525"/>
      <c r="DSC69" s="525"/>
      <c r="DSD69" s="525"/>
      <c r="DSE69" s="525"/>
      <c r="DSF69" s="525"/>
      <c r="DSG69" s="525"/>
      <c r="DSH69" s="525"/>
      <c r="DSI69" s="525"/>
      <c r="DSJ69" s="525"/>
      <c r="DSK69" s="525"/>
      <c r="DSL69" s="525"/>
      <c r="DSM69" s="525"/>
      <c r="DSN69" s="525"/>
      <c r="DSO69" s="525"/>
      <c r="DSP69" s="525"/>
      <c r="DSQ69" s="525"/>
      <c r="DSR69" s="525"/>
      <c r="DSS69" s="525"/>
      <c r="DST69" s="525"/>
      <c r="DSU69" s="525"/>
      <c r="DSV69" s="525"/>
      <c r="DSW69" s="525"/>
      <c r="DSX69" s="525"/>
      <c r="DSY69" s="525"/>
      <c r="DSZ69" s="525"/>
      <c r="DTA69" s="525"/>
      <c r="DTB69" s="525"/>
      <c r="DTC69" s="525"/>
      <c r="DTD69" s="525"/>
      <c r="DTE69" s="525"/>
      <c r="DTF69" s="525"/>
      <c r="DTG69" s="525"/>
      <c r="DTH69" s="525"/>
      <c r="DTI69" s="525"/>
      <c r="DTJ69" s="525"/>
      <c r="DTK69" s="525"/>
      <c r="DTL69" s="525"/>
      <c r="DTM69" s="525"/>
      <c r="DTN69" s="525"/>
      <c r="DTO69" s="525"/>
      <c r="DTP69" s="525"/>
      <c r="DTQ69" s="525"/>
      <c r="DTR69" s="525"/>
      <c r="DTS69" s="525"/>
      <c r="DTT69" s="525"/>
      <c r="DTU69" s="525"/>
      <c r="DTV69" s="525"/>
      <c r="DTW69" s="525"/>
      <c r="DTX69" s="525"/>
      <c r="DTY69" s="525"/>
      <c r="DTZ69" s="525"/>
      <c r="DUA69" s="525"/>
      <c r="DUB69" s="525"/>
      <c r="DUC69" s="525"/>
      <c r="DUD69" s="525"/>
      <c r="DUE69" s="525"/>
      <c r="DUF69" s="525"/>
      <c r="DUG69" s="525"/>
      <c r="DUH69" s="525"/>
      <c r="DUI69" s="525"/>
      <c r="DUJ69" s="525"/>
      <c r="DUK69" s="525"/>
      <c r="DUL69" s="525"/>
      <c r="DUM69" s="525"/>
      <c r="DUN69" s="525"/>
      <c r="DUO69" s="525"/>
      <c r="DUP69" s="525"/>
      <c r="DUQ69" s="525"/>
      <c r="DUR69" s="525"/>
      <c r="DUS69" s="525"/>
      <c r="DUT69" s="525"/>
      <c r="DUU69" s="525"/>
      <c r="DUV69" s="525"/>
      <c r="DUW69" s="525"/>
      <c r="DUX69" s="525"/>
      <c r="DUY69" s="525"/>
      <c r="DUZ69" s="525"/>
      <c r="DVA69" s="525"/>
      <c r="DVB69" s="525"/>
      <c r="DVC69" s="525"/>
      <c r="DVD69" s="525"/>
      <c r="DVE69" s="525"/>
      <c r="DVF69" s="525"/>
      <c r="DVG69" s="525"/>
      <c r="DVH69" s="525"/>
      <c r="DVI69" s="525"/>
      <c r="DVJ69" s="525"/>
      <c r="DVK69" s="525"/>
      <c r="DVL69" s="525"/>
      <c r="DVM69" s="525"/>
      <c r="DVN69" s="525"/>
      <c r="DVO69" s="525"/>
      <c r="DVP69" s="525"/>
      <c r="DVQ69" s="525"/>
      <c r="DVR69" s="525"/>
      <c r="DVS69" s="525"/>
      <c r="DVT69" s="525"/>
      <c r="DVU69" s="525"/>
      <c r="DVV69" s="525"/>
      <c r="DVW69" s="525"/>
      <c r="DVX69" s="525"/>
      <c r="DVY69" s="525"/>
      <c r="DVZ69" s="525"/>
      <c r="DWA69" s="525"/>
      <c r="DWB69" s="525"/>
      <c r="DWC69" s="525"/>
      <c r="DWD69" s="525"/>
      <c r="DWE69" s="525"/>
      <c r="DWF69" s="525"/>
      <c r="DWG69" s="525"/>
      <c r="DWH69" s="525"/>
      <c r="DWI69" s="525"/>
      <c r="DWJ69" s="525"/>
      <c r="DWK69" s="525"/>
      <c r="DWL69" s="525"/>
      <c r="DWM69" s="525"/>
      <c r="DWN69" s="525"/>
      <c r="DWO69" s="525"/>
      <c r="DWP69" s="525"/>
      <c r="DWQ69" s="525"/>
      <c r="DWR69" s="525"/>
      <c r="DWS69" s="525"/>
      <c r="DWT69" s="525"/>
      <c r="DWU69" s="525"/>
      <c r="DWV69" s="525"/>
      <c r="DWW69" s="525"/>
      <c r="DWX69" s="525"/>
      <c r="DWY69" s="525"/>
      <c r="DWZ69" s="525"/>
      <c r="DXA69" s="525"/>
      <c r="DXB69" s="525"/>
      <c r="DXC69" s="525"/>
      <c r="DXD69" s="525"/>
      <c r="DXE69" s="525"/>
      <c r="DXF69" s="525"/>
      <c r="DXG69" s="525"/>
      <c r="DXH69" s="525"/>
      <c r="DXI69" s="525"/>
      <c r="DXJ69" s="525"/>
      <c r="DXK69" s="525"/>
      <c r="DXL69" s="525"/>
      <c r="DXM69" s="525"/>
      <c r="DXN69" s="525"/>
      <c r="DXO69" s="525"/>
      <c r="DXP69" s="525"/>
      <c r="DXQ69" s="525"/>
      <c r="DXR69" s="525"/>
      <c r="DXS69" s="525"/>
      <c r="DXT69" s="525"/>
      <c r="DXU69" s="525"/>
      <c r="DXV69" s="525"/>
      <c r="DXW69" s="525"/>
      <c r="DXX69" s="525"/>
      <c r="DXY69" s="525"/>
      <c r="DXZ69" s="525"/>
      <c r="DYA69" s="525"/>
      <c r="DYB69" s="525"/>
      <c r="DYC69" s="525"/>
      <c r="DYD69" s="525"/>
      <c r="DYE69" s="525"/>
      <c r="DYF69" s="525"/>
      <c r="DYG69" s="525"/>
      <c r="DYH69" s="525"/>
      <c r="DYI69" s="525"/>
      <c r="DYJ69" s="525"/>
      <c r="DYK69" s="525"/>
      <c r="DYL69" s="525"/>
      <c r="DYM69" s="525"/>
      <c r="DYN69" s="525"/>
      <c r="DYO69" s="525"/>
      <c r="DYP69" s="525"/>
      <c r="DYQ69" s="525"/>
      <c r="DYR69" s="525"/>
      <c r="DYS69" s="525"/>
      <c r="DYT69" s="525"/>
      <c r="DYU69" s="525"/>
      <c r="DYV69" s="525"/>
      <c r="DYW69" s="525"/>
      <c r="DYX69" s="525"/>
      <c r="DYY69" s="525"/>
      <c r="DYZ69" s="525"/>
      <c r="DZA69" s="525"/>
      <c r="DZB69" s="525"/>
      <c r="DZC69" s="525"/>
      <c r="DZD69" s="525"/>
      <c r="DZE69" s="525"/>
      <c r="DZF69" s="525"/>
      <c r="DZG69" s="525"/>
      <c r="DZH69" s="525"/>
      <c r="DZI69" s="525"/>
      <c r="DZJ69" s="525"/>
      <c r="DZK69" s="525"/>
      <c r="DZL69" s="525"/>
      <c r="DZM69" s="525"/>
      <c r="DZN69" s="525"/>
      <c r="DZO69" s="525"/>
      <c r="DZP69" s="525"/>
      <c r="DZQ69" s="525"/>
      <c r="DZR69" s="525"/>
      <c r="DZS69" s="525"/>
      <c r="DZT69" s="525"/>
      <c r="DZU69" s="525"/>
      <c r="DZV69" s="525"/>
      <c r="DZW69" s="525"/>
      <c r="DZX69" s="525"/>
      <c r="DZY69" s="525"/>
      <c r="DZZ69" s="525"/>
      <c r="EAA69" s="525"/>
      <c r="EAB69" s="525"/>
      <c r="EAC69" s="525"/>
      <c r="EAD69" s="525"/>
      <c r="EAE69" s="525"/>
      <c r="EAF69" s="525"/>
      <c r="EAG69" s="525"/>
      <c r="EAH69" s="525"/>
      <c r="EAI69" s="525"/>
      <c r="EAJ69" s="525"/>
      <c r="EAK69" s="525"/>
      <c r="EAL69" s="525"/>
      <c r="EAM69" s="525"/>
      <c r="EAN69" s="525"/>
      <c r="EAO69" s="525"/>
      <c r="EAP69" s="525"/>
      <c r="EAQ69" s="525"/>
      <c r="EAR69" s="525"/>
      <c r="EAS69" s="525"/>
      <c r="EAT69" s="525"/>
      <c r="EAU69" s="525"/>
      <c r="EAV69" s="525"/>
      <c r="EAW69" s="525"/>
      <c r="EAX69" s="525"/>
      <c r="EAY69" s="525"/>
      <c r="EAZ69" s="525"/>
      <c r="EBA69" s="525"/>
      <c r="EBB69" s="525"/>
      <c r="EBC69" s="525"/>
      <c r="EBD69" s="525"/>
      <c r="EBE69" s="525"/>
      <c r="EBF69" s="525"/>
      <c r="EBG69" s="525"/>
      <c r="EBH69" s="525"/>
      <c r="EBI69" s="525"/>
      <c r="EBJ69" s="525"/>
      <c r="EBK69" s="525"/>
      <c r="EBL69" s="525"/>
      <c r="EBM69" s="525"/>
      <c r="EBN69" s="525"/>
      <c r="EBO69" s="525"/>
      <c r="EBP69" s="525"/>
      <c r="EBQ69" s="525"/>
      <c r="EBR69" s="525"/>
      <c r="EBS69" s="525"/>
      <c r="EBT69" s="525"/>
      <c r="EBU69" s="525"/>
      <c r="EBV69" s="525"/>
      <c r="EBW69" s="525"/>
      <c r="EBX69" s="525"/>
      <c r="EBY69" s="525"/>
      <c r="EBZ69" s="525"/>
      <c r="ECA69" s="525"/>
      <c r="ECB69" s="525"/>
      <c r="ECC69" s="525"/>
      <c r="ECD69" s="525"/>
      <c r="ECE69" s="525"/>
      <c r="ECF69" s="525"/>
      <c r="ECG69" s="525"/>
      <c r="ECH69" s="525"/>
      <c r="ECI69" s="525"/>
      <c r="ECJ69" s="525"/>
      <c r="ECK69" s="525"/>
      <c r="ECL69" s="525"/>
      <c r="ECM69" s="525"/>
      <c r="ECN69" s="525"/>
      <c r="ECO69" s="525"/>
      <c r="ECP69" s="525"/>
      <c r="ECQ69" s="525"/>
      <c r="ECR69" s="525"/>
      <c r="ECS69" s="525"/>
      <c r="ECT69" s="525"/>
      <c r="ECU69" s="525"/>
      <c r="ECV69" s="525"/>
      <c r="ECW69" s="525"/>
      <c r="ECX69" s="525"/>
      <c r="ECY69" s="525"/>
      <c r="ECZ69" s="525"/>
      <c r="EDA69" s="525"/>
      <c r="EDB69" s="525"/>
      <c r="EDC69" s="525"/>
      <c r="EDD69" s="525"/>
      <c r="EDE69" s="525"/>
      <c r="EDF69" s="525"/>
      <c r="EDG69" s="525"/>
      <c r="EDH69" s="525"/>
      <c r="EDI69" s="525"/>
      <c r="EDJ69" s="525"/>
      <c r="EDK69" s="525"/>
      <c r="EDL69" s="525"/>
      <c r="EDM69" s="525"/>
      <c r="EDN69" s="525"/>
      <c r="EDO69" s="525"/>
      <c r="EDP69" s="525"/>
      <c r="EDQ69" s="525"/>
      <c r="EDR69" s="525"/>
      <c r="EDS69" s="525"/>
      <c r="EDT69" s="525"/>
      <c r="EDU69" s="525"/>
      <c r="EDV69" s="525"/>
      <c r="EDW69" s="525"/>
      <c r="EDX69" s="525"/>
      <c r="EDY69" s="525"/>
      <c r="EDZ69" s="525"/>
      <c r="EEA69" s="525"/>
      <c r="EEB69" s="525"/>
      <c r="EEC69" s="525"/>
      <c r="EED69" s="525"/>
      <c r="EEE69" s="525"/>
      <c r="EEF69" s="525"/>
      <c r="EEG69" s="525"/>
      <c r="EEH69" s="525"/>
      <c r="EEI69" s="525"/>
      <c r="EEJ69" s="525"/>
      <c r="EEK69" s="525"/>
      <c r="EEL69" s="525"/>
      <c r="EEM69" s="525"/>
      <c r="EEN69" s="525"/>
      <c r="EEO69" s="525"/>
      <c r="EEP69" s="525"/>
      <c r="EEQ69" s="525"/>
      <c r="EER69" s="525"/>
      <c r="EES69" s="525"/>
      <c r="EET69" s="525"/>
      <c r="EEU69" s="525"/>
      <c r="EEV69" s="525"/>
      <c r="EEW69" s="525"/>
      <c r="EEX69" s="525"/>
      <c r="EEY69" s="525"/>
      <c r="EEZ69" s="525"/>
      <c r="EFA69" s="525"/>
      <c r="EFB69" s="525"/>
      <c r="EFC69" s="525"/>
      <c r="EFD69" s="525"/>
      <c r="EFE69" s="525"/>
      <c r="EFF69" s="525"/>
      <c r="EFG69" s="525"/>
      <c r="EFH69" s="525"/>
      <c r="EFI69" s="525"/>
      <c r="EFJ69" s="525"/>
      <c r="EFK69" s="525"/>
      <c r="EFL69" s="525"/>
      <c r="EFM69" s="525"/>
      <c r="EFN69" s="525"/>
      <c r="EFO69" s="525"/>
      <c r="EFP69" s="525"/>
      <c r="EFQ69" s="525"/>
      <c r="EFR69" s="525"/>
      <c r="EFS69" s="525"/>
      <c r="EFT69" s="525"/>
      <c r="EFU69" s="525"/>
      <c r="EFV69" s="525"/>
      <c r="EFW69" s="525"/>
      <c r="EFX69" s="525"/>
      <c r="EFY69" s="525"/>
      <c r="EFZ69" s="525"/>
      <c r="EGA69" s="525"/>
      <c r="EGB69" s="525"/>
      <c r="EGC69" s="525"/>
      <c r="EGD69" s="525"/>
      <c r="EGE69" s="525"/>
      <c r="EGF69" s="525"/>
      <c r="EGG69" s="525"/>
      <c r="EGH69" s="525"/>
      <c r="EGI69" s="525"/>
      <c r="EGJ69" s="525"/>
      <c r="EGK69" s="525"/>
      <c r="EGL69" s="525"/>
      <c r="EGM69" s="525"/>
      <c r="EGN69" s="525"/>
      <c r="EGO69" s="525"/>
      <c r="EGP69" s="525"/>
      <c r="EGQ69" s="525"/>
      <c r="EGR69" s="525"/>
      <c r="EGS69" s="525"/>
      <c r="EGT69" s="525"/>
      <c r="EGU69" s="525"/>
      <c r="EGV69" s="525"/>
      <c r="EGW69" s="525"/>
      <c r="EGX69" s="525"/>
      <c r="EGY69" s="525"/>
      <c r="EGZ69" s="525"/>
      <c r="EHA69" s="525"/>
      <c r="EHB69" s="525"/>
      <c r="EHC69" s="525"/>
      <c r="EHD69" s="525"/>
      <c r="EHE69" s="525"/>
      <c r="EHF69" s="525"/>
      <c r="EHG69" s="525"/>
      <c r="EHH69" s="525"/>
      <c r="EHI69" s="525"/>
      <c r="EHJ69" s="525"/>
      <c r="EHK69" s="525"/>
      <c r="EHL69" s="525"/>
      <c r="EHM69" s="525"/>
      <c r="EHN69" s="525"/>
      <c r="EHO69" s="525"/>
      <c r="EHP69" s="525"/>
      <c r="EHQ69" s="525"/>
      <c r="EHR69" s="525"/>
      <c r="EHS69" s="525"/>
      <c r="EHT69" s="525"/>
      <c r="EHU69" s="525"/>
      <c r="EHV69" s="525"/>
      <c r="EHW69" s="525"/>
      <c r="EHX69" s="525"/>
      <c r="EHY69" s="525"/>
      <c r="EHZ69" s="525"/>
      <c r="EIA69" s="525"/>
      <c r="EIB69" s="525"/>
      <c r="EIC69" s="525"/>
      <c r="EID69" s="525"/>
      <c r="EIE69" s="525"/>
      <c r="EIF69" s="525"/>
      <c r="EIG69" s="525"/>
      <c r="EIH69" s="525"/>
      <c r="EII69" s="525"/>
      <c r="EIJ69" s="525"/>
      <c r="EIK69" s="525"/>
      <c r="EIL69" s="525"/>
      <c r="EIM69" s="525"/>
      <c r="EIN69" s="525"/>
      <c r="EIO69" s="525"/>
      <c r="EIP69" s="525"/>
      <c r="EIQ69" s="525"/>
      <c r="EIR69" s="525"/>
      <c r="EIS69" s="525"/>
      <c r="EIT69" s="525"/>
      <c r="EIU69" s="525"/>
      <c r="EIV69" s="525"/>
      <c r="EIW69" s="525"/>
      <c r="EIX69" s="525"/>
      <c r="EIY69" s="525"/>
      <c r="EIZ69" s="525"/>
      <c r="EJA69" s="525"/>
      <c r="EJB69" s="525"/>
      <c r="EJC69" s="525"/>
      <c r="EJD69" s="525"/>
      <c r="EJE69" s="525"/>
      <c r="EJF69" s="525"/>
      <c r="EJG69" s="525"/>
      <c r="EJH69" s="525"/>
      <c r="EJI69" s="525"/>
      <c r="EJJ69" s="525"/>
      <c r="EJK69" s="525"/>
      <c r="EJL69" s="525"/>
      <c r="EJM69" s="525"/>
      <c r="EJN69" s="525"/>
      <c r="EJO69" s="525"/>
      <c r="EJP69" s="525"/>
      <c r="EJQ69" s="525"/>
      <c r="EJR69" s="525"/>
      <c r="EJS69" s="525"/>
      <c r="EJT69" s="525"/>
      <c r="EJU69" s="525"/>
      <c r="EJV69" s="525"/>
      <c r="EJW69" s="525"/>
      <c r="EJX69" s="525"/>
      <c r="EJY69" s="525"/>
      <c r="EJZ69" s="525"/>
      <c r="EKA69" s="525"/>
      <c r="EKB69" s="525"/>
      <c r="EKC69" s="525"/>
      <c r="EKD69" s="525"/>
      <c r="EKE69" s="525"/>
      <c r="EKF69" s="525"/>
      <c r="EKG69" s="525"/>
      <c r="EKH69" s="525"/>
      <c r="EKI69" s="525"/>
      <c r="EKJ69" s="525"/>
      <c r="EKK69" s="525"/>
      <c r="EKL69" s="525"/>
      <c r="EKM69" s="525"/>
      <c r="EKN69" s="525"/>
      <c r="EKO69" s="525"/>
      <c r="EKP69" s="525"/>
      <c r="EKQ69" s="525"/>
      <c r="EKR69" s="525"/>
      <c r="EKS69" s="525"/>
      <c r="EKT69" s="525"/>
      <c r="EKU69" s="525"/>
      <c r="EKV69" s="525"/>
      <c r="EKW69" s="525"/>
      <c r="EKX69" s="525"/>
      <c r="EKY69" s="525"/>
      <c r="EKZ69" s="525"/>
      <c r="ELA69" s="525"/>
      <c r="ELB69" s="525"/>
      <c r="ELC69" s="525"/>
      <c r="ELD69" s="525"/>
      <c r="ELE69" s="525"/>
      <c r="ELF69" s="525"/>
      <c r="ELG69" s="525"/>
      <c r="ELH69" s="525"/>
      <c r="ELI69" s="525"/>
      <c r="ELJ69" s="525"/>
      <c r="ELK69" s="525"/>
      <c r="ELL69" s="525"/>
      <c r="ELM69" s="525"/>
      <c r="ELN69" s="525"/>
      <c r="ELO69" s="525"/>
      <c r="ELP69" s="525"/>
      <c r="ELQ69" s="525"/>
      <c r="ELR69" s="525"/>
      <c r="ELS69" s="525"/>
      <c r="ELT69" s="525"/>
      <c r="ELU69" s="525"/>
      <c r="ELV69" s="525"/>
      <c r="ELW69" s="525"/>
      <c r="ELX69" s="525"/>
      <c r="ELY69" s="525"/>
      <c r="ELZ69" s="525"/>
      <c r="EMA69" s="525"/>
      <c r="EMB69" s="525"/>
      <c r="EMC69" s="525"/>
      <c r="EMD69" s="525"/>
      <c r="EME69" s="525"/>
      <c r="EMF69" s="525"/>
      <c r="EMG69" s="525"/>
      <c r="EMH69" s="525"/>
      <c r="EMI69" s="525"/>
      <c r="EMJ69" s="525"/>
      <c r="EMK69" s="525"/>
      <c r="EML69" s="525"/>
      <c r="EMM69" s="525"/>
      <c r="EMN69" s="525"/>
      <c r="EMO69" s="525"/>
      <c r="EMP69" s="525"/>
      <c r="EMQ69" s="525"/>
      <c r="EMR69" s="525"/>
      <c r="EMS69" s="525"/>
      <c r="EMT69" s="525"/>
      <c r="EMU69" s="525"/>
      <c r="EMV69" s="525"/>
      <c r="EMW69" s="525"/>
      <c r="EMX69" s="525"/>
      <c r="EMY69" s="525"/>
      <c r="EMZ69" s="525"/>
      <c r="ENA69" s="525"/>
      <c r="ENB69" s="525"/>
      <c r="ENC69" s="525"/>
      <c r="END69" s="525"/>
      <c r="ENE69" s="525"/>
      <c r="ENF69" s="525"/>
      <c r="ENG69" s="525"/>
      <c r="ENH69" s="525"/>
      <c r="ENI69" s="525"/>
      <c r="ENJ69" s="525"/>
      <c r="ENK69" s="525"/>
      <c r="ENL69" s="525"/>
      <c r="ENM69" s="525"/>
      <c r="ENN69" s="525"/>
      <c r="ENO69" s="525"/>
      <c r="ENP69" s="525"/>
      <c r="ENQ69" s="525"/>
      <c r="ENR69" s="525"/>
      <c r="ENS69" s="525"/>
      <c r="ENT69" s="525"/>
      <c r="ENU69" s="525"/>
      <c r="ENV69" s="525"/>
      <c r="ENW69" s="525"/>
      <c r="ENX69" s="525"/>
      <c r="ENY69" s="525"/>
      <c r="ENZ69" s="525"/>
      <c r="EOA69" s="525"/>
      <c r="EOB69" s="525"/>
      <c r="EOC69" s="525"/>
      <c r="EOD69" s="525"/>
      <c r="EOE69" s="525"/>
      <c r="EOF69" s="525"/>
      <c r="EOG69" s="525"/>
      <c r="EOH69" s="525"/>
      <c r="EOI69" s="525"/>
      <c r="EOJ69" s="525"/>
      <c r="EOK69" s="525"/>
      <c r="EOL69" s="525"/>
      <c r="EOM69" s="525"/>
      <c r="EON69" s="525"/>
      <c r="EOO69" s="525"/>
      <c r="EOP69" s="525"/>
      <c r="EOQ69" s="525"/>
      <c r="EOR69" s="525"/>
      <c r="EOS69" s="525"/>
      <c r="EOT69" s="525"/>
      <c r="EOU69" s="525"/>
      <c r="EOV69" s="525"/>
      <c r="EOW69" s="525"/>
      <c r="EOX69" s="525"/>
      <c r="EOY69" s="525"/>
      <c r="EOZ69" s="525"/>
      <c r="EPA69" s="525"/>
      <c r="EPB69" s="525"/>
      <c r="EPC69" s="525"/>
      <c r="EPD69" s="525"/>
      <c r="EPE69" s="525"/>
      <c r="EPF69" s="525"/>
      <c r="EPG69" s="525"/>
      <c r="EPH69" s="525"/>
      <c r="EPI69" s="525"/>
      <c r="EPJ69" s="525"/>
      <c r="EPK69" s="525"/>
      <c r="EPL69" s="525"/>
      <c r="EPM69" s="525"/>
      <c r="EPN69" s="525"/>
      <c r="EPO69" s="525"/>
      <c r="EPP69" s="525"/>
      <c r="EPQ69" s="525"/>
      <c r="EPR69" s="525"/>
      <c r="EPS69" s="525"/>
      <c r="EPT69" s="525"/>
      <c r="EPU69" s="525"/>
      <c r="EPV69" s="525"/>
      <c r="EPW69" s="525"/>
      <c r="EPX69" s="525"/>
      <c r="EPY69" s="525"/>
      <c r="EPZ69" s="525"/>
      <c r="EQA69" s="525"/>
      <c r="EQB69" s="525"/>
      <c r="EQC69" s="525"/>
      <c r="EQD69" s="525"/>
      <c r="EQE69" s="525"/>
      <c r="EQF69" s="525"/>
      <c r="EQG69" s="525"/>
      <c r="EQH69" s="525"/>
      <c r="EQI69" s="525"/>
      <c r="EQJ69" s="525"/>
      <c r="EQK69" s="525"/>
      <c r="EQL69" s="525"/>
      <c r="EQM69" s="525"/>
      <c r="EQN69" s="525"/>
      <c r="EQO69" s="525"/>
      <c r="EQP69" s="525"/>
      <c r="EQQ69" s="525"/>
      <c r="EQR69" s="525"/>
      <c r="EQS69" s="525"/>
      <c r="EQT69" s="525"/>
      <c r="EQU69" s="525"/>
      <c r="EQV69" s="525"/>
      <c r="EQW69" s="525"/>
      <c r="EQX69" s="525"/>
      <c r="EQY69" s="525"/>
      <c r="EQZ69" s="525"/>
      <c r="ERA69" s="525"/>
      <c r="ERB69" s="525"/>
      <c r="ERC69" s="525"/>
      <c r="ERD69" s="525"/>
      <c r="ERE69" s="525"/>
      <c r="ERF69" s="525"/>
      <c r="ERG69" s="525"/>
      <c r="ERH69" s="525"/>
      <c r="ERI69" s="525"/>
      <c r="ERJ69" s="525"/>
      <c r="ERK69" s="525"/>
      <c r="ERL69" s="525"/>
      <c r="ERM69" s="525"/>
      <c r="ERN69" s="525"/>
      <c r="ERO69" s="525"/>
      <c r="ERP69" s="525"/>
      <c r="ERQ69" s="525"/>
      <c r="ERR69" s="525"/>
      <c r="ERS69" s="525"/>
      <c r="ERT69" s="525"/>
      <c r="ERU69" s="525"/>
      <c r="ERV69" s="525"/>
      <c r="ERW69" s="525"/>
      <c r="ERX69" s="525"/>
      <c r="ERY69" s="525"/>
      <c r="ERZ69" s="525"/>
      <c r="ESA69" s="525"/>
      <c r="ESB69" s="525"/>
      <c r="ESC69" s="525"/>
      <c r="ESD69" s="525"/>
      <c r="ESE69" s="525"/>
      <c r="ESF69" s="525"/>
      <c r="ESG69" s="525"/>
      <c r="ESH69" s="525"/>
      <c r="ESI69" s="525"/>
      <c r="ESJ69" s="525"/>
      <c r="ESK69" s="525"/>
      <c r="ESL69" s="525"/>
      <c r="ESM69" s="525"/>
      <c r="ESN69" s="525"/>
      <c r="ESO69" s="525"/>
      <c r="ESP69" s="525"/>
      <c r="ESQ69" s="525"/>
      <c r="ESR69" s="525"/>
      <c r="ESS69" s="525"/>
      <c r="EST69" s="525"/>
      <c r="ESU69" s="525"/>
      <c r="ESV69" s="525"/>
      <c r="ESW69" s="525"/>
      <c r="ESX69" s="525"/>
      <c r="ESY69" s="525"/>
      <c r="ESZ69" s="525"/>
      <c r="ETA69" s="525"/>
      <c r="ETB69" s="525"/>
      <c r="ETC69" s="525"/>
      <c r="ETD69" s="525"/>
      <c r="ETE69" s="525"/>
      <c r="ETF69" s="525"/>
      <c r="ETG69" s="525"/>
      <c r="ETH69" s="525"/>
      <c r="ETI69" s="525"/>
      <c r="ETJ69" s="525"/>
      <c r="ETK69" s="525"/>
      <c r="ETL69" s="525"/>
      <c r="ETM69" s="525"/>
      <c r="ETN69" s="525"/>
      <c r="ETO69" s="525"/>
      <c r="ETP69" s="525"/>
      <c r="ETQ69" s="525"/>
      <c r="ETR69" s="525"/>
      <c r="ETS69" s="525"/>
      <c r="ETT69" s="525"/>
      <c r="ETU69" s="525"/>
      <c r="ETV69" s="525"/>
      <c r="ETW69" s="525"/>
      <c r="ETX69" s="525"/>
      <c r="ETY69" s="525"/>
      <c r="ETZ69" s="525"/>
      <c r="EUA69" s="525"/>
      <c r="EUB69" s="525"/>
      <c r="EUC69" s="525"/>
      <c r="EUD69" s="525"/>
      <c r="EUE69" s="525"/>
      <c r="EUF69" s="525"/>
      <c r="EUG69" s="525"/>
      <c r="EUH69" s="525"/>
      <c r="EUI69" s="525"/>
      <c r="EUJ69" s="525"/>
      <c r="EUK69" s="525"/>
      <c r="EUL69" s="525"/>
      <c r="EUM69" s="525"/>
      <c r="EUN69" s="525"/>
      <c r="EUO69" s="525"/>
      <c r="EUP69" s="525"/>
      <c r="EUQ69" s="525"/>
      <c r="EUR69" s="525"/>
      <c r="EUS69" s="525"/>
      <c r="EUT69" s="525"/>
      <c r="EUU69" s="525"/>
      <c r="EUV69" s="525"/>
      <c r="EUW69" s="525"/>
      <c r="EUX69" s="525"/>
      <c r="EUY69" s="525"/>
      <c r="EUZ69" s="525"/>
      <c r="EVA69" s="525"/>
      <c r="EVB69" s="525"/>
      <c r="EVC69" s="525"/>
      <c r="EVD69" s="525"/>
      <c r="EVE69" s="525"/>
      <c r="EVF69" s="525"/>
      <c r="EVG69" s="525"/>
      <c r="EVH69" s="525"/>
      <c r="EVI69" s="525"/>
      <c r="EVJ69" s="525"/>
      <c r="EVK69" s="525"/>
      <c r="EVL69" s="525"/>
      <c r="EVM69" s="525"/>
      <c r="EVN69" s="525"/>
      <c r="EVO69" s="525"/>
      <c r="EVP69" s="525"/>
      <c r="EVQ69" s="525"/>
      <c r="EVR69" s="525"/>
      <c r="EVS69" s="525"/>
      <c r="EVT69" s="525"/>
      <c r="EVU69" s="525"/>
      <c r="EVV69" s="525"/>
      <c r="EVW69" s="525"/>
      <c r="EVX69" s="525"/>
      <c r="EVY69" s="525"/>
      <c r="EVZ69" s="525"/>
      <c r="EWA69" s="525"/>
      <c r="EWB69" s="525"/>
      <c r="EWC69" s="525"/>
      <c r="EWD69" s="525"/>
      <c r="EWE69" s="525"/>
      <c r="EWF69" s="525"/>
      <c r="EWG69" s="525"/>
      <c r="EWH69" s="525"/>
      <c r="EWI69" s="525"/>
      <c r="EWJ69" s="525"/>
      <c r="EWK69" s="525"/>
      <c r="EWL69" s="525"/>
      <c r="EWM69" s="525"/>
      <c r="EWN69" s="525"/>
      <c r="EWO69" s="525"/>
      <c r="EWP69" s="525"/>
      <c r="EWQ69" s="525"/>
      <c r="EWR69" s="525"/>
      <c r="EWS69" s="525"/>
      <c r="EWT69" s="525"/>
      <c r="EWU69" s="525"/>
      <c r="EWV69" s="525"/>
      <c r="EWW69" s="525"/>
      <c r="EWX69" s="525"/>
      <c r="EWY69" s="525"/>
      <c r="EWZ69" s="525"/>
      <c r="EXA69" s="525"/>
      <c r="EXB69" s="525"/>
      <c r="EXC69" s="525"/>
      <c r="EXD69" s="525"/>
      <c r="EXE69" s="525"/>
      <c r="EXF69" s="525"/>
      <c r="EXG69" s="525"/>
      <c r="EXH69" s="525"/>
      <c r="EXI69" s="525"/>
      <c r="EXJ69" s="525"/>
      <c r="EXK69" s="525"/>
      <c r="EXL69" s="525"/>
      <c r="EXM69" s="525"/>
      <c r="EXN69" s="525"/>
      <c r="EXO69" s="525"/>
      <c r="EXP69" s="525"/>
      <c r="EXQ69" s="525"/>
      <c r="EXR69" s="525"/>
      <c r="EXS69" s="525"/>
      <c r="EXT69" s="525"/>
      <c r="EXU69" s="525"/>
      <c r="EXV69" s="525"/>
      <c r="EXW69" s="525"/>
      <c r="EXX69" s="525"/>
      <c r="EXY69" s="525"/>
      <c r="EXZ69" s="525"/>
      <c r="EYA69" s="525"/>
      <c r="EYB69" s="525"/>
      <c r="EYC69" s="525"/>
      <c r="EYD69" s="525"/>
      <c r="EYE69" s="525"/>
      <c r="EYF69" s="525"/>
      <c r="EYG69" s="525"/>
      <c r="EYH69" s="525"/>
      <c r="EYI69" s="525"/>
      <c r="EYJ69" s="525"/>
      <c r="EYK69" s="525"/>
      <c r="EYL69" s="525"/>
      <c r="EYM69" s="525"/>
      <c r="EYN69" s="525"/>
      <c r="EYO69" s="525"/>
      <c r="EYP69" s="525"/>
      <c r="EYQ69" s="525"/>
      <c r="EYR69" s="525"/>
      <c r="EYS69" s="525"/>
      <c r="EYT69" s="525"/>
      <c r="EYU69" s="525"/>
      <c r="EYV69" s="525"/>
      <c r="EYW69" s="525"/>
      <c r="EYX69" s="525"/>
      <c r="EYY69" s="525"/>
      <c r="EYZ69" s="525"/>
      <c r="EZA69" s="525"/>
      <c r="EZB69" s="525"/>
      <c r="EZC69" s="525"/>
      <c r="EZD69" s="525"/>
      <c r="EZE69" s="525"/>
      <c r="EZF69" s="525"/>
      <c r="EZG69" s="525"/>
      <c r="EZH69" s="525"/>
      <c r="EZI69" s="525"/>
      <c r="EZJ69" s="525"/>
      <c r="EZK69" s="525"/>
      <c r="EZL69" s="525"/>
      <c r="EZM69" s="525"/>
      <c r="EZN69" s="525"/>
      <c r="EZO69" s="525"/>
      <c r="EZP69" s="525"/>
      <c r="EZQ69" s="525"/>
      <c r="EZR69" s="525"/>
      <c r="EZS69" s="525"/>
      <c r="EZT69" s="525"/>
      <c r="EZU69" s="525"/>
      <c r="EZV69" s="525"/>
      <c r="EZW69" s="525"/>
      <c r="EZX69" s="525"/>
      <c r="EZY69" s="525"/>
      <c r="EZZ69" s="525"/>
      <c r="FAA69" s="525"/>
      <c r="FAB69" s="525"/>
      <c r="FAC69" s="525"/>
      <c r="FAD69" s="525"/>
      <c r="FAE69" s="525"/>
      <c r="FAF69" s="525"/>
      <c r="FAG69" s="525"/>
      <c r="FAH69" s="525"/>
      <c r="FAI69" s="525"/>
      <c r="FAJ69" s="525"/>
      <c r="FAK69" s="525"/>
      <c r="FAL69" s="525"/>
      <c r="FAM69" s="525"/>
      <c r="FAN69" s="525"/>
      <c r="FAO69" s="525"/>
      <c r="FAP69" s="525"/>
      <c r="FAQ69" s="525"/>
      <c r="FAR69" s="525"/>
      <c r="FAS69" s="525"/>
      <c r="FAT69" s="525"/>
      <c r="FAU69" s="525"/>
      <c r="FAV69" s="525"/>
      <c r="FAW69" s="525"/>
      <c r="FAX69" s="525"/>
      <c r="FAY69" s="525"/>
      <c r="FAZ69" s="525"/>
      <c r="FBA69" s="525"/>
      <c r="FBB69" s="525"/>
      <c r="FBC69" s="525"/>
      <c r="FBD69" s="525"/>
      <c r="FBE69" s="525"/>
      <c r="FBF69" s="525"/>
      <c r="FBG69" s="525"/>
      <c r="FBH69" s="525"/>
      <c r="FBI69" s="525"/>
      <c r="FBJ69" s="525"/>
      <c r="FBK69" s="525"/>
      <c r="FBL69" s="525"/>
      <c r="FBM69" s="525"/>
      <c r="FBN69" s="525"/>
      <c r="FBO69" s="525"/>
      <c r="FBP69" s="525"/>
      <c r="FBQ69" s="525"/>
      <c r="FBR69" s="525"/>
      <c r="FBS69" s="525"/>
      <c r="FBT69" s="525"/>
      <c r="FBU69" s="525"/>
      <c r="FBV69" s="525"/>
      <c r="FBW69" s="525"/>
      <c r="FBX69" s="525"/>
      <c r="FBY69" s="525"/>
      <c r="FBZ69" s="525"/>
      <c r="FCA69" s="525"/>
      <c r="FCB69" s="525"/>
      <c r="FCC69" s="525"/>
      <c r="FCD69" s="525"/>
      <c r="FCE69" s="525"/>
      <c r="FCF69" s="525"/>
      <c r="FCG69" s="525"/>
      <c r="FCH69" s="525"/>
      <c r="FCI69" s="525"/>
      <c r="FCJ69" s="525"/>
      <c r="FCK69" s="525"/>
      <c r="FCL69" s="525"/>
      <c r="FCM69" s="525"/>
      <c r="FCN69" s="525"/>
      <c r="FCO69" s="525"/>
      <c r="FCP69" s="525"/>
      <c r="FCQ69" s="525"/>
      <c r="FCR69" s="525"/>
      <c r="FCS69" s="525"/>
      <c r="FCT69" s="525"/>
      <c r="FCU69" s="525"/>
      <c r="FCV69" s="525"/>
      <c r="FCW69" s="525"/>
      <c r="FCX69" s="525"/>
      <c r="FCY69" s="525"/>
      <c r="FCZ69" s="525"/>
      <c r="FDA69" s="525"/>
      <c r="FDB69" s="525"/>
      <c r="FDC69" s="525"/>
      <c r="FDD69" s="525"/>
      <c r="FDE69" s="525"/>
      <c r="FDF69" s="525"/>
      <c r="FDG69" s="525"/>
      <c r="FDH69" s="525"/>
      <c r="FDI69" s="525"/>
      <c r="FDJ69" s="525"/>
      <c r="FDK69" s="525"/>
      <c r="FDL69" s="525"/>
      <c r="FDM69" s="525"/>
      <c r="FDN69" s="525"/>
      <c r="FDO69" s="525"/>
      <c r="FDP69" s="525"/>
      <c r="FDQ69" s="525"/>
      <c r="FDR69" s="525"/>
      <c r="FDS69" s="525"/>
      <c r="FDT69" s="525"/>
      <c r="FDU69" s="525"/>
      <c r="FDV69" s="525"/>
      <c r="FDW69" s="525"/>
      <c r="FDX69" s="525"/>
      <c r="FDY69" s="525"/>
      <c r="FDZ69" s="525"/>
      <c r="FEA69" s="525"/>
      <c r="FEB69" s="525"/>
      <c r="FEC69" s="525"/>
      <c r="FED69" s="525"/>
      <c r="FEE69" s="525"/>
      <c r="FEF69" s="525"/>
      <c r="FEG69" s="525"/>
      <c r="FEH69" s="525"/>
      <c r="FEI69" s="525"/>
      <c r="FEJ69" s="525"/>
      <c r="FEK69" s="525"/>
      <c r="FEL69" s="525"/>
      <c r="FEM69" s="525"/>
      <c r="FEN69" s="525"/>
      <c r="FEO69" s="525"/>
      <c r="FEP69" s="525"/>
      <c r="FEQ69" s="525"/>
      <c r="FER69" s="525"/>
      <c r="FES69" s="525"/>
      <c r="FET69" s="525"/>
      <c r="FEU69" s="525"/>
      <c r="FEV69" s="525"/>
      <c r="FEW69" s="525"/>
      <c r="FEX69" s="525"/>
      <c r="FEY69" s="525"/>
      <c r="FEZ69" s="525"/>
      <c r="FFA69" s="525"/>
      <c r="FFB69" s="525"/>
      <c r="FFC69" s="525"/>
      <c r="FFD69" s="525"/>
      <c r="FFE69" s="525"/>
      <c r="FFF69" s="525"/>
      <c r="FFG69" s="525"/>
      <c r="FFH69" s="525"/>
      <c r="FFI69" s="525"/>
      <c r="FFJ69" s="525"/>
      <c r="FFK69" s="525"/>
      <c r="FFL69" s="525"/>
      <c r="FFM69" s="525"/>
      <c r="FFN69" s="525"/>
      <c r="FFO69" s="525"/>
      <c r="FFP69" s="525"/>
      <c r="FFQ69" s="525"/>
      <c r="FFR69" s="525"/>
      <c r="FFS69" s="525"/>
      <c r="FFT69" s="525"/>
      <c r="FFU69" s="525"/>
      <c r="FFV69" s="525"/>
      <c r="FFW69" s="525"/>
      <c r="FFX69" s="525"/>
      <c r="FFY69" s="525"/>
      <c r="FFZ69" s="525"/>
      <c r="FGA69" s="525"/>
      <c r="FGB69" s="525"/>
      <c r="FGC69" s="525"/>
      <c r="FGD69" s="525"/>
      <c r="FGE69" s="525"/>
      <c r="FGF69" s="525"/>
      <c r="FGG69" s="525"/>
      <c r="FGH69" s="525"/>
      <c r="FGI69" s="525"/>
      <c r="FGJ69" s="525"/>
      <c r="FGK69" s="525"/>
      <c r="FGL69" s="525"/>
      <c r="FGM69" s="525"/>
      <c r="FGN69" s="525"/>
      <c r="FGO69" s="525"/>
      <c r="FGP69" s="525"/>
      <c r="FGQ69" s="525"/>
      <c r="FGR69" s="525"/>
      <c r="FGS69" s="525"/>
      <c r="FGT69" s="525"/>
      <c r="FGU69" s="525"/>
      <c r="FGV69" s="525"/>
      <c r="FGW69" s="525"/>
      <c r="FGX69" s="525"/>
      <c r="FGY69" s="525"/>
      <c r="FGZ69" s="525"/>
      <c r="FHA69" s="525"/>
      <c r="FHB69" s="525"/>
      <c r="FHC69" s="525"/>
      <c r="FHD69" s="525"/>
      <c r="FHE69" s="525"/>
      <c r="FHF69" s="525"/>
      <c r="FHG69" s="525"/>
      <c r="FHH69" s="525"/>
      <c r="FHI69" s="525"/>
      <c r="FHJ69" s="525"/>
      <c r="FHK69" s="525"/>
      <c r="FHL69" s="525"/>
      <c r="FHM69" s="525"/>
      <c r="FHN69" s="525"/>
      <c r="FHO69" s="525"/>
      <c r="FHP69" s="525"/>
      <c r="FHQ69" s="525"/>
      <c r="FHR69" s="525"/>
      <c r="FHS69" s="525"/>
      <c r="FHT69" s="525"/>
      <c r="FHU69" s="525"/>
      <c r="FHV69" s="525"/>
      <c r="FHW69" s="525"/>
      <c r="FHX69" s="525"/>
      <c r="FHY69" s="525"/>
      <c r="FHZ69" s="525"/>
      <c r="FIA69" s="525"/>
      <c r="FIB69" s="525"/>
      <c r="FIC69" s="525"/>
      <c r="FID69" s="525"/>
      <c r="FIE69" s="525"/>
      <c r="FIF69" s="525"/>
      <c r="FIG69" s="525"/>
      <c r="FIH69" s="525"/>
      <c r="FII69" s="525"/>
      <c r="FIJ69" s="525"/>
      <c r="FIK69" s="525"/>
      <c r="FIL69" s="525"/>
      <c r="FIM69" s="525"/>
      <c r="FIN69" s="525"/>
      <c r="FIO69" s="525"/>
      <c r="FIP69" s="525"/>
      <c r="FIQ69" s="525"/>
      <c r="FIR69" s="525"/>
      <c r="FIS69" s="525"/>
      <c r="FIT69" s="525"/>
      <c r="FIU69" s="525"/>
      <c r="FIV69" s="525"/>
      <c r="FIW69" s="525"/>
      <c r="FIX69" s="525"/>
      <c r="FIY69" s="525"/>
      <c r="FIZ69" s="525"/>
      <c r="FJA69" s="525"/>
      <c r="FJB69" s="525"/>
      <c r="FJC69" s="525"/>
      <c r="FJD69" s="525"/>
      <c r="FJE69" s="525"/>
      <c r="FJF69" s="525"/>
      <c r="FJG69" s="525"/>
      <c r="FJH69" s="525"/>
      <c r="FJI69" s="525"/>
      <c r="FJJ69" s="525"/>
      <c r="FJK69" s="525"/>
      <c r="FJL69" s="525"/>
      <c r="FJM69" s="525"/>
      <c r="FJN69" s="525"/>
      <c r="FJO69" s="525"/>
      <c r="FJP69" s="525"/>
      <c r="FJQ69" s="525"/>
      <c r="FJR69" s="525"/>
      <c r="FJS69" s="525"/>
      <c r="FJT69" s="525"/>
      <c r="FJU69" s="525"/>
      <c r="FJV69" s="525"/>
      <c r="FJW69" s="525"/>
      <c r="FJX69" s="525"/>
      <c r="FJY69" s="525"/>
      <c r="FJZ69" s="525"/>
      <c r="FKA69" s="525"/>
      <c r="FKB69" s="525"/>
      <c r="FKC69" s="525"/>
      <c r="FKD69" s="525"/>
      <c r="FKE69" s="525"/>
      <c r="FKF69" s="525"/>
      <c r="FKG69" s="525"/>
      <c r="FKH69" s="525"/>
      <c r="FKI69" s="525"/>
      <c r="FKJ69" s="525"/>
      <c r="FKK69" s="525"/>
      <c r="FKL69" s="525"/>
      <c r="FKM69" s="525"/>
      <c r="FKN69" s="525"/>
      <c r="FKO69" s="525"/>
      <c r="FKP69" s="525"/>
      <c r="FKQ69" s="525"/>
      <c r="FKR69" s="525"/>
      <c r="FKS69" s="525"/>
      <c r="FKT69" s="525"/>
      <c r="FKU69" s="525"/>
      <c r="FKV69" s="525"/>
      <c r="FKW69" s="525"/>
      <c r="FKX69" s="525"/>
      <c r="FKY69" s="525"/>
      <c r="FKZ69" s="525"/>
      <c r="FLA69" s="525"/>
      <c r="FLB69" s="525"/>
      <c r="FLC69" s="525"/>
      <c r="FLD69" s="525"/>
      <c r="FLE69" s="525"/>
      <c r="FLF69" s="525"/>
      <c r="FLG69" s="525"/>
      <c r="FLH69" s="525"/>
      <c r="FLI69" s="525"/>
      <c r="FLJ69" s="525"/>
      <c r="FLK69" s="525"/>
      <c r="FLL69" s="525"/>
      <c r="FLM69" s="525"/>
      <c r="FLN69" s="525"/>
      <c r="FLO69" s="525"/>
      <c r="FLP69" s="525"/>
      <c r="FLQ69" s="525"/>
      <c r="FLR69" s="525"/>
      <c r="FLS69" s="525"/>
      <c r="FLT69" s="525"/>
      <c r="FLU69" s="525"/>
      <c r="FLV69" s="525"/>
      <c r="FLW69" s="525"/>
      <c r="FLX69" s="525"/>
      <c r="FLY69" s="525"/>
      <c r="FLZ69" s="525"/>
      <c r="FMA69" s="525"/>
      <c r="FMB69" s="525"/>
      <c r="FMC69" s="525"/>
      <c r="FMD69" s="525"/>
      <c r="FME69" s="525"/>
      <c r="FMF69" s="525"/>
      <c r="FMG69" s="525"/>
      <c r="FMH69" s="525"/>
      <c r="FMI69" s="525"/>
      <c r="FMJ69" s="525"/>
      <c r="FMK69" s="525"/>
      <c r="FML69" s="525"/>
      <c r="FMM69" s="525"/>
      <c r="FMN69" s="525"/>
      <c r="FMO69" s="525"/>
      <c r="FMP69" s="525"/>
      <c r="FMQ69" s="525"/>
      <c r="FMR69" s="525"/>
      <c r="FMS69" s="525"/>
      <c r="FMT69" s="525"/>
      <c r="FMU69" s="525"/>
      <c r="FMV69" s="525"/>
      <c r="FMW69" s="525"/>
      <c r="FMX69" s="525"/>
      <c r="FMY69" s="525"/>
      <c r="FMZ69" s="525"/>
      <c r="FNA69" s="525"/>
      <c r="FNB69" s="525"/>
      <c r="FNC69" s="525"/>
      <c r="FND69" s="525"/>
      <c r="FNE69" s="525"/>
      <c r="FNF69" s="525"/>
      <c r="FNG69" s="525"/>
      <c r="FNH69" s="525"/>
      <c r="FNI69" s="525"/>
      <c r="FNJ69" s="525"/>
      <c r="FNK69" s="525"/>
      <c r="FNL69" s="525"/>
      <c r="FNM69" s="525"/>
      <c r="FNN69" s="525"/>
      <c r="FNO69" s="525"/>
      <c r="FNP69" s="525"/>
      <c r="FNQ69" s="525"/>
      <c r="FNR69" s="525"/>
      <c r="FNS69" s="525"/>
      <c r="FNT69" s="525"/>
      <c r="FNU69" s="525"/>
      <c r="FNV69" s="525"/>
      <c r="FNW69" s="525"/>
      <c r="FNX69" s="525"/>
      <c r="FNY69" s="525"/>
      <c r="FNZ69" s="525"/>
      <c r="FOA69" s="525"/>
      <c r="FOB69" s="525"/>
      <c r="FOC69" s="525"/>
      <c r="FOD69" s="525"/>
      <c r="FOE69" s="525"/>
      <c r="FOF69" s="525"/>
      <c r="FOG69" s="525"/>
      <c r="FOH69" s="525"/>
      <c r="FOI69" s="525"/>
      <c r="FOJ69" s="525"/>
      <c r="FOK69" s="525"/>
      <c r="FOL69" s="525"/>
      <c r="FOM69" s="525"/>
      <c r="FON69" s="525"/>
      <c r="FOO69" s="525"/>
      <c r="FOP69" s="525"/>
      <c r="FOQ69" s="525"/>
      <c r="FOR69" s="525"/>
      <c r="FOS69" s="525"/>
      <c r="FOT69" s="525"/>
      <c r="FOU69" s="525"/>
      <c r="FOV69" s="525"/>
      <c r="FOW69" s="525"/>
      <c r="FOX69" s="525"/>
      <c r="FOY69" s="525"/>
      <c r="FOZ69" s="525"/>
      <c r="FPA69" s="525"/>
      <c r="FPB69" s="525"/>
      <c r="FPC69" s="525"/>
      <c r="FPD69" s="525"/>
      <c r="FPE69" s="525"/>
      <c r="FPF69" s="525"/>
      <c r="FPG69" s="525"/>
      <c r="FPH69" s="525"/>
      <c r="FPI69" s="525"/>
      <c r="FPJ69" s="525"/>
      <c r="FPK69" s="525"/>
      <c r="FPL69" s="525"/>
      <c r="FPM69" s="525"/>
      <c r="FPN69" s="525"/>
      <c r="FPO69" s="525"/>
      <c r="FPP69" s="525"/>
      <c r="FPQ69" s="525"/>
      <c r="FPR69" s="525"/>
      <c r="FPS69" s="525"/>
      <c r="FPT69" s="525"/>
      <c r="FPU69" s="525"/>
      <c r="FPV69" s="525"/>
      <c r="FPW69" s="525"/>
      <c r="FPX69" s="525"/>
      <c r="FPY69" s="525"/>
      <c r="FPZ69" s="525"/>
      <c r="FQA69" s="525"/>
      <c r="FQB69" s="525"/>
      <c r="FQC69" s="525"/>
      <c r="FQD69" s="525"/>
      <c r="FQE69" s="525"/>
      <c r="FQF69" s="525"/>
      <c r="FQG69" s="525"/>
      <c r="FQH69" s="525"/>
      <c r="FQI69" s="525"/>
      <c r="FQJ69" s="525"/>
      <c r="FQK69" s="525"/>
      <c r="FQL69" s="525"/>
      <c r="FQM69" s="525"/>
      <c r="FQN69" s="525"/>
      <c r="FQO69" s="525"/>
      <c r="FQP69" s="525"/>
      <c r="FQQ69" s="525"/>
      <c r="FQR69" s="525"/>
      <c r="FQS69" s="525"/>
      <c r="FQT69" s="525"/>
      <c r="FQU69" s="525"/>
      <c r="FQV69" s="525"/>
      <c r="FQW69" s="525"/>
      <c r="FQX69" s="525"/>
      <c r="FQY69" s="525"/>
      <c r="FQZ69" s="525"/>
      <c r="FRA69" s="525"/>
      <c r="FRB69" s="525"/>
      <c r="FRC69" s="525"/>
      <c r="FRD69" s="525"/>
      <c r="FRE69" s="525"/>
      <c r="FRF69" s="525"/>
      <c r="FRG69" s="525"/>
      <c r="FRH69" s="525"/>
      <c r="FRI69" s="525"/>
      <c r="FRJ69" s="525"/>
      <c r="FRK69" s="525"/>
      <c r="FRL69" s="525"/>
      <c r="FRM69" s="525"/>
      <c r="FRN69" s="525"/>
      <c r="FRO69" s="525"/>
      <c r="FRP69" s="525"/>
      <c r="FRQ69" s="525"/>
      <c r="FRR69" s="525"/>
      <c r="FRS69" s="525"/>
      <c r="FRT69" s="525"/>
      <c r="FRU69" s="525"/>
      <c r="FRV69" s="525"/>
      <c r="FRW69" s="525"/>
      <c r="FRX69" s="525"/>
      <c r="FRY69" s="525"/>
      <c r="FRZ69" s="525"/>
      <c r="FSA69" s="525"/>
      <c r="FSB69" s="525"/>
      <c r="FSC69" s="525"/>
      <c r="FSD69" s="525"/>
      <c r="FSE69" s="525"/>
      <c r="FSF69" s="525"/>
      <c r="FSG69" s="525"/>
      <c r="FSH69" s="525"/>
      <c r="FSI69" s="525"/>
      <c r="FSJ69" s="525"/>
      <c r="FSK69" s="525"/>
      <c r="FSL69" s="525"/>
      <c r="FSM69" s="525"/>
      <c r="FSN69" s="525"/>
      <c r="FSO69" s="525"/>
      <c r="FSP69" s="525"/>
      <c r="FSQ69" s="525"/>
      <c r="FSR69" s="525"/>
      <c r="FSS69" s="525"/>
      <c r="FST69" s="525"/>
      <c r="FSU69" s="525"/>
      <c r="FSV69" s="525"/>
      <c r="FSW69" s="525"/>
      <c r="FSX69" s="525"/>
      <c r="FSY69" s="525"/>
      <c r="FSZ69" s="525"/>
      <c r="FTA69" s="525"/>
      <c r="FTB69" s="525"/>
      <c r="FTC69" s="525"/>
      <c r="FTD69" s="525"/>
      <c r="FTE69" s="525"/>
      <c r="FTF69" s="525"/>
      <c r="FTG69" s="525"/>
      <c r="FTH69" s="525"/>
      <c r="FTI69" s="525"/>
      <c r="FTJ69" s="525"/>
      <c r="FTK69" s="525"/>
      <c r="FTL69" s="525"/>
      <c r="FTM69" s="525"/>
      <c r="FTN69" s="525"/>
      <c r="FTO69" s="525"/>
      <c r="FTP69" s="525"/>
      <c r="FTQ69" s="525"/>
      <c r="FTR69" s="525"/>
      <c r="FTS69" s="525"/>
      <c r="FTT69" s="525"/>
      <c r="FTU69" s="525"/>
      <c r="FTV69" s="525"/>
      <c r="FTW69" s="525"/>
      <c r="FTX69" s="525"/>
      <c r="FTY69" s="525"/>
      <c r="FTZ69" s="525"/>
      <c r="FUA69" s="525"/>
      <c r="FUB69" s="525"/>
      <c r="FUC69" s="525"/>
      <c r="FUD69" s="525"/>
      <c r="FUE69" s="525"/>
      <c r="FUF69" s="525"/>
      <c r="FUG69" s="525"/>
      <c r="FUH69" s="525"/>
      <c r="FUI69" s="525"/>
      <c r="FUJ69" s="525"/>
      <c r="FUK69" s="525"/>
      <c r="FUL69" s="525"/>
      <c r="FUM69" s="525"/>
      <c r="FUN69" s="525"/>
      <c r="FUO69" s="525"/>
      <c r="FUP69" s="525"/>
      <c r="FUQ69" s="525"/>
      <c r="FUR69" s="525"/>
      <c r="FUS69" s="525"/>
      <c r="FUT69" s="525"/>
      <c r="FUU69" s="525"/>
      <c r="FUV69" s="525"/>
      <c r="FUW69" s="525"/>
      <c r="FUX69" s="525"/>
      <c r="FUY69" s="525"/>
      <c r="FUZ69" s="525"/>
      <c r="FVA69" s="525"/>
      <c r="FVB69" s="525"/>
      <c r="FVC69" s="525"/>
      <c r="FVD69" s="525"/>
      <c r="FVE69" s="525"/>
      <c r="FVF69" s="525"/>
      <c r="FVG69" s="525"/>
      <c r="FVH69" s="525"/>
      <c r="FVI69" s="525"/>
      <c r="FVJ69" s="525"/>
      <c r="FVK69" s="525"/>
      <c r="FVL69" s="525"/>
      <c r="FVM69" s="525"/>
      <c r="FVN69" s="525"/>
      <c r="FVO69" s="525"/>
      <c r="FVP69" s="525"/>
      <c r="FVQ69" s="525"/>
      <c r="FVR69" s="525"/>
      <c r="FVS69" s="525"/>
      <c r="FVT69" s="525"/>
      <c r="FVU69" s="525"/>
      <c r="FVV69" s="525"/>
      <c r="FVW69" s="525"/>
      <c r="FVX69" s="525"/>
      <c r="FVY69" s="525"/>
      <c r="FVZ69" s="525"/>
      <c r="FWA69" s="525"/>
      <c r="FWB69" s="525"/>
      <c r="FWC69" s="525"/>
      <c r="FWD69" s="525"/>
      <c r="FWE69" s="525"/>
      <c r="FWF69" s="525"/>
      <c r="FWG69" s="525"/>
      <c r="FWH69" s="525"/>
      <c r="FWI69" s="525"/>
      <c r="FWJ69" s="525"/>
      <c r="FWK69" s="525"/>
      <c r="FWL69" s="525"/>
      <c r="FWM69" s="525"/>
      <c r="FWN69" s="525"/>
      <c r="FWO69" s="525"/>
      <c r="FWP69" s="525"/>
      <c r="FWQ69" s="525"/>
      <c r="FWR69" s="525"/>
      <c r="FWS69" s="525"/>
      <c r="FWT69" s="525"/>
      <c r="FWU69" s="525"/>
      <c r="FWV69" s="525"/>
      <c r="FWW69" s="525"/>
      <c r="FWX69" s="525"/>
      <c r="FWY69" s="525"/>
      <c r="FWZ69" s="525"/>
      <c r="FXA69" s="525"/>
      <c r="FXB69" s="525"/>
      <c r="FXC69" s="525"/>
      <c r="FXD69" s="525"/>
      <c r="FXE69" s="525"/>
      <c r="FXF69" s="525"/>
      <c r="FXG69" s="525"/>
      <c r="FXH69" s="525"/>
      <c r="FXI69" s="525"/>
      <c r="FXJ69" s="525"/>
      <c r="FXK69" s="525"/>
      <c r="FXL69" s="525"/>
      <c r="FXM69" s="525"/>
      <c r="FXN69" s="525"/>
      <c r="FXO69" s="525"/>
      <c r="FXP69" s="525"/>
      <c r="FXQ69" s="525"/>
      <c r="FXR69" s="525"/>
      <c r="FXS69" s="525"/>
      <c r="FXT69" s="525"/>
      <c r="FXU69" s="525"/>
      <c r="FXV69" s="525"/>
      <c r="FXW69" s="525"/>
      <c r="FXX69" s="525"/>
      <c r="FXY69" s="525"/>
      <c r="FXZ69" s="525"/>
      <c r="FYA69" s="525"/>
      <c r="FYB69" s="525"/>
      <c r="FYC69" s="525"/>
      <c r="FYD69" s="525"/>
      <c r="FYE69" s="525"/>
      <c r="FYF69" s="525"/>
      <c r="FYG69" s="525"/>
      <c r="FYH69" s="525"/>
      <c r="FYI69" s="525"/>
      <c r="FYJ69" s="525"/>
      <c r="FYK69" s="525"/>
      <c r="FYL69" s="525"/>
      <c r="FYM69" s="525"/>
      <c r="FYN69" s="525"/>
      <c r="FYO69" s="525"/>
      <c r="FYP69" s="525"/>
      <c r="FYQ69" s="525"/>
      <c r="FYR69" s="525"/>
      <c r="FYS69" s="525"/>
      <c r="FYT69" s="525"/>
      <c r="FYU69" s="525"/>
      <c r="FYV69" s="525"/>
      <c r="FYW69" s="525"/>
      <c r="FYX69" s="525"/>
      <c r="FYY69" s="525"/>
      <c r="FYZ69" s="525"/>
      <c r="FZA69" s="525"/>
      <c r="FZB69" s="525"/>
      <c r="FZC69" s="525"/>
      <c r="FZD69" s="525"/>
      <c r="FZE69" s="525"/>
      <c r="FZF69" s="525"/>
      <c r="FZG69" s="525"/>
      <c r="FZH69" s="525"/>
      <c r="FZI69" s="525"/>
      <c r="FZJ69" s="525"/>
      <c r="FZK69" s="525"/>
      <c r="FZL69" s="525"/>
      <c r="FZM69" s="525"/>
      <c r="FZN69" s="525"/>
      <c r="FZO69" s="525"/>
      <c r="FZP69" s="525"/>
      <c r="FZQ69" s="525"/>
      <c r="FZR69" s="525"/>
      <c r="FZS69" s="525"/>
      <c r="FZT69" s="525"/>
      <c r="FZU69" s="525"/>
      <c r="FZV69" s="525"/>
      <c r="FZW69" s="525"/>
      <c r="FZX69" s="525"/>
      <c r="FZY69" s="525"/>
      <c r="FZZ69" s="525"/>
      <c r="GAA69" s="525"/>
      <c r="GAB69" s="525"/>
      <c r="GAC69" s="525"/>
      <c r="GAD69" s="525"/>
      <c r="GAE69" s="525"/>
      <c r="GAF69" s="525"/>
      <c r="GAG69" s="525"/>
      <c r="GAH69" s="525"/>
      <c r="GAI69" s="525"/>
      <c r="GAJ69" s="525"/>
      <c r="GAK69" s="525"/>
      <c r="GAL69" s="525"/>
      <c r="GAM69" s="525"/>
      <c r="GAN69" s="525"/>
      <c r="GAO69" s="525"/>
      <c r="GAP69" s="525"/>
      <c r="GAQ69" s="525"/>
      <c r="GAR69" s="525"/>
      <c r="GAS69" s="525"/>
      <c r="GAT69" s="525"/>
      <c r="GAU69" s="525"/>
      <c r="GAV69" s="525"/>
      <c r="GAW69" s="525"/>
      <c r="GAX69" s="525"/>
      <c r="GAY69" s="525"/>
      <c r="GAZ69" s="525"/>
      <c r="GBA69" s="525"/>
      <c r="GBB69" s="525"/>
      <c r="GBC69" s="525"/>
      <c r="GBD69" s="525"/>
      <c r="GBE69" s="525"/>
      <c r="GBF69" s="525"/>
      <c r="GBG69" s="525"/>
      <c r="GBH69" s="525"/>
      <c r="GBI69" s="525"/>
      <c r="GBJ69" s="525"/>
      <c r="GBK69" s="525"/>
      <c r="GBL69" s="525"/>
      <c r="GBM69" s="525"/>
      <c r="GBN69" s="525"/>
      <c r="GBO69" s="525"/>
      <c r="GBP69" s="525"/>
      <c r="GBQ69" s="525"/>
      <c r="GBR69" s="525"/>
      <c r="GBS69" s="525"/>
      <c r="GBT69" s="525"/>
      <c r="GBU69" s="525"/>
      <c r="GBV69" s="525"/>
      <c r="GBW69" s="525"/>
      <c r="GBX69" s="525"/>
      <c r="GBY69" s="525"/>
      <c r="GBZ69" s="525"/>
      <c r="GCA69" s="525"/>
      <c r="GCB69" s="525"/>
      <c r="GCC69" s="525"/>
      <c r="GCD69" s="525"/>
      <c r="GCE69" s="525"/>
      <c r="GCF69" s="525"/>
      <c r="GCG69" s="525"/>
      <c r="GCH69" s="525"/>
      <c r="GCI69" s="525"/>
      <c r="GCJ69" s="525"/>
      <c r="GCK69" s="525"/>
      <c r="GCL69" s="525"/>
      <c r="GCM69" s="525"/>
      <c r="GCN69" s="525"/>
      <c r="GCO69" s="525"/>
      <c r="GCP69" s="525"/>
      <c r="GCQ69" s="525"/>
      <c r="GCR69" s="525"/>
      <c r="GCS69" s="525"/>
      <c r="GCT69" s="525"/>
      <c r="GCU69" s="525"/>
      <c r="GCV69" s="525"/>
      <c r="GCW69" s="525"/>
      <c r="GCX69" s="525"/>
      <c r="GCY69" s="525"/>
      <c r="GCZ69" s="525"/>
      <c r="GDA69" s="525"/>
      <c r="GDB69" s="525"/>
      <c r="GDC69" s="525"/>
      <c r="GDD69" s="525"/>
      <c r="GDE69" s="525"/>
      <c r="GDF69" s="525"/>
      <c r="GDG69" s="525"/>
      <c r="GDH69" s="525"/>
      <c r="GDI69" s="525"/>
      <c r="GDJ69" s="525"/>
      <c r="GDK69" s="525"/>
      <c r="GDL69" s="525"/>
      <c r="GDM69" s="525"/>
      <c r="GDN69" s="525"/>
      <c r="GDO69" s="525"/>
      <c r="GDP69" s="525"/>
      <c r="GDQ69" s="525"/>
      <c r="GDR69" s="525"/>
      <c r="GDS69" s="525"/>
      <c r="GDT69" s="525"/>
      <c r="GDU69" s="525"/>
      <c r="GDV69" s="525"/>
      <c r="GDW69" s="525"/>
      <c r="GDX69" s="525"/>
      <c r="GDY69" s="525"/>
      <c r="GDZ69" s="525"/>
      <c r="GEA69" s="525"/>
      <c r="GEB69" s="525"/>
      <c r="GEC69" s="525"/>
      <c r="GED69" s="525"/>
      <c r="GEE69" s="525"/>
      <c r="GEF69" s="525"/>
      <c r="GEG69" s="525"/>
      <c r="GEH69" s="525"/>
      <c r="GEI69" s="525"/>
      <c r="GEJ69" s="525"/>
      <c r="GEK69" s="525"/>
      <c r="GEL69" s="525"/>
      <c r="GEM69" s="525"/>
      <c r="GEN69" s="525"/>
      <c r="GEO69" s="525"/>
      <c r="GEP69" s="525"/>
      <c r="GEQ69" s="525"/>
      <c r="GER69" s="525"/>
      <c r="GES69" s="525"/>
      <c r="GET69" s="525"/>
      <c r="GEU69" s="525"/>
      <c r="GEV69" s="525"/>
      <c r="GEW69" s="525"/>
      <c r="GEX69" s="525"/>
      <c r="GEY69" s="525"/>
      <c r="GEZ69" s="525"/>
      <c r="GFA69" s="525"/>
      <c r="GFB69" s="525"/>
      <c r="GFC69" s="525"/>
      <c r="GFD69" s="525"/>
      <c r="GFE69" s="525"/>
      <c r="GFF69" s="525"/>
      <c r="GFG69" s="525"/>
      <c r="GFH69" s="525"/>
      <c r="GFI69" s="525"/>
      <c r="GFJ69" s="525"/>
      <c r="GFK69" s="525"/>
      <c r="GFL69" s="525"/>
      <c r="GFM69" s="525"/>
      <c r="GFN69" s="525"/>
      <c r="GFO69" s="525"/>
      <c r="GFP69" s="525"/>
      <c r="GFQ69" s="525"/>
      <c r="GFR69" s="525"/>
      <c r="GFS69" s="525"/>
      <c r="GFT69" s="525"/>
      <c r="GFU69" s="525"/>
      <c r="GFV69" s="525"/>
      <c r="GFW69" s="525"/>
      <c r="GFX69" s="525"/>
      <c r="GFY69" s="525"/>
      <c r="GFZ69" s="525"/>
      <c r="GGA69" s="525"/>
      <c r="GGB69" s="525"/>
      <c r="GGC69" s="525"/>
      <c r="GGD69" s="525"/>
      <c r="GGE69" s="525"/>
      <c r="GGF69" s="525"/>
      <c r="GGG69" s="525"/>
      <c r="GGH69" s="525"/>
      <c r="GGI69" s="525"/>
      <c r="GGJ69" s="525"/>
      <c r="GGK69" s="525"/>
      <c r="GGL69" s="525"/>
      <c r="GGM69" s="525"/>
      <c r="GGN69" s="525"/>
      <c r="GGO69" s="525"/>
      <c r="GGP69" s="525"/>
      <c r="GGQ69" s="525"/>
      <c r="GGR69" s="525"/>
      <c r="GGS69" s="525"/>
      <c r="GGT69" s="525"/>
      <c r="GGU69" s="525"/>
      <c r="GGV69" s="525"/>
      <c r="GGW69" s="525"/>
      <c r="GGX69" s="525"/>
      <c r="GGY69" s="525"/>
      <c r="GGZ69" s="525"/>
      <c r="GHA69" s="525"/>
      <c r="GHB69" s="525"/>
      <c r="GHC69" s="525"/>
      <c r="GHD69" s="525"/>
      <c r="GHE69" s="525"/>
      <c r="GHF69" s="525"/>
      <c r="GHG69" s="525"/>
      <c r="GHH69" s="525"/>
      <c r="GHI69" s="525"/>
      <c r="GHJ69" s="525"/>
      <c r="GHK69" s="525"/>
      <c r="GHL69" s="525"/>
      <c r="GHM69" s="525"/>
      <c r="GHN69" s="525"/>
      <c r="GHO69" s="525"/>
      <c r="GHP69" s="525"/>
      <c r="GHQ69" s="525"/>
      <c r="GHR69" s="525"/>
      <c r="GHS69" s="525"/>
      <c r="GHT69" s="525"/>
      <c r="GHU69" s="525"/>
      <c r="GHV69" s="525"/>
      <c r="GHW69" s="525"/>
      <c r="GHX69" s="525"/>
      <c r="GHY69" s="525"/>
      <c r="GHZ69" s="525"/>
      <c r="GIA69" s="525"/>
      <c r="GIB69" s="525"/>
      <c r="GIC69" s="525"/>
      <c r="GID69" s="525"/>
      <c r="GIE69" s="525"/>
      <c r="GIF69" s="525"/>
      <c r="GIG69" s="525"/>
      <c r="GIH69" s="525"/>
      <c r="GII69" s="525"/>
      <c r="GIJ69" s="525"/>
      <c r="GIK69" s="525"/>
      <c r="GIL69" s="525"/>
      <c r="GIM69" s="525"/>
      <c r="GIN69" s="525"/>
      <c r="GIO69" s="525"/>
      <c r="GIP69" s="525"/>
      <c r="GIQ69" s="525"/>
      <c r="GIR69" s="525"/>
      <c r="GIS69" s="525"/>
      <c r="GIT69" s="525"/>
      <c r="GIU69" s="525"/>
      <c r="GIV69" s="525"/>
      <c r="GIW69" s="525"/>
      <c r="GIX69" s="525"/>
      <c r="GIY69" s="525"/>
      <c r="GIZ69" s="525"/>
      <c r="GJA69" s="525"/>
      <c r="GJB69" s="525"/>
      <c r="GJC69" s="525"/>
      <c r="GJD69" s="525"/>
      <c r="GJE69" s="525"/>
      <c r="GJF69" s="525"/>
      <c r="GJG69" s="525"/>
      <c r="GJH69" s="525"/>
      <c r="GJI69" s="525"/>
      <c r="GJJ69" s="525"/>
      <c r="GJK69" s="525"/>
      <c r="GJL69" s="525"/>
      <c r="GJM69" s="525"/>
      <c r="GJN69" s="525"/>
      <c r="GJO69" s="525"/>
      <c r="GJP69" s="525"/>
      <c r="GJQ69" s="525"/>
      <c r="GJR69" s="525"/>
      <c r="GJS69" s="525"/>
      <c r="GJT69" s="525"/>
      <c r="GJU69" s="525"/>
      <c r="GJV69" s="525"/>
      <c r="GJW69" s="525"/>
      <c r="GJX69" s="525"/>
      <c r="GJY69" s="525"/>
      <c r="GJZ69" s="525"/>
      <c r="GKA69" s="525"/>
      <c r="GKB69" s="525"/>
      <c r="GKC69" s="525"/>
      <c r="GKD69" s="525"/>
      <c r="GKE69" s="525"/>
      <c r="GKF69" s="525"/>
      <c r="GKG69" s="525"/>
      <c r="GKH69" s="525"/>
      <c r="GKI69" s="525"/>
      <c r="GKJ69" s="525"/>
      <c r="GKK69" s="525"/>
      <c r="GKL69" s="525"/>
      <c r="GKM69" s="525"/>
      <c r="GKN69" s="525"/>
      <c r="GKO69" s="525"/>
      <c r="GKP69" s="525"/>
      <c r="GKQ69" s="525"/>
      <c r="GKR69" s="525"/>
      <c r="GKS69" s="525"/>
      <c r="GKT69" s="525"/>
      <c r="GKU69" s="525"/>
      <c r="GKV69" s="525"/>
      <c r="GKW69" s="525"/>
      <c r="GKX69" s="525"/>
      <c r="GKY69" s="525"/>
      <c r="GKZ69" s="525"/>
      <c r="GLA69" s="525"/>
      <c r="GLB69" s="525"/>
      <c r="GLC69" s="525"/>
      <c r="GLD69" s="525"/>
      <c r="GLE69" s="525"/>
      <c r="GLF69" s="525"/>
      <c r="GLG69" s="525"/>
      <c r="GLH69" s="525"/>
      <c r="GLI69" s="525"/>
      <c r="GLJ69" s="525"/>
      <c r="GLK69" s="525"/>
      <c r="GLL69" s="525"/>
      <c r="GLM69" s="525"/>
      <c r="GLN69" s="525"/>
      <c r="GLO69" s="525"/>
      <c r="GLP69" s="525"/>
      <c r="GLQ69" s="525"/>
      <c r="GLR69" s="525"/>
      <c r="GLS69" s="525"/>
      <c r="GLT69" s="525"/>
      <c r="GLU69" s="525"/>
      <c r="GLV69" s="525"/>
      <c r="GLW69" s="525"/>
      <c r="GLX69" s="525"/>
      <c r="GLY69" s="525"/>
      <c r="GLZ69" s="525"/>
      <c r="GMA69" s="525"/>
      <c r="GMB69" s="525"/>
      <c r="GMC69" s="525"/>
      <c r="GMD69" s="525"/>
      <c r="GME69" s="525"/>
      <c r="GMF69" s="525"/>
      <c r="GMG69" s="525"/>
      <c r="GMH69" s="525"/>
      <c r="GMI69" s="525"/>
      <c r="GMJ69" s="525"/>
      <c r="GMK69" s="525"/>
      <c r="GML69" s="525"/>
      <c r="GMM69" s="525"/>
      <c r="GMN69" s="525"/>
      <c r="GMO69" s="525"/>
      <c r="GMP69" s="525"/>
      <c r="GMQ69" s="525"/>
      <c r="GMR69" s="525"/>
      <c r="GMS69" s="525"/>
      <c r="GMT69" s="525"/>
      <c r="GMU69" s="525"/>
      <c r="GMV69" s="525"/>
      <c r="GMW69" s="525"/>
      <c r="GMX69" s="525"/>
      <c r="GMY69" s="525"/>
      <c r="GMZ69" s="525"/>
      <c r="GNA69" s="525"/>
      <c r="GNB69" s="525"/>
      <c r="GNC69" s="525"/>
      <c r="GND69" s="525"/>
      <c r="GNE69" s="525"/>
      <c r="GNF69" s="525"/>
      <c r="GNG69" s="525"/>
      <c r="GNH69" s="525"/>
      <c r="GNI69" s="525"/>
      <c r="GNJ69" s="525"/>
      <c r="GNK69" s="525"/>
      <c r="GNL69" s="525"/>
      <c r="GNM69" s="525"/>
      <c r="GNN69" s="525"/>
      <c r="GNO69" s="525"/>
      <c r="GNP69" s="525"/>
      <c r="GNQ69" s="525"/>
      <c r="GNR69" s="525"/>
      <c r="GNS69" s="525"/>
      <c r="GNT69" s="525"/>
      <c r="GNU69" s="525"/>
      <c r="GNV69" s="525"/>
      <c r="GNW69" s="525"/>
      <c r="GNX69" s="525"/>
      <c r="GNY69" s="525"/>
      <c r="GNZ69" s="525"/>
      <c r="GOA69" s="525"/>
      <c r="GOB69" s="525"/>
      <c r="GOC69" s="525"/>
      <c r="GOD69" s="525"/>
      <c r="GOE69" s="525"/>
      <c r="GOF69" s="525"/>
      <c r="GOG69" s="525"/>
      <c r="GOH69" s="525"/>
      <c r="GOI69" s="525"/>
      <c r="GOJ69" s="525"/>
      <c r="GOK69" s="525"/>
      <c r="GOL69" s="525"/>
      <c r="GOM69" s="525"/>
      <c r="GON69" s="525"/>
      <c r="GOO69" s="525"/>
      <c r="GOP69" s="525"/>
      <c r="GOQ69" s="525"/>
      <c r="GOR69" s="525"/>
      <c r="GOS69" s="525"/>
      <c r="GOT69" s="525"/>
      <c r="GOU69" s="525"/>
      <c r="GOV69" s="525"/>
      <c r="GOW69" s="525"/>
      <c r="GOX69" s="525"/>
      <c r="GOY69" s="525"/>
      <c r="GOZ69" s="525"/>
      <c r="GPA69" s="525"/>
      <c r="GPB69" s="525"/>
      <c r="GPC69" s="525"/>
      <c r="GPD69" s="525"/>
      <c r="GPE69" s="525"/>
      <c r="GPF69" s="525"/>
      <c r="GPG69" s="525"/>
      <c r="GPH69" s="525"/>
      <c r="GPI69" s="525"/>
      <c r="GPJ69" s="525"/>
      <c r="GPK69" s="525"/>
      <c r="GPL69" s="525"/>
      <c r="GPM69" s="525"/>
      <c r="GPN69" s="525"/>
      <c r="GPO69" s="525"/>
      <c r="GPP69" s="525"/>
      <c r="GPQ69" s="525"/>
      <c r="GPR69" s="525"/>
      <c r="GPS69" s="525"/>
      <c r="GPT69" s="525"/>
      <c r="GPU69" s="525"/>
      <c r="GPV69" s="525"/>
      <c r="GPW69" s="525"/>
      <c r="GPX69" s="525"/>
      <c r="GPY69" s="525"/>
      <c r="GPZ69" s="525"/>
      <c r="GQA69" s="525"/>
      <c r="GQB69" s="525"/>
      <c r="GQC69" s="525"/>
      <c r="GQD69" s="525"/>
      <c r="GQE69" s="525"/>
      <c r="GQF69" s="525"/>
      <c r="GQG69" s="525"/>
      <c r="GQH69" s="525"/>
      <c r="GQI69" s="525"/>
      <c r="GQJ69" s="525"/>
      <c r="GQK69" s="525"/>
      <c r="GQL69" s="525"/>
      <c r="GQM69" s="525"/>
      <c r="GQN69" s="525"/>
      <c r="GQO69" s="525"/>
      <c r="GQP69" s="525"/>
      <c r="GQQ69" s="525"/>
      <c r="GQR69" s="525"/>
      <c r="GQS69" s="525"/>
      <c r="GQT69" s="525"/>
      <c r="GQU69" s="525"/>
      <c r="GQV69" s="525"/>
      <c r="GQW69" s="525"/>
      <c r="GQX69" s="525"/>
      <c r="GQY69" s="525"/>
      <c r="GQZ69" s="525"/>
      <c r="GRA69" s="525"/>
      <c r="GRB69" s="525"/>
      <c r="GRC69" s="525"/>
      <c r="GRD69" s="525"/>
      <c r="GRE69" s="525"/>
      <c r="GRF69" s="525"/>
      <c r="GRG69" s="525"/>
      <c r="GRH69" s="525"/>
      <c r="GRI69" s="525"/>
      <c r="GRJ69" s="525"/>
      <c r="GRK69" s="525"/>
      <c r="GRL69" s="525"/>
      <c r="GRM69" s="525"/>
      <c r="GRN69" s="525"/>
      <c r="GRO69" s="525"/>
      <c r="GRP69" s="525"/>
      <c r="GRQ69" s="525"/>
      <c r="GRR69" s="525"/>
      <c r="GRS69" s="525"/>
      <c r="GRT69" s="525"/>
      <c r="GRU69" s="525"/>
      <c r="GRV69" s="525"/>
      <c r="GRW69" s="525"/>
      <c r="GRX69" s="525"/>
      <c r="GRY69" s="525"/>
      <c r="GRZ69" s="525"/>
      <c r="GSA69" s="525"/>
      <c r="GSB69" s="525"/>
      <c r="GSC69" s="525"/>
      <c r="GSD69" s="525"/>
      <c r="GSE69" s="525"/>
      <c r="GSF69" s="525"/>
      <c r="GSG69" s="525"/>
      <c r="GSH69" s="525"/>
      <c r="GSI69" s="525"/>
      <c r="GSJ69" s="525"/>
      <c r="GSK69" s="525"/>
      <c r="GSL69" s="525"/>
      <c r="GSM69" s="525"/>
      <c r="GSN69" s="525"/>
      <c r="GSO69" s="525"/>
      <c r="GSP69" s="525"/>
      <c r="GSQ69" s="525"/>
      <c r="GSR69" s="525"/>
      <c r="GSS69" s="525"/>
      <c r="GST69" s="525"/>
      <c r="GSU69" s="525"/>
      <c r="GSV69" s="525"/>
      <c r="GSW69" s="525"/>
      <c r="GSX69" s="525"/>
      <c r="GSY69" s="525"/>
      <c r="GSZ69" s="525"/>
      <c r="GTA69" s="525"/>
      <c r="GTB69" s="525"/>
      <c r="GTC69" s="525"/>
      <c r="GTD69" s="525"/>
      <c r="GTE69" s="525"/>
      <c r="GTF69" s="525"/>
      <c r="GTG69" s="525"/>
      <c r="GTH69" s="525"/>
      <c r="GTI69" s="525"/>
      <c r="GTJ69" s="525"/>
      <c r="GTK69" s="525"/>
      <c r="GTL69" s="525"/>
      <c r="GTM69" s="525"/>
      <c r="GTN69" s="525"/>
      <c r="GTO69" s="525"/>
      <c r="GTP69" s="525"/>
      <c r="GTQ69" s="525"/>
      <c r="GTR69" s="525"/>
      <c r="GTS69" s="525"/>
      <c r="GTT69" s="525"/>
      <c r="GTU69" s="525"/>
      <c r="GTV69" s="525"/>
      <c r="GTW69" s="525"/>
      <c r="GTX69" s="525"/>
      <c r="GTY69" s="525"/>
      <c r="GTZ69" s="525"/>
      <c r="GUA69" s="525"/>
      <c r="GUB69" s="525"/>
      <c r="GUC69" s="525"/>
      <c r="GUD69" s="525"/>
      <c r="GUE69" s="525"/>
      <c r="GUF69" s="525"/>
      <c r="GUG69" s="525"/>
      <c r="GUH69" s="525"/>
      <c r="GUI69" s="525"/>
      <c r="GUJ69" s="525"/>
      <c r="GUK69" s="525"/>
      <c r="GUL69" s="525"/>
      <c r="GUM69" s="525"/>
      <c r="GUN69" s="525"/>
      <c r="GUO69" s="525"/>
      <c r="GUP69" s="525"/>
      <c r="GUQ69" s="525"/>
      <c r="GUR69" s="525"/>
      <c r="GUS69" s="525"/>
      <c r="GUT69" s="525"/>
      <c r="GUU69" s="525"/>
      <c r="GUV69" s="525"/>
      <c r="GUW69" s="525"/>
      <c r="GUX69" s="525"/>
      <c r="GUY69" s="525"/>
      <c r="GUZ69" s="525"/>
      <c r="GVA69" s="525"/>
      <c r="GVB69" s="525"/>
      <c r="GVC69" s="525"/>
      <c r="GVD69" s="525"/>
      <c r="GVE69" s="525"/>
      <c r="GVF69" s="525"/>
      <c r="GVG69" s="525"/>
      <c r="GVH69" s="525"/>
      <c r="GVI69" s="525"/>
      <c r="GVJ69" s="525"/>
      <c r="GVK69" s="525"/>
      <c r="GVL69" s="525"/>
      <c r="GVM69" s="525"/>
      <c r="GVN69" s="525"/>
      <c r="GVO69" s="525"/>
      <c r="GVP69" s="525"/>
      <c r="GVQ69" s="525"/>
      <c r="GVR69" s="525"/>
      <c r="GVS69" s="525"/>
      <c r="GVT69" s="525"/>
      <c r="GVU69" s="525"/>
      <c r="GVV69" s="525"/>
      <c r="GVW69" s="525"/>
      <c r="GVX69" s="525"/>
      <c r="GVY69" s="525"/>
      <c r="GVZ69" s="525"/>
      <c r="GWA69" s="525"/>
      <c r="GWB69" s="525"/>
      <c r="GWC69" s="525"/>
      <c r="GWD69" s="525"/>
      <c r="GWE69" s="525"/>
      <c r="GWF69" s="525"/>
      <c r="GWG69" s="525"/>
      <c r="GWH69" s="525"/>
      <c r="GWI69" s="525"/>
      <c r="GWJ69" s="525"/>
      <c r="GWK69" s="525"/>
      <c r="GWL69" s="525"/>
      <c r="GWM69" s="525"/>
      <c r="GWN69" s="525"/>
      <c r="GWO69" s="525"/>
      <c r="GWP69" s="525"/>
      <c r="GWQ69" s="525"/>
      <c r="GWR69" s="525"/>
      <c r="GWS69" s="525"/>
      <c r="GWT69" s="525"/>
      <c r="GWU69" s="525"/>
      <c r="GWV69" s="525"/>
      <c r="GWW69" s="525"/>
      <c r="GWX69" s="525"/>
      <c r="GWY69" s="525"/>
      <c r="GWZ69" s="525"/>
      <c r="GXA69" s="525"/>
      <c r="GXB69" s="525"/>
      <c r="GXC69" s="525"/>
      <c r="GXD69" s="525"/>
      <c r="GXE69" s="525"/>
      <c r="GXF69" s="525"/>
      <c r="GXG69" s="525"/>
      <c r="GXH69" s="525"/>
      <c r="GXI69" s="525"/>
      <c r="GXJ69" s="525"/>
      <c r="GXK69" s="525"/>
      <c r="GXL69" s="525"/>
      <c r="GXM69" s="525"/>
      <c r="GXN69" s="525"/>
      <c r="GXO69" s="525"/>
      <c r="GXP69" s="525"/>
      <c r="GXQ69" s="525"/>
      <c r="GXR69" s="525"/>
      <c r="GXS69" s="525"/>
      <c r="GXT69" s="525"/>
      <c r="GXU69" s="525"/>
      <c r="GXV69" s="525"/>
      <c r="GXW69" s="525"/>
      <c r="GXX69" s="525"/>
      <c r="GXY69" s="525"/>
      <c r="GXZ69" s="525"/>
      <c r="GYA69" s="525"/>
      <c r="GYB69" s="525"/>
      <c r="GYC69" s="525"/>
      <c r="GYD69" s="525"/>
      <c r="GYE69" s="525"/>
      <c r="GYF69" s="525"/>
      <c r="GYG69" s="525"/>
      <c r="GYH69" s="525"/>
      <c r="GYI69" s="525"/>
      <c r="GYJ69" s="525"/>
      <c r="GYK69" s="525"/>
      <c r="GYL69" s="525"/>
      <c r="GYM69" s="525"/>
      <c r="GYN69" s="525"/>
      <c r="GYO69" s="525"/>
      <c r="GYP69" s="525"/>
      <c r="GYQ69" s="525"/>
      <c r="GYR69" s="525"/>
      <c r="GYS69" s="525"/>
      <c r="GYT69" s="525"/>
      <c r="GYU69" s="525"/>
      <c r="GYV69" s="525"/>
      <c r="GYW69" s="525"/>
      <c r="GYX69" s="525"/>
      <c r="GYY69" s="525"/>
      <c r="GYZ69" s="525"/>
      <c r="GZA69" s="525"/>
      <c r="GZB69" s="525"/>
      <c r="GZC69" s="525"/>
      <c r="GZD69" s="525"/>
      <c r="GZE69" s="525"/>
      <c r="GZF69" s="525"/>
      <c r="GZG69" s="525"/>
      <c r="GZH69" s="525"/>
      <c r="GZI69" s="525"/>
      <c r="GZJ69" s="525"/>
      <c r="GZK69" s="525"/>
      <c r="GZL69" s="525"/>
      <c r="GZM69" s="525"/>
      <c r="GZN69" s="525"/>
      <c r="GZO69" s="525"/>
      <c r="GZP69" s="525"/>
      <c r="GZQ69" s="525"/>
      <c r="GZR69" s="525"/>
      <c r="GZS69" s="525"/>
      <c r="GZT69" s="525"/>
      <c r="GZU69" s="525"/>
      <c r="GZV69" s="525"/>
      <c r="GZW69" s="525"/>
      <c r="GZX69" s="525"/>
      <c r="GZY69" s="525"/>
      <c r="GZZ69" s="525"/>
      <c r="HAA69" s="525"/>
      <c r="HAB69" s="525"/>
      <c r="HAC69" s="525"/>
      <c r="HAD69" s="525"/>
      <c r="HAE69" s="525"/>
      <c r="HAF69" s="525"/>
      <c r="HAG69" s="525"/>
      <c r="HAH69" s="525"/>
      <c r="HAI69" s="525"/>
      <c r="HAJ69" s="525"/>
      <c r="HAK69" s="525"/>
      <c r="HAL69" s="525"/>
      <c r="HAM69" s="525"/>
      <c r="HAN69" s="525"/>
      <c r="HAO69" s="525"/>
      <c r="HAP69" s="525"/>
      <c r="HAQ69" s="525"/>
      <c r="HAR69" s="525"/>
      <c r="HAS69" s="525"/>
      <c r="HAT69" s="525"/>
      <c r="HAU69" s="525"/>
      <c r="HAV69" s="525"/>
      <c r="HAW69" s="525"/>
      <c r="HAX69" s="525"/>
      <c r="HAY69" s="525"/>
      <c r="HAZ69" s="525"/>
      <c r="HBA69" s="525"/>
      <c r="HBB69" s="525"/>
      <c r="HBC69" s="525"/>
      <c r="HBD69" s="525"/>
      <c r="HBE69" s="525"/>
      <c r="HBF69" s="525"/>
      <c r="HBG69" s="525"/>
      <c r="HBH69" s="525"/>
      <c r="HBI69" s="525"/>
      <c r="HBJ69" s="525"/>
      <c r="HBK69" s="525"/>
      <c r="HBL69" s="525"/>
      <c r="HBM69" s="525"/>
      <c r="HBN69" s="525"/>
      <c r="HBO69" s="525"/>
      <c r="HBP69" s="525"/>
      <c r="HBQ69" s="525"/>
      <c r="HBR69" s="525"/>
      <c r="HBS69" s="525"/>
      <c r="HBT69" s="525"/>
      <c r="HBU69" s="525"/>
      <c r="HBV69" s="525"/>
      <c r="HBW69" s="525"/>
      <c r="HBX69" s="525"/>
      <c r="HBY69" s="525"/>
      <c r="HBZ69" s="525"/>
      <c r="HCA69" s="525"/>
      <c r="HCB69" s="525"/>
      <c r="HCC69" s="525"/>
      <c r="HCD69" s="525"/>
      <c r="HCE69" s="525"/>
      <c r="HCF69" s="525"/>
      <c r="HCG69" s="525"/>
      <c r="HCH69" s="525"/>
      <c r="HCI69" s="525"/>
      <c r="HCJ69" s="525"/>
      <c r="HCK69" s="525"/>
      <c r="HCL69" s="525"/>
      <c r="HCM69" s="525"/>
      <c r="HCN69" s="525"/>
      <c r="HCO69" s="525"/>
      <c r="HCP69" s="525"/>
      <c r="HCQ69" s="525"/>
      <c r="HCR69" s="525"/>
      <c r="HCS69" s="525"/>
      <c r="HCT69" s="525"/>
      <c r="HCU69" s="525"/>
      <c r="HCV69" s="525"/>
      <c r="HCW69" s="525"/>
      <c r="HCX69" s="525"/>
      <c r="HCY69" s="525"/>
      <c r="HCZ69" s="525"/>
      <c r="HDA69" s="525"/>
      <c r="HDB69" s="525"/>
      <c r="HDC69" s="525"/>
      <c r="HDD69" s="525"/>
      <c r="HDE69" s="525"/>
      <c r="HDF69" s="525"/>
      <c r="HDG69" s="525"/>
      <c r="HDH69" s="525"/>
      <c r="HDI69" s="525"/>
      <c r="HDJ69" s="525"/>
      <c r="HDK69" s="525"/>
      <c r="HDL69" s="525"/>
      <c r="HDM69" s="525"/>
      <c r="HDN69" s="525"/>
      <c r="HDO69" s="525"/>
      <c r="HDP69" s="525"/>
      <c r="HDQ69" s="525"/>
      <c r="HDR69" s="525"/>
      <c r="HDS69" s="525"/>
      <c r="HDT69" s="525"/>
      <c r="HDU69" s="525"/>
      <c r="HDV69" s="525"/>
      <c r="HDW69" s="525"/>
      <c r="HDX69" s="525"/>
      <c r="HDY69" s="525"/>
      <c r="HDZ69" s="525"/>
      <c r="HEA69" s="525"/>
      <c r="HEB69" s="525"/>
      <c r="HEC69" s="525"/>
      <c r="HED69" s="525"/>
      <c r="HEE69" s="525"/>
      <c r="HEF69" s="525"/>
      <c r="HEG69" s="525"/>
      <c r="HEH69" s="525"/>
      <c r="HEI69" s="525"/>
      <c r="HEJ69" s="525"/>
      <c r="HEK69" s="525"/>
      <c r="HEL69" s="525"/>
      <c r="HEM69" s="525"/>
      <c r="HEN69" s="525"/>
      <c r="HEO69" s="525"/>
      <c r="HEP69" s="525"/>
      <c r="HEQ69" s="525"/>
      <c r="HER69" s="525"/>
      <c r="HES69" s="525"/>
      <c r="HET69" s="525"/>
      <c r="HEU69" s="525"/>
      <c r="HEV69" s="525"/>
      <c r="HEW69" s="525"/>
      <c r="HEX69" s="525"/>
      <c r="HEY69" s="525"/>
      <c r="HEZ69" s="525"/>
      <c r="HFA69" s="525"/>
      <c r="HFB69" s="525"/>
      <c r="HFC69" s="525"/>
      <c r="HFD69" s="525"/>
      <c r="HFE69" s="525"/>
      <c r="HFF69" s="525"/>
      <c r="HFG69" s="525"/>
      <c r="HFH69" s="525"/>
      <c r="HFI69" s="525"/>
      <c r="HFJ69" s="525"/>
      <c r="HFK69" s="525"/>
      <c r="HFL69" s="525"/>
      <c r="HFM69" s="525"/>
      <c r="HFN69" s="525"/>
      <c r="HFO69" s="525"/>
      <c r="HFP69" s="525"/>
      <c r="HFQ69" s="525"/>
      <c r="HFR69" s="525"/>
      <c r="HFS69" s="525"/>
      <c r="HFT69" s="525"/>
      <c r="HFU69" s="525"/>
      <c r="HFV69" s="525"/>
      <c r="HFW69" s="525"/>
      <c r="HFX69" s="525"/>
      <c r="HFY69" s="525"/>
      <c r="HFZ69" s="525"/>
      <c r="HGA69" s="525"/>
      <c r="HGB69" s="525"/>
      <c r="HGC69" s="525"/>
      <c r="HGD69" s="525"/>
      <c r="HGE69" s="525"/>
      <c r="HGF69" s="525"/>
      <c r="HGG69" s="525"/>
      <c r="HGH69" s="525"/>
      <c r="HGI69" s="525"/>
      <c r="HGJ69" s="525"/>
      <c r="HGK69" s="525"/>
      <c r="HGL69" s="525"/>
      <c r="HGM69" s="525"/>
      <c r="HGN69" s="525"/>
      <c r="HGO69" s="525"/>
      <c r="HGP69" s="525"/>
      <c r="HGQ69" s="525"/>
      <c r="HGR69" s="525"/>
      <c r="HGS69" s="525"/>
      <c r="HGT69" s="525"/>
      <c r="HGU69" s="525"/>
      <c r="HGV69" s="525"/>
      <c r="HGW69" s="525"/>
      <c r="HGX69" s="525"/>
      <c r="HGY69" s="525"/>
      <c r="HGZ69" s="525"/>
      <c r="HHA69" s="525"/>
      <c r="HHB69" s="525"/>
      <c r="HHC69" s="525"/>
      <c r="HHD69" s="525"/>
      <c r="HHE69" s="525"/>
      <c r="HHF69" s="525"/>
      <c r="HHG69" s="525"/>
      <c r="HHH69" s="525"/>
      <c r="HHI69" s="525"/>
      <c r="HHJ69" s="525"/>
      <c r="HHK69" s="525"/>
      <c r="HHL69" s="525"/>
      <c r="HHM69" s="525"/>
      <c r="HHN69" s="525"/>
      <c r="HHO69" s="525"/>
      <c r="HHP69" s="525"/>
      <c r="HHQ69" s="525"/>
      <c r="HHR69" s="525"/>
      <c r="HHS69" s="525"/>
      <c r="HHT69" s="525"/>
      <c r="HHU69" s="525"/>
      <c r="HHV69" s="525"/>
      <c r="HHW69" s="525"/>
      <c r="HHX69" s="525"/>
      <c r="HHY69" s="525"/>
      <c r="HHZ69" s="525"/>
      <c r="HIA69" s="525"/>
      <c r="HIB69" s="525"/>
      <c r="HIC69" s="525"/>
      <c r="HID69" s="525"/>
      <c r="HIE69" s="525"/>
      <c r="HIF69" s="525"/>
      <c r="HIG69" s="525"/>
      <c r="HIH69" s="525"/>
      <c r="HII69" s="525"/>
      <c r="HIJ69" s="525"/>
      <c r="HIK69" s="525"/>
      <c r="HIL69" s="525"/>
      <c r="HIM69" s="525"/>
      <c r="HIN69" s="525"/>
      <c r="HIO69" s="525"/>
      <c r="HIP69" s="525"/>
      <c r="HIQ69" s="525"/>
      <c r="HIR69" s="525"/>
      <c r="HIS69" s="525"/>
      <c r="HIT69" s="525"/>
      <c r="HIU69" s="525"/>
      <c r="HIV69" s="525"/>
      <c r="HIW69" s="525"/>
      <c r="HIX69" s="525"/>
      <c r="HIY69" s="525"/>
      <c r="HIZ69" s="525"/>
      <c r="HJA69" s="525"/>
      <c r="HJB69" s="525"/>
      <c r="HJC69" s="525"/>
      <c r="HJD69" s="525"/>
      <c r="HJE69" s="525"/>
      <c r="HJF69" s="525"/>
      <c r="HJG69" s="525"/>
      <c r="HJH69" s="525"/>
      <c r="HJI69" s="525"/>
      <c r="HJJ69" s="525"/>
      <c r="HJK69" s="525"/>
      <c r="HJL69" s="525"/>
      <c r="HJM69" s="525"/>
      <c r="HJN69" s="525"/>
      <c r="HJO69" s="525"/>
      <c r="HJP69" s="525"/>
      <c r="HJQ69" s="525"/>
      <c r="HJR69" s="525"/>
      <c r="HJS69" s="525"/>
      <c r="HJT69" s="525"/>
      <c r="HJU69" s="525"/>
      <c r="HJV69" s="525"/>
      <c r="HJW69" s="525"/>
      <c r="HJX69" s="525"/>
      <c r="HJY69" s="525"/>
      <c r="HJZ69" s="525"/>
      <c r="HKA69" s="525"/>
      <c r="HKB69" s="525"/>
      <c r="HKC69" s="525"/>
      <c r="HKD69" s="525"/>
      <c r="HKE69" s="525"/>
      <c r="HKF69" s="525"/>
      <c r="HKG69" s="525"/>
      <c r="HKH69" s="525"/>
      <c r="HKI69" s="525"/>
      <c r="HKJ69" s="525"/>
      <c r="HKK69" s="525"/>
      <c r="HKL69" s="525"/>
      <c r="HKM69" s="525"/>
      <c r="HKN69" s="525"/>
      <c r="HKO69" s="525"/>
      <c r="HKP69" s="525"/>
      <c r="HKQ69" s="525"/>
      <c r="HKR69" s="525"/>
      <c r="HKS69" s="525"/>
      <c r="HKT69" s="525"/>
      <c r="HKU69" s="525"/>
      <c r="HKV69" s="525"/>
      <c r="HKW69" s="525"/>
      <c r="HKX69" s="525"/>
      <c r="HKY69" s="525"/>
      <c r="HKZ69" s="525"/>
      <c r="HLA69" s="525"/>
      <c r="HLB69" s="525"/>
      <c r="HLC69" s="525"/>
      <c r="HLD69" s="525"/>
      <c r="HLE69" s="525"/>
      <c r="HLF69" s="525"/>
      <c r="HLG69" s="525"/>
      <c r="HLH69" s="525"/>
      <c r="HLI69" s="525"/>
      <c r="HLJ69" s="525"/>
      <c r="HLK69" s="525"/>
      <c r="HLL69" s="525"/>
      <c r="HLM69" s="525"/>
      <c r="HLN69" s="525"/>
      <c r="HLO69" s="525"/>
      <c r="HLP69" s="525"/>
      <c r="HLQ69" s="525"/>
      <c r="HLR69" s="525"/>
      <c r="HLS69" s="525"/>
      <c r="HLT69" s="525"/>
      <c r="HLU69" s="525"/>
      <c r="HLV69" s="525"/>
      <c r="HLW69" s="525"/>
      <c r="HLX69" s="525"/>
      <c r="HLY69" s="525"/>
      <c r="HLZ69" s="525"/>
      <c r="HMA69" s="525"/>
      <c r="HMB69" s="525"/>
      <c r="HMC69" s="525"/>
      <c r="HMD69" s="525"/>
      <c r="HME69" s="525"/>
      <c r="HMF69" s="525"/>
      <c r="HMG69" s="525"/>
      <c r="HMH69" s="525"/>
      <c r="HMI69" s="525"/>
      <c r="HMJ69" s="525"/>
      <c r="HMK69" s="525"/>
      <c r="HML69" s="525"/>
      <c r="HMM69" s="525"/>
      <c r="HMN69" s="525"/>
      <c r="HMO69" s="525"/>
      <c r="HMP69" s="525"/>
      <c r="HMQ69" s="525"/>
      <c r="HMR69" s="525"/>
      <c r="HMS69" s="525"/>
      <c r="HMT69" s="525"/>
      <c r="HMU69" s="525"/>
      <c r="HMV69" s="525"/>
      <c r="HMW69" s="525"/>
      <c r="HMX69" s="525"/>
      <c r="HMY69" s="525"/>
      <c r="HMZ69" s="525"/>
      <c r="HNA69" s="525"/>
      <c r="HNB69" s="525"/>
      <c r="HNC69" s="525"/>
      <c r="HND69" s="525"/>
      <c r="HNE69" s="525"/>
      <c r="HNF69" s="525"/>
      <c r="HNG69" s="525"/>
      <c r="HNH69" s="525"/>
      <c r="HNI69" s="525"/>
      <c r="HNJ69" s="525"/>
      <c r="HNK69" s="525"/>
      <c r="HNL69" s="525"/>
      <c r="HNM69" s="525"/>
      <c r="HNN69" s="525"/>
      <c r="HNO69" s="525"/>
      <c r="HNP69" s="525"/>
      <c r="HNQ69" s="525"/>
      <c r="HNR69" s="525"/>
      <c r="HNS69" s="525"/>
      <c r="HNT69" s="525"/>
      <c r="HNU69" s="525"/>
      <c r="HNV69" s="525"/>
      <c r="HNW69" s="525"/>
      <c r="HNX69" s="525"/>
      <c r="HNY69" s="525"/>
      <c r="HNZ69" s="525"/>
      <c r="HOA69" s="525"/>
      <c r="HOB69" s="525"/>
      <c r="HOC69" s="525"/>
      <c r="HOD69" s="525"/>
      <c r="HOE69" s="525"/>
      <c r="HOF69" s="525"/>
      <c r="HOG69" s="525"/>
      <c r="HOH69" s="525"/>
      <c r="HOI69" s="525"/>
      <c r="HOJ69" s="525"/>
      <c r="HOK69" s="525"/>
      <c r="HOL69" s="525"/>
      <c r="HOM69" s="525"/>
      <c r="HON69" s="525"/>
      <c r="HOO69" s="525"/>
      <c r="HOP69" s="525"/>
      <c r="HOQ69" s="525"/>
      <c r="HOR69" s="525"/>
      <c r="HOS69" s="525"/>
      <c r="HOT69" s="525"/>
      <c r="HOU69" s="525"/>
      <c r="HOV69" s="525"/>
      <c r="HOW69" s="525"/>
      <c r="HOX69" s="525"/>
      <c r="HOY69" s="525"/>
      <c r="HOZ69" s="525"/>
      <c r="HPA69" s="525"/>
      <c r="HPB69" s="525"/>
      <c r="HPC69" s="525"/>
      <c r="HPD69" s="525"/>
      <c r="HPE69" s="525"/>
      <c r="HPF69" s="525"/>
      <c r="HPG69" s="525"/>
      <c r="HPH69" s="525"/>
      <c r="HPI69" s="525"/>
      <c r="HPJ69" s="525"/>
      <c r="HPK69" s="525"/>
      <c r="HPL69" s="525"/>
      <c r="HPM69" s="525"/>
      <c r="HPN69" s="525"/>
      <c r="HPO69" s="525"/>
      <c r="HPP69" s="525"/>
      <c r="HPQ69" s="525"/>
      <c r="HPR69" s="525"/>
      <c r="HPS69" s="525"/>
      <c r="HPT69" s="525"/>
      <c r="HPU69" s="525"/>
      <c r="HPV69" s="525"/>
      <c r="HPW69" s="525"/>
      <c r="HPX69" s="525"/>
      <c r="HPY69" s="525"/>
      <c r="HPZ69" s="525"/>
      <c r="HQA69" s="525"/>
      <c r="HQB69" s="525"/>
      <c r="HQC69" s="525"/>
      <c r="HQD69" s="525"/>
      <c r="HQE69" s="525"/>
      <c r="HQF69" s="525"/>
      <c r="HQG69" s="525"/>
      <c r="HQH69" s="525"/>
      <c r="HQI69" s="525"/>
      <c r="HQJ69" s="525"/>
      <c r="HQK69" s="525"/>
      <c r="HQL69" s="525"/>
      <c r="HQM69" s="525"/>
      <c r="HQN69" s="525"/>
      <c r="HQO69" s="525"/>
      <c r="HQP69" s="525"/>
      <c r="HQQ69" s="525"/>
      <c r="HQR69" s="525"/>
      <c r="HQS69" s="525"/>
      <c r="HQT69" s="525"/>
      <c r="HQU69" s="525"/>
      <c r="HQV69" s="525"/>
      <c r="HQW69" s="525"/>
      <c r="HQX69" s="525"/>
      <c r="HQY69" s="525"/>
      <c r="HQZ69" s="525"/>
      <c r="HRA69" s="525"/>
      <c r="HRB69" s="525"/>
      <c r="HRC69" s="525"/>
      <c r="HRD69" s="525"/>
      <c r="HRE69" s="525"/>
      <c r="HRF69" s="525"/>
      <c r="HRG69" s="525"/>
      <c r="HRH69" s="525"/>
      <c r="HRI69" s="525"/>
      <c r="HRJ69" s="525"/>
      <c r="HRK69" s="525"/>
      <c r="HRL69" s="525"/>
      <c r="HRM69" s="525"/>
      <c r="HRN69" s="525"/>
      <c r="HRO69" s="525"/>
      <c r="HRP69" s="525"/>
      <c r="HRQ69" s="525"/>
      <c r="HRR69" s="525"/>
      <c r="HRS69" s="525"/>
      <c r="HRT69" s="525"/>
      <c r="HRU69" s="525"/>
      <c r="HRV69" s="525"/>
      <c r="HRW69" s="525"/>
      <c r="HRX69" s="525"/>
      <c r="HRY69" s="525"/>
      <c r="HRZ69" s="525"/>
      <c r="HSA69" s="525"/>
      <c r="HSB69" s="525"/>
      <c r="HSC69" s="525"/>
      <c r="HSD69" s="525"/>
      <c r="HSE69" s="525"/>
      <c r="HSF69" s="525"/>
      <c r="HSG69" s="525"/>
      <c r="HSH69" s="525"/>
      <c r="HSI69" s="525"/>
      <c r="HSJ69" s="525"/>
      <c r="HSK69" s="525"/>
      <c r="HSL69" s="525"/>
      <c r="HSM69" s="525"/>
      <c r="HSN69" s="525"/>
      <c r="HSO69" s="525"/>
      <c r="HSP69" s="525"/>
      <c r="HSQ69" s="525"/>
      <c r="HSR69" s="525"/>
      <c r="HSS69" s="525"/>
      <c r="HST69" s="525"/>
      <c r="HSU69" s="525"/>
      <c r="HSV69" s="525"/>
      <c r="HSW69" s="525"/>
      <c r="HSX69" s="525"/>
      <c r="HSY69" s="525"/>
      <c r="HSZ69" s="525"/>
      <c r="HTA69" s="525"/>
      <c r="HTB69" s="525"/>
      <c r="HTC69" s="525"/>
      <c r="HTD69" s="525"/>
      <c r="HTE69" s="525"/>
      <c r="HTF69" s="525"/>
      <c r="HTG69" s="525"/>
      <c r="HTH69" s="525"/>
      <c r="HTI69" s="525"/>
      <c r="HTJ69" s="525"/>
      <c r="HTK69" s="525"/>
      <c r="HTL69" s="525"/>
      <c r="HTM69" s="525"/>
      <c r="HTN69" s="525"/>
      <c r="HTO69" s="525"/>
      <c r="HTP69" s="525"/>
      <c r="HTQ69" s="525"/>
      <c r="HTR69" s="525"/>
      <c r="HTS69" s="525"/>
      <c r="HTT69" s="525"/>
      <c r="HTU69" s="525"/>
      <c r="HTV69" s="525"/>
      <c r="HTW69" s="525"/>
      <c r="HTX69" s="525"/>
      <c r="HTY69" s="525"/>
      <c r="HTZ69" s="525"/>
      <c r="HUA69" s="525"/>
      <c r="HUB69" s="525"/>
      <c r="HUC69" s="525"/>
      <c r="HUD69" s="525"/>
      <c r="HUE69" s="525"/>
      <c r="HUF69" s="525"/>
      <c r="HUG69" s="525"/>
      <c r="HUH69" s="525"/>
      <c r="HUI69" s="525"/>
      <c r="HUJ69" s="525"/>
      <c r="HUK69" s="525"/>
      <c r="HUL69" s="525"/>
      <c r="HUM69" s="525"/>
      <c r="HUN69" s="525"/>
      <c r="HUO69" s="525"/>
      <c r="HUP69" s="525"/>
      <c r="HUQ69" s="525"/>
      <c r="HUR69" s="525"/>
      <c r="HUS69" s="525"/>
      <c r="HUT69" s="525"/>
      <c r="HUU69" s="525"/>
      <c r="HUV69" s="525"/>
      <c r="HUW69" s="525"/>
      <c r="HUX69" s="525"/>
      <c r="HUY69" s="525"/>
      <c r="HUZ69" s="525"/>
      <c r="HVA69" s="525"/>
      <c r="HVB69" s="525"/>
      <c r="HVC69" s="525"/>
      <c r="HVD69" s="525"/>
      <c r="HVE69" s="525"/>
      <c r="HVF69" s="525"/>
      <c r="HVG69" s="525"/>
      <c r="HVH69" s="525"/>
      <c r="HVI69" s="525"/>
      <c r="HVJ69" s="525"/>
      <c r="HVK69" s="525"/>
      <c r="HVL69" s="525"/>
      <c r="HVM69" s="525"/>
      <c r="HVN69" s="525"/>
      <c r="HVO69" s="525"/>
      <c r="HVP69" s="525"/>
      <c r="HVQ69" s="525"/>
      <c r="HVR69" s="525"/>
      <c r="HVS69" s="525"/>
      <c r="HVT69" s="525"/>
      <c r="HVU69" s="525"/>
      <c r="HVV69" s="525"/>
      <c r="HVW69" s="525"/>
      <c r="HVX69" s="525"/>
      <c r="HVY69" s="525"/>
      <c r="HVZ69" s="525"/>
      <c r="HWA69" s="525"/>
      <c r="HWB69" s="525"/>
      <c r="HWC69" s="525"/>
      <c r="HWD69" s="525"/>
      <c r="HWE69" s="525"/>
      <c r="HWF69" s="525"/>
      <c r="HWG69" s="525"/>
      <c r="HWH69" s="525"/>
      <c r="HWI69" s="525"/>
      <c r="HWJ69" s="525"/>
      <c r="HWK69" s="525"/>
      <c r="HWL69" s="525"/>
      <c r="HWM69" s="525"/>
      <c r="HWN69" s="525"/>
      <c r="HWO69" s="525"/>
      <c r="HWP69" s="525"/>
      <c r="HWQ69" s="525"/>
      <c r="HWR69" s="525"/>
      <c r="HWS69" s="525"/>
      <c r="HWT69" s="525"/>
      <c r="HWU69" s="525"/>
      <c r="HWV69" s="525"/>
      <c r="HWW69" s="525"/>
      <c r="HWX69" s="525"/>
      <c r="HWY69" s="525"/>
      <c r="HWZ69" s="525"/>
      <c r="HXA69" s="525"/>
      <c r="HXB69" s="525"/>
      <c r="HXC69" s="525"/>
      <c r="HXD69" s="525"/>
      <c r="HXE69" s="525"/>
      <c r="HXF69" s="525"/>
      <c r="HXG69" s="525"/>
      <c r="HXH69" s="525"/>
      <c r="HXI69" s="525"/>
      <c r="HXJ69" s="525"/>
      <c r="HXK69" s="525"/>
      <c r="HXL69" s="525"/>
      <c r="HXM69" s="525"/>
      <c r="HXN69" s="525"/>
      <c r="HXO69" s="525"/>
      <c r="HXP69" s="525"/>
      <c r="HXQ69" s="525"/>
      <c r="HXR69" s="525"/>
      <c r="HXS69" s="525"/>
      <c r="HXT69" s="525"/>
      <c r="HXU69" s="525"/>
      <c r="HXV69" s="525"/>
      <c r="HXW69" s="525"/>
      <c r="HXX69" s="525"/>
      <c r="HXY69" s="525"/>
      <c r="HXZ69" s="525"/>
      <c r="HYA69" s="525"/>
      <c r="HYB69" s="525"/>
      <c r="HYC69" s="525"/>
      <c r="HYD69" s="525"/>
      <c r="HYE69" s="525"/>
      <c r="HYF69" s="525"/>
      <c r="HYG69" s="525"/>
      <c r="HYH69" s="525"/>
      <c r="HYI69" s="525"/>
      <c r="HYJ69" s="525"/>
      <c r="HYK69" s="525"/>
      <c r="HYL69" s="525"/>
      <c r="HYM69" s="525"/>
      <c r="HYN69" s="525"/>
      <c r="HYO69" s="525"/>
      <c r="HYP69" s="525"/>
      <c r="HYQ69" s="525"/>
      <c r="HYR69" s="525"/>
      <c r="HYS69" s="525"/>
      <c r="HYT69" s="525"/>
      <c r="HYU69" s="525"/>
      <c r="HYV69" s="525"/>
      <c r="HYW69" s="525"/>
      <c r="HYX69" s="525"/>
      <c r="HYY69" s="525"/>
      <c r="HYZ69" s="525"/>
      <c r="HZA69" s="525"/>
      <c r="HZB69" s="525"/>
      <c r="HZC69" s="525"/>
      <c r="HZD69" s="525"/>
      <c r="HZE69" s="525"/>
      <c r="HZF69" s="525"/>
      <c r="HZG69" s="525"/>
      <c r="HZH69" s="525"/>
      <c r="HZI69" s="525"/>
      <c r="HZJ69" s="525"/>
      <c r="HZK69" s="525"/>
      <c r="HZL69" s="525"/>
      <c r="HZM69" s="525"/>
      <c r="HZN69" s="525"/>
      <c r="HZO69" s="525"/>
      <c r="HZP69" s="525"/>
      <c r="HZQ69" s="525"/>
      <c r="HZR69" s="525"/>
      <c r="HZS69" s="525"/>
      <c r="HZT69" s="525"/>
      <c r="HZU69" s="525"/>
      <c r="HZV69" s="525"/>
      <c r="HZW69" s="525"/>
      <c r="HZX69" s="525"/>
      <c r="HZY69" s="525"/>
      <c r="HZZ69" s="525"/>
      <c r="IAA69" s="525"/>
      <c r="IAB69" s="525"/>
      <c r="IAC69" s="525"/>
      <c r="IAD69" s="525"/>
      <c r="IAE69" s="525"/>
      <c r="IAF69" s="525"/>
      <c r="IAG69" s="525"/>
      <c r="IAH69" s="525"/>
      <c r="IAI69" s="525"/>
      <c r="IAJ69" s="525"/>
      <c r="IAK69" s="525"/>
      <c r="IAL69" s="525"/>
      <c r="IAM69" s="525"/>
      <c r="IAN69" s="525"/>
      <c r="IAO69" s="525"/>
      <c r="IAP69" s="525"/>
      <c r="IAQ69" s="525"/>
      <c r="IAR69" s="525"/>
      <c r="IAS69" s="525"/>
      <c r="IAT69" s="525"/>
      <c r="IAU69" s="525"/>
      <c r="IAV69" s="525"/>
      <c r="IAW69" s="525"/>
      <c r="IAX69" s="525"/>
      <c r="IAY69" s="525"/>
      <c r="IAZ69" s="525"/>
      <c r="IBA69" s="525"/>
      <c r="IBB69" s="525"/>
      <c r="IBC69" s="525"/>
      <c r="IBD69" s="525"/>
      <c r="IBE69" s="525"/>
      <c r="IBF69" s="525"/>
      <c r="IBG69" s="525"/>
      <c r="IBH69" s="525"/>
      <c r="IBI69" s="525"/>
      <c r="IBJ69" s="525"/>
      <c r="IBK69" s="525"/>
      <c r="IBL69" s="525"/>
      <c r="IBM69" s="525"/>
      <c r="IBN69" s="525"/>
      <c r="IBO69" s="525"/>
      <c r="IBP69" s="525"/>
      <c r="IBQ69" s="525"/>
      <c r="IBR69" s="525"/>
      <c r="IBS69" s="525"/>
      <c r="IBT69" s="525"/>
      <c r="IBU69" s="525"/>
      <c r="IBV69" s="525"/>
      <c r="IBW69" s="525"/>
      <c r="IBX69" s="525"/>
      <c r="IBY69" s="525"/>
      <c r="IBZ69" s="525"/>
      <c r="ICA69" s="525"/>
      <c r="ICB69" s="525"/>
      <c r="ICC69" s="525"/>
      <c r="ICD69" s="525"/>
      <c r="ICE69" s="525"/>
      <c r="ICF69" s="525"/>
      <c r="ICG69" s="525"/>
      <c r="ICH69" s="525"/>
      <c r="ICI69" s="525"/>
      <c r="ICJ69" s="525"/>
      <c r="ICK69" s="525"/>
      <c r="ICL69" s="525"/>
      <c r="ICM69" s="525"/>
      <c r="ICN69" s="525"/>
      <c r="ICO69" s="525"/>
      <c r="ICP69" s="525"/>
      <c r="ICQ69" s="525"/>
      <c r="ICR69" s="525"/>
      <c r="ICS69" s="525"/>
      <c r="ICT69" s="525"/>
      <c r="ICU69" s="525"/>
      <c r="ICV69" s="525"/>
      <c r="ICW69" s="525"/>
      <c r="ICX69" s="525"/>
      <c r="ICY69" s="525"/>
      <c r="ICZ69" s="525"/>
      <c r="IDA69" s="525"/>
      <c r="IDB69" s="525"/>
      <c r="IDC69" s="525"/>
      <c r="IDD69" s="525"/>
      <c r="IDE69" s="525"/>
      <c r="IDF69" s="525"/>
      <c r="IDG69" s="525"/>
      <c r="IDH69" s="525"/>
      <c r="IDI69" s="525"/>
      <c r="IDJ69" s="525"/>
      <c r="IDK69" s="525"/>
      <c r="IDL69" s="525"/>
      <c r="IDM69" s="525"/>
      <c r="IDN69" s="525"/>
      <c r="IDO69" s="525"/>
      <c r="IDP69" s="525"/>
      <c r="IDQ69" s="525"/>
      <c r="IDR69" s="525"/>
      <c r="IDS69" s="525"/>
      <c r="IDT69" s="525"/>
      <c r="IDU69" s="525"/>
      <c r="IDV69" s="525"/>
      <c r="IDW69" s="525"/>
      <c r="IDX69" s="525"/>
      <c r="IDY69" s="525"/>
      <c r="IDZ69" s="525"/>
      <c r="IEA69" s="525"/>
      <c r="IEB69" s="525"/>
      <c r="IEC69" s="525"/>
      <c r="IED69" s="525"/>
      <c r="IEE69" s="525"/>
      <c r="IEF69" s="525"/>
      <c r="IEG69" s="525"/>
      <c r="IEH69" s="525"/>
      <c r="IEI69" s="525"/>
      <c r="IEJ69" s="525"/>
      <c r="IEK69" s="525"/>
      <c r="IEL69" s="525"/>
      <c r="IEM69" s="525"/>
      <c r="IEN69" s="525"/>
      <c r="IEO69" s="525"/>
      <c r="IEP69" s="525"/>
      <c r="IEQ69" s="525"/>
      <c r="IER69" s="525"/>
      <c r="IES69" s="525"/>
      <c r="IET69" s="525"/>
      <c r="IEU69" s="525"/>
      <c r="IEV69" s="525"/>
      <c r="IEW69" s="525"/>
      <c r="IEX69" s="525"/>
      <c r="IEY69" s="525"/>
      <c r="IEZ69" s="525"/>
      <c r="IFA69" s="525"/>
      <c r="IFB69" s="525"/>
      <c r="IFC69" s="525"/>
      <c r="IFD69" s="525"/>
      <c r="IFE69" s="525"/>
      <c r="IFF69" s="525"/>
      <c r="IFG69" s="525"/>
      <c r="IFH69" s="525"/>
      <c r="IFI69" s="525"/>
      <c r="IFJ69" s="525"/>
      <c r="IFK69" s="525"/>
      <c r="IFL69" s="525"/>
      <c r="IFM69" s="525"/>
      <c r="IFN69" s="525"/>
      <c r="IFO69" s="525"/>
      <c r="IFP69" s="525"/>
      <c r="IFQ69" s="525"/>
      <c r="IFR69" s="525"/>
      <c r="IFS69" s="525"/>
      <c r="IFT69" s="525"/>
      <c r="IFU69" s="525"/>
      <c r="IFV69" s="525"/>
      <c r="IFW69" s="525"/>
      <c r="IFX69" s="525"/>
      <c r="IFY69" s="525"/>
      <c r="IFZ69" s="525"/>
      <c r="IGA69" s="525"/>
      <c r="IGB69" s="525"/>
      <c r="IGC69" s="525"/>
      <c r="IGD69" s="525"/>
      <c r="IGE69" s="525"/>
      <c r="IGF69" s="525"/>
      <c r="IGG69" s="525"/>
      <c r="IGH69" s="525"/>
      <c r="IGI69" s="525"/>
      <c r="IGJ69" s="525"/>
      <c r="IGK69" s="525"/>
      <c r="IGL69" s="525"/>
      <c r="IGM69" s="525"/>
      <c r="IGN69" s="525"/>
      <c r="IGO69" s="525"/>
      <c r="IGP69" s="525"/>
      <c r="IGQ69" s="525"/>
      <c r="IGR69" s="525"/>
      <c r="IGS69" s="525"/>
      <c r="IGT69" s="525"/>
      <c r="IGU69" s="525"/>
      <c r="IGV69" s="525"/>
      <c r="IGW69" s="525"/>
      <c r="IGX69" s="525"/>
      <c r="IGY69" s="525"/>
      <c r="IGZ69" s="525"/>
      <c r="IHA69" s="525"/>
      <c r="IHB69" s="525"/>
      <c r="IHC69" s="525"/>
      <c r="IHD69" s="525"/>
      <c r="IHE69" s="525"/>
      <c r="IHF69" s="525"/>
      <c r="IHG69" s="525"/>
      <c r="IHH69" s="525"/>
      <c r="IHI69" s="525"/>
      <c r="IHJ69" s="525"/>
      <c r="IHK69" s="525"/>
      <c r="IHL69" s="525"/>
      <c r="IHM69" s="525"/>
      <c r="IHN69" s="525"/>
      <c r="IHO69" s="525"/>
      <c r="IHP69" s="525"/>
      <c r="IHQ69" s="525"/>
      <c r="IHR69" s="525"/>
      <c r="IHS69" s="525"/>
      <c r="IHT69" s="525"/>
      <c r="IHU69" s="525"/>
      <c r="IHV69" s="525"/>
      <c r="IHW69" s="525"/>
      <c r="IHX69" s="525"/>
      <c r="IHY69" s="525"/>
      <c r="IHZ69" s="525"/>
      <c r="IIA69" s="525"/>
      <c r="IIB69" s="525"/>
      <c r="IIC69" s="525"/>
      <c r="IID69" s="525"/>
      <c r="IIE69" s="525"/>
      <c r="IIF69" s="525"/>
      <c r="IIG69" s="525"/>
      <c r="IIH69" s="525"/>
      <c r="III69" s="525"/>
      <c r="IIJ69" s="525"/>
      <c r="IIK69" s="525"/>
      <c r="IIL69" s="525"/>
      <c r="IIM69" s="525"/>
      <c r="IIN69" s="525"/>
      <c r="IIO69" s="525"/>
      <c r="IIP69" s="525"/>
      <c r="IIQ69" s="525"/>
      <c r="IIR69" s="525"/>
      <c r="IIS69" s="525"/>
      <c r="IIT69" s="525"/>
      <c r="IIU69" s="525"/>
      <c r="IIV69" s="525"/>
      <c r="IIW69" s="525"/>
      <c r="IIX69" s="525"/>
      <c r="IIY69" s="525"/>
      <c r="IIZ69" s="525"/>
      <c r="IJA69" s="525"/>
      <c r="IJB69" s="525"/>
      <c r="IJC69" s="525"/>
      <c r="IJD69" s="525"/>
      <c r="IJE69" s="525"/>
      <c r="IJF69" s="525"/>
      <c r="IJG69" s="525"/>
      <c r="IJH69" s="525"/>
      <c r="IJI69" s="525"/>
      <c r="IJJ69" s="525"/>
      <c r="IJK69" s="525"/>
      <c r="IJL69" s="525"/>
      <c r="IJM69" s="525"/>
      <c r="IJN69" s="525"/>
      <c r="IJO69" s="525"/>
      <c r="IJP69" s="525"/>
      <c r="IJQ69" s="525"/>
      <c r="IJR69" s="525"/>
      <c r="IJS69" s="525"/>
      <c r="IJT69" s="525"/>
      <c r="IJU69" s="525"/>
      <c r="IJV69" s="525"/>
      <c r="IJW69" s="525"/>
      <c r="IJX69" s="525"/>
      <c r="IJY69" s="525"/>
      <c r="IJZ69" s="525"/>
      <c r="IKA69" s="525"/>
      <c r="IKB69" s="525"/>
      <c r="IKC69" s="525"/>
      <c r="IKD69" s="525"/>
      <c r="IKE69" s="525"/>
      <c r="IKF69" s="525"/>
      <c r="IKG69" s="525"/>
      <c r="IKH69" s="525"/>
      <c r="IKI69" s="525"/>
      <c r="IKJ69" s="525"/>
      <c r="IKK69" s="525"/>
      <c r="IKL69" s="525"/>
      <c r="IKM69" s="525"/>
      <c r="IKN69" s="525"/>
      <c r="IKO69" s="525"/>
      <c r="IKP69" s="525"/>
      <c r="IKQ69" s="525"/>
      <c r="IKR69" s="525"/>
      <c r="IKS69" s="525"/>
      <c r="IKT69" s="525"/>
      <c r="IKU69" s="525"/>
      <c r="IKV69" s="525"/>
      <c r="IKW69" s="525"/>
      <c r="IKX69" s="525"/>
      <c r="IKY69" s="525"/>
      <c r="IKZ69" s="525"/>
      <c r="ILA69" s="525"/>
      <c r="ILB69" s="525"/>
      <c r="ILC69" s="525"/>
      <c r="ILD69" s="525"/>
      <c r="ILE69" s="525"/>
      <c r="ILF69" s="525"/>
      <c r="ILG69" s="525"/>
      <c r="ILH69" s="525"/>
      <c r="ILI69" s="525"/>
      <c r="ILJ69" s="525"/>
      <c r="ILK69" s="525"/>
      <c r="ILL69" s="525"/>
      <c r="ILM69" s="525"/>
      <c r="ILN69" s="525"/>
      <c r="ILO69" s="525"/>
      <c r="ILP69" s="525"/>
      <c r="ILQ69" s="525"/>
      <c r="ILR69" s="525"/>
      <c r="ILS69" s="525"/>
      <c r="ILT69" s="525"/>
      <c r="ILU69" s="525"/>
      <c r="ILV69" s="525"/>
      <c r="ILW69" s="525"/>
      <c r="ILX69" s="525"/>
      <c r="ILY69" s="525"/>
      <c r="ILZ69" s="525"/>
      <c r="IMA69" s="525"/>
      <c r="IMB69" s="525"/>
      <c r="IMC69" s="525"/>
      <c r="IMD69" s="525"/>
      <c r="IME69" s="525"/>
      <c r="IMF69" s="525"/>
      <c r="IMG69" s="525"/>
      <c r="IMH69" s="525"/>
      <c r="IMI69" s="525"/>
      <c r="IMJ69" s="525"/>
      <c r="IMK69" s="525"/>
      <c r="IML69" s="525"/>
      <c r="IMM69" s="525"/>
      <c r="IMN69" s="525"/>
      <c r="IMO69" s="525"/>
      <c r="IMP69" s="525"/>
      <c r="IMQ69" s="525"/>
      <c r="IMR69" s="525"/>
      <c r="IMS69" s="525"/>
      <c r="IMT69" s="525"/>
      <c r="IMU69" s="525"/>
      <c r="IMV69" s="525"/>
      <c r="IMW69" s="525"/>
      <c r="IMX69" s="525"/>
      <c r="IMY69" s="525"/>
      <c r="IMZ69" s="525"/>
      <c r="INA69" s="525"/>
      <c r="INB69" s="525"/>
      <c r="INC69" s="525"/>
      <c r="IND69" s="525"/>
      <c r="INE69" s="525"/>
      <c r="INF69" s="525"/>
      <c r="ING69" s="525"/>
      <c r="INH69" s="525"/>
      <c r="INI69" s="525"/>
      <c r="INJ69" s="525"/>
      <c r="INK69" s="525"/>
      <c r="INL69" s="525"/>
      <c r="INM69" s="525"/>
      <c r="INN69" s="525"/>
      <c r="INO69" s="525"/>
      <c r="INP69" s="525"/>
      <c r="INQ69" s="525"/>
      <c r="INR69" s="525"/>
      <c r="INS69" s="525"/>
      <c r="INT69" s="525"/>
      <c r="INU69" s="525"/>
      <c r="INV69" s="525"/>
      <c r="INW69" s="525"/>
      <c r="INX69" s="525"/>
      <c r="INY69" s="525"/>
      <c r="INZ69" s="525"/>
      <c r="IOA69" s="525"/>
      <c r="IOB69" s="525"/>
      <c r="IOC69" s="525"/>
      <c r="IOD69" s="525"/>
      <c r="IOE69" s="525"/>
      <c r="IOF69" s="525"/>
      <c r="IOG69" s="525"/>
      <c r="IOH69" s="525"/>
      <c r="IOI69" s="525"/>
      <c r="IOJ69" s="525"/>
      <c r="IOK69" s="525"/>
      <c r="IOL69" s="525"/>
      <c r="IOM69" s="525"/>
      <c r="ION69" s="525"/>
      <c r="IOO69" s="525"/>
      <c r="IOP69" s="525"/>
      <c r="IOQ69" s="525"/>
      <c r="IOR69" s="525"/>
      <c r="IOS69" s="525"/>
      <c r="IOT69" s="525"/>
      <c r="IOU69" s="525"/>
      <c r="IOV69" s="525"/>
      <c r="IOW69" s="525"/>
      <c r="IOX69" s="525"/>
      <c r="IOY69" s="525"/>
      <c r="IOZ69" s="525"/>
      <c r="IPA69" s="525"/>
      <c r="IPB69" s="525"/>
      <c r="IPC69" s="525"/>
      <c r="IPD69" s="525"/>
      <c r="IPE69" s="525"/>
      <c r="IPF69" s="525"/>
      <c r="IPG69" s="525"/>
      <c r="IPH69" s="525"/>
      <c r="IPI69" s="525"/>
      <c r="IPJ69" s="525"/>
      <c r="IPK69" s="525"/>
      <c r="IPL69" s="525"/>
      <c r="IPM69" s="525"/>
      <c r="IPN69" s="525"/>
      <c r="IPO69" s="525"/>
      <c r="IPP69" s="525"/>
      <c r="IPQ69" s="525"/>
      <c r="IPR69" s="525"/>
      <c r="IPS69" s="525"/>
      <c r="IPT69" s="525"/>
      <c r="IPU69" s="525"/>
      <c r="IPV69" s="525"/>
      <c r="IPW69" s="525"/>
      <c r="IPX69" s="525"/>
      <c r="IPY69" s="525"/>
      <c r="IPZ69" s="525"/>
      <c r="IQA69" s="525"/>
      <c r="IQB69" s="525"/>
      <c r="IQC69" s="525"/>
      <c r="IQD69" s="525"/>
      <c r="IQE69" s="525"/>
      <c r="IQF69" s="525"/>
      <c r="IQG69" s="525"/>
      <c r="IQH69" s="525"/>
      <c r="IQI69" s="525"/>
      <c r="IQJ69" s="525"/>
      <c r="IQK69" s="525"/>
      <c r="IQL69" s="525"/>
      <c r="IQM69" s="525"/>
      <c r="IQN69" s="525"/>
      <c r="IQO69" s="525"/>
      <c r="IQP69" s="525"/>
      <c r="IQQ69" s="525"/>
      <c r="IQR69" s="525"/>
      <c r="IQS69" s="525"/>
      <c r="IQT69" s="525"/>
      <c r="IQU69" s="525"/>
      <c r="IQV69" s="525"/>
      <c r="IQW69" s="525"/>
      <c r="IQX69" s="525"/>
      <c r="IQY69" s="525"/>
      <c r="IQZ69" s="525"/>
      <c r="IRA69" s="525"/>
      <c r="IRB69" s="525"/>
      <c r="IRC69" s="525"/>
      <c r="IRD69" s="525"/>
      <c r="IRE69" s="525"/>
      <c r="IRF69" s="525"/>
      <c r="IRG69" s="525"/>
      <c r="IRH69" s="525"/>
      <c r="IRI69" s="525"/>
      <c r="IRJ69" s="525"/>
      <c r="IRK69" s="525"/>
      <c r="IRL69" s="525"/>
      <c r="IRM69" s="525"/>
      <c r="IRN69" s="525"/>
      <c r="IRO69" s="525"/>
      <c r="IRP69" s="525"/>
      <c r="IRQ69" s="525"/>
      <c r="IRR69" s="525"/>
      <c r="IRS69" s="525"/>
      <c r="IRT69" s="525"/>
      <c r="IRU69" s="525"/>
      <c r="IRV69" s="525"/>
      <c r="IRW69" s="525"/>
      <c r="IRX69" s="525"/>
      <c r="IRY69" s="525"/>
      <c r="IRZ69" s="525"/>
      <c r="ISA69" s="525"/>
      <c r="ISB69" s="525"/>
      <c r="ISC69" s="525"/>
      <c r="ISD69" s="525"/>
      <c r="ISE69" s="525"/>
      <c r="ISF69" s="525"/>
      <c r="ISG69" s="525"/>
      <c r="ISH69" s="525"/>
      <c r="ISI69" s="525"/>
      <c r="ISJ69" s="525"/>
      <c r="ISK69" s="525"/>
      <c r="ISL69" s="525"/>
      <c r="ISM69" s="525"/>
      <c r="ISN69" s="525"/>
      <c r="ISO69" s="525"/>
      <c r="ISP69" s="525"/>
      <c r="ISQ69" s="525"/>
      <c r="ISR69" s="525"/>
      <c r="ISS69" s="525"/>
      <c r="IST69" s="525"/>
      <c r="ISU69" s="525"/>
      <c r="ISV69" s="525"/>
      <c r="ISW69" s="525"/>
      <c r="ISX69" s="525"/>
      <c r="ISY69" s="525"/>
      <c r="ISZ69" s="525"/>
      <c r="ITA69" s="525"/>
      <c r="ITB69" s="525"/>
      <c r="ITC69" s="525"/>
      <c r="ITD69" s="525"/>
      <c r="ITE69" s="525"/>
      <c r="ITF69" s="525"/>
      <c r="ITG69" s="525"/>
      <c r="ITH69" s="525"/>
      <c r="ITI69" s="525"/>
      <c r="ITJ69" s="525"/>
      <c r="ITK69" s="525"/>
      <c r="ITL69" s="525"/>
      <c r="ITM69" s="525"/>
      <c r="ITN69" s="525"/>
      <c r="ITO69" s="525"/>
      <c r="ITP69" s="525"/>
      <c r="ITQ69" s="525"/>
      <c r="ITR69" s="525"/>
      <c r="ITS69" s="525"/>
      <c r="ITT69" s="525"/>
      <c r="ITU69" s="525"/>
      <c r="ITV69" s="525"/>
      <c r="ITW69" s="525"/>
      <c r="ITX69" s="525"/>
      <c r="ITY69" s="525"/>
      <c r="ITZ69" s="525"/>
      <c r="IUA69" s="525"/>
      <c r="IUB69" s="525"/>
      <c r="IUC69" s="525"/>
      <c r="IUD69" s="525"/>
      <c r="IUE69" s="525"/>
      <c r="IUF69" s="525"/>
      <c r="IUG69" s="525"/>
      <c r="IUH69" s="525"/>
      <c r="IUI69" s="525"/>
      <c r="IUJ69" s="525"/>
      <c r="IUK69" s="525"/>
      <c r="IUL69" s="525"/>
      <c r="IUM69" s="525"/>
      <c r="IUN69" s="525"/>
      <c r="IUO69" s="525"/>
      <c r="IUP69" s="525"/>
      <c r="IUQ69" s="525"/>
      <c r="IUR69" s="525"/>
      <c r="IUS69" s="525"/>
      <c r="IUT69" s="525"/>
      <c r="IUU69" s="525"/>
      <c r="IUV69" s="525"/>
      <c r="IUW69" s="525"/>
      <c r="IUX69" s="525"/>
      <c r="IUY69" s="525"/>
      <c r="IUZ69" s="525"/>
      <c r="IVA69" s="525"/>
      <c r="IVB69" s="525"/>
      <c r="IVC69" s="525"/>
      <c r="IVD69" s="525"/>
      <c r="IVE69" s="525"/>
      <c r="IVF69" s="525"/>
      <c r="IVG69" s="525"/>
      <c r="IVH69" s="525"/>
      <c r="IVI69" s="525"/>
      <c r="IVJ69" s="525"/>
      <c r="IVK69" s="525"/>
      <c r="IVL69" s="525"/>
      <c r="IVM69" s="525"/>
      <c r="IVN69" s="525"/>
      <c r="IVO69" s="525"/>
      <c r="IVP69" s="525"/>
      <c r="IVQ69" s="525"/>
      <c r="IVR69" s="525"/>
      <c r="IVS69" s="525"/>
      <c r="IVT69" s="525"/>
      <c r="IVU69" s="525"/>
      <c r="IVV69" s="525"/>
      <c r="IVW69" s="525"/>
      <c r="IVX69" s="525"/>
      <c r="IVY69" s="525"/>
      <c r="IVZ69" s="525"/>
      <c r="IWA69" s="525"/>
      <c r="IWB69" s="525"/>
      <c r="IWC69" s="525"/>
      <c r="IWD69" s="525"/>
      <c r="IWE69" s="525"/>
      <c r="IWF69" s="525"/>
      <c r="IWG69" s="525"/>
      <c r="IWH69" s="525"/>
      <c r="IWI69" s="525"/>
      <c r="IWJ69" s="525"/>
      <c r="IWK69" s="525"/>
      <c r="IWL69" s="525"/>
      <c r="IWM69" s="525"/>
      <c r="IWN69" s="525"/>
      <c r="IWO69" s="525"/>
      <c r="IWP69" s="525"/>
      <c r="IWQ69" s="525"/>
      <c r="IWR69" s="525"/>
      <c r="IWS69" s="525"/>
      <c r="IWT69" s="525"/>
      <c r="IWU69" s="525"/>
      <c r="IWV69" s="525"/>
      <c r="IWW69" s="525"/>
      <c r="IWX69" s="525"/>
      <c r="IWY69" s="525"/>
      <c r="IWZ69" s="525"/>
      <c r="IXA69" s="525"/>
      <c r="IXB69" s="525"/>
      <c r="IXC69" s="525"/>
      <c r="IXD69" s="525"/>
      <c r="IXE69" s="525"/>
      <c r="IXF69" s="525"/>
      <c r="IXG69" s="525"/>
      <c r="IXH69" s="525"/>
      <c r="IXI69" s="525"/>
      <c r="IXJ69" s="525"/>
      <c r="IXK69" s="525"/>
      <c r="IXL69" s="525"/>
      <c r="IXM69" s="525"/>
      <c r="IXN69" s="525"/>
      <c r="IXO69" s="525"/>
      <c r="IXP69" s="525"/>
      <c r="IXQ69" s="525"/>
      <c r="IXR69" s="525"/>
      <c r="IXS69" s="525"/>
      <c r="IXT69" s="525"/>
      <c r="IXU69" s="525"/>
      <c r="IXV69" s="525"/>
      <c r="IXW69" s="525"/>
      <c r="IXX69" s="525"/>
      <c r="IXY69" s="525"/>
      <c r="IXZ69" s="525"/>
      <c r="IYA69" s="525"/>
      <c r="IYB69" s="525"/>
      <c r="IYC69" s="525"/>
      <c r="IYD69" s="525"/>
      <c r="IYE69" s="525"/>
      <c r="IYF69" s="525"/>
      <c r="IYG69" s="525"/>
      <c r="IYH69" s="525"/>
      <c r="IYI69" s="525"/>
      <c r="IYJ69" s="525"/>
      <c r="IYK69" s="525"/>
      <c r="IYL69" s="525"/>
      <c r="IYM69" s="525"/>
      <c r="IYN69" s="525"/>
      <c r="IYO69" s="525"/>
      <c r="IYP69" s="525"/>
      <c r="IYQ69" s="525"/>
      <c r="IYR69" s="525"/>
      <c r="IYS69" s="525"/>
      <c r="IYT69" s="525"/>
      <c r="IYU69" s="525"/>
      <c r="IYV69" s="525"/>
      <c r="IYW69" s="525"/>
      <c r="IYX69" s="525"/>
      <c r="IYY69" s="525"/>
      <c r="IYZ69" s="525"/>
      <c r="IZA69" s="525"/>
      <c r="IZB69" s="525"/>
      <c r="IZC69" s="525"/>
      <c r="IZD69" s="525"/>
      <c r="IZE69" s="525"/>
      <c r="IZF69" s="525"/>
      <c r="IZG69" s="525"/>
      <c r="IZH69" s="525"/>
      <c r="IZI69" s="525"/>
      <c r="IZJ69" s="525"/>
      <c r="IZK69" s="525"/>
      <c r="IZL69" s="525"/>
      <c r="IZM69" s="525"/>
      <c r="IZN69" s="525"/>
      <c r="IZO69" s="525"/>
      <c r="IZP69" s="525"/>
      <c r="IZQ69" s="525"/>
      <c r="IZR69" s="525"/>
      <c r="IZS69" s="525"/>
      <c r="IZT69" s="525"/>
      <c r="IZU69" s="525"/>
      <c r="IZV69" s="525"/>
      <c r="IZW69" s="525"/>
      <c r="IZX69" s="525"/>
      <c r="IZY69" s="525"/>
      <c r="IZZ69" s="525"/>
      <c r="JAA69" s="525"/>
      <c r="JAB69" s="525"/>
      <c r="JAC69" s="525"/>
      <c r="JAD69" s="525"/>
      <c r="JAE69" s="525"/>
      <c r="JAF69" s="525"/>
      <c r="JAG69" s="525"/>
      <c r="JAH69" s="525"/>
      <c r="JAI69" s="525"/>
      <c r="JAJ69" s="525"/>
      <c r="JAK69" s="525"/>
      <c r="JAL69" s="525"/>
      <c r="JAM69" s="525"/>
      <c r="JAN69" s="525"/>
      <c r="JAO69" s="525"/>
      <c r="JAP69" s="525"/>
      <c r="JAQ69" s="525"/>
      <c r="JAR69" s="525"/>
      <c r="JAS69" s="525"/>
      <c r="JAT69" s="525"/>
      <c r="JAU69" s="525"/>
      <c r="JAV69" s="525"/>
      <c r="JAW69" s="525"/>
      <c r="JAX69" s="525"/>
      <c r="JAY69" s="525"/>
      <c r="JAZ69" s="525"/>
      <c r="JBA69" s="525"/>
      <c r="JBB69" s="525"/>
      <c r="JBC69" s="525"/>
      <c r="JBD69" s="525"/>
      <c r="JBE69" s="525"/>
      <c r="JBF69" s="525"/>
      <c r="JBG69" s="525"/>
      <c r="JBH69" s="525"/>
      <c r="JBI69" s="525"/>
      <c r="JBJ69" s="525"/>
      <c r="JBK69" s="525"/>
      <c r="JBL69" s="525"/>
      <c r="JBM69" s="525"/>
      <c r="JBN69" s="525"/>
      <c r="JBO69" s="525"/>
      <c r="JBP69" s="525"/>
      <c r="JBQ69" s="525"/>
      <c r="JBR69" s="525"/>
      <c r="JBS69" s="525"/>
      <c r="JBT69" s="525"/>
      <c r="JBU69" s="525"/>
      <c r="JBV69" s="525"/>
      <c r="JBW69" s="525"/>
      <c r="JBX69" s="525"/>
      <c r="JBY69" s="525"/>
      <c r="JBZ69" s="525"/>
      <c r="JCA69" s="525"/>
      <c r="JCB69" s="525"/>
      <c r="JCC69" s="525"/>
      <c r="JCD69" s="525"/>
      <c r="JCE69" s="525"/>
      <c r="JCF69" s="525"/>
      <c r="JCG69" s="525"/>
      <c r="JCH69" s="525"/>
      <c r="JCI69" s="525"/>
      <c r="JCJ69" s="525"/>
      <c r="JCK69" s="525"/>
      <c r="JCL69" s="525"/>
      <c r="JCM69" s="525"/>
      <c r="JCN69" s="525"/>
      <c r="JCO69" s="525"/>
      <c r="JCP69" s="525"/>
      <c r="JCQ69" s="525"/>
      <c r="JCR69" s="525"/>
      <c r="JCS69" s="525"/>
      <c r="JCT69" s="525"/>
      <c r="JCU69" s="525"/>
      <c r="JCV69" s="525"/>
      <c r="JCW69" s="525"/>
      <c r="JCX69" s="525"/>
      <c r="JCY69" s="525"/>
      <c r="JCZ69" s="525"/>
      <c r="JDA69" s="525"/>
      <c r="JDB69" s="525"/>
      <c r="JDC69" s="525"/>
      <c r="JDD69" s="525"/>
      <c r="JDE69" s="525"/>
      <c r="JDF69" s="525"/>
      <c r="JDG69" s="525"/>
      <c r="JDH69" s="525"/>
      <c r="JDI69" s="525"/>
      <c r="JDJ69" s="525"/>
      <c r="JDK69" s="525"/>
      <c r="JDL69" s="525"/>
      <c r="JDM69" s="525"/>
      <c r="JDN69" s="525"/>
      <c r="JDO69" s="525"/>
      <c r="JDP69" s="525"/>
      <c r="JDQ69" s="525"/>
      <c r="JDR69" s="525"/>
      <c r="JDS69" s="525"/>
      <c r="JDT69" s="525"/>
      <c r="JDU69" s="525"/>
      <c r="JDV69" s="525"/>
      <c r="JDW69" s="525"/>
      <c r="JDX69" s="525"/>
      <c r="JDY69" s="525"/>
      <c r="JDZ69" s="525"/>
      <c r="JEA69" s="525"/>
      <c r="JEB69" s="525"/>
      <c r="JEC69" s="525"/>
      <c r="JED69" s="525"/>
      <c r="JEE69" s="525"/>
      <c r="JEF69" s="525"/>
      <c r="JEG69" s="525"/>
      <c r="JEH69" s="525"/>
      <c r="JEI69" s="525"/>
      <c r="JEJ69" s="525"/>
      <c r="JEK69" s="525"/>
      <c r="JEL69" s="525"/>
      <c r="JEM69" s="525"/>
      <c r="JEN69" s="525"/>
      <c r="JEO69" s="525"/>
      <c r="JEP69" s="525"/>
      <c r="JEQ69" s="525"/>
      <c r="JER69" s="525"/>
      <c r="JES69" s="525"/>
      <c r="JET69" s="525"/>
      <c r="JEU69" s="525"/>
      <c r="JEV69" s="525"/>
      <c r="JEW69" s="525"/>
      <c r="JEX69" s="525"/>
      <c r="JEY69" s="525"/>
      <c r="JEZ69" s="525"/>
      <c r="JFA69" s="525"/>
      <c r="JFB69" s="525"/>
      <c r="JFC69" s="525"/>
      <c r="JFD69" s="525"/>
      <c r="JFE69" s="525"/>
      <c r="JFF69" s="525"/>
      <c r="JFG69" s="525"/>
      <c r="JFH69" s="525"/>
      <c r="JFI69" s="525"/>
      <c r="JFJ69" s="525"/>
      <c r="JFK69" s="525"/>
      <c r="JFL69" s="525"/>
      <c r="JFM69" s="525"/>
      <c r="JFN69" s="525"/>
      <c r="JFO69" s="525"/>
      <c r="JFP69" s="525"/>
      <c r="JFQ69" s="525"/>
      <c r="JFR69" s="525"/>
      <c r="JFS69" s="525"/>
      <c r="JFT69" s="525"/>
      <c r="JFU69" s="525"/>
      <c r="JFV69" s="525"/>
      <c r="JFW69" s="525"/>
      <c r="JFX69" s="525"/>
      <c r="JFY69" s="525"/>
      <c r="JFZ69" s="525"/>
      <c r="JGA69" s="525"/>
      <c r="JGB69" s="525"/>
      <c r="JGC69" s="525"/>
      <c r="JGD69" s="525"/>
      <c r="JGE69" s="525"/>
      <c r="JGF69" s="525"/>
      <c r="JGG69" s="525"/>
      <c r="JGH69" s="525"/>
      <c r="JGI69" s="525"/>
      <c r="JGJ69" s="525"/>
      <c r="JGK69" s="525"/>
      <c r="JGL69" s="525"/>
      <c r="JGM69" s="525"/>
      <c r="JGN69" s="525"/>
      <c r="JGO69" s="525"/>
      <c r="JGP69" s="525"/>
      <c r="JGQ69" s="525"/>
      <c r="JGR69" s="525"/>
      <c r="JGS69" s="525"/>
      <c r="JGT69" s="525"/>
      <c r="JGU69" s="525"/>
      <c r="JGV69" s="525"/>
      <c r="JGW69" s="525"/>
      <c r="JGX69" s="525"/>
      <c r="JGY69" s="525"/>
      <c r="JGZ69" s="525"/>
      <c r="JHA69" s="525"/>
      <c r="JHB69" s="525"/>
      <c r="JHC69" s="525"/>
      <c r="JHD69" s="525"/>
      <c r="JHE69" s="525"/>
      <c r="JHF69" s="525"/>
      <c r="JHG69" s="525"/>
      <c r="JHH69" s="525"/>
      <c r="JHI69" s="525"/>
      <c r="JHJ69" s="525"/>
      <c r="JHK69" s="525"/>
      <c r="JHL69" s="525"/>
      <c r="JHM69" s="525"/>
      <c r="JHN69" s="525"/>
      <c r="JHO69" s="525"/>
      <c r="JHP69" s="525"/>
      <c r="JHQ69" s="525"/>
      <c r="JHR69" s="525"/>
      <c r="JHS69" s="525"/>
      <c r="JHT69" s="525"/>
      <c r="JHU69" s="525"/>
      <c r="JHV69" s="525"/>
      <c r="JHW69" s="525"/>
      <c r="JHX69" s="525"/>
      <c r="JHY69" s="525"/>
      <c r="JHZ69" s="525"/>
      <c r="JIA69" s="525"/>
      <c r="JIB69" s="525"/>
      <c r="JIC69" s="525"/>
      <c r="JID69" s="525"/>
      <c r="JIE69" s="525"/>
      <c r="JIF69" s="525"/>
      <c r="JIG69" s="525"/>
      <c r="JIH69" s="525"/>
      <c r="JII69" s="525"/>
      <c r="JIJ69" s="525"/>
      <c r="JIK69" s="525"/>
      <c r="JIL69" s="525"/>
      <c r="JIM69" s="525"/>
      <c r="JIN69" s="525"/>
      <c r="JIO69" s="525"/>
      <c r="JIP69" s="525"/>
      <c r="JIQ69" s="525"/>
      <c r="JIR69" s="525"/>
      <c r="JIS69" s="525"/>
      <c r="JIT69" s="525"/>
      <c r="JIU69" s="525"/>
      <c r="JIV69" s="525"/>
      <c r="JIW69" s="525"/>
      <c r="JIX69" s="525"/>
      <c r="JIY69" s="525"/>
      <c r="JIZ69" s="525"/>
      <c r="JJA69" s="525"/>
      <c r="JJB69" s="525"/>
      <c r="JJC69" s="525"/>
      <c r="JJD69" s="525"/>
      <c r="JJE69" s="525"/>
      <c r="JJF69" s="525"/>
      <c r="JJG69" s="525"/>
      <c r="JJH69" s="525"/>
      <c r="JJI69" s="525"/>
      <c r="JJJ69" s="525"/>
      <c r="JJK69" s="525"/>
      <c r="JJL69" s="525"/>
      <c r="JJM69" s="525"/>
      <c r="JJN69" s="525"/>
      <c r="JJO69" s="525"/>
      <c r="JJP69" s="525"/>
      <c r="JJQ69" s="525"/>
      <c r="JJR69" s="525"/>
      <c r="JJS69" s="525"/>
      <c r="JJT69" s="525"/>
      <c r="JJU69" s="525"/>
      <c r="JJV69" s="525"/>
      <c r="JJW69" s="525"/>
      <c r="JJX69" s="525"/>
      <c r="JJY69" s="525"/>
      <c r="JJZ69" s="525"/>
      <c r="JKA69" s="525"/>
      <c r="JKB69" s="525"/>
      <c r="JKC69" s="525"/>
      <c r="JKD69" s="525"/>
      <c r="JKE69" s="525"/>
      <c r="JKF69" s="525"/>
      <c r="JKG69" s="525"/>
      <c r="JKH69" s="525"/>
      <c r="JKI69" s="525"/>
      <c r="JKJ69" s="525"/>
      <c r="JKK69" s="525"/>
      <c r="JKL69" s="525"/>
      <c r="JKM69" s="525"/>
      <c r="JKN69" s="525"/>
      <c r="JKO69" s="525"/>
      <c r="JKP69" s="525"/>
      <c r="JKQ69" s="525"/>
      <c r="JKR69" s="525"/>
      <c r="JKS69" s="525"/>
      <c r="JKT69" s="525"/>
      <c r="JKU69" s="525"/>
      <c r="JKV69" s="525"/>
      <c r="JKW69" s="525"/>
      <c r="JKX69" s="525"/>
      <c r="JKY69" s="525"/>
      <c r="JKZ69" s="525"/>
      <c r="JLA69" s="525"/>
      <c r="JLB69" s="525"/>
      <c r="JLC69" s="525"/>
      <c r="JLD69" s="525"/>
      <c r="JLE69" s="525"/>
      <c r="JLF69" s="525"/>
      <c r="JLG69" s="525"/>
      <c r="JLH69" s="525"/>
      <c r="JLI69" s="525"/>
      <c r="JLJ69" s="525"/>
      <c r="JLK69" s="525"/>
      <c r="JLL69" s="525"/>
      <c r="JLM69" s="525"/>
      <c r="JLN69" s="525"/>
      <c r="JLO69" s="525"/>
      <c r="JLP69" s="525"/>
      <c r="JLQ69" s="525"/>
      <c r="JLR69" s="525"/>
      <c r="JLS69" s="525"/>
      <c r="JLT69" s="525"/>
      <c r="JLU69" s="525"/>
      <c r="JLV69" s="525"/>
      <c r="JLW69" s="525"/>
      <c r="JLX69" s="525"/>
      <c r="JLY69" s="525"/>
      <c r="JLZ69" s="525"/>
      <c r="JMA69" s="525"/>
      <c r="JMB69" s="525"/>
      <c r="JMC69" s="525"/>
      <c r="JMD69" s="525"/>
      <c r="JME69" s="525"/>
      <c r="JMF69" s="525"/>
      <c r="JMG69" s="525"/>
      <c r="JMH69" s="525"/>
      <c r="JMI69" s="525"/>
      <c r="JMJ69" s="525"/>
      <c r="JMK69" s="525"/>
      <c r="JML69" s="525"/>
      <c r="JMM69" s="525"/>
      <c r="JMN69" s="525"/>
      <c r="JMO69" s="525"/>
      <c r="JMP69" s="525"/>
      <c r="JMQ69" s="525"/>
      <c r="JMR69" s="525"/>
      <c r="JMS69" s="525"/>
      <c r="JMT69" s="525"/>
      <c r="JMU69" s="525"/>
      <c r="JMV69" s="525"/>
      <c r="JMW69" s="525"/>
      <c r="JMX69" s="525"/>
      <c r="JMY69" s="525"/>
      <c r="JMZ69" s="525"/>
      <c r="JNA69" s="525"/>
      <c r="JNB69" s="525"/>
      <c r="JNC69" s="525"/>
      <c r="JND69" s="525"/>
      <c r="JNE69" s="525"/>
      <c r="JNF69" s="525"/>
      <c r="JNG69" s="525"/>
      <c r="JNH69" s="525"/>
      <c r="JNI69" s="525"/>
      <c r="JNJ69" s="525"/>
      <c r="JNK69" s="525"/>
      <c r="JNL69" s="525"/>
      <c r="JNM69" s="525"/>
      <c r="JNN69" s="525"/>
      <c r="JNO69" s="525"/>
      <c r="JNP69" s="525"/>
      <c r="JNQ69" s="525"/>
      <c r="JNR69" s="525"/>
      <c r="JNS69" s="525"/>
      <c r="JNT69" s="525"/>
      <c r="JNU69" s="525"/>
      <c r="JNV69" s="525"/>
      <c r="JNW69" s="525"/>
      <c r="JNX69" s="525"/>
      <c r="JNY69" s="525"/>
      <c r="JNZ69" s="525"/>
      <c r="JOA69" s="525"/>
      <c r="JOB69" s="525"/>
      <c r="JOC69" s="525"/>
      <c r="JOD69" s="525"/>
      <c r="JOE69" s="525"/>
      <c r="JOF69" s="525"/>
      <c r="JOG69" s="525"/>
      <c r="JOH69" s="525"/>
      <c r="JOI69" s="525"/>
      <c r="JOJ69" s="525"/>
      <c r="JOK69" s="525"/>
      <c r="JOL69" s="525"/>
      <c r="JOM69" s="525"/>
      <c r="JON69" s="525"/>
      <c r="JOO69" s="525"/>
      <c r="JOP69" s="525"/>
      <c r="JOQ69" s="525"/>
      <c r="JOR69" s="525"/>
      <c r="JOS69" s="525"/>
      <c r="JOT69" s="525"/>
      <c r="JOU69" s="525"/>
      <c r="JOV69" s="525"/>
      <c r="JOW69" s="525"/>
      <c r="JOX69" s="525"/>
      <c r="JOY69" s="525"/>
      <c r="JOZ69" s="525"/>
      <c r="JPA69" s="525"/>
      <c r="JPB69" s="525"/>
      <c r="JPC69" s="525"/>
      <c r="JPD69" s="525"/>
      <c r="JPE69" s="525"/>
      <c r="JPF69" s="525"/>
      <c r="JPG69" s="525"/>
      <c r="JPH69" s="525"/>
      <c r="JPI69" s="525"/>
      <c r="JPJ69" s="525"/>
      <c r="JPK69" s="525"/>
      <c r="JPL69" s="525"/>
      <c r="JPM69" s="525"/>
      <c r="JPN69" s="525"/>
      <c r="JPO69" s="525"/>
      <c r="JPP69" s="525"/>
      <c r="JPQ69" s="525"/>
      <c r="JPR69" s="525"/>
      <c r="JPS69" s="525"/>
      <c r="JPT69" s="525"/>
      <c r="JPU69" s="525"/>
      <c r="JPV69" s="525"/>
      <c r="JPW69" s="525"/>
      <c r="JPX69" s="525"/>
      <c r="JPY69" s="525"/>
      <c r="JPZ69" s="525"/>
      <c r="JQA69" s="525"/>
      <c r="JQB69" s="525"/>
      <c r="JQC69" s="525"/>
      <c r="JQD69" s="525"/>
      <c r="JQE69" s="525"/>
      <c r="JQF69" s="525"/>
      <c r="JQG69" s="525"/>
      <c r="JQH69" s="525"/>
      <c r="JQI69" s="525"/>
      <c r="JQJ69" s="525"/>
      <c r="JQK69" s="525"/>
      <c r="JQL69" s="525"/>
      <c r="JQM69" s="525"/>
      <c r="JQN69" s="525"/>
      <c r="JQO69" s="525"/>
      <c r="JQP69" s="525"/>
      <c r="JQQ69" s="525"/>
      <c r="JQR69" s="525"/>
      <c r="JQS69" s="525"/>
      <c r="JQT69" s="525"/>
      <c r="JQU69" s="525"/>
      <c r="JQV69" s="525"/>
      <c r="JQW69" s="525"/>
      <c r="JQX69" s="525"/>
      <c r="JQY69" s="525"/>
      <c r="JQZ69" s="525"/>
      <c r="JRA69" s="525"/>
      <c r="JRB69" s="525"/>
      <c r="JRC69" s="525"/>
      <c r="JRD69" s="525"/>
      <c r="JRE69" s="525"/>
      <c r="JRF69" s="525"/>
      <c r="JRG69" s="525"/>
      <c r="JRH69" s="525"/>
      <c r="JRI69" s="525"/>
      <c r="JRJ69" s="525"/>
      <c r="JRK69" s="525"/>
      <c r="JRL69" s="525"/>
      <c r="JRM69" s="525"/>
      <c r="JRN69" s="525"/>
      <c r="JRO69" s="525"/>
      <c r="JRP69" s="525"/>
      <c r="JRQ69" s="525"/>
      <c r="JRR69" s="525"/>
      <c r="JRS69" s="525"/>
      <c r="JRT69" s="525"/>
      <c r="JRU69" s="525"/>
      <c r="JRV69" s="525"/>
      <c r="JRW69" s="525"/>
      <c r="JRX69" s="525"/>
      <c r="JRY69" s="525"/>
      <c r="JRZ69" s="525"/>
      <c r="JSA69" s="525"/>
      <c r="JSB69" s="525"/>
      <c r="JSC69" s="525"/>
      <c r="JSD69" s="525"/>
      <c r="JSE69" s="525"/>
      <c r="JSF69" s="525"/>
      <c r="JSG69" s="525"/>
      <c r="JSH69" s="525"/>
      <c r="JSI69" s="525"/>
      <c r="JSJ69" s="525"/>
      <c r="JSK69" s="525"/>
      <c r="JSL69" s="525"/>
      <c r="JSM69" s="525"/>
      <c r="JSN69" s="525"/>
      <c r="JSO69" s="525"/>
      <c r="JSP69" s="525"/>
      <c r="JSQ69" s="525"/>
      <c r="JSR69" s="525"/>
      <c r="JSS69" s="525"/>
      <c r="JST69" s="525"/>
      <c r="JSU69" s="525"/>
      <c r="JSV69" s="525"/>
      <c r="JSW69" s="525"/>
      <c r="JSX69" s="525"/>
      <c r="JSY69" s="525"/>
      <c r="JSZ69" s="525"/>
      <c r="JTA69" s="525"/>
      <c r="JTB69" s="525"/>
      <c r="JTC69" s="525"/>
      <c r="JTD69" s="525"/>
      <c r="JTE69" s="525"/>
      <c r="JTF69" s="525"/>
      <c r="JTG69" s="525"/>
      <c r="JTH69" s="525"/>
      <c r="JTI69" s="525"/>
      <c r="JTJ69" s="525"/>
      <c r="JTK69" s="525"/>
      <c r="JTL69" s="525"/>
      <c r="JTM69" s="525"/>
      <c r="JTN69" s="525"/>
      <c r="JTO69" s="525"/>
      <c r="JTP69" s="525"/>
      <c r="JTQ69" s="525"/>
      <c r="JTR69" s="525"/>
      <c r="JTS69" s="525"/>
      <c r="JTT69" s="525"/>
      <c r="JTU69" s="525"/>
      <c r="JTV69" s="525"/>
      <c r="JTW69" s="525"/>
      <c r="JTX69" s="525"/>
      <c r="JTY69" s="525"/>
      <c r="JTZ69" s="525"/>
      <c r="JUA69" s="525"/>
      <c r="JUB69" s="525"/>
      <c r="JUC69" s="525"/>
      <c r="JUD69" s="525"/>
      <c r="JUE69" s="525"/>
      <c r="JUF69" s="525"/>
      <c r="JUG69" s="525"/>
      <c r="JUH69" s="525"/>
      <c r="JUI69" s="525"/>
      <c r="JUJ69" s="525"/>
      <c r="JUK69" s="525"/>
      <c r="JUL69" s="525"/>
      <c r="JUM69" s="525"/>
      <c r="JUN69" s="525"/>
      <c r="JUO69" s="525"/>
      <c r="JUP69" s="525"/>
      <c r="JUQ69" s="525"/>
      <c r="JUR69" s="525"/>
      <c r="JUS69" s="525"/>
      <c r="JUT69" s="525"/>
      <c r="JUU69" s="525"/>
      <c r="JUV69" s="525"/>
      <c r="JUW69" s="525"/>
      <c r="JUX69" s="525"/>
      <c r="JUY69" s="525"/>
      <c r="JUZ69" s="525"/>
      <c r="JVA69" s="525"/>
      <c r="JVB69" s="525"/>
      <c r="JVC69" s="525"/>
      <c r="JVD69" s="525"/>
      <c r="JVE69" s="525"/>
      <c r="JVF69" s="525"/>
      <c r="JVG69" s="525"/>
      <c r="JVH69" s="525"/>
      <c r="JVI69" s="525"/>
      <c r="JVJ69" s="525"/>
      <c r="JVK69" s="525"/>
      <c r="JVL69" s="525"/>
      <c r="JVM69" s="525"/>
      <c r="JVN69" s="525"/>
      <c r="JVO69" s="525"/>
      <c r="JVP69" s="525"/>
      <c r="JVQ69" s="525"/>
      <c r="JVR69" s="525"/>
      <c r="JVS69" s="525"/>
      <c r="JVT69" s="525"/>
      <c r="JVU69" s="525"/>
      <c r="JVV69" s="525"/>
      <c r="JVW69" s="525"/>
      <c r="JVX69" s="525"/>
      <c r="JVY69" s="525"/>
      <c r="JVZ69" s="525"/>
      <c r="JWA69" s="525"/>
      <c r="JWB69" s="525"/>
      <c r="JWC69" s="525"/>
      <c r="JWD69" s="525"/>
      <c r="JWE69" s="525"/>
      <c r="JWF69" s="525"/>
      <c r="JWG69" s="525"/>
      <c r="JWH69" s="525"/>
      <c r="JWI69" s="525"/>
      <c r="JWJ69" s="525"/>
      <c r="JWK69" s="525"/>
      <c r="JWL69" s="525"/>
      <c r="JWM69" s="525"/>
      <c r="JWN69" s="525"/>
      <c r="JWO69" s="525"/>
      <c r="JWP69" s="525"/>
      <c r="JWQ69" s="525"/>
      <c r="JWR69" s="525"/>
      <c r="JWS69" s="525"/>
      <c r="JWT69" s="525"/>
      <c r="JWU69" s="525"/>
      <c r="JWV69" s="525"/>
      <c r="JWW69" s="525"/>
      <c r="JWX69" s="525"/>
      <c r="JWY69" s="525"/>
      <c r="JWZ69" s="525"/>
      <c r="JXA69" s="525"/>
      <c r="JXB69" s="525"/>
      <c r="JXC69" s="525"/>
      <c r="JXD69" s="525"/>
      <c r="JXE69" s="525"/>
      <c r="JXF69" s="525"/>
      <c r="JXG69" s="525"/>
      <c r="JXH69" s="525"/>
      <c r="JXI69" s="525"/>
      <c r="JXJ69" s="525"/>
      <c r="JXK69" s="525"/>
      <c r="JXL69" s="525"/>
      <c r="JXM69" s="525"/>
      <c r="JXN69" s="525"/>
      <c r="JXO69" s="525"/>
      <c r="JXP69" s="525"/>
      <c r="JXQ69" s="525"/>
      <c r="JXR69" s="525"/>
      <c r="JXS69" s="525"/>
      <c r="JXT69" s="525"/>
      <c r="JXU69" s="525"/>
      <c r="JXV69" s="525"/>
      <c r="JXW69" s="525"/>
      <c r="JXX69" s="525"/>
      <c r="JXY69" s="525"/>
      <c r="JXZ69" s="525"/>
      <c r="JYA69" s="525"/>
      <c r="JYB69" s="525"/>
      <c r="JYC69" s="525"/>
      <c r="JYD69" s="525"/>
      <c r="JYE69" s="525"/>
      <c r="JYF69" s="525"/>
      <c r="JYG69" s="525"/>
      <c r="JYH69" s="525"/>
      <c r="JYI69" s="525"/>
      <c r="JYJ69" s="525"/>
      <c r="JYK69" s="525"/>
      <c r="JYL69" s="525"/>
      <c r="JYM69" s="525"/>
      <c r="JYN69" s="525"/>
      <c r="JYO69" s="525"/>
      <c r="JYP69" s="525"/>
      <c r="JYQ69" s="525"/>
      <c r="JYR69" s="525"/>
      <c r="JYS69" s="525"/>
      <c r="JYT69" s="525"/>
      <c r="JYU69" s="525"/>
      <c r="JYV69" s="525"/>
      <c r="JYW69" s="525"/>
      <c r="JYX69" s="525"/>
      <c r="JYY69" s="525"/>
      <c r="JYZ69" s="525"/>
      <c r="JZA69" s="525"/>
      <c r="JZB69" s="525"/>
      <c r="JZC69" s="525"/>
      <c r="JZD69" s="525"/>
      <c r="JZE69" s="525"/>
      <c r="JZF69" s="525"/>
      <c r="JZG69" s="525"/>
      <c r="JZH69" s="525"/>
      <c r="JZI69" s="525"/>
      <c r="JZJ69" s="525"/>
      <c r="JZK69" s="525"/>
      <c r="JZL69" s="525"/>
      <c r="JZM69" s="525"/>
      <c r="JZN69" s="525"/>
      <c r="JZO69" s="525"/>
      <c r="JZP69" s="525"/>
      <c r="JZQ69" s="525"/>
      <c r="JZR69" s="525"/>
      <c r="JZS69" s="525"/>
      <c r="JZT69" s="525"/>
      <c r="JZU69" s="525"/>
      <c r="JZV69" s="525"/>
      <c r="JZW69" s="525"/>
      <c r="JZX69" s="525"/>
      <c r="JZY69" s="525"/>
      <c r="JZZ69" s="525"/>
      <c r="KAA69" s="525"/>
      <c r="KAB69" s="525"/>
      <c r="KAC69" s="525"/>
      <c r="KAD69" s="525"/>
      <c r="KAE69" s="525"/>
      <c r="KAF69" s="525"/>
      <c r="KAG69" s="525"/>
      <c r="KAH69" s="525"/>
      <c r="KAI69" s="525"/>
      <c r="KAJ69" s="525"/>
      <c r="KAK69" s="525"/>
      <c r="KAL69" s="525"/>
      <c r="KAM69" s="525"/>
      <c r="KAN69" s="525"/>
      <c r="KAO69" s="525"/>
      <c r="KAP69" s="525"/>
      <c r="KAQ69" s="525"/>
      <c r="KAR69" s="525"/>
      <c r="KAS69" s="525"/>
      <c r="KAT69" s="525"/>
      <c r="KAU69" s="525"/>
      <c r="KAV69" s="525"/>
      <c r="KAW69" s="525"/>
      <c r="KAX69" s="525"/>
      <c r="KAY69" s="525"/>
      <c r="KAZ69" s="525"/>
      <c r="KBA69" s="525"/>
      <c r="KBB69" s="525"/>
      <c r="KBC69" s="525"/>
      <c r="KBD69" s="525"/>
      <c r="KBE69" s="525"/>
      <c r="KBF69" s="525"/>
      <c r="KBG69" s="525"/>
      <c r="KBH69" s="525"/>
      <c r="KBI69" s="525"/>
      <c r="KBJ69" s="525"/>
      <c r="KBK69" s="525"/>
      <c r="KBL69" s="525"/>
      <c r="KBM69" s="525"/>
      <c r="KBN69" s="525"/>
      <c r="KBO69" s="525"/>
      <c r="KBP69" s="525"/>
      <c r="KBQ69" s="525"/>
      <c r="KBR69" s="525"/>
      <c r="KBS69" s="525"/>
      <c r="KBT69" s="525"/>
      <c r="KBU69" s="525"/>
      <c r="KBV69" s="525"/>
      <c r="KBW69" s="525"/>
      <c r="KBX69" s="525"/>
      <c r="KBY69" s="525"/>
      <c r="KBZ69" s="525"/>
      <c r="KCA69" s="525"/>
      <c r="KCB69" s="525"/>
      <c r="KCC69" s="525"/>
      <c r="KCD69" s="525"/>
      <c r="KCE69" s="525"/>
      <c r="KCF69" s="525"/>
      <c r="KCG69" s="525"/>
      <c r="KCH69" s="525"/>
      <c r="KCI69" s="525"/>
      <c r="KCJ69" s="525"/>
      <c r="KCK69" s="525"/>
      <c r="KCL69" s="525"/>
      <c r="KCM69" s="525"/>
      <c r="KCN69" s="525"/>
      <c r="KCO69" s="525"/>
      <c r="KCP69" s="525"/>
      <c r="KCQ69" s="525"/>
      <c r="KCR69" s="525"/>
      <c r="KCS69" s="525"/>
      <c r="KCT69" s="525"/>
      <c r="KCU69" s="525"/>
      <c r="KCV69" s="525"/>
      <c r="KCW69" s="525"/>
      <c r="KCX69" s="525"/>
      <c r="KCY69" s="525"/>
      <c r="KCZ69" s="525"/>
      <c r="KDA69" s="525"/>
      <c r="KDB69" s="525"/>
      <c r="KDC69" s="525"/>
      <c r="KDD69" s="525"/>
      <c r="KDE69" s="525"/>
      <c r="KDF69" s="525"/>
      <c r="KDG69" s="525"/>
      <c r="KDH69" s="525"/>
      <c r="KDI69" s="525"/>
      <c r="KDJ69" s="525"/>
      <c r="KDK69" s="525"/>
      <c r="KDL69" s="525"/>
      <c r="KDM69" s="525"/>
      <c r="KDN69" s="525"/>
      <c r="KDO69" s="525"/>
      <c r="KDP69" s="525"/>
      <c r="KDQ69" s="525"/>
      <c r="KDR69" s="525"/>
      <c r="KDS69" s="525"/>
      <c r="KDT69" s="525"/>
      <c r="KDU69" s="525"/>
      <c r="KDV69" s="525"/>
      <c r="KDW69" s="525"/>
      <c r="KDX69" s="525"/>
      <c r="KDY69" s="525"/>
      <c r="KDZ69" s="525"/>
      <c r="KEA69" s="525"/>
      <c r="KEB69" s="525"/>
      <c r="KEC69" s="525"/>
      <c r="KED69" s="525"/>
      <c r="KEE69" s="525"/>
      <c r="KEF69" s="525"/>
      <c r="KEG69" s="525"/>
      <c r="KEH69" s="525"/>
      <c r="KEI69" s="525"/>
      <c r="KEJ69" s="525"/>
      <c r="KEK69" s="525"/>
      <c r="KEL69" s="525"/>
      <c r="KEM69" s="525"/>
      <c r="KEN69" s="525"/>
      <c r="KEO69" s="525"/>
      <c r="KEP69" s="525"/>
      <c r="KEQ69" s="525"/>
      <c r="KER69" s="525"/>
      <c r="KES69" s="525"/>
      <c r="KET69" s="525"/>
      <c r="KEU69" s="525"/>
      <c r="KEV69" s="525"/>
      <c r="KEW69" s="525"/>
      <c r="KEX69" s="525"/>
      <c r="KEY69" s="525"/>
      <c r="KEZ69" s="525"/>
      <c r="KFA69" s="525"/>
      <c r="KFB69" s="525"/>
      <c r="KFC69" s="525"/>
      <c r="KFD69" s="525"/>
      <c r="KFE69" s="525"/>
      <c r="KFF69" s="525"/>
      <c r="KFG69" s="525"/>
      <c r="KFH69" s="525"/>
      <c r="KFI69" s="525"/>
      <c r="KFJ69" s="525"/>
      <c r="KFK69" s="525"/>
      <c r="KFL69" s="525"/>
      <c r="KFM69" s="525"/>
      <c r="KFN69" s="525"/>
      <c r="KFO69" s="525"/>
      <c r="KFP69" s="525"/>
      <c r="KFQ69" s="525"/>
      <c r="KFR69" s="525"/>
      <c r="KFS69" s="525"/>
      <c r="KFT69" s="525"/>
      <c r="KFU69" s="525"/>
      <c r="KFV69" s="525"/>
      <c r="KFW69" s="525"/>
      <c r="KFX69" s="525"/>
      <c r="KFY69" s="525"/>
      <c r="KFZ69" s="525"/>
      <c r="KGA69" s="525"/>
      <c r="KGB69" s="525"/>
      <c r="KGC69" s="525"/>
      <c r="KGD69" s="525"/>
      <c r="KGE69" s="525"/>
      <c r="KGF69" s="525"/>
      <c r="KGG69" s="525"/>
      <c r="KGH69" s="525"/>
      <c r="KGI69" s="525"/>
      <c r="KGJ69" s="525"/>
      <c r="KGK69" s="525"/>
      <c r="KGL69" s="525"/>
      <c r="KGM69" s="525"/>
      <c r="KGN69" s="525"/>
      <c r="KGO69" s="525"/>
      <c r="KGP69" s="525"/>
      <c r="KGQ69" s="525"/>
      <c r="KGR69" s="525"/>
      <c r="KGS69" s="525"/>
      <c r="KGT69" s="525"/>
      <c r="KGU69" s="525"/>
      <c r="KGV69" s="525"/>
      <c r="KGW69" s="525"/>
      <c r="KGX69" s="525"/>
      <c r="KGY69" s="525"/>
      <c r="KGZ69" s="525"/>
      <c r="KHA69" s="525"/>
      <c r="KHB69" s="525"/>
      <c r="KHC69" s="525"/>
      <c r="KHD69" s="525"/>
      <c r="KHE69" s="525"/>
      <c r="KHF69" s="525"/>
      <c r="KHG69" s="525"/>
      <c r="KHH69" s="525"/>
      <c r="KHI69" s="525"/>
      <c r="KHJ69" s="525"/>
      <c r="KHK69" s="525"/>
      <c r="KHL69" s="525"/>
      <c r="KHM69" s="525"/>
      <c r="KHN69" s="525"/>
      <c r="KHO69" s="525"/>
      <c r="KHP69" s="525"/>
      <c r="KHQ69" s="525"/>
      <c r="KHR69" s="525"/>
      <c r="KHS69" s="525"/>
      <c r="KHT69" s="525"/>
      <c r="KHU69" s="525"/>
      <c r="KHV69" s="525"/>
      <c r="KHW69" s="525"/>
      <c r="KHX69" s="525"/>
      <c r="KHY69" s="525"/>
      <c r="KHZ69" s="525"/>
      <c r="KIA69" s="525"/>
      <c r="KIB69" s="525"/>
      <c r="KIC69" s="525"/>
      <c r="KID69" s="525"/>
      <c r="KIE69" s="525"/>
      <c r="KIF69" s="525"/>
      <c r="KIG69" s="525"/>
      <c r="KIH69" s="525"/>
      <c r="KII69" s="525"/>
      <c r="KIJ69" s="525"/>
      <c r="KIK69" s="525"/>
      <c r="KIL69" s="525"/>
      <c r="KIM69" s="525"/>
      <c r="KIN69" s="525"/>
      <c r="KIO69" s="525"/>
      <c r="KIP69" s="525"/>
      <c r="KIQ69" s="525"/>
      <c r="KIR69" s="525"/>
      <c r="KIS69" s="525"/>
      <c r="KIT69" s="525"/>
      <c r="KIU69" s="525"/>
      <c r="KIV69" s="525"/>
      <c r="KIW69" s="525"/>
      <c r="KIX69" s="525"/>
      <c r="KIY69" s="525"/>
      <c r="KIZ69" s="525"/>
      <c r="KJA69" s="525"/>
      <c r="KJB69" s="525"/>
      <c r="KJC69" s="525"/>
      <c r="KJD69" s="525"/>
      <c r="KJE69" s="525"/>
      <c r="KJF69" s="525"/>
      <c r="KJG69" s="525"/>
      <c r="KJH69" s="525"/>
      <c r="KJI69" s="525"/>
      <c r="KJJ69" s="525"/>
      <c r="KJK69" s="525"/>
      <c r="KJL69" s="525"/>
      <c r="KJM69" s="525"/>
      <c r="KJN69" s="525"/>
      <c r="KJO69" s="525"/>
      <c r="KJP69" s="525"/>
      <c r="KJQ69" s="525"/>
      <c r="KJR69" s="525"/>
      <c r="KJS69" s="525"/>
      <c r="KJT69" s="525"/>
      <c r="KJU69" s="525"/>
      <c r="KJV69" s="525"/>
      <c r="KJW69" s="525"/>
      <c r="KJX69" s="525"/>
      <c r="KJY69" s="525"/>
      <c r="KJZ69" s="525"/>
      <c r="KKA69" s="525"/>
      <c r="KKB69" s="525"/>
      <c r="KKC69" s="525"/>
      <c r="KKD69" s="525"/>
      <c r="KKE69" s="525"/>
      <c r="KKF69" s="525"/>
      <c r="KKG69" s="525"/>
      <c r="KKH69" s="525"/>
      <c r="KKI69" s="525"/>
      <c r="KKJ69" s="525"/>
      <c r="KKK69" s="525"/>
      <c r="KKL69" s="525"/>
      <c r="KKM69" s="525"/>
      <c r="KKN69" s="525"/>
      <c r="KKO69" s="525"/>
      <c r="KKP69" s="525"/>
      <c r="KKQ69" s="525"/>
      <c r="KKR69" s="525"/>
      <c r="KKS69" s="525"/>
      <c r="KKT69" s="525"/>
      <c r="KKU69" s="525"/>
      <c r="KKV69" s="525"/>
      <c r="KKW69" s="525"/>
      <c r="KKX69" s="525"/>
      <c r="KKY69" s="525"/>
      <c r="KKZ69" s="525"/>
      <c r="KLA69" s="525"/>
      <c r="KLB69" s="525"/>
      <c r="KLC69" s="525"/>
      <c r="KLD69" s="525"/>
      <c r="KLE69" s="525"/>
      <c r="KLF69" s="525"/>
      <c r="KLG69" s="525"/>
      <c r="KLH69" s="525"/>
      <c r="KLI69" s="525"/>
      <c r="KLJ69" s="525"/>
      <c r="KLK69" s="525"/>
      <c r="KLL69" s="525"/>
      <c r="KLM69" s="525"/>
      <c r="KLN69" s="525"/>
      <c r="KLO69" s="525"/>
      <c r="KLP69" s="525"/>
      <c r="KLQ69" s="525"/>
      <c r="KLR69" s="525"/>
      <c r="KLS69" s="525"/>
      <c r="KLT69" s="525"/>
      <c r="KLU69" s="525"/>
      <c r="KLV69" s="525"/>
      <c r="KLW69" s="525"/>
      <c r="KLX69" s="525"/>
      <c r="KLY69" s="525"/>
      <c r="KLZ69" s="525"/>
      <c r="KMA69" s="525"/>
      <c r="KMB69" s="525"/>
      <c r="KMC69" s="525"/>
      <c r="KMD69" s="525"/>
      <c r="KME69" s="525"/>
      <c r="KMF69" s="525"/>
      <c r="KMG69" s="525"/>
      <c r="KMH69" s="525"/>
      <c r="KMI69" s="525"/>
      <c r="KMJ69" s="525"/>
      <c r="KMK69" s="525"/>
      <c r="KML69" s="525"/>
      <c r="KMM69" s="525"/>
      <c r="KMN69" s="525"/>
      <c r="KMO69" s="525"/>
      <c r="KMP69" s="525"/>
      <c r="KMQ69" s="525"/>
      <c r="KMR69" s="525"/>
      <c r="KMS69" s="525"/>
      <c r="KMT69" s="525"/>
      <c r="KMU69" s="525"/>
      <c r="KMV69" s="525"/>
      <c r="KMW69" s="525"/>
      <c r="KMX69" s="525"/>
      <c r="KMY69" s="525"/>
      <c r="KMZ69" s="525"/>
      <c r="KNA69" s="525"/>
      <c r="KNB69" s="525"/>
      <c r="KNC69" s="525"/>
      <c r="KND69" s="525"/>
      <c r="KNE69" s="525"/>
      <c r="KNF69" s="525"/>
      <c r="KNG69" s="525"/>
      <c r="KNH69" s="525"/>
      <c r="KNI69" s="525"/>
      <c r="KNJ69" s="525"/>
      <c r="KNK69" s="525"/>
      <c r="KNL69" s="525"/>
      <c r="KNM69" s="525"/>
      <c r="KNN69" s="525"/>
      <c r="KNO69" s="525"/>
      <c r="KNP69" s="525"/>
      <c r="KNQ69" s="525"/>
      <c r="KNR69" s="525"/>
      <c r="KNS69" s="525"/>
      <c r="KNT69" s="525"/>
      <c r="KNU69" s="525"/>
      <c r="KNV69" s="525"/>
      <c r="KNW69" s="525"/>
      <c r="KNX69" s="525"/>
      <c r="KNY69" s="525"/>
      <c r="KNZ69" s="525"/>
      <c r="KOA69" s="525"/>
      <c r="KOB69" s="525"/>
      <c r="KOC69" s="525"/>
      <c r="KOD69" s="525"/>
      <c r="KOE69" s="525"/>
      <c r="KOF69" s="525"/>
      <c r="KOG69" s="525"/>
      <c r="KOH69" s="525"/>
      <c r="KOI69" s="525"/>
      <c r="KOJ69" s="525"/>
      <c r="KOK69" s="525"/>
      <c r="KOL69" s="525"/>
      <c r="KOM69" s="525"/>
      <c r="KON69" s="525"/>
      <c r="KOO69" s="525"/>
      <c r="KOP69" s="525"/>
      <c r="KOQ69" s="525"/>
      <c r="KOR69" s="525"/>
      <c r="KOS69" s="525"/>
      <c r="KOT69" s="525"/>
      <c r="KOU69" s="525"/>
      <c r="KOV69" s="525"/>
      <c r="KOW69" s="525"/>
      <c r="KOX69" s="525"/>
      <c r="KOY69" s="525"/>
      <c r="KOZ69" s="525"/>
      <c r="KPA69" s="525"/>
      <c r="KPB69" s="525"/>
      <c r="KPC69" s="525"/>
      <c r="KPD69" s="525"/>
      <c r="KPE69" s="525"/>
      <c r="KPF69" s="525"/>
      <c r="KPG69" s="525"/>
      <c r="KPH69" s="525"/>
      <c r="KPI69" s="525"/>
      <c r="KPJ69" s="525"/>
      <c r="KPK69" s="525"/>
      <c r="KPL69" s="525"/>
      <c r="KPM69" s="525"/>
      <c r="KPN69" s="525"/>
      <c r="KPO69" s="525"/>
      <c r="KPP69" s="525"/>
      <c r="KPQ69" s="525"/>
      <c r="KPR69" s="525"/>
      <c r="KPS69" s="525"/>
      <c r="KPT69" s="525"/>
      <c r="KPU69" s="525"/>
      <c r="KPV69" s="525"/>
      <c r="KPW69" s="525"/>
      <c r="KPX69" s="525"/>
      <c r="KPY69" s="525"/>
      <c r="KPZ69" s="525"/>
      <c r="KQA69" s="525"/>
      <c r="KQB69" s="525"/>
      <c r="KQC69" s="525"/>
      <c r="KQD69" s="525"/>
      <c r="KQE69" s="525"/>
      <c r="KQF69" s="525"/>
      <c r="KQG69" s="525"/>
      <c r="KQH69" s="525"/>
      <c r="KQI69" s="525"/>
      <c r="KQJ69" s="525"/>
      <c r="KQK69" s="525"/>
      <c r="KQL69" s="525"/>
      <c r="KQM69" s="525"/>
      <c r="KQN69" s="525"/>
      <c r="KQO69" s="525"/>
      <c r="KQP69" s="525"/>
      <c r="KQQ69" s="525"/>
      <c r="KQR69" s="525"/>
      <c r="KQS69" s="525"/>
      <c r="KQT69" s="525"/>
      <c r="KQU69" s="525"/>
      <c r="KQV69" s="525"/>
      <c r="KQW69" s="525"/>
      <c r="KQX69" s="525"/>
      <c r="KQY69" s="525"/>
      <c r="KQZ69" s="525"/>
      <c r="KRA69" s="525"/>
      <c r="KRB69" s="525"/>
      <c r="KRC69" s="525"/>
      <c r="KRD69" s="525"/>
      <c r="KRE69" s="525"/>
      <c r="KRF69" s="525"/>
      <c r="KRG69" s="525"/>
      <c r="KRH69" s="525"/>
      <c r="KRI69" s="525"/>
      <c r="KRJ69" s="525"/>
      <c r="KRK69" s="525"/>
      <c r="KRL69" s="525"/>
      <c r="KRM69" s="525"/>
      <c r="KRN69" s="525"/>
      <c r="KRO69" s="525"/>
      <c r="KRP69" s="525"/>
      <c r="KRQ69" s="525"/>
      <c r="KRR69" s="525"/>
      <c r="KRS69" s="525"/>
      <c r="KRT69" s="525"/>
      <c r="KRU69" s="525"/>
      <c r="KRV69" s="525"/>
      <c r="KRW69" s="525"/>
      <c r="KRX69" s="525"/>
      <c r="KRY69" s="525"/>
      <c r="KRZ69" s="525"/>
      <c r="KSA69" s="525"/>
      <c r="KSB69" s="525"/>
      <c r="KSC69" s="525"/>
      <c r="KSD69" s="525"/>
      <c r="KSE69" s="525"/>
      <c r="KSF69" s="525"/>
      <c r="KSG69" s="525"/>
      <c r="KSH69" s="525"/>
      <c r="KSI69" s="525"/>
      <c r="KSJ69" s="525"/>
      <c r="KSK69" s="525"/>
      <c r="KSL69" s="525"/>
      <c r="KSM69" s="525"/>
      <c r="KSN69" s="525"/>
      <c r="KSO69" s="525"/>
      <c r="KSP69" s="525"/>
      <c r="KSQ69" s="525"/>
      <c r="KSR69" s="525"/>
      <c r="KSS69" s="525"/>
      <c r="KST69" s="525"/>
      <c r="KSU69" s="525"/>
      <c r="KSV69" s="525"/>
      <c r="KSW69" s="525"/>
      <c r="KSX69" s="525"/>
      <c r="KSY69" s="525"/>
      <c r="KSZ69" s="525"/>
      <c r="KTA69" s="525"/>
      <c r="KTB69" s="525"/>
      <c r="KTC69" s="525"/>
      <c r="KTD69" s="525"/>
      <c r="KTE69" s="525"/>
      <c r="KTF69" s="525"/>
      <c r="KTG69" s="525"/>
      <c r="KTH69" s="525"/>
      <c r="KTI69" s="525"/>
      <c r="KTJ69" s="525"/>
      <c r="KTK69" s="525"/>
      <c r="KTL69" s="525"/>
      <c r="KTM69" s="525"/>
      <c r="KTN69" s="525"/>
      <c r="KTO69" s="525"/>
      <c r="KTP69" s="525"/>
      <c r="KTQ69" s="525"/>
      <c r="KTR69" s="525"/>
      <c r="KTS69" s="525"/>
      <c r="KTT69" s="525"/>
      <c r="KTU69" s="525"/>
      <c r="KTV69" s="525"/>
      <c r="KTW69" s="525"/>
      <c r="KTX69" s="525"/>
      <c r="KTY69" s="525"/>
      <c r="KTZ69" s="525"/>
      <c r="KUA69" s="525"/>
      <c r="KUB69" s="525"/>
      <c r="KUC69" s="525"/>
      <c r="KUD69" s="525"/>
      <c r="KUE69" s="525"/>
      <c r="KUF69" s="525"/>
      <c r="KUG69" s="525"/>
      <c r="KUH69" s="525"/>
      <c r="KUI69" s="525"/>
      <c r="KUJ69" s="525"/>
      <c r="KUK69" s="525"/>
      <c r="KUL69" s="525"/>
      <c r="KUM69" s="525"/>
      <c r="KUN69" s="525"/>
      <c r="KUO69" s="525"/>
      <c r="KUP69" s="525"/>
      <c r="KUQ69" s="525"/>
      <c r="KUR69" s="525"/>
      <c r="KUS69" s="525"/>
      <c r="KUT69" s="525"/>
      <c r="KUU69" s="525"/>
      <c r="KUV69" s="525"/>
      <c r="KUW69" s="525"/>
      <c r="KUX69" s="525"/>
      <c r="KUY69" s="525"/>
      <c r="KUZ69" s="525"/>
      <c r="KVA69" s="525"/>
      <c r="KVB69" s="525"/>
      <c r="KVC69" s="525"/>
      <c r="KVD69" s="525"/>
      <c r="KVE69" s="525"/>
      <c r="KVF69" s="525"/>
      <c r="KVG69" s="525"/>
      <c r="KVH69" s="525"/>
      <c r="KVI69" s="525"/>
      <c r="KVJ69" s="525"/>
      <c r="KVK69" s="525"/>
      <c r="KVL69" s="525"/>
      <c r="KVM69" s="525"/>
      <c r="KVN69" s="525"/>
      <c r="KVO69" s="525"/>
      <c r="KVP69" s="525"/>
      <c r="KVQ69" s="525"/>
      <c r="KVR69" s="525"/>
      <c r="KVS69" s="525"/>
      <c r="KVT69" s="525"/>
      <c r="KVU69" s="525"/>
      <c r="KVV69" s="525"/>
      <c r="KVW69" s="525"/>
      <c r="KVX69" s="525"/>
      <c r="KVY69" s="525"/>
      <c r="KVZ69" s="525"/>
      <c r="KWA69" s="525"/>
      <c r="KWB69" s="525"/>
      <c r="KWC69" s="525"/>
      <c r="KWD69" s="525"/>
      <c r="KWE69" s="525"/>
      <c r="KWF69" s="525"/>
      <c r="KWG69" s="525"/>
      <c r="KWH69" s="525"/>
      <c r="KWI69" s="525"/>
      <c r="KWJ69" s="525"/>
      <c r="KWK69" s="525"/>
      <c r="KWL69" s="525"/>
      <c r="KWM69" s="525"/>
      <c r="KWN69" s="525"/>
      <c r="KWO69" s="525"/>
      <c r="KWP69" s="525"/>
      <c r="KWQ69" s="525"/>
      <c r="KWR69" s="525"/>
      <c r="KWS69" s="525"/>
      <c r="KWT69" s="525"/>
      <c r="KWU69" s="525"/>
      <c r="KWV69" s="525"/>
      <c r="KWW69" s="525"/>
      <c r="KWX69" s="525"/>
      <c r="KWY69" s="525"/>
      <c r="KWZ69" s="525"/>
      <c r="KXA69" s="525"/>
      <c r="KXB69" s="525"/>
      <c r="KXC69" s="525"/>
      <c r="KXD69" s="525"/>
      <c r="KXE69" s="525"/>
      <c r="KXF69" s="525"/>
      <c r="KXG69" s="525"/>
      <c r="KXH69" s="525"/>
      <c r="KXI69" s="525"/>
      <c r="KXJ69" s="525"/>
      <c r="KXK69" s="525"/>
      <c r="KXL69" s="525"/>
      <c r="KXM69" s="525"/>
      <c r="KXN69" s="525"/>
      <c r="KXO69" s="525"/>
      <c r="KXP69" s="525"/>
      <c r="KXQ69" s="525"/>
      <c r="KXR69" s="525"/>
      <c r="KXS69" s="525"/>
      <c r="KXT69" s="525"/>
      <c r="KXU69" s="525"/>
      <c r="KXV69" s="525"/>
      <c r="KXW69" s="525"/>
      <c r="KXX69" s="525"/>
      <c r="KXY69" s="525"/>
      <c r="KXZ69" s="525"/>
      <c r="KYA69" s="525"/>
      <c r="KYB69" s="525"/>
      <c r="KYC69" s="525"/>
      <c r="KYD69" s="525"/>
      <c r="KYE69" s="525"/>
      <c r="KYF69" s="525"/>
      <c r="KYG69" s="525"/>
      <c r="KYH69" s="525"/>
      <c r="KYI69" s="525"/>
      <c r="KYJ69" s="525"/>
      <c r="KYK69" s="525"/>
      <c r="KYL69" s="525"/>
      <c r="KYM69" s="525"/>
      <c r="KYN69" s="525"/>
      <c r="KYO69" s="525"/>
      <c r="KYP69" s="525"/>
      <c r="KYQ69" s="525"/>
      <c r="KYR69" s="525"/>
      <c r="KYS69" s="525"/>
      <c r="KYT69" s="525"/>
      <c r="KYU69" s="525"/>
      <c r="KYV69" s="525"/>
      <c r="KYW69" s="525"/>
      <c r="KYX69" s="525"/>
      <c r="KYY69" s="525"/>
      <c r="KYZ69" s="525"/>
      <c r="KZA69" s="525"/>
      <c r="KZB69" s="525"/>
      <c r="KZC69" s="525"/>
      <c r="KZD69" s="525"/>
      <c r="KZE69" s="525"/>
      <c r="KZF69" s="525"/>
      <c r="KZG69" s="525"/>
      <c r="KZH69" s="525"/>
      <c r="KZI69" s="525"/>
      <c r="KZJ69" s="525"/>
      <c r="KZK69" s="525"/>
      <c r="KZL69" s="525"/>
      <c r="KZM69" s="525"/>
      <c r="KZN69" s="525"/>
      <c r="KZO69" s="525"/>
      <c r="KZP69" s="525"/>
      <c r="KZQ69" s="525"/>
      <c r="KZR69" s="525"/>
      <c r="KZS69" s="525"/>
      <c r="KZT69" s="525"/>
      <c r="KZU69" s="525"/>
      <c r="KZV69" s="525"/>
      <c r="KZW69" s="525"/>
      <c r="KZX69" s="525"/>
      <c r="KZY69" s="525"/>
      <c r="KZZ69" s="525"/>
      <c r="LAA69" s="525"/>
      <c r="LAB69" s="525"/>
      <c r="LAC69" s="525"/>
      <c r="LAD69" s="525"/>
      <c r="LAE69" s="525"/>
      <c r="LAF69" s="525"/>
      <c r="LAG69" s="525"/>
      <c r="LAH69" s="525"/>
      <c r="LAI69" s="525"/>
      <c r="LAJ69" s="525"/>
      <c r="LAK69" s="525"/>
      <c r="LAL69" s="525"/>
      <c r="LAM69" s="525"/>
      <c r="LAN69" s="525"/>
      <c r="LAO69" s="525"/>
      <c r="LAP69" s="525"/>
      <c r="LAQ69" s="525"/>
      <c r="LAR69" s="525"/>
      <c r="LAS69" s="525"/>
      <c r="LAT69" s="525"/>
      <c r="LAU69" s="525"/>
      <c r="LAV69" s="525"/>
      <c r="LAW69" s="525"/>
      <c r="LAX69" s="525"/>
      <c r="LAY69" s="525"/>
      <c r="LAZ69" s="525"/>
      <c r="LBA69" s="525"/>
      <c r="LBB69" s="525"/>
      <c r="LBC69" s="525"/>
      <c r="LBD69" s="525"/>
      <c r="LBE69" s="525"/>
      <c r="LBF69" s="525"/>
      <c r="LBG69" s="525"/>
      <c r="LBH69" s="525"/>
      <c r="LBI69" s="525"/>
      <c r="LBJ69" s="525"/>
      <c r="LBK69" s="525"/>
      <c r="LBL69" s="525"/>
      <c r="LBM69" s="525"/>
      <c r="LBN69" s="525"/>
      <c r="LBO69" s="525"/>
      <c r="LBP69" s="525"/>
      <c r="LBQ69" s="525"/>
      <c r="LBR69" s="525"/>
      <c r="LBS69" s="525"/>
      <c r="LBT69" s="525"/>
      <c r="LBU69" s="525"/>
      <c r="LBV69" s="525"/>
      <c r="LBW69" s="525"/>
      <c r="LBX69" s="525"/>
      <c r="LBY69" s="525"/>
      <c r="LBZ69" s="525"/>
      <c r="LCA69" s="525"/>
      <c r="LCB69" s="525"/>
      <c r="LCC69" s="525"/>
      <c r="LCD69" s="525"/>
      <c r="LCE69" s="525"/>
      <c r="LCF69" s="525"/>
      <c r="LCG69" s="525"/>
      <c r="LCH69" s="525"/>
      <c r="LCI69" s="525"/>
      <c r="LCJ69" s="525"/>
      <c r="LCK69" s="525"/>
      <c r="LCL69" s="525"/>
      <c r="LCM69" s="525"/>
      <c r="LCN69" s="525"/>
      <c r="LCO69" s="525"/>
      <c r="LCP69" s="525"/>
      <c r="LCQ69" s="525"/>
      <c r="LCR69" s="525"/>
      <c r="LCS69" s="525"/>
      <c r="LCT69" s="525"/>
      <c r="LCU69" s="525"/>
      <c r="LCV69" s="525"/>
      <c r="LCW69" s="525"/>
      <c r="LCX69" s="525"/>
      <c r="LCY69" s="525"/>
      <c r="LCZ69" s="525"/>
      <c r="LDA69" s="525"/>
      <c r="LDB69" s="525"/>
      <c r="LDC69" s="525"/>
      <c r="LDD69" s="525"/>
      <c r="LDE69" s="525"/>
      <c r="LDF69" s="525"/>
      <c r="LDG69" s="525"/>
      <c r="LDH69" s="525"/>
      <c r="LDI69" s="525"/>
      <c r="LDJ69" s="525"/>
      <c r="LDK69" s="525"/>
      <c r="LDL69" s="525"/>
      <c r="LDM69" s="525"/>
      <c r="LDN69" s="525"/>
      <c r="LDO69" s="525"/>
      <c r="LDP69" s="525"/>
      <c r="LDQ69" s="525"/>
      <c r="LDR69" s="525"/>
      <c r="LDS69" s="525"/>
      <c r="LDT69" s="525"/>
      <c r="LDU69" s="525"/>
      <c r="LDV69" s="525"/>
      <c r="LDW69" s="525"/>
      <c r="LDX69" s="525"/>
      <c r="LDY69" s="525"/>
      <c r="LDZ69" s="525"/>
      <c r="LEA69" s="525"/>
      <c r="LEB69" s="525"/>
      <c r="LEC69" s="525"/>
      <c r="LED69" s="525"/>
      <c r="LEE69" s="525"/>
      <c r="LEF69" s="525"/>
      <c r="LEG69" s="525"/>
      <c r="LEH69" s="525"/>
      <c r="LEI69" s="525"/>
      <c r="LEJ69" s="525"/>
      <c r="LEK69" s="525"/>
      <c r="LEL69" s="525"/>
      <c r="LEM69" s="525"/>
      <c r="LEN69" s="525"/>
      <c r="LEO69" s="525"/>
      <c r="LEP69" s="525"/>
      <c r="LEQ69" s="525"/>
      <c r="LER69" s="525"/>
      <c r="LES69" s="525"/>
      <c r="LET69" s="525"/>
      <c r="LEU69" s="525"/>
      <c r="LEV69" s="525"/>
      <c r="LEW69" s="525"/>
      <c r="LEX69" s="525"/>
      <c r="LEY69" s="525"/>
      <c r="LEZ69" s="525"/>
      <c r="LFA69" s="525"/>
      <c r="LFB69" s="525"/>
      <c r="LFC69" s="525"/>
      <c r="LFD69" s="525"/>
      <c r="LFE69" s="525"/>
      <c r="LFF69" s="525"/>
      <c r="LFG69" s="525"/>
      <c r="LFH69" s="525"/>
      <c r="LFI69" s="525"/>
      <c r="LFJ69" s="525"/>
      <c r="LFK69" s="525"/>
      <c r="LFL69" s="525"/>
      <c r="LFM69" s="525"/>
      <c r="LFN69" s="525"/>
      <c r="LFO69" s="525"/>
      <c r="LFP69" s="525"/>
      <c r="LFQ69" s="525"/>
      <c r="LFR69" s="525"/>
      <c r="LFS69" s="525"/>
      <c r="LFT69" s="525"/>
      <c r="LFU69" s="525"/>
      <c r="LFV69" s="525"/>
      <c r="LFW69" s="525"/>
      <c r="LFX69" s="525"/>
      <c r="LFY69" s="525"/>
      <c r="LFZ69" s="525"/>
      <c r="LGA69" s="525"/>
      <c r="LGB69" s="525"/>
      <c r="LGC69" s="525"/>
      <c r="LGD69" s="525"/>
      <c r="LGE69" s="525"/>
      <c r="LGF69" s="525"/>
      <c r="LGG69" s="525"/>
      <c r="LGH69" s="525"/>
      <c r="LGI69" s="525"/>
      <c r="LGJ69" s="525"/>
      <c r="LGK69" s="525"/>
      <c r="LGL69" s="525"/>
      <c r="LGM69" s="525"/>
      <c r="LGN69" s="525"/>
      <c r="LGO69" s="525"/>
      <c r="LGP69" s="525"/>
      <c r="LGQ69" s="525"/>
      <c r="LGR69" s="525"/>
      <c r="LGS69" s="525"/>
      <c r="LGT69" s="525"/>
      <c r="LGU69" s="525"/>
      <c r="LGV69" s="525"/>
      <c r="LGW69" s="525"/>
      <c r="LGX69" s="525"/>
      <c r="LGY69" s="525"/>
      <c r="LGZ69" s="525"/>
      <c r="LHA69" s="525"/>
      <c r="LHB69" s="525"/>
      <c r="LHC69" s="525"/>
      <c r="LHD69" s="525"/>
      <c r="LHE69" s="525"/>
      <c r="LHF69" s="525"/>
      <c r="LHG69" s="525"/>
      <c r="LHH69" s="525"/>
      <c r="LHI69" s="525"/>
      <c r="LHJ69" s="525"/>
      <c r="LHK69" s="525"/>
      <c r="LHL69" s="525"/>
      <c r="LHM69" s="525"/>
      <c r="LHN69" s="525"/>
      <c r="LHO69" s="525"/>
      <c r="LHP69" s="525"/>
      <c r="LHQ69" s="525"/>
      <c r="LHR69" s="525"/>
      <c r="LHS69" s="525"/>
      <c r="LHT69" s="525"/>
      <c r="LHU69" s="525"/>
      <c r="LHV69" s="525"/>
      <c r="LHW69" s="525"/>
      <c r="LHX69" s="525"/>
      <c r="LHY69" s="525"/>
      <c r="LHZ69" s="525"/>
      <c r="LIA69" s="525"/>
      <c r="LIB69" s="525"/>
      <c r="LIC69" s="525"/>
      <c r="LID69" s="525"/>
      <c r="LIE69" s="525"/>
      <c r="LIF69" s="525"/>
      <c r="LIG69" s="525"/>
      <c r="LIH69" s="525"/>
      <c r="LII69" s="525"/>
      <c r="LIJ69" s="525"/>
      <c r="LIK69" s="525"/>
      <c r="LIL69" s="525"/>
      <c r="LIM69" s="525"/>
      <c r="LIN69" s="525"/>
      <c r="LIO69" s="525"/>
      <c r="LIP69" s="525"/>
      <c r="LIQ69" s="525"/>
      <c r="LIR69" s="525"/>
      <c r="LIS69" s="525"/>
      <c r="LIT69" s="525"/>
      <c r="LIU69" s="525"/>
      <c r="LIV69" s="525"/>
      <c r="LIW69" s="525"/>
      <c r="LIX69" s="525"/>
      <c r="LIY69" s="525"/>
      <c r="LIZ69" s="525"/>
      <c r="LJA69" s="525"/>
      <c r="LJB69" s="525"/>
      <c r="LJC69" s="525"/>
      <c r="LJD69" s="525"/>
      <c r="LJE69" s="525"/>
      <c r="LJF69" s="525"/>
      <c r="LJG69" s="525"/>
      <c r="LJH69" s="525"/>
      <c r="LJI69" s="525"/>
      <c r="LJJ69" s="525"/>
      <c r="LJK69" s="525"/>
      <c r="LJL69" s="525"/>
      <c r="LJM69" s="525"/>
      <c r="LJN69" s="525"/>
      <c r="LJO69" s="525"/>
      <c r="LJP69" s="525"/>
      <c r="LJQ69" s="525"/>
      <c r="LJR69" s="525"/>
      <c r="LJS69" s="525"/>
      <c r="LJT69" s="525"/>
      <c r="LJU69" s="525"/>
      <c r="LJV69" s="525"/>
      <c r="LJW69" s="525"/>
      <c r="LJX69" s="525"/>
      <c r="LJY69" s="525"/>
      <c r="LJZ69" s="525"/>
      <c r="LKA69" s="525"/>
      <c r="LKB69" s="525"/>
      <c r="LKC69" s="525"/>
      <c r="LKD69" s="525"/>
      <c r="LKE69" s="525"/>
      <c r="LKF69" s="525"/>
      <c r="LKG69" s="525"/>
      <c r="LKH69" s="525"/>
      <c r="LKI69" s="525"/>
      <c r="LKJ69" s="525"/>
      <c r="LKK69" s="525"/>
      <c r="LKL69" s="525"/>
      <c r="LKM69" s="525"/>
      <c r="LKN69" s="525"/>
      <c r="LKO69" s="525"/>
      <c r="LKP69" s="525"/>
      <c r="LKQ69" s="525"/>
      <c r="LKR69" s="525"/>
      <c r="LKS69" s="525"/>
      <c r="LKT69" s="525"/>
      <c r="LKU69" s="525"/>
      <c r="LKV69" s="525"/>
      <c r="LKW69" s="525"/>
      <c r="LKX69" s="525"/>
      <c r="LKY69" s="525"/>
      <c r="LKZ69" s="525"/>
      <c r="LLA69" s="525"/>
      <c r="LLB69" s="525"/>
      <c r="LLC69" s="525"/>
      <c r="LLD69" s="525"/>
      <c r="LLE69" s="525"/>
      <c r="LLF69" s="525"/>
      <c r="LLG69" s="525"/>
      <c r="LLH69" s="525"/>
      <c r="LLI69" s="525"/>
      <c r="LLJ69" s="525"/>
      <c r="LLK69" s="525"/>
      <c r="LLL69" s="525"/>
      <c r="LLM69" s="525"/>
      <c r="LLN69" s="525"/>
      <c r="LLO69" s="525"/>
      <c r="LLP69" s="525"/>
      <c r="LLQ69" s="525"/>
      <c r="LLR69" s="525"/>
      <c r="LLS69" s="525"/>
      <c r="LLT69" s="525"/>
      <c r="LLU69" s="525"/>
      <c r="LLV69" s="525"/>
      <c r="LLW69" s="525"/>
      <c r="LLX69" s="525"/>
      <c r="LLY69" s="525"/>
      <c r="LLZ69" s="525"/>
      <c r="LMA69" s="525"/>
      <c r="LMB69" s="525"/>
      <c r="LMC69" s="525"/>
      <c r="LMD69" s="525"/>
      <c r="LME69" s="525"/>
      <c r="LMF69" s="525"/>
      <c r="LMG69" s="525"/>
      <c r="LMH69" s="525"/>
      <c r="LMI69" s="525"/>
      <c r="LMJ69" s="525"/>
      <c r="LMK69" s="525"/>
      <c r="LML69" s="525"/>
      <c r="LMM69" s="525"/>
      <c r="LMN69" s="525"/>
      <c r="LMO69" s="525"/>
      <c r="LMP69" s="525"/>
      <c r="LMQ69" s="525"/>
      <c r="LMR69" s="525"/>
      <c r="LMS69" s="525"/>
      <c r="LMT69" s="525"/>
      <c r="LMU69" s="525"/>
      <c r="LMV69" s="525"/>
      <c r="LMW69" s="525"/>
      <c r="LMX69" s="525"/>
      <c r="LMY69" s="525"/>
      <c r="LMZ69" s="525"/>
      <c r="LNA69" s="525"/>
      <c r="LNB69" s="525"/>
      <c r="LNC69" s="525"/>
      <c r="LND69" s="525"/>
      <c r="LNE69" s="525"/>
      <c r="LNF69" s="525"/>
      <c r="LNG69" s="525"/>
      <c r="LNH69" s="525"/>
      <c r="LNI69" s="525"/>
      <c r="LNJ69" s="525"/>
      <c r="LNK69" s="525"/>
      <c r="LNL69" s="525"/>
      <c r="LNM69" s="525"/>
      <c r="LNN69" s="525"/>
      <c r="LNO69" s="525"/>
      <c r="LNP69" s="525"/>
      <c r="LNQ69" s="525"/>
      <c r="LNR69" s="525"/>
      <c r="LNS69" s="525"/>
      <c r="LNT69" s="525"/>
      <c r="LNU69" s="525"/>
      <c r="LNV69" s="525"/>
      <c r="LNW69" s="525"/>
      <c r="LNX69" s="525"/>
      <c r="LNY69" s="525"/>
      <c r="LNZ69" s="525"/>
      <c r="LOA69" s="525"/>
      <c r="LOB69" s="525"/>
      <c r="LOC69" s="525"/>
      <c r="LOD69" s="525"/>
      <c r="LOE69" s="525"/>
      <c r="LOF69" s="525"/>
      <c r="LOG69" s="525"/>
      <c r="LOH69" s="525"/>
      <c r="LOI69" s="525"/>
      <c r="LOJ69" s="525"/>
      <c r="LOK69" s="525"/>
      <c r="LOL69" s="525"/>
      <c r="LOM69" s="525"/>
      <c r="LON69" s="525"/>
      <c r="LOO69" s="525"/>
      <c r="LOP69" s="525"/>
      <c r="LOQ69" s="525"/>
      <c r="LOR69" s="525"/>
      <c r="LOS69" s="525"/>
      <c r="LOT69" s="525"/>
      <c r="LOU69" s="525"/>
      <c r="LOV69" s="525"/>
      <c r="LOW69" s="525"/>
      <c r="LOX69" s="525"/>
      <c r="LOY69" s="525"/>
      <c r="LOZ69" s="525"/>
      <c r="LPA69" s="525"/>
      <c r="LPB69" s="525"/>
      <c r="LPC69" s="525"/>
      <c r="LPD69" s="525"/>
      <c r="LPE69" s="525"/>
      <c r="LPF69" s="525"/>
      <c r="LPG69" s="525"/>
      <c r="LPH69" s="525"/>
      <c r="LPI69" s="525"/>
      <c r="LPJ69" s="525"/>
      <c r="LPK69" s="525"/>
      <c r="LPL69" s="525"/>
      <c r="LPM69" s="525"/>
      <c r="LPN69" s="525"/>
      <c r="LPO69" s="525"/>
      <c r="LPP69" s="525"/>
      <c r="LPQ69" s="525"/>
      <c r="LPR69" s="525"/>
      <c r="LPS69" s="525"/>
      <c r="LPT69" s="525"/>
      <c r="LPU69" s="525"/>
      <c r="LPV69" s="525"/>
      <c r="LPW69" s="525"/>
      <c r="LPX69" s="525"/>
      <c r="LPY69" s="525"/>
      <c r="LPZ69" s="525"/>
      <c r="LQA69" s="525"/>
      <c r="LQB69" s="525"/>
      <c r="LQC69" s="525"/>
      <c r="LQD69" s="525"/>
      <c r="LQE69" s="525"/>
      <c r="LQF69" s="525"/>
      <c r="LQG69" s="525"/>
      <c r="LQH69" s="525"/>
      <c r="LQI69" s="525"/>
      <c r="LQJ69" s="525"/>
      <c r="LQK69" s="525"/>
      <c r="LQL69" s="525"/>
      <c r="LQM69" s="525"/>
      <c r="LQN69" s="525"/>
      <c r="LQO69" s="525"/>
      <c r="LQP69" s="525"/>
      <c r="LQQ69" s="525"/>
      <c r="LQR69" s="525"/>
      <c r="LQS69" s="525"/>
      <c r="LQT69" s="525"/>
      <c r="LQU69" s="525"/>
      <c r="LQV69" s="525"/>
      <c r="LQW69" s="525"/>
      <c r="LQX69" s="525"/>
      <c r="LQY69" s="525"/>
      <c r="LQZ69" s="525"/>
      <c r="LRA69" s="525"/>
      <c r="LRB69" s="525"/>
      <c r="LRC69" s="525"/>
      <c r="LRD69" s="525"/>
      <c r="LRE69" s="525"/>
      <c r="LRF69" s="525"/>
      <c r="LRG69" s="525"/>
      <c r="LRH69" s="525"/>
      <c r="LRI69" s="525"/>
      <c r="LRJ69" s="525"/>
      <c r="LRK69" s="525"/>
      <c r="LRL69" s="525"/>
      <c r="LRM69" s="525"/>
      <c r="LRN69" s="525"/>
      <c r="LRO69" s="525"/>
      <c r="LRP69" s="525"/>
      <c r="LRQ69" s="525"/>
      <c r="LRR69" s="525"/>
      <c r="LRS69" s="525"/>
      <c r="LRT69" s="525"/>
      <c r="LRU69" s="525"/>
      <c r="LRV69" s="525"/>
      <c r="LRW69" s="525"/>
      <c r="LRX69" s="525"/>
      <c r="LRY69" s="525"/>
      <c r="LRZ69" s="525"/>
      <c r="LSA69" s="525"/>
      <c r="LSB69" s="525"/>
      <c r="LSC69" s="525"/>
      <c r="LSD69" s="525"/>
      <c r="LSE69" s="525"/>
      <c r="LSF69" s="525"/>
      <c r="LSG69" s="525"/>
      <c r="LSH69" s="525"/>
      <c r="LSI69" s="525"/>
      <c r="LSJ69" s="525"/>
      <c r="LSK69" s="525"/>
      <c r="LSL69" s="525"/>
      <c r="LSM69" s="525"/>
      <c r="LSN69" s="525"/>
      <c r="LSO69" s="525"/>
      <c r="LSP69" s="525"/>
      <c r="LSQ69" s="525"/>
      <c r="LSR69" s="525"/>
      <c r="LSS69" s="525"/>
      <c r="LST69" s="525"/>
      <c r="LSU69" s="525"/>
      <c r="LSV69" s="525"/>
      <c r="LSW69" s="525"/>
      <c r="LSX69" s="525"/>
      <c r="LSY69" s="525"/>
      <c r="LSZ69" s="525"/>
      <c r="LTA69" s="525"/>
      <c r="LTB69" s="525"/>
      <c r="LTC69" s="525"/>
      <c r="LTD69" s="525"/>
      <c r="LTE69" s="525"/>
      <c r="LTF69" s="525"/>
      <c r="LTG69" s="525"/>
      <c r="LTH69" s="525"/>
      <c r="LTI69" s="525"/>
      <c r="LTJ69" s="525"/>
      <c r="LTK69" s="525"/>
      <c r="LTL69" s="525"/>
      <c r="LTM69" s="525"/>
      <c r="LTN69" s="525"/>
      <c r="LTO69" s="525"/>
      <c r="LTP69" s="525"/>
      <c r="LTQ69" s="525"/>
      <c r="LTR69" s="525"/>
      <c r="LTS69" s="525"/>
      <c r="LTT69" s="525"/>
      <c r="LTU69" s="525"/>
      <c r="LTV69" s="525"/>
      <c r="LTW69" s="525"/>
      <c r="LTX69" s="525"/>
      <c r="LTY69" s="525"/>
      <c r="LTZ69" s="525"/>
      <c r="LUA69" s="525"/>
      <c r="LUB69" s="525"/>
      <c r="LUC69" s="525"/>
      <c r="LUD69" s="525"/>
      <c r="LUE69" s="525"/>
      <c r="LUF69" s="525"/>
      <c r="LUG69" s="525"/>
      <c r="LUH69" s="525"/>
      <c r="LUI69" s="525"/>
      <c r="LUJ69" s="525"/>
      <c r="LUK69" s="525"/>
      <c r="LUL69" s="525"/>
      <c r="LUM69" s="525"/>
      <c r="LUN69" s="525"/>
      <c r="LUO69" s="525"/>
      <c r="LUP69" s="525"/>
      <c r="LUQ69" s="525"/>
      <c r="LUR69" s="525"/>
      <c r="LUS69" s="525"/>
      <c r="LUT69" s="525"/>
      <c r="LUU69" s="525"/>
      <c r="LUV69" s="525"/>
      <c r="LUW69" s="525"/>
      <c r="LUX69" s="525"/>
      <c r="LUY69" s="525"/>
      <c r="LUZ69" s="525"/>
      <c r="LVA69" s="525"/>
      <c r="LVB69" s="525"/>
      <c r="LVC69" s="525"/>
      <c r="LVD69" s="525"/>
      <c r="LVE69" s="525"/>
      <c r="LVF69" s="525"/>
      <c r="LVG69" s="525"/>
      <c r="LVH69" s="525"/>
      <c r="LVI69" s="525"/>
      <c r="LVJ69" s="525"/>
      <c r="LVK69" s="525"/>
      <c r="LVL69" s="525"/>
      <c r="LVM69" s="525"/>
      <c r="LVN69" s="525"/>
      <c r="LVO69" s="525"/>
      <c r="LVP69" s="525"/>
      <c r="LVQ69" s="525"/>
      <c r="LVR69" s="525"/>
      <c r="LVS69" s="525"/>
      <c r="LVT69" s="525"/>
      <c r="LVU69" s="525"/>
      <c r="LVV69" s="525"/>
      <c r="LVW69" s="525"/>
      <c r="LVX69" s="525"/>
      <c r="LVY69" s="525"/>
      <c r="LVZ69" s="525"/>
      <c r="LWA69" s="525"/>
      <c r="LWB69" s="525"/>
      <c r="LWC69" s="525"/>
      <c r="LWD69" s="525"/>
      <c r="LWE69" s="525"/>
      <c r="LWF69" s="525"/>
      <c r="LWG69" s="525"/>
      <c r="LWH69" s="525"/>
      <c r="LWI69" s="525"/>
      <c r="LWJ69" s="525"/>
      <c r="LWK69" s="525"/>
      <c r="LWL69" s="525"/>
      <c r="LWM69" s="525"/>
      <c r="LWN69" s="525"/>
      <c r="LWO69" s="525"/>
      <c r="LWP69" s="525"/>
      <c r="LWQ69" s="525"/>
      <c r="LWR69" s="525"/>
      <c r="LWS69" s="525"/>
      <c r="LWT69" s="525"/>
      <c r="LWU69" s="525"/>
      <c r="LWV69" s="525"/>
      <c r="LWW69" s="525"/>
      <c r="LWX69" s="525"/>
      <c r="LWY69" s="525"/>
      <c r="LWZ69" s="525"/>
      <c r="LXA69" s="525"/>
      <c r="LXB69" s="525"/>
      <c r="LXC69" s="525"/>
      <c r="LXD69" s="525"/>
      <c r="LXE69" s="525"/>
      <c r="LXF69" s="525"/>
      <c r="LXG69" s="525"/>
      <c r="LXH69" s="525"/>
      <c r="LXI69" s="525"/>
      <c r="LXJ69" s="525"/>
      <c r="LXK69" s="525"/>
      <c r="LXL69" s="525"/>
      <c r="LXM69" s="525"/>
      <c r="LXN69" s="525"/>
      <c r="LXO69" s="525"/>
      <c r="LXP69" s="525"/>
      <c r="LXQ69" s="525"/>
      <c r="LXR69" s="525"/>
      <c r="LXS69" s="525"/>
      <c r="LXT69" s="525"/>
      <c r="LXU69" s="525"/>
      <c r="LXV69" s="525"/>
      <c r="LXW69" s="525"/>
      <c r="LXX69" s="525"/>
      <c r="LXY69" s="525"/>
      <c r="LXZ69" s="525"/>
      <c r="LYA69" s="525"/>
      <c r="LYB69" s="525"/>
      <c r="LYC69" s="525"/>
      <c r="LYD69" s="525"/>
      <c r="LYE69" s="525"/>
      <c r="LYF69" s="525"/>
      <c r="LYG69" s="525"/>
      <c r="LYH69" s="525"/>
      <c r="LYI69" s="525"/>
      <c r="LYJ69" s="525"/>
      <c r="LYK69" s="525"/>
      <c r="LYL69" s="525"/>
      <c r="LYM69" s="525"/>
      <c r="LYN69" s="525"/>
      <c r="LYO69" s="525"/>
      <c r="LYP69" s="525"/>
      <c r="LYQ69" s="525"/>
      <c r="LYR69" s="525"/>
      <c r="LYS69" s="525"/>
      <c r="LYT69" s="525"/>
      <c r="LYU69" s="525"/>
      <c r="LYV69" s="525"/>
      <c r="LYW69" s="525"/>
      <c r="LYX69" s="525"/>
      <c r="LYY69" s="525"/>
      <c r="LYZ69" s="525"/>
      <c r="LZA69" s="525"/>
      <c r="LZB69" s="525"/>
      <c r="LZC69" s="525"/>
      <c r="LZD69" s="525"/>
      <c r="LZE69" s="525"/>
      <c r="LZF69" s="525"/>
      <c r="LZG69" s="525"/>
      <c r="LZH69" s="525"/>
      <c r="LZI69" s="525"/>
      <c r="LZJ69" s="525"/>
      <c r="LZK69" s="525"/>
      <c r="LZL69" s="525"/>
      <c r="LZM69" s="525"/>
      <c r="LZN69" s="525"/>
      <c r="LZO69" s="525"/>
      <c r="LZP69" s="525"/>
      <c r="LZQ69" s="525"/>
      <c r="LZR69" s="525"/>
      <c r="LZS69" s="525"/>
      <c r="LZT69" s="525"/>
      <c r="LZU69" s="525"/>
      <c r="LZV69" s="525"/>
      <c r="LZW69" s="525"/>
      <c r="LZX69" s="525"/>
      <c r="LZY69" s="525"/>
      <c r="LZZ69" s="525"/>
      <c r="MAA69" s="525"/>
      <c r="MAB69" s="525"/>
      <c r="MAC69" s="525"/>
      <c r="MAD69" s="525"/>
      <c r="MAE69" s="525"/>
      <c r="MAF69" s="525"/>
      <c r="MAG69" s="525"/>
      <c r="MAH69" s="525"/>
      <c r="MAI69" s="525"/>
      <c r="MAJ69" s="525"/>
      <c r="MAK69" s="525"/>
      <c r="MAL69" s="525"/>
      <c r="MAM69" s="525"/>
      <c r="MAN69" s="525"/>
      <c r="MAO69" s="525"/>
      <c r="MAP69" s="525"/>
      <c r="MAQ69" s="525"/>
      <c r="MAR69" s="525"/>
      <c r="MAS69" s="525"/>
      <c r="MAT69" s="525"/>
      <c r="MAU69" s="525"/>
      <c r="MAV69" s="525"/>
      <c r="MAW69" s="525"/>
      <c r="MAX69" s="525"/>
      <c r="MAY69" s="525"/>
      <c r="MAZ69" s="525"/>
      <c r="MBA69" s="525"/>
      <c r="MBB69" s="525"/>
      <c r="MBC69" s="525"/>
      <c r="MBD69" s="525"/>
      <c r="MBE69" s="525"/>
      <c r="MBF69" s="525"/>
      <c r="MBG69" s="525"/>
      <c r="MBH69" s="525"/>
      <c r="MBI69" s="525"/>
      <c r="MBJ69" s="525"/>
      <c r="MBK69" s="525"/>
      <c r="MBL69" s="525"/>
      <c r="MBM69" s="525"/>
      <c r="MBN69" s="525"/>
      <c r="MBO69" s="525"/>
      <c r="MBP69" s="525"/>
      <c r="MBQ69" s="525"/>
      <c r="MBR69" s="525"/>
      <c r="MBS69" s="525"/>
      <c r="MBT69" s="525"/>
      <c r="MBU69" s="525"/>
      <c r="MBV69" s="525"/>
      <c r="MBW69" s="525"/>
      <c r="MBX69" s="525"/>
      <c r="MBY69" s="525"/>
      <c r="MBZ69" s="525"/>
      <c r="MCA69" s="525"/>
      <c r="MCB69" s="525"/>
      <c r="MCC69" s="525"/>
      <c r="MCD69" s="525"/>
      <c r="MCE69" s="525"/>
      <c r="MCF69" s="525"/>
      <c r="MCG69" s="525"/>
      <c r="MCH69" s="525"/>
      <c r="MCI69" s="525"/>
      <c r="MCJ69" s="525"/>
      <c r="MCK69" s="525"/>
      <c r="MCL69" s="525"/>
      <c r="MCM69" s="525"/>
      <c r="MCN69" s="525"/>
      <c r="MCO69" s="525"/>
      <c r="MCP69" s="525"/>
      <c r="MCQ69" s="525"/>
      <c r="MCR69" s="525"/>
      <c r="MCS69" s="525"/>
      <c r="MCT69" s="525"/>
      <c r="MCU69" s="525"/>
      <c r="MCV69" s="525"/>
      <c r="MCW69" s="525"/>
      <c r="MCX69" s="525"/>
      <c r="MCY69" s="525"/>
      <c r="MCZ69" s="525"/>
      <c r="MDA69" s="525"/>
      <c r="MDB69" s="525"/>
      <c r="MDC69" s="525"/>
      <c r="MDD69" s="525"/>
      <c r="MDE69" s="525"/>
      <c r="MDF69" s="525"/>
      <c r="MDG69" s="525"/>
      <c r="MDH69" s="525"/>
      <c r="MDI69" s="525"/>
      <c r="MDJ69" s="525"/>
      <c r="MDK69" s="525"/>
      <c r="MDL69" s="525"/>
      <c r="MDM69" s="525"/>
      <c r="MDN69" s="525"/>
      <c r="MDO69" s="525"/>
      <c r="MDP69" s="525"/>
      <c r="MDQ69" s="525"/>
      <c r="MDR69" s="525"/>
      <c r="MDS69" s="525"/>
      <c r="MDT69" s="525"/>
      <c r="MDU69" s="525"/>
      <c r="MDV69" s="525"/>
      <c r="MDW69" s="525"/>
      <c r="MDX69" s="525"/>
      <c r="MDY69" s="525"/>
      <c r="MDZ69" s="525"/>
      <c r="MEA69" s="525"/>
      <c r="MEB69" s="525"/>
      <c r="MEC69" s="525"/>
      <c r="MED69" s="525"/>
      <c r="MEE69" s="525"/>
      <c r="MEF69" s="525"/>
      <c r="MEG69" s="525"/>
      <c r="MEH69" s="525"/>
      <c r="MEI69" s="525"/>
      <c r="MEJ69" s="525"/>
      <c r="MEK69" s="525"/>
      <c r="MEL69" s="525"/>
      <c r="MEM69" s="525"/>
      <c r="MEN69" s="525"/>
      <c r="MEO69" s="525"/>
      <c r="MEP69" s="525"/>
      <c r="MEQ69" s="525"/>
      <c r="MER69" s="525"/>
      <c r="MES69" s="525"/>
      <c r="MET69" s="525"/>
      <c r="MEU69" s="525"/>
      <c r="MEV69" s="525"/>
      <c r="MEW69" s="525"/>
      <c r="MEX69" s="525"/>
      <c r="MEY69" s="525"/>
      <c r="MEZ69" s="525"/>
      <c r="MFA69" s="525"/>
      <c r="MFB69" s="525"/>
      <c r="MFC69" s="525"/>
      <c r="MFD69" s="525"/>
      <c r="MFE69" s="525"/>
      <c r="MFF69" s="525"/>
      <c r="MFG69" s="525"/>
      <c r="MFH69" s="525"/>
      <c r="MFI69" s="525"/>
      <c r="MFJ69" s="525"/>
      <c r="MFK69" s="525"/>
      <c r="MFL69" s="525"/>
      <c r="MFM69" s="525"/>
      <c r="MFN69" s="525"/>
      <c r="MFO69" s="525"/>
      <c r="MFP69" s="525"/>
      <c r="MFQ69" s="525"/>
      <c r="MFR69" s="525"/>
      <c r="MFS69" s="525"/>
      <c r="MFT69" s="525"/>
      <c r="MFU69" s="525"/>
      <c r="MFV69" s="525"/>
      <c r="MFW69" s="525"/>
      <c r="MFX69" s="525"/>
      <c r="MFY69" s="525"/>
      <c r="MFZ69" s="525"/>
      <c r="MGA69" s="525"/>
      <c r="MGB69" s="525"/>
      <c r="MGC69" s="525"/>
      <c r="MGD69" s="525"/>
      <c r="MGE69" s="525"/>
      <c r="MGF69" s="525"/>
      <c r="MGG69" s="525"/>
      <c r="MGH69" s="525"/>
      <c r="MGI69" s="525"/>
      <c r="MGJ69" s="525"/>
      <c r="MGK69" s="525"/>
      <c r="MGL69" s="525"/>
      <c r="MGM69" s="525"/>
      <c r="MGN69" s="525"/>
      <c r="MGO69" s="525"/>
      <c r="MGP69" s="525"/>
      <c r="MGQ69" s="525"/>
      <c r="MGR69" s="525"/>
      <c r="MGS69" s="525"/>
      <c r="MGT69" s="525"/>
      <c r="MGU69" s="525"/>
      <c r="MGV69" s="525"/>
      <c r="MGW69" s="525"/>
      <c r="MGX69" s="525"/>
      <c r="MGY69" s="525"/>
      <c r="MGZ69" s="525"/>
      <c r="MHA69" s="525"/>
      <c r="MHB69" s="525"/>
      <c r="MHC69" s="525"/>
      <c r="MHD69" s="525"/>
      <c r="MHE69" s="525"/>
      <c r="MHF69" s="525"/>
      <c r="MHG69" s="525"/>
      <c r="MHH69" s="525"/>
      <c r="MHI69" s="525"/>
      <c r="MHJ69" s="525"/>
      <c r="MHK69" s="525"/>
      <c r="MHL69" s="525"/>
      <c r="MHM69" s="525"/>
      <c r="MHN69" s="525"/>
      <c r="MHO69" s="525"/>
      <c r="MHP69" s="525"/>
      <c r="MHQ69" s="525"/>
      <c r="MHR69" s="525"/>
      <c r="MHS69" s="525"/>
      <c r="MHT69" s="525"/>
      <c r="MHU69" s="525"/>
      <c r="MHV69" s="525"/>
      <c r="MHW69" s="525"/>
      <c r="MHX69" s="525"/>
      <c r="MHY69" s="525"/>
      <c r="MHZ69" s="525"/>
      <c r="MIA69" s="525"/>
      <c r="MIB69" s="525"/>
      <c r="MIC69" s="525"/>
      <c r="MID69" s="525"/>
      <c r="MIE69" s="525"/>
      <c r="MIF69" s="525"/>
      <c r="MIG69" s="525"/>
      <c r="MIH69" s="525"/>
      <c r="MII69" s="525"/>
      <c r="MIJ69" s="525"/>
      <c r="MIK69" s="525"/>
      <c r="MIL69" s="525"/>
      <c r="MIM69" s="525"/>
      <c r="MIN69" s="525"/>
      <c r="MIO69" s="525"/>
      <c r="MIP69" s="525"/>
      <c r="MIQ69" s="525"/>
      <c r="MIR69" s="525"/>
      <c r="MIS69" s="525"/>
      <c r="MIT69" s="525"/>
      <c r="MIU69" s="525"/>
      <c r="MIV69" s="525"/>
      <c r="MIW69" s="525"/>
      <c r="MIX69" s="525"/>
      <c r="MIY69" s="525"/>
      <c r="MIZ69" s="525"/>
      <c r="MJA69" s="525"/>
      <c r="MJB69" s="525"/>
      <c r="MJC69" s="525"/>
      <c r="MJD69" s="525"/>
      <c r="MJE69" s="525"/>
      <c r="MJF69" s="525"/>
      <c r="MJG69" s="525"/>
      <c r="MJH69" s="525"/>
      <c r="MJI69" s="525"/>
      <c r="MJJ69" s="525"/>
      <c r="MJK69" s="525"/>
      <c r="MJL69" s="525"/>
      <c r="MJM69" s="525"/>
      <c r="MJN69" s="525"/>
      <c r="MJO69" s="525"/>
      <c r="MJP69" s="525"/>
      <c r="MJQ69" s="525"/>
      <c r="MJR69" s="525"/>
      <c r="MJS69" s="525"/>
      <c r="MJT69" s="525"/>
      <c r="MJU69" s="525"/>
      <c r="MJV69" s="525"/>
      <c r="MJW69" s="525"/>
      <c r="MJX69" s="525"/>
      <c r="MJY69" s="525"/>
      <c r="MJZ69" s="525"/>
      <c r="MKA69" s="525"/>
      <c r="MKB69" s="525"/>
      <c r="MKC69" s="525"/>
      <c r="MKD69" s="525"/>
      <c r="MKE69" s="525"/>
      <c r="MKF69" s="525"/>
      <c r="MKG69" s="525"/>
      <c r="MKH69" s="525"/>
      <c r="MKI69" s="525"/>
      <c r="MKJ69" s="525"/>
      <c r="MKK69" s="525"/>
      <c r="MKL69" s="525"/>
      <c r="MKM69" s="525"/>
      <c r="MKN69" s="525"/>
      <c r="MKO69" s="525"/>
      <c r="MKP69" s="525"/>
      <c r="MKQ69" s="525"/>
      <c r="MKR69" s="525"/>
      <c r="MKS69" s="525"/>
      <c r="MKT69" s="525"/>
      <c r="MKU69" s="525"/>
      <c r="MKV69" s="525"/>
      <c r="MKW69" s="525"/>
      <c r="MKX69" s="525"/>
      <c r="MKY69" s="525"/>
      <c r="MKZ69" s="525"/>
      <c r="MLA69" s="525"/>
      <c r="MLB69" s="525"/>
      <c r="MLC69" s="525"/>
      <c r="MLD69" s="525"/>
      <c r="MLE69" s="525"/>
      <c r="MLF69" s="525"/>
      <c r="MLG69" s="525"/>
      <c r="MLH69" s="525"/>
      <c r="MLI69" s="525"/>
      <c r="MLJ69" s="525"/>
      <c r="MLK69" s="525"/>
      <c r="MLL69" s="525"/>
      <c r="MLM69" s="525"/>
      <c r="MLN69" s="525"/>
      <c r="MLO69" s="525"/>
      <c r="MLP69" s="525"/>
      <c r="MLQ69" s="525"/>
      <c r="MLR69" s="525"/>
      <c r="MLS69" s="525"/>
      <c r="MLT69" s="525"/>
      <c r="MLU69" s="525"/>
      <c r="MLV69" s="525"/>
      <c r="MLW69" s="525"/>
      <c r="MLX69" s="525"/>
      <c r="MLY69" s="525"/>
      <c r="MLZ69" s="525"/>
      <c r="MMA69" s="525"/>
      <c r="MMB69" s="525"/>
      <c r="MMC69" s="525"/>
      <c r="MMD69" s="525"/>
      <c r="MME69" s="525"/>
      <c r="MMF69" s="525"/>
      <c r="MMG69" s="525"/>
      <c r="MMH69" s="525"/>
      <c r="MMI69" s="525"/>
      <c r="MMJ69" s="525"/>
      <c r="MMK69" s="525"/>
      <c r="MML69" s="525"/>
      <c r="MMM69" s="525"/>
      <c r="MMN69" s="525"/>
      <c r="MMO69" s="525"/>
      <c r="MMP69" s="525"/>
      <c r="MMQ69" s="525"/>
      <c r="MMR69" s="525"/>
      <c r="MMS69" s="525"/>
      <c r="MMT69" s="525"/>
      <c r="MMU69" s="525"/>
      <c r="MMV69" s="525"/>
      <c r="MMW69" s="525"/>
      <c r="MMX69" s="525"/>
      <c r="MMY69" s="525"/>
      <c r="MMZ69" s="525"/>
      <c r="MNA69" s="525"/>
      <c r="MNB69" s="525"/>
      <c r="MNC69" s="525"/>
      <c r="MND69" s="525"/>
      <c r="MNE69" s="525"/>
      <c r="MNF69" s="525"/>
      <c r="MNG69" s="525"/>
      <c r="MNH69" s="525"/>
      <c r="MNI69" s="525"/>
      <c r="MNJ69" s="525"/>
      <c r="MNK69" s="525"/>
      <c r="MNL69" s="525"/>
      <c r="MNM69" s="525"/>
      <c r="MNN69" s="525"/>
      <c r="MNO69" s="525"/>
      <c r="MNP69" s="525"/>
      <c r="MNQ69" s="525"/>
      <c r="MNR69" s="525"/>
      <c r="MNS69" s="525"/>
      <c r="MNT69" s="525"/>
      <c r="MNU69" s="525"/>
      <c r="MNV69" s="525"/>
      <c r="MNW69" s="525"/>
      <c r="MNX69" s="525"/>
      <c r="MNY69" s="525"/>
      <c r="MNZ69" s="525"/>
      <c r="MOA69" s="525"/>
      <c r="MOB69" s="525"/>
      <c r="MOC69" s="525"/>
      <c r="MOD69" s="525"/>
      <c r="MOE69" s="525"/>
      <c r="MOF69" s="525"/>
      <c r="MOG69" s="525"/>
      <c r="MOH69" s="525"/>
      <c r="MOI69" s="525"/>
      <c r="MOJ69" s="525"/>
      <c r="MOK69" s="525"/>
      <c r="MOL69" s="525"/>
      <c r="MOM69" s="525"/>
      <c r="MON69" s="525"/>
      <c r="MOO69" s="525"/>
      <c r="MOP69" s="525"/>
      <c r="MOQ69" s="525"/>
      <c r="MOR69" s="525"/>
      <c r="MOS69" s="525"/>
      <c r="MOT69" s="525"/>
      <c r="MOU69" s="525"/>
      <c r="MOV69" s="525"/>
      <c r="MOW69" s="525"/>
      <c r="MOX69" s="525"/>
      <c r="MOY69" s="525"/>
      <c r="MOZ69" s="525"/>
      <c r="MPA69" s="525"/>
      <c r="MPB69" s="525"/>
      <c r="MPC69" s="525"/>
      <c r="MPD69" s="525"/>
      <c r="MPE69" s="525"/>
      <c r="MPF69" s="525"/>
      <c r="MPG69" s="525"/>
      <c r="MPH69" s="525"/>
      <c r="MPI69" s="525"/>
      <c r="MPJ69" s="525"/>
      <c r="MPK69" s="525"/>
      <c r="MPL69" s="525"/>
      <c r="MPM69" s="525"/>
      <c r="MPN69" s="525"/>
      <c r="MPO69" s="525"/>
      <c r="MPP69" s="525"/>
      <c r="MPQ69" s="525"/>
      <c r="MPR69" s="525"/>
      <c r="MPS69" s="525"/>
      <c r="MPT69" s="525"/>
      <c r="MPU69" s="525"/>
      <c r="MPV69" s="525"/>
      <c r="MPW69" s="525"/>
      <c r="MPX69" s="525"/>
      <c r="MPY69" s="525"/>
      <c r="MPZ69" s="525"/>
      <c r="MQA69" s="525"/>
      <c r="MQB69" s="525"/>
      <c r="MQC69" s="525"/>
      <c r="MQD69" s="525"/>
      <c r="MQE69" s="525"/>
      <c r="MQF69" s="525"/>
      <c r="MQG69" s="525"/>
      <c r="MQH69" s="525"/>
      <c r="MQI69" s="525"/>
      <c r="MQJ69" s="525"/>
      <c r="MQK69" s="525"/>
      <c r="MQL69" s="525"/>
      <c r="MQM69" s="525"/>
      <c r="MQN69" s="525"/>
      <c r="MQO69" s="525"/>
      <c r="MQP69" s="525"/>
      <c r="MQQ69" s="525"/>
      <c r="MQR69" s="525"/>
      <c r="MQS69" s="525"/>
      <c r="MQT69" s="525"/>
      <c r="MQU69" s="525"/>
      <c r="MQV69" s="525"/>
      <c r="MQW69" s="525"/>
      <c r="MQX69" s="525"/>
      <c r="MQY69" s="525"/>
      <c r="MQZ69" s="525"/>
      <c r="MRA69" s="525"/>
      <c r="MRB69" s="525"/>
      <c r="MRC69" s="525"/>
      <c r="MRD69" s="525"/>
      <c r="MRE69" s="525"/>
      <c r="MRF69" s="525"/>
      <c r="MRG69" s="525"/>
      <c r="MRH69" s="525"/>
      <c r="MRI69" s="525"/>
      <c r="MRJ69" s="525"/>
      <c r="MRK69" s="525"/>
      <c r="MRL69" s="525"/>
      <c r="MRM69" s="525"/>
      <c r="MRN69" s="525"/>
      <c r="MRO69" s="525"/>
      <c r="MRP69" s="525"/>
      <c r="MRQ69" s="525"/>
      <c r="MRR69" s="525"/>
      <c r="MRS69" s="525"/>
      <c r="MRT69" s="525"/>
      <c r="MRU69" s="525"/>
      <c r="MRV69" s="525"/>
      <c r="MRW69" s="525"/>
      <c r="MRX69" s="525"/>
      <c r="MRY69" s="525"/>
      <c r="MRZ69" s="525"/>
      <c r="MSA69" s="525"/>
      <c r="MSB69" s="525"/>
      <c r="MSC69" s="525"/>
      <c r="MSD69" s="525"/>
      <c r="MSE69" s="525"/>
      <c r="MSF69" s="525"/>
      <c r="MSG69" s="525"/>
      <c r="MSH69" s="525"/>
      <c r="MSI69" s="525"/>
      <c r="MSJ69" s="525"/>
      <c r="MSK69" s="525"/>
      <c r="MSL69" s="525"/>
      <c r="MSM69" s="525"/>
      <c r="MSN69" s="525"/>
      <c r="MSO69" s="525"/>
      <c r="MSP69" s="525"/>
      <c r="MSQ69" s="525"/>
      <c r="MSR69" s="525"/>
      <c r="MSS69" s="525"/>
      <c r="MST69" s="525"/>
      <c r="MSU69" s="525"/>
      <c r="MSV69" s="525"/>
      <c r="MSW69" s="525"/>
      <c r="MSX69" s="525"/>
      <c r="MSY69" s="525"/>
      <c r="MSZ69" s="525"/>
      <c r="MTA69" s="525"/>
      <c r="MTB69" s="525"/>
      <c r="MTC69" s="525"/>
      <c r="MTD69" s="525"/>
      <c r="MTE69" s="525"/>
      <c r="MTF69" s="525"/>
      <c r="MTG69" s="525"/>
      <c r="MTH69" s="525"/>
      <c r="MTI69" s="525"/>
      <c r="MTJ69" s="525"/>
      <c r="MTK69" s="525"/>
      <c r="MTL69" s="525"/>
      <c r="MTM69" s="525"/>
      <c r="MTN69" s="525"/>
      <c r="MTO69" s="525"/>
      <c r="MTP69" s="525"/>
      <c r="MTQ69" s="525"/>
      <c r="MTR69" s="525"/>
      <c r="MTS69" s="525"/>
      <c r="MTT69" s="525"/>
      <c r="MTU69" s="525"/>
      <c r="MTV69" s="525"/>
      <c r="MTW69" s="525"/>
      <c r="MTX69" s="525"/>
      <c r="MTY69" s="525"/>
      <c r="MTZ69" s="525"/>
      <c r="MUA69" s="525"/>
      <c r="MUB69" s="525"/>
      <c r="MUC69" s="525"/>
      <c r="MUD69" s="525"/>
      <c r="MUE69" s="525"/>
      <c r="MUF69" s="525"/>
      <c r="MUG69" s="525"/>
      <c r="MUH69" s="525"/>
      <c r="MUI69" s="525"/>
      <c r="MUJ69" s="525"/>
      <c r="MUK69" s="525"/>
      <c r="MUL69" s="525"/>
      <c r="MUM69" s="525"/>
      <c r="MUN69" s="525"/>
      <c r="MUO69" s="525"/>
      <c r="MUP69" s="525"/>
      <c r="MUQ69" s="525"/>
      <c r="MUR69" s="525"/>
      <c r="MUS69" s="525"/>
      <c r="MUT69" s="525"/>
      <c r="MUU69" s="525"/>
      <c r="MUV69" s="525"/>
      <c r="MUW69" s="525"/>
      <c r="MUX69" s="525"/>
      <c r="MUY69" s="525"/>
      <c r="MUZ69" s="525"/>
      <c r="MVA69" s="525"/>
      <c r="MVB69" s="525"/>
      <c r="MVC69" s="525"/>
      <c r="MVD69" s="525"/>
      <c r="MVE69" s="525"/>
      <c r="MVF69" s="525"/>
      <c r="MVG69" s="525"/>
      <c r="MVH69" s="525"/>
      <c r="MVI69" s="525"/>
      <c r="MVJ69" s="525"/>
      <c r="MVK69" s="525"/>
      <c r="MVL69" s="525"/>
      <c r="MVM69" s="525"/>
      <c r="MVN69" s="525"/>
      <c r="MVO69" s="525"/>
      <c r="MVP69" s="525"/>
      <c r="MVQ69" s="525"/>
      <c r="MVR69" s="525"/>
      <c r="MVS69" s="525"/>
      <c r="MVT69" s="525"/>
      <c r="MVU69" s="525"/>
      <c r="MVV69" s="525"/>
      <c r="MVW69" s="525"/>
      <c r="MVX69" s="525"/>
      <c r="MVY69" s="525"/>
      <c r="MVZ69" s="525"/>
      <c r="MWA69" s="525"/>
      <c r="MWB69" s="525"/>
      <c r="MWC69" s="525"/>
      <c r="MWD69" s="525"/>
      <c r="MWE69" s="525"/>
      <c r="MWF69" s="525"/>
      <c r="MWG69" s="525"/>
      <c r="MWH69" s="525"/>
      <c r="MWI69" s="525"/>
      <c r="MWJ69" s="525"/>
      <c r="MWK69" s="525"/>
      <c r="MWL69" s="525"/>
      <c r="MWM69" s="525"/>
      <c r="MWN69" s="525"/>
      <c r="MWO69" s="525"/>
      <c r="MWP69" s="525"/>
      <c r="MWQ69" s="525"/>
      <c r="MWR69" s="525"/>
      <c r="MWS69" s="525"/>
      <c r="MWT69" s="525"/>
      <c r="MWU69" s="525"/>
      <c r="MWV69" s="525"/>
      <c r="MWW69" s="525"/>
      <c r="MWX69" s="525"/>
      <c r="MWY69" s="525"/>
      <c r="MWZ69" s="525"/>
      <c r="MXA69" s="525"/>
      <c r="MXB69" s="525"/>
      <c r="MXC69" s="525"/>
      <c r="MXD69" s="525"/>
      <c r="MXE69" s="525"/>
      <c r="MXF69" s="525"/>
      <c r="MXG69" s="525"/>
      <c r="MXH69" s="525"/>
      <c r="MXI69" s="525"/>
      <c r="MXJ69" s="525"/>
      <c r="MXK69" s="525"/>
      <c r="MXL69" s="525"/>
      <c r="MXM69" s="525"/>
      <c r="MXN69" s="525"/>
      <c r="MXO69" s="525"/>
      <c r="MXP69" s="525"/>
      <c r="MXQ69" s="525"/>
      <c r="MXR69" s="525"/>
      <c r="MXS69" s="525"/>
      <c r="MXT69" s="525"/>
      <c r="MXU69" s="525"/>
      <c r="MXV69" s="525"/>
      <c r="MXW69" s="525"/>
      <c r="MXX69" s="525"/>
      <c r="MXY69" s="525"/>
      <c r="MXZ69" s="525"/>
      <c r="MYA69" s="525"/>
      <c r="MYB69" s="525"/>
      <c r="MYC69" s="525"/>
      <c r="MYD69" s="525"/>
      <c r="MYE69" s="525"/>
      <c r="MYF69" s="525"/>
      <c r="MYG69" s="525"/>
      <c r="MYH69" s="525"/>
      <c r="MYI69" s="525"/>
      <c r="MYJ69" s="525"/>
      <c r="MYK69" s="525"/>
      <c r="MYL69" s="525"/>
      <c r="MYM69" s="525"/>
      <c r="MYN69" s="525"/>
      <c r="MYO69" s="525"/>
      <c r="MYP69" s="525"/>
      <c r="MYQ69" s="525"/>
      <c r="MYR69" s="525"/>
      <c r="MYS69" s="525"/>
      <c r="MYT69" s="525"/>
      <c r="MYU69" s="525"/>
      <c r="MYV69" s="525"/>
      <c r="MYW69" s="525"/>
      <c r="MYX69" s="525"/>
      <c r="MYY69" s="525"/>
      <c r="MYZ69" s="525"/>
      <c r="MZA69" s="525"/>
      <c r="MZB69" s="525"/>
      <c r="MZC69" s="525"/>
      <c r="MZD69" s="525"/>
      <c r="MZE69" s="525"/>
      <c r="MZF69" s="525"/>
      <c r="MZG69" s="525"/>
      <c r="MZH69" s="525"/>
      <c r="MZI69" s="525"/>
      <c r="MZJ69" s="525"/>
      <c r="MZK69" s="525"/>
      <c r="MZL69" s="525"/>
      <c r="MZM69" s="525"/>
      <c r="MZN69" s="525"/>
      <c r="MZO69" s="525"/>
      <c r="MZP69" s="525"/>
      <c r="MZQ69" s="525"/>
      <c r="MZR69" s="525"/>
      <c r="MZS69" s="525"/>
      <c r="MZT69" s="525"/>
      <c r="MZU69" s="525"/>
      <c r="MZV69" s="525"/>
      <c r="MZW69" s="525"/>
      <c r="MZX69" s="525"/>
      <c r="MZY69" s="525"/>
      <c r="MZZ69" s="525"/>
      <c r="NAA69" s="525"/>
      <c r="NAB69" s="525"/>
      <c r="NAC69" s="525"/>
      <c r="NAD69" s="525"/>
      <c r="NAE69" s="525"/>
      <c r="NAF69" s="525"/>
      <c r="NAG69" s="525"/>
      <c r="NAH69" s="525"/>
      <c r="NAI69" s="525"/>
      <c r="NAJ69" s="525"/>
      <c r="NAK69" s="525"/>
      <c r="NAL69" s="525"/>
      <c r="NAM69" s="525"/>
      <c r="NAN69" s="525"/>
      <c r="NAO69" s="525"/>
      <c r="NAP69" s="525"/>
      <c r="NAQ69" s="525"/>
      <c r="NAR69" s="525"/>
      <c r="NAS69" s="525"/>
      <c r="NAT69" s="525"/>
      <c r="NAU69" s="525"/>
      <c r="NAV69" s="525"/>
      <c r="NAW69" s="525"/>
      <c r="NAX69" s="525"/>
      <c r="NAY69" s="525"/>
      <c r="NAZ69" s="525"/>
      <c r="NBA69" s="525"/>
      <c r="NBB69" s="525"/>
      <c r="NBC69" s="525"/>
      <c r="NBD69" s="525"/>
      <c r="NBE69" s="525"/>
      <c r="NBF69" s="525"/>
      <c r="NBG69" s="525"/>
      <c r="NBH69" s="525"/>
      <c r="NBI69" s="525"/>
      <c r="NBJ69" s="525"/>
      <c r="NBK69" s="525"/>
      <c r="NBL69" s="525"/>
      <c r="NBM69" s="525"/>
      <c r="NBN69" s="525"/>
      <c r="NBO69" s="525"/>
      <c r="NBP69" s="525"/>
      <c r="NBQ69" s="525"/>
      <c r="NBR69" s="525"/>
      <c r="NBS69" s="525"/>
      <c r="NBT69" s="525"/>
      <c r="NBU69" s="525"/>
      <c r="NBV69" s="525"/>
      <c r="NBW69" s="525"/>
      <c r="NBX69" s="525"/>
      <c r="NBY69" s="525"/>
      <c r="NBZ69" s="525"/>
      <c r="NCA69" s="525"/>
      <c r="NCB69" s="525"/>
      <c r="NCC69" s="525"/>
      <c r="NCD69" s="525"/>
      <c r="NCE69" s="525"/>
      <c r="NCF69" s="525"/>
      <c r="NCG69" s="525"/>
      <c r="NCH69" s="525"/>
      <c r="NCI69" s="525"/>
      <c r="NCJ69" s="525"/>
      <c r="NCK69" s="525"/>
      <c r="NCL69" s="525"/>
      <c r="NCM69" s="525"/>
      <c r="NCN69" s="525"/>
      <c r="NCO69" s="525"/>
      <c r="NCP69" s="525"/>
      <c r="NCQ69" s="525"/>
      <c r="NCR69" s="525"/>
      <c r="NCS69" s="525"/>
      <c r="NCT69" s="525"/>
      <c r="NCU69" s="525"/>
      <c r="NCV69" s="525"/>
      <c r="NCW69" s="525"/>
      <c r="NCX69" s="525"/>
      <c r="NCY69" s="525"/>
      <c r="NCZ69" s="525"/>
      <c r="NDA69" s="525"/>
      <c r="NDB69" s="525"/>
      <c r="NDC69" s="525"/>
      <c r="NDD69" s="525"/>
      <c r="NDE69" s="525"/>
      <c r="NDF69" s="525"/>
      <c r="NDG69" s="525"/>
      <c r="NDH69" s="525"/>
      <c r="NDI69" s="525"/>
      <c r="NDJ69" s="525"/>
      <c r="NDK69" s="525"/>
      <c r="NDL69" s="525"/>
      <c r="NDM69" s="525"/>
      <c r="NDN69" s="525"/>
      <c r="NDO69" s="525"/>
      <c r="NDP69" s="525"/>
      <c r="NDQ69" s="525"/>
      <c r="NDR69" s="525"/>
      <c r="NDS69" s="525"/>
      <c r="NDT69" s="525"/>
      <c r="NDU69" s="525"/>
      <c r="NDV69" s="525"/>
      <c r="NDW69" s="525"/>
      <c r="NDX69" s="525"/>
      <c r="NDY69" s="525"/>
      <c r="NDZ69" s="525"/>
      <c r="NEA69" s="525"/>
      <c r="NEB69" s="525"/>
      <c r="NEC69" s="525"/>
      <c r="NED69" s="525"/>
      <c r="NEE69" s="525"/>
      <c r="NEF69" s="525"/>
      <c r="NEG69" s="525"/>
      <c r="NEH69" s="525"/>
      <c r="NEI69" s="525"/>
      <c r="NEJ69" s="525"/>
      <c r="NEK69" s="525"/>
      <c r="NEL69" s="525"/>
      <c r="NEM69" s="525"/>
      <c r="NEN69" s="525"/>
      <c r="NEO69" s="525"/>
      <c r="NEP69" s="525"/>
      <c r="NEQ69" s="525"/>
      <c r="NER69" s="525"/>
      <c r="NES69" s="525"/>
      <c r="NET69" s="525"/>
      <c r="NEU69" s="525"/>
      <c r="NEV69" s="525"/>
      <c r="NEW69" s="525"/>
      <c r="NEX69" s="525"/>
      <c r="NEY69" s="525"/>
      <c r="NEZ69" s="525"/>
      <c r="NFA69" s="525"/>
      <c r="NFB69" s="525"/>
      <c r="NFC69" s="525"/>
      <c r="NFD69" s="525"/>
      <c r="NFE69" s="525"/>
      <c r="NFF69" s="525"/>
      <c r="NFG69" s="525"/>
      <c r="NFH69" s="525"/>
      <c r="NFI69" s="525"/>
      <c r="NFJ69" s="525"/>
      <c r="NFK69" s="525"/>
      <c r="NFL69" s="525"/>
      <c r="NFM69" s="525"/>
      <c r="NFN69" s="525"/>
      <c r="NFO69" s="525"/>
      <c r="NFP69" s="525"/>
      <c r="NFQ69" s="525"/>
      <c r="NFR69" s="525"/>
      <c r="NFS69" s="525"/>
      <c r="NFT69" s="525"/>
      <c r="NFU69" s="525"/>
      <c r="NFV69" s="525"/>
      <c r="NFW69" s="525"/>
      <c r="NFX69" s="525"/>
      <c r="NFY69" s="525"/>
      <c r="NFZ69" s="525"/>
      <c r="NGA69" s="525"/>
      <c r="NGB69" s="525"/>
      <c r="NGC69" s="525"/>
      <c r="NGD69" s="525"/>
      <c r="NGE69" s="525"/>
      <c r="NGF69" s="525"/>
      <c r="NGG69" s="525"/>
      <c r="NGH69" s="525"/>
      <c r="NGI69" s="525"/>
      <c r="NGJ69" s="525"/>
      <c r="NGK69" s="525"/>
      <c r="NGL69" s="525"/>
      <c r="NGM69" s="525"/>
      <c r="NGN69" s="525"/>
      <c r="NGO69" s="525"/>
      <c r="NGP69" s="525"/>
      <c r="NGQ69" s="525"/>
      <c r="NGR69" s="525"/>
      <c r="NGS69" s="525"/>
      <c r="NGT69" s="525"/>
      <c r="NGU69" s="525"/>
      <c r="NGV69" s="525"/>
      <c r="NGW69" s="525"/>
      <c r="NGX69" s="525"/>
      <c r="NGY69" s="525"/>
      <c r="NGZ69" s="525"/>
      <c r="NHA69" s="525"/>
      <c r="NHB69" s="525"/>
      <c r="NHC69" s="525"/>
      <c r="NHD69" s="525"/>
      <c r="NHE69" s="525"/>
      <c r="NHF69" s="525"/>
      <c r="NHG69" s="525"/>
      <c r="NHH69" s="525"/>
      <c r="NHI69" s="525"/>
      <c r="NHJ69" s="525"/>
      <c r="NHK69" s="525"/>
      <c r="NHL69" s="525"/>
      <c r="NHM69" s="525"/>
      <c r="NHN69" s="525"/>
      <c r="NHO69" s="525"/>
      <c r="NHP69" s="525"/>
      <c r="NHQ69" s="525"/>
      <c r="NHR69" s="525"/>
      <c r="NHS69" s="525"/>
      <c r="NHT69" s="525"/>
      <c r="NHU69" s="525"/>
      <c r="NHV69" s="525"/>
      <c r="NHW69" s="525"/>
      <c r="NHX69" s="525"/>
      <c r="NHY69" s="525"/>
      <c r="NHZ69" s="525"/>
      <c r="NIA69" s="525"/>
      <c r="NIB69" s="525"/>
      <c r="NIC69" s="525"/>
      <c r="NID69" s="525"/>
      <c r="NIE69" s="525"/>
      <c r="NIF69" s="525"/>
      <c r="NIG69" s="525"/>
      <c r="NIH69" s="525"/>
      <c r="NII69" s="525"/>
      <c r="NIJ69" s="525"/>
      <c r="NIK69" s="525"/>
      <c r="NIL69" s="525"/>
      <c r="NIM69" s="525"/>
      <c r="NIN69" s="525"/>
      <c r="NIO69" s="525"/>
      <c r="NIP69" s="525"/>
      <c r="NIQ69" s="525"/>
      <c r="NIR69" s="525"/>
      <c r="NIS69" s="525"/>
      <c r="NIT69" s="525"/>
      <c r="NIU69" s="525"/>
      <c r="NIV69" s="525"/>
      <c r="NIW69" s="525"/>
      <c r="NIX69" s="525"/>
      <c r="NIY69" s="525"/>
      <c r="NIZ69" s="525"/>
      <c r="NJA69" s="525"/>
      <c r="NJB69" s="525"/>
      <c r="NJC69" s="525"/>
      <c r="NJD69" s="525"/>
      <c r="NJE69" s="525"/>
      <c r="NJF69" s="525"/>
      <c r="NJG69" s="525"/>
      <c r="NJH69" s="525"/>
      <c r="NJI69" s="525"/>
      <c r="NJJ69" s="525"/>
      <c r="NJK69" s="525"/>
      <c r="NJL69" s="525"/>
      <c r="NJM69" s="525"/>
      <c r="NJN69" s="525"/>
      <c r="NJO69" s="525"/>
      <c r="NJP69" s="525"/>
      <c r="NJQ69" s="525"/>
      <c r="NJR69" s="525"/>
      <c r="NJS69" s="525"/>
      <c r="NJT69" s="525"/>
      <c r="NJU69" s="525"/>
      <c r="NJV69" s="525"/>
      <c r="NJW69" s="525"/>
      <c r="NJX69" s="525"/>
      <c r="NJY69" s="525"/>
      <c r="NJZ69" s="525"/>
      <c r="NKA69" s="525"/>
      <c r="NKB69" s="525"/>
      <c r="NKC69" s="525"/>
      <c r="NKD69" s="525"/>
      <c r="NKE69" s="525"/>
      <c r="NKF69" s="525"/>
      <c r="NKG69" s="525"/>
      <c r="NKH69" s="525"/>
      <c r="NKI69" s="525"/>
      <c r="NKJ69" s="525"/>
      <c r="NKK69" s="525"/>
      <c r="NKL69" s="525"/>
      <c r="NKM69" s="525"/>
      <c r="NKN69" s="525"/>
      <c r="NKO69" s="525"/>
      <c r="NKP69" s="525"/>
      <c r="NKQ69" s="525"/>
      <c r="NKR69" s="525"/>
      <c r="NKS69" s="525"/>
      <c r="NKT69" s="525"/>
      <c r="NKU69" s="525"/>
      <c r="NKV69" s="525"/>
      <c r="NKW69" s="525"/>
      <c r="NKX69" s="525"/>
      <c r="NKY69" s="525"/>
      <c r="NKZ69" s="525"/>
      <c r="NLA69" s="525"/>
      <c r="NLB69" s="525"/>
      <c r="NLC69" s="525"/>
      <c r="NLD69" s="525"/>
      <c r="NLE69" s="525"/>
      <c r="NLF69" s="525"/>
      <c r="NLG69" s="525"/>
      <c r="NLH69" s="525"/>
      <c r="NLI69" s="525"/>
      <c r="NLJ69" s="525"/>
      <c r="NLK69" s="525"/>
      <c r="NLL69" s="525"/>
      <c r="NLM69" s="525"/>
      <c r="NLN69" s="525"/>
      <c r="NLO69" s="525"/>
      <c r="NLP69" s="525"/>
      <c r="NLQ69" s="525"/>
      <c r="NLR69" s="525"/>
      <c r="NLS69" s="525"/>
      <c r="NLT69" s="525"/>
      <c r="NLU69" s="525"/>
      <c r="NLV69" s="525"/>
      <c r="NLW69" s="525"/>
      <c r="NLX69" s="525"/>
      <c r="NLY69" s="525"/>
      <c r="NLZ69" s="525"/>
      <c r="NMA69" s="525"/>
      <c r="NMB69" s="525"/>
      <c r="NMC69" s="525"/>
      <c r="NMD69" s="525"/>
      <c r="NME69" s="525"/>
      <c r="NMF69" s="525"/>
      <c r="NMG69" s="525"/>
      <c r="NMH69" s="525"/>
      <c r="NMI69" s="525"/>
      <c r="NMJ69" s="525"/>
      <c r="NMK69" s="525"/>
      <c r="NML69" s="525"/>
      <c r="NMM69" s="525"/>
      <c r="NMN69" s="525"/>
      <c r="NMO69" s="525"/>
      <c r="NMP69" s="525"/>
      <c r="NMQ69" s="525"/>
      <c r="NMR69" s="525"/>
      <c r="NMS69" s="525"/>
      <c r="NMT69" s="525"/>
      <c r="NMU69" s="525"/>
      <c r="NMV69" s="525"/>
      <c r="NMW69" s="525"/>
      <c r="NMX69" s="525"/>
      <c r="NMY69" s="525"/>
      <c r="NMZ69" s="525"/>
      <c r="NNA69" s="525"/>
      <c r="NNB69" s="525"/>
      <c r="NNC69" s="525"/>
      <c r="NND69" s="525"/>
      <c r="NNE69" s="525"/>
      <c r="NNF69" s="525"/>
      <c r="NNG69" s="525"/>
      <c r="NNH69" s="525"/>
      <c r="NNI69" s="525"/>
      <c r="NNJ69" s="525"/>
      <c r="NNK69" s="525"/>
      <c r="NNL69" s="525"/>
      <c r="NNM69" s="525"/>
      <c r="NNN69" s="525"/>
      <c r="NNO69" s="525"/>
      <c r="NNP69" s="525"/>
      <c r="NNQ69" s="525"/>
      <c r="NNR69" s="525"/>
      <c r="NNS69" s="525"/>
      <c r="NNT69" s="525"/>
      <c r="NNU69" s="525"/>
      <c r="NNV69" s="525"/>
      <c r="NNW69" s="525"/>
      <c r="NNX69" s="525"/>
      <c r="NNY69" s="525"/>
      <c r="NNZ69" s="525"/>
      <c r="NOA69" s="525"/>
      <c r="NOB69" s="525"/>
      <c r="NOC69" s="525"/>
      <c r="NOD69" s="525"/>
      <c r="NOE69" s="525"/>
      <c r="NOF69" s="525"/>
      <c r="NOG69" s="525"/>
      <c r="NOH69" s="525"/>
      <c r="NOI69" s="525"/>
      <c r="NOJ69" s="525"/>
      <c r="NOK69" s="525"/>
      <c r="NOL69" s="525"/>
      <c r="NOM69" s="525"/>
      <c r="NON69" s="525"/>
      <c r="NOO69" s="525"/>
      <c r="NOP69" s="525"/>
      <c r="NOQ69" s="525"/>
      <c r="NOR69" s="525"/>
      <c r="NOS69" s="525"/>
      <c r="NOT69" s="525"/>
      <c r="NOU69" s="525"/>
      <c r="NOV69" s="525"/>
      <c r="NOW69" s="525"/>
      <c r="NOX69" s="525"/>
      <c r="NOY69" s="525"/>
      <c r="NOZ69" s="525"/>
      <c r="NPA69" s="525"/>
      <c r="NPB69" s="525"/>
      <c r="NPC69" s="525"/>
      <c r="NPD69" s="525"/>
      <c r="NPE69" s="525"/>
      <c r="NPF69" s="525"/>
      <c r="NPG69" s="525"/>
      <c r="NPH69" s="525"/>
      <c r="NPI69" s="525"/>
      <c r="NPJ69" s="525"/>
      <c r="NPK69" s="525"/>
      <c r="NPL69" s="525"/>
      <c r="NPM69" s="525"/>
      <c r="NPN69" s="525"/>
      <c r="NPO69" s="525"/>
      <c r="NPP69" s="525"/>
      <c r="NPQ69" s="525"/>
      <c r="NPR69" s="525"/>
      <c r="NPS69" s="525"/>
      <c r="NPT69" s="525"/>
      <c r="NPU69" s="525"/>
      <c r="NPV69" s="525"/>
      <c r="NPW69" s="525"/>
      <c r="NPX69" s="525"/>
      <c r="NPY69" s="525"/>
      <c r="NPZ69" s="525"/>
      <c r="NQA69" s="525"/>
      <c r="NQB69" s="525"/>
      <c r="NQC69" s="525"/>
      <c r="NQD69" s="525"/>
      <c r="NQE69" s="525"/>
      <c r="NQF69" s="525"/>
      <c r="NQG69" s="525"/>
      <c r="NQH69" s="525"/>
      <c r="NQI69" s="525"/>
      <c r="NQJ69" s="525"/>
      <c r="NQK69" s="525"/>
      <c r="NQL69" s="525"/>
      <c r="NQM69" s="525"/>
      <c r="NQN69" s="525"/>
      <c r="NQO69" s="525"/>
      <c r="NQP69" s="525"/>
      <c r="NQQ69" s="525"/>
      <c r="NQR69" s="525"/>
      <c r="NQS69" s="525"/>
      <c r="NQT69" s="525"/>
      <c r="NQU69" s="525"/>
      <c r="NQV69" s="525"/>
      <c r="NQW69" s="525"/>
      <c r="NQX69" s="525"/>
      <c r="NQY69" s="525"/>
      <c r="NQZ69" s="525"/>
      <c r="NRA69" s="525"/>
      <c r="NRB69" s="525"/>
      <c r="NRC69" s="525"/>
      <c r="NRD69" s="525"/>
      <c r="NRE69" s="525"/>
      <c r="NRF69" s="525"/>
      <c r="NRG69" s="525"/>
      <c r="NRH69" s="525"/>
      <c r="NRI69" s="525"/>
      <c r="NRJ69" s="525"/>
      <c r="NRK69" s="525"/>
      <c r="NRL69" s="525"/>
      <c r="NRM69" s="525"/>
      <c r="NRN69" s="525"/>
      <c r="NRO69" s="525"/>
      <c r="NRP69" s="525"/>
      <c r="NRQ69" s="525"/>
      <c r="NRR69" s="525"/>
      <c r="NRS69" s="525"/>
      <c r="NRT69" s="525"/>
      <c r="NRU69" s="525"/>
      <c r="NRV69" s="525"/>
      <c r="NRW69" s="525"/>
      <c r="NRX69" s="525"/>
      <c r="NRY69" s="525"/>
      <c r="NRZ69" s="525"/>
      <c r="NSA69" s="525"/>
      <c r="NSB69" s="525"/>
      <c r="NSC69" s="525"/>
      <c r="NSD69" s="525"/>
      <c r="NSE69" s="525"/>
      <c r="NSF69" s="525"/>
      <c r="NSG69" s="525"/>
      <c r="NSH69" s="525"/>
      <c r="NSI69" s="525"/>
      <c r="NSJ69" s="525"/>
      <c r="NSK69" s="525"/>
      <c r="NSL69" s="525"/>
      <c r="NSM69" s="525"/>
      <c r="NSN69" s="525"/>
      <c r="NSO69" s="525"/>
      <c r="NSP69" s="525"/>
      <c r="NSQ69" s="525"/>
      <c r="NSR69" s="525"/>
      <c r="NSS69" s="525"/>
      <c r="NST69" s="525"/>
      <c r="NSU69" s="525"/>
      <c r="NSV69" s="525"/>
      <c r="NSW69" s="525"/>
      <c r="NSX69" s="525"/>
      <c r="NSY69" s="525"/>
      <c r="NSZ69" s="525"/>
      <c r="NTA69" s="525"/>
      <c r="NTB69" s="525"/>
      <c r="NTC69" s="525"/>
      <c r="NTD69" s="525"/>
      <c r="NTE69" s="525"/>
      <c r="NTF69" s="525"/>
      <c r="NTG69" s="525"/>
      <c r="NTH69" s="525"/>
      <c r="NTI69" s="525"/>
      <c r="NTJ69" s="525"/>
      <c r="NTK69" s="525"/>
      <c r="NTL69" s="525"/>
      <c r="NTM69" s="525"/>
      <c r="NTN69" s="525"/>
      <c r="NTO69" s="525"/>
      <c r="NTP69" s="525"/>
      <c r="NTQ69" s="525"/>
      <c r="NTR69" s="525"/>
      <c r="NTS69" s="525"/>
      <c r="NTT69" s="525"/>
      <c r="NTU69" s="525"/>
      <c r="NTV69" s="525"/>
      <c r="NTW69" s="525"/>
      <c r="NTX69" s="525"/>
      <c r="NTY69" s="525"/>
      <c r="NTZ69" s="525"/>
      <c r="NUA69" s="525"/>
      <c r="NUB69" s="525"/>
      <c r="NUC69" s="525"/>
      <c r="NUD69" s="525"/>
      <c r="NUE69" s="525"/>
      <c r="NUF69" s="525"/>
      <c r="NUG69" s="525"/>
      <c r="NUH69" s="525"/>
      <c r="NUI69" s="525"/>
      <c r="NUJ69" s="525"/>
      <c r="NUK69" s="525"/>
      <c r="NUL69" s="525"/>
      <c r="NUM69" s="525"/>
      <c r="NUN69" s="525"/>
      <c r="NUO69" s="525"/>
      <c r="NUP69" s="525"/>
      <c r="NUQ69" s="525"/>
      <c r="NUR69" s="525"/>
      <c r="NUS69" s="525"/>
      <c r="NUT69" s="525"/>
      <c r="NUU69" s="525"/>
      <c r="NUV69" s="525"/>
      <c r="NUW69" s="525"/>
      <c r="NUX69" s="525"/>
      <c r="NUY69" s="525"/>
      <c r="NUZ69" s="525"/>
      <c r="NVA69" s="525"/>
      <c r="NVB69" s="525"/>
      <c r="NVC69" s="525"/>
      <c r="NVD69" s="525"/>
      <c r="NVE69" s="525"/>
      <c r="NVF69" s="525"/>
      <c r="NVG69" s="525"/>
      <c r="NVH69" s="525"/>
      <c r="NVI69" s="525"/>
      <c r="NVJ69" s="525"/>
      <c r="NVK69" s="525"/>
      <c r="NVL69" s="525"/>
      <c r="NVM69" s="525"/>
      <c r="NVN69" s="525"/>
      <c r="NVO69" s="525"/>
      <c r="NVP69" s="525"/>
      <c r="NVQ69" s="525"/>
      <c r="NVR69" s="525"/>
      <c r="NVS69" s="525"/>
      <c r="NVT69" s="525"/>
      <c r="NVU69" s="525"/>
      <c r="NVV69" s="525"/>
      <c r="NVW69" s="525"/>
      <c r="NVX69" s="525"/>
      <c r="NVY69" s="525"/>
      <c r="NVZ69" s="525"/>
      <c r="NWA69" s="525"/>
      <c r="NWB69" s="525"/>
      <c r="NWC69" s="525"/>
      <c r="NWD69" s="525"/>
      <c r="NWE69" s="525"/>
      <c r="NWF69" s="525"/>
      <c r="NWG69" s="525"/>
      <c r="NWH69" s="525"/>
      <c r="NWI69" s="525"/>
      <c r="NWJ69" s="525"/>
      <c r="NWK69" s="525"/>
      <c r="NWL69" s="525"/>
      <c r="NWM69" s="525"/>
      <c r="NWN69" s="525"/>
      <c r="NWO69" s="525"/>
      <c r="NWP69" s="525"/>
      <c r="NWQ69" s="525"/>
      <c r="NWR69" s="525"/>
      <c r="NWS69" s="525"/>
      <c r="NWT69" s="525"/>
      <c r="NWU69" s="525"/>
      <c r="NWV69" s="525"/>
      <c r="NWW69" s="525"/>
      <c r="NWX69" s="525"/>
      <c r="NWY69" s="525"/>
      <c r="NWZ69" s="525"/>
      <c r="NXA69" s="525"/>
      <c r="NXB69" s="525"/>
      <c r="NXC69" s="525"/>
      <c r="NXD69" s="525"/>
      <c r="NXE69" s="525"/>
      <c r="NXF69" s="525"/>
      <c r="NXG69" s="525"/>
      <c r="NXH69" s="525"/>
      <c r="NXI69" s="525"/>
      <c r="NXJ69" s="525"/>
      <c r="NXK69" s="525"/>
      <c r="NXL69" s="525"/>
      <c r="NXM69" s="525"/>
      <c r="NXN69" s="525"/>
      <c r="NXO69" s="525"/>
      <c r="NXP69" s="525"/>
      <c r="NXQ69" s="525"/>
      <c r="NXR69" s="525"/>
      <c r="NXS69" s="525"/>
      <c r="NXT69" s="525"/>
      <c r="NXU69" s="525"/>
      <c r="NXV69" s="525"/>
      <c r="NXW69" s="525"/>
      <c r="NXX69" s="525"/>
      <c r="NXY69" s="525"/>
      <c r="NXZ69" s="525"/>
      <c r="NYA69" s="525"/>
      <c r="NYB69" s="525"/>
      <c r="NYC69" s="525"/>
      <c r="NYD69" s="525"/>
      <c r="NYE69" s="525"/>
      <c r="NYF69" s="525"/>
      <c r="NYG69" s="525"/>
      <c r="NYH69" s="525"/>
      <c r="NYI69" s="525"/>
      <c r="NYJ69" s="525"/>
      <c r="NYK69" s="525"/>
      <c r="NYL69" s="525"/>
      <c r="NYM69" s="525"/>
      <c r="NYN69" s="525"/>
      <c r="NYO69" s="525"/>
      <c r="NYP69" s="525"/>
      <c r="NYQ69" s="525"/>
      <c r="NYR69" s="525"/>
      <c r="NYS69" s="525"/>
      <c r="NYT69" s="525"/>
      <c r="NYU69" s="525"/>
      <c r="NYV69" s="525"/>
      <c r="NYW69" s="525"/>
      <c r="NYX69" s="525"/>
      <c r="NYY69" s="525"/>
      <c r="NYZ69" s="525"/>
      <c r="NZA69" s="525"/>
      <c r="NZB69" s="525"/>
      <c r="NZC69" s="525"/>
      <c r="NZD69" s="525"/>
      <c r="NZE69" s="525"/>
      <c r="NZF69" s="525"/>
      <c r="NZG69" s="525"/>
      <c r="NZH69" s="525"/>
      <c r="NZI69" s="525"/>
      <c r="NZJ69" s="525"/>
      <c r="NZK69" s="525"/>
      <c r="NZL69" s="525"/>
      <c r="NZM69" s="525"/>
      <c r="NZN69" s="525"/>
      <c r="NZO69" s="525"/>
      <c r="NZP69" s="525"/>
      <c r="NZQ69" s="525"/>
      <c r="NZR69" s="525"/>
      <c r="NZS69" s="525"/>
      <c r="NZT69" s="525"/>
      <c r="NZU69" s="525"/>
      <c r="NZV69" s="525"/>
      <c r="NZW69" s="525"/>
      <c r="NZX69" s="525"/>
      <c r="NZY69" s="525"/>
      <c r="NZZ69" s="525"/>
      <c r="OAA69" s="525"/>
      <c r="OAB69" s="525"/>
      <c r="OAC69" s="525"/>
      <c r="OAD69" s="525"/>
      <c r="OAE69" s="525"/>
      <c r="OAF69" s="525"/>
      <c r="OAG69" s="525"/>
      <c r="OAH69" s="525"/>
      <c r="OAI69" s="525"/>
      <c r="OAJ69" s="525"/>
      <c r="OAK69" s="525"/>
      <c r="OAL69" s="525"/>
      <c r="OAM69" s="525"/>
      <c r="OAN69" s="525"/>
      <c r="OAO69" s="525"/>
      <c r="OAP69" s="525"/>
      <c r="OAQ69" s="525"/>
      <c r="OAR69" s="525"/>
      <c r="OAS69" s="525"/>
      <c r="OAT69" s="525"/>
      <c r="OAU69" s="525"/>
      <c r="OAV69" s="525"/>
      <c r="OAW69" s="525"/>
      <c r="OAX69" s="525"/>
      <c r="OAY69" s="525"/>
      <c r="OAZ69" s="525"/>
      <c r="OBA69" s="525"/>
      <c r="OBB69" s="525"/>
      <c r="OBC69" s="525"/>
      <c r="OBD69" s="525"/>
      <c r="OBE69" s="525"/>
      <c r="OBF69" s="525"/>
      <c r="OBG69" s="525"/>
      <c r="OBH69" s="525"/>
      <c r="OBI69" s="525"/>
      <c r="OBJ69" s="525"/>
      <c r="OBK69" s="525"/>
      <c r="OBL69" s="525"/>
      <c r="OBM69" s="525"/>
      <c r="OBN69" s="525"/>
      <c r="OBO69" s="525"/>
      <c r="OBP69" s="525"/>
      <c r="OBQ69" s="525"/>
      <c r="OBR69" s="525"/>
      <c r="OBS69" s="525"/>
      <c r="OBT69" s="525"/>
      <c r="OBU69" s="525"/>
      <c r="OBV69" s="525"/>
      <c r="OBW69" s="525"/>
      <c r="OBX69" s="525"/>
      <c r="OBY69" s="525"/>
      <c r="OBZ69" s="525"/>
      <c r="OCA69" s="525"/>
      <c r="OCB69" s="525"/>
      <c r="OCC69" s="525"/>
      <c r="OCD69" s="525"/>
      <c r="OCE69" s="525"/>
      <c r="OCF69" s="525"/>
      <c r="OCG69" s="525"/>
      <c r="OCH69" s="525"/>
      <c r="OCI69" s="525"/>
      <c r="OCJ69" s="525"/>
      <c r="OCK69" s="525"/>
      <c r="OCL69" s="525"/>
      <c r="OCM69" s="525"/>
      <c r="OCN69" s="525"/>
      <c r="OCO69" s="525"/>
      <c r="OCP69" s="525"/>
      <c r="OCQ69" s="525"/>
      <c r="OCR69" s="525"/>
      <c r="OCS69" s="525"/>
      <c r="OCT69" s="525"/>
      <c r="OCU69" s="525"/>
      <c r="OCV69" s="525"/>
      <c r="OCW69" s="525"/>
      <c r="OCX69" s="525"/>
      <c r="OCY69" s="525"/>
      <c r="OCZ69" s="525"/>
      <c r="ODA69" s="525"/>
      <c r="ODB69" s="525"/>
      <c r="ODC69" s="525"/>
      <c r="ODD69" s="525"/>
      <c r="ODE69" s="525"/>
      <c r="ODF69" s="525"/>
      <c r="ODG69" s="525"/>
      <c r="ODH69" s="525"/>
      <c r="ODI69" s="525"/>
      <c r="ODJ69" s="525"/>
      <c r="ODK69" s="525"/>
      <c r="ODL69" s="525"/>
      <c r="ODM69" s="525"/>
      <c r="ODN69" s="525"/>
      <c r="ODO69" s="525"/>
      <c r="ODP69" s="525"/>
      <c r="ODQ69" s="525"/>
      <c r="ODR69" s="525"/>
      <c r="ODS69" s="525"/>
      <c r="ODT69" s="525"/>
      <c r="ODU69" s="525"/>
      <c r="ODV69" s="525"/>
      <c r="ODW69" s="525"/>
      <c r="ODX69" s="525"/>
      <c r="ODY69" s="525"/>
      <c r="ODZ69" s="525"/>
      <c r="OEA69" s="525"/>
      <c r="OEB69" s="525"/>
      <c r="OEC69" s="525"/>
      <c r="OED69" s="525"/>
      <c r="OEE69" s="525"/>
      <c r="OEF69" s="525"/>
      <c r="OEG69" s="525"/>
      <c r="OEH69" s="525"/>
      <c r="OEI69" s="525"/>
      <c r="OEJ69" s="525"/>
      <c r="OEK69" s="525"/>
      <c r="OEL69" s="525"/>
      <c r="OEM69" s="525"/>
      <c r="OEN69" s="525"/>
      <c r="OEO69" s="525"/>
      <c r="OEP69" s="525"/>
      <c r="OEQ69" s="525"/>
      <c r="OER69" s="525"/>
      <c r="OES69" s="525"/>
      <c r="OET69" s="525"/>
      <c r="OEU69" s="525"/>
      <c r="OEV69" s="525"/>
      <c r="OEW69" s="525"/>
      <c r="OEX69" s="525"/>
      <c r="OEY69" s="525"/>
      <c r="OEZ69" s="525"/>
      <c r="OFA69" s="525"/>
      <c r="OFB69" s="525"/>
      <c r="OFC69" s="525"/>
      <c r="OFD69" s="525"/>
      <c r="OFE69" s="525"/>
      <c r="OFF69" s="525"/>
      <c r="OFG69" s="525"/>
      <c r="OFH69" s="525"/>
      <c r="OFI69" s="525"/>
      <c r="OFJ69" s="525"/>
      <c r="OFK69" s="525"/>
      <c r="OFL69" s="525"/>
      <c r="OFM69" s="525"/>
      <c r="OFN69" s="525"/>
      <c r="OFO69" s="525"/>
      <c r="OFP69" s="525"/>
      <c r="OFQ69" s="525"/>
      <c r="OFR69" s="525"/>
      <c r="OFS69" s="525"/>
      <c r="OFT69" s="525"/>
      <c r="OFU69" s="525"/>
      <c r="OFV69" s="525"/>
      <c r="OFW69" s="525"/>
      <c r="OFX69" s="525"/>
      <c r="OFY69" s="525"/>
      <c r="OFZ69" s="525"/>
      <c r="OGA69" s="525"/>
      <c r="OGB69" s="525"/>
      <c r="OGC69" s="525"/>
      <c r="OGD69" s="525"/>
      <c r="OGE69" s="525"/>
      <c r="OGF69" s="525"/>
      <c r="OGG69" s="525"/>
      <c r="OGH69" s="525"/>
      <c r="OGI69" s="525"/>
      <c r="OGJ69" s="525"/>
      <c r="OGK69" s="525"/>
      <c r="OGL69" s="525"/>
      <c r="OGM69" s="525"/>
      <c r="OGN69" s="525"/>
      <c r="OGO69" s="525"/>
      <c r="OGP69" s="525"/>
      <c r="OGQ69" s="525"/>
      <c r="OGR69" s="525"/>
      <c r="OGS69" s="525"/>
      <c r="OGT69" s="525"/>
      <c r="OGU69" s="525"/>
      <c r="OGV69" s="525"/>
      <c r="OGW69" s="525"/>
      <c r="OGX69" s="525"/>
      <c r="OGY69" s="525"/>
      <c r="OGZ69" s="525"/>
      <c r="OHA69" s="525"/>
      <c r="OHB69" s="525"/>
      <c r="OHC69" s="525"/>
      <c r="OHD69" s="525"/>
      <c r="OHE69" s="525"/>
      <c r="OHF69" s="525"/>
      <c r="OHG69" s="525"/>
      <c r="OHH69" s="525"/>
      <c r="OHI69" s="525"/>
      <c r="OHJ69" s="525"/>
      <c r="OHK69" s="525"/>
      <c r="OHL69" s="525"/>
      <c r="OHM69" s="525"/>
      <c r="OHN69" s="525"/>
      <c r="OHO69" s="525"/>
      <c r="OHP69" s="525"/>
      <c r="OHQ69" s="525"/>
      <c r="OHR69" s="525"/>
      <c r="OHS69" s="525"/>
      <c r="OHT69" s="525"/>
      <c r="OHU69" s="525"/>
      <c r="OHV69" s="525"/>
      <c r="OHW69" s="525"/>
      <c r="OHX69" s="525"/>
      <c r="OHY69" s="525"/>
      <c r="OHZ69" s="525"/>
      <c r="OIA69" s="525"/>
      <c r="OIB69" s="525"/>
      <c r="OIC69" s="525"/>
      <c r="OID69" s="525"/>
      <c r="OIE69" s="525"/>
      <c r="OIF69" s="525"/>
      <c r="OIG69" s="525"/>
      <c r="OIH69" s="525"/>
      <c r="OII69" s="525"/>
      <c r="OIJ69" s="525"/>
      <c r="OIK69" s="525"/>
      <c r="OIL69" s="525"/>
      <c r="OIM69" s="525"/>
      <c r="OIN69" s="525"/>
      <c r="OIO69" s="525"/>
      <c r="OIP69" s="525"/>
      <c r="OIQ69" s="525"/>
      <c r="OIR69" s="525"/>
      <c r="OIS69" s="525"/>
      <c r="OIT69" s="525"/>
      <c r="OIU69" s="525"/>
      <c r="OIV69" s="525"/>
      <c r="OIW69" s="525"/>
      <c r="OIX69" s="525"/>
      <c r="OIY69" s="525"/>
      <c r="OIZ69" s="525"/>
      <c r="OJA69" s="525"/>
      <c r="OJB69" s="525"/>
      <c r="OJC69" s="525"/>
      <c r="OJD69" s="525"/>
      <c r="OJE69" s="525"/>
      <c r="OJF69" s="525"/>
      <c r="OJG69" s="525"/>
      <c r="OJH69" s="525"/>
      <c r="OJI69" s="525"/>
      <c r="OJJ69" s="525"/>
      <c r="OJK69" s="525"/>
      <c r="OJL69" s="525"/>
      <c r="OJM69" s="525"/>
      <c r="OJN69" s="525"/>
      <c r="OJO69" s="525"/>
      <c r="OJP69" s="525"/>
      <c r="OJQ69" s="525"/>
      <c r="OJR69" s="525"/>
      <c r="OJS69" s="525"/>
      <c r="OJT69" s="525"/>
      <c r="OJU69" s="525"/>
      <c r="OJV69" s="525"/>
      <c r="OJW69" s="525"/>
      <c r="OJX69" s="525"/>
      <c r="OJY69" s="525"/>
      <c r="OJZ69" s="525"/>
      <c r="OKA69" s="525"/>
      <c r="OKB69" s="525"/>
      <c r="OKC69" s="525"/>
      <c r="OKD69" s="525"/>
      <c r="OKE69" s="525"/>
      <c r="OKF69" s="525"/>
      <c r="OKG69" s="525"/>
      <c r="OKH69" s="525"/>
      <c r="OKI69" s="525"/>
      <c r="OKJ69" s="525"/>
      <c r="OKK69" s="525"/>
      <c r="OKL69" s="525"/>
      <c r="OKM69" s="525"/>
      <c r="OKN69" s="525"/>
      <c r="OKO69" s="525"/>
      <c r="OKP69" s="525"/>
      <c r="OKQ69" s="525"/>
      <c r="OKR69" s="525"/>
      <c r="OKS69" s="525"/>
      <c r="OKT69" s="525"/>
      <c r="OKU69" s="525"/>
      <c r="OKV69" s="525"/>
      <c r="OKW69" s="525"/>
      <c r="OKX69" s="525"/>
      <c r="OKY69" s="525"/>
      <c r="OKZ69" s="525"/>
      <c r="OLA69" s="525"/>
      <c r="OLB69" s="525"/>
      <c r="OLC69" s="525"/>
      <c r="OLD69" s="525"/>
      <c r="OLE69" s="525"/>
      <c r="OLF69" s="525"/>
      <c r="OLG69" s="525"/>
      <c r="OLH69" s="525"/>
      <c r="OLI69" s="525"/>
      <c r="OLJ69" s="525"/>
      <c r="OLK69" s="525"/>
      <c r="OLL69" s="525"/>
      <c r="OLM69" s="525"/>
      <c r="OLN69" s="525"/>
      <c r="OLO69" s="525"/>
      <c r="OLP69" s="525"/>
      <c r="OLQ69" s="525"/>
      <c r="OLR69" s="525"/>
      <c r="OLS69" s="525"/>
      <c r="OLT69" s="525"/>
      <c r="OLU69" s="525"/>
      <c r="OLV69" s="525"/>
      <c r="OLW69" s="525"/>
      <c r="OLX69" s="525"/>
      <c r="OLY69" s="525"/>
      <c r="OLZ69" s="525"/>
      <c r="OMA69" s="525"/>
      <c r="OMB69" s="525"/>
      <c r="OMC69" s="525"/>
      <c r="OMD69" s="525"/>
      <c r="OME69" s="525"/>
      <c r="OMF69" s="525"/>
      <c r="OMG69" s="525"/>
      <c r="OMH69" s="525"/>
      <c r="OMI69" s="525"/>
      <c r="OMJ69" s="525"/>
      <c r="OMK69" s="525"/>
      <c r="OML69" s="525"/>
      <c r="OMM69" s="525"/>
      <c r="OMN69" s="525"/>
      <c r="OMO69" s="525"/>
      <c r="OMP69" s="525"/>
      <c r="OMQ69" s="525"/>
      <c r="OMR69" s="525"/>
      <c r="OMS69" s="525"/>
      <c r="OMT69" s="525"/>
      <c r="OMU69" s="525"/>
      <c r="OMV69" s="525"/>
      <c r="OMW69" s="525"/>
      <c r="OMX69" s="525"/>
      <c r="OMY69" s="525"/>
      <c r="OMZ69" s="525"/>
      <c r="ONA69" s="525"/>
      <c r="ONB69" s="525"/>
      <c r="ONC69" s="525"/>
      <c r="OND69" s="525"/>
      <c r="ONE69" s="525"/>
      <c r="ONF69" s="525"/>
      <c r="ONG69" s="525"/>
      <c r="ONH69" s="525"/>
      <c r="ONI69" s="525"/>
      <c r="ONJ69" s="525"/>
      <c r="ONK69" s="525"/>
      <c r="ONL69" s="525"/>
      <c r="ONM69" s="525"/>
      <c r="ONN69" s="525"/>
      <c r="ONO69" s="525"/>
      <c r="ONP69" s="525"/>
      <c r="ONQ69" s="525"/>
      <c r="ONR69" s="525"/>
      <c r="ONS69" s="525"/>
      <c r="ONT69" s="525"/>
      <c r="ONU69" s="525"/>
      <c r="ONV69" s="525"/>
      <c r="ONW69" s="525"/>
      <c r="ONX69" s="525"/>
      <c r="ONY69" s="525"/>
      <c r="ONZ69" s="525"/>
      <c r="OOA69" s="525"/>
      <c r="OOB69" s="525"/>
      <c r="OOC69" s="525"/>
      <c r="OOD69" s="525"/>
      <c r="OOE69" s="525"/>
      <c r="OOF69" s="525"/>
      <c r="OOG69" s="525"/>
      <c r="OOH69" s="525"/>
      <c r="OOI69" s="525"/>
      <c r="OOJ69" s="525"/>
      <c r="OOK69" s="525"/>
      <c r="OOL69" s="525"/>
      <c r="OOM69" s="525"/>
      <c r="OON69" s="525"/>
      <c r="OOO69" s="525"/>
      <c r="OOP69" s="525"/>
      <c r="OOQ69" s="525"/>
      <c r="OOR69" s="525"/>
      <c r="OOS69" s="525"/>
      <c r="OOT69" s="525"/>
      <c r="OOU69" s="525"/>
      <c r="OOV69" s="525"/>
      <c r="OOW69" s="525"/>
      <c r="OOX69" s="525"/>
      <c r="OOY69" s="525"/>
      <c r="OOZ69" s="525"/>
      <c r="OPA69" s="525"/>
      <c r="OPB69" s="525"/>
      <c r="OPC69" s="525"/>
      <c r="OPD69" s="525"/>
      <c r="OPE69" s="525"/>
      <c r="OPF69" s="525"/>
      <c r="OPG69" s="525"/>
      <c r="OPH69" s="525"/>
      <c r="OPI69" s="525"/>
      <c r="OPJ69" s="525"/>
      <c r="OPK69" s="525"/>
      <c r="OPL69" s="525"/>
      <c r="OPM69" s="525"/>
      <c r="OPN69" s="525"/>
      <c r="OPO69" s="525"/>
      <c r="OPP69" s="525"/>
      <c r="OPQ69" s="525"/>
      <c r="OPR69" s="525"/>
      <c r="OPS69" s="525"/>
      <c r="OPT69" s="525"/>
      <c r="OPU69" s="525"/>
      <c r="OPV69" s="525"/>
      <c r="OPW69" s="525"/>
      <c r="OPX69" s="525"/>
      <c r="OPY69" s="525"/>
      <c r="OPZ69" s="525"/>
      <c r="OQA69" s="525"/>
      <c r="OQB69" s="525"/>
      <c r="OQC69" s="525"/>
      <c r="OQD69" s="525"/>
      <c r="OQE69" s="525"/>
      <c r="OQF69" s="525"/>
      <c r="OQG69" s="525"/>
      <c r="OQH69" s="525"/>
      <c r="OQI69" s="525"/>
      <c r="OQJ69" s="525"/>
      <c r="OQK69" s="525"/>
      <c r="OQL69" s="525"/>
      <c r="OQM69" s="525"/>
      <c r="OQN69" s="525"/>
      <c r="OQO69" s="525"/>
      <c r="OQP69" s="525"/>
      <c r="OQQ69" s="525"/>
      <c r="OQR69" s="525"/>
      <c r="OQS69" s="525"/>
      <c r="OQT69" s="525"/>
      <c r="OQU69" s="525"/>
      <c r="OQV69" s="525"/>
      <c r="OQW69" s="525"/>
      <c r="OQX69" s="525"/>
      <c r="OQY69" s="525"/>
      <c r="OQZ69" s="525"/>
      <c r="ORA69" s="525"/>
      <c r="ORB69" s="525"/>
      <c r="ORC69" s="525"/>
      <c r="ORD69" s="525"/>
      <c r="ORE69" s="525"/>
      <c r="ORF69" s="525"/>
      <c r="ORG69" s="525"/>
      <c r="ORH69" s="525"/>
      <c r="ORI69" s="525"/>
      <c r="ORJ69" s="525"/>
      <c r="ORK69" s="525"/>
      <c r="ORL69" s="525"/>
      <c r="ORM69" s="525"/>
      <c r="ORN69" s="525"/>
      <c r="ORO69" s="525"/>
      <c r="ORP69" s="525"/>
      <c r="ORQ69" s="525"/>
      <c r="ORR69" s="525"/>
      <c r="ORS69" s="525"/>
      <c r="ORT69" s="525"/>
      <c r="ORU69" s="525"/>
      <c r="ORV69" s="525"/>
      <c r="ORW69" s="525"/>
      <c r="ORX69" s="525"/>
      <c r="ORY69" s="525"/>
      <c r="ORZ69" s="525"/>
      <c r="OSA69" s="525"/>
      <c r="OSB69" s="525"/>
      <c r="OSC69" s="525"/>
      <c r="OSD69" s="525"/>
      <c r="OSE69" s="525"/>
      <c r="OSF69" s="525"/>
      <c r="OSG69" s="525"/>
      <c r="OSH69" s="525"/>
      <c r="OSI69" s="525"/>
      <c r="OSJ69" s="525"/>
      <c r="OSK69" s="525"/>
      <c r="OSL69" s="525"/>
      <c r="OSM69" s="525"/>
      <c r="OSN69" s="525"/>
      <c r="OSO69" s="525"/>
      <c r="OSP69" s="525"/>
      <c r="OSQ69" s="525"/>
      <c r="OSR69" s="525"/>
      <c r="OSS69" s="525"/>
      <c r="OST69" s="525"/>
      <c r="OSU69" s="525"/>
      <c r="OSV69" s="525"/>
      <c r="OSW69" s="525"/>
      <c r="OSX69" s="525"/>
      <c r="OSY69" s="525"/>
      <c r="OSZ69" s="525"/>
      <c r="OTA69" s="525"/>
      <c r="OTB69" s="525"/>
      <c r="OTC69" s="525"/>
      <c r="OTD69" s="525"/>
      <c r="OTE69" s="525"/>
      <c r="OTF69" s="525"/>
      <c r="OTG69" s="525"/>
      <c r="OTH69" s="525"/>
      <c r="OTI69" s="525"/>
      <c r="OTJ69" s="525"/>
      <c r="OTK69" s="525"/>
      <c r="OTL69" s="525"/>
      <c r="OTM69" s="525"/>
      <c r="OTN69" s="525"/>
      <c r="OTO69" s="525"/>
      <c r="OTP69" s="525"/>
      <c r="OTQ69" s="525"/>
      <c r="OTR69" s="525"/>
      <c r="OTS69" s="525"/>
      <c r="OTT69" s="525"/>
      <c r="OTU69" s="525"/>
      <c r="OTV69" s="525"/>
      <c r="OTW69" s="525"/>
      <c r="OTX69" s="525"/>
      <c r="OTY69" s="525"/>
      <c r="OTZ69" s="525"/>
      <c r="OUA69" s="525"/>
      <c r="OUB69" s="525"/>
      <c r="OUC69" s="525"/>
      <c r="OUD69" s="525"/>
      <c r="OUE69" s="525"/>
      <c r="OUF69" s="525"/>
      <c r="OUG69" s="525"/>
      <c r="OUH69" s="525"/>
      <c r="OUI69" s="525"/>
      <c r="OUJ69" s="525"/>
      <c r="OUK69" s="525"/>
      <c r="OUL69" s="525"/>
      <c r="OUM69" s="525"/>
      <c r="OUN69" s="525"/>
      <c r="OUO69" s="525"/>
      <c r="OUP69" s="525"/>
      <c r="OUQ69" s="525"/>
      <c r="OUR69" s="525"/>
      <c r="OUS69" s="525"/>
      <c r="OUT69" s="525"/>
      <c r="OUU69" s="525"/>
      <c r="OUV69" s="525"/>
      <c r="OUW69" s="525"/>
      <c r="OUX69" s="525"/>
      <c r="OUY69" s="525"/>
      <c r="OUZ69" s="525"/>
      <c r="OVA69" s="525"/>
      <c r="OVB69" s="525"/>
      <c r="OVC69" s="525"/>
      <c r="OVD69" s="525"/>
      <c r="OVE69" s="525"/>
      <c r="OVF69" s="525"/>
      <c r="OVG69" s="525"/>
      <c r="OVH69" s="525"/>
      <c r="OVI69" s="525"/>
      <c r="OVJ69" s="525"/>
      <c r="OVK69" s="525"/>
      <c r="OVL69" s="525"/>
      <c r="OVM69" s="525"/>
      <c r="OVN69" s="525"/>
      <c r="OVO69" s="525"/>
      <c r="OVP69" s="525"/>
      <c r="OVQ69" s="525"/>
      <c r="OVR69" s="525"/>
      <c r="OVS69" s="525"/>
      <c r="OVT69" s="525"/>
      <c r="OVU69" s="525"/>
      <c r="OVV69" s="525"/>
      <c r="OVW69" s="525"/>
      <c r="OVX69" s="525"/>
      <c r="OVY69" s="525"/>
      <c r="OVZ69" s="525"/>
      <c r="OWA69" s="525"/>
      <c r="OWB69" s="525"/>
      <c r="OWC69" s="525"/>
      <c r="OWD69" s="525"/>
      <c r="OWE69" s="525"/>
      <c r="OWF69" s="525"/>
      <c r="OWG69" s="525"/>
      <c r="OWH69" s="525"/>
      <c r="OWI69" s="525"/>
      <c r="OWJ69" s="525"/>
      <c r="OWK69" s="525"/>
      <c r="OWL69" s="525"/>
      <c r="OWM69" s="525"/>
      <c r="OWN69" s="525"/>
      <c r="OWO69" s="525"/>
      <c r="OWP69" s="525"/>
      <c r="OWQ69" s="525"/>
      <c r="OWR69" s="525"/>
      <c r="OWS69" s="525"/>
      <c r="OWT69" s="525"/>
      <c r="OWU69" s="525"/>
      <c r="OWV69" s="525"/>
      <c r="OWW69" s="525"/>
      <c r="OWX69" s="525"/>
      <c r="OWY69" s="525"/>
      <c r="OWZ69" s="525"/>
      <c r="OXA69" s="525"/>
      <c r="OXB69" s="525"/>
      <c r="OXC69" s="525"/>
      <c r="OXD69" s="525"/>
      <c r="OXE69" s="525"/>
      <c r="OXF69" s="525"/>
      <c r="OXG69" s="525"/>
      <c r="OXH69" s="525"/>
      <c r="OXI69" s="525"/>
      <c r="OXJ69" s="525"/>
      <c r="OXK69" s="525"/>
      <c r="OXL69" s="525"/>
      <c r="OXM69" s="525"/>
      <c r="OXN69" s="525"/>
      <c r="OXO69" s="525"/>
      <c r="OXP69" s="525"/>
      <c r="OXQ69" s="525"/>
      <c r="OXR69" s="525"/>
      <c r="OXS69" s="525"/>
      <c r="OXT69" s="525"/>
      <c r="OXU69" s="525"/>
      <c r="OXV69" s="525"/>
      <c r="OXW69" s="525"/>
      <c r="OXX69" s="525"/>
      <c r="OXY69" s="525"/>
      <c r="OXZ69" s="525"/>
      <c r="OYA69" s="525"/>
      <c r="OYB69" s="525"/>
      <c r="OYC69" s="525"/>
      <c r="OYD69" s="525"/>
      <c r="OYE69" s="525"/>
      <c r="OYF69" s="525"/>
      <c r="OYG69" s="525"/>
      <c r="OYH69" s="525"/>
      <c r="OYI69" s="525"/>
      <c r="OYJ69" s="525"/>
      <c r="OYK69" s="525"/>
      <c r="OYL69" s="525"/>
      <c r="OYM69" s="525"/>
      <c r="OYN69" s="525"/>
      <c r="OYO69" s="525"/>
      <c r="OYP69" s="525"/>
      <c r="OYQ69" s="525"/>
      <c r="OYR69" s="525"/>
      <c r="OYS69" s="525"/>
      <c r="OYT69" s="525"/>
      <c r="OYU69" s="525"/>
      <c r="OYV69" s="525"/>
      <c r="OYW69" s="525"/>
      <c r="OYX69" s="525"/>
      <c r="OYY69" s="525"/>
      <c r="OYZ69" s="525"/>
      <c r="OZA69" s="525"/>
      <c r="OZB69" s="525"/>
      <c r="OZC69" s="525"/>
      <c r="OZD69" s="525"/>
      <c r="OZE69" s="525"/>
      <c r="OZF69" s="525"/>
      <c r="OZG69" s="525"/>
      <c r="OZH69" s="525"/>
      <c r="OZI69" s="525"/>
      <c r="OZJ69" s="525"/>
      <c r="OZK69" s="525"/>
      <c r="OZL69" s="525"/>
      <c r="OZM69" s="525"/>
      <c r="OZN69" s="525"/>
      <c r="OZO69" s="525"/>
      <c r="OZP69" s="525"/>
      <c r="OZQ69" s="525"/>
      <c r="OZR69" s="525"/>
      <c r="OZS69" s="525"/>
      <c r="OZT69" s="525"/>
      <c r="OZU69" s="525"/>
      <c r="OZV69" s="525"/>
      <c r="OZW69" s="525"/>
      <c r="OZX69" s="525"/>
      <c r="OZY69" s="525"/>
      <c r="OZZ69" s="525"/>
      <c r="PAA69" s="525"/>
      <c r="PAB69" s="525"/>
      <c r="PAC69" s="525"/>
      <c r="PAD69" s="525"/>
      <c r="PAE69" s="525"/>
      <c r="PAF69" s="525"/>
      <c r="PAG69" s="525"/>
      <c r="PAH69" s="525"/>
      <c r="PAI69" s="525"/>
      <c r="PAJ69" s="525"/>
      <c r="PAK69" s="525"/>
      <c r="PAL69" s="525"/>
      <c r="PAM69" s="525"/>
      <c r="PAN69" s="525"/>
      <c r="PAO69" s="525"/>
      <c r="PAP69" s="525"/>
      <c r="PAQ69" s="525"/>
      <c r="PAR69" s="525"/>
      <c r="PAS69" s="525"/>
      <c r="PAT69" s="525"/>
      <c r="PAU69" s="525"/>
      <c r="PAV69" s="525"/>
      <c r="PAW69" s="525"/>
      <c r="PAX69" s="525"/>
      <c r="PAY69" s="525"/>
      <c r="PAZ69" s="525"/>
      <c r="PBA69" s="525"/>
      <c r="PBB69" s="525"/>
      <c r="PBC69" s="525"/>
      <c r="PBD69" s="525"/>
      <c r="PBE69" s="525"/>
      <c r="PBF69" s="525"/>
      <c r="PBG69" s="525"/>
      <c r="PBH69" s="525"/>
      <c r="PBI69" s="525"/>
      <c r="PBJ69" s="525"/>
      <c r="PBK69" s="525"/>
      <c r="PBL69" s="525"/>
      <c r="PBM69" s="525"/>
      <c r="PBN69" s="525"/>
      <c r="PBO69" s="525"/>
      <c r="PBP69" s="525"/>
      <c r="PBQ69" s="525"/>
      <c r="PBR69" s="525"/>
      <c r="PBS69" s="525"/>
      <c r="PBT69" s="525"/>
      <c r="PBU69" s="525"/>
      <c r="PBV69" s="525"/>
      <c r="PBW69" s="525"/>
      <c r="PBX69" s="525"/>
      <c r="PBY69" s="525"/>
      <c r="PBZ69" s="525"/>
      <c r="PCA69" s="525"/>
      <c r="PCB69" s="525"/>
      <c r="PCC69" s="525"/>
      <c r="PCD69" s="525"/>
      <c r="PCE69" s="525"/>
      <c r="PCF69" s="525"/>
      <c r="PCG69" s="525"/>
      <c r="PCH69" s="525"/>
      <c r="PCI69" s="525"/>
      <c r="PCJ69" s="525"/>
      <c r="PCK69" s="525"/>
      <c r="PCL69" s="525"/>
      <c r="PCM69" s="525"/>
      <c r="PCN69" s="525"/>
      <c r="PCO69" s="525"/>
      <c r="PCP69" s="525"/>
      <c r="PCQ69" s="525"/>
      <c r="PCR69" s="525"/>
      <c r="PCS69" s="525"/>
      <c r="PCT69" s="525"/>
      <c r="PCU69" s="525"/>
      <c r="PCV69" s="525"/>
      <c r="PCW69" s="525"/>
      <c r="PCX69" s="525"/>
      <c r="PCY69" s="525"/>
      <c r="PCZ69" s="525"/>
      <c r="PDA69" s="525"/>
      <c r="PDB69" s="525"/>
      <c r="PDC69" s="525"/>
      <c r="PDD69" s="525"/>
      <c r="PDE69" s="525"/>
      <c r="PDF69" s="525"/>
      <c r="PDG69" s="525"/>
      <c r="PDH69" s="525"/>
      <c r="PDI69" s="525"/>
      <c r="PDJ69" s="525"/>
      <c r="PDK69" s="525"/>
      <c r="PDL69" s="525"/>
      <c r="PDM69" s="525"/>
      <c r="PDN69" s="525"/>
      <c r="PDO69" s="525"/>
      <c r="PDP69" s="525"/>
      <c r="PDQ69" s="525"/>
      <c r="PDR69" s="525"/>
      <c r="PDS69" s="525"/>
      <c r="PDT69" s="525"/>
      <c r="PDU69" s="525"/>
      <c r="PDV69" s="525"/>
      <c r="PDW69" s="525"/>
      <c r="PDX69" s="525"/>
      <c r="PDY69" s="525"/>
      <c r="PDZ69" s="525"/>
      <c r="PEA69" s="525"/>
      <c r="PEB69" s="525"/>
      <c r="PEC69" s="525"/>
      <c r="PED69" s="525"/>
      <c r="PEE69" s="525"/>
      <c r="PEF69" s="525"/>
      <c r="PEG69" s="525"/>
      <c r="PEH69" s="525"/>
      <c r="PEI69" s="525"/>
      <c r="PEJ69" s="525"/>
      <c r="PEK69" s="525"/>
      <c r="PEL69" s="525"/>
      <c r="PEM69" s="525"/>
      <c r="PEN69" s="525"/>
      <c r="PEO69" s="525"/>
      <c r="PEP69" s="525"/>
      <c r="PEQ69" s="525"/>
      <c r="PER69" s="525"/>
      <c r="PES69" s="525"/>
      <c r="PET69" s="525"/>
      <c r="PEU69" s="525"/>
      <c r="PEV69" s="525"/>
      <c r="PEW69" s="525"/>
      <c r="PEX69" s="525"/>
      <c r="PEY69" s="525"/>
      <c r="PEZ69" s="525"/>
      <c r="PFA69" s="525"/>
      <c r="PFB69" s="525"/>
      <c r="PFC69" s="525"/>
      <c r="PFD69" s="525"/>
      <c r="PFE69" s="525"/>
      <c r="PFF69" s="525"/>
      <c r="PFG69" s="525"/>
      <c r="PFH69" s="525"/>
      <c r="PFI69" s="525"/>
      <c r="PFJ69" s="525"/>
      <c r="PFK69" s="525"/>
      <c r="PFL69" s="525"/>
      <c r="PFM69" s="525"/>
      <c r="PFN69" s="525"/>
      <c r="PFO69" s="525"/>
      <c r="PFP69" s="525"/>
      <c r="PFQ69" s="525"/>
      <c r="PFR69" s="525"/>
      <c r="PFS69" s="525"/>
      <c r="PFT69" s="525"/>
      <c r="PFU69" s="525"/>
      <c r="PFV69" s="525"/>
      <c r="PFW69" s="525"/>
      <c r="PFX69" s="525"/>
      <c r="PFY69" s="525"/>
      <c r="PFZ69" s="525"/>
      <c r="PGA69" s="525"/>
      <c r="PGB69" s="525"/>
      <c r="PGC69" s="525"/>
      <c r="PGD69" s="525"/>
      <c r="PGE69" s="525"/>
      <c r="PGF69" s="525"/>
      <c r="PGG69" s="525"/>
      <c r="PGH69" s="525"/>
      <c r="PGI69" s="525"/>
      <c r="PGJ69" s="525"/>
      <c r="PGK69" s="525"/>
      <c r="PGL69" s="525"/>
      <c r="PGM69" s="525"/>
      <c r="PGN69" s="525"/>
      <c r="PGO69" s="525"/>
      <c r="PGP69" s="525"/>
      <c r="PGQ69" s="525"/>
      <c r="PGR69" s="525"/>
      <c r="PGS69" s="525"/>
      <c r="PGT69" s="525"/>
      <c r="PGU69" s="525"/>
      <c r="PGV69" s="525"/>
      <c r="PGW69" s="525"/>
      <c r="PGX69" s="525"/>
      <c r="PGY69" s="525"/>
      <c r="PGZ69" s="525"/>
      <c r="PHA69" s="525"/>
      <c r="PHB69" s="525"/>
      <c r="PHC69" s="525"/>
      <c r="PHD69" s="525"/>
      <c r="PHE69" s="525"/>
      <c r="PHF69" s="525"/>
      <c r="PHG69" s="525"/>
      <c r="PHH69" s="525"/>
      <c r="PHI69" s="525"/>
      <c r="PHJ69" s="525"/>
      <c r="PHK69" s="525"/>
      <c r="PHL69" s="525"/>
      <c r="PHM69" s="525"/>
      <c r="PHN69" s="525"/>
      <c r="PHO69" s="525"/>
      <c r="PHP69" s="525"/>
      <c r="PHQ69" s="525"/>
      <c r="PHR69" s="525"/>
      <c r="PHS69" s="525"/>
      <c r="PHT69" s="525"/>
      <c r="PHU69" s="525"/>
      <c r="PHV69" s="525"/>
      <c r="PHW69" s="525"/>
      <c r="PHX69" s="525"/>
      <c r="PHY69" s="525"/>
      <c r="PHZ69" s="525"/>
      <c r="PIA69" s="525"/>
      <c r="PIB69" s="525"/>
      <c r="PIC69" s="525"/>
      <c r="PID69" s="525"/>
      <c r="PIE69" s="525"/>
      <c r="PIF69" s="525"/>
      <c r="PIG69" s="525"/>
      <c r="PIH69" s="525"/>
      <c r="PII69" s="525"/>
      <c r="PIJ69" s="525"/>
      <c r="PIK69" s="525"/>
      <c r="PIL69" s="525"/>
      <c r="PIM69" s="525"/>
      <c r="PIN69" s="525"/>
      <c r="PIO69" s="525"/>
      <c r="PIP69" s="525"/>
      <c r="PIQ69" s="525"/>
      <c r="PIR69" s="525"/>
      <c r="PIS69" s="525"/>
      <c r="PIT69" s="525"/>
      <c r="PIU69" s="525"/>
      <c r="PIV69" s="525"/>
      <c r="PIW69" s="525"/>
      <c r="PIX69" s="525"/>
      <c r="PIY69" s="525"/>
      <c r="PIZ69" s="525"/>
      <c r="PJA69" s="525"/>
      <c r="PJB69" s="525"/>
      <c r="PJC69" s="525"/>
      <c r="PJD69" s="525"/>
      <c r="PJE69" s="525"/>
      <c r="PJF69" s="525"/>
      <c r="PJG69" s="525"/>
      <c r="PJH69" s="525"/>
      <c r="PJI69" s="525"/>
      <c r="PJJ69" s="525"/>
      <c r="PJK69" s="525"/>
      <c r="PJL69" s="525"/>
      <c r="PJM69" s="525"/>
      <c r="PJN69" s="525"/>
      <c r="PJO69" s="525"/>
      <c r="PJP69" s="525"/>
      <c r="PJQ69" s="525"/>
      <c r="PJR69" s="525"/>
      <c r="PJS69" s="525"/>
      <c r="PJT69" s="525"/>
      <c r="PJU69" s="525"/>
      <c r="PJV69" s="525"/>
      <c r="PJW69" s="525"/>
      <c r="PJX69" s="525"/>
      <c r="PJY69" s="525"/>
      <c r="PJZ69" s="525"/>
      <c r="PKA69" s="525"/>
      <c r="PKB69" s="525"/>
      <c r="PKC69" s="525"/>
      <c r="PKD69" s="525"/>
      <c r="PKE69" s="525"/>
      <c r="PKF69" s="525"/>
      <c r="PKG69" s="525"/>
      <c r="PKH69" s="525"/>
      <c r="PKI69" s="525"/>
      <c r="PKJ69" s="525"/>
      <c r="PKK69" s="525"/>
      <c r="PKL69" s="525"/>
      <c r="PKM69" s="525"/>
      <c r="PKN69" s="525"/>
      <c r="PKO69" s="525"/>
      <c r="PKP69" s="525"/>
      <c r="PKQ69" s="525"/>
      <c r="PKR69" s="525"/>
      <c r="PKS69" s="525"/>
      <c r="PKT69" s="525"/>
      <c r="PKU69" s="525"/>
      <c r="PKV69" s="525"/>
      <c r="PKW69" s="525"/>
      <c r="PKX69" s="525"/>
      <c r="PKY69" s="525"/>
      <c r="PKZ69" s="525"/>
      <c r="PLA69" s="525"/>
      <c r="PLB69" s="525"/>
      <c r="PLC69" s="525"/>
      <c r="PLD69" s="525"/>
      <c r="PLE69" s="525"/>
      <c r="PLF69" s="525"/>
      <c r="PLG69" s="525"/>
      <c r="PLH69" s="525"/>
      <c r="PLI69" s="525"/>
      <c r="PLJ69" s="525"/>
      <c r="PLK69" s="525"/>
      <c r="PLL69" s="525"/>
      <c r="PLM69" s="525"/>
      <c r="PLN69" s="525"/>
      <c r="PLO69" s="525"/>
      <c r="PLP69" s="525"/>
      <c r="PLQ69" s="525"/>
      <c r="PLR69" s="525"/>
      <c r="PLS69" s="525"/>
      <c r="PLT69" s="525"/>
      <c r="PLU69" s="525"/>
      <c r="PLV69" s="525"/>
      <c r="PLW69" s="525"/>
      <c r="PLX69" s="525"/>
      <c r="PLY69" s="525"/>
      <c r="PLZ69" s="525"/>
      <c r="PMA69" s="525"/>
      <c r="PMB69" s="525"/>
      <c r="PMC69" s="525"/>
      <c r="PMD69" s="525"/>
      <c r="PME69" s="525"/>
      <c r="PMF69" s="525"/>
      <c r="PMG69" s="525"/>
      <c r="PMH69" s="525"/>
      <c r="PMI69" s="525"/>
      <c r="PMJ69" s="525"/>
      <c r="PMK69" s="525"/>
      <c r="PML69" s="525"/>
      <c r="PMM69" s="525"/>
      <c r="PMN69" s="525"/>
      <c r="PMO69" s="525"/>
      <c r="PMP69" s="525"/>
      <c r="PMQ69" s="525"/>
      <c r="PMR69" s="525"/>
      <c r="PMS69" s="525"/>
      <c r="PMT69" s="525"/>
      <c r="PMU69" s="525"/>
      <c r="PMV69" s="525"/>
      <c r="PMW69" s="525"/>
      <c r="PMX69" s="525"/>
      <c r="PMY69" s="525"/>
      <c r="PMZ69" s="525"/>
      <c r="PNA69" s="525"/>
      <c r="PNB69" s="525"/>
      <c r="PNC69" s="525"/>
      <c r="PND69" s="525"/>
      <c r="PNE69" s="525"/>
      <c r="PNF69" s="525"/>
      <c r="PNG69" s="525"/>
      <c r="PNH69" s="525"/>
      <c r="PNI69" s="525"/>
      <c r="PNJ69" s="525"/>
      <c r="PNK69" s="525"/>
      <c r="PNL69" s="525"/>
      <c r="PNM69" s="525"/>
      <c r="PNN69" s="525"/>
      <c r="PNO69" s="525"/>
      <c r="PNP69" s="525"/>
      <c r="PNQ69" s="525"/>
      <c r="PNR69" s="525"/>
      <c r="PNS69" s="525"/>
      <c r="PNT69" s="525"/>
      <c r="PNU69" s="525"/>
      <c r="PNV69" s="525"/>
      <c r="PNW69" s="525"/>
      <c r="PNX69" s="525"/>
      <c r="PNY69" s="525"/>
      <c r="PNZ69" s="525"/>
      <c r="POA69" s="525"/>
      <c r="POB69" s="525"/>
      <c r="POC69" s="525"/>
      <c r="POD69" s="525"/>
      <c r="POE69" s="525"/>
      <c r="POF69" s="525"/>
      <c r="POG69" s="525"/>
      <c r="POH69" s="525"/>
      <c r="POI69" s="525"/>
      <c r="POJ69" s="525"/>
      <c r="POK69" s="525"/>
      <c r="POL69" s="525"/>
      <c r="POM69" s="525"/>
      <c r="PON69" s="525"/>
      <c r="POO69" s="525"/>
      <c r="POP69" s="525"/>
      <c r="POQ69" s="525"/>
      <c r="POR69" s="525"/>
      <c r="POS69" s="525"/>
      <c r="POT69" s="525"/>
      <c r="POU69" s="525"/>
      <c r="POV69" s="525"/>
      <c r="POW69" s="525"/>
      <c r="POX69" s="525"/>
      <c r="POY69" s="525"/>
      <c r="POZ69" s="525"/>
      <c r="PPA69" s="525"/>
      <c r="PPB69" s="525"/>
      <c r="PPC69" s="525"/>
      <c r="PPD69" s="525"/>
      <c r="PPE69" s="525"/>
      <c r="PPF69" s="525"/>
      <c r="PPG69" s="525"/>
      <c r="PPH69" s="525"/>
      <c r="PPI69" s="525"/>
      <c r="PPJ69" s="525"/>
      <c r="PPK69" s="525"/>
      <c r="PPL69" s="525"/>
      <c r="PPM69" s="525"/>
      <c r="PPN69" s="525"/>
      <c r="PPO69" s="525"/>
      <c r="PPP69" s="525"/>
      <c r="PPQ69" s="525"/>
      <c r="PPR69" s="525"/>
      <c r="PPS69" s="525"/>
      <c r="PPT69" s="525"/>
      <c r="PPU69" s="525"/>
      <c r="PPV69" s="525"/>
      <c r="PPW69" s="525"/>
      <c r="PPX69" s="525"/>
      <c r="PPY69" s="525"/>
      <c r="PPZ69" s="525"/>
      <c r="PQA69" s="525"/>
      <c r="PQB69" s="525"/>
      <c r="PQC69" s="525"/>
      <c r="PQD69" s="525"/>
      <c r="PQE69" s="525"/>
      <c r="PQF69" s="525"/>
      <c r="PQG69" s="525"/>
      <c r="PQH69" s="525"/>
      <c r="PQI69" s="525"/>
      <c r="PQJ69" s="525"/>
      <c r="PQK69" s="525"/>
      <c r="PQL69" s="525"/>
      <c r="PQM69" s="525"/>
      <c r="PQN69" s="525"/>
      <c r="PQO69" s="525"/>
      <c r="PQP69" s="525"/>
      <c r="PQQ69" s="525"/>
      <c r="PQR69" s="525"/>
      <c r="PQS69" s="525"/>
      <c r="PQT69" s="525"/>
      <c r="PQU69" s="525"/>
      <c r="PQV69" s="525"/>
      <c r="PQW69" s="525"/>
      <c r="PQX69" s="525"/>
      <c r="PQY69" s="525"/>
      <c r="PQZ69" s="525"/>
      <c r="PRA69" s="525"/>
      <c r="PRB69" s="525"/>
      <c r="PRC69" s="525"/>
      <c r="PRD69" s="525"/>
      <c r="PRE69" s="525"/>
      <c r="PRF69" s="525"/>
      <c r="PRG69" s="525"/>
      <c r="PRH69" s="525"/>
      <c r="PRI69" s="525"/>
      <c r="PRJ69" s="525"/>
      <c r="PRK69" s="525"/>
      <c r="PRL69" s="525"/>
      <c r="PRM69" s="525"/>
      <c r="PRN69" s="525"/>
      <c r="PRO69" s="525"/>
      <c r="PRP69" s="525"/>
      <c r="PRQ69" s="525"/>
      <c r="PRR69" s="525"/>
      <c r="PRS69" s="525"/>
      <c r="PRT69" s="525"/>
      <c r="PRU69" s="525"/>
      <c r="PRV69" s="525"/>
      <c r="PRW69" s="525"/>
      <c r="PRX69" s="525"/>
      <c r="PRY69" s="525"/>
      <c r="PRZ69" s="525"/>
      <c r="PSA69" s="525"/>
      <c r="PSB69" s="525"/>
      <c r="PSC69" s="525"/>
      <c r="PSD69" s="525"/>
      <c r="PSE69" s="525"/>
      <c r="PSF69" s="525"/>
      <c r="PSG69" s="525"/>
      <c r="PSH69" s="525"/>
      <c r="PSI69" s="525"/>
      <c r="PSJ69" s="525"/>
      <c r="PSK69" s="525"/>
      <c r="PSL69" s="525"/>
      <c r="PSM69" s="525"/>
      <c r="PSN69" s="525"/>
      <c r="PSO69" s="525"/>
      <c r="PSP69" s="525"/>
      <c r="PSQ69" s="525"/>
      <c r="PSR69" s="525"/>
      <c r="PSS69" s="525"/>
      <c r="PST69" s="525"/>
      <c r="PSU69" s="525"/>
      <c r="PSV69" s="525"/>
      <c r="PSW69" s="525"/>
      <c r="PSX69" s="525"/>
      <c r="PSY69" s="525"/>
      <c r="PSZ69" s="525"/>
      <c r="PTA69" s="525"/>
      <c r="PTB69" s="525"/>
      <c r="PTC69" s="525"/>
      <c r="PTD69" s="525"/>
      <c r="PTE69" s="525"/>
      <c r="PTF69" s="525"/>
      <c r="PTG69" s="525"/>
      <c r="PTH69" s="525"/>
      <c r="PTI69" s="525"/>
      <c r="PTJ69" s="525"/>
      <c r="PTK69" s="525"/>
      <c r="PTL69" s="525"/>
      <c r="PTM69" s="525"/>
      <c r="PTN69" s="525"/>
      <c r="PTO69" s="525"/>
      <c r="PTP69" s="525"/>
      <c r="PTQ69" s="525"/>
      <c r="PTR69" s="525"/>
      <c r="PTS69" s="525"/>
      <c r="PTT69" s="525"/>
      <c r="PTU69" s="525"/>
      <c r="PTV69" s="525"/>
      <c r="PTW69" s="525"/>
      <c r="PTX69" s="525"/>
      <c r="PTY69" s="525"/>
      <c r="PTZ69" s="525"/>
      <c r="PUA69" s="525"/>
      <c r="PUB69" s="525"/>
      <c r="PUC69" s="525"/>
      <c r="PUD69" s="525"/>
      <c r="PUE69" s="525"/>
      <c r="PUF69" s="525"/>
      <c r="PUG69" s="525"/>
      <c r="PUH69" s="525"/>
      <c r="PUI69" s="525"/>
      <c r="PUJ69" s="525"/>
      <c r="PUK69" s="525"/>
      <c r="PUL69" s="525"/>
      <c r="PUM69" s="525"/>
      <c r="PUN69" s="525"/>
      <c r="PUO69" s="525"/>
      <c r="PUP69" s="525"/>
      <c r="PUQ69" s="525"/>
      <c r="PUR69" s="525"/>
      <c r="PUS69" s="525"/>
      <c r="PUT69" s="525"/>
      <c r="PUU69" s="525"/>
      <c r="PUV69" s="525"/>
      <c r="PUW69" s="525"/>
      <c r="PUX69" s="525"/>
      <c r="PUY69" s="525"/>
      <c r="PUZ69" s="525"/>
      <c r="PVA69" s="525"/>
      <c r="PVB69" s="525"/>
      <c r="PVC69" s="525"/>
      <c r="PVD69" s="525"/>
      <c r="PVE69" s="525"/>
      <c r="PVF69" s="525"/>
      <c r="PVG69" s="525"/>
      <c r="PVH69" s="525"/>
      <c r="PVI69" s="525"/>
      <c r="PVJ69" s="525"/>
      <c r="PVK69" s="525"/>
      <c r="PVL69" s="525"/>
      <c r="PVM69" s="525"/>
      <c r="PVN69" s="525"/>
      <c r="PVO69" s="525"/>
      <c r="PVP69" s="525"/>
      <c r="PVQ69" s="525"/>
      <c r="PVR69" s="525"/>
      <c r="PVS69" s="525"/>
      <c r="PVT69" s="525"/>
      <c r="PVU69" s="525"/>
      <c r="PVV69" s="525"/>
      <c r="PVW69" s="525"/>
      <c r="PVX69" s="525"/>
      <c r="PVY69" s="525"/>
      <c r="PVZ69" s="525"/>
      <c r="PWA69" s="525"/>
      <c r="PWB69" s="525"/>
      <c r="PWC69" s="525"/>
      <c r="PWD69" s="525"/>
      <c r="PWE69" s="525"/>
      <c r="PWF69" s="525"/>
      <c r="PWG69" s="525"/>
      <c r="PWH69" s="525"/>
      <c r="PWI69" s="525"/>
      <c r="PWJ69" s="525"/>
      <c r="PWK69" s="525"/>
      <c r="PWL69" s="525"/>
      <c r="PWM69" s="525"/>
      <c r="PWN69" s="525"/>
      <c r="PWO69" s="525"/>
      <c r="PWP69" s="525"/>
      <c r="PWQ69" s="525"/>
      <c r="PWR69" s="525"/>
      <c r="PWS69" s="525"/>
      <c r="PWT69" s="525"/>
      <c r="PWU69" s="525"/>
      <c r="PWV69" s="525"/>
      <c r="PWW69" s="525"/>
      <c r="PWX69" s="525"/>
      <c r="PWY69" s="525"/>
      <c r="PWZ69" s="525"/>
      <c r="PXA69" s="525"/>
      <c r="PXB69" s="525"/>
      <c r="PXC69" s="525"/>
      <c r="PXD69" s="525"/>
      <c r="PXE69" s="525"/>
      <c r="PXF69" s="525"/>
      <c r="PXG69" s="525"/>
      <c r="PXH69" s="525"/>
      <c r="PXI69" s="525"/>
      <c r="PXJ69" s="525"/>
      <c r="PXK69" s="525"/>
      <c r="PXL69" s="525"/>
      <c r="PXM69" s="525"/>
      <c r="PXN69" s="525"/>
      <c r="PXO69" s="525"/>
      <c r="PXP69" s="525"/>
      <c r="PXQ69" s="525"/>
      <c r="PXR69" s="525"/>
      <c r="PXS69" s="525"/>
      <c r="PXT69" s="525"/>
      <c r="PXU69" s="525"/>
      <c r="PXV69" s="525"/>
      <c r="PXW69" s="525"/>
      <c r="PXX69" s="525"/>
      <c r="PXY69" s="525"/>
      <c r="PXZ69" s="525"/>
      <c r="PYA69" s="525"/>
      <c r="PYB69" s="525"/>
      <c r="PYC69" s="525"/>
      <c r="PYD69" s="525"/>
      <c r="PYE69" s="525"/>
      <c r="PYF69" s="525"/>
      <c r="PYG69" s="525"/>
      <c r="PYH69" s="525"/>
      <c r="PYI69" s="525"/>
      <c r="PYJ69" s="525"/>
      <c r="PYK69" s="525"/>
      <c r="PYL69" s="525"/>
      <c r="PYM69" s="525"/>
      <c r="PYN69" s="525"/>
      <c r="PYO69" s="525"/>
      <c r="PYP69" s="525"/>
      <c r="PYQ69" s="525"/>
      <c r="PYR69" s="525"/>
      <c r="PYS69" s="525"/>
      <c r="PYT69" s="525"/>
      <c r="PYU69" s="525"/>
      <c r="PYV69" s="525"/>
      <c r="PYW69" s="525"/>
      <c r="PYX69" s="525"/>
      <c r="PYY69" s="525"/>
      <c r="PYZ69" s="525"/>
      <c r="PZA69" s="525"/>
      <c r="PZB69" s="525"/>
      <c r="PZC69" s="525"/>
      <c r="PZD69" s="525"/>
      <c r="PZE69" s="525"/>
      <c r="PZF69" s="525"/>
      <c r="PZG69" s="525"/>
      <c r="PZH69" s="525"/>
      <c r="PZI69" s="525"/>
      <c r="PZJ69" s="525"/>
      <c r="PZK69" s="525"/>
      <c r="PZL69" s="525"/>
      <c r="PZM69" s="525"/>
      <c r="PZN69" s="525"/>
      <c r="PZO69" s="525"/>
      <c r="PZP69" s="525"/>
      <c r="PZQ69" s="525"/>
      <c r="PZR69" s="525"/>
      <c r="PZS69" s="525"/>
      <c r="PZT69" s="525"/>
      <c r="PZU69" s="525"/>
      <c r="PZV69" s="525"/>
      <c r="PZW69" s="525"/>
      <c r="PZX69" s="525"/>
      <c r="PZY69" s="525"/>
      <c r="PZZ69" s="525"/>
      <c r="QAA69" s="525"/>
      <c r="QAB69" s="525"/>
      <c r="QAC69" s="525"/>
      <c r="QAD69" s="525"/>
      <c r="QAE69" s="525"/>
      <c r="QAF69" s="525"/>
      <c r="QAG69" s="525"/>
      <c r="QAH69" s="525"/>
      <c r="QAI69" s="525"/>
      <c r="QAJ69" s="525"/>
      <c r="QAK69" s="525"/>
      <c r="QAL69" s="525"/>
      <c r="QAM69" s="525"/>
      <c r="QAN69" s="525"/>
      <c r="QAO69" s="525"/>
      <c r="QAP69" s="525"/>
      <c r="QAQ69" s="525"/>
      <c r="QAR69" s="525"/>
      <c r="QAS69" s="525"/>
      <c r="QAT69" s="525"/>
      <c r="QAU69" s="525"/>
      <c r="QAV69" s="525"/>
      <c r="QAW69" s="525"/>
      <c r="QAX69" s="525"/>
      <c r="QAY69" s="525"/>
      <c r="QAZ69" s="525"/>
      <c r="QBA69" s="525"/>
      <c r="QBB69" s="525"/>
      <c r="QBC69" s="525"/>
      <c r="QBD69" s="525"/>
      <c r="QBE69" s="525"/>
      <c r="QBF69" s="525"/>
      <c r="QBG69" s="525"/>
      <c r="QBH69" s="525"/>
      <c r="QBI69" s="525"/>
      <c r="QBJ69" s="525"/>
      <c r="QBK69" s="525"/>
      <c r="QBL69" s="525"/>
      <c r="QBM69" s="525"/>
      <c r="QBN69" s="525"/>
      <c r="QBO69" s="525"/>
      <c r="QBP69" s="525"/>
      <c r="QBQ69" s="525"/>
      <c r="QBR69" s="525"/>
      <c r="QBS69" s="525"/>
      <c r="QBT69" s="525"/>
      <c r="QBU69" s="525"/>
      <c r="QBV69" s="525"/>
      <c r="QBW69" s="525"/>
      <c r="QBX69" s="525"/>
      <c r="QBY69" s="525"/>
      <c r="QBZ69" s="525"/>
      <c r="QCA69" s="525"/>
      <c r="QCB69" s="525"/>
      <c r="QCC69" s="525"/>
      <c r="QCD69" s="525"/>
      <c r="QCE69" s="525"/>
      <c r="QCF69" s="525"/>
      <c r="QCG69" s="525"/>
      <c r="QCH69" s="525"/>
      <c r="QCI69" s="525"/>
      <c r="QCJ69" s="525"/>
      <c r="QCK69" s="525"/>
      <c r="QCL69" s="525"/>
      <c r="QCM69" s="525"/>
      <c r="QCN69" s="525"/>
      <c r="QCO69" s="525"/>
      <c r="QCP69" s="525"/>
      <c r="QCQ69" s="525"/>
      <c r="QCR69" s="525"/>
      <c r="QCS69" s="525"/>
      <c r="QCT69" s="525"/>
      <c r="QCU69" s="525"/>
      <c r="QCV69" s="525"/>
      <c r="QCW69" s="525"/>
      <c r="QCX69" s="525"/>
      <c r="QCY69" s="525"/>
      <c r="QCZ69" s="525"/>
      <c r="QDA69" s="525"/>
      <c r="QDB69" s="525"/>
      <c r="QDC69" s="525"/>
      <c r="QDD69" s="525"/>
      <c r="QDE69" s="525"/>
      <c r="QDF69" s="525"/>
      <c r="QDG69" s="525"/>
      <c r="QDH69" s="525"/>
      <c r="QDI69" s="525"/>
      <c r="QDJ69" s="525"/>
      <c r="QDK69" s="525"/>
      <c r="QDL69" s="525"/>
      <c r="QDM69" s="525"/>
      <c r="QDN69" s="525"/>
      <c r="QDO69" s="525"/>
      <c r="QDP69" s="525"/>
      <c r="QDQ69" s="525"/>
      <c r="QDR69" s="525"/>
      <c r="QDS69" s="525"/>
      <c r="QDT69" s="525"/>
      <c r="QDU69" s="525"/>
      <c r="QDV69" s="525"/>
      <c r="QDW69" s="525"/>
      <c r="QDX69" s="525"/>
      <c r="QDY69" s="525"/>
      <c r="QDZ69" s="525"/>
      <c r="QEA69" s="525"/>
      <c r="QEB69" s="525"/>
      <c r="QEC69" s="525"/>
      <c r="QED69" s="525"/>
      <c r="QEE69" s="525"/>
      <c r="QEF69" s="525"/>
      <c r="QEG69" s="525"/>
      <c r="QEH69" s="525"/>
      <c r="QEI69" s="525"/>
      <c r="QEJ69" s="525"/>
      <c r="QEK69" s="525"/>
      <c r="QEL69" s="525"/>
      <c r="QEM69" s="525"/>
      <c r="QEN69" s="525"/>
      <c r="QEO69" s="525"/>
      <c r="QEP69" s="525"/>
      <c r="QEQ69" s="525"/>
      <c r="QER69" s="525"/>
      <c r="QES69" s="525"/>
      <c r="QET69" s="525"/>
      <c r="QEU69" s="525"/>
      <c r="QEV69" s="525"/>
      <c r="QEW69" s="525"/>
      <c r="QEX69" s="525"/>
      <c r="QEY69" s="525"/>
      <c r="QEZ69" s="525"/>
      <c r="QFA69" s="525"/>
      <c r="QFB69" s="525"/>
      <c r="QFC69" s="525"/>
      <c r="QFD69" s="525"/>
      <c r="QFE69" s="525"/>
      <c r="QFF69" s="525"/>
      <c r="QFG69" s="525"/>
      <c r="QFH69" s="525"/>
      <c r="QFI69" s="525"/>
      <c r="QFJ69" s="525"/>
      <c r="QFK69" s="525"/>
      <c r="QFL69" s="525"/>
      <c r="QFM69" s="525"/>
      <c r="QFN69" s="525"/>
      <c r="QFO69" s="525"/>
      <c r="QFP69" s="525"/>
      <c r="QFQ69" s="525"/>
      <c r="QFR69" s="525"/>
      <c r="QFS69" s="525"/>
      <c r="QFT69" s="525"/>
      <c r="QFU69" s="525"/>
      <c r="QFV69" s="525"/>
      <c r="QFW69" s="525"/>
      <c r="QFX69" s="525"/>
      <c r="QFY69" s="525"/>
      <c r="QFZ69" s="525"/>
      <c r="QGA69" s="525"/>
      <c r="QGB69" s="525"/>
      <c r="QGC69" s="525"/>
      <c r="QGD69" s="525"/>
      <c r="QGE69" s="525"/>
      <c r="QGF69" s="525"/>
      <c r="QGG69" s="525"/>
      <c r="QGH69" s="525"/>
      <c r="QGI69" s="525"/>
      <c r="QGJ69" s="525"/>
      <c r="QGK69" s="525"/>
      <c r="QGL69" s="525"/>
      <c r="QGM69" s="525"/>
      <c r="QGN69" s="525"/>
      <c r="QGO69" s="525"/>
      <c r="QGP69" s="525"/>
      <c r="QGQ69" s="525"/>
      <c r="QGR69" s="525"/>
      <c r="QGS69" s="525"/>
      <c r="QGT69" s="525"/>
      <c r="QGU69" s="525"/>
      <c r="QGV69" s="525"/>
      <c r="QGW69" s="525"/>
      <c r="QGX69" s="525"/>
      <c r="QGY69" s="525"/>
      <c r="QGZ69" s="525"/>
      <c r="QHA69" s="525"/>
      <c r="QHB69" s="525"/>
      <c r="QHC69" s="525"/>
      <c r="QHD69" s="525"/>
      <c r="QHE69" s="525"/>
      <c r="QHF69" s="525"/>
      <c r="QHG69" s="525"/>
      <c r="QHH69" s="525"/>
      <c r="QHI69" s="525"/>
      <c r="QHJ69" s="525"/>
      <c r="QHK69" s="525"/>
      <c r="QHL69" s="525"/>
      <c r="QHM69" s="525"/>
      <c r="QHN69" s="525"/>
      <c r="QHO69" s="525"/>
      <c r="QHP69" s="525"/>
      <c r="QHQ69" s="525"/>
      <c r="QHR69" s="525"/>
      <c r="QHS69" s="525"/>
      <c r="QHT69" s="525"/>
      <c r="QHU69" s="525"/>
      <c r="QHV69" s="525"/>
      <c r="QHW69" s="525"/>
      <c r="QHX69" s="525"/>
      <c r="QHY69" s="525"/>
      <c r="QHZ69" s="525"/>
      <c r="QIA69" s="525"/>
      <c r="QIB69" s="525"/>
      <c r="QIC69" s="525"/>
      <c r="QID69" s="525"/>
      <c r="QIE69" s="525"/>
      <c r="QIF69" s="525"/>
      <c r="QIG69" s="525"/>
      <c r="QIH69" s="525"/>
      <c r="QII69" s="525"/>
      <c r="QIJ69" s="525"/>
      <c r="QIK69" s="525"/>
      <c r="QIL69" s="525"/>
      <c r="QIM69" s="525"/>
      <c r="QIN69" s="525"/>
      <c r="QIO69" s="525"/>
      <c r="QIP69" s="525"/>
      <c r="QIQ69" s="525"/>
      <c r="QIR69" s="525"/>
      <c r="QIS69" s="525"/>
      <c r="QIT69" s="525"/>
      <c r="QIU69" s="525"/>
      <c r="QIV69" s="525"/>
      <c r="QIW69" s="525"/>
      <c r="QIX69" s="525"/>
      <c r="QIY69" s="525"/>
      <c r="QIZ69" s="525"/>
      <c r="QJA69" s="525"/>
      <c r="QJB69" s="525"/>
      <c r="QJC69" s="525"/>
      <c r="QJD69" s="525"/>
      <c r="QJE69" s="525"/>
      <c r="QJF69" s="525"/>
      <c r="QJG69" s="525"/>
      <c r="QJH69" s="525"/>
      <c r="QJI69" s="525"/>
      <c r="QJJ69" s="525"/>
      <c r="QJK69" s="525"/>
      <c r="QJL69" s="525"/>
      <c r="QJM69" s="525"/>
      <c r="QJN69" s="525"/>
      <c r="QJO69" s="525"/>
      <c r="QJP69" s="525"/>
      <c r="QJQ69" s="525"/>
      <c r="QJR69" s="525"/>
      <c r="QJS69" s="525"/>
      <c r="QJT69" s="525"/>
      <c r="QJU69" s="525"/>
      <c r="QJV69" s="525"/>
      <c r="QJW69" s="525"/>
      <c r="QJX69" s="525"/>
      <c r="QJY69" s="525"/>
      <c r="QJZ69" s="525"/>
      <c r="QKA69" s="525"/>
      <c r="QKB69" s="525"/>
      <c r="QKC69" s="525"/>
      <c r="QKD69" s="525"/>
      <c r="QKE69" s="525"/>
      <c r="QKF69" s="525"/>
      <c r="QKG69" s="525"/>
      <c r="QKH69" s="525"/>
      <c r="QKI69" s="525"/>
      <c r="QKJ69" s="525"/>
      <c r="QKK69" s="525"/>
      <c r="QKL69" s="525"/>
      <c r="QKM69" s="525"/>
      <c r="QKN69" s="525"/>
      <c r="QKO69" s="525"/>
      <c r="QKP69" s="525"/>
      <c r="QKQ69" s="525"/>
      <c r="QKR69" s="525"/>
      <c r="QKS69" s="525"/>
      <c r="QKT69" s="525"/>
      <c r="QKU69" s="525"/>
      <c r="QKV69" s="525"/>
      <c r="QKW69" s="525"/>
      <c r="QKX69" s="525"/>
      <c r="QKY69" s="525"/>
      <c r="QKZ69" s="525"/>
      <c r="QLA69" s="525"/>
      <c r="QLB69" s="525"/>
      <c r="QLC69" s="525"/>
      <c r="QLD69" s="525"/>
      <c r="QLE69" s="525"/>
      <c r="QLF69" s="525"/>
      <c r="QLG69" s="525"/>
      <c r="QLH69" s="525"/>
      <c r="QLI69" s="525"/>
      <c r="QLJ69" s="525"/>
      <c r="QLK69" s="525"/>
      <c r="QLL69" s="525"/>
      <c r="QLM69" s="525"/>
      <c r="QLN69" s="525"/>
      <c r="QLO69" s="525"/>
      <c r="QLP69" s="525"/>
      <c r="QLQ69" s="525"/>
      <c r="QLR69" s="525"/>
      <c r="QLS69" s="525"/>
      <c r="QLT69" s="525"/>
      <c r="QLU69" s="525"/>
      <c r="QLV69" s="525"/>
      <c r="QLW69" s="525"/>
      <c r="QLX69" s="525"/>
      <c r="QLY69" s="525"/>
      <c r="QLZ69" s="525"/>
      <c r="QMA69" s="525"/>
      <c r="QMB69" s="525"/>
      <c r="QMC69" s="525"/>
      <c r="QMD69" s="525"/>
      <c r="QME69" s="525"/>
      <c r="QMF69" s="525"/>
      <c r="QMG69" s="525"/>
      <c r="QMH69" s="525"/>
      <c r="QMI69" s="525"/>
      <c r="QMJ69" s="525"/>
      <c r="QMK69" s="525"/>
      <c r="QML69" s="525"/>
      <c r="QMM69" s="525"/>
      <c r="QMN69" s="525"/>
      <c r="QMO69" s="525"/>
      <c r="QMP69" s="525"/>
      <c r="QMQ69" s="525"/>
      <c r="QMR69" s="525"/>
      <c r="QMS69" s="525"/>
      <c r="QMT69" s="525"/>
      <c r="QMU69" s="525"/>
      <c r="QMV69" s="525"/>
      <c r="QMW69" s="525"/>
      <c r="QMX69" s="525"/>
      <c r="QMY69" s="525"/>
      <c r="QMZ69" s="525"/>
      <c r="QNA69" s="525"/>
      <c r="QNB69" s="525"/>
      <c r="QNC69" s="525"/>
      <c r="QND69" s="525"/>
      <c r="QNE69" s="525"/>
      <c r="QNF69" s="525"/>
      <c r="QNG69" s="525"/>
      <c r="QNH69" s="525"/>
      <c r="QNI69" s="525"/>
      <c r="QNJ69" s="525"/>
      <c r="QNK69" s="525"/>
      <c r="QNL69" s="525"/>
      <c r="QNM69" s="525"/>
      <c r="QNN69" s="525"/>
      <c r="QNO69" s="525"/>
      <c r="QNP69" s="525"/>
      <c r="QNQ69" s="525"/>
      <c r="QNR69" s="525"/>
      <c r="QNS69" s="525"/>
      <c r="QNT69" s="525"/>
      <c r="QNU69" s="525"/>
      <c r="QNV69" s="525"/>
      <c r="QNW69" s="525"/>
      <c r="QNX69" s="525"/>
      <c r="QNY69" s="525"/>
      <c r="QNZ69" s="525"/>
      <c r="QOA69" s="525"/>
      <c r="QOB69" s="525"/>
      <c r="QOC69" s="525"/>
      <c r="QOD69" s="525"/>
      <c r="QOE69" s="525"/>
      <c r="QOF69" s="525"/>
      <c r="QOG69" s="525"/>
      <c r="QOH69" s="525"/>
      <c r="QOI69" s="525"/>
      <c r="QOJ69" s="525"/>
      <c r="QOK69" s="525"/>
      <c r="QOL69" s="525"/>
      <c r="QOM69" s="525"/>
      <c r="QON69" s="525"/>
      <c r="QOO69" s="525"/>
      <c r="QOP69" s="525"/>
      <c r="QOQ69" s="525"/>
      <c r="QOR69" s="525"/>
      <c r="QOS69" s="525"/>
      <c r="QOT69" s="525"/>
      <c r="QOU69" s="525"/>
      <c r="QOV69" s="525"/>
      <c r="QOW69" s="525"/>
      <c r="QOX69" s="525"/>
      <c r="QOY69" s="525"/>
      <c r="QOZ69" s="525"/>
      <c r="QPA69" s="525"/>
      <c r="QPB69" s="525"/>
      <c r="QPC69" s="525"/>
      <c r="QPD69" s="525"/>
      <c r="QPE69" s="525"/>
      <c r="QPF69" s="525"/>
      <c r="QPG69" s="525"/>
      <c r="QPH69" s="525"/>
      <c r="QPI69" s="525"/>
      <c r="QPJ69" s="525"/>
      <c r="QPK69" s="525"/>
      <c r="QPL69" s="525"/>
      <c r="QPM69" s="525"/>
      <c r="QPN69" s="525"/>
      <c r="QPO69" s="525"/>
      <c r="QPP69" s="525"/>
      <c r="QPQ69" s="525"/>
      <c r="QPR69" s="525"/>
      <c r="QPS69" s="525"/>
      <c r="QPT69" s="525"/>
      <c r="QPU69" s="525"/>
      <c r="QPV69" s="525"/>
      <c r="QPW69" s="525"/>
      <c r="QPX69" s="525"/>
      <c r="QPY69" s="525"/>
      <c r="QPZ69" s="525"/>
      <c r="QQA69" s="525"/>
      <c r="QQB69" s="525"/>
      <c r="QQC69" s="525"/>
      <c r="QQD69" s="525"/>
      <c r="QQE69" s="525"/>
      <c r="QQF69" s="525"/>
      <c r="QQG69" s="525"/>
      <c r="QQH69" s="525"/>
      <c r="QQI69" s="525"/>
      <c r="QQJ69" s="525"/>
      <c r="QQK69" s="525"/>
      <c r="QQL69" s="525"/>
      <c r="QQM69" s="525"/>
      <c r="QQN69" s="525"/>
      <c r="QQO69" s="525"/>
      <c r="QQP69" s="525"/>
      <c r="QQQ69" s="525"/>
      <c r="QQR69" s="525"/>
      <c r="QQS69" s="525"/>
      <c r="QQT69" s="525"/>
      <c r="QQU69" s="525"/>
      <c r="QQV69" s="525"/>
      <c r="QQW69" s="525"/>
      <c r="QQX69" s="525"/>
      <c r="QQY69" s="525"/>
      <c r="QQZ69" s="525"/>
      <c r="QRA69" s="525"/>
      <c r="QRB69" s="525"/>
      <c r="QRC69" s="525"/>
      <c r="QRD69" s="525"/>
      <c r="QRE69" s="525"/>
      <c r="QRF69" s="525"/>
      <c r="QRG69" s="525"/>
      <c r="QRH69" s="525"/>
      <c r="QRI69" s="525"/>
      <c r="QRJ69" s="525"/>
      <c r="QRK69" s="525"/>
      <c r="QRL69" s="525"/>
      <c r="QRM69" s="525"/>
      <c r="QRN69" s="525"/>
      <c r="QRO69" s="525"/>
      <c r="QRP69" s="525"/>
      <c r="QRQ69" s="525"/>
      <c r="QRR69" s="525"/>
      <c r="QRS69" s="525"/>
      <c r="QRT69" s="525"/>
      <c r="QRU69" s="525"/>
      <c r="QRV69" s="525"/>
      <c r="QRW69" s="525"/>
      <c r="QRX69" s="525"/>
      <c r="QRY69" s="525"/>
      <c r="QRZ69" s="525"/>
      <c r="QSA69" s="525"/>
      <c r="QSB69" s="525"/>
      <c r="QSC69" s="525"/>
      <c r="QSD69" s="525"/>
      <c r="QSE69" s="525"/>
      <c r="QSF69" s="525"/>
      <c r="QSG69" s="525"/>
      <c r="QSH69" s="525"/>
      <c r="QSI69" s="525"/>
      <c r="QSJ69" s="525"/>
      <c r="QSK69" s="525"/>
      <c r="QSL69" s="525"/>
      <c r="QSM69" s="525"/>
      <c r="QSN69" s="525"/>
      <c r="QSO69" s="525"/>
      <c r="QSP69" s="525"/>
      <c r="QSQ69" s="525"/>
      <c r="QSR69" s="525"/>
      <c r="QSS69" s="525"/>
      <c r="QST69" s="525"/>
      <c r="QSU69" s="525"/>
      <c r="QSV69" s="525"/>
      <c r="QSW69" s="525"/>
      <c r="QSX69" s="525"/>
      <c r="QSY69" s="525"/>
      <c r="QSZ69" s="525"/>
      <c r="QTA69" s="525"/>
      <c r="QTB69" s="525"/>
      <c r="QTC69" s="525"/>
      <c r="QTD69" s="525"/>
      <c r="QTE69" s="525"/>
      <c r="QTF69" s="525"/>
      <c r="QTG69" s="525"/>
      <c r="QTH69" s="525"/>
      <c r="QTI69" s="525"/>
      <c r="QTJ69" s="525"/>
      <c r="QTK69" s="525"/>
      <c r="QTL69" s="525"/>
      <c r="QTM69" s="525"/>
      <c r="QTN69" s="525"/>
      <c r="QTO69" s="525"/>
      <c r="QTP69" s="525"/>
      <c r="QTQ69" s="525"/>
      <c r="QTR69" s="525"/>
      <c r="QTS69" s="525"/>
      <c r="QTT69" s="525"/>
      <c r="QTU69" s="525"/>
      <c r="QTV69" s="525"/>
      <c r="QTW69" s="525"/>
      <c r="QTX69" s="525"/>
      <c r="QTY69" s="525"/>
      <c r="QTZ69" s="525"/>
      <c r="QUA69" s="525"/>
      <c r="QUB69" s="525"/>
      <c r="QUC69" s="525"/>
      <c r="QUD69" s="525"/>
      <c r="QUE69" s="525"/>
      <c r="QUF69" s="525"/>
      <c r="QUG69" s="525"/>
      <c r="QUH69" s="525"/>
      <c r="QUI69" s="525"/>
      <c r="QUJ69" s="525"/>
      <c r="QUK69" s="525"/>
      <c r="QUL69" s="525"/>
      <c r="QUM69" s="525"/>
      <c r="QUN69" s="525"/>
      <c r="QUO69" s="525"/>
      <c r="QUP69" s="525"/>
      <c r="QUQ69" s="525"/>
      <c r="QUR69" s="525"/>
      <c r="QUS69" s="525"/>
      <c r="QUT69" s="525"/>
      <c r="QUU69" s="525"/>
      <c r="QUV69" s="525"/>
      <c r="QUW69" s="525"/>
      <c r="QUX69" s="525"/>
      <c r="QUY69" s="525"/>
      <c r="QUZ69" s="525"/>
      <c r="QVA69" s="525"/>
      <c r="QVB69" s="525"/>
      <c r="QVC69" s="525"/>
      <c r="QVD69" s="525"/>
      <c r="QVE69" s="525"/>
      <c r="QVF69" s="525"/>
      <c r="QVG69" s="525"/>
      <c r="QVH69" s="525"/>
      <c r="QVI69" s="525"/>
      <c r="QVJ69" s="525"/>
      <c r="QVK69" s="525"/>
      <c r="QVL69" s="525"/>
      <c r="QVM69" s="525"/>
      <c r="QVN69" s="525"/>
      <c r="QVO69" s="525"/>
      <c r="QVP69" s="525"/>
      <c r="QVQ69" s="525"/>
      <c r="QVR69" s="525"/>
      <c r="QVS69" s="525"/>
      <c r="QVT69" s="525"/>
      <c r="QVU69" s="525"/>
      <c r="QVV69" s="525"/>
      <c r="QVW69" s="525"/>
      <c r="QVX69" s="525"/>
      <c r="QVY69" s="525"/>
      <c r="QVZ69" s="525"/>
      <c r="QWA69" s="525"/>
      <c r="QWB69" s="525"/>
      <c r="QWC69" s="525"/>
      <c r="QWD69" s="525"/>
      <c r="QWE69" s="525"/>
      <c r="QWF69" s="525"/>
      <c r="QWG69" s="525"/>
      <c r="QWH69" s="525"/>
      <c r="QWI69" s="525"/>
      <c r="QWJ69" s="525"/>
      <c r="QWK69" s="525"/>
      <c r="QWL69" s="525"/>
      <c r="QWM69" s="525"/>
      <c r="QWN69" s="525"/>
      <c r="QWO69" s="525"/>
      <c r="QWP69" s="525"/>
      <c r="QWQ69" s="525"/>
      <c r="QWR69" s="525"/>
      <c r="QWS69" s="525"/>
      <c r="QWT69" s="525"/>
      <c r="QWU69" s="525"/>
      <c r="QWV69" s="525"/>
      <c r="QWW69" s="525"/>
      <c r="QWX69" s="525"/>
      <c r="QWY69" s="525"/>
      <c r="QWZ69" s="525"/>
      <c r="QXA69" s="525"/>
      <c r="QXB69" s="525"/>
      <c r="QXC69" s="525"/>
      <c r="QXD69" s="525"/>
      <c r="QXE69" s="525"/>
      <c r="QXF69" s="525"/>
      <c r="QXG69" s="525"/>
      <c r="QXH69" s="525"/>
      <c r="QXI69" s="525"/>
      <c r="QXJ69" s="525"/>
      <c r="QXK69" s="525"/>
      <c r="QXL69" s="525"/>
      <c r="QXM69" s="525"/>
      <c r="QXN69" s="525"/>
      <c r="QXO69" s="525"/>
      <c r="QXP69" s="525"/>
      <c r="QXQ69" s="525"/>
      <c r="QXR69" s="525"/>
      <c r="QXS69" s="525"/>
      <c r="QXT69" s="525"/>
      <c r="QXU69" s="525"/>
      <c r="QXV69" s="525"/>
      <c r="QXW69" s="525"/>
      <c r="QXX69" s="525"/>
      <c r="QXY69" s="525"/>
      <c r="QXZ69" s="525"/>
      <c r="QYA69" s="525"/>
      <c r="QYB69" s="525"/>
      <c r="QYC69" s="525"/>
      <c r="QYD69" s="525"/>
      <c r="QYE69" s="525"/>
      <c r="QYF69" s="525"/>
      <c r="QYG69" s="525"/>
      <c r="QYH69" s="525"/>
      <c r="QYI69" s="525"/>
      <c r="QYJ69" s="525"/>
      <c r="QYK69" s="525"/>
      <c r="QYL69" s="525"/>
      <c r="QYM69" s="525"/>
      <c r="QYN69" s="525"/>
      <c r="QYO69" s="525"/>
      <c r="QYP69" s="525"/>
      <c r="QYQ69" s="525"/>
      <c r="QYR69" s="525"/>
      <c r="QYS69" s="525"/>
      <c r="QYT69" s="525"/>
      <c r="QYU69" s="525"/>
      <c r="QYV69" s="525"/>
      <c r="QYW69" s="525"/>
      <c r="QYX69" s="525"/>
      <c r="QYY69" s="525"/>
      <c r="QYZ69" s="525"/>
      <c r="QZA69" s="525"/>
      <c r="QZB69" s="525"/>
      <c r="QZC69" s="525"/>
      <c r="QZD69" s="525"/>
      <c r="QZE69" s="525"/>
      <c r="QZF69" s="525"/>
      <c r="QZG69" s="525"/>
      <c r="QZH69" s="525"/>
      <c r="QZI69" s="525"/>
      <c r="QZJ69" s="525"/>
      <c r="QZK69" s="525"/>
      <c r="QZL69" s="525"/>
      <c r="QZM69" s="525"/>
      <c r="QZN69" s="525"/>
      <c r="QZO69" s="525"/>
      <c r="QZP69" s="525"/>
      <c r="QZQ69" s="525"/>
      <c r="QZR69" s="525"/>
      <c r="QZS69" s="525"/>
      <c r="QZT69" s="525"/>
      <c r="QZU69" s="525"/>
      <c r="QZV69" s="525"/>
      <c r="QZW69" s="525"/>
      <c r="QZX69" s="525"/>
      <c r="QZY69" s="525"/>
      <c r="QZZ69" s="525"/>
      <c r="RAA69" s="525"/>
      <c r="RAB69" s="525"/>
      <c r="RAC69" s="525"/>
      <c r="RAD69" s="525"/>
      <c r="RAE69" s="525"/>
      <c r="RAF69" s="525"/>
      <c r="RAG69" s="525"/>
      <c r="RAH69" s="525"/>
      <c r="RAI69" s="525"/>
      <c r="RAJ69" s="525"/>
      <c r="RAK69" s="525"/>
      <c r="RAL69" s="525"/>
      <c r="RAM69" s="525"/>
      <c r="RAN69" s="525"/>
      <c r="RAO69" s="525"/>
      <c r="RAP69" s="525"/>
      <c r="RAQ69" s="525"/>
      <c r="RAR69" s="525"/>
      <c r="RAS69" s="525"/>
      <c r="RAT69" s="525"/>
      <c r="RAU69" s="525"/>
      <c r="RAV69" s="525"/>
      <c r="RAW69" s="525"/>
      <c r="RAX69" s="525"/>
      <c r="RAY69" s="525"/>
      <c r="RAZ69" s="525"/>
      <c r="RBA69" s="525"/>
      <c r="RBB69" s="525"/>
      <c r="RBC69" s="525"/>
      <c r="RBD69" s="525"/>
      <c r="RBE69" s="525"/>
      <c r="RBF69" s="525"/>
      <c r="RBG69" s="525"/>
      <c r="RBH69" s="525"/>
      <c r="RBI69" s="525"/>
      <c r="RBJ69" s="525"/>
      <c r="RBK69" s="525"/>
      <c r="RBL69" s="525"/>
      <c r="RBM69" s="525"/>
      <c r="RBN69" s="525"/>
      <c r="RBO69" s="525"/>
      <c r="RBP69" s="525"/>
      <c r="RBQ69" s="525"/>
      <c r="RBR69" s="525"/>
      <c r="RBS69" s="525"/>
      <c r="RBT69" s="525"/>
      <c r="RBU69" s="525"/>
      <c r="RBV69" s="525"/>
      <c r="RBW69" s="525"/>
      <c r="RBX69" s="525"/>
      <c r="RBY69" s="525"/>
      <c r="RBZ69" s="525"/>
      <c r="RCA69" s="525"/>
      <c r="RCB69" s="525"/>
      <c r="RCC69" s="525"/>
      <c r="RCD69" s="525"/>
      <c r="RCE69" s="525"/>
      <c r="RCF69" s="525"/>
      <c r="RCG69" s="525"/>
      <c r="RCH69" s="525"/>
      <c r="RCI69" s="525"/>
      <c r="RCJ69" s="525"/>
      <c r="RCK69" s="525"/>
      <c r="RCL69" s="525"/>
      <c r="RCM69" s="525"/>
      <c r="RCN69" s="525"/>
      <c r="RCO69" s="525"/>
      <c r="RCP69" s="525"/>
      <c r="RCQ69" s="525"/>
      <c r="RCR69" s="525"/>
      <c r="RCS69" s="525"/>
      <c r="RCT69" s="525"/>
      <c r="RCU69" s="525"/>
      <c r="RCV69" s="525"/>
      <c r="RCW69" s="525"/>
      <c r="RCX69" s="525"/>
      <c r="RCY69" s="525"/>
      <c r="RCZ69" s="525"/>
      <c r="RDA69" s="525"/>
      <c r="RDB69" s="525"/>
      <c r="RDC69" s="525"/>
      <c r="RDD69" s="525"/>
      <c r="RDE69" s="525"/>
      <c r="RDF69" s="525"/>
      <c r="RDG69" s="525"/>
      <c r="RDH69" s="525"/>
      <c r="RDI69" s="525"/>
      <c r="RDJ69" s="525"/>
      <c r="RDK69" s="525"/>
      <c r="RDL69" s="525"/>
      <c r="RDM69" s="525"/>
      <c r="RDN69" s="525"/>
      <c r="RDO69" s="525"/>
      <c r="RDP69" s="525"/>
      <c r="RDQ69" s="525"/>
      <c r="RDR69" s="525"/>
      <c r="RDS69" s="525"/>
      <c r="RDT69" s="525"/>
      <c r="RDU69" s="525"/>
      <c r="RDV69" s="525"/>
      <c r="RDW69" s="525"/>
      <c r="RDX69" s="525"/>
      <c r="RDY69" s="525"/>
      <c r="RDZ69" s="525"/>
      <c r="REA69" s="525"/>
      <c r="REB69" s="525"/>
      <c r="REC69" s="525"/>
      <c r="RED69" s="525"/>
      <c r="REE69" s="525"/>
      <c r="REF69" s="525"/>
      <c r="REG69" s="525"/>
      <c r="REH69" s="525"/>
      <c r="REI69" s="525"/>
      <c r="REJ69" s="525"/>
      <c r="REK69" s="525"/>
      <c r="REL69" s="525"/>
      <c r="REM69" s="525"/>
      <c r="REN69" s="525"/>
      <c r="REO69" s="525"/>
      <c r="REP69" s="525"/>
      <c r="REQ69" s="525"/>
      <c r="RER69" s="525"/>
      <c r="RES69" s="525"/>
      <c r="RET69" s="525"/>
      <c r="REU69" s="525"/>
      <c r="REV69" s="525"/>
      <c r="REW69" s="525"/>
      <c r="REX69" s="525"/>
      <c r="REY69" s="525"/>
      <c r="REZ69" s="525"/>
      <c r="RFA69" s="525"/>
      <c r="RFB69" s="525"/>
      <c r="RFC69" s="525"/>
      <c r="RFD69" s="525"/>
      <c r="RFE69" s="525"/>
      <c r="RFF69" s="525"/>
      <c r="RFG69" s="525"/>
      <c r="RFH69" s="525"/>
      <c r="RFI69" s="525"/>
      <c r="RFJ69" s="525"/>
      <c r="RFK69" s="525"/>
      <c r="RFL69" s="525"/>
      <c r="RFM69" s="525"/>
      <c r="RFN69" s="525"/>
      <c r="RFO69" s="525"/>
      <c r="RFP69" s="525"/>
      <c r="RFQ69" s="525"/>
      <c r="RFR69" s="525"/>
      <c r="RFS69" s="525"/>
      <c r="RFT69" s="525"/>
      <c r="RFU69" s="525"/>
      <c r="RFV69" s="525"/>
      <c r="RFW69" s="525"/>
      <c r="RFX69" s="525"/>
      <c r="RFY69" s="525"/>
      <c r="RFZ69" s="525"/>
      <c r="RGA69" s="525"/>
      <c r="RGB69" s="525"/>
      <c r="RGC69" s="525"/>
      <c r="RGD69" s="525"/>
      <c r="RGE69" s="525"/>
      <c r="RGF69" s="525"/>
      <c r="RGG69" s="525"/>
      <c r="RGH69" s="525"/>
      <c r="RGI69" s="525"/>
      <c r="RGJ69" s="525"/>
      <c r="RGK69" s="525"/>
      <c r="RGL69" s="525"/>
      <c r="RGM69" s="525"/>
      <c r="RGN69" s="525"/>
      <c r="RGO69" s="525"/>
      <c r="RGP69" s="525"/>
      <c r="RGQ69" s="525"/>
      <c r="RGR69" s="525"/>
      <c r="RGS69" s="525"/>
      <c r="RGT69" s="525"/>
      <c r="RGU69" s="525"/>
      <c r="RGV69" s="525"/>
      <c r="RGW69" s="525"/>
      <c r="RGX69" s="525"/>
      <c r="RGY69" s="525"/>
      <c r="RGZ69" s="525"/>
      <c r="RHA69" s="525"/>
      <c r="RHB69" s="525"/>
      <c r="RHC69" s="525"/>
      <c r="RHD69" s="525"/>
      <c r="RHE69" s="525"/>
      <c r="RHF69" s="525"/>
      <c r="RHG69" s="525"/>
      <c r="RHH69" s="525"/>
      <c r="RHI69" s="525"/>
      <c r="RHJ69" s="525"/>
      <c r="RHK69" s="525"/>
      <c r="RHL69" s="525"/>
      <c r="RHM69" s="525"/>
      <c r="RHN69" s="525"/>
      <c r="RHO69" s="525"/>
      <c r="RHP69" s="525"/>
      <c r="RHQ69" s="525"/>
      <c r="RHR69" s="525"/>
      <c r="RHS69" s="525"/>
      <c r="RHT69" s="525"/>
      <c r="RHU69" s="525"/>
      <c r="RHV69" s="525"/>
      <c r="RHW69" s="525"/>
      <c r="RHX69" s="525"/>
      <c r="RHY69" s="525"/>
      <c r="RHZ69" s="525"/>
      <c r="RIA69" s="525"/>
      <c r="RIB69" s="525"/>
      <c r="RIC69" s="525"/>
      <c r="RID69" s="525"/>
      <c r="RIE69" s="525"/>
      <c r="RIF69" s="525"/>
      <c r="RIG69" s="525"/>
      <c r="RIH69" s="525"/>
      <c r="RII69" s="525"/>
      <c r="RIJ69" s="525"/>
      <c r="RIK69" s="525"/>
      <c r="RIL69" s="525"/>
      <c r="RIM69" s="525"/>
      <c r="RIN69" s="525"/>
      <c r="RIO69" s="525"/>
      <c r="RIP69" s="525"/>
      <c r="RIQ69" s="525"/>
      <c r="RIR69" s="525"/>
      <c r="RIS69" s="525"/>
      <c r="RIT69" s="525"/>
      <c r="RIU69" s="525"/>
      <c r="RIV69" s="525"/>
      <c r="RIW69" s="525"/>
      <c r="RIX69" s="525"/>
      <c r="RIY69" s="525"/>
      <c r="RIZ69" s="525"/>
      <c r="RJA69" s="525"/>
      <c r="RJB69" s="525"/>
      <c r="RJC69" s="525"/>
      <c r="RJD69" s="525"/>
      <c r="RJE69" s="525"/>
      <c r="RJF69" s="525"/>
      <c r="RJG69" s="525"/>
      <c r="RJH69" s="525"/>
      <c r="RJI69" s="525"/>
      <c r="RJJ69" s="525"/>
      <c r="RJK69" s="525"/>
      <c r="RJL69" s="525"/>
      <c r="RJM69" s="525"/>
      <c r="RJN69" s="525"/>
      <c r="RJO69" s="525"/>
      <c r="RJP69" s="525"/>
      <c r="RJQ69" s="525"/>
      <c r="RJR69" s="525"/>
      <c r="RJS69" s="525"/>
      <c r="RJT69" s="525"/>
      <c r="RJU69" s="525"/>
      <c r="RJV69" s="525"/>
      <c r="RJW69" s="525"/>
      <c r="RJX69" s="525"/>
      <c r="RJY69" s="525"/>
      <c r="RJZ69" s="525"/>
      <c r="RKA69" s="525"/>
      <c r="RKB69" s="525"/>
      <c r="RKC69" s="525"/>
      <c r="RKD69" s="525"/>
      <c r="RKE69" s="525"/>
      <c r="RKF69" s="525"/>
      <c r="RKG69" s="525"/>
      <c r="RKH69" s="525"/>
      <c r="RKI69" s="525"/>
      <c r="RKJ69" s="525"/>
      <c r="RKK69" s="525"/>
      <c r="RKL69" s="525"/>
      <c r="RKM69" s="525"/>
      <c r="RKN69" s="525"/>
      <c r="RKO69" s="525"/>
      <c r="RKP69" s="525"/>
      <c r="RKQ69" s="525"/>
      <c r="RKR69" s="525"/>
      <c r="RKS69" s="525"/>
      <c r="RKT69" s="525"/>
      <c r="RKU69" s="525"/>
      <c r="RKV69" s="525"/>
      <c r="RKW69" s="525"/>
      <c r="RKX69" s="525"/>
      <c r="RKY69" s="525"/>
      <c r="RKZ69" s="525"/>
      <c r="RLA69" s="525"/>
      <c r="RLB69" s="525"/>
      <c r="RLC69" s="525"/>
      <c r="RLD69" s="525"/>
      <c r="RLE69" s="525"/>
      <c r="RLF69" s="525"/>
      <c r="RLG69" s="525"/>
      <c r="RLH69" s="525"/>
      <c r="RLI69" s="525"/>
      <c r="RLJ69" s="525"/>
      <c r="RLK69" s="525"/>
      <c r="RLL69" s="525"/>
      <c r="RLM69" s="525"/>
      <c r="RLN69" s="525"/>
      <c r="RLO69" s="525"/>
      <c r="RLP69" s="525"/>
      <c r="RLQ69" s="525"/>
      <c r="RLR69" s="525"/>
      <c r="RLS69" s="525"/>
      <c r="RLT69" s="525"/>
      <c r="RLU69" s="525"/>
      <c r="RLV69" s="525"/>
      <c r="RLW69" s="525"/>
      <c r="RLX69" s="525"/>
      <c r="RLY69" s="525"/>
      <c r="RLZ69" s="525"/>
      <c r="RMA69" s="525"/>
      <c r="RMB69" s="525"/>
      <c r="RMC69" s="525"/>
      <c r="RMD69" s="525"/>
      <c r="RME69" s="525"/>
      <c r="RMF69" s="525"/>
      <c r="RMG69" s="525"/>
      <c r="RMH69" s="525"/>
      <c r="RMI69" s="525"/>
      <c r="RMJ69" s="525"/>
      <c r="RMK69" s="525"/>
      <c r="RML69" s="525"/>
      <c r="RMM69" s="525"/>
      <c r="RMN69" s="525"/>
      <c r="RMO69" s="525"/>
      <c r="RMP69" s="525"/>
      <c r="RMQ69" s="525"/>
      <c r="RMR69" s="525"/>
      <c r="RMS69" s="525"/>
      <c r="RMT69" s="525"/>
      <c r="RMU69" s="525"/>
      <c r="RMV69" s="525"/>
      <c r="RMW69" s="525"/>
      <c r="RMX69" s="525"/>
      <c r="RMY69" s="525"/>
      <c r="RMZ69" s="525"/>
      <c r="RNA69" s="525"/>
      <c r="RNB69" s="525"/>
      <c r="RNC69" s="525"/>
      <c r="RND69" s="525"/>
      <c r="RNE69" s="525"/>
      <c r="RNF69" s="525"/>
      <c r="RNG69" s="525"/>
      <c r="RNH69" s="525"/>
      <c r="RNI69" s="525"/>
      <c r="RNJ69" s="525"/>
      <c r="RNK69" s="525"/>
      <c r="RNL69" s="525"/>
      <c r="RNM69" s="525"/>
      <c r="RNN69" s="525"/>
      <c r="RNO69" s="525"/>
      <c r="RNP69" s="525"/>
      <c r="RNQ69" s="525"/>
      <c r="RNR69" s="525"/>
      <c r="RNS69" s="525"/>
      <c r="RNT69" s="525"/>
      <c r="RNU69" s="525"/>
      <c r="RNV69" s="525"/>
      <c r="RNW69" s="525"/>
      <c r="RNX69" s="525"/>
      <c r="RNY69" s="525"/>
      <c r="RNZ69" s="525"/>
      <c r="ROA69" s="525"/>
      <c r="ROB69" s="525"/>
      <c r="ROC69" s="525"/>
      <c r="ROD69" s="525"/>
      <c r="ROE69" s="525"/>
      <c r="ROF69" s="525"/>
      <c r="ROG69" s="525"/>
      <c r="ROH69" s="525"/>
      <c r="ROI69" s="525"/>
      <c r="ROJ69" s="525"/>
      <c r="ROK69" s="525"/>
      <c r="ROL69" s="525"/>
      <c r="ROM69" s="525"/>
      <c r="RON69" s="525"/>
      <c r="ROO69" s="525"/>
      <c r="ROP69" s="525"/>
      <c r="ROQ69" s="525"/>
      <c r="ROR69" s="525"/>
      <c r="ROS69" s="525"/>
      <c r="ROT69" s="525"/>
      <c r="ROU69" s="525"/>
      <c r="ROV69" s="525"/>
      <c r="ROW69" s="525"/>
      <c r="ROX69" s="525"/>
      <c r="ROY69" s="525"/>
      <c r="ROZ69" s="525"/>
      <c r="RPA69" s="525"/>
      <c r="RPB69" s="525"/>
      <c r="RPC69" s="525"/>
      <c r="RPD69" s="525"/>
      <c r="RPE69" s="525"/>
      <c r="RPF69" s="525"/>
      <c r="RPG69" s="525"/>
      <c r="RPH69" s="525"/>
      <c r="RPI69" s="525"/>
      <c r="RPJ69" s="525"/>
      <c r="RPK69" s="525"/>
      <c r="RPL69" s="525"/>
      <c r="RPM69" s="525"/>
      <c r="RPN69" s="525"/>
      <c r="RPO69" s="525"/>
      <c r="RPP69" s="525"/>
      <c r="RPQ69" s="525"/>
      <c r="RPR69" s="525"/>
      <c r="RPS69" s="525"/>
      <c r="RPT69" s="525"/>
      <c r="RPU69" s="525"/>
      <c r="RPV69" s="525"/>
      <c r="RPW69" s="525"/>
      <c r="RPX69" s="525"/>
      <c r="RPY69" s="525"/>
      <c r="RPZ69" s="525"/>
      <c r="RQA69" s="525"/>
      <c r="RQB69" s="525"/>
      <c r="RQC69" s="525"/>
      <c r="RQD69" s="525"/>
      <c r="RQE69" s="525"/>
      <c r="RQF69" s="525"/>
      <c r="RQG69" s="525"/>
      <c r="RQH69" s="525"/>
      <c r="RQI69" s="525"/>
      <c r="RQJ69" s="525"/>
      <c r="RQK69" s="525"/>
      <c r="RQL69" s="525"/>
      <c r="RQM69" s="525"/>
      <c r="RQN69" s="525"/>
      <c r="RQO69" s="525"/>
      <c r="RQP69" s="525"/>
      <c r="RQQ69" s="525"/>
      <c r="RQR69" s="525"/>
      <c r="RQS69" s="525"/>
      <c r="RQT69" s="525"/>
      <c r="RQU69" s="525"/>
      <c r="RQV69" s="525"/>
      <c r="RQW69" s="525"/>
      <c r="RQX69" s="525"/>
      <c r="RQY69" s="525"/>
      <c r="RQZ69" s="525"/>
      <c r="RRA69" s="525"/>
      <c r="RRB69" s="525"/>
      <c r="RRC69" s="525"/>
      <c r="RRD69" s="525"/>
      <c r="RRE69" s="525"/>
      <c r="RRF69" s="525"/>
      <c r="RRG69" s="525"/>
      <c r="RRH69" s="525"/>
      <c r="RRI69" s="525"/>
      <c r="RRJ69" s="525"/>
      <c r="RRK69" s="525"/>
      <c r="RRL69" s="525"/>
      <c r="RRM69" s="525"/>
      <c r="RRN69" s="525"/>
      <c r="RRO69" s="525"/>
      <c r="RRP69" s="525"/>
      <c r="RRQ69" s="525"/>
      <c r="RRR69" s="525"/>
      <c r="RRS69" s="525"/>
      <c r="RRT69" s="525"/>
      <c r="RRU69" s="525"/>
      <c r="RRV69" s="525"/>
      <c r="RRW69" s="525"/>
      <c r="RRX69" s="525"/>
      <c r="RRY69" s="525"/>
      <c r="RRZ69" s="525"/>
      <c r="RSA69" s="525"/>
      <c r="RSB69" s="525"/>
      <c r="RSC69" s="525"/>
      <c r="RSD69" s="525"/>
      <c r="RSE69" s="525"/>
      <c r="RSF69" s="525"/>
      <c r="RSG69" s="525"/>
      <c r="RSH69" s="525"/>
      <c r="RSI69" s="525"/>
      <c r="RSJ69" s="525"/>
      <c r="RSK69" s="525"/>
      <c r="RSL69" s="525"/>
      <c r="RSM69" s="525"/>
      <c r="RSN69" s="525"/>
      <c r="RSO69" s="525"/>
      <c r="RSP69" s="525"/>
      <c r="RSQ69" s="525"/>
      <c r="RSR69" s="525"/>
      <c r="RSS69" s="525"/>
      <c r="RST69" s="525"/>
      <c r="RSU69" s="525"/>
      <c r="RSV69" s="525"/>
      <c r="RSW69" s="525"/>
      <c r="RSX69" s="525"/>
      <c r="RSY69" s="525"/>
      <c r="RSZ69" s="525"/>
      <c r="RTA69" s="525"/>
      <c r="RTB69" s="525"/>
      <c r="RTC69" s="525"/>
      <c r="RTD69" s="525"/>
      <c r="RTE69" s="525"/>
      <c r="RTF69" s="525"/>
      <c r="RTG69" s="525"/>
      <c r="RTH69" s="525"/>
      <c r="RTI69" s="525"/>
      <c r="RTJ69" s="525"/>
      <c r="RTK69" s="525"/>
      <c r="RTL69" s="525"/>
      <c r="RTM69" s="525"/>
      <c r="RTN69" s="525"/>
      <c r="RTO69" s="525"/>
      <c r="RTP69" s="525"/>
      <c r="RTQ69" s="525"/>
      <c r="RTR69" s="525"/>
      <c r="RTS69" s="525"/>
      <c r="RTT69" s="525"/>
      <c r="RTU69" s="525"/>
      <c r="RTV69" s="525"/>
      <c r="RTW69" s="525"/>
      <c r="RTX69" s="525"/>
      <c r="RTY69" s="525"/>
      <c r="RTZ69" s="525"/>
      <c r="RUA69" s="525"/>
      <c r="RUB69" s="525"/>
      <c r="RUC69" s="525"/>
      <c r="RUD69" s="525"/>
      <c r="RUE69" s="525"/>
      <c r="RUF69" s="525"/>
      <c r="RUG69" s="525"/>
      <c r="RUH69" s="525"/>
      <c r="RUI69" s="525"/>
      <c r="RUJ69" s="525"/>
      <c r="RUK69" s="525"/>
      <c r="RUL69" s="525"/>
      <c r="RUM69" s="525"/>
      <c r="RUN69" s="525"/>
      <c r="RUO69" s="525"/>
      <c r="RUP69" s="525"/>
      <c r="RUQ69" s="525"/>
      <c r="RUR69" s="525"/>
      <c r="RUS69" s="525"/>
      <c r="RUT69" s="525"/>
      <c r="RUU69" s="525"/>
      <c r="RUV69" s="525"/>
      <c r="RUW69" s="525"/>
      <c r="RUX69" s="525"/>
      <c r="RUY69" s="525"/>
      <c r="RUZ69" s="525"/>
      <c r="RVA69" s="525"/>
      <c r="RVB69" s="525"/>
      <c r="RVC69" s="525"/>
      <c r="RVD69" s="525"/>
      <c r="RVE69" s="525"/>
      <c r="RVF69" s="525"/>
      <c r="RVG69" s="525"/>
      <c r="RVH69" s="525"/>
      <c r="RVI69" s="525"/>
      <c r="RVJ69" s="525"/>
      <c r="RVK69" s="525"/>
      <c r="RVL69" s="525"/>
      <c r="RVM69" s="525"/>
      <c r="RVN69" s="525"/>
      <c r="RVO69" s="525"/>
      <c r="RVP69" s="525"/>
      <c r="RVQ69" s="525"/>
      <c r="RVR69" s="525"/>
      <c r="RVS69" s="525"/>
      <c r="RVT69" s="525"/>
      <c r="RVU69" s="525"/>
      <c r="RVV69" s="525"/>
      <c r="RVW69" s="525"/>
      <c r="RVX69" s="525"/>
      <c r="RVY69" s="525"/>
      <c r="RVZ69" s="525"/>
      <c r="RWA69" s="525"/>
      <c r="RWB69" s="525"/>
      <c r="RWC69" s="525"/>
      <c r="RWD69" s="525"/>
      <c r="RWE69" s="525"/>
      <c r="RWF69" s="525"/>
      <c r="RWG69" s="525"/>
      <c r="RWH69" s="525"/>
      <c r="RWI69" s="525"/>
      <c r="RWJ69" s="525"/>
      <c r="RWK69" s="525"/>
      <c r="RWL69" s="525"/>
      <c r="RWM69" s="525"/>
      <c r="RWN69" s="525"/>
      <c r="RWO69" s="525"/>
      <c r="RWP69" s="525"/>
      <c r="RWQ69" s="525"/>
      <c r="RWR69" s="525"/>
      <c r="RWS69" s="525"/>
      <c r="RWT69" s="525"/>
      <c r="RWU69" s="525"/>
      <c r="RWV69" s="525"/>
      <c r="RWW69" s="525"/>
      <c r="RWX69" s="525"/>
      <c r="RWY69" s="525"/>
      <c r="RWZ69" s="525"/>
      <c r="RXA69" s="525"/>
      <c r="RXB69" s="525"/>
      <c r="RXC69" s="525"/>
      <c r="RXD69" s="525"/>
      <c r="RXE69" s="525"/>
      <c r="RXF69" s="525"/>
      <c r="RXG69" s="525"/>
      <c r="RXH69" s="525"/>
      <c r="RXI69" s="525"/>
      <c r="RXJ69" s="525"/>
      <c r="RXK69" s="525"/>
      <c r="RXL69" s="525"/>
      <c r="RXM69" s="525"/>
      <c r="RXN69" s="525"/>
      <c r="RXO69" s="525"/>
      <c r="RXP69" s="525"/>
      <c r="RXQ69" s="525"/>
      <c r="RXR69" s="525"/>
      <c r="RXS69" s="525"/>
      <c r="RXT69" s="525"/>
      <c r="RXU69" s="525"/>
      <c r="RXV69" s="525"/>
      <c r="RXW69" s="525"/>
      <c r="RXX69" s="525"/>
      <c r="RXY69" s="525"/>
      <c r="RXZ69" s="525"/>
      <c r="RYA69" s="525"/>
      <c r="RYB69" s="525"/>
      <c r="RYC69" s="525"/>
      <c r="RYD69" s="525"/>
      <c r="RYE69" s="525"/>
      <c r="RYF69" s="525"/>
      <c r="RYG69" s="525"/>
      <c r="RYH69" s="525"/>
      <c r="RYI69" s="525"/>
      <c r="RYJ69" s="525"/>
      <c r="RYK69" s="525"/>
      <c r="RYL69" s="525"/>
      <c r="RYM69" s="525"/>
      <c r="RYN69" s="525"/>
      <c r="RYO69" s="525"/>
      <c r="RYP69" s="525"/>
      <c r="RYQ69" s="525"/>
      <c r="RYR69" s="525"/>
      <c r="RYS69" s="525"/>
      <c r="RYT69" s="525"/>
      <c r="RYU69" s="525"/>
      <c r="RYV69" s="525"/>
      <c r="RYW69" s="525"/>
      <c r="RYX69" s="525"/>
      <c r="RYY69" s="525"/>
      <c r="RYZ69" s="525"/>
      <c r="RZA69" s="525"/>
      <c r="RZB69" s="525"/>
      <c r="RZC69" s="525"/>
      <c r="RZD69" s="525"/>
      <c r="RZE69" s="525"/>
      <c r="RZF69" s="525"/>
      <c r="RZG69" s="525"/>
      <c r="RZH69" s="525"/>
      <c r="RZI69" s="525"/>
      <c r="RZJ69" s="525"/>
      <c r="RZK69" s="525"/>
      <c r="RZL69" s="525"/>
      <c r="RZM69" s="525"/>
      <c r="RZN69" s="525"/>
      <c r="RZO69" s="525"/>
      <c r="RZP69" s="525"/>
      <c r="RZQ69" s="525"/>
      <c r="RZR69" s="525"/>
      <c r="RZS69" s="525"/>
      <c r="RZT69" s="525"/>
      <c r="RZU69" s="525"/>
      <c r="RZV69" s="525"/>
      <c r="RZW69" s="525"/>
      <c r="RZX69" s="525"/>
      <c r="RZY69" s="525"/>
      <c r="RZZ69" s="525"/>
      <c r="SAA69" s="525"/>
      <c r="SAB69" s="525"/>
      <c r="SAC69" s="525"/>
      <c r="SAD69" s="525"/>
      <c r="SAE69" s="525"/>
      <c r="SAF69" s="525"/>
      <c r="SAG69" s="525"/>
      <c r="SAH69" s="525"/>
      <c r="SAI69" s="525"/>
      <c r="SAJ69" s="525"/>
      <c r="SAK69" s="525"/>
      <c r="SAL69" s="525"/>
      <c r="SAM69" s="525"/>
      <c r="SAN69" s="525"/>
      <c r="SAO69" s="525"/>
      <c r="SAP69" s="525"/>
      <c r="SAQ69" s="525"/>
      <c r="SAR69" s="525"/>
      <c r="SAS69" s="525"/>
      <c r="SAT69" s="525"/>
      <c r="SAU69" s="525"/>
      <c r="SAV69" s="525"/>
      <c r="SAW69" s="525"/>
      <c r="SAX69" s="525"/>
      <c r="SAY69" s="525"/>
      <c r="SAZ69" s="525"/>
      <c r="SBA69" s="525"/>
      <c r="SBB69" s="525"/>
      <c r="SBC69" s="525"/>
      <c r="SBD69" s="525"/>
      <c r="SBE69" s="525"/>
      <c r="SBF69" s="525"/>
      <c r="SBG69" s="525"/>
      <c r="SBH69" s="525"/>
      <c r="SBI69" s="525"/>
      <c r="SBJ69" s="525"/>
      <c r="SBK69" s="525"/>
      <c r="SBL69" s="525"/>
      <c r="SBM69" s="525"/>
      <c r="SBN69" s="525"/>
      <c r="SBO69" s="525"/>
      <c r="SBP69" s="525"/>
      <c r="SBQ69" s="525"/>
      <c r="SBR69" s="525"/>
      <c r="SBS69" s="525"/>
      <c r="SBT69" s="525"/>
      <c r="SBU69" s="525"/>
      <c r="SBV69" s="525"/>
      <c r="SBW69" s="525"/>
      <c r="SBX69" s="525"/>
      <c r="SBY69" s="525"/>
      <c r="SBZ69" s="525"/>
      <c r="SCA69" s="525"/>
      <c r="SCB69" s="525"/>
      <c r="SCC69" s="525"/>
      <c r="SCD69" s="525"/>
      <c r="SCE69" s="525"/>
      <c r="SCF69" s="525"/>
      <c r="SCG69" s="525"/>
      <c r="SCH69" s="525"/>
      <c r="SCI69" s="525"/>
      <c r="SCJ69" s="525"/>
      <c r="SCK69" s="525"/>
      <c r="SCL69" s="525"/>
      <c r="SCM69" s="525"/>
      <c r="SCN69" s="525"/>
      <c r="SCO69" s="525"/>
      <c r="SCP69" s="525"/>
      <c r="SCQ69" s="525"/>
      <c r="SCR69" s="525"/>
      <c r="SCS69" s="525"/>
      <c r="SCT69" s="525"/>
      <c r="SCU69" s="525"/>
      <c r="SCV69" s="525"/>
      <c r="SCW69" s="525"/>
      <c r="SCX69" s="525"/>
      <c r="SCY69" s="525"/>
      <c r="SCZ69" s="525"/>
      <c r="SDA69" s="525"/>
      <c r="SDB69" s="525"/>
      <c r="SDC69" s="525"/>
      <c r="SDD69" s="525"/>
      <c r="SDE69" s="525"/>
      <c r="SDF69" s="525"/>
      <c r="SDG69" s="525"/>
      <c r="SDH69" s="525"/>
      <c r="SDI69" s="525"/>
      <c r="SDJ69" s="525"/>
      <c r="SDK69" s="525"/>
      <c r="SDL69" s="525"/>
      <c r="SDM69" s="525"/>
      <c r="SDN69" s="525"/>
      <c r="SDO69" s="525"/>
      <c r="SDP69" s="525"/>
      <c r="SDQ69" s="525"/>
      <c r="SDR69" s="525"/>
      <c r="SDS69" s="525"/>
      <c r="SDT69" s="525"/>
      <c r="SDU69" s="525"/>
      <c r="SDV69" s="525"/>
      <c r="SDW69" s="525"/>
      <c r="SDX69" s="525"/>
      <c r="SDY69" s="525"/>
      <c r="SDZ69" s="525"/>
      <c r="SEA69" s="525"/>
      <c r="SEB69" s="525"/>
      <c r="SEC69" s="525"/>
      <c r="SED69" s="525"/>
      <c r="SEE69" s="525"/>
      <c r="SEF69" s="525"/>
      <c r="SEG69" s="525"/>
      <c r="SEH69" s="525"/>
      <c r="SEI69" s="525"/>
      <c r="SEJ69" s="525"/>
      <c r="SEK69" s="525"/>
      <c r="SEL69" s="525"/>
      <c r="SEM69" s="525"/>
      <c r="SEN69" s="525"/>
      <c r="SEO69" s="525"/>
      <c r="SEP69" s="525"/>
      <c r="SEQ69" s="525"/>
      <c r="SER69" s="525"/>
      <c r="SES69" s="525"/>
      <c r="SET69" s="525"/>
      <c r="SEU69" s="525"/>
      <c r="SEV69" s="525"/>
      <c r="SEW69" s="525"/>
      <c r="SEX69" s="525"/>
      <c r="SEY69" s="525"/>
      <c r="SEZ69" s="525"/>
      <c r="SFA69" s="525"/>
      <c r="SFB69" s="525"/>
      <c r="SFC69" s="525"/>
      <c r="SFD69" s="525"/>
      <c r="SFE69" s="525"/>
      <c r="SFF69" s="525"/>
      <c r="SFG69" s="525"/>
      <c r="SFH69" s="525"/>
      <c r="SFI69" s="525"/>
      <c r="SFJ69" s="525"/>
      <c r="SFK69" s="525"/>
      <c r="SFL69" s="525"/>
      <c r="SFM69" s="525"/>
      <c r="SFN69" s="525"/>
      <c r="SFO69" s="525"/>
      <c r="SFP69" s="525"/>
      <c r="SFQ69" s="525"/>
      <c r="SFR69" s="525"/>
      <c r="SFS69" s="525"/>
      <c r="SFT69" s="525"/>
      <c r="SFU69" s="525"/>
      <c r="SFV69" s="525"/>
      <c r="SFW69" s="525"/>
      <c r="SFX69" s="525"/>
      <c r="SFY69" s="525"/>
      <c r="SFZ69" s="525"/>
      <c r="SGA69" s="525"/>
      <c r="SGB69" s="525"/>
      <c r="SGC69" s="525"/>
      <c r="SGD69" s="525"/>
      <c r="SGE69" s="525"/>
      <c r="SGF69" s="525"/>
      <c r="SGG69" s="525"/>
      <c r="SGH69" s="525"/>
      <c r="SGI69" s="525"/>
      <c r="SGJ69" s="525"/>
      <c r="SGK69" s="525"/>
      <c r="SGL69" s="525"/>
      <c r="SGM69" s="525"/>
      <c r="SGN69" s="525"/>
      <c r="SGO69" s="525"/>
      <c r="SGP69" s="525"/>
      <c r="SGQ69" s="525"/>
      <c r="SGR69" s="525"/>
      <c r="SGS69" s="525"/>
      <c r="SGT69" s="525"/>
      <c r="SGU69" s="525"/>
      <c r="SGV69" s="525"/>
      <c r="SGW69" s="525"/>
      <c r="SGX69" s="525"/>
      <c r="SGY69" s="525"/>
      <c r="SGZ69" s="525"/>
      <c r="SHA69" s="525"/>
      <c r="SHB69" s="525"/>
      <c r="SHC69" s="525"/>
      <c r="SHD69" s="525"/>
      <c r="SHE69" s="525"/>
      <c r="SHF69" s="525"/>
      <c r="SHG69" s="525"/>
      <c r="SHH69" s="525"/>
      <c r="SHI69" s="525"/>
      <c r="SHJ69" s="525"/>
      <c r="SHK69" s="525"/>
      <c r="SHL69" s="525"/>
      <c r="SHM69" s="525"/>
      <c r="SHN69" s="525"/>
      <c r="SHO69" s="525"/>
      <c r="SHP69" s="525"/>
      <c r="SHQ69" s="525"/>
      <c r="SHR69" s="525"/>
      <c r="SHS69" s="525"/>
      <c r="SHT69" s="525"/>
      <c r="SHU69" s="525"/>
      <c r="SHV69" s="525"/>
      <c r="SHW69" s="525"/>
      <c r="SHX69" s="525"/>
      <c r="SHY69" s="525"/>
      <c r="SHZ69" s="525"/>
      <c r="SIA69" s="525"/>
      <c r="SIB69" s="525"/>
      <c r="SIC69" s="525"/>
      <c r="SID69" s="525"/>
      <c r="SIE69" s="525"/>
      <c r="SIF69" s="525"/>
      <c r="SIG69" s="525"/>
      <c r="SIH69" s="525"/>
      <c r="SII69" s="525"/>
      <c r="SIJ69" s="525"/>
      <c r="SIK69" s="525"/>
      <c r="SIL69" s="525"/>
      <c r="SIM69" s="525"/>
      <c r="SIN69" s="525"/>
      <c r="SIO69" s="525"/>
      <c r="SIP69" s="525"/>
      <c r="SIQ69" s="525"/>
      <c r="SIR69" s="525"/>
      <c r="SIS69" s="525"/>
      <c r="SIT69" s="525"/>
      <c r="SIU69" s="525"/>
      <c r="SIV69" s="525"/>
      <c r="SIW69" s="525"/>
      <c r="SIX69" s="525"/>
      <c r="SIY69" s="525"/>
      <c r="SIZ69" s="525"/>
      <c r="SJA69" s="525"/>
      <c r="SJB69" s="525"/>
      <c r="SJC69" s="525"/>
      <c r="SJD69" s="525"/>
      <c r="SJE69" s="525"/>
      <c r="SJF69" s="525"/>
      <c r="SJG69" s="525"/>
      <c r="SJH69" s="525"/>
      <c r="SJI69" s="525"/>
      <c r="SJJ69" s="525"/>
      <c r="SJK69" s="525"/>
      <c r="SJL69" s="525"/>
      <c r="SJM69" s="525"/>
      <c r="SJN69" s="525"/>
      <c r="SJO69" s="525"/>
      <c r="SJP69" s="525"/>
      <c r="SJQ69" s="525"/>
      <c r="SJR69" s="525"/>
      <c r="SJS69" s="525"/>
      <c r="SJT69" s="525"/>
      <c r="SJU69" s="525"/>
      <c r="SJV69" s="525"/>
      <c r="SJW69" s="525"/>
      <c r="SJX69" s="525"/>
      <c r="SJY69" s="525"/>
      <c r="SJZ69" s="525"/>
      <c r="SKA69" s="525"/>
      <c r="SKB69" s="525"/>
      <c r="SKC69" s="525"/>
      <c r="SKD69" s="525"/>
      <c r="SKE69" s="525"/>
      <c r="SKF69" s="525"/>
      <c r="SKG69" s="525"/>
      <c r="SKH69" s="525"/>
      <c r="SKI69" s="525"/>
      <c r="SKJ69" s="525"/>
      <c r="SKK69" s="525"/>
      <c r="SKL69" s="525"/>
      <c r="SKM69" s="525"/>
      <c r="SKN69" s="525"/>
      <c r="SKO69" s="525"/>
      <c r="SKP69" s="525"/>
      <c r="SKQ69" s="525"/>
      <c r="SKR69" s="525"/>
      <c r="SKS69" s="525"/>
      <c r="SKT69" s="525"/>
      <c r="SKU69" s="525"/>
      <c r="SKV69" s="525"/>
      <c r="SKW69" s="525"/>
      <c r="SKX69" s="525"/>
      <c r="SKY69" s="525"/>
      <c r="SKZ69" s="525"/>
      <c r="SLA69" s="525"/>
      <c r="SLB69" s="525"/>
      <c r="SLC69" s="525"/>
      <c r="SLD69" s="525"/>
      <c r="SLE69" s="525"/>
      <c r="SLF69" s="525"/>
      <c r="SLG69" s="525"/>
      <c r="SLH69" s="525"/>
      <c r="SLI69" s="525"/>
      <c r="SLJ69" s="525"/>
      <c r="SLK69" s="525"/>
      <c r="SLL69" s="525"/>
      <c r="SLM69" s="525"/>
      <c r="SLN69" s="525"/>
      <c r="SLO69" s="525"/>
      <c r="SLP69" s="525"/>
      <c r="SLQ69" s="525"/>
      <c r="SLR69" s="525"/>
      <c r="SLS69" s="525"/>
      <c r="SLT69" s="525"/>
      <c r="SLU69" s="525"/>
      <c r="SLV69" s="525"/>
      <c r="SLW69" s="525"/>
      <c r="SLX69" s="525"/>
      <c r="SLY69" s="525"/>
      <c r="SLZ69" s="525"/>
      <c r="SMA69" s="525"/>
      <c r="SMB69" s="525"/>
      <c r="SMC69" s="525"/>
      <c r="SMD69" s="525"/>
      <c r="SME69" s="525"/>
      <c r="SMF69" s="525"/>
      <c r="SMG69" s="525"/>
      <c r="SMH69" s="525"/>
      <c r="SMI69" s="525"/>
      <c r="SMJ69" s="525"/>
      <c r="SMK69" s="525"/>
      <c r="SML69" s="525"/>
      <c r="SMM69" s="525"/>
      <c r="SMN69" s="525"/>
      <c r="SMO69" s="525"/>
      <c r="SMP69" s="525"/>
      <c r="SMQ69" s="525"/>
      <c r="SMR69" s="525"/>
      <c r="SMS69" s="525"/>
      <c r="SMT69" s="525"/>
      <c r="SMU69" s="525"/>
      <c r="SMV69" s="525"/>
      <c r="SMW69" s="525"/>
      <c r="SMX69" s="525"/>
      <c r="SMY69" s="525"/>
      <c r="SMZ69" s="525"/>
      <c r="SNA69" s="525"/>
      <c r="SNB69" s="525"/>
      <c r="SNC69" s="525"/>
      <c r="SND69" s="525"/>
      <c r="SNE69" s="525"/>
      <c r="SNF69" s="525"/>
      <c r="SNG69" s="525"/>
      <c r="SNH69" s="525"/>
      <c r="SNI69" s="525"/>
      <c r="SNJ69" s="525"/>
      <c r="SNK69" s="525"/>
      <c r="SNL69" s="525"/>
      <c r="SNM69" s="525"/>
      <c r="SNN69" s="525"/>
      <c r="SNO69" s="525"/>
      <c r="SNP69" s="525"/>
      <c r="SNQ69" s="525"/>
      <c r="SNR69" s="525"/>
      <c r="SNS69" s="525"/>
      <c r="SNT69" s="525"/>
      <c r="SNU69" s="525"/>
      <c r="SNV69" s="525"/>
      <c r="SNW69" s="525"/>
      <c r="SNX69" s="525"/>
      <c r="SNY69" s="525"/>
      <c r="SNZ69" s="525"/>
      <c r="SOA69" s="525"/>
      <c r="SOB69" s="525"/>
      <c r="SOC69" s="525"/>
      <c r="SOD69" s="525"/>
      <c r="SOE69" s="525"/>
      <c r="SOF69" s="525"/>
      <c r="SOG69" s="525"/>
      <c r="SOH69" s="525"/>
      <c r="SOI69" s="525"/>
      <c r="SOJ69" s="525"/>
      <c r="SOK69" s="525"/>
      <c r="SOL69" s="525"/>
      <c r="SOM69" s="525"/>
      <c r="SON69" s="525"/>
      <c r="SOO69" s="525"/>
      <c r="SOP69" s="525"/>
      <c r="SOQ69" s="525"/>
      <c r="SOR69" s="525"/>
      <c r="SOS69" s="525"/>
      <c r="SOT69" s="525"/>
      <c r="SOU69" s="525"/>
      <c r="SOV69" s="525"/>
      <c r="SOW69" s="525"/>
      <c r="SOX69" s="525"/>
      <c r="SOY69" s="525"/>
      <c r="SOZ69" s="525"/>
      <c r="SPA69" s="525"/>
      <c r="SPB69" s="525"/>
      <c r="SPC69" s="525"/>
      <c r="SPD69" s="525"/>
      <c r="SPE69" s="525"/>
      <c r="SPF69" s="525"/>
      <c r="SPG69" s="525"/>
      <c r="SPH69" s="525"/>
      <c r="SPI69" s="525"/>
      <c r="SPJ69" s="525"/>
      <c r="SPK69" s="525"/>
      <c r="SPL69" s="525"/>
      <c r="SPM69" s="525"/>
      <c r="SPN69" s="525"/>
      <c r="SPO69" s="525"/>
      <c r="SPP69" s="525"/>
      <c r="SPQ69" s="525"/>
      <c r="SPR69" s="525"/>
      <c r="SPS69" s="525"/>
      <c r="SPT69" s="525"/>
      <c r="SPU69" s="525"/>
      <c r="SPV69" s="525"/>
      <c r="SPW69" s="525"/>
      <c r="SPX69" s="525"/>
      <c r="SPY69" s="525"/>
      <c r="SPZ69" s="525"/>
      <c r="SQA69" s="525"/>
      <c r="SQB69" s="525"/>
      <c r="SQC69" s="525"/>
      <c r="SQD69" s="525"/>
      <c r="SQE69" s="525"/>
      <c r="SQF69" s="525"/>
      <c r="SQG69" s="525"/>
      <c r="SQH69" s="525"/>
      <c r="SQI69" s="525"/>
      <c r="SQJ69" s="525"/>
      <c r="SQK69" s="525"/>
      <c r="SQL69" s="525"/>
      <c r="SQM69" s="525"/>
      <c r="SQN69" s="525"/>
      <c r="SQO69" s="525"/>
      <c r="SQP69" s="525"/>
      <c r="SQQ69" s="525"/>
      <c r="SQR69" s="525"/>
      <c r="SQS69" s="525"/>
      <c r="SQT69" s="525"/>
      <c r="SQU69" s="525"/>
      <c r="SQV69" s="525"/>
      <c r="SQW69" s="525"/>
      <c r="SQX69" s="525"/>
      <c r="SQY69" s="525"/>
      <c r="SQZ69" s="525"/>
      <c r="SRA69" s="525"/>
      <c r="SRB69" s="525"/>
      <c r="SRC69" s="525"/>
      <c r="SRD69" s="525"/>
      <c r="SRE69" s="525"/>
      <c r="SRF69" s="525"/>
      <c r="SRG69" s="525"/>
      <c r="SRH69" s="525"/>
      <c r="SRI69" s="525"/>
      <c r="SRJ69" s="525"/>
      <c r="SRK69" s="525"/>
      <c r="SRL69" s="525"/>
      <c r="SRM69" s="525"/>
      <c r="SRN69" s="525"/>
      <c r="SRO69" s="525"/>
      <c r="SRP69" s="525"/>
      <c r="SRQ69" s="525"/>
      <c r="SRR69" s="525"/>
      <c r="SRS69" s="525"/>
      <c r="SRT69" s="525"/>
      <c r="SRU69" s="525"/>
      <c r="SRV69" s="525"/>
      <c r="SRW69" s="525"/>
      <c r="SRX69" s="525"/>
      <c r="SRY69" s="525"/>
      <c r="SRZ69" s="525"/>
      <c r="SSA69" s="525"/>
      <c r="SSB69" s="525"/>
      <c r="SSC69" s="525"/>
      <c r="SSD69" s="525"/>
      <c r="SSE69" s="525"/>
      <c r="SSF69" s="525"/>
      <c r="SSG69" s="525"/>
      <c r="SSH69" s="525"/>
      <c r="SSI69" s="525"/>
      <c r="SSJ69" s="525"/>
      <c r="SSK69" s="525"/>
      <c r="SSL69" s="525"/>
      <c r="SSM69" s="525"/>
      <c r="SSN69" s="525"/>
      <c r="SSO69" s="525"/>
      <c r="SSP69" s="525"/>
      <c r="SSQ69" s="525"/>
      <c r="SSR69" s="525"/>
      <c r="SSS69" s="525"/>
      <c r="SST69" s="525"/>
      <c r="SSU69" s="525"/>
      <c r="SSV69" s="525"/>
      <c r="SSW69" s="525"/>
      <c r="SSX69" s="525"/>
      <c r="SSY69" s="525"/>
      <c r="SSZ69" s="525"/>
      <c r="STA69" s="525"/>
      <c r="STB69" s="525"/>
      <c r="STC69" s="525"/>
      <c r="STD69" s="525"/>
      <c r="STE69" s="525"/>
      <c r="STF69" s="525"/>
      <c r="STG69" s="525"/>
      <c r="STH69" s="525"/>
      <c r="STI69" s="525"/>
      <c r="STJ69" s="525"/>
      <c r="STK69" s="525"/>
      <c r="STL69" s="525"/>
      <c r="STM69" s="525"/>
      <c r="STN69" s="525"/>
      <c r="STO69" s="525"/>
      <c r="STP69" s="525"/>
      <c r="STQ69" s="525"/>
      <c r="STR69" s="525"/>
      <c r="STS69" s="525"/>
      <c r="STT69" s="525"/>
      <c r="STU69" s="525"/>
      <c r="STV69" s="525"/>
      <c r="STW69" s="525"/>
      <c r="STX69" s="525"/>
      <c r="STY69" s="525"/>
      <c r="STZ69" s="525"/>
      <c r="SUA69" s="525"/>
      <c r="SUB69" s="525"/>
      <c r="SUC69" s="525"/>
      <c r="SUD69" s="525"/>
      <c r="SUE69" s="525"/>
      <c r="SUF69" s="525"/>
      <c r="SUG69" s="525"/>
      <c r="SUH69" s="525"/>
      <c r="SUI69" s="525"/>
      <c r="SUJ69" s="525"/>
      <c r="SUK69" s="525"/>
      <c r="SUL69" s="525"/>
      <c r="SUM69" s="525"/>
      <c r="SUN69" s="525"/>
      <c r="SUO69" s="525"/>
      <c r="SUP69" s="525"/>
      <c r="SUQ69" s="525"/>
      <c r="SUR69" s="525"/>
      <c r="SUS69" s="525"/>
      <c r="SUT69" s="525"/>
      <c r="SUU69" s="525"/>
      <c r="SUV69" s="525"/>
      <c r="SUW69" s="525"/>
      <c r="SUX69" s="525"/>
      <c r="SUY69" s="525"/>
      <c r="SUZ69" s="525"/>
      <c r="SVA69" s="525"/>
      <c r="SVB69" s="525"/>
      <c r="SVC69" s="525"/>
      <c r="SVD69" s="525"/>
      <c r="SVE69" s="525"/>
      <c r="SVF69" s="525"/>
      <c r="SVG69" s="525"/>
      <c r="SVH69" s="525"/>
      <c r="SVI69" s="525"/>
      <c r="SVJ69" s="525"/>
      <c r="SVK69" s="525"/>
      <c r="SVL69" s="525"/>
      <c r="SVM69" s="525"/>
      <c r="SVN69" s="525"/>
      <c r="SVO69" s="525"/>
      <c r="SVP69" s="525"/>
      <c r="SVQ69" s="525"/>
      <c r="SVR69" s="525"/>
      <c r="SVS69" s="525"/>
      <c r="SVT69" s="525"/>
      <c r="SVU69" s="525"/>
      <c r="SVV69" s="525"/>
      <c r="SVW69" s="525"/>
      <c r="SVX69" s="525"/>
      <c r="SVY69" s="525"/>
      <c r="SVZ69" s="525"/>
      <c r="SWA69" s="525"/>
      <c r="SWB69" s="525"/>
      <c r="SWC69" s="525"/>
      <c r="SWD69" s="525"/>
      <c r="SWE69" s="525"/>
      <c r="SWF69" s="525"/>
      <c r="SWG69" s="525"/>
      <c r="SWH69" s="525"/>
      <c r="SWI69" s="525"/>
      <c r="SWJ69" s="525"/>
      <c r="SWK69" s="525"/>
      <c r="SWL69" s="525"/>
      <c r="SWM69" s="525"/>
      <c r="SWN69" s="525"/>
      <c r="SWO69" s="525"/>
      <c r="SWP69" s="525"/>
      <c r="SWQ69" s="525"/>
      <c r="SWR69" s="525"/>
      <c r="SWS69" s="525"/>
      <c r="SWT69" s="525"/>
      <c r="SWU69" s="525"/>
      <c r="SWV69" s="525"/>
      <c r="SWW69" s="525"/>
      <c r="SWX69" s="525"/>
      <c r="SWY69" s="525"/>
      <c r="SWZ69" s="525"/>
      <c r="SXA69" s="525"/>
      <c r="SXB69" s="525"/>
      <c r="SXC69" s="525"/>
      <c r="SXD69" s="525"/>
      <c r="SXE69" s="525"/>
      <c r="SXF69" s="525"/>
      <c r="SXG69" s="525"/>
      <c r="SXH69" s="525"/>
      <c r="SXI69" s="525"/>
      <c r="SXJ69" s="525"/>
      <c r="SXK69" s="525"/>
      <c r="SXL69" s="525"/>
      <c r="SXM69" s="525"/>
      <c r="SXN69" s="525"/>
      <c r="SXO69" s="525"/>
      <c r="SXP69" s="525"/>
      <c r="SXQ69" s="525"/>
      <c r="SXR69" s="525"/>
      <c r="SXS69" s="525"/>
      <c r="SXT69" s="525"/>
      <c r="SXU69" s="525"/>
      <c r="SXV69" s="525"/>
      <c r="SXW69" s="525"/>
      <c r="SXX69" s="525"/>
      <c r="SXY69" s="525"/>
      <c r="SXZ69" s="525"/>
      <c r="SYA69" s="525"/>
      <c r="SYB69" s="525"/>
      <c r="SYC69" s="525"/>
      <c r="SYD69" s="525"/>
      <c r="SYE69" s="525"/>
      <c r="SYF69" s="525"/>
      <c r="SYG69" s="525"/>
      <c r="SYH69" s="525"/>
      <c r="SYI69" s="525"/>
      <c r="SYJ69" s="525"/>
      <c r="SYK69" s="525"/>
      <c r="SYL69" s="525"/>
      <c r="SYM69" s="525"/>
      <c r="SYN69" s="525"/>
      <c r="SYO69" s="525"/>
      <c r="SYP69" s="525"/>
      <c r="SYQ69" s="525"/>
      <c r="SYR69" s="525"/>
      <c r="SYS69" s="525"/>
      <c r="SYT69" s="525"/>
      <c r="SYU69" s="525"/>
      <c r="SYV69" s="525"/>
      <c r="SYW69" s="525"/>
      <c r="SYX69" s="525"/>
      <c r="SYY69" s="525"/>
      <c r="SYZ69" s="525"/>
      <c r="SZA69" s="525"/>
      <c r="SZB69" s="525"/>
      <c r="SZC69" s="525"/>
      <c r="SZD69" s="525"/>
      <c r="SZE69" s="525"/>
      <c r="SZF69" s="525"/>
      <c r="SZG69" s="525"/>
      <c r="SZH69" s="525"/>
      <c r="SZI69" s="525"/>
      <c r="SZJ69" s="525"/>
      <c r="SZK69" s="525"/>
      <c r="SZL69" s="525"/>
      <c r="SZM69" s="525"/>
      <c r="SZN69" s="525"/>
      <c r="SZO69" s="525"/>
      <c r="SZP69" s="525"/>
      <c r="SZQ69" s="525"/>
      <c r="SZR69" s="525"/>
      <c r="SZS69" s="525"/>
      <c r="SZT69" s="525"/>
      <c r="SZU69" s="525"/>
      <c r="SZV69" s="525"/>
      <c r="SZW69" s="525"/>
      <c r="SZX69" s="525"/>
      <c r="SZY69" s="525"/>
      <c r="SZZ69" s="525"/>
      <c r="TAA69" s="525"/>
      <c r="TAB69" s="525"/>
      <c r="TAC69" s="525"/>
      <c r="TAD69" s="525"/>
      <c r="TAE69" s="525"/>
      <c r="TAF69" s="525"/>
      <c r="TAG69" s="525"/>
      <c r="TAH69" s="525"/>
      <c r="TAI69" s="525"/>
      <c r="TAJ69" s="525"/>
      <c r="TAK69" s="525"/>
      <c r="TAL69" s="525"/>
      <c r="TAM69" s="525"/>
      <c r="TAN69" s="525"/>
      <c r="TAO69" s="525"/>
      <c r="TAP69" s="525"/>
      <c r="TAQ69" s="525"/>
      <c r="TAR69" s="525"/>
      <c r="TAS69" s="525"/>
      <c r="TAT69" s="525"/>
      <c r="TAU69" s="525"/>
      <c r="TAV69" s="525"/>
      <c r="TAW69" s="525"/>
      <c r="TAX69" s="525"/>
      <c r="TAY69" s="525"/>
      <c r="TAZ69" s="525"/>
      <c r="TBA69" s="525"/>
      <c r="TBB69" s="525"/>
      <c r="TBC69" s="525"/>
      <c r="TBD69" s="525"/>
      <c r="TBE69" s="525"/>
      <c r="TBF69" s="525"/>
      <c r="TBG69" s="525"/>
      <c r="TBH69" s="525"/>
      <c r="TBI69" s="525"/>
      <c r="TBJ69" s="525"/>
      <c r="TBK69" s="525"/>
      <c r="TBL69" s="525"/>
      <c r="TBM69" s="525"/>
      <c r="TBN69" s="525"/>
      <c r="TBO69" s="525"/>
      <c r="TBP69" s="525"/>
      <c r="TBQ69" s="525"/>
      <c r="TBR69" s="525"/>
      <c r="TBS69" s="525"/>
      <c r="TBT69" s="525"/>
      <c r="TBU69" s="525"/>
      <c r="TBV69" s="525"/>
      <c r="TBW69" s="525"/>
      <c r="TBX69" s="525"/>
      <c r="TBY69" s="525"/>
      <c r="TBZ69" s="525"/>
      <c r="TCA69" s="525"/>
      <c r="TCB69" s="525"/>
      <c r="TCC69" s="525"/>
      <c r="TCD69" s="525"/>
      <c r="TCE69" s="525"/>
      <c r="TCF69" s="525"/>
      <c r="TCG69" s="525"/>
      <c r="TCH69" s="525"/>
      <c r="TCI69" s="525"/>
      <c r="TCJ69" s="525"/>
      <c r="TCK69" s="525"/>
      <c r="TCL69" s="525"/>
      <c r="TCM69" s="525"/>
      <c r="TCN69" s="525"/>
      <c r="TCO69" s="525"/>
      <c r="TCP69" s="525"/>
      <c r="TCQ69" s="525"/>
      <c r="TCR69" s="525"/>
      <c r="TCS69" s="525"/>
      <c r="TCT69" s="525"/>
      <c r="TCU69" s="525"/>
      <c r="TCV69" s="525"/>
      <c r="TCW69" s="525"/>
      <c r="TCX69" s="525"/>
      <c r="TCY69" s="525"/>
      <c r="TCZ69" s="525"/>
      <c r="TDA69" s="525"/>
      <c r="TDB69" s="525"/>
      <c r="TDC69" s="525"/>
      <c r="TDD69" s="525"/>
      <c r="TDE69" s="525"/>
      <c r="TDF69" s="525"/>
      <c r="TDG69" s="525"/>
      <c r="TDH69" s="525"/>
      <c r="TDI69" s="525"/>
      <c r="TDJ69" s="525"/>
      <c r="TDK69" s="525"/>
      <c r="TDL69" s="525"/>
      <c r="TDM69" s="525"/>
      <c r="TDN69" s="525"/>
      <c r="TDO69" s="525"/>
      <c r="TDP69" s="525"/>
      <c r="TDQ69" s="525"/>
      <c r="TDR69" s="525"/>
      <c r="TDS69" s="525"/>
      <c r="TDT69" s="525"/>
      <c r="TDU69" s="525"/>
      <c r="TDV69" s="525"/>
      <c r="TDW69" s="525"/>
      <c r="TDX69" s="525"/>
      <c r="TDY69" s="525"/>
      <c r="TDZ69" s="525"/>
      <c r="TEA69" s="525"/>
      <c r="TEB69" s="525"/>
      <c r="TEC69" s="525"/>
      <c r="TED69" s="525"/>
      <c r="TEE69" s="525"/>
      <c r="TEF69" s="525"/>
      <c r="TEG69" s="525"/>
      <c r="TEH69" s="525"/>
      <c r="TEI69" s="525"/>
      <c r="TEJ69" s="525"/>
      <c r="TEK69" s="525"/>
      <c r="TEL69" s="525"/>
      <c r="TEM69" s="525"/>
      <c r="TEN69" s="525"/>
      <c r="TEO69" s="525"/>
      <c r="TEP69" s="525"/>
      <c r="TEQ69" s="525"/>
      <c r="TER69" s="525"/>
      <c r="TES69" s="525"/>
      <c r="TET69" s="525"/>
      <c r="TEU69" s="525"/>
      <c r="TEV69" s="525"/>
      <c r="TEW69" s="525"/>
      <c r="TEX69" s="525"/>
      <c r="TEY69" s="525"/>
      <c r="TEZ69" s="525"/>
      <c r="TFA69" s="525"/>
      <c r="TFB69" s="525"/>
      <c r="TFC69" s="525"/>
      <c r="TFD69" s="525"/>
      <c r="TFE69" s="525"/>
      <c r="TFF69" s="525"/>
      <c r="TFG69" s="525"/>
      <c r="TFH69" s="525"/>
      <c r="TFI69" s="525"/>
      <c r="TFJ69" s="525"/>
      <c r="TFK69" s="525"/>
      <c r="TFL69" s="525"/>
      <c r="TFM69" s="525"/>
      <c r="TFN69" s="525"/>
      <c r="TFO69" s="525"/>
      <c r="TFP69" s="525"/>
      <c r="TFQ69" s="525"/>
      <c r="TFR69" s="525"/>
      <c r="TFS69" s="525"/>
      <c r="TFT69" s="525"/>
      <c r="TFU69" s="525"/>
      <c r="TFV69" s="525"/>
      <c r="TFW69" s="525"/>
      <c r="TFX69" s="525"/>
      <c r="TFY69" s="525"/>
      <c r="TFZ69" s="525"/>
      <c r="TGA69" s="525"/>
      <c r="TGB69" s="525"/>
      <c r="TGC69" s="525"/>
      <c r="TGD69" s="525"/>
      <c r="TGE69" s="525"/>
      <c r="TGF69" s="525"/>
      <c r="TGG69" s="525"/>
      <c r="TGH69" s="525"/>
      <c r="TGI69" s="525"/>
      <c r="TGJ69" s="525"/>
      <c r="TGK69" s="525"/>
      <c r="TGL69" s="525"/>
      <c r="TGM69" s="525"/>
      <c r="TGN69" s="525"/>
      <c r="TGO69" s="525"/>
      <c r="TGP69" s="525"/>
      <c r="TGQ69" s="525"/>
      <c r="TGR69" s="525"/>
      <c r="TGS69" s="525"/>
      <c r="TGT69" s="525"/>
      <c r="TGU69" s="525"/>
      <c r="TGV69" s="525"/>
      <c r="TGW69" s="525"/>
      <c r="TGX69" s="525"/>
      <c r="TGY69" s="525"/>
      <c r="TGZ69" s="525"/>
      <c r="THA69" s="525"/>
      <c r="THB69" s="525"/>
      <c r="THC69" s="525"/>
      <c r="THD69" s="525"/>
      <c r="THE69" s="525"/>
      <c r="THF69" s="525"/>
      <c r="THG69" s="525"/>
      <c r="THH69" s="525"/>
      <c r="THI69" s="525"/>
      <c r="THJ69" s="525"/>
      <c r="THK69" s="525"/>
      <c r="THL69" s="525"/>
      <c r="THM69" s="525"/>
      <c r="THN69" s="525"/>
      <c r="THO69" s="525"/>
      <c r="THP69" s="525"/>
      <c r="THQ69" s="525"/>
      <c r="THR69" s="525"/>
      <c r="THS69" s="525"/>
      <c r="THT69" s="525"/>
      <c r="THU69" s="525"/>
      <c r="THV69" s="525"/>
      <c r="THW69" s="525"/>
      <c r="THX69" s="525"/>
      <c r="THY69" s="525"/>
      <c r="THZ69" s="525"/>
      <c r="TIA69" s="525"/>
      <c r="TIB69" s="525"/>
      <c r="TIC69" s="525"/>
      <c r="TID69" s="525"/>
      <c r="TIE69" s="525"/>
      <c r="TIF69" s="525"/>
      <c r="TIG69" s="525"/>
      <c r="TIH69" s="525"/>
      <c r="TII69" s="525"/>
      <c r="TIJ69" s="525"/>
      <c r="TIK69" s="525"/>
      <c r="TIL69" s="525"/>
      <c r="TIM69" s="525"/>
      <c r="TIN69" s="525"/>
      <c r="TIO69" s="525"/>
      <c r="TIP69" s="525"/>
      <c r="TIQ69" s="525"/>
      <c r="TIR69" s="525"/>
      <c r="TIS69" s="525"/>
      <c r="TIT69" s="525"/>
      <c r="TIU69" s="525"/>
      <c r="TIV69" s="525"/>
      <c r="TIW69" s="525"/>
      <c r="TIX69" s="525"/>
      <c r="TIY69" s="525"/>
      <c r="TIZ69" s="525"/>
      <c r="TJA69" s="525"/>
      <c r="TJB69" s="525"/>
      <c r="TJC69" s="525"/>
      <c r="TJD69" s="525"/>
      <c r="TJE69" s="525"/>
      <c r="TJF69" s="525"/>
      <c r="TJG69" s="525"/>
      <c r="TJH69" s="525"/>
      <c r="TJI69" s="525"/>
      <c r="TJJ69" s="525"/>
      <c r="TJK69" s="525"/>
      <c r="TJL69" s="525"/>
      <c r="TJM69" s="525"/>
      <c r="TJN69" s="525"/>
      <c r="TJO69" s="525"/>
      <c r="TJP69" s="525"/>
      <c r="TJQ69" s="525"/>
      <c r="TJR69" s="525"/>
      <c r="TJS69" s="525"/>
      <c r="TJT69" s="525"/>
      <c r="TJU69" s="525"/>
      <c r="TJV69" s="525"/>
      <c r="TJW69" s="525"/>
      <c r="TJX69" s="525"/>
      <c r="TJY69" s="525"/>
      <c r="TJZ69" s="525"/>
      <c r="TKA69" s="525"/>
      <c r="TKB69" s="525"/>
      <c r="TKC69" s="525"/>
      <c r="TKD69" s="525"/>
      <c r="TKE69" s="525"/>
      <c r="TKF69" s="525"/>
      <c r="TKG69" s="525"/>
      <c r="TKH69" s="525"/>
      <c r="TKI69" s="525"/>
      <c r="TKJ69" s="525"/>
      <c r="TKK69" s="525"/>
      <c r="TKL69" s="525"/>
      <c r="TKM69" s="525"/>
      <c r="TKN69" s="525"/>
      <c r="TKO69" s="525"/>
      <c r="TKP69" s="525"/>
      <c r="TKQ69" s="525"/>
      <c r="TKR69" s="525"/>
      <c r="TKS69" s="525"/>
      <c r="TKT69" s="525"/>
      <c r="TKU69" s="525"/>
      <c r="TKV69" s="525"/>
      <c r="TKW69" s="525"/>
      <c r="TKX69" s="525"/>
      <c r="TKY69" s="525"/>
      <c r="TKZ69" s="525"/>
      <c r="TLA69" s="525"/>
      <c r="TLB69" s="525"/>
      <c r="TLC69" s="525"/>
      <c r="TLD69" s="525"/>
      <c r="TLE69" s="525"/>
      <c r="TLF69" s="525"/>
      <c r="TLG69" s="525"/>
      <c r="TLH69" s="525"/>
      <c r="TLI69" s="525"/>
      <c r="TLJ69" s="525"/>
      <c r="TLK69" s="525"/>
      <c r="TLL69" s="525"/>
      <c r="TLM69" s="525"/>
      <c r="TLN69" s="525"/>
      <c r="TLO69" s="525"/>
      <c r="TLP69" s="525"/>
      <c r="TLQ69" s="525"/>
      <c r="TLR69" s="525"/>
      <c r="TLS69" s="525"/>
      <c r="TLT69" s="525"/>
      <c r="TLU69" s="525"/>
      <c r="TLV69" s="525"/>
      <c r="TLW69" s="525"/>
      <c r="TLX69" s="525"/>
      <c r="TLY69" s="525"/>
      <c r="TLZ69" s="525"/>
      <c r="TMA69" s="525"/>
      <c r="TMB69" s="525"/>
      <c r="TMC69" s="525"/>
      <c r="TMD69" s="525"/>
      <c r="TME69" s="525"/>
      <c r="TMF69" s="525"/>
      <c r="TMG69" s="525"/>
      <c r="TMH69" s="525"/>
      <c r="TMI69" s="525"/>
      <c r="TMJ69" s="525"/>
      <c r="TMK69" s="525"/>
      <c r="TML69" s="525"/>
      <c r="TMM69" s="525"/>
      <c r="TMN69" s="525"/>
      <c r="TMO69" s="525"/>
      <c r="TMP69" s="525"/>
      <c r="TMQ69" s="525"/>
      <c r="TMR69" s="525"/>
      <c r="TMS69" s="525"/>
      <c r="TMT69" s="525"/>
      <c r="TMU69" s="525"/>
      <c r="TMV69" s="525"/>
      <c r="TMW69" s="525"/>
      <c r="TMX69" s="525"/>
      <c r="TMY69" s="525"/>
      <c r="TMZ69" s="525"/>
      <c r="TNA69" s="525"/>
      <c r="TNB69" s="525"/>
      <c r="TNC69" s="525"/>
      <c r="TND69" s="525"/>
      <c r="TNE69" s="525"/>
      <c r="TNF69" s="525"/>
      <c r="TNG69" s="525"/>
      <c r="TNH69" s="525"/>
      <c r="TNI69" s="525"/>
      <c r="TNJ69" s="525"/>
      <c r="TNK69" s="525"/>
      <c r="TNL69" s="525"/>
      <c r="TNM69" s="525"/>
      <c r="TNN69" s="525"/>
      <c r="TNO69" s="525"/>
      <c r="TNP69" s="525"/>
      <c r="TNQ69" s="525"/>
      <c r="TNR69" s="525"/>
      <c r="TNS69" s="525"/>
      <c r="TNT69" s="525"/>
      <c r="TNU69" s="525"/>
      <c r="TNV69" s="525"/>
      <c r="TNW69" s="525"/>
      <c r="TNX69" s="525"/>
      <c r="TNY69" s="525"/>
      <c r="TNZ69" s="525"/>
      <c r="TOA69" s="525"/>
      <c r="TOB69" s="525"/>
      <c r="TOC69" s="525"/>
      <c r="TOD69" s="525"/>
      <c r="TOE69" s="525"/>
      <c r="TOF69" s="525"/>
      <c r="TOG69" s="525"/>
      <c r="TOH69" s="525"/>
      <c r="TOI69" s="525"/>
      <c r="TOJ69" s="525"/>
      <c r="TOK69" s="525"/>
      <c r="TOL69" s="525"/>
      <c r="TOM69" s="525"/>
      <c r="TON69" s="525"/>
      <c r="TOO69" s="525"/>
      <c r="TOP69" s="525"/>
      <c r="TOQ69" s="525"/>
      <c r="TOR69" s="525"/>
      <c r="TOS69" s="525"/>
      <c r="TOT69" s="525"/>
      <c r="TOU69" s="525"/>
      <c r="TOV69" s="525"/>
      <c r="TOW69" s="525"/>
      <c r="TOX69" s="525"/>
      <c r="TOY69" s="525"/>
      <c r="TOZ69" s="525"/>
      <c r="TPA69" s="525"/>
      <c r="TPB69" s="525"/>
      <c r="TPC69" s="525"/>
      <c r="TPD69" s="525"/>
      <c r="TPE69" s="525"/>
      <c r="TPF69" s="525"/>
      <c r="TPG69" s="525"/>
      <c r="TPH69" s="525"/>
      <c r="TPI69" s="525"/>
      <c r="TPJ69" s="525"/>
      <c r="TPK69" s="525"/>
      <c r="TPL69" s="525"/>
      <c r="TPM69" s="525"/>
      <c r="TPN69" s="525"/>
      <c r="TPO69" s="525"/>
      <c r="TPP69" s="525"/>
      <c r="TPQ69" s="525"/>
      <c r="TPR69" s="525"/>
      <c r="TPS69" s="525"/>
      <c r="TPT69" s="525"/>
      <c r="TPU69" s="525"/>
      <c r="TPV69" s="525"/>
      <c r="TPW69" s="525"/>
      <c r="TPX69" s="525"/>
      <c r="TPY69" s="525"/>
      <c r="TPZ69" s="525"/>
      <c r="TQA69" s="525"/>
      <c r="TQB69" s="525"/>
      <c r="TQC69" s="525"/>
      <c r="TQD69" s="525"/>
      <c r="TQE69" s="525"/>
      <c r="TQF69" s="525"/>
      <c r="TQG69" s="525"/>
      <c r="TQH69" s="525"/>
      <c r="TQI69" s="525"/>
      <c r="TQJ69" s="525"/>
      <c r="TQK69" s="525"/>
      <c r="TQL69" s="525"/>
      <c r="TQM69" s="525"/>
      <c r="TQN69" s="525"/>
      <c r="TQO69" s="525"/>
      <c r="TQP69" s="525"/>
      <c r="TQQ69" s="525"/>
      <c r="TQR69" s="525"/>
      <c r="TQS69" s="525"/>
      <c r="TQT69" s="525"/>
      <c r="TQU69" s="525"/>
      <c r="TQV69" s="525"/>
      <c r="TQW69" s="525"/>
      <c r="TQX69" s="525"/>
      <c r="TQY69" s="525"/>
      <c r="TQZ69" s="525"/>
      <c r="TRA69" s="525"/>
      <c r="TRB69" s="525"/>
      <c r="TRC69" s="525"/>
      <c r="TRD69" s="525"/>
      <c r="TRE69" s="525"/>
      <c r="TRF69" s="525"/>
      <c r="TRG69" s="525"/>
      <c r="TRH69" s="525"/>
      <c r="TRI69" s="525"/>
      <c r="TRJ69" s="525"/>
      <c r="TRK69" s="525"/>
      <c r="TRL69" s="525"/>
      <c r="TRM69" s="525"/>
      <c r="TRN69" s="525"/>
      <c r="TRO69" s="525"/>
      <c r="TRP69" s="525"/>
      <c r="TRQ69" s="525"/>
      <c r="TRR69" s="525"/>
      <c r="TRS69" s="525"/>
      <c r="TRT69" s="525"/>
      <c r="TRU69" s="525"/>
      <c r="TRV69" s="525"/>
      <c r="TRW69" s="525"/>
      <c r="TRX69" s="525"/>
      <c r="TRY69" s="525"/>
      <c r="TRZ69" s="525"/>
      <c r="TSA69" s="525"/>
      <c r="TSB69" s="525"/>
      <c r="TSC69" s="525"/>
      <c r="TSD69" s="525"/>
      <c r="TSE69" s="525"/>
      <c r="TSF69" s="525"/>
      <c r="TSG69" s="525"/>
      <c r="TSH69" s="525"/>
      <c r="TSI69" s="525"/>
      <c r="TSJ69" s="525"/>
      <c r="TSK69" s="525"/>
      <c r="TSL69" s="525"/>
      <c r="TSM69" s="525"/>
      <c r="TSN69" s="525"/>
      <c r="TSO69" s="525"/>
      <c r="TSP69" s="525"/>
      <c r="TSQ69" s="525"/>
      <c r="TSR69" s="525"/>
      <c r="TSS69" s="525"/>
      <c r="TST69" s="525"/>
      <c r="TSU69" s="525"/>
      <c r="TSV69" s="525"/>
      <c r="TSW69" s="525"/>
      <c r="TSX69" s="525"/>
      <c r="TSY69" s="525"/>
      <c r="TSZ69" s="525"/>
      <c r="TTA69" s="525"/>
      <c r="TTB69" s="525"/>
      <c r="TTC69" s="525"/>
      <c r="TTD69" s="525"/>
      <c r="TTE69" s="525"/>
      <c r="TTF69" s="525"/>
      <c r="TTG69" s="525"/>
      <c r="TTH69" s="525"/>
      <c r="TTI69" s="525"/>
      <c r="TTJ69" s="525"/>
      <c r="TTK69" s="525"/>
      <c r="TTL69" s="525"/>
      <c r="TTM69" s="525"/>
      <c r="TTN69" s="525"/>
      <c r="TTO69" s="525"/>
      <c r="TTP69" s="525"/>
      <c r="TTQ69" s="525"/>
      <c r="TTR69" s="525"/>
      <c r="TTS69" s="525"/>
      <c r="TTT69" s="525"/>
      <c r="TTU69" s="525"/>
      <c r="TTV69" s="525"/>
      <c r="TTW69" s="525"/>
      <c r="TTX69" s="525"/>
      <c r="TTY69" s="525"/>
      <c r="TTZ69" s="525"/>
      <c r="TUA69" s="525"/>
      <c r="TUB69" s="525"/>
      <c r="TUC69" s="525"/>
      <c r="TUD69" s="525"/>
      <c r="TUE69" s="525"/>
      <c r="TUF69" s="525"/>
      <c r="TUG69" s="525"/>
      <c r="TUH69" s="525"/>
      <c r="TUI69" s="525"/>
      <c r="TUJ69" s="525"/>
      <c r="TUK69" s="525"/>
      <c r="TUL69" s="525"/>
      <c r="TUM69" s="525"/>
      <c r="TUN69" s="525"/>
      <c r="TUO69" s="525"/>
      <c r="TUP69" s="525"/>
      <c r="TUQ69" s="525"/>
      <c r="TUR69" s="525"/>
      <c r="TUS69" s="525"/>
      <c r="TUT69" s="525"/>
      <c r="TUU69" s="525"/>
      <c r="TUV69" s="525"/>
      <c r="TUW69" s="525"/>
      <c r="TUX69" s="525"/>
      <c r="TUY69" s="525"/>
      <c r="TUZ69" s="525"/>
      <c r="TVA69" s="525"/>
      <c r="TVB69" s="525"/>
      <c r="TVC69" s="525"/>
      <c r="TVD69" s="525"/>
      <c r="TVE69" s="525"/>
      <c r="TVF69" s="525"/>
      <c r="TVG69" s="525"/>
      <c r="TVH69" s="525"/>
      <c r="TVI69" s="525"/>
      <c r="TVJ69" s="525"/>
      <c r="TVK69" s="525"/>
      <c r="TVL69" s="525"/>
      <c r="TVM69" s="525"/>
      <c r="TVN69" s="525"/>
      <c r="TVO69" s="525"/>
      <c r="TVP69" s="525"/>
      <c r="TVQ69" s="525"/>
      <c r="TVR69" s="525"/>
      <c r="TVS69" s="525"/>
      <c r="TVT69" s="525"/>
      <c r="TVU69" s="525"/>
      <c r="TVV69" s="525"/>
      <c r="TVW69" s="525"/>
      <c r="TVX69" s="525"/>
      <c r="TVY69" s="525"/>
      <c r="TVZ69" s="525"/>
      <c r="TWA69" s="525"/>
      <c r="TWB69" s="525"/>
      <c r="TWC69" s="525"/>
      <c r="TWD69" s="525"/>
      <c r="TWE69" s="525"/>
      <c r="TWF69" s="525"/>
      <c r="TWG69" s="525"/>
      <c r="TWH69" s="525"/>
      <c r="TWI69" s="525"/>
      <c r="TWJ69" s="525"/>
      <c r="TWK69" s="525"/>
      <c r="TWL69" s="525"/>
      <c r="TWM69" s="525"/>
      <c r="TWN69" s="525"/>
      <c r="TWO69" s="525"/>
      <c r="TWP69" s="525"/>
      <c r="TWQ69" s="525"/>
      <c r="TWR69" s="525"/>
      <c r="TWS69" s="525"/>
      <c r="TWT69" s="525"/>
      <c r="TWU69" s="525"/>
      <c r="TWV69" s="525"/>
      <c r="TWW69" s="525"/>
      <c r="TWX69" s="525"/>
      <c r="TWY69" s="525"/>
      <c r="TWZ69" s="525"/>
      <c r="TXA69" s="525"/>
      <c r="TXB69" s="525"/>
      <c r="TXC69" s="525"/>
      <c r="TXD69" s="525"/>
      <c r="TXE69" s="525"/>
      <c r="TXF69" s="525"/>
      <c r="TXG69" s="525"/>
      <c r="TXH69" s="525"/>
      <c r="TXI69" s="525"/>
      <c r="TXJ69" s="525"/>
      <c r="TXK69" s="525"/>
      <c r="TXL69" s="525"/>
      <c r="TXM69" s="525"/>
      <c r="TXN69" s="525"/>
      <c r="TXO69" s="525"/>
      <c r="TXP69" s="525"/>
      <c r="TXQ69" s="525"/>
      <c r="TXR69" s="525"/>
      <c r="TXS69" s="525"/>
      <c r="TXT69" s="525"/>
      <c r="TXU69" s="525"/>
      <c r="TXV69" s="525"/>
      <c r="TXW69" s="525"/>
      <c r="TXX69" s="525"/>
      <c r="TXY69" s="525"/>
      <c r="TXZ69" s="525"/>
      <c r="TYA69" s="525"/>
      <c r="TYB69" s="525"/>
      <c r="TYC69" s="525"/>
      <c r="TYD69" s="525"/>
      <c r="TYE69" s="525"/>
      <c r="TYF69" s="525"/>
      <c r="TYG69" s="525"/>
      <c r="TYH69" s="525"/>
      <c r="TYI69" s="525"/>
      <c r="TYJ69" s="525"/>
      <c r="TYK69" s="525"/>
      <c r="TYL69" s="525"/>
      <c r="TYM69" s="525"/>
      <c r="TYN69" s="525"/>
      <c r="TYO69" s="525"/>
      <c r="TYP69" s="525"/>
      <c r="TYQ69" s="525"/>
      <c r="TYR69" s="525"/>
      <c r="TYS69" s="525"/>
      <c r="TYT69" s="525"/>
      <c r="TYU69" s="525"/>
      <c r="TYV69" s="525"/>
      <c r="TYW69" s="525"/>
      <c r="TYX69" s="525"/>
      <c r="TYY69" s="525"/>
      <c r="TYZ69" s="525"/>
      <c r="TZA69" s="525"/>
      <c r="TZB69" s="525"/>
      <c r="TZC69" s="525"/>
      <c r="TZD69" s="525"/>
      <c r="TZE69" s="525"/>
      <c r="TZF69" s="525"/>
      <c r="TZG69" s="525"/>
      <c r="TZH69" s="525"/>
      <c r="TZI69" s="525"/>
      <c r="TZJ69" s="525"/>
      <c r="TZK69" s="525"/>
      <c r="TZL69" s="525"/>
      <c r="TZM69" s="525"/>
      <c r="TZN69" s="525"/>
      <c r="TZO69" s="525"/>
      <c r="TZP69" s="525"/>
      <c r="TZQ69" s="525"/>
      <c r="TZR69" s="525"/>
      <c r="TZS69" s="525"/>
      <c r="TZT69" s="525"/>
      <c r="TZU69" s="525"/>
      <c r="TZV69" s="525"/>
      <c r="TZW69" s="525"/>
      <c r="TZX69" s="525"/>
      <c r="TZY69" s="525"/>
      <c r="TZZ69" s="525"/>
      <c r="UAA69" s="525"/>
      <c r="UAB69" s="525"/>
      <c r="UAC69" s="525"/>
      <c r="UAD69" s="525"/>
      <c r="UAE69" s="525"/>
      <c r="UAF69" s="525"/>
      <c r="UAG69" s="525"/>
      <c r="UAH69" s="525"/>
      <c r="UAI69" s="525"/>
      <c r="UAJ69" s="525"/>
      <c r="UAK69" s="525"/>
      <c r="UAL69" s="525"/>
      <c r="UAM69" s="525"/>
      <c r="UAN69" s="525"/>
      <c r="UAO69" s="525"/>
      <c r="UAP69" s="525"/>
      <c r="UAQ69" s="525"/>
      <c r="UAR69" s="525"/>
      <c r="UAS69" s="525"/>
      <c r="UAT69" s="525"/>
      <c r="UAU69" s="525"/>
      <c r="UAV69" s="525"/>
      <c r="UAW69" s="525"/>
      <c r="UAX69" s="525"/>
      <c r="UAY69" s="525"/>
      <c r="UAZ69" s="525"/>
      <c r="UBA69" s="525"/>
      <c r="UBB69" s="525"/>
      <c r="UBC69" s="525"/>
      <c r="UBD69" s="525"/>
      <c r="UBE69" s="525"/>
      <c r="UBF69" s="525"/>
      <c r="UBG69" s="525"/>
      <c r="UBH69" s="525"/>
      <c r="UBI69" s="525"/>
      <c r="UBJ69" s="525"/>
      <c r="UBK69" s="525"/>
      <c r="UBL69" s="525"/>
      <c r="UBM69" s="525"/>
      <c r="UBN69" s="525"/>
      <c r="UBO69" s="525"/>
      <c r="UBP69" s="525"/>
      <c r="UBQ69" s="525"/>
      <c r="UBR69" s="525"/>
      <c r="UBS69" s="525"/>
      <c r="UBT69" s="525"/>
      <c r="UBU69" s="525"/>
      <c r="UBV69" s="525"/>
      <c r="UBW69" s="525"/>
      <c r="UBX69" s="525"/>
      <c r="UBY69" s="525"/>
      <c r="UBZ69" s="525"/>
      <c r="UCA69" s="525"/>
      <c r="UCB69" s="525"/>
      <c r="UCC69" s="525"/>
      <c r="UCD69" s="525"/>
      <c r="UCE69" s="525"/>
      <c r="UCF69" s="525"/>
      <c r="UCG69" s="525"/>
      <c r="UCH69" s="525"/>
      <c r="UCI69" s="525"/>
      <c r="UCJ69" s="525"/>
      <c r="UCK69" s="525"/>
      <c r="UCL69" s="525"/>
      <c r="UCM69" s="525"/>
      <c r="UCN69" s="525"/>
      <c r="UCO69" s="525"/>
      <c r="UCP69" s="525"/>
      <c r="UCQ69" s="525"/>
      <c r="UCR69" s="525"/>
      <c r="UCS69" s="525"/>
      <c r="UCT69" s="525"/>
      <c r="UCU69" s="525"/>
      <c r="UCV69" s="525"/>
      <c r="UCW69" s="525"/>
      <c r="UCX69" s="525"/>
      <c r="UCY69" s="525"/>
      <c r="UCZ69" s="525"/>
      <c r="UDA69" s="525"/>
      <c r="UDB69" s="525"/>
      <c r="UDC69" s="525"/>
      <c r="UDD69" s="525"/>
      <c r="UDE69" s="525"/>
      <c r="UDF69" s="525"/>
      <c r="UDG69" s="525"/>
      <c r="UDH69" s="525"/>
      <c r="UDI69" s="525"/>
      <c r="UDJ69" s="525"/>
      <c r="UDK69" s="525"/>
      <c r="UDL69" s="525"/>
      <c r="UDM69" s="525"/>
      <c r="UDN69" s="525"/>
      <c r="UDO69" s="525"/>
      <c r="UDP69" s="525"/>
      <c r="UDQ69" s="525"/>
      <c r="UDR69" s="525"/>
      <c r="UDS69" s="525"/>
      <c r="UDT69" s="525"/>
      <c r="UDU69" s="525"/>
      <c r="UDV69" s="525"/>
      <c r="UDW69" s="525"/>
      <c r="UDX69" s="525"/>
      <c r="UDY69" s="525"/>
      <c r="UDZ69" s="525"/>
      <c r="UEA69" s="525"/>
      <c r="UEB69" s="525"/>
      <c r="UEC69" s="525"/>
      <c r="UED69" s="525"/>
      <c r="UEE69" s="525"/>
      <c r="UEF69" s="525"/>
      <c r="UEG69" s="525"/>
      <c r="UEH69" s="525"/>
      <c r="UEI69" s="525"/>
      <c r="UEJ69" s="525"/>
      <c r="UEK69" s="525"/>
      <c r="UEL69" s="525"/>
      <c r="UEM69" s="525"/>
      <c r="UEN69" s="525"/>
      <c r="UEO69" s="525"/>
      <c r="UEP69" s="525"/>
      <c r="UEQ69" s="525"/>
      <c r="UER69" s="525"/>
      <c r="UES69" s="525"/>
      <c r="UET69" s="525"/>
      <c r="UEU69" s="525"/>
      <c r="UEV69" s="525"/>
      <c r="UEW69" s="525"/>
      <c r="UEX69" s="525"/>
      <c r="UEY69" s="525"/>
      <c r="UEZ69" s="525"/>
      <c r="UFA69" s="525"/>
      <c r="UFB69" s="525"/>
      <c r="UFC69" s="525"/>
      <c r="UFD69" s="525"/>
      <c r="UFE69" s="525"/>
      <c r="UFF69" s="525"/>
      <c r="UFG69" s="525"/>
      <c r="UFH69" s="525"/>
      <c r="UFI69" s="525"/>
      <c r="UFJ69" s="525"/>
      <c r="UFK69" s="525"/>
      <c r="UFL69" s="525"/>
      <c r="UFM69" s="525"/>
      <c r="UFN69" s="525"/>
      <c r="UFO69" s="525"/>
      <c r="UFP69" s="525"/>
      <c r="UFQ69" s="525"/>
      <c r="UFR69" s="525"/>
      <c r="UFS69" s="525"/>
      <c r="UFT69" s="525"/>
      <c r="UFU69" s="525"/>
      <c r="UFV69" s="525"/>
      <c r="UFW69" s="525"/>
      <c r="UFX69" s="525"/>
      <c r="UFY69" s="525"/>
      <c r="UFZ69" s="525"/>
      <c r="UGA69" s="525"/>
      <c r="UGB69" s="525"/>
      <c r="UGC69" s="525"/>
      <c r="UGD69" s="525"/>
      <c r="UGE69" s="525"/>
      <c r="UGF69" s="525"/>
      <c r="UGG69" s="525"/>
      <c r="UGH69" s="525"/>
      <c r="UGI69" s="525"/>
      <c r="UGJ69" s="525"/>
      <c r="UGK69" s="525"/>
      <c r="UGL69" s="525"/>
      <c r="UGM69" s="525"/>
      <c r="UGN69" s="525"/>
      <c r="UGO69" s="525"/>
      <c r="UGP69" s="525"/>
      <c r="UGQ69" s="525"/>
      <c r="UGR69" s="525"/>
      <c r="UGS69" s="525"/>
      <c r="UGT69" s="525"/>
      <c r="UGU69" s="525"/>
      <c r="UGV69" s="525"/>
      <c r="UGW69" s="525"/>
      <c r="UGX69" s="525"/>
      <c r="UGY69" s="525"/>
      <c r="UGZ69" s="525"/>
      <c r="UHA69" s="525"/>
      <c r="UHB69" s="525"/>
      <c r="UHC69" s="525"/>
      <c r="UHD69" s="525"/>
      <c r="UHE69" s="525"/>
      <c r="UHF69" s="525"/>
      <c r="UHG69" s="525"/>
      <c r="UHH69" s="525"/>
      <c r="UHI69" s="525"/>
      <c r="UHJ69" s="525"/>
      <c r="UHK69" s="525"/>
      <c r="UHL69" s="525"/>
      <c r="UHM69" s="525"/>
      <c r="UHN69" s="525"/>
      <c r="UHO69" s="525"/>
      <c r="UHP69" s="525"/>
      <c r="UHQ69" s="525"/>
      <c r="UHR69" s="525"/>
      <c r="UHS69" s="525"/>
      <c r="UHT69" s="525"/>
      <c r="UHU69" s="525"/>
      <c r="UHV69" s="525"/>
      <c r="UHW69" s="525"/>
      <c r="UHX69" s="525"/>
      <c r="UHY69" s="525"/>
      <c r="UHZ69" s="525"/>
      <c r="UIA69" s="525"/>
      <c r="UIB69" s="525"/>
      <c r="UIC69" s="525"/>
      <c r="UID69" s="525"/>
      <c r="UIE69" s="525"/>
      <c r="UIF69" s="525"/>
      <c r="UIG69" s="525"/>
      <c r="UIH69" s="525"/>
      <c r="UII69" s="525"/>
      <c r="UIJ69" s="525"/>
      <c r="UIK69" s="525"/>
      <c r="UIL69" s="525"/>
      <c r="UIM69" s="525"/>
      <c r="UIN69" s="525"/>
      <c r="UIO69" s="525"/>
      <c r="UIP69" s="525"/>
      <c r="UIQ69" s="525"/>
      <c r="UIR69" s="525"/>
      <c r="UIS69" s="525"/>
      <c r="UIT69" s="525"/>
      <c r="UIU69" s="525"/>
      <c r="UIV69" s="525"/>
      <c r="UIW69" s="525"/>
      <c r="UIX69" s="525"/>
      <c r="UIY69" s="525"/>
      <c r="UIZ69" s="525"/>
      <c r="UJA69" s="525"/>
      <c r="UJB69" s="525"/>
      <c r="UJC69" s="525"/>
      <c r="UJD69" s="525"/>
      <c r="UJE69" s="525"/>
      <c r="UJF69" s="525"/>
      <c r="UJG69" s="525"/>
      <c r="UJH69" s="525"/>
      <c r="UJI69" s="525"/>
      <c r="UJJ69" s="525"/>
      <c r="UJK69" s="525"/>
      <c r="UJL69" s="525"/>
      <c r="UJM69" s="525"/>
      <c r="UJN69" s="525"/>
      <c r="UJO69" s="525"/>
      <c r="UJP69" s="525"/>
      <c r="UJQ69" s="525"/>
      <c r="UJR69" s="525"/>
      <c r="UJS69" s="525"/>
      <c r="UJT69" s="525"/>
      <c r="UJU69" s="525"/>
      <c r="UJV69" s="525"/>
      <c r="UJW69" s="525"/>
      <c r="UJX69" s="525"/>
      <c r="UJY69" s="525"/>
      <c r="UJZ69" s="525"/>
      <c r="UKA69" s="525"/>
      <c r="UKB69" s="525"/>
      <c r="UKC69" s="525"/>
      <c r="UKD69" s="525"/>
      <c r="UKE69" s="525"/>
      <c r="UKF69" s="525"/>
      <c r="UKG69" s="525"/>
      <c r="UKH69" s="525"/>
      <c r="UKI69" s="525"/>
      <c r="UKJ69" s="525"/>
      <c r="UKK69" s="525"/>
      <c r="UKL69" s="525"/>
      <c r="UKM69" s="525"/>
      <c r="UKN69" s="525"/>
      <c r="UKO69" s="525"/>
      <c r="UKP69" s="525"/>
      <c r="UKQ69" s="525"/>
      <c r="UKR69" s="525"/>
      <c r="UKS69" s="525"/>
      <c r="UKT69" s="525"/>
      <c r="UKU69" s="525"/>
      <c r="UKV69" s="525"/>
      <c r="UKW69" s="525"/>
      <c r="UKX69" s="525"/>
      <c r="UKY69" s="525"/>
      <c r="UKZ69" s="525"/>
      <c r="ULA69" s="525"/>
      <c r="ULB69" s="525"/>
      <c r="ULC69" s="525"/>
      <c r="ULD69" s="525"/>
      <c r="ULE69" s="525"/>
      <c r="ULF69" s="525"/>
      <c r="ULG69" s="525"/>
      <c r="ULH69" s="525"/>
      <c r="ULI69" s="525"/>
      <c r="ULJ69" s="525"/>
      <c r="ULK69" s="525"/>
      <c r="ULL69" s="525"/>
      <c r="ULM69" s="525"/>
      <c r="ULN69" s="525"/>
      <c r="ULO69" s="525"/>
      <c r="ULP69" s="525"/>
      <c r="ULQ69" s="525"/>
      <c r="ULR69" s="525"/>
      <c r="ULS69" s="525"/>
      <c r="ULT69" s="525"/>
      <c r="ULU69" s="525"/>
      <c r="ULV69" s="525"/>
      <c r="ULW69" s="525"/>
      <c r="ULX69" s="525"/>
      <c r="ULY69" s="525"/>
      <c r="ULZ69" s="525"/>
      <c r="UMA69" s="525"/>
      <c r="UMB69" s="525"/>
      <c r="UMC69" s="525"/>
      <c r="UMD69" s="525"/>
      <c r="UME69" s="525"/>
      <c r="UMF69" s="525"/>
      <c r="UMG69" s="525"/>
      <c r="UMH69" s="525"/>
      <c r="UMI69" s="525"/>
      <c r="UMJ69" s="525"/>
      <c r="UMK69" s="525"/>
      <c r="UML69" s="525"/>
      <c r="UMM69" s="525"/>
      <c r="UMN69" s="525"/>
      <c r="UMO69" s="525"/>
      <c r="UMP69" s="525"/>
      <c r="UMQ69" s="525"/>
      <c r="UMR69" s="525"/>
      <c r="UMS69" s="525"/>
      <c r="UMT69" s="525"/>
      <c r="UMU69" s="525"/>
      <c r="UMV69" s="525"/>
      <c r="UMW69" s="525"/>
      <c r="UMX69" s="525"/>
      <c r="UMY69" s="525"/>
      <c r="UMZ69" s="525"/>
      <c r="UNA69" s="525"/>
      <c r="UNB69" s="525"/>
      <c r="UNC69" s="525"/>
      <c r="UND69" s="525"/>
      <c r="UNE69" s="525"/>
      <c r="UNF69" s="525"/>
      <c r="UNG69" s="525"/>
      <c r="UNH69" s="525"/>
      <c r="UNI69" s="525"/>
      <c r="UNJ69" s="525"/>
      <c r="UNK69" s="525"/>
      <c r="UNL69" s="525"/>
      <c r="UNM69" s="525"/>
      <c r="UNN69" s="525"/>
      <c r="UNO69" s="525"/>
      <c r="UNP69" s="525"/>
      <c r="UNQ69" s="525"/>
      <c r="UNR69" s="525"/>
      <c r="UNS69" s="525"/>
      <c r="UNT69" s="525"/>
      <c r="UNU69" s="525"/>
      <c r="UNV69" s="525"/>
      <c r="UNW69" s="525"/>
      <c r="UNX69" s="525"/>
      <c r="UNY69" s="525"/>
      <c r="UNZ69" s="525"/>
      <c r="UOA69" s="525"/>
      <c r="UOB69" s="525"/>
      <c r="UOC69" s="525"/>
      <c r="UOD69" s="525"/>
      <c r="UOE69" s="525"/>
      <c r="UOF69" s="525"/>
      <c r="UOG69" s="525"/>
      <c r="UOH69" s="525"/>
      <c r="UOI69" s="525"/>
      <c r="UOJ69" s="525"/>
      <c r="UOK69" s="525"/>
      <c r="UOL69" s="525"/>
      <c r="UOM69" s="525"/>
      <c r="UON69" s="525"/>
      <c r="UOO69" s="525"/>
      <c r="UOP69" s="525"/>
      <c r="UOQ69" s="525"/>
      <c r="UOR69" s="525"/>
      <c r="UOS69" s="525"/>
      <c r="UOT69" s="525"/>
      <c r="UOU69" s="525"/>
      <c r="UOV69" s="525"/>
      <c r="UOW69" s="525"/>
      <c r="UOX69" s="525"/>
      <c r="UOY69" s="525"/>
      <c r="UOZ69" s="525"/>
      <c r="UPA69" s="525"/>
      <c r="UPB69" s="525"/>
      <c r="UPC69" s="525"/>
      <c r="UPD69" s="525"/>
      <c r="UPE69" s="525"/>
      <c r="UPF69" s="525"/>
      <c r="UPG69" s="525"/>
      <c r="UPH69" s="525"/>
      <c r="UPI69" s="525"/>
      <c r="UPJ69" s="525"/>
      <c r="UPK69" s="525"/>
      <c r="UPL69" s="525"/>
      <c r="UPM69" s="525"/>
      <c r="UPN69" s="525"/>
      <c r="UPO69" s="525"/>
      <c r="UPP69" s="525"/>
      <c r="UPQ69" s="525"/>
      <c r="UPR69" s="525"/>
      <c r="UPS69" s="525"/>
      <c r="UPT69" s="525"/>
      <c r="UPU69" s="525"/>
      <c r="UPV69" s="525"/>
      <c r="UPW69" s="525"/>
      <c r="UPX69" s="525"/>
      <c r="UPY69" s="525"/>
      <c r="UPZ69" s="525"/>
      <c r="UQA69" s="525"/>
      <c r="UQB69" s="525"/>
      <c r="UQC69" s="525"/>
      <c r="UQD69" s="525"/>
      <c r="UQE69" s="525"/>
      <c r="UQF69" s="525"/>
      <c r="UQG69" s="525"/>
      <c r="UQH69" s="525"/>
      <c r="UQI69" s="525"/>
      <c r="UQJ69" s="525"/>
      <c r="UQK69" s="525"/>
      <c r="UQL69" s="525"/>
      <c r="UQM69" s="525"/>
      <c r="UQN69" s="525"/>
      <c r="UQO69" s="525"/>
      <c r="UQP69" s="525"/>
      <c r="UQQ69" s="525"/>
      <c r="UQR69" s="525"/>
      <c r="UQS69" s="525"/>
      <c r="UQT69" s="525"/>
      <c r="UQU69" s="525"/>
      <c r="UQV69" s="525"/>
      <c r="UQW69" s="525"/>
      <c r="UQX69" s="525"/>
      <c r="UQY69" s="525"/>
      <c r="UQZ69" s="525"/>
      <c r="URA69" s="525"/>
      <c r="URB69" s="525"/>
      <c r="URC69" s="525"/>
      <c r="URD69" s="525"/>
      <c r="URE69" s="525"/>
      <c r="URF69" s="525"/>
      <c r="URG69" s="525"/>
      <c r="URH69" s="525"/>
      <c r="URI69" s="525"/>
      <c r="URJ69" s="525"/>
      <c r="URK69" s="525"/>
      <c r="URL69" s="525"/>
      <c r="URM69" s="525"/>
      <c r="URN69" s="525"/>
      <c r="URO69" s="525"/>
      <c r="URP69" s="525"/>
      <c r="URQ69" s="525"/>
      <c r="URR69" s="525"/>
      <c r="URS69" s="525"/>
      <c r="URT69" s="525"/>
      <c r="URU69" s="525"/>
      <c r="URV69" s="525"/>
      <c r="URW69" s="525"/>
      <c r="URX69" s="525"/>
      <c r="URY69" s="525"/>
      <c r="URZ69" s="525"/>
      <c r="USA69" s="525"/>
      <c r="USB69" s="525"/>
      <c r="USC69" s="525"/>
      <c r="USD69" s="525"/>
      <c r="USE69" s="525"/>
      <c r="USF69" s="525"/>
      <c r="USG69" s="525"/>
      <c r="USH69" s="525"/>
      <c r="USI69" s="525"/>
      <c r="USJ69" s="525"/>
      <c r="USK69" s="525"/>
      <c r="USL69" s="525"/>
      <c r="USM69" s="525"/>
      <c r="USN69" s="525"/>
      <c r="USO69" s="525"/>
      <c r="USP69" s="525"/>
      <c r="USQ69" s="525"/>
      <c r="USR69" s="525"/>
      <c r="USS69" s="525"/>
      <c r="UST69" s="525"/>
      <c r="USU69" s="525"/>
      <c r="USV69" s="525"/>
      <c r="USW69" s="525"/>
      <c r="USX69" s="525"/>
      <c r="USY69" s="525"/>
      <c r="USZ69" s="525"/>
      <c r="UTA69" s="525"/>
      <c r="UTB69" s="525"/>
      <c r="UTC69" s="525"/>
      <c r="UTD69" s="525"/>
      <c r="UTE69" s="525"/>
      <c r="UTF69" s="525"/>
      <c r="UTG69" s="525"/>
      <c r="UTH69" s="525"/>
      <c r="UTI69" s="525"/>
      <c r="UTJ69" s="525"/>
      <c r="UTK69" s="525"/>
      <c r="UTL69" s="525"/>
      <c r="UTM69" s="525"/>
      <c r="UTN69" s="525"/>
      <c r="UTO69" s="525"/>
      <c r="UTP69" s="525"/>
      <c r="UTQ69" s="525"/>
      <c r="UTR69" s="525"/>
      <c r="UTS69" s="525"/>
      <c r="UTT69" s="525"/>
      <c r="UTU69" s="525"/>
      <c r="UTV69" s="525"/>
      <c r="UTW69" s="525"/>
      <c r="UTX69" s="525"/>
      <c r="UTY69" s="525"/>
      <c r="UTZ69" s="525"/>
      <c r="UUA69" s="525"/>
      <c r="UUB69" s="525"/>
      <c r="UUC69" s="525"/>
      <c r="UUD69" s="525"/>
      <c r="UUE69" s="525"/>
      <c r="UUF69" s="525"/>
      <c r="UUG69" s="525"/>
      <c r="UUH69" s="525"/>
      <c r="UUI69" s="525"/>
      <c r="UUJ69" s="525"/>
      <c r="UUK69" s="525"/>
      <c r="UUL69" s="525"/>
      <c r="UUM69" s="525"/>
      <c r="UUN69" s="525"/>
      <c r="UUO69" s="525"/>
      <c r="UUP69" s="525"/>
      <c r="UUQ69" s="525"/>
      <c r="UUR69" s="525"/>
      <c r="UUS69" s="525"/>
      <c r="UUT69" s="525"/>
      <c r="UUU69" s="525"/>
      <c r="UUV69" s="525"/>
      <c r="UUW69" s="525"/>
      <c r="UUX69" s="525"/>
      <c r="UUY69" s="525"/>
      <c r="UUZ69" s="525"/>
      <c r="UVA69" s="525"/>
      <c r="UVB69" s="525"/>
      <c r="UVC69" s="525"/>
      <c r="UVD69" s="525"/>
      <c r="UVE69" s="525"/>
      <c r="UVF69" s="525"/>
      <c r="UVG69" s="525"/>
      <c r="UVH69" s="525"/>
      <c r="UVI69" s="525"/>
      <c r="UVJ69" s="525"/>
      <c r="UVK69" s="525"/>
      <c r="UVL69" s="525"/>
      <c r="UVM69" s="525"/>
      <c r="UVN69" s="525"/>
      <c r="UVO69" s="525"/>
      <c r="UVP69" s="525"/>
      <c r="UVQ69" s="525"/>
      <c r="UVR69" s="525"/>
      <c r="UVS69" s="525"/>
      <c r="UVT69" s="525"/>
      <c r="UVU69" s="525"/>
      <c r="UVV69" s="525"/>
      <c r="UVW69" s="525"/>
      <c r="UVX69" s="525"/>
      <c r="UVY69" s="525"/>
      <c r="UVZ69" s="525"/>
      <c r="UWA69" s="525"/>
      <c r="UWB69" s="525"/>
      <c r="UWC69" s="525"/>
      <c r="UWD69" s="525"/>
      <c r="UWE69" s="525"/>
      <c r="UWF69" s="525"/>
      <c r="UWG69" s="525"/>
      <c r="UWH69" s="525"/>
      <c r="UWI69" s="525"/>
      <c r="UWJ69" s="525"/>
      <c r="UWK69" s="525"/>
      <c r="UWL69" s="525"/>
      <c r="UWM69" s="525"/>
      <c r="UWN69" s="525"/>
      <c r="UWO69" s="525"/>
      <c r="UWP69" s="525"/>
      <c r="UWQ69" s="525"/>
      <c r="UWR69" s="525"/>
      <c r="UWS69" s="525"/>
      <c r="UWT69" s="525"/>
      <c r="UWU69" s="525"/>
      <c r="UWV69" s="525"/>
      <c r="UWW69" s="525"/>
      <c r="UWX69" s="525"/>
      <c r="UWY69" s="525"/>
      <c r="UWZ69" s="525"/>
      <c r="UXA69" s="525"/>
      <c r="UXB69" s="525"/>
      <c r="UXC69" s="525"/>
      <c r="UXD69" s="525"/>
      <c r="UXE69" s="525"/>
      <c r="UXF69" s="525"/>
      <c r="UXG69" s="525"/>
      <c r="UXH69" s="525"/>
      <c r="UXI69" s="525"/>
      <c r="UXJ69" s="525"/>
      <c r="UXK69" s="525"/>
      <c r="UXL69" s="525"/>
      <c r="UXM69" s="525"/>
      <c r="UXN69" s="525"/>
      <c r="UXO69" s="525"/>
      <c r="UXP69" s="525"/>
      <c r="UXQ69" s="525"/>
      <c r="UXR69" s="525"/>
      <c r="UXS69" s="525"/>
      <c r="UXT69" s="525"/>
      <c r="UXU69" s="525"/>
      <c r="UXV69" s="525"/>
      <c r="UXW69" s="525"/>
      <c r="UXX69" s="525"/>
      <c r="UXY69" s="525"/>
      <c r="UXZ69" s="525"/>
      <c r="UYA69" s="525"/>
      <c r="UYB69" s="525"/>
      <c r="UYC69" s="525"/>
      <c r="UYD69" s="525"/>
      <c r="UYE69" s="525"/>
      <c r="UYF69" s="525"/>
      <c r="UYG69" s="525"/>
      <c r="UYH69" s="525"/>
      <c r="UYI69" s="525"/>
      <c r="UYJ69" s="525"/>
      <c r="UYK69" s="525"/>
      <c r="UYL69" s="525"/>
      <c r="UYM69" s="525"/>
      <c r="UYN69" s="525"/>
      <c r="UYO69" s="525"/>
      <c r="UYP69" s="525"/>
      <c r="UYQ69" s="525"/>
      <c r="UYR69" s="525"/>
      <c r="UYS69" s="525"/>
      <c r="UYT69" s="525"/>
      <c r="UYU69" s="525"/>
      <c r="UYV69" s="525"/>
      <c r="UYW69" s="525"/>
      <c r="UYX69" s="525"/>
      <c r="UYY69" s="525"/>
      <c r="UYZ69" s="525"/>
      <c r="UZA69" s="525"/>
      <c r="UZB69" s="525"/>
      <c r="UZC69" s="525"/>
      <c r="UZD69" s="525"/>
      <c r="UZE69" s="525"/>
      <c r="UZF69" s="525"/>
      <c r="UZG69" s="525"/>
      <c r="UZH69" s="525"/>
      <c r="UZI69" s="525"/>
      <c r="UZJ69" s="525"/>
      <c r="UZK69" s="525"/>
      <c r="UZL69" s="525"/>
      <c r="UZM69" s="525"/>
      <c r="UZN69" s="525"/>
      <c r="UZO69" s="525"/>
      <c r="UZP69" s="525"/>
      <c r="UZQ69" s="525"/>
      <c r="UZR69" s="525"/>
      <c r="UZS69" s="525"/>
      <c r="UZT69" s="525"/>
      <c r="UZU69" s="525"/>
      <c r="UZV69" s="525"/>
      <c r="UZW69" s="525"/>
      <c r="UZX69" s="525"/>
      <c r="UZY69" s="525"/>
      <c r="UZZ69" s="525"/>
      <c r="VAA69" s="525"/>
      <c r="VAB69" s="525"/>
      <c r="VAC69" s="525"/>
      <c r="VAD69" s="525"/>
      <c r="VAE69" s="525"/>
      <c r="VAF69" s="525"/>
      <c r="VAG69" s="525"/>
      <c r="VAH69" s="525"/>
      <c r="VAI69" s="525"/>
      <c r="VAJ69" s="525"/>
      <c r="VAK69" s="525"/>
      <c r="VAL69" s="525"/>
      <c r="VAM69" s="525"/>
      <c r="VAN69" s="525"/>
      <c r="VAO69" s="525"/>
      <c r="VAP69" s="525"/>
      <c r="VAQ69" s="525"/>
      <c r="VAR69" s="525"/>
      <c r="VAS69" s="525"/>
      <c r="VAT69" s="525"/>
      <c r="VAU69" s="525"/>
      <c r="VAV69" s="525"/>
      <c r="VAW69" s="525"/>
      <c r="VAX69" s="525"/>
      <c r="VAY69" s="525"/>
      <c r="VAZ69" s="525"/>
      <c r="VBA69" s="525"/>
      <c r="VBB69" s="525"/>
      <c r="VBC69" s="525"/>
      <c r="VBD69" s="525"/>
      <c r="VBE69" s="525"/>
      <c r="VBF69" s="525"/>
      <c r="VBG69" s="525"/>
      <c r="VBH69" s="525"/>
      <c r="VBI69" s="525"/>
      <c r="VBJ69" s="525"/>
      <c r="VBK69" s="525"/>
      <c r="VBL69" s="525"/>
      <c r="VBM69" s="525"/>
      <c r="VBN69" s="525"/>
      <c r="VBO69" s="525"/>
      <c r="VBP69" s="525"/>
      <c r="VBQ69" s="525"/>
      <c r="VBR69" s="525"/>
      <c r="VBS69" s="525"/>
      <c r="VBT69" s="525"/>
      <c r="VBU69" s="525"/>
      <c r="VBV69" s="525"/>
      <c r="VBW69" s="525"/>
      <c r="VBX69" s="525"/>
      <c r="VBY69" s="525"/>
      <c r="VBZ69" s="525"/>
      <c r="VCA69" s="525"/>
      <c r="VCB69" s="525"/>
      <c r="VCC69" s="525"/>
      <c r="VCD69" s="525"/>
      <c r="VCE69" s="525"/>
      <c r="VCF69" s="525"/>
      <c r="VCG69" s="525"/>
      <c r="VCH69" s="525"/>
      <c r="VCI69" s="525"/>
      <c r="VCJ69" s="525"/>
      <c r="VCK69" s="525"/>
      <c r="VCL69" s="525"/>
      <c r="VCM69" s="525"/>
      <c r="VCN69" s="525"/>
      <c r="VCO69" s="525"/>
      <c r="VCP69" s="525"/>
      <c r="VCQ69" s="525"/>
      <c r="VCR69" s="525"/>
      <c r="VCS69" s="525"/>
      <c r="VCT69" s="525"/>
      <c r="VCU69" s="525"/>
      <c r="VCV69" s="525"/>
      <c r="VCW69" s="525"/>
      <c r="VCX69" s="525"/>
      <c r="VCY69" s="525"/>
      <c r="VCZ69" s="525"/>
      <c r="VDA69" s="525"/>
      <c r="VDB69" s="525"/>
      <c r="VDC69" s="525"/>
      <c r="VDD69" s="525"/>
      <c r="VDE69" s="525"/>
      <c r="VDF69" s="525"/>
      <c r="VDG69" s="525"/>
      <c r="VDH69" s="525"/>
      <c r="VDI69" s="525"/>
      <c r="VDJ69" s="525"/>
      <c r="VDK69" s="525"/>
      <c r="VDL69" s="525"/>
      <c r="VDM69" s="525"/>
      <c r="VDN69" s="525"/>
      <c r="VDO69" s="525"/>
      <c r="VDP69" s="525"/>
      <c r="VDQ69" s="525"/>
      <c r="VDR69" s="525"/>
      <c r="VDS69" s="525"/>
      <c r="VDT69" s="525"/>
      <c r="VDU69" s="525"/>
      <c r="VDV69" s="525"/>
      <c r="VDW69" s="525"/>
      <c r="VDX69" s="525"/>
      <c r="VDY69" s="525"/>
      <c r="VDZ69" s="525"/>
      <c r="VEA69" s="525"/>
      <c r="VEB69" s="525"/>
      <c r="VEC69" s="525"/>
      <c r="VED69" s="525"/>
      <c r="VEE69" s="525"/>
      <c r="VEF69" s="525"/>
      <c r="VEG69" s="525"/>
      <c r="VEH69" s="525"/>
      <c r="VEI69" s="525"/>
      <c r="VEJ69" s="525"/>
      <c r="VEK69" s="525"/>
      <c r="VEL69" s="525"/>
      <c r="VEM69" s="525"/>
      <c r="VEN69" s="525"/>
      <c r="VEO69" s="525"/>
      <c r="VEP69" s="525"/>
      <c r="VEQ69" s="525"/>
      <c r="VER69" s="525"/>
      <c r="VES69" s="525"/>
      <c r="VET69" s="525"/>
      <c r="VEU69" s="525"/>
      <c r="VEV69" s="525"/>
      <c r="VEW69" s="525"/>
      <c r="VEX69" s="525"/>
      <c r="VEY69" s="525"/>
      <c r="VEZ69" s="525"/>
      <c r="VFA69" s="525"/>
      <c r="VFB69" s="525"/>
      <c r="VFC69" s="525"/>
      <c r="VFD69" s="525"/>
      <c r="VFE69" s="525"/>
      <c r="VFF69" s="525"/>
      <c r="VFG69" s="525"/>
      <c r="VFH69" s="525"/>
      <c r="VFI69" s="525"/>
      <c r="VFJ69" s="525"/>
      <c r="VFK69" s="525"/>
      <c r="VFL69" s="525"/>
      <c r="VFM69" s="525"/>
      <c r="VFN69" s="525"/>
      <c r="VFO69" s="525"/>
      <c r="VFP69" s="525"/>
      <c r="VFQ69" s="525"/>
      <c r="VFR69" s="525"/>
      <c r="VFS69" s="525"/>
      <c r="VFT69" s="525"/>
      <c r="VFU69" s="525"/>
      <c r="VFV69" s="525"/>
      <c r="VFW69" s="525"/>
      <c r="VFX69" s="525"/>
      <c r="VFY69" s="525"/>
      <c r="VFZ69" s="525"/>
      <c r="VGA69" s="525"/>
      <c r="VGB69" s="525"/>
      <c r="VGC69" s="525"/>
      <c r="VGD69" s="525"/>
      <c r="VGE69" s="525"/>
      <c r="VGF69" s="525"/>
      <c r="VGG69" s="525"/>
      <c r="VGH69" s="525"/>
      <c r="VGI69" s="525"/>
      <c r="VGJ69" s="525"/>
      <c r="VGK69" s="525"/>
      <c r="VGL69" s="525"/>
      <c r="VGM69" s="525"/>
      <c r="VGN69" s="525"/>
      <c r="VGO69" s="525"/>
      <c r="VGP69" s="525"/>
      <c r="VGQ69" s="525"/>
      <c r="VGR69" s="525"/>
      <c r="VGS69" s="525"/>
      <c r="VGT69" s="525"/>
      <c r="VGU69" s="525"/>
      <c r="VGV69" s="525"/>
      <c r="VGW69" s="525"/>
      <c r="VGX69" s="525"/>
      <c r="VGY69" s="525"/>
      <c r="VGZ69" s="525"/>
      <c r="VHA69" s="525"/>
      <c r="VHB69" s="525"/>
      <c r="VHC69" s="525"/>
      <c r="VHD69" s="525"/>
      <c r="VHE69" s="525"/>
      <c r="VHF69" s="525"/>
      <c r="VHG69" s="525"/>
      <c r="VHH69" s="525"/>
      <c r="VHI69" s="525"/>
      <c r="VHJ69" s="525"/>
      <c r="VHK69" s="525"/>
      <c r="VHL69" s="525"/>
      <c r="VHM69" s="525"/>
      <c r="VHN69" s="525"/>
      <c r="VHO69" s="525"/>
      <c r="VHP69" s="525"/>
      <c r="VHQ69" s="525"/>
      <c r="VHR69" s="525"/>
      <c r="VHS69" s="525"/>
      <c r="VHT69" s="525"/>
      <c r="VHU69" s="525"/>
      <c r="VHV69" s="525"/>
      <c r="VHW69" s="525"/>
      <c r="VHX69" s="525"/>
      <c r="VHY69" s="525"/>
      <c r="VHZ69" s="525"/>
      <c r="VIA69" s="525"/>
      <c r="VIB69" s="525"/>
      <c r="VIC69" s="525"/>
      <c r="VID69" s="525"/>
      <c r="VIE69" s="525"/>
      <c r="VIF69" s="525"/>
      <c r="VIG69" s="525"/>
      <c r="VIH69" s="525"/>
      <c r="VII69" s="525"/>
      <c r="VIJ69" s="525"/>
      <c r="VIK69" s="525"/>
      <c r="VIL69" s="525"/>
      <c r="VIM69" s="525"/>
      <c r="VIN69" s="525"/>
      <c r="VIO69" s="525"/>
      <c r="VIP69" s="525"/>
      <c r="VIQ69" s="525"/>
      <c r="VIR69" s="525"/>
      <c r="VIS69" s="525"/>
      <c r="VIT69" s="525"/>
      <c r="VIU69" s="525"/>
      <c r="VIV69" s="525"/>
      <c r="VIW69" s="525"/>
      <c r="VIX69" s="525"/>
      <c r="VIY69" s="525"/>
      <c r="VIZ69" s="525"/>
      <c r="VJA69" s="525"/>
      <c r="VJB69" s="525"/>
      <c r="VJC69" s="525"/>
      <c r="VJD69" s="525"/>
      <c r="VJE69" s="525"/>
      <c r="VJF69" s="525"/>
      <c r="VJG69" s="525"/>
      <c r="VJH69" s="525"/>
      <c r="VJI69" s="525"/>
      <c r="VJJ69" s="525"/>
      <c r="VJK69" s="525"/>
      <c r="VJL69" s="525"/>
      <c r="VJM69" s="525"/>
      <c r="VJN69" s="525"/>
      <c r="VJO69" s="525"/>
      <c r="VJP69" s="525"/>
      <c r="VJQ69" s="525"/>
      <c r="VJR69" s="525"/>
      <c r="VJS69" s="525"/>
      <c r="VJT69" s="525"/>
      <c r="VJU69" s="525"/>
      <c r="VJV69" s="525"/>
      <c r="VJW69" s="525"/>
      <c r="VJX69" s="525"/>
      <c r="VJY69" s="525"/>
      <c r="VJZ69" s="525"/>
      <c r="VKA69" s="525"/>
      <c r="VKB69" s="525"/>
      <c r="VKC69" s="525"/>
      <c r="VKD69" s="525"/>
      <c r="VKE69" s="525"/>
      <c r="VKF69" s="525"/>
      <c r="VKG69" s="525"/>
      <c r="VKH69" s="525"/>
      <c r="VKI69" s="525"/>
      <c r="VKJ69" s="525"/>
      <c r="VKK69" s="525"/>
      <c r="VKL69" s="525"/>
      <c r="VKM69" s="525"/>
      <c r="VKN69" s="525"/>
      <c r="VKO69" s="525"/>
      <c r="VKP69" s="525"/>
      <c r="VKQ69" s="525"/>
      <c r="VKR69" s="525"/>
      <c r="VKS69" s="525"/>
      <c r="VKT69" s="525"/>
      <c r="VKU69" s="525"/>
      <c r="VKV69" s="525"/>
      <c r="VKW69" s="525"/>
      <c r="VKX69" s="525"/>
      <c r="VKY69" s="525"/>
      <c r="VKZ69" s="525"/>
      <c r="VLA69" s="525"/>
      <c r="VLB69" s="525"/>
      <c r="VLC69" s="525"/>
      <c r="VLD69" s="525"/>
      <c r="VLE69" s="525"/>
      <c r="VLF69" s="525"/>
      <c r="VLG69" s="525"/>
      <c r="VLH69" s="525"/>
      <c r="VLI69" s="525"/>
      <c r="VLJ69" s="525"/>
      <c r="VLK69" s="525"/>
      <c r="VLL69" s="525"/>
      <c r="VLM69" s="525"/>
      <c r="VLN69" s="525"/>
      <c r="VLO69" s="525"/>
      <c r="VLP69" s="525"/>
      <c r="VLQ69" s="525"/>
      <c r="VLR69" s="525"/>
      <c r="VLS69" s="525"/>
      <c r="VLT69" s="525"/>
      <c r="VLU69" s="525"/>
      <c r="VLV69" s="525"/>
      <c r="VLW69" s="525"/>
      <c r="VLX69" s="525"/>
      <c r="VLY69" s="525"/>
      <c r="VLZ69" s="525"/>
      <c r="VMA69" s="525"/>
      <c r="VMB69" s="525"/>
      <c r="VMC69" s="525"/>
      <c r="VMD69" s="525"/>
      <c r="VME69" s="525"/>
      <c r="VMF69" s="525"/>
      <c r="VMG69" s="525"/>
      <c r="VMH69" s="525"/>
      <c r="VMI69" s="525"/>
      <c r="VMJ69" s="525"/>
      <c r="VMK69" s="525"/>
      <c r="VML69" s="525"/>
      <c r="VMM69" s="525"/>
      <c r="VMN69" s="525"/>
      <c r="VMO69" s="525"/>
      <c r="VMP69" s="525"/>
      <c r="VMQ69" s="525"/>
      <c r="VMR69" s="525"/>
      <c r="VMS69" s="525"/>
      <c r="VMT69" s="525"/>
      <c r="VMU69" s="525"/>
      <c r="VMV69" s="525"/>
      <c r="VMW69" s="525"/>
      <c r="VMX69" s="525"/>
      <c r="VMY69" s="525"/>
      <c r="VMZ69" s="525"/>
      <c r="VNA69" s="525"/>
      <c r="VNB69" s="525"/>
      <c r="VNC69" s="525"/>
      <c r="VND69" s="525"/>
      <c r="VNE69" s="525"/>
      <c r="VNF69" s="525"/>
      <c r="VNG69" s="525"/>
      <c r="VNH69" s="525"/>
      <c r="VNI69" s="525"/>
      <c r="VNJ69" s="525"/>
      <c r="VNK69" s="525"/>
      <c r="VNL69" s="525"/>
      <c r="VNM69" s="525"/>
      <c r="VNN69" s="525"/>
      <c r="VNO69" s="525"/>
      <c r="VNP69" s="525"/>
      <c r="VNQ69" s="525"/>
      <c r="VNR69" s="525"/>
      <c r="VNS69" s="525"/>
      <c r="VNT69" s="525"/>
      <c r="VNU69" s="525"/>
      <c r="VNV69" s="525"/>
      <c r="VNW69" s="525"/>
      <c r="VNX69" s="525"/>
      <c r="VNY69" s="525"/>
      <c r="VNZ69" s="525"/>
      <c r="VOA69" s="525"/>
      <c r="VOB69" s="525"/>
      <c r="VOC69" s="525"/>
      <c r="VOD69" s="525"/>
      <c r="VOE69" s="525"/>
      <c r="VOF69" s="525"/>
      <c r="VOG69" s="525"/>
      <c r="VOH69" s="525"/>
      <c r="VOI69" s="525"/>
      <c r="VOJ69" s="525"/>
      <c r="VOK69" s="525"/>
      <c r="VOL69" s="525"/>
      <c r="VOM69" s="525"/>
      <c r="VON69" s="525"/>
      <c r="VOO69" s="525"/>
      <c r="VOP69" s="525"/>
      <c r="VOQ69" s="525"/>
      <c r="VOR69" s="525"/>
      <c r="VOS69" s="525"/>
      <c r="VOT69" s="525"/>
      <c r="VOU69" s="525"/>
      <c r="VOV69" s="525"/>
      <c r="VOW69" s="525"/>
      <c r="VOX69" s="525"/>
      <c r="VOY69" s="525"/>
      <c r="VOZ69" s="525"/>
      <c r="VPA69" s="525"/>
      <c r="VPB69" s="525"/>
      <c r="VPC69" s="525"/>
      <c r="VPD69" s="525"/>
      <c r="VPE69" s="525"/>
      <c r="VPF69" s="525"/>
      <c r="VPG69" s="525"/>
      <c r="VPH69" s="525"/>
      <c r="VPI69" s="525"/>
      <c r="VPJ69" s="525"/>
      <c r="VPK69" s="525"/>
      <c r="VPL69" s="525"/>
      <c r="VPM69" s="525"/>
      <c r="VPN69" s="525"/>
      <c r="VPO69" s="525"/>
      <c r="VPP69" s="525"/>
      <c r="VPQ69" s="525"/>
      <c r="VPR69" s="525"/>
      <c r="VPS69" s="525"/>
      <c r="VPT69" s="525"/>
      <c r="VPU69" s="525"/>
      <c r="VPV69" s="525"/>
      <c r="VPW69" s="525"/>
      <c r="VPX69" s="525"/>
      <c r="VPY69" s="525"/>
      <c r="VPZ69" s="525"/>
      <c r="VQA69" s="525"/>
      <c r="VQB69" s="525"/>
      <c r="VQC69" s="525"/>
      <c r="VQD69" s="525"/>
      <c r="VQE69" s="525"/>
      <c r="VQF69" s="525"/>
      <c r="VQG69" s="525"/>
      <c r="VQH69" s="525"/>
      <c r="VQI69" s="525"/>
      <c r="VQJ69" s="525"/>
      <c r="VQK69" s="525"/>
      <c r="VQL69" s="525"/>
      <c r="VQM69" s="525"/>
      <c r="VQN69" s="525"/>
      <c r="VQO69" s="525"/>
      <c r="VQP69" s="525"/>
      <c r="VQQ69" s="525"/>
      <c r="VQR69" s="525"/>
      <c r="VQS69" s="525"/>
      <c r="VQT69" s="525"/>
      <c r="VQU69" s="525"/>
      <c r="VQV69" s="525"/>
      <c r="VQW69" s="525"/>
      <c r="VQX69" s="525"/>
      <c r="VQY69" s="525"/>
      <c r="VQZ69" s="525"/>
      <c r="VRA69" s="525"/>
      <c r="VRB69" s="525"/>
      <c r="VRC69" s="525"/>
      <c r="VRD69" s="525"/>
      <c r="VRE69" s="525"/>
      <c r="VRF69" s="525"/>
      <c r="VRG69" s="525"/>
      <c r="VRH69" s="525"/>
      <c r="VRI69" s="525"/>
      <c r="VRJ69" s="525"/>
      <c r="VRK69" s="525"/>
      <c r="VRL69" s="525"/>
      <c r="VRM69" s="525"/>
      <c r="VRN69" s="525"/>
      <c r="VRO69" s="525"/>
      <c r="VRP69" s="525"/>
      <c r="VRQ69" s="525"/>
      <c r="VRR69" s="525"/>
      <c r="VRS69" s="525"/>
      <c r="VRT69" s="525"/>
      <c r="VRU69" s="525"/>
      <c r="VRV69" s="525"/>
      <c r="VRW69" s="525"/>
      <c r="VRX69" s="525"/>
      <c r="VRY69" s="525"/>
      <c r="VRZ69" s="525"/>
      <c r="VSA69" s="525"/>
      <c r="VSB69" s="525"/>
      <c r="VSC69" s="525"/>
      <c r="VSD69" s="525"/>
      <c r="VSE69" s="525"/>
      <c r="VSF69" s="525"/>
      <c r="VSG69" s="525"/>
      <c r="VSH69" s="525"/>
      <c r="VSI69" s="525"/>
      <c r="VSJ69" s="525"/>
      <c r="VSK69" s="525"/>
      <c r="VSL69" s="525"/>
      <c r="VSM69" s="525"/>
      <c r="VSN69" s="525"/>
      <c r="VSO69" s="525"/>
      <c r="VSP69" s="525"/>
      <c r="VSQ69" s="525"/>
      <c r="VSR69" s="525"/>
      <c r="VSS69" s="525"/>
      <c r="VST69" s="525"/>
      <c r="VSU69" s="525"/>
      <c r="VSV69" s="525"/>
      <c r="VSW69" s="525"/>
      <c r="VSX69" s="525"/>
      <c r="VSY69" s="525"/>
      <c r="VSZ69" s="525"/>
      <c r="VTA69" s="525"/>
      <c r="VTB69" s="525"/>
      <c r="VTC69" s="525"/>
      <c r="VTD69" s="525"/>
      <c r="VTE69" s="525"/>
      <c r="VTF69" s="525"/>
      <c r="VTG69" s="525"/>
      <c r="VTH69" s="525"/>
      <c r="VTI69" s="525"/>
      <c r="VTJ69" s="525"/>
      <c r="VTK69" s="525"/>
      <c r="VTL69" s="525"/>
      <c r="VTM69" s="525"/>
      <c r="VTN69" s="525"/>
      <c r="VTO69" s="525"/>
      <c r="VTP69" s="525"/>
      <c r="VTQ69" s="525"/>
      <c r="VTR69" s="525"/>
      <c r="VTS69" s="525"/>
      <c r="VTT69" s="525"/>
      <c r="VTU69" s="525"/>
      <c r="VTV69" s="525"/>
      <c r="VTW69" s="525"/>
      <c r="VTX69" s="525"/>
      <c r="VTY69" s="525"/>
      <c r="VTZ69" s="525"/>
      <c r="VUA69" s="525"/>
      <c r="VUB69" s="525"/>
      <c r="VUC69" s="525"/>
      <c r="VUD69" s="525"/>
      <c r="VUE69" s="525"/>
      <c r="VUF69" s="525"/>
      <c r="VUG69" s="525"/>
      <c r="VUH69" s="525"/>
      <c r="VUI69" s="525"/>
      <c r="VUJ69" s="525"/>
      <c r="VUK69" s="525"/>
      <c r="VUL69" s="525"/>
      <c r="VUM69" s="525"/>
      <c r="VUN69" s="525"/>
      <c r="VUO69" s="525"/>
      <c r="VUP69" s="525"/>
      <c r="VUQ69" s="525"/>
      <c r="VUR69" s="525"/>
      <c r="VUS69" s="525"/>
      <c r="VUT69" s="525"/>
      <c r="VUU69" s="525"/>
      <c r="VUV69" s="525"/>
      <c r="VUW69" s="525"/>
      <c r="VUX69" s="525"/>
      <c r="VUY69" s="525"/>
      <c r="VUZ69" s="525"/>
      <c r="VVA69" s="525"/>
      <c r="VVB69" s="525"/>
      <c r="VVC69" s="525"/>
      <c r="VVD69" s="525"/>
      <c r="VVE69" s="525"/>
      <c r="VVF69" s="525"/>
      <c r="VVG69" s="525"/>
      <c r="VVH69" s="525"/>
      <c r="VVI69" s="525"/>
      <c r="VVJ69" s="525"/>
      <c r="VVK69" s="525"/>
      <c r="VVL69" s="525"/>
      <c r="VVM69" s="525"/>
      <c r="VVN69" s="525"/>
      <c r="VVO69" s="525"/>
      <c r="VVP69" s="525"/>
      <c r="VVQ69" s="525"/>
      <c r="VVR69" s="525"/>
      <c r="VVS69" s="525"/>
      <c r="VVT69" s="525"/>
      <c r="VVU69" s="525"/>
      <c r="VVV69" s="525"/>
      <c r="VVW69" s="525"/>
      <c r="VVX69" s="525"/>
      <c r="VVY69" s="525"/>
      <c r="VVZ69" s="525"/>
      <c r="VWA69" s="525"/>
      <c r="VWB69" s="525"/>
      <c r="VWC69" s="525"/>
      <c r="VWD69" s="525"/>
      <c r="VWE69" s="525"/>
      <c r="VWF69" s="525"/>
      <c r="VWG69" s="525"/>
      <c r="VWH69" s="525"/>
      <c r="VWI69" s="525"/>
      <c r="VWJ69" s="525"/>
      <c r="VWK69" s="525"/>
      <c r="VWL69" s="525"/>
      <c r="VWM69" s="525"/>
      <c r="VWN69" s="525"/>
      <c r="VWO69" s="525"/>
      <c r="VWP69" s="525"/>
      <c r="VWQ69" s="525"/>
      <c r="VWR69" s="525"/>
      <c r="VWS69" s="525"/>
      <c r="VWT69" s="525"/>
      <c r="VWU69" s="525"/>
      <c r="VWV69" s="525"/>
      <c r="VWW69" s="525"/>
      <c r="VWX69" s="525"/>
      <c r="VWY69" s="525"/>
      <c r="VWZ69" s="525"/>
      <c r="VXA69" s="525"/>
      <c r="VXB69" s="525"/>
      <c r="VXC69" s="525"/>
      <c r="VXD69" s="525"/>
      <c r="VXE69" s="525"/>
      <c r="VXF69" s="525"/>
      <c r="VXG69" s="525"/>
      <c r="VXH69" s="525"/>
      <c r="VXI69" s="525"/>
      <c r="VXJ69" s="525"/>
      <c r="VXK69" s="525"/>
      <c r="VXL69" s="525"/>
      <c r="VXM69" s="525"/>
      <c r="VXN69" s="525"/>
      <c r="VXO69" s="525"/>
      <c r="VXP69" s="525"/>
      <c r="VXQ69" s="525"/>
      <c r="VXR69" s="525"/>
      <c r="VXS69" s="525"/>
      <c r="VXT69" s="525"/>
      <c r="VXU69" s="525"/>
      <c r="VXV69" s="525"/>
      <c r="VXW69" s="525"/>
      <c r="VXX69" s="525"/>
      <c r="VXY69" s="525"/>
      <c r="VXZ69" s="525"/>
      <c r="VYA69" s="525"/>
      <c r="VYB69" s="525"/>
      <c r="VYC69" s="525"/>
      <c r="VYD69" s="525"/>
      <c r="VYE69" s="525"/>
      <c r="VYF69" s="525"/>
      <c r="VYG69" s="525"/>
      <c r="VYH69" s="525"/>
      <c r="VYI69" s="525"/>
      <c r="VYJ69" s="525"/>
      <c r="VYK69" s="525"/>
      <c r="VYL69" s="525"/>
      <c r="VYM69" s="525"/>
      <c r="VYN69" s="525"/>
      <c r="VYO69" s="525"/>
      <c r="VYP69" s="525"/>
      <c r="VYQ69" s="525"/>
      <c r="VYR69" s="525"/>
      <c r="VYS69" s="525"/>
      <c r="VYT69" s="525"/>
      <c r="VYU69" s="525"/>
      <c r="VYV69" s="525"/>
      <c r="VYW69" s="525"/>
      <c r="VYX69" s="525"/>
      <c r="VYY69" s="525"/>
      <c r="VYZ69" s="525"/>
      <c r="VZA69" s="525"/>
      <c r="VZB69" s="525"/>
      <c r="VZC69" s="525"/>
      <c r="VZD69" s="525"/>
      <c r="VZE69" s="525"/>
      <c r="VZF69" s="525"/>
      <c r="VZG69" s="525"/>
      <c r="VZH69" s="525"/>
      <c r="VZI69" s="525"/>
      <c r="VZJ69" s="525"/>
      <c r="VZK69" s="525"/>
      <c r="VZL69" s="525"/>
      <c r="VZM69" s="525"/>
      <c r="VZN69" s="525"/>
      <c r="VZO69" s="525"/>
      <c r="VZP69" s="525"/>
      <c r="VZQ69" s="525"/>
      <c r="VZR69" s="525"/>
      <c r="VZS69" s="525"/>
      <c r="VZT69" s="525"/>
      <c r="VZU69" s="525"/>
      <c r="VZV69" s="525"/>
      <c r="VZW69" s="525"/>
      <c r="VZX69" s="525"/>
      <c r="VZY69" s="525"/>
      <c r="VZZ69" s="525"/>
      <c r="WAA69" s="525"/>
      <c r="WAB69" s="525"/>
      <c r="WAC69" s="525"/>
      <c r="WAD69" s="525"/>
      <c r="WAE69" s="525"/>
      <c r="WAF69" s="525"/>
      <c r="WAG69" s="525"/>
      <c r="WAH69" s="525"/>
      <c r="WAI69" s="525"/>
      <c r="WAJ69" s="525"/>
      <c r="WAK69" s="525"/>
      <c r="WAL69" s="525"/>
      <c r="WAM69" s="525"/>
      <c r="WAN69" s="525"/>
      <c r="WAO69" s="525"/>
      <c r="WAP69" s="525"/>
      <c r="WAQ69" s="525"/>
      <c r="WAR69" s="525"/>
      <c r="WAS69" s="525"/>
      <c r="WAT69" s="525"/>
      <c r="WAU69" s="525"/>
      <c r="WAV69" s="525"/>
      <c r="WAW69" s="525"/>
      <c r="WAX69" s="525"/>
      <c r="WAY69" s="525"/>
      <c r="WAZ69" s="525"/>
      <c r="WBA69" s="525"/>
      <c r="WBB69" s="525"/>
      <c r="WBC69" s="525"/>
      <c r="WBD69" s="525"/>
      <c r="WBE69" s="525"/>
      <c r="WBF69" s="525"/>
      <c r="WBG69" s="525"/>
      <c r="WBH69" s="525"/>
      <c r="WBI69" s="525"/>
      <c r="WBJ69" s="525"/>
      <c r="WBK69" s="525"/>
      <c r="WBL69" s="525"/>
      <c r="WBM69" s="525"/>
      <c r="WBN69" s="525"/>
      <c r="WBO69" s="525"/>
      <c r="WBP69" s="525"/>
      <c r="WBQ69" s="525"/>
      <c r="WBR69" s="525"/>
      <c r="WBS69" s="525"/>
      <c r="WBT69" s="525"/>
      <c r="WBU69" s="525"/>
      <c r="WBV69" s="525"/>
      <c r="WBW69" s="525"/>
      <c r="WBX69" s="525"/>
      <c r="WBY69" s="525"/>
      <c r="WBZ69" s="525"/>
      <c r="WCA69" s="525"/>
      <c r="WCB69" s="525"/>
      <c r="WCC69" s="525"/>
      <c r="WCD69" s="525"/>
      <c r="WCE69" s="525"/>
      <c r="WCF69" s="525"/>
      <c r="WCG69" s="525"/>
      <c r="WCH69" s="525"/>
      <c r="WCI69" s="525"/>
      <c r="WCJ69" s="525"/>
      <c r="WCK69" s="525"/>
      <c r="WCL69" s="525"/>
      <c r="WCM69" s="525"/>
      <c r="WCN69" s="525"/>
      <c r="WCO69" s="525"/>
      <c r="WCP69" s="525"/>
      <c r="WCQ69" s="525"/>
      <c r="WCR69" s="525"/>
      <c r="WCS69" s="525"/>
      <c r="WCT69" s="525"/>
      <c r="WCU69" s="525"/>
      <c r="WCV69" s="525"/>
      <c r="WCW69" s="525"/>
      <c r="WCX69" s="525"/>
      <c r="WCY69" s="525"/>
      <c r="WCZ69" s="525"/>
      <c r="WDA69" s="525"/>
      <c r="WDB69" s="525"/>
      <c r="WDC69" s="525"/>
      <c r="WDD69" s="525"/>
      <c r="WDE69" s="525"/>
      <c r="WDF69" s="525"/>
      <c r="WDG69" s="525"/>
      <c r="WDH69" s="525"/>
      <c r="WDI69" s="525"/>
      <c r="WDJ69" s="525"/>
      <c r="WDK69" s="525"/>
      <c r="WDL69" s="525"/>
      <c r="WDM69" s="525"/>
      <c r="WDN69" s="525"/>
      <c r="WDO69" s="525"/>
      <c r="WDP69" s="525"/>
      <c r="WDQ69" s="525"/>
      <c r="WDR69" s="525"/>
      <c r="WDS69" s="525"/>
      <c r="WDT69" s="525"/>
      <c r="WDU69" s="525"/>
      <c r="WDV69" s="525"/>
      <c r="WDW69" s="525"/>
      <c r="WDX69" s="525"/>
      <c r="WDY69" s="525"/>
      <c r="WDZ69" s="525"/>
      <c r="WEA69" s="525"/>
      <c r="WEB69" s="525"/>
      <c r="WEC69" s="525"/>
      <c r="WED69" s="525"/>
      <c r="WEE69" s="525"/>
      <c r="WEF69" s="525"/>
      <c r="WEG69" s="525"/>
      <c r="WEH69" s="525"/>
      <c r="WEI69" s="525"/>
      <c r="WEJ69" s="525"/>
      <c r="WEK69" s="525"/>
      <c r="WEL69" s="525"/>
      <c r="WEM69" s="525"/>
      <c r="WEN69" s="525"/>
      <c r="WEO69" s="525"/>
      <c r="WEP69" s="525"/>
      <c r="WEQ69" s="525"/>
      <c r="WER69" s="525"/>
      <c r="WES69" s="525"/>
      <c r="WET69" s="525"/>
      <c r="WEU69" s="525"/>
      <c r="WEV69" s="525"/>
      <c r="WEW69" s="525"/>
      <c r="WEX69" s="525"/>
      <c r="WEY69" s="525"/>
      <c r="WEZ69" s="525"/>
      <c r="WFA69" s="525"/>
      <c r="WFB69" s="525"/>
      <c r="WFC69" s="525"/>
      <c r="WFD69" s="525"/>
      <c r="WFE69" s="525"/>
      <c r="WFF69" s="525"/>
      <c r="WFG69" s="525"/>
      <c r="WFH69" s="525"/>
      <c r="WFI69" s="525"/>
      <c r="WFJ69" s="525"/>
      <c r="WFK69" s="525"/>
      <c r="WFL69" s="525"/>
      <c r="WFM69" s="525"/>
      <c r="WFN69" s="525"/>
      <c r="WFO69" s="525"/>
      <c r="WFP69" s="525"/>
      <c r="WFQ69" s="525"/>
      <c r="WFR69" s="525"/>
      <c r="WFS69" s="525"/>
      <c r="WFT69" s="525"/>
      <c r="WFU69" s="525"/>
      <c r="WFV69" s="525"/>
      <c r="WFW69" s="525"/>
      <c r="WFX69" s="525"/>
      <c r="WFY69" s="525"/>
      <c r="WFZ69" s="525"/>
      <c r="WGA69" s="525"/>
      <c r="WGB69" s="525"/>
      <c r="WGC69" s="525"/>
      <c r="WGD69" s="525"/>
      <c r="WGE69" s="525"/>
      <c r="WGF69" s="525"/>
      <c r="WGG69" s="525"/>
      <c r="WGH69" s="525"/>
      <c r="WGI69" s="525"/>
      <c r="WGJ69" s="525"/>
      <c r="WGK69" s="525"/>
      <c r="WGL69" s="525"/>
      <c r="WGM69" s="525"/>
      <c r="WGN69" s="525"/>
      <c r="WGO69" s="525"/>
      <c r="WGP69" s="525"/>
      <c r="WGQ69" s="525"/>
      <c r="WGR69" s="525"/>
      <c r="WGS69" s="525"/>
      <c r="WGT69" s="525"/>
      <c r="WGU69" s="525"/>
      <c r="WGV69" s="525"/>
      <c r="WGW69" s="525"/>
      <c r="WGX69" s="525"/>
      <c r="WGY69" s="525"/>
      <c r="WGZ69" s="525"/>
      <c r="WHA69" s="525"/>
      <c r="WHB69" s="525"/>
      <c r="WHC69" s="525"/>
      <c r="WHD69" s="525"/>
      <c r="WHE69" s="525"/>
      <c r="WHF69" s="525"/>
      <c r="WHG69" s="525"/>
      <c r="WHH69" s="525"/>
      <c r="WHI69" s="525"/>
      <c r="WHJ69" s="525"/>
      <c r="WHK69" s="525"/>
      <c r="WHL69" s="525"/>
      <c r="WHM69" s="525"/>
      <c r="WHN69" s="525"/>
      <c r="WHO69" s="525"/>
      <c r="WHP69" s="525"/>
      <c r="WHQ69" s="525"/>
      <c r="WHR69" s="525"/>
      <c r="WHS69" s="525"/>
      <c r="WHT69" s="525"/>
      <c r="WHU69" s="525"/>
      <c r="WHV69" s="525"/>
      <c r="WHW69" s="525"/>
      <c r="WHX69" s="525"/>
      <c r="WHY69" s="525"/>
      <c r="WHZ69" s="525"/>
      <c r="WIA69" s="525"/>
      <c r="WIB69" s="525"/>
      <c r="WIC69" s="525"/>
      <c r="WID69" s="525"/>
      <c r="WIE69" s="525"/>
      <c r="WIF69" s="525"/>
      <c r="WIG69" s="525"/>
      <c r="WIH69" s="525"/>
      <c r="WII69" s="525"/>
      <c r="WIJ69" s="525"/>
      <c r="WIK69" s="525"/>
      <c r="WIL69" s="525"/>
      <c r="WIM69" s="525"/>
      <c r="WIN69" s="525"/>
      <c r="WIO69" s="525"/>
      <c r="WIP69" s="525"/>
      <c r="WIQ69" s="525"/>
      <c r="WIR69" s="525"/>
      <c r="WIS69" s="525"/>
      <c r="WIT69" s="525"/>
      <c r="WIU69" s="525"/>
      <c r="WIV69" s="525"/>
      <c r="WIW69" s="525"/>
      <c r="WIX69" s="525"/>
      <c r="WIY69" s="525"/>
      <c r="WIZ69" s="525"/>
      <c r="WJA69" s="525"/>
      <c r="WJB69" s="525"/>
      <c r="WJC69" s="525"/>
      <c r="WJD69" s="525"/>
      <c r="WJE69" s="525"/>
      <c r="WJF69" s="525"/>
      <c r="WJG69" s="525"/>
      <c r="WJH69" s="525"/>
      <c r="WJI69" s="525"/>
      <c r="WJJ69" s="525"/>
      <c r="WJK69" s="525"/>
      <c r="WJL69" s="525"/>
      <c r="WJM69" s="525"/>
      <c r="WJN69" s="525"/>
      <c r="WJO69" s="525"/>
      <c r="WJP69" s="525"/>
      <c r="WJQ69" s="525"/>
      <c r="WJR69" s="525"/>
      <c r="WJS69" s="525"/>
      <c r="WJT69" s="525"/>
      <c r="WJU69" s="525"/>
      <c r="WJV69" s="525"/>
      <c r="WJW69" s="525"/>
      <c r="WJX69" s="525"/>
      <c r="WJY69" s="525"/>
      <c r="WJZ69" s="525"/>
      <c r="WKA69" s="525"/>
      <c r="WKB69" s="525"/>
      <c r="WKC69" s="525"/>
      <c r="WKD69" s="525"/>
      <c r="WKE69" s="525"/>
      <c r="WKF69" s="525"/>
      <c r="WKG69" s="525"/>
      <c r="WKH69" s="525"/>
      <c r="WKI69" s="525"/>
      <c r="WKJ69" s="525"/>
      <c r="WKK69" s="525"/>
      <c r="WKL69" s="525"/>
      <c r="WKM69" s="525"/>
      <c r="WKN69" s="525"/>
      <c r="WKO69" s="525"/>
      <c r="WKP69" s="525"/>
      <c r="WKQ69" s="525"/>
      <c r="WKR69" s="525"/>
      <c r="WKS69" s="525"/>
      <c r="WKT69" s="525"/>
      <c r="WKU69" s="525"/>
      <c r="WKV69" s="525"/>
      <c r="WKW69" s="525"/>
      <c r="WKX69" s="525"/>
      <c r="WKY69" s="525"/>
      <c r="WKZ69" s="525"/>
      <c r="WLA69" s="525"/>
      <c r="WLB69" s="525"/>
      <c r="WLC69" s="525"/>
      <c r="WLD69" s="525"/>
      <c r="WLE69" s="525"/>
      <c r="WLF69" s="525"/>
      <c r="WLG69" s="525"/>
      <c r="WLH69" s="525"/>
      <c r="WLI69" s="525"/>
      <c r="WLJ69" s="525"/>
      <c r="WLK69" s="525"/>
      <c r="WLL69" s="525"/>
      <c r="WLM69" s="525"/>
      <c r="WLN69" s="525"/>
      <c r="WLO69" s="525"/>
      <c r="WLP69" s="525"/>
      <c r="WLQ69" s="525"/>
      <c r="WLR69" s="525"/>
      <c r="WLS69" s="525"/>
      <c r="WLT69" s="525"/>
      <c r="WLU69" s="525"/>
      <c r="WLV69" s="525"/>
      <c r="WLW69" s="525"/>
      <c r="WLX69" s="525"/>
      <c r="WLY69" s="525"/>
      <c r="WLZ69" s="525"/>
      <c r="WMA69" s="525"/>
      <c r="WMB69" s="525"/>
      <c r="WMC69" s="525"/>
      <c r="WMD69" s="525"/>
      <c r="WME69" s="525"/>
      <c r="WMF69" s="525"/>
      <c r="WMG69" s="525"/>
      <c r="WMH69" s="525"/>
      <c r="WMI69" s="525"/>
      <c r="WMJ69" s="525"/>
      <c r="WMK69" s="525"/>
      <c r="WML69" s="525"/>
      <c r="WMM69" s="525"/>
      <c r="WMN69" s="525"/>
      <c r="WMO69" s="525"/>
      <c r="WMP69" s="525"/>
      <c r="WMQ69" s="525"/>
      <c r="WMR69" s="525"/>
      <c r="WMS69" s="525"/>
      <c r="WMT69" s="525"/>
      <c r="WMU69" s="525"/>
      <c r="WMV69" s="525"/>
      <c r="WMW69" s="525"/>
      <c r="WMX69" s="525"/>
      <c r="WMY69" s="525"/>
      <c r="WMZ69" s="525"/>
      <c r="WNA69" s="525"/>
      <c r="WNB69" s="525"/>
      <c r="WNC69" s="525"/>
      <c r="WND69" s="525"/>
      <c r="WNE69" s="525"/>
      <c r="WNF69" s="525"/>
      <c r="WNG69" s="525"/>
      <c r="WNH69" s="525"/>
      <c r="WNI69" s="525"/>
      <c r="WNJ69" s="525"/>
      <c r="WNK69" s="525"/>
      <c r="WNL69" s="525"/>
      <c r="WNM69" s="525"/>
      <c r="WNN69" s="525"/>
      <c r="WNO69" s="525"/>
      <c r="WNP69" s="525"/>
      <c r="WNQ69" s="525"/>
      <c r="WNR69" s="525"/>
      <c r="WNS69" s="525"/>
      <c r="WNT69" s="525"/>
      <c r="WNU69" s="525"/>
      <c r="WNV69" s="525"/>
      <c r="WNW69" s="525"/>
      <c r="WNX69" s="525"/>
      <c r="WNY69" s="525"/>
      <c r="WNZ69" s="525"/>
      <c r="WOA69" s="525"/>
      <c r="WOB69" s="525"/>
      <c r="WOC69" s="525"/>
      <c r="WOD69" s="525"/>
      <c r="WOE69" s="525"/>
      <c r="WOF69" s="525"/>
      <c r="WOG69" s="525"/>
      <c r="WOH69" s="525"/>
      <c r="WOI69" s="525"/>
      <c r="WOJ69" s="525"/>
      <c r="WOK69" s="525"/>
      <c r="WOL69" s="525"/>
      <c r="WOM69" s="525"/>
      <c r="WON69" s="525"/>
      <c r="WOO69" s="525"/>
      <c r="WOP69" s="525"/>
      <c r="WOQ69" s="525"/>
      <c r="WOR69" s="525"/>
      <c r="WOS69" s="525"/>
      <c r="WOT69" s="525"/>
      <c r="WOU69" s="525"/>
      <c r="WOV69" s="525"/>
      <c r="WOW69" s="525"/>
      <c r="WOX69" s="525"/>
      <c r="WOY69" s="525"/>
      <c r="WOZ69" s="525"/>
      <c r="WPA69" s="525"/>
      <c r="WPB69" s="525"/>
      <c r="WPC69" s="525"/>
      <c r="WPD69" s="525"/>
      <c r="WPE69" s="525"/>
      <c r="WPF69" s="525"/>
      <c r="WPG69" s="525"/>
      <c r="WPH69" s="525"/>
      <c r="WPI69" s="525"/>
      <c r="WPJ69" s="525"/>
      <c r="WPK69" s="525"/>
      <c r="WPL69" s="525"/>
      <c r="WPM69" s="525"/>
      <c r="WPN69" s="525"/>
      <c r="WPO69" s="525"/>
      <c r="WPP69" s="525"/>
      <c r="WPQ69" s="525"/>
      <c r="WPR69" s="525"/>
      <c r="WPS69" s="525"/>
      <c r="WPT69" s="525"/>
      <c r="WPU69" s="525"/>
      <c r="WPV69" s="525"/>
      <c r="WPW69" s="525"/>
      <c r="WPX69" s="525"/>
      <c r="WPY69" s="525"/>
      <c r="WPZ69" s="525"/>
      <c r="WQA69" s="525"/>
      <c r="WQB69" s="525"/>
      <c r="WQC69" s="525"/>
      <c r="WQD69" s="525"/>
      <c r="WQE69" s="525"/>
      <c r="WQF69" s="525"/>
      <c r="WQG69" s="525"/>
      <c r="WQH69" s="525"/>
      <c r="WQI69" s="525"/>
      <c r="WQJ69" s="525"/>
      <c r="WQK69" s="525"/>
      <c r="WQL69" s="525"/>
      <c r="WQM69" s="525"/>
      <c r="WQN69" s="525"/>
      <c r="WQO69" s="525"/>
      <c r="WQP69" s="525"/>
      <c r="WQQ69" s="525"/>
      <c r="WQR69" s="525"/>
      <c r="WQS69" s="525"/>
      <c r="WQT69" s="525"/>
      <c r="WQU69" s="525"/>
      <c r="WQV69" s="525"/>
      <c r="WQW69" s="525"/>
      <c r="WQX69" s="525"/>
      <c r="WQY69" s="525"/>
      <c r="WQZ69" s="525"/>
      <c r="WRA69" s="525"/>
      <c r="WRB69" s="525"/>
      <c r="WRC69" s="525"/>
      <c r="WRD69" s="525"/>
      <c r="WRE69" s="525"/>
      <c r="WRF69" s="525"/>
      <c r="WRG69" s="525"/>
      <c r="WRH69" s="525"/>
      <c r="WRI69" s="525"/>
      <c r="WRJ69" s="525"/>
      <c r="WRK69" s="525"/>
      <c r="WRL69" s="525"/>
      <c r="WRM69" s="525"/>
      <c r="WRN69" s="525"/>
      <c r="WRO69" s="525"/>
      <c r="WRP69" s="525"/>
      <c r="WRQ69" s="525"/>
      <c r="WRR69" s="525"/>
      <c r="WRS69" s="525"/>
      <c r="WRT69" s="525"/>
      <c r="WRU69" s="525"/>
      <c r="WRV69" s="525"/>
      <c r="WRW69" s="525"/>
      <c r="WRX69" s="525"/>
      <c r="WRY69" s="525"/>
      <c r="WRZ69" s="525"/>
      <c r="WSA69" s="525"/>
      <c r="WSB69" s="525"/>
      <c r="WSC69" s="525"/>
      <c r="WSD69" s="525"/>
      <c r="WSE69" s="525"/>
      <c r="WSF69" s="525"/>
      <c r="WSG69" s="525"/>
      <c r="WSH69" s="525"/>
      <c r="WSI69" s="525"/>
      <c r="WSJ69" s="525"/>
      <c r="WSK69" s="525"/>
      <c r="WSL69" s="525"/>
      <c r="WSM69" s="525"/>
      <c r="WSN69" s="525"/>
      <c r="WSO69" s="525"/>
      <c r="WSP69" s="525"/>
      <c r="WSQ69" s="525"/>
      <c r="WSR69" s="525"/>
      <c r="WSS69" s="525"/>
      <c r="WST69" s="525"/>
      <c r="WSU69" s="525"/>
      <c r="WSV69" s="525"/>
      <c r="WSW69" s="525"/>
      <c r="WSX69" s="525"/>
      <c r="WSY69" s="525"/>
      <c r="WSZ69" s="525"/>
      <c r="WTA69" s="525"/>
      <c r="WTB69" s="525"/>
      <c r="WTC69" s="525"/>
      <c r="WTD69" s="525"/>
      <c r="WTE69" s="525"/>
      <c r="WTF69" s="525"/>
      <c r="WTG69" s="525"/>
      <c r="WTH69" s="525"/>
      <c r="WTI69" s="525"/>
      <c r="WTJ69" s="525"/>
      <c r="WTK69" s="525"/>
      <c r="WTL69" s="525"/>
      <c r="WTM69" s="525"/>
      <c r="WTN69" s="525"/>
      <c r="WTO69" s="525"/>
      <c r="WTP69" s="525"/>
      <c r="WTQ69" s="525"/>
      <c r="WTR69" s="525"/>
      <c r="WTS69" s="525"/>
      <c r="WTT69" s="525"/>
      <c r="WTU69" s="525"/>
      <c r="WTV69" s="525"/>
      <c r="WTW69" s="525"/>
      <c r="WTX69" s="525"/>
      <c r="WTY69" s="525"/>
      <c r="WTZ69" s="525"/>
      <c r="WUA69" s="525"/>
      <c r="WUB69" s="525"/>
      <c r="WUC69" s="525"/>
      <c r="WUD69" s="525"/>
      <c r="WUE69" s="525"/>
      <c r="WUF69" s="525"/>
      <c r="WUG69" s="525"/>
      <c r="WUH69" s="525"/>
      <c r="WUI69" s="525"/>
      <c r="WUJ69" s="525"/>
      <c r="WUK69" s="525"/>
      <c r="WUL69" s="525"/>
      <c r="WUM69" s="525"/>
      <c r="WUN69" s="525"/>
      <c r="WUO69" s="525"/>
      <c r="WUP69" s="525"/>
      <c r="WUQ69" s="525"/>
      <c r="WUR69" s="525"/>
      <c r="WUS69" s="525"/>
      <c r="WUT69" s="525"/>
      <c r="WUU69" s="525"/>
      <c r="WUV69" s="525"/>
      <c r="WUW69" s="525"/>
      <c r="WUX69" s="525"/>
      <c r="WUY69" s="525"/>
      <c r="WUZ69" s="525"/>
      <c r="WVA69" s="525"/>
      <c r="WVB69" s="525"/>
      <c r="WVC69" s="525"/>
      <c r="WVD69" s="525"/>
      <c r="WVE69" s="525"/>
      <c r="WVF69" s="525"/>
      <c r="WVG69" s="525"/>
      <c r="WVH69" s="525"/>
      <c r="WVI69" s="525"/>
      <c r="WVJ69" s="525"/>
      <c r="WVK69" s="525"/>
      <c r="WVL69" s="525"/>
      <c r="WVM69" s="525"/>
      <c r="WVN69" s="525"/>
      <c r="WVO69" s="525"/>
      <c r="WVP69" s="525"/>
      <c r="WVQ69" s="525"/>
      <c r="WVR69" s="525"/>
      <c r="WVS69" s="525"/>
      <c r="WVT69" s="525"/>
      <c r="WVU69" s="525"/>
      <c r="WVV69" s="525"/>
      <c r="WVW69" s="525"/>
      <c r="WVX69" s="525"/>
      <c r="WVY69" s="525"/>
      <c r="WVZ69" s="525"/>
      <c r="WWA69" s="525"/>
      <c r="WWB69" s="525"/>
      <c r="WWC69" s="525"/>
      <c r="WWD69" s="525"/>
      <c r="WWE69" s="525"/>
      <c r="WWF69" s="525"/>
      <c r="WWG69" s="525"/>
      <c r="WWH69" s="525"/>
      <c r="WWI69" s="525"/>
      <c r="WWJ69" s="525"/>
      <c r="WWK69" s="525"/>
      <c r="WWL69" s="525"/>
      <c r="WWM69" s="525"/>
      <c r="WWN69" s="525"/>
      <c r="WWO69" s="525"/>
      <c r="WWP69" s="525"/>
      <c r="WWQ69" s="525"/>
      <c r="WWR69" s="525"/>
      <c r="WWS69" s="525"/>
      <c r="WWT69" s="525"/>
      <c r="WWU69" s="525"/>
      <c r="WWV69" s="525"/>
      <c r="WWW69" s="525"/>
      <c r="WWX69" s="525"/>
      <c r="WWY69" s="525"/>
      <c r="WWZ69" s="525"/>
      <c r="WXA69" s="525"/>
      <c r="WXB69" s="525"/>
      <c r="WXC69" s="525"/>
      <c r="WXD69" s="525"/>
      <c r="WXE69" s="525"/>
      <c r="WXF69" s="525"/>
      <c r="WXG69" s="525"/>
      <c r="WXH69" s="525"/>
      <c r="WXI69" s="525"/>
      <c r="WXJ69" s="525"/>
      <c r="WXK69" s="525"/>
      <c r="WXL69" s="525"/>
      <c r="WXM69" s="525"/>
      <c r="WXN69" s="525"/>
      <c r="WXO69" s="525"/>
      <c r="WXP69" s="525"/>
      <c r="WXQ69" s="525"/>
      <c r="WXR69" s="525"/>
      <c r="WXS69" s="525"/>
      <c r="WXT69" s="525"/>
      <c r="WXU69" s="525"/>
      <c r="WXV69" s="525"/>
      <c r="WXW69" s="525"/>
      <c r="WXX69" s="525"/>
      <c r="WXY69" s="525"/>
      <c r="WXZ69" s="525"/>
      <c r="WYA69" s="525"/>
      <c r="WYB69" s="525"/>
      <c r="WYC69" s="525"/>
      <c r="WYD69" s="525"/>
      <c r="WYE69" s="525"/>
      <c r="WYF69" s="525"/>
      <c r="WYG69" s="525"/>
      <c r="WYH69" s="525"/>
      <c r="WYI69" s="525"/>
      <c r="WYJ69" s="525"/>
      <c r="WYK69" s="525"/>
      <c r="WYL69" s="525"/>
      <c r="WYM69" s="525"/>
      <c r="WYN69" s="525"/>
      <c r="WYO69" s="525"/>
      <c r="WYP69" s="525"/>
      <c r="WYQ69" s="525"/>
      <c r="WYR69" s="525"/>
      <c r="WYS69" s="525"/>
      <c r="WYT69" s="525"/>
      <c r="WYU69" s="525"/>
      <c r="WYV69" s="525"/>
      <c r="WYW69" s="525"/>
      <c r="WYX69" s="525"/>
      <c r="WYY69" s="525"/>
      <c r="WYZ69" s="525"/>
      <c r="WZA69" s="525"/>
      <c r="WZB69" s="525"/>
      <c r="WZC69" s="525"/>
      <c r="WZD69" s="525"/>
      <c r="WZE69" s="525"/>
      <c r="WZF69" s="525"/>
      <c r="WZG69" s="525"/>
      <c r="WZH69" s="525"/>
      <c r="WZI69" s="525"/>
      <c r="WZJ69" s="525"/>
      <c r="WZK69" s="525"/>
      <c r="WZL69" s="525"/>
      <c r="WZM69" s="525"/>
      <c r="WZN69" s="525"/>
      <c r="WZO69" s="525"/>
      <c r="WZP69" s="525"/>
      <c r="WZQ69" s="525"/>
      <c r="WZR69" s="525"/>
      <c r="WZS69" s="525"/>
      <c r="WZT69" s="525"/>
      <c r="WZU69" s="525"/>
      <c r="WZV69" s="525"/>
      <c r="WZW69" s="525"/>
      <c r="WZX69" s="525"/>
      <c r="WZY69" s="525"/>
      <c r="WZZ69" s="525"/>
      <c r="XAA69" s="525"/>
      <c r="XAB69" s="525"/>
      <c r="XAC69" s="525"/>
      <c r="XAD69" s="525"/>
      <c r="XAE69" s="525"/>
      <c r="XAF69" s="525"/>
      <c r="XAG69" s="525"/>
      <c r="XAH69" s="525"/>
      <c r="XAI69" s="525"/>
      <c r="XAJ69" s="525"/>
      <c r="XAK69" s="525"/>
      <c r="XAL69" s="525"/>
      <c r="XAM69" s="525"/>
      <c r="XAN69" s="525"/>
      <c r="XAO69" s="525"/>
      <c r="XAP69" s="525"/>
      <c r="XAQ69" s="525"/>
      <c r="XAR69" s="525"/>
      <c r="XAS69" s="525"/>
      <c r="XAT69" s="525"/>
      <c r="XAU69" s="525"/>
      <c r="XAV69" s="525"/>
      <c r="XAW69" s="525"/>
      <c r="XAX69" s="525"/>
      <c r="XAY69" s="525"/>
      <c r="XAZ69" s="525"/>
      <c r="XBA69" s="525"/>
      <c r="XBB69" s="525"/>
      <c r="XBC69" s="525"/>
      <c r="XBD69" s="525"/>
      <c r="XBE69" s="525"/>
      <c r="XBF69" s="525"/>
      <c r="XBG69" s="525"/>
      <c r="XBH69" s="525"/>
      <c r="XBI69" s="525"/>
      <c r="XBJ69" s="525"/>
      <c r="XBK69" s="525"/>
      <c r="XBL69" s="525"/>
      <c r="XBM69" s="525"/>
      <c r="XBN69" s="525"/>
      <c r="XBO69" s="525"/>
      <c r="XBP69" s="525"/>
      <c r="XBQ69" s="525"/>
      <c r="XBR69" s="525"/>
      <c r="XBS69" s="525"/>
      <c r="XBT69" s="525"/>
      <c r="XBU69" s="525"/>
      <c r="XBV69" s="525"/>
      <c r="XBW69" s="525"/>
      <c r="XBX69" s="525"/>
      <c r="XBY69" s="525"/>
      <c r="XBZ69" s="525"/>
      <c r="XCA69" s="525"/>
      <c r="XCB69" s="525"/>
      <c r="XCC69" s="525"/>
      <c r="XCD69" s="525"/>
      <c r="XCE69" s="525"/>
      <c r="XCF69" s="525"/>
      <c r="XCG69" s="525"/>
      <c r="XCH69" s="525"/>
      <c r="XCI69" s="525"/>
      <c r="XCJ69" s="525"/>
      <c r="XCK69" s="525"/>
      <c r="XCL69" s="525"/>
      <c r="XCM69" s="525"/>
      <c r="XCN69" s="525"/>
      <c r="XCO69" s="525"/>
      <c r="XCP69" s="525"/>
      <c r="XCQ69" s="525"/>
      <c r="XCR69" s="525"/>
      <c r="XCS69" s="525"/>
      <c r="XCT69" s="525"/>
      <c r="XCU69" s="525"/>
      <c r="XCV69" s="525"/>
      <c r="XCW69" s="525"/>
      <c r="XCX69" s="525"/>
      <c r="XCY69" s="525"/>
      <c r="XCZ69" s="525"/>
      <c r="XDA69" s="525"/>
      <c r="XDB69" s="525"/>
      <c r="XDC69" s="525"/>
      <c r="XDD69" s="525"/>
      <c r="XDE69" s="525"/>
      <c r="XDF69" s="525"/>
      <c r="XDG69" s="525"/>
      <c r="XDH69" s="525"/>
      <c r="XDI69" s="525"/>
      <c r="XDJ69" s="525"/>
      <c r="XDK69" s="525"/>
      <c r="XDL69" s="525"/>
      <c r="XDM69" s="525"/>
      <c r="XDN69" s="525"/>
      <c r="XDO69" s="525"/>
      <c r="XDP69" s="525"/>
      <c r="XDQ69" s="525"/>
      <c r="XDR69" s="525"/>
      <c r="XDS69" s="525"/>
      <c r="XDT69" s="525"/>
      <c r="XDU69" s="525"/>
      <c r="XDV69" s="525"/>
      <c r="XDW69" s="525"/>
      <c r="XDX69" s="525"/>
      <c r="XDY69" s="525"/>
      <c r="XDZ69" s="525"/>
      <c r="XEA69" s="525"/>
      <c r="XEB69" s="525"/>
      <c r="XEC69" s="525"/>
      <c r="XED69" s="525"/>
      <c r="XEE69" s="525"/>
      <c r="XEF69" s="525"/>
      <c r="XEG69" s="525"/>
      <c r="XEH69" s="525"/>
      <c r="XEI69" s="525"/>
      <c r="XEJ69" s="525"/>
      <c r="XEK69" s="525"/>
      <c r="XEL69" s="525"/>
      <c r="XEM69" s="525"/>
      <c r="XEN69" s="525"/>
      <c r="XEO69" s="525"/>
      <c r="XEP69" s="525"/>
      <c r="XEQ69" s="525"/>
      <c r="XER69" s="525"/>
      <c r="XES69" s="525"/>
      <c r="XET69" s="525"/>
      <c r="XEU69" s="525"/>
      <c r="XEV69" s="525"/>
      <c r="XEW69" s="525"/>
      <c r="XEX69" s="525"/>
      <c r="XEY69" s="525"/>
      <c r="XEZ69" s="525"/>
      <c r="XFA69" s="525"/>
      <c r="XFB69" s="525"/>
      <c r="XFC69" s="525"/>
      <c r="XFD69" s="525"/>
    </row>
    <row r="70" spans="1:16384" s="450" customFormat="1" ht="13.5" x14ac:dyDescent="0.25">
      <c r="A70" s="815" t="s">
        <v>3535</v>
      </c>
      <c r="B70" s="816"/>
      <c r="C70" s="816"/>
      <c r="D70" s="816"/>
      <c r="E70" s="816"/>
      <c r="F70" s="816"/>
      <c r="G70" s="816"/>
      <c r="H70" s="816"/>
      <c r="I70" s="816"/>
      <c r="J70" s="816"/>
      <c r="K70" s="816"/>
      <c r="L70" s="816"/>
      <c r="M70" s="816"/>
      <c r="N70" s="817"/>
      <c r="O70" s="809"/>
      <c r="P70" s="810"/>
      <c r="Q70" s="810"/>
      <c r="R70" s="810"/>
      <c r="S70" s="810"/>
      <c r="T70" s="810"/>
      <c r="U70" s="810"/>
      <c r="V70" s="810"/>
      <c r="W70" s="810"/>
      <c r="X70" s="810"/>
      <c r="Y70" s="810"/>
      <c r="Z70" s="810"/>
      <c r="AA70" s="811"/>
      <c r="AB70" s="812"/>
      <c r="AC70" s="813"/>
      <c r="AD70" s="813"/>
      <c r="AE70" s="813"/>
      <c r="AF70" s="813"/>
      <c r="AG70" s="813"/>
      <c r="AH70" s="813"/>
      <c r="AI70" s="813"/>
      <c r="AJ70" s="813"/>
      <c r="AK70" s="813"/>
      <c r="AL70" s="813"/>
      <c r="AM70" s="813"/>
      <c r="AN70" s="813"/>
      <c r="AO70" s="814"/>
      <c r="AP70" s="812"/>
      <c r="AQ70" s="813"/>
      <c r="AR70" s="813"/>
      <c r="AS70" s="813"/>
      <c r="AT70" s="813"/>
      <c r="AU70" s="813"/>
      <c r="AV70" s="813"/>
      <c r="AW70" s="813"/>
      <c r="AX70" s="813"/>
      <c r="AY70" s="813"/>
      <c r="AZ70" s="814"/>
      <c r="BA70" s="614"/>
      <c r="BB70" s="614"/>
      <c r="BC70" s="525"/>
      <c r="BD70" s="525"/>
      <c r="BE70" s="525"/>
      <c r="BF70" s="525"/>
      <c r="BG70" s="525"/>
      <c r="BH70" s="525"/>
      <c r="BI70" s="525"/>
      <c r="BJ70" s="525"/>
      <c r="BK70" s="525"/>
      <c r="BL70" s="525"/>
      <c r="BM70" s="525"/>
      <c r="BN70" s="525"/>
      <c r="BO70" s="525"/>
      <c r="BP70" s="525"/>
      <c r="BQ70" s="525"/>
      <c r="BR70" s="525"/>
      <c r="BS70" s="525"/>
      <c r="BT70" s="525"/>
      <c r="BU70" s="525"/>
      <c r="BV70" s="525"/>
      <c r="BW70" s="525"/>
      <c r="BX70" s="525"/>
      <c r="BY70" s="525"/>
      <c r="BZ70" s="525"/>
      <c r="CA70" s="525"/>
      <c r="CB70" s="525"/>
      <c r="CC70" s="525"/>
      <c r="CD70" s="525"/>
      <c r="CE70" s="525"/>
      <c r="CF70" s="525"/>
      <c r="CG70" s="525"/>
      <c r="CH70" s="525"/>
      <c r="CI70" s="525"/>
      <c r="CJ70" s="525"/>
      <c r="CK70" s="525"/>
      <c r="CL70" s="525"/>
      <c r="CM70" s="525"/>
      <c r="CN70" s="525"/>
      <c r="CO70" s="525"/>
      <c r="CP70" s="525"/>
      <c r="CQ70" s="525"/>
      <c r="CR70" s="525"/>
      <c r="CS70" s="525"/>
      <c r="CT70" s="525"/>
      <c r="CU70" s="525"/>
      <c r="CV70" s="525"/>
      <c r="CW70" s="525"/>
      <c r="CX70" s="525"/>
      <c r="CY70" s="525"/>
      <c r="CZ70" s="525"/>
      <c r="DA70" s="525"/>
      <c r="DB70" s="525"/>
      <c r="DC70" s="525"/>
      <c r="DD70" s="525"/>
      <c r="DE70" s="525"/>
      <c r="DF70" s="525"/>
      <c r="DG70" s="525"/>
      <c r="DH70" s="525"/>
      <c r="DI70" s="525"/>
      <c r="DJ70" s="525"/>
      <c r="DK70" s="525"/>
      <c r="DL70" s="525"/>
      <c r="DM70" s="525"/>
      <c r="DN70" s="525"/>
      <c r="DO70" s="525"/>
      <c r="DP70" s="525"/>
      <c r="DQ70" s="525"/>
      <c r="DR70" s="525"/>
      <c r="DS70" s="525"/>
      <c r="DT70" s="525"/>
      <c r="DU70" s="525"/>
      <c r="DV70" s="525"/>
      <c r="DW70" s="525"/>
      <c r="DX70" s="525"/>
      <c r="DY70" s="525"/>
      <c r="DZ70" s="525"/>
      <c r="EA70" s="525"/>
      <c r="EB70" s="525"/>
      <c r="EC70" s="525"/>
      <c r="ED70" s="525"/>
      <c r="EE70" s="525"/>
      <c r="EF70" s="525"/>
      <c r="EG70" s="525"/>
      <c r="EH70" s="525"/>
      <c r="EI70" s="525"/>
      <c r="EJ70" s="525"/>
      <c r="EK70" s="525"/>
      <c r="EL70" s="525"/>
      <c r="EM70" s="525"/>
      <c r="EN70" s="525"/>
      <c r="EO70" s="525"/>
      <c r="EP70" s="525"/>
      <c r="EQ70" s="525"/>
      <c r="ER70" s="525"/>
      <c r="ES70" s="525"/>
      <c r="ET70" s="525"/>
      <c r="EU70" s="525"/>
      <c r="EV70" s="525"/>
      <c r="EW70" s="525"/>
      <c r="EX70" s="525"/>
      <c r="EY70" s="525"/>
      <c r="EZ70" s="525"/>
      <c r="FA70" s="525"/>
      <c r="FB70" s="525"/>
      <c r="FC70" s="525"/>
      <c r="FD70" s="525"/>
      <c r="FE70" s="525"/>
      <c r="FF70" s="525"/>
      <c r="FG70" s="525"/>
      <c r="FH70" s="525"/>
      <c r="FI70" s="525"/>
      <c r="FJ70" s="525"/>
      <c r="FK70" s="525"/>
      <c r="FL70" s="525"/>
      <c r="FM70" s="525"/>
      <c r="FN70" s="525"/>
      <c r="FO70" s="525"/>
      <c r="FP70" s="525"/>
      <c r="FQ70" s="525"/>
      <c r="FR70" s="525"/>
      <c r="FS70" s="525"/>
      <c r="FT70" s="525"/>
      <c r="FU70" s="525"/>
      <c r="FV70" s="525"/>
      <c r="FW70" s="525"/>
      <c r="FX70" s="525"/>
      <c r="FY70" s="525"/>
      <c r="FZ70" s="525"/>
      <c r="GA70" s="525"/>
      <c r="GB70" s="525"/>
      <c r="GC70" s="525"/>
      <c r="GD70" s="525"/>
      <c r="GE70" s="525"/>
      <c r="GF70" s="525"/>
      <c r="GG70" s="525"/>
      <c r="GH70" s="525"/>
      <c r="GI70" s="525"/>
      <c r="GJ70" s="525"/>
      <c r="GK70" s="525"/>
      <c r="GL70" s="525"/>
      <c r="GM70" s="525"/>
      <c r="GN70" s="525"/>
      <c r="GO70" s="525"/>
      <c r="GP70" s="525"/>
      <c r="GQ70" s="525"/>
      <c r="GR70" s="525"/>
      <c r="GS70" s="525"/>
      <c r="GT70" s="525"/>
      <c r="GU70" s="525"/>
      <c r="GV70" s="525"/>
      <c r="GW70" s="525"/>
      <c r="GX70" s="525"/>
      <c r="GY70" s="525"/>
      <c r="GZ70" s="525"/>
      <c r="HA70" s="525"/>
      <c r="HB70" s="525"/>
      <c r="HC70" s="525"/>
      <c r="HD70" s="525"/>
      <c r="HE70" s="525"/>
      <c r="HF70" s="525"/>
      <c r="HG70" s="525"/>
      <c r="HH70" s="525"/>
      <c r="HI70" s="525"/>
      <c r="HJ70" s="525"/>
      <c r="HK70" s="525"/>
      <c r="HL70" s="525"/>
      <c r="HM70" s="525"/>
      <c r="HN70" s="525"/>
      <c r="HO70" s="525"/>
      <c r="HP70" s="525"/>
      <c r="HQ70" s="525"/>
      <c r="HR70" s="525"/>
      <c r="HS70" s="525"/>
      <c r="HT70" s="525"/>
      <c r="HU70" s="525"/>
      <c r="HV70" s="525"/>
      <c r="HW70" s="525"/>
      <c r="HX70" s="525"/>
      <c r="HY70" s="525"/>
      <c r="HZ70" s="525"/>
      <c r="IA70" s="525"/>
      <c r="IB70" s="525"/>
      <c r="IC70" s="525"/>
      <c r="ID70" s="525"/>
      <c r="IE70" s="525"/>
      <c r="IF70" s="525"/>
      <c r="IG70" s="525"/>
      <c r="IH70" s="525"/>
      <c r="II70" s="525"/>
      <c r="IJ70" s="525"/>
      <c r="IK70" s="525"/>
      <c r="IL70" s="525"/>
      <c r="IM70" s="525"/>
      <c r="IN70" s="525"/>
      <c r="IO70" s="525"/>
      <c r="IP70" s="525"/>
      <c r="IQ70" s="525"/>
      <c r="IR70" s="525"/>
      <c r="IS70" s="525"/>
      <c r="IT70" s="525"/>
      <c r="IU70" s="525"/>
      <c r="IV70" s="525"/>
      <c r="IW70" s="525"/>
      <c r="IX70" s="525"/>
      <c r="IY70" s="525"/>
      <c r="IZ70" s="525"/>
      <c r="JA70" s="525"/>
      <c r="JB70" s="525"/>
      <c r="JC70" s="525"/>
      <c r="JD70" s="525"/>
      <c r="JE70" s="525"/>
      <c r="JF70" s="525"/>
      <c r="JG70" s="525"/>
      <c r="JH70" s="525"/>
      <c r="JI70" s="525"/>
      <c r="JJ70" s="525"/>
      <c r="JK70" s="525"/>
      <c r="JL70" s="525"/>
      <c r="JM70" s="525"/>
      <c r="JN70" s="525"/>
      <c r="JO70" s="525"/>
      <c r="JP70" s="525"/>
      <c r="JQ70" s="525"/>
      <c r="JR70" s="525"/>
      <c r="JS70" s="525"/>
      <c r="JT70" s="525"/>
      <c r="JU70" s="525"/>
      <c r="JV70" s="525"/>
      <c r="JW70" s="525"/>
      <c r="JX70" s="525"/>
      <c r="JY70" s="525"/>
      <c r="JZ70" s="525"/>
      <c r="KA70" s="525"/>
      <c r="KB70" s="525"/>
      <c r="KC70" s="525"/>
      <c r="KD70" s="525"/>
      <c r="KE70" s="525"/>
      <c r="KF70" s="525"/>
      <c r="KG70" s="525"/>
      <c r="KH70" s="525"/>
      <c r="KI70" s="525"/>
      <c r="KJ70" s="525"/>
      <c r="KK70" s="525"/>
      <c r="KL70" s="525"/>
      <c r="KM70" s="525"/>
      <c r="KN70" s="525"/>
      <c r="KO70" s="525"/>
      <c r="KP70" s="525"/>
      <c r="KQ70" s="525"/>
      <c r="KR70" s="525"/>
      <c r="KS70" s="525"/>
      <c r="KT70" s="525"/>
      <c r="KU70" s="525"/>
      <c r="KV70" s="525"/>
      <c r="KW70" s="525"/>
      <c r="KX70" s="525"/>
      <c r="KY70" s="525"/>
      <c r="KZ70" s="525"/>
      <c r="LA70" s="525"/>
      <c r="LB70" s="525"/>
      <c r="LC70" s="525"/>
      <c r="LD70" s="525"/>
      <c r="LE70" s="525"/>
      <c r="LF70" s="525"/>
      <c r="LG70" s="525"/>
      <c r="LH70" s="525"/>
      <c r="LI70" s="525"/>
      <c r="LJ70" s="525"/>
      <c r="LK70" s="525"/>
      <c r="LL70" s="525"/>
      <c r="LM70" s="525"/>
      <c r="LN70" s="525"/>
      <c r="LO70" s="525"/>
      <c r="LP70" s="525"/>
      <c r="LQ70" s="525"/>
      <c r="LR70" s="525"/>
      <c r="LS70" s="525"/>
      <c r="LT70" s="525"/>
      <c r="LU70" s="525"/>
      <c r="LV70" s="525"/>
      <c r="LW70" s="525"/>
      <c r="LX70" s="525"/>
      <c r="LY70" s="525"/>
      <c r="LZ70" s="525"/>
      <c r="MA70" s="525"/>
      <c r="MB70" s="525"/>
      <c r="MC70" s="525"/>
      <c r="MD70" s="525"/>
      <c r="ME70" s="525"/>
      <c r="MF70" s="525"/>
      <c r="MG70" s="525"/>
      <c r="MH70" s="525"/>
      <c r="MI70" s="525"/>
      <c r="MJ70" s="525"/>
      <c r="MK70" s="525"/>
      <c r="ML70" s="525"/>
      <c r="MM70" s="525"/>
      <c r="MN70" s="525"/>
      <c r="MO70" s="525"/>
      <c r="MP70" s="525"/>
      <c r="MQ70" s="525"/>
      <c r="MR70" s="525"/>
      <c r="MS70" s="525"/>
      <c r="MT70" s="525"/>
      <c r="MU70" s="525"/>
      <c r="MV70" s="525"/>
      <c r="MW70" s="525"/>
      <c r="MX70" s="525"/>
      <c r="MY70" s="525"/>
      <c r="MZ70" s="525"/>
      <c r="NA70" s="525"/>
      <c r="NB70" s="525"/>
      <c r="NC70" s="525"/>
      <c r="ND70" s="525"/>
      <c r="NE70" s="525"/>
      <c r="NF70" s="525"/>
      <c r="NG70" s="525"/>
      <c r="NH70" s="525"/>
      <c r="NI70" s="525"/>
      <c r="NJ70" s="525"/>
      <c r="NK70" s="525"/>
      <c r="NL70" s="525"/>
      <c r="NM70" s="525"/>
      <c r="NN70" s="525"/>
      <c r="NO70" s="525"/>
      <c r="NP70" s="525"/>
      <c r="NQ70" s="525"/>
      <c r="NR70" s="525"/>
      <c r="NS70" s="525"/>
      <c r="NT70" s="525"/>
      <c r="NU70" s="525"/>
      <c r="NV70" s="525"/>
      <c r="NW70" s="525"/>
      <c r="NX70" s="525"/>
      <c r="NY70" s="525"/>
      <c r="NZ70" s="525"/>
      <c r="OA70" s="525"/>
      <c r="OB70" s="525"/>
      <c r="OC70" s="525"/>
      <c r="OD70" s="525"/>
      <c r="OE70" s="525"/>
      <c r="OF70" s="525"/>
      <c r="OG70" s="525"/>
      <c r="OH70" s="525"/>
      <c r="OI70" s="525"/>
      <c r="OJ70" s="525"/>
      <c r="OK70" s="525"/>
      <c r="OL70" s="525"/>
      <c r="OM70" s="525"/>
      <c r="ON70" s="525"/>
      <c r="OO70" s="525"/>
      <c r="OP70" s="525"/>
      <c r="OQ70" s="525"/>
      <c r="OR70" s="525"/>
      <c r="OS70" s="525"/>
      <c r="OT70" s="525"/>
      <c r="OU70" s="525"/>
      <c r="OV70" s="525"/>
      <c r="OW70" s="525"/>
      <c r="OX70" s="525"/>
      <c r="OY70" s="525"/>
      <c r="OZ70" s="525"/>
      <c r="PA70" s="525"/>
      <c r="PB70" s="525"/>
      <c r="PC70" s="525"/>
      <c r="PD70" s="525"/>
      <c r="PE70" s="525"/>
      <c r="PF70" s="525"/>
      <c r="PG70" s="525"/>
      <c r="PH70" s="525"/>
      <c r="PI70" s="525"/>
      <c r="PJ70" s="525"/>
      <c r="PK70" s="525"/>
      <c r="PL70" s="525"/>
      <c r="PM70" s="525"/>
      <c r="PN70" s="525"/>
      <c r="PO70" s="525"/>
      <c r="PP70" s="525"/>
      <c r="PQ70" s="525"/>
      <c r="PR70" s="525"/>
      <c r="PS70" s="525"/>
      <c r="PT70" s="525"/>
      <c r="PU70" s="525"/>
      <c r="PV70" s="525"/>
      <c r="PW70" s="525"/>
      <c r="PX70" s="525"/>
      <c r="PY70" s="525"/>
      <c r="PZ70" s="525"/>
      <c r="QA70" s="525"/>
      <c r="QB70" s="525"/>
      <c r="QC70" s="525"/>
      <c r="QD70" s="525"/>
      <c r="QE70" s="525"/>
      <c r="QF70" s="525"/>
      <c r="QG70" s="525"/>
      <c r="QH70" s="525"/>
      <c r="QI70" s="525"/>
      <c r="QJ70" s="525"/>
      <c r="QK70" s="525"/>
      <c r="QL70" s="525"/>
      <c r="QM70" s="525"/>
      <c r="QN70" s="525"/>
      <c r="QO70" s="525"/>
      <c r="QP70" s="525"/>
      <c r="QQ70" s="525"/>
      <c r="QR70" s="525"/>
      <c r="QS70" s="525"/>
      <c r="QT70" s="525"/>
      <c r="QU70" s="525"/>
      <c r="QV70" s="525"/>
      <c r="QW70" s="525"/>
      <c r="QX70" s="525"/>
      <c r="QY70" s="525"/>
      <c r="QZ70" s="525"/>
      <c r="RA70" s="525"/>
      <c r="RB70" s="525"/>
      <c r="RC70" s="525"/>
      <c r="RD70" s="525"/>
      <c r="RE70" s="525"/>
      <c r="RF70" s="525"/>
      <c r="RG70" s="525"/>
      <c r="RH70" s="525"/>
      <c r="RI70" s="525"/>
      <c r="RJ70" s="525"/>
      <c r="RK70" s="525"/>
      <c r="RL70" s="525"/>
      <c r="RM70" s="525"/>
      <c r="RN70" s="525"/>
      <c r="RO70" s="525"/>
      <c r="RP70" s="525"/>
      <c r="RQ70" s="525"/>
      <c r="RR70" s="525"/>
      <c r="RS70" s="525"/>
      <c r="RT70" s="525"/>
      <c r="RU70" s="525"/>
      <c r="RV70" s="525"/>
      <c r="RW70" s="525"/>
      <c r="RX70" s="525"/>
      <c r="RY70" s="525"/>
      <c r="RZ70" s="525"/>
      <c r="SA70" s="525"/>
      <c r="SB70" s="525"/>
      <c r="SC70" s="525"/>
      <c r="SD70" s="525"/>
      <c r="SE70" s="525"/>
      <c r="SF70" s="525"/>
      <c r="SG70" s="525"/>
      <c r="SH70" s="525"/>
      <c r="SI70" s="525"/>
      <c r="SJ70" s="525"/>
      <c r="SK70" s="525"/>
      <c r="SL70" s="525"/>
      <c r="SM70" s="525"/>
      <c r="SN70" s="525"/>
      <c r="SO70" s="525"/>
      <c r="SP70" s="525"/>
      <c r="SQ70" s="525"/>
      <c r="SR70" s="525"/>
      <c r="SS70" s="525"/>
      <c r="ST70" s="525"/>
      <c r="SU70" s="525"/>
      <c r="SV70" s="525"/>
      <c r="SW70" s="525"/>
      <c r="SX70" s="525"/>
      <c r="SY70" s="525"/>
      <c r="SZ70" s="525"/>
      <c r="TA70" s="525"/>
      <c r="TB70" s="525"/>
      <c r="TC70" s="525"/>
      <c r="TD70" s="525"/>
      <c r="TE70" s="525"/>
      <c r="TF70" s="525"/>
      <c r="TG70" s="525"/>
      <c r="TH70" s="525"/>
      <c r="TI70" s="525"/>
      <c r="TJ70" s="525"/>
      <c r="TK70" s="525"/>
      <c r="TL70" s="525"/>
      <c r="TM70" s="525"/>
      <c r="TN70" s="525"/>
      <c r="TO70" s="525"/>
      <c r="TP70" s="525"/>
      <c r="TQ70" s="525"/>
      <c r="TR70" s="525"/>
      <c r="TS70" s="525"/>
      <c r="TT70" s="525"/>
      <c r="TU70" s="525"/>
      <c r="TV70" s="525"/>
      <c r="TW70" s="525"/>
      <c r="TX70" s="525"/>
      <c r="TY70" s="525"/>
      <c r="TZ70" s="525"/>
      <c r="UA70" s="525"/>
      <c r="UB70" s="525"/>
      <c r="UC70" s="525"/>
      <c r="UD70" s="525"/>
      <c r="UE70" s="525"/>
      <c r="UF70" s="525"/>
      <c r="UG70" s="525"/>
      <c r="UH70" s="525"/>
      <c r="UI70" s="525"/>
      <c r="UJ70" s="525"/>
      <c r="UK70" s="525"/>
      <c r="UL70" s="525"/>
      <c r="UM70" s="525"/>
      <c r="UN70" s="525"/>
      <c r="UO70" s="525"/>
      <c r="UP70" s="525"/>
      <c r="UQ70" s="525"/>
      <c r="UR70" s="525"/>
      <c r="US70" s="525"/>
      <c r="UT70" s="525"/>
      <c r="UU70" s="525"/>
      <c r="UV70" s="525"/>
      <c r="UW70" s="525"/>
      <c r="UX70" s="525"/>
      <c r="UY70" s="525"/>
      <c r="UZ70" s="525"/>
      <c r="VA70" s="525"/>
      <c r="VB70" s="525"/>
      <c r="VC70" s="525"/>
      <c r="VD70" s="525"/>
      <c r="VE70" s="525"/>
      <c r="VF70" s="525"/>
      <c r="VG70" s="525"/>
      <c r="VH70" s="525"/>
      <c r="VI70" s="525"/>
      <c r="VJ70" s="525"/>
      <c r="VK70" s="525"/>
      <c r="VL70" s="525"/>
      <c r="VM70" s="525"/>
      <c r="VN70" s="525"/>
      <c r="VO70" s="525"/>
      <c r="VP70" s="525"/>
      <c r="VQ70" s="525"/>
      <c r="VR70" s="525"/>
      <c r="VS70" s="525"/>
      <c r="VT70" s="525"/>
      <c r="VU70" s="525"/>
      <c r="VV70" s="525"/>
      <c r="VW70" s="525"/>
      <c r="VX70" s="525"/>
      <c r="VY70" s="525"/>
      <c r="VZ70" s="525"/>
      <c r="WA70" s="525"/>
      <c r="WB70" s="525"/>
      <c r="WC70" s="525"/>
      <c r="WD70" s="525"/>
      <c r="WE70" s="525"/>
      <c r="WF70" s="525"/>
      <c r="WG70" s="525"/>
      <c r="WH70" s="525"/>
      <c r="WI70" s="525"/>
      <c r="WJ70" s="525"/>
      <c r="WK70" s="525"/>
      <c r="WL70" s="525"/>
      <c r="WM70" s="525"/>
      <c r="WN70" s="525"/>
      <c r="WO70" s="525"/>
      <c r="WP70" s="525"/>
      <c r="WQ70" s="525"/>
      <c r="WR70" s="525"/>
      <c r="WS70" s="525"/>
      <c r="WT70" s="525"/>
      <c r="WU70" s="525"/>
      <c r="WV70" s="525"/>
      <c r="WW70" s="525"/>
      <c r="WX70" s="525"/>
      <c r="WY70" s="525"/>
      <c r="WZ70" s="525"/>
      <c r="XA70" s="525"/>
      <c r="XB70" s="525"/>
      <c r="XC70" s="525"/>
      <c r="XD70" s="525"/>
      <c r="XE70" s="525"/>
      <c r="XF70" s="525"/>
      <c r="XG70" s="525"/>
      <c r="XH70" s="525"/>
      <c r="XI70" s="525"/>
      <c r="XJ70" s="525"/>
      <c r="XK70" s="525"/>
      <c r="XL70" s="525"/>
      <c r="XM70" s="525"/>
      <c r="XN70" s="525"/>
      <c r="XO70" s="525"/>
      <c r="XP70" s="525"/>
      <c r="XQ70" s="525"/>
      <c r="XR70" s="525"/>
      <c r="XS70" s="525"/>
      <c r="XT70" s="525"/>
      <c r="XU70" s="525"/>
      <c r="XV70" s="525"/>
      <c r="XW70" s="525"/>
      <c r="XX70" s="525"/>
      <c r="XY70" s="525"/>
      <c r="XZ70" s="525"/>
      <c r="YA70" s="525"/>
      <c r="YB70" s="525"/>
      <c r="YC70" s="525"/>
      <c r="YD70" s="525"/>
      <c r="YE70" s="525"/>
      <c r="YF70" s="525"/>
      <c r="YG70" s="525"/>
      <c r="YH70" s="525"/>
      <c r="YI70" s="525"/>
      <c r="YJ70" s="525"/>
      <c r="YK70" s="525"/>
      <c r="YL70" s="525"/>
      <c r="YM70" s="525"/>
      <c r="YN70" s="525"/>
      <c r="YO70" s="525"/>
      <c r="YP70" s="525"/>
      <c r="YQ70" s="525"/>
      <c r="YR70" s="525"/>
      <c r="YS70" s="525"/>
      <c r="YT70" s="525"/>
      <c r="YU70" s="525"/>
      <c r="YV70" s="525"/>
      <c r="YW70" s="525"/>
      <c r="YX70" s="525"/>
      <c r="YY70" s="525"/>
      <c r="YZ70" s="525"/>
      <c r="ZA70" s="525"/>
      <c r="ZB70" s="525"/>
      <c r="ZC70" s="525"/>
      <c r="ZD70" s="525"/>
      <c r="ZE70" s="525"/>
      <c r="ZF70" s="525"/>
      <c r="ZG70" s="525"/>
      <c r="ZH70" s="525"/>
      <c r="ZI70" s="525"/>
      <c r="ZJ70" s="525"/>
      <c r="ZK70" s="525"/>
      <c r="ZL70" s="525"/>
      <c r="ZM70" s="525"/>
      <c r="ZN70" s="525"/>
      <c r="ZO70" s="525"/>
      <c r="ZP70" s="525"/>
      <c r="ZQ70" s="525"/>
      <c r="ZR70" s="525"/>
      <c r="ZS70" s="525"/>
      <c r="ZT70" s="525"/>
      <c r="ZU70" s="525"/>
      <c r="ZV70" s="525"/>
      <c r="ZW70" s="525"/>
      <c r="ZX70" s="525"/>
      <c r="ZY70" s="525"/>
      <c r="ZZ70" s="525"/>
      <c r="AAA70" s="525"/>
      <c r="AAB70" s="525"/>
      <c r="AAC70" s="525"/>
      <c r="AAD70" s="525"/>
      <c r="AAE70" s="525"/>
      <c r="AAF70" s="525"/>
      <c r="AAG70" s="525"/>
      <c r="AAH70" s="525"/>
      <c r="AAI70" s="525"/>
      <c r="AAJ70" s="525"/>
      <c r="AAK70" s="525"/>
      <c r="AAL70" s="525"/>
      <c r="AAM70" s="525"/>
      <c r="AAN70" s="525"/>
      <c r="AAO70" s="525"/>
      <c r="AAP70" s="525"/>
      <c r="AAQ70" s="525"/>
      <c r="AAR70" s="525"/>
      <c r="AAS70" s="525"/>
      <c r="AAT70" s="525"/>
      <c r="AAU70" s="525"/>
      <c r="AAV70" s="525"/>
      <c r="AAW70" s="525"/>
      <c r="AAX70" s="525"/>
      <c r="AAY70" s="525"/>
      <c r="AAZ70" s="525"/>
      <c r="ABA70" s="525"/>
      <c r="ABB70" s="525"/>
      <c r="ABC70" s="525"/>
      <c r="ABD70" s="525"/>
      <c r="ABE70" s="525"/>
      <c r="ABF70" s="525"/>
      <c r="ABG70" s="525"/>
      <c r="ABH70" s="525"/>
      <c r="ABI70" s="525"/>
      <c r="ABJ70" s="525"/>
      <c r="ABK70" s="525"/>
      <c r="ABL70" s="525"/>
      <c r="ABM70" s="525"/>
      <c r="ABN70" s="525"/>
      <c r="ABO70" s="525"/>
      <c r="ABP70" s="525"/>
      <c r="ABQ70" s="525"/>
      <c r="ABR70" s="525"/>
      <c r="ABS70" s="525"/>
      <c r="ABT70" s="525"/>
      <c r="ABU70" s="525"/>
      <c r="ABV70" s="525"/>
      <c r="ABW70" s="525"/>
      <c r="ABX70" s="525"/>
      <c r="ABY70" s="525"/>
      <c r="ABZ70" s="525"/>
      <c r="ACA70" s="525"/>
      <c r="ACB70" s="525"/>
      <c r="ACC70" s="525"/>
      <c r="ACD70" s="525"/>
      <c r="ACE70" s="525"/>
      <c r="ACF70" s="525"/>
      <c r="ACG70" s="525"/>
      <c r="ACH70" s="525"/>
      <c r="ACI70" s="525"/>
      <c r="ACJ70" s="525"/>
      <c r="ACK70" s="525"/>
      <c r="ACL70" s="525"/>
      <c r="ACM70" s="525"/>
      <c r="ACN70" s="525"/>
      <c r="ACO70" s="525"/>
      <c r="ACP70" s="525"/>
      <c r="ACQ70" s="525"/>
      <c r="ACR70" s="525"/>
      <c r="ACS70" s="525"/>
      <c r="ACT70" s="525"/>
      <c r="ACU70" s="525"/>
      <c r="ACV70" s="525"/>
      <c r="ACW70" s="525"/>
      <c r="ACX70" s="525"/>
      <c r="ACY70" s="525"/>
      <c r="ACZ70" s="525"/>
      <c r="ADA70" s="525"/>
      <c r="ADB70" s="525"/>
      <c r="ADC70" s="525"/>
      <c r="ADD70" s="525"/>
      <c r="ADE70" s="525"/>
      <c r="ADF70" s="525"/>
      <c r="ADG70" s="525"/>
      <c r="ADH70" s="525"/>
      <c r="ADI70" s="525"/>
      <c r="ADJ70" s="525"/>
      <c r="ADK70" s="525"/>
      <c r="ADL70" s="525"/>
      <c r="ADM70" s="525"/>
      <c r="ADN70" s="525"/>
      <c r="ADO70" s="525"/>
      <c r="ADP70" s="525"/>
      <c r="ADQ70" s="525"/>
      <c r="ADR70" s="525"/>
      <c r="ADS70" s="525"/>
      <c r="ADT70" s="525"/>
      <c r="ADU70" s="525"/>
      <c r="ADV70" s="525"/>
      <c r="ADW70" s="525"/>
      <c r="ADX70" s="525"/>
      <c r="ADY70" s="525"/>
      <c r="ADZ70" s="525"/>
      <c r="AEA70" s="525"/>
      <c r="AEB70" s="525"/>
      <c r="AEC70" s="525"/>
      <c r="AED70" s="525"/>
      <c r="AEE70" s="525"/>
      <c r="AEF70" s="525"/>
      <c r="AEG70" s="525"/>
      <c r="AEH70" s="525"/>
      <c r="AEI70" s="525"/>
      <c r="AEJ70" s="525"/>
      <c r="AEK70" s="525"/>
      <c r="AEL70" s="525"/>
      <c r="AEM70" s="525"/>
      <c r="AEN70" s="525"/>
      <c r="AEO70" s="525"/>
      <c r="AEP70" s="525"/>
      <c r="AEQ70" s="525"/>
      <c r="AER70" s="525"/>
      <c r="AES70" s="525"/>
      <c r="AET70" s="525"/>
      <c r="AEU70" s="525"/>
      <c r="AEV70" s="525"/>
      <c r="AEW70" s="525"/>
      <c r="AEX70" s="525"/>
      <c r="AEY70" s="525"/>
      <c r="AEZ70" s="525"/>
      <c r="AFA70" s="525"/>
      <c r="AFB70" s="525"/>
      <c r="AFC70" s="525"/>
      <c r="AFD70" s="525"/>
      <c r="AFE70" s="525"/>
      <c r="AFF70" s="525"/>
      <c r="AFG70" s="525"/>
      <c r="AFH70" s="525"/>
      <c r="AFI70" s="525"/>
      <c r="AFJ70" s="525"/>
      <c r="AFK70" s="525"/>
      <c r="AFL70" s="525"/>
      <c r="AFM70" s="525"/>
      <c r="AFN70" s="525"/>
      <c r="AFO70" s="525"/>
      <c r="AFP70" s="525"/>
      <c r="AFQ70" s="525"/>
      <c r="AFR70" s="525"/>
      <c r="AFS70" s="525"/>
      <c r="AFT70" s="525"/>
      <c r="AFU70" s="525"/>
      <c r="AFV70" s="525"/>
      <c r="AFW70" s="525"/>
      <c r="AFX70" s="525"/>
      <c r="AFY70" s="525"/>
      <c r="AFZ70" s="525"/>
      <c r="AGA70" s="525"/>
      <c r="AGB70" s="525"/>
      <c r="AGC70" s="525"/>
      <c r="AGD70" s="525"/>
      <c r="AGE70" s="525"/>
      <c r="AGF70" s="525"/>
      <c r="AGG70" s="525"/>
      <c r="AGH70" s="525"/>
      <c r="AGI70" s="525"/>
      <c r="AGJ70" s="525"/>
      <c r="AGK70" s="525"/>
      <c r="AGL70" s="525"/>
      <c r="AGM70" s="525"/>
      <c r="AGN70" s="525"/>
      <c r="AGO70" s="525"/>
      <c r="AGP70" s="525"/>
      <c r="AGQ70" s="525"/>
      <c r="AGR70" s="525"/>
      <c r="AGS70" s="525"/>
      <c r="AGT70" s="525"/>
      <c r="AGU70" s="525"/>
      <c r="AGV70" s="525"/>
      <c r="AGW70" s="525"/>
      <c r="AGX70" s="525"/>
      <c r="AGY70" s="525"/>
      <c r="AGZ70" s="525"/>
      <c r="AHA70" s="525"/>
      <c r="AHB70" s="525"/>
      <c r="AHC70" s="525"/>
      <c r="AHD70" s="525"/>
      <c r="AHE70" s="525"/>
      <c r="AHF70" s="525"/>
      <c r="AHG70" s="525"/>
      <c r="AHH70" s="525"/>
      <c r="AHI70" s="525"/>
      <c r="AHJ70" s="525"/>
      <c r="AHK70" s="525"/>
      <c r="AHL70" s="525"/>
      <c r="AHM70" s="525"/>
      <c r="AHN70" s="525"/>
      <c r="AHO70" s="525"/>
      <c r="AHP70" s="525"/>
      <c r="AHQ70" s="525"/>
      <c r="AHR70" s="525"/>
      <c r="AHS70" s="525"/>
      <c r="AHT70" s="525"/>
      <c r="AHU70" s="525"/>
      <c r="AHV70" s="525"/>
      <c r="AHW70" s="525"/>
      <c r="AHX70" s="525"/>
      <c r="AHY70" s="525"/>
      <c r="AHZ70" s="525"/>
      <c r="AIA70" s="525"/>
      <c r="AIB70" s="525"/>
      <c r="AIC70" s="525"/>
      <c r="AID70" s="525"/>
      <c r="AIE70" s="525"/>
      <c r="AIF70" s="525"/>
      <c r="AIG70" s="525"/>
      <c r="AIH70" s="525"/>
      <c r="AII70" s="525"/>
      <c r="AIJ70" s="525"/>
      <c r="AIK70" s="525"/>
      <c r="AIL70" s="525"/>
      <c r="AIM70" s="525"/>
      <c r="AIN70" s="525"/>
      <c r="AIO70" s="525"/>
      <c r="AIP70" s="525"/>
      <c r="AIQ70" s="525"/>
      <c r="AIR70" s="525"/>
      <c r="AIS70" s="525"/>
      <c r="AIT70" s="525"/>
      <c r="AIU70" s="525"/>
      <c r="AIV70" s="525"/>
      <c r="AIW70" s="525"/>
      <c r="AIX70" s="525"/>
      <c r="AIY70" s="525"/>
      <c r="AIZ70" s="525"/>
      <c r="AJA70" s="525"/>
      <c r="AJB70" s="525"/>
      <c r="AJC70" s="525"/>
      <c r="AJD70" s="525"/>
      <c r="AJE70" s="525"/>
      <c r="AJF70" s="525"/>
      <c r="AJG70" s="525"/>
      <c r="AJH70" s="525"/>
      <c r="AJI70" s="525"/>
      <c r="AJJ70" s="525"/>
      <c r="AJK70" s="525"/>
      <c r="AJL70" s="525"/>
      <c r="AJM70" s="525"/>
      <c r="AJN70" s="525"/>
      <c r="AJO70" s="525"/>
      <c r="AJP70" s="525"/>
      <c r="AJQ70" s="525"/>
      <c r="AJR70" s="525"/>
      <c r="AJS70" s="525"/>
      <c r="AJT70" s="525"/>
      <c r="AJU70" s="525"/>
      <c r="AJV70" s="525"/>
      <c r="AJW70" s="525"/>
      <c r="AJX70" s="525"/>
      <c r="AJY70" s="525"/>
      <c r="AJZ70" s="525"/>
      <c r="AKA70" s="525"/>
      <c r="AKB70" s="525"/>
      <c r="AKC70" s="525"/>
      <c r="AKD70" s="525"/>
      <c r="AKE70" s="525"/>
      <c r="AKF70" s="525"/>
      <c r="AKG70" s="525"/>
      <c r="AKH70" s="525"/>
      <c r="AKI70" s="525"/>
      <c r="AKJ70" s="525"/>
      <c r="AKK70" s="525"/>
      <c r="AKL70" s="525"/>
      <c r="AKM70" s="525"/>
      <c r="AKN70" s="525"/>
      <c r="AKO70" s="525"/>
      <c r="AKP70" s="525"/>
      <c r="AKQ70" s="525"/>
      <c r="AKR70" s="525"/>
      <c r="AKS70" s="525"/>
      <c r="AKT70" s="525"/>
      <c r="AKU70" s="525"/>
      <c r="AKV70" s="525"/>
      <c r="AKW70" s="525"/>
      <c r="AKX70" s="525"/>
      <c r="AKY70" s="525"/>
      <c r="AKZ70" s="525"/>
      <c r="ALA70" s="525"/>
      <c r="ALB70" s="525"/>
      <c r="ALC70" s="525"/>
      <c r="ALD70" s="525"/>
      <c r="ALE70" s="525"/>
      <c r="ALF70" s="525"/>
      <c r="ALG70" s="525"/>
      <c r="ALH70" s="525"/>
      <c r="ALI70" s="525"/>
      <c r="ALJ70" s="525"/>
      <c r="ALK70" s="525"/>
      <c r="ALL70" s="525"/>
      <c r="ALM70" s="525"/>
      <c r="ALN70" s="525"/>
      <c r="ALO70" s="525"/>
      <c r="ALP70" s="525"/>
      <c r="ALQ70" s="525"/>
      <c r="ALR70" s="525"/>
      <c r="ALS70" s="525"/>
      <c r="ALT70" s="525"/>
      <c r="ALU70" s="525"/>
      <c r="ALV70" s="525"/>
      <c r="ALW70" s="525"/>
      <c r="ALX70" s="525"/>
      <c r="ALY70" s="525"/>
      <c r="ALZ70" s="525"/>
      <c r="AMA70" s="525"/>
      <c r="AMB70" s="525"/>
      <c r="AMC70" s="525"/>
      <c r="AMD70" s="525"/>
      <c r="AME70" s="525"/>
      <c r="AMF70" s="525"/>
      <c r="AMG70" s="525"/>
      <c r="AMH70" s="525"/>
      <c r="AMI70" s="525"/>
      <c r="AMJ70" s="525"/>
      <c r="AMK70" s="525"/>
      <c r="AML70" s="525"/>
      <c r="AMM70" s="525"/>
      <c r="AMN70" s="525"/>
      <c r="AMO70" s="525"/>
      <c r="AMP70" s="525"/>
      <c r="AMQ70" s="525"/>
      <c r="AMR70" s="525"/>
      <c r="AMS70" s="525"/>
      <c r="AMT70" s="525"/>
      <c r="AMU70" s="525"/>
      <c r="AMV70" s="525"/>
      <c r="AMW70" s="525"/>
      <c r="AMX70" s="525"/>
      <c r="AMY70" s="525"/>
      <c r="AMZ70" s="525"/>
      <c r="ANA70" s="525"/>
      <c r="ANB70" s="525"/>
      <c r="ANC70" s="525"/>
      <c r="AND70" s="525"/>
      <c r="ANE70" s="525"/>
      <c r="ANF70" s="525"/>
      <c r="ANG70" s="525"/>
      <c r="ANH70" s="525"/>
      <c r="ANI70" s="525"/>
      <c r="ANJ70" s="525"/>
      <c r="ANK70" s="525"/>
      <c r="ANL70" s="525"/>
      <c r="ANM70" s="525"/>
      <c r="ANN70" s="525"/>
      <c r="ANO70" s="525"/>
      <c r="ANP70" s="525"/>
      <c r="ANQ70" s="525"/>
      <c r="ANR70" s="525"/>
      <c r="ANS70" s="525"/>
      <c r="ANT70" s="525"/>
      <c r="ANU70" s="525"/>
      <c r="ANV70" s="525"/>
      <c r="ANW70" s="525"/>
      <c r="ANX70" s="525"/>
      <c r="ANY70" s="525"/>
      <c r="ANZ70" s="525"/>
      <c r="AOA70" s="525"/>
      <c r="AOB70" s="525"/>
      <c r="AOC70" s="525"/>
      <c r="AOD70" s="525"/>
      <c r="AOE70" s="525"/>
      <c r="AOF70" s="525"/>
      <c r="AOG70" s="525"/>
      <c r="AOH70" s="525"/>
      <c r="AOI70" s="525"/>
      <c r="AOJ70" s="525"/>
      <c r="AOK70" s="525"/>
      <c r="AOL70" s="525"/>
      <c r="AOM70" s="525"/>
      <c r="AON70" s="525"/>
      <c r="AOO70" s="525"/>
      <c r="AOP70" s="525"/>
      <c r="AOQ70" s="525"/>
      <c r="AOR70" s="525"/>
      <c r="AOS70" s="525"/>
      <c r="AOT70" s="525"/>
      <c r="AOU70" s="525"/>
      <c r="AOV70" s="525"/>
      <c r="AOW70" s="525"/>
      <c r="AOX70" s="525"/>
      <c r="AOY70" s="525"/>
      <c r="AOZ70" s="525"/>
      <c r="APA70" s="525"/>
      <c r="APB70" s="525"/>
      <c r="APC70" s="525"/>
      <c r="APD70" s="525"/>
      <c r="APE70" s="525"/>
      <c r="APF70" s="525"/>
      <c r="APG70" s="525"/>
      <c r="APH70" s="525"/>
      <c r="API70" s="525"/>
      <c r="APJ70" s="525"/>
      <c r="APK70" s="525"/>
      <c r="APL70" s="525"/>
      <c r="APM70" s="525"/>
      <c r="APN70" s="525"/>
      <c r="APO70" s="525"/>
      <c r="APP70" s="525"/>
      <c r="APQ70" s="525"/>
      <c r="APR70" s="525"/>
      <c r="APS70" s="525"/>
      <c r="APT70" s="525"/>
      <c r="APU70" s="525"/>
      <c r="APV70" s="525"/>
      <c r="APW70" s="525"/>
      <c r="APX70" s="525"/>
      <c r="APY70" s="525"/>
      <c r="APZ70" s="525"/>
      <c r="AQA70" s="525"/>
      <c r="AQB70" s="525"/>
      <c r="AQC70" s="525"/>
      <c r="AQD70" s="525"/>
      <c r="AQE70" s="525"/>
      <c r="AQF70" s="525"/>
      <c r="AQG70" s="525"/>
      <c r="AQH70" s="525"/>
      <c r="AQI70" s="525"/>
      <c r="AQJ70" s="525"/>
      <c r="AQK70" s="525"/>
      <c r="AQL70" s="525"/>
      <c r="AQM70" s="525"/>
      <c r="AQN70" s="525"/>
      <c r="AQO70" s="525"/>
      <c r="AQP70" s="525"/>
      <c r="AQQ70" s="525"/>
      <c r="AQR70" s="525"/>
      <c r="AQS70" s="525"/>
      <c r="AQT70" s="525"/>
      <c r="AQU70" s="525"/>
      <c r="AQV70" s="525"/>
      <c r="AQW70" s="525"/>
      <c r="AQX70" s="525"/>
      <c r="AQY70" s="525"/>
      <c r="AQZ70" s="525"/>
      <c r="ARA70" s="525"/>
      <c r="ARB70" s="525"/>
      <c r="ARC70" s="525"/>
      <c r="ARD70" s="525"/>
      <c r="ARE70" s="525"/>
      <c r="ARF70" s="525"/>
      <c r="ARG70" s="525"/>
      <c r="ARH70" s="525"/>
      <c r="ARI70" s="525"/>
      <c r="ARJ70" s="525"/>
      <c r="ARK70" s="525"/>
      <c r="ARL70" s="525"/>
      <c r="ARM70" s="525"/>
      <c r="ARN70" s="525"/>
      <c r="ARO70" s="525"/>
      <c r="ARP70" s="525"/>
      <c r="ARQ70" s="525"/>
      <c r="ARR70" s="525"/>
      <c r="ARS70" s="525"/>
      <c r="ART70" s="525"/>
      <c r="ARU70" s="525"/>
      <c r="ARV70" s="525"/>
      <c r="ARW70" s="525"/>
      <c r="ARX70" s="525"/>
      <c r="ARY70" s="525"/>
      <c r="ARZ70" s="525"/>
      <c r="ASA70" s="525"/>
      <c r="ASB70" s="525"/>
      <c r="ASC70" s="525"/>
      <c r="ASD70" s="525"/>
      <c r="ASE70" s="525"/>
      <c r="ASF70" s="525"/>
      <c r="ASG70" s="525"/>
      <c r="ASH70" s="525"/>
      <c r="ASI70" s="525"/>
      <c r="ASJ70" s="525"/>
      <c r="ASK70" s="525"/>
      <c r="ASL70" s="525"/>
      <c r="ASM70" s="525"/>
      <c r="ASN70" s="525"/>
      <c r="ASO70" s="525"/>
      <c r="ASP70" s="525"/>
      <c r="ASQ70" s="525"/>
      <c r="ASR70" s="525"/>
      <c r="ASS70" s="525"/>
      <c r="AST70" s="525"/>
      <c r="ASU70" s="525"/>
      <c r="ASV70" s="525"/>
      <c r="ASW70" s="525"/>
      <c r="ASX70" s="525"/>
      <c r="ASY70" s="525"/>
      <c r="ASZ70" s="525"/>
      <c r="ATA70" s="525"/>
      <c r="ATB70" s="525"/>
      <c r="ATC70" s="525"/>
      <c r="ATD70" s="525"/>
      <c r="ATE70" s="525"/>
      <c r="ATF70" s="525"/>
      <c r="ATG70" s="525"/>
      <c r="ATH70" s="525"/>
      <c r="ATI70" s="525"/>
      <c r="ATJ70" s="525"/>
      <c r="ATK70" s="525"/>
      <c r="ATL70" s="525"/>
      <c r="ATM70" s="525"/>
      <c r="ATN70" s="525"/>
      <c r="ATO70" s="525"/>
      <c r="ATP70" s="525"/>
      <c r="ATQ70" s="525"/>
      <c r="ATR70" s="525"/>
      <c r="ATS70" s="525"/>
      <c r="ATT70" s="525"/>
      <c r="ATU70" s="525"/>
      <c r="ATV70" s="525"/>
      <c r="ATW70" s="525"/>
      <c r="ATX70" s="525"/>
      <c r="ATY70" s="525"/>
      <c r="ATZ70" s="525"/>
      <c r="AUA70" s="525"/>
      <c r="AUB70" s="525"/>
      <c r="AUC70" s="525"/>
      <c r="AUD70" s="525"/>
      <c r="AUE70" s="525"/>
      <c r="AUF70" s="525"/>
      <c r="AUG70" s="525"/>
      <c r="AUH70" s="525"/>
      <c r="AUI70" s="525"/>
      <c r="AUJ70" s="525"/>
      <c r="AUK70" s="525"/>
      <c r="AUL70" s="525"/>
      <c r="AUM70" s="525"/>
      <c r="AUN70" s="525"/>
      <c r="AUO70" s="525"/>
      <c r="AUP70" s="525"/>
      <c r="AUQ70" s="525"/>
      <c r="AUR70" s="525"/>
      <c r="AUS70" s="525"/>
      <c r="AUT70" s="525"/>
      <c r="AUU70" s="525"/>
      <c r="AUV70" s="525"/>
      <c r="AUW70" s="525"/>
      <c r="AUX70" s="525"/>
      <c r="AUY70" s="525"/>
      <c r="AUZ70" s="525"/>
      <c r="AVA70" s="525"/>
      <c r="AVB70" s="525"/>
      <c r="AVC70" s="525"/>
      <c r="AVD70" s="525"/>
      <c r="AVE70" s="525"/>
      <c r="AVF70" s="525"/>
      <c r="AVG70" s="525"/>
      <c r="AVH70" s="525"/>
      <c r="AVI70" s="525"/>
      <c r="AVJ70" s="525"/>
      <c r="AVK70" s="525"/>
      <c r="AVL70" s="525"/>
      <c r="AVM70" s="525"/>
      <c r="AVN70" s="525"/>
      <c r="AVO70" s="525"/>
      <c r="AVP70" s="525"/>
      <c r="AVQ70" s="525"/>
      <c r="AVR70" s="525"/>
      <c r="AVS70" s="525"/>
      <c r="AVT70" s="525"/>
      <c r="AVU70" s="525"/>
      <c r="AVV70" s="525"/>
      <c r="AVW70" s="525"/>
      <c r="AVX70" s="525"/>
      <c r="AVY70" s="525"/>
      <c r="AVZ70" s="525"/>
      <c r="AWA70" s="525"/>
      <c r="AWB70" s="525"/>
      <c r="AWC70" s="525"/>
      <c r="AWD70" s="525"/>
      <c r="AWE70" s="525"/>
      <c r="AWF70" s="525"/>
      <c r="AWG70" s="525"/>
      <c r="AWH70" s="525"/>
      <c r="AWI70" s="525"/>
      <c r="AWJ70" s="525"/>
      <c r="AWK70" s="525"/>
      <c r="AWL70" s="525"/>
      <c r="AWM70" s="525"/>
      <c r="AWN70" s="525"/>
      <c r="AWO70" s="525"/>
      <c r="AWP70" s="525"/>
      <c r="AWQ70" s="525"/>
      <c r="AWR70" s="525"/>
      <c r="AWS70" s="525"/>
      <c r="AWT70" s="525"/>
      <c r="AWU70" s="525"/>
      <c r="AWV70" s="525"/>
      <c r="AWW70" s="525"/>
      <c r="AWX70" s="525"/>
      <c r="AWY70" s="525"/>
      <c r="AWZ70" s="525"/>
      <c r="AXA70" s="525"/>
      <c r="AXB70" s="525"/>
      <c r="AXC70" s="525"/>
      <c r="AXD70" s="525"/>
      <c r="AXE70" s="525"/>
      <c r="AXF70" s="525"/>
      <c r="AXG70" s="525"/>
      <c r="AXH70" s="525"/>
      <c r="AXI70" s="525"/>
      <c r="AXJ70" s="525"/>
      <c r="AXK70" s="525"/>
      <c r="AXL70" s="525"/>
      <c r="AXM70" s="525"/>
      <c r="AXN70" s="525"/>
      <c r="AXO70" s="525"/>
      <c r="AXP70" s="525"/>
      <c r="AXQ70" s="525"/>
      <c r="AXR70" s="525"/>
      <c r="AXS70" s="525"/>
      <c r="AXT70" s="525"/>
      <c r="AXU70" s="525"/>
      <c r="AXV70" s="525"/>
      <c r="AXW70" s="525"/>
      <c r="AXX70" s="525"/>
      <c r="AXY70" s="525"/>
      <c r="AXZ70" s="525"/>
      <c r="AYA70" s="525"/>
      <c r="AYB70" s="525"/>
      <c r="AYC70" s="525"/>
      <c r="AYD70" s="525"/>
      <c r="AYE70" s="525"/>
      <c r="AYF70" s="525"/>
      <c r="AYG70" s="525"/>
      <c r="AYH70" s="525"/>
      <c r="AYI70" s="525"/>
      <c r="AYJ70" s="525"/>
      <c r="AYK70" s="525"/>
      <c r="AYL70" s="525"/>
      <c r="AYM70" s="525"/>
      <c r="AYN70" s="525"/>
      <c r="AYO70" s="525"/>
      <c r="AYP70" s="525"/>
      <c r="AYQ70" s="525"/>
      <c r="AYR70" s="525"/>
      <c r="AYS70" s="525"/>
      <c r="AYT70" s="525"/>
      <c r="AYU70" s="525"/>
      <c r="AYV70" s="525"/>
      <c r="AYW70" s="525"/>
      <c r="AYX70" s="525"/>
      <c r="AYY70" s="525"/>
      <c r="AYZ70" s="525"/>
      <c r="AZA70" s="525"/>
      <c r="AZB70" s="525"/>
      <c r="AZC70" s="525"/>
      <c r="AZD70" s="525"/>
      <c r="AZE70" s="525"/>
      <c r="AZF70" s="525"/>
      <c r="AZG70" s="525"/>
      <c r="AZH70" s="525"/>
      <c r="AZI70" s="525"/>
      <c r="AZJ70" s="525"/>
      <c r="AZK70" s="525"/>
      <c r="AZL70" s="525"/>
      <c r="AZM70" s="525"/>
      <c r="AZN70" s="525"/>
      <c r="AZO70" s="525"/>
      <c r="AZP70" s="525"/>
      <c r="AZQ70" s="525"/>
      <c r="AZR70" s="525"/>
      <c r="AZS70" s="525"/>
      <c r="AZT70" s="525"/>
      <c r="AZU70" s="525"/>
      <c r="AZV70" s="525"/>
      <c r="AZW70" s="525"/>
      <c r="AZX70" s="525"/>
      <c r="AZY70" s="525"/>
      <c r="AZZ70" s="525"/>
      <c r="BAA70" s="525"/>
      <c r="BAB70" s="525"/>
      <c r="BAC70" s="525"/>
      <c r="BAD70" s="525"/>
      <c r="BAE70" s="525"/>
      <c r="BAF70" s="525"/>
      <c r="BAG70" s="525"/>
      <c r="BAH70" s="525"/>
      <c r="BAI70" s="525"/>
      <c r="BAJ70" s="525"/>
      <c r="BAK70" s="525"/>
      <c r="BAL70" s="525"/>
      <c r="BAM70" s="525"/>
      <c r="BAN70" s="525"/>
      <c r="BAO70" s="525"/>
      <c r="BAP70" s="525"/>
      <c r="BAQ70" s="525"/>
      <c r="BAR70" s="525"/>
      <c r="BAS70" s="525"/>
      <c r="BAT70" s="525"/>
      <c r="BAU70" s="525"/>
      <c r="BAV70" s="525"/>
      <c r="BAW70" s="525"/>
      <c r="BAX70" s="525"/>
      <c r="BAY70" s="525"/>
      <c r="BAZ70" s="525"/>
      <c r="BBA70" s="525"/>
      <c r="BBB70" s="525"/>
      <c r="BBC70" s="525"/>
      <c r="BBD70" s="525"/>
      <c r="BBE70" s="525"/>
      <c r="BBF70" s="525"/>
      <c r="BBG70" s="525"/>
      <c r="BBH70" s="525"/>
      <c r="BBI70" s="525"/>
      <c r="BBJ70" s="525"/>
      <c r="BBK70" s="525"/>
      <c r="BBL70" s="525"/>
      <c r="BBM70" s="525"/>
      <c r="BBN70" s="525"/>
      <c r="BBO70" s="525"/>
      <c r="BBP70" s="525"/>
      <c r="BBQ70" s="525"/>
      <c r="BBR70" s="525"/>
      <c r="BBS70" s="525"/>
      <c r="BBT70" s="525"/>
      <c r="BBU70" s="525"/>
      <c r="BBV70" s="525"/>
      <c r="BBW70" s="525"/>
      <c r="BBX70" s="525"/>
      <c r="BBY70" s="525"/>
      <c r="BBZ70" s="525"/>
      <c r="BCA70" s="525"/>
      <c r="BCB70" s="525"/>
      <c r="BCC70" s="525"/>
      <c r="BCD70" s="525"/>
      <c r="BCE70" s="525"/>
      <c r="BCF70" s="525"/>
      <c r="BCG70" s="525"/>
      <c r="BCH70" s="525"/>
      <c r="BCI70" s="525"/>
      <c r="BCJ70" s="525"/>
      <c r="BCK70" s="525"/>
      <c r="BCL70" s="525"/>
      <c r="BCM70" s="525"/>
      <c r="BCN70" s="525"/>
      <c r="BCO70" s="525"/>
      <c r="BCP70" s="525"/>
      <c r="BCQ70" s="525"/>
      <c r="BCR70" s="525"/>
      <c r="BCS70" s="525"/>
      <c r="BCT70" s="525"/>
      <c r="BCU70" s="525"/>
      <c r="BCV70" s="525"/>
      <c r="BCW70" s="525"/>
      <c r="BCX70" s="525"/>
      <c r="BCY70" s="525"/>
      <c r="BCZ70" s="525"/>
      <c r="BDA70" s="525"/>
      <c r="BDB70" s="525"/>
      <c r="BDC70" s="525"/>
      <c r="BDD70" s="525"/>
      <c r="BDE70" s="525"/>
      <c r="BDF70" s="525"/>
      <c r="BDG70" s="525"/>
      <c r="BDH70" s="525"/>
      <c r="BDI70" s="525"/>
      <c r="BDJ70" s="525"/>
      <c r="BDK70" s="525"/>
      <c r="BDL70" s="525"/>
      <c r="BDM70" s="525"/>
      <c r="BDN70" s="525"/>
      <c r="BDO70" s="525"/>
      <c r="BDP70" s="525"/>
      <c r="BDQ70" s="525"/>
      <c r="BDR70" s="525"/>
      <c r="BDS70" s="525"/>
      <c r="BDT70" s="525"/>
      <c r="BDU70" s="525"/>
      <c r="BDV70" s="525"/>
      <c r="BDW70" s="525"/>
      <c r="BDX70" s="525"/>
      <c r="BDY70" s="525"/>
      <c r="BDZ70" s="525"/>
      <c r="BEA70" s="525"/>
      <c r="BEB70" s="525"/>
      <c r="BEC70" s="525"/>
      <c r="BED70" s="525"/>
      <c r="BEE70" s="525"/>
      <c r="BEF70" s="525"/>
      <c r="BEG70" s="525"/>
      <c r="BEH70" s="525"/>
      <c r="BEI70" s="525"/>
      <c r="BEJ70" s="525"/>
      <c r="BEK70" s="525"/>
      <c r="BEL70" s="525"/>
      <c r="BEM70" s="525"/>
      <c r="BEN70" s="525"/>
      <c r="BEO70" s="525"/>
      <c r="BEP70" s="525"/>
      <c r="BEQ70" s="525"/>
      <c r="BER70" s="525"/>
      <c r="BES70" s="525"/>
      <c r="BET70" s="525"/>
      <c r="BEU70" s="525"/>
      <c r="BEV70" s="525"/>
      <c r="BEW70" s="525"/>
      <c r="BEX70" s="525"/>
      <c r="BEY70" s="525"/>
      <c r="BEZ70" s="525"/>
      <c r="BFA70" s="525"/>
      <c r="BFB70" s="525"/>
      <c r="BFC70" s="525"/>
      <c r="BFD70" s="525"/>
      <c r="BFE70" s="525"/>
      <c r="BFF70" s="525"/>
      <c r="BFG70" s="525"/>
      <c r="BFH70" s="525"/>
      <c r="BFI70" s="525"/>
      <c r="BFJ70" s="525"/>
      <c r="BFK70" s="525"/>
      <c r="BFL70" s="525"/>
      <c r="BFM70" s="525"/>
      <c r="BFN70" s="525"/>
      <c r="BFO70" s="525"/>
      <c r="BFP70" s="525"/>
      <c r="BFQ70" s="525"/>
      <c r="BFR70" s="525"/>
      <c r="BFS70" s="525"/>
      <c r="BFT70" s="525"/>
      <c r="BFU70" s="525"/>
      <c r="BFV70" s="525"/>
      <c r="BFW70" s="525"/>
      <c r="BFX70" s="525"/>
      <c r="BFY70" s="525"/>
      <c r="BFZ70" s="525"/>
      <c r="BGA70" s="525"/>
      <c r="BGB70" s="525"/>
      <c r="BGC70" s="525"/>
      <c r="BGD70" s="525"/>
      <c r="BGE70" s="525"/>
      <c r="BGF70" s="525"/>
      <c r="BGG70" s="525"/>
      <c r="BGH70" s="525"/>
      <c r="BGI70" s="525"/>
      <c r="BGJ70" s="525"/>
      <c r="BGK70" s="525"/>
      <c r="BGL70" s="525"/>
      <c r="BGM70" s="525"/>
      <c r="BGN70" s="525"/>
      <c r="BGO70" s="525"/>
      <c r="BGP70" s="525"/>
      <c r="BGQ70" s="525"/>
      <c r="BGR70" s="525"/>
      <c r="BGS70" s="525"/>
      <c r="BGT70" s="525"/>
      <c r="BGU70" s="525"/>
      <c r="BGV70" s="525"/>
      <c r="BGW70" s="525"/>
      <c r="BGX70" s="525"/>
      <c r="BGY70" s="525"/>
      <c r="BGZ70" s="525"/>
      <c r="BHA70" s="525"/>
      <c r="BHB70" s="525"/>
      <c r="BHC70" s="525"/>
      <c r="BHD70" s="525"/>
      <c r="BHE70" s="525"/>
      <c r="BHF70" s="525"/>
      <c r="BHG70" s="525"/>
      <c r="BHH70" s="525"/>
      <c r="BHI70" s="525"/>
      <c r="BHJ70" s="525"/>
      <c r="BHK70" s="525"/>
      <c r="BHL70" s="525"/>
      <c r="BHM70" s="525"/>
      <c r="BHN70" s="525"/>
      <c r="BHO70" s="525"/>
      <c r="BHP70" s="525"/>
      <c r="BHQ70" s="525"/>
      <c r="BHR70" s="525"/>
      <c r="BHS70" s="525"/>
      <c r="BHT70" s="525"/>
      <c r="BHU70" s="525"/>
      <c r="BHV70" s="525"/>
      <c r="BHW70" s="525"/>
      <c r="BHX70" s="525"/>
      <c r="BHY70" s="525"/>
      <c r="BHZ70" s="525"/>
      <c r="BIA70" s="525"/>
      <c r="BIB70" s="525"/>
      <c r="BIC70" s="525"/>
      <c r="BID70" s="525"/>
      <c r="BIE70" s="525"/>
      <c r="BIF70" s="525"/>
      <c r="BIG70" s="525"/>
      <c r="BIH70" s="525"/>
      <c r="BII70" s="525"/>
      <c r="BIJ70" s="525"/>
      <c r="BIK70" s="525"/>
      <c r="BIL70" s="525"/>
      <c r="BIM70" s="525"/>
      <c r="BIN70" s="525"/>
      <c r="BIO70" s="525"/>
      <c r="BIP70" s="525"/>
      <c r="BIQ70" s="525"/>
      <c r="BIR70" s="525"/>
      <c r="BIS70" s="525"/>
      <c r="BIT70" s="525"/>
      <c r="BIU70" s="525"/>
      <c r="BIV70" s="525"/>
      <c r="BIW70" s="525"/>
      <c r="BIX70" s="525"/>
      <c r="BIY70" s="525"/>
      <c r="BIZ70" s="525"/>
      <c r="BJA70" s="525"/>
      <c r="BJB70" s="525"/>
      <c r="BJC70" s="525"/>
      <c r="BJD70" s="525"/>
      <c r="BJE70" s="525"/>
      <c r="BJF70" s="525"/>
      <c r="BJG70" s="525"/>
      <c r="BJH70" s="525"/>
      <c r="BJI70" s="525"/>
      <c r="BJJ70" s="525"/>
      <c r="BJK70" s="525"/>
      <c r="BJL70" s="525"/>
      <c r="BJM70" s="525"/>
      <c r="BJN70" s="525"/>
      <c r="BJO70" s="525"/>
      <c r="BJP70" s="525"/>
      <c r="BJQ70" s="525"/>
      <c r="BJR70" s="525"/>
      <c r="BJS70" s="525"/>
      <c r="BJT70" s="525"/>
      <c r="BJU70" s="525"/>
      <c r="BJV70" s="525"/>
      <c r="BJW70" s="525"/>
      <c r="BJX70" s="525"/>
      <c r="BJY70" s="525"/>
      <c r="BJZ70" s="525"/>
      <c r="BKA70" s="525"/>
      <c r="BKB70" s="525"/>
      <c r="BKC70" s="525"/>
      <c r="BKD70" s="525"/>
      <c r="BKE70" s="525"/>
      <c r="BKF70" s="525"/>
      <c r="BKG70" s="525"/>
      <c r="BKH70" s="525"/>
      <c r="BKI70" s="525"/>
      <c r="BKJ70" s="525"/>
      <c r="BKK70" s="525"/>
      <c r="BKL70" s="525"/>
      <c r="BKM70" s="525"/>
      <c r="BKN70" s="525"/>
      <c r="BKO70" s="525"/>
      <c r="BKP70" s="525"/>
      <c r="BKQ70" s="525"/>
      <c r="BKR70" s="525"/>
      <c r="BKS70" s="525"/>
      <c r="BKT70" s="525"/>
      <c r="BKU70" s="525"/>
      <c r="BKV70" s="525"/>
      <c r="BKW70" s="525"/>
      <c r="BKX70" s="525"/>
      <c r="BKY70" s="525"/>
      <c r="BKZ70" s="525"/>
      <c r="BLA70" s="525"/>
      <c r="BLB70" s="525"/>
      <c r="BLC70" s="525"/>
      <c r="BLD70" s="525"/>
      <c r="BLE70" s="525"/>
      <c r="BLF70" s="525"/>
      <c r="BLG70" s="525"/>
      <c r="BLH70" s="525"/>
      <c r="BLI70" s="525"/>
      <c r="BLJ70" s="525"/>
      <c r="BLK70" s="525"/>
      <c r="BLL70" s="525"/>
      <c r="BLM70" s="525"/>
      <c r="BLN70" s="525"/>
      <c r="BLO70" s="525"/>
      <c r="BLP70" s="525"/>
      <c r="BLQ70" s="525"/>
      <c r="BLR70" s="525"/>
      <c r="BLS70" s="525"/>
      <c r="BLT70" s="525"/>
      <c r="BLU70" s="525"/>
      <c r="BLV70" s="525"/>
      <c r="BLW70" s="525"/>
      <c r="BLX70" s="525"/>
      <c r="BLY70" s="525"/>
      <c r="BLZ70" s="525"/>
      <c r="BMA70" s="525"/>
      <c r="BMB70" s="525"/>
      <c r="BMC70" s="525"/>
      <c r="BMD70" s="525"/>
      <c r="BME70" s="525"/>
      <c r="BMF70" s="525"/>
      <c r="BMG70" s="525"/>
      <c r="BMH70" s="525"/>
      <c r="BMI70" s="525"/>
      <c r="BMJ70" s="525"/>
      <c r="BMK70" s="525"/>
      <c r="BML70" s="525"/>
      <c r="BMM70" s="525"/>
      <c r="BMN70" s="525"/>
      <c r="BMO70" s="525"/>
      <c r="BMP70" s="525"/>
      <c r="BMQ70" s="525"/>
      <c r="BMR70" s="525"/>
      <c r="BMS70" s="525"/>
      <c r="BMT70" s="525"/>
      <c r="BMU70" s="525"/>
      <c r="BMV70" s="525"/>
      <c r="BMW70" s="525"/>
      <c r="BMX70" s="525"/>
      <c r="BMY70" s="525"/>
      <c r="BMZ70" s="525"/>
      <c r="BNA70" s="525"/>
      <c r="BNB70" s="525"/>
      <c r="BNC70" s="525"/>
      <c r="BND70" s="525"/>
      <c r="BNE70" s="525"/>
      <c r="BNF70" s="525"/>
      <c r="BNG70" s="525"/>
      <c r="BNH70" s="525"/>
      <c r="BNI70" s="525"/>
      <c r="BNJ70" s="525"/>
      <c r="BNK70" s="525"/>
      <c r="BNL70" s="525"/>
      <c r="BNM70" s="525"/>
      <c r="BNN70" s="525"/>
      <c r="BNO70" s="525"/>
      <c r="BNP70" s="525"/>
      <c r="BNQ70" s="525"/>
      <c r="BNR70" s="525"/>
      <c r="BNS70" s="525"/>
      <c r="BNT70" s="525"/>
      <c r="BNU70" s="525"/>
      <c r="BNV70" s="525"/>
      <c r="BNW70" s="525"/>
      <c r="BNX70" s="525"/>
      <c r="BNY70" s="525"/>
      <c r="BNZ70" s="525"/>
      <c r="BOA70" s="525"/>
      <c r="BOB70" s="525"/>
      <c r="BOC70" s="525"/>
      <c r="BOD70" s="525"/>
      <c r="BOE70" s="525"/>
      <c r="BOF70" s="525"/>
      <c r="BOG70" s="525"/>
      <c r="BOH70" s="525"/>
      <c r="BOI70" s="525"/>
      <c r="BOJ70" s="525"/>
      <c r="BOK70" s="525"/>
      <c r="BOL70" s="525"/>
      <c r="BOM70" s="525"/>
      <c r="BON70" s="525"/>
      <c r="BOO70" s="525"/>
      <c r="BOP70" s="525"/>
      <c r="BOQ70" s="525"/>
      <c r="BOR70" s="525"/>
      <c r="BOS70" s="525"/>
      <c r="BOT70" s="525"/>
      <c r="BOU70" s="525"/>
      <c r="BOV70" s="525"/>
      <c r="BOW70" s="525"/>
      <c r="BOX70" s="525"/>
      <c r="BOY70" s="525"/>
      <c r="BOZ70" s="525"/>
      <c r="BPA70" s="525"/>
      <c r="BPB70" s="525"/>
      <c r="BPC70" s="525"/>
      <c r="BPD70" s="525"/>
      <c r="BPE70" s="525"/>
      <c r="BPF70" s="525"/>
      <c r="BPG70" s="525"/>
      <c r="BPH70" s="525"/>
      <c r="BPI70" s="525"/>
      <c r="BPJ70" s="525"/>
      <c r="BPK70" s="525"/>
      <c r="BPL70" s="525"/>
      <c r="BPM70" s="525"/>
      <c r="BPN70" s="525"/>
      <c r="BPO70" s="525"/>
      <c r="BPP70" s="525"/>
      <c r="BPQ70" s="525"/>
      <c r="BPR70" s="525"/>
      <c r="BPS70" s="525"/>
      <c r="BPT70" s="525"/>
      <c r="BPU70" s="525"/>
      <c r="BPV70" s="525"/>
      <c r="BPW70" s="525"/>
      <c r="BPX70" s="525"/>
      <c r="BPY70" s="525"/>
      <c r="BPZ70" s="525"/>
      <c r="BQA70" s="525"/>
      <c r="BQB70" s="525"/>
      <c r="BQC70" s="525"/>
      <c r="BQD70" s="525"/>
      <c r="BQE70" s="525"/>
      <c r="BQF70" s="525"/>
      <c r="BQG70" s="525"/>
      <c r="BQH70" s="525"/>
      <c r="BQI70" s="525"/>
      <c r="BQJ70" s="525"/>
      <c r="BQK70" s="525"/>
      <c r="BQL70" s="525"/>
      <c r="BQM70" s="525"/>
      <c r="BQN70" s="525"/>
      <c r="BQO70" s="525"/>
      <c r="BQP70" s="525"/>
      <c r="BQQ70" s="525"/>
      <c r="BQR70" s="525"/>
      <c r="BQS70" s="525"/>
      <c r="BQT70" s="525"/>
      <c r="BQU70" s="525"/>
      <c r="BQV70" s="525"/>
      <c r="BQW70" s="525"/>
      <c r="BQX70" s="525"/>
      <c r="BQY70" s="525"/>
      <c r="BQZ70" s="525"/>
      <c r="BRA70" s="525"/>
      <c r="BRB70" s="525"/>
      <c r="BRC70" s="525"/>
      <c r="BRD70" s="525"/>
      <c r="BRE70" s="525"/>
      <c r="BRF70" s="525"/>
      <c r="BRG70" s="525"/>
      <c r="BRH70" s="525"/>
      <c r="BRI70" s="525"/>
      <c r="BRJ70" s="525"/>
      <c r="BRK70" s="525"/>
      <c r="BRL70" s="525"/>
      <c r="BRM70" s="525"/>
      <c r="BRN70" s="525"/>
      <c r="BRO70" s="525"/>
      <c r="BRP70" s="525"/>
      <c r="BRQ70" s="525"/>
      <c r="BRR70" s="525"/>
      <c r="BRS70" s="525"/>
      <c r="BRT70" s="525"/>
      <c r="BRU70" s="525"/>
      <c r="BRV70" s="525"/>
      <c r="BRW70" s="525"/>
      <c r="BRX70" s="525"/>
      <c r="BRY70" s="525"/>
      <c r="BRZ70" s="525"/>
      <c r="BSA70" s="525"/>
      <c r="BSB70" s="525"/>
      <c r="BSC70" s="525"/>
      <c r="BSD70" s="525"/>
      <c r="BSE70" s="525"/>
      <c r="BSF70" s="525"/>
      <c r="BSG70" s="525"/>
      <c r="BSH70" s="525"/>
      <c r="BSI70" s="525"/>
      <c r="BSJ70" s="525"/>
      <c r="BSK70" s="525"/>
      <c r="BSL70" s="525"/>
      <c r="BSM70" s="525"/>
      <c r="BSN70" s="525"/>
      <c r="BSO70" s="525"/>
      <c r="BSP70" s="525"/>
      <c r="BSQ70" s="525"/>
      <c r="BSR70" s="525"/>
      <c r="BSS70" s="525"/>
      <c r="BST70" s="525"/>
      <c r="BSU70" s="525"/>
      <c r="BSV70" s="525"/>
      <c r="BSW70" s="525"/>
      <c r="BSX70" s="525"/>
      <c r="BSY70" s="525"/>
      <c r="BSZ70" s="525"/>
      <c r="BTA70" s="525"/>
      <c r="BTB70" s="525"/>
      <c r="BTC70" s="525"/>
      <c r="BTD70" s="525"/>
      <c r="BTE70" s="525"/>
      <c r="BTF70" s="525"/>
      <c r="BTG70" s="525"/>
      <c r="BTH70" s="525"/>
      <c r="BTI70" s="525"/>
      <c r="BTJ70" s="525"/>
      <c r="BTK70" s="525"/>
      <c r="BTL70" s="525"/>
      <c r="BTM70" s="525"/>
      <c r="BTN70" s="525"/>
      <c r="BTO70" s="525"/>
      <c r="BTP70" s="525"/>
      <c r="BTQ70" s="525"/>
      <c r="BTR70" s="525"/>
      <c r="BTS70" s="525"/>
      <c r="BTT70" s="525"/>
      <c r="BTU70" s="525"/>
      <c r="BTV70" s="525"/>
      <c r="BTW70" s="525"/>
      <c r="BTX70" s="525"/>
      <c r="BTY70" s="525"/>
      <c r="BTZ70" s="525"/>
      <c r="BUA70" s="525"/>
      <c r="BUB70" s="525"/>
      <c r="BUC70" s="525"/>
      <c r="BUD70" s="525"/>
      <c r="BUE70" s="525"/>
      <c r="BUF70" s="525"/>
      <c r="BUG70" s="525"/>
      <c r="BUH70" s="525"/>
      <c r="BUI70" s="525"/>
      <c r="BUJ70" s="525"/>
      <c r="BUK70" s="525"/>
      <c r="BUL70" s="525"/>
      <c r="BUM70" s="525"/>
      <c r="BUN70" s="525"/>
      <c r="BUO70" s="525"/>
      <c r="BUP70" s="525"/>
      <c r="BUQ70" s="525"/>
      <c r="BUR70" s="525"/>
      <c r="BUS70" s="525"/>
      <c r="BUT70" s="525"/>
      <c r="BUU70" s="525"/>
      <c r="BUV70" s="525"/>
      <c r="BUW70" s="525"/>
      <c r="BUX70" s="525"/>
      <c r="BUY70" s="525"/>
      <c r="BUZ70" s="525"/>
      <c r="BVA70" s="525"/>
      <c r="BVB70" s="525"/>
      <c r="BVC70" s="525"/>
      <c r="BVD70" s="525"/>
      <c r="BVE70" s="525"/>
      <c r="BVF70" s="525"/>
      <c r="BVG70" s="525"/>
      <c r="BVH70" s="525"/>
      <c r="BVI70" s="525"/>
      <c r="BVJ70" s="525"/>
      <c r="BVK70" s="525"/>
      <c r="BVL70" s="525"/>
      <c r="BVM70" s="525"/>
      <c r="BVN70" s="525"/>
      <c r="BVO70" s="525"/>
      <c r="BVP70" s="525"/>
      <c r="BVQ70" s="525"/>
      <c r="BVR70" s="525"/>
      <c r="BVS70" s="525"/>
      <c r="BVT70" s="525"/>
      <c r="BVU70" s="525"/>
      <c r="BVV70" s="525"/>
      <c r="BVW70" s="525"/>
      <c r="BVX70" s="525"/>
      <c r="BVY70" s="525"/>
      <c r="BVZ70" s="525"/>
      <c r="BWA70" s="525"/>
      <c r="BWB70" s="525"/>
      <c r="BWC70" s="525"/>
      <c r="BWD70" s="525"/>
      <c r="BWE70" s="525"/>
      <c r="BWF70" s="525"/>
      <c r="BWG70" s="525"/>
      <c r="BWH70" s="525"/>
      <c r="BWI70" s="525"/>
      <c r="BWJ70" s="525"/>
      <c r="BWK70" s="525"/>
      <c r="BWL70" s="525"/>
      <c r="BWM70" s="525"/>
      <c r="BWN70" s="525"/>
      <c r="BWO70" s="525"/>
      <c r="BWP70" s="525"/>
      <c r="BWQ70" s="525"/>
      <c r="BWR70" s="525"/>
      <c r="BWS70" s="525"/>
      <c r="BWT70" s="525"/>
      <c r="BWU70" s="525"/>
      <c r="BWV70" s="525"/>
      <c r="BWW70" s="525"/>
      <c r="BWX70" s="525"/>
      <c r="BWY70" s="525"/>
      <c r="BWZ70" s="525"/>
      <c r="BXA70" s="525"/>
      <c r="BXB70" s="525"/>
      <c r="BXC70" s="525"/>
      <c r="BXD70" s="525"/>
      <c r="BXE70" s="525"/>
      <c r="BXF70" s="525"/>
      <c r="BXG70" s="525"/>
      <c r="BXH70" s="525"/>
      <c r="BXI70" s="525"/>
      <c r="BXJ70" s="525"/>
      <c r="BXK70" s="525"/>
      <c r="BXL70" s="525"/>
      <c r="BXM70" s="525"/>
      <c r="BXN70" s="525"/>
      <c r="BXO70" s="525"/>
      <c r="BXP70" s="525"/>
      <c r="BXQ70" s="525"/>
      <c r="BXR70" s="525"/>
      <c r="BXS70" s="525"/>
      <c r="BXT70" s="525"/>
      <c r="BXU70" s="525"/>
      <c r="BXV70" s="525"/>
      <c r="BXW70" s="525"/>
      <c r="BXX70" s="525"/>
      <c r="BXY70" s="525"/>
      <c r="BXZ70" s="525"/>
      <c r="BYA70" s="525"/>
      <c r="BYB70" s="525"/>
      <c r="BYC70" s="525"/>
      <c r="BYD70" s="525"/>
      <c r="BYE70" s="525"/>
      <c r="BYF70" s="525"/>
      <c r="BYG70" s="525"/>
      <c r="BYH70" s="525"/>
      <c r="BYI70" s="525"/>
      <c r="BYJ70" s="525"/>
      <c r="BYK70" s="525"/>
      <c r="BYL70" s="525"/>
      <c r="BYM70" s="525"/>
      <c r="BYN70" s="525"/>
      <c r="BYO70" s="525"/>
      <c r="BYP70" s="525"/>
      <c r="BYQ70" s="525"/>
      <c r="BYR70" s="525"/>
      <c r="BYS70" s="525"/>
      <c r="BYT70" s="525"/>
      <c r="BYU70" s="525"/>
      <c r="BYV70" s="525"/>
      <c r="BYW70" s="525"/>
      <c r="BYX70" s="525"/>
      <c r="BYY70" s="525"/>
      <c r="BYZ70" s="525"/>
      <c r="BZA70" s="525"/>
      <c r="BZB70" s="525"/>
      <c r="BZC70" s="525"/>
      <c r="BZD70" s="525"/>
      <c r="BZE70" s="525"/>
      <c r="BZF70" s="525"/>
      <c r="BZG70" s="525"/>
      <c r="BZH70" s="525"/>
      <c r="BZI70" s="525"/>
      <c r="BZJ70" s="525"/>
      <c r="BZK70" s="525"/>
      <c r="BZL70" s="525"/>
      <c r="BZM70" s="525"/>
      <c r="BZN70" s="525"/>
      <c r="BZO70" s="525"/>
      <c r="BZP70" s="525"/>
      <c r="BZQ70" s="525"/>
      <c r="BZR70" s="525"/>
      <c r="BZS70" s="525"/>
      <c r="BZT70" s="525"/>
      <c r="BZU70" s="525"/>
      <c r="BZV70" s="525"/>
      <c r="BZW70" s="525"/>
      <c r="BZX70" s="525"/>
      <c r="BZY70" s="525"/>
      <c r="BZZ70" s="525"/>
      <c r="CAA70" s="525"/>
      <c r="CAB70" s="525"/>
      <c r="CAC70" s="525"/>
      <c r="CAD70" s="525"/>
      <c r="CAE70" s="525"/>
      <c r="CAF70" s="525"/>
      <c r="CAG70" s="525"/>
      <c r="CAH70" s="525"/>
      <c r="CAI70" s="525"/>
      <c r="CAJ70" s="525"/>
      <c r="CAK70" s="525"/>
      <c r="CAL70" s="525"/>
      <c r="CAM70" s="525"/>
      <c r="CAN70" s="525"/>
      <c r="CAO70" s="525"/>
      <c r="CAP70" s="525"/>
      <c r="CAQ70" s="525"/>
      <c r="CAR70" s="525"/>
      <c r="CAS70" s="525"/>
      <c r="CAT70" s="525"/>
      <c r="CAU70" s="525"/>
      <c r="CAV70" s="525"/>
      <c r="CAW70" s="525"/>
      <c r="CAX70" s="525"/>
      <c r="CAY70" s="525"/>
      <c r="CAZ70" s="525"/>
      <c r="CBA70" s="525"/>
      <c r="CBB70" s="525"/>
      <c r="CBC70" s="525"/>
      <c r="CBD70" s="525"/>
      <c r="CBE70" s="525"/>
      <c r="CBF70" s="525"/>
      <c r="CBG70" s="525"/>
      <c r="CBH70" s="525"/>
      <c r="CBI70" s="525"/>
      <c r="CBJ70" s="525"/>
      <c r="CBK70" s="525"/>
      <c r="CBL70" s="525"/>
      <c r="CBM70" s="525"/>
      <c r="CBN70" s="525"/>
      <c r="CBO70" s="525"/>
      <c r="CBP70" s="525"/>
      <c r="CBQ70" s="525"/>
      <c r="CBR70" s="525"/>
      <c r="CBS70" s="525"/>
      <c r="CBT70" s="525"/>
      <c r="CBU70" s="525"/>
      <c r="CBV70" s="525"/>
      <c r="CBW70" s="525"/>
      <c r="CBX70" s="525"/>
      <c r="CBY70" s="525"/>
      <c r="CBZ70" s="525"/>
      <c r="CCA70" s="525"/>
      <c r="CCB70" s="525"/>
      <c r="CCC70" s="525"/>
      <c r="CCD70" s="525"/>
      <c r="CCE70" s="525"/>
      <c r="CCF70" s="525"/>
      <c r="CCG70" s="525"/>
      <c r="CCH70" s="525"/>
      <c r="CCI70" s="525"/>
      <c r="CCJ70" s="525"/>
      <c r="CCK70" s="525"/>
      <c r="CCL70" s="525"/>
      <c r="CCM70" s="525"/>
      <c r="CCN70" s="525"/>
      <c r="CCO70" s="525"/>
      <c r="CCP70" s="525"/>
      <c r="CCQ70" s="525"/>
      <c r="CCR70" s="525"/>
      <c r="CCS70" s="525"/>
      <c r="CCT70" s="525"/>
      <c r="CCU70" s="525"/>
      <c r="CCV70" s="525"/>
      <c r="CCW70" s="525"/>
      <c r="CCX70" s="525"/>
      <c r="CCY70" s="525"/>
      <c r="CCZ70" s="525"/>
      <c r="CDA70" s="525"/>
      <c r="CDB70" s="525"/>
      <c r="CDC70" s="525"/>
      <c r="CDD70" s="525"/>
      <c r="CDE70" s="525"/>
      <c r="CDF70" s="525"/>
      <c r="CDG70" s="525"/>
      <c r="CDH70" s="525"/>
      <c r="CDI70" s="525"/>
      <c r="CDJ70" s="525"/>
      <c r="CDK70" s="525"/>
      <c r="CDL70" s="525"/>
      <c r="CDM70" s="525"/>
      <c r="CDN70" s="525"/>
      <c r="CDO70" s="525"/>
      <c r="CDP70" s="525"/>
      <c r="CDQ70" s="525"/>
      <c r="CDR70" s="525"/>
      <c r="CDS70" s="525"/>
      <c r="CDT70" s="525"/>
      <c r="CDU70" s="525"/>
      <c r="CDV70" s="525"/>
      <c r="CDW70" s="525"/>
      <c r="CDX70" s="525"/>
      <c r="CDY70" s="525"/>
      <c r="CDZ70" s="525"/>
      <c r="CEA70" s="525"/>
      <c r="CEB70" s="525"/>
      <c r="CEC70" s="525"/>
      <c r="CED70" s="525"/>
      <c r="CEE70" s="525"/>
      <c r="CEF70" s="525"/>
      <c r="CEG70" s="525"/>
      <c r="CEH70" s="525"/>
      <c r="CEI70" s="525"/>
      <c r="CEJ70" s="525"/>
      <c r="CEK70" s="525"/>
      <c r="CEL70" s="525"/>
      <c r="CEM70" s="525"/>
      <c r="CEN70" s="525"/>
      <c r="CEO70" s="525"/>
      <c r="CEP70" s="525"/>
      <c r="CEQ70" s="525"/>
      <c r="CER70" s="525"/>
      <c r="CES70" s="525"/>
      <c r="CET70" s="525"/>
      <c r="CEU70" s="525"/>
      <c r="CEV70" s="525"/>
      <c r="CEW70" s="525"/>
      <c r="CEX70" s="525"/>
      <c r="CEY70" s="525"/>
      <c r="CEZ70" s="525"/>
      <c r="CFA70" s="525"/>
      <c r="CFB70" s="525"/>
      <c r="CFC70" s="525"/>
      <c r="CFD70" s="525"/>
      <c r="CFE70" s="525"/>
      <c r="CFF70" s="525"/>
      <c r="CFG70" s="525"/>
      <c r="CFH70" s="525"/>
      <c r="CFI70" s="525"/>
      <c r="CFJ70" s="525"/>
      <c r="CFK70" s="525"/>
      <c r="CFL70" s="525"/>
      <c r="CFM70" s="525"/>
      <c r="CFN70" s="525"/>
      <c r="CFO70" s="525"/>
      <c r="CFP70" s="525"/>
      <c r="CFQ70" s="525"/>
      <c r="CFR70" s="525"/>
      <c r="CFS70" s="525"/>
      <c r="CFT70" s="525"/>
      <c r="CFU70" s="525"/>
      <c r="CFV70" s="525"/>
      <c r="CFW70" s="525"/>
      <c r="CFX70" s="525"/>
      <c r="CFY70" s="525"/>
      <c r="CFZ70" s="525"/>
      <c r="CGA70" s="525"/>
      <c r="CGB70" s="525"/>
      <c r="CGC70" s="525"/>
      <c r="CGD70" s="525"/>
      <c r="CGE70" s="525"/>
      <c r="CGF70" s="525"/>
      <c r="CGG70" s="525"/>
      <c r="CGH70" s="525"/>
      <c r="CGI70" s="525"/>
      <c r="CGJ70" s="525"/>
      <c r="CGK70" s="525"/>
      <c r="CGL70" s="525"/>
      <c r="CGM70" s="525"/>
      <c r="CGN70" s="525"/>
      <c r="CGO70" s="525"/>
      <c r="CGP70" s="525"/>
      <c r="CGQ70" s="525"/>
      <c r="CGR70" s="525"/>
      <c r="CGS70" s="525"/>
      <c r="CGT70" s="525"/>
      <c r="CGU70" s="525"/>
      <c r="CGV70" s="525"/>
      <c r="CGW70" s="525"/>
      <c r="CGX70" s="525"/>
      <c r="CGY70" s="525"/>
      <c r="CGZ70" s="525"/>
      <c r="CHA70" s="525"/>
      <c r="CHB70" s="525"/>
      <c r="CHC70" s="525"/>
      <c r="CHD70" s="525"/>
      <c r="CHE70" s="525"/>
      <c r="CHF70" s="525"/>
      <c r="CHG70" s="525"/>
      <c r="CHH70" s="525"/>
      <c r="CHI70" s="525"/>
      <c r="CHJ70" s="525"/>
      <c r="CHK70" s="525"/>
      <c r="CHL70" s="525"/>
      <c r="CHM70" s="525"/>
      <c r="CHN70" s="525"/>
      <c r="CHO70" s="525"/>
      <c r="CHP70" s="525"/>
      <c r="CHQ70" s="525"/>
      <c r="CHR70" s="525"/>
      <c r="CHS70" s="525"/>
      <c r="CHT70" s="525"/>
      <c r="CHU70" s="525"/>
      <c r="CHV70" s="525"/>
      <c r="CHW70" s="525"/>
      <c r="CHX70" s="525"/>
      <c r="CHY70" s="525"/>
      <c r="CHZ70" s="525"/>
      <c r="CIA70" s="525"/>
      <c r="CIB70" s="525"/>
      <c r="CIC70" s="525"/>
      <c r="CID70" s="525"/>
      <c r="CIE70" s="525"/>
      <c r="CIF70" s="525"/>
      <c r="CIG70" s="525"/>
      <c r="CIH70" s="525"/>
      <c r="CII70" s="525"/>
      <c r="CIJ70" s="525"/>
      <c r="CIK70" s="525"/>
      <c r="CIL70" s="525"/>
      <c r="CIM70" s="525"/>
      <c r="CIN70" s="525"/>
      <c r="CIO70" s="525"/>
      <c r="CIP70" s="525"/>
      <c r="CIQ70" s="525"/>
      <c r="CIR70" s="525"/>
      <c r="CIS70" s="525"/>
      <c r="CIT70" s="525"/>
      <c r="CIU70" s="525"/>
      <c r="CIV70" s="525"/>
      <c r="CIW70" s="525"/>
      <c r="CIX70" s="525"/>
      <c r="CIY70" s="525"/>
      <c r="CIZ70" s="525"/>
      <c r="CJA70" s="525"/>
      <c r="CJB70" s="525"/>
      <c r="CJC70" s="525"/>
      <c r="CJD70" s="525"/>
      <c r="CJE70" s="525"/>
      <c r="CJF70" s="525"/>
      <c r="CJG70" s="525"/>
      <c r="CJH70" s="525"/>
      <c r="CJI70" s="525"/>
      <c r="CJJ70" s="525"/>
      <c r="CJK70" s="525"/>
      <c r="CJL70" s="525"/>
      <c r="CJM70" s="525"/>
      <c r="CJN70" s="525"/>
      <c r="CJO70" s="525"/>
      <c r="CJP70" s="525"/>
      <c r="CJQ70" s="525"/>
      <c r="CJR70" s="525"/>
      <c r="CJS70" s="525"/>
      <c r="CJT70" s="525"/>
      <c r="CJU70" s="525"/>
      <c r="CJV70" s="525"/>
      <c r="CJW70" s="525"/>
      <c r="CJX70" s="525"/>
      <c r="CJY70" s="525"/>
      <c r="CJZ70" s="525"/>
      <c r="CKA70" s="525"/>
      <c r="CKB70" s="525"/>
      <c r="CKC70" s="525"/>
      <c r="CKD70" s="525"/>
      <c r="CKE70" s="525"/>
      <c r="CKF70" s="525"/>
      <c r="CKG70" s="525"/>
      <c r="CKH70" s="525"/>
      <c r="CKI70" s="525"/>
      <c r="CKJ70" s="525"/>
      <c r="CKK70" s="525"/>
      <c r="CKL70" s="525"/>
      <c r="CKM70" s="525"/>
      <c r="CKN70" s="525"/>
      <c r="CKO70" s="525"/>
      <c r="CKP70" s="525"/>
      <c r="CKQ70" s="525"/>
      <c r="CKR70" s="525"/>
      <c r="CKS70" s="525"/>
      <c r="CKT70" s="525"/>
      <c r="CKU70" s="525"/>
      <c r="CKV70" s="525"/>
      <c r="CKW70" s="525"/>
      <c r="CKX70" s="525"/>
      <c r="CKY70" s="525"/>
      <c r="CKZ70" s="525"/>
      <c r="CLA70" s="525"/>
      <c r="CLB70" s="525"/>
      <c r="CLC70" s="525"/>
      <c r="CLD70" s="525"/>
      <c r="CLE70" s="525"/>
      <c r="CLF70" s="525"/>
      <c r="CLG70" s="525"/>
      <c r="CLH70" s="525"/>
      <c r="CLI70" s="525"/>
      <c r="CLJ70" s="525"/>
      <c r="CLK70" s="525"/>
      <c r="CLL70" s="525"/>
      <c r="CLM70" s="525"/>
      <c r="CLN70" s="525"/>
      <c r="CLO70" s="525"/>
      <c r="CLP70" s="525"/>
      <c r="CLQ70" s="525"/>
      <c r="CLR70" s="525"/>
      <c r="CLS70" s="525"/>
      <c r="CLT70" s="525"/>
      <c r="CLU70" s="525"/>
      <c r="CLV70" s="525"/>
      <c r="CLW70" s="525"/>
      <c r="CLX70" s="525"/>
      <c r="CLY70" s="525"/>
      <c r="CLZ70" s="525"/>
      <c r="CMA70" s="525"/>
      <c r="CMB70" s="525"/>
      <c r="CMC70" s="525"/>
      <c r="CMD70" s="525"/>
      <c r="CME70" s="525"/>
      <c r="CMF70" s="525"/>
      <c r="CMG70" s="525"/>
      <c r="CMH70" s="525"/>
      <c r="CMI70" s="525"/>
      <c r="CMJ70" s="525"/>
      <c r="CMK70" s="525"/>
      <c r="CML70" s="525"/>
      <c r="CMM70" s="525"/>
      <c r="CMN70" s="525"/>
      <c r="CMO70" s="525"/>
      <c r="CMP70" s="525"/>
      <c r="CMQ70" s="525"/>
      <c r="CMR70" s="525"/>
      <c r="CMS70" s="525"/>
      <c r="CMT70" s="525"/>
      <c r="CMU70" s="525"/>
      <c r="CMV70" s="525"/>
      <c r="CMW70" s="525"/>
      <c r="CMX70" s="525"/>
      <c r="CMY70" s="525"/>
      <c r="CMZ70" s="525"/>
      <c r="CNA70" s="525"/>
      <c r="CNB70" s="525"/>
      <c r="CNC70" s="525"/>
      <c r="CND70" s="525"/>
      <c r="CNE70" s="525"/>
      <c r="CNF70" s="525"/>
      <c r="CNG70" s="525"/>
      <c r="CNH70" s="525"/>
      <c r="CNI70" s="525"/>
      <c r="CNJ70" s="525"/>
      <c r="CNK70" s="525"/>
      <c r="CNL70" s="525"/>
      <c r="CNM70" s="525"/>
      <c r="CNN70" s="525"/>
      <c r="CNO70" s="525"/>
      <c r="CNP70" s="525"/>
      <c r="CNQ70" s="525"/>
      <c r="CNR70" s="525"/>
      <c r="CNS70" s="525"/>
      <c r="CNT70" s="525"/>
      <c r="CNU70" s="525"/>
      <c r="CNV70" s="525"/>
      <c r="CNW70" s="525"/>
      <c r="CNX70" s="525"/>
      <c r="CNY70" s="525"/>
      <c r="CNZ70" s="525"/>
      <c r="COA70" s="525"/>
      <c r="COB70" s="525"/>
      <c r="COC70" s="525"/>
      <c r="COD70" s="525"/>
      <c r="COE70" s="525"/>
      <c r="COF70" s="525"/>
      <c r="COG70" s="525"/>
      <c r="COH70" s="525"/>
      <c r="COI70" s="525"/>
      <c r="COJ70" s="525"/>
      <c r="COK70" s="525"/>
      <c r="COL70" s="525"/>
      <c r="COM70" s="525"/>
      <c r="CON70" s="525"/>
      <c r="COO70" s="525"/>
      <c r="COP70" s="525"/>
      <c r="COQ70" s="525"/>
      <c r="COR70" s="525"/>
      <c r="COS70" s="525"/>
      <c r="COT70" s="525"/>
      <c r="COU70" s="525"/>
      <c r="COV70" s="525"/>
      <c r="COW70" s="525"/>
      <c r="COX70" s="525"/>
      <c r="COY70" s="525"/>
      <c r="COZ70" s="525"/>
      <c r="CPA70" s="525"/>
      <c r="CPB70" s="525"/>
      <c r="CPC70" s="525"/>
      <c r="CPD70" s="525"/>
      <c r="CPE70" s="525"/>
      <c r="CPF70" s="525"/>
      <c r="CPG70" s="525"/>
      <c r="CPH70" s="525"/>
      <c r="CPI70" s="525"/>
      <c r="CPJ70" s="525"/>
      <c r="CPK70" s="525"/>
      <c r="CPL70" s="525"/>
      <c r="CPM70" s="525"/>
      <c r="CPN70" s="525"/>
      <c r="CPO70" s="525"/>
      <c r="CPP70" s="525"/>
      <c r="CPQ70" s="525"/>
      <c r="CPR70" s="525"/>
      <c r="CPS70" s="525"/>
      <c r="CPT70" s="525"/>
      <c r="CPU70" s="525"/>
      <c r="CPV70" s="525"/>
      <c r="CPW70" s="525"/>
      <c r="CPX70" s="525"/>
      <c r="CPY70" s="525"/>
      <c r="CPZ70" s="525"/>
      <c r="CQA70" s="525"/>
      <c r="CQB70" s="525"/>
      <c r="CQC70" s="525"/>
      <c r="CQD70" s="525"/>
      <c r="CQE70" s="525"/>
      <c r="CQF70" s="525"/>
      <c r="CQG70" s="525"/>
      <c r="CQH70" s="525"/>
      <c r="CQI70" s="525"/>
      <c r="CQJ70" s="525"/>
      <c r="CQK70" s="525"/>
      <c r="CQL70" s="525"/>
      <c r="CQM70" s="525"/>
      <c r="CQN70" s="525"/>
      <c r="CQO70" s="525"/>
      <c r="CQP70" s="525"/>
      <c r="CQQ70" s="525"/>
      <c r="CQR70" s="525"/>
      <c r="CQS70" s="525"/>
      <c r="CQT70" s="525"/>
      <c r="CQU70" s="525"/>
      <c r="CQV70" s="525"/>
      <c r="CQW70" s="525"/>
      <c r="CQX70" s="525"/>
      <c r="CQY70" s="525"/>
      <c r="CQZ70" s="525"/>
      <c r="CRA70" s="525"/>
      <c r="CRB70" s="525"/>
      <c r="CRC70" s="525"/>
      <c r="CRD70" s="525"/>
      <c r="CRE70" s="525"/>
      <c r="CRF70" s="525"/>
      <c r="CRG70" s="525"/>
      <c r="CRH70" s="525"/>
      <c r="CRI70" s="525"/>
      <c r="CRJ70" s="525"/>
      <c r="CRK70" s="525"/>
      <c r="CRL70" s="525"/>
      <c r="CRM70" s="525"/>
      <c r="CRN70" s="525"/>
      <c r="CRO70" s="525"/>
      <c r="CRP70" s="525"/>
      <c r="CRQ70" s="525"/>
      <c r="CRR70" s="525"/>
      <c r="CRS70" s="525"/>
      <c r="CRT70" s="525"/>
      <c r="CRU70" s="525"/>
      <c r="CRV70" s="525"/>
      <c r="CRW70" s="525"/>
      <c r="CRX70" s="525"/>
      <c r="CRY70" s="525"/>
      <c r="CRZ70" s="525"/>
      <c r="CSA70" s="525"/>
      <c r="CSB70" s="525"/>
      <c r="CSC70" s="525"/>
      <c r="CSD70" s="525"/>
      <c r="CSE70" s="525"/>
      <c r="CSF70" s="525"/>
      <c r="CSG70" s="525"/>
      <c r="CSH70" s="525"/>
      <c r="CSI70" s="525"/>
      <c r="CSJ70" s="525"/>
      <c r="CSK70" s="525"/>
      <c r="CSL70" s="525"/>
      <c r="CSM70" s="525"/>
      <c r="CSN70" s="525"/>
      <c r="CSO70" s="525"/>
      <c r="CSP70" s="525"/>
      <c r="CSQ70" s="525"/>
      <c r="CSR70" s="525"/>
      <c r="CSS70" s="525"/>
      <c r="CST70" s="525"/>
      <c r="CSU70" s="525"/>
      <c r="CSV70" s="525"/>
      <c r="CSW70" s="525"/>
      <c r="CSX70" s="525"/>
      <c r="CSY70" s="525"/>
      <c r="CSZ70" s="525"/>
      <c r="CTA70" s="525"/>
      <c r="CTB70" s="525"/>
      <c r="CTC70" s="525"/>
      <c r="CTD70" s="525"/>
      <c r="CTE70" s="525"/>
      <c r="CTF70" s="525"/>
      <c r="CTG70" s="525"/>
      <c r="CTH70" s="525"/>
      <c r="CTI70" s="525"/>
      <c r="CTJ70" s="525"/>
      <c r="CTK70" s="525"/>
      <c r="CTL70" s="525"/>
      <c r="CTM70" s="525"/>
      <c r="CTN70" s="525"/>
      <c r="CTO70" s="525"/>
      <c r="CTP70" s="525"/>
      <c r="CTQ70" s="525"/>
      <c r="CTR70" s="525"/>
      <c r="CTS70" s="525"/>
      <c r="CTT70" s="525"/>
      <c r="CTU70" s="525"/>
      <c r="CTV70" s="525"/>
      <c r="CTW70" s="525"/>
      <c r="CTX70" s="525"/>
      <c r="CTY70" s="525"/>
      <c r="CTZ70" s="525"/>
      <c r="CUA70" s="525"/>
      <c r="CUB70" s="525"/>
      <c r="CUC70" s="525"/>
      <c r="CUD70" s="525"/>
      <c r="CUE70" s="525"/>
      <c r="CUF70" s="525"/>
      <c r="CUG70" s="525"/>
      <c r="CUH70" s="525"/>
      <c r="CUI70" s="525"/>
      <c r="CUJ70" s="525"/>
      <c r="CUK70" s="525"/>
      <c r="CUL70" s="525"/>
      <c r="CUM70" s="525"/>
      <c r="CUN70" s="525"/>
      <c r="CUO70" s="525"/>
      <c r="CUP70" s="525"/>
      <c r="CUQ70" s="525"/>
      <c r="CUR70" s="525"/>
      <c r="CUS70" s="525"/>
      <c r="CUT70" s="525"/>
      <c r="CUU70" s="525"/>
      <c r="CUV70" s="525"/>
      <c r="CUW70" s="525"/>
      <c r="CUX70" s="525"/>
      <c r="CUY70" s="525"/>
      <c r="CUZ70" s="525"/>
      <c r="CVA70" s="525"/>
      <c r="CVB70" s="525"/>
      <c r="CVC70" s="525"/>
      <c r="CVD70" s="525"/>
      <c r="CVE70" s="525"/>
      <c r="CVF70" s="525"/>
      <c r="CVG70" s="525"/>
      <c r="CVH70" s="525"/>
      <c r="CVI70" s="525"/>
      <c r="CVJ70" s="525"/>
      <c r="CVK70" s="525"/>
      <c r="CVL70" s="525"/>
      <c r="CVM70" s="525"/>
      <c r="CVN70" s="525"/>
      <c r="CVO70" s="525"/>
      <c r="CVP70" s="525"/>
      <c r="CVQ70" s="525"/>
      <c r="CVR70" s="525"/>
      <c r="CVS70" s="525"/>
      <c r="CVT70" s="525"/>
      <c r="CVU70" s="525"/>
      <c r="CVV70" s="525"/>
      <c r="CVW70" s="525"/>
      <c r="CVX70" s="525"/>
      <c r="CVY70" s="525"/>
      <c r="CVZ70" s="525"/>
      <c r="CWA70" s="525"/>
      <c r="CWB70" s="525"/>
      <c r="CWC70" s="525"/>
      <c r="CWD70" s="525"/>
      <c r="CWE70" s="525"/>
      <c r="CWF70" s="525"/>
      <c r="CWG70" s="525"/>
      <c r="CWH70" s="525"/>
      <c r="CWI70" s="525"/>
      <c r="CWJ70" s="525"/>
      <c r="CWK70" s="525"/>
      <c r="CWL70" s="525"/>
      <c r="CWM70" s="525"/>
      <c r="CWN70" s="525"/>
      <c r="CWO70" s="525"/>
      <c r="CWP70" s="525"/>
      <c r="CWQ70" s="525"/>
      <c r="CWR70" s="525"/>
      <c r="CWS70" s="525"/>
      <c r="CWT70" s="525"/>
      <c r="CWU70" s="525"/>
      <c r="CWV70" s="525"/>
      <c r="CWW70" s="525"/>
      <c r="CWX70" s="525"/>
      <c r="CWY70" s="525"/>
      <c r="CWZ70" s="525"/>
      <c r="CXA70" s="525"/>
      <c r="CXB70" s="525"/>
      <c r="CXC70" s="525"/>
      <c r="CXD70" s="525"/>
      <c r="CXE70" s="525"/>
      <c r="CXF70" s="525"/>
      <c r="CXG70" s="525"/>
      <c r="CXH70" s="525"/>
      <c r="CXI70" s="525"/>
      <c r="CXJ70" s="525"/>
      <c r="CXK70" s="525"/>
      <c r="CXL70" s="525"/>
      <c r="CXM70" s="525"/>
      <c r="CXN70" s="525"/>
      <c r="CXO70" s="525"/>
      <c r="CXP70" s="525"/>
      <c r="CXQ70" s="525"/>
      <c r="CXR70" s="525"/>
      <c r="CXS70" s="525"/>
      <c r="CXT70" s="525"/>
      <c r="CXU70" s="525"/>
      <c r="CXV70" s="525"/>
      <c r="CXW70" s="525"/>
      <c r="CXX70" s="525"/>
      <c r="CXY70" s="525"/>
      <c r="CXZ70" s="525"/>
      <c r="CYA70" s="525"/>
      <c r="CYB70" s="525"/>
      <c r="CYC70" s="525"/>
      <c r="CYD70" s="525"/>
      <c r="CYE70" s="525"/>
      <c r="CYF70" s="525"/>
      <c r="CYG70" s="525"/>
      <c r="CYH70" s="525"/>
      <c r="CYI70" s="525"/>
      <c r="CYJ70" s="525"/>
      <c r="CYK70" s="525"/>
      <c r="CYL70" s="525"/>
      <c r="CYM70" s="525"/>
      <c r="CYN70" s="525"/>
      <c r="CYO70" s="525"/>
      <c r="CYP70" s="525"/>
      <c r="CYQ70" s="525"/>
      <c r="CYR70" s="525"/>
      <c r="CYS70" s="525"/>
      <c r="CYT70" s="525"/>
      <c r="CYU70" s="525"/>
      <c r="CYV70" s="525"/>
      <c r="CYW70" s="525"/>
      <c r="CYX70" s="525"/>
      <c r="CYY70" s="525"/>
      <c r="CYZ70" s="525"/>
      <c r="CZA70" s="525"/>
      <c r="CZB70" s="525"/>
      <c r="CZC70" s="525"/>
      <c r="CZD70" s="525"/>
      <c r="CZE70" s="525"/>
      <c r="CZF70" s="525"/>
      <c r="CZG70" s="525"/>
      <c r="CZH70" s="525"/>
      <c r="CZI70" s="525"/>
      <c r="CZJ70" s="525"/>
      <c r="CZK70" s="525"/>
      <c r="CZL70" s="525"/>
      <c r="CZM70" s="525"/>
      <c r="CZN70" s="525"/>
      <c r="CZO70" s="525"/>
      <c r="CZP70" s="525"/>
      <c r="CZQ70" s="525"/>
      <c r="CZR70" s="525"/>
      <c r="CZS70" s="525"/>
      <c r="CZT70" s="525"/>
      <c r="CZU70" s="525"/>
      <c r="CZV70" s="525"/>
      <c r="CZW70" s="525"/>
      <c r="CZX70" s="525"/>
      <c r="CZY70" s="525"/>
      <c r="CZZ70" s="525"/>
      <c r="DAA70" s="525"/>
      <c r="DAB70" s="525"/>
      <c r="DAC70" s="525"/>
      <c r="DAD70" s="525"/>
      <c r="DAE70" s="525"/>
      <c r="DAF70" s="525"/>
      <c r="DAG70" s="525"/>
      <c r="DAH70" s="525"/>
      <c r="DAI70" s="525"/>
      <c r="DAJ70" s="525"/>
      <c r="DAK70" s="525"/>
      <c r="DAL70" s="525"/>
      <c r="DAM70" s="525"/>
      <c r="DAN70" s="525"/>
      <c r="DAO70" s="525"/>
      <c r="DAP70" s="525"/>
      <c r="DAQ70" s="525"/>
      <c r="DAR70" s="525"/>
      <c r="DAS70" s="525"/>
      <c r="DAT70" s="525"/>
      <c r="DAU70" s="525"/>
      <c r="DAV70" s="525"/>
      <c r="DAW70" s="525"/>
      <c r="DAX70" s="525"/>
      <c r="DAY70" s="525"/>
      <c r="DAZ70" s="525"/>
      <c r="DBA70" s="525"/>
      <c r="DBB70" s="525"/>
      <c r="DBC70" s="525"/>
      <c r="DBD70" s="525"/>
      <c r="DBE70" s="525"/>
      <c r="DBF70" s="525"/>
      <c r="DBG70" s="525"/>
      <c r="DBH70" s="525"/>
      <c r="DBI70" s="525"/>
      <c r="DBJ70" s="525"/>
      <c r="DBK70" s="525"/>
      <c r="DBL70" s="525"/>
      <c r="DBM70" s="525"/>
      <c r="DBN70" s="525"/>
      <c r="DBO70" s="525"/>
      <c r="DBP70" s="525"/>
      <c r="DBQ70" s="525"/>
      <c r="DBR70" s="525"/>
      <c r="DBS70" s="525"/>
      <c r="DBT70" s="525"/>
      <c r="DBU70" s="525"/>
      <c r="DBV70" s="525"/>
      <c r="DBW70" s="525"/>
      <c r="DBX70" s="525"/>
      <c r="DBY70" s="525"/>
      <c r="DBZ70" s="525"/>
      <c r="DCA70" s="525"/>
      <c r="DCB70" s="525"/>
      <c r="DCC70" s="525"/>
      <c r="DCD70" s="525"/>
      <c r="DCE70" s="525"/>
      <c r="DCF70" s="525"/>
      <c r="DCG70" s="525"/>
      <c r="DCH70" s="525"/>
      <c r="DCI70" s="525"/>
      <c r="DCJ70" s="525"/>
      <c r="DCK70" s="525"/>
      <c r="DCL70" s="525"/>
      <c r="DCM70" s="525"/>
      <c r="DCN70" s="525"/>
      <c r="DCO70" s="525"/>
      <c r="DCP70" s="525"/>
      <c r="DCQ70" s="525"/>
      <c r="DCR70" s="525"/>
      <c r="DCS70" s="525"/>
      <c r="DCT70" s="525"/>
      <c r="DCU70" s="525"/>
      <c r="DCV70" s="525"/>
      <c r="DCW70" s="525"/>
      <c r="DCX70" s="525"/>
      <c r="DCY70" s="525"/>
      <c r="DCZ70" s="525"/>
      <c r="DDA70" s="525"/>
      <c r="DDB70" s="525"/>
      <c r="DDC70" s="525"/>
      <c r="DDD70" s="525"/>
      <c r="DDE70" s="525"/>
      <c r="DDF70" s="525"/>
      <c r="DDG70" s="525"/>
      <c r="DDH70" s="525"/>
      <c r="DDI70" s="525"/>
      <c r="DDJ70" s="525"/>
      <c r="DDK70" s="525"/>
      <c r="DDL70" s="525"/>
      <c r="DDM70" s="525"/>
      <c r="DDN70" s="525"/>
      <c r="DDO70" s="525"/>
      <c r="DDP70" s="525"/>
      <c r="DDQ70" s="525"/>
      <c r="DDR70" s="525"/>
      <c r="DDS70" s="525"/>
      <c r="DDT70" s="525"/>
      <c r="DDU70" s="525"/>
      <c r="DDV70" s="525"/>
      <c r="DDW70" s="525"/>
      <c r="DDX70" s="525"/>
      <c r="DDY70" s="525"/>
      <c r="DDZ70" s="525"/>
      <c r="DEA70" s="525"/>
      <c r="DEB70" s="525"/>
      <c r="DEC70" s="525"/>
      <c r="DED70" s="525"/>
      <c r="DEE70" s="525"/>
      <c r="DEF70" s="525"/>
      <c r="DEG70" s="525"/>
      <c r="DEH70" s="525"/>
      <c r="DEI70" s="525"/>
      <c r="DEJ70" s="525"/>
      <c r="DEK70" s="525"/>
      <c r="DEL70" s="525"/>
      <c r="DEM70" s="525"/>
      <c r="DEN70" s="525"/>
      <c r="DEO70" s="525"/>
      <c r="DEP70" s="525"/>
      <c r="DEQ70" s="525"/>
      <c r="DER70" s="525"/>
      <c r="DES70" s="525"/>
      <c r="DET70" s="525"/>
      <c r="DEU70" s="525"/>
      <c r="DEV70" s="525"/>
      <c r="DEW70" s="525"/>
      <c r="DEX70" s="525"/>
      <c r="DEY70" s="525"/>
      <c r="DEZ70" s="525"/>
      <c r="DFA70" s="525"/>
      <c r="DFB70" s="525"/>
      <c r="DFC70" s="525"/>
      <c r="DFD70" s="525"/>
      <c r="DFE70" s="525"/>
      <c r="DFF70" s="525"/>
      <c r="DFG70" s="525"/>
      <c r="DFH70" s="525"/>
      <c r="DFI70" s="525"/>
      <c r="DFJ70" s="525"/>
      <c r="DFK70" s="525"/>
      <c r="DFL70" s="525"/>
      <c r="DFM70" s="525"/>
      <c r="DFN70" s="525"/>
      <c r="DFO70" s="525"/>
      <c r="DFP70" s="525"/>
      <c r="DFQ70" s="525"/>
      <c r="DFR70" s="525"/>
      <c r="DFS70" s="525"/>
      <c r="DFT70" s="525"/>
      <c r="DFU70" s="525"/>
      <c r="DFV70" s="525"/>
      <c r="DFW70" s="525"/>
      <c r="DFX70" s="525"/>
      <c r="DFY70" s="525"/>
      <c r="DFZ70" s="525"/>
      <c r="DGA70" s="525"/>
      <c r="DGB70" s="525"/>
      <c r="DGC70" s="525"/>
      <c r="DGD70" s="525"/>
      <c r="DGE70" s="525"/>
      <c r="DGF70" s="525"/>
      <c r="DGG70" s="525"/>
      <c r="DGH70" s="525"/>
      <c r="DGI70" s="525"/>
      <c r="DGJ70" s="525"/>
      <c r="DGK70" s="525"/>
      <c r="DGL70" s="525"/>
      <c r="DGM70" s="525"/>
      <c r="DGN70" s="525"/>
      <c r="DGO70" s="525"/>
      <c r="DGP70" s="525"/>
      <c r="DGQ70" s="525"/>
      <c r="DGR70" s="525"/>
      <c r="DGS70" s="525"/>
      <c r="DGT70" s="525"/>
      <c r="DGU70" s="525"/>
      <c r="DGV70" s="525"/>
      <c r="DGW70" s="525"/>
      <c r="DGX70" s="525"/>
      <c r="DGY70" s="525"/>
      <c r="DGZ70" s="525"/>
      <c r="DHA70" s="525"/>
      <c r="DHB70" s="525"/>
      <c r="DHC70" s="525"/>
      <c r="DHD70" s="525"/>
      <c r="DHE70" s="525"/>
      <c r="DHF70" s="525"/>
      <c r="DHG70" s="525"/>
      <c r="DHH70" s="525"/>
      <c r="DHI70" s="525"/>
      <c r="DHJ70" s="525"/>
      <c r="DHK70" s="525"/>
      <c r="DHL70" s="525"/>
      <c r="DHM70" s="525"/>
      <c r="DHN70" s="525"/>
      <c r="DHO70" s="525"/>
      <c r="DHP70" s="525"/>
      <c r="DHQ70" s="525"/>
      <c r="DHR70" s="525"/>
      <c r="DHS70" s="525"/>
      <c r="DHT70" s="525"/>
      <c r="DHU70" s="525"/>
      <c r="DHV70" s="525"/>
      <c r="DHW70" s="525"/>
      <c r="DHX70" s="525"/>
      <c r="DHY70" s="525"/>
      <c r="DHZ70" s="525"/>
      <c r="DIA70" s="525"/>
      <c r="DIB70" s="525"/>
      <c r="DIC70" s="525"/>
      <c r="DID70" s="525"/>
      <c r="DIE70" s="525"/>
      <c r="DIF70" s="525"/>
      <c r="DIG70" s="525"/>
      <c r="DIH70" s="525"/>
      <c r="DII70" s="525"/>
      <c r="DIJ70" s="525"/>
      <c r="DIK70" s="525"/>
      <c r="DIL70" s="525"/>
      <c r="DIM70" s="525"/>
      <c r="DIN70" s="525"/>
      <c r="DIO70" s="525"/>
      <c r="DIP70" s="525"/>
      <c r="DIQ70" s="525"/>
      <c r="DIR70" s="525"/>
      <c r="DIS70" s="525"/>
      <c r="DIT70" s="525"/>
      <c r="DIU70" s="525"/>
      <c r="DIV70" s="525"/>
      <c r="DIW70" s="525"/>
      <c r="DIX70" s="525"/>
      <c r="DIY70" s="525"/>
      <c r="DIZ70" s="525"/>
      <c r="DJA70" s="525"/>
      <c r="DJB70" s="525"/>
      <c r="DJC70" s="525"/>
      <c r="DJD70" s="525"/>
      <c r="DJE70" s="525"/>
      <c r="DJF70" s="525"/>
      <c r="DJG70" s="525"/>
      <c r="DJH70" s="525"/>
      <c r="DJI70" s="525"/>
      <c r="DJJ70" s="525"/>
      <c r="DJK70" s="525"/>
      <c r="DJL70" s="525"/>
      <c r="DJM70" s="525"/>
      <c r="DJN70" s="525"/>
      <c r="DJO70" s="525"/>
      <c r="DJP70" s="525"/>
      <c r="DJQ70" s="525"/>
      <c r="DJR70" s="525"/>
      <c r="DJS70" s="525"/>
      <c r="DJT70" s="525"/>
      <c r="DJU70" s="525"/>
      <c r="DJV70" s="525"/>
      <c r="DJW70" s="525"/>
      <c r="DJX70" s="525"/>
      <c r="DJY70" s="525"/>
      <c r="DJZ70" s="525"/>
      <c r="DKA70" s="525"/>
      <c r="DKB70" s="525"/>
      <c r="DKC70" s="525"/>
      <c r="DKD70" s="525"/>
      <c r="DKE70" s="525"/>
      <c r="DKF70" s="525"/>
      <c r="DKG70" s="525"/>
      <c r="DKH70" s="525"/>
      <c r="DKI70" s="525"/>
      <c r="DKJ70" s="525"/>
      <c r="DKK70" s="525"/>
      <c r="DKL70" s="525"/>
      <c r="DKM70" s="525"/>
      <c r="DKN70" s="525"/>
      <c r="DKO70" s="525"/>
      <c r="DKP70" s="525"/>
      <c r="DKQ70" s="525"/>
      <c r="DKR70" s="525"/>
      <c r="DKS70" s="525"/>
      <c r="DKT70" s="525"/>
      <c r="DKU70" s="525"/>
      <c r="DKV70" s="525"/>
      <c r="DKW70" s="525"/>
      <c r="DKX70" s="525"/>
      <c r="DKY70" s="525"/>
      <c r="DKZ70" s="525"/>
      <c r="DLA70" s="525"/>
      <c r="DLB70" s="525"/>
      <c r="DLC70" s="525"/>
      <c r="DLD70" s="525"/>
      <c r="DLE70" s="525"/>
      <c r="DLF70" s="525"/>
      <c r="DLG70" s="525"/>
      <c r="DLH70" s="525"/>
      <c r="DLI70" s="525"/>
      <c r="DLJ70" s="525"/>
      <c r="DLK70" s="525"/>
      <c r="DLL70" s="525"/>
      <c r="DLM70" s="525"/>
      <c r="DLN70" s="525"/>
      <c r="DLO70" s="525"/>
      <c r="DLP70" s="525"/>
      <c r="DLQ70" s="525"/>
      <c r="DLR70" s="525"/>
      <c r="DLS70" s="525"/>
      <c r="DLT70" s="525"/>
      <c r="DLU70" s="525"/>
      <c r="DLV70" s="525"/>
      <c r="DLW70" s="525"/>
      <c r="DLX70" s="525"/>
      <c r="DLY70" s="525"/>
      <c r="DLZ70" s="525"/>
      <c r="DMA70" s="525"/>
      <c r="DMB70" s="525"/>
      <c r="DMC70" s="525"/>
      <c r="DMD70" s="525"/>
      <c r="DME70" s="525"/>
      <c r="DMF70" s="525"/>
      <c r="DMG70" s="525"/>
      <c r="DMH70" s="525"/>
      <c r="DMI70" s="525"/>
      <c r="DMJ70" s="525"/>
      <c r="DMK70" s="525"/>
      <c r="DML70" s="525"/>
      <c r="DMM70" s="525"/>
      <c r="DMN70" s="525"/>
      <c r="DMO70" s="525"/>
      <c r="DMP70" s="525"/>
      <c r="DMQ70" s="525"/>
      <c r="DMR70" s="525"/>
      <c r="DMS70" s="525"/>
      <c r="DMT70" s="525"/>
      <c r="DMU70" s="525"/>
      <c r="DMV70" s="525"/>
      <c r="DMW70" s="525"/>
      <c r="DMX70" s="525"/>
      <c r="DMY70" s="525"/>
      <c r="DMZ70" s="525"/>
      <c r="DNA70" s="525"/>
      <c r="DNB70" s="525"/>
      <c r="DNC70" s="525"/>
      <c r="DND70" s="525"/>
      <c r="DNE70" s="525"/>
      <c r="DNF70" s="525"/>
      <c r="DNG70" s="525"/>
      <c r="DNH70" s="525"/>
      <c r="DNI70" s="525"/>
      <c r="DNJ70" s="525"/>
      <c r="DNK70" s="525"/>
      <c r="DNL70" s="525"/>
      <c r="DNM70" s="525"/>
      <c r="DNN70" s="525"/>
      <c r="DNO70" s="525"/>
      <c r="DNP70" s="525"/>
      <c r="DNQ70" s="525"/>
      <c r="DNR70" s="525"/>
      <c r="DNS70" s="525"/>
      <c r="DNT70" s="525"/>
      <c r="DNU70" s="525"/>
      <c r="DNV70" s="525"/>
      <c r="DNW70" s="525"/>
      <c r="DNX70" s="525"/>
      <c r="DNY70" s="525"/>
      <c r="DNZ70" s="525"/>
      <c r="DOA70" s="525"/>
      <c r="DOB70" s="525"/>
      <c r="DOC70" s="525"/>
      <c r="DOD70" s="525"/>
      <c r="DOE70" s="525"/>
      <c r="DOF70" s="525"/>
      <c r="DOG70" s="525"/>
      <c r="DOH70" s="525"/>
      <c r="DOI70" s="525"/>
      <c r="DOJ70" s="525"/>
      <c r="DOK70" s="525"/>
      <c r="DOL70" s="525"/>
      <c r="DOM70" s="525"/>
      <c r="DON70" s="525"/>
      <c r="DOO70" s="525"/>
      <c r="DOP70" s="525"/>
      <c r="DOQ70" s="525"/>
      <c r="DOR70" s="525"/>
      <c r="DOS70" s="525"/>
      <c r="DOT70" s="525"/>
      <c r="DOU70" s="525"/>
      <c r="DOV70" s="525"/>
      <c r="DOW70" s="525"/>
      <c r="DOX70" s="525"/>
      <c r="DOY70" s="525"/>
      <c r="DOZ70" s="525"/>
      <c r="DPA70" s="525"/>
      <c r="DPB70" s="525"/>
      <c r="DPC70" s="525"/>
      <c r="DPD70" s="525"/>
      <c r="DPE70" s="525"/>
      <c r="DPF70" s="525"/>
      <c r="DPG70" s="525"/>
      <c r="DPH70" s="525"/>
      <c r="DPI70" s="525"/>
      <c r="DPJ70" s="525"/>
      <c r="DPK70" s="525"/>
      <c r="DPL70" s="525"/>
      <c r="DPM70" s="525"/>
      <c r="DPN70" s="525"/>
      <c r="DPO70" s="525"/>
      <c r="DPP70" s="525"/>
      <c r="DPQ70" s="525"/>
      <c r="DPR70" s="525"/>
      <c r="DPS70" s="525"/>
      <c r="DPT70" s="525"/>
      <c r="DPU70" s="525"/>
      <c r="DPV70" s="525"/>
      <c r="DPW70" s="525"/>
      <c r="DPX70" s="525"/>
      <c r="DPY70" s="525"/>
      <c r="DPZ70" s="525"/>
      <c r="DQA70" s="525"/>
      <c r="DQB70" s="525"/>
      <c r="DQC70" s="525"/>
      <c r="DQD70" s="525"/>
      <c r="DQE70" s="525"/>
      <c r="DQF70" s="525"/>
      <c r="DQG70" s="525"/>
      <c r="DQH70" s="525"/>
      <c r="DQI70" s="525"/>
      <c r="DQJ70" s="525"/>
      <c r="DQK70" s="525"/>
      <c r="DQL70" s="525"/>
      <c r="DQM70" s="525"/>
      <c r="DQN70" s="525"/>
      <c r="DQO70" s="525"/>
      <c r="DQP70" s="525"/>
      <c r="DQQ70" s="525"/>
      <c r="DQR70" s="525"/>
      <c r="DQS70" s="525"/>
      <c r="DQT70" s="525"/>
      <c r="DQU70" s="525"/>
      <c r="DQV70" s="525"/>
      <c r="DQW70" s="525"/>
      <c r="DQX70" s="525"/>
      <c r="DQY70" s="525"/>
      <c r="DQZ70" s="525"/>
      <c r="DRA70" s="525"/>
      <c r="DRB70" s="525"/>
      <c r="DRC70" s="525"/>
      <c r="DRD70" s="525"/>
      <c r="DRE70" s="525"/>
      <c r="DRF70" s="525"/>
      <c r="DRG70" s="525"/>
      <c r="DRH70" s="525"/>
      <c r="DRI70" s="525"/>
      <c r="DRJ70" s="525"/>
      <c r="DRK70" s="525"/>
      <c r="DRL70" s="525"/>
      <c r="DRM70" s="525"/>
      <c r="DRN70" s="525"/>
      <c r="DRO70" s="525"/>
      <c r="DRP70" s="525"/>
      <c r="DRQ70" s="525"/>
      <c r="DRR70" s="525"/>
      <c r="DRS70" s="525"/>
      <c r="DRT70" s="525"/>
      <c r="DRU70" s="525"/>
      <c r="DRV70" s="525"/>
      <c r="DRW70" s="525"/>
      <c r="DRX70" s="525"/>
      <c r="DRY70" s="525"/>
      <c r="DRZ70" s="525"/>
      <c r="DSA70" s="525"/>
      <c r="DSB70" s="525"/>
      <c r="DSC70" s="525"/>
      <c r="DSD70" s="525"/>
      <c r="DSE70" s="525"/>
      <c r="DSF70" s="525"/>
      <c r="DSG70" s="525"/>
      <c r="DSH70" s="525"/>
      <c r="DSI70" s="525"/>
      <c r="DSJ70" s="525"/>
      <c r="DSK70" s="525"/>
      <c r="DSL70" s="525"/>
      <c r="DSM70" s="525"/>
      <c r="DSN70" s="525"/>
      <c r="DSO70" s="525"/>
      <c r="DSP70" s="525"/>
      <c r="DSQ70" s="525"/>
      <c r="DSR70" s="525"/>
      <c r="DSS70" s="525"/>
      <c r="DST70" s="525"/>
      <c r="DSU70" s="525"/>
      <c r="DSV70" s="525"/>
      <c r="DSW70" s="525"/>
      <c r="DSX70" s="525"/>
      <c r="DSY70" s="525"/>
      <c r="DSZ70" s="525"/>
      <c r="DTA70" s="525"/>
      <c r="DTB70" s="525"/>
      <c r="DTC70" s="525"/>
      <c r="DTD70" s="525"/>
      <c r="DTE70" s="525"/>
      <c r="DTF70" s="525"/>
      <c r="DTG70" s="525"/>
      <c r="DTH70" s="525"/>
      <c r="DTI70" s="525"/>
      <c r="DTJ70" s="525"/>
      <c r="DTK70" s="525"/>
      <c r="DTL70" s="525"/>
      <c r="DTM70" s="525"/>
      <c r="DTN70" s="525"/>
      <c r="DTO70" s="525"/>
      <c r="DTP70" s="525"/>
      <c r="DTQ70" s="525"/>
      <c r="DTR70" s="525"/>
      <c r="DTS70" s="525"/>
      <c r="DTT70" s="525"/>
      <c r="DTU70" s="525"/>
      <c r="DTV70" s="525"/>
      <c r="DTW70" s="525"/>
      <c r="DTX70" s="525"/>
      <c r="DTY70" s="525"/>
      <c r="DTZ70" s="525"/>
      <c r="DUA70" s="525"/>
      <c r="DUB70" s="525"/>
      <c r="DUC70" s="525"/>
      <c r="DUD70" s="525"/>
      <c r="DUE70" s="525"/>
      <c r="DUF70" s="525"/>
      <c r="DUG70" s="525"/>
      <c r="DUH70" s="525"/>
      <c r="DUI70" s="525"/>
      <c r="DUJ70" s="525"/>
      <c r="DUK70" s="525"/>
      <c r="DUL70" s="525"/>
      <c r="DUM70" s="525"/>
      <c r="DUN70" s="525"/>
      <c r="DUO70" s="525"/>
      <c r="DUP70" s="525"/>
      <c r="DUQ70" s="525"/>
      <c r="DUR70" s="525"/>
      <c r="DUS70" s="525"/>
      <c r="DUT70" s="525"/>
      <c r="DUU70" s="525"/>
      <c r="DUV70" s="525"/>
      <c r="DUW70" s="525"/>
      <c r="DUX70" s="525"/>
      <c r="DUY70" s="525"/>
      <c r="DUZ70" s="525"/>
      <c r="DVA70" s="525"/>
      <c r="DVB70" s="525"/>
      <c r="DVC70" s="525"/>
      <c r="DVD70" s="525"/>
      <c r="DVE70" s="525"/>
      <c r="DVF70" s="525"/>
      <c r="DVG70" s="525"/>
      <c r="DVH70" s="525"/>
      <c r="DVI70" s="525"/>
      <c r="DVJ70" s="525"/>
      <c r="DVK70" s="525"/>
      <c r="DVL70" s="525"/>
      <c r="DVM70" s="525"/>
      <c r="DVN70" s="525"/>
      <c r="DVO70" s="525"/>
      <c r="DVP70" s="525"/>
      <c r="DVQ70" s="525"/>
      <c r="DVR70" s="525"/>
      <c r="DVS70" s="525"/>
      <c r="DVT70" s="525"/>
      <c r="DVU70" s="525"/>
      <c r="DVV70" s="525"/>
      <c r="DVW70" s="525"/>
      <c r="DVX70" s="525"/>
      <c r="DVY70" s="525"/>
      <c r="DVZ70" s="525"/>
      <c r="DWA70" s="525"/>
      <c r="DWB70" s="525"/>
      <c r="DWC70" s="525"/>
      <c r="DWD70" s="525"/>
      <c r="DWE70" s="525"/>
      <c r="DWF70" s="525"/>
      <c r="DWG70" s="525"/>
      <c r="DWH70" s="525"/>
      <c r="DWI70" s="525"/>
      <c r="DWJ70" s="525"/>
      <c r="DWK70" s="525"/>
      <c r="DWL70" s="525"/>
      <c r="DWM70" s="525"/>
      <c r="DWN70" s="525"/>
      <c r="DWO70" s="525"/>
      <c r="DWP70" s="525"/>
      <c r="DWQ70" s="525"/>
      <c r="DWR70" s="525"/>
      <c r="DWS70" s="525"/>
      <c r="DWT70" s="525"/>
      <c r="DWU70" s="525"/>
      <c r="DWV70" s="525"/>
      <c r="DWW70" s="525"/>
      <c r="DWX70" s="525"/>
      <c r="DWY70" s="525"/>
      <c r="DWZ70" s="525"/>
      <c r="DXA70" s="525"/>
      <c r="DXB70" s="525"/>
      <c r="DXC70" s="525"/>
      <c r="DXD70" s="525"/>
      <c r="DXE70" s="525"/>
      <c r="DXF70" s="525"/>
      <c r="DXG70" s="525"/>
      <c r="DXH70" s="525"/>
      <c r="DXI70" s="525"/>
      <c r="DXJ70" s="525"/>
      <c r="DXK70" s="525"/>
      <c r="DXL70" s="525"/>
      <c r="DXM70" s="525"/>
      <c r="DXN70" s="525"/>
      <c r="DXO70" s="525"/>
      <c r="DXP70" s="525"/>
      <c r="DXQ70" s="525"/>
      <c r="DXR70" s="525"/>
      <c r="DXS70" s="525"/>
      <c r="DXT70" s="525"/>
      <c r="DXU70" s="525"/>
      <c r="DXV70" s="525"/>
      <c r="DXW70" s="525"/>
      <c r="DXX70" s="525"/>
      <c r="DXY70" s="525"/>
      <c r="DXZ70" s="525"/>
      <c r="DYA70" s="525"/>
      <c r="DYB70" s="525"/>
      <c r="DYC70" s="525"/>
      <c r="DYD70" s="525"/>
      <c r="DYE70" s="525"/>
      <c r="DYF70" s="525"/>
      <c r="DYG70" s="525"/>
      <c r="DYH70" s="525"/>
      <c r="DYI70" s="525"/>
      <c r="DYJ70" s="525"/>
      <c r="DYK70" s="525"/>
      <c r="DYL70" s="525"/>
      <c r="DYM70" s="525"/>
      <c r="DYN70" s="525"/>
      <c r="DYO70" s="525"/>
      <c r="DYP70" s="525"/>
      <c r="DYQ70" s="525"/>
      <c r="DYR70" s="525"/>
      <c r="DYS70" s="525"/>
      <c r="DYT70" s="525"/>
      <c r="DYU70" s="525"/>
      <c r="DYV70" s="525"/>
      <c r="DYW70" s="525"/>
      <c r="DYX70" s="525"/>
      <c r="DYY70" s="525"/>
      <c r="DYZ70" s="525"/>
      <c r="DZA70" s="525"/>
      <c r="DZB70" s="525"/>
      <c r="DZC70" s="525"/>
      <c r="DZD70" s="525"/>
      <c r="DZE70" s="525"/>
      <c r="DZF70" s="525"/>
      <c r="DZG70" s="525"/>
      <c r="DZH70" s="525"/>
      <c r="DZI70" s="525"/>
      <c r="DZJ70" s="525"/>
      <c r="DZK70" s="525"/>
      <c r="DZL70" s="525"/>
      <c r="DZM70" s="525"/>
      <c r="DZN70" s="525"/>
      <c r="DZO70" s="525"/>
      <c r="DZP70" s="525"/>
      <c r="DZQ70" s="525"/>
      <c r="DZR70" s="525"/>
      <c r="DZS70" s="525"/>
      <c r="DZT70" s="525"/>
      <c r="DZU70" s="525"/>
      <c r="DZV70" s="525"/>
      <c r="DZW70" s="525"/>
      <c r="DZX70" s="525"/>
      <c r="DZY70" s="525"/>
      <c r="DZZ70" s="525"/>
      <c r="EAA70" s="525"/>
      <c r="EAB70" s="525"/>
      <c r="EAC70" s="525"/>
      <c r="EAD70" s="525"/>
      <c r="EAE70" s="525"/>
      <c r="EAF70" s="525"/>
      <c r="EAG70" s="525"/>
      <c r="EAH70" s="525"/>
      <c r="EAI70" s="525"/>
      <c r="EAJ70" s="525"/>
      <c r="EAK70" s="525"/>
      <c r="EAL70" s="525"/>
      <c r="EAM70" s="525"/>
      <c r="EAN70" s="525"/>
      <c r="EAO70" s="525"/>
      <c r="EAP70" s="525"/>
      <c r="EAQ70" s="525"/>
      <c r="EAR70" s="525"/>
      <c r="EAS70" s="525"/>
      <c r="EAT70" s="525"/>
      <c r="EAU70" s="525"/>
      <c r="EAV70" s="525"/>
      <c r="EAW70" s="525"/>
      <c r="EAX70" s="525"/>
      <c r="EAY70" s="525"/>
      <c r="EAZ70" s="525"/>
      <c r="EBA70" s="525"/>
      <c r="EBB70" s="525"/>
      <c r="EBC70" s="525"/>
      <c r="EBD70" s="525"/>
      <c r="EBE70" s="525"/>
      <c r="EBF70" s="525"/>
      <c r="EBG70" s="525"/>
      <c r="EBH70" s="525"/>
      <c r="EBI70" s="525"/>
      <c r="EBJ70" s="525"/>
      <c r="EBK70" s="525"/>
      <c r="EBL70" s="525"/>
      <c r="EBM70" s="525"/>
      <c r="EBN70" s="525"/>
      <c r="EBO70" s="525"/>
      <c r="EBP70" s="525"/>
      <c r="EBQ70" s="525"/>
      <c r="EBR70" s="525"/>
      <c r="EBS70" s="525"/>
      <c r="EBT70" s="525"/>
      <c r="EBU70" s="525"/>
      <c r="EBV70" s="525"/>
      <c r="EBW70" s="525"/>
      <c r="EBX70" s="525"/>
      <c r="EBY70" s="525"/>
      <c r="EBZ70" s="525"/>
      <c r="ECA70" s="525"/>
      <c r="ECB70" s="525"/>
      <c r="ECC70" s="525"/>
      <c r="ECD70" s="525"/>
      <c r="ECE70" s="525"/>
      <c r="ECF70" s="525"/>
      <c r="ECG70" s="525"/>
      <c r="ECH70" s="525"/>
      <c r="ECI70" s="525"/>
      <c r="ECJ70" s="525"/>
      <c r="ECK70" s="525"/>
      <c r="ECL70" s="525"/>
      <c r="ECM70" s="525"/>
      <c r="ECN70" s="525"/>
      <c r="ECO70" s="525"/>
      <c r="ECP70" s="525"/>
      <c r="ECQ70" s="525"/>
      <c r="ECR70" s="525"/>
      <c r="ECS70" s="525"/>
      <c r="ECT70" s="525"/>
      <c r="ECU70" s="525"/>
      <c r="ECV70" s="525"/>
      <c r="ECW70" s="525"/>
      <c r="ECX70" s="525"/>
      <c r="ECY70" s="525"/>
      <c r="ECZ70" s="525"/>
      <c r="EDA70" s="525"/>
      <c r="EDB70" s="525"/>
      <c r="EDC70" s="525"/>
      <c r="EDD70" s="525"/>
      <c r="EDE70" s="525"/>
      <c r="EDF70" s="525"/>
      <c r="EDG70" s="525"/>
      <c r="EDH70" s="525"/>
      <c r="EDI70" s="525"/>
      <c r="EDJ70" s="525"/>
      <c r="EDK70" s="525"/>
      <c r="EDL70" s="525"/>
      <c r="EDM70" s="525"/>
      <c r="EDN70" s="525"/>
      <c r="EDO70" s="525"/>
      <c r="EDP70" s="525"/>
      <c r="EDQ70" s="525"/>
      <c r="EDR70" s="525"/>
      <c r="EDS70" s="525"/>
      <c r="EDT70" s="525"/>
      <c r="EDU70" s="525"/>
      <c r="EDV70" s="525"/>
      <c r="EDW70" s="525"/>
      <c r="EDX70" s="525"/>
      <c r="EDY70" s="525"/>
      <c r="EDZ70" s="525"/>
      <c r="EEA70" s="525"/>
      <c r="EEB70" s="525"/>
      <c r="EEC70" s="525"/>
      <c r="EED70" s="525"/>
      <c r="EEE70" s="525"/>
      <c r="EEF70" s="525"/>
      <c r="EEG70" s="525"/>
      <c r="EEH70" s="525"/>
      <c r="EEI70" s="525"/>
      <c r="EEJ70" s="525"/>
      <c r="EEK70" s="525"/>
      <c r="EEL70" s="525"/>
      <c r="EEM70" s="525"/>
      <c r="EEN70" s="525"/>
      <c r="EEO70" s="525"/>
      <c r="EEP70" s="525"/>
      <c r="EEQ70" s="525"/>
      <c r="EER70" s="525"/>
      <c r="EES70" s="525"/>
      <c r="EET70" s="525"/>
      <c r="EEU70" s="525"/>
      <c r="EEV70" s="525"/>
      <c r="EEW70" s="525"/>
      <c r="EEX70" s="525"/>
      <c r="EEY70" s="525"/>
      <c r="EEZ70" s="525"/>
      <c r="EFA70" s="525"/>
      <c r="EFB70" s="525"/>
      <c r="EFC70" s="525"/>
      <c r="EFD70" s="525"/>
      <c r="EFE70" s="525"/>
      <c r="EFF70" s="525"/>
      <c r="EFG70" s="525"/>
      <c r="EFH70" s="525"/>
      <c r="EFI70" s="525"/>
      <c r="EFJ70" s="525"/>
      <c r="EFK70" s="525"/>
      <c r="EFL70" s="525"/>
      <c r="EFM70" s="525"/>
      <c r="EFN70" s="525"/>
      <c r="EFO70" s="525"/>
      <c r="EFP70" s="525"/>
      <c r="EFQ70" s="525"/>
      <c r="EFR70" s="525"/>
      <c r="EFS70" s="525"/>
      <c r="EFT70" s="525"/>
      <c r="EFU70" s="525"/>
      <c r="EFV70" s="525"/>
      <c r="EFW70" s="525"/>
      <c r="EFX70" s="525"/>
      <c r="EFY70" s="525"/>
      <c r="EFZ70" s="525"/>
      <c r="EGA70" s="525"/>
      <c r="EGB70" s="525"/>
      <c r="EGC70" s="525"/>
      <c r="EGD70" s="525"/>
      <c r="EGE70" s="525"/>
      <c r="EGF70" s="525"/>
      <c r="EGG70" s="525"/>
      <c r="EGH70" s="525"/>
      <c r="EGI70" s="525"/>
      <c r="EGJ70" s="525"/>
      <c r="EGK70" s="525"/>
      <c r="EGL70" s="525"/>
      <c r="EGM70" s="525"/>
      <c r="EGN70" s="525"/>
      <c r="EGO70" s="525"/>
      <c r="EGP70" s="525"/>
      <c r="EGQ70" s="525"/>
      <c r="EGR70" s="525"/>
      <c r="EGS70" s="525"/>
      <c r="EGT70" s="525"/>
      <c r="EGU70" s="525"/>
      <c r="EGV70" s="525"/>
      <c r="EGW70" s="525"/>
      <c r="EGX70" s="525"/>
      <c r="EGY70" s="525"/>
      <c r="EGZ70" s="525"/>
      <c r="EHA70" s="525"/>
      <c r="EHB70" s="525"/>
      <c r="EHC70" s="525"/>
      <c r="EHD70" s="525"/>
      <c r="EHE70" s="525"/>
      <c r="EHF70" s="525"/>
      <c r="EHG70" s="525"/>
      <c r="EHH70" s="525"/>
      <c r="EHI70" s="525"/>
      <c r="EHJ70" s="525"/>
      <c r="EHK70" s="525"/>
      <c r="EHL70" s="525"/>
      <c r="EHM70" s="525"/>
      <c r="EHN70" s="525"/>
      <c r="EHO70" s="525"/>
      <c r="EHP70" s="525"/>
      <c r="EHQ70" s="525"/>
      <c r="EHR70" s="525"/>
      <c r="EHS70" s="525"/>
      <c r="EHT70" s="525"/>
      <c r="EHU70" s="525"/>
      <c r="EHV70" s="525"/>
      <c r="EHW70" s="525"/>
      <c r="EHX70" s="525"/>
      <c r="EHY70" s="525"/>
      <c r="EHZ70" s="525"/>
      <c r="EIA70" s="525"/>
      <c r="EIB70" s="525"/>
      <c r="EIC70" s="525"/>
      <c r="EID70" s="525"/>
      <c r="EIE70" s="525"/>
      <c r="EIF70" s="525"/>
      <c r="EIG70" s="525"/>
      <c r="EIH70" s="525"/>
      <c r="EII70" s="525"/>
      <c r="EIJ70" s="525"/>
      <c r="EIK70" s="525"/>
      <c r="EIL70" s="525"/>
      <c r="EIM70" s="525"/>
      <c r="EIN70" s="525"/>
      <c r="EIO70" s="525"/>
      <c r="EIP70" s="525"/>
      <c r="EIQ70" s="525"/>
      <c r="EIR70" s="525"/>
      <c r="EIS70" s="525"/>
      <c r="EIT70" s="525"/>
      <c r="EIU70" s="525"/>
      <c r="EIV70" s="525"/>
      <c r="EIW70" s="525"/>
      <c r="EIX70" s="525"/>
      <c r="EIY70" s="525"/>
      <c r="EIZ70" s="525"/>
      <c r="EJA70" s="525"/>
      <c r="EJB70" s="525"/>
      <c r="EJC70" s="525"/>
      <c r="EJD70" s="525"/>
      <c r="EJE70" s="525"/>
      <c r="EJF70" s="525"/>
      <c r="EJG70" s="525"/>
      <c r="EJH70" s="525"/>
      <c r="EJI70" s="525"/>
      <c r="EJJ70" s="525"/>
      <c r="EJK70" s="525"/>
      <c r="EJL70" s="525"/>
      <c r="EJM70" s="525"/>
      <c r="EJN70" s="525"/>
      <c r="EJO70" s="525"/>
      <c r="EJP70" s="525"/>
      <c r="EJQ70" s="525"/>
      <c r="EJR70" s="525"/>
      <c r="EJS70" s="525"/>
      <c r="EJT70" s="525"/>
      <c r="EJU70" s="525"/>
      <c r="EJV70" s="525"/>
      <c r="EJW70" s="525"/>
      <c r="EJX70" s="525"/>
      <c r="EJY70" s="525"/>
      <c r="EJZ70" s="525"/>
      <c r="EKA70" s="525"/>
      <c r="EKB70" s="525"/>
      <c r="EKC70" s="525"/>
      <c r="EKD70" s="525"/>
      <c r="EKE70" s="525"/>
      <c r="EKF70" s="525"/>
      <c r="EKG70" s="525"/>
      <c r="EKH70" s="525"/>
      <c r="EKI70" s="525"/>
      <c r="EKJ70" s="525"/>
      <c r="EKK70" s="525"/>
      <c r="EKL70" s="525"/>
      <c r="EKM70" s="525"/>
      <c r="EKN70" s="525"/>
      <c r="EKO70" s="525"/>
      <c r="EKP70" s="525"/>
      <c r="EKQ70" s="525"/>
      <c r="EKR70" s="525"/>
      <c r="EKS70" s="525"/>
      <c r="EKT70" s="525"/>
      <c r="EKU70" s="525"/>
      <c r="EKV70" s="525"/>
      <c r="EKW70" s="525"/>
      <c r="EKX70" s="525"/>
      <c r="EKY70" s="525"/>
      <c r="EKZ70" s="525"/>
      <c r="ELA70" s="525"/>
      <c r="ELB70" s="525"/>
      <c r="ELC70" s="525"/>
      <c r="ELD70" s="525"/>
      <c r="ELE70" s="525"/>
      <c r="ELF70" s="525"/>
      <c r="ELG70" s="525"/>
      <c r="ELH70" s="525"/>
      <c r="ELI70" s="525"/>
      <c r="ELJ70" s="525"/>
      <c r="ELK70" s="525"/>
      <c r="ELL70" s="525"/>
      <c r="ELM70" s="525"/>
      <c r="ELN70" s="525"/>
      <c r="ELO70" s="525"/>
      <c r="ELP70" s="525"/>
      <c r="ELQ70" s="525"/>
      <c r="ELR70" s="525"/>
      <c r="ELS70" s="525"/>
      <c r="ELT70" s="525"/>
      <c r="ELU70" s="525"/>
      <c r="ELV70" s="525"/>
      <c r="ELW70" s="525"/>
      <c r="ELX70" s="525"/>
      <c r="ELY70" s="525"/>
      <c r="ELZ70" s="525"/>
      <c r="EMA70" s="525"/>
      <c r="EMB70" s="525"/>
      <c r="EMC70" s="525"/>
      <c r="EMD70" s="525"/>
      <c r="EME70" s="525"/>
      <c r="EMF70" s="525"/>
      <c r="EMG70" s="525"/>
      <c r="EMH70" s="525"/>
      <c r="EMI70" s="525"/>
      <c r="EMJ70" s="525"/>
      <c r="EMK70" s="525"/>
      <c r="EML70" s="525"/>
      <c r="EMM70" s="525"/>
      <c r="EMN70" s="525"/>
      <c r="EMO70" s="525"/>
      <c r="EMP70" s="525"/>
      <c r="EMQ70" s="525"/>
      <c r="EMR70" s="525"/>
      <c r="EMS70" s="525"/>
      <c r="EMT70" s="525"/>
      <c r="EMU70" s="525"/>
      <c r="EMV70" s="525"/>
      <c r="EMW70" s="525"/>
      <c r="EMX70" s="525"/>
      <c r="EMY70" s="525"/>
      <c r="EMZ70" s="525"/>
      <c r="ENA70" s="525"/>
      <c r="ENB70" s="525"/>
      <c r="ENC70" s="525"/>
      <c r="END70" s="525"/>
      <c r="ENE70" s="525"/>
      <c r="ENF70" s="525"/>
      <c r="ENG70" s="525"/>
      <c r="ENH70" s="525"/>
      <c r="ENI70" s="525"/>
      <c r="ENJ70" s="525"/>
      <c r="ENK70" s="525"/>
      <c r="ENL70" s="525"/>
      <c r="ENM70" s="525"/>
      <c r="ENN70" s="525"/>
      <c r="ENO70" s="525"/>
      <c r="ENP70" s="525"/>
      <c r="ENQ70" s="525"/>
      <c r="ENR70" s="525"/>
      <c r="ENS70" s="525"/>
      <c r="ENT70" s="525"/>
      <c r="ENU70" s="525"/>
      <c r="ENV70" s="525"/>
      <c r="ENW70" s="525"/>
      <c r="ENX70" s="525"/>
      <c r="ENY70" s="525"/>
      <c r="ENZ70" s="525"/>
      <c r="EOA70" s="525"/>
      <c r="EOB70" s="525"/>
      <c r="EOC70" s="525"/>
      <c r="EOD70" s="525"/>
      <c r="EOE70" s="525"/>
      <c r="EOF70" s="525"/>
      <c r="EOG70" s="525"/>
      <c r="EOH70" s="525"/>
      <c r="EOI70" s="525"/>
      <c r="EOJ70" s="525"/>
      <c r="EOK70" s="525"/>
      <c r="EOL70" s="525"/>
      <c r="EOM70" s="525"/>
      <c r="EON70" s="525"/>
      <c r="EOO70" s="525"/>
      <c r="EOP70" s="525"/>
      <c r="EOQ70" s="525"/>
      <c r="EOR70" s="525"/>
      <c r="EOS70" s="525"/>
      <c r="EOT70" s="525"/>
      <c r="EOU70" s="525"/>
      <c r="EOV70" s="525"/>
      <c r="EOW70" s="525"/>
      <c r="EOX70" s="525"/>
      <c r="EOY70" s="525"/>
      <c r="EOZ70" s="525"/>
      <c r="EPA70" s="525"/>
      <c r="EPB70" s="525"/>
      <c r="EPC70" s="525"/>
      <c r="EPD70" s="525"/>
      <c r="EPE70" s="525"/>
      <c r="EPF70" s="525"/>
      <c r="EPG70" s="525"/>
      <c r="EPH70" s="525"/>
      <c r="EPI70" s="525"/>
      <c r="EPJ70" s="525"/>
      <c r="EPK70" s="525"/>
      <c r="EPL70" s="525"/>
      <c r="EPM70" s="525"/>
      <c r="EPN70" s="525"/>
      <c r="EPO70" s="525"/>
      <c r="EPP70" s="525"/>
      <c r="EPQ70" s="525"/>
      <c r="EPR70" s="525"/>
      <c r="EPS70" s="525"/>
      <c r="EPT70" s="525"/>
      <c r="EPU70" s="525"/>
      <c r="EPV70" s="525"/>
      <c r="EPW70" s="525"/>
      <c r="EPX70" s="525"/>
      <c r="EPY70" s="525"/>
      <c r="EPZ70" s="525"/>
      <c r="EQA70" s="525"/>
      <c r="EQB70" s="525"/>
      <c r="EQC70" s="525"/>
      <c r="EQD70" s="525"/>
      <c r="EQE70" s="525"/>
      <c r="EQF70" s="525"/>
      <c r="EQG70" s="525"/>
      <c r="EQH70" s="525"/>
      <c r="EQI70" s="525"/>
      <c r="EQJ70" s="525"/>
      <c r="EQK70" s="525"/>
      <c r="EQL70" s="525"/>
      <c r="EQM70" s="525"/>
      <c r="EQN70" s="525"/>
      <c r="EQO70" s="525"/>
      <c r="EQP70" s="525"/>
      <c r="EQQ70" s="525"/>
      <c r="EQR70" s="525"/>
      <c r="EQS70" s="525"/>
      <c r="EQT70" s="525"/>
      <c r="EQU70" s="525"/>
      <c r="EQV70" s="525"/>
      <c r="EQW70" s="525"/>
      <c r="EQX70" s="525"/>
      <c r="EQY70" s="525"/>
      <c r="EQZ70" s="525"/>
      <c r="ERA70" s="525"/>
      <c r="ERB70" s="525"/>
      <c r="ERC70" s="525"/>
      <c r="ERD70" s="525"/>
      <c r="ERE70" s="525"/>
      <c r="ERF70" s="525"/>
      <c r="ERG70" s="525"/>
      <c r="ERH70" s="525"/>
      <c r="ERI70" s="525"/>
      <c r="ERJ70" s="525"/>
      <c r="ERK70" s="525"/>
      <c r="ERL70" s="525"/>
      <c r="ERM70" s="525"/>
      <c r="ERN70" s="525"/>
      <c r="ERO70" s="525"/>
      <c r="ERP70" s="525"/>
      <c r="ERQ70" s="525"/>
      <c r="ERR70" s="525"/>
      <c r="ERS70" s="525"/>
      <c r="ERT70" s="525"/>
      <c r="ERU70" s="525"/>
      <c r="ERV70" s="525"/>
      <c r="ERW70" s="525"/>
      <c r="ERX70" s="525"/>
      <c r="ERY70" s="525"/>
      <c r="ERZ70" s="525"/>
      <c r="ESA70" s="525"/>
      <c r="ESB70" s="525"/>
      <c r="ESC70" s="525"/>
      <c r="ESD70" s="525"/>
      <c r="ESE70" s="525"/>
      <c r="ESF70" s="525"/>
      <c r="ESG70" s="525"/>
      <c r="ESH70" s="525"/>
      <c r="ESI70" s="525"/>
      <c r="ESJ70" s="525"/>
      <c r="ESK70" s="525"/>
      <c r="ESL70" s="525"/>
      <c r="ESM70" s="525"/>
      <c r="ESN70" s="525"/>
      <c r="ESO70" s="525"/>
      <c r="ESP70" s="525"/>
      <c r="ESQ70" s="525"/>
      <c r="ESR70" s="525"/>
      <c r="ESS70" s="525"/>
      <c r="EST70" s="525"/>
      <c r="ESU70" s="525"/>
      <c r="ESV70" s="525"/>
      <c r="ESW70" s="525"/>
      <c r="ESX70" s="525"/>
      <c r="ESY70" s="525"/>
      <c r="ESZ70" s="525"/>
      <c r="ETA70" s="525"/>
      <c r="ETB70" s="525"/>
      <c r="ETC70" s="525"/>
      <c r="ETD70" s="525"/>
      <c r="ETE70" s="525"/>
      <c r="ETF70" s="525"/>
      <c r="ETG70" s="525"/>
      <c r="ETH70" s="525"/>
      <c r="ETI70" s="525"/>
      <c r="ETJ70" s="525"/>
      <c r="ETK70" s="525"/>
      <c r="ETL70" s="525"/>
      <c r="ETM70" s="525"/>
      <c r="ETN70" s="525"/>
      <c r="ETO70" s="525"/>
      <c r="ETP70" s="525"/>
      <c r="ETQ70" s="525"/>
      <c r="ETR70" s="525"/>
      <c r="ETS70" s="525"/>
      <c r="ETT70" s="525"/>
      <c r="ETU70" s="525"/>
      <c r="ETV70" s="525"/>
      <c r="ETW70" s="525"/>
      <c r="ETX70" s="525"/>
      <c r="ETY70" s="525"/>
      <c r="ETZ70" s="525"/>
      <c r="EUA70" s="525"/>
      <c r="EUB70" s="525"/>
      <c r="EUC70" s="525"/>
      <c r="EUD70" s="525"/>
      <c r="EUE70" s="525"/>
      <c r="EUF70" s="525"/>
      <c r="EUG70" s="525"/>
      <c r="EUH70" s="525"/>
      <c r="EUI70" s="525"/>
      <c r="EUJ70" s="525"/>
      <c r="EUK70" s="525"/>
      <c r="EUL70" s="525"/>
      <c r="EUM70" s="525"/>
      <c r="EUN70" s="525"/>
      <c r="EUO70" s="525"/>
      <c r="EUP70" s="525"/>
      <c r="EUQ70" s="525"/>
      <c r="EUR70" s="525"/>
      <c r="EUS70" s="525"/>
      <c r="EUT70" s="525"/>
      <c r="EUU70" s="525"/>
      <c r="EUV70" s="525"/>
      <c r="EUW70" s="525"/>
      <c r="EUX70" s="525"/>
      <c r="EUY70" s="525"/>
      <c r="EUZ70" s="525"/>
      <c r="EVA70" s="525"/>
      <c r="EVB70" s="525"/>
      <c r="EVC70" s="525"/>
      <c r="EVD70" s="525"/>
      <c r="EVE70" s="525"/>
      <c r="EVF70" s="525"/>
      <c r="EVG70" s="525"/>
      <c r="EVH70" s="525"/>
      <c r="EVI70" s="525"/>
      <c r="EVJ70" s="525"/>
      <c r="EVK70" s="525"/>
      <c r="EVL70" s="525"/>
      <c r="EVM70" s="525"/>
      <c r="EVN70" s="525"/>
      <c r="EVO70" s="525"/>
      <c r="EVP70" s="525"/>
      <c r="EVQ70" s="525"/>
      <c r="EVR70" s="525"/>
      <c r="EVS70" s="525"/>
      <c r="EVT70" s="525"/>
      <c r="EVU70" s="525"/>
      <c r="EVV70" s="525"/>
      <c r="EVW70" s="525"/>
      <c r="EVX70" s="525"/>
      <c r="EVY70" s="525"/>
      <c r="EVZ70" s="525"/>
      <c r="EWA70" s="525"/>
      <c r="EWB70" s="525"/>
      <c r="EWC70" s="525"/>
      <c r="EWD70" s="525"/>
      <c r="EWE70" s="525"/>
      <c r="EWF70" s="525"/>
      <c r="EWG70" s="525"/>
      <c r="EWH70" s="525"/>
      <c r="EWI70" s="525"/>
      <c r="EWJ70" s="525"/>
      <c r="EWK70" s="525"/>
      <c r="EWL70" s="525"/>
      <c r="EWM70" s="525"/>
      <c r="EWN70" s="525"/>
      <c r="EWO70" s="525"/>
      <c r="EWP70" s="525"/>
      <c r="EWQ70" s="525"/>
      <c r="EWR70" s="525"/>
      <c r="EWS70" s="525"/>
      <c r="EWT70" s="525"/>
      <c r="EWU70" s="525"/>
      <c r="EWV70" s="525"/>
      <c r="EWW70" s="525"/>
      <c r="EWX70" s="525"/>
      <c r="EWY70" s="525"/>
      <c r="EWZ70" s="525"/>
      <c r="EXA70" s="525"/>
      <c r="EXB70" s="525"/>
      <c r="EXC70" s="525"/>
      <c r="EXD70" s="525"/>
      <c r="EXE70" s="525"/>
      <c r="EXF70" s="525"/>
      <c r="EXG70" s="525"/>
      <c r="EXH70" s="525"/>
      <c r="EXI70" s="525"/>
      <c r="EXJ70" s="525"/>
      <c r="EXK70" s="525"/>
      <c r="EXL70" s="525"/>
      <c r="EXM70" s="525"/>
      <c r="EXN70" s="525"/>
      <c r="EXO70" s="525"/>
      <c r="EXP70" s="525"/>
      <c r="EXQ70" s="525"/>
      <c r="EXR70" s="525"/>
      <c r="EXS70" s="525"/>
      <c r="EXT70" s="525"/>
      <c r="EXU70" s="525"/>
      <c r="EXV70" s="525"/>
      <c r="EXW70" s="525"/>
      <c r="EXX70" s="525"/>
      <c r="EXY70" s="525"/>
      <c r="EXZ70" s="525"/>
      <c r="EYA70" s="525"/>
      <c r="EYB70" s="525"/>
      <c r="EYC70" s="525"/>
      <c r="EYD70" s="525"/>
      <c r="EYE70" s="525"/>
      <c r="EYF70" s="525"/>
      <c r="EYG70" s="525"/>
      <c r="EYH70" s="525"/>
      <c r="EYI70" s="525"/>
      <c r="EYJ70" s="525"/>
      <c r="EYK70" s="525"/>
      <c r="EYL70" s="525"/>
      <c r="EYM70" s="525"/>
      <c r="EYN70" s="525"/>
      <c r="EYO70" s="525"/>
      <c r="EYP70" s="525"/>
      <c r="EYQ70" s="525"/>
      <c r="EYR70" s="525"/>
      <c r="EYS70" s="525"/>
      <c r="EYT70" s="525"/>
      <c r="EYU70" s="525"/>
      <c r="EYV70" s="525"/>
      <c r="EYW70" s="525"/>
      <c r="EYX70" s="525"/>
      <c r="EYY70" s="525"/>
      <c r="EYZ70" s="525"/>
      <c r="EZA70" s="525"/>
      <c r="EZB70" s="525"/>
      <c r="EZC70" s="525"/>
      <c r="EZD70" s="525"/>
      <c r="EZE70" s="525"/>
      <c r="EZF70" s="525"/>
      <c r="EZG70" s="525"/>
      <c r="EZH70" s="525"/>
      <c r="EZI70" s="525"/>
      <c r="EZJ70" s="525"/>
      <c r="EZK70" s="525"/>
      <c r="EZL70" s="525"/>
      <c r="EZM70" s="525"/>
      <c r="EZN70" s="525"/>
      <c r="EZO70" s="525"/>
      <c r="EZP70" s="525"/>
      <c r="EZQ70" s="525"/>
      <c r="EZR70" s="525"/>
      <c r="EZS70" s="525"/>
      <c r="EZT70" s="525"/>
      <c r="EZU70" s="525"/>
      <c r="EZV70" s="525"/>
      <c r="EZW70" s="525"/>
      <c r="EZX70" s="525"/>
      <c r="EZY70" s="525"/>
      <c r="EZZ70" s="525"/>
      <c r="FAA70" s="525"/>
      <c r="FAB70" s="525"/>
      <c r="FAC70" s="525"/>
      <c r="FAD70" s="525"/>
      <c r="FAE70" s="525"/>
      <c r="FAF70" s="525"/>
      <c r="FAG70" s="525"/>
      <c r="FAH70" s="525"/>
      <c r="FAI70" s="525"/>
      <c r="FAJ70" s="525"/>
      <c r="FAK70" s="525"/>
      <c r="FAL70" s="525"/>
      <c r="FAM70" s="525"/>
      <c r="FAN70" s="525"/>
      <c r="FAO70" s="525"/>
      <c r="FAP70" s="525"/>
      <c r="FAQ70" s="525"/>
      <c r="FAR70" s="525"/>
      <c r="FAS70" s="525"/>
      <c r="FAT70" s="525"/>
      <c r="FAU70" s="525"/>
      <c r="FAV70" s="525"/>
      <c r="FAW70" s="525"/>
      <c r="FAX70" s="525"/>
      <c r="FAY70" s="525"/>
      <c r="FAZ70" s="525"/>
      <c r="FBA70" s="525"/>
      <c r="FBB70" s="525"/>
      <c r="FBC70" s="525"/>
      <c r="FBD70" s="525"/>
      <c r="FBE70" s="525"/>
      <c r="FBF70" s="525"/>
      <c r="FBG70" s="525"/>
      <c r="FBH70" s="525"/>
      <c r="FBI70" s="525"/>
      <c r="FBJ70" s="525"/>
      <c r="FBK70" s="525"/>
      <c r="FBL70" s="525"/>
      <c r="FBM70" s="525"/>
      <c r="FBN70" s="525"/>
      <c r="FBO70" s="525"/>
      <c r="FBP70" s="525"/>
      <c r="FBQ70" s="525"/>
      <c r="FBR70" s="525"/>
      <c r="FBS70" s="525"/>
      <c r="FBT70" s="525"/>
      <c r="FBU70" s="525"/>
      <c r="FBV70" s="525"/>
      <c r="FBW70" s="525"/>
      <c r="FBX70" s="525"/>
      <c r="FBY70" s="525"/>
      <c r="FBZ70" s="525"/>
      <c r="FCA70" s="525"/>
      <c r="FCB70" s="525"/>
      <c r="FCC70" s="525"/>
      <c r="FCD70" s="525"/>
      <c r="FCE70" s="525"/>
      <c r="FCF70" s="525"/>
      <c r="FCG70" s="525"/>
      <c r="FCH70" s="525"/>
      <c r="FCI70" s="525"/>
      <c r="FCJ70" s="525"/>
      <c r="FCK70" s="525"/>
      <c r="FCL70" s="525"/>
      <c r="FCM70" s="525"/>
      <c r="FCN70" s="525"/>
      <c r="FCO70" s="525"/>
      <c r="FCP70" s="525"/>
      <c r="FCQ70" s="525"/>
      <c r="FCR70" s="525"/>
      <c r="FCS70" s="525"/>
      <c r="FCT70" s="525"/>
      <c r="FCU70" s="525"/>
      <c r="FCV70" s="525"/>
      <c r="FCW70" s="525"/>
      <c r="FCX70" s="525"/>
      <c r="FCY70" s="525"/>
      <c r="FCZ70" s="525"/>
      <c r="FDA70" s="525"/>
      <c r="FDB70" s="525"/>
      <c r="FDC70" s="525"/>
      <c r="FDD70" s="525"/>
      <c r="FDE70" s="525"/>
      <c r="FDF70" s="525"/>
      <c r="FDG70" s="525"/>
      <c r="FDH70" s="525"/>
      <c r="FDI70" s="525"/>
      <c r="FDJ70" s="525"/>
      <c r="FDK70" s="525"/>
      <c r="FDL70" s="525"/>
      <c r="FDM70" s="525"/>
      <c r="FDN70" s="525"/>
      <c r="FDO70" s="525"/>
      <c r="FDP70" s="525"/>
      <c r="FDQ70" s="525"/>
      <c r="FDR70" s="525"/>
      <c r="FDS70" s="525"/>
      <c r="FDT70" s="525"/>
      <c r="FDU70" s="525"/>
      <c r="FDV70" s="525"/>
      <c r="FDW70" s="525"/>
      <c r="FDX70" s="525"/>
      <c r="FDY70" s="525"/>
      <c r="FDZ70" s="525"/>
      <c r="FEA70" s="525"/>
      <c r="FEB70" s="525"/>
      <c r="FEC70" s="525"/>
      <c r="FED70" s="525"/>
      <c r="FEE70" s="525"/>
      <c r="FEF70" s="525"/>
      <c r="FEG70" s="525"/>
      <c r="FEH70" s="525"/>
      <c r="FEI70" s="525"/>
      <c r="FEJ70" s="525"/>
      <c r="FEK70" s="525"/>
      <c r="FEL70" s="525"/>
      <c r="FEM70" s="525"/>
      <c r="FEN70" s="525"/>
      <c r="FEO70" s="525"/>
      <c r="FEP70" s="525"/>
      <c r="FEQ70" s="525"/>
      <c r="FER70" s="525"/>
      <c r="FES70" s="525"/>
      <c r="FET70" s="525"/>
      <c r="FEU70" s="525"/>
      <c r="FEV70" s="525"/>
      <c r="FEW70" s="525"/>
      <c r="FEX70" s="525"/>
      <c r="FEY70" s="525"/>
      <c r="FEZ70" s="525"/>
      <c r="FFA70" s="525"/>
      <c r="FFB70" s="525"/>
      <c r="FFC70" s="525"/>
      <c r="FFD70" s="525"/>
      <c r="FFE70" s="525"/>
      <c r="FFF70" s="525"/>
      <c r="FFG70" s="525"/>
      <c r="FFH70" s="525"/>
      <c r="FFI70" s="525"/>
      <c r="FFJ70" s="525"/>
      <c r="FFK70" s="525"/>
      <c r="FFL70" s="525"/>
      <c r="FFM70" s="525"/>
      <c r="FFN70" s="525"/>
      <c r="FFO70" s="525"/>
      <c r="FFP70" s="525"/>
      <c r="FFQ70" s="525"/>
      <c r="FFR70" s="525"/>
      <c r="FFS70" s="525"/>
      <c r="FFT70" s="525"/>
      <c r="FFU70" s="525"/>
      <c r="FFV70" s="525"/>
      <c r="FFW70" s="525"/>
      <c r="FFX70" s="525"/>
      <c r="FFY70" s="525"/>
      <c r="FFZ70" s="525"/>
      <c r="FGA70" s="525"/>
      <c r="FGB70" s="525"/>
      <c r="FGC70" s="525"/>
      <c r="FGD70" s="525"/>
      <c r="FGE70" s="525"/>
      <c r="FGF70" s="525"/>
      <c r="FGG70" s="525"/>
      <c r="FGH70" s="525"/>
      <c r="FGI70" s="525"/>
      <c r="FGJ70" s="525"/>
      <c r="FGK70" s="525"/>
      <c r="FGL70" s="525"/>
      <c r="FGM70" s="525"/>
      <c r="FGN70" s="525"/>
      <c r="FGO70" s="525"/>
      <c r="FGP70" s="525"/>
      <c r="FGQ70" s="525"/>
      <c r="FGR70" s="525"/>
      <c r="FGS70" s="525"/>
      <c r="FGT70" s="525"/>
      <c r="FGU70" s="525"/>
      <c r="FGV70" s="525"/>
      <c r="FGW70" s="525"/>
      <c r="FGX70" s="525"/>
      <c r="FGY70" s="525"/>
      <c r="FGZ70" s="525"/>
      <c r="FHA70" s="525"/>
      <c r="FHB70" s="525"/>
      <c r="FHC70" s="525"/>
      <c r="FHD70" s="525"/>
      <c r="FHE70" s="525"/>
      <c r="FHF70" s="525"/>
      <c r="FHG70" s="525"/>
      <c r="FHH70" s="525"/>
      <c r="FHI70" s="525"/>
      <c r="FHJ70" s="525"/>
      <c r="FHK70" s="525"/>
      <c r="FHL70" s="525"/>
      <c r="FHM70" s="525"/>
      <c r="FHN70" s="525"/>
      <c r="FHO70" s="525"/>
      <c r="FHP70" s="525"/>
      <c r="FHQ70" s="525"/>
      <c r="FHR70" s="525"/>
      <c r="FHS70" s="525"/>
      <c r="FHT70" s="525"/>
      <c r="FHU70" s="525"/>
      <c r="FHV70" s="525"/>
      <c r="FHW70" s="525"/>
      <c r="FHX70" s="525"/>
      <c r="FHY70" s="525"/>
      <c r="FHZ70" s="525"/>
      <c r="FIA70" s="525"/>
      <c r="FIB70" s="525"/>
      <c r="FIC70" s="525"/>
      <c r="FID70" s="525"/>
      <c r="FIE70" s="525"/>
      <c r="FIF70" s="525"/>
      <c r="FIG70" s="525"/>
      <c r="FIH70" s="525"/>
      <c r="FII70" s="525"/>
      <c r="FIJ70" s="525"/>
      <c r="FIK70" s="525"/>
      <c r="FIL70" s="525"/>
      <c r="FIM70" s="525"/>
      <c r="FIN70" s="525"/>
      <c r="FIO70" s="525"/>
      <c r="FIP70" s="525"/>
      <c r="FIQ70" s="525"/>
      <c r="FIR70" s="525"/>
      <c r="FIS70" s="525"/>
      <c r="FIT70" s="525"/>
      <c r="FIU70" s="525"/>
      <c r="FIV70" s="525"/>
      <c r="FIW70" s="525"/>
      <c r="FIX70" s="525"/>
      <c r="FIY70" s="525"/>
      <c r="FIZ70" s="525"/>
      <c r="FJA70" s="525"/>
      <c r="FJB70" s="525"/>
      <c r="FJC70" s="525"/>
      <c r="FJD70" s="525"/>
      <c r="FJE70" s="525"/>
      <c r="FJF70" s="525"/>
      <c r="FJG70" s="525"/>
      <c r="FJH70" s="525"/>
      <c r="FJI70" s="525"/>
      <c r="FJJ70" s="525"/>
      <c r="FJK70" s="525"/>
      <c r="FJL70" s="525"/>
      <c r="FJM70" s="525"/>
      <c r="FJN70" s="525"/>
      <c r="FJO70" s="525"/>
      <c r="FJP70" s="525"/>
      <c r="FJQ70" s="525"/>
      <c r="FJR70" s="525"/>
      <c r="FJS70" s="525"/>
      <c r="FJT70" s="525"/>
      <c r="FJU70" s="525"/>
      <c r="FJV70" s="525"/>
      <c r="FJW70" s="525"/>
      <c r="FJX70" s="525"/>
      <c r="FJY70" s="525"/>
      <c r="FJZ70" s="525"/>
      <c r="FKA70" s="525"/>
      <c r="FKB70" s="525"/>
      <c r="FKC70" s="525"/>
      <c r="FKD70" s="525"/>
      <c r="FKE70" s="525"/>
      <c r="FKF70" s="525"/>
      <c r="FKG70" s="525"/>
      <c r="FKH70" s="525"/>
      <c r="FKI70" s="525"/>
      <c r="FKJ70" s="525"/>
      <c r="FKK70" s="525"/>
      <c r="FKL70" s="525"/>
      <c r="FKM70" s="525"/>
      <c r="FKN70" s="525"/>
      <c r="FKO70" s="525"/>
      <c r="FKP70" s="525"/>
      <c r="FKQ70" s="525"/>
      <c r="FKR70" s="525"/>
      <c r="FKS70" s="525"/>
      <c r="FKT70" s="525"/>
      <c r="FKU70" s="525"/>
      <c r="FKV70" s="525"/>
      <c r="FKW70" s="525"/>
      <c r="FKX70" s="525"/>
      <c r="FKY70" s="525"/>
      <c r="FKZ70" s="525"/>
      <c r="FLA70" s="525"/>
      <c r="FLB70" s="525"/>
      <c r="FLC70" s="525"/>
      <c r="FLD70" s="525"/>
      <c r="FLE70" s="525"/>
      <c r="FLF70" s="525"/>
      <c r="FLG70" s="525"/>
      <c r="FLH70" s="525"/>
      <c r="FLI70" s="525"/>
      <c r="FLJ70" s="525"/>
      <c r="FLK70" s="525"/>
      <c r="FLL70" s="525"/>
      <c r="FLM70" s="525"/>
      <c r="FLN70" s="525"/>
      <c r="FLO70" s="525"/>
      <c r="FLP70" s="525"/>
      <c r="FLQ70" s="525"/>
      <c r="FLR70" s="525"/>
      <c r="FLS70" s="525"/>
      <c r="FLT70" s="525"/>
      <c r="FLU70" s="525"/>
      <c r="FLV70" s="525"/>
      <c r="FLW70" s="525"/>
      <c r="FLX70" s="525"/>
      <c r="FLY70" s="525"/>
      <c r="FLZ70" s="525"/>
      <c r="FMA70" s="525"/>
      <c r="FMB70" s="525"/>
      <c r="FMC70" s="525"/>
      <c r="FMD70" s="525"/>
      <c r="FME70" s="525"/>
      <c r="FMF70" s="525"/>
      <c r="FMG70" s="525"/>
      <c r="FMH70" s="525"/>
      <c r="FMI70" s="525"/>
      <c r="FMJ70" s="525"/>
      <c r="FMK70" s="525"/>
      <c r="FML70" s="525"/>
      <c r="FMM70" s="525"/>
      <c r="FMN70" s="525"/>
      <c r="FMO70" s="525"/>
      <c r="FMP70" s="525"/>
      <c r="FMQ70" s="525"/>
      <c r="FMR70" s="525"/>
      <c r="FMS70" s="525"/>
      <c r="FMT70" s="525"/>
      <c r="FMU70" s="525"/>
      <c r="FMV70" s="525"/>
      <c r="FMW70" s="525"/>
      <c r="FMX70" s="525"/>
      <c r="FMY70" s="525"/>
      <c r="FMZ70" s="525"/>
      <c r="FNA70" s="525"/>
      <c r="FNB70" s="525"/>
      <c r="FNC70" s="525"/>
      <c r="FND70" s="525"/>
      <c r="FNE70" s="525"/>
      <c r="FNF70" s="525"/>
      <c r="FNG70" s="525"/>
      <c r="FNH70" s="525"/>
      <c r="FNI70" s="525"/>
      <c r="FNJ70" s="525"/>
      <c r="FNK70" s="525"/>
      <c r="FNL70" s="525"/>
      <c r="FNM70" s="525"/>
      <c r="FNN70" s="525"/>
      <c r="FNO70" s="525"/>
      <c r="FNP70" s="525"/>
      <c r="FNQ70" s="525"/>
      <c r="FNR70" s="525"/>
      <c r="FNS70" s="525"/>
      <c r="FNT70" s="525"/>
      <c r="FNU70" s="525"/>
      <c r="FNV70" s="525"/>
      <c r="FNW70" s="525"/>
      <c r="FNX70" s="525"/>
      <c r="FNY70" s="525"/>
      <c r="FNZ70" s="525"/>
      <c r="FOA70" s="525"/>
      <c r="FOB70" s="525"/>
      <c r="FOC70" s="525"/>
      <c r="FOD70" s="525"/>
      <c r="FOE70" s="525"/>
      <c r="FOF70" s="525"/>
      <c r="FOG70" s="525"/>
      <c r="FOH70" s="525"/>
      <c r="FOI70" s="525"/>
      <c r="FOJ70" s="525"/>
      <c r="FOK70" s="525"/>
      <c r="FOL70" s="525"/>
      <c r="FOM70" s="525"/>
      <c r="FON70" s="525"/>
      <c r="FOO70" s="525"/>
      <c r="FOP70" s="525"/>
      <c r="FOQ70" s="525"/>
      <c r="FOR70" s="525"/>
      <c r="FOS70" s="525"/>
      <c r="FOT70" s="525"/>
      <c r="FOU70" s="525"/>
      <c r="FOV70" s="525"/>
      <c r="FOW70" s="525"/>
      <c r="FOX70" s="525"/>
      <c r="FOY70" s="525"/>
      <c r="FOZ70" s="525"/>
      <c r="FPA70" s="525"/>
      <c r="FPB70" s="525"/>
      <c r="FPC70" s="525"/>
      <c r="FPD70" s="525"/>
      <c r="FPE70" s="525"/>
      <c r="FPF70" s="525"/>
      <c r="FPG70" s="525"/>
      <c r="FPH70" s="525"/>
      <c r="FPI70" s="525"/>
      <c r="FPJ70" s="525"/>
      <c r="FPK70" s="525"/>
      <c r="FPL70" s="525"/>
      <c r="FPM70" s="525"/>
      <c r="FPN70" s="525"/>
      <c r="FPO70" s="525"/>
      <c r="FPP70" s="525"/>
      <c r="FPQ70" s="525"/>
      <c r="FPR70" s="525"/>
      <c r="FPS70" s="525"/>
      <c r="FPT70" s="525"/>
      <c r="FPU70" s="525"/>
      <c r="FPV70" s="525"/>
      <c r="FPW70" s="525"/>
      <c r="FPX70" s="525"/>
      <c r="FPY70" s="525"/>
      <c r="FPZ70" s="525"/>
      <c r="FQA70" s="525"/>
      <c r="FQB70" s="525"/>
      <c r="FQC70" s="525"/>
      <c r="FQD70" s="525"/>
      <c r="FQE70" s="525"/>
      <c r="FQF70" s="525"/>
      <c r="FQG70" s="525"/>
      <c r="FQH70" s="525"/>
      <c r="FQI70" s="525"/>
      <c r="FQJ70" s="525"/>
      <c r="FQK70" s="525"/>
      <c r="FQL70" s="525"/>
      <c r="FQM70" s="525"/>
      <c r="FQN70" s="525"/>
      <c r="FQO70" s="525"/>
      <c r="FQP70" s="525"/>
      <c r="FQQ70" s="525"/>
      <c r="FQR70" s="525"/>
      <c r="FQS70" s="525"/>
      <c r="FQT70" s="525"/>
      <c r="FQU70" s="525"/>
      <c r="FQV70" s="525"/>
      <c r="FQW70" s="525"/>
      <c r="FQX70" s="525"/>
      <c r="FQY70" s="525"/>
      <c r="FQZ70" s="525"/>
      <c r="FRA70" s="525"/>
      <c r="FRB70" s="525"/>
      <c r="FRC70" s="525"/>
      <c r="FRD70" s="525"/>
      <c r="FRE70" s="525"/>
      <c r="FRF70" s="525"/>
      <c r="FRG70" s="525"/>
      <c r="FRH70" s="525"/>
      <c r="FRI70" s="525"/>
      <c r="FRJ70" s="525"/>
      <c r="FRK70" s="525"/>
      <c r="FRL70" s="525"/>
      <c r="FRM70" s="525"/>
      <c r="FRN70" s="525"/>
      <c r="FRO70" s="525"/>
      <c r="FRP70" s="525"/>
      <c r="FRQ70" s="525"/>
      <c r="FRR70" s="525"/>
      <c r="FRS70" s="525"/>
      <c r="FRT70" s="525"/>
      <c r="FRU70" s="525"/>
      <c r="FRV70" s="525"/>
      <c r="FRW70" s="525"/>
      <c r="FRX70" s="525"/>
      <c r="FRY70" s="525"/>
      <c r="FRZ70" s="525"/>
      <c r="FSA70" s="525"/>
      <c r="FSB70" s="525"/>
      <c r="FSC70" s="525"/>
      <c r="FSD70" s="525"/>
      <c r="FSE70" s="525"/>
      <c r="FSF70" s="525"/>
      <c r="FSG70" s="525"/>
      <c r="FSH70" s="525"/>
      <c r="FSI70" s="525"/>
      <c r="FSJ70" s="525"/>
      <c r="FSK70" s="525"/>
      <c r="FSL70" s="525"/>
      <c r="FSM70" s="525"/>
      <c r="FSN70" s="525"/>
      <c r="FSO70" s="525"/>
      <c r="FSP70" s="525"/>
      <c r="FSQ70" s="525"/>
      <c r="FSR70" s="525"/>
      <c r="FSS70" s="525"/>
      <c r="FST70" s="525"/>
      <c r="FSU70" s="525"/>
      <c r="FSV70" s="525"/>
      <c r="FSW70" s="525"/>
      <c r="FSX70" s="525"/>
      <c r="FSY70" s="525"/>
      <c r="FSZ70" s="525"/>
      <c r="FTA70" s="525"/>
      <c r="FTB70" s="525"/>
      <c r="FTC70" s="525"/>
      <c r="FTD70" s="525"/>
      <c r="FTE70" s="525"/>
      <c r="FTF70" s="525"/>
      <c r="FTG70" s="525"/>
      <c r="FTH70" s="525"/>
      <c r="FTI70" s="525"/>
      <c r="FTJ70" s="525"/>
      <c r="FTK70" s="525"/>
      <c r="FTL70" s="525"/>
      <c r="FTM70" s="525"/>
      <c r="FTN70" s="525"/>
      <c r="FTO70" s="525"/>
      <c r="FTP70" s="525"/>
      <c r="FTQ70" s="525"/>
      <c r="FTR70" s="525"/>
      <c r="FTS70" s="525"/>
      <c r="FTT70" s="525"/>
      <c r="FTU70" s="525"/>
      <c r="FTV70" s="525"/>
      <c r="FTW70" s="525"/>
      <c r="FTX70" s="525"/>
      <c r="FTY70" s="525"/>
      <c r="FTZ70" s="525"/>
      <c r="FUA70" s="525"/>
      <c r="FUB70" s="525"/>
      <c r="FUC70" s="525"/>
      <c r="FUD70" s="525"/>
      <c r="FUE70" s="525"/>
      <c r="FUF70" s="525"/>
      <c r="FUG70" s="525"/>
      <c r="FUH70" s="525"/>
      <c r="FUI70" s="525"/>
      <c r="FUJ70" s="525"/>
      <c r="FUK70" s="525"/>
      <c r="FUL70" s="525"/>
      <c r="FUM70" s="525"/>
      <c r="FUN70" s="525"/>
      <c r="FUO70" s="525"/>
      <c r="FUP70" s="525"/>
      <c r="FUQ70" s="525"/>
      <c r="FUR70" s="525"/>
      <c r="FUS70" s="525"/>
      <c r="FUT70" s="525"/>
      <c r="FUU70" s="525"/>
      <c r="FUV70" s="525"/>
      <c r="FUW70" s="525"/>
      <c r="FUX70" s="525"/>
      <c r="FUY70" s="525"/>
      <c r="FUZ70" s="525"/>
      <c r="FVA70" s="525"/>
      <c r="FVB70" s="525"/>
      <c r="FVC70" s="525"/>
      <c r="FVD70" s="525"/>
      <c r="FVE70" s="525"/>
      <c r="FVF70" s="525"/>
      <c r="FVG70" s="525"/>
      <c r="FVH70" s="525"/>
      <c r="FVI70" s="525"/>
      <c r="FVJ70" s="525"/>
      <c r="FVK70" s="525"/>
      <c r="FVL70" s="525"/>
      <c r="FVM70" s="525"/>
      <c r="FVN70" s="525"/>
      <c r="FVO70" s="525"/>
      <c r="FVP70" s="525"/>
      <c r="FVQ70" s="525"/>
      <c r="FVR70" s="525"/>
      <c r="FVS70" s="525"/>
      <c r="FVT70" s="525"/>
      <c r="FVU70" s="525"/>
      <c r="FVV70" s="525"/>
      <c r="FVW70" s="525"/>
      <c r="FVX70" s="525"/>
      <c r="FVY70" s="525"/>
      <c r="FVZ70" s="525"/>
      <c r="FWA70" s="525"/>
      <c r="FWB70" s="525"/>
      <c r="FWC70" s="525"/>
      <c r="FWD70" s="525"/>
      <c r="FWE70" s="525"/>
      <c r="FWF70" s="525"/>
      <c r="FWG70" s="525"/>
      <c r="FWH70" s="525"/>
      <c r="FWI70" s="525"/>
      <c r="FWJ70" s="525"/>
      <c r="FWK70" s="525"/>
      <c r="FWL70" s="525"/>
      <c r="FWM70" s="525"/>
      <c r="FWN70" s="525"/>
      <c r="FWO70" s="525"/>
      <c r="FWP70" s="525"/>
      <c r="FWQ70" s="525"/>
      <c r="FWR70" s="525"/>
      <c r="FWS70" s="525"/>
      <c r="FWT70" s="525"/>
      <c r="FWU70" s="525"/>
      <c r="FWV70" s="525"/>
      <c r="FWW70" s="525"/>
      <c r="FWX70" s="525"/>
      <c r="FWY70" s="525"/>
      <c r="FWZ70" s="525"/>
      <c r="FXA70" s="525"/>
      <c r="FXB70" s="525"/>
      <c r="FXC70" s="525"/>
      <c r="FXD70" s="525"/>
      <c r="FXE70" s="525"/>
      <c r="FXF70" s="525"/>
      <c r="FXG70" s="525"/>
      <c r="FXH70" s="525"/>
      <c r="FXI70" s="525"/>
      <c r="FXJ70" s="525"/>
      <c r="FXK70" s="525"/>
      <c r="FXL70" s="525"/>
      <c r="FXM70" s="525"/>
      <c r="FXN70" s="525"/>
      <c r="FXO70" s="525"/>
      <c r="FXP70" s="525"/>
      <c r="FXQ70" s="525"/>
      <c r="FXR70" s="525"/>
      <c r="FXS70" s="525"/>
      <c r="FXT70" s="525"/>
      <c r="FXU70" s="525"/>
      <c r="FXV70" s="525"/>
      <c r="FXW70" s="525"/>
      <c r="FXX70" s="525"/>
      <c r="FXY70" s="525"/>
      <c r="FXZ70" s="525"/>
      <c r="FYA70" s="525"/>
      <c r="FYB70" s="525"/>
      <c r="FYC70" s="525"/>
      <c r="FYD70" s="525"/>
      <c r="FYE70" s="525"/>
      <c r="FYF70" s="525"/>
      <c r="FYG70" s="525"/>
      <c r="FYH70" s="525"/>
      <c r="FYI70" s="525"/>
      <c r="FYJ70" s="525"/>
      <c r="FYK70" s="525"/>
      <c r="FYL70" s="525"/>
      <c r="FYM70" s="525"/>
      <c r="FYN70" s="525"/>
      <c r="FYO70" s="525"/>
      <c r="FYP70" s="525"/>
      <c r="FYQ70" s="525"/>
      <c r="FYR70" s="525"/>
      <c r="FYS70" s="525"/>
      <c r="FYT70" s="525"/>
      <c r="FYU70" s="525"/>
      <c r="FYV70" s="525"/>
      <c r="FYW70" s="525"/>
      <c r="FYX70" s="525"/>
      <c r="FYY70" s="525"/>
      <c r="FYZ70" s="525"/>
      <c r="FZA70" s="525"/>
      <c r="FZB70" s="525"/>
      <c r="FZC70" s="525"/>
      <c r="FZD70" s="525"/>
      <c r="FZE70" s="525"/>
      <c r="FZF70" s="525"/>
      <c r="FZG70" s="525"/>
      <c r="FZH70" s="525"/>
      <c r="FZI70" s="525"/>
      <c r="FZJ70" s="525"/>
      <c r="FZK70" s="525"/>
      <c r="FZL70" s="525"/>
      <c r="FZM70" s="525"/>
      <c r="FZN70" s="525"/>
      <c r="FZO70" s="525"/>
      <c r="FZP70" s="525"/>
      <c r="FZQ70" s="525"/>
      <c r="FZR70" s="525"/>
      <c r="FZS70" s="525"/>
      <c r="FZT70" s="525"/>
      <c r="FZU70" s="525"/>
      <c r="FZV70" s="525"/>
      <c r="FZW70" s="525"/>
      <c r="FZX70" s="525"/>
      <c r="FZY70" s="525"/>
      <c r="FZZ70" s="525"/>
      <c r="GAA70" s="525"/>
      <c r="GAB70" s="525"/>
      <c r="GAC70" s="525"/>
      <c r="GAD70" s="525"/>
      <c r="GAE70" s="525"/>
      <c r="GAF70" s="525"/>
      <c r="GAG70" s="525"/>
      <c r="GAH70" s="525"/>
      <c r="GAI70" s="525"/>
      <c r="GAJ70" s="525"/>
      <c r="GAK70" s="525"/>
      <c r="GAL70" s="525"/>
      <c r="GAM70" s="525"/>
      <c r="GAN70" s="525"/>
      <c r="GAO70" s="525"/>
      <c r="GAP70" s="525"/>
      <c r="GAQ70" s="525"/>
      <c r="GAR70" s="525"/>
      <c r="GAS70" s="525"/>
      <c r="GAT70" s="525"/>
      <c r="GAU70" s="525"/>
      <c r="GAV70" s="525"/>
      <c r="GAW70" s="525"/>
      <c r="GAX70" s="525"/>
      <c r="GAY70" s="525"/>
      <c r="GAZ70" s="525"/>
      <c r="GBA70" s="525"/>
      <c r="GBB70" s="525"/>
      <c r="GBC70" s="525"/>
      <c r="GBD70" s="525"/>
      <c r="GBE70" s="525"/>
      <c r="GBF70" s="525"/>
      <c r="GBG70" s="525"/>
      <c r="GBH70" s="525"/>
      <c r="GBI70" s="525"/>
      <c r="GBJ70" s="525"/>
      <c r="GBK70" s="525"/>
      <c r="GBL70" s="525"/>
      <c r="GBM70" s="525"/>
      <c r="GBN70" s="525"/>
      <c r="GBO70" s="525"/>
      <c r="GBP70" s="525"/>
      <c r="GBQ70" s="525"/>
      <c r="GBR70" s="525"/>
      <c r="GBS70" s="525"/>
      <c r="GBT70" s="525"/>
      <c r="GBU70" s="525"/>
      <c r="GBV70" s="525"/>
      <c r="GBW70" s="525"/>
      <c r="GBX70" s="525"/>
      <c r="GBY70" s="525"/>
      <c r="GBZ70" s="525"/>
      <c r="GCA70" s="525"/>
      <c r="GCB70" s="525"/>
      <c r="GCC70" s="525"/>
      <c r="GCD70" s="525"/>
      <c r="GCE70" s="525"/>
      <c r="GCF70" s="525"/>
      <c r="GCG70" s="525"/>
      <c r="GCH70" s="525"/>
      <c r="GCI70" s="525"/>
      <c r="GCJ70" s="525"/>
      <c r="GCK70" s="525"/>
      <c r="GCL70" s="525"/>
      <c r="GCM70" s="525"/>
      <c r="GCN70" s="525"/>
      <c r="GCO70" s="525"/>
      <c r="GCP70" s="525"/>
      <c r="GCQ70" s="525"/>
      <c r="GCR70" s="525"/>
      <c r="GCS70" s="525"/>
      <c r="GCT70" s="525"/>
      <c r="GCU70" s="525"/>
      <c r="GCV70" s="525"/>
      <c r="GCW70" s="525"/>
      <c r="GCX70" s="525"/>
      <c r="GCY70" s="525"/>
      <c r="GCZ70" s="525"/>
      <c r="GDA70" s="525"/>
      <c r="GDB70" s="525"/>
      <c r="GDC70" s="525"/>
      <c r="GDD70" s="525"/>
      <c r="GDE70" s="525"/>
      <c r="GDF70" s="525"/>
      <c r="GDG70" s="525"/>
      <c r="GDH70" s="525"/>
      <c r="GDI70" s="525"/>
      <c r="GDJ70" s="525"/>
      <c r="GDK70" s="525"/>
      <c r="GDL70" s="525"/>
      <c r="GDM70" s="525"/>
      <c r="GDN70" s="525"/>
      <c r="GDO70" s="525"/>
      <c r="GDP70" s="525"/>
      <c r="GDQ70" s="525"/>
      <c r="GDR70" s="525"/>
      <c r="GDS70" s="525"/>
      <c r="GDT70" s="525"/>
      <c r="GDU70" s="525"/>
      <c r="GDV70" s="525"/>
      <c r="GDW70" s="525"/>
      <c r="GDX70" s="525"/>
      <c r="GDY70" s="525"/>
      <c r="GDZ70" s="525"/>
      <c r="GEA70" s="525"/>
      <c r="GEB70" s="525"/>
      <c r="GEC70" s="525"/>
      <c r="GED70" s="525"/>
      <c r="GEE70" s="525"/>
      <c r="GEF70" s="525"/>
      <c r="GEG70" s="525"/>
      <c r="GEH70" s="525"/>
      <c r="GEI70" s="525"/>
      <c r="GEJ70" s="525"/>
      <c r="GEK70" s="525"/>
      <c r="GEL70" s="525"/>
      <c r="GEM70" s="525"/>
      <c r="GEN70" s="525"/>
      <c r="GEO70" s="525"/>
      <c r="GEP70" s="525"/>
      <c r="GEQ70" s="525"/>
      <c r="GER70" s="525"/>
      <c r="GES70" s="525"/>
      <c r="GET70" s="525"/>
      <c r="GEU70" s="525"/>
      <c r="GEV70" s="525"/>
      <c r="GEW70" s="525"/>
      <c r="GEX70" s="525"/>
      <c r="GEY70" s="525"/>
      <c r="GEZ70" s="525"/>
      <c r="GFA70" s="525"/>
      <c r="GFB70" s="525"/>
      <c r="GFC70" s="525"/>
      <c r="GFD70" s="525"/>
      <c r="GFE70" s="525"/>
      <c r="GFF70" s="525"/>
      <c r="GFG70" s="525"/>
      <c r="GFH70" s="525"/>
      <c r="GFI70" s="525"/>
      <c r="GFJ70" s="525"/>
      <c r="GFK70" s="525"/>
      <c r="GFL70" s="525"/>
      <c r="GFM70" s="525"/>
      <c r="GFN70" s="525"/>
      <c r="GFO70" s="525"/>
      <c r="GFP70" s="525"/>
      <c r="GFQ70" s="525"/>
      <c r="GFR70" s="525"/>
      <c r="GFS70" s="525"/>
      <c r="GFT70" s="525"/>
      <c r="GFU70" s="525"/>
      <c r="GFV70" s="525"/>
      <c r="GFW70" s="525"/>
      <c r="GFX70" s="525"/>
      <c r="GFY70" s="525"/>
      <c r="GFZ70" s="525"/>
      <c r="GGA70" s="525"/>
      <c r="GGB70" s="525"/>
      <c r="GGC70" s="525"/>
      <c r="GGD70" s="525"/>
      <c r="GGE70" s="525"/>
      <c r="GGF70" s="525"/>
      <c r="GGG70" s="525"/>
      <c r="GGH70" s="525"/>
      <c r="GGI70" s="525"/>
      <c r="GGJ70" s="525"/>
      <c r="GGK70" s="525"/>
      <c r="GGL70" s="525"/>
      <c r="GGM70" s="525"/>
      <c r="GGN70" s="525"/>
      <c r="GGO70" s="525"/>
      <c r="GGP70" s="525"/>
      <c r="GGQ70" s="525"/>
      <c r="GGR70" s="525"/>
      <c r="GGS70" s="525"/>
      <c r="GGT70" s="525"/>
      <c r="GGU70" s="525"/>
      <c r="GGV70" s="525"/>
      <c r="GGW70" s="525"/>
      <c r="GGX70" s="525"/>
      <c r="GGY70" s="525"/>
      <c r="GGZ70" s="525"/>
      <c r="GHA70" s="525"/>
      <c r="GHB70" s="525"/>
      <c r="GHC70" s="525"/>
      <c r="GHD70" s="525"/>
      <c r="GHE70" s="525"/>
      <c r="GHF70" s="525"/>
      <c r="GHG70" s="525"/>
      <c r="GHH70" s="525"/>
      <c r="GHI70" s="525"/>
      <c r="GHJ70" s="525"/>
      <c r="GHK70" s="525"/>
      <c r="GHL70" s="525"/>
      <c r="GHM70" s="525"/>
      <c r="GHN70" s="525"/>
      <c r="GHO70" s="525"/>
      <c r="GHP70" s="525"/>
      <c r="GHQ70" s="525"/>
      <c r="GHR70" s="525"/>
      <c r="GHS70" s="525"/>
      <c r="GHT70" s="525"/>
      <c r="GHU70" s="525"/>
      <c r="GHV70" s="525"/>
      <c r="GHW70" s="525"/>
      <c r="GHX70" s="525"/>
      <c r="GHY70" s="525"/>
      <c r="GHZ70" s="525"/>
      <c r="GIA70" s="525"/>
      <c r="GIB70" s="525"/>
      <c r="GIC70" s="525"/>
      <c r="GID70" s="525"/>
      <c r="GIE70" s="525"/>
      <c r="GIF70" s="525"/>
      <c r="GIG70" s="525"/>
      <c r="GIH70" s="525"/>
      <c r="GII70" s="525"/>
      <c r="GIJ70" s="525"/>
      <c r="GIK70" s="525"/>
      <c r="GIL70" s="525"/>
      <c r="GIM70" s="525"/>
      <c r="GIN70" s="525"/>
      <c r="GIO70" s="525"/>
      <c r="GIP70" s="525"/>
      <c r="GIQ70" s="525"/>
      <c r="GIR70" s="525"/>
      <c r="GIS70" s="525"/>
      <c r="GIT70" s="525"/>
      <c r="GIU70" s="525"/>
      <c r="GIV70" s="525"/>
      <c r="GIW70" s="525"/>
      <c r="GIX70" s="525"/>
      <c r="GIY70" s="525"/>
      <c r="GIZ70" s="525"/>
      <c r="GJA70" s="525"/>
      <c r="GJB70" s="525"/>
      <c r="GJC70" s="525"/>
      <c r="GJD70" s="525"/>
      <c r="GJE70" s="525"/>
      <c r="GJF70" s="525"/>
      <c r="GJG70" s="525"/>
      <c r="GJH70" s="525"/>
      <c r="GJI70" s="525"/>
      <c r="GJJ70" s="525"/>
      <c r="GJK70" s="525"/>
      <c r="GJL70" s="525"/>
      <c r="GJM70" s="525"/>
      <c r="GJN70" s="525"/>
      <c r="GJO70" s="525"/>
      <c r="GJP70" s="525"/>
      <c r="GJQ70" s="525"/>
      <c r="GJR70" s="525"/>
      <c r="GJS70" s="525"/>
      <c r="GJT70" s="525"/>
      <c r="GJU70" s="525"/>
      <c r="GJV70" s="525"/>
      <c r="GJW70" s="525"/>
      <c r="GJX70" s="525"/>
      <c r="GJY70" s="525"/>
      <c r="GJZ70" s="525"/>
      <c r="GKA70" s="525"/>
      <c r="GKB70" s="525"/>
      <c r="GKC70" s="525"/>
      <c r="GKD70" s="525"/>
      <c r="GKE70" s="525"/>
      <c r="GKF70" s="525"/>
      <c r="GKG70" s="525"/>
      <c r="GKH70" s="525"/>
      <c r="GKI70" s="525"/>
      <c r="GKJ70" s="525"/>
      <c r="GKK70" s="525"/>
      <c r="GKL70" s="525"/>
      <c r="GKM70" s="525"/>
      <c r="GKN70" s="525"/>
      <c r="GKO70" s="525"/>
      <c r="GKP70" s="525"/>
      <c r="GKQ70" s="525"/>
      <c r="GKR70" s="525"/>
      <c r="GKS70" s="525"/>
      <c r="GKT70" s="525"/>
      <c r="GKU70" s="525"/>
      <c r="GKV70" s="525"/>
      <c r="GKW70" s="525"/>
      <c r="GKX70" s="525"/>
      <c r="GKY70" s="525"/>
      <c r="GKZ70" s="525"/>
      <c r="GLA70" s="525"/>
      <c r="GLB70" s="525"/>
      <c r="GLC70" s="525"/>
      <c r="GLD70" s="525"/>
      <c r="GLE70" s="525"/>
      <c r="GLF70" s="525"/>
      <c r="GLG70" s="525"/>
      <c r="GLH70" s="525"/>
      <c r="GLI70" s="525"/>
      <c r="GLJ70" s="525"/>
      <c r="GLK70" s="525"/>
      <c r="GLL70" s="525"/>
      <c r="GLM70" s="525"/>
      <c r="GLN70" s="525"/>
      <c r="GLO70" s="525"/>
      <c r="GLP70" s="525"/>
      <c r="GLQ70" s="525"/>
      <c r="GLR70" s="525"/>
      <c r="GLS70" s="525"/>
      <c r="GLT70" s="525"/>
      <c r="GLU70" s="525"/>
      <c r="GLV70" s="525"/>
      <c r="GLW70" s="525"/>
      <c r="GLX70" s="525"/>
      <c r="GLY70" s="525"/>
      <c r="GLZ70" s="525"/>
      <c r="GMA70" s="525"/>
      <c r="GMB70" s="525"/>
      <c r="GMC70" s="525"/>
      <c r="GMD70" s="525"/>
      <c r="GME70" s="525"/>
      <c r="GMF70" s="525"/>
      <c r="GMG70" s="525"/>
      <c r="GMH70" s="525"/>
      <c r="GMI70" s="525"/>
      <c r="GMJ70" s="525"/>
      <c r="GMK70" s="525"/>
      <c r="GML70" s="525"/>
      <c r="GMM70" s="525"/>
      <c r="GMN70" s="525"/>
      <c r="GMO70" s="525"/>
      <c r="GMP70" s="525"/>
      <c r="GMQ70" s="525"/>
      <c r="GMR70" s="525"/>
      <c r="GMS70" s="525"/>
      <c r="GMT70" s="525"/>
      <c r="GMU70" s="525"/>
      <c r="GMV70" s="525"/>
      <c r="GMW70" s="525"/>
      <c r="GMX70" s="525"/>
      <c r="GMY70" s="525"/>
      <c r="GMZ70" s="525"/>
      <c r="GNA70" s="525"/>
      <c r="GNB70" s="525"/>
      <c r="GNC70" s="525"/>
      <c r="GND70" s="525"/>
      <c r="GNE70" s="525"/>
      <c r="GNF70" s="525"/>
      <c r="GNG70" s="525"/>
      <c r="GNH70" s="525"/>
      <c r="GNI70" s="525"/>
      <c r="GNJ70" s="525"/>
      <c r="GNK70" s="525"/>
      <c r="GNL70" s="525"/>
      <c r="GNM70" s="525"/>
      <c r="GNN70" s="525"/>
      <c r="GNO70" s="525"/>
      <c r="GNP70" s="525"/>
      <c r="GNQ70" s="525"/>
      <c r="GNR70" s="525"/>
      <c r="GNS70" s="525"/>
      <c r="GNT70" s="525"/>
      <c r="GNU70" s="525"/>
      <c r="GNV70" s="525"/>
      <c r="GNW70" s="525"/>
      <c r="GNX70" s="525"/>
      <c r="GNY70" s="525"/>
      <c r="GNZ70" s="525"/>
      <c r="GOA70" s="525"/>
      <c r="GOB70" s="525"/>
      <c r="GOC70" s="525"/>
      <c r="GOD70" s="525"/>
      <c r="GOE70" s="525"/>
      <c r="GOF70" s="525"/>
      <c r="GOG70" s="525"/>
      <c r="GOH70" s="525"/>
      <c r="GOI70" s="525"/>
      <c r="GOJ70" s="525"/>
      <c r="GOK70" s="525"/>
      <c r="GOL70" s="525"/>
      <c r="GOM70" s="525"/>
      <c r="GON70" s="525"/>
      <c r="GOO70" s="525"/>
      <c r="GOP70" s="525"/>
      <c r="GOQ70" s="525"/>
      <c r="GOR70" s="525"/>
      <c r="GOS70" s="525"/>
      <c r="GOT70" s="525"/>
      <c r="GOU70" s="525"/>
      <c r="GOV70" s="525"/>
      <c r="GOW70" s="525"/>
      <c r="GOX70" s="525"/>
      <c r="GOY70" s="525"/>
      <c r="GOZ70" s="525"/>
      <c r="GPA70" s="525"/>
      <c r="GPB70" s="525"/>
      <c r="GPC70" s="525"/>
      <c r="GPD70" s="525"/>
      <c r="GPE70" s="525"/>
      <c r="GPF70" s="525"/>
      <c r="GPG70" s="525"/>
      <c r="GPH70" s="525"/>
      <c r="GPI70" s="525"/>
      <c r="GPJ70" s="525"/>
      <c r="GPK70" s="525"/>
      <c r="GPL70" s="525"/>
      <c r="GPM70" s="525"/>
      <c r="GPN70" s="525"/>
      <c r="GPO70" s="525"/>
      <c r="GPP70" s="525"/>
      <c r="GPQ70" s="525"/>
      <c r="GPR70" s="525"/>
      <c r="GPS70" s="525"/>
      <c r="GPT70" s="525"/>
      <c r="GPU70" s="525"/>
      <c r="GPV70" s="525"/>
      <c r="GPW70" s="525"/>
      <c r="GPX70" s="525"/>
      <c r="GPY70" s="525"/>
      <c r="GPZ70" s="525"/>
      <c r="GQA70" s="525"/>
      <c r="GQB70" s="525"/>
      <c r="GQC70" s="525"/>
      <c r="GQD70" s="525"/>
      <c r="GQE70" s="525"/>
      <c r="GQF70" s="525"/>
      <c r="GQG70" s="525"/>
      <c r="GQH70" s="525"/>
      <c r="GQI70" s="525"/>
      <c r="GQJ70" s="525"/>
      <c r="GQK70" s="525"/>
      <c r="GQL70" s="525"/>
      <c r="GQM70" s="525"/>
      <c r="GQN70" s="525"/>
      <c r="GQO70" s="525"/>
      <c r="GQP70" s="525"/>
      <c r="GQQ70" s="525"/>
      <c r="GQR70" s="525"/>
      <c r="GQS70" s="525"/>
      <c r="GQT70" s="525"/>
      <c r="GQU70" s="525"/>
      <c r="GQV70" s="525"/>
      <c r="GQW70" s="525"/>
      <c r="GQX70" s="525"/>
      <c r="GQY70" s="525"/>
      <c r="GQZ70" s="525"/>
      <c r="GRA70" s="525"/>
      <c r="GRB70" s="525"/>
      <c r="GRC70" s="525"/>
      <c r="GRD70" s="525"/>
      <c r="GRE70" s="525"/>
      <c r="GRF70" s="525"/>
      <c r="GRG70" s="525"/>
      <c r="GRH70" s="525"/>
      <c r="GRI70" s="525"/>
      <c r="GRJ70" s="525"/>
      <c r="GRK70" s="525"/>
      <c r="GRL70" s="525"/>
      <c r="GRM70" s="525"/>
      <c r="GRN70" s="525"/>
      <c r="GRO70" s="525"/>
      <c r="GRP70" s="525"/>
      <c r="GRQ70" s="525"/>
      <c r="GRR70" s="525"/>
      <c r="GRS70" s="525"/>
      <c r="GRT70" s="525"/>
      <c r="GRU70" s="525"/>
      <c r="GRV70" s="525"/>
      <c r="GRW70" s="525"/>
      <c r="GRX70" s="525"/>
      <c r="GRY70" s="525"/>
      <c r="GRZ70" s="525"/>
      <c r="GSA70" s="525"/>
      <c r="GSB70" s="525"/>
      <c r="GSC70" s="525"/>
      <c r="GSD70" s="525"/>
      <c r="GSE70" s="525"/>
      <c r="GSF70" s="525"/>
      <c r="GSG70" s="525"/>
      <c r="GSH70" s="525"/>
      <c r="GSI70" s="525"/>
      <c r="GSJ70" s="525"/>
      <c r="GSK70" s="525"/>
      <c r="GSL70" s="525"/>
      <c r="GSM70" s="525"/>
      <c r="GSN70" s="525"/>
      <c r="GSO70" s="525"/>
      <c r="GSP70" s="525"/>
      <c r="GSQ70" s="525"/>
      <c r="GSR70" s="525"/>
      <c r="GSS70" s="525"/>
      <c r="GST70" s="525"/>
      <c r="GSU70" s="525"/>
      <c r="GSV70" s="525"/>
      <c r="GSW70" s="525"/>
      <c r="GSX70" s="525"/>
      <c r="GSY70" s="525"/>
      <c r="GSZ70" s="525"/>
      <c r="GTA70" s="525"/>
      <c r="GTB70" s="525"/>
      <c r="GTC70" s="525"/>
      <c r="GTD70" s="525"/>
      <c r="GTE70" s="525"/>
      <c r="GTF70" s="525"/>
      <c r="GTG70" s="525"/>
      <c r="GTH70" s="525"/>
      <c r="GTI70" s="525"/>
      <c r="GTJ70" s="525"/>
      <c r="GTK70" s="525"/>
      <c r="GTL70" s="525"/>
      <c r="GTM70" s="525"/>
      <c r="GTN70" s="525"/>
      <c r="GTO70" s="525"/>
      <c r="GTP70" s="525"/>
      <c r="GTQ70" s="525"/>
      <c r="GTR70" s="525"/>
      <c r="GTS70" s="525"/>
      <c r="GTT70" s="525"/>
      <c r="GTU70" s="525"/>
      <c r="GTV70" s="525"/>
      <c r="GTW70" s="525"/>
      <c r="GTX70" s="525"/>
      <c r="GTY70" s="525"/>
      <c r="GTZ70" s="525"/>
      <c r="GUA70" s="525"/>
      <c r="GUB70" s="525"/>
      <c r="GUC70" s="525"/>
      <c r="GUD70" s="525"/>
      <c r="GUE70" s="525"/>
      <c r="GUF70" s="525"/>
      <c r="GUG70" s="525"/>
      <c r="GUH70" s="525"/>
      <c r="GUI70" s="525"/>
      <c r="GUJ70" s="525"/>
      <c r="GUK70" s="525"/>
      <c r="GUL70" s="525"/>
      <c r="GUM70" s="525"/>
      <c r="GUN70" s="525"/>
      <c r="GUO70" s="525"/>
      <c r="GUP70" s="525"/>
      <c r="GUQ70" s="525"/>
      <c r="GUR70" s="525"/>
      <c r="GUS70" s="525"/>
      <c r="GUT70" s="525"/>
      <c r="GUU70" s="525"/>
      <c r="GUV70" s="525"/>
      <c r="GUW70" s="525"/>
      <c r="GUX70" s="525"/>
      <c r="GUY70" s="525"/>
      <c r="GUZ70" s="525"/>
      <c r="GVA70" s="525"/>
      <c r="GVB70" s="525"/>
      <c r="GVC70" s="525"/>
      <c r="GVD70" s="525"/>
      <c r="GVE70" s="525"/>
      <c r="GVF70" s="525"/>
      <c r="GVG70" s="525"/>
      <c r="GVH70" s="525"/>
      <c r="GVI70" s="525"/>
      <c r="GVJ70" s="525"/>
      <c r="GVK70" s="525"/>
      <c r="GVL70" s="525"/>
      <c r="GVM70" s="525"/>
      <c r="GVN70" s="525"/>
      <c r="GVO70" s="525"/>
      <c r="GVP70" s="525"/>
      <c r="GVQ70" s="525"/>
      <c r="GVR70" s="525"/>
      <c r="GVS70" s="525"/>
      <c r="GVT70" s="525"/>
      <c r="GVU70" s="525"/>
      <c r="GVV70" s="525"/>
      <c r="GVW70" s="525"/>
      <c r="GVX70" s="525"/>
      <c r="GVY70" s="525"/>
      <c r="GVZ70" s="525"/>
      <c r="GWA70" s="525"/>
      <c r="GWB70" s="525"/>
      <c r="GWC70" s="525"/>
      <c r="GWD70" s="525"/>
      <c r="GWE70" s="525"/>
      <c r="GWF70" s="525"/>
      <c r="GWG70" s="525"/>
      <c r="GWH70" s="525"/>
      <c r="GWI70" s="525"/>
      <c r="GWJ70" s="525"/>
      <c r="GWK70" s="525"/>
      <c r="GWL70" s="525"/>
      <c r="GWM70" s="525"/>
      <c r="GWN70" s="525"/>
      <c r="GWO70" s="525"/>
      <c r="GWP70" s="525"/>
      <c r="GWQ70" s="525"/>
      <c r="GWR70" s="525"/>
      <c r="GWS70" s="525"/>
      <c r="GWT70" s="525"/>
      <c r="GWU70" s="525"/>
      <c r="GWV70" s="525"/>
      <c r="GWW70" s="525"/>
      <c r="GWX70" s="525"/>
      <c r="GWY70" s="525"/>
      <c r="GWZ70" s="525"/>
      <c r="GXA70" s="525"/>
      <c r="GXB70" s="525"/>
      <c r="GXC70" s="525"/>
      <c r="GXD70" s="525"/>
      <c r="GXE70" s="525"/>
      <c r="GXF70" s="525"/>
      <c r="GXG70" s="525"/>
      <c r="GXH70" s="525"/>
      <c r="GXI70" s="525"/>
      <c r="GXJ70" s="525"/>
      <c r="GXK70" s="525"/>
      <c r="GXL70" s="525"/>
      <c r="GXM70" s="525"/>
      <c r="GXN70" s="525"/>
      <c r="GXO70" s="525"/>
      <c r="GXP70" s="525"/>
      <c r="GXQ70" s="525"/>
      <c r="GXR70" s="525"/>
      <c r="GXS70" s="525"/>
      <c r="GXT70" s="525"/>
      <c r="GXU70" s="525"/>
      <c r="GXV70" s="525"/>
      <c r="GXW70" s="525"/>
      <c r="GXX70" s="525"/>
      <c r="GXY70" s="525"/>
      <c r="GXZ70" s="525"/>
      <c r="GYA70" s="525"/>
      <c r="GYB70" s="525"/>
      <c r="GYC70" s="525"/>
      <c r="GYD70" s="525"/>
      <c r="GYE70" s="525"/>
      <c r="GYF70" s="525"/>
      <c r="GYG70" s="525"/>
      <c r="GYH70" s="525"/>
      <c r="GYI70" s="525"/>
      <c r="GYJ70" s="525"/>
      <c r="GYK70" s="525"/>
      <c r="GYL70" s="525"/>
      <c r="GYM70" s="525"/>
      <c r="GYN70" s="525"/>
      <c r="GYO70" s="525"/>
      <c r="GYP70" s="525"/>
      <c r="GYQ70" s="525"/>
      <c r="GYR70" s="525"/>
      <c r="GYS70" s="525"/>
      <c r="GYT70" s="525"/>
      <c r="GYU70" s="525"/>
      <c r="GYV70" s="525"/>
      <c r="GYW70" s="525"/>
      <c r="GYX70" s="525"/>
      <c r="GYY70" s="525"/>
      <c r="GYZ70" s="525"/>
      <c r="GZA70" s="525"/>
      <c r="GZB70" s="525"/>
      <c r="GZC70" s="525"/>
      <c r="GZD70" s="525"/>
      <c r="GZE70" s="525"/>
      <c r="GZF70" s="525"/>
      <c r="GZG70" s="525"/>
      <c r="GZH70" s="525"/>
      <c r="GZI70" s="525"/>
      <c r="GZJ70" s="525"/>
      <c r="GZK70" s="525"/>
      <c r="GZL70" s="525"/>
      <c r="GZM70" s="525"/>
      <c r="GZN70" s="525"/>
      <c r="GZO70" s="525"/>
      <c r="GZP70" s="525"/>
      <c r="GZQ70" s="525"/>
      <c r="GZR70" s="525"/>
      <c r="GZS70" s="525"/>
      <c r="GZT70" s="525"/>
      <c r="GZU70" s="525"/>
      <c r="GZV70" s="525"/>
      <c r="GZW70" s="525"/>
      <c r="GZX70" s="525"/>
      <c r="GZY70" s="525"/>
      <c r="GZZ70" s="525"/>
      <c r="HAA70" s="525"/>
      <c r="HAB70" s="525"/>
      <c r="HAC70" s="525"/>
      <c r="HAD70" s="525"/>
      <c r="HAE70" s="525"/>
      <c r="HAF70" s="525"/>
      <c r="HAG70" s="525"/>
      <c r="HAH70" s="525"/>
      <c r="HAI70" s="525"/>
      <c r="HAJ70" s="525"/>
      <c r="HAK70" s="525"/>
      <c r="HAL70" s="525"/>
      <c r="HAM70" s="525"/>
      <c r="HAN70" s="525"/>
      <c r="HAO70" s="525"/>
      <c r="HAP70" s="525"/>
      <c r="HAQ70" s="525"/>
      <c r="HAR70" s="525"/>
      <c r="HAS70" s="525"/>
      <c r="HAT70" s="525"/>
      <c r="HAU70" s="525"/>
      <c r="HAV70" s="525"/>
      <c r="HAW70" s="525"/>
      <c r="HAX70" s="525"/>
      <c r="HAY70" s="525"/>
      <c r="HAZ70" s="525"/>
      <c r="HBA70" s="525"/>
      <c r="HBB70" s="525"/>
      <c r="HBC70" s="525"/>
      <c r="HBD70" s="525"/>
      <c r="HBE70" s="525"/>
      <c r="HBF70" s="525"/>
      <c r="HBG70" s="525"/>
      <c r="HBH70" s="525"/>
      <c r="HBI70" s="525"/>
      <c r="HBJ70" s="525"/>
      <c r="HBK70" s="525"/>
      <c r="HBL70" s="525"/>
      <c r="HBM70" s="525"/>
      <c r="HBN70" s="525"/>
      <c r="HBO70" s="525"/>
      <c r="HBP70" s="525"/>
      <c r="HBQ70" s="525"/>
      <c r="HBR70" s="525"/>
      <c r="HBS70" s="525"/>
      <c r="HBT70" s="525"/>
      <c r="HBU70" s="525"/>
      <c r="HBV70" s="525"/>
      <c r="HBW70" s="525"/>
      <c r="HBX70" s="525"/>
      <c r="HBY70" s="525"/>
      <c r="HBZ70" s="525"/>
      <c r="HCA70" s="525"/>
      <c r="HCB70" s="525"/>
      <c r="HCC70" s="525"/>
      <c r="HCD70" s="525"/>
      <c r="HCE70" s="525"/>
      <c r="HCF70" s="525"/>
      <c r="HCG70" s="525"/>
      <c r="HCH70" s="525"/>
      <c r="HCI70" s="525"/>
      <c r="HCJ70" s="525"/>
      <c r="HCK70" s="525"/>
      <c r="HCL70" s="525"/>
      <c r="HCM70" s="525"/>
      <c r="HCN70" s="525"/>
      <c r="HCO70" s="525"/>
      <c r="HCP70" s="525"/>
      <c r="HCQ70" s="525"/>
      <c r="HCR70" s="525"/>
      <c r="HCS70" s="525"/>
      <c r="HCT70" s="525"/>
      <c r="HCU70" s="525"/>
      <c r="HCV70" s="525"/>
      <c r="HCW70" s="525"/>
      <c r="HCX70" s="525"/>
      <c r="HCY70" s="525"/>
      <c r="HCZ70" s="525"/>
      <c r="HDA70" s="525"/>
      <c r="HDB70" s="525"/>
      <c r="HDC70" s="525"/>
      <c r="HDD70" s="525"/>
      <c r="HDE70" s="525"/>
      <c r="HDF70" s="525"/>
      <c r="HDG70" s="525"/>
      <c r="HDH70" s="525"/>
      <c r="HDI70" s="525"/>
      <c r="HDJ70" s="525"/>
      <c r="HDK70" s="525"/>
      <c r="HDL70" s="525"/>
      <c r="HDM70" s="525"/>
      <c r="HDN70" s="525"/>
      <c r="HDO70" s="525"/>
      <c r="HDP70" s="525"/>
      <c r="HDQ70" s="525"/>
      <c r="HDR70" s="525"/>
      <c r="HDS70" s="525"/>
      <c r="HDT70" s="525"/>
      <c r="HDU70" s="525"/>
      <c r="HDV70" s="525"/>
      <c r="HDW70" s="525"/>
      <c r="HDX70" s="525"/>
      <c r="HDY70" s="525"/>
      <c r="HDZ70" s="525"/>
      <c r="HEA70" s="525"/>
      <c r="HEB70" s="525"/>
      <c r="HEC70" s="525"/>
      <c r="HED70" s="525"/>
      <c r="HEE70" s="525"/>
      <c r="HEF70" s="525"/>
      <c r="HEG70" s="525"/>
      <c r="HEH70" s="525"/>
      <c r="HEI70" s="525"/>
      <c r="HEJ70" s="525"/>
      <c r="HEK70" s="525"/>
      <c r="HEL70" s="525"/>
      <c r="HEM70" s="525"/>
      <c r="HEN70" s="525"/>
      <c r="HEO70" s="525"/>
      <c r="HEP70" s="525"/>
      <c r="HEQ70" s="525"/>
      <c r="HER70" s="525"/>
      <c r="HES70" s="525"/>
      <c r="HET70" s="525"/>
      <c r="HEU70" s="525"/>
      <c r="HEV70" s="525"/>
      <c r="HEW70" s="525"/>
      <c r="HEX70" s="525"/>
      <c r="HEY70" s="525"/>
      <c r="HEZ70" s="525"/>
      <c r="HFA70" s="525"/>
      <c r="HFB70" s="525"/>
      <c r="HFC70" s="525"/>
      <c r="HFD70" s="525"/>
      <c r="HFE70" s="525"/>
      <c r="HFF70" s="525"/>
      <c r="HFG70" s="525"/>
      <c r="HFH70" s="525"/>
      <c r="HFI70" s="525"/>
      <c r="HFJ70" s="525"/>
      <c r="HFK70" s="525"/>
      <c r="HFL70" s="525"/>
      <c r="HFM70" s="525"/>
      <c r="HFN70" s="525"/>
      <c r="HFO70" s="525"/>
      <c r="HFP70" s="525"/>
      <c r="HFQ70" s="525"/>
      <c r="HFR70" s="525"/>
      <c r="HFS70" s="525"/>
      <c r="HFT70" s="525"/>
      <c r="HFU70" s="525"/>
      <c r="HFV70" s="525"/>
      <c r="HFW70" s="525"/>
      <c r="HFX70" s="525"/>
      <c r="HFY70" s="525"/>
      <c r="HFZ70" s="525"/>
      <c r="HGA70" s="525"/>
      <c r="HGB70" s="525"/>
      <c r="HGC70" s="525"/>
      <c r="HGD70" s="525"/>
      <c r="HGE70" s="525"/>
      <c r="HGF70" s="525"/>
      <c r="HGG70" s="525"/>
      <c r="HGH70" s="525"/>
      <c r="HGI70" s="525"/>
      <c r="HGJ70" s="525"/>
      <c r="HGK70" s="525"/>
      <c r="HGL70" s="525"/>
      <c r="HGM70" s="525"/>
      <c r="HGN70" s="525"/>
      <c r="HGO70" s="525"/>
      <c r="HGP70" s="525"/>
      <c r="HGQ70" s="525"/>
      <c r="HGR70" s="525"/>
      <c r="HGS70" s="525"/>
      <c r="HGT70" s="525"/>
      <c r="HGU70" s="525"/>
      <c r="HGV70" s="525"/>
      <c r="HGW70" s="525"/>
      <c r="HGX70" s="525"/>
      <c r="HGY70" s="525"/>
      <c r="HGZ70" s="525"/>
      <c r="HHA70" s="525"/>
      <c r="HHB70" s="525"/>
      <c r="HHC70" s="525"/>
      <c r="HHD70" s="525"/>
      <c r="HHE70" s="525"/>
      <c r="HHF70" s="525"/>
      <c r="HHG70" s="525"/>
      <c r="HHH70" s="525"/>
      <c r="HHI70" s="525"/>
      <c r="HHJ70" s="525"/>
      <c r="HHK70" s="525"/>
      <c r="HHL70" s="525"/>
      <c r="HHM70" s="525"/>
      <c r="HHN70" s="525"/>
      <c r="HHO70" s="525"/>
      <c r="HHP70" s="525"/>
      <c r="HHQ70" s="525"/>
      <c r="HHR70" s="525"/>
      <c r="HHS70" s="525"/>
      <c r="HHT70" s="525"/>
      <c r="HHU70" s="525"/>
      <c r="HHV70" s="525"/>
      <c r="HHW70" s="525"/>
      <c r="HHX70" s="525"/>
      <c r="HHY70" s="525"/>
      <c r="HHZ70" s="525"/>
      <c r="HIA70" s="525"/>
      <c r="HIB70" s="525"/>
      <c r="HIC70" s="525"/>
      <c r="HID70" s="525"/>
      <c r="HIE70" s="525"/>
      <c r="HIF70" s="525"/>
      <c r="HIG70" s="525"/>
      <c r="HIH70" s="525"/>
      <c r="HII70" s="525"/>
      <c r="HIJ70" s="525"/>
      <c r="HIK70" s="525"/>
      <c r="HIL70" s="525"/>
      <c r="HIM70" s="525"/>
      <c r="HIN70" s="525"/>
      <c r="HIO70" s="525"/>
      <c r="HIP70" s="525"/>
      <c r="HIQ70" s="525"/>
      <c r="HIR70" s="525"/>
      <c r="HIS70" s="525"/>
      <c r="HIT70" s="525"/>
      <c r="HIU70" s="525"/>
      <c r="HIV70" s="525"/>
      <c r="HIW70" s="525"/>
      <c r="HIX70" s="525"/>
      <c r="HIY70" s="525"/>
      <c r="HIZ70" s="525"/>
      <c r="HJA70" s="525"/>
      <c r="HJB70" s="525"/>
      <c r="HJC70" s="525"/>
      <c r="HJD70" s="525"/>
      <c r="HJE70" s="525"/>
      <c r="HJF70" s="525"/>
      <c r="HJG70" s="525"/>
      <c r="HJH70" s="525"/>
      <c r="HJI70" s="525"/>
      <c r="HJJ70" s="525"/>
      <c r="HJK70" s="525"/>
      <c r="HJL70" s="525"/>
      <c r="HJM70" s="525"/>
      <c r="HJN70" s="525"/>
      <c r="HJO70" s="525"/>
      <c r="HJP70" s="525"/>
      <c r="HJQ70" s="525"/>
      <c r="HJR70" s="525"/>
      <c r="HJS70" s="525"/>
      <c r="HJT70" s="525"/>
      <c r="HJU70" s="525"/>
      <c r="HJV70" s="525"/>
      <c r="HJW70" s="525"/>
      <c r="HJX70" s="525"/>
      <c r="HJY70" s="525"/>
      <c r="HJZ70" s="525"/>
      <c r="HKA70" s="525"/>
      <c r="HKB70" s="525"/>
      <c r="HKC70" s="525"/>
      <c r="HKD70" s="525"/>
      <c r="HKE70" s="525"/>
      <c r="HKF70" s="525"/>
      <c r="HKG70" s="525"/>
      <c r="HKH70" s="525"/>
      <c r="HKI70" s="525"/>
      <c r="HKJ70" s="525"/>
      <c r="HKK70" s="525"/>
      <c r="HKL70" s="525"/>
      <c r="HKM70" s="525"/>
      <c r="HKN70" s="525"/>
      <c r="HKO70" s="525"/>
      <c r="HKP70" s="525"/>
      <c r="HKQ70" s="525"/>
      <c r="HKR70" s="525"/>
      <c r="HKS70" s="525"/>
      <c r="HKT70" s="525"/>
      <c r="HKU70" s="525"/>
      <c r="HKV70" s="525"/>
      <c r="HKW70" s="525"/>
      <c r="HKX70" s="525"/>
      <c r="HKY70" s="525"/>
      <c r="HKZ70" s="525"/>
      <c r="HLA70" s="525"/>
      <c r="HLB70" s="525"/>
      <c r="HLC70" s="525"/>
      <c r="HLD70" s="525"/>
      <c r="HLE70" s="525"/>
      <c r="HLF70" s="525"/>
      <c r="HLG70" s="525"/>
      <c r="HLH70" s="525"/>
      <c r="HLI70" s="525"/>
      <c r="HLJ70" s="525"/>
      <c r="HLK70" s="525"/>
      <c r="HLL70" s="525"/>
      <c r="HLM70" s="525"/>
      <c r="HLN70" s="525"/>
      <c r="HLO70" s="525"/>
      <c r="HLP70" s="525"/>
      <c r="HLQ70" s="525"/>
      <c r="HLR70" s="525"/>
      <c r="HLS70" s="525"/>
      <c r="HLT70" s="525"/>
      <c r="HLU70" s="525"/>
      <c r="HLV70" s="525"/>
      <c r="HLW70" s="525"/>
      <c r="HLX70" s="525"/>
      <c r="HLY70" s="525"/>
      <c r="HLZ70" s="525"/>
      <c r="HMA70" s="525"/>
      <c r="HMB70" s="525"/>
      <c r="HMC70" s="525"/>
      <c r="HMD70" s="525"/>
      <c r="HME70" s="525"/>
      <c r="HMF70" s="525"/>
      <c r="HMG70" s="525"/>
      <c r="HMH70" s="525"/>
      <c r="HMI70" s="525"/>
      <c r="HMJ70" s="525"/>
      <c r="HMK70" s="525"/>
      <c r="HML70" s="525"/>
      <c r="HMM70" s="525"/>
      <c r="HMN70" s="525"/>
      <c r="HMO70" s="525"/>
      <c r="HMP70" s="525"/>
      <c r="HMQ70" s="525"/>
      <c r="HMR70" s="525"/>
      <c r="HMS70" s="525"/>
      <c r="HMT70" s="525"/>
      <c r="HMU70" s="525"/>
      <c r="HMV70" s="525"/>
      <c r="HMW70" s="525"/>
      <c r="HMX70" s="525"/>
      <c r="HMY70" s="525"/>
      <c r="HMZ70" s="525"/>
      <c r="HNA70" s="525"/>
      <c r="HNB70" s="525"/>
      <c r="HNC70" s="525"/>
      <c r="HND70" s="525"/>
      <c r="HNE70" s="525"/>
      <c r="HNF70" s="525"/>
      <c r="HNG70" s="525"/>
      <c r="HNH70" s="525"/>
      <c r="HNI70" s="525"/>
      <c r="HNJ70" s="525"/>
      <c r="HNK70" s="525"/>
      <c r="HNL70" s="525"/>
      <c r="HNM70" s="525"/>
      <c r="HNN70" s="525"/>
      <c r="HNO70" s="525"/>
      <c r="HNP70" s="525"/>
      <c r="HNQ70" s="525"/>
      <c r="HNR70" s="525"/>
      <c r="HNS70" s="525"/>
      <c r="HNT70" s="525"/>
      <c r="HNU70" s="525"/>
      <c r="HNV70" s="525"/>
      <c r="HNW70" s="525"/>
      <c r="HNX70" s="525"/>
      <c r="HNY70" s="525"/>
      <c r="HNZ70" s="525"/>
      <c r="HOA70" s="525"/>
      <c r="HOB70" s="525"/>
      <c r="HOC70" s="525"/>
      <c r="HOD70" s="525"/>
      <c r="HOE70" s="525"/>
      <c r="HOF70" s="525"/>
      <c r="HOG70" s="525"/>
      <c r="HOH70" s="525"/>
      <c r="HOI70" s="525"/>
      <c r="HOJ70" s="525"/>
      <c r="HOK70" s="525"/>
      <c r="HOL70" s="525"/>
      <c r="HOM70" s="525"/>
      <c r="HON70" s="525"/>
      <c r="HOO70" s="525"/>
      <c r="HOP70" s="525"/>
      <c r="HOQ70" s="525"/>
      <c r="HOR70" s="525"/>
      <c r="HOS70" s="525"/>
      <c r="HOT70" s="525"/>
      <c r="HOU70" s="525"/>
      <c r="HOV70" s="525"/>
      <c r="HOW70" s="525"/>
      <c r="HOX70" s="525"/>
      <c r="HOY70" s="525"/>
      <c r="HOZ70" s="525"/>
      <c r="HPA70" s="525"/>
      <c r="HPB70" s="525"/>
      <c r="HPC70" s="525"/>
      <c r="HPD70" s="525"/>
      <c r="HPE70" s="525"/>
      <c r="HPF70" s="525"/>
      <c r="HPG70" s="525"/>
      <c r="HPH70" s="525"/>
      <c r="HPI70" s="525"/>
      <c r="HPJ70" s="525"/>
      <c r="HPK70" s="525"/>
      <c r="HPL70" s="525"/>
      <c r="HPM70" s="525"/>
      <c r="HPN70" s="525"/>
      <c r="HPO70" s="525"/>
      <c r="HPP70" s="525"/>
      <c r="HPQ70" s="525"/>
      <c r="HPR70" s="525"/>
      <c r="HPS70" s="525"/>
      <c r="HPT70" s="525"/>
      <c r="HPU70" s="525"/>
      <c r="HPV70" s="525"/>
      <c r="HPW70" s="525"/>
      <c r="HPX70" s="525"/>
      <c r="HPY70" s="525"/>
      <c r="HPZ70" s="525"/>
      <c r="HQA70" s="525"/>
      <c r="HQB70" s="525"/>
      <c r="HQC70" s="525"/>
      <c r="HQD70" s="525"/>
      <c r="HQE70" s="525"/>
      <c r="HQF70" s="525"/>
      <c r="HQG70" s="525"/>
      <c r="HQH70" s="525"/>
      <c r="HQI70" s="525"/>
      <c r="HQJ70" s="525"/>
      <c r="HQK70" s="525"/>
      <c r="HQL70" s="525"/>
      <c r="HQM70" s="525"/>
      <c r="HQN70" s="525"/>
      <c r="HQO70" s="525"/>
      <c r="HQP70" s="525"/>
      <c r="HQQ70" s="525"/>
      <c r="HQR70" s="525"/>
      <c r="HQS70" s="525"/>
      <c r="HQT70" s="525"/>
      <c r="HQU70" s="525"/>
      <c r="HQV70" s="525"/>
      <c r="HQW70" s="525"/>
      <c r="HQX70" s="525"/>
      <c r="HQY70" s="525"/>
      <c r="HQZ70" s="525"/>
      <c r="HRA70" s="525"/>
      <c r="HRB70" s="525"/>
      <c r="HRC70" s="525"/>
      <c r="HRD70" s="525"/>
      <c r="HRE70" s="525"/>
      <c r="HRF70" s="525"/>
      <c r="HRG70" s="525"/>
      <c r="HRH70" s="525"/>
      <c r="HRI70" s="525"/>
      <c r="HRJ70" s="525"/>
      <c r="HRK70" s="525"/>
      <c r="HRL70" s="525"/>
      <c r="HRM70" s="525"/>
      <c r="HRN70" s="525"/>
      <c r="HRO70" s="525"/>
      <c r="HRP70" s="525"/>
      <c r="HRQ70" s="525"/>
      <c r="HRR70" s="525"/>
      <c r="HRS70" s="525"/>
      <c r="HRT70" s="525"/>
      <c r="HRU70" s="525"/>
      <c r="HRV70" s="525"/>
      <c r="HRW70" s="525"/>
      <c r="HRX70" s="525"/>
      <c r="HRY70" s="525"/>
      <c r="HRZ70" s="525"/>
      <c r="HSA70" s="525"/>
      <c r="HSB70" s="525"/>
      <c r="HSC70" s="525"/>
      <c r="HSD70" s="525"/>
      <c r="HSE70" s="525"/>
      <c r="HSF70" s="525"/>
      <c r="HSG70" s="525"/>
      <c r="HSH70" s="525"/>
      <c r="HSI70" s="525"/>
      <c r="HSJ70" s="525"/>
      <c r="HSK70" s="525"/>
      <c r="HSL70" s="525"/>
      <c r="HSM70" s="525"/>
      <c r="HSN70" s="525"/>
      <c r="HSO70" s="525"/>
      <c r="HSP70" s="525"/>
      <c r="HSQ70" s="525"/>
      <c r="HSR70" s="525"/>
      <c r="HSS70" s="525"/>
      <c r="HST70" s="525"/>
      <c r="HSU70" s="525"/>
      <c r="HSV70" s="525"/>
      <c r="HSW70" s="525"/>
      <c r="HSX70" s="525"/>
      <c r="HSY70" s="525"/>
      <c r="HSZ70" s="525"/>
      <c r="HTA70" s="525"/>
      <c r="HTB70" s="525"/>
      <c r="HTC70" s="525"/>
      <c r="HTD70" s="525"/>
      <c r="HTE70" s="525"/>
      <c r="HTF70" s="525"/>
      <c r="HTG70" s="525"/>
      <c r="HTH70" s="525"/>
      <c r="HTI70" s="525"/>
      <c r="HTJ70" s="525"/>
      <c r="HTK70" s="525"/>
      <c r="HTL70" s="525"/>
      <c r="HTM70" s="525"/>
      <c r="HTN70" s="525"/>
      <c r="HTO70" s="525"/>
      <c r="HTP70" s="525"/>
      <c r="HTQ70" s="525"/>
      <c r="HTR70" s="525"/>
      <c r="HTS70" s="525"/>
      <c r="HTT70" s="525"/>
      <c r="HTU70" s="525"/>
      <c r="HTV70" s="525"/>
      <c r="HTW70" s="525"/>
      <c r="HTX70" s="525"/>
      <c r="HTY70" s="525"/>
      <c r="HTZ70" s="525"/>
      <c r="HUA70" s="525"/>
      <c r="HUB70" s="525"/>
      <c r="HUC70" s="525"/>
      <c r="HUD70" s="525"/>
      <c r="HUE70" s="525"/>
      <c r="HUF70" s="525"/>
      <c r="HUG70" s="525"/>
      <c r="HUH70" s="525"/>
      <c r="HUI70" s="525"/>
      <c r="HUJ70" s="525"/>
      <c r="HUK70" s="525"/>
      <c r="HUL70" s="525"/>
      <c r="HUM70" s="525"/>
      <c r="HUN70" s="525"/>
      <c r="HUO70" s="525"/>
      <c r="HUP70" s="525"/>
      <c r="HUQ70" s="525"/>
      <c r="HUR70" s="525"/>
      <c r="HUS70" s="525"/>
      <c r="HUT70" s="525"/>
      <c r="HUU70" s="525"/>
      <c r="HUV70" s="525"/>
      <c r="HUW70" s="525"/>
      <c r="HUX70" s="525"/>
      <c r="HUY70" s="525"/>
      <c r="HUZ70" s="525"/>
      <c r="HVA70" s="525"/>
      <c r="HVB70" s="525"/>
      <c r="HVC70" s="525"/>
      <c r="HVD70" s="525"/>
      <c r="HVE70" s="525"/>
      <c r="HVF70" s="525"/>
      <c r="HVG70" s="525"/>
      <c r="HVH70" s="525"/>
      <c r="HVI70" s="525"/>
      <c r="HVJ70" s="525"/>
      <c r="HVK70" s="525"/>
      <c r="HVL70" s="525"/>
      <c r="HVM70" s="525"/>
      <c r="HVN70" s="525"/>
      <c r="HVO70" s="525"/>
      <c r="HVP70" s="525"/>
      <c r="HVQ70" s="525"/>
      <c r="HVR70" s="525"/>
      <c r="HVS70" s="525"/>
      <c r="HVT70" s="525"/>
      <c r="HVU70" s="525"/>
      <c r="HVV70" s="525"/>
      <c r="HVW70" s="525"/>
      <c r="HVX70" s="525"/>
      <c r="HVY70" s="525"/>
      <c r="HVZ70" s="525"/>
      <c r="HWA70" s="525"/>
      <c r="HWB70" s="525"/>
      <c r="HWC70" s="525"/>
      <c r="HWD70" s="525"/>
      <c r="HWE70" s="525"/>
      <c r="HWF70" s="525"/>
      <c r="HWG70" s="525"/>
      <c r="HWH70" s="525"/>
      <c r="HWI70" s="525"/>
      <c r="HWJ70" s="525"/>
      <c r="HWK70" s="525"/>
      <c r="HWL70" s="525"/>
      <c r="HWM70" s="525"/>
      <c r="HWN70" s="525"/>
      <c r="HWO70" s="525"/>
      <c r="HWP70" s="525"/>
      <c r="HWQ70" s="525"/>
      <c r="HWR70" s="525"/>
      <c r="HWS70" s="525"/>
      <c r="HWT70" s="525"/>
      <c r="HWU70" s="525"/>
      <c r="HWV70" s="525"/>
      <c r="HWW70" s="525"/>
      <c r="HWX70" s="525"/>
      <c r="HWY70" s="525"/>
      <c r="HWZ70" s="525"/>
      <c r="HXA70" s="525"/>
      <c r="HXB70" s="525"/>
      <c r="HXC70" s="525"/>
      <c r="HXD70" s="525"/>
      <c r="HXE70" s="525"/>
      <c r="HXF70" s="525"/>
      <c r="HXG70" s="525"/>
      <c r="HXH70" s="525"/>
      <c r="HXI70" s="525"/>
      <c r="HXJ70" s="525"/>
      <c r="HXK70" s="525"/>
      <c r="HXL70" s="525"/>
      <c r="HXM70" s="525"/>
      <c r="HXN70" s="525"/>
      <c r="HXO70" s="525"/>
      <c r="HXP70" s="525"/>
      <c r="HXQ70" s="525"/>
      <c r="HXR70" s="525"/>
      <c r="HXS70" s="525"/>
      <c r="HXT70" s="525"/>
      <c r="HXU70" s="525"/>
      <c r="HXV70" s="525"/>
      <c r="HXW70" s="525"/>
      <c r="HXX70" s="525"/>
      <c r="HXY70" s="525"/>
      <c r="HXZ70" s="525"/>
      <c r="HYA70" s="525"/>
      <c r="HYB70" s="525"/>
      <c r="HYC70" s="525"/>
      <c r="HYD70" s="525"/>
      <c r="HYE70" s="525"/>
      <c r="HYF70" s="525"/>
      <c r="HYG70" s="525"/>
      <c r="HYH70" s="525"/>
      <c r="HYI70" s="525"/>
      <c r="HYJ70" s="525"/>
      <c r="HYK70" s="525"/>
      <c r="HYL70" s="525"/>
      <c r="HYM70" s="525"/>
      <c r="HYN70" s="525"/>
      <c r="HYO70" s="525"/>
      <c r="HYP70" s="525"/>
      <c r="HYQ70" s="525"/>
      <c r="HYR70" s="525"/>
      <c r="HYS70" s="525"/>
      <c r="HYT70" s="525"/>
      <c r="HYU70" s="525"/>
      <c r="HYV70" s="525"/>
      <c r="HYW70" s="525"/>
      <c r="HYX70" s="525"/>
      <c r="HYY70" s="525"/>
      <c r="HYZ70" s="525"/>
      <c r="HZA70" s="525"/>
      <c r="HZB70" s="525"/>
      <c r="HZC70" s="525"/>
      <c r="HZD70" s="525"/>
      <c r="HZE70" s="525"/>
      <c r="HZF70" s="525"/>
      <c r="HZG70" s="525"/>
      <c r="HZH70" s="525"/>
      <c r="HZI70" s="525"/>
      <c r="HZJ70" s="525"/>
      <c r="HZK70" s="525"/>
      <c r="HZL70" s="525"/>
      <c r="HZM70" s="525"/>
      <c r="HZN70" s="525"/>
      <c r="HZO70" s="525"/>
      <c r="HZP70" s="525"/>
      <c r="HZQ70" s="525"/>
      <c r="HZR70" s="525"/>
      <c r="HZS70" s="525"/>
      <c r="HZT70" s="525"/>
      <c r="HZU70" s="525"/>
      <c r="HZV70" s="525"/>
      <c r="HZW70" s="525"/>
      <c r="HZX70" s="525"/>
      <c r="HZY70" s="525"/>
      <c r="HZZ70" s="525"/>
      <c r="IAA70" s="525"/>
      <c r="IAB70" s="525"/>
      <c r="IAC70" s="525"/>
      <c r="IAD70" s="525"/>
      <c r="IAE70" s="525"/>
      <c r="IAF70" s="525"/>
      <c r="IAG70" s="525"/>
      <c r="IAH70" s="525"/>
      <c r="IAI70" s="525"/>
      <c r="IAJ70" s="525"/>
      <c r="IAK70" s="525"/>
      <c r="IAL70" s="525"/>
      <c r="IAM70" s="525"/>
      <c r="IAN70" s="525"/>
      <c r="IAO70" s="525"/>
      <c r="IAP70" s="525"/>
      <c r="IAQ70" s="525"/>
      <c r="IAR70" s="525"/>
      <c r="IAS70" s="525"/>
      <c r="IAT70" s="525"/>
      <c r="IAU70" s="525"/>
      <c r="IAV70" s="525"/>
      <c r="IAW70" s="525"/>
      <c r="IAX70" s="525"/>
      <c r="IAY70" s="525"/>
      <c r="IAZ70" s="525"/>
      <c r="IBA70" s="525"/>
      <c r="IBB70" s="525"/>
      <c r="IBC70" s="525"/>
      <c r="IBD70" s="525"/>
      <c r="IBE70" s="525"/>
      <c r="IBF70" s="525"/>
      <c r="IBG70" s="525"/>
      <c r="IBH70" s="525"/>
      <c r="IBI70" s="525"/>
      <c r="IBJ70" s="525"/>
      <c r="IBK70" s="525"/>
      <c r="IBL70" s="525"/>
      <c r="IBM70" s="525"/>
      <c r="IBN70" s="525"/>
      <c r="IBO70" s="525"/>
      <c r="IBP70" s="525"/>
      <c r="IBQ70" s="525"/>
      <c r="IBR70" s="525"/>
      <c r="IBS70" s="525"/>
      <c r="IBT70" s="525"/>
      <c r="IBU70" s="525"/>
      <c r="IBV70" s="525"/>
      <c r="IBW70" s="525"/>
      <c r="IBX70" s="525"/>
      <c r="IBY70" s="525"/>
      <c r="IBZ70" s="525"/>
      <c r="ICA70" s="525"/>
      <c r="ICB70" s="525"/>
      <c r="ICC70" s="525"/>
      <c r="ICD70" s="525"/>
      <c r="ICE70" s="525"/>
      <c r="ICF70" s="525"/>
      <c r="ICG70" s="525"/>
      <c r="ICH70" s="525"/>
      <c r="ICI70" s="525"/>
      <c r="ICJ70" s="525"/>
      <c r="ICK70" s="525"/>
      <c r="ICL70" s="525"/>
      <c r="ICM70" s="525"/>
      <c r="ICN70" s="525"/>
      <c r="ICO70" s="525"/>
      <c r="ICP70" s="525"/>
      <c r="ICQ70" s="525"/>
      <c r="ICR70" s="525"/>
      <c r="ICS70" s="525"/>
      <c r="ICT70" s="525"/>
      <c r="ICU70" s="525"/>
      <c r="ICV70" s="525"/>
      <c r="ICW70" s="525"/>
      <c r="ICX70" s="525"/>
      <c r="ICY70" s="525"/>
      <c r="ICZ70" s="525"/>
      <c r="IDA70" s="525"/>
      <c r="IDB70" s="525"/>
      <c r="IDC70" s="525"/>
      <c r="IDD70" s="525"/>
      <c r="IDE70" s="525"/>
      <c r="IDF70" s="525"/>
      <c r="IDG70" s="525"/>
      <c r="IDH70" s="525"/>
      <c r="IDI70" s="525"/>
      <c r="IDJ70" s="525"/>
      <c r="IDK70" s="525"/>
      <c r="IDL70" s="525"/>
      <c r="IDM70" s="525"/>
      <c r="IDN70" s="525"/>
      <c r="IDO70" s="525"/>
      <c r="IDP70" s="525"/>
      <c r="IDQ70" s="525"/>
      <c r="IDR70" s="525"/>
      <c r="IDS70" s="525"/>
      <c r="IDT70" s="525"/>
      <c r="IDU70" s="525"/>
      <c r="IDV70" s="525"/>
      <c r="IDW70" s="525"/>
      <c r="IDX70" s="525"/>
      <c r="IDY70" s="525"/>
      <c r="IDZ70" s="525"/>
      <c r="IEA70" s="525"/>
      <c r="IEB70" s="525"/>
      <c r="IEC70" s="525"/>
      <c r="IED70" s="525"/>
      <c r="IEE70" s="525"/>
      <c r="IEF70" s="525"/>
      <c r="IEG70" s="525"/>
      <c r="IEH70" s="525"/>
      <c r="IEI70" s="525"/>
      <c r="IEJ70" s="525"/>
      <c r="IEK70" s="525"/>
      <c r="IEL70" s="525"/>
      <c r="IEM70" s="525"/>
      <c r="IEN70" s="525"/>
      <c r="IEO70" s="525"/>
      <c r="IEP70" s="525"/>
      <c r="IEQ70" s="525"/>
      <c r="IER70" s="525"/>
      <c r="IES70" s="525"/>
      <c r="IET70" s="525"/>
      <c r="IEU70" s="525"/>
      <c r="IEV70" s="525"/>
      <c r="IEW70" s="525"/>
      <c r="IEX70" s="525"/>
      <c r="IEY70" s="525"/>
      <c r="IEZ70" s="525"/>
      <c r="IFA70" s="525"/>
      <c r="IFB70" s="525"/>
      <c r="IFC70" s="525"/>
      <c r="IFD70" s="525"/>
      <c r="IFE70" s="525"/>
      <c r="IFF70" s="525"/>
      <c r="IFG70" s="525"/>
      <c r="IFH70" s="525"/>
      <c r="IFI70" s="525"/>
      <c r="IFJ70" s="525"/>
      <c r="IFK70" s="525"/>
      <c r="IFL70" s="525"/>
      <c r="IFM70" s="525"/>
      <c r="IFN70" s="525"/>
      <c r="IFO70" s="525"/>
      <c r="IFP70" s="525"/>
      <c r="IFQ70" s="525"/>
      <c r="IFR70" s="525"/>
      <c r="IFS70" s="525"/>
      <c r="IFT70" s="525"/>
      <c r="IFU70" s="525"/>
      <c r="IFV70" s="525"/>
      <c r="IFW70" s="525"/>
      <c r="IFX70" s="525"/>
      <c r="IFY70" s="525"/>
      <c r="IFZ70" s="525"/>
      <c r="IGA70" s="525"/>
      <c r="IGB70" s="525"/>
      <c r="IGC70" s="525"/>
      <c r="IGD70" s="525"/>
      <c r="IGE70" s="525"/>
      <c r="IGF70" s="525"/>
      <c r="IGG70" s="525"/>
      <c r="IGH70" s="525"/>
      <c r="IGI70" s="525"/>
      <c r="IGJ70" s="525"/>
      <c r="IGK70" s="525"/>
      <c r="IGL70" s="525"/>
      <c r="IGM70" s="525"/>
      <c r="IGN70" s="525"/>
      <c r="IGO70" s="525"/>
      <c r="IGP70" s="525"/>
      <c r="IGQ70" s="525"/>
      <c r="IGR70" s="525"/>
      <c r="IGS70" s="525"/>
      <c r="IGT70" s="525"/>
      <c r="IGU70" s="525"/>
      <c r="IGV70" s="525"/>
      <c r="IGW70" s="525"/>
      <c r="IGX70" s="525"/>
      <c r="IGY70" s="525"/>
      <c r="IGZ70" s="525"/>
      <c r="IHA70" s="525"/>
      <c r="IHB70" s="525"/>
      <c r="IHC70" s="525"/>
      <c r="IHD70" s="525"/>
      <c r="IHE70" s="525"/>
      <c r="IHF70" s="525"/>
      <c r="IHG70" s="525"/>
      <c r="IHH70" s="525"/>
      <c r="IHI70" s="525"/>
      <c r="IHJ70" s="525"/>
      <c r="IHK70" s="525"/>
      <c r="IHL70" s="525"/>
      <c r="IHM70" s="525"/>
      <c r="IHN70" s="525"/>
      <c r="IHO70" s="525"/>
      <c r="IHP70" s="525"/>
      <c r="IHQ70" s="525"/>
      <c r="IHR70" s="525"/>
      <c r="IHS70" s="525"/>
      <c r="IHT70" s="525"/>
      <c r="IHU70" s="525"/>
      <c r="IHV70" s="525"/>
      <c r="IHW70" s="525"/>
      <c r="IHX70" s="525"/>
      <c r="IHY70" s="525"/>
      <c r="IHZ70" s="525"/>
      <c r="IIA70" s="525"/>
      <c r="IIB70" s="525"/>
      <c r="IIC70" s="525"/>
      <c r="IID70" s="525"/>
      <c r="IIE70" s="525"/>
      <c r="IIF70" s="525"/>
      <c r="IIG70" s="525"/>
      <c r="IIH70" s="525"/>
      <c r="III70" s="525"/>
      <c r="IIJ70" s="525"/>
      <c r="IIK70" s="525"/>
      <c r="IIL70" s="525"/>
      <c r="IIM70" s="525"/>
      <c r="IIN70" s="525"/>
      <c r="IIO70" s="525"/>
      <c r="IIP70" s="525"/>
      <c r="IIQ70" s="525"/>
      <c r="IIR70" s="525"/>
      <c r="IIS70" s="525"/>
      <c r="IIT70" s="525"/>
      <c r="IIU70" s="525"/>
      <c r="IIV70" s="525"/>
      <c r="IIW70" s="525"/>
      <c r="IIX70" s="525"/>
      <c r="IIY70" s="525"/>
      <c r="IIZ70" s="525"/>
      <c r="IJA70" s="525"/>
      <c r="IJB70" s="525"/>
      <c r="IJC70" s="525"/>
      <c r="IJD70" s="525"/>
      <c r="IJE70" s="525"/>
      <c r="IJF70" s="525"/>
      <c r="IJG70" s="525"/>
      <c r="IJH70" s="525"/>
      <c r="IJI70" s="525"/>
      <c r="IJJ70" s="525"/>
      <c r="IJK70" s="525"/>
      <c r="IJL70" s="525"/>
      <c r="IJM70" s="525"/>
      <c r="IJN70" s="525"/>
      <c r="IJO70" s="525"/>
      <c r="IJP70" s="525"/>
      <c r="IJQ70" s="525"/>
      <c r="IJR70" s="525"/>
      <c r="IJS70" s="525"/>
      <c r="IJT70" s="525"/>
      <c r="IJU70" s="525"/>
      <c r="IJV70" s="525"/>
      <c r="IJW70" s="525"/>
      <c r="IJX70" s="525"/>
      <c r="IJY70" s="525"/>
      <c r="IJZ70" s="525"/>
      <c r="IKA70" s="525"/>
      <c r="IKB70" s="525"/>
      <c r="IKC70" s="525"/>
      <c r="IKD70" s="525"/>
      <c r="IKE70" s="525"/>
      <c r="IKF70" s="525"/>
      <c r="IKG70" s="525"/>
      <c r="IKH70" s="525"/>
      <c r="IKI70" s="525"/>
      <c r="IKJ70" s="525"/>
      <c r="IKK70" s="525"/>
      <c r="IKL70" s="525"/>
      <c r="IKM70" s="525"/>
      <c r="IKN70" s="525"/>
      <c r="IKO70" s="525"/>
      <c r="IKP70" s="525"/>
      <c r="IKQ70" s="525"/>
      <c r="IKR70" s="525"/>
      <c r="IKS70" s="525"/>
      <c r="IKT70" s="525"/>
      <c r="IKU70" s="525"/>
      <c r="IKV70" s="525"/>
      <c r="IKW70" s="525"/>
      <c r="IKX70" s="525"/>
      <c r="IKY70" s="525"/>
      <c r="IKZ70" s="525"/>
      <c r="ILA70" s="525"/>
      <c r="ILB70" s="525"/>
      <c r="ILC70" s="525"/>
      <c r="ILD70" s="525"/>
      <c r="ILE70" s="525"/>
      <c r="ILF70" s="525"/>
      <c r="ILG70" s="525"/>
      <c r="ILH70" s="525"/>
      <c r="ILI70" s="525"/>
      <c r="ILJ70" s="525"/>
      <c r="ILK70" s="525"/>
      <c r="ILL70" s="525"/>
      <c r="ILM70" s="525"/>
      <c r="ILN70" s="525"/>
      <c r="ILO70" s="525"/>
      <c r="ILP70" s="525"/>
      <c r="ILQ70" s="525"/>
      <c r="ILR70" s="525"/>
      <c r="ILS70" s="525"/>
      <c r="ILT70" s="525"/>
      <c r="ILU70" s="525"/>
      <c r="ILV70" s="525"/>
      <c r="ILW70" s="525"/>
      <c r="ILX70" s="525"/>
      <c r="ILY70" s="525"/>
      <c r="ILZ70" s="525"/>
      <c r="IMA70" s="525"/>
      <c r="IMB70" s="525"/>
      <c r="IMC70" s="525"/>
      <c r="IMD70" s="525"/>
      <c r="IME70" s="525"/>
      <c r="IMF70" s="525"/>
      <c r="IMG70" s="525"/>
      <c r="IMH70" s="525"/>
      <c r="IMI70" s="525"/>
      <c r="IMJ70" s="525"/>
      <c r="IMK70" s="525"/>
      <c r="IML70" s="525"/>
      <c r="IMM70" s="525"/>
      <c r="IMN70" s="525"/>
      <c r="IMO70" s="525"/>
      <c r="IMP70" s="525"/>
      <c r="IMQ70" s="525"/>
      <c r="IMR70" s="525"/>
      <c r="IMS70" s="525"/>
      <c r="IMT70" s="525"/>
      <c r="IMU70" s="525"/>
      <c r="IMV70" s="525"/>
      <c r="IMW70" s="525"/>
      <c r="IMX70" s="525"/>
      <c r="IMY70" s="525"/>
      <c r="IMZ70" s="525"/>
      <c r="INA70" s="525"/>
      <c r="INB70" s="525"/>
      <c r="INC70" s="525"/>
      <c r="IND70" s="525"/>
      <c r="INE70" s="525"/>
      <c r="INF70" s="525"/>
      <c r="ING70" s="525"/>
      <c r="INH70" s="525"/>
      <c r="INI70" s="525"/>
      <c r="INJ70" s="525"/>
      <c r="INK70" s="525"/>
      <c r="INL70" s="525"/>
      <c r="INM70" s="525"/>
      <c r="INN70" s="525"/>
      <c r="INO70" s="525"/>
      <c r="INP70" s="525"/>
      <c r="INQ70" s="525"/>
      <c r="INR70" s="525"/>
      <c r="INS70" s="525"/>
      <c r="INT70" s="525"/>
      <c r="INU70" s="525"/>
      <c r="INV70" s="525"/>
      <c r="INW70" s="525"/>
      <c r="INX70" s="525"/>
      <c r="INY70" s="525"/>
      <c r="INZ70" s="525"/>
      <c r="IOA70" s="525"/>
      <c r="IOB70" s="525"/>
      <c r="IOC70" s="525"/>
      <c r="IOD70" s="525"/>
      <c r="IOE70" s="525"/>
      <c r="IOF70" s="525"/>
      <c r="IOG70" s="525"/>
      <c r="IOH70" s="525"/>
      <c r="IOI70" s="525"/>
      <c r="IOJ70" s="525"/>
      <c r="IOK70" s="525"/>
      <c r="IOL70" s="525"/>
      <c r="IOM70" s="525"/>
      <c r="ION70" s="525"/>
      <c r="IOO70" s="525"/>
      <c r="IOP70" s="525"/>
      <c r="IOQ70" s="525"/>
      <c r="IOR70" s="525"/>
      <c r="IOS70" s="525"/>
      <c r="IOT70" s="525"/>
      <c r="IOU70" s="525"/>
      <c r="IOV70" s="525"/>
      <c r="IOW70" s="525"/>
      <c r="IOX70" s="525"/>
      <c r="IOY70" s="525"/>
      <c r="IOZ70" s="525"/>
      <c r="IPA70" s="525"/>
      <c r="IPB70" s="525"/>
      <c r="IPC70" s="525"/>
      <c r="IPD70" s="525"/>
      <c r="IPE70" s="525"/>
      <c r="IPF70" s="525"/>
      <c r="IPG70" s="525"/>
      <c r="IPH70" s="525"/>
      <c r="IPI70" s="525"/>
      <c r="IPJ70" s="525"/>
      <c r="IPK70" s="525"/>
      <c r="IPL70" s="525"/>
      <c r="IPM70" s="525"/>
      <c r="IPN70" s="525"/>
      <c r="IPO70" s="525"/>
      <c r="IPP70" s="525"/>
      <c r="IPQ70" s="525"/>
      <c r="IPR70" s="525"/>
      <c r="IPS70" s="525"/>
      <c r="IPT70" s="525"/>
      <c r="IPU70" s="525"/>
      <c r="IPV70" s="525"/>
      <c r="IPW70" s="525"/>
      <c r="IPX70" s="525"/>
      <c r="IPY70" s="525"/>
      <c r="IPZ70" s="525"/>
      <c r="IQA70" s="525"/>
      <c r="IQB70" s="525"/>
      <c r="IQC70" s="525"/>
      <c r="IQD70" s="525"/>
      <c r="IQE70" s="525"/>
      <c r="IQF70" s="525"/>
      <c r="IQG70" s="525"/>
      <c r="IQH70" s="525"/>
      <c r="IQI70" s="525"/>
      <c r="IQJ70" s="525"/>
      <c r="IQK70" s="525"/>
      <c r="IQL70" s="525"/>
      <c r="IQM70" s="525"/>
      <c r="IQN70" s="525"/>
      <c r="IQO70" s="525"/>
      <c r="IQP70" s="525"/>
      <c r="IQQ70" s="525"/>
      <c r="IQR70" s="525"/>
      <c r="IQS70" s="525"/>
      <c r="IQT70" s="525"/>
      <c r="IQU70" s="525"/>
      <c r="IQV70" s="525"/>
      <c r="IQW70" s="525"/>
      <c r="IQX70" s="525"/>
      <c r="IQY70" s="525"/>
      <c r="IQZ70" s="525"/>
      <c r="IRA70" s="525"/>
      <c r="IRB70" s="525"/>
      <c r="IRC70" s="525"/>
      <c r="IRD70" s="525"/>
      <c r="IRE70" s="525"/>
      <c r="IRF70" s="525"/>
      <c r="IRG70" s="525"/>
      <c r="IRH70" s="525"/>
      <c r="IRI70" s="525"/>
      <c r="IRJ70" s="525"/>
      <c r="IRK70" s="525"/>
      <c r="IRL70" s="525"/>
      <c r="IRM70" s="525"/>
      <c r="IRN70" s="525"/>
      <c r="IRO70" s="525"/>
      <c r="IRP70" s="525"/>
      <c r="IRQ70" s="525"/>
      <c r="IRR70" s="525"/>
      <c r="IRS70" s="525"/>
      <c r="IRT70" s="525"/>
      <c r="IRU70" s="525"/>
      <c r="IRV70" s="525"/>
      <c r="IRW70" s="525"/>
      <c r="IRX70" s="525"/>
      <c r="IRY70" s="525"/>
      <c r="IRZ70" s="525"/>
      <c r="ISA70" s="525"/>
      <c r="ISB70" s="525"/>
      <c r="ISC70" s="525"/>
      <c r="ISD70" s="525"/>
      <c r="ISE70" s="525"/>
      <c r="ISF70" s="525"/>
      <c r="ISG70" s="525"/>
      <c r="ISH70" s="525"/>
      <c r="ISI70" s="525"/>
      <c r="ISJ70" s="525"/>
      <c r="ISK70" s="525"/>
      <c r="ISL70" s="525"/>
      <c r="ISM70" s="525"/>
      <c r="ISN70" s="525"/>
      <c r="ISO70" s="525"/>
      <c r="ISP70" s="525"/>
      <c r="ISQ70" s="525"/>
      <c r="ISR70" s="525"/>
      <c r="ISS70" s="525"/>
      <c r="IST70" s="525"/>
      <c r="ISU70" s="525"/>
      <c r="ISV70" s="525"/>
      <c r="ISW70" s="525"/>
      <c r="ISX70" s="525"/>
      <c r="ISY70" s="525"/>
      <c r="ISZ70" s="525"/>
      <c r="ITA70" s="525"/>
      <c r="ITB70" s="525"/>
      <c r="ITC70" s="525"/>
      <c r="ITD70" s="525"/>
      <c r="ITE70" s="525"/>
      <c r="ITF70" s="525"/>
      <c r="ITG70" s="525"/>
      <c r="ITH70" s="525"/>
      <c r="ITI70" s="525"/>
      <c r="ITJ70" s="525"/>
      <c r="ITK70" s="525"/>
      <c r="ITL70" s="525"/>
      <c r="ITM70" s="525"/>
      <c r="ITN70" s="525"/>
      <c r="ITO70" s="525"/>
      <c r="ITP70" s="525"/>
      <c r="ITQ70" s="525"/>
      <c r="ITR70" s="525"/>
      <c r="ITS70" s="525"/>
      <c r="ITT70" s="525"/>
      <c r="ITU70" s="525"/>
      <c r="ITV70" s="525"/>
      <c r="ITW70" s="525"/>
      <c r="ITX70" s="525"/>
      <c r="ITY70" s="525"/>
      <c r="ITZ70" s="525"/>
      <c r="IUA70" s="525"/>
      <c r="IUB70" s="525"/>
      <c r="IUC70" s="525"/>
      <c r="IUD70" s="525"/>
      <c r="IUE70" s="525"/>
      <c r="IUF70" s="525"/>
      <c r="IUG70" s="525"/>
      <c r="IUH70" s="525"/>
      <c r="IUI70" s="525"/>
      <c r="IUJ70" s="525"/>
      <c r="IUK70" s="525"/>
      <c r="IUL70" s="525"/>
      <c r="IUM70" s="525"/>
      <c r="IUN70" s="525"/>
      <c r="IUO70" s="525"/>
      <c r="IUP70" s="525"/>
      <c r="IUQ70" s="525"/>
      <c r="IUR70" s="525"/>
      <c r="IUS70" s="525"/>
      <c r="IUT70" s="525"/>
      <c r="IUU70" s="525"/>
      <c r="IUV70" s="525"/>
      <c r="IUW70" s="525"/>
      <c r="IUX70" s="525"/>
      <c r="IUY70" s="525"/>
      <c r="IUZ70" s="525"/>
      <c r="IVA70" s="525"/>
      <c r="IVB70" s="525"/>
      <c r="IVC70" s="525"/>
      <c r="IVD70" s="525"/>
      <c r="IVE70" s="525"/>
      <c r="IVF70" s="525"/>
      <c r="IVG70" s="525"/>
      <c r="IVH70" s="525"/>
      <c r="IVI70" s="525"/>
      <c r="IVJ70" s="525"/>
      <c r="IVK70" s="525"/>
      <c r="IVL70" s="525"/>
      <c r="IVM70" s="525"/>
      <c r="IVN70" s="525"/>
      <c r="IVO70" s="525"/>
      <c r="IVP70" s="525"/>
      <c r="IVQ70" s="525"/>
      <c r="IVR70" s="525"/>
      <c r="IVS70" s="525"/>
      <c r="IVT70" s="525"/>
      <c r="IVU70" s="525"/>
      <c r="IVV70" s="525"/>
      <c r="IVW70" s="525"/>
      <c r="IVX70" s="525"/>
      <c r="IVY70" s="525"/>
      <c r="IVZ70" s="525"/>
      <c r="IWA70" s="525"/>
      <c r="IWB70" s="525"/>
      <c r="IWC70" s="525"/>
      <c r="IWD70" s="525"/>
      <c r="IWE70" s="525"/>
      <c r="IWF70" s="525"/>
      <c r="IWG70" s="525"/>
      <c r="IWH70" s="525"/>
      <c r="IWI70" s="525"/>
      <c r="IWJ70" s="525"/>
      <c r="IWK70" s="525"/>
      <c r="IWL70" s="525"/>
      <c r="IWM70" s="525"/>
      <c r="IWN70" s="525"/>
      <c r="IWO70" s="525"/>
      <c r="IWP70" s="525"/>
      <c r="IWQ70" s="525"/>
      <c r="IWR70" s="525"/>
      <c r="IWS70" s="525"/>
      <c r="IWT70" s="525"/>
      <c r="IWU70" s="525"/>
      <c r="IWV70" s="525"/>
      <c r="IWW70" s="525"/>
      <c r="IWX70" s="525"/>
      <c r="IWY70" s="525"/>
      <c r="IWZ70" s="525"/>
      <c r="IXA70" s="525"/>
      <c r="IXB70" s="525"/>
      <c r="IXC70" s="525"/>
      <c r="IXD70" s="525"/>
      <c r="IXE70" s="525"/>
      <c r="IXF70" s="525"/>
      <c r="IXG70" s="525"/>
      <c r="IXH70" s="525"/>
      <c r="IXI70" s="525"/>
      <c r="IXJ70" s="525"/>
      <c r="IXK70" s="525"/>
      <c r="IXL70" s="525"/>
      <c r="IXM70" s="525"/>
      <c r="IXN70" s="525"/>
      <c r="IXO70" s="525"/>
      <c r="IXP70" s="525"/>
      <c r="IXQ70" s="525"/>
      <c r="IXR70" s="525"/>
      <c r="IXS70" s="525"/>
      <c r="IXT70" s="525"/>
      <c r="IXU70" s="525"/>
      <c r="IXV70" s="525"/>
      <c r="IXW70" s="525"/>
      <c r="IXX70" s="525"/>
      <c r="IXY70" s="525"/>
      <c r="IXZ70" s="525"/>
      <c r="IYA70" s="525"/>
      <c r="IYB70" s="525"/>
      <c r="IYC70" s="525"/>
      <c r="IYD70" s="525"/>
      <c r="IYE70" s="525"/>
      <c r="IYF70" s="525"/>
      <c r="IYG70" s="525"/>
      <c r="IYH70" s="525"/>
      <c r="IYI70" s="525"/>
      <c r="IYJ70" s="525"/>
      <c r="IYK70" s="525"/>
      <c r="IYL70" s="525"/>
      <c r="IYM70" s="525"/>
      <c r="IYN70" s="525"/>
      <c r="IYO70" s="525"/>
      <c r="IYP70" s="525"/>
      <c r="IYQ70" s="525"/>
      <c r="IYR70" s="525"/>
      <c r="IYS70" s="525"/>
      <c r="IYT70" s="525"/>
      <c r="IYU70" s="525"/>
      <c r="IYV70" s="525"/>
      <c r="IYW70" s="525"/>
      <c r="IYX70" s="525"/>
      <c r="IYY70" s="525"/>
      <c r="IYZ70" s="525"/>
      <c r="IZA70" s="525"/>
      <c r="IZB70" s="525"/>
      <c r="IZC70" s="525"/>
      <c r="IZD70" s="525"/>
      <c r="IZE70" s="525"/>
      <c r="IZF70" s="525"/>
      <c r="IZG70" s="525"/>
      <c r="IZH70" s="525"/>
      <c r="IZI70" s="525"/>
      <c r="IZJ70" s="525"/>
      <c r="IZK70" s="525"/>
      <c r="IZL70" s="525"/>
      <c r="IZM70" s="525"/>
      <c r="IZN70" s="525"/>
      <c r="IZO70" s="525"/>
      <c r="IZP70" s="525"/>
      <c r="IZQ70" s="525"/>
      <c r="IZR70" s="525"/>
      <c r="IZS70" s="525"/>
      <c r="IZT70" s="525"/>
      <c r="IZU70" s="525"/>
      <c r="IZV70" s="525"/>
      <c r="IZW70" s="525"/>
      <c r="IZX70" s="525"/>
      <c r="IZY70" s="525"/>
      <c r="IZZ70" s="525"/>
      <c r="JAA70" s="525"/>
      <c r="JAB70" s="525"/>
      <c r="JAC70" s="525"/>
      <c r="JAD70" s="525"/>
      <c r="JAE70" s="525"/>
      <c r="JAF70" s="525"/>
      <c r="JAG70" s="525"/>
      <c r="JAH70" s="525"/>
      <c r="JAI70" s="525"/>
      <c r="JAJ70" s="525"/>
      <c r="JAK70" s="525"/>
      <c r="JAL70" s="525"/>
      <c r="JAM70" s="525"/>
      <c r="JAN70" s="525"/>
      <c r="JAO70" s="525"/>
      <c r="JAP70" s="525"/>
      <c r="JAQ70" s="525"/>
      <c r="JAR70" s="525"/>
      <c r="JAS70" s="525"/>
      <c r="JAT70" s="525"/>
      <c r="JAU70" s="525"/>
      <c r="JAV70" s="525"/>
      <c r="JAW70" s="525"/>
      <c r="JAX70" s="525"/>
      <c r="JAY70" s="525"/>
      <c r="JAZ70" s="525"/>
      <c r="JBA70" s="525"/>
      <c r="JBB70" s="525"/>
      <c r="JBC70" s="525"/>
      <c r="JBD70" s="525"/>
      <c r="JBE70" s="525"/>
      <c r="JBF70" s="525"/>
      <c r="JBG70" s="525"/>
      <c r="JBH70" s="525"/>
      <c r="JBI70" s="525"/>
      <c r="JBJ70" s="525"/>
      <c r="JBK70" s="525"/>
      <c r="JBL70" s="525"/>
      <c r="JBM70" s="525"/>
      <c r="JBN70" s="525"/>
      <c r="JBO70" s="525"/>
      <c r="JBP70" s="525"/>
      <c r="JBQ70" s="525"/>
      <c r="JBR70" s="525"/>
      <c r="JBS70" s="525"/>
      <c r="JBT70" s="525"/>
      <c r="JBU70" s="525"/>
      <c r="JBV70" s="525"/>
      <c r="JBW70" s="525"/>
      <c r="JBX70" s="525"/>
      <c r="JBY70" s="525"/>
      <c r="JBZ70" s="525"/>
      <c r="JCA70" s="525"/>
      <c r="JCB70" s="525"/>
      <c r="JCC70" s="525"/>
      <c r="JCD70" s="525"/>
      <c r="JCE70" s="525"/>
      <c r="JCF70" s="525"/>
      <c r="JCG70" s="525"/>
      <c r="JCH70" s="525"/>
      <c r="JCI70" s="525"/>
      <c r="JCJ70" s="525"/>
      <c r="JCK70" s="525"/>
      <c r="JCL70" s="525"/>
      <c r="JCM70" s="525"/>
      <c r="JCN70" s="525"/>
      <c r="JCO70" s="525"/>
      <c r="JCP70" s="525"/>
      <c r="JCQ70" s="525"/>
      <c r="JCR70" s="525"/>
      <c r="JCS70" s="525"/>
      <c r="JCT70" s="525"/>
      <c r="JCU70" s="525"/>
      <c r="JCV70" s="525"/>
      <c r="JCW70" s="525"/>
      <c r="JCX70" s="525"/>
      <c r="JCY70" s="525"/>
      <c r="JCZ70" s="525"/>
      <c r="JDA70" s="525"/>
      <c r="JDB70" s="525"/>
      <c r="JDC70" s="525"/>
      <c r="JDD70" s="525"/>
      <c r="JDE70" s="525"/>
      <c r="JDF70" s="525"/>
      <c r="JDG70" s="525"/>
      <c r="JDH70" s="525"/>
      <c r="JDI70" s="525"/>
      <c r="JDJ70" s="525"/>
      <c r="JDK70" s="525"/>
      <c r="JDL70" s="525"/>
      <c r="JDM70" s="525"/>
      <c r="JDN70" s="525"/>
      <c r="JDO70" s="525"/>
      <c r="JDP70" s="525"/>
      <c r="JDQ70" s="525"/>
      <c r="JDR70" s="525"/>
      <c r="JDS70" s="525"/>
      <c r="JDT70" s="525"/>
      <c r="JDU70" s="525"/>
      <c r="JDV70" s="525"/>
      <c r="JDW70" s="525"/>
      <c r="JDX70" s="525"/>
      <c r="JDY70" s="525"/>
      <c r="JDZ70" s="525"/>
      <c r="JEA70" s="525"/>
      <c r="JEB70" s="525"/>
      <c r="JEC70" s="525"/>
      <c r="JED70" s="525"/>
      <c r="JEE70" s="525"/>
      <c r="JEF70" s="525"/>
      <c r="JEG70" s="525"/>
      <c r="JEH70" s="525"/>
      <c r="JEI70" s="525"/>
      <c r="JEJ70" s="525"/>
      <c r="JEK70" s="525"/>
      <c r="JEL70" s="525"/>
      <c r="JEM70" s="525"/>
      <c r="JEN70" s="525"/>
      <c r="JEO70" s="525"/>
      <c r="JEP70" s="525"/>
      <c r="JEQ70" s="525"/>
      <c r="JER70" s="525"/>
      <c r="JES70" s="525"/>
      <c r="JET70" s="525"/>
      <c r="JEU70" s="525"/>
      <c r="JEV70" s="525"/>
      <c r="JEW70" s="525"/>
      <c r="JEX70" s="525"/>
      <c r="JEY70" s="525"/>
      <c r="JEZ70" s="525"/>
      <c r="JFA70" s="525"/>
      <c r="JFB70" s="525"/>
      <c r="JFC70" s="525"/>
      <c r="JFD70" s="525"/>
      <c r="JFE70" s="525"/>
      <c r="JFF70" s="525"/>
      <c r="JFG70" s="525"/>
      <c r="JFH70" s="525"/>
      <c r="JFI70" s="525"/>
      <c r="JFJ70" s="525"/>
      <c r="JFK70" s="525"/>
      <c r="JFL70" s="525"/>
      <c r="JFM70" s="525"/>
      <c r="JFN70" s="525"/>
      <c r="JFO70" s="525"/>
      <c r="JFP70" s="525"/>
      <c r="JFQ70" s="525"/>
      <c r="JFR70" s="525"/>
      <c r="JFS70" s="525"/>
      <c r="JFT70" s="525"/>
      <c r="JFU70" s="525"/>
      <c r="JFV70" s="525"/>
      <c r="JFW70" s="525"/>
      <c r="JFX70" s="525"/>
      <c r="JFY70" s="525"/>
      <c r="JFZ70" s="525"/>
      <c r="JGA70" s="525"/>
      <c r="JGB70" s="525"/>
      <c r="JGC70" s="525"/>
      <c r="JGD70" s="525"/>
      <c r="JGE70" s="525"/>
      <c r="JGF70" s="525"/>
      <c r="JGG70" s="525"/>
      <c r="JGH70" s="525"/>
      <c r="JGI70" s="525"/>
      <c r="JGJ70" s="525"/>
      <c r="JGK70" s="525"/>
      <c r="JGL70" s="525"/>
      <c r="JGM70" s="525"/>
      <c r="JGN70" s="525"/>
      <c r="JGO70" s="525"/>
      <c r="JGP70" s="525"/>
      <c r="JGQ70" s="525"/>
      <c r="JGR70" s="525"/>
      <c r="JGS70" s="525"/>
      <c r="JGT70" s="525"/>
      <c r="JGU70" s="525"/>
      <c r="JGV70" s="525"/>
      <c r="JGW70" s="525"/>
      <c r="JGX70" s="525"/>
      <c r="JGY70" s="525"/>
      <c r="JGZ70" s="525"/>
      <c r="JHA70" s="525"/>
      <c r="JHB70" s="525"/>
      <c r="JHC70" s="525"/>
      <c r="JHD70" s="525"/>
      <c r="JHE70" s="525"/>
      <c r="JHF70" s="525"/>
      <c r="JHG70" s="525"/>
      <c r="JHH70" s="525"/>
      <c r="JHI70" s="525"/>
      <c r="JHJ70" s="525"/>
      <c r="JHK70" s="525"/>
      <c r="JHL70" s="525"/>
      <c r="JHM70" s="525"/>
      <c r="JHN70" s="525"/>
      <c r="JHO70" s="525"/>
      <c r="JHP70" s="525"/>
      <c r="JHQ70" s="525"/>
      <c r="JHR70" s="525"/>
      <c r="JHS70" s="525"/>
      <c r="JHT70" s="525"/>
      <c r="JHU70" s="525"/>
      <c r="JHV70" s="525"/>
      <c r="JHW70" s="525"/>
      <c r="JHX70" s="525"/>
      <c r="JHY70" s="525"/>
      <c r="JHZ70" s="525"/>
      <c r="JIA70" s="525"/>
      <c r="JIB70" s="525"/>
      <c r="JIC70" s="525"/>
      <c r="JID70" s="525"/>
      <c r="JIE70" s="525"/>
      <c r="JIF70" s="525"/>
      <c r="JIG70" s="525"/>
      <c r="JIH70" s="525"/>
      <c r="JII70" s="525"/>
      <c r="JIJ70" s="525"/>
      <c r="JIK70" s="525"/>
      <c r="JIL70" s="525"/>
      <c r="JIM70" s="525"/>
      <c r="JIN70" s="525"/>
      <c r="JIO70" s="525"/>
      <c r="JIP70" s="525"/>
      <c r="JIQ70" s="525"/>
      <c r="JIR70" s="525"/>
      <c r="JIS70" s="525"/>
      <c r="JIT70" s="525"/>
      <c r="JIU70" s="525"/>
      <c r="JIV70" s="525"/>
      <c r="JIW70" s="525"/>
      <c r="JIX70" s="525"/>
      <c r="JIY70" s="525"/>
      <c r="JIZ70" s="525"/>
      <c r="JJA70" s="525"/>
      <c r="JJB70" s="525"/>
      <c r="JJC70" s="525"/>
      <c r="JJD70" s="525"/>
      <c r="JJE70" s="525"/>
      <c r="JJF70" s="525"/>
      <c r="JJG70" s="525"/>
      <c r="JJH70" s="525"/>
      <c r="JJI70" s="525"/>
      <c r="JJJ70" s="525"/>
      <c r="JJK70" s="525"/>
      <c r="JJL70" s="525"/>
      <c r="JJM70" s="525"/>
      <c r="JJN70" s="525"/>
      <c r="JJO70" s="525"/>
      <c r="JJP70" s="525"/>
      <c r="JJQ70" s="525"/>
      <c r="JJR70" s="525"/>
      <c r="JJS70" s="525"/>
      <c r="JJT70" s="525"/>
      <c r="JJU70" s="525"/>
      <c r="JJV70" s="525"/>
      <c r="JJW70" s="525"/>
      <c r="JJX70" s="525"/>
      <c r="JJY70" s="525"/>
      <c r="JJZ70" s="525"/>
      <c r="JKA70" s="525"/>
      <c r="JKB70" s="525"/>
      <c r="JKC70" s="525"/>
      <c r="JKD70" s="525"/>
      <c r="JKE70" s="525"/>
      <c r="JKF70" s="525"/>
      <c r="JKG70" s="525"/>
      <c r="JKH70" s="525"/>
      <c r="JKI70" s="525"/>
      <c r="JKJ70" s="525"/>
      <c r="JKK70" s="525"/>
      <c r="JKL70" s="525"/>
      <c r="JKM70" s="525"/>
      <c r="JKN70" s="525"/>
      <c r="JKO70" s="525"/>
      <c r="JKP70" s="525"/>
      <c r="JKQ70" s="525"/>
      <c r="JKR70" s="525"/>
      <c r="JKS70" s="525"/>
      <c r="JKT70" s="525"/>
      <c r="JKU70" s="525"/>
      <c r="JKV70" s="525"/>
      <c r="JKW70" s="525"/>
      <c r="JKX70" s="525"/>
      <c r="JKY70" s="525"/>
      <c r="JKZ70" s="525"/>
      <c r="JLA70" s="525"/>
      <c r="JLB70" s="525"/>
      <c r="JLC70" s="525"/>
      <c r="JLD70" s="525"/>
      <c r="JLE70" s="525"/>
      <c r="JLF70" s="525"/>
      <c r="JLG70" s="525"/>
      <c r="JLH70" s="525"/>
      <c r="JLI70" s="525"/>
      <c r="JLJ70" s="525"/>
      <c r="JLK70" s="525"/>
      <c r="JLL70" s="525"/>
      <c r="JLM70" s="525"/>
      <c r="JLN70" s="525"/>
      <c r="JLO70" s="525"/>
      <c r="JLP70" s="525"/>
      <c r="JLQ70" s="525"/>
      <c r="JLR70" s="525"/>
      <c r="JLS70" s="525"/>
      <c r="JLT70" s="525"/>
      <c r="JLU70" s="525"/>
      <c r="JLV70" s="525"/>
      <c r="JLW70" s="525"/>
      <c r="JLX70" s="525"/>
      <c r="JLY70" s="525"/>
      <c r="JLZ70" s="525"/>
      <c r="JMA70" s="525"/>
      <c r="JMB70" s="525"/>
      <c r="JMC70" s="525"/>
      <c r="JMD70" s="525"/>
      <c r="JME70" s="525"/>
      <c r="JMF70" s="525"/>
      <c r="JMG70" s="525"/>
      <c r="JMH70" s="525"/>
      <c r="JMI70" s="525"/>
      <c r="JMJ70" s="525"/>
      <c r="JMK70" s="525"/>
      <c r="JML70" s="525"/>
      <c r="JMM70" s="525"/>
      <c r="JMN70" s="525"/>
      <c r="JMO70" s="525"/>
      <c r="JMP70" s="525"/>
      <c r="JMQ70" s="525"/>
      <c r="JMR70" s="525"/>
      <c r="JMS70" s="525"/>
      <c r="JMT70" s="525"/>
      <c r="JMU70" s="525"/>
      <c r="JMV70" s="525"/>
      <c r="JMW70" s="525"/>
      <c r="JMX70" s="525"/>
      <c r="JMY70" s="525"/>
      <c r="JMZ70" s="525"/>
      <c r="JNA70" s="525"/>
      <c r="JNB70" s="525"/>
      <c r="JNC70" s="525"/>
      <c r="JND70" s="525"/>
      <c r="JNE70" s="525"/>
      <c r="JNF70" s="525"/>
      <c r="JNG70" s="525"/>
      <c r="JNH70" s="525"/>
      <c r="JNI70" s="525"/>
      <c r="JNJ70" s="525"/>
      <c r="JNK70" s="525"/>
      <c r="JNL70" s="525"/>
      <c r="JNM70" s="525"/>
      <c r="JNN70" s="525"/>
      <c r="JNO70" s="525"/>
      <c r="JNP70" s="525"/>
      <c r="JNQ70" s="525"/>
      <c r="JNR70" s="525"/>
      <c r="JNS70" s="525"/>
      <c r="JNT70" s="525"/>
      <c r="JNU70" s="525"/>
      <c r="JNV70" s="525"/>
      <c r="JNW70" s="525"/>
      <c r="JNX70" s="525"/>
      <c r="JNY70" s="525"/>
      <c r="JNZ70" s="525"/>
      <c r="JOA70" s="525"/>
      <c r="JOB70" s="525"/>
      <c r="JOC70" s="525"/>
      <c r="JOD70" s="525"/>
      <c r="JOE70" s="525"/>
      <c r="JOF70" s="525"/>
      <c r="JOG70" s="525"/>
      <c r="JOH70" s="525"/>
      <c r="JOI70" s="525"/>
      <c r="JOJ70" s="525"/>
      <c r="JOK70" s="525"/>
      <c r="JOL70" s="525"/>
      <c r="JOM70" s="525"/>
      <c r="JON70" s="525"/>
      <c r="JOO70" s="525"/>
      <c r="JOP70" s="525"/>
      <c r="JOQ70" s="525"/>
      <c r="JOR70" s="525"/>
      <c r="JOS70" s="525"/>
      <c r="JOT70" s="525"/>
      <c r="JOU70" s="525"/>
      <c r="JOV70" s="525"/>
      <c r="JOW70" s="525"/>
      <c r="JOX70" s="525"/>
      <c r="JOY70" s="525"/>
      <c r="JOZ70" s="525"/>
      <c r="JPA70" s="525"/>
      <c r="JPB70" s="525"/>
      <c r="JPC70" s="525"/>
      <c r="JPD70" s="525"/>
      <c r="JPE70" s="525"/>
      <c r="JPF70" s="525"/>
      <c r="JPG70" s="525"/>
      <c r="JPH70" s="525"/>
      <c r="JPI70" s="525"/>
      <c r="JPJ70" s="525"/>
      <c r="JPK70" s="525"/>
      <c r="JPL70" s="525"/>
      <c r="JPM70" s="525"/>
      <c r="JPN70" s="525"/>
      <c r="JPO70" s="525"/>
      <c r="JPP70" s="525"/>
      <c r="JPQ70" s="525"/>
      <c r="JPR70" s="525"/>
      <c r="JPS70" s="525"/>
      <c r="JPT70" s="525"/>
      <c r="JPU70" s="525"/>
      <c r="JPV70" s="525"/>
      <c r="JPW70" s="525"/>
      <c r="JPX70" s="525"/>
      <c r="JPY70" s="525"/>
      <c r="JPZ70" s="525"/>
      <c r="JQA70" s="525"/>
      <c r="JQB70" s="525"/>
      <c r="JQC70" s="525"/>
      <c r="JQD70" s="525"/>
      <c r="JQE70" s="525"/>
      <c r="JQF70" s="525"/>
      <c r="JQG70" s="525"/>
      <c r="JQH70" s="525"/>
      <c r="JQI70" s="525"/>
      <c r="JQJ70" s="525"/>
      <c r="JQK70" s="525"/>
      <c r="JQL70" s="525"/>
      <c r="JQM70" s="525"/>
      <c r="JQN70" s="525"/>
      <c r="JQO70" s="525"/>
      <c r="JQP70" s="525"/>
      <c r="JQQ70" s="525"/>
      <c r="JQR70" s="525"/>
      <c r="JQS70" s="525"/>
      <c r="JQT70" s="525"/>
      <c r="JQU70" s="525"/>
      <c r="JQV70" s="525"/>
      <c r="JQW70" s="525"/>
      <c r="JQX70" s="525"/>
      <c r="JQY70" s="525"/>
      <c r="JQZ70" s="525"/>
      <c r="JRA70" s="525"/>
      <c r="JRB70" s="525"/>
      <c r="JRC70" s="525"/>
      <c r="JRD70" s="525"/>
      <c r="JRE70" s="525"/>
      <c r="JRF70" s="525"/>
      <c r="JRG70" s="525"/>
      <c r="JRH70" s="525"/>
      <c r="JRI70" s="525"/>
      <c r="JRJ70" s="525"/>
      <c r="JRK70" s="525"/>
      <c r="JRL70" s="525"/>
      <c r="JRM70" s="525"/>
      <c r="JRN70" s="525"/>
      <c r="JRO70" s="525"/>
      <c r="JRP70" s="525"/>
      <c r="JRQ70" s="525"/>
      <c r="JRR70" s="525"/>
      <c r="JRS70" s="525"/>
      <c r="JRT70" s="525"/>
      <c r="JRU70" s="525"/>
      <c r="JRV70" s="525"/>
      <c r="JRW70" s="525"/>
      <c r="JRX70" s="525"/>
      <c r="JRY70" s="525"/>
      <c r="JRZ70" s="525"/>
      <c r="JSA70" s="525"/>
      <c r="JSB70" s="525"/>
      <c r="JSC70" s="525"/>
      <c r="JSD70" s="525"/>
      <c r="JSE70" s="525"/>
      <c r="JSF70" s="525"/>
      <c r="JSG70" s="525"/>
      <c r="JSH70" s="525"/>
      <c r="JSI70" s="525"/>
      <c r="JSJ70" s="525"/>
      <c r="JSK70" s="525"/>
      <c r="JSL70" s="525"/>
      <c r="JSM70" s="525"/>
      <c r="JSN70" s="525"/>
      <c r="JSO70" s="525"/>
      <c r="JSP70" s="525"/>
      <c r="JSQ70" s="525"/>
      <c r="JSR70" s="525"/>
      <c r="JSS70" s="525"/>
      <c r="JST70" s="525"/>
      <c r="JSU70" s="525"/>
      <c r="JSV70" s="525"/>
      <c r="JSW70" s="525"/>
      <c r="JSX70" s="525"/>
      <c r="JSY70" s="525"/>
      <c r="JSZ70" s="525"/>
      <c r="JTA70" s="525"/>
      <c r="JTB70" s="525"/>
      <c r="JTC70" s="525"/>
      <c r="JTD70" s="525"/>
      <c r="JTE70" s="525"/>
      <c r="JTF70" s="525"/>
      <c r="JTG70" s="525"/>
      <c r="JTH70" s="525"/>
      <c r="JTI70" s="525"/>
      <c r="JTJ70" s="525"/>
      <c r="JTK70" s="525"/>
      <c r="JTL70" s="525"/>
      <c r="JTM70" s="525"/>
      <c r="JTN70" s="525"/>
      <c r="JTO70" s="525"/>
      <c r="JTP70" s="525"/>
      <c r="JTQ70" s="525"/>
      <c r="JTR70" s="525"/>
      <c r="JTS70" s="525"/>
      <c r="JTT70" s="525"/>
      <c r="JTU70" s="525"/>
      <c r="JTV70" s="525"/>
      <c r="JTW70" s="525"/>
      <c r="JTX70" s="525"/>
      <c r="JTY70" s="525"/>
      <c r="JTZ70" s="525"/>
      <c r="JUA70" s="525"/>
      <c r="JUB70" s="525"/>
      <c r="JUC70" s="525"/>
      <c r="JUD70" s="525"/>
      <c r="JUE70" s="525"/>
      <c r="JUF70" s="525"/>
      <c r="JUG70" s="525"/>
      <c r="JUH70" s="525"/>
      <c r="JUI70" s="525"/>
      <c r="JUJ70" s="525"/>
      <c r="JUK70" s="525"/>
      <c r="JUL70" s="525"/>
      <c r="JUM70" s="525"/>
      <c r="JUN70" s="525"/>
      <c r="JUO70" s="525"/>
      <c r="JUP70" s="525"/>
      <c r="JUQ70" s="525"/>
      <c r="JUR70" s="525"/>
      <c r="JUS70" s="525"/>
      <c r="JUT70" s="525"/>
      <c r="JUU70" s="525"/>
      <c r="JUV70" s="525"/>
      <c r="JUW70" s="525"/>
      <c r="JUX70" s="525"/>
      <c r="JUY70" s="525"/>
      <c r="JUZ70" s="525"/>
      <c r="JVA70" s="525"/>
      <c r="JVB70" s="525"/>
      <c r="JVC70" s="525"/>
      <c r="JVD70" s="525"/>
      <c r="JVE70" s="525"/>
      <c r="JVF70" s="525"/>
      <c r="JVG70" s="525"/>
      <c r="JVH70" s="525"/>
      <c r="JVI70" s="525"/>
      <c r="JVJ70" s="525"/>
      <c r="JVK70" s="525"/>
      <c r="JVL70" s="525"/>
      <c r="JVM70" s="525"/>
      <c r="JVN70" s="525"/>
      <c r="JVO70" s="525"/>
      <c r="JVP70" s="525"/>
      <c r="JVQ70" s="525"/>
      <c r="JVR70" s="525"/>
      <c r="JVS70" s="525"/>
      <c r="JVT70" s="525"/>
      <c r="JVU70" s="525"/>
      <c r="JVV70" s="525"/>
      <c r="JVW70" s="525"/>
      <c r="JVX70" s="525"/>
      <c r="JVY70" s="525"/>
      <c r="JVZ70" s="525"/>
      <c r="JWA70" s="525"/>
      <c r="JWB70" s="525"/>
      <c r="JWC70" s="525"/>
      <c r="JWD70" s="525"/>
      <c r="JWE70" s="525"/>
      <c r="JWF70" s="525"/>
      <c r="JWG70" s="525"/>
      <c r="JWH70" s="525"/>
      <c r="JWI70" s="525"/>
      <c r="JWJ70" s="525"/>
      <c r="JWK70" s="525"/>
      <c r="JWL70" s="525"/>
      <c r="JWM70" s="525"/>
      <c r="JWN70" s="525"/>
      <c r="JWO70" s="525"/>
      <c r="JWP70" s="525"/>
      <c r="JWQ70" s="525"/>
      <c r="JWR70" s="525"/>
      <c r="JWS70" s="525"/>
      <c r="JWT70" s="525"/>
      <c r="JWU70" s="525"/>
      <c r="JWV70" s="525"/>
      <c r="JWW70" s="525"/>
      <c r="JWX70" s="525"/>
      <c r="JWY70" s="525"/>
      <c r="JWZ70" s="525"/>
      <c r="JXA70" s="525"/>
      <c r="JXB70" s="525"/>
      <c r="JXC70" s="525"/>
      <c r="JXD70" s="525"/>
      <c r="JXE70" s="525"/>
      <c r="JXF70" s="525"/>
      <c r="JXG70" s="525"/>
      <c r="JXH70" s="525"/>
      <c r="JXI70" s="525"/>
      <c r="JXJ70" s="525"/>
      <c r="JXK70" s="525"/>
      <c r="JXL70" s="525"/>
      <c r="JXM70" s="525"/>
      <c r="JXN70" s="525"/>
      <c r="JXO70" s="525"/>
      <c r="JXP70" s="525"/>
      <c r="JXQ70" s="525"/>
      <c r="JXR70" s="525"/>
      <c r="JXS70" s="525"/>
      <c r="JXT70" s="525"/>
      <c r="JXU70" s="525"/>
      <c r="JXV70" s="525"/>
      <c r="JXW70" s="525"/>
      <c r="JXX70" s="525"/>
      <c r="JXY70" s="525"/>
      <c r="JXZ70" s="525"/>
      <c r="JYA70" s="525"/>
      <c r="JYB70" s="525"/>
      <c r="JYC70" s="525"/>
      <c r="JYD70" s="525"/>
      <c r="JYE70" s="525"/>
      <c r="JYF70" s="525"/>
      <c r="JYG70" s="525"/>
      <c r="JYH70" s="525"/>
      <c r="JYI70" s="525"/>
      <c r="JYJ70" s="525"/>
      <c r="JYK70" s="525"/>
      <c r="JYL70" s="525"/>
      <c r="JYM70" s="525"/>
      <c r="JYN70" s="525"/>
      <c r="JYO70" s="525"/>
      <c r="JYP70" s="525"/>
      <c r="JYQ70" s="525"/>
      <c r="JYR70" s="525"/>
      <c r="JYS70" s="525"/>
      <c r="JYT70" s="525"/>
      <c r="JYU70" s="525"/>
      <c r="JYV70" s="525"/>
      <c r="JYW70" s="525"/>
      <c r="JYX70" s="525"/>
      <c r="JYY70" s="525"/>
      <c r="JYZ70" s="525"/>
      <c r="JZA70" s="525"/>
      <c r="JZB70" s="525"/>
      <c r="JZC70" s="525"/>
      <c r="JZD70" s="525"/>
      <c r="JZE70" s="525"/>
      <c r="JZF70" s="525"/>
      <c r="JZG70" s="525"/>
      <c r="JZH70" s="525"/>
      <c r="JZI70" s="525"/>
      <c r="JZJ70" s="525"/>
      <c r="JZK70" s="525"/>
      <c r="JZL70" s="525"/>
      <c r="JZM70" s="525"/>
      <c r="JZN70" s="525"/>
      <c r="JZO70" s="525"/>
      <c r="JZP70" s="525"/>
      <c r="JZQ70" s="525"/>
      <c r="JZR70" s="525"/>
      <c r="JZS70" s="525"/>
      <c r="JZT70" s="525"/>
      <c r="JZU70" s="525"/>
      <c r="JZV70" s="525"/>
      <c r="JZW70" s="525"/>
      <c r="JZX70" s="525"/>
      <c r="JZY70" s="525"/>
      <c r="JZZ70" s="525"/>
      <c r="KAA70" s="525"/>
      <c r="KAB70" s="525"/>
      <c r="KAC70" s="525"/>
      <c r="KAD70" s="525"/>
      <c r="KAE70" s="525"/>
      <c r="KAF70" s="525"/>
      <c r="KAG70" s="525"/>
      <c r="KAH70" s="525"/>
      <c r="KAI70" s="525"/>
      <c r="KAJ70" s="525"/>
      <c r="KAK70" s="525"/>
      <c r="KAL70" s="525"/>
      <c r="KAM70" s="525"/>
      <c r="KAN70" s="525"/>
      <c r="KAO70" s="525"/>
      <c r="KAP70" s="525"/>
      <c r="KAQ70" s="525"/>
      <c r="KAR70" s="525"/>
      <c r="KAS70" s="525"/>
      <c r="KAT70" s="525"/>
      <c r="KAU70" s="525"/>
      <c r="KAV70" s="525"/>
      <c r="KAW70" s="525"/>
      <c r="KAX70" s="525"/>
      <c r="KAY70" s="525"/>
      <c r="KAZ70" s="525"/>
      <c r="KBA70" s="525"/>
      <c r="KBB70" s="525"/>
      <c r="KBC70" s="525"/>
      <c r="KBD70" s="525"/>
      <c r="KBE70" s="525"/>
      <c r="KBF70" s="525"/>
      <c r="KBG70" s="525"/>
      <c r="KBH70" s="525"/>
      <c r="KBI70" s="525"/>
      <c r="KBJ70" s="525"/>
      <c r="KBK70" s="525"/>
      <c r="KBL70" s="525"/>
      <c r="KBM70" s="525"/>
      <c r="KBN70" s="525"/>
      <c r="KBO70" s="525"/>
      <c r="KBP70" s="525"/>
      <c r="KBQ70" s="525"/>
      <c r="KBR70" s="525"/>
      <c r="KBS70" s="525"/>
      <c r="KBT70" s="525"/>
      <c r="KBU70" s="525"/>
      <c r="KBV70" s="525"/>
      <c r="KBW70" s="525"/>
      <c r="KBX70" s="525"/>
      <c r="KBY70" s="525"/>
      <c r="KBZ70" s="525"/>
      <c r="KCA70" s="525"/>
      <c r="KCB70" s="525"/>
      <c r="KCC70" s="525"/>
      <c r="KCD70" s="525"/>
      <c r="KCE70" s="525"/>
      <c r="KCF70" s="525"/>
      <c r="KCG70" s="525"/>
      <c r="KCH70" s="525"/>
      <c r="KCI70" s="525"/>
      <c r="KCJ70" s="525"/>
      <c r="KCK70" s="525"/>
      <c r="KCL70" s="525"/>
      <c r="KCM70" s="525"/>
      <c r="KCN70" s="525"/>
      <c r="KCO70" s="525"/>
      <c r="KCP70" s="525"/>
      <c r="KCQ70" s="525"/>
      <c r="KCR70" s="525"/>
      <c r="KCS70" s="525"/>
      <c r="KCT70" s="525"/>
      <c r="KCU70" s="525"/>
      <c r="KCV70" s="525"/>
      <c r="KCW70" s="525"/>
      <c r="KCX70" s="525"/>
      <c r="KCY70" s="525"/>
      <c r="KCZ70" s="525"/>
      <c r="KDA70" s="525"/>
      <c r="KDB70" s="525"/>
      <c r="KDC70" s="525"/>
      <c r="KDD70" s="525"/>
      <c r="KDE70" s="525"/>
      <c r="KDF70" s="525"/>
      <c r="KDG70" s="525"/>
      <c r="KDH70" s="525"/>
      <c r="KDI70" s="525"/>
      <c r="KDJ70" s="525"/>
      <c r="KDK70" s="525"/>
      <c r="KDL70" s="525"/>
      <c r="KDM70" s="525"/>
      <c r="KDN70" s="525"/>
      <c r="KDO70" s="525"/>
      <c r="KDP70" s="525"/>
      <c r="KDQ70" s="525"/>
      <c r="KDR70" s="525"/>
      <c r="KDS70" s="525"/>
      <c r="KDT70" s="525"/>
      <c r="KDU70" s="525"/>
      <c r="KDV70" s="525"/>
      <c r="KDW70" s="525"/>
      <c r="KDX70" s="525"/>
      <c r="KDY70" s="525"/>
      <c r="KDZ70" s="525"/>
      <c r="KEA70" s="525"/>
      <c r="KEB70" s="525"/>
      <c r="KEC70" s="525"/>
      <c r="KED70" s="525"/>
      <c r="KEE70" s="525"/>
      <c r="KEF70" s="525"/>
      <c r="KEG70" s="525"/>
      <c r="KEH70" s="525"/>
      <c r="KEI70" s="525"/>
      <c r="KEJ70" s="525"/>
      <c r="KEK70" s="525"/>
      <c r="KEL70" s="525"/>
      <c r="KEM70" s="525"/>
      <c r="KEN70" s="525"/>
      <c r="KEO70" s="525"/>
      <c r="KEP70" s="525"/>
      <c r="KEQ70" s="525"/>
      <c r="KER70" s="525"/>
      <c r="KES70" s="525"/>
      <c r="KET70" s="525"/>
      <c r="KEU70" s="525"/>
      <c r="KEV70" s="525"/>
      <c r="KEW70" s="525"/>
      <c r="KEX70" s="525"/>
      <c r="KEY70" s="525"/>
      <c r="KEZ70" s="525"/>
      <c r="KFA70" s="525"/>
      <c r="KFB70" s="525"/>
      <c r="KFC70" s="525"/>
      <c r="KFD70" s="525"/>
      <c r="KFE70" s="525"/>
      <c r="KFF70" s="525"/>
      <c r="KFG70" s="525"/>
      <c r="KFH70" s="525"/>
      <c r="KFI70" s="525"/>
      <c r="KFJ70" s="525"/>
      <c r="KFK70" s="525"/>
      <c r="KFL70" s="525"/>
      <c r="KFM70" s="525"/>
      <c r="KFN70" s="525"/>
      <c r="KFO70" s="525"/>
      <c r="KFP70" s="525"/>
      <c r="KFQ70" s="525"/>
      <c r="KFR70" s="525"/>
      <c r="KFS70" s="525"/>
      <c r="KFT70" s="525"/>
      <c r="KFU70" s="525"/>
      <c r="KFV70" s="525"/>
      <c r="KFW70" s="525"/>
      <c r="KFX70" s="525"/>
      <c r="KFY70" s="525"/>
      <c r="KFZ70" s="525"/>
      <c r="KGA70" s="525"/>
      <c r="KGB70" s="525"/>
      <c r="KGC70" s="525"/>
      <c r="KGD70" s="525"/>
      <c r="KGE70" s="525"/>
      <c r="KGF70" s="525"/>
      <c r="KGG70" s="525"/>
      <c r="KGH70" s="525"/>
      <c r="KGI70" s="525"/>
      <c r="KGJ70" s="525"/>
      <c r="KGK70" s="525"/>
      <c r="KGL70" s="525"/>
      <c r="KGM70" s="525"/>
      <c r="KGN70" s="525"/>
      <c r="KGO70" s="525"/>
      <c r="KGP70" s="525"/>
      <c r="KGQ70" s="525"/>
      <c r="KGR70" s="525"/>
      <c r="KGS70" s="525"/>
      <c r="KGT70" s="525"/>
      <c r="KGU70" s="525"/>
      <c r="KGV70" s="525"/>
      <c r="KGW70" s="525"/>
      <c r="KGX70" s="525"/>
      <c r="KGY70" s="525"/>
      <c r="KGZ70" s="525"/>
      <c r="KHA70" s="525"/>
      <c r="KHB70" s="525"/>
      <c r="KHC70" s="525"/>
      <c r="KHD70" s="525"/>
      <c r="KHE70" s="525"/>
      <c r="KHF70" s="525"/>
      <c r="KHG70" s="525"/>
      <c r="KHH70" s="525"/>
      <c r="KHI70" s="525"/>
      <c r="KHJ70" s="525"/>
      <c r="KHK70" s="525"/>
      <c r="KHL70" s="525"/>
      <c r="KHM70" s="525"/>
      <c r="KHN70" s="525"/>
      <c r="KHO70" s="525"/>
      <c r="KHP70" s="525"/>
      <c r="KHQ70" s="525"/>
      <c r="KHR70" s="525"/>
      <c r="KHS70" s="525"/>
      <c r="KHT70" s="525"/>
      <c r="KHU70" s="525"/>
      <c r="KHV70" s="525"/>
      <c r="KHW70" s="525"/>
      <c r="KHX70" s="525"/>
      <c r="KHY70" s="525"/>
      <c r="KHZ70" s="525"/>
      <c r="KIA70" s="525"/>
      <c r="KIB70" s="525"/>
      <c r="KIC70" s="525"/>
      <c r="KID70" s="525"/>
      <c r="KIE70" s="525"/>
      <c r="KIF70" s="525"/>
      <c r="KIG70" s="525"/>
      <c r="KIH70" s="525"/>
      <c r="KII70" s="525"/>
      <c r="KIJ70" s="525"/>
      <c r="KIK70" s="525"/>
      <c r="KIL70" s="525"/>
      <c r="KIM70" s="525"/>
      <c r="KIN70" s="525"/>
      <c r="KIO70" s="525"/>
      <c r="KIP70" s="525"/>
      <c r="KIQ70" s="525"/>
      <c r="KIR70" s="525"/>
      <c r="KIS70" s="525"/>
      <c r="KIT70" s="525"/>
      <c r="KIU70" s="525"/>
      <c r="KIV70" s="525"/>
      <c r="KIW70" s="525"/>
      <c r="KIX70" s="525"/>
      <c r="KIY70" s="525"/>
      <c r="KIZ70" s="525"/>
      <c r="KJA70" s="525"/>
      <c r="KJB70" s="525"/>
      <c r="KJC70" s="525"/>
      <c r="KJD70" s="525"/>
      <c r="KJE70" s="525"/>
      <c r="KJF70" s="525"/>
      <c r="KJG70" s="525"/>
      <c r="KJH70" s="525"/>
      <c r="KJI70" s="525"/>
      <c r="KJJ70" s="525"/>
      <c r="KJK70" s="525"/>
      <c r="KJL70" s="525"/>
      <c r="KJM70" s="525"/>
      <c r="KJN70" s="525"/>
      <c r="KJO70" s="525"/>
      <c r="KJP70" s="525"/>
      <c r="KJQ70" s="525"/>
      <c r="KJR70" s="525"/>
      <c r="KJS70" s="525"/>
      <c r="KJT70" s="525"/>
      <c r="KJU70" s="525"/>
      <c r="KJV70" s="525"/>
      <c r="KJW70" s="525"/>
      <c r="KJX70" s="525"/>
      <c r="KJY70" s="525"/>
      <c r="KJZ70" s="525"/>
      <c r="KKA70" s="525"/>
      <c r="KKB70" s="525"/>
      <c r="KKC70" s="525"/>
      <c r="KKD70" s="525"/>
      <c r="KKE70" s="525"/>
      <c r="KKF70" s="525"/>
      <c r="KKG70" s="525"/>
      <c r="KKH70" s="525"/>
      <c r="KKI70" s="525"/>
      <c r="KKJ70" s="525"/>
      <c r="KKK70" s="525"/>
      <c r="KKL70" s="525"/>
      <c r="KKM70" s="525"/>
      <c r="KKN70" s="525"/>
      <c r="KKO70" s="525"/>
      <c r="KKP70" s="525"/>
      <c r="KKQ70" s="525"/>
      <c r="KKR70" s="525"/>
      <c r="KKS70" s="525"/>
      <c r="KKT70" s="525"/>
      <c r="KKU70" s="525"/>
      <c r="KKV70" s="525"/>
      <c r="KKW70" s="525"/>
      <c r="KKX70" s="525"/>
      <c r="KKY70" s="525"/>
      <c r="KKZ70" s="525"/>
      <c r="KLA70" s="525"/>
      <c r="KLB70" s="525"/>
      <c r="KLC70" s="525"/>
      <c r="KLD70" s="525"/>
      <c r="KLE70" s="525"/>
      <c r="KLF70" s="525"/>
      <c r="KLG70" s="525"/>
      <c r="KLH70" s="525"/>
      <c r="KLI70" s="525"/>
      <c r="KLJ70" s="525"/>
      <c r="KLK70" s="525"/>
      <c r="KLL70" s="525"/>
      <c r="KLM70" s="525"/>
      <c r="KLN70" s="525"/>
      <c r="KLO70" s="525"/>
      <c r="KLP70" s="525"/>
      <c r="KLQ70" s="525"/>
      <c r="KLR70" s="525"/>
      <c r="KLS70" s="525"/>
      <c r="KLT70" s="525"/>
      <c r="KLU70" s="525"/>
      <c r="KLV70" s="525"/>
      <c r="KLW70" s="525"/>
      <c r="KLX70" s="525"/>
      <c r="KLY70" s="525"/>
      <c r="KLZ70" s="525"/>
      <c r="KMA70" s="525"/>
      <c r="KMB70" s="525"/>
      <c r="KMC70" s="525"/>
      <c r="KMD70" s="525"/>
      <c r="KME70" s="525"/>
      <c r="KMF70" s="525"/>
      <c r="KMG70" s="525"/>
      <c r="KMH70" s="525"/>
      <c r="KMI70" s="525"/>
      <c r="KMJ70" s="525"/>
      <c r="KMK70" s="525"/>
      <c r="KML70" s="525"/>
      <c r="KMM70" s="525"/>
      <c r="KMN70" s="525"/>
      <c r="KMO70" s="525"/>
      <c r="KMP70" s="525"/>
      <c r="KMQ70" s="525"/>
      <c r="KMR70" s="525"/>
      <c r="KMS70" s="525"/>
      <c r="KMT70" s="525"/>
      <c r="KMU70" s="525"/>
      <c r="KMV70" s="525"/>
      <c r="KMW70" s="525"/>
      <c r="KMX70" s="525"/>
      <c r="KMY70" s="525"/>
      <c r="KMZ70" s="525"/>
      <c r="KNA70" s="525"/>
      <c r="KNB70" s="525"/>
      <c r="KNC70" s="525"/>
      <c r="KND70" s="525"/>
      <c r="KNE70" s="525"/>
      <c r="KNF70" s="525"/>
      <c r="KNG70" s="525"/>
      <c r="KNH70" s="525"/>
      <c r="KNI70" s="525"/>
      <c r="KNJ70" s="525"/>
      <c r="KNK70" s="525"/>
      <c r="KNL70" s="525"/>
      <c r="KNM70" s="525"/>
      <c r="KNN70" s="525"/>
      <c r="KNO70" s="525"/>
      <c r="KNP70" s="525"/>
      <c r="KNQ70" s="525"/>
      <c r="KNR70" s="525"/>
      <c r="KNS70" s="525"/>
      <c r="KNT70" s="525"/>
      <c r="KNU70" s="525"/>
      <c r="KNV70" s="525"/>
      <c r="KNW70" s="525"/>
      <c r="KNX70" s="525"/>
      <c r="KNY70" s="525"/>
      <c r="KNZ70" s="525"/>
      <c r="KOA70" s="525"/>
      <c r="KOB70" s="525"/>
      <c r="KOC70" s="525"/>
      <c r="KOD70" s="525"/>
      <c r="KOE70" s="525"/>
      <c r="KOF70" s="525"/>
      <c r="KOG70" s="525"/>
      <c r="KOH70" s="525"/>
      <c r="KOI70" s="525"/>
      <c r="KOJ70" s="525"/>
      <c r="KOK70" s="525"/>
      <c r="KOL70" s="525"/>
      <c r="KOM70" s="525"/>
      <c r="KON70" s="525"/>
      <c r="KOO70" s="525"/>
      <c r="KOP70" s="525"/>
      <c r="KOQ70" s="525"/>
      <c r="KOR70" s="525"/>
      <c r="KOS70" s="525"/>
      <c r="KOT70" s="525"/>
      <c r="KOU70" s="525"/>
      <c r="KOV70" s="525"/>
      <c r="KOW70" s="525"/>
      <c r="KOX70" s="525"/>
      <c r="KOY70" s="525"/>
      <c r="KOZ70" s="525"/>
      <c r="KPA70" s="525"/>
      <c r="KPB70" s="525"/>
      <c r="KPC70" s="525"/>
      <c r="KPD70" s="525"/>
      <c r="KPE70" s="525"/>
      <c r="KPF70" s="525"/>
      <c r="KPG70" s="525"/>
      <c r="KPH70" s="525"/>
      <c r="KPI70" s="525"/>
      <c r="KPJ70" s="525"/>
      <c r="KPK70" s="525"/>
      <c r="KPL70" s="525"/>
      <c r="KPM70" s="525"/>
      <c r="KPN70" s="525"/>
      <c r="KPO70" s="525"/>
      <c r="KPP70" s="525"/>
      <c r="KPQ70" s="525"/>
      <c r="KPR70" s="525"/>
      <c r="KPS70" s="525"/>
      <c r="KPT70" s="525"/>
      <c r="KPU70" s="525"/>
      <c r="KPV70" s="525"/>
      <c r="KPW70" s="525"/>
      <c r="KPX70" s="525"/>
      <c r="KPY70" s="525"/>
      <c r="KPZ70" s="525"/>
      <c r="KQA70" s="525"/>
      <c r="KQB70" s="525"/>
      <c r="KQC70" s="525"/>
      <c r="KQD70" s="525"/>
      <c r="KQE70" s="525"/>
      <c r="KQF70" s="525"/>
      <c r="KQG70" s="525"/>
      <c r="KQH70" s="525"/>
      <c r="KQI70" s="525"/>
      <c r="KQJ70" s="525"/>
      <c r="KQK70" s="525"/>
      <c r="KQL70" s="525"/>
      <c r="KQM70" s="525"/>
      <c r="KQN70" s="525"/>
      <c r="KQO70" s="525"/>
      <c r="KQP70" s="525"/>
      <c r="KQQ70" s="525"/>
      <c r="KQR70" s="525"/>
      <c r="KQS70" s="525"/>
      <c r="KQT70" s="525"/>
      <c r="KQU70" s="525"/>
      <c r="KQV70" s="525"/>
      <c r="KQW70" s="525"/>
      <c r="KQX70" s="525"/>
      <c r="KQY70" s="525"/>
      <c r="KQZ70" s="525"/>
      <c r="KRA70" s="525"/>
      <c r="KRB70" s="525"/>
      <c r="KRC70" s="525"/>
      <c r="KRD70" s="525"/>
      <c r="KRE70" s="525"/>
      <c r="KRF70" s="525"/>
      <c r="KRG70" s="525"/>
      <c r="KRH70" s="525"/>
      <c r="KRI70" s="525"/>
      <c r="KRJ70" s="525"/>
      <c r="KRK70" s="525"/>
      <c r="KRL70" s="525"/>
      <c r="KRM70" s="525"/>
      <c r="KRN70" s="525"/>
      <c r="KRO70" s="525"/>
      <c r="KRP70" s="525"/>
      <c r="KRQ70" s="525"/>
      <c r="KRR70" s="525"/>
      <c r="KRS70" s="525"/>
      <c r="KRT70" s="525"/>
      <c r="KRU70" s="525"/>
      <c r="KRV70" s="525"/>
      <c r="KRW70" s="525"/>
      <c r="KRX70" s="525"/>
      <c r="KRY70" s="525"/>
      <c r="KRZ70" s="525"/>
      <c r="KSA70" s="525"/>
      <c r="KSB70" s="525"/>
      <c r="KSC70" s="525"/>
      <c r="KSD70" s="525"/>
      <c r="KSE70" s="525"/>
      <c r="KSF70" s="525"/>
      <c r="KSG70" s="525"/>
      <c r="KSH70" s="525"/>
      <c r="KSI70" s="525"/>
      <c r="KSJ70" s="525"/>
      <c r="KSK70" s="525"/>
      <c r="KSL70" s="525"/>
      <c r="KSM70" s="525"/>
      <c r="KSN70" s="525"/>
      <c r="KSO70" s="525"/>
      <c r="KSP70" s="525"/>
      <c r="KSQ70" s="525"/>
      <c r="KSR70" s="525"/>
      <c r="KSS70" s="525"/>
      <c r="KST70" s="525"/>
      <c r="KSU70" s="525"/>
      <c r="KSV70" s="525"/>
      <c r="KSW70" s="525"/>
      <c r="KSX70" s="525"/>
      <c r="KSY70" s="525"/>
      <c r="KSZ70" s="525"/>
      <c r="KTA70" s="525"/>
      <c r="KTB70" s="525"/>
      <c r="KTC70" s="525"/>
      <c r="KTD70" s="525"/>
      <c r="KTE70" s="525"/>
      <c r="KTF70" s="525"/>
      <c r="KTG70" s="525"/>
      <c r="KTH70" s="525"/>
      <c r="KTI70" s="525"/>
      <c r="KTJ70" s="525"/>
      <c r="KTK70" s="525"/>
      <c r="KTL70" s="525"/>
      <c r="KTM70" s="525"/>
      <c r="KTN70" s="525"/>
      <c r="KTO70" s="525"/>
      <c r="KTP70" s="525"/>
      <c r="KTQ70" s="525"/>
      <c r="KTR70" s="525"/>
      <c r="KTS70" s="525"/>
      <c r="KTT70" s="525"/>
      <c r="KTU70" s="525"/>
      <c r="KTV70" s="525"/>
      <c r="KTW70" s="525"/>
      <c r="KTX70" s="525"/>
      <c r="KTY70" s="525"/>
      <c r="KTZ70" s="525"/>
      <c r="KUA70" s="525"/>
      <c r="KUB70" s="525"/>
      <c r="KUC70" s="525"/>
      <c r="KUD70" s="525"/>
      <c r="KUE70" s="525"/>
      <c r="KUF70" s="525"/>
      <c r="KUG70" s="525"/>
      <c r="KUH70" s="525"/>
      <c r="KUI70" s="525"/>
      <c r="KUJ70" s="525"/>
      <c r="KUK70" s="525"/>
      <c r="KUL70" s="525"/>
      <c r="KUM70" s="525"/>
      <c r="KUN70" s="525"/>
      <c r="KUO70" s="525"/>
      <c r="KUP70" s="525"/>
      <c r="KUQ70" s="525"/>
      <c r="KUR70" s="525"/>
      <c r="KUS70" s="525"/>
      <c r="KUT70" s="525"/>
      <c r="KUU70" s="525"/>
      <c r="KUV70" s="525"/>
      <c r="KUW70" s="525"/>
      <c r="KUX70" s="525"/>
      <c r="KUY70" s="525"/>
      <c r="KUZ70" s="525"/>
      <c r="KVA70" s="525"/>
      <c r="KVB70" s="525"/>
      <c r="KVC70" s="525"/>
      <c r="KVD70" s="525"/>
      <c r="KVE70" s="525"/>
      <c r="KVF70" s="525"/>
      <c r="KVG70" s="525"/>
      <c r="KVH70" s="525"/>
      <c r="KVI70" s="525"/>
      <c r="KVJ70" s="525"/>
      <c r="KVK70" s="525"/>
      <c r="KVL70" s="525"/>
      <c r="KVM70" s="525"/>
      <c r="KVN70" s="525"/>
      <c r="KVO70" s="525"/>
      <c r="KVP70" s="525"/>
      <c r="KVQ70" s="525"/>
      <c r="KVR70" s="525"/>
      <c r="KVS70" s="525"/>
      <c r="KVT70" s="525"/>
      <c r="KVU70" s="525"/>
      <c r="KVV70" s="525"/>
      <c r="KVW70" s="525"/>
      <c r="KVX70" s="525"/>
      <c r="KVY70" s="525"/>
      <c r="KVZ70" s="525"/>
      <c r="KWA70" s="525"/>
      <c r="KWB70" s="525"/>
      <c r="KWC70" s="525"/>
      <c r="KWD70" s="525"/>
      <c r="KWE70" s="525"/>
      <c r="KWF70" s="525"/>
      <c r="KWG70" s="525"/>
      <c r="KWH70" s="525"/>
      <c r="KWI70" s="525"/>
      <c r="KWJ70" s="525"/>
      <c r="KWK70" s="525"/>
      <c r="KWL70" s="525"/>
      <c r="KWM70" s="525"/>
      <c r="KWN70" s="525"/>
      <c r="KWO70" s="525"/>
      <c r="KWP70" s="525"/>
      <c r="KWQ70" s="525"/>
      <c r="KWR70" s="525"/>
      <c r="KWS70" s="525"/>
      <c r="KWT70" s="525"/>
      <c r="KWU70" s="525"/>
      <c r="KWV70" s="525"/>
      <c r="KWW70" s="525"/>
      <c r="KWX70" s="525"/>
      <c r="KWY70" s="525"/>
      <c r="KWZ70" s="525"/>
      <c r="KXA70" s="525"/>
      <c r="KXB70" s="525"/>
      <c r="KXC70" s="525"/>
      <c r="KXD70" s="525"/>
      <c r="KXE70" s="525"/>
      <c r="KXF70" s="525"/>
      <c r="KXG70" s="525"/>
      <c r="KXH70" s="525"/>
      <c r="KXI70" s="525"/>
      <c r="KXJ70" s="525"/>
      <c r="KXK70" s="525"/>
      <c r="KXL70" s="525"/>
      <c r="KXM70" s="525"/>
      <c r="KXN70" s="525"/>
      <c r="KXO70" s="525"/>
      <c r="KXP70" s="525"/>
      <c r="KXQ70" s="525"/>
      <c r="KXR70" s="525"/>
      <c r="KXS70" s="525"/>
      <c r="KXT70" s="525"/>
      <c r="KXU70" s="525"/>
      <c r="KXV70" s="525"/>
      <c r="KXW70" s="525"/>
      <c r="KXX70" s="525"/>
      <c r="KXY70" s="525"/>
      <c r="KXZ70" s="525"/>
      <c r="KYA70" s="525"/>
      <c r="KYB70" s="525"/>
      <c r="KYC70" s="525"/>
      <c r="KYD70" s="525"/>
      <c r="KYE70" s="525"/>
      <c r="KYF70" s="525"/>
      <c r="KYG70" s="525"/>
      <c r="KYH70" s="525"/>
      <c r="KYI70" s="525"/>
      <c r="KYJ70" s="525"/>
      <c r="KYK70" s="525"/>
      <c r="KYL70" s="525"/>
      <c r="KYM70" s="525"/>
      <c r="KYN70" s="525"/>
      <c r="KYO70" s="525"/>
      <c r="KYP70" s="525"/>
      <c r="KYQ70" s="525"/>
      <c r="KYR70" s="525"/>
      <c r="KYS70" s="525"/>
      <c r="KYT70" s="525"/>
      <c r="KYU70" s="525"/>
      <c r="KYV70" s="525"/>
      <c r="KYW70" s="525"/>
      <c r="KYX70" s="525"/>
      <c r="KYY70" s="525"/>
      <c r="KYZ70" s="525"/>
      <c r="KZA70" s="525"/>
      <c r="KZB70" s="525"/>
      <c r="KZC70" s="525"/>
      <c r="KZD70" s="525"/>
      <c r="KZE70" s="525"/>
      <c r="KZF70" s="525"/>
      <c r="KZG70" s="525"/>
      <c r="KZH70" s="525"/>
      <c r="KZI70" s="525"/>
      <c r="KZJ70" s="525"/>
      <c r="KZK70" s="525"/>
      <c r="KZL70" s="525"/>
      <c r="KZM70" s="525"/>
      <c r="KZN70" s="525"/>
      <c r="KZO70" s="525"/>
      <c r="KZP70" s="525"/>
      <c r="KZQ70" s="525"/>
      <c r="KZR70" s="525"/>
      <c r="KZS70" s="525"/>
      <c r="KZT70" s="525"/>
      <c r="KZU70" s="525"/>
      <c r="KZV70" s="525"/>
      <c r="KZW70" s="525"/>
      <c r="KZX70" s="525"/>
      <c r="KZY70" s="525"/>
      <c r="KZZ70" s="525"/>
      <c r="LAA70" s="525"/>
      <c r="LAB70" s="525"/>
      <c r="LAC70" s="525"/>
      <c r="LAD70" s="525"/>
      <c r="LAE70" s="525"/>
      <c r="LAF70" s="525"/>
      <c r="LAG70" s="525"/>
      <c r="LAH70" s="525"/>
      <c r="LAI70" s="525"/>
      <c r="LAJ70" s="525"/>
      <c r="LAK70" s="525"/>
      <c r="LAL70" s="525"/>
      <c r="LAM70" s="525"/>
      <c r="LAN70" s="525"/>
      <c r="LAO70" s="525"/>
      <c r="LAP70" s="525"/>
      <c r="LAQ70" s="525"/>
      <c r="LAR70" s="525"/>
      <c r="LAS70" s="525"/>
      <c r="LAT70" s="525"/>
      <c r="LAU70" s="525"/>
      <c r="LAV70" s="525"/>
      <c r="LAW70" s="525"/>
      <c r="LAX70" s="525"/>
      <c r="LAY70" s="525"/>
      <c r="LAZ70" s="525"/>
      <c r="LBA70" s="525"/>
      <c r="LBB70" s="525"/>
      <c r="LBC70" s="525"/>
      <c r="LBD70" s="525"/>
      <c r="LBE70" s="525"/>
      <c r="LBF70" s="525"/>
      <c r="LBG70" s="525"/>
      <c r="LBH70" s="525"/>
      <c r="LBI70" s="525"/>
      <c r="LBJ70" s="525"/>
      <c r="LBK70" s="525"/>
      <c r="LBL70" s="525"/>
      <c r="LBM70" s="525"/>
      <c r="LBN70" s="525"/>
      <c r="LBO70" s="525"/>
      <c r="LBP70" s="525"/>
      <c r="LBQ70" s="525"/>
      <c r="LBR70" s="525"/>
      <c r="LBS70" s="525"/>
      <c r="LBT70" s="525"/>
      <c r="LBU70" s="525"/>
      <c r="LBV70" s="525"/>
      <c r="LBW70" s="525"/>
      <c r="LBX70" s="525"/>
      <c r="LBY70" s="525"/>
      <c r="LBZ70" s="525"/>
      <c r="LCA70" s="525"/>
      <c r="LCB70" s="525"/>
      <c r="LCC70" s="525"/>
      <c r="LCD70" s="525"/>
      <c r="LCE70" s="525"/>
      <c r="LCF70" s="525"/>
      <c r="LCG70" s="525"/>
      <c r="LCH70" s="525"/>
      <c r="LCI70" s="525"/>
      <c r="LCJ70" s="525"/>
      <c r="LCK70" s="525"/>
      <c r="LCL70" s="525"/>
      <c r="LCM70" s="525"/>
      <c r="LCN70" s="525"/>
      <c r="LCO70" s="525"/>
      <c r="LCP70" s="525"/>
      <c r="LCQ70" s="525"/>
      <c r="LCR70" s="525"/>
      <c r="LCS70" s="525"/>
      <c r="LCT70" s="525"/>
      <c r="LCU70" s="525"/>
      <c r="LCV70" s="525"/>
      <c r="LCW70" s="525"/>
      <c r="LCX70" s="525"/>
      <c r="LCY70" s="525"/>
      <c r="LCZ70" s="525"/>
      <c r="LDA70" s="525"/>
      <c r="LDB70" s="525"/>
      <c r="LDC70" s="525"/>
      <c r="LDD70" s="525"/>
      <c r="LDE70" s="525"/>
      <c r="LDF70" s="525"/>
      <c r="LDG70" s="525"/>
      <c r="LDH70" s="525"/>
      <c r="LDI70" s="525"/>
      <c r="LDJ70" s="525"/>
      <c r="LDK70" s="525"/>
      <c r="LDL70" s="525"/>
      <c r="LDM70" s="525"/>
      <c r="LDN70" s="525"/>
      <c r="LDO70" s="525"/>
      <c r="LDP70" s="525"/>
      <c r="LDQ70" s="525"/>
      <c r="LDR70" s="525"/>
      <c r="LDS70" s="525"/>
      <c r="LDT70" s="525"/>
      <c r="LDU70" s="525"/>
      <c r="LDV70" s="525"/>
      <c r="LDW70" s="525"/>
      <c r="LDX70" s="525"/>
      <c r="LDY70" s="525"/>
      <c r="LDZ70" s="525"/>
      <c r="LEA70" s="525"/>
      <c r="LEB70" s="525"/>
      <c r="LEC70" s="525"/>
      <c r="LED70" s="525"/>
      <c r="LEE70" s="525"/>
      <c r="LEF70" s="525"/>
      <c r="LEG70" s="525"/>
      <c r="LEH70" s="525"/>
      <c r="LEI70" s="525"/>
      <c r="LEJ70" s="525"/>
      <c r="LEK70" s="525"/>
      <c r="LEL70" s="525"/>
      <c r="LEM70" s="525"/>
      <c r="LEN70" s="525"/>
      <c r="LEO70" s="525"/>
      <c r="LEP70" s="525"/>
      <c r="LEQ70" s="525"/>
      <c r="LER70" s="525"/>
      <c r="LES70" s="525"/>
      <c r="LET70" s="525"/>
      <c r="LEU70" s="525"/>
      <c r="LEV70" s="525"/>
      <c r="LEW70" s="525"/>
      <c r="LEX70" s="525"/>
      <c r="LEY70" s="525"/>
      <c r="LEZ70" s="525"/>
      <c r="LFA70" s="525"/>
      <c r="LFB70" s="525"/>
      <c r="LFC70" s="525"/>
      <c r="LFD70" s="525"/>
      <c r="LFE70" s="525"/>
      <c r="LFF70" s="525"/>
      <c r="LFG70" s="525"/>
      <c r="LFH70" s="525"/>
      <c r="LFI70" s="525"/>
      <c r="LFJ70" s="525"/>
      <c r="LFK70" s="525"/>
      <c r="LFL70" s="525"/>
      <c r="LFM70" s="525"/>
      <c r="LFN70" s="525"/>
      <c r="LFO70" s="525"/>
      <c r="LFP70" s="525"/>
      <c r="LFQ70" s="525"/>
      <c r="LFR70" s="525"/>
      <c r="LFS70" s="525"/>
      <c r="LFT70" s="525"/>
      <c r="LFU70" s="525"/>
      <c r="LFV70" s="525"/>
      <c r="LFW70" s="525"/>
      <c r="LFX70" s="525"/>
      <c r="LFY70" s="525"/>
      <c r="LFZ70" s="525"/>
      <c r="LGA70" s="525"/>
      <c r="LGB70" s="525"/>
      <c r="LGC70" s="525"/>
      <c r="LGD70" s="525"/>
      <c r="LGE70" s="525"/>
      <c r="LGF70" s="525"/>
      <c r="LGG70" s="525"/>
      <c r="LGH70" s="525"/>
      <c r="LGI70" s="525"/>
      <c r="LGJ70" s="525"/>
      <c r="LGK70" s="525"/>
      <c r="LGL70" s="525"/>
      <c r="LGM70" s="525"/>
      <c r="LGN70" s="525"/>
      <c r="LGO70" s="525"/>
      <c r="LGP70" s="525"/>
      <c r="LGQ70" s="525"/>
      <c r="LGR70" s="525"/>
      <c r="LGS70" s="525"/>
      <c r="LGT70" s="525"/>
      <c r="LGU70" s="525"/>
      <c r="LGV70" s="525"/>
      <c r="LGW70" s="525"/>
      <c r="LGX70" s="525"/>
      <c r="LGY70" s="525"/>
      <c r="LGZ70" s="525"/>
      <c r="LHA70" s="525"/>
      <c r="LHB70" s="525"/>
      <c r="LHC70" s="525"/>
      <c r="LHD70" s="525"/>
      <c r="LHE70" s="525"/>
      <c r="LHF70" s="525"/>
      <c r="LHG70" s="525"/>
      <c r="LHH70" s="525"/>
      <c r="LHI70" s="525"/>
      <c r="LHJ70" s="525"/>
      <c r="LHK70" s="525"/>
      <c r="LHL70" s="525"/>
      <c r="LHM70" s="525"/>
      <c r="LHN70" s="525"/>
      <c r="LHO70" s="525"/>
      <c r="LHP70" s="525"/>
      <c r="LHQ70" s="525"/>
      <c r="LHR70" s="525"/>
      <c r="LHS70" s="525"/>
      <c r="LHT70" s="525"/>
      <c r="LHU70" s="525"/>
      <c r="LHV70" s="525"/>
      <c r="LHW70" s="525"/>
      <c r="LHX70" s="525"/>
      <c r="LHY70" s="525"/>
      <c r="LHZ70" s="525"/>
      <c r="LIA70" s="525"/>
      <c r="LIB70" s="525"/>
      <c r="LIC70" s="525"/>
      <c r="LID70" s="525"/>
      <c r="LIE70" s="525"/>
      <c r="LIF70" s="525"/>
      <c r="LIG70" s="525"/>
      <c r="LIH70" s="525"/>
      <c r="LII70" s="525"/>
      <c r="LIJ70" s="525"/>
      <c r="LIK70" s="525"/>
      <c r="LIL70" s="525"/>
      <c r="LIM70" s="525"/>
      <c r="LIN70" s="525"/>
      <c r="LIO70" s="525"/>
      <c r="LIP70" s="525"/>
      <c r="LIQ70" s="525"/>
      <c r="LIR70" s="525"/>
      <c r="LIS70" s="525"/>
      <c r="LIT70" s="525"/>
      <c r="LIU70" s="525"/>
      <c r="LIV70" s="525"/>
      <c r="LIW70" s="525"/>
      <c r="LIX70" s="525"/>
      <c r="LIY70" s="525"/>
      <c r="LIZ70" s="525"/>
      <c r="LJA70" s="525"/>
      <c r="LJB70" s="525"/>
      <c r="LJC70" s="525"/>
      <c r="LJD70" s="525"/>
      <c r="LJE70" s="525"/>
      <c r="LJF70" s="525"/>
      <c r="LJG70" s="525"/>
      <c r="LJH70" s="525"/>
      <c r="LJI70" s="525"/>
      <c r="LJJ70" s="525"/>
      <c r="LJK70" s="525"/>
      <c r="LJL70" s="525"/>
      <c r="LJM70" s="525"/>
      <c r="LJN70" s="525"/>
      <c r="LJO70" s="525"/>
      <c r="LJP70" s="525"/>
      <c r="LJQ70" s="525"/>
      <c r="LJR70" s="525"/>
      <c r="LJS70" s="525"/>
      <c r="LJT70" s="525"/>
      <c r="LJU70" s="525"/>
      <c r="LJV70" s="525"/>
      <c r="LJW70" s="525"/>
      <c r="LJX70" s="525"/>
      <c r="LJY70" s="525"/>
      <c r="LJZ70" s="525"/>
      <c r="LKA70" s="525"/>
      <c r="LKB70" s="525"/>
      <c r="LKC70" s="525"/>
      <c r="LKD70" s="525"/>
      <c r="LKE70" s="525"/>
      <c r="LKF70" s="525"/>
      <c r="LKG70" s="525"/>
      <c r="LKH70" s="525"/>
      <c r="LKI70" s="525"/>
      <c r="LKJ70" s="525"/>
      <c r="LKK70" s="525"/>
      <c r="LKL70" s="525"/>
      <c r="LKM70" s="525"/>
      <c r="LKN70" s="525"/>
      <c r="LKO70" s="525"/>
      <c r="LKP70" s="525"/>
      <c r="LKQ70" s="525"/>
      <c r="LKR70" s="525"/>
      <c r="LKS70" s="525"/>
      <c r="LKT70" s="525"/>
      <c r="LKU70" s="525"/>
      <c r="LKV70" s="525"/>
      <c r="LKW70" s="525"/>
      <c r="LKX70" s="525"/>
      <c r="LKY70" s="525"/>
      <c r="LKZ70" s="525"/>
      <c r="LLA70" s="525"/>
      <c r="LLB70" s="525"/>
      <c r="LLC70" s="525"/>
      <c r="LLD70" s="525"/>
      <c r="LLE70" s="525"/>
      <c r="LLF70" s="525"/>
      <c r="LLG70" s="525"/>
      <c r="LLH70" s="525"/>
      <c r="LLI70" s="525"/>
      <c r="LLJ70" s="525"/>
      <c r="LLK70" s="525"/>
      <c r="LLL70" s="525"/>
      <c r="LLM70" s="525"/>
      <c r="LLN70" s="525"/>
      <c r="LLO70" s="525"/>
      <c r="LLP70" s="525"/>
      <c r="LLQ70" s="525"/>
      <c r="LLR70" s="525"/>
      <c r="LLS70" s="525"/>
      <c r="LLT70" s="525"/>
      <c r="LLU70" s="525"/>
      <c r="LLV70" s="525"/>
      <c r="LLW70" s="525"/>
      <c r="LLX70" s="525"/>
      <c r="LLY70" s="525"/>
      <c r="LLZ70" s="525"/>
      <c r="LMA70" s="525"/>
      <c r="LMB70" s="525"/>
      <c r="LMC70" s="525"/>
      <c r="LMD70" s="525"/>
      <c r="LME70" s="525"/>
      <c r="LMF70" s="525"/>
      <c r="LMG70" s="525"/>
      <c r="LMH70" s="525"/>
      <c r="LMI70" s="525"/>
      <c r="LMJ70" s="525"/>
      <c r="LMK70" s="525"/>
      <c r="LML70" s="525"/>
      <c r="LMM70" s="525"/>
      <c r="LMN70" s="525"/>
      <c r="LMO70" s="525"/>
      <c r="LMP70" s="525"/>
      <c r="LMQ70" s="525"/>
      <c r="LMR70" s="525"/>
      <c r="LMS70" s="525"/>
      <c r="LMT70" s="525"/>
      <c r="LMU70" s="525"/>
      <c r="LMV70" s="525"/>
      <c r="LMW70" s="525"/>
      <c r="LMX70" s="525"/>
      <c r="LMY70" s="525"/>
      <c r="LMZ70" s="525"/>
      <c r="LNA70" s="525"/>
      <c r="LNB70" s="525"/>
      <c r="LNC70" s="525"/>
      <c r="LND70" s="525"/>
      <c r="LNE70" s="525"/>
      <c r="LNF70" s="525"/>
      <c r="LNG70" s="525"/>
      <c r="LNH70" s="525"/>
      <c r="LNI70" s="525"/>
      <c r="LNJ70" s="525"/>
      <c r="LNK70" s="525"/>
      <c r="LNL70" s="525"/>
      <c r="LNM70" s="525"/>
      <c r="LNN70" s="525"/>
      <c r="LNO70" s="525"/>
      <c r="LNP70" s="525"/>
      <c r="LNQ70" s="525"/>
      <c r="LNR70" s="525"/>
      <c r="LNS70" s="525"/>
      <c r="LNT70" s="525"/>
      <c r="LNU70" s="525"/>
      <c r="LNV70" s="525"/>
      <c r="LNW70" s="525"/>
      <c r="LNX70" s="525"/>
      <c r="LNY70" s="525"/>
      <c r="LNZ70" s="525"/>
      <c r="LOA70" s="525"/>
      <c r="LOB70" s="525"/>
      <c r="LOC70" s="525"/>
      <c r="LOD70" s="525"/>
      <c r="LOE70" s="525"/>
      <c r="LOF70" s="525"/>
      <c r="LOG70" s="525"/>
      <c r="LOH70" s="525"/>
      <c r="LOI70" s="525"/>
      <c r="LOJ70" s="525"/>
      <c r="LOK70" s="525"/>
      <c r="LOL70" s="525"/>
      <c r="LOM70" s="525"/>
      <c r="LON70" s="525"/>
      <c r="LOO70" s="525"/>
      <c r="LOP70" s="525"/>
      <c r="LOQ70" s="525"/>
      <c r="LOR70" s="525"/>
      <c r="LOS70" s="525"/>
      <c r="LOT70" s="525"/>
      <c r="LOU70" s="525"/>
      <c r="LOV70" s="525"/>
      <c r="LOW70" s="525"/>
      <c r="LOX70" s="525"/>
      <c r="LOY70" s="525"/>
      <c r="LOZ70" s="525"/>
      <c r="LPA70" s="525"/>
      <c r="LPB70" s="525"/>
      <c r="LPC70" s="525"/>
      <c r="LPD70" s="525"/>
      <c r="LPE70" s="525"/>
      <c r="LPF70" s="525"/>
      <c r="LPG70" s="525"/>
      <c r="LPH70" s="525"/>
      <c r="LPI70" s="525"/>
      <c r="LPJ70" s="525"/>
      <c r="LPK70" s="525"/>
      <c r="LPL70" s="525"/>
      <c r="LPM70" s="525"/>
      <c r="LPN70" s="525"/>
      <c r="LPO70" s="525"/>
      <c r="LPP70" s="525"/>
      <c r="LPQ70" s="525"/>
      <c r="LPR70" s="525"/>
      <c r="LPS70" s="525"/>
      <c r="LPT70" s="525"/>
      <c r="LPU70" s="525"/>
      <c r="LPV70" s="525"/>
      <c r="LPW70" s="525"/>
      <c r="LPX70" s="525"/>
      <c r="LPY70" s="525"/>
      <c r="LPZ70" s="525"/>
      <c r="LQA70" s="525"/>
      <c r="LQB70" s="525"/>
      <c r="LQC70" s="525"/>
      <c r="LQD70" s="525"/>
      <c r="LQE70" s="525"/>
      <c r="LQF70" s="525"/>
      <c r="LQG70" s="525"/>
      <c r="LQH70" s="525"/>
      <c r="LQI70" s="525"/>
      <c r="LQJ70" s="525"/>
      <c r="LQK70" s="525"/>
      <c r="LQL70" s="525"/>
      <c r="LQM70" s="525"/>
      <c r="LQN70" s="525"/>
      <c r="LQO70" s="525"/>
      <c r="LQP70" s="525"/>
      <c r="LQQ70" s="525"/>
      <c r="LQR70" s="525"/>
      <c r="LQS70" s="525"/>
      <c r="LQT70" s="525"/>
      <c r="LQU70" s="525"/>
      <c r="LQV70" s="525"/>
      <c r="LQW70" s="525"/>
      <c r="LQX70" s="525"/>
      <c r="LQY70" s="525"/>
      <c r="LQZ70" s="525"/>
      <c r="LRA70" s="525"/>
      <c r="LRB70" s="525"/>
      <c r="LRC70" s="525"/>
      <c r="LRD70" s="525"/>
      <c r="LRE70" s="525"/>
      <c r="LRF70" s="525"/>
      <c r="LRG70" s="525"/>
      <c r="LRH70" s="525"/>
      <c r="LRI70" s="525"/>
      <c r="LRJ70" s="525"/>
      <c r="LRK70" s="525"/>
      <c r="LRL70" s="525"/>
      <c r="LRM70" s="525"/>
      <c r="LRN70" s="525"/>
      <c r="LRO70" s="525"/>
      <c r="LRP70" s="525"/>
      <c r="LRQ70" s="525"/>
      <c r="LRR70" s="525"/>
      <c r="LRS70" s="525"/>
      <c r="LRT70" s="525"/>
      <c r="LRU70" s="525"/>
      <c r="LRV70" s="525"/>
      <c r="LRW70" s="525"/>
      <c r="LRX70" s="525"/>
      <c r="LRY70" s="525"/>
      <c r="LRZ70" s="525"/>
      <c r="LSA70" s="525"/>
      <c r="LSB70" s="525"/>
      <c r="LSC70" s="525"/>
      <c r="LSD70" s="525"/>
      <c r="LSE70" s="525"/>
      <c r="LSF70" s="525"/>
      <c r="LSG70" s="525"/>
      <c r="LSH70" s="525"/>
      <c r="LSI70" s="525"/>
      <c r="LSJ70" s="525"/>
      <c r="LSK70" s="525"/>
      <c r="LSL70" s="525"/>
      <c r="LSM70" s="525"/>
      <c r="LSN70" s="525"/>
      <c r="LSO70" s="525"/>
      <c r="LSP70" s="525"/>
      <c r="LSQ70" s="525"/>
      <c r="LSR70" s="525"/>
      <c r="LSS70" s="525"/>
      <c r="LST70" s="525"/>
      <c r="LSU70" s="525"/>
      <c r="LSV70" s="525"/>
      <c r="LSW70" s="525"/>
      <c r="LSX70" s="525"/>
      <c r="LSY70" s="525"/>
      <c r="LSZ70" s="525"/>
      <c r="LTA70" s="525"/>
      <c r="LTB70" s="525"/>
      <c r="LTC70" s="525"/>
      <c r="LTD70" s="525"/>
      <c r="LTE70" s="525"/>
      <c r="LTF70" s="525"/>
      <c r="LTG70" s="525"/>
      <c r="LTH70" s="525"/>
      <c r="LTI70" s="525"/>
      <c r="LTJ70" s="525"/>
      <c r="LTK70" s="525"/>
      <c r="LTL70" s="525"/>
      <c r="LTM70" s="525"/>
      <c r="LTN70" s="525"/>
      <c r="LTO70" s="525"/>
      <c r="LTP70" s="525"/>
      <c r="LTQ70" s="525"/>
      <c r="LTR70" s="525"/>
      <c r="LTS70" s="525"/>
      <c r="LTT70" s="525"/>
      <c r="LTU70" s="525"/>
      <c r="LTV70" s="525"/>
      <c r="LTW70" s="525"/>
      <c r="LTX70" s="525"/>
      <c r="LTY70" s="525"/>
      <c r="LTZ70" s="525"/>
      <c r="LUA70" s="525"/>
      <c r="LUB70" s="525"/>
      <c r="LUC70" s="525"/>
      <c r="LUD70" s="525"/>
      <c r="LUE70" s="525"/>
      <c r="LUF70" s="525"/>
      <c r="LUG70" s="525"/>
      <c r="LUH70" s="525"/>
      <c r="LUI70" s="525"/>
      <c r="LUJ70" s="525"/>
      <c r="LUK70" s="525"/>
      <c r="LUL70" s="525"/>
      <c r="LUM70" s="525"/>
      <c r="LUN70" s="525"/>
      <c r="LUO70" s="525"/>
      <c r="LUP70" s="525"/>
      <c r="LUQ70" s="525"/>
      <c r="LUR70" s="525"/>
      <c r="LUS70" s="525"/>
      <c r="LUT70" s="525"/>
      <c r="LUU70" s="525"/>
      <c r="LUV70" s="525"/>
      <c r="LUW70" s="525"/>
      <c r="LUX70" s="525"/>
      <c r="LUY70" s="525"/>
      <c r="LUZ70" s="525"/>
      <c r="LVA70" s="525"/>
      <c r="LVB70" s="525"/>
      <c r="LVC70" s="525"/>
      <c r="LVD70" s="525"/>
      <c r="LVE70" s="525"/>
      <c r="LVF70" s="525"/>
      <c r="LVG70" s="525"/>
      <c r="LVH70" s="525"/>
      <c r="LVI70" s="525"/>
      <c r="LVJ70" s="525"/>
      <c r="LVK70" s="525"/>
      <c r="LVL70" s="525"/>
      <c r="LVM70" s="525"/>
      <c r="LVN70" s="525"/>
      <c r="LVO70" s="525"/>
      <c r="LVP70" s="525"/>
      <c r="LVQ70" s="525"/>
      <c r="LVR70" s="525"/>
      <c r="LVS70" s="525"/>
      <c r="LVT70" s="525"/>
      <c r="LVU70" s="525"/>
      <c r="LVV70" s="525"/>
      <c r="LVW70" s="525"/>
      <c r="LVX70" s="525"/>
      <c r="LVY70" s="525"/>
      <c r="LVZ70" s="525"/>
      <c r="LWA70" s="525"/>
      <c r="LWB70" s="525"/>
      <c r="LWC70" s="525"/>
      <c r="LWD70" s="525"/>
      <c r="LWE70" s="525"/>
      <c r="LWF70" s="525"/>
      <c r="LWG70" s="525"/>
      <c r="LWH70" s="525"/>
      <c r="LWI70" s="525"/>
      <c r="LWJ70" s="525"/>
      <c r="LWK70" s="525"/>
      <c r="LWL70" s="525"/>
      <c r="LWM70" s="525"/>
      <c r="LWN70" s="525"/>
      <c r="LWO70" s="525"/>
      <c r="LWP70" s="525"/>
      <c r="LWQ70" s="525"/>
      <c r="LWR70" s="525"/>
      <c r="LWS70" s="525"/>
      <c r="LWT70" s="525"/>
      <c r="LWU70" s="525"/>
      <c r="LWV70" s="525"/>
      <c r="LWW70" s="525"/>
      <c r="LWX70" s="525"/>
      <c r="LWY70" s="525"/>
      <c r="LWZ70" s="525"/>
      <c r="LXA70" s="525"/>
      <c r="LXB70" s="525"/>
      <c r="LXC70" s="525"/>
      <c r="LXD70" s="525"/>
      <c r="LXE70" s="525"/>
      <c r="LXF70" s="525"/>
      <c r="LXG70" s="525"/>
      <c r="LXH70" s="525"/>
      <c r="LXI70" s="525"/>
      <c r="LXJ70" s="525"/>
      <c r="LXK70" s="525"/>
      <c r="LXL70" s="525"/>
      <c r="LXM70" s="525"/>
      <c r="LXN70" s="525"/>
      <c r="LXO70" s="525"/>
      <c r="LXP70" s="525"/>
      <c r="LXQ70" s="525"/>
      <c r="LXR70" s="525"/>
      <c r="LXS70" s="525"/>
      <c r="LXT70" s="525"/>
      <c r="LXU70" s="525"/>
      <c r="LXV70" s="525"/>
      <c r="LXW70" s="525"/>
      <c r="LXX70" s="525"/>
      <c r="LXY70" s="525"/>
      <c r="LXZ70" s="525"/>
      <c r="LYA70" s="525"/>
      <c r="LYB70" s="525"/>
      <c r="LYC70" s="525"/>
      <c r="LYD70" s="525"/>
      <c r="LYE70" s="525"/>
      <c r="LYF70" s="525"/>
      <c r="LYG70" s="525"/>
      <c r="LYH70" s="525"/>
      <c r="LYI70" s="525"/>
      <c r="LYJ70" s="525"/>
      <c r="LYK70" s="525"/>
      <c r="LYL70" s="525"/>
      <c r="LYM70" s="525"/>
      <c r="LYN70" s="525"/>
      <c r="LYO70" s="525"/>
      <c r="LYP70" s="525"/>
      <c r="LYQ70" s="525"/>
      <c r="LYR70" s="525"/>
      <c r="LYS70" s="525"/>
      <c r="LYT70" s="525"/>
      <c r="LYU70" s="525"/>
      <c r="LYV70" s="525"/>
      <c r="LYW70" s="525"/>
      <c r="LYX70" s="525"/>
      <c r="LYY70" s="525"/>
      <c r="LYZ70" s="525"/>
      <c r="LZA70" s="525"/>
      <c r="LZB70" s="525"/>
      <c r="LZC70" s="525"/>
      <c r="LZD70" s="525"/>
      <c r="LZE70" s="525"/>
      <c r="LZF70" s="525"/>
      <c r="LZG70" s="525"/>
      <c r="LZH70" s="525"/>
      <c r="LZI70" s="525"/>
      <c r="LZJ70" s="525"/>
      <c r="LZK70" s="525"/>
      <c r="LZL70" s="525"/>
      <c r="LZM70" s="525"/>
      <c r="LZN70" s="525"/>
      <c r="LZO70" s="525"/>
      <c r="LZP70" s="525"/>
      <c r="LZQ70" s="525"/>
      <c r="LZR70" s="525"/>
      <c r="LZS70" s="525"/>
      <c r="LZT70" s="525"/>
      <c r="LZU70" s="525"/>
      <c r="LZV70" s="525"/>
      <c r="LZW70" s="525"/>
      <c r="LZX70" s="525"/>
      <c r="LZY70" s="525"/>
      <c r="LZZ70" s="525"/>
      <c r="MAA70" s="525"/>
      <c r="MAB70" s="525"/>
      <c r="MAC70" s="525"/>
      <c r="MAD70" s="525"/>
      <c r="MAE70" s="525"/>
      <c r="MAF70" s="525"/>
      <c r="MAG70" s="525"/>
      <c r="MAH70" s="525"/>
      <c r="MAI70" s="525"/>
      <c r="MAJ70" s="525"/>
      <c r="MAK70" s="525"/>
      <c r="MAL70" s="525"/>
      <c r="MAM70" s="525"/>
      <c r="MAN70" s="525"/>
      <c r="MAO70" s="525"/>
      <c r="MAP70" s="525"/>
      <c r="MAQ70" s="525"/>
      <c r="MAR70" s="525"/>
      <c r="MAS70" s="525"/>
      <c r="MAT70" s="525"/>
      <c r="MAU70" s="525"/>
      <c r="MAV70" s="525"/>
      <c r="MAW70" s="525"/>
      <c r="MAX70" s="525"/>
      <c r="MAY70" s="525"/>
      <c r="MAZ70" s="525"/>
      <c r="MBA70" s="525"/>
      <c r="MBB70" s="525"/>
      <c r="MBC70" s="525"/>
      <c r="MBD70" s="525"/>
      <c r="MBE70" s="525"/>
      <c r="MBF70" s="525"/>
      <c r="MBG70" s="525"/>
      <c r="MBH70" s="525"/>
      <c r="MBI70" s="525"/>
      <c r="MBJ70" s="525"/>
      <c r="MBK70" s="525"/>
      <c r="MBL70" s="525"/>
      <c r="MBM70" s="525"/>
      <c r="MBN70" s="525"/>
      <c r="MBO70" s="525"/>
      <c r="MBP70" s="525"/>
      <c r="MBQ70" s="525"/>
      <c r="MBR70" s="525"/>
      <c r="MBS70" s="525"/>
      <c r="MBT70" s="525"/>
      <c r="MBU70" s="525"/>
      <c r="MBV70" s="525"/>
      <c r="MBW70" s="525"/>
      <c r="MBX70" s="525"/>
      <c r="MBY70" s="525"/>
      <c r="MBZ70" s="525"/>
      <c r="MCA70" s="525"/>
      <c r="MCB70" s="525"/>
      <c r="MCC70" s="525"/>
      <c r="MCD70" s="525"/>
      <c r="MCE70" s="525"/>
      <c r="MCF70" s="525"/>
      <c r="MCG70" s="525"/>
      <c r="MCH70" s="525"/>
      <c r="MCI70" s="525"/>
      <c r="MCJ70" s="525"/>
      <c r="MCK70" s="525"/>
      <c r="MCL70" s="525"/>
      <c r="MCM70" s="525"/>
      <c r="MCN70" s="525"/>
      <c r="MCO70" s="525"/>
      <c r="MCP70" s="525"/>
      <c r="MCQ70" s="525"/>
      <c r="MCR70" s="525"/>
      <c r="MCS70" s="525"/>
      <c r="MCT70" s="525"/>
      <c r="MCU70" s="525"/>
      <c r="MCV70" s="525"/>
      <c r="MCW70" s="525"/>
      <c r="MCX70" s="525"/>
      <c r="MCY70" s="525"/>
      <c r="MCZ70" s="525"/>
      <c r="MDA70" s="525"/>
      <c r="MDB70" s="525"/>
      <c r="MDC70" s="525"/>
      <c r="MDD70" s="525"/>
      <c r="MDE70" s="525"/>
      <c r="MDF70" s="525"/>
      <c r="MDG70" s="525"/>
      <c r="MDH70" s="525"/>
      <c r="MDI70" s="525"/>
      <c r="MDJ70" s="525"/>
      <c r="MDK70" s="525"/>
      <c r="MDL70" s="525"/>
      <c r="MDM70" s="525"/>
      <c r="MDN70" s="525"/>
      <c r="MDO70" s="525"/>
      <c r="MDP70" s="525"/>
      <c r="MDQ70" s="525"/>
      <c r="MDR70" s="525"/>
      <c r="MDS70" s="525"/>
      <c r="MDT70" s="525"/>
      <c r="MDU70" s="525"/>
      <c r="MDV70" s="525"/>
      <c r="MDW70" s="525"/>
      <c r="MDX70" s="525"/>
      <c r="MDY70" s="525"/>
      <c r="MDZ70" s="525"/>
      <c r="MEA70" s="525"/>
      <c r="MEB70" s="525"/>
      <c r="MEC70" s="525"/>
      <c r="MED70" s="525"/>
      <c r="MEE70" s="525"/>
      <c r="MEF70" s="525"/>
      <c r="MEG70" s="525"/>
      <c r="MEH70" s="525"/>
      <c r="MEI70" s="525"/>
      <c r="MEJ70" s="525"/>
      <c r="MEK70" s="525"/>
      <c r="MEL70" s="525"/>
      <c r="MEM70" s="525"/>
      <c r="MEN70" s="525"/>
      <c r="MEO70" s="525"/>
      <c r="MEP70" s="525"/>
      <c r="MEQ70" s="525"/>
      <c r="MER70" s="525"/>
      <c r="MES70" s="525"/>
      <c r="MET70" s="525"/>
      <c r="MEU70" s="525"/>
      <c r="MEV70" s="525"/>
      <c r="MEW70" s="525"/>
      <c r="MEX70" s="525"/>
      <c r="MEY70" s="525"/>
      <c r="MEZ70" s="525"/>
      <c r="MFA70" s="525"/>
      <c r="MFB70" s="525"/>
      <c r="MFC70" s="525"/>
      <c r="MFD70" s="525"/>
      <c r="MFE70" s="525"/>
      <c r="MFF70" s="525"/>
      <c r="MFG70" s="525"/>
      <c r="MFH70" s="525"/>
      <c r="MFI70" s="525"/>
      <c r="MFJ70" s="525"/>
      <c r="MFK70" s="525"/>
      <c r="MFL70" s="525"/>
      <c r="MFM70" s="525"/>
      <c r="MFN70" s="525"/>
      <c r="MFO70" s="525"/>
      <c r="MFP70" s="525"/>
      <c r="MFQ70" s="525"/>
      <c r="MFR70" s="525"/>
      <c r="MFS70" s="525"/>
      <c r="MFT70" s="525"/>
      <c r="MFU70" s="525"/>
      <c r="MFV70" s="525"/>
      <c r="MFW70" s="525"/>
      <c r="MFX70" s="525"/>
      <c r="MFY70" s="525"/>
      <c r="MFZ70" s="525"/>
      <c r="MGA70" s="525"/>
      <c r="MGB70" s="525"/>
      <c r="MGC70" s="525"/>
      <c r="MGD70" s="525"/>
      <c r="MGE70" s="525"/>
      <c r="MGF70" s="525"/>
      <c r="MGG70" s="525"/>
      <c r="MGH70" s="525"/>
      <c r="MGI70" s="525"/>
      <c r="MGJ70" s="525"/>
      <c r="MGK70" s="525"/>
      <c r="MGL70" s="525"/>
      <c r="MGM70" s="525"/>
      <c r="MGN70" s="525"/>
      <c r="MGO70" s="525"/>
      <c r="MGP70" s="525"/>
      <c r="MGQ70" s="525"/>
      <c r="MGR70" s="525"/>
      <c r="MGS70" s="525"/>
      <c r="MGT70" s="525"/>
      <c r="MGU70" s="525"/>
      <c r="MGV70" s="525"/>
      <c r="MGW70" s="525"/>
      <c r="MGX70" s="525"/>
      <c r="MGY70" s="525"/>
      <c r="MGZ70" s="525"/>
      <c r="MHA70" s="525"/>
      <c r="MHB70" s="525"/>
      <c r="MHC70" s="525"/>
      <c r="MHD70" s="525"/>
      <c r="MHE70" s="525"/>
      <c r="MHF70" s="525"/>
      <c r="MHG70" s="525"/>
      <c r="MHH70" s="525"/>
      <c r="MHI70" s="525"/>
      <c r="MHJ70" s="525"/>
      <c r="MHK70" s="525"/>
      <c r="MHL70" s="525"/>
      <c r="MHM70" s="525"/>
      <c r="MHN70" s="525"/>
      <c r="MHO70" s="525"/>
      <c r="MHP70" s="525"/>
      <c r="MHQ70" s="525"/>
      <c r="MHR70" s="525"/>
      <c r="MHS70" s="525"/>
      <c r="MHT70" s="525"/>
      <c r="MHU70" s="525"/>
      <c r="MHV70" s="525"/>
      <c r="MHW70" s="525"/>
      <c r="MHX70" s="525"/>
      <c r="MHY70" s="525"/>
      <c r="MHZ70" s="525"/>
      <c r="MIA70" s="525"/>
      <c r="MIB70" s="525"/>
      <c r="MIC70" s="525"/>
      <c r="MID70" s="525"/>
      <c r="MIE70" s="525"/>
      <c r="MIF70" s="525"/>
      <c r="MIG70" s="525"/>
      <c r="MIH70" s="525"/>
      <c r="MII70" s="525"/>
      <c r="MIJ70" s="525"/>
      <c r="MIK70" s="525"/>
      <c r="MIL70" s="525"/>
      <c r="MIM70" s="525"/>
      <c r="MIN70" s="525"/>
      <c r="MIO70" s="525"/>
      <c r="MIP70" s="525"/>
      <c r="MIQ70" s="525"/>
      <c r="MIR70" s="525"/>
      <c r="MIS70" s="525"/>
      <c r="MIT70" s="525"/>
      <c r="MIU70" s="525"/>
      <c r="MIV70" s="525"/>
      <c r="MIW70" s="525"/>
      <c r="MIX70" s="525"/>
      <c r="MIY70" s="525"/>
      <c r="MIZ70" s="525"/>
      <c r="MJA70" s="525"/>
      <c r="MJB70" s="525"/>
      <c r="MJC70" s="525"/>
      <c r="MJD70" s="525"/>
      <c r="MJE70" s="525"/>
      <c r="MJF70" s="525"/>
      <c r="MJG70" s="525"/>
      <c r="MJH70" s="525"/>
      <c r="MJI70" s="525"/>
      <c r="MJJ70" s="525"/>
      <c r="MJK70" s="525"/>
      <c r="MJL70" s="525"/>
      <c r="MJM70" s="525"/>
      <c r="MJN70" s="525"/>
      <c r="MJO70" s="525"/>
      <c r="MJP70" s="525"/>
      <c r="MJQ70" s="525"/>
      <c r="MJR70" s="525"/>
      <c r="MJS70" s="525"/>
      <c r="MJT70" s="525"/>
      <c r="MJU70" s="525"/>
      <c r="MJV70" s="525"/>
      <c r="MJW70" s="525"/>
      <c r="MJX70" s="525"/>
      <c r="MJY70" s="525"/>
      <c r="MJZ70" s="525"/>
      <c r="MKA70" s="525"/>
      <c r="MKB70" s="525"/>
      <c r="MKC70" s="525"/>
      <c r="MKD70" s="525"/>
      <c r="MKE70" s="525"/>
      <c r="MKF70" s="525"/>
      <c r="MKG70" s="525"/>
      <c r="MKH70" s="525"/>
      <c r="MKI70" s="525"/>
      <c r="MKJ70" s="525"/>
      <c r="MKK70" s="525"/>
      <c r="MKL70" s="525"/>
      <c r="MKM70" s="525"/>
      <c r="MKN70" s="525"/>
      <c r="MKO70" s="525"/>
      <c r="MKP70" s="525"/>
      <c r="MKQ70" s="525"/>
      <c r="MKR70" s="525"/>
      <c r="MKS70" s="525"/>
      <c r="MKT70" s="525"/>
      <c r="MKU70" s="525"/>
      <c r="MKV70" s="525"/>
      <c r="MKW70" s="525"/>
      <c r="MKX70" s="525"/>
      <c r="MKY70" s="525"/>
      <c r="MKZ70" s="525"/>
      <c r="MLA70" s="525"/>
      <c r="MLB70" s="525"/>
      <c r="MLC70" s="525"/>
      <c r="MLD70" s="525"/>
      <c r="MLE70" s="525"/>
      <c r="MLF70" s="525"/>
      <c r="MLG70" s="525"/>
      <c r="MLH70" s="525"/>
      <c r="MLI70" s="525"/>
      <c r="MLJ70" s="525"/>
      <c r="MLK70" s="525"/>
      <c r="MLL70" s="525"/>
      <c r="MLM70" s="525"/>
      <c r="MLN70" s="525"/>
      <c r="MLO70" s="525"/>
      <c r="MLP70" s="525"/>
      <c r="MLQ70" s="525"/>
      <c r="MLR70" s="525"/>
      <c r="MLS70" s="525"/>
      <c r="MLT70" s="525"/>
      <c r="MLU70" s="525"/>
      <c r="MLV70" s="525"/>
      <c r="MLW70" s="525"/>
      <c r="MLX70" s="525"/>
      <c r="MLY70" s="525"/>
      <c r="MLZ70" s="525"/>
      <c r="MMA70" s="525"/>
      <c r="MMB70" s="525"/>
      <c r="MMC70" s="525"/>
      <c r="MMD70" s="525"/>
      <c r="MME70" s="525"/>
      <c r="MMF70" s="525"/>
      <c r="MMG70" s="525"/>
      <c r="MMH70" s="525"/>
      <c r="MMI70" s="525"/>
      <c r="MMJ70" s="525"/>
      <c r="MMK70" s="525"/>
      <c r="MML70" s="525"/>
      <c r="MMM70" s="525"/>
      <c r="MMN70" s="525"/>
      <c r="MMO70" s="525"/>
      <c r="MMP70" s="525"/>
      <c r="MMQ70" s="525"/>
      <c r="MMR70" s="525"/>
      <c r="MMS70" s="525"/>
      <c r="MMT70" s="525"/>
      <c r="MMU70" s="525"/>
      <c r="MMV70" s="525"/>
      <c r="MMW70" s="525"/>
      <c r="MMX70" s="525"/>
      <c r="MMY70" s="525"/>
      <c r="MMZ70" s="525"/>
      <c r="MNA70" s="525"/>
      <c r="MNB70" s="525"/>
      <c r="MNC70" s="525"/>
      <c r="MND70" s="525"/>
      <c r="MNE70" s="525"/>
      <c r="MNF70" s="525"/>
      <c r="MNG70" s="525"/>
      <c r="MNH70" s="525"/>
      <c r="MNI70" s="525"/>
      <c r="MNJ70" s="525"/>
      <c r="MNK70" s="525"/>
      <c r="MNL70" s="525"/>
      <c r="MNM70" s="525"/>
      <c r="MNN70" s="525"/>
      <c r="MNO70" s="525"/>
      <c r="MNP70" s="525"/>
      <c r="MNQ70" s="525"/>
      <c r="MNR70" s="525"/>
      <c r="MNS70" s="525"/>
      <c r="MNT70" s="525"/>
      <c r="MNU70" s="525"/>
      <c r="MNV70" s="525"/>
      <c r="MNW70" s="525"/>
      <c r="MNX70" s="525"/>
      <c r="MNY70" s="525"/>
      <c r="MNZ70" s="525"/>
      <c r="MOA70" s="525"/>
      <c r="MOB70" s="525"/>
      <c r="MOC70" s="525"/>
      <c r="MOD70" s="525"/>
      <c r="MOE70" s="525"/>
      <c r="MOF70" s="525"/>
      <c r="MOG70" s="525"/>
      <c r="MOH70" s="525"/>
      <c r="MOI70" s="525"/>
      <c r="MOJ70" s="525"/>
      <c r="MOK70" s="525"/>
      <c r="MOL70" s="525"/>
      <c r="MOM70" s="525"/>
      <c r="MON70" s="525"/>
      <c r="MOO70" s="525"/>
      <c r="MOP70" s="525"/>
      <c r="MOQ70" s="525"/>
      <c r="MOR70" s="525"/>
      <c r="MOS70" s="525"/>
      <c r="MOT70" s="525"/>
      <c r="MOU70" s="525"/>
      <c r="MOV70" s="525"/>
      <c r="MOW70" s="525"/>
      <c r="MOX70" s="525"/>
      <c r="MOY70" s="525"/>
      <c r="MOZ70" s="525"/>
      <c r="MPA70" s="525"/>
      <c r="MPB70" s="525"/>
      <c r="MPC70" s="525"/>
      <c r="MPD70" s="525"/>
      <c r="MPE70" s="525"/>
      <c r="MPF70" s="525"/>
      <c r="MPG70" s="525"/>
      <c r="MPH70" s="525"/>
      <c r="MPI70" s="525"/>
      <c r="MPJ70" s="525"/>
      <c r="MPK70" s="525"/>
      <c r="MPL70" s="525"/>
      <c r="MPM70" s="525"/>
      <c r="MPN70" s="525"/>
      <c r="MPO70" s="525"/>
      <c r="MPP70" s="525"/>
      <c r="MPQ70" s="525"/>
      <c r="MPR70" s="525"/>
      <c r="MPS70" s="525"/>
      <c r="MPT70" s="525"/>
      <c r="MPU70" s="525"/>
      <c r="MPV70" s="525"/>
      <c r="MPW70" s="525"/>
      <c r="MPX70" s="525"/>
      <c r="MPY70" s="525"/>
      <c r="MPZ70" s="525"/>
      <c r="MQA70" s="525"/>
      <c r="MQB70" s="525"/>
      <c r="MQC70" s="525"/>
      <c r="MQD70" s="525"/>
      <c r="MQE70" s="525"/>
      <c r="MQF70" s="525"/>
      <c r="MQG70" s="525"/>
      <c r="MQH70" s="525"/>
      <c r="MQI70" s="525"/>
      <c r="MQJ70" s="525"/>
      <c r="MQK70" s="525"/>
      <c r="MQL70" s="525"/>
      <c r="MQM70" s="525"/>
      <c r="MQN70" s="525"/>
      <c r="MQO70" s="525"/>
      <c r="MQP70" s="525"/>
      <c r="MQQ70" s="525"/>
      <c r="MQR70" s="525"/>
      <c r="MQS70" s="525"/>
      <c r="MQT70" s="525"/>
      <c r="MQU70" s="525"/>
      <c r="MQV70" s="525"/>
      <c r="MQW70" s="525"/>
      <c r="MQX70" s="525"/>
      <c r="MQY70" s="525"/>
      <c r="MQZ70" s="525"/>
      <c r="MRA70" s="525"/>
      <c r="MRB70" s="525"/>
      <c r="MRC70" s="525"/>
      <c r="MRD70" s="525"/>
      <c r="MRE70" s="525"/>
      <c r="MRF70" s="525"/>
      <c r="MRG70" s="525"/>
      <c r="MRH70" s="525"/>
      <c r="MRI70" s="525"/>
      <c r="MRJ70" s="525"/>
      <c r="MRK70" s="525"/>
      <c r="MRL70" s="525"/>
      <c r="MRM70" s="525"/>
      <c r="MRN70" s="525"/>
      <c r="MRO70" s="525"/>
      <c r="MRP70" s="525"/>
      <c r="MRQ70" s="525"/>
      <c r="MRR70" s="525"/>
      <c r="MRS70" s="525"/>
      <c r="MRT70" s="525"/>
      <c r="MRU70" s="525"/>
      <c r="MRV70" s="525"/>
      <c r="MRW70" s="525"/>
      <c r="MRX70" s="525"/>
      <c r="MRY70" s="525"/>
      <c r="MRZ70" s="525"/>
      <c r="MSA70" s="525"/>
      <c r="MSB70" s="525"/>
      <c r="MSC70" s="525"/>
      <c r="MSD70" s="525"/>
      <c r="MSE70" s="525"/>
      <c r="MSF70" s="525"/>
      <c r="MSG70" s="525"/>
      <c r="MSH70" s="525"/>
      <c r="MSI70" s="525"/>
      <c r="MSJ70" s="525"/>
      <c r="MSK70" s="525"/>
      <c r="MSL70" s="525"/>
      <c r="MSM70" s="525"/>
      <c r="MSN70" s="525"/>
      <c r="MSO70" s="525"/>
      <c r="MSP70" s="525"/>
      <c r="MSQ70" s="525"/>
      <c r="MSR70" s="525"/>
      <c r="MSS70" s="525"/>
      <c r="MST70" s="525"/>
      <c r="MSU70" s="525"/>
      <c r="MSV70" s="525"/>
      <c r="MSW70" s="525"/>
      <c r="MSX70" s="525"/>
      <c r="MSY70" s="525"/>
      <c r="MSZ70" s="525"/>
      <c r="MTA70" s="525"/>
      <c r="MTB70" s="525"/>
      <c r="MTC70" s="525"/>
      <c r="MTD70" s="525"/>
      <c r="MTE70" s="525"/>
      <c r="MTF70" s="525"/>
      <c r="MTG70" s="525"/>
      <c r="MTH70" s="525"/>
      <c r="MTI70" s="525"/>
      <c r="MTJ70" s="525"/>
      <c r="MTK70" s="525"/>
      <c r="MTL70" s="525"/>
      <c r="MTM70" s="525"/>
      <c r="MTN70" s="525"/>
      <c r="MTO70" s="525"/>
      <c r="MTP70" s="525"/>
      <c r="MTQ70" s="525"/>
      <c r="MTR70" s="525"/>
      <c r="MTS70" s="525"/>
      <c r="MTT70" s="525"/>
      <c r="MTU70" s="525"/>
      <c r="MTV70" s="525"/>
      <c r="MTW70" s="525"/>
      <c r="MTX70" s="525"/>
      <c r="MTY70" s="525"/>
      <c r="MTZ70" s="525"/>
      <c r="MUA70" s="525"/>
      <c r="MUB70" s="525"/>
      <c r="MUC70" s="525"/>
      <c r="MUD70" s="525"/>
      <c r="MUE70" s="525"/>
      <c r="MUF70" s="525"/>
      <c r="MUG70" s="525"/>
      <c r="MUH70" s="525"/>
      <c r="MUI70" s="525"/>
      <c r="MUJ70" s="525"/>
      <c r="MUK70" s="525"/>
      <c r="MUL70" s="525"/>
      <c r="MUM70" s="525"/>
      <c r="MUN70" s="525"/>
      <c r="MUO70" s="525"/>
      <c r="MUP70" s="525"/>
      <c r="MUQ70" s="525"/>
      <c r="MUR70" s="525"/>
      <c r="MUS70" s="525"/>
      <c r="MUT70" s="525"/>
      <c r="MUU70" s="525"/>
      <c r="MUV70" s="525"/>
      <c r="MUW70" s="525"/>
      <c r="MUX70" s="525"/>
      <c r="MUY70" s="525"/>
      <c r="MUZ70" s="525"/>
      <c r="MVA70" s="525"/>
      <c r="MVB70" s="525"/>
      <c r="MVC70" s="525"/>
      <c r="MVD70" s="525"/>
      <c r="MVE70" s="525"/>
      <c r="MVF70" s="525"/>
      <c r="MVG70" s="525"/>
      <c r="MVH70" s="525"/>
      <c r="MVI70" s="525"/>
      <c r="MVJ70" s="525"/>
      <c r="MVK70" s="525"/>
      <c r="MVL70" s="525"/>
      <c r="MVM70" s="525"/>
      <c r="MVN70" s="525"/>
      <c r="MVO70" s="525"/>
      <c r="MVP70" s="525"/>
      <c r="MVQ70" s="525"/>
      <c r="MVR70" s="525"/>
      <c r="MVS70" s="525"/>
      <c r="MVT70" s="525"/>
      <c r="MVU70" s="525"/>
      <c r="MVV70" s="525"/>
      <c r="MVW70" s="525"/>
      <c r="MVX70" s="525"/>
      <c r="MVY70" s="525"/>
      <c r="MVZ70" s="525"/>
      <c r="MWA70" s="525"/>
      <c r="MWB70" s="525"/>
      <c r="MWC70" s="525"/>
      <c r="MWD70" s="525"/>
      <c r="MWE70" s="525"/>
      <c r="MWF70" s="525"/>
      <c r="MWG70" s="525"/>
      <c r="MWH70" s="525"/>
      <c r="MWI70" s="525"/>
      <c r="MWJ70" s="525"/>
      <c r="MWK70" s="525"/>
      <c r="MWL70" s="525"/>
      <c r="MWM70" s="525"/>
      <c r="MWN70" s="525"/>
      <c r="MWO70" s="525"/>
      <c r="MWP70" s="525"/>
      <c r="MWQ70" s="525"/>
      <c r="MWR70" s="525"/>
      <c r="MWS70" s="525"/>
      <c r="MWT70" s="525"/>
      <c r="MWU70" s="525"/>
      <c r="MWV70" s="525"/>
      <c r="MWW70" s="525"/>
      <c r="MWX70" s="525"/>
      <c r="MWY70" s="525"/>
      <c r="MWZ70" s="525"/>
      <c r="MXA70" s="525"/>
      <c r="MXB70" s="525"/>
      <c r="MXC70" s="525"/>
      <c r="MXD70" s="525"/>
      <c r="MXE70" s="525"/>
      <c r="MXF70" s="525"/>
      <c r="MXG70" s="525"/>
      <c r="MXH70" s="525"/>
      <c r="MXI70" s="525"/>
      <c r="MXJ70" s="525"/>
      <c r="MXK70" s="525"/>
      <c r="MXL70" s="525"/>
      <c r="MXM70" s="525"/>
      <c r="MXN70" s="525"/>
      <c r="MXO70" s="525"/>
      <c r="MXP70" s="525"/>
      <c r="MXQ70" s="525"/>
      <c r="MXR70" s="525"/>
      <c r="MXS70" s="525"/>
      <c r="MXT70" s="525"/>
      <c r="MXU70" s="525"/>
      <c r="MXV70" s="525"/>
      <c r="MXW70" s="525"/>
      <c r="MXX70" s="525"/>
      <c r="MXY70" s="525"/>
      <c r="MXZ70" s="525"/>
      <c r="MYA70" s="525"/>
      <c r="MYB70" s="525"/>
      <c r="MYC70" s="525"/>
      <c r="MYD70" s="525"/>
      <c r="MYE70" s="525"/>
      <c r="MYF70" s="525"/>
      <c r="MYG70" s="525"/>
      <c r="MYH70" s="525"/>
      <c r="MYI70" s="525"/>
      <c r="MYJ70" s="525"/>
      <c r="MYK70" s="525"/>
      <c r="MYL70" s="525"/>
      <c r="MYM70" s="525"/>
      <c r="MYN70" s="525"/>
      <c r="MYO70" s="525"/>
      <c r="MYP70" s="525"/>
      <c r="MYQ70" s="525"/>
      <c r="MYR70" s="525"/>
      <c r="MYS70" s="525"/>
      <c r="MYT70" s="525"/>
      <c r="MYU70" s="525"/>
      <c r="MYV70" s="525"/>
      <c r="MYW70" s="525"/>
      <c r="MYX70" s="525"/>
      <c r="MYY70" s="525"/>
      <c r="MYZ70" s="525"/>
      <c r="MZA70" s="525"/>
      <c r="MZB70" s="525"/>
      <c r="MZC70" s="525"/>
      <c r="MZD70" s="525"/>
      <c r="MZE70" s="525"/>
      <c r="MZF70" s="525"/>
      <c r="MZG70" s="525"/>
      <c r="MZH70" s="525"/>
      <c r="MZI70" s="525"/>
      <c r="MZJ70" s="525"/>
      <c r="MZK70" s="525"/>
      <c r="MZL70" s="525"/>
      <c r="MZM70" s="525"/>
      <c r="MZN70" s="525"/>
      <c r="MZO70" s="525"/>
      <c r="MZP70" s="525"/>
      <c r="MZQ70" s="525"/>
      <c r="MZR70" s="525"/>
      <c r="MZS70" s="525"/>
      <c r="MZT70" s="525"/>
      <c r="MZU70" s="525"/>
      <c r="MZV70" s="525"/>
      <c r="MZW70" s="525"/>
      <c r="MZX70" s="525"/>
      <c r="MZY70" s="525"/>
      <c r="MZZ70" s="525"/>
      <c r="NAA70" s="525"/>
      <c r="NAB70" s="525"/>
      <c r="NAC70" s="525"/>
      <c r="NAD70" s="525"/>
      <c r="NAE70" s="525"/>
      <c r="NAF70" s="525"/>
      <c r="NAG70" s="525"/>
      <c r="NAH70" s="525"/>
      <c r="NAI70" s="525"/>
      <c r="NAJ70" s="525"/>
      <c r="NAK70" s="525"/>
      <c r="NAL70" s="525"/>
      <c r="NAM70" s="525"/>
      <c r="NAN70" s="525"/>
      <c r="NAO70" s="525"/>
      <c r="NAP70" s="525"/>
      <c r="NAQ70" s="525"/>
      <c r="NAR70" s="525"/>
      <c r="NAS70" s="525"/>
      <c r="NAT70" s="525"/>
      <c r="NAU70" s="525"/>
      <c r="NAV70" s="525"/>
      <c r="NAW70" s="525"/>
      <c r="NAX70" s="525"/>
      <c r="NAY70" s="525"/>
      <c r="NAZ70" s="525"/>
      <c r="NBA70" s="525"/>
      <c r="NBB70" s="525"/>
      <c r="NBC70" s="525"/>
      <c r="NBD70" s="525"/>
      <c r="NBE70" s="525"/>
      <c r="NBF70" s="525"/>
      <c r="NBG70" s="525"/>
      <c r="NBH70" s="525"/>
      <c r="NBI70" s="525"/>
      <c r="NBJ70" s="525"/>
      <c r="NBK70" s="525"/>
      <c r="NBL70" s="525"/>
      <c r="NBM70" s="525"/>
      <c r="NBN70" s="525"/>
      <c r="NBO70" s="525"/>
      <c r="NBP70" s="525"/>
      <c r="NBQ70" s="525"/>
      <c r="NBR70" s="525"/>
      <c r="NBS70" s="525"/>
      <c r="NBT70" s="525"/>
      <c r="NBU70" s="525"/>
      <c r="NBV70" s="525"/>
      <c r="NBW70" s="525"/>
      <c r="NBX70" s="525"/>
      <c r="NBY70" s="525"/>
      <c r="NBZ70" s="525"/>
      <c r="NCA70" s="525"/>
      <c r="NCB70" s="525"/>
      <c r="NCC70" s="525"/>
      <c r="NCD70" s="525"/>
      <c r="NCE70" s="525"/>
      <c r="NCF70" s="525"/>
      <c r="NCG70" s="525"/>
      <c r="NCH70" s="525"/>
      <c r="NCI70" s="525"/>
      <c r="NCJ70" s="525"/>
      <c r="NCK70" s="525"/>
      <c r="NCL70" s="525"/>
      <c r="NCM70" s="525"/>
      <c r="NCN70" s="525"/>
      <c r="NCO70" s="525"/>
      <c r="NCP70" s="525"/>
      <c r="NCQ70" s="525"/>
      <c r="NCR70" s="525"/>
      <c r="NCS70" s="525"/>
      <c r="NCT70" s="525"/>
      <c r="NCU70" s="525"/>
      <c r="NCV70" s="525"/>
      <c r="NCW70" s="525"/>
      <c r="NCX70" s="525"/>
      <c r="NCY70" s="525"/>
      <c r="NCZ70" s="525"/>
      <c r="NDA70" s="525"/>
      <c r="NDB70" s="525"/>
      <c r="NDC70" s="525"/>
      <c r="NDD70" s="525"/>
      <c r="NDE70" s="525"/>
      <c r="NDF70" s="525"/>
      <c r="NDG70" s="525"/>
      <c r="NDH70" s="525"/>
      <c r="NDI70" s="525"/>
      <c r="NDJ70" s="525"/>
      <c r="NDK70" s="525"/>
      <c r="NDL70" s="525"/>
      <c r="NDM70" s="525"/>
      <c r="NDN70" s="525"/>
      <c r="NDO70" s="525"/>
      <c r="NDP70" s="525"/>
      <c r="NDQ70" s="525"/>
      <c r="NDR70" s="525"/>
      <c r="NDS70" s="525"/>
      <c r="NDT70" s="525"/>
      <c r="NDU70" s="525"/>
      <c r="NDV70" s="525"/>
      <c r="NDW70" s="525"/>
      <c r="NDX70" s="525"/>
      <c r="NDY70" s="525"/>
      <c r="NDZ70" s="525"/>
      <c r="NEA70" s="525"/>
      <c r="NEB70" s="525"/>
      <c r="NEC70" s="525"/>
      <c r="NED70" s="525"/>
      <c r="NEE70" s="525"/>
      <c r="NEF70" s="525"/>
      <c r="NEG70" s="525"/>
      <c r="NEH70" s="525"/>
      <c r="NEI70" s="525"/>
      <c r="NEJ70" s="525"/>
      <c r="NEK70" s="525"/>
      <c r="NEL70" s="525"/>
      <c r="NEM70" s="525"/>
      <c r="NEN70" s="525"/>
      <c r="NEO70" s="525"/>
      <c r="NEP70" s="525"/>
      <c r="NEQ70" s="525"/>
      <c r="NER70" s="525"/>
      <c r="NES70" s="525"/>
      <c r="NET70" s="525"/>
      <c r="NEU70" s="525"/>
      <c r="NEV70" s="525"/>
      <c r="NEW70" s="525"/>
      <c r="NEX70" s="525"/>
      <c r="NEY70" s="525"/>
      <c r="NEZ70" s="525"/>
      <c r="NFA70" s="525"/>
      <c r="NFB70" s="525"/>
      <c r="NFC70" s="525"/>
      <c r="NFD70" s="525"/>
      <c r="NFE70" s="525"/>
      <c r="NFF70" s="525"/>
      <c r="NFG70" s="525"/>
      <c r="NFH70" s="525"/>
      <c r="NFI70" s="525"/>
      <c r="NFJ70" s="525"/>
      <c r="NFK70" s="525"/>
      <c r="NFL70" s="525"/>
      <c r="NFM70" s="525"/>
      <c r="NFN70" s="525"/>
      <c r="NFO70" s="525"/>
      <c r="NFP70" s="525"/>
      <c r="NFQ70" s="525"/>
      <c r="NFR70" s="525"/>
      <c r="NFS70" s="525"/>
      <c r="NFT70" s="525"/>
      <c r="NFU70" s="525"/>
      <c r="NFV70" s="525"/>
      <c r="NFW70" s="525"/>
      <c r="NFX70" s="525"/>
      <c r="NFY70" s="525"/>
      <c r="NFZ70" s="525"/>
      <c r="NGA70" s="525"/>
      <c r="NGB70" s="525"/>
      <c r="NGC70" s="525"/>
      <c r="NGD70" s="525"/>
      <c r="NGE70" s="525"/>
      <c r="NGF70" s="525"/>
      <c r="NGG70" s="525"/>
      <c r="NGH70" s="525"/>
      <c r="NGI70" s="525"/>
      <c r="NGJ70" s="525"/>
      <c r="NGK70" s="525"/>
      <c r="NGL70" s="525"/>
      <c r="NGM70" s="525"/>
      <c r="NGN70" s="525"/>
      <c r="NGO70" s="525"/>
      <c r="NGP70" s="525"/>
      <c r="NGQ70" s="525"/>
      <c r="NGR70" s="525"/>
      <c r="NGS70" s="525"/>
      <c r="NGT70" s="525"/>
      <c r="NGU70" s="525"/>
      <c r="NGV70" s="525"/>
      <c r="NGW70" s="525"/>
      <c r="NGX70" s="525"/>
      <c r="NGY70" s="525"/>
      <c r="NGZ70" s="525"/>
      <c r="NHA70" s="525"/>
      <c r="NHB70" s="525"/>
      <c r="NHC70" s="525"/>
      <c r="NHD70" s="525"/>
      <c r="NHE70" s="525"/>
      <c r="NHF70" s="525"/>
      <c r="NHG70" s="525"/>
      <c r="NHH70" s="525"/>
      <c r="NHI70" s="525"/>
      <c r="NHJ70" s="525"/>
      <c r="NHK70" s="525"/>
      <c r="NHL70" s="525"/>
      <c r="NHM70" s="525"/>
      <c r="NHN70" s="525"/>
      <c r="NHO70" s="525"/>
      <c r="NHP70" s="525"/>
      <c r="NHQ70" s="525"/>
      <c r="NHR70" s="525"/>
      <c r="NHS70" s="525"/>
      <c r="NHT70" s="525"/>
      <c r="NHU70" s="525"/>
      <c r="NHV70" s="525"/>
      <c r="NHW70" s="525"/>
      <c r="NHX70" s="525"/>
      <c r="NHY70" s="525"/>
      <c r="NHZ70" s="525"/>
      <c r="NIA70" s="525"/>
      <c r="NIB70" s="525"/>
      <c r="NIC70" s="525"/>
      <c r="NID70" s="525"/>
      <c r="NIE70" s="525"/>
      <c r="NIF70" s="525"/>
      <c r="NIG70" s="525"/>
      <c r="NIH70" s="525"/>
      <c r="NII70" s="525"/>
      <c r="NIJ70" s="525"/>
      <c r="NIK70" s="525"/>
      <c r="NIL70" s="525"/>
      <c r="NIM70" s="525"/>
      <c r="NIN70" s="525"/>
      <c r="NIO70" s="525"/>
      <c r="NIP70" s="525"/>
      <c r="NIQ70" s="525"/>
      <c r="NIR70" s="525"/>
      <c r="NIS70" s="525"/>
      <c r="NIT70" s="525"/>
      <c r="NIU70" s="525"/>
      <c r="NIV70" s="525"/>
      <c r="NIW70" s="525"/>
      <c r="NIX70" s="525"/>
      <c r="NIY70" s="525"/>
      <c r="NIZ70" s="525"/>
      <c r="NJA70" s="525"/>
      <c r="NJB70" s="525"/>
      <c r="NJC70" s="525"/>
      <c r="NJD70" s="525"/>
      <c r="NJE70" s="525"/>
      <c r="NJF70" s="525"/>
      <c r="NJG70" s="525"/>
      <c r="NJH70" s="525"/>
      <c r="NJI70" s="525"/>
      <c r="NJJ70" s="525"/>
      <c r="NJK70" s="525"/>
      <c r="NJL70" s="525"/>
      <c r="NJM70" s="525"/>
      <c r="NJN70" s="525"/>
      <c r="NJO70" s="525"/>
      <c r="NJP70" s="525"/>
      <c r="NJQ70" s="525"/>
      <c r="NJR70" s="525"/>
      <c r="NJS70" s="525"/>
      <c r="NJT70" s="525"/>
      <c r="NJU70" s="525"/>
      <c r="NJV70" s="525"/>
      <c r="NJW70" s="525"/>
      <c r="NJX70" s="525"/>
      <c r="NJY70" s="525"/>
      <c r="NJZ70" s="525"/>
      <c r="NKA70" s="525"/>
      <c r="NKB70" s="525"/>
      <c r="NKC70" s="525"/>
      <c r="NKD70" s="525"/>
      <c r="NKE70" s="525"/>
      <c r="NKF70" s="525"/>
      <c r="NKG70" s="525"/>
      <c r="NKH70" s="525"/>
      <c r="NKI70" s="525"/>
      <c r="NKJ70" s="525"/>
      <c r="NKK70" s="525"/>
      <c r="NKL70" s="525"/>
      <c r="NKM70" s="525"/>
      <c r="NKN70" s="525"/>
      <c r="NKO70" s="525"/>
      <c r="NKP70" s="525"/>
      <c r="NKQ70" s="525"/>
      <c r="NKR70" s="525"/>
      <c r="NKS70" s="525"/>
      <c r="NKT70" s="525"/>
      <c r="NKU70" s="525"/>
      <c r="NKV70" s="525"/>
      <c r="NKW70" s="525"/>
      <c r="NKX70" s="525"/>
      <c r="NKY70" s="525"/>
      <c r="NKZ70" s="525"/>
      <c r="NLA70" s="525"/>
      <c r="NLB70" s="525"/>
      <c r="NLC70" s="525"/>
      <c r="NLD70" s="525"/>
      <c r="NLE70" s="525"/>
      <c r="NLF70" s="525"/>
      <c r="NLG70" s="525"/>
      <c r="NLH70" s="525"/>
      <c r="NLI70" s="525"/>
      <c r="NLJ70" s="525"/>
      <c r="NLK70" s="525"/>
      <c r="NLL70" s="525"/>
      <c r="NLM70" s="525"/>
      <c r="NLN70" s="525"/>
      <c r="NLO70" s="525"/>
      <c r="NLP70" s="525"/>
      <c r="NLQ70" s="525"/>
      <c r="NLR70" s="525"/>
      <c r="NLS70" s="525"/>
      <c r="NLT70" s="525"/>
      <c r="NLU70" s="525"/>
      <c r="NLV70" s="525"/>
      <c r="NLW70" s="525"/>
      <c r="NLX70" s="525"/>
      <c r="NLY70" s="525"/>
      <c r="NLZ70" s="525"/>
      <c r="NMA70" s="525"/>
      <c r="NMB70" s="525"/>
      <c r="NMC70" s="525"/>
      <c r="NMD70" s="525"/>
      <c r="NME70" s="525"/>
      <c r="NMF70" s="525"/>
      <c r="NMG70" s="525"/>
      <c r="NMH70" s="525"/>
      <c r="NMI70" s="525"/>
      <c r="NMJ70" s="525"/>
      <c r="NMK70" s="525"/>
      <c r="NML70" s="525"/>
      <c r="NMM70" s="525"/>
      <c r="NMN70" s="525"/>
      <c r="NMO70" s="525"/>
      <c r="NMP70" s="525"/>
      <c r="NMQ70" s="525"/>
      <c r="NMR70" s="525"/>
      <c r="NMS70" s="525"/>
      <c r="NMT70" s="525"/>
      <c r="NMU70" s="525"/>
      <c r="NMV70" s="525"/>
      <c r="NMW70" s="525"/>
      <c r="NMX70" s="525"/>
      <c r="NMY70" s="525"/>
      <c r="NMZ70" s="525"/>
      <c r="NNA70" s="525"/>
      <c r="NNB70" s="525"/>
      <c r="NNC70" s="525"/>
      <c r="NND70" s="525"/>
      <c r="NNE70" s="525"/>
      <c r="NNF70" s="525"/>
      <c r="NNG70" s="525"/>
      <c r="NNH70" s="525"/>
      <c r="NNI70" s="525"/>
      <c r="NNJ70" s="525"/>
      <c r="NNK70" s="525"/>
      <c r="NNL70" s="525"/>
      <c r="NNM70" s="525"/>
      <c r="NNN70" s="525"/>
      <c r="NNO70" s="525"/>
      <c r="NNP70" s="525"/>
      <c r="NNQ70" s="525"/>
      <c r="NNR70" s="525"/>
      <c r="NNS70" s="525"/>
      <c r="NNT70" s="525"/>
      <c r="NNU70" s="525"/>
      <c r="NNV70" s="525"/>
      <c r="NNW70" s="525"/>
      <c r="NNX70" s="525"/>
      <c r="NNY70" s="525"/>
      <c r="NNZ70" s="525"/>
      <c r="NOA70" s="525"/>
      <c r="NOB70" s="525"/>
      <c r="NOC70" s="525"/>
      <c r="NOD70" s="525"/>
      <c r="NOE70" s="525"/>
      <c r="NOF70" s="525"/>
      <c r="NOG70" s="525"/>
      <c r="NOH70" s="525"/>
      <c r="NOI70" s="525"/>
      <c r="NOJ70" s="525"/>
      <c r="NOK70" s="525"/>
      <c r="NOL70" s="525"/>
      <c r="NOM70" s="525"/>
      <c r="NON70" s="525"/>
      <c r="NOO70" s="525"/>
      <c r="NOP70" s="525"/>
      <c r="NOQ70" s="525"/>
      <c r="NOR70" s="525"/>
      <c r="NOS70" s="525"/>
      <c r="NOT70" s="525"/>
      <c r="NOU70" s="525"/>
      <c r="NOV70" s="525"/>
      <c r="NOW70" s="525"/>
      <c r="NOX70" s="525"/>
      <c r="NOY70" s="525"/>
      <c r="NOZ70" s="525"/>
      <c r="NPA70" s="525"/>
      <c r="NPB70" s="525"/>
      <c r="NPC70" s="525"/>
      <c r="NPD70" s="525"/>
      <c r="NPE70" s="525"/>
      <c r="NPF70" s="525"/>
      <c r="NPG70" s="525"/>
      <c r="NPH70" s="525"/>
      <c r="NPI70" s="525"/>
      <c r="NPJ70" s="525"/>
      <c r="NPK70" s="525"/>
      <c r="NPL70" s="525"/>
      <c r="NPM70" s="525"/>
      <c r="NPN70" s="525"/>
      <c r="NPO70" s="525"/>
      <c r="NPP70" s="525"/>
      <c r="NPQ70" s="525"/>
      <c r="NPR70" s="525"/>
      <c r="NPS70" s="525"/>
      <c r="NPT70" s="525"/>
      <c r="NPU70" s="525"/>
      <c r="NPV70" s="525"/>
      <c r="NPW70" s="525"/>
      <c r="NPX70" s="525"/>
      <c r="NPY70" s="525"/>
      <c r="NPZ70" s="525"/>
      <c r="NQA70" s="525"/>
      <c r="NQB70" s="525"/>
      <c r="NQC70" s="525"/>
      <c r="NQD70" s="525"/>
      <c r="NQE70" s="525"/>
      <c r="NQF70" s="525"/>
      <c r="NQG70" s="525"/>
      <c r="NQH70" s="525"/>
      <c r="NQI70" s="525"/>
      <c r="NQJ70" s="525"/>
      <c r="NQK70" s="525"/>
      <c r="NQL70" s="525"/>
      <c r="NQM70" s="525"/>
      <c r="NQN70" s="525"/>
      <c r="NQO70" s="525"/>
      <c r="NQP70" s="525"/>
      <c r="NQQ70" s="525"/>
      <c r="NQR70" s="525"/>
      <c r="NQS70" s="525"/>
      <c r="NQT70" s="525"/>
      <c r="NQU70" s="525"/>
      <c r="NQV70" s="525"/>
      <c r="NQW70" s="525"/>
      <c r="NQX70" s="525"/>
      <c r="NQY70" s="525"/>
      <c r="NQZ70" s="525"/>
      <c r="NRA70" s="525"/>
      <c r="NRB70" s="525"/>
      <c r="NRC70" s="525"/>
      <c r="NRD70" s="525"/>
      <c r="NRE70" s="525"/>
      <c r="NRF70" s="525"/>
      <c r="NRG70" s="525"/>
      <c r="NRH70" s="525"/>
      <c r="NRI70" s="525"/>
      <c r="NRJ70" s="525"/>
      <c r="NRK70" s="525"/>
      <c r="NRL70" s="525"/>
      <c r="NRM70" s="525"/>
      <c r="NRN70" s="525"/>
      <c r="NRO70" s="525"/>
      <c r="NRP70" s="525"/>
      <c r="NRQ70" s="525"/>
      <c r="NRR70" s="525"/>
      <c r="NRS70" s="525"/>
      <c r="NRT70" s="525"/>
      <c r="NRU70" s="525"/>
      <c r="NRV70" s="525"/>
      <c r="NRW70" s="525"/>
      <c r="NRX70" s="525"/>
      <c r="NRY70" s="525"/>
      <c r="NRZ70" s="525"/>
      <c r="NSA70" s="525"/>
      <c r="NSB70" s="525"/>
      <c r="NSC70" s="525"/>
      <c r="NSD70" s="525"/>
      <c r="NSE70" s="525"/>
      <c r="NSF70" s="525"/>
      <c r="NSG70" s="525"/>
      <c r="NSH70" s="525"/>
      <c r="NSI70" s="525"/>
      <c r="NSJ70" s="525"/>
      <c r="NSK70" s="525"/>
      <c r="NSL70" s="525"/>
      <c r="NSM70" s="525"/>
      <c r="NSN70" s="525"/>
      <c r="NSO70" s="525"/>
      <c r="NSP70" s="525"/>
      <c r="NSQ70" s="525"/>
      <c r="NSR70" s="525"/>
      <c r="NSS70" s="525"/>
      <c r="NST70" s="525"/>
      <c r="NSU70" s="525"/>
      <c r="NSV70" s="525"/>
      <c r="NSW70" s="525"/>
      <c r="NSX70" s="525"/>
      <c r="NSY70" s="525"/>
      <c r="NSZ70" s="525"/>
      <c r="NTA70" s="525"/>
      <c r="NTB70" s="525"/>
      <c r="NTC70" s="525"/>
      <c r="NTD70" s="525"/>
      <c r="NTE70" s="525"/>
      <c r="NTF70" s="525"/>
      <c r="NTG70" s="525"/>
      <c r="NTH70" s="525"/>
      <c r="NTI70" s="525"/>
      <c r="NTJ70" s="525"/>
      <c r="NTK70" s="525"/>
      <c r="NTL70" s="525"/>
      <c r="NTM70" s="525"/>
      <c r="NTN70" s="525"/>
      <c r="NTO70" s="525"/>
      <c r="NTP70" s="525"/>
      <c r="NTQ70" s="525"/>
      <c r="NTR70" s="525"/>
      <c r="NTS70" s="525"/>
      <c r="NTT70" s="525"/>
      <c r="NTU70" s="525"/>
      <c r="NTV70" s="525"/>
      <c r="NTW70" s="525"/>
      <c r="NTX70" s="525"/>
      <c r="NTY70" s="525"/>
      <c r="NTZ70" s="525"/>
      <c r="NUA70" s="525"/>
      <c r="NUB70" s="525"/>
      <c r="NUC70" s="525"/>
      <c r="NUD70" s="525"/>
      <c r="NUE70" s="525"/>
      <c r="NUF70" s="525"/>
      <c r="NUG70" s="525"/>
      <c r="NUH70" s="525"/>
      <c r="NUI70" s="525"/>
      <c r="NUJ70" s="525"/>
      <c r="NUK70" s="525"/>
      <c r="NUL70" s="525"/>
      <c r="NUM70" s="525"/>
      <c r="NUN70" s="525"/>
      <c r="NUO70" s="525"/>
      <c r="NUP70" s="525"/>
      <c r="NUQ70" s="525"/>
      <c r="NUR70" s="525"/>
      <c r="NUS70" s="525"/>
      <c r="NUT70" s="525"/>
      <c r="NUU70" s="525"/>
      <c r="NUV70" s="525"/>
      <c r="NUW70" s="525"/>
      <c r="NUX70" s="525"/>
      <c r="NUY70" s="525"/>
      <c r="NUZ70" s="525"/>
      <c r="NVA70" s="525"/>
      <c r="NVB70" s="525"/>
      <c r="NVC70" s="525"/>
      <c r="NVD70" s="525"/>
      <c r="NVE70" s="525"/>
      <c r="NVF70" s="525"/>
      <c r="NVG70" s="525"/>
      <c r="NVH70" s="525"/>
      <c r="NVI70" s="525"/>
      <c r="NVJ70" s="525"/>
      <c r="NVK70" s="525"/>
      <c r="NVL70" s="525"/>
      <c r="NVM70" s="525"/>
      <c r="NVN70" s="525"/>
      <c r="NVO70" s="525"/>
      <c r="NVP70" s="525"/>
      <c r="NVQ70" s="525"/>
      <c r="NVR70" s="525"/>
      <c r="NVS70" s="525"/>
      <c r="NVT70" s="525"/>
      <c r="NVU70" s="525"/>
      <c r="NVV70" s="525"/>
      <c r="NVW70" s="525"/>
      <c r="NVX70" s="525"/>
      <c r="NVY70" s="525"/>
      <c r="NVZ70" s="525"/>
      <c r="NWA70" s="525"/>
      <c r="NWB70" s="525"/>
      <c r="NWC70" s="525"/>
      <c r="NWD70" s="525"/>
      <c r="NWE70" s="525"/>
      <c r="NWF70" s="525"/>
      <c r="NWG70" s="525"/>
      <c r="NWH70" s="525"/>
      <c r="NWI70" s="525"/>
      <c r="NWJ70" s="525"/>
      <c r="NWK70" s="525"/>
      <c r="NWL70" s="525"/>
      <c r="NWM70" s="525"/>
      <c r="NWN70" s="525"/>
      <c r="NWO70" s="525"/>
      <c r="NWP70" s="525"/>
      <c r="NWQ70" s="525"/>
      <c r="NWR70" s="525"/>
      <c r="NWS70" s="525"/>
      <c r="NWT70" s="525"/>
      <c r="NWU70" s="525"/>
      <c r="NWV70" s="525"/>
      <c r="NWW70" s="525"/>
      <c r="NWX70" s="525"/>
      <c r="NWY70" s="525"/>
      <c r="NWZ70" s="525"/>
      <c r="NXA70" s="525"/>
      <c r="NXB70" s="525"/>
      <c r="NXC70" s="525"/>
      <c r="NXD70" s="525"/>
      <c r="NXE70" s="525"/>
      <c r="NXF70" s="525"/>
      <c r="NXG70" s="525"/>
      <c r="NXH70" s="525"/>
      <c r="NXI70" s="525"/>
      <c r="NXJ70" s="525"/>
      <c r="NXK70" s="525"/>
      <c r="NXL70" s="525"/>
      <c r="NXM70" s="525"/>
      <c r="NXN70" s="525"/>
      <c r="NXO70" s="525"/>
      <c r="NXP70" s="525"/>
      <c r="NXQ70" s="525"/>
      <c r="NXR70" s="525"/>
      <c r="NXS70" s="525"/>
      <c r="NXT70" s="525"/>
      <c r="NXU70" s="525"/>
      <c r="NXV70" s="525"/>
      <c r="NXW70" s="525"/>
      <c r="NXX70" s="525"/>
      <c r="NXY70" s="525"/>
      <c r="NXZ70" s="525"/>
      <c r="NYA70" s="525"/>
      <c r="NYB70" s="525"/>
      <c r="NYC70" s="525"/>
      <c r="NYD70" s="525"/>
      <c r="NYE70" s="525"/>
      <c r="NYF70" s="525"/>
      <c r="NYG70" s="525"/>
      <c r="NYH70" s="525"/>
      <c r="NYI70" s="525"/>
      <c r="NYJ70" s="525"/>
      <c r="NYK70" s="525"/>
      <c r="NYL70" s="525"/>
      <c r="NYM70" s="525"/>
      <c r="NYN70" s="525"/>
      <c r="NYO70" s="525"/>
      <c r="NYP70" s="525"/>
      <c r="NYQ70" s="525"/>
      <c r="NYR70" s="525"/>
      <c r="NYS70" s="525"/>
      <c r="NYT70" s="525"/>
      <c r="NYU70" s="525"/>
      <c r="NYV70" s="525"/>
      <c r="NYW70" s="525"/>
      <c r="NYX70" s="525"/>
      <c r="NYY70" s="525"/>
      <c r="NYZ70" s="525"/>
      <c r="NZA70" s="525"/>
      <c r="NZB70" s="525"/>
      <c r="NZC70" s="525"/>
      <c r="NZD70" s="525"/>
      <c r="NZE70" s="525"/>
      <c r="NZF70" s="525"/>
      <c r="NZG70" s="525"/>
      <c r="NZH70" s="525"/>
      <c r="NZI70" s="525"/>
      <c r="NZJ70" s="525"/>
      <c r="NZK70" s="525"/>
      <c r="NZL70" s="525"/>
      <c r="NZM70" s="525"/>
      <c r="NZN70" s="525"/>
      <c r="NZO70" s="525"/>
      <c r="NZP70" s="525"/>
      <c r="NZQ70" s="525"/>
      <c r="NZR70" s="525"/>
      <c r="NZS70" s="525"/>
      <c r="NZT70" s="525"/>
      <c r="NZU70" s="525"/>
      <c r="NZV70" s="525"/>
      <c r="NZW70" s="525"/>
      <c r="NZX70" s="525"/>
      <c r="NZY70" s="525"/>
      <c r="NZZ70" s="525"/>
      <c r="OAA70" s="525"/>
      <c r="OAB70" s="525"/>
      <c r="OAC70" s="525"/>
      <c r="OAD70" s="525"/>
      <c r="OAE70" s="525"/>
      <c r="OAF70" s="525"/>
      <c r="OAG70" s="525"/>
      <c r="OAH70" s="525"/>
      <c r="OAI70" s="525"/>
      <c r="OAJ70" s="525"/>
      <c r="OAK70" s="525"/>
      <c r="OAL70" s="525"/>
      <c r="OAM70" s="525"/>
      <c r="OAN70" s="525"/>
      <c r="OAO70" s="525"/>
      <c r="OAP70" s="525"/>
      <c r="OAQ70" s="525"/>
      <c r="OAR70" s="525"/>
      <c r="OAS70" s="525"/>
      <c r="OAT70" s="525"/>
      <c r="OAU70" s="525"/>
      <c r="OAV70" s="525"/>
      <c r="OAW70" s="525"/>
      <c r="OAX70" s="525"/>
      <c r="OAY70" s="525"/>
      <c r="OAZ70" s="525"/>
      <c r="OBA70" s="525"/>
      <c r="OBB70" s="525"/>
      <c r="OBC70" s="525"/>
      <c r="OBD70" s="525"/>
      <c r="OBE70" s="525"/>
      <c r="OBF70" s="525"/>
      <c r="OBG70" s="525"/>
      <c r="OBH70" s="525"/>
      <c r="OBI70" s="525"/>
      <c r="OBJ70" s="525"/>
      <c r="OBK70" s="525"/>
      <c r="OBL70" s="525"/>
      <c r="OBM70" s="525"/>
      <c r="OBN70" s="525"/>
      <c r="OBO70" s="525"/>
      <c r="OBP70" s="525"/>
      <c r="OBQ70" s="525"/>
      <c r="OBR70" s="525"/>
      <c r="OBS70" s="525"/>
      <c r="OBT70" s="525"/>
      <c r="OBU70" s="525"/>
      <c r="OBV70" s="525"/>
      <c r="OBW70" s="525"/>
      <c r="OBX70" s="525"/>
      <c r="OBY70" s="525"/>
      <c r="OBZ70" s="525"/>
      <c r="OCA70" s="525"/>
      <c r="OCB70" s="525"/>
      <c r="OCC70" s="525"/>
      <c r="OCD70" s="525"/>
      <c r="OCE70" s="525"/>
      <c r="OCF70" s="525"/>
      <c r="OCG70" s="525"/>
      <c r="OCH70" s="525"/>
      <c r="OCI70" s="525"/>
      <c r="OCJ70" s="525"/>
      <c r="OCK70" s="525"/>
      <c r="OCL70" s="525"/>
      <c r="OCM70" s="525"/>
      <c r="OCN70" s="525"/>
      <c r="OCO70" s="525"/>
      <c r="OCP70" s="525"/>
      <c r="OCQ70" s="525"/>
      <c r="OCR70" s="525"/>
      <c r="OCS70" s="525"/>
      <c r="OCT70" s="525"/>
      <c r="OCU70" s="525"/>
      <c r="OCV70" s="525"/>
      <c r="OCW70" s="525"/>
      <c r="OCX70" s="525"/>
      <c r="OCY70" s="525"/>
      <c r="OCZ70" s="525"/>
      <c r="ODA70" s="525"/>
      <c r="ODB70" s="525"/>
      <c r="ODC70" s="525"/>
      <c r="ODD70" s="525"/>
      <c r="ODE70" s="525"/>
      <c r="ODF70" s="525"/>
      <c r="ODG70" s="525"/>
      <c r="ODH70" s="525"/>
      <c r="ODI70" s="525"/>
      <c r="ODJ70" s="525"/>
      <c r="ODK70" s="525"/>
      <c r="ODL70" s="525"/>
      <c r="ODM70" s="525"/>
      <c r="ODN70" s="525"/>
      <c r="ODO70" s="525"/>
      <c r="ODP70" s="525"/>
      <c r="ODQ70" s="525"/>
      <c r="ODR70" s="525"/>
      <c r="ODS70" s="525"/>
      <c r="ODT70" s="525"/>
      <c r="ODU70" s="525"/>
      <c r="ODV70" s="525"/>
      <c r="ODW70" s="525"/>
      <c r="ODX70" s="525"/>
      <c r="ODY70" s="525"/>
      <c r="ODZ70" s="525"/>
      <c r="OEA70" s="525"/>
      <c r="OEB70" s="525"/>
      <c r="OEC70" s="525"/>
      <c r="OED70" s="525"/>
      <c r="OEE70" s="525"/>
      <c r="OEF70" s="525"/>
      <c r="OEG70" s="525"/>
      <c r="OEH70" s="525"/>
      <c r="OEI70" s="525"/>
      <c r="OEJ70" s="525"/>
      <c r="OEK70" s="525"/>
      <c r="OEL70" s="525"/>
      <c r="OEM70" s="525"/>
      <c r="OEN70" s="525"/>
      <c r="OEO70" s="525"/>
      <c r="OEP70" s="525"/>
      <c r="OEQ70" s="525"/>
      <c r="OER70" s="525"/>
      <c r="OES70" s="525"/>
      <c r="OET70" s="525"/>
      <c r="OEU70" s="525"/>
      <c r="OEV70" s="525"/>
      <c r="OEW70" s="525"/>
      <c r="OEX70" s="525"/>
      <c r="OEY70" s="525"/>
      <c r="OEZ70" s="525"/>
      <c r="OFA70" s="525"/>
      <c r="OFB70" s="525"/>
      <c r="OFC70" s="525"/>
      <c r="OFD70" s="525"/>
      <c r="OFE70" s="525"/>
      <c r="OFF70" s="525"/>
      <c r="OFG70" s="525"/>
      <c r="OFH70" s="525"/>
      <c r="OFI70" s="525"/>
      <c r="OFJ70" s="525"/>
      <c r="OFK70" s="525"/>
      <c r="OFL70" s="525"/>
      <c r="OFM70" s="525"/>
      <c r="OFN70" s="525"/>
      <c r="OFO70" s="525"/>
      <c r="OFP70" s="525"/>
      <c r="OFQ70" s="525"/>
      <c r="OFR70" s="525"/>
      <c r="OFS70" s="525"/>
      <c r="OFT70" s="525"/>
      <c r="OFU70" s="525"/>
      <c r="OFV70" s="525"/>
      <c r="OFW70" s="525"/>
      <c r="OFX70" s="525"/>
      <c r="OFY70" s="525"/>
      <c r="OFZ70" s="525"/>
      <c r="OGA70" s="525"/>
      <c r="OGB70" s="525"/>
      <c r="OGC70" s="525"/>
      <c r="OGD70" s="525"/>
      <c r="OGE70" s="525"/>
      <c r="OGF70" s="525"/>
      <c r="OGG70" s="525"/>
      <c r="OGH70" s="525"/>
      <c r="OGI70" s="525"/>
      <c r="OGJ70" s="525"/>
      <c r="OGK70" s="525"/>
      <c r="OGL70" s="525"/>
      <c r="OGM70" s="525"/>
      <c r="OGN70" s="525"/>
      <c r="OGO70" s="525"/>
      <c r="OGP70" s="525"/>
      <c r="OGQ70" s="525"/>
      <c r="OGR70" s="525"/>
      <c r="OGS70" s="525"/>
      <c r="OGT70" s="525"/>
      <c r="OGU70" s="525"/>
      <c r="OGV70" s="525"/>
      <c r="OGW70" s="525"/>
      <c r="OGX70" s="525"/>
      <c r="OGY70" s="525"/>
      <c r="OGZ70" s="525"/>
      <c r="OHA70" s="525"/>
      <c r="OHB70" s="525"/>
      <c r="OHC70" s="525"/>
      <c r="OHD70" s="525"/>
      <c r="OHE70" s="525"/>
      <c r="OHF70" s="525"/>
      <c r="OHG70" s="525"/>
      <c r="OHH70" s="525"/>
      <c r="OHI70" s="525"/>
      <c r="OHJ70" s="525"/>
      <c r="OHK70" s="525"/>
      <c r="OHL70" s="525"/>
      <c r="OHM70" s="525"/>
      <c r="OHN70" s="525"/>
      <c r="OHO70" s="525"/>
      <c r="OHP70" s="525"/>
      <c r="OHQ70" s="525"/>
      <c r="OHR70" s="525"/>
      <c r="OHS70" s="525"/>
      <c r="OHT70" s="525"/>
      <c r="OHU70" s="525"/>
      <c r="OHV70" s="525"/>
      <c r="OHW70" s="525"/>
      <c r="OHX70" s="525"/>
      <c r="OHY70" s="525"/>
      <c r="OHZ70" s="525"/>
      <c r="OIA70" s="525"/>
      <c r="OIB70" s="525"/>
      <c r="OIC70" s="525"/>
      <c r="OID70" s="525"/>
      <c r="OIE70" s="525"/>
      <c r="OIF70" s="525"/>
      <c r="OIG70" s="525"/>
      <c r="OIH70" s="525"/>
      <c r="OII70" s="525"/>
      <c r="OIJ70" s="525"/>
      <c r="OIK70" s="525"/>
      <c r="OIL70" s="525"/>
      <c r="OIM70" s="525"/>
      <c r="OIN70" s="525"/>
      <c r="OIO70" s="525"/>
      <c r="OIP70" s="525"/>
      <c r="OIQ70" s="525"/>
      <c r="OIR70" s="525"/>
      <c r="OIS70" s="525"/>
      <c r="OIT70" s="525"/>
      <c r="OIU70" s="525"/>
      <c r="OIV70" s="525"/>
      <c r="OIW70" s="525"/>
      <c r="OIX70" s="525"/>
      <c r="OIY70" s="525"/>
      <c r="OIZ70" s="525"/>
      <c r="OJA70" s="525"/>
      <c r="OJB70" s="525"/>
      <c r="OJC70" s="525"/>
      <c r="OJD70" s="525"/>
      <c r="OJE70" s="525"/>
      <c r="OJF70" s="525"/>
      <c r="OJG70" s="525"/>
      <c r="OJH70" s="525"/>
      <c r="OJI70" s="525"/>
      <c r="OJJ70" s="525"/>
      <c r="OJK70" s="525"/>
      <c r="OJL70" s="525"/>
      <c r="OJM70" s="525"/>
      <c r="OJN70" s="525"/>
      <c r="OJO70" s="525"/>
      <c r="OJP70" s="525"/>
      <c r="OJQ70" s="525"/>
      <c r="OJR70" s="525"/>
      <c r="OJS70" s="525"/>
      <c r="OJT70" s="525"/>
      <c r="OJU70" s="525"/>
      <c r="OJV70" s="525"/>
      <c r="OJW70" s="525"/>
      <c r="OJX70" s="525"/>
      <c r="OJY70" s="525"/>
      <c r="OJZ70" s="525"/>
      <c r="OKA70" s="525"/>
      <c r="OKB70" s="525"/>
      <c r="OKC70" s="525"/>
      <c r="OKD70" s="525"/>
      <c r="OKE70" s="525"/>
      <c r="OKF70" s="525"/>
      <c r="OKG70" s="525"/>
      <c r="OKH70" s="525"/>
      <c r="OKI70" s="525"/>
      <c r="OKJ70" s="525"/>
      <c r="OKK70" s="525"/>
      <c r="OKL70" s="525"/>
      <c r="OKM70" s="525"/>
      <c r="OKN70" s="525"/>
      <c r="OKO70" s="525"/>
      <c r="OKP70" s="525"/>
      <c r="OKQ70" s="525"/>
      <c r="OKR70" s="525"/>
      <c r="OKS70" s="525"/>
      <c r="OKT70" s="525"/>
      <c r="OKU70" s="525"/>
      <c r="OKV70" s="525"/>
      <c r="OKW70" s="525"/>
      <c r="OKX70" s="525"/>
      <c r="OKY70" s="525"/>
      <c r="OKZ70" s="525"/>
      <c r="OLA70" s="525"/>
      <c r="OLB70" s="525"/>
      <c r="OLC70" s="525"/>
      <c r="OLD70" s="525"/>
      <c r="OLE70" s="525"/>
      <c r="OLF70" s="525"/>
      <c r="OLG70" s="525"/>
      <c r="OLH70" s="525"/>
      <c r="OLI70" s="525"/>
      <c r="OLJ70" s="525"/>
      <c r="OLK70" s="525"/>
      <c r="OLL70" s="525"/>
      <c r="OLM70" s="525"/>
      <c r="OLN70" s="525"/>
      <c r="OLO70" s="525"/>
      <c r="OLP70" s="525"/>
      <c r="OLQ70" s="525"/>
      <c r="OLR70" s="525"/>
      <c r="OLS70" s="525"/>
      <c r="OLT70" s="525"/>
      <c r="OLU70" s="525"/>
      <c r="OLV70" s="525"/>
      <c r="OLW70" s="525"/>
      <c r="OLX70" s="525"/>
      <c r="OLY70" s="525"/>
      <c r="OLZ70" s="525"/>
      <c r="OMA70" s="525"/>
      <c r="OMB70" s="525"/>
      <c r="OMC70" s="525"/>
      <c r="OMD70" s="525"/>
      <c r="OME70" s="525"/>
      <c r="OMF70" s="525"/>
      <c r="OMG70" s="525"/>
      <c r="OMH70" s="525"/>
      <c r="OMI70" s="525"/>
      <c r="OMJ70" s="525"/>
      <c r="OMK70" s="525"/>
      <c r="OML70" s="525"/>
      <c r="OMM70" s="525"/>
      <c r="OMN70" s="525"/>
      <c r="OMO70" s="525"/>
      <c r="OMP70" s="525"/>
      <c r="OMQ70" s="525"/>
      <c r="OMR70" s="525"/>
      <c r="OMS70" s="525"/>
      <c r="OMT70" s="525"/>
      <c r="OMU70" s="525"/>
      <c r="OMV70" s="525"/>
      <c r="OMW70" s="525"/>
      <c r="OMX70" s="525"/>
      <c r="OMY70" s="525"/>
      <c r="OMZ70" s="525"/>
      <c r="ONA70" s="525"/>
      <c r="ONB70" s="525"/>
      <c r="ONC70" s="525"/>
      <c r="OND70" s="525"/>
      <c r="ONE70" s="525"/>
      <c r="ONF70" s="525"/>
      <c r="ONG70" s="525"/>
      <c r="ONH70" s="525"/>
      <c r="ONI70" s="525"/>
      <c r="ONJ70" s="525"/>
      <c r="ONK70" s="525"/>
      <c r="ONL70" s="525"/>
      <c r="ONM70" s="525"/>
      <c r="ONN70" s="525"/>
      <c r="ONO70" s="525"/>
      <c r="ONP70" s="525"/>
      <c r="ONQ70" s="525"/>
      <c r="ONR70" s="525"/>
      <c r="ONS70" s="525"/>
      <c r="ONT70" s="525"/>
      <c r="ONU70" s="525"/>
      <c r="ONV70" s="525"/>
      <c r="ONW70" s="525"/>
      <c r="ONX70" s="525"/>
      <c r="ONY70" s="525"/>
      <c r="ONZ70" s="525"/>
      <c r="OOA70" s="525"/>
      <c r="OOB70" s="525"/>
      <c r="OOC70" s="525"/>
      <c r="OOD70" s="525"/>
      <c r="OOE70" s="525"/>
      <c r="OOF70" s="525"/>
      <c r="OOG70" s="525"/>
      <c r="OOH70" s="525"/>
      <c r="OOI70" s="525"/>
      <c r="OOJ70" s="525"/>
      <c r="OOK70" s="525"/>
      <c r="OOL70" s="525"/>
      <c r="OOM70" s="525"/>
      <c r="OON70" s="525"/>
      <c r="OOO70" s="525"/>
      <c r="OOP70" s="525"/>
      <c r="OOQ70" s="525"/>
      <c r="OOR70" s="525"/>
      <c r="OOS70" s="525"/>
      <c r="OOT70" s="525"/>
      <c r="OOU70" s="525"/>
      <c r="OOV70" s="525"/>
      <c r="OOW70" s="525"/>
      <c r="OOX70" s="525"/>
      <c r="OOY70" s="525"/>
      <c r="OOZ70" s="525"/>
      <c r="OPA70" s="525"/>
      <c r="OPB70" s="525"/>
      <c r="OPC70" s="525"/>
      <c r="OPD70" s="525"/>
      <c r="OPE70" s="525"/>
      <c r="OPF70" s="525"/>
      <c r="OPG70" s="525"/>
      <c r="OPH70" s="525"/>
      <c r="OPI70" s="525"/>
      <c r="OPJ70" s="525"/>
      <c r="OPK70" s="525"/>
      <c r="OPL70" s="525"/>
      <c r="OPM70" s="525"/>
      <c r="OPN70" s="525"/>
      <c r="OPO70" s="525"/>
      <c r="OPP70" s="525"/>
      <c r="OPQ70" s="525"/>
      <c r="OPR70" s="525"/>
      <c r="OPS70" s="525"/>
      <c r="OPT70" s="525"/>
      <c r="OPU70" s="525"/>
      <c r="OPV70" s="525"/>
      <c r="OPW70" s="525"/>
      <c r="OPX70" s="525"/>
      <c r="OPY70" s="525"/>
      <c r="OPZ70" s="525"/>
      <c r="OQA70" s="525"/>
      <c r="OQB70" s="525"/>
      <c r="OQC70" s="525"/>
      <c r="OQD70" s="525"/>
      <c r="OQE70" s="525"/>
      <c r="OQF70" s="525"/>
      <c r="OQG70" s="525"/>
      <c r="OQH70" s="525"/>
      <c r="OQI70" s="525"/>
      <c r="OQJ70" s="525"/>
      <c r="OQK70" s="525"/>
      <c r="OQL70" s="525"/>
      <c r="OQM70" s="525"/>
      <c r="OQN70" s="525"/>
      <c r="OQO70" s="525"/>
      <c r="OQP70" s="525"/>
      <c r="OQQ70" s="525"/>
      <c r="OQR70" s="525"/>
      <c r="OQS70" s="525"/>
      <c r="OQT70" s="525"/>
      <c r="OQU70" s="525"/>
      <c r="OQV70" s="525"/>
      <c r="OQW70" s="525"/>
      <c r="OQX70" s="525"/>
      <c r="OQY70" s="525"/>
      <c r="OQZ70" s="525"/>
      <c r="ORA70" s="525"/>
      <c r="ORB70" s="525"/>
      <c r="ORC70" s="525"/>
      <c r="ORD70" s="525"/>
      <c r="ORE70" s="525"/>
      <c r="ORF70" s="525"/>
      <c r="ORG70" s="525"/>
      <c r="ORH70" s="525"/>
      <c r="ORI70" s="525"/>
      <c r="ORJ70" s="525"/>
      <c r="ORK70" s="525"/>
      <c r="ORL70" s="525"/>
      <c r="ORM70" s="525"/>
      <c r="ORN70" s="525"/>
      <c r="ORO70" s="525"/>
      <c r="ORP70" s="525"/>
      <c r="ORQ70" s="525"/>
      <c r="ORR70" s="525"/>
      <c r="ORS70" s="525"/>
      <c r="ORT70" s="525"/>
      <c r="ORU70" s="525"/>
      <c r="ORV70" s="525"/>
      <c r="ORW70" s="525"/>
      <c r="ORX70" s="525"/>
      <c r="ORY70" s="525"/>
      <c r="ORZ70" s="525"/>
      <c r="OSA70" s="525"/>
      <c r="OSB70" s="525"/>
      <c r="OSC70" s="525"/>
      <c r="OSD70" s="525"/>
      <c r="OSE70" s="525"/>
      <c r="OSF70" s="525"/>
      <c r="OSG70" s="525"/>
      <c r="OSH70" s="525"/>
      <c r="OSI70" s="525"/>
      <c r="OSJ70" s="525"/>
      <c r="OSK70" s="525"/>
      <c r="OSL70" s="525"/>
      <c r="OSM70" s="525"/>
      <c r="OSN70" s="525"/>
      <c r="OSO70" s="525"/>
      <c r="OSP70" s="525"/>
      <c r="OSQ70" s="525"/>
      <c r="OSR70" s="525"/>
      <c r="OSS70" s="525"/>
      <c r="OST70" s="525"/>
      <c r="OSU70" s="525"/>
      <c r="OSV70" s="525"/>
      <c r="OSW70" s="525"/>
      <c r="OSX70" s="525"/>
      <c r="OSY70" s="525"/>
      <c r="OSZ70" s="525"/>
      <c r="OTA70" s="525"/>
      <c r="OTB70" s="525"/>
      <c r="OTC70" s="525"/>
      <c r="OTD70" s="525"/>
      <c r="OTE70" s="525"/>
      <c r="OTF70" s="525"/>
      <c r="OTG70" s="525"/>
      <c r="OTH70" s="525"/>
      <c r="OTI70" s="525"/>
      <c r="OTJ70" s="525"/>
      <c r="OTK70" s="525"/>
      <c r="OTL70" s="525"/>
      <c r="OTM70" s="525"/>
      <c r="OTN70" s="525"/>
      <c r="OTO70" s="525"/>
      <c r="OTP70" s="525"/>
      <c r="OTQ70" s="525"/>
      <c r="OTR70" s="525"/>
      <c r="OTS70" s="525"/>
      <c r="OTT70" s="525"/>
      <c r="OTU70" s="525"/>
      <c r="OTV70" s="525"/>
      <c r="OTW70" s="525"/>
      <c r="OTX70" s="525"/>
      <c r="OTY70" s="525"/>
      <c r="OTZ70" s="525"/>
      <c r="OUA70" s="525"/>
      <c r="OUB70" s="525"/>
      <c r="OUC70" s="525"/>
      <c r="OUD70" s="525"/>
      <c r="OUE70" s="525"/>
      <c r="OUF70" s="525"/>
      <c r="OUG70" s="525"/>
      <c r="OUH70" s="525"/>
      <c r="OUI70" s="525"/>
      <c r="OUJ70" s="525"/>
      <c r="OUK70" s="525"/>
      <c r="OUL70" s="525"/>
      <c r="OUM70" s="525"/>
      <c r="OUN70" s="525"/>
      <c r="OUO70" s="525"/>
      <c r="OUP70" s="525"/>
      <c r="OUQ70" s="525"/>
      <c r="OUR70" s="525"/>
      <c r="OUS70" s="525"/>
      <c r="OUT70" s="525"/>
      <c r="OUU70" s="525"/>
      <c r="OUV70" s="525"/>
      <c r="OUW70" s="525"/>
      <c r="OUX70" s="525"/>
      <c r="OUY70" s="525"/>
      <c r="OUZ70" s="525"/>
      <c r="OVA70" s="525"/>
      <c r="OVB70" s="525"/>
      <c r="OVC70" s="525"/>
      <c r="OVD70" s="525"/>
      <c r="OVE70" s="525"/>
      <c r="OVF70" s="525"/>
      <c r="OVG70" s="525"/>
      <c r="OVH70" s="525"/>
      <c r="OVI70" s="525"/>
      <c r="OVJ70" s="525"/>
      <c r="OVK70" s="525"/>
      <c r="OVL70" s="525"/>
      <c r="OVM70" s="525"/>
      <c r="OVN70" s="525"/>
      <c r="OVO70" s="525"/>
      <c r="OVP70" s="525"/>
      <c r="OVQ70" s="525"/>
      <c r="OVR70" s="525"/>
      <c r="OVS70" s="525"/>
      <c r="OVT70" s="525"/>
      <c r="OVU70" s="525"/>
      <c r="OVV70" s="525"/>
      <c r="OVW70" s="525"/>
      <c r="OVX70" s="525"/>
      <c r="OVY70" s="525"/>
      <c r="OVZ70" s="525"/>
      <c r="OWA70" s="525"/>
      <c r="OWB70" s="525"/>
      <c r="OWC70" s="525"/>
      <c r="OWD70" s="525"/>
      <c r="OWE70" s="525"/>
      <c r="OWF70" s="525"/>
      <c r="OWG70" s="525"/>
      <c r="OWH70" s="525"/>
      <c r="OWI70" s="525"/>
      <c r="OWJ70" s="525"/>
      <c r="OWK70" s="525"/>
      <c r="OWL70" s="525"/>
      <c r="OWM70" s="525"/>
      <c r="OWN70" s="525"/>
      <c r="OWO70" s="525"/>
      <c r="OWP70" s="525"/>
      <c r="OWQ70" s="525"/>
      <c r="OWR70" s="525"/>
      <c r="OWS70" s="525"/>
      <c r="OWT70" s="525"/>
      <c r="OWU70" s="525"/>
      <c r="OWV70" s="525"/>
      <c r="OWW70" s="525"/>
      <c r="OWX70" s="525"/>
      <c r="OWY70" s="525"/>
      <c r="OWZ70" s="525"/>
      <c r="OXA70" s="525"/>
      <c r="OXB70" s="525"/>
      <c r="OXC70" s="525"/>
      <c r="OXD70" s="525"/>
      <c r="OXE70" s="525"/>
      <c r="OXF70" s="525"/>
      <c r="OXG70" s="525"/>
      <c r="OXH70" s="525"/>
      <c r="OXI70" s="525"/>
      <c r="OXJ70" s="525"/>
      <c r="OXK70" s="525"/>
      <c r="OXL70" s="525"/>
      <c r="OXM70" s="525"/>
      <c r="OXN70" s="525"/>
      <c r="OXO70" s="525"/>
      <c r="OXP70" s="525"/>
      <c r="OXQ70" s="525"/>
      <c r="OXR70" s="525"/>
      <c r="OXS70" s="525"/>
      <c r="OXT70" s="525"/>
      <c r="OXU70" s="525"/>
      <c r="OXV70" s="525"/>
      <c r="OXW70" s="525"/>
      <c r="OXX70" s="525"/>
      <c r="OXY70" s="525"/>
      <c r="OXZ70" s="525"/>
      <c r="OYA70" s="525"/>
      <c r="OYB70" s="525"/>
      <c r="OYC70" s="525"/>
      <c r="OYD70" s="525"/>
      <c r="OYE70" s="525"/>
      <c r="OYF70" s="525"/>
      <c r="OYG70" s="525"/>
      <c r="OYH70" s="525"/>
      <c r="OYI70" s="525"/>
      <c r="OYJ70" s="525"/>
      <c r="OYK70" s="525"/>
      <c r="OYL70" s="525"/>
      <c r="OYM70" s="525"/>
      <c r="OYN70" s="525"/>
      <c r="OYO70" s="525"/>
      <c r="OYP70" s="525"/>
      <c r="OYQ70" s="525"/>
      <c r="OYR70" s="525"/>
      <c r="OYS70" s="525"/>
      <c r="OYT70" s="525"/>
      <c r="OYU70" s="525"/>
      <c r="OYV70" s="525"/>
      <c r="OYW70" s="525"/>
      <c r="OYX70" s="525"/>
      <c r="OYY70" s="525"/>
      <c r="OYZ70" s="525"/>
      <c r="OZA70" s="525"/>
      <c r="OZB70" s="525"/>
      <c r="OZC70" s="525"/>
      <c r="OZD70" s="525"/>
      <c r="OZE70" s="525"/>
      <c r="OZF70" s="525"/>
      <c r="OZG70" s="525"/>
      <c r="OZH70" s="525"/>
      <c r="OZI70" s="525"/>
      <c r="OZJ70" s="525"/>
      <c r="OZK70" s="525"/>
      <c r="OZL70" s="525"/>
      <c r="OZM70" s="525"/>
      <c r="OZN70" s="525"/>
      <c r="OZO70" s="525"/>
      <c r="OZP70" s="525"/>
      <c r="OZQ70" s="525"/>
      <c r="OZR70" s="525"/>
      <c r="OZS70" s="525"/>
      <c r="OZT70" s="525"/>
      <c r="OZU70" s="525"/>
      <c r="OZV70" s="525"/>
      <c r="OZW70" s="525"/>
      <c r="OZX70" s="525"/>
      <c r="OZY70" s="525"/>
      <c r="OZZ70" s="525"/>
      <c r="PAA70" s="525"/>
      <c r="PAB70" s="525"/>
      <c r="PAC70" s="525"/>
      <c r="PAD70" s="525"/>
      <c r="PAE70" s="525"/>
      <c r="PAF70" s="525"/>
      <c r="PAG70" s="525"/>
      <c r="PAH70" s="525"/>
      <c r="PAI70" s="525"/>
      <c r="PAJ70" s="525"/>
      <c r="PAK70" s="525"/>
      <c r="PAL70" s="525"/>
      <c r="PAM70" s="525"/>
      <c r="PAN70" s="525"/>
      <c r="PAO70" s="525"/>
      <c r="PAP70" s="525"/>
      <c r="PAQ70" s="525"/>
      <c r="PAR70" s="525"/>
      <c r="PAS70" s="525"/>
      <c r="PAT70" s="525"/>
      <c r="PAU70" s="525"/>
      <c r="PAV70" s="525"/>
      <c r="PAW70" s="525"/>
      <c r="PAX70" s="525"/>
      <c r="PAY70" s="525"/>
      <c r="PAZ70" s="525"/>
      <c r="PBA70" s="525"/>
      <c r="PBB70" s="525"/>
      <c r="PBC70" s="525"/>
      <c r="PBD70" s="525"/>
      <c r="PBE70" s="525"/>
      <c r="PBF70" s="525"/>
      <c r="PBG70" s="525"/>
      <c r="PBH70" s="525"/>
      <c r="PBI70" s="525"/>
      <c r="PBJ70" s="525"/>
      <c r="PBK70" s="525"/>
      <c r="PBL70" s="525"/>
      <c r="PBM70" s="525"/>
      <c r="PBN70" s="525"/>
      <c r="PBO70" s="525"/>
      <c r="PBP70" s="525"/>
      <c r="PBQ70" s="525"/>
      <c r="PBR70" s="525"/>
      <c r="PBS70" s="525"/>
      <c r="PBT70" s="525"/>
      <c r="PBU70" s="525"/>
      <c r="PBV70" s="525"/>
      <c r="PBW70" s="525"/>
      <c r="PBX70" s="525"/>
      <c r="PBY70" s="525"/>
      <c r="PBZ70" s="525"/>
      <c r="PCA70" s="525"/>
      <c r="PCB70" s="525"/>
      <c r="PCC70" s="525"/>
      <c r="PCD70" s="525"/>
      <c r="PCE70" s="525"/>
      <c r="PCF70" s="525"/>
      <c r="PCG70" s="525"/>
      <c r="PCH70" s="525"/>
      <c r="PCI70" s="525"/>
      <c r="PCJ70" s="525"/>
      <c r="PCK70" s="525"/>
      <c r="PCL70" s="525"/>
      <c r="PCM70" s="525"/>
      <c r="PCN70" s="525"/>
      <c r="PCO70" s="525"/>
      <c r="PCP70" s="525"/>
      <c r="PCQ70" s="525"/>
      <c r="PCR70" s="525"/>
      <c r="PCS70" s="525"/>
      <c r="PCT70" s="525"/>
      <c r="PCU70" s="525"/>
      <c r="PCV70" s="525"/>
      <c r="PCW70" s="525"/>
      <c r="PCX70" s="525"/>
      <c r="PCY70" s="525"/>
      <c r="PCZ70" s="525"/>
      <c r="PDA70" s="525"/>
      <c r="PDB70" s="525"/>
      <c r="PDC70" s="525"/>
      <c r="PDD70" s="525"/>
      <c r="PDE70" s="525"/>
      <c r="PDF70" s="525"/>
      <c r="PDG70" s="525"/>
      <c r="PDH70" s="525"/>
      <c r="PDI70" s="525"/>
      <c r="PDJ70" s="525"/>
      <c r="PDK70" s="525"/>
      <c r="PDL70" s="525"/>
      <c r="PDM70" s="525"/>
      <c r="PDN70" s="525"/>
      <c r="PDO70" s="525"/>
      <c r="PDP70" s="525"/>
      <c r="PDQ70" s="525"/>
      <c r="PDR70" s="525"/>
      <c r="PDS70" s="525"/>
      <c r="PDT70" s="525"/>
      <c r="PDU70" s="525"/>
      <c r="PDV70" s="525"/>
      <c r="PDW70" s="525"/>
      <c r="PDX70" s="525"/>
      <c r="PDY70" s="525"/>
      <c r="PDZ70" s="525"/>
      <c r="PEA70" s="525"/>
      <c r="PEB70" s="525"/>
      <c r="PEC70" s="525"/>
      <c r="PED70" s="525"/>
      <c r="PEE70" s="525"/>
      <c r="PEF70" s="525"/>
      <c r="PEG70" s="525"/>
      <c r="PEH70" s="525"/>
      <c r="PEI70" s="525"/>
      <c r="PEJ70" s="525"/>
      <c r="PEK70" s="525"/>
      <c r="PEL70" s="525"/>
      <c r="PEM70" s="525"/>
      <c r="PEN70" s="525"/>
      <c r="PEO70" s="525"/>
      <c r="PEP70" s="525"/>
      <c r="PEQ70" s="525"/>
      <c r="PER70" s="525"/>
      <c r="PES70" s="525"/>
      <c r="PET70" s="525"/>
      <c r="PEU70" s="525"/>
      <c r="PEV70" s="525"/>
      <c r="PEW70" s="525"/>
      <c r="PEX70" s="525"/>
      <c r="PEY70" s="525"/>
      <c r="PEZ70" s="525"/>
      <c r="PFA70" s="525"/>
      <c r="PFB70" s="525"/>
      <c r="PFC70" s="525"/>
      <c r="PFD70" s="525"/>
      <c r="PFE70" s="525"/>
      <c r="PFF70" s="525"/>
      <c r="PFG70" s="525"/>
      <c r="PFH70" s="525"/>
      <c r="PFI70" s="525"/>
      <c r="PFJ70" s="525"/>
      <c r="PFK70" s="525"/>
      <c r="PFL70" s="525"/>
      <c r="PFM70" s="525"/>
      <c r="PFN70" s="525"/>
      <c r="PFO70" s="525"/>
      <c r="PFP70" s="525"/>
      <c r="PFQ70" s="525"/>
      <c r="PFR70" s="525"/>
      <c r="PFS70" s="525"/>
      <c r="PFT70" s="525"/>
      <c r="PFU70" s="525"/>
      <c r="PFV70" s="525"/>
      <c r="PFW70" s="525"/>
      <c r="PFX70" s="525"/>
      <c r="PFY70" s="525"/>
      <c r="PFZ70" s="525"/>
      <c r="PGA70" s="525"/>
      <c r="PGB70" s="525"/>
      <c r="PGC70" s="525"/>
      <c r="PGD70" s="525"/>
      <c r="PGE70" s="525"/>
      <c r="PGF70" s="525"/>
      <c r="PGG70" s="525"/>
      <c r="PGH70" s="525"/>
      <c r="PGI70" s="525"/>
      <c r="PGJ70" s="525"/>
      <c r="PGK70" s="525"/>
      <c r="PGL70" s="525"/>
      <c r="PGM70" s="525"/>
      <c r="PGN70" s="525"/>
      <c r="PGO70" s="525"/>
      <c r="PGP70" s="525"/>
      <c r="PGQ70" s="525"/>
      <c r="PGR70" s="525"/>
      <c r="PGS70" s="525"/>
      <c r="PGT70" s="525"/>
      <c r="PGU70" s="525"/>
      <c r="PGV70" s="525"/>
      <c r="PGW70" s="525"/>
      <c r="PGX70" s="525"/>
      <c r="PGY70" s="525"/>
      <c r="PGZ70" s="525"/>
      <c r="PHA70" s="525"/>
      <c r="PHB70" s="525"/>
      <c r="PHC70" s="525"/>
      <c r="PHD70" s="525"/>
      <c r="PHE70" s="525"/>
      <c r="PHF70" s="525"/>
      <c r="PHG70" s="525"/>
      <c r="PHH70" s="525"/>
      <c r="PHI70" s="525"/>
      <c r="PHJ70" s="525"/>
      <c r="PHK70" s="525"/>
      <c r="PHL70" s="525"/>
      <c r="PHM70" s="525"/>
      <c r="PHN70" s="525"/>
      <c r="PHO70" s="525"/>
      <c r="PHP70" s="525"/>
      <c r="PHQ70" s="525"/>
      <c r="PHR70" s="525"/>
      <c r="PHS70" s="525"/>
      <c r="PHT70" s="525"/>
      <c r="PHU70" s="525"/>
      <c r="PHV70" s="525"/>
      <c r="PHW70" s="525"/>
      <c r="PHX70" s="525"/>
      <c r="PHY70" s="525"/>
      <c r="PHZ70" s="525"/>
      <c r="PIA70" s="525"/>
      <c r="PIB70" s="525"/>
      <c r="PIC70" s="525"/>
      <c r="PID70" s="525"/>
      <c r="PIE70" s="525"/>
      <c r="PIF70" s="525"/>
      <c r="PIG70" s="525"/>
      <c r="PIH70" s="525"/>
      <c r="PII70" s="525"/>
      <c r="PIJ70" s="525"/>
      <c r="PIK70" s="525"/>
      <c r="PIL70" s="525"/>
      <c r="PIM70" s="525"/>
      <c r="PIN70" s="525"/>
      <c r="PIO70" s="525"/>
      <c r="PIP70" s="525"/>
      <c r="PIQ70" s="525"/>
      <c r="PIR70" s="525"/>
      <c r="PIS70" s="525"/>
      <c r="PIT70" s="525"/>
      <c r="PIU70" s="525"/>
      <c r="PIV70" s="525"/>
      <c r="PIW70" s="525"/>
      <c r="PIX70" s="525"/>
      <c r="PIY70" s="525"/>
      <c r="PIZ70" s="525"/>
      <c r="PJA70" s="525"/>
      <c r="PJB70" s="525"/>
      <c r="PJC70" s="525"/>
      <c r="PJD70" s="525"/>
      <c r="PJE70" s="525"/>
      <c r="PJF70" s="525"/>
      <c r="PJG70" s="525"/>
      <c r="PJH70" s="525"/>
      <c r="PJI70" s="525"/>
      <c r="PJJ70" s="525"/>
      <c r="PJK70" s="525"/>
      <c r="PJL70" s="525"/>
      <c r="PJM70" s="525"/>
      <c r="PJN70" s="525"/>
      <c r="PJO70" s="525"/>
      <c r="PJP70" s="525"/>
      <c r="PJQ70" s="525"/>
      <c r="PJR70" s="525"/>
      <c r="PJS70" s="525"/>
      <c r="PJT70" s="525"/>
      <c r="PJU70" s="525"/>
      <c r="PJV70" s="525"/>
      <c r="PJW70" s="525"/>
      <c r="PJX70" s="525"/>
      <c r="PJY70" s="525"/>
      <c r="PJZ70" s="525"/>
      <c r="PKA70" s="525"/>
      <c r="PKB70" s="525"/>
      <c r="PKC70" s="525"/>
      <c r="PKD70" s="525"/>
      <c r="PKE70" s="525"/>
      <c r="PKF70" s="525"/>
      <c r="PKG70" s="525"/>
      <c r="PKH70" s="525"/>
      <c r="PKI70" s="525"/>
      <c r="PKJ70" s="525"/>
      <c r="PKK70" s="525"/>
      <c r="PKL70" s="525"/>
      <c r="PKM70" s="525"/>
      <c r="PKN70" s="525"/>
      <c r="PKO70" s="525"/>
      <c r="PKP70" s="525"/>
      <c r="PKQ70" s="525"/>
      <c r="PKR70" s="525"/>
      <c r="PKS70" s="525"/>
      <c r="PKT70" s="525"/>
      <c r="PKU70" s="525"/>
      <c r="PKV70" s="525"/>
      <c r="PKW70" s="525"/>
      <c r="PKX70" s="525"/>
      <c r="PKY70" s="525"/>
      <c r="PKZ70" s="525"/>
      <c r="PLA70" s="525"/>
      <c r="PLB70" s="525"/>
      <c r="PLC70" s="525"/>
      <c r="PLD70" s="525"/>
      <c r="PLE70" s="525"/>
      <c r="PLF70" s="525"/>
      <c r="PLG70" s="525"/>
      <c r="PLH70" s="525"/>
      <c r="PLI70" s="525"/>
      <c r="PLJ70" s="525"/>
      <c r="PLK70" s="525"/>
      <c r="PLL70" s="525"/>
      <c r="PLM70" s="525"/>
      <c r="PLN70" s="525"/>
      <c r="PLO70" s="525"/>
      <c r="PLP70" s="525"/>
      <c r="PLQ70" s="525"/>
      <c r="PLR70" s="525"/>
      <c r="PLS70" s="525"/>
      <c r="PLT70" s="525"/>
      <c r="PLU70" s="525"/>
      <c r="PLV70" s="525"/>
      <c r="PLW70" s="525"/>
      <c r="PLX70" s="525"/>
      <c r="PLY70" s="525"/>
      <c r="PLZ70" s="525"/>
      <c r="PMA70" s="525"/>
      <c r="PMB70" s="525"/>
      <c r="PMC70" s="525"/>
      <c r="PMD70" s="525"/>
      <c r="PME70" s="525"/>
      <c r="PMF70" s="525"/>
      <c r="PMG70" s="525"/>
      <c r="PMH70" s="525"/>
      <c r="PMI70" s="525"/>
      <c r="PMJ70" s="525"/>
      <c r="PMK70" s="525"/>
      <c r="PML70" s="525"/>
      <c r="PMM70" s="525"/>
      <c r="PMN70" s="525"/>
      <c r="PMO70" s="525"/>
      <c r="PMP70" s="525"/>
      <c r="PMQ70" s="525"/>
      <c r="PMR70" s="525"/>
      <c r="PMS70" s="525"/>
      <c r="PMT70" s="525"/>
      <c r="PMU70" s="525"/>
      <c r="PMV70" s="525"/>
      <c r="PMW70" s="525"/>
      <c r="PMX70" s="525"/>
      <c r="PMY70" s="525"/>
      <c r="PMZ70" s="525"/>
      <c r="PNA70" s="525"/>
      <c r="PNB70" s="525"/>
      <c r="PNC70" s="525"/>
      <c r="PND70" s="525"/>
      <c r="PNE70" s="525"/>
      <c r="PNF70" s="525"/>
      <c r="PNG70" s="525"/>
      <c r="PNH70" s="525"/>
      <c r="PNI70" s="525"/>
      <c r="PNJ70" s="525"/>
      <c r="PNK70" s="525"/>
      <c r="PNL70" s="525"/>
      <c r="PNM70" s="525"/>
      <c r="PNN70" s="525"/>
      <c r="PNO70" s="525"/>
      <c r="PNP70" s="525"/>
      <c r="PNQ70" s="525"/>
      <c r="PNR70" s="525"/>
      <c r="PNS70" s="525"/>
      <c r="PNT70" s="525"/>
      <c r="PNU70" s="525"/>
      <c r="PNV70" s="525"/>
      <c r="PNW70" s="525"/>
      <c r="PNX70" s="525"/>
      <c r="PNY70" s="525"/>
      <c r="PNZ70" s="525"/>
      <c r="POA70" s="525"/>
      <c r="POB70" s="525"/>
      <c r="POC70" s="525"/>
      <c r="POD70" s="525"/>
      <c r="POE70" s="525"/>
      <c r="POF70" s="525"/>
      <c r="POG70" s="525"/>
      <c r="POH70" s="525"/>
      <c r="POI70" s="525"/>
      <c r="POJ70" s="525"/>
      <c r="POK70" s="525"/>
      <c r="POL70" s="525"/>
      <c r="POM70" s="525"/>
      <c r="PON70" s="525"/>
      <c r="POO70" s="525"/>
      <c r="POP70" s="525"/>
      <c r="POQ70" s="525"/>
      <c r="POR70" s="525"/>
      <c r="POS70" s="525"/>
      <c r="POT70" s="525"/>
      <c r="POU70" s="525"/>
      <c r="POV70" s="525"/>
      <c r="POW70" s="525"/>
      <c r="POX70" s="525"/>
      <c r="POY70" s="525"/>
      <c r="POZ70" s="525"/>
      <c r="PPA70" s="525"/>
      <c r="PPB70" s="525"/>
      <c r="PPC70" s="525"/>
      <c r="PPD70" s="525"/>
      <c r="PPE70" s="525"/>
      <c r="PPF70" s="525"/>
      <c r="PPG70" s="525"/>
      <c r="PPH70" s="525"/>
      <c r="PPI70" s="525"/>
      <c r="PPJ70" s="525"/>
      <c r="PPK70" s="525"/>
      <c r="PPL70" s="525"/>
      <c r="PPM70" s="525"/>
      <c r="PPN70" s="525"/>
      <c r="PPO70" s="525"/>
      <c r="PPP70" s="525"/>
      <c r="PPQ70" s="525"/>
      <c r="PPR70" s="525"/>
      <c r="PPS70" s="525"/>
      <c r="PPT70" s="525"/>
      <c r="PPU70" s="525"/>
      <c r="PPV70" s="525"/>
      <c r="PPW70" s="525"/>
      <c r="PPX70" s="525"/>
      <c r="PPY70" s="525"/>
      <c r="PPZ70" s="525"/>
      <c r="PQA70" s="525"/>
      <c r="PQB70" s="525"/>
      <c r="PQC70" s="525"/>
      <c r="PQD70" s="525"/>
      <c r="PQE70" s="525"/>
      <c r="PQF70" s="525"/>
      <c r="PQG70" s="525"/>
      <c r="PQH70" s="525"/>
      <c r="PQI70" s="525"/>
      <c r="PQJ70" s="525"/>
      <c r="PQK70" s="525"/>
      <c r="PQL70" s="525"/>
      <c r="PQM70" s="525"/>
      <c r="PQN70" s="525"/>
      <c r="PQO70" s="525"/>
      <c r="PQP70" s="525"/>
      <c r="PQQ70" s="525"/>
      <c r="PQR70" s="525"/>
      <c r="PQS70" s="525"/>
      <c r="PQT70" s="525"/>
      <c r="PQU70" s="525"/>
      <c r="PQV70" s="525"/>
      <c r="PQW70" s="525"/>
      <c r="PQX70" s="525"/>
      <c r="PQY70" s="525"/>
      <c r="PQZ70" s="525"/>
      <c r="PRA70" s="525"/>
      <c r="PRB70" s="525"/>
      <c r="PRC70" s="525"/>
      <c r="PRD70" s="525"/>
      <c r="PRE70" s="525"/>
      <c r="PRF70" s="525"/>
      <c r="PRG70" s="525"/>
      <c r="PRH70" s="525"/>
      <c r="PRI70" s="525"/>
      <c r="PRJ70" s="525"/>
      <c r="PRK70" s="525"/>
      <c r="PRL70" s="525"/>
      <c r="PRM70" s="525"/>
      <c r="PRN70" s="525"/>
      <c r="PRO70" s="525"/>
      <c r="PRP70" s="525"/>
      <c r="PRQ70" s="525"/>
      <c r="PRR70" s="525"/>
      <c r="PRS70" s="525"/>
      <c r="PRT70" s="525"/>
      <c r="PRU70" s="525"/>
      <c r="PRV70" s="525"/>
      <c r="PRW70" s="525"/>
      <c r="PRX70" s="525"/>
      <c r="PRY70" s="525"/>
      <c r="PRZ70" s="525"/>
      <c r="PSA70" s="525"/>
      <c r="PSB70" s="525"/>
      <c r="PSC70" s="525"/>
      <c r="PSD70" s="525"/>
      <c r="PSE70" s="525"/>
      <c r="PSF70" s="525"/>
      <c r="PSG70" s="525"/>
      <c r="PSH70" s="525"/>
      <c r="PSI70" s="525"/>
      <c r="PSJ70" s="525"/>
      <c r="PSK70" s="525"/>
      <c r="PSL70" s="525"/>
      <c r="PSM70" s="525"/>
      <c r="PSN70" s="525"/>
      <c r="PSO70" s="525"/>
      <c r="PSP70" s="525"/>
      <c r="PSQ70" s="525"/>
      <c r="PSR70" s="525"/>
      <c r="PSS70" s="525"/>
      <c r="PST70" s="525"/>
      <c r="PSU70" s="525"/>
      <c r="PSV70" s="525"/>
      <c r="PSW70" s="525"/>
      <c r="PSX70" s="525"/>
      <c r="PSY70" s="525"/>
      <c r="PSZ70" s="525"/>
      <c r="PTA70" s="525"/>
      <c r="PTB70" s="525"/>
      <c r="PTC70" s="525"/>
      <c r="PTD70" s="525"/>
      <c r="PTE70" s="525"/>
      <c r="PTF70" s="525"/>
      <c r="PTG70" s="525"/>
      <c r="PTH70" s="525"/>
      <c r="PTI70" s="525"/>
      <c r="PTJ70" s="525"/>
      <c r="PTK70" s="525"/>
      <c r="PTL70" s="525"/>
      <c r="PTM70" s="525"/>
      <c r="PTN70" s="525"/>
      <c r="PTO70" s="525"/>
      <c r="PTP70" s="525"/>
      <c r="PTQ70" s="525"/>
      <c r="PTR70" s="525"/>
      <c r="PTS70" s="525"/>
      <c r="PTT70" s="525"/>
      <c r="PTU70" s="525"/>
      <c r="PTV70" s="525"/>
      <c r="PTW70" s="525"/>
      <c r="PTX70" s="525"/>
      <c r="PTY70" s="525"/>
      <c r="PTZ70" s="525"/>
      <c r="PUA70" s="525"/>
      <c r="PUB70" s="525"/>
      <c r="PUC70" s="525"/>
      <c r="PUD70" s="525"/>
      <c r="PUE70" s="525"/>
      <c r="PUF70" s="525"/>
      <c r="PUG70" s="525"/>
      <c r="PUH70" s="525"/>
      <c r="PUI70" s="525"/>
      <c r="PUJ70" s="525"/>
      <c r="PUK70" s="525"/>
      <c r="PUL70" s="525"/>
      <c r="PUM70" s="525"/>
      <c r="PUN70" s="525"/>
      <c r="PUO70" s="525"/>
      <c r="PUP70" s="525"/>
      <c r="PUQ70" s="525"/>
      <c r="PUR70" s="525"/>
      <c r="PUS70" s="525"/>
      <c r="PUT70" s="525"/>
      <c r="PUU70" s="525"/>
      <c r="PUV70" s="525"/>
      <c r="PUW70" s="525"/>
      <c r="PUX70" s="525"/>
      <c r="PUY70" s="525"/>
      <c r="PUZ70" s="525"/>
      <c r="PVA70" s="525"/>
      <c r="PVB70" s="525"/>
      <c r="PVC70" s="525"/>
      <c r="PVD70" s="525"/>
      <c r="PVE70" s="525"/>
      <c r="PVF70" s="525"/>
      <c r="PVG70" s="525"/>
      <c r="PVH70" s="525"/>
      <c r="PVI70" s="525"/>
      <c r="PVJ70" s="525"/>
      <c r="PVK70" s="525"/>
      <c r="PVL70" s="525"/>
      <c r="PVM70" s="525"/>
      <c r="PVN70" s="525"/>
      <c r="PVO70" s="525"/>
      <c r="PVP70" s="525"/>
      <c r="PVQ70" s="525"/>
      <c r="PVR70" s="525"/>
      <c r="PVS70" s="525"/>
      <c r="PVT70" s="525"/>
      <c r="PVU70" s="525"/>
      <c r="PVV70" s="525"/>
      <c r="PVW70" s="525"/>
      <c r="PVX70" s="525"/>
      <c r="PVY70" s="525"/>
      <c r="PVZ70" s="525"/>
      <c r="PWA70" s="525"/>
      <c r="PWB70" s="525"/>
      <c r="PWC70" s="525"/>
      <c r="PWD70" s="525"/>
      <c r="PWE70" s="525"/>
      <c r="PWF70" s="525"/>
      <c r="PWG70" s="525"/>
      <c r="PWH70" s="525"/>
      <c r="PWI70" s="525"/>
      <c r="PWJ70" s="525"/>
      <c r="PWK70" s="525"/>
      <c r="PWL70" s="525"/>
      <c r="PWM70" s="525"/>
      <c r="PWN70" s="525"/>
      <c r="PWO70" s="525"/>
      <c r="PWP70" s="525"/>
      <c r="PWQ70" s="525"/>
      <c r="PWR70" s="525"/>
      <c r="PWS70" s="525"/>
      <c r="PWT70" s="525"/>
      <c r="PWU70" s="525"/>
      <c r="PWV70" s="525"/>
      <c r="PWW70" s="525"/>
      <c r="PWX70" s="525"/>
      <c r="PWY70" s="525"/>
      <c r="PWZ70" s="525"/>
      <c r="PXA70" s="525"/>
      <c r="PXB70" s="525"/>
      <c r="PXC70" s="525"/>
      <c r="PXD70" s="525"/>
      <c r="PXE70" s="525"/>
      <c r="PXF70" s="525"/>
      <c r="PXG70" s="525"/>
      <c r="PXH70" s="525"/>
      <c r="PXI70" s="525"/>
      <c r="PXJ70" s="525"/>
      <c r="PXK70" s="525"/>
      <c r="PXL70" s="525"/>
      <c r="PXM70" s="525"/>
      <c r="PXN70" s="525"/>
      <c r="PXO70" s="525"/>
      <c r="PXP70" s="525"/>
      <c r="PXQ70" s="525"/>
      <c r="PXR70" s="525"/>
      <c r="PXS70" s="525"/>
      <c r="PXT70" s="525"/>
      <c r="PXU70" s="525"/>
      <c r="PXV70" s="525"/>
      <c r="PXW70" s="525"/>
      <c r="PXX70" s="525"/>
      <c r="PXY70" s="525"/>
      <c r="PXZ70" s="525"/>
      <c r="PYA70" s="525"/>
      <c r="PYB70" s="525"/>
      <c r="PYC70" s="525"/>
      <c r="PYD70" s="525"/>
      <c r="PYE70" s="525"/>
      <c r="PYF70" s="525"/>
      <c r="PYG70" s="525"/>
      <c r="PYH70" s="525"/>
      <c r="PYI70" s="525"/>
      <c r="PYJ70" s="525"/>
      <c r="PYK70" s="525"/>
      <c r="PYL70" s="525"/>
      <c r="PYM70" s="525"/>
      <c r="PYN70" s="525"/>
      <c r="PYO70" s="525"/>
      <c r="PYP70" s="525"/>
      <c r="PYQ70" s="525"/>
      <c r="PYR70" s="525"/>
      <c r="PYS70" s="525"/>
      <c r="PYT70" s="525"/>
      <c r="PYU70" s="525"/>
      <c r="PYV70" s="525"/>
      <c r="PYW70" s="525"/>
      <c r="PYX70" s="525"/>
      <c r="PYY70" s="525"/>
      <c r="PYZ70" s="525"/>
      <c r="PZA70" s="525"/>
      <c r="PZB70" s="525"/>
      <c r="PZC70" s="525"/>
      <c r="PZD70" s="525"/>
      <c r="PZE70" s="525"/>
      <c r="PZF70" s="525"/>
      <c r="PZG70" s="525"/>
      <c r="PZH70" s="525"/>
      <c r="PZI70" s="525"/>
      <c r="PZJ70" s="525"/>
      <c r="PZK70" s="525"/>
      <c r="PZL70" s="525"/>
      <c r="PZM70" s="525"/>
      <c r="PZN70" s="525"/>
      <c r="PZO70" s="525"/>
      <c r="PZP70" s="525"/>
      <c r="PZQ70" s="525"/>
      <c r="PZR70" s="525"/>
      <c r="PZS70" s="525"/>
      <c r="PZT70" s="525"/>
      <c r="PZU70" s="525"/>
      <c r="PZV70" s="525"/>
      <c r="PZW70" s="525"/>
      <c r="PZX70" s="525"/>
      <c r="PZY70" s="525"/>
      <c r="PZZ70" s="525"/>
      <c r="QAA70" s="525"/>
      <c r="QAB70" s="525"/>
      <c r="QAC70" s="525"/>
      <c r="QAD70" s="525"/>
      <c r="QAE70" s="525"/>
      <c r="QAF70" s="525"/>
      <c r="QAG70" s="525"/>
      <c r="QAH70" s="525"/>
      <c r="QAI70" s="525"/>
      <c r="QAJ70" s="525"/>
      <c r="QAK70" s="525"/>
      <c r="QAL70" s="525"/>
      <c r="QAM70" s="525"/>
      <c r="QAN70" s="525"/>
      <c r="QAO70" s="525"/>
      <c r="QAP70" s="525"/>
      <c r="QAQ70" s="525"/>
      <c r="QAR70" s="525"/>
      <c r="QAS70" s="525"/>
      <c r="QAT70" s="525"/>
      <c r="QAU70" s="525"/>
      <c r="QAV70" s="525"/>
      <c r="QAW70" s="525"/>
      <c r="QAX70" s="525"/>
      <c r="QAY70" s="525"/>
      <c r="QAZ70" s="525"/>
      <c r="QBA70" s="525"/>
      <c r="QBB70" s="525"/>
      <c r="QBC70" s="525"/>
      <c r="QBD70" s="525"/>
      <c r="QBE70" s="525"/>
      <c r="QBF70" s="525"/>
      <c r="QBG70" s="525"/>
      <c r="QBH70" s="525"/>
      <c r="QBI70" s="525"/>
      <c r="QBJ70" s="525"/>
      <c r="QBK70" s="525"/>
      <c r="QBL70" s="525"/>
      <c r="QBM70" s="525"/>
      <c r="QBN70" s="525"/>
      <c r="QBO70" s="525"/>
      <c r="QBP70" s="525"/>
      <c r="QBQ70" s="525"/>
      <c r="QBR70" s="525"/>
      <c r="QBS70" s="525"/>
      <c r="QBT70" s="525"/>
      <c r="QBU70" s="525"/>
      <c r="QBV70" s="525"/>
      <c r="QBW70" s="525"/>
      <c r="QBX70" s="525"/>
      <c r="QBY70" s="525"/>
      <c r="QBZ70" s="525"/>
      <c r="QCA70" s="525"/>
      <c r="QCB70" s="525"/>
      <c r="QCC70" s="525"/>
      <c r="QCD70" s="525"/>
      <c r="QCE70" s="525"/>
      <c r="QCF70" s="525"/>
      <c r="QCG70" s="525"/>
      <c r="QCH70" s="525"/>
      <c r="QCI70" s="525"/>
      <c r="QCJ70" s="525"/>
      <c r="QCK70" s="525"/>
      <c r="QCL70" s="525"/>
      <c r="QCM70" s="525"/>
      <c r="QCN70" s="525"/>
      <c r="QCO70" s="525"/>
      <c r="QCP70" s="525"/>
      <c r="QCQ70" s="525"/>
      <c r="QCR70" s="525"/>
      <c r="QCS70" s="525"/>
      <c r="QCT70" s="525"/>
      <c r="QCU70" s="525"/>
      <c r="QCV70" s="525"/>
      <c r="QCW70" s="525"/>
      <c r="QCX70" s="525"/>
      <c r="QCY70" s="525"/>
      <c r="QCZ70" s="525"/>
      <c r="QDA70" s="525"/>
      <c r="QDB70" s="525"/>
      <c r="QDC70" s="525"/>
      <c r="QDD70" s="525"/>
      <c r="QDE70" s="525"/>
      <c r="QDF70" s="525"/>
      <c r="QDG70" s="525"/>
      <c r="QDH70" s="525"/>
      <c r="QDI70" s="525"/>
      <c r="QDJ70" s="525"/>
      <c r="QDK70" s="525"/>
      <c r="QDL70" s="525"/>
      <c r="QDM70" s="525"/>
      <c r="QDN70" s="525"/>
      <c r="QDO70" s="525"/>
      <c r="QDP70" s="525"/>
      <c r="QDQ70" s="525"/>
      <c r="QDR70" s="525"/>
      <c r="QDS70" s="525"/>
      <c r="QDT70" s="525"/>
      <c r="QDU70" s="525"/>
      <c r="QDV70" s="525"/>
      <c r="QDW70" s="525"/>
      <c r="QDX70" s="525"/>
      <c r="QDY70" s="525"/>
      <c r="QDZ70" s="525"/>
      <c r="QEA70" s="525"/>
      <c r="QEB70" s="525"/>
      <c r="QEC70" s="525"/>
      <c r="QED70" s="525"/>
      <c r="QEE70" s="525"/>
      <c r="QEF70" s="525"/>
      <c r="QEG70" s="525"/>
      <c r="QEH70" s="525"/>
      <c r="QEI70" s="525"/>
      <c r="QEJ70" s="525"/>
      <c r="QEK70" s="525"/>
      <c r="QEL70" s="525"/>
      <c r="QEM70" s="525"/>
      <c r="QEN70" s="525"/>
      <c r="QEO70" s="525"/>
      <c r="QEP70" s="525"/>
      <c r="QEQ70" s="525"/>
      <c r="QER70" s="525"/>
      <c r="QES70" s="525"/>
      <c r="QET70" s="525"/>
      <c r="QEU70" s="525"/>
      <c r="QEV70" s="525"/>
      <c r="QEW70" s="525"/>
      <c r="QEX70" s="525"/>
      <c r="QEY70" s="525"/>
      <c r="QEZ70" s="525"/>
      <c r="QFA70" s="525"/>
      <c r="QFB70" s="525"/>
      <c r="QFC70" s="525"/>
      <c r="QFD70" s="525"/>
      <c r="QFE70" s="525"/>
      <c r="QFF70" s="525"/>
      <c r="QFG70" s="525"/>
      <c r="QFH70" s="525"/>
      <c r="QFI70" s="525"/>
      <c r="QFJ70" s="525"/>
      <c r="QFK70" s="525"/>
      <c r="QFL70" s="525"/>
      <c r="QFM70" s="525"/>
      <c r="QFN70" s="525"/>
      <c r="QFO70" s="525"/>
      <c r="QFP70" s="525"/>
      <c r="QFQ70" s="525"/>
      <c r="QFR70" s="525"/>
      <c r="QFS70" s="525"/>
      <c r="QFT70" s="525"/>
      <c r="QFU70" s="525"/>
      <c r="QFV70" s="525"/>
      <c r="QFW70" s="525"/>
      <c r="QFX70" s="525"/>
      <c r="QFY70" s="525"/>
      <c r="QFZ70" s="525"/>
      <c r="QGA70" s="525"/>
      <c r="QGB70" s="525"/>
      <c r="QGC70" s="525"/>
      <c r="QGD70" s="525"/>
      <c r="QGE70" s="525"/>
      <c r="QGF70" s="525"/>
      <c r="QGG70" s="525"/>
      <c r="QGH70" s="525"/>
      <c r="QGI70" s="525"/>
      <c r="QGJ70" s="525"/>
      <c r="QGK70" s="525"/>
      <c r="QGL70" s="525"/>
      <c r="QGM70" s="525"/>
      <c r="QGN70" s="525"/>
      <c r="QGO70" s="525"/>
      <c r="QGP70" s="525"/>
      <c r="QGQ70" s="525"/>
      <c r="QGR70" s="525"/>
      <c r="QGS70" s="525"/>
      <c r="QGT70" s="525"/>
      <c r="QGU70" s="525"/>
      <c r="QGV70" s="525"/>
      <c r="QGW70" s="525"/>
      <c r="QGX70" s="525"/>
      <c r="QGY70" s="525"/>
      <c r="QGZ70" s="525"/>
      <c r="QHA70" s="525"/>
      <c r="QHB70" s="525"/>
      <c r="QHC70" s="525"/>
      <c r="QHD70" s="525"/>
      <c r="QHE70" s="525"/>
      <c r="QHF70" s="525"/>
      <c r="QHG70" s="525"/>
      <c r="QHH70" s="525"/>
      <c r="QHI70" s="525"/>
      <c r="QHJ70" s="525"/>
      <c r="QHK70" s="525"/>
      <c r="QHL70" s="525"/>
      <c r="QHM70" s="525"/>
      <c r="QHN70" s="525"/>
      <c r="QHO70" s="525"/>
      <c r="QHP70" s="525"/>
      <c r="QHQ70" s="525"/>
      <c r="QHR70" s="525"/>
      <c r="QHS70" s="525"/>
      <c r="QHT70" s="525"/>
      <c r="QHU70" s="525"/>
      <c r="QHV70" s="525"/>
      <c r="QHW70" s="525"/>
      <c r="QHX70" s="525"/>
      <c r="QHY70" s="525"/>
      <c r="QHZ70" s="525"/>
      <c r="QIA70" s="525"/>
      <c r="QIB70" s="525"/>
      <c r="QIC70" s="525"/>
      <c r="QID70" s="525"/>
      <c r="QIE70" s="525"/>
      <c r="QIF70" s="525"/>
      <c r="QIG70" s="525"/>
      <c r="QIH70" s="525"/>
      <c r="QII70" s="525"/>
      <c r="QIJ70" s="525"/>
      <c r="QIK70" s="525"/>
      <c r="QIL70" s="525"/>
      <c r="QIM70" s="525"/>
      <c r="QIN70" s="525"/>
      <c r="QIO70" s="525"/>
      <c r="QIP70" s="525"/>
      <c r="QIQ70" s="525"/>
      <c r="QIR70" s="525"/>
      <c r="QIS70" s="525"/>
      <c r="QIT70" s="525"/>
      <c r="QIU70" s="525"/>
      <c r="QIV70" s="525"/>
      <c r="QIW70" s="525"/>
      <c r="QIX70" s="525"/>
      <c r="QIY70" s="525"/>
      <c r="QIZ70" s="525"/>
      <c r="QJA70" s="525"/>
      <c r="QJB70" s="525"/>
      <c r="QJC70" s="525"/>
      <c r="QJD70" s="525"/>
      <c r="QJE70" s="525"/>
      <c r="QJF70" s="525"/>
      <c r="QJG70" s="525"/>
      <c r="QJH70" s="525"/>
      <c r="QJI70" s="525"/>
      <c r="QJJ70" s="525"/>
      <c r="QJK70" s="525"/>
      <c r="QJL70" s="525"/>
      <c r="QJM70" s="525"/>
      <c r="QJN70" s="525"/>
      <c r="QJO70" s="525"/>
      <c r="QJP70" s="525"/>
      <c r="QJQ70" s="525"/>
      <c r="QJR70" s="525"/>
      <c r="QJS70" s="525"/>
      <c r="QJT70" s="525"/>
      <c r="QJU70" s="525"/>
      <c r="QJV70" s="525"/>
      <c r="QJW70" s="525"/>
      <c r="QJX70" s="525"/>
      <c r="QJY70" s="525"/>
      <c r="QJZ70" s="525"/>
      <c r="QKA70" s="525"/>
      <c r="QKB70" s="525"/>
      <c r="QKC70" s="525"/>
      <c r="QKD70" s="525"/>
      <c r="QKE70" s="525"/>
      <c r="QKF70" s="525"/>
      <c r="QKG70" s="525"/>
      <c r="QKH70" s="525"/>
      <c r="QKI70" s="525"/>
      <c r="QKJ70" s="525"/>
      <c r="QKK70" s="525"/>
      <c r="QKL70" s="525"/>
      <c r="QKM70" s="525"/>
      <c r="QKN70" s="525"/>
      <c r="QKO70" s="525"/>
      <c r="QKP70" s="525"/>
      <c r="QKQ70" s="525"/>
      <c r="QKR70" s="525"/>
      <c r="QKS70" s="525"/>
      <c r="QKT70" s="525"/>
      <c r="QKU70" s="525"/>
      <c r="QKV70" s="525"/>
      <c r="QKW70" s="525"/>
      <c r="QKX70" s="525"/>
      <c r="QKY70" s="525"/>
      <c r="QKZ70" s="525"/>
      <c r="QLA70" s="525"/>
      <c r="QLB70" s="525"/>
      <c r="QLC70" s="525"/>
      <c r="QLD70" s="525"/>
      <c r="QLE70" s="525"/>
      <c r="QLF70" s="525"/>
      <c r="QLG70" s="525"/>
      <c r="QLH70" s="525"/>
      <c r="QLI70" s="525"/>
      <c r="QLJ70" s="525"/>
      <c r="QLK70" s="525"/>
      <c r="QLL70" s="525"/>
      <c r="QLM70" s="525"/>
      <c r="QLN70" s="525"/>
      <c r="QLO70" s="525"/>
      <c r="QLP70" s="525"/>
      <c r="QLQ70" s="525"/>
      <c r="QLR70" s="525"/>
      <c r="QLS70" s="525"/>
      <c r="QLT70" s="525"/>
      <c r="QLU70" s="525"/>
      <c r="QLV70" s="525"/>
      <c r="QLW70" s="525"/>
      <c r="QLX70" s="525"/>
      <c r="QLY70" s="525"/>
      <c r="QLZ70" s="525"/>
      <c r="QMA70" s="525"/>
      <c r="QMB70" s="525"/>
      <c r="QMC70" s="525"/>
      <c r="QMD70" s="525"/>
      <c r="QME70" s="525"/>
      <c r="QMF70" s="525"/>
      <c r="QMG70" s="525"/>
      <c r="QMH70" s="525"/>
      <c r="QMI70" s="525"/>
      <c r="QMJ70" s="525"/>
      <c r="QMK70" s="525"/>
      <c r="QML70" s="525"/>
      <c r="QMM70" s="525"/>
      <c r="QMN70" s="525"/>
      <c r="QMO70" s="525"/>
      <c r="QMP70" s="525"/>
      <c r="QMQ70" s="525"/>
      <c r="QMR70" s="525"/>
      <c r="QMS70" s="525"/>
      <c r="QMT70" s="525"/>
      <c r="QMU70" s="525"/>
      <c r="QMV70" s="525"/>
      <c r="QMW70" s="525"/>
      <c r="QMX70" s="525"/>
      <c r="QMY70" s="525"/>
      <c r="QMZ70" s="525"/>
      <c r="QNA70" s="525"/>
      <c r="QNB70" s="525"/>
      <c r="QNC70" s="525"/>
      <c r="QND70" s="525"/>
      <c r="QNE70" s="525"/>
      <c r="QNF70" s="525"/>
      <c r="QNG70" s="525"/>
      <c r="QNH70" s="525"/>
      <c r="QNI70" s="525"/>
      <c r="QNJ70" s="525"/>
      <c r="QNK70" s="525"/>
      <c r="QNL70" s="525"/>
      <c r="QNM70" s="525"/>
      <c r="QNN70" s="525"/>
      <c r="QNO70" s="525"/>
      <c r="QNP70" s="525"/>
      <c r="QNQ70" s="525"/>
      <c r="QNR70" s="525"/>
      <c r="QNS70" s="525"/>
      <c r="QNT70" s="525"/>
      <c r="QNU70" s="525"/>
      <c r="QNV70" s="525"/>
      <c r="QNW70" s="525"/>
      <c r="QNX70" s="525"/>
      <c r="QNY70" s="525"/>
      <c r="QNZ70" s="525"/>
      <c r="QOA70" s="525"/>
      <c r="QOB70" s="525"/>
      <c r="QOC70" s="525"/>
      <c r="QOD70" s="525"/>
      <c r="QOE70" s="525"/>
      <c r="QOF70" s="525"/>
      <c r="QOG70" s="525"/>
      <c r="QOH70" s="525"/>
      <c r="QOI70" s="525"/>
      <c r="QOJ70" s="525"/>
      <c r="QOK70" s="525"/>
      <c r="QOL70" s="525"/>
      <c r="QOM70" s="525"/>
      <c r="QON70" s="525"/>
      <c r="QOO70" s="525"/>
      <c r="QOP70" s="525"/>
      <c r="QOQ70" s="525"/>
      <c r="QOR70" s="525"/>
      <c r="QOS70" s="525"/>
      <c r="QOT70" s="525"/>
      <c r="QOU70" s="525"/>
      <c r="QOV70" s="525"/>
      <c r="QOW70" s="525"/>
      <c r="QOX70" s="525"/>
      <c r="QOY70" s="525"/>
      <c r="QOZ70" s="525"/>
      <c r="QPA70" s="525"/>
      <c r="QPB70" s="525"/>
      <c r="QPC70" s="525"/>
      <c r="QPD70" s="525"/>
      <c r="QPE70" s="525"/>
      <c r="QPF70" s="525"/>
      <c r="QPG70" s="525"/>
      <c r="QPH70" s="525"/>
      <c r="QPI70" s="525"/>
      <c r="QPJ70" s="525"/>
      <c r="QPK70" s="525"/>
      <c r="QPL70" s="525"/>
      <c r="QPM70" s="525"/>
      <c r="QPN70" s="525"/>
      <c r="QPO70" s="525"/>
      <c r="QPP70" s="525"/>
      <c r="QPQ70" s="525"/>
      <c r="QPR70" s="525"/>
      <c r="QPS70" s="525"/>
      <c r="QPT70" s="525"/>
      <c r="QPU70" s="525"/>
      <c r="QPV70" s="525"/>
      <c r="QPW70" s="525"/>
      <c r="QPX70" s="525"/>
      <c r="QPY70" s="525"/>
      <c r="QPZ70" s="525"/>
      <c r="QQA70" s="525"/>
      <c r="QQB70" s="525"/>
      <c r="QQC70" s="525"/>
      <c r="QQD70" s="525"/>
      <c r="QQE70" s="525"/>
      <c r="QQF70" s="525"/>
      <c r="QQG70" s="525"/>
      <c r="QQH70" s="525"/>
      <c r="QQI70" s="525"/>
      <c r="QQJ70" s="525"/>
      <c r="QQK70" s="525"/>
      <c r="QQL70" s="525"/>
      <c r="QQM70" s="525"/>
      <c r="QQN70" s="525"/>
      <c r="QQO70" s="525"/>
      <c r="QQP70" s="525"/>
      <c r="QQQ70" s="525"/>
      <c r="QQR70" s="525"/>
      <c r="QQS70" s="525"/>
      <c r="QQT70" s="525"/>
      <c r="QQU70" s="525"/>
      <c r="QQV70" s="525"/>
      <c r="QQW70" s="525"/>
      <c r="QQX70" s="525"/>
      <c r="QQY70" s="525"/>
      <c r="QQZ70" s="525"/>
      <c r="QRA70" s="525"/>
      <c r="QRB70" s="525"/>
      <c r="QRC70" s="525"/>
      <c r="QRD70" s="525"/>
      <c r="QRE70" s="525"/>
      <c r="QRF70" s="525"/>
      <c r="QRG70" s="525"/>
      <c r="QRH70" s="525"/>
      <c r="QRI70" s="525"/>
      <c r="QRJ70" s="525"/>
      <c r="QRK70" s="525"/>
      <c r="QRL70" s="525"/>
      <c r="QRM70" s="525"/>
      <c r="QRN70" s="525"/>
      <c r="QRO70" s="525"/>
      <c r="QRP70" s="525"/>
      <c r="QRQ70" s="525"/>
      <c r="QRR70" s="525"/>
      <c r="QRS70" s="525"/>
      <c r="QRT70" s="525"/>
      <c r="QRU70" s="525"/>
      <c r="QRV70" s="525"/>
      <c r="QRW70" s="525"/>
      <c r="QRX70" s="525"/>
      <c r="QRY70" s="525"/>
      <c r="QRZ70" s="525"/>
      <c r="QSA70" s="525"/>
      <c r="QSB70" s="525"/>
      <c r="QSC70" s="525"/>
      <c r="QSD70" s="525"/>
      <c r="QSE70" s="525"/>
      <c r="QSF70" s="525"/>
      <c r="QSG70" s="525"/>
      <c r="QSH70" s="525"/>
      <c r="QSI70" s="525"/>
      <c r="QSJ70" s="525"/>
      <c r="QSK70" s="525"/>
      <c r="QSL70" s="525"/>
      <c r="QSM70" s="525"/>
      <c r="QSN70" s="525"/>
      <c r="QSO70" s="525"/>
      <c r="QSP70" s="525"/>
      <c r="QSQ70" s="525"/>
      <c r="QSR70" s="525"/>
      <c r="QSS70" s="525"/>
      <c r="QST70" s="525"/>
      <c r="QSU70" s="525"/>
      <c r="QSV70" s="525"/>
      <c r="QSW70" s="525"/>
      <c r="QSX70" s="525"/>
      <c r="QSY70" s="525"/>
      <c r="QSZ70" s="525"/>
      <c r="QTA70" s="525"/>
      <c r="QTB70" s="525"/>
      <c r="QTC70" s="525"/>
      <c r="QTD70" s="525"/>
      <c r="QTE70" s="525"/>
      <c r="QTF70" s="525"/>
      <c r="QTG70" s="525"/>
      <c r="QTH70" s="525"/>
      <c r="QTI70" s="525"/>
      <c r="QTJ70" s="525"/>
      <c r="QTK70" s="525"/>
      <c r="QTL70" s="525"/>
      <c r="QTM70" s="525"/>
      <c r="QTN70" s="525"/>
      <c r="QTO70" s="525"/>
      <c r="QTP70" s="525"/>
      <c r="QTQ70" s="525"/>
      <c r="QTR70" s="525"/>
      <c r="QTS70" s="525"/>
      <c r="QTT70" s="525"/>
      <c r="QTU70" s="525"/>
      <c r="QTV70" s="525"/>
      <c r="QTW70" s="525"/>
      <c r="QTX70" s="525"/>
      <c r="QTY70" s="525"/>
      <c r="QTZ70" s="525"/>
      <c r="QUA70" s="525"/>
      <c r="QUB70" s="525"/>
      <c r="QUC70" s="525"/>
      <c r="QUD70" s="525"/>
      <c r="QUE70" s="525"/>
      <c r="QUF70" s="525"/>
      <c r="QUG70" s="525"/>
      <c r="QUH70" s="525"/>
      <c r="QUI70" s="525"/>
      <c r="QUJ70" s="525"/>
      <c r="QUK70" s="525"/>
      <c r="QUL70" s="525"/>
      <c r="QUM70" s="525"/>
      <c r="QUN70" s="525"/>
      <c r="QUO70" s="525"/>
      <c r="QUP70" s="525"/>
      <c r="QUQ70" s="525"/>
      <c r="QUR70" s="525"/>
      <c r="QUS70" s="525"/>
      <c r="QUT70" s="525"/>
      <c r="QUU70" s="525"/>
      <c r="QUV70" s="525"/>
      <c r="QUW70" s="525"/>
      <c r="QUX70" s="525"/>
      <c r="QUY70" s="525"/>
      <c r="QUZ70" s="525"/>
      <c r="QVA70" s="525"/>
      <c r="QVB70" s="525"/>
      <c r="QVC70" s="525"/>
      <c r="QVD70" s="525"/>
      <c r="QVE70" s="525"/>
      <c r="QVF70" s="525"/>
      <c r="QVG70" s="525"/>
      <c r="QVH70" s="525"/>
      <c r="QVI70" s="525"/>
      <c r="QVJ70" s="525"/>
      <c r="QVK70" s="525"/>
      <c r="QVL70" s="525"/>
      <c r="QVM70" s="525"/>
      <c r="QVN70" s="525"/>
      <c r="QVO70" s="525"/>
      <c r="QVP70" s="525"/>
      <c r="QVQ70" s="525"/>
      <c r="QVR70" s="525"/>
      <c r="QVS70" s="525"/>
      <c r="QVT70" s="525"/>
      <c r="QVU70" s="525"/>
      <c r="QVV70" s="525"/>
      <c r="QVW70" s="525"/>
      <c r="QVX70" s="525"/>
      <c r="QVY70" s="525"/>
      <c r="QVZ70" s="525"/>
      <c r="QWA70" s="525"/>
      <c r="QWB70" s="525"/>
      <c r="QWC70" s="525"/>
      <c r="QWD70" s="525"/>
      <c r="QWE70" s="525"/>
      <c r="QWF70" s="525"/>
      <c r="QWG70" s="525"/>
      <c r="QWH70" s="525"/>
      <c r="QWI70" s="525"/>
      <c r="QWJ70" s="525"/>
      <c r="QWK70" s="525"/>
      <c r="QWL70" s="525"/>
      <c r="QWM70" s="525"/>
      <c r="QWN70" s="525"/>
      <c r="QWO70" s="525"/>
      <c r="QWP70" s="525"/>
      <c r="QWQ70" s="525"/>
      <c r="QWR70" s="525"/>
      <c r="QWS70" s="525"/>
      <c r="QWT70" s="525"/>
      <c r="QWU70" s="525"/>
      <c r="QWV70" s="525"/>
      <c r="QWW70" s="525"/>
      <c r="QWX70" s="525"/>
      <c r="QWY70" s="525"/>
      <c r="QWZ70" s="525"/>
      <c r="QXA70" s="525"/>
      <c r="QXB70" s="525"/>
      <c r="QXC70" s="525"/>
      <c r="QXD70" s="525"/>
      <c r="QXE70" s="525"/>
      <c r="QXF70" s="525"/>
      <c r="QXG70" s="525"/>
      <c r="QXH70" s="525"/>
      <c r="QXI70" s="525"/>
      <c r="QXJ70" s="525"/>
      <c r="QXK70" s="525"/>
      <c r="QXL70" s="525"/>
      <c r="QXM70" s="525"/>
      <c r="QXN70" s="525"/>
      <c r="QXO70" s="525"/>
      <c r="QXP70" s="525"/>
      <c r="QXQ70" s="525"/>
      <c r="QXR70" s="525"/>
      <c r="QXS70" s="525"/>
      <c r="QXT70" s="525"/>
      <c r="QXU70" s="525"/>
      <c r="QXV70" s="525"/>
      <c r="QXW70" s="525"/>
      <c r="QXX70" s="525"/>
      <c r="QXY70" s="525"/>
      <c r="QXZ70" s="525"/>
      <c r="QYA70" s="525"/>
      <c r="QYB70" s="525"/>
      <c r="QYC70" s="525"/>
      <c r="QYD70" s="525"/>
      <c r="QYE70" s="525"/>
      <c r="QYF70" s="525"/>
      <c r="QYG70" s="525"/>
      <c r="QYH70" s="525"/>
      <c r="QYI70" s="525"/>
      <c r="QYJ70" s="525"/>
      <c r="QYK70" s="525"/>
      <c r="QYL70" s="525"/>
      <c r="QYM70" s="525"/>
      <c r="QYN70" s="525"/>
      <c r="QYO70" s="525"/>
      <c r="QYP70" s="525"/>
      <c r="QYQ70" s="525"/>
      <c r="QYR70" s="525"/>
      <c r="QYS70" s="525"/>
      <c r="QYT70" s="525"/>
      <c r="QYU70" s="525"/>
      <c r="QYV70" s="525"/>
      <c r="QYW70" s="525"/>
      <c r="QYX70" s="525"/>
      <c r="QYY70" s="525"/>
      <c r="QYZ70" s="525"/>
      <c r="QZA70" s="525"/>
      <c r="QZB70" s="525"/>
      <c r="QZC70" s="525"/>
      <c r="QZD70" s="525"/>
      <c r="QZE70" s="525"/>
      <c r="QZF70" s="525"/>
      <c r="QZG70" s="525"/>
      <c r="QZH70" s="525"/>
      <c r="QZI70" s="525"/>
      <c r="QZJ70" s="525"/>
      <c r="QZK70" s="525"/>
      <c r="QZL70" s="525"/>
      <c r="QZM70" s="525"/>
      <c r="QZN70" s="525"/>
      <c r="QZO70" s="525"/>
      <c r="QZP70" s="525"/>
      <c r="QZQ70" s="525"/>
      <c r="QZR70" s="525"/>
      <c r="QZS70" s="525"/>
      <c r="QZT70" s="525"/>
      <c r="QZU70" s="525"/>
      <c r="QZV70" s="525"/>
      <c r="QZW70" s="525"/>
      <c r="QZX70" s="525"/>
      <c r="QZY70" s="525"/>
      <c r="QZZ70" s="525"/>
      <c r="RAA70" s="525"/>
      <c r="RAB70" s="525"/>
      <c r="RAC70" s="525"/>
      <c r="RAD70" s="525"/>
      <c r="RAE70" s="525"/>
      <c r="RAF70" s="525"/>
      <c r="RAG70" s="525"/>
      <c r="RAH70" s="525"/>
      <c r="RAI70" s="525"/>
      <c r="RAJ70" s="525"/>
      <c r="RAK70" s="525"/>
      <c r="RAL70" s="525"/>
      <c r="RAM70" s="525"/>
      <c r="RAN70" s="525"/>
      <c r="RAO70" s="525"/>
      <c r="RAP70" s="525"/>
      <c r="RAQ70" s="525"/>
      <c r="RAR70" s="525"/>
      <c r="RAS70" s="525"/>
      <c r="RAT70" s="525"/>
      <c r="RAU70" s="525"/>
      <c r="RAV70" s="525"/>
      <c r="RAW70" s="525"/>
      <c r="RAX70" s="525"/>
      <c r="RAY70" s="525"/>
      <c r="RAZ70" s="525"/>
      <c r="RBA70" s="525"/>
      <c r="RBB70" s="525"/>
      <c r="RBC70" s="525"/>
      <c r="RBD70" s="525"/>
      <c r="RBE70" s="525"/>
      <c r="RBF70" s="525"/>
      <c r="RBG70" s="525"/>
      <c r="RBH70" s="525"/>
      <c r="RBI70" s="525"/>
      <c r="RBJ70" s="525"/>
      <c r="RBK70" s="525"/>
      <c r="RBL70" s="525"/>
      <c r="RBM70" s="525"/>
      <c r="RBN70" s="525"/>
      <c r="RBO70" s="525"/>
      <c r="RBP70" s="525"/>
      <c r="RBQ70" s="525"/>
      <c r="RBR70" s="525"/>
      <c r="RBS70" s="525"/>
      <c r="RBT70" s="525"/>
      <c r="RBU70" s="525"/>
      <c r="RBV70" s="525"/>
      <c r="RBW70" s="525"/>
      <c r="RBX70" s="525"/>
      <c r="RBY70" s="525"/>
      <c r="RBZ70" s="525"/>
      <c r="RCA70" s="525"/>
      <c r="RCB70" s="525"/>
      <c r="RCC70" s="525"/>
      <c r="RCD70" s="525"/>
      <c r="RCE70" s="525"/>
      <c r="RCF70" s="525"/>
      <c r="RCG70" s="525"/>
      <c r="RCH70" s="525"/>
      <c r="RCI70" s="525"/>
      <c r="RCJ70" s="525"/>
      <c r="RCK70" s="525"/>
      <c r="RCL70" s="525"/>
      <c r="RCM70" s="525"/>
      <c r="RCN70" s="525"/>
      <c r="RCO70" s="525"/>
      <c r="RCP70" s="525"/>
      <c r="RCQ70" s="525"/>
      <c r="RCR70" s="525"/>
      <c r="RCS70" s="525"/>
      <c r="RCT70" s="525"/>
      <c r="RCU70" s="525"/>
      <c r="RCV70" s="525"/>
      <c r="RCW70" s="525"/>
      <c r="RCX70" s="525"/>
      <c r="RCY70" s="525"/>
      <c r="RCZ70" s="525"/>
      <c r="RDA70" s="525"/>
      <c r="RDB70" s="525"/>
      <c r="RDC70" s="525"/>
      <c r="RDD70" s="525"/>
      <c r="RDE70" s="525"/>
      <c r="RDF70" s="525"/>
      <c r="RDG70" s="525"/>
      <c r="RDH70" s="525"/>
      <c r="RDI70" s="525"/>
      <c r="RDJ70" s="525"/>
      <c r="RDK70" s="525"/>
      <c r="RDL70" s="525"/>
      <c r="RDM70" s="525"/>
      <c r="RDN70" s="525"/>
      <c r="RDO70" s="525"/>
      <c r="RDP70" s="525"/>
      <c r="RDQ70" s="525"/>
      <c r="RDR70" s="525"/>
      <c r="RDS70" s="525"/>
      <c r="RDT70" s="525"/>
      <c r="RDU70" s="525"/>
      <c r="RDV70" s="525"/>
      <c r="RDW70" s="525"/>
      <c r="RDX70" s="525"/>
      <c r="RDY70" s="525"/>
      <c r="RDZ70" s="525"/>
      <c r="REA70" s="525"/>
      <c r="REB70" s="525"/>
      <c r="REC70" s="525"/>
      <c r="RED70" s="525"/>
      <c r="REE70" s="525"/>
      <c r="REF70" s="525"/>
      <c r="REG70" s="525"/>
      <c r="REH70" s="525"/>
      <c r="REI70" s="525"/>
      <c r="REJ70" s="525"/>
      <c r="REK70" s="525"/>
      <c r="REL70" s="525"/>
      <c r="REM70" s="525"/>
      <c r="REN70" s="525"/>
      <c r="REO70" s="525"/>
      <c r="REP70" s="525"/>
      <c r="REQ70" s="525"/>
      <c r="RER70" s="525"/>
      <c r="RES70" s="525"/>
      <c r="RET70" s="525"/>
      <c r="REU70" s="525"/>
      <c r="REV70" s="525"/>
      <c r="REW70" s="525"/>
      <c r="REX70" s="525"/>
      <c r="REY70" s="525"/>
      <c r="REZ70" s="525"/>
      <c r="RFA70" s="525"/>
      <c r="RFB70" s="525"/>
      <c r="RFC70" s="525"/>
      <c r="RFD70" s="525"/>
      <c r="RFE70" s="525"/>
      <c r="RFF70" s="525"/>
      <c r="RFG70" s="525"/>
      <c r="RFH70" s="525"/>
      <c r="RFI70" s="525"/>
      <c r="RFJ70" s="525"/>
      <c r="RFK70" s="525"/>
      <c r="RFL70" s="525"/>
      <c r="RFM70" s="525"/>
      <c r="RFN70" s="525"/>
      <c r="RFO70" s="525"/>
      <c r="RFP70" s="525"/>
      <c r="RFQ70" s="525"/>
      <c r="RFR70" s="525"/>
      <c r="RFS70" s="525"/>
      <c r="RFT70" s="525"/>
      <c r="RFU70" s="525"/>
      <c r="RFV70" s="525"/>
      <c r="RFW70" s="525"/>
      <c r="RFX70" s="525"/>
      <c r="RFY70" s="525"/>
      <c r="RFZ70" s="525"/>
      <c r="RGA70" s="525"/>
      <c r="RGB70" s="525"/>
      <c r="RGC70" s="525"/>
      <c r="RGD70" s="525"/>
      <c r="RGE70" s="525"/>
      <c r="RGF70" s="525"/>
      <c r="RGG70" s="525"/>
      <c r="RGH70" s="525"/>
      <c r="RGI70" s="525"/>
      <c r="RGJ70" s="525"/>
      <c r="RGK70" s="525"/>
      <c r="RGL70" s="525"/>
      <c r="RGM70" s="525"/>
      <c r="RGN70" s="525"/>
      <c r="RGO70" s="525"/>
      <c r="RGP70" s="525"/>
      <c r="RGQ70" s="525"/>
      <c r="RGR70" s="525"/>
      <c r="RGS70" s="525"/>
      <c r="RGT70" s="525"/>
      <c r="RGU70" s="525"/>
      <c r="RGV70" s="525"/>
      <c r="RGW70" s="525"/>
      <c r="RGX70" s="525"/>
      <c r="RGY70" s="525"/>
      <c r="RGZ70" s="525"/>
      <c r="RHA70" s="525"/>
      <c r="RHB70" s="525"/>
      <c r="RHC70" s="525"/>
      <c r="RHD70" s="525"/>
      <c r="RHE70" s="525"/>
      <c r="RHF70" s="525"/>
      <c r="RHG70" s="525"/>
      <c r="RHH70" s="525"/>
      <c r="RHI70" s="525"/>
      <c r="RHJ70" s="525"/>
      <c r="RHK70" s="525"/>
      <c r="RHL70" s="525"/>
      <c r="RHM70" s="525"/>
      <c r="RHN70" s="525"/>
      <c r="RHO70" s="525"/>
      <c r="RHP70" s="525"/>
      <c r="RHQ70" s="525"/>
      <c r="RHR70" s="525"/>
      <c r="RHS70" s="525"/>
      <c r="RHT70" s="525"/>
      <c r="RHU70" s="525"/>
      <c r="RHV70" s="525"/>
      <c r="RHW70" s="525"/>
      <c r="RHX70" s="525"/>
      <c r="RHY70" s="525"/>
      <c r="RHZ70" s="525"/>
      <c r="RIA70" s="525"/>
      <c r="RIB70" s="525"/>
      <c r="RIC70" s="525"/>
      <c r="RID70" s="525"/>
      <c r="RIE70" s="525"/>
      <c r="RIF70" s="525"/>
      <c r="RIG70" s="525"/>
      <c r="RIH70" s="525"/>
      <c r="RII70" s="525"/>
      <c r="RIJ70" s="525"/>
      <c r="RIK70" s="525"/>
      <c r="RIL70" s="525"/>
      <c r="RIM70" s="525"/>
      <c r="RIN70" s="525"/>
      <c r="RIO70" s="525"/>
      <c r="RIP70" s="525"/>
      <c r="RIQ70" s="525"/>
      <c r="RIR70" s="525"/>
      <c r="RIS70" s="525"/>
      <c r="RIT70" s="525"/>
      <c r="RIU70" s="525"/>
      <c r="RIV70" s="525"/>
      <c r="RIW70" s="525"/>
      <c r="RIX70" s="525"/>
      <c r="RIY70" s="525"/>
      <c r="RIZ70" s="525"/>
      <c r="RJA70" s="525"/>
      <c r="RJB70" s="525"/>
      <c r="RJC70" s="525"/>
      <c r="RJD70" s="525"/>
      <c r="RJE70" s="525"/>
      <c r="RJF70" s="525"/>
      <c r="RJG70" s="525"/>
      <c r="RJH70" s="525"/>
      <c r="RJI70" s="525"/>
      <c r="RJJ70" s="525"/>
      <c r="RJK70" s="525"/>
      <c r="RJL70" s="525"/>
      <c r="RJM70" s="525"/>
      <c r="RJN70" s="525"/>
      <c r="RJO70" s="525"/>
      <c r="RJP70" s="525"/>
      <c r="RJQ70" s="525"/>
      <c r="RJR70" s="525"/>
      <c r="RJS70" s="525"/>
      <c r="RJT70" s="525"/>
      <c r="RJU70" s="525"/>
      <c r="RJV70" s="525"/>
      <c r="RJW70" s="525"/>
      <c r="RJX70" s="525"/>
      <c r="RJY70" s="525"/>
      <c r="RJZ70" s="525"/>
      <c r="RKA70" s="525"/>
      <c r="RKB70" s="525"/>
      <c r="RKC70" s="525"/>
      <c r="RKD70" s="525"/>
      <c r="RKE70" s="525"/>
      <c r="RKF70" s="525"/>
      <c r="RKG70" s="525"/>
      <c r="RKH70" s="525"/>
      <c r="RKI70" s="525"/>
      <c r="RKJ70" s="525"/>
      <c r="RKK70" s="525"/>
      <c r="RKL70" s="525"/>
      <c r="RKM70" s="525"/>
      <c r="RKN70" s="525"/>
      <c r="RKO70" s="525"/>
      <c r="RKP70" s="525"/>
      <c r="RKQ70" s="525"/>
      <c r="RKR70" s="525"/>
      <c r="RKS70" s="525"/>
      <c r="RKT70" s="525"/>
      <c r="RKU70" s="525"/>
      <c r="RKV70" s="525"/>
      <c r="RKW70" s="525"/>
      <c r="RKX70" s="525"/>
      <c r="RKY70" s="525"/>
      <c r="RKZ70" s="525"/>
      <c r="RLA70" s="525"/>
      <c r="RLB70" s="525"/>
      <c r="RLC70" s="525"/>
      <c r="RLD70" s="525"/>
      <c r="RLE70" s="525"/>
      <c r="RLF70" s="525"/>
      <c r="RLG70" s="525"/>
      <c r="RLH70" s="525"/>
      <c r="RLI70" s="525"/>
      <c r="RLJ70" s="525"/>
      <c r="RLK70" s="525"/>
      <c r="RLL70" s="525"/>
      <c r="RLM70" s="525"/>
      <c r="RLN70" s="525"/>
      <c r="RLO70" s="525"/>
      <c r="RLP70" s="525"/>
      <c r="RLQ70" s="525"/>
      <c r="RLR70" s="525"/>
      <c r="RLS70" s="525"/>
      <c r="RLT70" s="525"/>
      <c r="RLU70" s="525"/>
      <c r="RLV70" s="525"/>
      <c r="RLW70" s="525"/>
      <c r="RLX70" s="525"/>
      <c r="RLY70" s="525"/>
      <c r="RLZ70" s="525"/>
      <c r="RMA70" s="525"/>
      <c r="RMB70" s="525"/>
      <c r="RMC70" s="525"/>
      <c r="RMD70" s="525"/>
      <c r="RME70" s="525"/>
      <c r="RMF70" s="525"/>
      <c r="RMG70" s="525"/>
      <c r="RMH70" s="525"/>
      <c r="RMI70" s="525"/>
      <c r="RMJ70" s="525"/>
      <c r="RMK70" s="525"/>
      <c r="RML70" s="525"/>
      <c r="RMM70" s="525"/>
      <c r="RMN70" s="525"/>
      <c r="RMO70" s="525"/>
      <c r="RMP70" s="525"/>
      <c r="RMQ70" s="525"/>
      <c r="RMR70" s="525"/>
      <c r="RMS70" s="525"/>
      <c r="RMT70" s="525"/>
      <c r="RMU70" s="525"/>
      <c r="RMV70" s="525"/>
      <c r="RMW70" s="525"/>
      <c r="RMX70" s="525"/>
      <c r="RMY70" s="525"/>
      <c r="RMZ70" s="525"/>
      <c r="RNA70" s="525"/>
      <c r="RNB70" s="525"/>
      <c r="RNC70" s="525"/>
      <c r="RND70" s="525"/>
      <c r="RNE70" s="525"/>
      <c r="RNF70" s="525"/>
      <c r="RNG70" s="525"/>
      <c r="RNH70" s="525"/>
      <c r="RNI70" s="525"/>
      <c r="RNJ70" s="525"/>
      <c r="RNK70" s="525"/>
      <c r="RNL70" s="525"/>
      <c r="RNM70" s="525"/>
      <c r="RNN70" s="525"/>
      <c r="RNO70" s="525"/>
      <c r="RNP70" s="525"/>
      <c r="RNQ70" s="525"/>
      <c r="RNR70" s="525"/>
      <c r="RNS70" s="525"/>
      <c r="RNT70" s="525"/>
      <c r="RNU70" s="525"/>
      <c r="RNV70" s="525"/>
      <c r="RNW70" s="525"/>
      <c r="RNX70" s="525"/>
      <c r="RNY70" s="525"/>
      <c r="RNZ70" s="525"/>
      <c r="ROA70" s="525"/>
      <c r="ROB70" s="525"/>
      <c r="ROC70" s="525"/>
      <c r="ROD70" s="525"/>
      <c r="ROE70" s="525"/>
      <c r="ROF70" s="525"/>
      <c r="ROG70" s="525"/>
      <c r="ROH70" s="525"/>
      <c r="ROI70" s="525"/>
      <c r="ROJ70" s="525"/>
      <c r="ROK70" s="525"/>
      <c r="ROL70" s="525"/>
      <c r="ROM70" s="525"/>
      <c r="RON70" s="525"/>
      <c r="ROO70" s="525"/>
      <c r="ROP70" s="525"/>
      <c r="ROQ70" s="525"/>
      <c r="ROR70" s="525"/>
      <c r="ROS70" s="525"/>
      <c r="ROT70" s="525"/>
      <c r="ROU70" s="525"/>
      <c r="ROV70" s="525"/>
      <c r="ROW70" s="525"/>
      <c r="ROX70" s="525"/>
      <c r="ROY70" s="525"/>
      <c r="ROZ70" s="525"/>
      <c r="RPA70" s="525"/>
      <c r="RPB70" s="525"/>
      <c r="RPC70" s="525"/>
      <c r="RPD70" s="525"/>
      <c r="RPE70" s="525"/>
      <c r="RPF70" s="525"/>
      <c r="RPG70" s="525"/>
      <c r="RPH70" s="525"/>
      <c r="RPI70" s="525"/>
      <c r="RPJ70" s="525"/>
      <c r="RPK70" s="525"/>
      <c r="RPL70" s="525"/>
      <c r="RPM70" s="525"/>
      <c r="RPN70" s="525"/>
      <c r="RPO70" s="525"/>
      <c r="RPP70" s="525"/>
      <c r="RPQ70" s="525"/>
      <c r="RPR70" s="525"/>
      <c r="RPS70" s="525"/>
      <c r="RPT70" s="525"/>
      <c r="RPU70" s="525"/>
      <c r="RPV70" s="525"/>
      <c r="RPW70" s="525"/>
      <c r="RPX70" s="525"/>
      <c r="RPY70" s="525"/>
      <c r="RPZ70" s="525"/>
      <c r="RQA70" s="525"/>
      <c r="RQB70" s="525"/>
      <c r="RQC70" s="525"/>
      <c r="RQD70" s="525"/>
      <c r="RQE70" s="525"/>
      <c r="RQF70" s="525"/>
      <c r="RQG70" s="525"/>
      <c r="RQH70" s="525"/>
      <c r="RQI70" s="525"/>
      <c r="RQJ70" s="525"/>
      <c r="RQK70" s="525"/>
      <c r="RQL70" s="525"/>
      <c r="RQM70" s="525"/>
      <c r="RQN70" s="525"/>
      <c r="RQO70" s="525"/>
      <c r="RQP70" s="525"/>
      <c r="RQQ70" s="525"/>
      <c r="RQR70" s="525"/>
      <c r="RQS70" s="525"/>
      <c r="RQT70" s="525"/>
      <c r="RQU70" s="525"/>
      <c r="RQV70" s="525"/>
      <c r="RQW70" s="525"/>
      <c r="RQX70" s="525"/>
      <c r="RQY70" s="525"/>
      <c r="RQZ70" s="525"/>
      <c r="RRA70" s="525"/>
      <c r="RRB70" s="525"/>
      <c r="RRC70" s="525"/>
      <c r="RRD70" s="525"/>
      <c r="RRE70" s="525"/>
      <c r="RRF70" s="525"/>
      <c r="RRG70" s="525"/>
      <c r="RRH70" s="525"/>
      <c r="RRI70" s="525"/>
      <c r="RRJ70" s="525"/>
      <c r="RRK70" s="525"/>
      <c r="RRL70" s="525"/>
      <c r="RRM70" s="525"/>
      <c r="RRN70" s="525"/>
      <c r="RRO70" s="525"/>
      <c r="RRP70" s="525"/>
      <c r="RRQ70" s="525"/>
      <c r="RRR70" s="525"/>
      <c r="RRS70" s="525"/>
      <c r="RRT70" s="525"/>
      <c r="RRU70" s="525"/>
      <c r="RRV70" s="525"/>
      <c r="RRW70" s="525"/>
      <c r="RRX70" s="525"/>
      <c r="RRY70" s="525"/>
      <c r="RRZ70" s="525"/>
      <c r="RSA70" s="525"/>
      <c r="RSB70" s="525"/>
      <c r="RSC70" s="525"/>
      <c r="RSD70" s="525"/>
      <c r="RSE70" s="525"/>
      <c r="RSF70" s="525"/>
      <c r="RSG70" s="525"/>
      <c r="RSH70" s="525"/>
      <c r="RSI70" s="525"/>
      <c r="RSJ70" s="525"/>
      <c r="RSK70" s="525"/>
      <c r="RSL70" s="525"/>
      <c r="RSM70" s="525"/>
      <c r="RSN70" s="525"/>
      <c r="RSO70" s="525"/>
      <c r="RSP70" s="525"/>
      <c r="RSQ70" s="525"/>
      <c r="RSR70" s="525"/>
      <c r="RSS70" s="525"/>
      <c r="RST70" s="525"/>
      <c r="RSU70" s="525"/>
      <c r="RSV70" s="525"/>
      <c r="RSW70" s="525"/>
      <c r="RSX70" s="525"/>
      <c r="RSY70" s="525"/>
      <c r="RSZ70" s="525"/>
      <c r="RTA70" s="525"/>
      <c r="RTB70" s="525"/>
      <c r="RTC70" s="525"/>
      <c r="RTD70" s="525"/>
      <c r="RTE70" s="525"/>
      <c r="RTF70" s="525"/>
      <c r="RTG70" s="525"/>
      <c r="RTH70" s="525"/>
      <c r="RTI70" s="525"/>
      <c r="RTJ70" s="525"/>
      <c r="RTK70" s="525"/>
      <c r="RTL70" s="525"/>
      <c r="RTM70" s="525"/>
      <c r="RTN70" s="525"/>
      <c r="RTO70" s="525"/>
      <c r="RTP70" s="525"/>
      <c r="RTQ70" s="525"/>
      <c r="RTR70" s="525"/>
      <c r="RTS70" s="525"/>
      <c r="RTT70" s="525"/>
      <c r="RTU70" s="525"/>
      <c r="RTV70" s="525"/>
      <c r="RTW70" s="525"/>
      <c r="RTX70" s="525"/>
      <c r="RTY70" s="525"/>
      <c r="RTZ70" s="525"/>
      <c r="RUA70" s="525"/>
      <c r="RUB70" s="525"/>
      <c r="RUC70" s="525"/>
      <c r="RUD70" s="525"/>
      <c r="RUE70" s="525"/>
      <c r="RUF70" s="525"/>
      <c r="RUG70" s="525"/>
      <c r="RUH70" s="525"/>
      <c r="RUI70" s="525"/>
      <c r="RUJ70" s="525"/>
      <c r="RUK70" s="525"/>
      <c r="RUL70" s="525"/>
      <c r="RUM70" s="525"/>
      <c r="RUN70" s="525"/>
      <c r="RUO70" s="525"/>
      <c r="RUP70" s="525"/>
      <c r="RUQ70" s="525"/>
      <c r="RUR70" s="525"/>
      <c r="RUS70" s="525"/>
      <c r="RUT70" s="525"/>
      <c r="RUU70" s="525"/>
      <c r="RUV70" s="525"/>
      <c r="RUW70" s="525"/>
      <c r="RUX70" s="525"/>
      <c r="RUY70" s="525"/>
      <c r="RUZ70" s="525"/>
      <c r="RVA70" s="525"/>
      <c r="RVB70" s="525"/>
      <c r="RVC70" s="525"/>
      <c r="RVD70" s="525"/>
      <c r="RVE70" s="525"/>
      <c r="RVF70" s="525"/>
      <c r="RVG70" s="525"/>
      <c r="RVH70" s="525"/>
      <c r="RVI70" s="525"/>
      <c r="RVJ70" s="525"/>
      <c r="RVK70" s="525"/>
      <c r="RVL70" s="525"/>
      <c r="RVM70" s="525"/>
      <c r="RVN70" s="525"/>
      <c r="RVO70" s="525"/>
      <c r="RVP70" s="525"/>
      <c r="RVQ70" s="525"/>
      <c r="RVR70" s="525"/>
      <c r="RVS70" s="525"/>
      <c r="RVT70" s="525"/>
      <c r="RVU70" s="525"/>
      <c r="RVV70" s="525"/>
      <c r="RVW70" s="525"/>
      <c r="RVX70" s="525"/>
      <c r="RVY70" s="525"/>
      <c r="RVZ70" s="525"/>
      <c r="RWA70" s="525"/>
      <c r="RWB70" s="525"/>
      <c r="RWC70" s="525"/>
      <c r="RWD70" s="525"/>
      <c r="RWE70" s="525"/>
      <c r="RWF70" s="525"/>
      <c r="RWG70" s="525"/>
      <c r="RWH70" s="525"/>
      <c r="RWI70" s="525"/>
      <c r="RWJ70" s="525"/>
      <c r="RWK70" s="525"/>
      <c r="RWL70" s="525"/>
      <c r="RWM70" s="525"/>
      <c r="RWN70" s="525"/>
      <c r="RWO70" s="525"/>
      <c r="RWP70" s="525"/>
      <c r="RWQ70" s="525"/>
      <c r="RWR70" s="525"/>
      <c r="RWS70" s="525"/>
      <c r="RWT70" s="525"/>
      <c r="RWU70" s="525"/>
      <c r="RWV70" s="525"/>
      <c r="RWW70" s="525"/>
      <c r="RWX70" s="525"/>
      <c r="RWY70" s="525"/>
      <c r="RWZ70" s="525"/>
      <c r="RXA70" s="525"/>
      <c r="RXB70" s="525"/>
      <c r="RXC70" s="525"/>
      <c r="RXD70" s="525"/>
      <c r="RXE70" s="525"/>
      <c r="RXF70" s="525"/>
      <c r="RXG70" s="525"/>
      <c r="RXH70" s="525"/>
      <c r="RXI70" s="525"/>
      <c r="RXJ70" s="525"/>
      <c r="RXK70" s="525"/>
      <c r="RXL70" s="525"/>
      <c r="RXM70" s="525"/>
      <c r="RXN70" s="525"/>
      <c r="RXO70" s="525"/>
      <c r="RXP70" s="525"/>
      <c r="RXQ70" s="525"/>
      <c r="RXR70" s="525"/>
      <c r="RXS70" s="525"/>
      <c r="RXT70" s="525"/>
      <c r="RXU70" s="525"/>
      <c r="RXV70" s="525"/>
      <c r="RXW70" s="525"/>
      <c r="RXX70" s="525"/>
      <c r="RXY70" s="525"/>
      <c r="RXZ70" s="525"/>
      <c r="RYA70" s="525"/>
      <c r="RYB70" s="525"/>
      <c r="RYC70" s="525"/>
      <c r="RYD70" s="525"/>
      <c r="RYE70" s="525"/>
      <c r="RYF70" s="525"/>
      <c r="RYG70" s="525"/>
      <c r="RYH70" s="525"/>
      <c r="RYI70" s="525"/>
      <c r="RYJ70" s="525"/>
      <c r="RYK70" s="525"/>
      <c r="RYL70" s="525"/>
      <c r="RYM70" s="525"/>
      <c r="RYN70" s="525"/>
      <c r="RYO70" s="525"/>
      <c r="RYP70" s="525"/>
      <c r="RYQ70" s="525"/>
      <c r="RYR70" s="525"/>
      <c r="RYS70" s="525"/>
      <c r="RYT70" s="525"/>
      <c r="RYU70" s="525"/>
      <c r="RYV70" s="525"/>
      <c r="RYW70" s="525"/>
      <c r="RYX70" s="525"/>
      <c r="RYY70" s="525"/>
      <c r="RYZ70" s="525"/>
      <c r="RZA70" s="525"/>
      <c r="RZB70" s="525"/>
      <c r="RZC70" s="525"/>
      <c r="RZD70" s="525"/>
      <c r="RZE70" s="525"/>
      <c r="RZF70" s="525"/>
      <c r="RZG70" s="525"/>
      <c r="RZH70" s="525"/>
      <c r="RZI70" s="525"/>
      <c r="RZJ70" s="525"/>
      <c r="RZK70" s="525"/>
      <c r="RZL70" s="525"/>
      <c r="RZM70" s="525"/>
      <c r="RZN70" s="525"/>
      <c r="RZO70" s="525"/>
      <c r="RZP70" s="525"/>
      <c r="RZQ70" s="525"/>
      <c r="RZR70" s="525"/>
      <c r="RZS70" s="525"/>
      <c r="RZT70" s="525"/>
      <c r="RZU70" s="525"/>
      <c r="RZV70" s="525"/>
      <c r="RZW70" s="525"/>
      <c r="RZX70" s="525"/>
      <c r="RZY70" s="525"/>
      <c r="RZZ70" s="525"/>
      <c r="SAA70" s="525"/>
      <c r="SAB70" s="525"/>
      <c r="SAC70" s="525"/>
      <c r="SAD70" s="525"/>
      <c r="SAE70" s="525"/>
      <c r="SAF70" s="525"/>
      <c r="SAG70" s="525"/>
      <c r="SAH70" s="525"/>
      <c r="SAI70" s="525"/>
      <c r="SAJ70" s="525"/>
      <c r="SAK70" s="525"/>
      <c r="SAL70" s="525"/>
      <c r="SAM70" s="525"/>
      <c r="SAN70" s="525"/>
      <c r="SAO70" s="525"/>
      <c r="SAP70" s="525"/>
      <c r="SAQ70" s="525"/>
      <c r="SAR70" s="525"/>
      <c r="SAS70" s="525"/>
      <c r="SAT70" s="525"/>
      <c r="SAU70" s="525"/>
      <c r="SAV70" s="525"/>
      <c r="SAW70" s="525"/>
      <c r="SAX70" s="525"/>
      <c r="SAY70" s="525"/>
      <c r="SAZ70" s="525"/>
      <c r="SBA70" s="525"/>
      <c r="SBB70" s="525"/>
      <c r="SBC70" s="525"/>
      <c r="SBD70" s="525"/>
      <c r="SBE70" s="525"/>
      <c r="SBF70" s="525"/>
      <c r="SBG70" s="525"/>
      <c r="SBH70" s="525"/>
      <c r="SBI70" s="525"/>
      <c r="SBJ70" s="525"/>
      <c r="SBK70" s="525"/>
      <c r="SBL70" s="525"/>
      <c r="SBM70" s="525"/>
      <c r="SBN70" s="525"/>
      <c r="SBO70" s="525"/>
      <c r="SBP70" s="525"/>
      <c r="SBQ70" s="525"/>
      <c r="SBR70" s="525"/>
      <c r="SBS70" s="525"/>
      <c r="SBT70" s="525"/>
      <c r="SBU70" s="525"/>
      <c r="SBV70" s="525"/>
      <c r="SBW70" s="525"/>
      <c r="SBX70" s="525"/>
      <c r="SBY70" s="525"/>
      <c r="SBZ70" s="525"/>
      <c r="SCA70" s="525"/>
      <c r="SCB70" s="525"/>
      <c r="SCC70" s="525"/>
      <c r="SCD70" s="525"/>
      <c r="SCE70" s="525"/>
      <c r="SCF70" s="525"/>
      <c r="SCG70" s="525"/>
      <c r="SCH70" s="525"/>
      <c r="SCI70" s="525"/>
      <c r="SCJ70" s="525"/>
      <c r="SCK70" s="525"/>
      <c r="SCL70" s="525"/>
      <c r="SCM70" s="525"/>
      <c r="SCN70" s="525"/>
      <c r="SCO70" s="525"/>
      <c r="SCP70" s="525"/>
      <c r="SCQ70" s="525"/>
      <c r="SCR70" s="525"/>
      <c r="SCS70" s="525"/>
      <c r="SCT70" s="525"/>
      <c r="SCU70" s="525"/>
      <c r="SCV70" s="525"/>
      <c r="SCW70" s="525"/>
      <c r="SCX70" s="525"/>
      <c r="SCY70" s="525"/>
      <c r="SCZ70" s="525"/>
      <c r="SDA70" s="525"/>
      <c r="SDB70" s="525"/>
      <c r="SDC70" s="525"/>
      <c r="SDD70" s="525"/>
      <c r="SDE70" s="525"/>
      <c r="SDF70" s="525"/>
      <c r="SDG70" s="525"/>
      <c r="SDH70" s="525"/>
      <c r="SDI70" s="525"/>
      <c r="SDJ70" s="525"/>
      <c r="SDK70" s="525"/>
      <c r="SDL70" s="525"/>
      <c r="SDM70" s="525"/>
      <c r="SDN70" s="525"/>
      <c r="SDO70" s="525"/>
      <c r="SDP70" s="525"/>
      <c r="SDQ70" s="525"/>
      <c r="SDR70" s="525"/>
      <c r="SDS70" s="525"/>
      <c r="SDT70" s="525"/>
      <c r="SDU70" s="525"/>
      <c r="SDV70" s="525"/>
      <c r="SDW70" s="525"/>
      <c r="SDX70" s="525"/>
      <c r="SDY70" s="525"/>
      <c r="SDZ70" s="525"/>
      <c r="SEA70" s="525"/>
      <c r="SEB70" s="525"/>
      <c r="SEC70" s="525"/>
      <c r="SED70" s="525"/>
      <c r="SEE70" s="525"/>
      <c r="SEF70" s="525"/>
      <c r="SEG70" s="525"/>
      <c r="SEH70" s="525"/>
      <c r="SEI70" s="525"/>
      <c r="SEJ70" s="525"/>
      <c r="SEK70" s="525"/>
      <c r="SEL70" s="525"/>
      <c r="SEM70" s="525"/>
      <c r="SEN70" s="525"/>
      <c r="SEO70" s="525"/>
      <c r="SEP70" s="525"/>
      <c r="SEQ70" s="525"/>
      <c r="SER70" s="525"/>
      <c r="SES70" s="525"/>
      <c r="SET70" s="525"/>
      <c r="SEU70" s="525"/>
      <c r="SEV70" s="525"/>
      <c r="SEW70" s="525"/>
      <c r="SEX70" s="525"/>
      <c r="SEY70" s="525"/>
      <c r="SEZ70" s="525"/>
      <c r="SFA70" s="525"/>
      <c r="SFB70" s="525"/>
      <c r="SFC70" s="525"/>
      <c r="SFD70" s="525"/>
      <c r="SFE70" s="525"/>
      <c r="SFF70" s="525"/>
      <c r="SFG70" s="525"/>
      <c r="SFH70" s="525"/>
      <c r="SFI70" s="525"/>
      <c r="SFJ70" s="525"/>
      <c r="SFK70" s="525"/>
      <c r="SFL70" s="525"/>
      <c r="SFM70" s="525"/>
      <c r="SFN70" s="525"/>
      <c r="SFO70" s="525"/>
      <c r="SFP70" s="525"/>
      <c r="SFQ70" s="525"/>
      <c r="SFR70" s="525"/>
      <c r="SFS70" s="525"/>
      <c r="SFT70" s="525"/>
      <c r="SFU70" s="525"/>
      <c r="SFV70" s="525"/>
      <c r="SFW70" s="525"/>
      <c r="SFX70" s="525"/>
      <c r="SFY70" s="525"/>
      <c r="SFZ70" s="525"/>
      <c r="SGA70" s="525"/>
      <c r="SGB70" s="525"/>
      <c r="SGC70" s="525"/>
      <c r="SGD70" s="525"/>
      <c r="SGE70" s="525"/>
      <c r="SGF70" s="525"/>
      <c r="SGG70" s="525"/>
      <c r="SGH70" s="525"/>
      <c r="SGI70" s="525"/>
      <c r="SGJ70" s="525"/>
      <c r="SGK70" s="525"/>
      <c r="SGL70" s="525"/>
      <c r="SGM70" s="525"/>
      <c r="SGN70" s="525"/>
      <c r="SGO70" s="525"/>
      <c r="SGP70" s="525"/>
      <c r="SGQ70" s="525"/>
      <c r="SGR70" s="525"/>
      <c r="SGS70" s="525"/>
      <c r="SGT70" s="525"/>
      <c r="SGU70" s="525"/>
      <c r="SGV70" s="525"/>
      <c r="SGW70" s="525"/>
      <c r="SGX70" s="525"/>
      <c r="SGY70" s="525"/>
      <c r="SGZ70" s="525"/>
      <c r="SHA70" s="525"/>
      <c r="SHB70" s="525"/>
      <c r="SHC70" s="525"/>
      <c r="SHD70" s="525"/>
      <c r="SHE70" s="525"/>
      <c r="SHF70" s="525"/>
      <c r="SHG70" s="525"/>
      <c r="SHH70" s="525"/>
      <c r="SHI70" s="525"/>
      <c r="SHJ70" s="525"/>
      <c r="SHK70" s="525"/>
      <c r="SHL70" s="525"/>
      <c r="SHM70" s="525"/>
      <c r="SHN70" s="525"/>
      <c r="SHO70" s="525"/>
      <c r="SHP70" s="525"/>
      <c r="SHQ70" s="525"/>
      <c r="SHR70" s="525"/>
      <c r="SHS70" s="525"/>
      <c r="SHT70" s="525"/>
      <c r="SHU70" s="525"/>
      <c r="SHV70" s="525"/>
      <c r="SHW70" s="525"/>
      <c r="SHX70" s="525"/>
      <c r="SHY70" s="525"/>
      <c r="SHZ70" s="525"/>
      <c r="SIA70" s="525"/>
      <c r="SIB70" s="525"/>
      <c r="SIC70" s="525"/>
      <c r="SID70" s="525"/>
      <c r="SIE70" s="525"/>
      <c r="SIF70" s="525"/>
      <c r="SIG70" s="525"/>
      <c r="SIH70" s="525"/>
      <c r="SII70" s="525"/>
      <c r="SIJ70" s="525"/>
      <c r="SIK70" s="525"/>
      <c r="SIL70" s="525"/>
      <c r="SIM70" s="525"/>
      <c r="SIN70" s="525"/>
      <c r="SIO70" s="525"/>
      <c r="SIP70" s="525"/>
      <c r="SIQ70" s="525"/>
      <c r="SIR70" s="525"/>
      <c r="SIS70" s="525"/>
      <c r="SIT70" s="525"/>
      <c r="SIU70" s="525"/>
      <c r="SIV70" s="525"/>
      <c r="SIW70" s="525"/>
      <c r="SIX70" s="525"/>
      <c r="SIY70" s="525"/>
      <c r="SIZ70" s="525"/>
      <c r="SJA70" s="525"/>
      <c r="SJB70" s="525"/>
      <c r="SJC70" s="525"/>
      <c r="SJD70" s="525"/>
      <c r="SJE70" s="525"/>
      <c r="SJF70" s="525"/>
      <c r="SJG70" s="525"/>
      <c r="SJH70" s="525"/>
      <c r="SJI70" s="525"/>
      <c r="SJJ70" s="525"/>
      <c r="SJK70" s="525"/>
      <c r="SJL70" s="525"/>
      <c r="SJM70" s="525"/>
      <c r="SJN70" s="525"/>
      <c r="SJO70" s="525"/>
      <c r="SJP70" s="525"/>
      <c r="SJQ70" s="525"/>
      <c r="SJR70" s="525"/>
      <c r="SJS70" s="525"/>
      <c r="SJT70" s="525"/>
      <c r="SJU70" s="525"/>
      <c r="SJV70" s="525"/>
      <c r="SJW70" s="525"/>
      <c r="SJX70" s="525"/>
      <c r="SJY70" s="525"/>
      <c r="SJZ70" s="525"/>
      <c r="SKA70" s="525"/>
      <c r="SKB70" s="525"/>
      <c r="SKC70" s="525"/>
      <c r="SKD70" s="525"/>
      <c r="SKE70" s="525"/>
      <c r="SKF70" s="525"/>
      <c r="SKG70" s="525"/>
      <c r="SKH70" s="525"/>
      <c r="SKI70" s="525"/>
      <c r="SKJ70" s="525"/>
      <c r="SKK70" s="525"/>
      <c r="SKL70" s="525"/>
      <c r="SKM70" s="525"/>
      <c r="SKN70" s="525"/>
      <c r="SKO70" s="525"/>
      <c r="SKP70" s="525"/>
      <c r="SKQ70" s="525"/>
      <c r="SKR70" s="525"/>
      <c r="SKS70" s="525"/>
      <c r="SKT70" s="525"/>
      <c r="SKU70" s="525"/>
      <c r="SKV70" s="525"/>
      <c r="SKW70" s="525"/>
      <c r="SKX70" s="525"/>
      <c r="SKY70" s="525"/>
      <c r="SKZ70" s="525"/>
      <c r="SLA70" s="525"/>
      <c r="SLB70" s="525"/>
      <c r="SLC70" s="525"/>
      <c r="SLD70" s="525"/>
      <c r="SLE70" s="525"/>
      <c r="SLF70" s="525"/>
      <c r="SLG70" s="525"/>
      <c r="SLH70" s="525"/>
      <c r="SLI70" s="525"/>
      <c r="SLJ70" s="525"/>
      <c r="SLK70" s="525"/>
      <c r="SLL70" s="525"/>
      <c r="SLM70" s="525"/>
      <c r="SLN70" s="525"/>
      <c r="SLO70" s="525"/>
      <c r="SLP70" s="525"/>
      <c r="SLQ70" s="525"/>
      <c r="SLR70" s="525"/>
      <c r="SLS70" s="525"/>
      <c r="SLT70" s="525"/>
      <c r="SLU70" s="525"/>
      <c r="SLV70" s="525"/>
      <c r="SLW70" s="525"/>
      <c r="SLX70" s="525"/>
      <c r="SLY70" s="525"/>
      <c r="SLZ70" s="525"/>
      <c r="SMA70" s="525"/>
      <c r="SMB70" s="525"/>
      <c r="SMC70" s="525"/>
      <c r="SMD70" s="525"/>
      <c r="SME70" s="525"/>
      <c r="SMF70" s="525"/>
      <c r="SMG70" s="525"/>
      <c r="SMH70" s="525"/>
      <c r="SMI70" s="525"/>
      <c r="SMJ70" s="525"/>
      <c r="SMK70" s="525"/>
      <c r="SML70" s="525"/>
      <c r="SMM70" s="525"/>
      <c r="SMN70" s="525"/>
      <c r="SMO70" s="525"/>
      <c r="SMP70" s="525"/>
      <c r="SMQ70" s="525"/>
      <c r="SMR70" s="525"/>
      <c r="SMS70" s="525"/>
      <c r="SMT70" s="525"/>
      <c r="SMU70" s="525"/>
      <c r="SMV70" s="525"/>
      <c r="SMW70" s="525"/>
      <c r="SMX70" s="525"/>
      <c r="SMY70" s="525"/>
      <c r="SMZ70" s="525"/>
      <c r="SNA70" s="525"/>
      <c r="SNB70" s="525"/>
      <c r="SNC70" s="525"/>
      <c r="SND70" s="525"/>
      <c r="SNE70" s="525"/>
      <c r="SNF70" s="525"/>
      <c r="SNG70" s="525"/>
      <c r="SNH70" s="525"/>
      <c r="SNI70" s="525"/>
      <c r="SNJ70" s="525"/>
      <c r="SNK70" s="525"/>
      <c r="SNL70" s="525"/>
      <c r="SNM70" s="525"/>
      <c r="SNN70" s="525"/>
      <c r="SNO70" s="525"/>
      <c r="SNP70" s="525"/>
      <c r="SNQ70" s="525"/>
      <c r="SNR70" s="525"/>
      <c r="SNS70" s="525"/>
      <c r="SNT70" s="525"/>
      <c r="SNU70" s="525"/>
      <c r="SNV70" s="525"/>
      <c r="SNW70" s="525"/>
      <c r="SNX70" s="525"/>
      <c r="SNY70" s="525"/>
      <c r="SNZ70" s="525"/>
      <c r="SOA70" s="525"/>
      <c r="SOB70" s="525"/>
      <c r="SOC70" s="525"/>
      <c r="SOD70" s="525"/>
      <c r="SOE70" s="525"/>
      <c r="SOF70" s="525"/>
      <c r="SOG70" s="525"/>
      <c r="SOH70" s="525"/>
      <c r="SOI70" s="525"/>
      <c r="SOJ70" s="525"/>
      <c r="SOK70" s="525"/>
      <c r="SOL70" s="525"/>
      <c r="SOM70" s="525"/>
      <c r="SON70" s="525"/>
      <c r="SOO70" s="525"/>
      <c r="SOP70" s="525"/>
      <c r="SOQ70" s="525"/>
      <c r="SOR70" s="525"/>
      <c r="SOS70" s="525"/>
      <c r="SOT70" s="525"/>
      <c r="SOU70" s="525"/>
      <c r="SOV70" s="525"/>
      <c r="SOW70" s="525"/>
      <c r="SOX70" s="525"/>
      <c r="SOY70" s="525"/>
      <c r="SOZ70" s="525"/>
      <c r="SPA70" s="525"/>
      <c r="SPB70" s="525"/>
      <c r="SPC70" s="525"/>
      <c r="SPD70" s="525"/>
      <c r="SPE70" s="525"/>
      <c r="SPF70" s="525"/>
      <c r="SPG70" s="525"/>
      <c r="SPH70" s="525"/>
      <c r="SPI70" s="525"/>
      <c r="SPJ70" s="525"/>
      <c r="SPK70" s="525"/>
      <c r="SPL70" s="525"/>
      <c r="SPM70" s="525"/>
      <c r="SPN70" s="525"/>
      <c r="SPO70" s="525"/>
      <c r="SPP70" s="525"/>
      <c r="SPQ70" s="525"/>
      <c r="SPR70" s="525"/>
      <c r="SPS70" s="525"/>
      <c r="SPT70" s="525"/>
      <c r="SPU70" s="525"/>
      <c r="SPV70" s="525"/>
      <c r="SPW70" s="525"/>
      <c r="SPX70" s="525"/>
      <c r="SPY70" s="525"/>
      <c r="SPZ70" s="525"/>
      <c r="SQA70" s="525"/>
      <c r="SQB70" s="525"/>
      <c r="SQC70" s="525"/>
      <c r="SQD70" s="525"/>
      <c r="SQE70" s="525"/>
      <c r="SQF70" s="525"/>
      <c r="SQG70" s="525"/>
      <c r="SQH70" s="525"/>
      <c r="SQI70" s="525"/>
      <c r="SQJ70" s="525"/>
      <c r="SQK70" s="525"/>
      <c r="SQL70" s="525"/>
      <c r="SQM70" s="525"/>
      <c r="SQN70" s="525"/>
      <c r="SQO70" s="525"/>
      <c r="SQP70" s="525"/>
      <c r="SQQ70" s="525"/>
      <c r="SQR70" s="525"/>
      <c r="SQS70" s="525"/>
      <c r="SQT70" s="525"/>
      <c r="SQU70" s="525"/>
      <c r="SQV70" s="525"/>
      <c r="SQW70" s="525"/>
      <c r="SQX70" s="525"/>
      <c r="SQY70" s="525"/>
      <c r="SQZ70" s="525"/>
      <c r="SRA70" s="525"/>
      <c r="SRB70" s="525"/>
      <c r="SRC70" s="525"/>
      <c r="SRD70" s="525"/>
      <c r="SRE70" s="525"/>
      <c r="SRF70" s="525"/>
      <c r="SRG70" s="525"/>
      <c r="SRH70" s="525"/>
      <c r="SRI70" s="525"/>
      <c r="SRJ70" s="525"/>
      <c r="SRK70" s="525"/>
      <c r="SRL70" s="525"/>
      <c r="SRM70" s="525"/>
      <c r="SRN70" s="525"/>
      <c r="SRO70" s="525"/>
      <c r="SRP70" s="525"/>
      <c r="SRQ70" s="525"/>
      <c r="SRR70" s="525"/>
      <c r="SRS70" s="525"/>
      <c r="SRT70" s="525"/>
      <c r="SRU70" s="525"/>
      <c r="SRV70" s="525"/>
      <c r="SRW70" s="525"/>
      <c r="SRX70" s="525"/>
      <c r="SRY70" s="525"/>
      <c r="SRZ70" s="525"/>
      <c r="SSA70" s="525"/>
      <c r="SSB70" s="525"/>
      <c r="SSC70" s="525"/>
      <c r="SSD70" s="525"/>
      <c r="SSE70" s="525"/>
      <c r="SSF70" s="525"/>
      <c r="SSG70" s="525"/>
      <c r="SSH70" s="525"/>
      <c r="SSI70" s="525"/>
      <c r="SSJ70" s="525"/>
      <c r="SSK70" s="525"/>
      <c r="SSL70" s="525"/>
      <c r="SSM70" s="525"/>
      <c r="SSN70" s="525"/>
      <c r="SSO70" s="525"/>
      <c r="SSP70" s="525"/>
      <c r="SSQ70" s="525"/>
      <c r="SSR70" s="525"/>
      <c r="SSS70" s="525"/>
      <c r="SST70" s="525"/>
      <c r="SSU70" s="525"/>
      <c r="SSV70" s="525"/>
      <c r="SSW70" s="525"/>
      <c r="SSX70" s="525"/>
      <c r="SSY70" s="525"/>
      <c r="SSZ70" s="525"/>
      <c r="STA70" s="525"/>
      <c r="STB70" s="525"/>
      <c r="STC70" s="525"/>
      <c r="STD70" s="525"/>
      <c r="STE70" s="525"/>
      <c r="STF70" s="525"/>
      <c r="STG70" s="525"/>
      <c r="STH70" s="525"/>
      <c r="STI70" s="525"/>
      <c r="STJ70" s="525"/>
      <c r="STK70" s="525"/>
      <c r="STL70" s="525"/>
      <c r="STM70" s="525"/>
      <c r="STN70" s="525"/>
      <c r="STO70" s="525"/>
      <c r="STP70" s="525"/>
      <c r="STQ70" s="525"/>
      <c r="STR70" s="525"/>
      <c r="STS70" s="525"/>
      <c r="STT70" s="525"/>
      <c r="STU70" s="525"/>
      <c r="STV70" s="525"/>
      <c r="STW70" s="525"/>
      <c r="STX70" s="525"/>
      <c r="STY70" s="525"/>
      <c r="STZ70" s="525"/>
      <c r="SUA70" s="525"/>
      <c r="SUB70" s="525"/>
      <c r="SUC70" s="525"/>
      <c r="SUD70" s="525"/>
      <c r="SUE70" s="525"/>
      <c r="SUF70" s="525"/>
      <c r="SUG70" s="525"/>
      <c r="SUH70" s="525"/>
      <c r="SUI70" s="525"/>
      <c r="SUJ70" s="525"/>
      <c r="SUK70" s="525"/>
      <c r="SUL70" s="525"/>
      <c r="SUM70" s="525"/>
      <c r="SUN70" s="525"/>
      <c r="SUO70" s="525"/>
      <c r="SUP70" s="525"/>
      <c r="SUQ70" s="525"/>
      <c r="SUR70" s="525"/>
      <c r="SUS70" s="525"/>
      <c r="SUT70" s="525"/>
      <c r="SUU70" s="525"/>
      <c r="SUV70" s="525"/>
      <c r="SUW70" s="525"/>
      <c r="SUX70" s="525"/>
      <c r="SUY70" s="525"/>
      <c r="SUZ70" s="525"/>
      <c r="SVA70" s="525"/>
      <c r="SVB70" s="525"/>
      <c r="SVC70" s="525"/>
      <c r="SVD70" s="525"/>
      <c r="SVE70" s="525"/>
      <c r="SVF70" s="525"/>
      <c r="SVG70" s="525"/>
      <c r="SVH70" s="525"/>
      <c r="SVI70" s="525"/>
      <c r="SVJ70" s="525"/>
      <c r="SVK70" s="525"/>
      <c r="SVL70" s="525"/>
      <c r="SVM70" s="525"/>
      <c r="SVN70" s="525"/>
      <c r="SVO70" s="525"/>
      <c r="SVP70" s="525"/>
      <c r="SVQ70" s="525"/>
      <c r="SVR70" s="525"/>
      <c r="SVS70" s="525"/>
      <c r="SVT70" s="525"/>
      <c r="SVU70" s="525"/>
      <c r="SVV70" s="525"/>
      <c r="SVW70" s="525"/>
      <c r="SVX70" s="525"/>
      <c r="SVY70" s="525"/>
      <c r="SVZ70" s="525"/>
      <c r="SWA70" s="525"/>
      <c r="SWB70" s="525"/>
      <c r="SWC70" s="525"/>
      <c r="SWD70" s="525"/>
      <c r="SWE70" s="525"/>
      <c r="SWF70" s="525"/>
      <c r="SWG70" s="525"/>
      <c r="SWH70" s="525"/>
      <c r="SWI70" s="525"/>
      <c r="SWJ70" s="525"/>
      <c r="SWK70" s="525"/>
      <c r="SWL70" s="525"/>
      <c r="SWM70" s="525"/>
      <c r="SWN70" s="525"/>
      <c r="SWO70" s="525"/>
      <c r="SWP70" s="525"/>
      <c r="SWQ70" s="525"/>
      <c r="SWR70" s="525"/>
      <c r="SWS70" s="525"/>
      <c r="SWT70" s="525"/>
      <c r="SWU70" s="525"/>
      <c r="SWV70" s="525"/>
      <c r="SWW70" s="525"/>
      <c r="SWX70" s="525"/>
      <c r="SWY70" s="525"/>
      <c r="SWZ70" s="525"/>
      <c r="SXA70" s="525"/>
      <c r="SXB70" s="525"/>
      <c r="SXC70" s="525"/>
      <c r="SXD70" s="525"/>
      <c r="SXE70" s="525"/>
      <c r="SXF70" s="525"/>
      <c r="SXG70" s="525"/>
      <c r="SXH70" s="525"/>
      <c r="SXI70" s="525"/>
      <c r="SXJ70" s="525"/>
      <c r="SXK70" s="525"/>
      <c r="SXL70" s="525"/>
      <c r="SXM70" s="525"/>
      <c r="SXN70" s="525"/>
      <c r="SXO70" s="525"/>
      <c r="SXP70" s="525"/>
      <c r="SXQ70" s="525"/>
      <c r="SXR70" s="525"/>
      <c r="SXS70" s="525"/>
      <c r="SXT70" s="525"/>
      <c r="SXU70" s="525"/>
      <c r="SXV70" s="525"/>
      <c r="SXW70" s="525"/>
      <c r="SXX70" s="525"/>
      <c r="SXY70" s="525"/>
      <c r="SXZ70" s="525"/>
      <c r="SYA70" s="525"/>
      <c r="SYB70" s="525"/>
      <c r="SYC70" s="525"/>
      <c r="SYD70" s="525"/>
      <c r="SYE70" s="525"/>
      <c r="SYF70" s="525"/>
      <c r="SYG70" s="525"/>
      <c r="SYH70" s="525"/>
      <c r="SYI70" s="525"/>
      <c r="SYJ70" s="525"/>
      <c r="SYK70" s="525"/>
      <c r="SYL70" s="525"/>
      <c r="SYM70" s="525"/>
      <c r="SYN70" s="525"/>
      <c r="SYO70" s="525"/>
      <c r="SYP70" s="525"/>
      <c r="SYQ70" s="525"/>
      <c r="SYR70" s="525"/>
      <c r="SYS70" s="525"/>
      <c r="SYT70" s="525"/>
      <c r="SYU70" s="525"/>
      <c r="SYV70" s="525"/>
      <c r="SYW70" s="525"/>
      <c r="SYX70" s="525"/>
      <c r="SYY70" s="525"/>
      <c r="SYZ70" s="525"/>
      <c r="SZA70" s="525"/>
      <c r="SZB70" s="525"/>
      <c r="SZC70" s="525"/>
      <c r="SZD70" s="525"/>
      <c r="SZE70" s="525"/>
      <c r="SZF70" s="525"/>
      <c r="SZG70" s="525"/>
      <c r="SZH70" s="525"/>
      <c r="SZI70" s="525"/>
      <c r="SZJ70" s="525"/>
      <c r="SZK70" s="525"/>
      <c r="SZL70" s="525"/>
      <c r="SZM70" s="525"/>
      <c r="SZN70" s="525"/>
      <c r="SZO70" s="525"/>
      <c r="SZP70" s="525"/>
      <c r="SZQ70" s="525"/>
      <c r="SZR70" s="525"/>
      <c r="SZS70" s="525"/>
      <c r="SZT70" s="525"/>
      <c r="SZU70" s="525"/>
      <c r="SZV70" s="525"/>
      <c r="SZW70" s="525"/>
      <c r="SZX70" s="525"/>
      <c r="SZY70" s="525"/>
      <c r="SZZ70" s="525"/>
      <c r="TAA70" s="525"/>
      <c r="TAB70" s="525"/>
      <c r="TAC70" s="525"/>
      <c r="TAD70" s="525"/>
      <c r="TAE70" s="525"/>
      <c r="TAF70" s="525"/>
      <c r="TAG70" s="525"/>
      <c r="TAH70" s="525"/>
      <c r="TAI70" s="525"/>
      <c r="TAJ70" s="525"/>
      <c r="TAK70" s="525"/>
      <c r="TAL70" s="525"/>
      <c r="TAM70" s="525"/>
      <c r="TAN70" s="525"/>
      <c r="TAO70" s="525"/>
      <c r="TAP70" s="525"/>
      <c r="TAQ70" s="525"/>
      <c r="TAR70" s="525"/>
      <c r="TAS70" s="525"/>
      <c r="TAT70" s="525"/>
      <c r="TAU70" s="525"/>
      <c r="TAV70" s="525"/>
      <c r="TAW70" s="525"/>
      <c r="TAX70" s="525"/>
      <c r="TAY70" s="525"/>
      <c r="TAZ70" s="525"/>
      <c r="TBA70" s="525"/>
      <c r="TBB70" s="525"/>
      <c r="TBC70" s="525"/>
      <c r="TBD70" s="525"/>
      <c r="TBE70" s="525"/>
      <c r="TBF70" s="525"/>
      <c r="TBG70" s="525"/>
      <c r="TBH70" s="525"/>
      <c r="TBI70" s="525"/>
      <c r="TBJ70" s="525"/>
      <c r="TBK70" s="525"/>
      <c r="TBL70" s="525"/>
      <c r="TBM70" s="525"/>
      <c r="TBN70" s="525"/>
      <c r="TBO70" s="525"/>
      <c r="TBP70" s="525"/>
      <c r="TBQ70" s="525"/>
      <c r="TBR70" s="525"/>
      <c r="TBS70" s="525"/>
      <c r="TBT70" s="525"/>
      <c r="TBU70" s="525"/>
      <c r="TBV70" s="525"/>
      <c r="TBW70" s="525"/>
      <c r="TBX70" s="525"/>
      <c r="TBY70" s="525"/>
      <c r="TBZ70" s="525"/>
      <c r="TCA70" s="525"/>
      <c r="TCB70" s="525"/>
      <c r="TCC70" s="525"/>
      <c r="TCD70" s="525"/>
      <c r="TCE70" s="525"/>
      <c r="TCF70" s="525"/>
      <c r="TCG70" s="525"/>
      <c r="TCH70" s="525"/>
      <c r="TCI70" s="525"/>
      <c r="TCJ70" s="525"/>
      <c r="TCK70" s="525"/>
      <c r="TCL70" s="525"/>
      <c r="TCM70" s="525"/>
      <c r="TCN70" s="525"/>
      <c r="TCO70" s="525"/>
      <c r="TCP70" s="525"/>
      <c r="TCQ70" s="525"/>
      <c r="TCR70" s="525"/>
      <c r="TCS70" s="525"/>
      <c r="TCT70" s="525"/>
      <c r="TCU70" s="525"/>
      <c r="TCV70" s="525"/>
      <c r="TCW70" s="525"/>
      <c r="TCX70" s="525"/>
      <c r="TCY70" s="525"/>
      <c r="TCZ70" s="525"/>
      <c r="TDA70" s="525"/>
      <c r="TDB70" s="525"/>
      <c r="TDC70" s="525"/>
      <c r="TDD70" s="525"/>
      <c r="TDE70" s="525"/>
      <c r="TDF70" s="525"/>
      <c r="TDG70" s="525"/>
      <c r="TDH70" s="525"/>
      <c r="TDI70" s="525"/>
      <c r="TDJ70" s="525"/>
      <c r="TDK70" s="525"/>
      <c r="TDL70" s="525"/>
      <c r="TDM70" s="525"/>
      <c r="TDN70" s="525"/>
      <c r="TDO70" s="525"/>
      <c r="TDP70" s="525"/>
      <c r="TDQ70" s="525"/>
      <c r="TDR70" s="525"/>
      <c r="TDS70" s="525"/>
      <c r="TDT70" s="525"/>
      <c r="TDU70" s="525"/>
      <c r="TDV70" s="525"/>
      <c r="TDW70" s="525"/>
      <c r="TDX70" s="525"/>
      <c r="TDY70" s="525"/>
      <c r="TDZ70" s="525"/>
      <c r="TEA70" s="525"/>
      <c r="TEB70" s="525"/>
      <c r="TEC70" s="525"/>
      <c r="TED70" s="525"/>
      <c r="TEE70" s="525"/>
      <c r="TEF70" s="525"/>
      <c r="TEG70" s="525"/>
      <c r="TEH70" s="525"/>
      <c r="TEI70" s="525"/>
      <c r="TEJ70" s="525"/>
      <c r="TEK70" s="525"/>
      <c r="TEL70" s="525"/>
      <c r="TEM70" s="525"/>
      <c r="TEN70" s="525"/>
      <c r="TEO70" s="525"/>
      <c r="TEP70" s="525"/>
      <c r="TEQ70" s="525"/>
      <c r="TER70" s="525"/>
      <c r="TES70" s="525"/>
      <c r="TET70" s="525"/>
      <c r="TEU70" s="525"/>
      <c r="TEV70" s="525"/>
      <c r="TEW70" s="525"/>
      <c r="TEX70" s="525"/>
      <c r="TEY70" s="525"/>
      <c r="TEZ70" s="525"/>
      <c r="TFA70" s="525"/>
      <c r="TFB70" s="525"/>
      <c r="TFC70" s="525"/>
      <c r="TFD70" s="525"/>
      <c r="TFE70" s="525"/>
      <c r="TFF70" s="525"/>
      <c r="TFG70" s="525"/>
      <c r="TFH70" s="525"/>
      <c r="TFI70" s="525"/>
      <c r="TFJ70" s="525"/>
      <c r="TFK70" s="525"/>
      <c r="TFL70" s="525"/>
      <c r="TFM70" s="525"/>
      <c r="TFN70" s="525"/>
      <c r="TFO70" s="525"/>
      <c r="TFP70" s="525"/>
      <c r="TFQ70" s="525"/>
      <c r="TFR70" s="525"/>
      <c r="TFS70" s="525"/>
      <c r="TFT70" s="525"/>
      <c r="TFU70" s="525"/>
      <c r="TFV70" s="525"/>
      <c r="TFW70" s="525"/>
      <c r="TFX70" s="525"/>
      <c r="TFY70" s="525"/>
      <c r="TFZ70" s="525"/>
      <c r="TGA70" s="525"/>
      <c r="TGB70" s="525"/>
      <c r="TGC70" s="525"/>
      <c r="TGD70" s="525"/>
      <c r="TGE70" s="525"/>
      <c r="TGF70" s="525"/>
      <c r="TGG70" s="525"/>
      <c r="TGH70" s="525"/>
      <c r="TGI70" s="525"/>
      <c r="TGJ70" s="525"/>
      <c r="TGK70" s="525"/>
      <c r="TGL70" s="525"/>
      <c r="TGM70" s="525"/>
      <c r="TGN70" s="525"/>
      <c r="TGO70" s="525"/>
      <c r="TGP70" s="525"/>
      <c r="TGQ70" s="525"/>
      <c r="TGR70" s="525"/>
      <c r="TGS70" s="525"/>
      <c r="TGT70" s="525"/>
      <c r="TGU70" s="525"/>
      <c r="TGV70" s="525"/>
      <c r="TGW70" s="525"/>
      <c r="TGX70" s="525"/>
      <c r="TGY70" s="525"/>
      <c r="TGZ70" s="525"/>
      <c r="THA70" s="525"/>
      <c r="THB70" s="525"/>
      <c r="THC70" s="525"/>
      <c r="THD70" s="525"/>
      <c r="THE70" s="525"/>
      <c r="THF70" s="525"/>
      <c r="THG70" s="525"/>
      <c r="THH70" s="525"/>
      <c r="THI70" s="525"/>
      <c r="THJ70" s="525"/>
      <c r="THK70" s="525"/>
      <c r="THL70" s="525"/>
      <c r="THM70" s="525"/>
      <c r="THN70" s="525"/>
      <c r="THO70" s="525"/>
      <c r="THP70" s="525"/>
      <c r="THQ70" s="525"/>
      <c r="THR70" s="525"/>
      <c r="THS70" s="525"/>
      <c r="THT70" s="525"/>
      <c r="THU70" s="525"/>
      <c r="THV70" s="525"/>
      <c r="THW70" s="525"/>
      <c r="THX70" s="525"/>
      <c r="THY70" s="525"/>
      <c r="THZ70" s="525"/>
      <c r="TIA70" s="525"/>
      <c r="TIB70" s="525"/>
      <c r="TIC70" s="525"/>
      <c r="TID70" s="525"/>
      <c r="TIE70" s="525"/>
      <c r="TIF70" s="525"/>
      <c r="TIG70" s="525"/>
      <c r="TIH70" s="525"/>
      <c r="TII70" s="525"/>
      <c r="TIJ70" s="525"/>
      <c r="TIK70" s="525"/>
      <c r="TIL70" s="525"/>
      <c r="TIM70" s="525"/>
      <c r="TIN70" s="525"/>
      <c r="TIO70" s="525"/>
      <c r="TIP70" s="525"/>
      <c r="TIQ70" s="525"/>
      <c r="TIR70" s="525"/>
      <c r="TIS70" s="525"/>
      <c r="TIT70" s="525"/>
      <c r="TIU70" s="525"/>
      <c r="TIV70" s="525"/>
      <c r="TIW70" s="525"/>
      <c r="TIX70" s="525"/>
      <c r="TIY70" s="525"/>
      <c r="TIZ70" s="525"/>
      <c r="TJA70" s="525"/>
      <c r="TJB70" s="525"/>
      <c r="TJC70" s="525"/>
      <c r="TJD70" s="525"/>
      <c r="TJE70" s="525"/>
      <c r="TJF70" s="525"/>
      <c r="TJG70" s="525"/>
      <c r="TJH70" s="525"/>
      <c r="TJI70" s="525"/>
      <c r="TJJ70" s="525"/>
      <c r="TJK70" s="525"/>
      <c r="TJL70" s="525"/>
      <c r="TJM70" s="525"/>
      <c r="TJN70" s="525"/>
      <c r="TJO70" s="525"/>
      <c r="TJP70" s="525"/>
      <c r="TJQ70" s="525"/>
      <c r="TJR70" s="525"/>
      <c r="TJS70" s="525"/>
      <c r="TJT70" s="525"/>
      <c r="TJU70" s="525"/>
      <c r="TJV70" s="525"/>
      <c r="TJW70" s="525"/>
      <c r="TJX70" s="525"/>
      <c r="TJY70" s="525"/>
      <c r="TJZ70" s="525"/>
      <c r="TKA70" s="525"/>
      <c r="TKB70" s="525"/>
      <c r="TKC70" s="525"/>
      <c r="TKD70" s="525"/>
      <c r="TKE70" s="525"/>
      <c r="TKF70" s="525"/>
      <c r="TKG70" s="525"/>
      <c r="TKH70" s="525"/>
      <c r="TKI70" s="525"/>
      <c r="TKJ70" s="525"/>
      <c r="TKK70" s="525"/>
      <c r="TKL70" s="525"/>
      <c r="TKM70" s="525"/>
      <c r="TKN70" s="525"/>
      <c r="TKO70" s="525"/>
      <c r="TKP70" s="525"/>
      <c r="TKQ70" s="525"/>
      <c r="TKR70" s="525"/>
      <c r="TKS70" s="525"/>
      <c r="TKT70" s="525"/>
      <c r="TKU70" s="525"/>
      <c r="TKV70" s="525"/>
      <c r="TKW70" s="525"/>
      <c r="TKX70" s="525"/>
      <c r="TKY70" s="525"/>
      <c r="TKZ70" s="525"/>
      <c r="TLA70" s="525"/>
      <c r="TLB70" s="525"/>
      <c r="TLC70" s="525"/>
      <c r="TLD70" s="525"/>
      <c r="TLE70" s="525"/>
      <c r="TLF70" s="525"/>
      <c r="TLG70" s="525"/>
      <c r="TLH70" s="525"/>
      <c r="TLI70" s="525"/>
      <c r="TLJ70" s="525"/>
      <c r="TLK70" s="525"/>
      <c r="TLL70" s="525"/>
      <c r="TLM70" s="525"/>
      <c r="TLN70" s="525"/>
      <c r="TLO70" s="525"/>
      <c r="TLP70" s="525"/>
      <c r="TLQ70" s="525"/>
      <c r="TLR70" s="525"/>
      <c r="TLS70" s="525"/>
      <c r="TLT70" s="525"/>
      <c r="TLU70" s="525"/>
      <c r="TLV70" s="525"/>
      <c r="TLW70" s="525"/>
      <c r="TLX70" s="525"/>
      <c r="TLY70" s="525"/>
      <c r="TLZ70" s="525"/>
      <c r="TMA70" s="525"/>
      <c r="TMB70" s="525"/>
      <c r="TMC70" s="525"/>
      <c r="TMD70" s="525"/>
      <c r="TME70" s="525"/>
      <c r="TMF70" s="525"/>
      <c r="TMG70" s="525"/>
      <c r="TMH70" s="525"/>
      <c r="TMI70" s="525"/>
      <c r="TMJ70" s="525"/>
      <c r="TMK70" s="525"/>
      <c r="TML70" s="525"/>
      <c r="TMM70" s="525"/>
      <c r="TMN70" s="525"/>
      <c r="TMO70" s="525"/>
      <c r="TMP70" s="525"/>
      <c r="TMQ70" s="525"/>
      <c r="TMR70" s="525"/>
      <c r="TMS70" s="525"/>
      <c r="TMT70" s="525"/>
      <c r="TMU70" s="525"/>
      <c r="TMV70" s="525"/>
      <c r="TMW70" s="525"/>
      <c r="TMX70" s="525"/>
      <c r="TMY70" s="525"/>
      <c r="TMZ70" s="525"/>
      <c r="TNA70" s="525"/>
      <c r="TNB70" s="525"/>
      <c r="TNC70" s="525"/>
      <c r="TND70" s="525"/>
      <c r="TNE70" s="525"/>
      <c r="TNF70" s="525"/>
      <c r="TNG70" s="525"/>
      <c r="TNH70" s="525"/>
      <c r="TNI70" s="525"/>
      <c r="TNJ70" s="525"/>
      <c r="TNK70" s="525"/>
      <c r="TNL70" s="525"/>
      <c r="TNM70" s="525"/>
      <c r="TNN70" s="525"/>
      <c r="TNO70" s="525"/>
      <c r="TNP70" s="525"/>
      <c r="TNQ70" s="525"/>
      <c r="TNR70" s="525"/>
      <c r="TNS70" s="525"/>
      <c r="TNT70" s="525"/>
      <c r="TNU70" s="525"/>
      <c r="TNV70" s="525"/>
      <c r="TNW70" s="525"/>
      <c r="TNX70" s="525"/>
      <c r="TNY70" s="525"/>
      <c r="TNZ70" s="525"/>
      <c r="TOA70" s="525"/>
      <c r="TOB70" s="525"/>
      <c r="TOC70" s="525"/>
      <c r="TOD70" s="525"/>
      <c r="TOE70" s="525"/>
      <c r="TOF70" s="525"/>
      <c r="TOG70" s="525"/>
      <c r="TOH70" s="525"/>
      <c r="TOI70" s="525"/>
      <c r="TOJ70" s="525"/>
      <c r="TOK70" s="525"/>
      <c r="TOL70" s="525"/>
      <c r="TOM70" s="525"/>
      <c r="TON70" s="525"/>
      <c r="TOO70" s="525"/>
      <c r="TOP70" s="525"/>
      <c r="TOQ70" s="525"/>
      <c r="TOR70" s="525"/>
      <c r="TOS70" s="525"/>
      <c r="TOT70" s="525"/>
      <c r="TOU70" s="525"/>
      <c r="TOV70" s="525"/>
      <c r="TOW70" s="525"/>
      <c r="TOX70" s="525"/>
      <c r="TOY70" s="525"/>
      <c r="TOZ70" s="525"/>
      <c r="TPA70" s="525"/>
      <c r="TPB70" s="525"/>
      <c r="TPC70" s="525"/>
      <c r="TPD70" s="525"/>
      <c r="TPE70" s="525"/>
      <c r="TPF70" s="525"/>
      <c r="TPG70" s="525"/>
      <c r="TPH70" s="525"/>
      <c r="TPI70" s="525"/>
      <c r="TPJ70" s="525"/>
      <c r="TPK70" s="525"/>
      <c r="TPL70" s="525"/>
      <c r="TPM70" s="525"/>
      <c r="TPN70" s="525"/>
      <c r="TPO70" s="525"/>
      <c r="TPP70" s="525"/>
      <c r="TPQ70" s="525"/>
      <c r="TPR70" s="525"/>
      <c r="TPS70" s="525"/>
      <c r="TPT70" s="525"/>
      <c r="TPU70" s="525"/>
      <c r="TPV70" s="525"/>
      <c r="TPW70" s="525"/>
      <c r="TPX70" s="525"/>
      <c r="TPY70" s="525"/>
      <c r="TPZ70" s="525"/>
      <c r="TQA70" s="525"/>
      <c r="TQB70" s="525"/>
      <c r="TQC70" s="525"/>
      <c r="TQD70" s="525"/>
      <c r="TQE70" s="525"/>
      <c r="TQF70" s="525"/>
      <c r="TQG70" s="525"/>
      <c r="TQH70" s="525"/>
      <c r="TQI70" s="525"/>
      <c r="TQJ70" s="525"/>
      <c r="TQK70" s="525"/>
      <c r="TQL70" s="525"/>
      <c r="TQM70" s="525"/>
      <c r="TQN70" s="525"/>
      <c r="TQO70" s="525"/>
      <c r="TQP70" s="525"/>
      <c r="TQQ70" s="525"/>
      <c r="TQR70" s="525"/>
      <c r="TQS70" s="525"/>
      <c r="TQT70" s="525"/>
      <c r="TQU70" s="525"/>
      <c r="TQV70" s="525"/>
      <c r="TQW70" s="525"/>
      <c r="TQX70" s="525"/>
      <c r="TQY70" s="525"/>
      <c r="TQZ70" s="525"/>
      <c r="TRA70" s="525"/>
      <c r="TRB70" s="525"/>
      <c r="TRC70" s="525"/>
      <c r="TRD70" s="525"/>
      <c r="TRE70" s="525"/>
      <c r="TRF70" s="525"/>
      <c r="TRG70" s="525"/>
      <c r="TRH70" s="525"/>
      <c r="TRI70" s="525"/>
      <c r="TRJ70" s="525"/>
      <c r="TRK70" s="525"/>
      <c r="TRL70" s="525"/>
      <c r="TRM70" s="525"/>
      <c r="TRN70" s="525"/>
      <c r="TRO70" s="525"/>
      <c r="TRP70" s="525"/>
      <c r="TRQ70" s="525"/>
      <c r="TRR70" s="525"/>
      <c r="TRS70" s="525"/>
      <c r="TRT70" s="525"/>
      <c r="TRU70" s="525"/>
      <c r="TRV70" s="525"/>
      <c r="TRW70" s="525"/>
      <c r="TRX70" s="525"/>
      <c r="TRY70" s="525"/>
      <c r="TRZ70" s="525"/>
      <c r="TSA70" s="525"/>
      <c r="TSB70" s="525"/>
      <c r="TSC70" s="525"/>
      <c r="TSD70" s="525"/>
      <c r="TSE70" s="525"/>
      <c r="TSF70" s="525"/>
      <c r="TSG70" s="525"/>
      <c r="TSH70" s="525"/>
      <c r="TSI70" s="525"/>
      <c r="TSJ70" s="525"/>
      <c r="TSK70" s="525"/>
      <c r="TSL70" s="525"/>
      <c r="TSM70" s="525"/>
      <c r="TSN70" s="525"/>
      <c r="TSO70" s="525"/>
      <c r="TSP70" s="525"/>
      <c r="TSQ70" s="525"/>
      <c r="TSR70" s="525"/>
      <c r="TSS70" s="525"/>
      <c r="TST70" s="525"/>
      <c r="TSU70" s="525"/>
      <c r="TSV70" s="525"/>
      <c r="TSW70" s="525"/>
      <c r="TSX70" s="525"/>
      <c r="TSY70" s="525"/>
      <c r="TSZ70" s="525"/>
      <c r="TTA70" s="525"/>
      <c r="TTB70" s="525"/>
      <c r="TTC70" s="525"/>
      <c r="TTD70" s="525"/>
      <c r="TTE70" s="525"/>
      <c r="TTF70" s="525"/>
      <c r="TTG70" s="525"/>
      <c r="TTH70" s="525"/>
      <c r="TTI70" s="525"/>
      <c r="TTJ70" s="525"/>
      <c r="TTK70" s="525"/>
      <c r="TTL70" s="525"/>
      <c r="TTM70" s="525"/>
      <c r="TTN70" s="525"/>
      <c r="TTO70" s="525"/>
      <c r="TTP70" s="525"/>
      <c r="TTQ70" s="525"/>
      <c r="TTR70" s="525"/>
      <c r="TTS70" s="525"/>
      <c r="TTT70" s="525"/>
      <c r="TTU70" s="525"/>
      <c r="TTV70" s="525"/>
      <c r="TTW70" s="525"/>
      <c r="TTX70" s="525"/>
      <c r="TTY70" s="525"/>
      <c r="TTZ70" s="525"/>
      <c r="TUA70" s="525"/>
      <c r="TUB70" s="525"/>
      <c r="TUC70" s="525"/>
      <c r="TUD70" s="525"/>
      <c r="TUE70" s="525"/>
      <c r="TUF70" s="525"/>
      <c r="TUG70" s="525"/>
      <c r="TUH70" s="525"/>
      <c r="TUI70" s="525"/>
      <c r="TUJ70" s="525"/>
      <c r="TUK70" s="525"/>
      <c r="TUL70" s="525"/>
      <c r="TUM70" s="525"/>
      <c r="TUN70" s="525"/>
      <c r="TUO70" s="525"/>
      <c r="TUP70" s="525"/>
      <c r="TUQ70" s="525"/>
      <c r="TUR70" s="525"/>
      <c r="TUS70" s="525"/>
      <c r="TUT70" s="525"/>
      <c r="TUU70" s="525"/>
      <c r="TUV70" s="525"/>
      <c r="TUW70" s="525"/>
      <c r="TUX70" s="525"/>
      <c r="TUY70" s="525"/>
      <c r="TUZ70" s="525"/>
      <c r="TVA70" s="525"/>
      <c r="TVB70" s="525"/>
      <c r="TVC70" s="525"/>
      <c r="TVD70" s="525"/>
      <c r="TVE70" s="525"/>
      <c r="TVF70" s="525"/>
      <c r="TVG70" s="525"/>
      <c r="TVH70" s="525"/>
      <c r="TVI70" s="525"/>
      <c r="TVJ70" s="525"/>
      <c r="TVK70" s="525"/>
      <c r="TVL70" s="525"/>
      <c r="TVM70" s="525"/>
      <c r="TVN70" s="525"/>
      <c r="TVO70" s="525"/>
      <c r="TVP70" s="525"/>
      <c r="TVQ70" s="525"/>
      <c r="TVR70" s="525"/>
      <c r="TVS70" s="525"/>
      <c r="TVT70" s="525"/>
      <c r="TVU70" s="525"/>
      <c r="TVV70" s="525"/>
      <c r="TVW70" s="525"/>
      <c r="TVX70" s="525"/>
      <c r="TVY70" s="525"/>
      <c r="TVZ70" s="525"/>
      <c r="TWA70" s="525"/>
      <c r="TWB70" s="525"/>
      <c r="TWC70" s="525"/>
      <c r="TWD70" s="525"/>
      <c r="TWE70" s="525"/>
      <c r="TWF70" s="525"/>
      <c r="TWG70" s="525"/>
      <c r="TWH70" s="525"/>
      <c r="TWI70" s="525"/>
      <c r="TWJ70" s="525"/>
      <c r="TWK70" s="525"/>
      <c r="TWL70" s="525"/>
      <c r="TWM70" s="525"/>
      <c r="TWN70" s="525"/>
      <c r="TWO70" s="525"/>
      <c r="TWP70" s="525"/>
      <c r="TWQ70" s="525"/>
      <c r="TWR70" s="525"/>
      <c r="TWS70" s="525"/>
      <c r="TWT70" s="525"/>
      <c r="TWU70" s="525"/>
      <c r="TWV70" s="525"/>
      <c r="TWW70" s="525"/>
      <c r="TWX70" s="525"/>
      <c r="TWY70" s="525"/>
      <c r="TWZ70" s="525"/>
      <c r="TXA70" s="525"/>
      <c r="TXB70" s="525"/>
      <c r="TXC70" s="525"/>
      <c r="TXD70" s="525"/>
      <c r="TXE70" s="525"/>
      <c r="TXF70" s="525"/>
      <c r="TXG70" s="525"/>
      <c r="TXH70" s="525"/>
      <c r="TXI70" s="525"/>
      <c r="TXJ70" s="525"/>
      <c r="TXK70" s="525"/>
      <c r="TXL70" s="525"/>
      <c r="TXM70" s="525"/>
      <c r="TXN70" s="525"/>
      <c r="TXO70" s="525"/>
      <c r="TXP70" s="525"/>
      <c r="TXQ70" s="525"/>
      <c r="TXR70" s="525"/>
      <c r="TXS70" s="525"/>
      <c r="TXT70" s="525"/>
      <c r="TXU70" s="525"/>
      <c r="TXV70" s="525"/>
      <c r="TXW70" s="525"/>
      <c r="TXX70" s="525"/>
      <c r="TXY70" s="525"/>
      <c r="TXZ70" s="525"/>
      <c r="TYA70" s="525"/>
      <c r="TYB70" s="525"/>
      <c r="TYC70" s="525"/>
      <c r="TYD70" s="525"/>
      <c r="TYE70" s="525"/>
      <c r="TYF70" s="525"/>
      <c r="TYG70" s="525"/>
      <c r="TYH70" s="525"/>
      <c r="TYI70" s="525"/>
      <c r="TYJ70" s="525"/>
      <c r="TYK70" s="525"/>
      <c r="TYL70" s="525"/>
      <c r="TYM70" s="525"/>
      <c r="TYN70" s="525"/>
      <c r="TYO70" s="525"/>
      <c r="TYP70" s="525"/>
      <c r="TYQ70" s="525"/>
      <c r="TYR70" s="525"/>
      <c r="TYS70" s="525"/>
      <c r="TYT70" s="525"/>
      <c r="TYU70" s="525"/>
      <c r="TYV70" s="525"/>
      <c r="TYW70" s="525"/>
      <c r="TYX70" s="525"/>
      <c r="TYY70" s="525"/>
      <c r="TYZ70" s="525"/>
      <c r="TZA70" s="525"/>
      <c r="TZB70" s="525"/>
      <c r="TZC70" s="525"/>
      <c r="TZD70" s="525"/>
      <c r="TZE70" s="525"/>
      <c r="TZF70" s="525"/>
      <c r="TZG70" s="525"/>
      <c r="TZH70" s="525"/>
      <c r="TZI70" s="525"/>
      <c r="TZJ70" s="525"/>
      <c r="TZK70" s="525"/>
      <c r="TZL70" s="525"/>
      <c r="TZM70" s="525"/>
      <c r="TZN70" s="525"/>
      <c r="TZO70" s="525"/>
      <c r="TZP70" s="525"/>
      <c r="TZQ70" s="525"/>
      <c r="TZR70" s="525"/>
      <c r="TZS70" s="525"/>
      <c r="TZT70" s="525"/>
      <c r="TZU70" s="525"/>
      <c r="TZV70" s="525"/>
      <c r="TZW70" s="525"/>
      <c r="TZX70" s="525"/>
      <c r="TZY70" s="525"/>
      <c r="TZZ70" s="525"/>
      <c r="UAA70" s="525"/>
      <c r="UAB70" s="525"/>
      <c r="UAC70" s="525"/>
      <c r="UAD70" s="525"/>
      <c r="UAE70" s="525"/>
      <c r="UAF70" s="525"/>
      <c r="UAG70" s="525"/>
      <c r="UAH70" s="525"/>
      <c r="UAI70" s="525"/>
      <c r="UAJ70" s="525"/>
      <c r="UAK70" s="525"/>
      <c r="UAL70" s="525"/>
      <c r="UAM70" s="525"/>
      <c r="UAN70" s="525"/>
      <c r="UAO70" s="525"/>
      <c r="UAP70" s="525"/>
      <c r="UAQ70" s="525"/>
      <c r="UAR70" s="525"/>
      <c r="UAS70" s="525"/>
      <c r="UAT70" s="525"/>
      <c r="UAU70" s="525"/>
      <c r="UAV70" s="525"/>
      <c r="UAW70" s="525"/>
      <c r="UAX70" s="525"/>
      <c r="UAY70" s="525"/>
      <c r="UAZ70" s="525"/>
      <c r="UBA70" s="525"/>
      <c r="UBB70" s="525"/>
      <c r="UBC70" s="525"/>
      <c r="UBD70" s="525"/>
      <c r="UBE70" s="525"/>
      <c r="UBF70" s="525"/>
      <c r="UBG70" s="525"/>
      <c r="UBH70" s="525"/>
      <c r="UBI70" s="525"/>
      <c r="UBJ70" s="525"/>
      <c r="UBK70" s="525"/>
      <c r="UBL70" s="525"/>
      <c r="UBM70" s="525"/>
      <c r="UBN70" s="525"/>
      <c r="UBO70" s="525"/>
      <c r="UBP70" s="525"/>
      <c r="UBQ70" s="525"/>
      <c r="UBR70" s="525"/>
      <c r="UBS70" s="525"/>
      <c r="UBT70" s="525"/>
      <c r="UBU70" s="525"/>
      <c r="UBV70" s="525"/>
      <c r="UBW70" s="525"/>
      <c r="UBX70" s="525"/>
      <c r="UBY70" s="525"/>
      <c r="UBZ70" s="525"/>
      <c r="UCA70" s="525"/>
      <c r="UCB70" s="525"/>
      <c r="UCC70" s="525"/>
      <c r="UCD70" s="525"/>
      <c r="UCE70" s="525"/>
      <c r="UCF70" s="525"/>
      <c r="UCG70" s="525"/>
      <c r="UCH70" s="525"/>
      <c r="UCI70" s="525"/>
      <c r="UCJ70" s="525"/>
      <c r="UCK70" s="525"/>
      <c r="UCL70" s="525"/>
      <c r="UCM70" s="525"/>
      <c r="UCN70" s="525"/>
      <c r="UCO70" s="525"/>
      <c r="UCP70" s="525"/>
      <c r="UCQ70" s="525"/>
      <c r="UCR70" s="525"/>
      <c r="UCS70" s="525"/>
      <c r="UCT70" s="525"/>
      <c r="UCU70" s="525"/>
      <c r="UCV70" s="525"/>
      <c r="UCW70" s="525"/>
      <c r="UCX70" s="525"/>
      <c r="UCY70" s="525"/>
      <c r="UCZ70" s="525"/>
      <c r="UDA70" s="525"/>
      <c r="UDB70" s="525"/>
      <c r="UDC70" s="525"/>
      <c r="UDD70" s="525"/>
      <c r="UDE70" s="525"/>
      <c r="UDF70" s="525"/>
      <c r="UDG70" s="525"/>
      <c r="UDH70" s="525"/>
      <c r="UDI70" s="525"/>
      <c r="UDJ70" s="525"/>
      <c r="UDK70" s="525"/>
      <c r="UDL70" s="525"/>
      <c r="UDM70" s="525"/>
      <c r="UDN70" s="525"/>
      <c r="UDO70" s="525"/>
      <c r="UDP70" s="525"/>
      <c r="UDQ70" s="525"/>
      <c r="UDR70" s="525"/>
      <c r="UDS70" s="525"/>
      <c r="UDT70" s="525"/>
      <c r="UDU70" s="525"/>
      <c r="UDV70" s="525"/>
      <c r="UDW70" s="525"/>
      <c r="UDX70" s="525"/>
      <c r="UDY70" s="525"/>
      <c r="UDZ70" s="525"/>
      <c r="UEA70" s="525"/>
      <c r="UEB70" s="525"/>
      <c r="UEC70" s="525"/>
      <c r="UED70" s="525"/>
      <c r="UEE70" s="525"/>
      <c r="UEF70" s="525"/>
      <c r="UEG70" s="525"/>
      <c r="UEH70" s="525"/>
      <c r="UEI70" s="525"/>
      <c r="UEJ70" s="525"/>
      <c r="UEK70" s="525"/>
      <c r="UEL70" s="525"/>
      <c r="UEM70" s="525"/>
      <c r="UEN70" s="525"/>
      <c r="UEO70" s="525"/>
      <c r="UEP70" s="525"/>
      <c r="UEQ70" s="525"/>
      <c r="UER70" s="525"/>
      <c r="UES70" s="525"/>
      <c r="UET70" s="525"/>
      <c r="UEU70" s="525"/>
      <c r="UEV70" s="525"/>
      <c r="UEW70" s="525"/>
      <c r="UEX70" s="525"/>
      <c r="UEY70" s="525"/>
      <c r="UEZ70" s="525"/>
      <c r="UFA70" s="525"/>
      <c r="UFB70" s="525"/>
      <c r="UFC70" s="525"/>
      <c r="UFD70" s="525"/>
      <c r="UFE70" s="525"/>
      <c r="UFF70" s="525"/>
      <c r="UFG70" s="525"/>
      <c r="UFH70" s="525"/>
      <c r="UFI70" s="525"/>
      <c r="UFJ70" s="525"/>
      <c r="UFK70" s="525"/>
      <c r="UFL70" s="525"/>
      <c r="UFM70" s="525"/>
      <c r="UFN70" s="525"/>
      <c r="UFO70" s="525"/>
      <c r="UFP70" s="525"/>
      <c r="UFQ70" s="525"/>
      <c r="UFR70" s="525"/>
      <c r="UFS70" s="525"/>
      <c r="UFT70" s="525"/>
      <c r="UFU70" s="525"/>
      <c r="UFV70" s="525"/>
      <c r="UFW70" s="525"/>
      <c r="UFX70" s="525"/>
      <c r="UFY70" s="525"/>
      <c r="UFZ70" s="525"/>
      <c r="UGA70" s="525"/>
      <c r="UGB70" s="525"/>
      <c r="UGC70" s="525"/>
      <c r="UGD70" s="525"/>
      <c r="UGE70" s="525"/>
      <c r="UGF70" s="525"/>
      <c r="UGG70" s="525"/>
      <c r="UGH70" s="525"/>
      <c r="UGI70" s="525"/>
      <c r="UGJ70" s="525"/>
      <c r="UGK70" s="525"/>
      <c r="UGL70" s="525"/>
      <c r="UGM70" s="525"/>
      <c r="UGN70" s="525"/>
      <c r="UGO70" s="525"/>
      <c r="UGP70" s="525"/>
      <c r="UGQ70" s="525"/>
      <c r="UGR70" s="525"/>
      <c r="UGS70" s="525"/>
      <c r="UGT70" s="525"/>
      <c r="UGU70" s="525"/>
      <c r="UGV70" s="525"/>
      <c r="UGW70" s="525"/>
      <c r="UGX70" s="525"/>
      <c r="UGY70" s="525"/>
      <c r="UGZ70" s="525"/>
      <c r="UHA70" s="525"/>
      <c r="UHB70" s="525"/>
      <c r="UHC70" s="525"/>
      <c r="UHD70" s="525"/>
      <c r="UHE70" s="525"/>
      <c r="UHF70" s="525"/>
      <c r="UHG70" s="525"/>
      <c r="UHH70" s="525"/>
      <c r="UHI70" s="525"/>
      <c r="UHJ70" s="525"/>
      <c r="UHK70" s="525"/>
      <c r="UHL70" s="525"/>
      <c r="UHM70" s="525"/>
      <c r="UHN70" s="525"/>
      <c r="UHO70" s="525"/>
      <c r="UHP70" s="525"/>
      <c r="UHQ70" s="525"/>
      <c r="UHR70" s="525"/>
      <c r="UHS70" s="525"/>
      <c r="UHT70" s="525"/>
      <c r="UHU70" s="525"/>
      <c r="UHV70" s="525"/>
      <c r="UHW70" s="525"/>
      <c r="UHX70" s="525"/>
      <c r="UHY70" s="525"/>
      <c r="UHZ70" s="525"/>
      <c r="UIA70" s="525"/>
      <c r="UIB70" s="525"/>
      <c r="UIC70" s="525"/>
      <c r="UID70" s="525"/>
      <c r="UIE70" s="525"/>
      <c r="UIF70" s="525"/>
      <c r="UIG70" s="525"/>
      <c r="UIH70" s="525"/>
      <c r="UII70" s="525"/>
      <c r="UIJ70" s="525"/>
      <c r="UIK70" s="525"/>
      <c r="UIL70" s="525"/>
      <c r="UIM70" s="525"/>
      <c r="UIN70" s="525"/>
      <c r="UIO70" s="525"/>
      <c r="UIP70" s="525"/>
      <c r="UIQ70" s="525"/>
      <c r="UIR70" s="525"/>
      <c r="UIS70" s="525"/>
      <c r="UIT70" s="525"/>
      <c r="UIU70" s="525"/>
      <c r="UIV70" s="525"/>
      <c r="UIW70" s="525"/>
      <c r="UIX70" s="525"/>
      <c r="UIY70" s="525"/>
      <c r="UIZ70" s="525"/>
      <c r="UJA70" s="525"/>
      <c r="UJB70" s="525"/>
      <c r="UJC70" s="525"/>
      <c r="UJD70" s="525"/>
      <c r="UJE70" s="525"/>
      <c r="UJF70" s="525"/>
      <c r="UJG70" s="525"/>
      <c r="UJH70" s="525"/>
      <c r="UJI70" s="525"/>
      <c r="UJJ70" s="525"/>
      <c r="UJK70" s="525"/>
      <c r="UJL70" s="525"/>
      <c r="UJM70" s="525"/>
      <c r="UJN70" s="525"/>
      <c r="UJO70" s="525"/>
      <c r="UJP70" s="525"/>
      <c r="UJQ70" s="525"/>
      <c r="UJR70" s="525"/>
      <c r="UJS70" s="525"/>
      <c r="UJT70" s="525"/>
      <c r="UJU70" s="525"/>
      <c r="UJV70" s="525"/>
      <c r="UJW70" s="525"/>
      <c r="UJX70" s="525"/>
      <c r="UJY70" s="525"/>
      <c r="UJZ70" s="525"/>
      <c r="UKA70" s="525"/>
      <c r="UKB70" s="525"/>
      <c r="UKC70" s="525"/>
      <c r="UKD70" s="525"/>
      <c r="UKE70" s="525"/>
      <c r="UKF70" s="525"/>
      <c r="UKG70" s="525"/>
      <c r="UKH70" s="525"/>
      <c r="UKI70" s="525"/>
      <c r="UKJ70" s="525"/>
      <c r="UKK70" s="525"/>
      <c r="UKL70" s="525"/>
      <c r="UKM70" s="525"/>
      <c r="UKN70" s="525"/>
      <c r="UKO70" s="525"/>
      <c r="UKP70" s="525"/>
      <c r="UKQ70" s="525"/>
      <c r="UKR70" s="525"/>
      <c r="UKS70" s="525"/>
      <c r="UKT70" s="525"/>
      <c r="UKU70" s="525"/>
      <c r="UKV70" s="525"/>
      <c r="UKW70" s="525"/>
      <c r="UKX70" s="525"/>
      <c r="UKY70" s="525"/>
      <c r="UKZ70" s="525"/>
      <c r="ULA70" s="525"/>
      <c r="ULB70" s="525"/>
      <c r="ULC70" s="525"/>
      <c r="ULD70" s="525"/>
      <c r="ULE70" s="525"/>
      <c r="ULF70" s="525"/>
      <c r="ULG70" s="525"/>
      <c r="ULH70" s="525"/>
      <c r="ULI70" s="525"/>
      <c r="ULJ70" s="525"/>
      <c r="ULK70" s="525"/>
      <c r="ULL70" s="525"/>
      <c r="ULM70" s="525"/>
      <c r="ULN70" s="525"/>
      <c r="ULO70" s="525"/>
      <c r="ULP70" s="525"/>
      <c r="ULQ70" s="525"/>
      <c r="ULR70" s="525"/>
      <c r="ULS70" s="525"/>
      <c r="ULT70" s="525"/>
      <c r="ULU70" s="525"/>
      <c r="ULV70" s="525"/>
      <c r="ULW70" s="525"/>
      <c r="ULX70" s="525"/>
      <c r="ULY70" s="525"/>
      <c r="ULZ70" s="525"/>
      <c r="UMA70" s="525"/>
      <c r="UMB70" s="525"/>
      <c r="UMC70" s="525"/>
      <c r="UMD70" s="525"/>
      <c r="UME70" s="525"/>
      <c r="UMF70" s="525"/>
      <c r="UMG70" s="525"/>
      <c r="UMH70" s="525"/>
      <c r="UMI70" s="525"/>
      <c r="UMJ70" s="525"/>
      <c r="UMK70" s="525"/>
      <c r="UML70" s="525"/>
      <c r="UMM70" s="525"/>
      <c r="UMN70" s="525"/>
      <c r="UMO70" s="525"/>
      <c r="UMP70" s="525"/>
      <c r="UMQ70" s="525"/>
      <c r="UMR70" s="525"/>
      <c r="UMS70" s="525"/>
      <c r="UMT70" s="525"/>
      <c r="UMU70" s="525"/>
      <c r="UMV70" s="525"/>
      <c r="UMW70" s="525"/>
      <c r="UMX70" s="525"/>
      <c r="UMY70" s="525"/>
      <c r="UMZ70" s="525"/>
      <c r="UNA70" s="525"/>
      <c r="UNB70" s="525"/>
      <c r="UNC70" s="525"/>
      <c r="UND70" s="525"/>
      <c r="UNE70" s="525"/>
      <c r="UNF70" s="525"/>
      <c r="UNG70" s="525"/>
      <c r="UNH70" s="525"/>
      <c r="UNI70" s="525"/>
      <c r="UNJ70" s="525"/>
      <c r="UNK70" s="525"/>
      <c r="UNL70" s="525"/>
      <c r="UNM70" s="525"/>
      <c r="UNN70" s="525"/>
      <c r="UNO70" s="525"/>
      <c r="UNP70" s="525"/>
      <c r="UNQ70" s="525"/>
      <c r="UNR70" s="525"/>
      <c r="UNS70" s="525"/>
      <c r="UNT70" s="525"/>
      <c r="UNU70" s="525"/>
      <c r="UNV70" s="525"/>
      <c r="UNW70" s="525"/>
      <c r="UNX70" s="525"/>
      <c r="UNY70" s="525"/>
      <c r="UNZ70" s="525"/>
      <c r="UOA70" s="525"/>
      <c r="UOB70" s="525"/>
      <c r="UOC70" s="525"/>
      <c r="UOD70" s="525"/>
      <c r="UOE70" s="525"/>
      <c r="UOF70" s="525"/>
      <c r="UOG70" s="525"/>
      <c r="UOH70" s="525"/>
      <c r="UOI70" s="525"/>
      <c r="UOJ70" s="525"/>
      <c r="UOK70" s="525"/>
      <c r="UOL70" s="525"/>
      <c r="UOM70" s="525"/>
      <c r="UON70" s="525"/>
      <c r="UOO70" s="525"/>
      <c r="UOP70" s="525"/>
      <c r="UOQ70" s="525"/>
      <c r="UOR70" s="525"/>
      <c r="UOS70" s="525"/>
      <c r="UOT70" s="525"/>
      <c r="UOU70" s="525"/>
      <c r="UOV70" s="525"/>
      <c r="UOW70" s="525"/>
      <c r="UOX70" s="525"/>
      <c r="UOY70" s="525"/>
      <c r="UOZ70" s="525"/>
      <c r="UPA70" s="525"/>
      <c r="UPB70" s="525"/>
      <c r="UPC70" s="525"/>
      <c r="UPD70" s="525"/>
      <c r="UPE70" s="525"/>
      <c r="UPF70" s="525"/>
      <c r="UPG70" s="525"/>
      <c r="UPH70" s="525"/>
      <c r="UPI70" s="525"/>
      <c r="UPJ70" s="525"/>
      <c r="UPK70" s="525"/>
      <c r="UPL70" s="525"/>
      <c r="UPM70" s="525"/>
      <c r="UPN70" s="525"/>
      <c r="UPO70" s="525"/>
      <c r="UPP70" s="525"/>
      <c r="UPQ70" s="525"/>
      <c r="UPR70" s="525"/>
      <c r="UPS70" s="525"/>
      <c r="UPT70" s="525"/>
      <c r="UPU70" s="525"/>
      <c r="UPV70" s="525"/>
      <c r="UPW70" s="525"/>
      <c r="UPX70" s="525"/>
      <c r="UPY70" s="525"/>
      <c r="UPZ70" s="525"/>
      <c r="UQA70" s="525"/>
      <c r="UQB70" s="525"/>
      <c r="UQC70" s="525"/>
      <c r="UQD70" s="525"/>
      <c r="UQE70" s="525"/>
      <c r="UQF70" s="525"/>
      <c r="UQG70" s="525"/>
      <c r="UQH70" s="525"/>
      <c r="UQI70" s="525"/>
      <c r="UQJ70" s="525"/>
      <c r="UQK70" s="525"/>
      <c r="UQL70" s="525"/>
      <c r="UQM70" s="525"/>
      <c r="UQN70" s="525"/>
      <c r="UQO70" s="525"/>
      <c r="UQP70" s="525"/>
      <c r="UQQ70" s="525"/>
      <c r="UQR70" s="525"/>
      <c r="UQS70" s="525"/>
      <c r="UQT70" s="525"/>
      <c r="UQU70" s="525"/>
      <c r="UQV70" s="525"/>
      <c r="UQW70" s="525"/>
      <c r="UQX70" s="525"/>
      <c r="UQY70" s="525"/>
      <c r="UQZ70" s="525"/>
      <c r="URA70" s="525"/>
      <c r="URB70" s="525"/>
      <c r="URC70" s="525"/>
      <c r="URD70" s="525"/>
      <c r="URE70" s="525"/>
      <c r="URF70" s="525"/>
      <c r="URG70" s="525"/>
      <c r="URH70" s="525"/>
      <c r="URI70" s="525"/>
      <c r="URJ70" s="525"/>
      <c r="URK70" s="525"/>
      <c r="URL70" s="525"/>
      <c r="URM70" s="525"/>
      <c r="URN70" s="525"/>
      <c r="URO70" s="525"/>
      <c r="URP70" s="525"/>
      <c r="URQ70" s="525"/>
      <c r="URR70" s="525"/>
      <c r="URS70" s="525"/>
      <c r="URT70" s="525"/>
      <c r="URU70" s="525"/>
      <c r="URV70" s="525"/>
      <c r="URW70" s="525"/>
      <c r="URX70" s="525"/>
      <c r="URY70" s="525"/>
      <c r="URZ70" s="525"/>
      <c r="USA70" s="525"/>
      <c r="USB70" s="525"/>
      <c r="USC70" s="525"/>
      <c r="USD70" s="525"/>
      <c r="USE70" s="525"/>
      <c r="USF70" s="525"/>
      <c r="USG70" s="525"/>
      <c r="USH70" s="525"/>
      <c r="USI70" s="525"/>
      <c r="USJ70" s="525"/>
      <c r="USK70" s="525"/>
      <c r="USL70" s="525"/>
      <c r="USM70" s="525"/>
      <c r="USN70" s="525"/>
      <c r="USO70" s="525"/>
      <c r="USP70" s="525"/>
      <c r="USQ70" s="525"/>
      <c r="USR70" s="525"/>
      <c r="USS70" s="525"/>
      <c r="UST70" s="525"/>
      <c r="USU70" s="525"/>
      <c r="USV70" s="525"/>
      <c r="USW70" s="525"/>
      <c r="USX70" s="525"/>
      <c r="USY70" s="525"/>
      <c r="USZ70" s="525"/>
      <c r="UTA70" s="525"/>
      <c r="UTB70" s="525"/>
      <c r="UTC70" s="525"/>
      <c r="UTD70" s="525"/>
      <c r="UTE70" s="525"/>
      <c r="UTF70" s="525"/>
      <c r="UTG70" s="525"/>
      <c r="UTH70" s="525"/>
      <c r="UTI70" s="525"/>
      <c r="UTJ70" s="525"/>
      <c r="UTK70" s="525"/>
      <c r="UTL70" s="525"/>
      <c r="UTM70" s="525"/>
      <c r="UTN70" s="525"/>
      <c r="UTO70" s="525"/>
      <c r="UTP70" s="525"/>
      <c r="UTQ70" s="525"/>
      <c r="UTR70" s="525"/>
      <c r="UTS70" s="525"/>
      <c r="UTT70" s="525"/>
      <c r="UTU70" s="525"/>
      <c r="UTV70" s="525"/>
      <c r="UTW70" s="525"/>
      <c r="UTX70" s="525"/>
      <c r="UTY70" s="525"/>
      <c r="UTZ70" s="525"/>
      <c r="UUA70" s="525"/>
      <c r="UUB70" s="525"/>
      <c r="UUC70" s="525"/>
      <c r="UUD70" s="525"/>
      <c r="UUE70" s="525"/>
      <c r="UUF70" s="525"/>
      <c r="UUG70" s="525"/>
      <c r="UUH70" s="525"/>
      <c r="UUI70" s="525"/>
      <c r="UUJ70" s="525"/>
      <c r="UUK70" s="525"/>
      <c r="UUL70" s="525"/>
      <c r="UUM70" s="525"/>
      <c r="UUN70" s="525"/>
      <c r="UUO70" s="525"/>
      <c r="UUP70" s="525"/>
      <c r="UUQ70" s="525"/>
      <c r="UUR70" s="525"/>
      <c r="UUS70" s="525"/>
      <c r="UUT70" s="525"/>
      <c r="UUU70" s="525"/>
      <c r="UUV70" s="525"/>
      <c r="UUW70" s="525"/>
      <c r="UUX70" s="525"/>
      <c r="UUY70" s="525"/>
      <c r="UUZ70" s="525"/>
      <c r="UVA70" s="525"/>
      <c r="UVB70" s="525"/>
      <c r="UVC70" s="525"/>
      <c r="UVD70" s="525"/>
      <c r="UVE70" s="525"/>
      <c r="UVF70" s="525"/>
      <c r="UVG70" s="525"/>
      <c r="UVH70" s="525"/>
      <c r="UVI70" s="525"/>
      <c r="UVJ70" s="525"/>
      <c r="UVK70" s="525"/>
      <c r="UVL70" s="525"/>
      <c r="UVM70" s="525"/>
      <c r="UVN70" s="525"/>
      <c r="UVO70" s="525"/>
      <c r="UVP70" s="525"/>
      <c r="UVQ70" s="525"/>
      <c r="UVR70" s="525"/>
      <c r="UVS70" s="525"/>
      <c r="UVT70" s="525"/>
      <c r="UVU70" s="525"/>
      <c r="UVV70" s="525"/>
      <c r="UVW70" s="525"/>
      <c r="UVX70" s="525"/>
      <c r="UVY70" s="525"/>
      <c r="UVZ70" s="525"/>
      <c r="UWA70" s="525"/>
      <c r="UWB70" s="525"/>
      <c r="UWC70" s="525"/>
      <c r="UWD70" s="525"/>
      <c r="UWE70" s="525"/>
      <c r="UWF70" s="525"/>
      <c r="UWG70" s="525"/>
      <c r="UWH70" s="525"/>
      <c r="UWI70" s="525"/>
      <c r="UWJ70" s="525"/>
      <c r="UWK70" s="525"/>
      <c r="UWL70" s="525"/>
      <c r="UWM70" s="525"/>
      <c r="UWN70" s="525"/>
      <c r="UWO70" s="525"/>
      <c r="UWP70" s="525"/>
      <c r="UWQ70" s="525"/>
      <c r="UWR70" s="525"/>
      <c r="UWS70" s="525"/>
      <c r="UWT70" s="525"/>
      <c r="UWU70" s="525"/>
      <c r="UWV70" s="525"/>
      <c r="UWW70" s="525"/>
      <c r="UWX70" s="525"/>
      <c r="UWY70" s="525"/>
      <c r="UWZ70" s="525"/>
      <c r="UXA70" s="525"/>
      <c r="UXB70" s="525"/>
      <c r="UXC70" s="525"/>
      <c r="UXD70" s="525"/>
      <c r="UXE70" s="525"/>
      <c r="UXF70" s="525"/>
      <c r="UXG70" s="525"/>
      <c r="UXH70" s="525"/>
      <c r="UXI70" s="525"/>
      <c r="UXJ70" s="525"/>
      <c r="UXK70" s="525"/>
      <c r="UXL70" s="525"/>
      <c r="UXM70" s="525"/>
      <c r="UXN70" s="525"/>
      <c r="UXO70" s="525"/>
      <c r="UXP70" s="525"/>
      <c r="UXQ70" s="525"/>
      <c r="UXR70" s="525"/>
      <c r="UXS70" s="525"/>
      <c r="UXT70" s="525"/>
      <c r="UXU70" s="525"/>
      <c r="UXV70" s="525"/>
      <c r="UXW70" s="525"/>
      <c r="UXX70" s="525"/>
      <c r="UXY70" s="525"/>
      <c r="UXZ70" s="525"/>
      <c r="UYA70" s="525"/>
      <c r="UYB70" s="525"/>
      <c r="UYC70" s="525"/>
      <c r="UYD70" s="525"/>
      <c r="UYE70" s="525"/>
      <c r="UYF70" s="525"/>
      <c r="UYG70" s="525"/>
      <c r="UYH70" s="525"/>
      <c r="UYI70" s="525"/>
      <c r="UYJ70" s="525"/>
      <c r="UYK70" s="525"/>
      <c r="UYL70" s="525"/>
      <c r="UYM70" s="525"/>
      <c r="UYN70" s="525"/>
      <c r="UYO70" s="525"/>
      <c r="UYP70" s="525"/>
      <c r="UYQ70" s="525"/>
      <c r="UYR70" s="525"/>
      <c r="UYS70" s="525"/>
      <c r="UYT70" s="525"/>
      <c r="UYU70" s="525"/>
      <c r="UYV70" s="525"/>
      <c r="UYW70" s="525"/>
      <c r="UYX70" s="525"/>
      <c r="UYY70" s="525"/>
      <c r="UYZ70" s="525"/>
      <c r="UZA70" s="525"/>
      <c r="UZB70" s="525"/>
      <c r="UZC70" s="525"/>
      <c r="UZD70" s="525"/>
      <c r="UZE70" s="525"/>
      <c r="UZF70" s="525"/>
      <c r="UZG70" s="525"/>
      <c r="UZH70" s="525"/>
      <c r="UZI70" s="525"/>
      <c r="UZJ70" s="525"/>
      <c r="UZK70" s="525"/>
      <c r="UZL70" s="525"/>
      <c r="UZM70" s="525"/>
      <c r="UZN70" s="525"/>
      <c r="UZO70" s="525"/>
      <c r="UZP70" s="525"/>
      <c r="UZQ70" s="525"/>
      <c r="UZR70" s="525"/>
      <c r="UZS70" s="525"/>
      <c r="UZT70" s="525"/>
      <c r="UZU70" s="525"/>
      <c r="UZV70" s="525"/>
      <c r="UZW70" s="525"/>
      <c r="UZX70" s="525"/>
      <c r="UZY70" s="525"/>
      <c r="UZZ70" s="525"/>
      <c r="VAA70" s="525"/>
      <c r="VAB70" s="525"/>
      <c r="VAC70" s="525"/>
      <c r="VAD70" s="525"/>
      <c r="VAE70" s="525"/>
      <c r="VAF70" s="525"/>
      <c r="VAG70" s="525"/>
      <c r="VAH70" s="525"/>
      <c r="VAI70" s="525"/>
      <c r="VAJ70" s="525"/>
      <c r="VAK70" s="525"/>
      <c r="VAL70" s="525"/>
      <c r="VAM70" s="525"/>
      <c r="VAN70" s="525"/>
      <c r="VAO70" s="525"/>
      <c r="VAP70" s="525"/>
      <c r="VAQ70" s="525"/>
      <c r="VAR70" s="525"/>
      <c r="VAS70" s="525"/>
      <c r="VAT70" s="525"/>
      <c r="VAU70" s="525"/>
      <c r="VAV70" s="525"/>
      <c r="VAW70" s="525"/>
      <c r="VAX70" s="525"/>
      <c r="VAY70" s="525"/>
      <c r="VAZ70" s="525"/>
      <c r="VBA70" s="525"/>
      <c r="VBB70" s="525"/>
      <c r="VBC70" s="525"/>
      <c r="VBD70" s="525"/>
      <c r="VBE70" s="525"/>
      <c r="VBF70" s="525"/>
      <c r="VBG70" s="525"/>
      <c r="VBH70" s="525"/>
      <c r="VBI70" s="525"/>
      <c r="VBJ70" s="525"/>
      <c r="VBK70" s="525"/>
      <c r="VBL70" s="525"/>
      <c r="VBM70" s="525"/>
      <c r="VBN70" s="525"/>
      <c r="VBO70" s="525"/>
      <c r="VBP70" s="525"/>
      <c r="VBQ70" s="525"/>
      <c r="VBR70" s="525"/>
      <c r="VBS70" s="525"/>
      <c r="VBT70" s="525"/>
      <c r="VBU70" s="525"/>
      <c r="VBV70" s="525"/>
      <c r="VBW70" s="525"/>
      <c r="VBX70" s="525"/>
      <c r="VBY70" s="525"/>
      <c r="VBZ70" s="525"/>
      <c r="VCA70" s="525"/>
      <c r="VCB70" s="525"/>
      <c r="VCC70" s="525"/>
      <c r="VCD70" s="525"/>
      <c r="VCE70" s="525"/>
      <c r="VCF70" s="525"/>
      <c r="VCG70" s="525"/>
      <c r="VCH70" s="525"/>
      <c r="VCI70" s="525"/>
      <c r="VCJ70" s="525"/>
      <c r="VCK70" s="525"/>
      <c r="VCL70" s="525"/>
      <c r="VCM70" s="525"/>
      <c r="VCN70" s="525"/>
      <c r="VCO70" s="525"/>
      <c r="VCP70" s="525"/>
      <c r="VCQ70" s="525"/>
      <c r="VCR70" s="525"/>
      <c r="VCS70" s="525"/>
      <c r="VCT70" s="525"/>
      <c r="VCU70" s="525"/>
      <c r="VCV70" s="525"/>
      <c r="VCW70" s="525"/>
      <c r="VCX70" s="525"/>
      <c r="VCY70" s="525"/>
      <c r="VCZ70" s="525"/>
      <c r="VDA70" s="525"/>
      <c r="VDB70" s="525"/>
      <c r="VDC70" s="525"/>
      <c r="VDD70" s="525"/>
      <c r="VDE70" s="525"/>
      <c r="VDF70" s="525"/>
      <c r="VDG70" s="525"/>
      <c r="VDH70" s="525"/>
      <c r="VDI70" s="525"/>
      <c r="VDJ70" s="525"/>
      <c r="VDK70" s="525"/>
      <c r="VDL70" s="525"/>
      <c r="VDM70" s="525"/>
      <c r="VDN70" s="525"/>
      <c r="VDO70" s="525"/>
      <c r="VDP70" s="525"/>
      <c r="VDQ70" s="525"/>
      <c r="VDR70" s="525"/>
      <c r="VDS70" s="525"/>
      <c r="VDT70" s="525"/>
      <c r="VDU70" s="525"/>
      <c r="VDV70" s="525"/>
      <c r="VDW70" s="525"/>
      <c r="VDX70" s="525"/>
      <c r="VDY70" s="525"/>
      <c r="VDZ70" s="525"/>
      <c r="VEA70" s="525"/>
      <c r="VEB70" s="525"/>
      <c r="VEC70" s="525"/>
      <c r="VED70" s="525"/>
      <c r="VEE70" s="525"/>
      <c r="VEF70" s="525"/>
      <c r="VEG70" s="525"/>
      <c r="VEH70" s="525"/>
      <c r="VEI70" s="525"/>
      <c r="VEJ70" s="525"/>
      <c r="VEK70" s="525"/>
      <c r="VEL70" s="525"/>
      <c r="VEM70" s="525"/>
      <c r="VEN70" s="525"/>
      <c r="VEO70" s="525"/>
      <c r="VEP70" s="525"/>
      <c r="VEQ70" s="525"/>
      <c r="VER70" s="525"/>
      <c r="VES70" s="525"/>
      <c r="VET70" s="525"/>
      <c r="VEU70" s="525"/>
      <c r="VEV70" s="525"/>
      <c r="VEW70" s="525"/>
      <c r="VEX70" s="525"/>
      <c r="VEY70" s="525"/>
      <c r="VEZ70" s="525"/>
      <c r="VFA70" s="525"/>
      <c r="VFB70" s="525"/>
      <c r="VFC70" s="525"/>
      <c r="VFD70" s="525"/>
      <c r="VFE70" s="525"/>
      <c r="VFF70" s="525"/>
      <c r="VFG70" s="525"/>
      <c r="VFH70" s="525"/>
      <c r="VFI70" s="525"/>
      <c r="VFJ70" s="525"/>
      <c r="VFK70" s="525"/>
      <c r="VFL70" s="525"/>
      <c r="VFM70" s="525"/>
      <c r="VFN70" s="525"/>
      <c r="VFO70" s="525"/>
      <c r="VFP70" s="525"/>
      <c r="VFQ70" s="525"/>
      <c r="VFR70" s="525"/>
      <c r="VFS70" s="525"/>
      <c r="VFT70" s="525"/>
      <c r="VFU70" s="525"/>
      <c r="VFV70" s="525"/>
      <c r="VFW70" s="525"/>
      <c r="VFX70" s="525"/>
      <c r="VFY70" s="525"/>
      <c r="VFZ70" s="525"/>
      <c r="VGA70" s="525"/>
      <c r="VGB70" s="525"/>
      <c r="VGC70" s="525"/>
      <c r="VGD70" s="525"/>
      <c r="VGE70" s="525"/>
      <c r="VGF70" s="525"/>
      <c r="VGG70" s="525"/>
      <c r="VGH70" s="525"/>
      <c r="VGI70" s="525"/>
      <c r="VGJ70" s="525"/>
      <c r="VGK70" s="525"/>
      <c r="VGL70" s="525"/>
      <c r="VGM70" s="525"/>
      <c r="VGN70" s="525"/>
      <c r="VGO70" s="525"/>
      <c r="VGP70" s="525"/>
      <c r="VGQ70" s="525"/>
      <c r="VGR70" s="525"/>
      <c r="VGS70" s="525"/>
      <c r="VGT70" s="525"/>
      <c r="VGU70" s="525"/>
      <c r="VGV70" s="525"/>
      <c r="VGW70" s="525"/>
      <c r="VGX70" s="525"/>
      <c r="VGY70" s="525"/>
      <c r="VGZ70" s="525"/>
      <c r="VHA70" s="525"/>
      <c r="VHB70" s="525"/>
      <c r="VHC70" s="525"/>
      <c r="VHD70" s="525"/>
      <c r="VHE70" s="525"/>
      <c r="VHF70" s="525"/>
      <c r="VHG70" s="525"/>
      <c r="VHH70" s="525"/>
      <c r="VHI70" s="525"/>
      <c r="VHJ70" s="525"/>
      <c r="VHK70" s="525"/>
      <c r="VHL70" s="525"/>
      <c r="VHM70" s="525"/>
      <c r="VHN70" s="525"/>
      <c r="VHO70" s="525"/>
      <c r="VHP70" s="525"/>
      <c r="VHQ70" s="525"/>
      <c r="VHR70" s="525"/>
      <c r="VHS70" s="525"/>
      <c r="VHT70" s="525"/>
      <c r="VHU70" s="525"/>
      <c r="VHV70" s="525"/>
      <c r="VHW70" s="525"/>
      <c r="VHX70" s="525"/>
      <c r="VHY70" s="525"/>
      <c r="VHZ70" s="525"/>
      <c r="VIA70" s="525"/>
      <c r="VIB70" s="525"/>
      <c r="VIC70" s="525"/>
      <c r="VID70" s="525"/>
      <c r="VIE70" s="525"/>
      <c r="VIF70" s="525"/>
      <c r="VIG70" s="525"/>
      <c r="VIH70" s="525"/>
      <c r="VII70" s="525"/>
      <c r="VIJ70" s="525"/>
      <c r="VIK70" s="525"/>
      <c r="VIL70" s="525"/>
      <c r="VIM70" s="525"/>
      <c r="VIN70" s="525"/>
      <c r="VIO70" s="525"/>
      <c r="VIP70" s="525"/>
      <c r="VIQ70" s="525"/>
      <c r="VIR70" s="525"/>
      <c r="VIS70" s="525"/>
      <c r="VIT70" s="525"/>
      <c r="VIU70" s="525"/>
      <c r="VIV70" s="525"/>
      <c r="VIW70" s="525"/>
      <c r="VIX70" s="525"/>
      <c r="VIY70" s="525"/>
      <c r="VIZ70" s="525"/>
      <c r="VJA70" s="525"/>
      <c r="VJB70" s="525"/>
      <c r="VJC70" s="525"/>
      <c r="VJD70" s="525"/>
      <c r="VJE70" s="525"/>
      <c r="VJF70" s="525"/>
      <c r="VJG70" s="525"/>
      <c r="VJH70" s="525"/>
      <c r="VJI70" s="525"/>
      <c r="VJJ70" s="525"/>
      <c r="VJK70" s="525"/>
      <c r="VJL70" s="525"/>
      <c r="VJM70" s="525"/>
      <c r="VJN70" s="525"/>
      <c r="VJO70" s="525"/>
      <c r="VJP70" s="525"/>
      <c r="VJQ70" s="525"/>
      <c r="VJR70" s="525"/>
      <c r="VJS70" s="525"/>
      <c r="VJT70" s="525"/>
      <c r="VJU70" s="525"/>
      <c r="VJV70" s="525"/>
      <c r="VJW70" s="525"/>
      <c r="VJX70" s="525"/>
      <c r="VJY70" s="525"/>
      <c r="VJZ70" s="525"/>
      <c r="VKA70" s="525"/>
      <c r="VKB70" s="525"/>
      <c r="VKC70" s="525"/>
      <c r="VKD70" s="525"/>
      <c r="VKE70" s="525"/>
      <c r="VKF70" s="525"/>
      <c r="VKG70" s="525"/>
      <c r="VKH70" s="525"/>
      <c r="VKI70" s="525"/>
      <c r="VKJ70" s="525"/>
      <c r="VKK70" s="525"/>
      <c r="VKL70" s="525"/>
      <c r="VKM70" s="525"/>
      <c r="VKN70" s="525"/>
      <c r="VKO70" s="525"/>
      <c r="VKP70" s="525"/>
      <c r="VKQ70" s="525"/>
      <c r="VKR70" s="525"/>
      <c r="VKS70" s="525"/>
      <c r="VKT70" s="525"/>
      <c r="VKU70" s="525"/>
      <c r="VKV70" s="525"/>
      <c r="VKW70" s="525"/>
      <c r="VKX70" s="525"/>
      <c r="VKY70" s="525"/>
      <c r="VKZ70" s="525"/>
      <c r="VLA70" s="525"/>
      <c r="VLB70" s="525"/>
      <c r="VLC70" s="525"/>
      <c r="VLD70" s="525"/>
      <c r="VLE70" s="525"/>
      <c r="VLF70" s="525"/>
      <c r="VLG70" s="525"/>
      <c r="VLH70" s="525"/>
      <c r="VLI70" s="525"/>
      <c r="VLJ70" s="525"/>
      <c r="VLK70" s="525"/>
      <c r="VLL70" s="525"/>
      <c r="VLM70" s="525"/>
      <c r="VLN70" s="525"/>
      <c r="VLO70" s="525"/>
      <c r="VLP70" s="525"/>
      <c r="VLQ70" s="525"/>
      <c r="VLR70" s="525"/>
      <c r="VLS70" s="525"/>
      <c r="VLT70" s="525"/>
      <c r="VLU70" s="525"/>
      <c r="VLV70" s="525"/>
      <c r="VLW70" s="525"/>
      <c r="VLX70" s="525"/>
      <c r="VLY70" s="525"/>
      <c r="VLZ70" s="525"/>
      <c r="VMA70" s="525"/>
      <c r="VMB70" s="525"/>
      <c r="VMC70" s="525"/>
      <c r="VMD70" s="525"/>
      <c r="VME70" s="525"/>
      <c r="VMF70" s="525"/>
      <c r="VMG70" s="525"/>
      <c r="VMH70" s="525"/>
      <c r="VMI70" s="525"/>
      <c r="VMJ70" s="525"/>
      <c r="VMK70" s="525"/>
      <c r="VML70" s="525"/>
      <c r="VMM70" s="525"/>
      <c r="VMN70" s="525"/>
      <c r="VMO70" s="525"/>
      <c r="VMP70" s="525"/>
      <c r="VMQ70" s="525"/>
      <c r="VMR70" s="525"/>
      <c r="VMS70" s="525"/>
      <c r="VMT70" s="525"/>
      <c r="VMU70" s="525"/>
      <c r="VMV70" s="525"/>
      <c r="VMW70" s="525"/>
      <c r="VMX70" s="525"/>
      <c r="VMY70" s="525"/>
      <c r="VMZ70" s="525"/>
      <c r="VNA70" s="525"/>
      <c r="VNB70" s="525"/>
      <c r="VNC70" s="525"/>
      <c r="VND70" s="525"/>
      <c r="VNE70" s="525"/>
      <c r="VNF70" s="525"/>
      <c r="VNG70" s="525"/>
      <c r="VNH70" s="525"/>
      <c r="VNI70" s="525"/>
      <c r="VNJ70" s="525"/>
      <c r="VNK70" s="525"/>
      <c r="VNL70" s="525"/>
      <c r="VNM70" s="525"/>
      <c r="VNN70" s="525"/>
      <c r="VNO70" s="525"/>
      <c r="VNP70" s="525"/>
      <c r="VNQ70" s="525"/>
      <c r="VNR70" s="525"/>
      <c r="VNS70" s="525"/>
      <c r="VNT70" s="525"/>
      <c r="VNU70" s="525"/>
      <c r="VNV70" s="525"/>
      <c r="VNW70" s="525"/>
      <c r="VNX70" s="525"/>
      <c r="VNY70" s="525"/>
      <c r="VNZ70" s="525"/>
      <c r="VOA70" s="525"/>
      <c r="VOB70" s="525"/>
      <c r="VOC70" s="525"/>
      <c r="VOD70" s="525"/>
      <c r="VOE70" s="525"/>
      <c r="VOF70" s="525"/>
      <c r="VOG70" s="525"/>
      <c r="VOH70" s="525"/>
      <c r="VOI70" s="525"/>
      <c r="VOJ70" s="525"/>
      <c r="VOK70" s="525"/>
      <c r="VOL70" s="525"/>
      <c r="VOM70" s="525"/>
      <c r="VON70" s="525"/>
      <c r="VOO70" s="525"/>
      <c r="VOP70" s="525"/>
      <c r="VOQ70" s="525"/>
      <c r="VOR70" s="525"/>
      <c r="VOS70" s="525"/>
      <c r="VOT70" s="525"/>
      <c r="VOU70" s="525"/>
      <c r="VOV70" s="525"/>
      <c r="VOW70" s="525"/>
      <c r="VOX70" s="525"/>
      <c r="VOY70" s="525"/>
      <c r="VOZ70" s="525"/>
      <c r="VPA70" s="525"/>
      <c r="VPB70" s="525"/>
      <c r="VPC70" s="525"/>
      <c r="VPD70" s="525"/>
      <c r="VPE70" s="525"/>
      <c r="VPF70" s="525"/>
      <c r="VPG70" s="525"/>
      <c r="VPH70" s="525"/>
      <c r="VPI70" s="525"/>
      <c r="VPJ70" s="525"/>
      <c r="VPK70" s="525"/>
      <c r="VPL70" s="525"/>
      <c r="VPM70" s="525"/>
      <c r="VPN70" s="525"/>
      <c r="VPO70" s="525"/>
      <c r="VPP70" s="525"/>
      <c r="VPQ70" s="525"/>
      <c r="VPR70" s="525"/>
      <c r="VPS70" s="525"/>
      <c r="VPT70" s="525"/>
      <c r="VPU70" s="525"/>
      <c r="VPV70" s="525"/>
      <c r="VPW70" s="525"/>
      <c r="VPX70" s="525"/>
      <c r="VPY70" s="525"/>
      <c r="VPZ70" s="525"/>
      <c r="VQA70" s="525"/>
      <c r="VQB70" s="525"/>
      <c r="VQC70" s="525"/>
      <c r="VQD70" s="525"/>
      <c r="VQE70" s="525"/>
      <c r="VQF70" s="525"/>
      <c r="VQG70" s="525"/>
      <c r="VQH70" s="525"/>
      <c r="VQI70" s="525"/>
      <c r="VQJ70" s="525"/>
      <c r="VQK70" s="525"/>
      <c r="VQL70" s="525"/>
      <c r="VQM70" s="525"/>
      <c r="VQN70" s="525"/>
      <c r="VQO70" s="525"/>
      <c r="VQP70" s="525"/>
      <c r="VQQ70" s="525"/>
      <c r="VQR70" s="525"/>
      <c r="VQS70" s="525"/>
      <c r="VQT70" s="525"/>
      <c r="VQU70" s="525"/>
      <c r="VQV70" s="525"/>
      <c r="VQW70" s="525"/>
      <c r="VQX70" s="525"/>
      <c r="VQY70" s="525"/>
      <c r="VQZ70" s="525"/>
      <c r="VRA70" s="525"/>
      <c r="VRB70" s="525"/>
      <c r="VRC70" s="525"/>
      <c r="VRD70" s="525"/>
      <c r="VRE70" s="525"/>
      <c r="VRF70" s="525"/>
      <c r="VRG70" s="525"/>
      <c r="VRH70" s="525"/>
      <c r="VRI70" s="525"/>
      <c r="VRJ70" s="525"/>
      <c r="VRK70" s="525"/>
      <c r="VRL70" s="525"/>
      <c r="VRM70" s="525"/>
      <c r="VRN70" s="525"/>
      <c r="VRO70" s="525"/>
      <c r="VRP70" s="525"/>
      <c r="VRQ70" s="525"/>
      <c r="VRR70" s="525"/>
      <c r="VRS70" s="525"/>
      <c r="VRT70" s="525"/>
      <c r="VRU70" s="525"/>
      <c r="VRV70" s="525"/>
      <c r="VRW70" s="525"/>
      <c r="VRX70" s="525"/>
      <c r="VRY70" s="525"/>
      <c r="VRZ70" s="525"/>
      <c r="VSA70" s="525"/>
      <c r="VSB70" s="525"/>
      <c r="VSC70" s="525"/>
      <c r="VSD70" s="525"/>
      <c r="VSE70" s="525"/>
      <c r="VSF70" s="525"/>
      <c r="VSG70" s="525"/>
      <c r="VSH70" s="525"/>
      <c r="VSI70" s="525"/>
      <c r="VSJ70" s="525"/>
      <c r="VSK70" s="525"/>
      <c r="VSL70" s="525"/>
      <c r="VSM70" s="525"/>
      <c r="VSN70" s="525"/>
      <c r="VSO70" s="525"/>
      <c r="VSP70" s="525"/>
      <c r="VSQ70" s="525"/>
      <c r="VSR70" s="525"/>
      <c r="VSS70" s="525"/>
      <c r="VST70" s="525"/>
      <c r="VSU70" s="525"/>
      <c r="VSV70" s="525"/>
      <c r="VSW70" s="525"/>
      <c r="VSX70" s="525"/>
      <c r="VSY70" s="525"/>
      <c r="VSZ70" s="525"/>
      <c r="VTA70" s="525"/>
      <c r="VTB70" s="525"/>
      <c r="VTC70" s="525"/>
      <c r="VTD70" s="525"/>
      <c r="VTE70" s="525"/>
      <c r="VTF70" s="525"/>
      <c r="VTG70" s="525"/>
      <c r="VTH70" s="525"/>
      <c r="VTI70" s="525"/>
      <c r="VTJ70" s="525"/>
      <c r="VTK70" s="525"/>
      <c r="VTL70" s="525"/>
      <c r="VTM70" s="525"/>
      <c r="VTN70" s="525"/>
      <c r="VTO70" s="525"/>
      <c r="VTP70" s="525"/>
      <c r="VTQ70" s="525"/>
      <c r="VTR70" s="525"/>
      <c r="VTS70" s="525"/>
      <c r="VTT70" s="525"/>
      <c r="VTU70" s="525"/>
      <c r="VTV70" s="525"/>
      <c r="VTW70" s="525"/>
      <c r="VTX70" s="525"/>
      <c r="VTY70" s="525"/>
      <c r="VTZ70" s="525"/>
      <c r="VUA70" s="525"/>
      <c r="VUB70" s="525"/>
      <c r="VUC70" s="525"/>
      <c r="VUD70" s="525"/>
      <c r="VUE70" s="525"/>
      <c r="VUF70" s="525"/>
      <c r="VUG70" s="525"/>
      <c r="VUH70" s="525"/>
      <c r="VUI70" s="525"/>
      <c r="VUJ70" s="525"/>
      <c r="VUK70" s="525"/>
      <c r="VUL70" s="525"/>
      <c r="VUM70" s="525"/>
      <c r="VUN70" s="525"/>
      <c r="VUO70" s="525"/>
      <c r="VUP70" s="525"/>
      <c r="VUQ70" s="525"/>
      <c r="VUR70" s="525"/>
      <c r="VUS70" s="525"/>
      <c r="VUT70" s="525"/>
      <c r="VUU70" s="525"/>
      <c r="VUV70" s="525"/>
      <c r="VUW70" s="525"/>
      <c r="VUX70" s="525"/>
      <c r="VUY70" s="525"/>
      <c r="VUZ70" s="525"/>
      <c r="VVA70" s="525"/>
      <c r="VVB70" s="525"/>
      <c r="VVC70" s="525"/>
      <c r="VVD70" s="525"/>
      <c r="VVE70" s="525"/>
      <c r="VVF70" s="525"/>
      <c r="VVG70" s="525"/>
      <c r="VVH70" s="525"/>
      <c r="VVI70" s="525"/>
      <c r="VVJ70" s="525"/>
      <c r="VVK70" s="525"/>
      <c r="VVL70" s="525"/>
      <c r="VVM70" s="525"/>
      <c r="VVN70" s="525"/>
      <c r="VVO70" s="525"/>
      <c r="VVP70" s="525"/>
      <c r="VVQ70" s="525"/>
      <c r="VVR70" s="525"/>
      <c r="VVS70" s="525"/>
      <c r="VVT70" s="525"/>
      <c r="VVU70" s="525"/>
      <c r="VVV70" s="525"/>
      <c r="VVW70" s="525"/>
      <c r="VVX70" s="525"/>
      <c r="VVY70" s="525"/>
      <c r="VVZ70" s="525"/>
      <c r="VWA70" s="525"/>
      <c r="VWB70" s="525"/>
      <c r="VWC70" s="525"/>
      <c r="VWD70" s="525"/>
      <c r="VWE70" s="525"/>
      <c r="VWF70" s="525"/>
      <c r="VWG70" s="525"/>
      <c r="VWH70" s="525"/>
      <c r="VWI70" s="525"/>
      <c r="VWJ70" s="525"/>
      <c r="VWK70" s="525"/>
      <c r="VWL70" s="525"/>
      <c r="VWM70" s="525"/>
      <c r="VWN70" s="525"/>
      <c r="VWO70" s="525"/>
      <c r="VWP70" s="525"/>
      <c r="VWQ70" s="525"/>
      <c r="VWR70" s="525"/>
      <c r="VWS70" s="525"/>
      <c r="VWT70" s="525"/>
      <c r="VWU70" s="525"/>
      <c r="VWV70" s="525"/>
      <c r="VWW70" s="525"/>
      <c r="VWX70" s="525"/>
      <c r="VWY70" s="525"/>
      <c r="VWZ70" s="525"/>
      <c r="VXA70" s="525"/>
      <c r="VXB70" s="525"/>
      <c r="VXC70" s="525"/>
      <c r="VXD70" s="525"/>
      <c r="VXE70" s="525"/>
      <c r="VXF70" s="525"/>
      <c r="VXG70" s="525"/>
      <c r="VXH70" s="525"/>
      <c r="VXI70" s="525"/>
      <c r="VXJ70" s="525"/>
      <c r="VXK70" s="525"/>
      <c r="VXL70" s="525"/>
      <c r="VXM70" s="525"/>
      <c r="VXN70" s="525"/>
      <c r="VXO70" s="525"/>
      <c r="VXP70" s="525"/>
      <c r="VXQ70" s="525"/>
      <c r="VXR70" s="525"/>
      <c r="VXS70" s="525"/>
      <c r="VXT70" s="525"/>
      <c r="VXU70" s="525"/>
      <c r="VXV70" s="525"/>
      <c r="VXW70" s="525"/>
      <c r="VXX70" s="525"/>
      <c r="VXY70" s="525"/>
      <c r="VXZ70" s="525"/>
      <c r="VYA70" s="525"/>
      <c r="VYB70" s="525"/>
      <c r="VYC70" s="525"/>
      <c r="VYD70" s="525"/>
      <c r="VYE70" s="525"/>
      <c r="VYF70" s="525"/>
      <c r="VYG70" s="525"/>
      <c r="VYH70" s="525"/>
      <c r="VYI70" s="525"/>
      <c r="VYJ70" s="525"/>
      <c r="VYK70" s="525"/>
      <c r="VYL70" s="525"/>
      <c r="VYM70" s="525"/>
      <c r="VYN70" s="525"/>
      <c r="VYO70" s="525"/>
      <c r="VYP70" s="525"/>
      <c r="VYQ70" s="525"/>
      <c r="VYR70" s="525"/>
      <c r="VYS70" s="525"/>
      <c r="VYT70" s="525"/>
      <c r="VYU70" s="525"/>
      <c r="VYV70" s="525"/>
      <c r="VYW70" s="525"/>
      <c r="VYX70" s="525"/>
      <c r="VYY70" s="525"/>
      <c r="VYZ70" s="525"/>
      <c r="VZA70" s="525"/>
      <c r="VZB70" s="525"/>
      <c r="VZC70" s="525"/>
      <c r="VZD70" s="525"/>
      <c r="VZE70" s="525"/>
      <c r="VZF70" s="525"/>
      <c r="VZG70" s="525"/>
      <c r="VZH70" s="525"/>
      <c r="VZI70" s="525"/>
      <c r="VZJ70" s="525"/>
      <c r="VZK70" s="525"/>
      <c r="VZL70" s="525"/>
      <c r="VZM70" s="525"/>
      <c r="VZN70" s="525"/>
      <c r="VZO70" s="525"/>
      <c r="VZP70" s="525"/>
      <c r="VZQ70" s="525"/>
      <c r="VZR70" s="525"/>
      <c r="VZS70" s="525"/>
      <c r="VZT70" s="525"/>
      <c r="VZU70" s="525"/>
      <c r="VZV70" s="525"/>
      <c r="VZW70" s="525"/>
      <c r="VZX70" s="525"/>
      <c r="VZY70" s="525"/>
      <c r="VZZ70" s="525"/>
      <c r="WAA70" s="525"/>
      <c r="WAB70" s="525"/>
      <c r="WAC70" s="525"/>
      <c r="WAD70" s="525"/>
      <c r="WAE70" s="525"/>
      <c r="WAF70" s="525"/>
      <c r="WAG70" s="525"/>
      <c r="WAH70" s="525"/>
      <c r="WAI70" s="525"/>
      <c r="WAJ70" s="525"/>
      <c r="WAK70" s="525"/>
      <c r="WAL70" s="525"/>
      <c r="WAM70" s="525"/>
      <c r="WAN70" s="525"/>
      <c r="WAO70" s="525"/>
      <c r="WAP70" s="525"/>
      <c r="WAQ70" s="525"/>
      <c r="WAR70" s="525"/>
      <c r="WAS70" s="525"/>
      <c r="WAT70" s="525"/>
      <c r="WAU70" s="525"/>
      <c r="WAV70" s="525"/>
      <c r="WAW70" s="525"/>
      <c r="WAX70" s="525"/>
      <c r="WAY70" s="525"/>
      <c r="WAZ70" s="525"/>
      <c r="WBA70" s="525"/>
      <c r="WBB70" s="525"/>
      <c r="WBC70" s="525"/>
      <c r="WBD70" s="525"/>
      <c r="WBE70" s="525"/>
      <c r="WBF70" s="525"/>
      <c r="WBG70" s="525"/>
      <c r="WBH70" s="525"/>
      <c r="WBI70" s="525"/>
      <c r="WBJ70" s="525"/>
      <c r="WBK70" s="525"/>
      <c r="WBL70" s="525"/>
      <c r="WBM70" s="525"/>
      <c r="WBN70" s="525"/>
      <c r="WBO70" s="525"/>
      <c r="WBP70" s="525"/>
      <c r="WBQ70" s="525"/>
      <c r="WBR70" s="525"/>
      <c r="WBS70" s="525"/>
      <c r="WBT70" s="525"/>
      <c r="WBU70" s="525"/>
      <c r="WBV70" s="525"/>
      <c r="WBW70" s="525"/>
      <c r="WBX70" s="525"/>
      <c r="WBY70" s="525"/>
      <c r="WBZ70" s="525"/>
      <c r="WCA70" s="525"/>
      <c r="WCB70" s="525"/>
      <c r="WCC70" s="525"/>
      <c r="WCD70" s="525"/>
      <c r="WCE70" s="525"/>
      <c r="WCF70" s="525"/>
      <c r="WCG70" s="525"/>
      <c r="WCH70" s="525"/>
      <c r="WCI70" s="525"/>
      <c r="WCJ70" s="525"/>
      <c r="WCK70" s="525"/>
      <c r="WCL70" s="525"/>
      <c r="WCM70" s="525"/>
      <c r="WCN70" s="525"/>
      <c r="WCO70" s="525"/>
      <c r="WCP70" s="525"/>
      <c r="WCQ70" s="525"/>
      <c r="WCR70" s="525"/>
      <c r="WCS70" s="525"/>
      <c r="WCT70" s="525"/>
      <c r="WCU70" s="525"/>
      <c r="WCV70" s="525"/>
      <c r="WCW70" s="525"/>
      <c r="WCX70" s="525"/>
      <c r="WCY70" s="525"/>
      <c r="WCZ70" s="525"/>
      <c r="WDA70" s="525"/>
      <c r="WDB70" s="525"/>
      <c r="WDC70" s="525"/>
      <c r="WDD70" s="525"/>
      <c r="WDE70" s="525"/>
      <c r="WDF70" s="525"/>
      <c r="WDG70" s="525"/>
      <c r="WDH70" s="525"/>
      <c r="WDI70" s="525"/>
      <c r="WDJ70" s="525"/>
      <c r="WDK70" s="525"/>
      <c r="WDL70" s="525"/>
      <c r="WDM70" s="525"/>
      <c r="WDN70" s="525"/>
      <c r="WDO70" s="525"/>
      <c r="WDP70" s="525"/>
      <c r="WDQ70" s="525"/>
      <c r="WDR70" s="525"/>
      <c r="WDS70" s="525"/>
      <c r="WDT70" s="525"/>
      <c r="WDU70" s="525"/>
      <c r="WDV70" s="525"/>
      <c r="WDW70" s="525"/>
      <c r="WDX70" s="525"/>
      <c r="WDY70" s="525"/>
      <c r="WDZ70" s="525"/>
      <c r="WEA70" s="525"/>
      <c r="WEB70" s="525"/>
      <c r="WEC70" s="525"/>
      <c r="WED70" s="525"/>
      <c r="WEE70" s="525"/>
      <c r="WEF70" s="525"/>
      <c r="WEG70" s="525"/>
      <c r="WEH70" s="525"/>
      <c r="WEI70" s="525"/>
      <c r="WEJ70" s="525"/>
      <c r="WEK70" s="525"/>
      <c r="WEL70" s="525"/>
      <c r="WEM70" s="525"/>
      <c r="WEN70" s="525"/>
      <c r="WEO70" s="525"/>
      <c r="WEP70" s="525"/>
      <c r="WEQ70" s="525"/>
      <c r="WER70" s="525"/>
      <c r="WES70" s="525"/>
      <c r="WET70" s="525"/>
      <c r="WEU70" s="525"/>
      <c r="WEV70" s="525"/>
      <c r="WEW70" s="525"/>
      <c r="WEX70" s="525"/>
      <c r="WEY70" s="525"/>
      <c r="WEZ70" s="525"/>
      <c r="WFA70" s="525"/>
      <c r="WFB70" s="525"/>
      <c r="WFC70" s="525"/>
      <c r="WFD70" s="525"/>
      <c r="WFE70" s="525"/>
      <c r="WFF70" s="525"/>
      <c r="WFG70" s="525"/>
      <c r="WFH70" s="525"/>
      <c r="WFI70" s="525"/>
      <c r="WFJ70" s="525"/>
      <c r="WFK70" s="525"/>
      <c r="WFL70" s="525"/>
      <c r="WFM70" s="525"/>
      <c r="WFN70" s="525"/>
      <c r="WFO70" s="525"/>
      <c r="WFP70" s="525"/>
      <c r="WFQ70" s="525"/>
      <c r="WFR70" s="525"/>
      <c r="WFS70" s="525"/>
      <c r="WFT70" s="525"/>
      <c r="WFU70" s="525"/>
      <c r="WFV70" s="525"/>
      <c r="WFW70" s="525"/>
      <c r="WFX70" s="525"/>
      <c r="WFY70" s="525"/>
      <c r="WFZ70" s="525"/>
      <c r="WGA70" s="525"/>
      <c r="WGB70" s="525"/>
      <c r="WGC70" s="525"/>
      <c r="WGD70" s="525"/>
      <c r="WGE70" s="525"/>
      <c r="WGF70" s="525"/>
      <c r="WGG70" s="525"/>
      <c r="WGH70" s="525"/>
      <c r="WGI70" s="525"/>
      <c r="WGJ70" s="525"/>
      <c r="WGK70" s="525"/>
      <c r="WGL70" s="525"/>
      <c r="WGM70" s="525"/>
      <c r="WGN70" s="525"/>
      <c r="WGO70" s="525"/>
      <c r="WGP70" s="525"/>
      <c r="WGQ70" s="525"/>
      <c r="WGR70" s="525"/>
      <c r="WGS70" s="525"/>
      <c r="WGT70" s="525"/>
      <c r="WGU70" s="525"/>
      <c r="WGV70" s="525"/>
      <c r="WGW70" s="525"/>
      <c r="WGX70" s="525"/>
      <c r="WGY70" s="525"/>
      <c r="WGZ70" s="525"/>
      <c r="WHA70" s="525"/>
      <c r="WHB70" s="525"/>
      <c r="WHC70" s="525"/>
      <c r="WHD70" s="525"/>
      <c r="WHE70" s="525"/>
      <c r="WHF70" s="525"/>
      <c r="WHG70" s="525"/>
      <c r="WHH70" s="525"/>
      <c r="WHI70" s="525"/>
      <c r="WHJ70" s="525"/>
      <c r="WHK70" s="525"/>
      <c r="WHL70" s="525"/>
      <c r="WHM70" s="525"/>
      <c r="WHN70" s="525"/>
      <c r="WHO70" s="525"/>
      <c r="WHP70" s="525"/>
      <c r="WHQ70" s="525"/>
      <c r="WHR70" s="525"/>
      <c r="WHS70" s="525"/>
      <c r="WHT70" s="525"/>
      <c r="WHU70" s="525"/>
      <c r="WHV70" s="525"/>
      <c r="WHW70" s="525"/>
      <c r="WHX70" s="525"/>
      <c r="WHY70" s="525"/>
      <c r="WHZ70" s="525"/>
      <c r="WIA70" s="525"/>
      <c r="WIB70" s="525"/>
      <c r="WIC70" s="525"/>
      <c r="WID70" s="525"/>
      <c r="WIE70" s="525"/>
      <c r="WIF70" s="525"/>
      <c r="WIG70" s="525"/>
      <c r="WIH70" s="525"/>
      <c r="WII70" s="525"/>
      <c r="WIJ70" s="525"/>
      <c r="WIK70" s="525"/>
      <c r="WIL70" s="525"/>
      <c r="WIM70" s="525"/>
      <c r="WIN70" s="525"/>
      <c r="WIO70" s="525"/>
      <c r="WIP70" s="525"/>
      <c r="WIQ70" s="525"/>
      <c r="WIR70" s="525"/>
      <c r="WIS70" s="525"/>
      <c r="WIT70" s="525"/>
      <c r="WIU70" s="525"/>
      <c r="WIV70" s="525"/>
      <c r="WIW70" s="525"/>
      <c r="WIX70" s="525"/>
      <c r="WIY70" s="525"/>
      <c r="WIZ70" s="525"/>
      <c r="WJA70" s="525"/>
      <c r="WJB70" s="525"/>
      <c r="WJC70" s="525"/>
      <c r="WJD70" s="525"/>
      <c r="WJE70" s="525"/>
      <c r="WJF70" s="525"/>
      <c r="WJG70" s="525"/>
      <c r="WJH70" s="525"/>
      <c r="WJI70" s="525"/>
      <c r="WJJ70" s="525"/>
      <c r="WJK70" s="525"/>
      <c r="WJL70" s="525"/>
      <c r="WJM70" s="525"/>
      <c r="WJN70" s="525"/>
      <c r="WJO70" s="525"/>
      <c r="WJP70" s="525"/>
      <c r="WJQ70" s="525"/>
      <c r="WJR70" s="525"/>
      <c r="WJS70" s="525"/>
      <c r="WJT70" s="525"/>
      <c r="WJU70" s="525"/>
      <c r="WJV70" s="525"/>
      <c r="WJW70" s="525"/>
      <c r="WJX70" s="525"/>
      <c r="WJY70" s="525"/>
      <c r="WJZ70" s="525"/>
      <c r="WKA70" s="525"/>
      <c r="WKB70" s="525"/>
      <c r="WKC70" s="525"/>
      <c r="WKD70" s="525"/>
      <c r="WKE70" s="525"/>
      <c r="WKF70" s="525"/>
      <c r="WKG70" s="525"/>
      <c r="WKH70" s="525"/>
      <c r="WKI70" s="525"/>
      <c r="WKJ70" s="525"/>
      <c r="WKK70" s="525"/>
      <c r="WKL70" s="525"/>
      <c r="WKM70" s="525"/>
      <c r="WKN70" s="525"/>
      <c r="WKO70" s="525"/>
      <c r="WKP70" s="525"/>
      <c r="WKQ70" s="525"/>
      <c r="WKR70" s="525"/>
      <c r="WKS70" s="525"/>
      <c r="WKT70" s="525"/>
      <c r="WKU70" s="525"/>
      <c r="WKV70" s="525"/>
      <c r="WKW70" s="525"/>
      <c r="WKX70" s="525"/>
      <c r="WKY70" s="525"/>
      <c r="WKZ70" s="525"/>
      <c r="WLA70" s="525"/>
      <c r="WLB70" s="525"/>
      <c r="WLC70" s="525"/>
      <c r="WLD70" s="525"/>
      <c r="WLE70" s="525"/>
      <c r="WLF70" s="525"/>
      <c r="WLG70" s="525"/>
      <c r="WLH70" s="525"/>
      <c r="WLI70" s="525"/>
      <c r="WLJ70" s="525"/>
      <c r="WLK70" s="525"/>
      <c r="WLL70" s="525"/>
      <c r="WLM70" s="525"/>
      <c r="WLN70" s="525"/>
      <c r="WLO70" s="525"/>
      <c r="WLP70" s="525"/>
      <c r="WLQ70" s="525"/>
      <c r="WLR70" s="525"/>
      <c r="WLS70" s="525"/>
      <c r="WLT70" s="525"/>
      <c r="WLU70" s="525"/>
      <c r="WLV70" s="525"/>
      <c r="WLW70" s="525"/>
      <c r="WLX70" s="525"/>
      <c r="WLY70" s="525"/>
      <c r="WLZ70" s="525"/>
      <c r="WMA70" s="525"/>
      <c r="WMB70" s="525"/>
      <c r="WMC70" s="525"/>
      <c r="WMD70" s="525"/>
      <c r="WME70" s="525"/>
      <c r="WMF70" s="525"/>
      <c r="WMG70" s="525"/>
      <c r="WMH70" s="525"/>
      <c r="WMI70" s="525"/>
      <c r="WMJ70" s="525"/>
      <c r="WMK70" s="525"/>
      <c r="WML70" s="525"/>
      <c r="WMM70" s="525"/>
      <c r="WMN70" s="525"/>
      <c r="WMO70" s="525"/>
      <c r="WMP70" s="525"/>
      <c r="WMQ70" s="525"/>
      <c r="WMR70" s="525"/>
      <c r="WMS70" s="525"/>
      <c r="WMT70" s="525"/>
      <c r="WMU70" s="525"/>
      <c r="WMV70" s="525"/>
      <c r="WMW70" s="525"/>
      <c r="WMX70" s="525"/>
      <c r="WMY70" s="525"/>
      <c r="WMZ70" s="525"/>
      <c r="WNA70" s="525"/>
      <c r="WNB70" s="525"/>
      <c r="WNC70" s="525"/>
      <c r="WND70" s="525"/>
      <c r="WNE70" s="525"/>
      <c r="WNF70" s="525"/>
      <c r="WNG70" s="525"/>
      <c r="WNH70" s="525"/>
      <c r="WNI70" s="525"/>
      <c r="WNJ70" s="525"/>
      <c r="WNK70" s="525"/>
      <c r="WNL70" s="525"/>
      <c r="WNM70" s="525"/>
      <c r="WNN70" s="525"/>
      <c r="WNO70" s="525"/>
      <c r="WNP70" s="525"/>
      <c r="WNQ70" s="525"/>
      <c r="WNR70" s="525"/>
      <c r="WNS70" s="525"/>
      <c r="WNT70" s="525"/>
      <c r="WNU70" s="525"/>
      <c r="WNV70" s="525"/>
      <c r="WNW70" s="525"/>
      <c r="WNX70" s="525"/>
      <c r="WNY70" s="525"/>
      <c r="WNZ70" s="525"/>
      <c r="WOA70" s="525"/>
      <c r="WOB70" s="525"/>
      <c r="WOC70" s="525"/>
      <c r="WOD70" s="525"/>
      <c r="WOE70" s="525"/>
      <c r="WOF70" s="525"/>
      <c r="WOG70" s="525"/>
      <c r="WOH70" s="525"/>
      <c r="WOI70" s="525"/>
      <c r="WOJ70" s="525"/>
      <c r="WOK70" s="525"/>
      <c r="WOL70" s="525"/>
      <c r="WOM70" s="525"/>
      <c r="WON70" s="525"/>
      <c r="WOO70" s="525"/>
      <c r="WOP70" s="525"/>
      <c r="WOQ70" s="525"/>
      <c r="WOR70" s="525"/>
      <c r="WOS70" s="525"/>
      <c r="WOT70" s="525"/>
      <c r="WOU70" s="525"/>
      <c r="WOV70" s="525"/>
      <c r="WOW70" s="525"/>
      <c r="WOX70" s="525"/>
      <c r="WOY70" s="525"/>
      <c r="WOZ70" s="525"/>
      <c r="WPA70" s="525"/>
      <c r="WPB70" s="525"/>
      <c r="WPC70" s="525"/>
      <c r="WPD70" s="525"/>
      <c r="WPE70" s="525"/>
      <c r="WPF70" s="525"/>
      <c r="WPG70" s="525"/>
      <c r="WPH70" s="525"/>
      <c r="WPI70" s="525"/>
      <c r="WPJ70" s="525"/>
      <c r="WPK70" s="525"/>
      <c r="WPL70" s="525"/>
      <c r="WPM70" s="525"/>
      <c r="WPN70" s="525"/>
      <c r="WPO70" s="525"/>
      <c r="WPP70" s="525"/>
      <c r="WPQ70" s="525"/>
      <c r="WPR70" s="525"/>
      <c r="WPS70" s="525"/>
      <c r="WPT70" s="525"/>
      <c r="WPU70" s="525"/>
      <c r="WPV70" s="525"/>
      <c r="WPW70" s="525"/>
      <c r="WPX70" s="525"/>
      <c r="WPY70" s="525"/>
      <c r="WPZ70" s="525"/>
      <c r="WQA70" s="525"/>
      <c r="WQB70" s="525"/>
      <c r="WQC70" s="525"/>
      <c r="WQD70" s="525"/>
      <c r="WQE70" s="525"/>
      <c r="WQF70" s="525"/>
      <c r="WQG70" s="525"/>
      <c r="WQH70" s="525"/>
      <c r="WQI70" s="525"/>
      <c r="WQJ70" s="525"/>
      <c r="WQK70" s="525"/>
      <c r="WQL70" s="525"/>
      <c r="WQM70" s="525"/>
      <c r="WQN70" s="525"/>
      <c r="WQO70" s="525"/>
      <c r="WQP70" s="525"/>
      <c r="WQQ70" s="525"/>
      <c r="WQR70" s="525"/>
      <c r="WQS70" s="525"/>
      <c r="WQT70" s="525"/>
      <c r="WQU70" s="525"/>
      <c r="WQV70" s="525"/>
      <c r="WQW70" s="525"/>
      <c r="WQX70" s="525"/>
      <c r="WQY70" s="525"/>
      <c r="WQZ70" s="525"/>
      <c r="WRA70" s="525"/>
      <c r="WRB70" s="525"/>
      <c r="WRC70" s="525"/>
      <c r="WRD70" s="525"/>
      <c r="WRE70" s="525"/>
      <c r="WRF70" s="525"/>
      <c r="WRG70" s="525"/>
      <c r="WRH70" s="525"/>
      <c r="WRI70" s="525"/>
      <c r="WRJ70" s="525"/>
      <c r="WRK70" s="525"/>
      <c r="WRL70" s="525"/>
      <c r="WRM70" s="525"/>
      <c r="WRN70" s="525"/>
      <c r="WRO70" s="525"/>
      <c r="WRP70" s="525"/>
      <c r="WRQ70" s="525"/>
      <c r="WRR70" s="525"/>
      <c r="WRS70" s="525"/>
      <c r="WRT70" s="525"/>
      <c r="WRU70" s="525"/>
      <c r="WRV70" s="525"/>
      <c r="WRW70" s="525"/>
      <c r="WRX70" s="525"/>
      <c r="WRY70" s="525"/>
      <c r="WRZ70" s="525"/>
      <c r="WSA70" s="525"/>
      <c r="WSB70" s="525"/>
      <c r="WSC70" s="525"/>
      <c r="WSD70" s="525"/>
      <c r="WSE70" s="525"/>
      <c r="WSF70" s="525"/>
      <c r="WSG70" s="525"/>
      <c r="WSH70" s="525"/>
      <c r="WSI70" s="525"/>
      <c r="WSJ70" s="525"/>
      <c r="WSK70" s="525"/>
      <c r="WSL70" s="525"/>
      <c r="WSM70" s="525"/>
      <c r="WSN70" s="525"/>
      <c r="WSO70" s="525"/>
      <c r="WSP70" s="525"/>
      <c r="WSQ70" s="525"/>
      <c r="WSR70" s="525"/>
      <c r="WSS70" s="525"/>
      <c r="WST70" s="525"/>
      <c r="WSU70" s="525"/>
      <c r="WSV70" s="525"/>
      <c r="WSW70" s="525"/>
      <c r="WSX70" s="525"/>
      <c r="WSY70" s="525"/>
      <c r="WSZ70" s="525"/>
      <c r="WTA70" s="525"/>
      <c r="WTB70" s="525"/>
      <c r="WTC70" s="525"/>
      <c r="WTD70" s="525"/>
      <c r="WTE70" s="525"/>
      <c r="WTF70" s="525"/>
      <c r="WTG70" s="525"/>
      <c r="WTH70" s="525"/>
      <c r="WTI70" s="525"/>
      <c r="WTJ70" s="525"/>
      <c r="WTK70" s="525"/>
      <c r="WTL70" s="525"/>
      <c r="WTM70" s="525"/>
      <c r="WTN70" s="525"/>
      <c r="WTO70" s="525"/>
      <c r="WTP70" s="525"/>
      <c r="WTQ70" s="525"/>
      <c r="WTR70" s="525"/>
      <c r="WTS70" s="525"/>
      <c r="WTT70" s="525"/>
      <c r="WTU70" s="525"/>
      <c r="WTV70" s="525"/>
      <c r="WTW70" s="525"/>
      <c r="WTX70" s="525"/>
      <c r="WTY70" s="525"/>
      <c r="WTZ70" s="525"/>
      <c r="WUA70" s="525"/>
      <c r="WUB70" s="525"/>
      <c r="WUC70" s="525"/>
      <c r="WUD70" s="525"/>
      <c r="WUE70" s="525"/>
      <c r="WUF70" s="525"/>
      <c r="WUG70" s="525"/>
      <c r="WUH70" s="525"/>
      <c r="WUI70" s="525"/>
      <c r="WUJ70" s="525"/>
      <c r="WUK70" s="525"/>
      <c r="WUL70" s="525"/>
      <c r="WUM70" s="525"/>
      <c r="WUN70" s="525"/>
      <c r="WUO70" s="525"/>
      <c r="WUP70" s="525"/>
      <c r="WUQ70" s="525"/>
      <c r="WUR70" s="525"/>
      <c r="WUS70" s="525"/>
      <c r="WUT70" s="525"/>
      <c r="WUU70" s="525"/>
      <c r="WUV70" s="525"/>
      <c r="WUW70" s="525"/>
      <c r="WUX70" s="525"/>
      <c r="WUY70" s="525"/>
      <c r="WUZ70" s="525"/>
      <c r="WVA70" s="525"/>
      <c r="WVB70" s="525"/>
      <c r="WVC70" s="525"/>
      <c r="WVD70" s="525"/>
      <c r="WVE70" s="525"/>
      <c r="WVF70" s="525"/>
      <c r="WVG70" s="525"/>
      <c r="WVH70" s="525"/>
      <c r="WVI70" s="525"/>
      <c r="WVJ70" s="525"/>
      <c r="WVK70" s="525"/>
      <c r="WVL70" s="525"/>
      <c r="WVM70" s="525"/>
      <c r="WVN70" s="525"/>
      <c r="WVO70" s="525"/>
      <c r="WVP70" s="525"/>
      <c r="WVQ70" s="525"/>
      <c r="WVR70" s="525"/>
      <c r="WVS70" s="525"/>
      <c r="WVT70" s="525"/>
      <c r="WVU70" s="525"/>
      <c r="WVV70" s="525"/>
      <c r="WVW70" s="525"/>
      <c r="WVX70" s="525"/>
      <c r="WVY70" s="525"/>
      <c r="WVZ70" s="525"/>
      <c r="WWA70" s="525"/>
      <c r="WWB70" s="525"/>
      <c r="WWC70" s="525"/>
      <c r="WWD70" s="525"/>
      <c r="WWE70" s="525"/>
      <c r="WWF70" s="525"/>
      <c r="WWG70" s="525"/>
      <c r="WWH70" s="525"/>
      <c r="WWI70" s="525"/>
      <c r="WWJ70" s="525"/>
      <c r="WWK70" s="525"/>
      <c r="WWL70" s="525"/>
      <c r="WWM70" s="525"/>
      <c r="WWN70" s="525"/>
      <c r="WWO70" s="525"/>
      <c r="WWP70" s="525"/>
      <c r="WWQ70" s="525"/>
      <c r="WWR70" s="525"/>
      <c r="WWS70" s="525"/>
      <c r="WWT70" s="525"/>
      <c r="WWU70" s="525"/>
      <c r="WWV70" s="525"/>
      <c r="WWW70" s="525"/>
      <c r="WWX70" s="525"/>
      <c r="WWY70" s="525"/>
      <c r="WWZ70" s="525"/>
      <c r="WXA70" s="525"/>
      <c r="WXB70" s="525"/>
      <c r="WXC70" s="525"/>
      <c r="WXD70" s="525"/>
      <c r="WXE70" s="525"/>
      <c r="WXF70" s="525"/>
      <c r="WXG70" s="525"/>
      <c r="WXH70" s="525"/>
      <c r="WXI70" s="525"/>
      <c r="WXJ70" s="525"/>
      <c r="WXK70" s="525"/>
      <c r="WXL70" s="525"/>
      <c r="WXM70" s="525"/>
      <c r="WXN70" s="525"/>
      <c r="WXO70" s="525"/>
      <c r="WXP70" s="525"/>
      <c r="WXQ70" s="525"/>
      <c r="WXR70" s="525"/>
      <c r="WXS70" s="525"/>
      <c r="WXT70" s="525"/>
      <c r="WXU70" s="525"/>
      <c r="WXV70" s="525"/>
      <c r="WXW70" s="525"/>
      <c r="WXX70" s="525"/>
      <c r="WXY70" s="525"/>
      <c r="WXZ70" s="525"/>
      <c r="WYA70" s="525"/>
      <c r="WYB70" s="525"/>
      <c r="WYC70" s="525"/>
      <c r="WYD70" s="525"/>
      <c r="WYE70" s="525"/>
      <c r="WYF70" s="525"/>
      <c r="WYG70" s="525"/>
      <c r="WYH70" s="525"/>
      <c r="WYI70" s="525"/>
      <c r="WYJ70" s="525"/>
      <c r="WYK70" s="525"/>
      <c r="WYL70" s="525"/>
      <c r="WYM70" s="525"/>
      <c r="WYN70" s="525"/>
      <c r="WYO70" s="525"/>
      <c r="WYP70" s="525"/>
      <c r="WYQ70" s="525"/>
      <c r="WYR70" s="525"/>
      <c r="WYS70" s="525"/>
      <c r="WYT70" s="525"/>
      <c r="WYU70" s="525"/>
      <c r="WYV70" s="525"/>
      <c r="WYW70" s="525"/>
      <c r="WYX70" s="525"/>
      <c r="WYY70" s="525"/>
      <c r="WYZ70" s="525"/>
      <c r="WZA70" s="525"/>
      <c r="WZB70" s="525"/>
      <c r="WZC70" s="525"/>
      <c r="WZD70" s="525"/>
      <c r="WZE70" s="525"/>
      <c r="WZF70" s="525"/>
      <c r="WZG70" s="525"/>
      <c r="WZH70" s="525"/>
      <c r="WZI70" s="525"/>
      <c r="WZJ70" s="525"/>
      <c r="WZK70" s="525"/>
      <c r="WZL70" s="525"/>
      <c r="WZM70" s="525"/>
      <c r="WZN70" s="525"/>
      <c r="WZO70" s="525"/>
      <c r="WZP70" s="525"/>
      <c r="WZQ70" s="525"/>
      <c r="WZR70" s="525"/>
      <c r="WZS70" s="525"/>
      <c r="WZT70" s="525"/>
      <c r="WZU70" s="525"/>
      <c r="WZV70" s="525"/>
      <c r="WZW70" s="525"/>
      <c r="WZX70" s="525"/>
      <c r="WZY70" s="525"/>
      <c r="WZZ70" s="525"/>
      <c r="XAA70" s="525"/>
      <c r="XAB70" s="525"/>
      <c r="XAC70" s="525"/>
      <c r="XAD70" s="525"/>
      <c r="XAE70" s="525"/>
      <c r="XAF70" s="525"/>
      <c r="XAG70" s="525"/>
      <c r="XAH70" s="525"/>
      <c r="XAI70" s="525"/>
      <c r="XAJ70" s="525"/>
      <c r="XAK70" s="525"/>
      <c r="XAL70" s="525"/>
      <c r="XAM70" s="525"/>
      <c r="XAN70" s="525"/>
      <c r="XAO70" s="525"/>
      <c r="XAP70" s="525"/>
      <c r="XAQ70" s="525"/>
      <c r="XAR70" s="525"/>
      <c r="XAS70" s="525"/>
      <c r="XAT70" s="525"/>
      <c r="XAU70" s="525"/>
      <c r="XAV70" s="525"/>
      <c r="XAW70" s="525"/>
      <c r="XAX70" s="525"/>
      <c r="XAY70" s="525"/>
      <c r="XAZ70" s="525"/>
      <c r="XBA70" s="525"/>
      <c r="XBB70" s="525"/>
      <c r="XBC70" s="525"/>
      <c r="XBD70" s="525"/>
      <c r="XBE70" s="525"/>
      <c r="XBF70" s="525"/>
      <c r="XBG70" s="525"/>
      <c r="XBH70" s="525"/>
      <c r="XBI70" s="525"/>
      <c r="XBJ70" s="525"/>
      <c r="XBK70" s="525"/>
      <c r="XBL70" s="525"/>
      <c r="XBM70" s="525"/>
      <c r="XBN70" s="525"/>
      <c r="XBO70" s="525"/>
      <c r="XBP70" s="525"/>
      <c r="XBQ70" s="525"/>
      <c r="XBR70" s="525"/>
      <c r="XBS70" s="525"/>
      <c r="XBT70" s="525"/>
      <c r="XBU70" s="525"/>
      <c r="XBV70" s="525"/>
      <c r="XBW70" s="525"/>
      <c r="XBX70" s="525"/>
      <c r="XBY70" s="525"/>
      <c r="XBZ70" s="525"/>
      <c r="XCA70" s="525"/>
      <c r="XCB70" s="525"/>
      <c r="XCC70" s="525"/>
      <c r="XCD70" s="525"/>
      <c r="XCE70" s="525"/>
      <c r="XCF70" s="525"/>
      <c r="XCG70" s="525"/>
      <c r="XCH70" s="525"/>
      <c r="XCI70" s="525"/>
      <c r="XCJ70" s="525"/>
      <c r="XCK70" s="525"/>
      <c r="XCL70" s="525"/>
      <c r="XCM70" s="525"/>
      <c r="XCN70" s="525"/>
      <c r="XCO70" s="525"/>
      <c r="XCP70" s="525"/>
      <c r="XCQ70" s="525"/>
      <c r="XCR70" s="525"/>
      <c r="XCS70" s="525"/>
      <c r="XCT70" s="525"/>
      <c r="XCU70" s="525"/>
      <c r="XCV70" s="525"/>
      <c r="XCW70" s="525"/>
      <c r="XCX70" s="525"/>
      <c r="XCY70" s="525"/>
      <c r="XCZ70" s="525"/>
      <c r="XDA70" s="525"/>
      <c r="XDB70" s="525"/>
      <c r="XDC70" s="525"/>
      <c r="XDD70" s="525"/>
      <c r="XDE70" s="525"/>
      <c r="XDF70" s="525"/>
      <c r="XDG70" s="525"/>
      <c r="XDH70" s="525"/>
      <c r="XDI70" s="525"/>
      <c r="XDJ70" s="525"/>
      <c r="XDK70" s="525"/>
      <c r="XDL70" s="525"/>
      <c r="XDM70" s="525"/>
      <c r="XDN70" s="525"/>
      <c r="XDO70" s="525"/>
      <c r="XDP70" s="525"/>
      <c r="XDQ70" s="525"/>
      <c r="XDR70" s="525"/>
      <c r="XDS70" s="525"/>
      <c r="XDT70" s="525"/>
      <c r="XDU70" s="525"/>
      <c r="XDV70" s="525"/>
      <c r="XDW70" s="525"/>
      <c r="XDX70" s="525"/>
      <c r="XDY70" s="525"/>
      <c r="XDZ70" s="525"/>
      <c r="XEA70" s="525"/>
      <c r="XEB70" s="525"/>
      <c r="XEC70" s="525"/>
      <c r="XED70" s="525"/>
      <c r="XEE70" s="525"/>
      <c r="XEF70" s="525"/>
      <c r="XEG70" s="525"/>
      <c r="XEH70" s="525"/>
      <c r="XEI70" s="525"/>
      <c r="XEJ70" s="525"/>
      <c r="XEK70" s="525"/>
      <c r="XEL70" s="525"/>
      <c r="XEM70" s="525"/>
      <c r="XEN70" s="525"/>
      <c r="XEO70" s="525"/>
      <c r="XEP70" s="525"/>
      <c r="XEQ70" s="525"/>
      <c r="XER70" s="525"/>
      <c r="XES70" s="525"/>
      <c r="XET70" s="525"/>
      <c r="XEU70" s="525"/>
      <c r="XEV70" s="525"/>
      <c r="XEW70" s="525"/>
      <c r="XEX70" s="525"/>
      <c r="XEY70" s="525"/>
      <c r="XEZ70" s="525"/>
      <c r="XFA70" s="525"/>
      <c r="XFB70" s="525"/>
      <c r="XFC70" s="525"/>
      <c r="XFD70" s="525"/>
    </row>
    <row r="71" spans="1:16384" s="450" customFormat="1" ht="13.5" x14ac:dyDescent="0.25">
      <c r="A71" s="820" t="s">
        <v>3541</v>
      </c>
      <c r="B71" s="821"/>
      <c r="C71" s="821"/>
      <c r="D71" s="821"/>
      <c r="E71" s="821"/>
      <c r="F71" s="821"/>
      <c r="G71" s="821"/>
      <c r="H71" s="821"/>
      <c r="I71" s="821"/>
      <c r="J71" s="821"/>
      <c r="K71" s="821"/>
      <c r="L71" s="821"/>
      <c r="M71" s="821"/>
      <c r="N71" s="821"/>
      <c r="O71" s="821"/>
      <c r="P71" s="821"/>
      <c r="Q71" s="821"/>
      <c r="R71" s="821"/>
      <c r="S71" s="821"/>
      <c r="T71" s="821"/>
      <c r="U71" s="821"/>
      <c r="V71" s="821"/>
      <c r="W71" s="821"/>
      <c r="X71" s="821"/>
      <c r="Y71" s="821"/>
      <c r="Z71" s="821"/>
      <c r="AA71" s="821"/>
      <c r="AB71" s="821"/>
      <c r="AC71" s="821"/>
      <c r="AD71" s="821"/>
      <c r="AE71" s="821"/>
      <c r="AF71" s="821"/>
      <c r="AG71" s="821"/>
      <c r="AH71" s="821"/>
      <c r="AI71" s="821"/>
      <c r="AJ71" s="821"/>
      <c r="AK71" s="821"/>
      <c r="AL71" s="821"/>
      <c r="AM71" s="821"/>
      <c r="AN71" s="821"/>
      <c r="AO71" s="821"/>
      <c r="AP71" s="821"/>
      <c r="AQ71" s="821"/>
      <c r="AR71" s="821"/>
      <c r="AS71" s="821"/>
      <c r="AT71" s="821"/>
      <c r="AU71" s="821"/>
      <c r="AV71" s="821"/>
      <c r="AW71" s="821"/>
      <c r="AX71" s="821"/>
      <c r="AY71" s="821"/>
      <c r="AZ71" s="821"/>
      <c r="BA71" s="821"/>
      <c r="BB71" s="821"/>
      <c r="BC71" s="525"/>
      <c r="BD71" s="525"/>
      <c r="BE71" s="525"/>
      <c r="BF71" s="525"/>
      <c r="BG71" s="525"/>
      <c r="BH71" s="525"/>
      <c r="BI71" s="525"/>
      <c r="BJ71" s="525"/>
      <c r="BK71" s="525"/>
      <c r="BL71" s="525"/>
      <c r="BM71" s="525"/>
      <c r="BN71" s="525"/>
      <c r="BO71" s="525"/>
      <c r="BP71" s="525"/>
      <c r="BQ71" s="525"/>
      <c r="BR71" s="525"/>
      <c r="BS71" s="525"/>
      <c r="BT71" s="525"/>
      <c r="BU71" s="525"/>
      <c r="BV71" s="525"/>
      <c r="BW71" s="525"/>
      <c r="BX71" s="525"/>
      <c r="BY71" s="525"/>
      <c r="BZ71" s="525"/>
      <c r="CA71" s="525"/>
      <c r="CB71" s="525"/>
      <c r="CC71" s="525"/>
      <c r="CD71" s="525"/>
      <c r="CE71" s="525"/>
      <c r="CF71" s="525"/>
      <c r="CG71" s="525"/>
      <c r="CH71" s="525"/>
      <c r="CI71" s="525"/>
      <c r="CJ71" s="525"/>
      <c r="CK71" s="525"/>
      <c r="CL71" s="525"/>
      <c r="CM71" s="525"/>
      <c r="CN71" s="525"/>
      <c r="CO71" s="525"/>
      <c r="CP71" s="525"/>
      <c r="CQ71" s="525"/>
      <c r="CR71" s="525"/>
      <c r="CS71" s="525"/>
      <c r="CT71" s="525"/>
      <c r="CU71" s="525"/>
      <c r="CV71" s="525"/>
      <c r="CW71" s="525"/>
      <c r="CX71" s="525"/>
      <c r="CY71" s="525"/>
      <c r="CZ71" s="525"/>
      <c r="DA71" s="525"/>
      <c r="DB71" s="525"/>
      <c r="DC71" s="525"/>
      <c r="DD71" s="525"/>
      <c r="DE71" s="525"/>
      <c r="DF71" s="525"/>
      <c r="DG71" s="525"/>
      <c r="DH71" s="525"/>
      <c r="DI71" s="525"/>
      <c r="DJ71" s="525"/>
      <c r="DK71" s="525"/>
      <c r="DL71" s="525"/>
      <c r="DM71" s="525"/>
      <c r="DN71" s="525"/>
      <c r="DO71" s="525"/>
      <c r="DP71" s="525"/>
      <c r="DQ71" s="525"/>
      <c r="DR71" s="525"/>
      <c r="DS71" s="525"/>
      <c r="DT71" s="525"/>
      <c r="DU71" s="525"/>
      <c r="DV71" s="525"/>
      <c r="DW71" s="525"/>
      <c r="DX71" s="525"/>
      <c r="DY71" s="525"/>
      <c r="DZ71" s="525"/>
      <c r="EA71" s="525"/>
      <c r="EB71" s="525"/>
      <c r="EC71" s="525"/>
      <c r="ED71" s="525"/>
      <c r="EE71" s="525"/>
      <c r="EF71" s="525"/>
      <c r="EG71" s="525"/>
      <c r="EH71" s="525"/>
      <c r="EI71" s="525"/>
      <c r="EJ71" s="525"/>
      <c r="EK71" s="525"/>
      <c r="EL71" s="525"/>
      <c r="EM71" s="525"/>
      <c r="EN71" s="525"/>
      <c r="EO71" s="525"/>
      <c r="EP71" s="525"/>
      <c r="EQ71" s="525"/>
      <c r="ER71" s="525"/>
      <c r="ES71" s="525"/>
      <c r="ET71" s="525"/>
      <c r="EU71" s="525"/>
      <c r="EV71" s="525"/>
      <c r="EW71" s="525"/>
      <c r="EX71" s="525"/>
      <c r="EY71" s="525"/>
      <c r="EZ71" s="525"/>
      <c r="FA71" s="525"/>
      <c r="FB71" s="525"/>
      <c r="FC71" s="525"/>
      <c r="FD71" s="525"/>
      <c r="FE71" s="525"/>
      <c r="FF71" s="525"/>
      <c r="FG71" s="525"/>
      <c r="FH71" s="525"/>
      <c r="FI71" s="525"/>
      <c r="FJ71" s="525"/>
      <c r="FK71" s="525"/>
      <c r="FL71" s="525"/>
      <c r="FM71" s="525"/>
      <c r="FN71" s="525"/>
      <c r="FO71" s="525"/>
      <c r="FP71" s="525"/>
      <c r="FQ71" s="525"/>
      <c r="FR71" s="525"/>
      <c r="FS71" s="525"/>
      <c r="FT71" s="525"/>
      <c r="FU71" s="525"/>
      <c r="FV71" s="525"/>
      <c r="FW71" s="525"/>
      <c r="FX71" s="525"/>
      <c r="FY71" s="525"/>
      <c r="FZ71" s="525"/>
      <c r="GA71" s="525"/>
      <c r="GB71" s="525"/>
      <c r="GC71" s="525"/>
      <c r="GD71" s="525"/>
      <c r="GE71" s="525"/>
      <c r="GF71" s="525"/>
      <c r="GG71" s="525"/>
      <c r="GH71" s="525"/>
      <c r="GI71" s="525"/>
      <c r="GJ71" s="525"/>
      <c r="GK71" s="525"/>
      <c r="GL71" s="525"/>
      <c r="GM71" s="525"/>
      <c r="GN71" s="525"/>
      <c r="GO71" s="525"/>
      <c r="GP71" s="525"/>
      <c r="GQ71" s="525"/>
      <c r="GR71" s="525"/>
      <c r="GS71" s="525"/>
      <c r="GT71" s="525"/>
      <c r="GU71" s="525"/>
      <c r="GV71" s="525"/>
      <c r="GW71" s="525"/>
      <c r="GX71" s="525"/>
      <c r="GY71" s="525"/>
      <c r="GZ71" s="525"/>
      <c r="HA71" s="525"/>
      <c r="HB71" s="525"/>
      <c r="HC71" s="525"/>
      <c r="HD71" s="525"/>
      <c r="HE71" s="525"/>
      <c r="HF71" s="525"/>
      <c r="HG71" s="525"/>
      <c r="HH71" s="525"/>
      <c r="HI71" s="525"/>
      <c r="HJ71" s="525"/>
      <c r="HK71" s="525"/>
      <c r="HL71" s="525"/>
      <c r="HM71" s="525"/>
      <c r="HN71" s="525"/>
      <c r="HO71" s="525"/>
      <c r="HP71" s="525"/>
      <c r="HQ71" s="525"/>
      <c r="HR71" s="525"/>
      <c r="HS71" s="525"/>
      <c r="HT71" s="525"/>
      <c r="HU71" s="525"/>
      <c r="HV71" s="525"/>
      <c r="HW71" s="525"/>
      <c r="HX71" s="525"/>
      <c r="HY71" s="525"/>
      <c r="HZ71" s="525"/>
      <c r="IA71" s="525"/>
      <c r="IB71" s="525"/>
      <c r="IC71" s="525"/>
      <c r="ID71" s="525"/>
      <c r="IE71" s="525"/>
      <c r="IF71" s="525"/>
      <c r="IG71" s="525"/>
      <c r="IH71" s="525"/>
      <c r="II71" s="525"/>
      <c r="IJ71" s="525"/>
      <c r="IK71" s="525"/>
      <c r="IL71" s="525"/>
      <c r="IM71" s="525"/>
      <c r="IN71" s="525"/>
      <c r="IO71" s="525"/>
      <c r="IP71" s="525"/>
      <c r="IQ71" s="525"/>
      <c r="IR71" s="525"/>
      <c r="IS71" s="525"/>
      <c r="IT71" s="525"/>
      <c r="IU71" s="525"/>
      <c r="IV71" s="525"/>
      <c r="IW71" s="525"/>
      <c r="IX71" s="525"/>
      <c r="IY71" s="525"/>
      <c r="IZ71" s="525"/>
      <c r="JA71" s="525"/>
      <c r="JB71" s="525"/>
      <c r="JC71" s="525"/>
      <c r="JD71" s="525"/>
      <c r="JE71" s="525"/>
      <c r="JF71" s="525"/>
      <c r="JG71" s="525"/>
      <c r="JH71" s="525"/>
      <c r="JI71" s="525"/>
      <c r="JJ71" s="525"/>
      <c r="JK71" s="525"/>
      <c r="JL71" s="525"/>
      <c r="JM71" s="525"/>
      <c r="JN71" s="525"/>
      <c r="JO71" s="525"/>
      <c r="JP71" s="525"/>
      <c r="JQ71" s="525"/>
      <c r="JR71" s="525"/>
      <c r="JS71" s="525"/>
      <c r="JT71" s="525"/>
      <c r="JU71" s="525"/>
      <c r="JV71" s="525"/>
      <c r="JW71" s="525"/>
      <c r="JX71" s="525"/>
      <c r="JY71" s="525"/>
      <c r="JZ71" s="525"/>
      <c r="KA71" s="525"/>
      <c r="KB71" s="525"/>
      <c r="KC71" s="525"/>
      <c r="KD71" s="525"/>
      <c r="KE71" s="525"/>
      <c r="KF71" s="525"/>
      <c r="KG71" s="525"/>
      <c r="KH71" s="525"/>
      <c r="KI71" s="525"/>
      <c r="KJ71" s="525"/>
      <c r="KK71" s="525"/>
      <c r="KL71" s="525"/>
      <c r="KM71" s="525"/>
      <c r="KN71" s="525"/>
      <c r="KO71" s="525"/>
      <c r="KP71" s="525"/>
      <c r="KQ71" s="525"/>
      <c r="KR71" s="525"/>
      <c r="KS71" s="525"/>
      <c r="KT71" s="525"/>
      <c r="KU71" s="525"/>
      <c r="KV71" s="525"/>
      <c r="KW71" s="525"/>
      <c r="KX71" s="525"/>
      <c r="KY71" s="525"/>
      <c r="KZ71" s="525"/>
      <c r="LA71" s="525"/>
      <c r="LB71" s="525"/>
      <c r="LC71" s="525"/>
      <c r="LD71" s="525"/>
      <c r="LE71" s="525"/>
      <c r="LF71" s="525"/>
      <c r="LG71" s="525"/>
      <c r="LH71" s="525"/>
      <c r="LI71" s="525"/>
      <c r="LJ71" s="525"/>
      <c r="LK71" s="525"/>
      <c r="LL71" s="525"/>
      <c r="LM71" s="525"/>
      <c r="LN71" s="525"/>
      <c r="LO71" s="525"/>
      <c r="LP71" s="525"/>
      <c r="LQ71" s="525"/>
      <c r="LR71" s="525"/>
      <c r="LS71" s="525"/>
      <c r="LT71" s="525"/>
      <c r="LU71" s="525"/>
      <c r="LV71" s="525"/>
      <c r="LW71" s="525"/>
      <c r="LX71" s="525"/>
      <c r="LY71" s="525"/>
      <c r="LZ71" s="525"/>
      <c r="MA71" s="525"/>
      <c r="MB71" s="525"/>
      <c r="MC71" s="525"/>
      <c r="MD71" s="525"/>
      <c r="ME71" s="525"/>
      <c r="MF71" s="525"/>
      <c r="MG71" s="525"/>
      <c r="MH71" s="525"/>
      <c r="MI71" s="525"/>
      <c r="MJ71" s="525"/>
      <c r="MK71" s="525"/>
      <c r="ML71" s="525"/>
      <c r="MM71" s="525"/>
      <c r="MN71" s="525"/>
      <c r="MO71" s="525"/>
      <c r="MP71" s="525"/>
      <c r="MQ71" s="525"/>
      <c r="MR71" s="525"/>
      <c r="MS71" s="525"/>
      <c r="MT71" s="525"/>
      <c r="MU71" s="525"/>
      <c r="MV71" s="525"/>
      <c r="MW71" s="525"/>
      <c r="MX71" s="525"/>
      <c r="MY71" s="525"/>
      <c r="MZ71" s="525"/>
      <c r="NA71" s="525"/>
      <c r="NB71" s="525"/>
      <c r="NC71" s="525"/>
      <c r="ND71" s="525"/>
      <c r="NE71" s="525"/>
      <c r="NF71" s="525"/>
      <c r="NG71" s="525"/>
      <c r="NH71" s="525"/>
      <c r="NI71" s="525"/>
      <c r="NJ71" s="525"/>
      <c r="NK71" s="525"/>
      <c r="NL71" s="525"/>
      <c r="NM71" s="525"/>
      <c r="NN71" s="525"/>
      <c r="NO71" s="525"/>
      <c r="NP71" s="525"/>
      <c r="NQ71" s="525"/>
      <c r="NR71" s="525"/>
      <c r="NS71" s="525"/>
      <c r="NT71" s="525"/>
      <c r="NU71" s="525"/>
      <c r="NV71" s="525"/>
      <c r="NW71" s="525"/>
      <c r="NX71" s="525"/>
      <c r="NY71" s="525"/>
      <c r="NZ71" s="525"/>
      <c r="OA71" s="525"/>
      <c r="OB71" s="525"/>
      <c r="OC71" s="525"/>
      <c r="OD71" s="525"/>
      <c r="OE71" s="525"/>
      <c r="OF71" s="525"/>
      <c r="OG71" s="525"/>
      <c r="OH71" s="525"/>
      <c r="OI71" s="525"/>
      <c r="OJ71" s="525"/>
      <c r="OK71" s="525"/>
      <c r="OL71" s="525"/>
      <c r="OM71" s="525"/>
      <c r="ON71" s="525"/>
      <c r="OO71" s="525"/>
      <c r="OP71" s="525"/>
      <c r="OQ71" s="525"/>
      <c r="OR71" s="525"/>
      <c r="OS71" s="525"/>
      <c r="OT71" s="525"/>
      <c r="OU71" s="525"/>
      <c r="OV71" s="525"/>
      <c r="OW71" s="525"/>
      <c r="OX71" s="525"/>
      <c r="OY71" s="525"/>
      <c r="OZ71" s="525"/>
      <c r="PA71" s="525"/>
      <c r="PB71" s="525"/>
      <c r="PC71" s="525"/>
      <c r="PD71" s="525"/>
      <c r="PE71" s="525"/>
      <c r="PF71" s="525"/>
      <c r="PG71" s="525"/>
      <c r="PH71" s="525"/>
      <c r="PI71" s="525"/>
      <c r="PJ71" s="525"/>
      <c r="PK71" s="525"/>
      <c r="PL71" s="525"/>
      <c r="PM71" s="525"/>
      <c r="PN71" s="525"/>
      <c r="PO71" s="525"/>
      <c r="PP71" s="525"/>
      <c r="PQ71" s="525"/>
      <c r="PR71" s="525"/>
      <c r="PS71" s="525"/>
      <c r="PT71" s="525"/>
      <c r="PU71" s="525"/>
      <c r="PV71" s="525"/>
      <c r="PW71" s="525"/>
      <c r="PX71" s="525"/>
      <c r="PY71" s="525"/>
      <c r="PZ71" s="525"/>
      <c r="QA71" s="525"/>
      <c r="QB71" s="525"/>
      <c r="QC71" s="525"/>
      <c r="QD71" s="525"/>
      <c r="QE71" s="525"/>
      <c r="QF71" s="525"/>
      <c r="QG71" s="525"/>
      <c r="QH71" s="525"/>
      <c r="QI71" s="525"/>
      <c r="QJ71" s="525"/>
      <c r="QK71" s="525"/>
      <c r="QL71" s="525"/>
      <c r="QM71" s="525"/>
      <c r="QN71" s="525"/>
      <c r="QO71" s="525"/>
      <c r="QP71" s="525"/>
      <c r="QQ71" s="525"/>
      <c r="QR71" s="525"/>
      <c r="QS71" s="525"/>
      <c r="QT71" s="525"/>
      <c r="QU71" s="525"/>
      <c r="QV71" s="525"/>
      <c r="QW71" s="525"/>
      <c r="QX71" s="525"/>
      <c r="QY71" s="525"/>
      <c r="QZ71" s="525"/>
      <c r="RA71" s="525"/>
      <c r="RB71" s="525"/>
      <c r="RC71" s="525"/>
      <c r="RD71" s="525"/>
      <c r="RE71" s="525"/>
      <c r="RF71" s="525"/>
      <c r="RG71" s="525"/>
      <c r="RH71" s="525"/>
      <c r="RI71" s="525"/>
      <c r="RJ71" s="525"/>
      <c r="RK71" s="525"/>
      <c r="RL71" s="525"/>
      <c r="RM71" s="525"/>
      <c r="RN71" s="525"/>
      <c r="RO71" s="525"/>
      <c r="RP71" s="525"/>
      <c r="RQ71" s="525"/>
      <c r="RR71" s="525"/>
      <c r="RS71" s="525"/>
      <c r="RT71" s="525"/>
      <c r="RU71" s="525"/>
      <c r="RV71" s="525"/>
      <c r="RW71" s="525"/>
      <c r="RX71" s="525"/>
      <c r="RY71" s="525"/>
      <c r="RZ71" s="525"/>
      <c r="SA71" s="525"/>
      <c r="SB71" s="525"/>
      <c r="SC71" s="525"/>
      <c r="SD71" s="525"/>
      <c r="SE71" s="525"/>
      <c r="SF71" s="525"/>
      <c r="SG71" s="525"/>
      <c r="SH71" s="525"/>
      <c r="SI71" s="525"/>
      <c r="SJ71" s="525"/>
      <c r="SK71" s="525"/>
      <c r="SL71" s="525"/>
      <c r="SM71" s="525"/>
      <c r="SN71" s="525"/>
      <c r="SO71" s="525"/>
      <c r="SP71" s="525"/>
      <c r="SQ71" s="525"/>
      <c r="SR71" s="525"/>
      <c r="SS71" s="525"/>
      <c r="ST71" s="525"/>
      <c r="SU71" s="525"/>
      <c r="SV71" s="525"/>
      <c r="SW71" s="525"/>
      <c r="SX71" s="525"/>
      <c r="SY71" s="525"/>
      <c r="SZ71" s="525"/>
      <c r="TA71" s="525"/>
      <c r="TB71" s="525"/>
      <c r="TC71" s="525"/>
      <c r="TD71" s="525"/>
      <c r="TE71" s="525"/>
      <c r="TF71" s="525"/>
      <c r="TG71" s="525"/>
      <c r="TH71" s="525"/>
      <c r="TI71" s="525"/>
      <c r="TJ71" s="525"/>
      <c r="TK71" s="525"/>
      <c r="TL71" s="525"/>
      <c r="TM71" s="525"/>
      <c r="TN71" s="525"/>
      <c r="TO71" s="525"/>
      <c r="TP71" s="525"/>
      <c r="TQ71" s="525"/>
      <c r="TR71" s="525"/>
      <c r="TS71" s="525"/>
      <c r="TT71" s="525"/>
      <c r="TU71" s="525"/>
      <c r="TV71" s="525"/>
      <c r="TW71" s="525"/>
      <c r="TX71" s="525"/>
      <c r="TY71" s="525"/>
      <c r="TZ71" s="525"/>
      <c r="UA71" s="525"/>
      <c r="UB71" s="525"/>
      <c r="UC71" s="525"/>
      <c r="UD71" s="525"/>
      <c r="UE71" s="525"/>
      <c r="UF71" s="525"/>
      <c r="UG71" s="525"/>
      <c r="UH71" s="525"/>
      <c r="UI71" s="525"/>
      <c r="UJ71" s="525"/>
      <c r="UK71" s="525"/>
      <c r="UL71" s="525"/>
      <c r="UM71" s="525"/>
      <c r="UN71" s="525"/>
      <c r="UO71" s="525"/>
      <c r="UP71" s="525"/>
      <c r="UQ71" s="525"/>
      <c r="UR71" s="525"/>
      <c r="US71" s="525"/>
      <c r="UT71" s="525"/>
      <c r="UU71" s="525"/>
      <c r="UV71" s="525"/>
      <c r="UW71" s="525"/>
      <c r="UX71" s="525"/>
      <c r="UY71" s="525"/>
      <c r="UZ71" s="525"/>
      <c r="VA71" s="525"/>
      <c r="VB71" s="525"/>
      <c r="VC71" s="525"/>
      <c r="VD71" s="525"/>
      <c r="VE71" s="525"/>
      <c r="VF71" s="525"/>
      <c r="VG71" s="525"/>
      <c r="VH71" s="525"/>
      <c r="VI71" s="525"/>
      <c r="VJ71" s="525"/>
      <c r="VK71" s="525"/>
      <c r="VL71" s="525"/>
      <c r="VM71" s="525"/>
      <c r="VN71" s="525"/>
      <c r="VO71" s="525"/>
      <c r="VP71" s="525"/>
      <c r="VQ71" s="525"/>
      <c r="VR71" s="525"/>
      <c r="VS71" s="525"/>
      <c r="VT71" s="525"/>
      <c r="VU71" s="525"/>
      <c r="VV71" s="525"/>
      <c r="VW71" s="525"/>
      <c r="VX71" s="525"/>
      <c r="VY71" s="525"/>
      <c r="VZ71" s="525"/>
      <c r="WA71" s="525"/>
      <c r="WB71" s="525"/>
      <c r="WC71" s="525"/>
      <c r="WD71" s="525"/>
      <c r="WE71" s="525"/>
      <c r="WF71" s="525"/>
      <c r="WG71" s="525"/>
      <c r="WH71" s="525"/>
      <c r="WI71" s="525"/>
      <c r="WJ71" s="525"/>
      <c r="WK71" s="525"/>
      <c r="WL71" s="525"/>
      <c r="WM71" s="525"/>
      <c r="WN71" s="525"/>
      <c r="WO71" s="525"/>
      <c r="WP71" s="525"/>
      <c r="WQ71" s="525"/>
      <c r="WR71" s="525"/>
      <c r="WS71" s="525"/>
      <c r="WT71" s="525"/>
      <c r="WU71" s="525"/>
      <c r="WV71" s="525"/>
      <c r="WW71" s="525"/>
      <c r="WX71" s="525"/>
      <c r="WY71" s="525"/>
      <c r="WZ71" s="525"/>
      <c r="XA71" s="525"/>
      <c r="XB71" s="525"/>
      <c r="XC71" s="525"/>
      <c r="XD71" s="525"/>
      <c r="XE71" s="525"/>
      <c r="XF71" s="525"/>
      <c r="XG71" s="525"/>
      <c r="XH71" s="525"/>
      <c r="XI71" s="525"/>
      <c r="XJ71" s="525"/>
      <c r="XK71" s="525"/>
      <c r="XL71" s="525"/>
      <c r="XM71" s="525"/>
      <c r="XN71" s="525"/>
      <c r="XO71" s="525"/>
      <c r="XP71" s="525"/>
      <c r="XQ71" s="525"/>
      <c r="XR71" s="525"/>
      <c r="XS71" s="525"/>
      <c r="XT71" s="525"/>
      <c r="XU71" s="525"/>
      <c r="XV71" s="525"/>
      <c r="XW71" s="525"/>
      <c r="XX71" s="525"/>
      <c r="XY71" s="525"/>
      <c r="XZ71" s="525"/>
      <c r="YA71" s="525"/>
      <c r="YB71" s="525"/>
      <c r="YC71" s="525"/>
      <c r="YD71" s="525"/>
      <c r="YE71" s="525"/>
      <c r="YF71" s="525"/>
      <c r="YG71" s="525"/>
      <c r="YH71" s="525"/>
      <c r="YI71" s="525"/>
      <c r="YJ71" s="525"/>
      <c r="YK71" s="525"/>
      <c r="YL71" s="525"/>
      <c r="YM71" s="525"/>
      <c r="YN71" s="525"/>
      <c r="YO71" s="525"/>
      <c r="YP71" s="525"/>
      <c r="YQ71" s="525"/>
      <c r="YR71" s="525"/>
      <c r="YS71" s="525"/>
      <c r="YT71" s="525"/>
      <c r="YU71" s="525"/>
      <c r="YV71" s="525"/>
      <c r="YW71" s="525"/>
      <c r="YX71" s="525"/>
      <c r="YY71" s="525"/>
      <c r="YZ71" s="525"/>
      <c r="ZA71" s="525"/>
      <c r="ZB71" s="525"/>
      <c r="ZC71" s="525"/>
      <c r="ZD71" s="525"/>
      <c r="ZE71" s="525"/>
      <c r="ZF71" s="525"/>
      <c r="ZG71" s="525"/>
      <c r="ZH71" s="525"/>
      <c r="ZI71" s="525"/>
      <c r="ZJ71" s="525"/>
      <c r="ZK71" s="525"/>
      <c r="ZL71" s="525"/>
      <c r="ZM71" s="525"/>
      <c r="ZN71" s="525"/>
      <c r="ZO71" s="525"/>
      <c r="ZP71" s="525"/>
      <c r="ZQ71" s="525"/>
      <c r="ZR71" s="525"/>
      <c r="ZS71" s="525"/>
      <c r="ZT71" s="525"/>
      <c r="ZU71" s="525"/>
      <c r="ZV71" s="525"/>
      <c r="ZW71" s="525"/>
      <c r="ZX71" s="525"/>
      <c r="ZY71" s="525"/>
      <c r="ZZ71" s="525"/>
      <c r="AAA71" s="525"/>
      <c r="AAB71" s="525"/>
      <c r="AAC71" s="525"/>
      <c r="AAD71" s="525"/>
      <c r="AAE71" s="525"/>
      <c r="AAF71" s="525"/>
      <c r="AAG71" s="525"/>
      <c r="AAH71" s="525"/>
      <c r="AAI71" s="525"/>
      <c r="AAJ71" s="525"/>
      <c r="AAK71" s="525"/>
      <c r="AAL71" s="525"/>
      <c r="AAM71" s="525"/>
      <c r="AAN71" s="525"/>
      <c r="AAO71" s="525"/>
      <c r="AAP71" s="525"/>
      <c r="AAQ71" s="525"/>
      <c r="AAR71" s="525"/>
      <c r="AAS71" s="525"/>
      <c r="AAT71" s="525"/>
      <c r="AAU71" s="525"/>
      <c r="AAV71" s="525"/>
      <c r="AAW71" s="525"/>
      <c r="AAX71" s="525"/>
      <c r="AAY71" s="525"/>
      <c r="AAZ71" s="525"/>
      <c r="ABA71" s="525"/>
      <c r="ABB71" s="525"/>
      <c r="ABC71" s="525"/>
      <c r="ABD71" s="525"/>
      <c r="ABE71" s="525"/>
      <c r="ABF71" s="525"/>
      <c r="ABG71" s="525"/>
      <c r="ABH71" s="525"/>
      <c r="ABI71" s="525"/>
      <c r="ABJ71" s="525"/>
      <c r="ABK71" s="525"/>
      <c r="ABL71" s="525"/>
      <c r="ABM71" s="525"/>
      <c r="ABN71" s="525"/>
      <c r="ABO71" s="525"/>
      <c r="ABP71" s="525"/>
      <c r="ABQ71" s="525"/>
      <c r="ABR71" s="525"/>
      <c r="ABS71" s="525"/>
      <c r="ABT71" s="525"/>
      <c r="ABU71" s="525"/>
      <c r="ABV71" s="525"/>
      <c r="ABW71" s="525"/>
      <c r="ABX71" s="525"/>
      <c r="ABY71" s="525"/>
      <c r="ABZ71" s="525"/>
      <c r="ACA71" s="525"/>
      <c r="ACB71" s="525"/>
      <c r="ACC71" s="525"/>
      <c r="ACD71" s="525"/>
      <c r="ACE71" s="525"/>
      <c r="ACF71" s="525"/>
      <c r="ACG71" s="525"/>
      <c r="ACH71" s="525"/>
      <c r="ACI71" s="525"/>
      <c r="ACJ71" s="525"/>
      <c r="ACK71" s="525"/>
      <c r="ACL71" s="525"/>
      <c r="ACM71" s="525"/>
      <c r="ACN71" s="525"/>
      <c r="ACO71" s="525"/>
      <c r="ACP71" s="525"/>
      <c r="ACQ71" s="525"/>
      <c r="ACR71" s="525"/>
      <c r="ACS71" s="525"/>
      <c r="ACT71" s="525"/>
      <c r="ACU71" s="525"/>
      <c r="ACV71" s="525"/>
      <c r="ACW71" s="525"/>
      <c r="ACX71" s="525"/>
      <c r="ACY71" s="525"/>
      <c r="ACZ71" s="525"/>
      <c r="ADA71" s="525"/>
      <c r="ADB71" s="525"/>
      <c r="ADC71" s="525"/>
      <c r="ADD71" s="525"/>
      <c r="ADE71" s="525"/>
      <c r="ADF71" s="525"/>
      <c r="ADG71" s="525"/>
      <c r="ADH71" s="525"/>
      <c r="ADI71" s="525"/>
      <c r="ADJ71" s="525"/>
      <c r="ADK71" s="525"/>
      <c r="ADL71" s="525"/>
      <c r="ADM71" s="525"/>
      <c r="ADN71" s="525"/>
      <c r="ADO71" s="525"/>
      <c r="ADP71" s="525"/>
      <c r="ADQ71" s="525"/>
      <c r="ADR71" s="525"/>
      <c r="ADS71" s="525"/>
      <c r="ADT71" s="525"/>
      <c r="ADU71" s="525"/>
      <c r="ADV71" s="525"/>
      <c r="ADW71" s="525"/>
      <c r="ADX71" s="525"/>
      <c r="ADY71" s="525"/>
      <c r="ADZ71" s="525"/>
      <c r="AEA71" s="525"/>
      <c r="AEB71" s="525"/>
      <c r="AEC71" s="525"/>
      <c r="AED71" s="525"/>
      <c r="AEE71" s="525"/>
      <c r="AEF71" s="525"/>
      <c r="AEG71" s="525"/>
      <c r="AEH71" s="525"/>
      <c r="AEI71" s="525"/>
      <c r="AEJ71" s="525"/>
      <c r="AEK71" s="525"/>
      <c r="AEL71" s="525"/>
      <c r="AEM71" s="525"/>
      <c r="AEN71" s="525"/>
      <c r="AEO71" s="525"/>
      <c r="AEP71" s="525"/>
      <c r="AEQ71" s="525"/>
      <c r="AER71" s="525"/>
      <c r="AES71" s="525"/>
      <c r="AET71" s="525"/>
      <c r="AEU71" s="525"/>
      <c r="AEV71" s="525"/>
      <c r="AEW71" s="525"/>
      <c r="AEX71" s="525"/>
      <c r="AEY71" s="525"/>
      <c r="AEZ71" s="525"/>
      <c r="AFA71" s="525"/>
      <c r="AFB71" s="525"/>
      <c r="AFC71" s="525"/>
      <c r="AFD71" s="525"/>
      <c r="AFE71" s="525"/>
      <c r="AFF71" s="525"/>
      <c r="AFG71" s="525"/>
      <c r="AFH71" s="525"/>
      <c r="AFI71" s="525"/>
      <c r="AFJ71" s="525"/>
      <c r="AFK71" s="525"/>
      <c r="AFL71" s="525"/>
      <c r="AFM71" s="525"/>
      <c r="AFN71" s="525"/>
      <c r="AFO71" s="525"/>
      <c r="AFP71" s="525"/>
      <c r="AFQ71" s="525"/>
      <c r="AFR71" s="525"/>
      <c r="AFS71" s="525"/>
      <c r="AFT71" s="525"/>
      <c r="AFU71" s="525"/>
      <c r="AFV71" s="525"/>
      <c r="AFW71" s="525"/>
      <c r="AFX71" s="525"/>
      <c r="AFY71" s="525"/>
      <c r="AFZ71" s="525"/>
      <c r="AGA71" s="525"/>
      <c r="AGB71" s="525"/>
      <c r="AGC71" s="525"/>
      <c r="AGD71" s="525"/>
      <c r="AGE71" s="525"/>
      <c r="AGF71" s="525"/>
      <c r="AGG71" s="525"/>
      <c r="AGH71" s="525"/>
      <c r="AGI71" s="525"/>
      <c r="AGJ71" s="525"/>
      <c r="AGK71" s="525"/>
      <c r="AGL71" s="525"/>
      <c r="AGM71" s="525"/>
      <c r="AGN71" s="525"/>
      <c r="AGO71" s="525"/>
      <c r="AGP71" s="525"/>
      <c r="AGQ71" s="525"/>
      <c r="AGR71" s="525"/>
      <c r="AGS71" s="525"/>
      <c r="AGT71" s="525"/>
      <c r="AGU71" s="525"/>
      <c r="AGV71" s="525"/>
      <c r="AGW71" s="525"/>
      <c r="AGX71" s="525"/>
      <c r="AGY71" s="525"/>
      <c r="AGZ71" s="525"/>
      <c r="AHA71" s="525"/>
      <c r="AHB71" s="525"/>
      <c r="AHC71" s="525"/>
      <c r="AHD71" s="525"/>
      <c r="AHE71" s="525"/>
      <c r="AHF71" s="525"/>
      <c r="AHG71" s="525"/>
      <c r="AHH71" s="525"/>
      <c r="AHI71" s="525"/>
      <c r="AHJ71" s="525"/>
      <c r="AHK71" s="525"/>
      <c r="AHL71" s="525"/>
      <c r="AHM71" s="525"/>
      <c r="AHN71" s="525"/>
      <c r="AHO71" s="525"/>
      <c r="AHP71" s="525"/>
      <c r="AHQ71" s="525"/>
      <c r="AHR71" s="525"/>
      <c r="AHS71" s="525"/>
      <c r="AHT71" s="525"/>
      <c r="AHU71" s="525"/>
      <c r="AHV71" s="525"/>
      <c r="AHW71" s="525"/>
      <c r="AHX71" s="525"/>
      <c r="AHY71" s="525"/>
      <c r="AHZ71" s="525"/>
      <c r="AIA71" s="525"/>
      <c r="AIB71" s="525"/>
      <c r="AIC71" s="525"/>
      <c r="AID71" s="525"/>
      <c r="AIE71" s="525"/>
      <c r="AIF71" s="525"/>
      <c r="AIG71" s="525"/>
      <c r="AIH71" s="525"/>
      <c r="AII71" s="525"/>
      <c r="AIJ71" s="525"/>
      <c r="AIK71" s="525"/>
      <c r="AIL71" s="525"/>
      <c r="AIM71" s="525"/>
      <c r="AIN71" s="525"/>
      <c r="AIO71" s="525"/>
      <c r="AIP71" s="525"/>
      <c r="AIQ71" s="525"/>
      <c r="AIR71" s="525"/>
      <c r="AIS71" s="525"/>
      <c r="AIT71" s="525"/>
      <c r="AIU71" s="525"/>
      <c r="AIV71" s="525"/>
      <c r="AIW71" s="525"/>
      <c r="AIX71" s="525"/>
      <c r="AIY71" s="525"/>
      <c r="AIZ71" s="525"/>
      <c r="AJA71" s="525"/>
      <c r="AJB71" s="525"/>
      <c r="AJC71" s="525"/>
      <c r="AJD71" s="525"/>
      <c r="AJE71" s="525"/>
      <c r="AJF71" s="525"/>
      <c r="AJG71" s="525"/>
      <c r="AJH71" s="525"/>
      <c r="AJI71" s="525"/>
      <c r="AJJ71" s="525"/>
      <c r="AJK71" s="525"/>
      <c r="AJL71" s="525"/>
      <c r="AJM71" s="525"/>
      <c r="AJN71" s="525"/>
      <c r="AJO71" s="525"/>
      <c r="AJP71" s="525"/>
      <c r="AJQ71" s="525"/>
      <c r="AJR71" s="525"/>
      <c r="AJS71" s="525"/>
      <c r="AJT71" s="525"/>
      <c r="AJU71" s="525"/>
      <c r="AJV71" s="525"/>
      <c r="AJW71" s="525"/>
      <c r="AJX71" s="525"/>
      <c r="AJY71" s="525"/>
      <c r="AJZ71" s="525"/>
      <c r="AKA71" s="525"/>
      <c r="AKB71" s="525"/>
      <c r="AKC71" s="525"/>
      <c r="AKD71" s="525"/>
      <c r="AKE71" s="525"/>
      <c r="AKF71" s="525"/>
      <c r="AKG71" s="525"/>
      <c r="AKH71" s="525"/>
      <c r="AKI71" s="525"/>
      <c r="AKJ71" s="525"/>
      <c r="AKK71" s="525"/>
      <c r="AKL71" s="525"/>
      <c r="AKM71" s="525"/>
      <c r="AKN71" s="525"/>
      <c r="AKO71" s="525"/>
      <c r="AKP71" s="525"/>
      <c r="AKQ71" s="525"/>
      <c r="AKR71" s="525"/>
      <c r="AKS71" s="525"/>
      <c r="AKT71" s="525"/>
      <c r="AKU71" s="525"/>
      <c r="AKV71" s="525"/>
      <c r="AKW71" s="525"/>
      <c r="AKX71" s="525"/>
      <c r="AKY71" s="525"/>
      <c r="AKZ71" s="525"/>
      <c r="ALA71" s="525"/>
      <c r="ALB71" s="525"/>
      <c r="ALC71" s="525"/>
      <c r="ALD71" s="525"/>
      <c r="ALE71" s="525"/>
      <c r="ALF71" s="525"/>
      <c r="ALG71" s="525"/>
      <c r="ALH71" s="525"/>
      <c r="ALI71" s="525"/>
      <c r="ALJ71" s="525"/>
      <c r="ALK71" s="525"/>
      <c r="ALL71" s="525"/>
      <c r="ALM71" s="525"/>
      <c r="ALN71" s="525"/>
      <c r="ALO71" s="525"/>
      <c r="ALP71" s="525"/>
      <c r="ALQ71" s="525"/>
      <c r="ALR71" s="525"/>
      <c r="ALS71" s="525"/>
      <c r="ALT71" s="525"/>
      <c r="ALU71" s="525"/>
      <c r="ALV71" s="525"/>
      <c r="ALW71" s="525"/>
      <c r="ALX71" s="525"/>
      <c r="ALY71" s="525"/>
      <c r="ALZ71" s="525"/>
      <c r="AMA71" s="525"/>
      <c r="AMB71" s="525"/>
      <c r="AMC71" s="525"/>
      <c r="AMD71" s="525"/>
      <c r="AME71" s="525"/>
      <c r="AMF71" s="525"/>
      <c r="AMG71" s="525"/>
      <c r="AMH71" s="525"/>
      <c r="AMI71" s="525"/>
      <c r="AMJ71" s="525"/>
      <c r="AMK71" s="525"/>
      <c r="AML71" s="525"/>
      <c r="AMM71" s="525"/>
      <c r="AMN71" s="525"/>
      <c r="AMO71" s="525"/>
      <c r="AMP71" s="525"/>
      <c r="AMQ71" s="525"/>
      <c r="AMR71" s="525"/>
      <c r="AMS71" s="525"/>
      <c r="AMT71" s="525"/>
      <c r="AMU71" s="525"/>
      <c r="AMV71" s="525"/>
      <c r="AMW71" s="525"/>
      <c r="AMX71" s="525"/>
      <c r="AMY71" s="525"/>
      <c r="AMZ71" s="525"/>
      <c r="ANA71" s="525"/>
      <c r="ANB71" s="525"/>
      <c r="ANC71" s="525"/>
      <c r="AND71" s="525"/>
      <c r="ANE71" s="525"/>
      <c r="ANF71" s="525"/>
      <c r="ANG71" s="525"/>
      <c r="ANH71" s="525"/>
      <c r="ANI71" s="525"/>
      <c r="ANJ71" s="525"/>
      <c r="ANK71" s="525"/>
      <c r="ANL71" s="525"/>
      <c r="ANM71" s="525"/>
      <c r="ANN71" s="525"/>
      <c r="ANO71" s="525"/>
      <c r="ANP71" s="525"/>
      <c r="ANQ71" s="525"/>
      <c r="ANR71" s="525"/>
      <c r="ANS71" s="525"/>
      <c r="ANT71" s="525"/>
      <c r="ANU71" s="525"/>
      <c r="ANV71" s="525"/>
      <c r="ANW71" s="525"/>
      <c r="ANX71" s="525"/>
      <c r="ANY71" s="525"/>
      <c r="ANZ71" s="525"/>
      <c r="AOA71" s="525"/>
      <c r="AOB71" s="525"/>
      <c r="AOC71" s="525"/>
      <c r="AOD71" s="525"/>
      <c r="AOE71" s="525"/>
      <c r="AOF71" s="525"/>
      <c r="AOG71" s="525"/>
      <c r="AOH71" s="525"/>
      <c r="AOI71" s="525"/>
      <c r="AOJ71" s="525"/>
      <c r="AOK71" s="525"/>
      <c r="AOL71" s="525"/>
      <c r="AOM71" s="525"/>
      <c r="AON71" s="525"/>
      <c r="AOO71" s="525"/>
      <c r="AOP71" s="525"/>
      <c r="AOQ71" s="525"/>
      <c r="AOR71" s="525"/>
      <c r="AOS71" s="525"/>
      <c r="AOT71" s="525"/>
      <c r="AOU71" s="525"/>
      <c r="AOV71" s="525"/>
      <c r="AOW71" s="525"/>
      <c r="AOX71" s="525"/>
      <c r="AOY71" s="525"/>
      <c r="AOZ71" s="525"/>
      <c r="APA71" s="525"/>
      <c r="APB71" s="525"/>
      <c r="APC71" s="525"/>
      <c r="APD71" s="525"/>
      <c r="APE71" s="525"/>
      <c r="APF71" s="525"/>
      <c r="APG71" s="525"/>
      <c r="APH71" s="525"/>
      <c r="API71" s="525"/>
      <c r="APJ71" s="525"/>
      <c r="APK71" s="525"/>
      <c r="APL71" s="525"/>
      <c r="APM71" s="525"/>
      <c r="APN71" s="525"/>
      <c r="APO71" s="525"/>
      <c r="APP71" s="525"/>
      <c r="APQ71" s="525"/>
      <c r="APR71" s="525"/>
      <c r="APS71" s="525"/>
      <c r="APT71" s="525"/>
      <c r="APU71" s="525"/>
      <c r="APV71" s="525"/>
      <c r="APW71" s="525"/>
      <c r="APX71" s="525"/>
      <c r="APY71" s="525"/>
      <c r="APZ71" s="525"/>
      <c r="AQA71" s="525"/>
      <c r="AQB71" s="525"/>
      <c r="AQC71" s="525"/>
      <c r="AQD71" s="525"/>
      <c r="AQE71" s="525"/>
      <c r="AQF71" s="525"/>
      <c r="AQG71" s="525"/>
      <c r="AQH71" s="525"/>
      <c r="AQI71" s="525"/>
      <c r="AQJ71" s="525"/>
      <c r="AQK71" s="525"/>
      <c r="AQL71" s="525"/>
      <c r="AQM71" s="525"/>
      <c r="AQN71" s="525"/>
      <c r="AQO71" s="525"/>
      <c r="AQP71" s="525"/>
      <c r="AQQ71" s="525"/>
      <c r="AQR71" s="525"/>
      <c r="AQS71" s="525"/>
      <c r="AQT71" s="525"/>
      <c r="AQU71" s="525"/>
      <c r="AQV71" s="525"/>
      <c r="AQW71" s="525"/>
      <c r="AQX71" s="525"/>
      <c r="AQY71" s="525"/>
      <c r="AQZ71" s="525"/>
      <c r="ARA71" s="525"/>
      <c r="ARB71" s="525"/>
      <c r="ARC71" s="525"/>
      <c r="ARD71" s="525"/>
      <c r="ARE71" s="525"/>
      <c r="ARF71" s="525"/>
      <c r="ARG71" s="525"/>
      <c r="ARH71" s="525"/>
      <c r="ARI71" s="525"/>
      <c r="ARJ71" s="525"/>
      <c r="ARK71" s="525"/>
      <c r="ARL71" s="525"/>
      <c r="ARM71" s="525"/>
      <c r="ARN71" s="525"/>
      <c r="ARO71" s="525"/>
      <c r="ARP71" s="525"/>
      <c r="ARQ71" s="525"/>
      <c r="ARR71" s="525"/>
      <c r="ARS71" s="525"/>
      <c r="ART71" s="525"/>
      <c r="ARU71" s="525"/>
      <c r="ARV71" s="525"/>
      <c r="ARW71" s="525"/>
      <c r="ARX71" s="525"/>
      <c r="ARY71" s="525"/>
      <c r="ARZ71" s="525"/>
      <c r="ASA71" s="525"/>
      <c r="ASB71" s="525"/>
      <c r="ASC71" s="525"/>
      <c r="ASD71" s="525"/>
      <c r="ASE71" s="525"/>
      <c r="ASF71" s="525"/>
      <c r="ASG71" s="525"/>
      <c r="ASH71" s="525"/>
      <c r="ASI71" s="525"/>
      <c r="ASJ71" s="525"/>
      <c r="ASK71" s="525"/>
      <c r="ASL71" s="525"/>
      <c r="ASM71" s="525"/>
      <c r="ASN71" s="525"/>
      <c r="ASO71" s="525"/>
      <c r="ASP71" s="525"/>
      <c r="ASQ71" s="525"/>
      <c r="ASR71" s="525"/>
      <c r="ASS71" s="525"/>
      <c r="AST71" s="525"/>
      <c r="ASU71" s="525"/>
      <c r="ASV71" s="525"/>
      <c r="ASW71" s="525"/>
      <c r="ASX71" s="525"/>
      <c r="ASY71" s="525"/>
      <c r="ASZ71" s="525"/>
      <c r="ATA71" s="525"/>
      <c r="ATB71" s="525"/>
      <c r="ATC71" s="525"/>
      <c r="ATD71" s="525"/>
      <c r="ATE71" s="525"/>
      <c r="ATF71" s="525"/>
      <c r="ATG71" s="525"/>
      <c r="ATH71" s="525"/>
      <c r="ATI71" s="525"/>
      <c r="ATJ71" s="525"/>
      <c r="ATK71" s="525"/>
      <c r="ATL71" s="525"/>
      <c r="ATM71" s="525"/>
      <c r="ATN71" s="525"/>
      <c r="ATO71" s="525"/>
      <c r="ATP71" s="525"/>
      <c r="ATQ71" s="525"/>
      <c r="ATR71" s="525"/>
      <c r="ATS71" s="525"/>
      <c r="ATT71" s="525"/>
      <c r="ATU71" s="525"/>
      <c r="ATV71" s="525"/>
      <c r="ATW71" s="525"/>
      <c r="ATX71" s="525"/>
      <c r="ATY71" s="525"/>
      <c r="ATZ71" s="525"/>
      <c r="AUA71" s="525"/>
      <c r="AUB71" s="525"/>
      <c r="AUC71" s="525"/>
      <c r="AUD71" s="525"/>
      <c r="AUE71" s="525"/>
      <c r="AUF71" s="525"/>
      <c r="AUG71" s="525"/>
      <c r="AUH71" s="525"/>
      <c r="AUI71" s="525"/>
      <c r="AUJ71" s="525"/>
      <c r="AUK71" s="525"/>
      <c r="AUL71" s="525"/>
      <c r="AUM71" s="525"/>
      <c r="AUN71" s="525"/>
      <c r="AUO71" s="525"/>
      <c r="AUP71" s="525"/>
      <c r="AUQ71" s="525"/>
      <c r="AUR71" s="525"/>
      <c r="AUS71" s="525"/>
      <c r="AUT71" s="525"/>
      <c r="AUU71" s="525"/>
      <c r="AUV71" s="525"/>
      <c r="AUW71" s="525"/>
      <c r="AUX71" s="525"/>
      <c r="AUY71" s="525"/>
      <c r="AUZ71" s="525"/>
      <c r="AVA71" s="525"/>
      <c r="AVB71" s="525"/>
      <c r="AVC71" s="525"/>
      <c r="AVD71" s="525"/>
      <c r="AVE71" s="525"/>
      <c r="AVF71" s="525"/>
      <c r="AVG71" s="525"/>
      <c r="AVH71" s="525"/>
      <c r="AVI71" s="525"/>
      <c r="AVJ71" s="525"/>
      <c r="AVK71" s="525"/>
      <c r="AVL71" s="525"/>
      <c r="AVM71" s="525"/>
      <c r="AVN71" s="525"/>
      <c r="AVO71" s="525"/>
      <c r="AVP71" s="525"/>
      <c r="AVQ71" s="525"/>
      <c r="AVR71" s="525"/>
      <c r="AVS71" s="525"/>
      <c r="AVT71" s="525"/>
      <c r="AVU71" s="525"/>
      <c r="AVV71" s="525"/>
      <c r="AVW71" s="525"/>
      <c r="AVX71" s="525"/>
      <c r="AVY71" s="525"/>
      <c r="AVZ71" s="525"/>
      <c r="AWA71" s="525"/>
      <c r="AWB71" s="525"/>
      <c r="AWC71" s="525"/>
      <c r="AWD71" s="525"/>
      <c r="AWE71" s="525"/>
      <c r="AWF71" s="525"/>
      <c r="AWG71" s="525"/>
      <c r="AWH71" s="525"/>
      <c r="AWI71" s="525"/>
      <c r="AWJ71" s="525"/>
      <c r="AWK71" s="525"/>
      <c r="AWL71" s="525"/>
      <c r="AWM71" s="525"/>
      <c r="AWN71" s="525"/>
      <c r="AWO71" s="525"/>
      <c r="AWP71" s="525"/>
      <c r="AWQ71" s="525"/>
      <c r="AWR71" s="525"/>
      <c r="AWS71" s="525"/>
      <c r="AWT71" s="525"/>
      <c r="AWU71" s="525"/>
      <c r="AWV71" s="525"/>
      <c r="AWW71" s="525"/>
      <c r="AWX71" s="525"/>
      <c r="AWY71" s="525"/>
      <c r="AWZ71" s="525"/>
      <c r="AXA71" s="525"/>
      <c r="AXB71" s="525"/>
      <c r="AXC71" s="525"/>
      <c r="AXD71" s="525"/>
      <c r="AXE71" s="525"/>
      <c r="AXF71" s="525"/>
      <c r="AXG71" s="525"/>
      <c r="AXH71" s="525"/>
      <c r="AXI71" s="525"/>
      <c r="AXJ71" s="525"/>
      <c r="AXK71" s="525"/>
      <c r="AXL71" s="525"/>
      <c r="AXM71" s="525"/>
      <c r="AXN71" s="525"/>
      <c r="AXO71" s="525"/>
      <c r="AXP71" s="525"/>
      <c r="AXQ71" s="525"/>
      <c r="AXR71" s="525"/>
      <c r="AXS71" s="525"/>
      <c r="AXT71" s="525"/>
      <c r="AXU71" s="525"/>
      <c r="AXV71" s="525"/>
      <c r="AXW71" s="525"/>
      <c r="AXX71" s="525"/>
      <c r="AXY71" s="525"/>
      <c r="AXZ71" s="525"/>
      <c r="AYA71" s="525"/>
      <c r="AYB71" s="525"/>
      <c r="AYC71" s="525"/>
      <c r="AYD71" s="525"/>
      <c r="AYE71" s="525"/>
      <c r="AYF71" s="525"/>
      <c r="AYG71" s="525"/>
      <c r="AYH71" s="525"/>
      <c r="AYI71" s="525"/>
      <c r="AYJ71" s="525"/>
      <c r="AYK71" s="525"/>
      <c r="AYL71" s="525"/>
      <c r="AYM71" s="525"/>
      <c r="AYN71" s="525"/>
      <c r="AYO71" s="525"/>
      <c r="AYP71" s="525"/>
      <c r="AYQ71" s="525"/>
      <c r="AYR71" s="525"/>
      <c r="AYS71" s="525"/>
      <c r="AYT71" s="525"/>
      <c r="AYU71" s="525"/>
      <c r="AYV71" s="525"/>
      <c r="AYW71" s="525"/>
      <c r="AYX71" s="525"/>
      <c r="AYY71" s="525"/>
      <c r="AYZ71" s="525"/>
      <c r="AZA71" s="525"/>
      <c r="AZB71" s="525"/>
      <c r="AZC71" s="525"/>
      <c r="AZD71" s="525"/>
      <c r="AZE71" s="525"/>
      <c r="AZF71" s="525"/>
      <c r="AZG71" s="525"/>
      <c r="AZH71" s="525"/>
      <c r="AZI71" s="525"/>
      <c r="AZJ71" s="525"/>
      <c r="AZK71" s="525"/>
      <c r="AZL71" s="525"/>
      <c r="AZM71" s="525"/>
      <c r="AZN71" s="525"/>
      <c r="AZO71" s="525"/>
      <c r="AZP71" s="525"/>
      <c r="AZQ71" s="525"/>
      <c r="AZR71" s="525"/>
      <c r="AZS71" s="525"/>
      <c r="AZT71" s="525"/>
      <c r="AZU71" s="525"/>
      <c r="AZV71" s="525"/>
      <c r="AZW71" s="525"/>
      <c r="AZX71" s="525"/>
      <c r="AZY71" s="525"/>
      <c r="AZZ71" s="525"/>
      <c r="BAA71" s="525"/>
      <c r="BAB71" s="525"/>
      <c r="BAC71" s="525"/>
      <c r="BAD71" s="525"/>
      <c r="BAE71" s="525"/>
      <c r="BAF71" s="525"/>
      <c r="BAG71" s="525"/>
      <c r="BAH71" s="525"/>
      <c r="BAI71" s="525"/>
      <c r="BAJ71" s="525"/>
      <c r="BAK71" s="525"/>
      <c r="BAL71" s="525"/>
      <c r="BAM71" s="525"/>
      <c r="BAN71" s="525"/>
      <c r="BAO71" s="525"/>
      <c r="BAP71" s="525"/>
      <c r="BAQ71" s="525"/>
      <c r="BAR71" s="525"/>
      <c r="BAS71" s="525"/>
      <c r="BAT71" s="525"/>
      <c r="BAU71" s="525"/>
      <c r="BAV71" s="525"/>
      <c r="BAW71" s="525"/>
      <c r="BAX71" s="525"/>
      <c r="BAY71" s="525"/>
      <c r="BAZ71" s="525"/>
      <c r="BBA71" s="525"/>
      <c r="BBB71" s="525"/>
      <c r="BBC71" s="525"/>
      <c r="BBD71" s="525"/>
      <c r="BBE71" s="525"/>
      <c r="BBF71" s="525"/>
      <c r="BBG71" s="525"/>
      <c r="BBH71" s="525"/>
      <c r="BBI71" s="525"/>
      <c r="BBJ71" s="525"/>
      <c r="BBK71" s="525"/>
      <c r="BBL71" s="525"/>
      <c r="BBM71" s="525"/>
      <c r="BBN71" s="525"/>
      <c r="BBO71" s="525"/>
      <c r="BBP71" s="525"/>
      <c r="BBQ71" s="525"/>
      <c r="BBR71" s="525"/>
      <c r="BBS71" s="525"/>
      <c r="BBT71" s="525"/>
      <c r="BBU71" s="525"/>
      <c r="BBV71" s="525"/>
      <c r="BBW71" s="525"/>
      <c r="BBX71" s="525"/>
      <c r="BBY71" s="525"/>
      <c r="BBZ71" s="525"/>
      <c r="BCA71" s="525"/>
      <c r="BCB71" s="525"/>
      <c r="BCC71" s="525"/>
      <c r="BCD71" s="525"/>
      <c r="BCE71" s="525"/>
      <c r="BCF71" s="525"/>
      <c r="BCG71" s="525"/>
      <c r="BCH71" s="525"/>
      <c r="BCI71" s="525"/>
      <c r="BCJ71" s="525"/>
      <c r="BCK71" s="525"/>
      <c r="BCL71" s="525"/>
      <c r="BCM71" s="525"/>
      <c r="BCN71" s="525"/>
      <c r="BCO71" s="525"/>
      <c r="BCP71" s="525"/>
      <c r="BCQ71" s="525"/>
      <c r="BCR71" s="525"/>
      <c r="BCS71" s="525"/>
      <c r="BCT71" s="525"/>
      <c r="BCU71" s="525"/>
      <c r="BCV71" s="525"/>
      <c r="BCW71" s="525"/>
      <c r="BCX71" s="525"/>
      <c r="BCY71" s="525"/>
      <c r="BCZ71" s="525"/>
      <c r="BDA71" s="525"/>
      <c r="BDB71" s="525"/>
      <c r="BDC71" s="525"/>
      <c r="BDD71" s="525"/>
      <c r="BDE71" s="525"/>
      <c r="BDF71" s="525"/>
      <c r="BDG71" s="525"/>
      <c r="BDH71" s="525"/>
      <c r="BDI71" s="525"/>
      <c r="BDJ71" s="525"/>
      <c r="BDK71" s="525"/>
      <c r="BDL71" s="525"/>
      <c r="BDM71" s="525"/>
      <c r="BDN71" s="525"/>
      <c r="BDO71" s="525"/>
      <c r="BDP71" s="525"/>
      <c r="BDQ71" s="525"/>
      <c r="BDR71" s="525"/>
      <c r="BDS71" s="525"/>
      <c r="BDT71" s="525"/>
      <c r="BDU71" s="525"/>
      <c r="BDV71" s="525"/>
      <c r="BDW71" s="525"/>
      <c r="BDX71" s="525"/>
      <c r="BDY71" s="525"/>
      <c r="BDZ71" s="525"/>
      <c r="BEA71" s="525"/>
      <c r="BEB71" s="525"/>
      <c r="BEC71" s="525"/>
      <c r="BED71" s="525"/>
      <c r="BEE71" s="525"/>
      <c r="BEF71" s="525"/>
      <c r="BEG71" s="525"/>
      <c r="BEH71" s="525"/>
      <c r="BEI71" s="525"/>
      <c r="BEJ71" s="525"/>
      <c r="BEK71" s="525"/>
      <c r="BEL71" s="525"/>
      <c r="BEM71" s="525"/>
      <c r="BEN71" s="525"/>
      <c r="BEO71" s="525"/>
      <c r="BEP71" s="525"/>
      <c r="BEQ71" s="525"/>
      <c r="BER71" s="525"/>
      <c r="BES71" s="525"/>
      <c r="BET71" s="525"/>
      <c r="BEU71" s="525"/>
      <c r="BEV71" s="525"/>
      <c r="BEW71" s="525"/>
      <c r="BEX71" s="525"/>
      <c r="BEY71" s="525"/>
      <c r="BEZ71" s="525"/>
      <c r="BFA71" s="525"/>
      <c r="BFB71" s="525"/>
      <c r="BFC71" s="525"/>
      <c r="BFD71" s="525"/>
      <c r="BFE71" s="525"/>
      <c r="BFF71" s="525"/>
      <c r="BFG71" s="525"/>
      <c r="BFH71" s="525"/>
      <c r="BFI71" s="525"/>
      <c r="BFJ71" s="525"/>
      <c r="BFK71" s="525"/>
      <c r="BFL71" s="525"/>
      <c r="BFM71" s="525"/>
      <c r="BFN71" s="525"/>
      <c r="BFO71" s="525"/>
      <c r="BFP71" s="525"/>
      <c r="BFQ71" s="525"/>
      <c r="BFR71" s="525"/>
      <c r="BFS71" s="525"/>
      <c r="BFT71" s="525"/>
      <c r="BFU71" s="525"/>
      <c r="BFV71" s="525"/>
      <c r="BFW71" s="525"/>
      <c r="BFX71" s="525"/>
      <c r="BFY71" s="525"/>
      <c r="BFZ71" s="525"/>
      <c r="BGA71" s="525"/>
      <c r="BGB71" s="525"/>
      <c r="BGC71" s="525"/>
      <c r="BGD71" s="525"/>
      <c r="BGE71" s="525"/>
      <c r="BGF71" s="525"/>
      <c r="BGG71" s="525"/>
      <c r="BGH71" s="525"/>
      <c r="BGI71" s="525"/>
      <c r="BGJ71" s="525"/>
      <c r="BGK71" s="525"/>
      <c r="BGL71" s="525"/>
      <c r="BGM71" s="525"/>
      <c r="BGN71" s="525"/>
      <c r="BGO71" s="525"/>
      <c r="BGP71" s="525"/>
      <c r="BGQ71" s="525"/>
      <c r="BGR71" s="525"/>
      <c r="BGS71" s="525"/>
      <c r="BGT71" s="525"/>
      <c r="BGU71" s="525"/>
      <c r="BGV71" s="525"/>
      <c r="BGW71" s="525"/>
      <c r="BGX71" s="525"/>
      <c r="BGY71" s="525"/>
      <c r="BGZ71" s="525"/>
      <c r="BHA71" s="525"/>
      <c r="BHB71" s="525"/>
      <c r="BHC71" s="525"/>
      <c r="BHD71" s="525"/>
      <c r="BHE71" s="525"/>
      <c r="BHF71" s="525"/>
      <c r="BHG71" s="525"/>
      <c r="BHH71" s="525"/>
      <c r="BHI71" s="525"/>
      <c r="BHJ71" s="525"/>
      <c r="BHK71" s="525"/>
      <c r="BHL71" s="525"/>
      <c r="BHM71" s="525"/>
      <c r="BHN71" s="525"/>
      <c r="BHO71" s="525"/>
      <c r="BHP71" s="525"/>
      <c r="BHQ71" s="525"/>
      <c r="BHR71" s="525"/>
      <c r="BHS71" s="525"/>
      <c r="BHT71" s="525"/>
      <c r="BHU71" s="525"/>
      <c r="BHV71" s="525"/>
      <c r="BHW71" s="525"/>
      <c r="BHX71" s="525"/>
      <c r="BHY71" s="525"/>
      <c r="BHZ71" s="525"/>
      <c r="BIA71" s="525"/>
      <c r="BIB71" s="525"/>
      <c r="BIC71" s="525"/>
      <c r="BID71" s="525"/>
      <c r="BIE71" s="525"/>
      <c r="BIF71" s="525"/>
      <c r="BIG71" s="525"/>
      <c r="BIH71" s="525"/>
      <c r="BII71" s="525"/>
      <c r="BIJ71" s="525"/>
      <c r="BIK71" s="525"/>
      <c r="BIL71" s="525"/>
      <c r="BIM71" s="525"/>
      <c r="BIN71" s="525"/>
      <c r="BIO71" s="525"/>
      <c r="BIP71" s="525"/>
      <c r="BIQ71" s="525"/>
      <c r="BIR71" s="525"/>
      <c r="BIS71" s="525"/>
      <c r="BIT71" s="525"/>
      <c r="BIU71" s="525"/>
      <c r="BIV71" s="525"/>
      <c r="BIW71" s="525"/>
      <c r="BIX71" s="525"/>
      <c r="BIY71" s="525"/>
      <c r="BIZ71" s="525"/>
      <c r="BJA71" s="525"/>
      <c r="BJB71" s="525"/>
      <c r="BJC71" s="525"/>
      <c r="BJD71" s="525"/>
      <c r="BJE71" s="525"/>
      <c r="BJF71" s="525"/>
      <c r="BJG71" s="525"/>
      <c r="BJH71" s="525"/>
      <c r="BJI71" s="525"/>
      <c r="BJJ71" s="525"/>
      <c r="BJK71" s="525"/>
      <c r="BJL71" s="525"/>
      <c r="BJM71" s="525"/>
      <c r="BJN71" s="525"/>
      <c r="BJO71" s="525"/>
      <c r="BJP71" s="525"/>
      <c r="BJQ71" s="525"/>
      <c r="BJR71" s="525"/>
      <c r="BJS71" s="525"/>
      <c r="BJT71" s="525"/>
      <c r="BJU71" s="525"/>
      <c r="BJV71" s="525"/>
      <c r="BJW71" s="525"/>
      <c r="BJX71" s="525"/>
      <c r="BJY71" s="525"/>
      <c r="BJZ71" s="525"/>
      <c r="BKA71" s="525"/>
      <c r="BKB71" s="525"/>
      <c r="BKC71" s="525"/>
      <c r="BKD71" s="525"/>
      <c r="BKE71" s="525"/>
      <c r="BKF71" s="525"/>
      <c r="BKG71" s="525"/>
      <c r="BKH71" s="525"/>
      <c r="BKI71" s="525"/>
      <c r="BKJ71" s="525"/>
      <c r="BKK71" s="525"/>
      <c r="BKL71" s="525"/>
      <c r="BKM71" s="525"/>
      <c r="BKN71" s="525"/>
      <c r="BKO71" s="525"/>
      <c r="BKP71" s="525"/>
      <c r="BKQ71" s="525"/>
      <c r="BKR71" s="525"/>
      <c r="BKS71" s="525"/>
      <c r="BKT71" s="525"/>
      <c r="BKU71" s="525"/>
      <c r="BKV71" s="525"/>
      <c r="BKW71" s="525"/>
      <c r="BKX71" s="525"/>
      <c r="BKY71" s="525"/>
      <c r="BKZ71" s="525"/>
      <c r="BLA71" s="525"/>
      <c r="BLB71" s="525"/>
      <c r="BLC71" s="525"/>
      <c r="BLD71" s="525"/>
      <c r="BLE71" s="525"/>
      <c r="BLF71" s="525"/>
      <c r="BLG71" s="525"/>
      <c r="BLH71" s="525"/>
      <c r="BLI71" s="525"/>
      <c r="BLJ71" s="525"/>
      <c r="BLK71" s="525"/>
      <c r="BLL71" s="525"/>
      <c r="BLM71" s="525"/>
      <c r="BLN71" s="525"/>
      <c r="BLO71" s="525"/>
      <c r="BLP71" s="525"/>
      <c r="BLQ71" s="525"/>
      <c r="BLR71" s="525"/>
      <c r="BLS71" s="525"/>
      <c r="BLT71" s="525"/>
      <c r="BLU71" s="525"/>
      <c r="BLV71" s="525"/>
      <c r="BLW71" s="525"/>
      <c r="BLX71" s="525"/>
      <c r="BLY71" s="525"/>
      <c r="BLZ71" s="525"/>
      <c r="BMA71" s="525"/>
      <c r="BMB71" s="525"/>
      <c r="BMC71" s="525"/>
      <c r="BMD71" s="525"/>
      <c r="BME71" s="525"/>
      <c r="BMF71" s="525"/>
      <c r="BMG71" s="525"/>
      <c r="BMH71" s="525"/>
      <c r="BMI71" s="525"/>
      <c r="BMJ71" s="525"/>
      <c r="BMK71" s="525"/>
      <c r="BML71" s="525"/>
      <c r="BMM71" s="525"/>
      <c r="BMN71" s="525"/>
      <c r="BMO71" s="525"/>
      <c r="BMP71" s="525"/>
      <c r="BMQ71" s="525"/>
      <c r="BMR71" s="525"/>
      <c r="BMS71" s="525"/>
      <c r="BMT71" s="525"/>
      <c r="BMU71" s="525"/>
      <c r="BMV71" s="525"/>
      <c r="BMW71" s="525"/>
      <c r="BMX71" s="525"/>
      <c r="BMY71" s="525"/>
      <c r="BMZ71" s="525"/>
      <c r="BNA71" s="525"/>
      <c r="BNB71" s="525"/>
      <c r="BNC71" s="525"/>
      <c r="BND71" s="525"/>
      <c r="BNE71" s="525"/>
      <c r="BNF71" s="525"/>
      <c r="BNG71" s="525"/>
      <c r="BNH71" s="525"/>
      <c r="BNI71" s="525"/>
      <c r="BNJ71" s="525"/>
      <c r="BNK71" s="525"/>
      <c r="BNL71" s="525"/>
      <c r="BNM71" s="525"/>
      <c r="BNN71" s="525"/>
      <c r="BNO71" s="525"/>
      <c r="BNP71" s="525"/>
      <c r="BNQ71" s="525"/>
      <c r="BNR71" s="525"/>
      <c r="BNS71" s="525"/>
      <c r="BNT71" s="525"/>
      <c r="BNU71" s="525"/>
      <c r="BNV71" s="525"/>
      <c r="BNW71" s="525"/>
      <c r="BNX71" s="525"/>
      <c r="BNY71" s="525"/>
      <c r="BNZ71" s="525"/>
      <c r="BOA71" s="525"/>
      <c r="BOB71" s="525"/>
      <c r="BOC71" s="525"/>
      <c r="BOD71" s="525"/>
      <c r="BOE71" s="525"/>
      <c r="BOF71" s="525"/>
      <c r="BOG71" s="525"/>
      <c r="BOH71" s="525"/>
      <c r="BOI71" s="525"/>
      <c r="BOJ71" s="525"/>
      <c r="BOK71" s="525"/>
      <c r="BOL71" s="525"/>
      <c r="BOM71" s="525"/>
      <c r="BON71" s="525"/>
      <c r="BOO71" s="525"/>
      <c r="BOP71" s="525"/>
      <c r="BOQ71" s="525"/>
      <c r="BOR71" s="525"/>
      <c r="BOS71" s="525"/>
      <c r="BOT71" s="525"/>
      <c r="BOU71" s="525"/>
      <c r="BOV71" s="525"/>
      <c r="BOW71" s="525"/>
      <c r="BOX71" s="525"/>
      <c r="BOY71" s="525"/>
      <c r="BOZ71" s="525"/>
      <c r="BPA71" s="525"/>
      <c r="BPB71" s="525"/>
      <c r="BPC71" s="525"/>
      <c r="BPD71" s="525"/>
      <c r="BPE71" s="525"/>
      <c r="BPF71" s="525"/>
      <c r="BPG71" s="525"/>
      <c r="BPH71" s="525"/>
      <c r="BPI71" s="525"/>
      <c r="BPJ71" s="525"/>
      <c r="BPK71" s="525"/>
      <c r="BPL71" s="525"/>
      <c r="BPM71" s="525"/>
      <c r="BPN71" s="525"/>
      <c r="BPO71" s="525"/>
      <c r="BPP71" s="525"/>
      <c r="BPQ71" s="525"/>
      <c r="BPR71" s="525"/>
      <c r="BPS71" s="525"/>
      <c r="BPT71" s="525"/>
      <c r="BPU71" s="525"/>
      <c r="BPV71" s="525"/>
      <c r="BPW71" s="525"/>
      <c r="BPX71" s="525"/>
      <c r="BPY71" s="525"/>
      <c r="BPZ71" s="525"/>
      <c r="BQA71" s="525"/>
      <c r="BQB71" s="525"/>
      <c r="BQC71" s="525"/>
      <c r="BQD71" s="525"/>
      <c r="BQE71" s="525"/>
      <c r="BQF71" s="525"/>
      <c r="BQG71" s="525"/>
      <c r="BQH71" s="525"/>
      <c r="BQI71" s="525"/>
      <c r="BQJ71" s="525"/>
      <c r="BQK71" s="525"/>
      <c r="BQL71" s="525"/>
      <c r="BQM71" s="525"/>
      <c r="BQN71" s="525"/>
      <c r="BQO71" s="525"/>
      <c r="BQP71" s="525"/>
      <c r="BQQ71" s="525"/>
      <c r="BQR71" s="525"/>
      <c r="BQS71" s="525"/>
      <c r="BQT71" s="525"/>
      <c r="BQU71" s="525"/>
      <c r="BQV71" s="525"/>
      <c r="BQW71" s="525"/>
      <c r="BQX71" s="525"/>
      <c r="BQY71" s="525"/>
      <c r="BQZ71" s="525"/>
      <c r="BRA71" s="525"/>
      <c r="BRB71" s="525"/>
      <c r="BRC71" s="525"/>
      <c r="BRD71" s="525"/>
      <c r="BRE71" s="525"/>
      <c r="BRF71" s="525"/>
      <c r="BRG71" s="525"/>
      <c r="BRH71" s="525"/>
      <c r="BRI71" s="525"/>
      <c r="BRJ71" s="525"/>
      <c r="BRK71" s="525"/>
      <c r="BRL71" s="525"/>
      <c r="BRM71" s="525"/>
      <c r="BRN71" s="525"/>
      <c r="BRO71" s="525"/>
      <c r="BRP71" s="525"/>
      <c r="BRQ71" s="525"/>
      <c r="BRR71" s="525"/>
      <c r="BRS71" s="525"/>
      <c r="BRT71" s="525"/>
      <c r="BRU71" s="525"/>
      <c r="BRV71" s="525"/>
      <c r="BRW71" s="525"/>
      <c r="BRX71" s="525"/>
      <c r="BRY71" s="525"/>
      <c r="BRZ71" s="525"/>
      <c r="BSA71" s="525"/>
      <c r="BSB71" s="525"/>
      <c r="BSC71" s="525"/>
      <c r="BSD71" s="525"/>
      <c r="BSE71" s="525"/>
      <c r="BSF71" s="525"/>
      <c r="BSG71" s="525"/>
      <c r="BSH71" s="525"/>
      <c r="BSI71" s="525"/>
      <c r="BSJ71" s="525"/>
      <c r="BSK71" s="525"/>
      <c r="BSL71" s="525"/>
      <c r="BSM71" s="525"/>
      <c r="BSN71" s="525"/>
      <c r="BSO71" s="525"/>
      <c r="BSP71" s="525"/>
      <c r="BSQ71" s="525"/>
      <c r="BSR71" s="525"/>
      <c r="BSS71" s="525"/>
      <c r="BST71" s="525"/>
      <c r="BSU71" s="525"/>
      <c r="BSV71" s="525"/>
      <c r="BSW71" s="525"/>
      <c r="BSX71" s="525"/>
      <c r="BSY71" s="525"/>
      <c r="BSZ71" s="525"/>
      <c r="BTA71" s="525"/>
      <c r="BTB71" s="525"/>
      <c r="BTC71" s="525"/>
      <c r="BTD71" s="525"/>
      <c r="BTE71" s="525"/>
      <c r="BTF71" s="525"/>
      <c r="BTG71" s="525"/>
      <c r="BTH71" s="525"/>
      <c r="BTI71" s="525"/>
      <c r="BTJ71" s="525"/>
      <c r="BTK71" s="525"/>
      <c r="BTL71" s="525"/>
      <c r="BTM71" s="525"/>
      <c r="BTN71" s="525"/>
      <c r="BTO71" s="525"/>
      <c r="BTP71" s="525"/>
      <c r="BTQ71" s="525"/>
      <c r="BTR71" s="525"/>
      <c r="BTS71" s="525"/>
      <c r="BTT71" s="525"/>
      <c r="BTU71" s="525"/>
      <c r="BTV71" s="525"/>
      <c r="BTW71" s="525"/>
      <c r="BTX71" s="525"/>
      <c r="BTY71" s="525"/>
      <c r="BTZ71" s="525"/>
      <c r="BUA71" s="525"/>
      <c r="BUB71" s="525"/>
      <c r="BUC71" s="525"/>
      <c r="BUD71" s="525"/>
      <c r="BUE71" s="525"/>
      <c r="BUF71" s="525"/>
      <c r="BUG71" s="525"/>
      <c r="BUH71" s="525"/>
      <c r="BUI71" s="525"/>
      <c r="BUJ71" s="525"/>
      <c r="BUK71" s="525"/>
      <c r="BUL71" s="525"/>
      <c r="BUM71" s="525"/>
      <c r="BUN71" s="525"/>
      <c r="BUO71" s="525"/>
      <c r="BUP71" s="525"/>
      <c r="BUQ71" s="525"/>
      <c r="BUR71" s="525"/>
      <c r="BUS71" s="525"/>
      <c r="BUT71" s="525"/>
      <c r="BUU71" s="525"/>
      <c r="BUV71" s="525"/>
      <c r="BUW71" s="525"/>
      <c r="BUX71" s="525"/>
      <c r="BUY71" s="525"/>
      <c r="BUZ71" s="525"/>
      <c r="BVA71" s="525"/>
      <c r="BVB71" s="525"/>
      <c r="BVC71" s="525"/>
      <c r="BVD71" s="525"/>
      <c r="BVE71" s="525"/>
      <c r="BVF71" s="525"/>
      <c r="BVG71" s="525"/>
      <c r="BVH71" s="525"/>
      <c r="BVI71" s="525"/>
      <c r="BVJ71" s="525"/>
      <c r="BVK71" s="525"/>
      <c r="BVL71" s="525"/>
      <c r="BVM71" s="525"/>
      <c r="BVN71" s="525"/>
      <c r="BVO71" s="525"/>
      <c r="BVP71" s="525"/>
      <c r="BVQ71" s="525"/>
      <c r="BVR71" s="525"/>
      <c r="BVS71" s="525"/>
      <c r="BVT71" s="525"/>
      <c r="BVU71" s="525"/>
      <c r="BVV71" s="525"/>
      <c r="BVW71" s="525"/>
      <c r="BVX71" s="525"/>
      <c r="BVY71" s="525"/>
      <c r="BVZ71" s="525"/>
      <c r="BWA71" s="525"/>
      <c r="BWB71" s="525"/>
      <c r="BWC71" s="525"/>
      <c r="BWD71" s="525"/>
      <c r="BWE71" s="525"/>
      <c r="BWF71" s="525"/>
      <c r="BWG71" s="525"/>
      <c r="BWH71" s="525"/>
      <c r="BWI71" s="525"/>
      <c r="BWJ71" s="525"/>
      <c r="BWK71" s="525"/>
      <c r="BWL71" s="525"/>
      <c r="BWM71" s="525"/>
      <c r="BWN71" s="525"/>
      <c r="BWO71" s="525"/>
      <c r="BWP71" s="525"/>
      <c r="BWQ71" s="525"/>
      <c r="BWR71" s="525"/>
      <c r="BWS71" s="525"/>
      <c r="BWT71" s="525"/>
      <c r="BWU71" s="525"/>
      <c r="BWV71" s="525"/>
      <c r="BWW71" s="525"/>
      <c r="BWX71" s="525"/>
      <c r="BWY71" s="525"/>
      <c r="BWZ71" s="525"/>
      <c r="BXA71" s="525"/>
      <c r="BXB71" s="525"/>
      <c r="BXC71" s="525"/>
      <c r="BXD71" s="525"/>
      <c r="BXE71" s="525"/>
      <c r="BXF71" s="525"/>
      <c r="BXG71" s="525"/>
      <c r="BXH71" s="525"/>
      <c r="BXI71" s="525"/>
      <c r="BXJ71" s="525"/>
      <c r="BXK71" s="525"/>
      <c r="BXL71" s="525"/>
      <c r="BXM71" s="525"/>
      <c r="BXN71" s="525"/>
      <c r="BXO71" s="525"/>
      <c r="BXP71" s="525"/>
      <c r="BXQ71" s="525"/>
      <c r="BXR71" s="525"/>
      <c r="BXS71" s="525"/>
      <c r="BXT71" s="525"/>
      <c r="BXU71" s="525"/>
      <c r="BXV71" s="525"/>
      <c r="BXW71" s="525"/>
      <c r="BXX71" s="525"/>
      <c r="BXY71" s="525"/>
      <c r="BXZ71" s="525"/>
      <c r="BYA71" s="525"/>
      <c r="BYB71" s="525"/>
      <c r="BYC71" s="525"/>
      <c r="BYD71" s="525"/>
      <c r="BYE71" s="525"/>
      <c r="BYF71" s="525"/>
      <c r="BYG71" s="525"/>
      <c r="BYH71" s="525"/>
      <c r="BYI71" s="525"/>
      <c r="BYJ71" s="525"/>
      <c r="BYK71" s="525"/>
      <c r="BYL71" s="525"/>
      <c r="BYM71" s="525"/>
      <c r="BYN71" s="525"/>
      <c r="BYO71" s="525"/>
      <c r="BYP71" s="525"/>
      <c r="BYQ71" s="525"/>
      <c r="BYR71" s="525"/>
      <c r="BYS71" s="525"/>
      <c r="BYT71" s="525"/>
      <c r="BYU71" s="525"/>
      <c r="BYV71" s="525"/>
      <c r="BYW71" s="525"/>
      <c r="BYX71" s="525"/>
      <c r="BYY71" s="525"/>
      <c r="BYZ71" s="525"/>
      <c r="BZA71" s="525"/>
      <c r="BZB71" s="525"/>
      <c r="BZC71" s="525"/>
      <c r="BZD71" s="525"/>
      <c r="BZE71" s="525"/>
      <c r="BZF71" s="525"/>
      <c r="BZG71" s="525"/>
      <c r="BZH71" s="525"/>
      <c r="BZI71" s="525"/>
      <c r="BZJ71" s="525"/>
      <c r="BZK71" s="525"/>
      <c r="BZL71" s="525"/>
      <c r="BZM71" s="525"/>
      <c r="BZN71" s="525"/>
      <c r="BZO71" s="525"/>
      <c r="BZP71" s="525"/>
      <c r="BZQ71" s="525"/>
      <c r="BZR71" s="525"/>
      <c r="BZS71" s="525"/>
      <c r="BZT71" s="525"/>
      <c r="BZU71" s="525"/>
      <c r="BZV71" s="525"/>
      <c r="BZW71" s="525"/>
      <c r="BZX71" s="525"/>
      <c r="BZY71" s="525"/>
      <c r="BZZ71" s="525"/>
      <c r="CAA71" s="525"/>
      <c r="CAB71" s="525"/>
      <c r="CAC71" s="525"/>
      <c r="CAD71" s="525"/>
      <c r="CAE71" s="525"/>
      <c r="CAF71" s="525"/>
      <c r="CAG71" s="525"/>
      <c r="CAH71" s="525"/>
      <c r="CAI71" s="525"/>
      <c r="CAJ71" s="525"/>
      <c r="CAK71" s="525"/>
      <c r="CAL71" s="525"/>
      <c r="CAM71" s="525"/>
      <c r="CAN71" s="525"/>
      <c r="CAO71" s="525"/>
      <c r="CAP71" s="525"/>
      <c r="CAQ71" s="525"/>
      <c r="CAR71" s="525"/>
      <c r="CAS71" s="525"/>
      <c r="CAT71" s="525"/>
      <c r="CAU71" s="525"/>
      <c r="CAV71" s="525"/>
      <c r="CAW71" s="525"/>
      <c r="CAX71" s="525"/>
      <c r="CAY71" s="525"/>
      <c r="CAZ71" s="525"/>
      <c r="CBA71" s="525"/>
      <c r="CBB71" s="525"/>
      <c r="CBC71" s="525"/>
      <c r="CBD71" s="525"/>
      <c r="CBE71" s="525"/>
      <c r="CBF71" s="525"/>
      <c r="CBG71" s="525"/>
      <c r="CBH71" s="525"/>
      <c r="CBI71" s="525"/>
      <c r="CBJ71" s="525"/>
      <c r="CBK71" s="525"/>
      <c r="CBL71" s="525"/>
      <c r="CBM71" s="525"/>
      <c r="CBN71" s="525"/>
      <c r="CBO71" s="525"/>
      <c r="CBP71" s="525"/>
      <c r="CBQ71" s="525"/>
      <c r="CBR71" s="525"/>
      <c r="CBS71" s="525"/>
      <c r="CBT71" s="525"/>
      <c r="CBU71" s="525"/>
      <c r="CBV71" s="525"/>
      <c r="CBW71" s="525"/>
      <c r="CBX71" s="525"/>
      <c r="CBY71" s="525"/>
      <c r="CBZ71" s="525"/>
      <c r="CCA71" s="525"/>
      <c r="CCB71" s="525"/>
      <c r="CCC71" s="525"/>
      <c r="CCD71" s="525"/>
      <c r="CCE71" s="525"/>
      <c r="CCF71" s="525"/>
      <c r="CCG71" s="525"/>
      <c r="CCH71" s="525"/>
      <c r="CCI71" s="525"/>
      <c r="CCJ71" s="525"/>
      <c r="CCK71" s="525"/>
      <c r="CCL71" s="525"/>
      <c r="CCM71" s="525"/>
      <c r="CCN71" s="525"/>
      <c r="CCO71" s="525"/>
      <c r="CCP71" s="525"/>
      <c r="CCQ71" s="525"/>
      <c r="CCR71" s="525"/>
      <c r="CCS71" s="525"/>
      <c r="CCT71" s="525"/>
      <c r="CCU71" s="525"/>
      <c r="CCV71" s="525"/>
      <c r="CCW71" s="525"/>
      <c r="CCX71" s="525"/>
      <c r="CCY71" s="525"/>
      <c r="CCZ71" s="525"/>
      <c r="CDA71" s="525"/>
      <c r="CDB71" s="525"/>
      <c r="CDC71" s="525"/>
      <c r="CDD71" s="525"/>
      <c r="CDE71" s="525"/>
      <c r="CDF71" s="525"/>
      <c r="CDG71" s="525"/>
      <c r="CDH71" s="525"/>
      <c r="CDI71" s="525"/>
      <c r="CDJ71" s="525"/>
      <c r="CDK71" s="525"/>
      <c r="CDL71" s="525"/>
      <c r="CDM71" s="525"/>
      <c r="CDN71" s="525"/>
      <c r="CDO71" s="525"/>
      <c r="CDP71" s="525"/>
      <c r="CDQ71" s="525"/>
      <c r="CDR71" s="525"/>
      <c r="CDS71" s="525"/>
      <c r="CDT71" s="525"/>
      <c r="CDU71" s="525"/>
      <c r="CDV71" s="525"/>
      <c r="CDW71" s="525"/>
      <c r="CDX71" s="525"/>
      <c r="CDY71" s="525"/>
      <c r="CDZ71" s="525"/>
      <c r="CEA71" s="525"/>
      <c r="CEB71" s="525"/>
      <c r="CEC71" s="525"/>
      <c r="CED71" s="525"/>
      <c r="CEE71" s="525"/>
      <c r="CEF71" s="525"/>
      <c r="CEG71" s="525"/>
      <c r="CEH71" s="525"/>
      <c r="CEI71" s="525"/>
      <c r="CEJ71" s="525"/>
      <c r="CEK71" s="525"/>
      <c r="CEL71" s="525"/>
      <c r="CEM71" s="525"/>
      <c r="CEN71" s="525"/>
      <c r="CEO71" s="525"/>
      <c r="CEP71" s="525"/>
      <c r="CEQ71" s="525"/>
      <c r="CER71" s="525"/>
      <c r="CES71" s="525"/>
      <c r="CET71" s="525"/>
      <c r="CEU71" s="525"/>
      <c r="CEV71" s="525"/>
      <c r="CEW71" s="525"/>
      <c r="CEX71" s="525"/>
      <c r="CEY71" s="525"/>
      <c r="CEZ71" s="525"/>
      <c r="CFA71" s="525"/>
      <c r="CFB71" s="525"/>
      <c r="CFC71" s="525"/>
      <c r="CFD71" s="525"/>
      <c r="CFE71" s="525"/>
      <c r="CFF71" s="525"/>
      <c r="CFG71" s="525"/>
      <c r="CFH71" s="525"/>
      <c r="CFI71" s="525"/>
      <c r="CFJ71" s="525"/>
      <c r="CFK71" s="525"/>
      <c r="CFL71" s="525"/>
      <c r="CFM71" s="525"/>
      <c r="CFN71" s="525"/>
      <c r="CFO71" s="525"/>
      <c r="CFP71" s="525"/>
      <c r="CFQ71" s="525"/>
      <c r="CFR71" s="525"/>
      <c r="CFS71" s="525"/>
      <c r="CFT71" s="525"/>
      <c r="CFU71" s="525"/>
      <c r="CFV71" s="525"/>
      <c r="CFW71" s="525"/>
      <c r="CFX71" s="525"/>
      <c r="CFY71" s="525"/>
      <c r="CFZ71" s="525"/>
      <c r="CGA71" s="525"/>
      <c r="CGB71" s="525"/>
      <c r="CGC71" s="525"/>
      <c r="CGD71" s="525"/>
      <c r="CGE71" s="525"/>
      <c r="CGF71" s="525"/>
      <c r="CGG71" s="525"/>
      <c r="CGH71" s="525"/>
      <c r="CGI71" s="525"/>
      <c r="CGJ71" s="525"/>
      <c r="CGK71" s="525"/>
      <c r="CGL71" s="525"/>
      <c r="CGM71" s="525"/>
      <c r="CGN71" s="525"/>
      <c r="CGO71" s="525"/>
      <c r="CGP71" s="525"/>
      <c r="CGQ71" s="525"/>
      <c r="CGR71" s="525"/>
      <c r="CGS71" s="525"/>
      <c r="CGT71" s="525"/>
      <c r="CGU71" s="525"/>
      <c r="CGV71" s="525"/>
      <c r="CGW71" s="525"/>
      <c r="CGX71" s="525"/>
      <c r="CGY71" s="525"/>
      <c r="CGZ71" s="525"/>
      <c r="CHA71" s="525"/>
      <c r="CHB71" s="525"/>
      <c r="CHC71" s="525"/>
      <c r="CHD71" s="525"/>
      <c r="CHE71" s="525"/>
      <c r="CHF71" s="525"/>
      <c r="CHG71" s="525"/>
      <c r="CHH71" s="525"/>
      <c r="CHI71" s="525"/>
      <c r="CHJ71" s="525"/>
      <c r="CHK71" s="525"/>
      <c r="CHL71" s="525"/>
      <c r="CHM71" s="525"/>
      <c r="CHN71" s="525"/>
      <c r="CHO71" s="525"/>
      <c r="CHP71" s="525"/>
      <c r="CHQ71" s="525"/>
      <c r="CHR71" s="525"/>
      <c r="CHS71" s="525"/>
      <c r="CHT71" s="525"/>
      <c r="CHU71" s="525"/>
      <c r="CHV71" s="525"/>
      <c r="CHW71" s="525"/>
      <c r="CHX71" s="525"/>
      <c r="CHY71" s="525"/>
      <c r="CHZ71" s="525"/>
      <c r="CIA71" s="525"/>
      <c r="CIB71" s="525"/>
      <c r="CIC71" s="525"/>
      <c r="CID71" s="525"/>
      <c r="CIE71" s="525"/>
      <c r="CIF71" s="525"/>
      <c r="CIG71" s="525"/>
      <c r="CIH71" s="525"/>
      <c r="CII71" s="525"/>
      <c r="CIJ71" s="525"/>
      <c r="CIK71" s="525"/>
      <c r="CIL71" s="525"/>
      <c r="CIM71" s="525"/>
      <c r="CIN71" s="525"/>
      <c r="CIO71" s="525"/>
      <c r="CIP71" s="525"/>
      <c r="CIQ71" s="525"/>
      <c r="CIR71" s="525"/>
      <c r="CIS71" s="525"/>
      <c r="CIT71" s="525"/>
      <c r="CIU71" s="525"/>
      <c r="CIV71" s="525"/>
      <c r="CIW71" s="525"/>
      <c r="CIX71" s="525"/>
      <c r="CIY71" s="525"/>
      <c r="CIZ71" s="525"/>
      <c r="CJA71" s="525"/>
      <c r="CJB71" s="525"/>
      <c r="CJC71" s="525"/>
      <c r="CJD71" s="525"/>
      <c r="CJE71" s="525"/>
      <c r="CJF71" s="525"/>
      <c r="CJG71" s="525"/>
      <c r="CJH71" s="525"/>
      <c r="CJI71" s="525"/>
      <c r="CJJ71" s="525"/>
      <c r="CJK71" s="525"/>
      <c r="CJL71" s="525"/>
      <c r="CJM71" s="525"/>
      <c r="CJN71" s="525"/>
      <c r="CJO71" s="525"/>
      <c r="CJP71" s="525"/>
      <c r="CJQ71" s="525"/>
      <c r="CJR71" s="525"/>
      <c r="CJS71" s="525"/>
      <c r="CJT71" s="525"/>
      <c r="CJU71" s="525"/>
      <c r="CJV71" s="525"/>
      <c r="CJW71" s="525"/>
      <c r="CJX71" s="525"/>
      <c r="CJY71" s="525"/>
      <c r="CJZ71" s="525"/>
      <c r="CKA71" s="525"/>
      <c r="CKB71" s="525"/>
      <c r="CKC71" s="525"/>
      <c r="CKD71" s="525"/>
      <c r="CKE71" s="525"/>
      <c r="CKF71" s="525"/>
      <c r="CKG71" s="525"/>
      <c r="CKH71" s="525"/>
      <c r="CKI71" s="525"/>
      <c r="CKJ71" s="525"/>
      <c r="CKK71" s="525"/>
      <c r="CKL71" s="525"/>
      <c r="CKM71" s="525"/>
      <c r="CKN71" s="525"/>
      <c r="CKO71" s="525"/>
      <c r="CKP71" s="525"/>
      <c r="CKQ71" s="525"/>
      <c r="CKR71" s="525"/>
      <c r="CKS71" s="525"/>
      <c r="CKT71" s="525"/>
      <c r="CKU71" s="525"/>
      <c r="CKV71" s="525"/>
      <c r="CKW71" s="525"/>
      <c r="CKX71" s="525"/>
      <c r="CKY71" s="525"/>
      <c r="CKZ71" s="525"/>
      <c r="CLA71" s="525"/>
      <c r="CLB71" s="525"/>
      <c r="CLC71" s="525"/>
      <c r="CLD71" s="525"/>
      <c r="CLE71" s="525"/>
      <c r="CLF71" s="525"/>
      <c r="CLG71" s="525"/>
      <c r="CLH71" s="525"/>
      <c r="CLI71" s="525"/>
      <c r="CLJ71" s="525"/>
      <c r="CLK71" s="525"/>
      <c r="CLL71" s="525"/>
      <c r="CLM71" s="525"/>
      <c r="CLN71" s="525"/>
      <c r="CLO71" s="525"/>
      <c r="CLP71" s="525"/>
      <c r="CLQ71" s="525"/>
      <c r="CLR71" s="525"/>
      <c r="CLS71" s="525"/>
      <c r="CLT71" s="525"/>
      <c r="CLU71" s="525"/>
      <c r="CLV71" s="525"/>
      <c r="CLW71" s="525"/>
      <c r="CLX71" s="525"/>
      <c r="CLY71" s="525"/>
      <c r="CLZ71" s="525"/>
      <c r="CMA71" s="525"/>
      <c r="CMB71" s="525"/>
      <c r="CMC71" s="525"/>
      <c r="CMD71" s="525"/>
      <c r="CME71" s="525"/>
      <c r="CMF71" s="525"/>
      <c r="CMG71" s="525"/>
      <c r="CMH71" s="525"/>
      <c r="CMI71" s="525"/>
      <c r="CMJ71" s="525"/>
      <c r="CMK71" s="525"/>
      <c r="CML71" s="525"/>
      <c r="CMM71" s="525"/>
      <c r="CMN71" s="525"/>
      <c r="CMO71" s="525"/>
      <c r="CMP71" s="525"/>
      <c r="CMQ71" s="525"/>
      <c r="CMR71" s="525"/>
      <c r="CMS71" s="525"/>
      <c r="CMT71" s="525"/>
      <c r="CMU71" s="525"/>
      <c r="CMV71" s="525"/>
      <c r="CMW71" s="525"/>
      <c r="CMX71" s="525"/>
      <c r="CMY71" s="525"/>
      <c r="CMZ71" s="525"/>
      <c r="CNA71" s="525"/>
      <c r="CNB71" s="525"/>
      <c r="CNC71" s="525"/>
      <c r="CND71" s="525"/>
      <c r="CNE71" s="525"/>
      <c r="CNF71" s="525"/>
      <c r="CNG71" s="525"/>
      <c r="CNH71" s="525"/>
      <c r="CNI71" s="525"/>
      <c r="CNJ71" s="525"/>
      <c r="CNK71" s="525"/>
      <c r="CNL71" s="525"/>
      <c r="CNM71" s="525"/>
      <c r="CNN71" s="525"/>
      <c r="CNO71" s="525"/>
      <c r="CNP71" s="525"/>
      <c r="CNQ71" s="525"/>
      <c r="CNR71" s="525"/>
      <c r="CNS71" s="525"/>
      <c r="CNT71" s="525"/>
      <c r="CNU71" s="525"/>
      <c r="CNV71" s="525"/>
      <c r="CNW71" s="525"/>
      <c r="CNX71" s="525"/>
      <c r="CNY71" s="525"/>
      <c r="CNZ71" s="525"/>
      <c r="COA71" s="525"/>
      <c r="COB71" s="525"/>
      <c r="COC71" s="525"/>
      <c r="COD71" s="525"/>
      <c r="COE71" s="525"/>
      <c r="COF71" s="525"/>
      <c r="COG71" s="525"/>
      <c r="COH71" s="525"/>
      <c r="COI71" s="525"/>
      <c r="COJ71" s="525"/>
      <c r="COK71" s="525"/>
      <c r="COL71" s="525"/>
      <c r="COM71" s="525"/>
      <c r="CON71" s="525"/>
      <c r="COO71" s="525"/>
      <c r="COP71" s="525"/>
      <c r="COQ71" s="525"/>
      <c r="COR71" s="525"/>
      <c r="COS71" s="525"/>
      <c r="COT71" s="525"/>
      <c r="COU71" s="525"/>
      <c r="COV71" s="525"/>
      <c r="COW71" s="525"/>
      <c r="COX71" s="525"/>
      <c r="COY71" s="525"/>
      <c r="COZ71" s="525"/>
      <c r="CPA71" s="525"/>
      <c r="CPB71" s="525"/>
      <c r="CPC71" s="525"/>
      <c r="CPD71" s="525"/>
      <c r="CPE71" s="525"/>
      <c r="CPF71" s="525"/>
      <c r="CPG71" s="525"/>
      <c r="CPH71" s="525"/>
      <c r="CPI71" s="525"/>
      <c r="CPJ71" s="525"/>
      <c r="CPK71" s="525"/>
      <c r="CPL71" s="525"/>
      <c r="CPM71" s="525"/>
      <c r="CPN71" s="525"/>
      <c r="CPO71" s="525"/>
      <c r="CPP71" s="525"/>
      <c r="CPQ71" s="525"/>
      <c r="CPR71" s="525"/>
      <c r="CPS71" s="525"/>
      <c r="CPT71" s="525"/>
      <c r="CPU71" s="525"/>
      <c r="CPV71" s="525"/>
      <c r="CPW71" s="525"/>
      <c r="CPX71" s="525"/>
      <c r="CPY71" s="525"/>
      <c r="CPZ71" s="525"/>
      <c r="CQA71" s="525"/>
      <c r="CQB71" s="525"/>
      <c r="CQC71" s="525"/>
      <c r="CQD71" s="525"/>
      <c r="CQE71" s="525"/>
      <c r="CQF71" s="525"/>
      <c r="CQG71" s="525"/>
      <c r="CQH71" s="525"/>
      <c r="CQI71" s="525"/>
      <c r="CQJ71" s="525"/>
      <c r="CQK71" s="525"/>
      <c r="CQL71" s="525"/>
      <c r="CQM71" s="525"/>
      <c r="CQN71" s="525"/>
      <c r="CQO71" s="525"/>
      <c r="CQP71" s="525"/>
      <c r="CQQ71" s="525"/>
      <c r="CQR71" s="525"/>
      <c r="CQS71" s="525"/>
      <c r="CQT71" s="525"/>
      <c r="CQU71" s="525"/>
      <c r="CQV71" s="525"/>
      <c r="CQW71" s="525"/>
      <c r="CQX71" s="525"/>
      <c r="CQY71" s="525"/>
      <c r="CQZ71" s="525"/>
      <c r="CRA71" s="525"/>
      <c r="CRB71" s="525"/>
      <c r="CRC71" s="525"/>
      <c r="CRD71" s="525"/>
      <c r="CRE71" s="525"/>
      <c r="CRF71" s="525"/>
      <c r="CRG71" s="525"/>
      <c r="CRH71" s="525"/>
      <c r="CRI71" s="525"/>
      <c r="CRJ71" s="525"/>
      <c r="CRK71" s="525"/>
      <c r="CRL71" s="525"/>
      <c r="CRM71" s="525"/>
      <c r="CRN71" s="525"/>
      <c r="CRO71" s="525"/>
      <c r="CRP71" s="525"/>
      <c r="CRQ71" s="525"/>
      <c r="CRR71" s="525"/>
      <c r="CRS71" s="525"/>
      <c r="CRT71" s="525"/>
      <c r="CRU71" s="525"/>
      <c r="CRV71" s="525"/>
      <c r="CRW71" s="525"/>
      <c r="CRX71" s="525"/>
      <c r="CRY71" s="525"/>
      <c r="CRZ71" s="525"/>
      <c r="CSA71" s="525"/>
      <c r="CSB71" s="525"/>
      <c r="CSC71" s="525"/>
      <c r="CSD71" s="525"/>
      <c r="CSE71" s="525"/>
      <c r="CSF71" s="525"/>
      <c r="CSG71" s="525"/>
      <c r="CSH71" s="525"/>
      <c r="CSI71" s="525"/>
      <c r="CSJ71" s="525"/>
      <c r="CSK71" s="525"/>
      <c r="CSL71" s="525"/>
      <c r="CSM71" s="525"/>
      <c r="CSN71" s="525"/>
      <c r="CSO71" s="525"/>
      <c r="CSP71" s="525"/>
      <c r="CSQ71" s="525"/>
      <c r="CSR71" s="525"/>
      <c r="CSS71" s="525"/>
      <c r="CST71" s="525"/>
      <c r="CSU71" s="525"/>
      <c r="CSV71" s="525"/>
      <c r="CSW71" s="525"/>
      <c r="CSX71" s="525"/>
      <c r="CSY71" s="525"/>
      <c r="CSZ71" s="525"/>
      <c r="CTA71" s="525"/>
      <c r="CTB71" s="525"/>
      <c r="CTC71" s="525"/>
      <c r="CTD71" s="525"/>
      <c r="CTE71" s="525"/>
      <c r="CTF71" s="525"/>
      <c r="CTG71" s="525"/>
      <c r="CTH71" s="525"/>
      <c r="CTI71" s="525"/>
      <c r="CTJ71" s="525"/>
      <c r="CTK71" s="525"/>
      <c r="CTL71" s="525"/>
      <c r="CTM71" s="525"/>
      <c r="CTN71" s="525"/>
      <c r="CTO71" s="525"/>
      <c r="CTP71" s="525"/>
      <c r="CTQ71" s="525"/>
      <c r="CTR71" s="525"/>
      <c r="CTS71" s="525"/>
      <c r="CTT71" s="525"/>
      <c r="CTU71" s="525"/>
      <c r="CTV71" s="525"/>
      <c r="CTW71" s="525"/>
      <c r="CTX71" s="525"/>
      <c r="CTY71" s="525"/>
      <c r="CTZ71" s="525"/>
      <c r="CUA71" s="525"/>
      <c r="CUB71" s="525"/>
      <c r="CUC71" s="525"/>
      <c r="CUD71" s="525"/>
      <c r="CUE71" s="525"/>
      <c r="CUF71" s="525"/>
      <c r="CUG71" s="525"/>
      <c r="CUH71" s="525"/>
      <c r="CUI71" s="525"/>
      <c r="CUJ71" s="525"/>
      <c r="CUK71" s="525"/>
      <c r="CUL71" s="525"/>
      <c r="CUM71" s="525"/>
      <c r="CUN71" s="525"/>
      <c r="CUO71" s="525"/>
      <c r="CUP71" s="525"/>
      <c r="CUQ71" s="525"/>
      <c r="CUR71" s="525"/>
      <c r="CUS71" s="525"/>
      <c r="CUT71" s="525"/>
      <c r="CUU71" s="525"/>
      <c r="CUV71" s="525"/>
      <c r="CUW71" s="525"/>
      <c r="CUX71" s="525"/>
      <c r="CUY71" s="525"/>
      <c r="CUZ71" s="525"/>
      <c r="CVA71" s="525"/>
      <c r="CVB71" s="525"/>
      <c r="CVC71" s="525"/>
      <c r="CVD71" s="525"/>
      <c r="CVE71" s="525"/>
      <c r="CVF71" s="525"/>
      <c r="CVG71" s="525"/>
      <c r="CVH71" s="525"/>
      <c r="CVI71" s="525"/>
      <c r="CVJ71" s="525"/>
      <c r="CVK71" s="525"/>
      <c r="CVL71" s="525"/>
      <c r="CVM71" s="525"/>
      <c r="CVN71" s="525"/>
      <c r="CVO71" s="525"/>
      <c r="CVP71" s="525"/>
      <c r="CVQ71" s="525"/>
      <c r="CVR71" s="525"/>
      <c r="CVS71" s="525"/>
      <c r="CVT71" s="525"/>
      <c r="CVU71" s="525"/>
      <c r="CVV71" s="525"/>
      <c r="CVW71" s="525"/>
      <c r="CVX71" s="525"/>
      <c r="CVY71" s="525"/>
      <c r="CVZ71" s="525"/>
      <c r="CWA71" s="525"/>
      <c r="CWB71" s="525"/>
      <c r="CWC71" s="525"/>
      <c r="CWD71" s="525"/>
      <c r="CWE71" s="525"/>
      <c r="CWF71" s="525"/>
      <c r="CWG71" s="525"/>
      <c r="CWH71" s="525"/>
      <c r="CWI71" s="525"/>
      <c r="CWJ71" s="525"/>
      <c r="CWK71" s="525"/>
      <c r="CWL71" s="525"/>
      <c r="CWM71" s="525"/>
      <c r="CWN71" s="525"/>
      <c r="CWO71" s="525"/>
      <c r="CWP71" s="525"/>
      <c r="CWQ71" s="525"/>
      <c r="CWR71" s="525"/>
      <c r="CWS71" s="525"/>
      <c r="CWT71" s="525"/>
      <c r="CWU71" s="525"/>
      <c r="CWV71" s="525"/>
      <c r="CWW71" s="525"/>
      <c r="CWX71" s="525"/>
      <c r="CWY71" s="525"/>
      <c r="CWZ71" s="525"/>
      <c r="CXA71" s="525"/>
      <c r="CXB71" s="525"/>
      <c r="CXC71" s="525"/>
      <c r="CXD71" s="525"/>
      <c r="CXE71" s="525"/>
      <c r="CXF71" s="525"/>
      <c r="CXG71" s="525"/>
      <c r="CXH71" s="525"/>
      <c r="CXI71" s="525"/>
      <c r="CXJ71" s="525"/>
      <c r="CXK71" s="525"/>
      <c r="CXL71" s="525"/>
      <c r="CXM71" s="525"/>
      <c r="CXN71" s="525"/>
      <c r="CXO71" s="525"/>
      <c r="CXP71" s="525"/>
      <c r="CXQ71" s="525"/>
      <c r="CXR71" s="525"/>
      <c r="CXS71" s="525"/>
      <c r="CXT71" s="525"/>
      <c r="CXU71" s="525"/>
      <c r="CXV71" s="525"/>
      <c r="CXW71" s="525"/>
      <c r="CXX71" s="525"/>
      <c r="CXY71" s="525"/>
      <c r="CXZ71" s="525"/>
      <c r="CYA71" s="525"/>
      <c r="CYB71" s="525"/>
      <c r="CYC71" s="525"/>
      <c r="CYD71" s="525"/>
      <c r="CYE71" s="525"/>
      <c r="CYF71" s="525"/>
      <c r="CYG71" s="525"/>
      <c r="CYH71" s="525"/>
      <c r="CYI71" s="525"/>
      <c r="CYJ71" s="525"/>
      <c r="CYK71" s="525"/>
      <c r="CYL71" s="525"/>
      <c r="CYM71" s="525"/>
      <c r="CYN71" s="525"/>
      <c r="CYO71" s="525"/>
      <c r="CYP71" s="525"/>
      <c r="CYQ71" s="525"/>
      <c r="CYR71" s="525"/>
      <c r="CYS71" s="525"/>
      <c r="CYT71" s="525"/>
      <c r="CYU71" s="525"/>
      <c r="CYV71" s="525"/>
      <c r="CYW71" s="525"/>
      <c r="CYX71" s="525"/>
      <c r="CYY71" s="525"/>
      <c r="CYZ71" s="525"/>
      <c r="CZA71" s="525"/>
      <c r="CZB71" s="525"/>
      <c r="CZC71" s="525"/>
      <c r="CZD71" s="525"/>
      <c r="CZE71" s="525"/>
      <c r="CZF71" s="525"/>
      <c r="CZG71" s="525"/>
      <c r="CZH71" s="525"/>
      <c r="CZI71" s="525"/>
      <c r="CZJ71" s="525"/>
      <c r="CZK71" s="525"/>
      <c r="CZL71" s="525"/>
      <c r="CZM71" s="525"/>
      <c r="CZN71" s="525"/>
      <c r="CZO71" s="525"/>
      <c r="CZP71" s="525"/>
      <c r="CZQ71" s="525"/>
      <c r="CZR71" s="525"/>
      <c r="CZS71" s="525"/>
      <c r="CZT71" s="525"/>
      <c r="CZU71" s="525"/>
      <c r="CZV71" s="525"/>
      <c r="CZW71" s="525"/>
      <c r="CZX71" s="525"/>
      <c r="CZY71" s="525"/>
      <c r="CZZ71" s="525"/>
      <c r="DAA71" s="525"/>
      <c r="DAB71" s="525"/>
      <c r="DAC71" s="525"/>
      <c r="DAD71" s="525"/>
      <c r="DAE71" s="525"/>
      <c r="DAF71" s="525"/>
      <c r="DAG71" s="525"/>
      <c r="DAH71" s="525"/>
      <c r="DAI71" s="525"/>
      <c r="DAJ71" s="525"/>
      <c r="DAK71" s="525"/>
      <c r="DAL71" s="525"/>
      <c r="DAM71" s="525"/>
      <c r="DAN71" s="525"/>
      <c r="DAO71" s="525"/>
      <c r="DAP71" s="525"/>
      <c r="DAQ71" s="525"/>
      <c r="DAR71" s="525"/>
      <c r="DAS71" s="525"/>
      <c r="DAT71" s="525"/>
      <c r="DAU71" s="525"/>
      <c r="DAV71" s="525"/>
      <c r="DAW71" s="525"/>
      <c r="DAX71" s="525"/>
      <c r="DAY71" s="525"/>
      <c r="DAZ71" s="525"/>
      <c r="DBA71" s="525"/>
      <c r="DBB71" s="525"/>
      <c r="DBC71" s="525"/>
      <c r="DBD71" s="525"/>
      <c r="DBE71" s="525"/>
      <c r="DBF71" s="525"/>
      <c r="DBG71" s="525"/>
      <c r="DBH71" s="525"/>
      <c r="DBI71" s="525"/>
      <c r="DBJ71" s="525"/>
      <c r="DBK71" s="525"/>
      <c r="DBL71" s="525"/>
      <c r="DBM71" s="525"/>
      <c r="DBN71" s="525"/>
      <c r="DBO71" s="525"/>
      <c r="DBP71" s="525"/>
      <c r="DBQ71" s="525"/>
      <c r="DBR71" s="525"/>
      <c r="DBS71" s="525"/>
      <c r="DBT71" s="525"/>
      <c r="DBU71" s="525"/>
      <c r="DBV71" s="525"/>
      <c r="DBW71" s="525"/>
      <c r="DBX71" s="525"/>
      <c r="DBY71" s="525"/>
      <c r="DBZ71" s="525"/>
      <c r="DCA71" s="525"/>
      <c r="DCB71" s="525"/>
      <c r="DCC71" s="525"/>
      <c r="DCD71" s="525"/>
      <c r="DCE71" s="525"/>
      <c r="DCF71" s="525"/>
      <c r="DCG71" s="525"/>
      <c r="DCH71" s="525"/>
      <c r="DCI71" s="525"/>
      <c r="DCJ71" s="525"/>
      <c r="DCK71" s="525"/>
      <c r="DCL71" s="525"/>
      <c r="DCM71" s="525"/>
      <c r="DCN71" s="525"/>
      <c r="DCO71" s="525"/>
      <c r="DCP71" s="525"/>
      <c r="DCQ71" s="525"/>
      <c r="DCR71" s="525"/>
      <c r="DCS71" s="525"/>
      <c r="DCT71" s="525"/>
      <c r="DCU71" s="525"/>
      <c r="DCV71" s="525"/>
      <c r="DCW71" s="525"/>
      <c r="DCX71" s="525"/>
      <c r="DCY71" s="525"/>
      <c r="DCZ71" s="525"/>
      <c r="DDA71" s="525"/>
      <c r="DDB71" s="525"/>
      <c r="DDC71" s="525"/>
      <c r="DDD71" s="525"/>
      <c r="DDE71" s="525"/>
      <c r="DDF71" s="525"/>
      <c r="DDG71" s="525"/>
      <c r="DDH71" s="525"/>
      <c r="DDI71" s="525"/>
      <c r="DDJ71" s="525"/>
      <c r="DDK71" s="525"/>
      <c r="DDL71" s="525"/>
      <c r="DDM71" s="525"/>
      <c r="DDN71" s="525"/>
      <c r="DDO71" s="525"/>
      <c r="DDP71" s="525"/>
      <c r="DDQ71" s="525"/>
      <c r="DDR71" s="525"/>
      <c r="DDS71" s="525"/>
      <c r="DDT71" s="525"/>
      <c r="DDU71" s="525"/>
      <c r="DDV71" s="525"/>
      <c r="DDW71" s="525"/>
      <c r="DDX71" s="525"/>
      <c r="DDY71" s="525"/>
      <c r="DDZ71" s="525"/>
      <c r="DEA71" s="525"/>
      <c r="DEB71" s="525"/>
      <c r="DEC71" s="525"/>
      <c r="DED71" s="525"/>
      <c r="DEE71" s="525"/>
      <c r="DEF71" s="525"/>
      <c r="DEG71" s="525"/>
      <c r="DEH71" s="525"/>
      <c r="DEI71" s="525"/>
      <c r="DEJ71" s="525"/>
      <c r="DEK71" s="525"/>
      <c r="DEL71" s="525"/>
      <c r="DEM71" s="525"/>
      <c r="DEN71" s="525"/>
      <c r="DEO71" s="525"/>
      <c r="DEP71" s="525"/>
      <c r="DEQ71" s="525"/>
      <c r="DER71" s="525"/>
      <c r="DES71" s="525"/>
      <c r="DET71" s="525"/>
      <c r="DEU71" s="525"/>
      <c r="DEV71" s="525"/>
      <c r="DEW71" s="525"/>
      <c r="DEX71" s="525"/>
      <c r="DEY71" s="525"/>
      <c r="DEZ71" s="525"/>
      <c r="DFA71" s="525"/>
      <c r="DFB71" s="525"/>
      <c r="DFC71" s="525"/>
      <c r="DFD71" s="525"/>
      <c r="DFE71" s="525"/>
      <c r="DFF71" s="525"/>
      <c r="DFG71" s="525"/>
      <c r="DFH71" s="525"/>
      <c r="DFI71" s="525"/>
      <c r="DFJ71" s="525"/>
      <c r="DFK71" s="525"/>
      <c r="DFL71" s="525"/>
      <c r="DFM71" s="525"/>
      <c r="DFN71" s="525"/>
      <c r="DFO71" s="525"/>
      <c r="DFP71" s="525"/>
      <c r="DFQ71" s="525"/>
      <c r="DFR71" s="525"/>
      <c r="DFS71" s="525"/>
      <c r="DFT71" s="525"/>
      <c r="DFU71" s="525"/>
      <c r="DFV71" s="525"/>
      <c r="DFW71" s="525"/>
      <c r="DFX71" s="525"/>
      <c r="DFY71" s="525"/>
      <c r="DFZ71" s="525"/>
      <c r="DGA71" s="525"/>
      <c r="DGB71" s="525"/>
      <c r="DGC71" s="525"/>
      <c r="DGD71" s="525"/>
      <c r="DGE71" s="525"/>
      <c r="DGF71" s="525"/>
      <c r="DGG71" s="525"/>
      <c r="DGH71" s="525"/>
      <c r="DGI71" s="525"/>
      <c r="DGJ71" s="525"/>
      <c r="DGK71" s="525"/>
      <c r="DGL71" s="525"/>
      <c r="DGM71" s="525"/>
      <c r="DGN71" s="525"/>
      <c r="DGO71" s="525"/>
      <c r="DGP71" s="525"/>
      <c r="DGQ71" s="525"/>
      <c r="DGR71" s="525"/>
      <c r="DGS71" s="525"/>
      <c r="DGT71" s="525"/>
      <c r="DGU71" s="525"/>
      <c r="DGV71" s="525"/>
      <c r="DGW71" s="525"/>
      <c r="DGX71" s="525"/>
      <c r="DGY71" s="525"/>
      <c r="DGZ71" s="525"/>
      <c r="DHA71" s="525"/>
      <c r="DHB71" s="525"/>
      <c r="DHC71" s="525"/>
      <c r="DHD71" s="525"/>
      <c r="DHE71" s="525"/>
      <c r="DHF71" s="525"/>
      <c r="DHG71" s="525"/>
      <c r="DHH71" s="525"/>
      <c r="DHI71" s="525"/>
      <c r="DHJ71" s="525"/>
      <c r="DHK71" s="525"/>
      <c r="DHL71" s="525"/>
      <c r="DHM71" s="525"/>
      <c r="DHN71" s="525"/>
      <c r="DHO71" s="525"/>
      <c r="DHP71" s="525"/>
      <c r="DHQ71" s="525"/>
      <c r="DHR71" s="525"/>
      <c r="DHS71" s="525"/>
      <c r="DHT71" s="525"/>
      <c r="DHU71" s="525"/>
      <c r="DHV71" s="525"/>
      <c r="DHW71" s="525"/>
      <c r="DHX71" s="525"/>
      <c r="DHY71" s="525"/>
      <c r="DHZ71" s="525"/>
      <c r="DIA71" s="525"/>
      <c r="DIB71" s="525"/>
      <c r="DIC71" s="525"/>
      <c r="DID71" s="525"/>
      <c r="DIE71" s="525"/>
      <c r="DIF71" s="525"/>
      <c r="DIG71" s="525"/>
      <c r="DIH71" s="525"/>
      <c r="DII71" s="525"/>
      <c r="DIJ71" s="525"/>
      <c r="DIK71" s="525"/>
      <c r="DIL71" s="525"/>
      <c r="DIM71" s="525"/>
      <c r="DIN71" s="525"/>
      <c r="DIO71" s="525"/>
      <c r="DIP71" s="525"/>
      <c r="DIQ71" s="525"/>
      <c r="DIR71" s="525"/>
      <c r="DIS71" s="525"/>
      <c r="DIT71" s="525"/>
      <c r="DIU71" s="525"/>
      <c r="DIV71" s="525"/>
      <c r="DIW71" s="525"/>
      <c r="DIX71" s="525"/>
      <c r="DIY71" s="525"/>
      <c r="DIZ71" s="525"/>
      <c r="DJA71" s="525"/>
      <c r="DJB71" s="525"/>
      <c r="DJC71" s="525"/>
      <c r="DJD71" s="525"/>
      <c r="DJE71" s="525"/>
      <c r="DJF71" s="525"/>
      <c r="DJG71" s="525"/>
      <c r="DJH71" s="525"/>
      <c r="DJI71" s="525"/>
      <c r="DJJ71" s="525"/>
      <c r="DJK71" s="525"/>
      <c r="DJL71" s="525"/>
      <c r="DJM71" s="525"/>
      <c r="DJN71" s="525"/>
      <c r="DJO71" s="525"/>
      <c r="DJP71" s="525"/>
      <c r="DJQ71" s="525"/>
      <c r="DJR71" s="525"/>
      <c r="DJS71" s="525"/>
      <c r="DJT71" s="525"/>
      <c r="DJU71" s="525"/>
      <c r="DJV71" s="525"/>
      <c r="DJW71" s="525"/>
      <c r="DJX71" s="525"/>
      <c r="DJY71" s="525"/>
      <c r="DJZ71" s="525"/>
      <c r="DKA71" s="525"/>
      <c r="DKB71" s="525"/>
      <c r="DKC71" s="525"/>
      <c r="DKD71" s="525"/>
      <c r="DKE71" s="525"/>
      <c r="DKF71" s="525"/>
      <c r="DKG71" s="525"/>
      <c r="DKH71" s="525"/>
      <c r="DKI71" s="525"/>
      <c r="DKJ71" s="525"/>
      <c r="DKK71" s="525"/>
      <c r="DKL71" s="525"/>
      <c r="DKM71" s="525"/>
      <c r="DKN71" s="525"/>
      <c r="DKO71" s="525"/>
      <c r="DKP71" s="525"/>
      <c r="DKQ71" s="525"/>
      <c r="DKR71" s="525"/>
      <c r="DKS71" s="525"/>
      <c r="DKT71" s="525"/>
      <c r="DKU71" s="525"/>
      <c r="DKV71" s="525"/>
      <c r="DKW71" s="525"/>
      <c r="DKX71" s="525"/>
      <c r="DKY71" s="525"/>
      <c r="DKZ71" s="525"/>
      <c r="DLA71" s="525"/>
      <c r="DLB71" s="525"/>
      <c r="DLC71" s="525"/>
      <c r="DLD71" s="525"/>
      <c r="DLE71" s="525"/>
      <c r="DLF71" s="525"/>
      <c r="DLG71" s="525"/>
      <c r="DLH71" s="525"/>
      <c r="DLI71" s="525"/>
      <c r="DLJ71" s="525"/>
      <c r="DLK71" s="525"/>
      <c r="DLL71" s="525"/>
      <c r="DLM71" s="525"/>
      <c r="DLN71" s="525"/>
      <c r="DLO71" s="525"/>
      <c r="DLP71" s="525"/>
      <c r="DLQ71" s="525"/>
      <c r="DLR71" s="525"/>
      <c r="DLS71" s="525"/>
      <c r="DLT71" s="525"/>
      <c r="DLU71" s="525"/>
      <c r="DLV71" s="525"/>
      <c r="DLW71" s="525"/>
      <c r="DLX71" s="525"/>
      <c r="DLY71" s="525"/>
      <c r="DLZ71" s="525"/>
      <c r="DMA71" s="525"/>
      <c r="DMB71" s="525"/>
      <c r="DMC71" s="525"/>
      <c r="DMD71" s="525"/>
      <c r="DME71" s="525"/>
      <c r="DMF71" s="525"/>
      <c r="DMG71" s="525"/>
      <c r="DMH71" s="525"/>
      <c r="DMI71" s="525"/>
      <c r="DMJ71" s="525"/>
      <c r="DMK71" s="525"/>
      <c r="DML71" s="525"/>
      <c r="DMM71" s="525"/>
      <c r="DMN71" s="525"/>
      <c r="DMO71" s="525"/>
      <c r="DMP71" s="525"/>
      <c r="DMQ71" s="525"/>
      <c r="DMR71" s="525"/>
      <c r="DMS71" s="525"/>
      <c r="DMT71" s="525"/>
      <c r="DMU71" s="525"/>
      <c r="DMV71" s="525"/>
      <c r="DMW71" s="525"/>
      <c r="DMX71" s="525"/>
      <c r="DMY71" s="525"/>
      <c r="DMZ71" s="525"/>
      <c r="DNA71" s="525"/>
      <c r="DNB71" s="525"/>
      <c r="DNC71" s="525"/>
      <c r="DND71" s="525"/>
      <c r="DNE71" s="525"/>
      <c r="DNF71" s="525"/>
      <c r="DNG71" s="525"/>
      <c r="DNH71" s="525"/>
      <c r="DNI71" s="525"/>
      <c r="DNJ71" s="525"/>
      <c r="DNK71" s="525"/>
      <c r="DNL71" s="525"/>
      <c r="DNM71" s="525"/>
      <c r="DNN71" s="525"/>
      <c r="DNO71" s="525"/>
      <c r="DNP71" s="525"/>
      <c r="DNQ71" s="525"/>
      <c r="DNR71" s="525"/>
      <c r="DNS71" s="525"/>
      <c r="DNT71" s="525"/>
      <c r="DNU71" s="525"/>
      <c r="DNV71" s="525"/>
      <c r="DNW71" s="525"/>
      <c r="DNX71" s="525"/>
      <c r="DNY71" s="525"/>
      <c r="DNZ71" s="525"/>
      <c r="DOA71" s="525"/>
      <c r="DOB71" s="525"/>
      <c r="DOC71" s="525"/>
      <c r="DOD71" s="525"/>
      <c r="DOE71" s="525"/>
      <c r="DOF71" s="525"/>
      <c r="DOG71" s="525"/>
      <c r="DOH71" s="525"/>
      <c r="DOI71" s="525"/>
      <c r="DOJ71" s="525"/>
      <c r="DOK71" s="525"/>
      <c r="DOL71" s="525"/>
      <c r="DOM71" s="525"/>
      <c r="DON71" s="525"/>
      <c r="DOO71" s="525"/>
      <c r="DOP71" s="525"/>
      <c r="DOQ71" s="525"/>
      <c r="DOR71" s="525"/>
      <c r="DOS71" s="525"/>
      <c r="DOT71" s="525"/>
      <c r="DOU71" s="525"/>
      <c r="DOV71" s="525"/>
      <c r="DOW71" s="525"/>
      <c r="DOX71" s="525"/>
      <c r="DOY71" s="525"/>
      <c r="DOZ71" s="525"/>
      <c r="DPA71" s="525"/>
      <c r="DPB71" s="525"/>
      <c r="DPC71" s="525"/>
      <c r="DPD71" s="525"/>
      <c r="DPE71" s="525"/>
      <c r="DPF71" s="525"/>
      <c r="DPG71" s="525"/>
      <c r="DPH71" s="525"/>
      <c r="DPI71" s="525"/>
      <c r="DPJ71" s="525"/>
      <c r="DPK71" s="525"/>
      <c r="DPL71" s="525"/>
      <c r="DPM71" s="525"/>
      <c r="DPN71" s="525"/>
      <c r="DPO71" s="525"/>
      <c r="DPP71" s="525"/>
      <c r="DPQ71" s="525"/>
      <c r="DPR71" s="525"/>
      <c r="DPS71" s="525"/>
      <c r="DPT71" s="525"/>
      <c r="DPU71" s="525"/>
      <c r="DPV71" s="525"/>
      <c r="DPW71" s="525"/>
      <c r="DPX71" s="525"/>
      <c r="DPY71" s="525"/>
      <c r="DPZ71" s="525"/>
      <c r="DQA71" s="525"/>
      <c r="DQB71" s="525"/>
      <c r="DQC71" s="525"/>
      <c r="DQD71" s="525"/>
      <c r="DQE71" s="525"/>
      <c r="DQF71" s="525"/>
      <c r="DQG71" s="525"/>
      <c r="DQH71" s="525"/>
      <c r="DQI71" s="525"/>
      <c r="DQJ71" s="525"/>
      <c r="DQK71" s="525"/>
      <c r="DQL71" s="525"/>
      <c r="DQM71" s="525"/>
      <c r="DQN71" s="525"/>
      <c r="DQO71" s="525"/>
      <c r="DQP71" s="525"/>
      <c r="DQQ71" s="525"/>
      <c r="DQR71" s="525"/>
      <c r="DQS71" s="525"/>
      <c r="DQT71" s="525"/>
      <c r="DQU71" s="525"/>
      <c r="DQV71" s="525"/>
      <c r="DQW71" s="525"/>
      <c r="DQX71" s="525"/>
      <c r="DQY71" s="525"/>
      <c r="DQZ71" s="525"/>
      <c r="DRA71" s="525"/>
      <c r="DRB71" s="525"/>
      <c r="DRC71" s="525"/>
      <c r="DRD71" s="525"/>
      <c r="DRE71" s="525"/>
      <c r="DRF71" s="525"/>
      <c r="DRG71" s="525"/>
      <c r="DRH71" s="525"/>
      <c r="DRI71" s="525"/>
      <c r="DRJ71" s="525"/>
      <c r="DRK71" s="525"/>
      <c r="DRL71" s="525"/>
      <c r="DRM71" s="525"/>
      <c r="DRN71" s="525"/>
      <c r="DRO71" s="525"/>
      <c r="DRP71" s="525"/>
      <c r="DRQ71" s="525"/>
      <c r="DRR71" s="525"/>
      <c r="DRS71" s="525"/>
      <c r="DRT71" s="525"/>
      <c r="DRU71" s="525"/>
      <c r="DRV71" s="525"/>
      <c r="DRW71" s="525"/>
      <c r="DRX71" s="525"/>
      <c r="DRY71" s="525"/>
      <c r="DRZ71" s="525"/>
      <c r="DSA71" s="525"/>
      <c r="DSB71" s="525"/>
      <c r="DSC71" s="525"/>
      <c r="DSD71" s="525"/>
      <c r="DSE71" s="525"/>
      <c r="DSF71" s="525"/>
      <c r="DSG71" s="525"/>
      <c r="DSH71" s="525"/>
      <c r="DSI71" s="525"/>
      <c r="DSJ71" s="525"/>
      <c r="DSK71" s="525"/>
      <c r="DSL71" s="525"/>
      <c r="DSM71" s="525"/>
      <c r="DSN71" s="525"/>
      <c r="DSO71" s="525"/>
      <c r="DSP71" s="525"/>
      <c r="DSQ71" s="525"/>
      <c r="DSR71" s="525"/>
      <c r="DSS71" s="525"/>
      <c r="DST71" s="525"/>
      <c r="DSU71" s="525"/>
      <c r="DSV71" s="525"/>
      <c r="DSW71" s="525"/>
      <c r="DSX71" s="525"/>
      <c r="DSY71" s="525"/>
      <c r="DSZ71" s="525"/>
      <c r="DTA71" s="525"/>
      <c r="DTB71" s="525"/>
      <c r="DTC71" s="525"/>
      <c r="DTD71" s="525"/>
      <c r="DTE71" s="525"/>
      <c r="DTF71" s="525"/>
      <c r="DTG71" s="525"/>
      <c r="DTH71" s="525"/>
      <c r="DTI71" s="525"/>
      <c r="DTJ71" s="525"/>
      <c r="DTK71" s="525"/>
      <c r="DTL71" s="525"/>
      <c r="DTM71" s="525"/>
      <c r="DTN71" s="525"/>
      <c r="DTO71" s="525"/>
      <c r="DTP71" s="525"/>
      <c r="DTQ71" s="525"/>
      <c r="DTR71" s="525"/>
      <c r="DTS71" s="525"/>
      <c r="DTT71" s="525"/>
      <c r="DTU71" s="525"/>
      <c r="DTV71" s="525"/>
      <c r="DTW71" s="525"/>
      <c r="DTX71" s="525"/>
      <c r="DTY71" s="525"/>
      <c r="DTZ71" s="525"/>
      <c r="DUA71" s="525"/>
      <c r="DUB71" s="525"/>
      <c r="DUC71" s="525"/>
      <c r="DUD71" s="525"/>
      <c r="DUE71" s="525"/>
      <c r="DUF71" s="525"/>
      <c r="DUG71" s="525"/>
      <c r="DUH71" s="525"/>
      <c r="DUI71" s="525"/>
      <c r="DUJ71" s="525"/>
      <c r="DUK71" s="525"/>
      <c r="DUL71" s="525"/>
      <c r="DUM71" s="525"/>
      <c r="DUN71" s="525"/>
      <c r="DUO71" s="525"/>
      <c r="DUP71" s="525"/>
      <c r="DUQ71" s="525"/>
      <c r="DUR71" s="525"/>
      <c r="DUS71" s="525"/>
      <c r="DUT71" s="525"/>
      <c r="DUU71" s="525"/>
      <c r="DUV71" s="525"/>
      <c r="DUW71" s="525"/>
      <c r="DUX71" s="525"/>
      <c r="DUY71" s="525"/>
      <c r="DUZ71" s="525"/>
      <c r="DVA71" s="525"/>
      <c r="DVB71" s="525"/>
      <c r="DVC71" s="525"/>
      <c r="DVD71" s="525"/>
      <c r="DVE71" s="525"/>
      <c r="DVF71" s="525"/>
      <c r="DVG71" s="525"/>
      <c r="DVH71" s="525"/>
      <c r="DVI71" s="525"/>
      <c r="DVJ71" s="525"/>
      <c r="DVK71" s="525"/>
      <c r="DVL71" s="525"/>
      <c r="DVM71" s="525"/>
      <c r="DVN71" s="525"/>
      <c r="DVO71" s="525"/>
      <c r="DVP71" s="525"/>
      <c r="DVQ71" s="525"/>
      <c r="DVR71" s="525"/>
      <c r="DVS71" s="525"/>
      <c r="DVT71" s="525"/>
      <c r="DVU71" s="525"/>
      <c r="DVV71" s="525"/>
      <c r="DVW71" s="525"/>
      <c r="DVX71" s="525"/>
      <c r="DVY71" s="525"/>
      <c r="DVZ71" s="525"/>
      <c r="DWA71" s="525"/>
      <c r="DWB71" s="525"/>
      <c r="DWC71" s="525"/>
      <c r="DWD71" s="525"/>
      <c r="DWE71" s="525"/>
      <c r="DWF71" s="525"/>
      <c r="DWG71" s="525"/>
      <c r="DWH71" s="525"/>
      <c r="DWI71" s="525"/>
      <c r="DWJ71" s="525"/>
      <c r="DWK71" s="525"/>
      <c r="DWL71" s="525"/>
      <c r="DWM71" s="525"/>
      <c r="DWN71" s="525"/>
      <c r="DWO71" s="525"/>
      <c r="DWP71" s="525"/>
      <c r="DWQ71" s="525"/>
      <c r="DWR71" s="525"/>
      <c r="DWS71" s="525"/>
      <c r="DWT71" s="525"/>
      <c r="DWU71" s="525"/>
      <c r="DWV71" s="525"/>
      <c r="DWW71" s="525"/>
      <c r="DWX71" s="525"/>
      <c r="DWY71" s="525"/>
      <c r="DWZ71" s="525"/>
      <c r="DXA71" s="525"/>
      <c r="DXB71" s="525"/>
      <c r="DXC71" s="525"/>
      <c r="DXD71" s="525"/>
      <c r="DXE71" s="525"/>
      <c r="DXF71" s="525"/>
      <c r="DXG71" s="525"/>
      <c r="DXH71" s="525"/>
      <c r="DXI71" s="525"/>
      <c r="DXJ71" s="525"/>
      <c r="DXK71" s="525"/>
      <c r="DXL71" s="525"/>
      <c r="DXM71" s="525"/>
      <c r="DXN71" s="525"/>
      <c r="DXO71" s="525"/>
      <c r="DXP71" s="525"/>
      <c r="DXQ71" s="525"/>
      <c r="DXR71" s="525"/>
      <c r="DXS71" s="525"/>
      <c r="DXT71" s="525"/>
      <c r="DXU71" s="525"/>
      <c r="DXV71" s="525"/>
      <c r="DXW71" s="525"/>
      <c r="DXX71" s="525"/>
      <c r="DXY71" s="525"/>
      <c r="DXZ71" s="525"/>
      <c r="DYA71" s="525"/>
      <c r="DYB71" s="525"/>
      <c r="DYC71" s="525"/>
      <c r="DYD71" s="525"/>
      <c r="DYE71" s="525"/>
      <c r="DYF71" s="525"/>
      <c r="DYG71" s="525"/>
      <c r="DYH71" s="525"/>
      <c r="DYI71" s="525"/>
      <c r="DYJ71" s="525"/>
      <c r="DYK71" s="525"/>
      <c r="DYL71" s="525"/>
      <c r="DYM71" s="525"/>
      <c r="DYN71" s="525"/>
      <c r="DYO71" s="525"/>
      <c r="DYP71" s="525"/>
      <c r="DYQ71" s="525"/>
      <c r="DYR71" s="525"/>
      <c r="DYS71" s="525"/>
      <c r="DYT71" s="525"/>
      <c r="DYU71" s="525"/>
      <c r="DYV71" s="525"/>
      <c r="DYW71" s="525"/>
      <c r="DYX71" s="525"/>
      <c r="DYY71" s="525"/>
      <c r="DYZ71" s="525"/>
      <c r="DZA71" s="525"/>
      <c r="DZB71" s="525"/>
      <c r="DZC71" s="525"/>
      <c r="DZD71" s="525"/>
      <c r="DZE71" s="525"/>
      <c r="DZF71" s="525"/>
      <c r="DZG71" s="525"/>
      <c r="DZH71" s="525"/>
      <c r="DZI71" s="525"/>
      <c r="DZJ71" s="525"/>
      <c r="DZK71" s="525"/>
      <c r="DZL71" s="525"/>
      <c r="DZM71" s="525"/>
      <c r="DZN71" s="525"/>
      <c r="DZO71" s="525"/>
      <c r="DZP71" s="525"/>
      <c r="DZQ71" s="525"/>
      <c r="DZR71" s="525"/>
      <c r="DZS71" s="525"/>
      <c r="DZT71" s="525"/>
      <c r="DZU71" s="525"/>
      <c r="DZV71" s="525"/>
      <c r="DZW71" s="525"/>
      <c r="DZX71" s="525"/>
      <c r="DZY71" s="525"/>
      <c r="DZZ71" s="525"/>
      <c r="EAA71" s="525"/>
      <c r="EAB71" s="525"/>
      <c r="EAC71" s="525"/>
      <c r="EAD71" s="525"/>
      <c r="EAE71" s="525"/>
      <c r="EAF71" s="525"/>
      <c r="EAG71" s="525"/>
      <c r="EAH71" s="525"/>
      <c r="EAI71" s="525"/>
      <c r="EAJ71" s="525"/>
      <c r="EAK71" s="525"/>
      <c r="EAL71" s="525"/>
      <c r="EAM71" s="525"/>
      <c r="EAN71" s="525"/>
      <c r="EAO71" s="525"/>
      <c r="EAP71" s="525"/>
      <c r="EAQ71" s="525"/>
      <c r="EAR71" s="525"/>
      <c r="EAS71" s="525"/>
      <c r="EAT71" s="525"/>
      <c r="EAU71" s="525"/>
      <c r="EAV71" s="525"/>
      <c r="EAW71" s="525"/>
      <c r="EAX71" s="525"/>
      <c r="EAY71" s="525"/>
      <c r="EAZ71" s="525"/>
      <c r="EBA71" s="525"/>
      <c r="EBB71" s="525"/>
      <c r="EBC71" s="525"/>
      <c r="EBD71" s="525"/>
      <c r="EBE71" s="525"/>
      <c r="EBF71" s="525"/>
      <c r="EBG71" s="525"/>
      <c r="EBH71" s="525"/>
      <c r="EBI71" s="525"/>
      <c r="EBJ71" s="525"/>
      <c r="EBK71" s="525"/>
      <c r="EBL71" s="525"/>
      <c r="EBM71" s="525"/>
      <c r="EBN71" s="525"/>
      <c r="EBO71" s="525"/>
      <c r="EBP71" s="525"/>
      <c r="EBQ71" s="525"/>
      <c r="EBR71" s="525"/>
      <c r="EBS71" s="525"/>
      <c r="EBT71" s="525"/>
      <c r="EBU71" s="525"/>
      <c r="EBV71" s="525"/>
      <c r="EBW71" s="525"/>
      <c r="EBX71" s="525"/>
      <c r="EBY71" s="525"/>
      <c r="EBZ71" s="525"/>
      <c r="ECA71" s="525"/>
      <c r="ECB71" s="525"/>
      <c r="ECC71" s="525"/>
      <c r="ECD71" s="525"/>
      <c r="ECE71" s="525"/>
      <c r="ECF71" s="525"/>
      <c r="ECG71" s="525"/>
      <c r="ECH71" s="525"/>
      <c r="ECI71" s="525"/>
      <c r="ECJ71" s="525"/>
      <c r="ECK71" s="525"/>
      <c r="ECL71" s="525"/>
      <c r="ECM71" s="525"/>
      <c r="ECN71" s="525"/>
      <c r="ECO71" s="525"/>
      <c r="ECP71" s="525"/>
      <c r="ECQ71" s="525"/>
      <c r="ECR71" s="525"/>
      <c r="ECS71" s="525"/>
      <c r="ECT71" s="525"/>
      <c r="ECU71" s="525"/>
      <c r="ECV71" s="525"/>
      <c r="ECW71" s="525"/>
      <c r="ECX71" s="525"/>
      <c r="ECY71" s="525"/>
      <c r="ECZ71" s="525"/>
      <c r="EDA71" s="525"/>
      <c r="EDB71" s="525"/>
      <c r="EDC71" s="525"/>
      <c r="EDD71" s="525"/>
      <c r="EDE71" s="525"/>
      <c r="EDF71" s="525"/>
      <c r="EDG71" s="525"/>
      <c r="EDH71" s="525"/>
      <c r="EDI71" s="525"/>
      <c r="EDJ71" s="525"/>
      <c r="EDK71" s="525"/>
      <c r="EDL71" s="525"/>
      <c r="EDM71" s="525"/>
      <c r="EDN71" s="525"/>
      <c r="EDO71" s="525"/>
      <c r="EDP71" s="525"/>
      <c r="EDQ71" s="525"/>
      <c r="EDR71" s="525"/>
      <c r="EDS71" s="525"/>
      <c r="EDT71" s="525"/>
      <c r="EDU71" s="525"/>
      <c r="EDV71" s="525"/>
      <c r="EDW71" s="525"/>
      <c r="EDX71" s="525"/>
      <c r="EDY71" s="525"/>
      <c r="EDZ71" s="525"/>
      <c r="EEA71" s="525"/>
      <c r="EEB71" s="525"/>
      <c r="EEC71" s="525"/>
      <c r="EED71" s="525"/>
      <c r="EEE71" s="525"/>
      <c r="EEF71" s="525"/>
      <c r="EEG71" s="525"/>
      <c r="EEH71" s="525"/>
      <c r="EEI71" s="525"/>
      <c r="EEJ71" s="525"/>
      <c r="EEK71" s="525"/>
      <c r="EEL71" s="525"/>
      <c r="EEM71" s="525"/>
      <c r="EEN71" s="525"/>
      <c r="EEO71" s="525"/>
      <c r="EEP71" s="525"/>
      <c r="EEQ71" s="525"/>
      <c r="EER71" s="525"/>
      <c r="EES71" s="525"/>
      <c r="EET71" s="525"/>
      <c r="EEU71" s="525"/>
      <c r="EEV71" s="525"/>
      <c r="EEW71" s="525"/>
      <c r="EEX71" s="525"/>
      <c r="EEY71" s="525"/>
      <c r="EEZ71" s="525"/>
      <c r="EFA71" s="525"/>
      <c r="EFB71" s="525"/>
      <c r="EFC71" s="525"/>
      <c r="EFD71" s="525"/>
      <c r="EFE71" s="525"/>
      <c r="EFF71" s="525"/>
      <c r="EFG71" s="525"/>
      <c r="EFH71" s="525"/>
      <c r="EFI71" s="525"/>
      <c r="EFJ71" s="525"/>
      <c r="EFK71" s="525"/>
      <c r="EFL71" s="525"/>
      <c r="EFM71" s="525"/>
      <c r="EFN71" s="525"/>
      <c r="EFO71" s="525"/>
      <c r="EFP71" s="525"/>
      <c r="EFQ71" s="525"/>
      <c r="EFR71" s="525"/>
      <c r="EFS71" s="525"/>
      <c r="EFT71" s="525"/>
      <c r="EFU71" s="525"/>
      <c r="EFV71" s="525"/>
      <c r="EFW71" s="525"/>
      <c r="EFX71" s="525"/>
      <c r="EFY71" s="525"/>
      <c r="EFZ71" s="525"/>
      <c r="EGA71" s="525"/>
      <c r="EGB71" s="525"/>
      <c r="EGC71" s="525"/>
      <c r="EGD71" s="525"/>
      <c r="EGE71" s="525"/>
      <c r="EGF71" s="525"/>
      <c r="EGG71" s="525"/>
      <c r="EGH71" s="525"/>
      <c r="EGI71" s="525"/>
      <c r="EGJ71" s="525"/>
      <c r="EGK71" s="525"/>
      <c r="EGL71" s="525"/>
      <c r="EGM71" s="525"/>
      <c r="EGN71" s="525"/>
      <c r="EGO71" s="525"/>
      <c r="EGP71" s="525"/>
      <c r="EGQ71" s="525"/>
      <c r="EGR71" s="525"/>
      <c r="EGS71" s="525"/>
      <c r="EGT71" s="525"/>
      <c r="EGU71" s="525"/>
      <c r="EGV71" s="525"/>
      <c r="EGW71" s="525"/>
      <c r="EGX71" s="525"/>
      <c r="EGY71" s="525"/>
      <c r="EGZ71" s="525"/>
      <c r="EHA71" s="525"/>
      <c r="EHB71" s="525"/>
      <c r="EHC71" s="525"/>
      <c r="EHD71" s="525"/>
      <c r="EHE71" s="525"/>
      <c r="EHF71" s="525"/>
      <c r="EHG71" s="525"/>
      <c r="EHH71" s="525"/>
      <c r="EHI71" s="525"/>
      <c r="EHJ71" s="525"/>
      <c r="EHK71" s="525"/>
      <c r="EHL71" s="525"/>
      <c r="EHM71" s="525"/>
      <c r="EHN71" s="525"/>
      <c r="EHO71" s="525"/>
      <c r="EHP71" s="525"/>
      <c r="EHQ71" s="525"/>
      <c r="EHR71" s="525"/>
      <c r="EHS71" s="525"/>
      <c r="EHT71" s="525"/>
      <c r="EHU71" s="525"/>
      <c r="EHV71" s="525"/>
      <c r="EHW71" s="525"/>
      <c r="EHX71" s="525"/>
      <c r="EHY71" s="525"/>
      <c r="EHZ71" s="525"/>
      <c r="EIA71" s="525"/>
      <c r="EIB71" s="525"/>
      <c r="EIC71" s="525"/>
      <c r="EID71" s="525"/>
      <c r="EIE71" s="525"/>
      <c r="EIF71" s="525"/>
      <c r="EIG71" s="525"/>
      <c r="EIH71" s="525"/>
      <c r="EII71" s="525"/>
      <c r="EIJ71" s="525"/>
      <c r="EIK71" s="525"/>
      <c r="EIL71" s="525"/>
      <c r="EIM71" s="525"/>
      <c r="EIN71" s="525"/>
      <c r="EIO71" s="525"/>
      <c r="EIP71" s="525"/>
      <c r="EIQ71" s="525"/>
      <c r="EIR71" s="525"/>
      <c r="EIS71" s="525"/>
      <c r="EIT71" s="525"/>
      <c r="EIU71" s="525"/>
      <c r="EIV71" s="525"/>
      <c r="EIW71" s="525"/>
      <c r="EIX71" s="525"/>
      <c r="EIY71" s="525"/>
      <c r="EIZ71" s="525"/>
      <c r="EJA71" s="525"/>
      <c r="EJB71" s="525"/>
      <c r="EJC71" s="525"/>
      <c r="EJD71" s="525"/>
      <c r="EJE71" s="525"/>
      <c r="EJF71" s="525"/>
      <c r="EJG71" s="525"/>
      <c r="EJH71" s="525"/>
      <c r="EJI71" s="525"/>
      <c r="EJJ71" s="525"/>
      <c r="EJK71" s="525"/>
      <c r="EJL71" s="525"/>
      <c r="EJM71" s="525"/>
      <c r="EJN71" s="525"/>
      <c r="EJO71" s="525"/>
      <c r="EJP71" s="525"/>
      <c r="EJQ71" s="525"/>
      <c r="EJR71" s="525"/>
      <c r="EJS71" s="525"/>
      <c r="EJT71" s="525"/>
      <c r="EJU71" s="525"/>
      <c r="EJV71" s="525"/>
      <c r="EJW71" s="525"/>
      <c r="EJX71" s="525"/>
      <c r="EJY71" s="525"/>
      <c r="EJZ71" s="525"/>
      <c r="EKA71" s="525"/>
      <c r="EKB71" s="525"/>
      <c r="EKC71" s="525"/>
      <c r="EKD71" s="525"/>
      <c r="EKE71" s="525"/>
      <c r="EKF71" s="525"/>
      <c r="EKG71" s="525"/>
      <c r="EKH71" s="525"/>
      <c r="EKI71" s="525"/>
      <c r="EKJ71" s="525"/>
      <c r="EKK71" s="525"/>
      <c r="EKL71" s="525"/>
      <c r="EKM71" s="525"/>
      <c r="EKN71" s="525"/>
      <c r="EKO71" s="525"/>
      <c r="EKP71" s="525"/>
      <c r="EKQ71" s="525"/>
      <c r="EKR71" s="525"/>
      <c r="EKS71" s="525"/>
      <c r="EKT71" s="525"/>
      <c r="EKU71" s="525"/>
      <c r="EKV71" s="525"/>
      <c r="EKW71" s="525"/>
      <c r="EKX71" s="525"/>
      <c r="EKY71" s="525"/>
      <c r="EKZ71" s="525"/>
      <c r="ELA71" s="525"/>
      <c r="ELB71" s="525"/>
      <c r="ELC71" s="525"/>
      <c r="ELD71" s="525"/>
      <c r="ELE71" s="525"/>
      <c r="ELF71" s="525"/>
      <c r="ELG71" s="525"/>
      <c r="ELH71" s="525"/>
      <c r="ELI71" s="525"/>
      <c r="ELJ71" s="525"/>
      <c r="ELK71" s="525"/>
      <c r="ELL71" s="525"/>
      <c r="ELM71" s="525"/>
      <c r="ELN71" s="525"/>
      <c r="ELO71" s="525"/>
      <c r="ELP71" s="525"/>
      <c r="ELQ71" s="525"/>
      <c r="ELR71" s="525"/>
      <c r="ELS71" s="525"/>
      <c r="ELT71" s="525"/>
      <c r="ELU71" s="525"/>
      <c r="ELV71" s="525"/>
      <c r="ELW71" s="525"/>
      <c r="ELX71" s="525"/>
      <c r="ELY71" s="525"/>
      <c r="ELZ71" s="525"/>
      <c r="EMA71" s="525"/>
      <c r="EMB71" s="525"/>
      <c r="EMC71" s="525"/>
      <c r="EMD71" s="525"/>
      <c r="EME71" s="525"/>
      <c r="EMF71" s="525"/>
      <c r="EMG71" s="525"/>
      <c r="EMH71" s="525"/>
      <c r="EMI71" s="525"/>
      <c r="EMJ71" s="525"/>
      <c r="EMK71" s="525"/>
      <c r="EML71" s="525"/>
      <c r="EMM71" s="525"/>
      <c r="EMN71" s="525"/>
      <c r="EMO71" s="525"/>
      <c r="EMP71" s="525"/>
      <c r="EMQ71" s="525"/>
      <c r="EMR71" s="525"/>
      <c r="EMS71" s="525"/>
      <c r="EMT71" s="525"/>
      <c r="EMU71" s="525"/>
      <c r="EMV71" s="525"/>
      <c r="EMW71" s="525"/>
      <c r="EMX71" s="525"/>
      <c r="EMY71" s="525"/>
      <c r="EMZ71" s="525"/>
      <c r="ENA71" s="525"/>
      <c r="ENB71" s="525"/>
      <c r="ENC71" s="525"/>
      <c r="END71" s="525"/>
      <c r="ENE71" s="525"/>
      <c r="ENF71" s="525"/>
      <c r="ENG71" s="525"/>
      <c r="ENH71" s="525"/>
      <c r="ENI71" s="525"/>
      <c r="ENJ71" s="525"/>
      <c r="ENK71" s="525"/>
      <c r="ENL71" s="525"/>
      <c r="ENM71" s="525"/>
      <c r="ENN71" s="525"/>
      <c r="ENO71" s="525"/>
      <c r="ENP71" s="525"/>
      <c r="ENQ71" s="525"/>
      <c r="ENR71" s="525"/>
      <c r="ENS71" s="525"/>
      <c r="ENT71" s="525"/>
      <c r="ENU71" s="525"/>
      <c r="ENV71" s="525"/>
      <c r="ENW71" s="525"/>
      <c r="ENX71" s="525"/>
      <c r="ENY71" s="525"/>
      <c r="ENZ71" s="525"/>
      <c r="EOA71" s="525"/>
      <c r="EOB71" s="525"/>
      <c r="EOC71" s="525"/>
      <c r="EOD71" s="525"/>
      <c r="EOE71" s="525"/>
      <c r="EOF71" s="525"/>
      <c r="EOG71" s="525"/>
      <c r="EOH71" s="525"/>
      <c r="EOI71" s="525"/>
      <c r="EOJ71" s="525"/>
      <c r="EOK71" s="525"/>
      <c r="EOL71" s="525"/>
      <c r="EOM71" s="525"/>
      <c r="EON71" s="525"/>
      <c r="EOO71" s="525"/>
      <c r="EOP71" s="525"/>
      <c r="EOQ71" s="525"/>
      <c r="EOR71" s="525"/>
      <c r="EOS71" s="525"/>
      <c r="EOT71" s="525"/>
      <c r="EOU71" s="525"/>
      <c r="EOV71" s="525"/>
      <c r="EOW71" s="525"/>
      <c r="EOX71" s="525"/>
      <c r="EOY71" s="525"/>
      <c r="EOZ71" s="525"/>
      <c r="EPA71" s="525"/>
      <c r="EPB71" s="525"/>
      <c r="EPC71" s="525"/>
      <c r="EPD71" s="525"/>
      <c r="EPE71" s="525"/>
      <c r="EPF71" s="525"/>
      <c r="EPG71" s="525"/>
      <c r="EPH71" s="525"/>
      <c r="EPI71" s="525"/>
      <c r="EPJ71" s="525"/>
      <c r="EPK71" s="525"/>
      <c r="EPL71" s="525"/>
      <c r="EPM71" s="525"/>
      <c r="EPN71" s="525"/>
      <c r="EPO71" s="525"/>
      <c r="EPP71" s="525"/>
      <c r="EPQ71" s="525"/>
      <c r="EPR71" s="525"/>
      <c r="EPS71" s="525"/>
      <c r="EPT71" s="525"/>
      <c r="EPU71" s="525"/>
      <c r="EPV71" s="525"/>
      <c r="EPW71" s="525"/>
      <c r="EPX71" s="525"/>
      <c r="EPY71" s="525"/>
      <c r="EPZ71" s="525"/>
      <c r="EQA71" s="525"/>
      <c r="EQB71" s="525"/>
      <c r="EQC71" s="525"/>
      <c r="EQD71" s="525"/>
      <c r="EQE71" s="525"/>
      <c r="EQF71" s="525"/>
      <c r="EQG71" s="525"/>
      <c r="EQH71" s="525"/>
      <c r="EQI71" s="525"/>
      <c r="EQJ71" s="525"/>
      <c r="EQK71" s="525"/>
      <c r="EQL71" s="525"/>
      <c r="EQM71" s="525"/>
      <c r="EQN71" s="525"/>
      <c r="EQO71" s="525"/>
      <c r="EQP71" s="525"/>
      <c r="EQQ71" s="525"/>
      <c r="EQR71" s="525"/>
      <c r="EQS71" s="525"/>
      <c r="EQT71" s="525"/>
      <c r="EQU71" s="525"/>
      <c r="EQV71" s="525"/>
      <c r="EQW71" s="525"/>
      <c r="EQX71" s="525"/>
      <c r="EQY71" s="525"/>
      <c r="EQZ71" s="525"/>
      <c r="ERA71" s="525"/>
      <c r="ERB71" s="525"/>
      <c r="ERC71" s="525"/>
      <c r="ERD71" s="525"/>
      <c r="ERE71" s="525"/>
      <c r="ERF71" s="525"/>
      <c r="ERG71" s="525"/>
      <c r="ERH71" s="525"/>
      <c r="ERI71" s="525"/>
      <c r="ERJ71" s="525"/>
      <c r="ERK71" s="525"/>
      <c r="ERL71" s="525"/>
      <c r="ERM71" s="525"/>
      <c r="ERN71" s="525"/>
      <c r="ERO71" s="525"/>
      <c r="ERP71" s="525"/>
      <c r="ERQ71" s="525"/>
      <c r="ERR71" s="525"/>
      <c r="ERS71" s="525"/>
      <c r="ERT71" s="525"/>
      <c r="ERU71" s="525"/>
      <c r="ERV71" s="525"/>
      <c r="ERW71" s="525"/>
      <c r="ERX71" s="525"/>
      <c r="ERY71" s="525"/>
      <c r="ERZ71" s="525"/>
      <c r="ESA71" s="525"/>
      <c r="ESB71" s="525"/>
      <c r="ESC71" s="525"/>
      <c r="ESD71" s="525"/>
      <c r="ESE71" s="525"/>
      <c r="ESF71" s="525"/>
      <c r="ESG71" s="525"/>
      <c r="ESH71" s="525"/>
      <c r="ESI71" s="525"/>
      <c r="ESJ71" s="525"/>
      <c r="ESK71" s="525"/>
      <c r="ESL71" s="525"/>
      <c r="ESM71" s="525"/>
      <c r="ESN71" s="525"/>
      <c r="ESO71" s="525"/>
      <c r="ESP71" s="525"/>
      <c r="ESQ71" s="525"/>
      <c r="ESR71" s="525"/>
      <c r="ESS71" s="525"/>
      <c r="EST71" s="525"/>
      <c r="ESU71" s="525"/>
      <c r="ESV71" s="525"/>
      <c r="ESW71" s="525"/>
      <c r="ESX71" s="525"/>
      <c r="ESY71" s="525"/>
      <c r="ESZ71" s="525"/>
      <c r="ETA71" s="525"/>
      <c r="ETB71" s="525"/>
      <c r="ETC71" s="525"/>
      <c r="ETD71" s="525"/>
      <c r="ETE71" s="525"/>
      <c r="ETF71" s="525"/>
      <c r="ETG71" s="525"/>
      <c r="ETH71" s="525"/>
      <c r="ETI71" s="525"/>
      <c r="ETJ71" s="525"/>
      <c r="ETK71" s="525"/>
      <c r="ETL71" s="525"/>
      <c r="ETM71" s="525"/>
      <c r="ETN71" s="525"/>
      <c r="ETO71" s="525"/>
      <c r="ETP71" s="525"/>
      <c r="ETQ71" s="525"/>
      <c r="ETR71" s="525"/>
      <c r="ETS71" s="525"/>
      <c r="ETT71" s="525"/>
      <c r="ETU71" s="525"/>
      <c r="ETV71" s="525"/>
      <c r="ETW71" s="525"/>
      <c r="ETX71" s="525"/>
      <c r="ETY71" s="525"/>
      <c r="ETZ71" s="525"/>
      <c r="EUA71" s="525"/>
      <c r="EUB71" s="525"/>
      <c r="EUC71" s="525"/>
      <c r="EUD71" s="525"/>
      <c r="EUE71" s="525"/>
      <c r="EUF71" s="525"/>
      <c r="EUG71" s="525"/>
      <c r="EUH71" s="525"/>
      <c r="EUI71" s="525"/>
      <c r="EUJ71" s="525"/>
      <c r="EUK71" s="525"/>
      <c r="EUL71" s="525"/>
      <c r="EUM71" s="525"/>
      <c r="EUN71" s="525"/>
      <c r="EUO71" s="525"/>
      <c r="EUP71" s="525"/>
      <c r="EUQ71" s="525"/>
      <c r="EUR71" s="525"/>
      <c r="EUS71" s="525"/>
      <c r="EUT71" s="525"/>
      <c r="EUU71" s="525"/>
      <c r="EUV71" s="525"/>
      <c r="EUW71" s="525"/>
      <c r="EUX71" s="525"/>
      <c r="EUY71" s="525"/>
      <c r="EUZ71" s="525"/>
      <c r="EVA71" s="525"/>
      <c r="EVB71" s="525"/>
      <c r="EVC71" s="525"/>
      <c r="EVD71" s="525"/>
      <c r="EVE71" s="525"/>
      <c r="EVF71" s="525"/>
      <c r="EVG71" s="525"/>
      <c r="EVH71" s="525"/>
      <c r="EVI71" s="525"/>
      <c r="EVJ71" s="525"/>
      <c r="EVK71" s="525"/>
      <c r="EVL71" s="525"/>
      <c r="EVM71" s="525"/>
      <c r="EVN71" s="525"/>
      <c r="EVO71" s="525"/>
      <c r="EVP71" s="525"/>
      <c r="EVQ71" s="525"/>
      <c r="EVR71" s="525"/>
      <c r="EVS71" s="525"/>
      <c r="EVT71" s="525"/>
      <c r="EVU71" s="525"/>
      <c r="EVV71" s="525"/>
      <c r="EVW71" s="525"/>
      <c r="EVX71" s="525"/>
      <c r="EVY71" s="525"/>
      <c r="EVZ71" s="525"/>
      <c r="EWA71" s="525"/>
      <c r="EWB71" s="525"/>
      <c r="EWC71" s="525"/>
      <c r="EWD71" s="525"/>
      <c r="EWE71" s="525"/>
      <c r="EWF71" s="525"/>
      <c r="EWG71" s="525"/>
      <c r="EWH71" s="525"/>
      <c r="EWI71" s="525"/>
      <c r="EWJ71" s="525"/>
      <c r="EWK71" s="525"/>
      <c r="EWL71" s="525"/>
      <c r="EWM71" s="525"/>
      <c r="EWN71" s="525"/>
      <c r="EWO71" s="525"/>
      <c r="EWP71" s="525"/>
      <c r="EWQ71" s="525"/>
      <c r="EWR71" s="525"/>
      <c r="EWS71" s="525"/>
      <c r="EWT71" s="525"/>
      <c r="EWU71" s="525"/>
      <c r="EWV71" s="525"/>
      <c r="EWW71" s="525"/>
      <c r="EWX71" s="525"/>
      <c r="EWY71" s="525"/>
      <c r="EWZ71" s="525"/>
      <c r="EXA71" s="525"/>
      <c r="EXB71" s="525"/>
      <c r="EXC71" s="525"/>
      <c r="EXD71" s="525"/>
      <c r="EXE71" s="525"/>
      <c r="EXF71" s="525"/>
      <c r="EXG71" s="525"/>
      <c r="EXH71" s="525"/>
      <c r="EXI71" s="525"/>
      <c r="EXJ71" s="525"/>
      <c r="EXK71" s="525"/>
      <c r="EXL71" s="525"/>
      <c r="EXM71" s="525"/>
      <c r="EXN71" s="525"/>
      <c r="EXO71" s="525"/>
      <c r="EXP71" s="525"/>
      <c r="EXQ71" s="525"/>
      <c r="EXR71" s="525"/>
      <c r="EXS71" s="525"/>
      <c r="EXT71" s="525"/>
      <c r="EXU71" s="525"/>
      <c r="EXV71" s="525"/>
      <c r="EXW71" s="525"/>
      <c r="EXX71" s="525"/>
      <c r="EXY71" s="525"/>
      <c r="EXZ71" s="525"/>
      <c r="EYA71" s="525"/>
      <c r="EYB71" s="525"/>
      <c r="EYC71" s="525"/>
      <c r="EYD71" s="525"/>
      <c r="EYE71" s="525"/>
      <c r="EYF71" s="525"/>
      <c r="EYG71" s="525"/>
      <c r="EYH71" s="525"/>
      <c r="EYI71" s="525"/>
      <c r="EYJ71" s="525"/>
      <c r="EYK71" s="525"/>
      <c r="EYL71" s="525"/>
      <c r="EYM71" s="525"/>
      <c r="EYN71" s="525"/>
      <c r="EYO71" s="525"/>
      <c r="EYP71" s="525"/>
      <c r="EYQ71" s="525"/>
      <c r="EYR71" s="525"/>
      <c r="EYS71" s="525"/>
      <c r="EYT71" s="525"/>
      <c r="EYU71" s="525"/>
      <c r="EYV71" s="525"/>
      <c r="EYW71" s="525"/>
      <c r="EYX71" s="525"/>
      <c r="EYY71" s="525"/>
      <c r="EYZ71" s="525"/>
      <c r="EZA71" s="525"/>
      <c r="EZB71" s="525"/>
      <c r="EZC71" s="525"/>
      <c r="EZD71" s="525"/>
      <c r="EZE71" s="525"/>
      <c r="EZF71" s="525"/>
      <c r="EZG71" s="525"/>
      <c r="EZH71" s="525"/>
      <c r="EZI71" s="525"/>
      <c r="EZJ71" s="525"/>
      <c r="EZK71" s="525"/>
      <c r="EZL71" s="525"/>
      <c r="EZM71" s="525"/>
      <c r="EZN71" s="525"/>
      <c r="EZO71" s="525"/>
      <c r="EZP71" s="525"/>
      <c r="EZQ71" s="525"/>
      <c r="EZR71" s="525"/>
      <c r="EZS71" s="525"/>
      <c r="EZT71" s="525"/>
      <c r="EZU71" s="525"/>
      <c r="EZV71" s="525"/>
      <c r="EZW71" s="525"/>
      <c r="EZX71" s="525"/>
      <c r="EZY71" s="525"/>
      <c r="EZZ71" s="525"/>
      <c r="FAA71" s="525"/>
      <c r="FAB71" s="525"/>
      <c r="FAC71" s="525"/>
      <c r="FAD71" s="525"/>
      <c r="FAE71" s="525"/>
      <c r="FAF71" s="525"/>
      <c r="FAG71" s="525"/>
      <c r="FAH71" s="525"/>
      <c r="FAI71" s="525"/>
      <c r="FAJ71" s="525"/>
      <c r="FAK71" s="525"/>
      <c r="FAL71" s="525"/>
      <c r="FAM71" s="525"/>
      <c r="FAN71" s="525"/>
      <c r="FAO71" s="525"/>
      <c r="FAP71" s="525"/>
      <c r="FAQ71" s="525"/>
      <c r="FAR71" s="525"/>
      <c r="FAS71" s="525"/>
      <c r="FAT71" s="525"/>
      <c r="FAU71" s="525"/>
      <c r="FAV71" s="525"/>
      <c r="FAW71" s="525"/>
      <c r="FAX71" s="525"/>
      <c r="FAY71" s="525"/>
      <c r="FAZ71" s="525"/>
      <c r="FBA71" s="525"/>
      <c r="FBB71" s="525"/>
      <c r="FBC71" s="525"/>
      <c r="FBD71" s="525"/>
      <c r="FBE71" s="525"/>
      <c r="FBF71" s="525"/>
      <c r="FBG71" s="525"/>
      <c r="FBH71" s="525"/>
      <c r="FBI71" s="525"/>
      <c r="FBJ71" s="525"/>
      <c r="FBK71" s="525"/>
      <c r="FBL71" s="525"/>
      <c r="FBM71" s="525"/>
      <c r="FBN71" s="525"/>
      <c r="FBO71" s="525"/>
      <c r="FBP71" s="525"/>
      <c r="FBQ71" s="525"/>
      <c r="FBR71" s="525"/>
      <c r="FBS71" s="525"/>
      <c r="FBT71" s="525"/>
      <c r="FBU71" s="525"/>
      <c r="FBV71" s="525"/>
      <c r="FBW71" s="525"/>
      <c r="FBX71" s="525"/>
      <c r="FBY71" s="525"/>
      <c r="FBZ71" s="525"/>
      <c r="FCA71" s="525"/>
      <c r="FCB71" s="525"/>
      <c r="FCC71" s="525"/>
      <c r="FCD71" s="525"/>
      <c r="FCE71" s="525"/>
      <c r="FCF71" s="525"/>
      <c r="FCG71" s="525"/>
      <c r="FCH71" s="525"/>
      <c r="FCI71" s="525"/>
      <c r="FCJ71" s="525"/>
      <c r="FCK71" s="525"/>
      <c r="FCL71" s="525"/>
      <c r="FCM71" s="525"/>
      <c r="FCN71" s="525"/>
      <c r="FCO71" s="525"/>
      <c r="FCP71" s="525"/>
      <c r="FCQ71" s="525"/>
      <c r="FCR71" s="525"/>
      <c r="FCS71" s="525"/>
      <c r="FCT71" s="525"/>
      <c r="FCU71" s="525"/>
      <c r="FCV71" s="525"/>
      <c r="FCW71" s="525"/>
      <c r="FCX71" s="525"/>
      <c r="FCY71" s="525"/>
      <c r="FCZ71" s="525"/>
      <c r="FDA71" s="525"/>
      <c r="FDB71" s="525"/>
      <c r="FDC71" s="525"/>
      <c r="FDD71" s="525"/>
      <c r="FDE71" s="525"/>
      <c r="FDF71" s="525"/>
      <c r="FDG71" s="525"/>
      <c r="FDH71" s="525"/>
      <c r="FDI71" s="525"/>
      <c r="FDJ71" s="525"/>
      <c r="FDK71" s="525"/>
      <c r="FDL71" s="525"/>
      <c r="FDM71" s="525"/>
      <c r="FDN71" s="525"/>
      <c r="FDO71" s="525"/>
      <c r="FDP71" s="525"/>
      <c r="FDQ71" s="525"/>
      <c r="FDR71" s="525"/>
      <c r="FDS71" s="525"/>
      <c r="FDT71" s="525"/>
      <c r="FDU71" s="525"/>
      <c r="FDV71" s="525"/>
      <c r="FDW71" s="525"/>
      <c r="FDX71" s="525"/>
      <c r="FDY71" s="525"/>
      <c r="FDZ71" s="525"/>
      <c r="FEA71" s="525"/>
      <c r="FEB71" s="525"/>
      <c r="FEC71" s="525"/>
      <c r="FED71" s="525"/>
      <c r="FEE71" s="525"/>
      <c r="FEF71" s="525"/>
      <c r="FEG71" s="525"/>
      <c r="FEH71" s="525"/>
      <c r="FEI71" s="525"/>
      <c r="FEJ71" s="525"/>
      <c r="FEK71" s="525"/>
      <c r="FEL71" s="525"/>
      <c r="FEM71" s="525"/>
      <c r="FEN71" s="525"/>
      <c r="FEO71" s="525"/>
      <c r="FEP71" s="525"/>
      <c r="FEQ71" s="525"/>
      <c r="FER71" s="525"/>
      <c r="FES71" s="525"/>
      <c r="FET71" s="525"/>
      <c r="FEU71" s="525"/>
      <c r="FEV71" s="525"/>
      <c r="FEW71" s="525"/>
      <c r="FEX71" s="525"/>
      <c r="FEY71" s="525"/>
      <c r="FEZ71" s="525"/>
      <c r="FFA71" s="525"/>
      <c r="FFB71" s="525"/>
      <c r="FFC71" s="525"/>
      <c r="FFD71" s="525"/>
      <c r="FFE71" s="525"/>
      <c r="FFF71" s="525"/>
      <c r="FFG71" s="525"/>
      <c r="FFH71" s="525"/>
      <c r="FFI71" s="525"/>
      <c r="FFJ71" s="525"/>
      <c r="FFK71" s="525"/>
      <c r="FFL71" s="525"/>
      <c r="FFM71" s="525"/>
      <c r="FFN71" s="525"/>
      <c r="FFO71" s="525"/>
      <c r="FFP71" s="525"/>
      <c r="FFQ71" s="525"/>
      <c r="FFR71" s="525"/>
      <c r="FFS71" s="525"/>
      <c r="FFT71" s="525"/>
      <c r="FFU71" s="525"/>
      <c r="FFV71" s="525"/>
      <c r="FFW71" s="525"/>
      <c r="FFX71" s="525"/>
      <c r="FFY71" s="525"/>
      <c r="FFZ71" s="525"/>
      <c r="FGA71" s="525"/>
      <c r="FGB71" s="525"/>
      <c r="FGC71" s="525"/>
      <c r="FGD71" s="525"/>
      <c r="FGE71" s="525"/>
      <c r="FGF71" s="525"/>
      <c r="FGG71" s="525"/>
      <c r="FGH71" s="525"/>
      <c r="FGI71" s="525"/>
      <c r="FGJ71" s="525"/>
      <c r="FGK71" s="525"/>
      <c r="FGL71" s="525"/>
      <c r="FGM71" s="525"/>
      <c r="FGN71" s="525"/>
      <c r="FGO71" s="525"/>
      <c r="FGP71" s="525"/>
      <c r="FGQ71" s="525"/>
      <c r="FGR71" s="525"/>
      <c r="FGS71" s="525"/>
      <c r="FGT71" s="525"/>
      <c r="FGU71" s="525"/>
      <c r="FGV71" s="525"/>
      <c r="FGW71" s="525"/>
      <c r="FGX71" s="525"/>
      <c r="FGY71" s="525"/>
      <c r="FGZ71" s="525"/>
      <c r="FHA71" s="525"/>
      <c r="FHB71" s="525"/>
      <c r="FHC71" s="525"/>
      <c r="FHD71" s="525"/>
      <c r="FHE71" s="525"/>
      <c r="FHF71" s="525"/>
      <c r="FHG71" s="525"/>
      <c r="FHH71" s="525"/>
      <c r="FHI71" s="525"/>
      <c r="FHJ71" s="525"/>
      <c r="FHK71" s="525"/>
      <c r="FHL71" s="525"/>
      <c r="FHM71" s="525"/>
      <c r="FHN71" s="525"/>
      <c r="FHO71" s="525"/>
      <c r="FHP71" s="525"/>
      <c r="FHQ71" s="525"/>
      <c r="FHR71" s="525"/>
      <c r="FHS71" s="525"/>
      <c r="FHT71" s="525"/>
      <c r="FHU71" s="525"/>
      <c r="FHV71" s="525"/>
      <c r="FHW71" s="525"/>
      <c r="FHX71" s="525"/>
      <c r="FHY71" s="525"/>
      <c r="FHZ71" s="525"/>
      <c r="FIA71" s="525"/>
      <c r="FIB71" s="525"/>
      <c r="FIC71" s="525"/>
      <c r="FID71" s="525"/>
      <c r="FIE71" s="525"/>
      <c r="FIF71" s="525"/>
      <c r="FIG71" s="525"/>
      <c r="FIH71" s="525"/>
      <c r="FII71" s="525"/>
      <c r="FIJ71" s="525"/>
      <c r="FIK71" s="525"/>
      <c r="FIL71" s="525"/>
      <c r="FIM71" s="525"/>
      <c r="FIN71" s="525"/>
      <c r="FIO71" s="525"/>
      <c r="FIP71" s="525"/>
      <c r="FIQ71" s="525"/>
      <c r="FIR71" s="525"/>
      <c r="FIS71" s="525"/>
      <c r="FIT71" s="525"/>
      <c r="FIU71" s="525"/>
      <c r="FIV71" s="525"/>
      <c r="FIW71" s="525"/>
      <c r="FIX71" s="525"/>
      <c r="FIY71" s="525"/>
      <c r="FIZ71" s="525"/>
      <c r="FJA71" s="525"/>
      <c r="FJB71" s="525"/>
      <c r="FJC71" s="525"/>
      <c r="FJD71" s="525"/>
      <c r="FJE71" s="525"/>
      <c r="FJF71" s="525"/>
      <c r="FJG71" s="525"/>
      <c r="FJH71" s="525"/>
      <c r="FJI71" s="525"/>
      <c r="FJJ71" s="525"/>
      <c r="FJK71" s="525"/>
      <c r="FJL71" s="525"/>
      <c r="FJM71" s="525"/>
      <c r="FJN71" s="525"/>
      <c r="FJO71" s="525"/>
      <c r="FJP71" s="525"/>
      <c r="FJQ71" s="525"/>
      <c r="FJR71" s="525"/>
      <c r="FJS71" s="525"/>
      <c r="FJT71" s="525"/>
      <c r="FJU71" s="525"/>
      <c r="FJV71" s="525"/>
      <c r="FJW71" s="525"/>
      <c r="FJX71" s="525"/>
      <c r="FJY71" s="525"/>
      <c r="FJZ71" s="525"/>
      <c r="FKA71" s="525"/>
      <c r="FKB71" s="525"/>
      <c r="FKC71" s="525"/>
      <c r="FKD71" s="525"/>
      <c r="FKE71" s="525"/>
      <c r="FKF71" s="525"/>
      <c r="FKG71" s="525"/>
      <c r="FKH71" s="525"/>
      <c r="FKI71" s="525"/>
      <c r="FKJ71" s="525"/>
      <c r="FKK71" s="525"/>
      <c r="FKL71" s="525"/>
      <c r="FKM71" s="525"/>
      <c r="FKN71" s="525"/>
      <c r="FKO71" s="525"/>
      <c r="FKP71" s="525"/>
      <c r="FKQ71" s="525"/>
      <c r="FKR71" s="525"/>
      <c r="FKS71" s="525"/>
      <c r="FKT71" s="525"/>
      <c r="FKU71" s="525"/>
      <c r="FKV71" s="525"/>
      <c r="FKW71" s="525"/>
      <c r="FKX71" s="525"/>
      <c r="FKY71" s="525"/>
      <c r="FKZ71" s="525"/>
      <c r="FLA71" s="525"/>
      <c r="FLB71" s="525"/>
      <c r="FLC71" s="525"/>
      <c r="FLD71" s="525"/>
      <c r="FLE71" s="525"/>
      <c r="FLF71" s="525"/>
      <c r="FLG71" s="525"/>
      <c r="FLH71" s="525"/>
      <c r="FLI71" s="525"/>
      <c r="FLJ71" s="525"/>
      <c r="FLK71" s="525"/>
      <c r="FLL71" s="525"/>
      <c r="FLM71" s="525"/>
      <c r="FLN71" s="525"/>
      <c r="FLO71" s="525"/>
      <c r="FLP71" s="525"/>
      <c r="FLQ71" s="525"/>
      <c r="FLR71" s="525"/>
      <c r="FLS71" s="525"/>
      <c r="FLT71" s="525"/>
      <c r="FLU71" s="525"/>
      <c r="FLV71" s="525"/>
      <c r="FLW71" s="525"/>
      <c r="FLX71" s="525"/>
      <c r="FLY71" s="525"/>
      <c r="FLZ71" s="525"/>
      <c r="FMA71" s="525"/>
      <c r="FMB71" s="525"/>
      <c r="FMC71" s="525"/>
      <c r="FMD71" s="525"/>
      <c r="FME71" s="525"/>
      <c r="FMF71" s="525"/>
      <c r="FMG71" s="525"/>
      <c r="FMH71" s="525"/>
      <c r="FMI71" s="525"/>
      <c r="FMJ71" s="525"/>
      <c r="FMK71" s="525"/>
      <c r="FML71" s="525"/>
      <c r="FMM71" s="525"/>
      <c r="FMN71" s="525"/>
      <c r="FMO71" s="525"/>
      <c r="FMP71" s="525"/>
      <c r="FMQ71" s="525"/>
      <c r="FMR71" s="525"/>
      <c r="FMS71" s="525"/>
      <c r="FMT71" s="525"/>
      <c r="FMU71" s="525"/>
      <c r="FMV71" s="525"/>
      <c r="FMW71" s="525"/>
      <c r="FMX71" s="525"/>
      <c r="FMY71" s="525"/>
      <c r="FMZ71" s="525"/>
      <c r="FNA71" s="525"/>
      <c r="FNB71" s="525"/>
      <c r="FNC71" s="525"/>
      <c r="FND71" s="525"/>
      <c r="FNE71" s="525"/>
      <c r="FNF71" s="525"/>
      <c r="FNG71" s="525"/>
      <c r="FNH71" s="525"/>
      <c r="FNI71" s="525"/>
      <c r="FNJ71" s="525"/>
      <c r="FNK71" s="525"/>
      <c r="FNL71" s="525"/>
      <c r="FNM71" s="525"/>
      <c r="FNN71" s="525"/>
      <c r="FNO71" s="525"/>
      <c r="FNP71" s="525"/>
      <c r="FNQ71" s="525"/>
      <c r="FNR71" s="525"/>
      <c r="FNS71" s="525"/>
      <c r="FNT71" s="525"/>
      <c r="FNU71" s="525"/>
      <c r="FNV71" s="525"/>
      <c r="FNW71" s="525"/>
      <c r="FNX71" s="525"/>
      <c r="FNY71" s="525"/>
      <c r="FNZ71" s="525"/>
      <c r="FOA71" s="525"/>
      <c r="FOB71" s="525"/>
      <c r="FOC71" s="525"/>
      <c r="FOD71" s="525"/>
      <c r="FOE71" s="525"/>
      <c r="FOF71" s="525"/>
      <c r="FOG71" s="525"/>
      <c r="FOH71" s="525"/>
      <c r="FOI71" s="525"/>
      <c r="FOJ71" s="525"/>
      <c r="FOK71" s="525"/>
      <c r="FOL71" s="525"/>
      <c r="FOM71" s="525"/>
      <c r="FON71" s="525"/>
      <c r="FOO71" s="525"/>
      <c r="FOP71" s="525"/>
      <c r="FOQ71" s="525"/>
      <c r="FOR71" s="525"/>
      <c r="FOS71" s="525"/>
      <c r="FOT71" s="525"/>
      <c r="FOU71" s="525"/>
      <c r="FOV71" s="525"/>
      <c r="FOW71" s="525"/>
      <c r="FOX71" s="525"/>
      <c r="FOY71" s="525"/>
      <c r="FOZ71" s="525"/>
      <c r="FPA71" s="525"/>
      <c r="FPB71" s="525"/>
      <c r="FPC71" s="525"/>
      <c r="FPD71" s="525"/>
      <c r="FPE71" s="525"/>
      <c r="FPF71" s="525"/>
      <c r="FPG71" s="525"/>
      <c r="FPH71" s="525"/>
      <c r="FPI71" s="525"/>
      <c r="FPJ71" s="525"/>
      <c r="FPK71" s="525"/>
      <c r="FPL71" s="525"/>
      <c r="FPM71" s="525"/>
      <c r="FPN71" s="525"/>
      <c r="FPO71" s="525"/>
      <c r="FPP71" s="525"/>
      <c r="FPQ71" s="525"/>
      <c r="FPR71" s="525"/>
      <c r="FPS71" s="525"/>
      <c r="FPT71" s="525"/>
      <c r="FPU71" s="525"/>
      <c r="FPV71" s="525"/>
      <c r="FPW71" s="525"/>
      <c r="FPX71" s="525"/>
      <c r="FPY71" s="525"/>
      <c r="FPZ71" s="525"/>
      <c r="FQA71" s="525"/>
      <c r="FQB71" s="525"/>
      <c r="FQC71" s="525"/>
      <c r="FQD71" s="525"/>
      <c r="FQE71" s="525"/>
      <c r="FQF71" s="525"/>
      <c r="FQG71" s="525"/>
      <c r="FQH71" s="525"/>
      <c r="FQI71" s="525"/>
      <c r="FQJ71" s="525"/>
      <c r="FQK71" s="525"/>
      <c r="FQL71" s="525"/>
      <c r="FQM71" s="525"/>
      <c r="FQN71" s="525"/>
      <c r="FQO71" s="525"/>
      <c r="FQP71" s="525"/>
      <c r="FQQ71" s="525"/>
      <c r="FQR71" s="525"/>
      <c r="FQS71" s="525"/>
      <c r="FQT71" s="525"/>
      <c r="FQU71" s="525"/>
      <c r="FQV71" s="525"/>
      <c r="FQW71" s="525"/>
      <c r="FQX71" s="525"/>
      <c r="FQY71" s="525"/>
      <c r="FQZ71" s="525"/>
      <c r="FRA71" s="525"/>
      <c r="FRB71" s="525"/>
      <c r="FRC71" s="525"/>
      <c r="FRD71" s="525"/>
      <c r="FRE71" s="525"/>
      <c r="FRF71" s="525"/>
      <c r="FRG71" s="525"/>
      <c r="FRH71" s="525"/>
      <c r="FRI71" s="525"/>
      <c r="FRJ71" s="525"/>
      <c r="FRK71" s="525"/>
      <c r="FRL71" s="525"/>
      <c r="FRM71" s="525"/>
      <c r="FRN71" s="525"/>
      <c r="FRO71" s="525"/>
      <c r="FRP71" s="525"/>
      <c r="FRQ71" s="525"/>
      <c r="FRR71" s="525"/>
      <c r="FRS71" s="525"/>
      <c r="FRT71" s="525"/>
      <c r="FRU71" s="525"/>
      <c r="FRV71" s="525"/>
      <c r="FRW71" s="525"/>
      <c r="FRX71" s="525"/>
      <c r="FRY71" s="525"/>
      <c r="FRZ71" s="525"/>
      <c r="FSA71" s="525"/>
      <c r="FSB71" s="525"/>
      <c r="FSC71" s="525"/>
      <c r="FSD71" s="525"/>
      <c r="FSE71" s="525"/>
      <c r="FSF71" s="525"/>
      <c r="FSG71" s="525"/>
      <c r="FSH71" s="525"/>
      <c r="FSI71" s="525"/>
      <c r="FSJ71" s="525"/>
      <c r="FSK71" s="525"/>
      <c r="FSL71" s="525"/>
      <c r="FSM71" s="525"/>
      <c r="FSN71" s="525"/>
      <c r="FSO71" s="525"/>
      <c r="FSP71" s="525"/>
      <c r="FSQ71" s="525"/>
      <c r="FSR71" s="525"/>
      <c r="FSS71" s="525"/>
      <c r="FST71" s="525"/>
      <c r="FSU71" s="525"/>
      <c r="FSV71" s="525"/>
      <c r="FSW71" s="525"/>
      <c r="FSX71" s="525"/>
      <c r="FSY71" s="525"/>
      <c r="FSZ71" s="525"/>
      <c r="FTA71" s="525"/>
      <c r="FTB71" s="525"/>
      <c r="FTC71" s="525"/>
      <c r="FTD71" s="525"/>
      <c r="FTE71" s="525"/>
      <c r="FTF71" s="525"/>
      <c r="FTG71" s="525"/>
      <c r="FTH71" s="525"/>
      <c r="FTI71" s="525"/>
      <c r="FTJ71" s="525"/>
      <c r="FTK71" s="525"/>
      <c r="FTL71" s="525"/>
      <c r="FTM71" s="525"/>
      <c r="FTN71" s="525"/>
      <c r="FTO71" s="525"/>
      <c r="FTP71" s="525"/>
      <c r="FTQ71" s="525"/>
      <c r="FTR71" s="525"/>
      <c r="FTS71" s="525"/>
      <c r="FTT71" s="525"/>
      <c r="FTU71" s="525"/>
      <c r="FTV71" s="525"/>
      <c r="FTW71" s="525"/>
      <c r="FTX71" s="525"/>
      <c r="FTY71" s="525"/>
      <c r="FTZ71" s="525"/>
      <c r="FUA71" s="525"/>
      <c r="FUB71" s="525"/>
      <c r="FUC71" s="525"/>
      <c r="FUD71" s="525"/>
      <c r="FUE71" s="525"/>
      <c r="FUF71" s="525"/>
      <c r="FUG71" s="525"/>
      <c r="FUH71" s="525"/>
      <c r="FUI71" s="525"/>
      <c r="FUJ71" s="525"/>
      <c r="FUK71" s="525"/>
      <c r="FUL71" s="525"/>
      <c r="FUM71" s="525"/>
      <c r="FUN71" s="525"/>
      <c r="FUO71" s="525"/>
      <c r="FUP71" s="525"/>
      <c r="FUQ71" s="525"/>
      <c r="FUR71" s="525"/>
      <c r="FUS71" s="525"/>
      <c r="FUT71" s="525"/>
      <c r="FUU71" s="525"/>
      <c r="FUV71" s="525"/>
      <c r="FUW71" s="525"/>
      <c r="FUX71" s="525"/>
      <c r="FUY71" s="525"/>
      <c r="FUZ71" s="525"/>
      <c r="FVA71" s="525"/>
      <c r="FVB71" s="525"/>
      <c r="FVC71" s="525"/>
      <c r="FVD71" s="525"/>
      <c r="FVE71" s="525"/>
      <c r="FVF71" s="525"/>
      <c r="FVG71" s="525"/>
      <c r="FVH71" s="525"/>
      <c r="FVI71" s="525"/>
      <c r="FVJ71" s="525"/>
      <c r="FVK71" s="525"/>
      <c r="FVL71" s="525"/>
      <c r="FVM71" s="525"/>
      <c r="FVN71" s="525"/>
      <c r="FVO71" s="525"/>
      <c r="FVP71" s="525"/>
      <c r="FVQ71" s="525"/>
      <c r="FVR71" s="525"/>
      <c r="FVS71" s="525"/>
      <c r="FVT71" s="525"/>
      <c r="FVU71" s="525"/>
      <c r="FVV71" s="525"/>
      <c r="FVW71" s="525"/>
      <c r="FVX71" s="525"/>
      <c r="FVY71" s="525"/>
      <c r="FVZ71" s="525"/>
      <c r="FWA71" s="525"/>
      <c r="FWB71" s="525"/>
      <c r="FWC71" s="525"/>
      <c r="FWD71" s="525"/>
      <c r="FWE71" s="525"/>
      <c r="FWF71" s="525"/>
      <c r="FWG71" s="525"/>
      <c r="FWH71" s="525"/>
      <c r="FWI71" s="525"/>
      <c r="FWJ71" s="525"/>
      <c r="FWK71" s="525"/>
      <c r="FWL71" s="525"/>
      <c r="FWM71" s="525"/>
      <c r="FWN71" s="525"/>
      <c r="FWO71" s="525"/>
      <c r="FWP71" s="525"/>
      <c r="FWQ71" s="525"/>
      <c r="FWR71" s="525"/>
      <c r="FWS71" s="525"/>
      <c r="FWT71" s="525"/>
      <c r="FWU71" s="525"/>
      <c r="FWV71" s="525"/>
      <c r="FWW71" s="525"/>
      <c r="FWX71" s="525"/>
      <c r="FWY71" s="525"/>
      <c r="FWZ71" s="525"/>
      <c r="FXA71" s="525"/>
      <c r="FXB71" s="525"/>
      <c r="FXC71" s="525"/>
      <c r="FXD71" s="525"/>
      <c r="FXE71" s="525"/>
      <c r="FXF71" s="525"/>
      <c r="FXG71" s="525"/>
      <c r="FXH71" s="525"/>
      <c r="FXI71" s="525"/>
      <c r="FXJ71" s="525"/>
      <c r="FXK71" s="525"/>
      <c r="FXL71" s="525"/>
      <c r="FXM71" s="525"/>
      <c r="FXN71" s="525"/>
      <c r="FXO71" s="525"/>
      <c r="FXP71" s="525"/>
      <c r="FXQ71" s="525"/>
      <c r="FXR71" s="525"/>
      <c r="FXS71" s="525"/>
      <c r="FXT71" s="525"/>
      <c r="FXU71" s="525"/>
      <c r="FXV71" s="525"/>
      <c r="FXW71" s="525"/>
      <c r="FXX71" s="525"/>
      <c r="FXY71" s="525"/>
      <c r="FXZ71" s="525"/>
      <c r="FYA71" s="525"/>
      <c r="FYB71" s="525"/>
      <c r="FYC71" s="525"/>
      <c r="FYD71" s="525"/>
      <c r="FYE71" s="525"/>
      <c r="FYF71" s="525"/>
      <c r="FYG71" s="525"/>
      <c r="FYH71" s="525"/>
      <c r="FYI71" s="525"/>
      <c r="FYJ71" s="525"/>
      <c r="FYK71" s="525"/>
      <c r="FYL71" s="525"/>
      <c r="FYM71" s="525"/>
      <c r="FYN71" s="525"/>
      <c r="FYO71" s="525"/>
      <c r="FYP71" s="525"/>
      <c r="FYQ71" s="525"/>
      <c r="FYR71" s="525"/>
      <c r="FYS71" s="525"/>
      <c r="FYT71" s="525"/>
      <c r="FYU71" s="525"/>
      <c r="FYV71" s="525"/>
      <c r="FYW71" s="525"/>
      <c r="FYX71" s="525"/>
      <c r="FYY71" s="525"/>
      <c r="FYZ71" s="525"/>
      <c r="FZA71" s="525"/>
      <c r="FZB71" s="525"/>
      <c r="FZC71" s="525"/>
      <c r="FZD71" s="525"/>
      <c r="FZE71" s="525"/>
      <c r="FZF71" s="525"/>
      <c r="FZG71" s="525"/>
      <c r="FZH71" s="525"/>
      <c r="FZI71" s="525"/>
      <c r="FZJ71" s="525"/>
      <c r="FZK71" s="525"/>
      <c r="FZL71" s="525"/>
      <c r="FZM71" s="525"/>
      <c r="FZN71" s="525"/>
      <c r="FZO71" s="525"/>
      <c r="FZP71" s="525"/>
      <c r="FZQ71" s="525"/>
      <c r="FZR71" s="525"/>
      <c r="FZS71" s="525"/>
      <c r="FZT71" s="525"/>
      <c r="FZU71" s="525"/>
      <c r="FZV71" s="525"/>
      <c r="FZW71" s="525"/>
      <c r="FZX71" s="525"/>
      <c r="FZY71" s="525"/>
      <c r="FZZ71" s="525"/>
      <c r="GAA71" s="525"/>
      <c r="GAB71" s="525"/>
      <c r="GAC71" s="525"/>
      <c r="GAD71" s="525"/>
      <c r="GAE71" s="525"/>
      <c r="GAF71" s="525"/>
      <c r="GAG71" s="525"/>
      <c r="GAH71" s="525"/>
      <c r="GAI71" s="525"/>
      <c r="GAJ71" s="525"/>
      <c r="GAK71" s="525"/>
      <c r="GAL71" s="525"/>
      <c r="GAM71" s="525"/>
      <c r="GAN71" s="525"/>
      <c r="GAO71" s="525"/>
      <c r="GAP71" s="525"/>
      <c r="GAQ71" s="525"/>
      <c r="GAR71" s="525"/>
      <c r="GAS71" s="525"/>
      <c r="GAT71" s="525"/>
      <c r="GAU71" s="525"/>
      <c r="GAV71" s="525"/>
      <c r="GAW71" s="525"/>
      <c r="GAX71" s="525"/>
      <c r="GAY71" s="525"/>
      <c r="GAZ71" s="525"/>
      <c r="GBA71" s="525"/>
      <c r="GBB71" s="525"/>
      <c r="GBC71" s="525"/>
      <c r="GBD71" s="525"/>
      <c r="GBE71" s="525"/>
      <c r="GBF71" s="525"/>
      <c r="GBG71" s="525"/>
      <c r="GBH71" s="525"/>
      <c r="GBI71" s="525"/>
      <c r="GBJ71" s="525"/>
      <c r="GBK71" s="525"/>
      <c r="GBL71" s="525"/>
      <c r="GBM71" s="525"/>
      <c r="GBN71" s="525"/>
      <c r="GBO71" s="525"/>
      <c r="GBP71" s="525"/>
      <c r="GBQ71" s="525"/>
      <c r="GBR71" s="525"/>
      <c r="GBS71" s="525"/>
      <c r="GBT71" s="525"/>
      <c r="GBU71" s="525"/>
      <c r="GBV71" s="525"/>
      <c r="GBW71" s="525"/>
      <c r="GBX71" s="525"/>
      <c r="GBY71" s="525"/>
      <c r="GBZ71" s="525"/>
      <c r="GCA71" s="525"/>
      <c r="GCB71" s="525"/>
      <c r="GCC71" s="525"/>
      <c r="GCD71" s="525"/>
      <c r="GCE71" s="525"/>
      <c r="GCF71" s="525"/>
      <c r="GCG71" s="525"/>
      <c r="GCH71" s="525"/>
      <c r="GCI71" s="525"/>
      <c r="GCJ71" s="525"/>
      <c r="GCK71" s="525"/>
      <c r="GCL71" s="525"/>
      <c r="GCM71" s="525"/>
      <c r="GCN71" s="525"/>
      <c r="GCO71" s="525"/>
      <c r="GCP71" s="525"/>
      <c r="GCQ71" s="525"/>
      <c r="GCR71" s="525"/>
      <c r="GCS71" s="525"/>
      <c r="GCT71" s="525"/>
      <c r="GCU71" s="525"/>
      <c r="GCV71" s="525"/>
      <c r="GCW71" s="525"/>
      <c r="GCX71" s="525"/>
      <c r="GCY71" s="525"/>
      <c r="GCZ71" s="525"/>
      <c r="GDA71" s="525"/>
      <c r="GDB71" s="525"/>
      <c r="GDC71" s="525"/>
      <c r="GDD71" s="525"/>
      <c r="GDE71" s="525"/>
      <c r="GDF71" s="525"/>
      <c r="GDG71" s="525"/>
      <c r="GDH71" s="525"/>
      <c r="GDI71" s="525"/>
      <c r="GDJ71" s="525"/>
      <c r="GDK71" s="525"/>
      <c r="GDL71" s="525"/>
      <c r="GDM71" s="525"/>
      <c r="GDN71" s="525"/>
      <c r="GDO71" s="525"/>
      <c r="GDP71" s="525"/>
      <c r="GDQ71" s="525"/>
      <c r="GDR71" s="525"/>
      <c r="GDS71" s="525"/>
      <c r="GDT71" s="525"/>
      <c r="GDU71" s="525"/>
      <c r="GDV71" s="525"/>
      <c r="GDW71" s="525"/>
      <c r="GDX71" s="525"/>
      <c r="GDY71" s="525"/>
      <c r="GDZ71" s="525"/>
      <c r="GEA71" s="525"/>
      <c r="GEB71" s="525"/>
      <c r="GEC71" s="525"/>
      <c r="GED71" s="525"/>
      <c r="GEE71" s="525"/>
      <c r="GEF71" s="525"/>
      <c r="GEG71" s="525"/>
      <c r="GEH71" s="525"/>
      <c r="GEI71" s="525"/>
      <c r="GEJ71" s="525"/>
      <c r="GEK71" s="525"/>
      <c r="GEL71" s="525"/>
      <c r="GEM71" s="525"/>
      <c r="GEN71" s="525"/>
      <c r="GEO71" s="525"/>
      <c r="GEP71" s="525"/>
      <c r="GEQ71" s="525"/>
      <c r="GER71" s="525"/>
      <c r="GES71" s="525"/>
      <c r="GET71" s="525"/>
      <c r="GEU71" s="525"/>
      <c r="GEV71" s="525"/>
      <c r="GEW71" s="525"/>
      <c r="GEX71" s="525"/>
      <c r="GEY71" s="525"/>
      <c r="GEZ71" s="525"/>
      <c r="GFA71" s="525"/>
      <c r="GFB71" s="525"/>
      <c r="GFC71" s="525"/>
      <c r="GFD71" s="525"/>
      <c r="GFE71" s="525"/>
      <c r="GFF71" s="525"/>
      <c r="GFG71" s="525"/>
      <c r="GFH71" s="525"/>
      <c r="GFI71" s="525"/>
      <c r="GFJ71" s="525"/>
      <c r="GFK71" s="525"/>
      <c r="GFL71" s="525"/>
      <c r="GFM71" s="525"/>
      <c r="GFN71" s="525"/>
      <c r="GFO71" s="525"/>
      <c r="GFP71" s="525"/>
      <c r="GFQ71" s="525"/>
      <c r="GFR71" s="525"/>
      <c r="GFS71" s="525"/>
      <c r="GFT71" s="525"/>
      <c r="GFU71" s="525"/>
      <c r="GFV71" s="525"/>
      <c r="GFW71" s="525"/>
      <c r="GFX71" s="525"/>
      <c r="GFY71" s="525"/>
      <c r="GFZ71" s="525"/>
      <c r="GGA71" s="525"/>
      <c r="GGB71" s="525"/>
      <c r="GGC71" s="525"/>
      <c r="GGD71" s="525"/>
      <c r="GGE71" s="525"/>
      <c r="GGF71" s="525"/>
      <c r="GGG71" s="525"/>
      <c r="GGH71" s="525"/>
      <c r="GGI71" s="525"/>
      <c r="GGJ71" s="525"/>
      <c r="GGK71" s="525"/>
      <c r="GGL71" s="525"/>
      <c r="GGM71" s="525"/>
      <c r="GGN71" s="525"/>
      <c r="GGO71" s="525"/>
      <c r="GGP71" s="525"/>
      <c r="GGQ71" s="525"/>
      <c r="GGR71" s="525"/>
      <c r="GGS71" s="525"/>
      <c r="GGT71" s="525"/>
      <c r="GGU71" s="525"/>
      <c r="GGV71" s="525"/>
      <c r="GGW71" s="525"/>
      <c r="GGX71" s="525"/>
      <c r="GGY71" s="525"/>
      <c r="GGZ71" s="525"/>
      <c r="GHA71" s="525"/>
      <c r="GHB71" s="525"/>
      <c r="GHC71" s="525"/>
      <c r="GHD71" s="525"/>
      <c r="GHE71" s="525"/>
      <c r="GHF71" s="525"/>
      <c r="GHG71" s="525"/>
      <c r="GHH71" s="525"/>
      <c r="GHI71" s="525"/>
      <c r="GHJ71" s="525"/>
      <c r="GHK71" s="525"/>
      <c r="GHL71" s="525"/>
      <c r="GHM71" s="525"/>
      <c r="GHN71" s="525"/>
      <c r="GHO71" s="525"/>
      <c r="GHP71" s="525"/>
      <c r="GHQ71" s="525"/>
      <c r="GHR71" s="525"/>
      <c r="GHS71" s="525"/>
      <c r="GHT71" s="525"/>
      <c r="GHU71" s="525"/>
      <c r="GHV71" s="525"/>
      <c r="GHW71" s="525"/>
      <c r="GHX71" s="525"/>
      <c r="GHY71" s="525"/>
      <c r="GHZ71" s="525"/>
      <c r="GIA71" s="525"/>
      <c r="GIB71" s="525"/>
      <c r="GIC71" s="525"/>
      <c r="GID71" s="525"/>
      <c r="GIE71" s="525"/>
      <c r="GIF71" s="525"/>
      <c r="GIG71" s="525"/>
      <c r="GIH71" s="525"/>
      <c r="GII71" s="525"/>
      <c r="GIJ71" s="525"/>
      <c r="GIK71" s="525"/>
      <c r="GIL71" s="525"/>
      <c r="GIM71" s="525"/>
      <c r="GIN71" s="525"/>
      <c r="GIO71" s="525"/>
      <c r="GIP71" s="525"/>
      <c r="GIQ71" s="525"/>
      <c r="GIR71" s="525"/>
      <c r="GIS71" s="525"/>
      <c r="GIT71" s="525"/>
      <c r="GIU71" s="525"/>
      <c r="GIV71" s="525"/>
      <c r="GIW71" s="525"/>
      <c r="GIX71" s="525"/>
      <c r="GIY71" s="525"/>
      <c r="GIZ71" s="525"/>
      <c r="GJA71" s="525"/>
      <c r="GJB71" s="525"/>
      <c r="GJC71" s="525"/>
      <c r="GJD71" s="525"/>
      <c r="GJE71" s="525"/>
      <c r="GJF71" s="525"/>
      <c r="GJG71" s="525"/>
      <c r="GJH71" s="525"/>
      <c r="GJI71" s="525"/>
      <c r="GJJ71" s="525"/>
      <c r="GJK71" s="525"/>
      <c r="GJL71" s="525"/>
      <c r="GJM71" s="525"/>
      <c r="GJN71" s="525"/>
      <c r="GJO71" s="525"/>
      <c r="GJP71" s="525"/>
      <c r="GJQ71" s="525"/>
      <c r="GJR71" s="525"/>
      <c r="GJS71" s="525"/>
      <c r="GJT71" s="525"/>
      <c r="GJU71" s="525"/>
      <c r="GJV71" s="525"/>
      <c r="GJW71" s="525"/>
      <c r="GJX71" s="525"/>
      <c r="GJY71" s="525"/>
      <c r="GJZ71" s="525"/>
      <c r="GKA71" s="525"/>
      <c r="GKB71" s="525"/>
      <c r="GKC71" s="525"/>
      <c r="GKD71" s="525"/>
      <c r="GKE71" s="525"/>
      <c r="GKF71" s="525"/>
      <c r="GKG71" s="525"/>
      <c r="GKH71" s="525"/>
      <c r="GKI71" s="525"/>
      <c r="GKJ71" s="525"/>
      <c r="GKK71" s="525"/>
      <c r="GKL71" s="525"/>
      <c r="GKM71" s="525"/>
      <c r="GKN71" s="525"/>
      <c r="GKO71" s="525"/>
      <c r="GKP71" s="525"/>
      <c r="GKQ71" s="525"/>
      <c r="GKR71" s="525"/>
      <c r="GKS71" s="525"/>
      <c r="GKT71" s="525"/>
      <c r="GKU71" s="525"/>
      <c r="GKV71" s="525"/>
      <c r="GKW71" s="525"/>
      <c r="GKX71" s="525"/>
      <c r="GKY71" s="525"/>
      <c r="GKZ71" s="525"/>
      <c r="GLA71" s="525"/>
      <c r="GLB71" s="525"/>
      <c r="GLC71" s="525"/>
      <c r="GLD71" s="525"/>
      <c r="GLE71" s="525"/>
      <c r="GLF71" s="525"/>
      <c r="GLG71" s="525"/>
      <c r="GLH71" s="525"/>
      <c r="GLI71" s="525"/>
      <c r="GLJ71" s="525"/>
      <c r="GLK71" s="525"/>
      <c r="GLL71" s="525"/>
      <c r="GLM71" s="525"/>
      <c r="GLN71" s="525"/>
      <c r="GLO71" s="525"/>
      <c r="GLP71" s="525"/>
      <c r="GLQ71" s="525"/>
      <c r="GLR71" s="525"/>
      <c r="GLS71" s="525"/>
      <c r="GLT71" s="525"/>
      <c r="GLU71" s="525"/>
      <c r="GLV71" s="525"/>
      <c r="GLW71" s="525"/>
      <c r="GLX71" s="525"/>
      <c r="GLY71" s="525"/>
      <c r="GLZ71" s="525"/>
      <c r="GMA71" s="525"/>
      <c r="GMB71" s="525"/>
      <c r="GMC71" s="525"/>
      <c r="GMD71" s="525"/>
      <c r="GME71" s="525"/>
      <c r="GMF71" s="525"/>
      <c r="GMG71" s="525"/>
      <c r="GMH71" s="525"/>
      <c r="GMI71" s="525"/>
      <c r="GMJ71" s="525"/>
      <c r="GMK71" s="525"/>
      <c r="GML71" s="525"/>
      <c r="GMM71" s="525"/>
      <c r="GMN71" s="525"/>
      <c r="GMO71" s="525"/>
      <c r="GMP71" s="525"/>
      <c r="GMQ71" s="525"/>
      <c r="GMR71" s="525"/>
      <c r="GMS71" s="525"/>
      <c r="GMT71" s="525"/>
      <c r="GMU71" s="525"/>
      <c r="GMV71" s="525"/>
      <c r="GMW71" s="525"/>
      <c r="GMX71" s="525"/>
      <c r="GMY71" s="525"/>
      <c r="GMZ71" s="525"/>
      <c r="GNA71" s="525"/>
      <c r="GNB71" s="525"/>
      <c r="GNC71" s="525"/>
      <c r="GND71" s="525"/>
      <c r="GNE71" s="525"/>
      <c r="GNF71" s="525"/>
      <c r="GNG71" s="525"/>
      <c r="GNH71" s="525"/>
      <c r="GNI71" s="525"/>
      <c r="GNJ71" s="525"/>
      <c r="GNK71" s="525"/>
      <c r="GNL71" s="525"/>
      <c r="GNM71" s="525"/>
      <c r="GNN71" s="525"/>
      <c r="GNO71" s="525"/>
      <c r="GNP71" s="525"/>
      <c r="GNQ71" s="525"/>
      <c r="GNR71" s="525"/>
      <c r="GNS71" s="525"/>
      <c r="GNT71" s="525"/>
      <c r="GNU71" s="525"/>
      <c r="GNV71" s="525"/>
      <c r="GNW71" s="525"/>
      <c r="GNX71" s="525"/>
      <c r="GNY71" s="525"/>
      <c r="GNZ71" s="525"/>
      <c r="GOA71" s="525"/>
      <c r="GOB71" s="525"/>
      <c r="GOC71" s="525"/>
      <c r="GOD71" s="525"/>
      <c r="GOE71" s="525"/>
      <c r="GOF71" s="525"/>
      <c r="GOG71" s="525"/>
      <c r="GOH71" s="525"/>
      <c r="GOI71" s="525"/>
      <c r="GOJ71" s="525"/>
      <c r="GOK71" s="525"/>
      <c r="GOL71" s="525"/>
      <c r="GOM71" s="525"/>
      <c r="GON71" s="525"/>
      <c r="GOO71" s="525"/>
      <c r="GOP71" s="525"/>
      <c r="GOQ71" s="525"/>
      <c r="GOR71" s="525"/>
      <c r="GOS71" s="525"/>
      <c r="GOT71" s="525"/>
      <c r="GOU71" s="525"/>
      <c r="GOV71" s="525"/>
      <c r="GOW71" s="525"/>
      <c r="GOX71" s="525"/>
      <c r="GOY71" s="525"/>
      <c r="GOZ71" s="525"/>
      <c r="GPA71" s="525"/>
      <c r="GPB71" s="525"/>
      <c r="GPC71" s="525"/>
      <c r="GPD71" s="525"/>
      <c r="GPE71" s="525"/>
      <c r="GPF71" s="525"/>
      <c r="GPG71" s="525"/>
      <c r="GPH71" s="525"/>
      <c r="GPI71" s="525"/>
      <c r="GPJ71" s="525"/>
      <c r="GPK71" s="525"/>
      <c r="GPL71" s="525"/>
      <c r="GPM71" s="525"/>
      <c r="GPN71" s="525"/>
      <c r="GPO71" s="525"/>
      <c r="GPP71" s="525"/>
      <c r="GPQ71" s="525"/>
      <c r="GPR71" s="525"/>
      <c r="GPS71" s="525"/>
      <c r="GPT71" s="525"/>
      <c r="GPU71" s="525"/>
      <c r="GPV71" s="525"/>
      <c r="GPW71" s="525"/>
      <c r="GPX71" s="525"/>
      <c r="GPY71" s="525"/>
      <c r="GPZ71" s="525"/>
      <c r="GQA71" s="525"/>
      <c r="GQB71" s="525"/>
      <c r="GQC71" s="525"/>
      <c r="GQD71" s="525"/>
      <c r="GQE71" s="525"/>
      <c r="GQF71" s="525"/>
      <c r="GQG71" s="525"/>
      <c r="GQH71" s="525"/>
      <c r="GQI71" s="525"/>
      <c r="GQJ71" s="525"/>
      <c r="GQK71" s="525"/>
      <c r="GQL71" s="525"/>
      <c r="GQM71" s="525"/>
      <c r="GQN71" s="525"/>
      <c r="GQO71" s="525"/>
      <c r="GQP71" s="525"/>
      <c r="GQQ71" s="525"/>
      <c r="GQR71" s="525"/>
      <c r="GQS71" s="525"/>
      <c r="GQT71" s="525"/>
      <c r="GQU71" s="525"/>
      <c r="GQV71" s="525"/>
      <c r="GQW71" s="525"/>
      <c r="GQX71" s="525"/>
      <c r="GQY71" s="525"/>
      <c r="GQZ71" s="525"/>
      <c r="GRA71" s="525"/>
      <c r="GRB71" s="525"/>
      <c r="GRC71" s="525"/>
      <c r="GRD71" s="525"/>
      <c r="GRE71" s="525"/>
      <c r="GRF71" s="525"/>
      <c r="GRG71" s="525"/>
      <c r="GRH71" s="525"/>
      <c r="GRI71" s="525"/>
      <c r="GRJ71" s="525"/>
      <c r="GRK71" s="525"/>
      <c r="GRL71" s="525"/>
      <c r="GRM71" s="525"/>
      <c r="GRN71" s="525"/>
      <c r="GRO71" s="525"/>
      <c r="GRP71" s="525"/>
      <c r="GRQ71" s="525"/>
      <c r="GRR71" s="525"/>
      <c r="GRS71" s="525"/>
      <c r="GRT71" s="525"/>
      <c r="GRU71" s="525"/>
      <c r="GRV71" s="525"/>
      <c r="GRW71" s="525"/>
      <c r="GRX71" s="525"/>
      <c r="GRY71" s="525"/>
      <c r="GRZ71" s="525"/>
      <c r="GSA71" s="525"/>
      <c r="GSB71" s="525"/>
      <c r="GSC71" s="525"/>
      <c r="GSD71" s="525"/>
      <c r="GSE71" s="525"/>
      <c r="GSF71" s="525"/>
      <c r="GSG71" s="525"/>
      <c r="GSH71" s="525"/>
      <c r="GSI71" s="525"/>
      <c r="GSJ71" s="525"/>
      <c r="GSK71" s="525"/>
      <c r="GSL71" s="525"/>
      <c r="GSM71" s="525"/>
      <c r="GSN71" s="525"/>
      <c r="GSO71" s="525"/>
      <c r="GSP71" s="525"/>
      <c r="GSQ71" s="525"/>
      <c r="GSR71" s="525"/>
      <c r="GSS71" s="525"/>
      <c r="GST71" s="525"/>
      <c r="GSU71" s="525"/>
      <c r="GSV71" s="525"/>
      <c r="GSW71" s="525"/>
      <c r="GSX71" s="525"/>
      <c r="GSY71" s="525"/>
      <c r="GSZ71" s="525"/>
      <c r="GTA71" s="525"/>
      <c r="GTB71" s="525"/>
      <c r="GTC71" s="525"/>
      <c r="GTD71" s="525"/>
      <c r="GTE71" s="525"/>
      <c r="GTF71" s="525"/>
      <c r="GTG71" s="525"/>
      <c r="GTH71" s="525"/>
      <c r="GTI71" s="525"/>
      <c r="GTJ71" s="525"/>
      <c r="GTK71" s="525"/>
      <c r="GTL71" s="525"/>
      <c r="GTM71" s="525"/>
      <c r="GTN71" s="525"/>
      <c r="GTO71" s="525"/>
      <c r="GTP71" s="525"/>
      <c r="GTQ71" s="525"/>
      <c r="GTR71" s="525"/>
      <c r="GTS71" s="525"/>
      <c r="GTT71" s="525"/>
      <c r="GTU71" s="525"/>
      <c r="GTV71" s="525"/>
      <c r="GTW71" s="525"/>
      <c r="GTX71" s="525"/>
      <c r="GTY71" s="525"/>
      <c r="GTZ71" s="525"/>
      <c r="GUA71" s="525"/>
      <c r="GUB71" s="525"/>
      <c r="GUC71" s="525"/>
      <c r="GUD71" s="525"/>
      <c r="GUE71" s="525"/>
      <c r="GUF71" s="525"/>
      <c r="GUG71" s="525"/>
      <c r="GUH71" s="525"/>
      <c r="GUI71" s="525"/>
      <c r="GUJ71" s="525"/>
      <c r="GUK71" s="525"/>
      <c r="GUL71" s="525"/>
      <c r="GUM71" s="525"/>
      <c r="GUN71" s="525"/>
      <c r="GUO71" s="525"/>
      <c r="GUP71" s="525"/>
      <c r="GUQ71" s="525"/>
      <c r="GUR71" s="525"/>
      <c r="GUS71" s="525"/>
      <c r="GUT71" s="525"/>
      <c r="GUU71" s="525"/>
      <c r="GUV71" s="525"/>
      <c r="GUW71" s="525"/>
      <c r="GUX71" s="525"/>
      <c r="GUY71" s="525"/>
      <c r="GUZ71" s="525"/>
      <c r="GVA71" s="525"/>
      <c r="GVB71" s="525"/>
      <c r="GVC71" s="525"/>
      <c r="GVD71" s="525"/>
      <c r="GVE71" s="525"/>
      <c r="GVF71" s="525"/>
      <c r="GVG71" s="525"/>
      <c r="GVH71" s="525"/>
      <c r="GVI71" s="525"/>
      <c r="GVJ71" s="525"/>
      <c r="GVK71" s="525"/>
      <c r="GVL71" s="525"/>
      <c r="GVM71" s="525"/>
      <c r="GVN71" s="525"/>
      <c r="GVO71" s="525"/>
      <c r="GVP71" s="525"/>
      <c r="GVQ71" s="525"/>
      <c r="GVR71" s="525"/>
      <c r="GVS71" s="525"/>
      <c r="GVT71" s="525"/>
      <c r="GVU71" s="525"/>
      <c r="GVV71" s="525"/>
      <c r="GVW71" s="525"/>
      <c r="GVX71" s="525"/>
      <c r="GVY71" s="525"/>
      <c r="GVZ71" s="525"/>
      <c r="GWA71" s="525"/>
      <c r="GWB71" s="525"/>
      <c r="GWC71" s="525"/>
      <c r="GWD71" s="525"/>
      <c r="GWE71" s="525"/>
      <c r="GWF71" s="525"/>
      <c r="GWG71" s="525"/>
      <c r="GWH71" s="525"/>
      <c r="GWI71" s="525"/>
      <c r="GWJ71" s="525"/>
      <c r="GWK71" s="525"/>
      <c r="GWL71" s="525"/>
      <c r="GWM71" s="525"/>
      <c r="GWN71" s="525"/>
      <c r="GWO71" s="525"/>
      <c r="GWP71" s="525"/>
      <c r="GWQ71" s="525"/>
      <c r="GWR71" s="525"/>
      <c r="GWS71" s="525"/>
      <c r="GWT71" s="525"/>
      <c r="GWU71" s="525"/>
      <c r="GWV71" s="525"/>
      <c r="GWW71" s="525"/>
      <c r="GWX71" s="525"/>
      <c r="GWY71" s="525"/>
      <c r="GWZ71" s="525"/>
      <c r="GXA71" s="525"/>
      <c r="GXB71" s="525"/>
      <c r="GXC71" s="525"/>
      <c r="GXD71" s="525"/>
      <c r="GXE71" s="525"/>
      <c r="GXF71" s="525"/>
      <c r="GXG71" s="525"/>
      <c r="GXH71" s="525"/>
      <c r="GXI71" s="525"/>
      <c r="GXJ71" s="525"/>
      <c r="GXK71" s="525"/>
      <c r="GXL71" s="525"/>
      <c r="GXM71" s="525"/>
      <c r="GXN71" s="525"/>
      <c r="GXO71" s="525"/>
      <c r="GXP71" s="525"/>
      <c r="GXQ71" s="525"/>
      <c r="GXR71" s="525"/>
      <c r="GXS71" s="525"/>
      <c r="GXT71" s="525"/>
      <c r="GXU71" s="525"/>
      <c r="GXV71" s="525"/>
      <c r="GXW71" s="525"/>
      <c r="GXX71" s="525"/>
      <c r="GXY71" s="525"/>
      <c r="GXZ71" s="525"/>
      <c r="GYA71" s="525"/>
      <c r="GYB71" s="525"/>
      <c r="GYC71" s="525"/>
      <c r="GYD71" s="525"/>
      <c r="GYE71" s="525"/>
      <c r="GYF71" s="525"/>
      <c r="GYG71" s="525"/>
      <c r="GYH71" s="525"/>
      <c r="GYI71" s="525"/>
      <c r="GYJ71" s="525"/>
      <c r="GYK71" s="525"/>
      <c r="GYL71" s="525"/>
      <c r="GYM71" s="525"/>
      <c r="GYN71" s="525"/>
      <c r="GYO71" s="525"/>
      <c r="GYP71" s="525"/>
      <c r="GYQ71" s="525"/>
      <c r="GYR71" s="525"/>
      <c r="GYS71" s="525"/>
      <c r="GYT71" s="525"/>
      <c r="GYU71" s="525"/>
      <c r="GYV71" s="525"/>
      <c r="GYW71" s="525"/>
      <c r="GYX71" s="525"/>
      <c r="GYY71" s="525"/>
      <c r="GYZ71" s="525"/>
      <c r="GZA71" s="525"/>
      <c r="GZB71" s="525"/>
      <c r="GZC71" s="525"/>
      <c r="GZD71" s="525"/>
      <c r="GZE71" s="525"/>
      <c r="GZF71" s="525"/>
      <c r="GZG71" s="525"/>
      <c r="GZH71" s="525"/>
      <c r="GZI71" s="525"/>
      <c r="GZJ71" s="525"/>
      <c r="GZK71" s="525"/>
      <c r="GZL71" s="525"/>
      <c r="GZM71" s="525"/>
      <c r="GZN71" s="525"/>
      <c r="GZO71" s="525"/>
      <c r="GZP71" s="525"/>
      <c r="GZQ71" s="525"/>
      <c r="GZR71" s="525"/>
      <c r="GZS71" s="525"/>
      <c r="GZT71" s="525"/>
      <c r="GZU71" s="525"/>
      <c r="GZV71" s="525"/>
      <c r="GZW71" s="525"/>
      <c r="GZX71" s="525"/>
      <c r="GZY71" s="525"/>
      <c r="GZZ71" s="525"/>
      <c r="HAA71" s="525"/>
      <c r="HAB71" s="525"/>
      <c r="HAC71" s="525"/>
      <c r="HAD71" s="525"/>
      <c r="HAE71" s="525"/>
      <c r="HAF71" s="525"/>
      <c r="HAG71" s="525"/>
      <c r="HAH71" s="525"/>
      <c r="HAI71" s="525"/>
      <c r="HAJ71" s="525"/>
      <c r="HAK71" s="525"/>
      <c r="HAL71" s="525"/>
      <c r="HAM71" s="525"/>
      <c r="HAN71" s="525"/>
      <c r="HAO71" s="525"/>
      <c r="HAP71" s="525"/>
      <c r="HAQ71" s="525"/>
      <c r="HAR71" s="525"/>
      <c r="HAS71" s="525"/>
      <c r="HAT71" s="525"/>
      <c r="HAU71" s="525"/>
      <c r="HAV71" s="525"/>
      <c r="HAW71" s="525"/>
      <c r="HAX71" s="525"/>
      <c r="HAY71" s="525"/>
      <c r="HAZ71" s="525"/>
      <c r="HBA71" s="525"/>
      <c r="HBB71" s="525"/>
      <c r="HBC71" s="525"/>
      <c r="HBD71" s="525"/>
      <c r="HBE71" s="525"/>
      <c r="HBF71" s="525"/>
      <c r="HBG71" s="525"/>
      <c r="HBH71" s="525"/>
      <c r="HBI71" s="525"/>
      <c r="HBJ71" s="525"/>
      <c r="HBK71" s="525"/>
      <c r="HBL71" s="525"/>
      <c r="HBM71" s="525"/>
      <c r="HBN71" s="525"/>
      <c r="HBO71" s="525"/>
      <c r="HBP71" s="525"/>
      <c r="HBQ71" s="525"/>
      <c r="HBR71" s="525"/>
      <c r="HBS71" s="525"/>
      <c r="HBT71" s="525"/>
      <c r="HBU71" s="525"/>
      <c r="HBV71" s="525"/>
      <c r="HBW71" s="525"/>
      <c r="HBX71" s="525"/>
      <c r="HBY71" s="525"/>
      <c r="HBZ71" s="525"/>
      <c r="HCA71" s="525"/>
      <c r="HCB71" s="525"/>
      <c r="HCC71" s="525"/>
      <c r="HCD71" s="525"/>
      <c r="HCE71" s="525"/>
      <c r="HCF71" s="525"/>
      <c r="HCG71" s="525"/>
      <c r="HCH71" s="525"/>
      <c r="HCI71" s="525"/>
      <c r="HCJ71" s="525"/>
      <c r="HCK71" s="525"/>
      <c r="HCL71" s="525"/>
      <c r="HCM71" s="525"/>
      <c r="HCN71" s="525"/>
      <c r="HCO71" s="525"/>
      <c r="HCP71" s="525"/>
      <c r="HCQ71" s="525"/>
      <c r="HCR71" s="525"/>
      <c r="HCS71" s="525"/>
      <c r="HCT71" s="525"/>
      <c r="HCU71" s="525"/>
      <c r="HCV71" s="525"/>
      <c r="HCW71" s="525"/>
      <c r="HCX71" s="525"/>
      <c r="HCY71" s="525"/>
      <c r="HCZ71" s="525"/>
      <c r="HDA71" s="525"/>
      <c r="HDB71" s="525"/>
      <c r="HDC71" s="525"/>
      <c r="HDD71" s="525"/>
      <c r="HDE71" s="525"/>
      <c r="HDF71" s="525"/>
      <c r="HDG71" s="525"/>
      <c r="HDH71" s="525"/>
      <c r="HDI71" s="525"/>
      <c r="HDJ71" s="525"/>
      <c r="HDK71" s="525"/>
      <c r="HDL71" s="525"/>
      <c r="HDM71" s="525"/>
      <c r="HDN71" s="525"/>
      <c r="HDO71" s="525"/>
      <c r="HDP71" s="525"/>
      <c r="HDQ71" s="525"/>
      <c r="HDR71" s="525"/>
      <c r="HDS71" s="525"/>
      <c r="HDT71" s="525"/>
      <c r="HDU71" s="525"/>
      <c r="HDV71" s="525"/>
      <c r="HDW71" s="525"/>
      <c r="HDX71" s="525"/>
      <c r="HDY71" s="525"/>
      <c r="HDZ71" s="525"/>
      <c r="HEA71" s="525"/>
      <c r="HEB71" s="525"/>
      <c r="HEC71" s="525"/>
      <c r="HED71" s="525"/>
      <c r="HEE71" s="525"/>
      <c r="HEF71" s="525"/>
      <c r="HEG71" s="525"/>
      <c r="HEH71" s="525"/>
      <c r="HEI71" s="525"/>
      <c r="HEJ71" s="525"/>
      <c r="HEK71" s="525"/>
      <c r="HEL71" s="525"/>
      <c r="HEM71" s="525"/>
      <c r="HEN71" s="525"/>
      <c r="HEO71" s="525"/>
      <c r="HEP71" s="525"/>
      <c r="HEQ71" s="525"/>
      <c r="HER71" s="525"/>
      <c r="HES71" s="525"/>
      <c r="HET71" s="525"/>
      <c r="HEU71" s="525"/>
      <c r="HEV71" s="525"/>
      <c r="HEW71" s="525"/>
      <c r="HEX71" s="525"/>
      <c r="HEY71" s="525"/>
      <c r="HEZ71" s="525"/>
      <c r="HFA71" s="525"/>
      <c r="HFB71" s="525"/>
      <c r="HFC71" s="525"/>
      <c r="HFD71" s="525"/>
      <c r="HFE71" s="525"/>
      <c r="HFF71" s="525"/>
      <c r="HFG71" s="525"/>
      <c r="HFH71" s="525"/>
      <c r="HFI71" s="525"/>
      <c r="HFJ71" s="525"/>
      <c r="HFK71" s="525"/>
      <c r="HFL71" s="525"/>
      <c r="HFM71" s="525"/>
      <c r="HFN71" s="525"/>
      <c r="HFO71" s="525"/>
      <c r="HFP71" s="525"/>
      <c r="HFQ71" s="525"/>
      <c r="HFR71" s="525"/>
      <c r="HFS71" s="525"/>
      <c r="HFT71" s="525"/>
      <c r="HFU71" s="525"/>
      <c r="HFV71" s="525"/>
      <c r="HFW71" s="525"/>
      <c r="HFX71" s="525"/>
      <c r="HFY71" s="525"/>
      <c r="HFZ71" s="525"/>
      <c r="HGA71" s="525"/>
      <c r="HGB71" s="525"/>
      <c r="HGC71" s="525"/>
      <c r="HGD71" s="525"/>
      <c r="HGE71" s="525"/>
      <c r="HGF71" s="525"/>
      <c r="HGG71" s="525"/>
      <c r="HGH71" s="525"/>
      <c r="HGI71" s="525"/>
      <c r="HGJ71" s="525"/>
      <c r="HGK71" s="525"/>
      <c r="HGL71" s="525"/>
      <c r="HGM71" s="525"/>
      <c r="HGN71" s="525"/>
      <c r="HGO71" s="525"/>
      <c r="HGP71" s="525"/>
      <c r="HGQ71" s="525"/>
      <c r="HGR71" s="525"/>
      <c r="HGS71" s="525"/>
      <c r="HGT71" s="525"/>
      <c r="HGU71" s="525"/>
      <c r="HGV71" s="525"/>
      <c r="HGW71" s="525"/>
      <c r="HGX71" s="525"/>
      <c r="HGY71" s="525"/>
      <c r="HGZ71" s="525"/>
      <c r="HHA71" s="525"/>
      <c r="HHB71" s="525"/>
      <c r="HHC71" s="525"/>
      <c r="HHD71" s="525"/>
      <c r="HHE71" s="525"/>
      <c r="HHF71" s="525"/>
      <c r="HHG71" s="525"/>
      <c r="HHH71" s="525"/>
      <c r="HHI71" s="525"/>
      <c r="HHJ71" s="525"/>
      <c r="HHK71" s="525"/>
      <c r="HHL71" s="525"/>
      <c r="HHM71" s="525"/>
      <c r="HHN71" s="525"/>
      <c r="HHO71" s="525"/>
      <c r="HHP71" s="525"/>
      <c r="HHQ71" s="525"/>
      <c r="HHR71" s="525"/>
      <c r="HHS71" s="525"/>
      <c r="HHT71" s="525"/>
      <c r="HHU71" s="525"/>
      <c r="HHV71" s="525"/>
      <c r="HHW71" s="525"/>
      <c r="HHX71" s="525"/>
      <c r="HHY71" s="525"/>
      <c r="HHZ71" s="525"/>
      <c r="HIA71" s="525"/>
      <c r="HIB71" s="525"/>
      <c r="HIC71" s="525"/>
      <c r="HID71" s="525"/>
      <c r="HIE71" s="525"/>
      <c r="HIF71" s="525"/>
      <c r="HIG71" s="525"/>
      <c r="HIH71" s="525"/>
      <c r="HII71" s="525"/>
      <c r="HIJ71" s="525"/>
      <c r="HIK71" s="525"/>
      <c r="HIL71" s="525"/>
      <c r="HIM71" s="525"/>
      <c r="HIN71" s="525"/>
      <c r="HIO71" s="525"/>
      <c r="HIP71" s="525"/>
      <c r="HIQ71" s="525"/>
      <c r="HIR71" s="525"/>
      <c r="HIS71" s="525"/>
      <c r="HIT71" s="525"/>
      <c r="HIU71" s="525"/>
      <c r="HIV71" s="525"/>
      <c r="HIW71" s="525"/>
      <c r="HIX71" s="525"/>
      <c r="HIY71" s="525"/>
      <c r="HIZ71" s="525"/>
      <c r="HJA71" s="525"/>
      <c r="HJB71" s="525"/>
      <c r="HJC71" s="525"/>
      <c r="HJD71" s="525"/>
      <c r="HJE71" s="525"/>
      <c r="HJF71" s="525"/>
      <c r="HJG71" s="525"/>
      <c r="HJH71" s="525"/>
      <c r="HJI71" s="525"/>
      <c r="HJJ71" s="525"/>
      <c r="HJK71" s="525"/>
      <c r="HJL71" s="525"/>
      <c r="HJM71" s="525"/>
      <c r="HJN71" s="525"/>
      <c r="HJO71" s="525"/>
      <c r="HJP71" s="525"/>
      <c r="HJQ71" s="525"/>
      <c r="HJR71" s="525"/>
      <c r="HJS71" s="525"/>
      <c r="HJT71" s="525"/>
      <c r="HJU71" s="525"/>
      <c r="HJV71" s="525"/>
      <c r="HJW71" s="525"/>
      <c r="HJX71" s="525"/>
      <c r="HJY71" s="525"/>
      <c r="HJZ71" s="525"/>
      <c r="HKA71" s="525"/>
      <c r="HKB71" s="525"/>
      <c r="HKC71" s="525"/>
      <c r="HKD71" s="525"/>
      <c r="HKE71" s="525"/>
      <c r="HKF71" s="525"/>
      <c r="HKG71" s="525"/>
      <c r="HKH71" s="525"/>
      <c r="HKI71" s="525"/>
      <c r="HKJ71" s="525"/>
      <c r="HKK71" s="525"/>
      <c r="HKL71" s="525"/>
      <c r="HKM71" s="525"/>
      <c r="HKN71" s="525"/>
      <c r="HKO71" s="525"/>
      <c r="HKP71" s="525"/>
      <c r="HKQ71" s="525"/>
      <c r="HKR71" s="525"/>
      <c r="HKS71" s="525"/>
      <c r="HKT71" s="525"/>
      <c r="HKU71" s="525"/>
      <c r="HKV71" s="525"/>
      <c r="HKW71" s="525"/>
      <c r="HKX71" s="525"/>
      <c r="HKY71" s="525"/>
      <c r="HKZ71" s="525"/>
      <c r="HLA71" s="525"/>
      <c r="HLB71" s="525"/>
      <c r="HLC71" s="525"/>
      <c r="HLD71" s="525"/>
      <c r="HLE71" s="525"/>
      <c r="HLF71" s="525"/>
      <c r="HLG71" s="525"/>
      <c r="HLH71" s="525"/>
      <c r="HLI71" s="525"/>
      <c r="HLJ71" s="525"/>
      <c r="HLK71" s="525"/>
      <c r="HLL71" s="525"/>
      <c r="HLM71" s="525"/>
      <c r="HLN71" s="525"/>
      <c r="HLO71" s="525"/>
      <c r="HLP71" s="525"/>
      <c r="HLQ71" s="525"/>
      <c r="HLR71" s="525"/>
      <c r="HLS71" s="525"/>
      <c r="HLT71" s="525"/>
      <c r="HLU71" s="525"/>
      <c r="HLV71" s="525"/>
      <c r="HLW71" s="525"/>
      <c r="HLX71" s="525"/>
      <c r="HLY71" s="525"/>
      <c r="HLZ71" s="525"/>
      <c r="HMA71" s="525"/>
      <c r="HMB71" s="525"/>
      <c r="HMC71" s="525"/>
      <c r="HMD71" s="525"/>
      <c r="HME71" s="525"/>
      <c r="HMF71" s="525"/>
      <c r="HMG71" s="525"/>
      <c r="HMH71" s="525"/>
      <c r="HMI71" s="525"/>
      <c r="HMJ71" s="525"/>
      <c r="HMK71" s="525"/>
      <c r="HML71" s="525"/>
      <c r="HMM71" s="525"/>
      <c r="HMN71" s="525"/>
      <c r="HMO71" s="525"/>
      <c r="HMP71" s="525"/>
      <c r="HMQ71" s="525"/>
      <c r="HMR71" s="525"/>
      <c r="HMS71" s="525"/>
      <c r="HMT71" s="525"/>
      <c r="HMU71" s="525"/>
      <c r="HMV71" s="525"/>
      <c r="HMW71" s="525"/>
      <c r="HMX71" s="525"/>
      <c r="HMY71" s="525"/>
      <c r="HMZ71" s="525"/>
      <c r="HNA71" s="525"/>
      <c r="HNB71" s="525"/>
      <c r="HNC71" s="525"/>
      <c r="HND71" s="525"/>
      <c r="HNE71" s="525"/>
      <c r="HNF71" s="525"/>
      <c r="HNG71" s="525"/>
      <c r="HNH71" s="525"/>
      <c r="HNI71" s="525"/>
      <c r="HNJ71" s="525"/>
      <c r="HNK71" s="525"/>
      <c r="HNL71" s="525"/>
      <c r="HNM71" s="525"/>
      <c r="HNN71" s="525"/>
      <c r="HNO71" s="525"/>
      <c r="HNP71" s="525"/>
      <c r="HNQ71" s="525"/>
      <c r="HNR71" s="525"/>
      <c r="HNS71" s="525"/>
      <c r="HNT71" s="525"/>
      <c r="HNU71" s="525"/>
      <c r="HNV71" s="525"/>
      <c r="HNW71" s="525"/>
      <c r="HNX71" s="525"/>
      <c r="HNY71" s="525"/>
      <c r="HNZ71" s="525"/>
      <c r="HOA71" s="525"/>
      <c r="HOB71" s="525"/>
      <c r="HOC71" s="525"/>
      <c r="HOD71" s="525"/>
      <c r="HOE71" s="525"/>
      <c r="HOF71" s="525"/>
      <c r="HOG71" s="525"/>
      <c r="HOH71" s="525"/>
      <c r="HOI71" s="525"/>
      <c r="HOJ71" s="525"/>
      <c r="HOK71" s="525"/>
      <c r="HOL71" s="525"/>
      <c r="HOM71" s="525"/>
      <c r="HON71" s="525"/>
      <c r="HOO71" s="525"/>
      <c r="HOP71" s="525"/>
      <c r="HOQ71" s="525"/>
      <c r="HOR71" s="525"/>
      <c r="HOS71" s="525"/>
      <c r="HOT71" s="525"/>
      <c r="HOU71" s="525"/>
      <c r="HOV71" s="525"/>
      <c r="HOW71" s="525"/>
      <c r="HOX71" s="525"/>
      <c r="HOY71" s="525"/>
      <c r="HOZ71" s="525"/>
      <c r="HPA71" s="525"/>
      <c r="HPB71" s="525"/>
      <c r="HPC71" s="525"/>
      <c r="HPD71" s="525"/>
      <c r="HPE71" s="525"/>
      <c r="HPF71" s="525"/>
      <c r="HPG71" s="525"/>
      <c r="HPH71" s="525"/>
      <c r="HPI71" s="525"/>
      <c r="HPJ71" s="525"/>
      <c r="HPK71" s="525"/>
      <c r="HPL71" s="525"/>
      <c r="HPM71" s="525"/>
      <c r="HPN71" s="525"/>
      <c r="HPO71" s="525"/>
      <c r="HPP71" s="525"/>
      <c r="HPQ71" s="525"/>
      <c r="HPR71" s="525"/>
      <c r="HPS71" s="525"/>
      <c r="HPT71" s="525"/>
      <c r="HPU71" s="525"/>
      <c r="HPV71" s="525"/>
      <c r="HPW71" s="525"/>
      <c r="HPX71" s="525"/>
      <c r="HPY71" s="525"/>
      <c r="HPZ71" s="525"/>
      <c r="HQA71" s="525"/>
      <c r="HQB71" s="525"/>
      <c r="HQC71" s="525"/>
      <c r="HQD71" s="525"/>
      <c r="HQE71" s="525"/>
      <c r="HQF71" s="525"/>
      <c r="HQG71" s="525"/>
      <c r="HQH71" s="525"/>
      <c r="HQI71" s="525"/>
      <c r="HQJ71" s="525"/>
      <c r="HQK71" s="525"/>
      <c r="HQL71" s="525"/>
      <c r="HQM71" s="525"/>
      <c r="HQN71" s="525"/>
      <c r="HQO71" s="525"/>
      <c r="HQP71" s="525"/>
      <c r="HQQ71" s="525"/>
      <c r="HQR71" s="525"/>
      <c r="HQS71" s="525"/>
      <c r="HQT71" s="525"/>
      <c r="HQU71" s="525"/>
      <c r="HQV71" s="525"/>
      <c r="HQW71" s="525"/>
      <c r="HQX71" s="525"/>
      <c r="HQY71" s="525"/>
      <c r="HQZ71" s="525"/>
      <c r="HRA71" s="525"/>
      <c r="HRB71" s="525"/>
      <c r="HRC71" s="525"/>
      <c r="HRD71" s="525"/>
      <c r="HRE71" s="525"/>
      <c r="HRF71" s="525"/>
      <c r="HRG71" s="525"/>
      <c r="HRH71" s="525"/>
      <c r="HRI71" s="525"/>
      <c r="HRJ71" s="525"/>
      <c r="HRK71" s="525"/>
      <c r="HRL71" s="525"/>
      <c r="HRM71" s="525"/>
      <c r="HRN71" s="525"/>
      <c r="HRO71" s="525"/>
      <c r="HRP71" s="525"/>
      <c r="HRQ71" s="525"/>
      <c r="HRR71" s="525"/>
      <c r="HRS71" s="525"/>
      <c r="HRT71" s="525"/>
      <c r="HRU71" s="525"/>
      <c r="HRV71" s="525"/>
      <c r="HRW71" s="525"/>
      <c r="HRX71" s="525"/>
      <c r="HRY71" s="525"/>
      <c r="HRZ71" s="525"/>
      <c r="HSA71" s="525"/>
      <c r="HSB71" s="525"/>
      <c r="HSC71" s="525"/>
      <c r="HSD71" s="525"/>
      <c r="HSE71" s="525"/>
      <c r="HSF71" s="525"/>
      <c r="HSG71" s="525"/>
      <c r="HSH71" s="525"/>
      <c r="HSI71" s="525"/>
      <c r="HSJ71" s="525"/>
      <c r="HSK71" s="525"/>
      <c r="HSL71" s="525"/>
      <c r="HSM71" s="525"/>
      <c r="HSN71" s="525"/>
      <c r="HSO71" s="525"/>
      <c r="HSP71" s="525"/>
      <c r="HSQ71" s="525"/>
      <c r="HSR71" s="525"/>
      <c r="HSS71" s="525"/>
      <c r="HST71" s="525"/>
      <c r="HSU71" s="525"/>
      <c r="HSV71" s="525"/>
      <c r="HSW71" s="525"/>
      <c r="HSX71" s="525"/>
      <c r="HSY71" s="525"/>
      <c r="HSZ71" s="525"/>
      <c r="HTA71" s="525"/>
      <c r="HTB71" s="525"/>
      <c r="HTC71" s="525"/>
      <c r="HTD71" s="525"/>
      <c r="HTE71" s="525"/>
      <c r="HTF71" s="525"/>
      <c r="HTG71" s="525"/>
      <c r="HTH71" s="525"/>
      <c r="HTI71" s="525"/>
      <c r="HTJ71" s="525"/>
      <c r="HTK71" s="525"/>
      <c r="HTL71" s="525"/>
      <c r="HTM71" s="525"/>
      <c r="HTN71" s="525"/>
      <c r="HTO71" s="525"/>
      <c r="HTP71" s="525"/>
      <c r="HTQ71" s="525"/>
      <c r="HTR71" s="525"/>
      <c r="HTS71" s="525"/>
      <c r="HTT71" s="525"/>
      <c r="HTU71" s="525"/>
      <c r="HTV71" s="525"/>
      <c r="HTW71" s="525"/>
      <c r="HTX71" s="525"/>
      <c r="HTY71" s="525"/>
      <c r="HTZ71" s="525"/>
      <c r="HUA71" s="525"/>
      <c r="HUB71" s="525"/>
      <c r="HUC71" s="525"/>
      <c r="HUD71" s="525"/>
      <c r="HUE71" s="525"/>
      <c r="HUF71" s="525"/>
      <c r="HUG71" s="525"/>
      <c r="HUH71" s="525"/>
      <c r="HUI71" s="525"/>
      <c r="HUJ71" s="525"/>
      <c r="HUK71" s="525"/>
      <c r="HUL71" s="525"/>
      <c r="HUM71" s="525"/>
      <c r="HUN71" s="525"/>
      <c r="HUO71" s="525"/>
      <c r="HUP71" s="525"/>
      <c r="HUQ71" s="525"/>
      <c r="HUR71" s="525"/>
      <c r="HUS71" s="525"/>
      <c r="HUT71" s="525"/>
      <c r="HUU71" s="525"/>
      <c r="HUV71" s="525"/>
      <c r="HUW71" s="525"/>
      <c r="HUX71" s="525"/>
      <c r="HUY71" s="525"/>
      <c r="HUZ71" s="525"/>
      <c r="HVA71" s="525"/>
      <c r="HVB71" s="525"/>
      <c r="HVC71" s="525"/>
      <c r="HVD71" s="525"/>
      <c r="HVE71" s="525"/>
      <c r="HVF71" s="525"/>
      <c r="HVG71" s="525"/>
      <c r="HVH71" s="525"/>
      <c r="HVI71" s="525"/>
      <c r="HVJ71" s="525"/>
      <c r="HVK71" s="525"/>
      <c r="HVL71" s="525"/>
      <c r="HVM71" s="525"/>
      <c r="HVN71" s="525"/>
      <c r="HVO71" s="525"/>
      <c r="HVP71" s="525"/>
      <c r="HVQ71" s="525"/>
      <c r="HVR71" s="525"/>
      <c r="HVS71" s="525"/>
      <c r="HVT71" s="525"/>
      <c r="HVU71" s="525"/>
      <c r="HVV71" s="525"/>
      <c r="HVW71" s="525"/>
      <c r="HVX71" s="525"/>
      <c r="HVY71" s="525"/>
      <c r="HVZ71" s="525"/>
      <c r="HWA71" s="525"/>
      <c r="HWB71" s="525"/>
      <c r="HWC71" s="525"/>
      <c r="HWD71" s="525"/>
      <c r="HWE71" s="525"/>
      <c r="HWF71" s="525"/>
      <c r="HWG71" s="525"/>
      <c r="HWH71" s="525"/>
      <c r="HWI71" s="525"/>
      <c r="HWJ71" s="525"/>
      <c r="HWK71" s="525"/>
      <c r="HWL71" s="525"/>
      <c r="HWM71" s="525"/>
      <c r="HWN71" s="525"/>
      <c r="HWO71" s="525"/>
      <c r="HWP71" s="525"/>
      <c r="HWQ71" s="525"/>
      <c r="HWR71" s="525"/>
      <c r="HWS71" s="525"/>
      <c r="HWT71" s="525"/>
      <c r="HWU71" s="525"/>
      <c r="HWV71" s="525"/>
      <c r="HWW71" s="525"/>
      <c r="HWX71" s="525"/>
      <c r="HWY71" s="525"/>
      <c r="HWZ71" s="525"/>
      <c r="HXA71" s="525"/>
      <c r="HXB71" s="525"/>
      <c r="HXC71" s="525"/>
      <c r="HXD71" s="525"/>
      <c r="HXE71" s="525"/>
      <c r="HXF71" s="525"/>
      <c r="HXG71" s="525"/>
      <c r="HXH71" s="525"/>
      <c r="HXI71" s="525"/>
      <c r="HXJ71" s="525"/>
      <c r="HXK71" s="525"/>
      <c r="HXL71" s="525"/>
      <c r="HXM71" s="525"/>
      <c r="HXN71" s="525"/>
      <c r="HXO71" s="525"/>
      <c r="HXP71" s="525"/>
      <c r="HXQ71" s="525"/>
      <c r="HXR71" s="525"/>
      <c r="HXS71" s="525"/>
      <c r="HXT71" s="525"/>
      <c r="HXU71" s="525"/>
      <c r="HXV71" s="525"/>
      <c r="HXW71" s="525"/>
      <c r="HXX71" s="525"/>
      <c r="HXY71" s="525"/>
      <c r="HXZ71" s="525"/>
      <c r="HYA71" s="525"/>
      <c r="HYB71" s="525"/>
      <c r="HYC71" s="525"/>
      <c r="HYD71" s="525"/>
      <c r="HYE71" s="525"/>
      <c r="HYF71" s="525"/>
      <c r="HYG71" s="525"/>
      <c r="HYH71" s="525"/>
      <c r="HYI71" s="525"/>
      <c r="HYJ71" s="525"/>
      <c r="HYK71" s="525"/>
      <c r="HYL71" s="525"/>
      <c r="HYM71" s="525"/>
      <c r="HYN71" s="525"/>
      <c r="HYO71" s="525"/>
      <c r="HYP71" s="525"/>
      <c r="HYQ71" s="525"/>
      <c r="HYR71" s="525"/>
      <c r="HYS71" s="525"/>
      <c r="HYT71" s="525"/>
      <c r="HYU71" s="525"/>
      <c r="HYV71" s="525"/>
      <c r="HYW71" s="525"/>
      <c r="HYX71" s="525"/>
      <c r="HYY71" s="525"/>
      <c r="HYZ71" s="525"/>
      <c r="HZA71" s="525"/>
      <c r="HZB71" s="525"/>
      <c r="HZC71" s="525"/>
      <c r="HZD71" s="525"/>
      <c r="HZE71" s="525"/>
      <c r="HZF71" s="525"/>
      <c r="HZG71" s="525"/>
      <c r="HZH71" s="525"/>
      <c r="HZI71" s="525"/>
      <c r="HZJ71" s="525"/>
      <c r="HZK71" s="525"/>
      <c r="HZL71" s="525"/>
      <c r="HZM71" s="525"/>
      <c r="HZN71" s="525"/>
      <c r="HZO71" s="525"/>
      <c r="HZP71" s="525"/>
      <c r="HZQ71" s="525"/>
      <c r="HZR71" s="525"/>
      <c r="HZS71" s="525"/>
      <c r="HZT71" s="525"/>
      <c r="HZU71" s="525"/>
      <c r="HZV71" s="525"/>
      <c r="HZW71" s="525"/>
      <c r="HZX71" s="525"/>
      <c r="HZY71" s="525"/>
      <c r="HZZ71" s="525"/>
      <c r="IAA71" s="525"/>
      <c r="IAB71" s="525"/>
      <c r="IAC71" s="525"/>
      <c r="IAD71" s="525"/>
      <c r="IAE71" s="525"/>
      <c r="IAF71" s="525"/>
      <c r="IAG71" s="525"/>
      <c r="IAH71" s="525"/>
      <c r="IAI71" s="525"/>
      <c r="IAJ71" s="525"/>
      <c r="IAK71" s="525"/>
      <c r="IAL71" s="525"/>
      <c r="IAM71" s="525"/>
      <c r="IAN71" s="525"/>
      <c r="IAO71" s="525"/>
      <c r="IAP71" s="525"/>
      <c r="IAQ71" s="525"/>
      <c r="IAR71" s="525"/>
      <c r="IAS71" s="525"/>
      <c r="IAT71" s="525"/>
      <c r="IAU71" s="525"/>
      <c r="IAV71" s="525"/>
      <c r="IAW71" s="525"/>
      <c r="IAX71" s="525"/>
      <c r="IAY71" s="525"/>
      <c r="IAZ71" s="525"/>
      <c r="IBA71" s="525"/>
      <c r="IBB71" s="525"/>
      <c r="IBC71" s="525"/>
      <c r="IBD71" s="525"/>
      <c r="IBE71" s="525"/>
      <c r="IBF71" s="525"/>
      <c r="IBG71" s="525"/>
      <c r="IBH71" s="525"/>
      <c r="IBI71" s="525"/>
      <c r="IBJ71" s="525"/>
      <c r="IBK71" s="525"/>
      <c r="IBL71" s="525"/>
      <c r="IBM71" s="525"/>
      <c r="IBN71" s="525"/>
      <c r="IBO71" s="525"/>
      <c r="IBP71" s="525"/>
      <c r="IBQ71" s="525"/>
      <c r="IBR71" s="525"/>
      <c r="IBS71" s="525"/>
      <c r="IBT71" s="525"/>
      <c r="IBU71" s="525"/>
      <c r="IBV71" s="525"/>
      <c r="IBW71" s="525"/>
      <c r="IBX71" s="525"/>
      <c r="IBY71" s="525"/>
      <c r="IBZ71" s="525"/>
      <c r="ICA71" s="525"/>
      <c r="ICB71" s="525"/>
      <c r="ICC71" s="525"/>
      <c r="ICD71" s="525"/>
      <c r="ICE71" s="525"/>
      <c r="ICF71" s="525"/>
      <c r="ICG71" s="525"/>
      <c r="ICH71" s="525"/>
      <c r="ICI71" s="525"/>
      <c r="ICJ71" s="525"/>
      <c r="ICK71" s="525"/>
      <c r="ICL71" s="525"/>
      <c r="ICM71" s="525"/>
      <c r="ICN71" s="525"/>
      <c r="ICO71" s="525"/>
      <c r="ICP71" s="525"/>
      <c r="ICQ71" s="525"/>
      <c r="ICR71" s="525"/>
      <c r="ICS71" s="525"/>
      <c r="ICT71" s="525"/>
      <c r="ICU71" s="525"/>
      <c r="ICV71" s="525"/>
      <c r="ICW71" s="525"/>
      <c r="ICX71" s="525"/>
      <c r="ICY71" s="525"/>
      <c r="ICZ71" s="525"/>
      <c r="IDA71" s="525"/>
      <c r="IDB71" s="525"/>
      <c r="IDC71" s="525"/>
      <c r="IDD71" s="525"/>
      <c r="IDE71" s="525"/>
      <c r="IDF71" s="525"/>
      <c r="IDG71" s="525"/>
      <c r="IDH71" s="525"/>
      <c r="IDI71" s="525"/>
      <c r="IDJ71" s="525"/>
      <c r="IDK71" s="525"/>
      <c r="IDL71" s="525"/>
      <c r="IDM71" s="525"/>
      <c r="IDN71" s="525"/>
      <c r="IDO71" s="525"/>
      <c r="IDP71" s="525"/>
      <c r="IDQ71" s="525"/>
      <c r="IDR71" s="525"/>
      <c r="IDS71" s="525"/>
      <c r="IDT71" s="525"/>
      <c r="IDU71" s="525"/>
      <c r="IDV71" s="525"/>
      <c r="IDW71" s="525"/>
      <c r="IDX71" s="525"/>
      <c r="IDY71" s="525"/>
      <c r="IDZ71" s="525"/>
      <c r="IEA71" s="525"/>
      <c r="IEB71" s="525"/>
      <c r="IEC71" s="525"/>
      <c r="IED71" s="525"/>
      <c r="IEE71" s="525"/>
      <c r="IEF71" s="525"/>
      <c r="IEG71" s="525"/>
      <c r="IEH71" s="525"/>
      <c r="IEI71" s="525"/>
      <c r="IEJ71" s="525"/>
      <c r="IEK71" s="525"/>
      <c r="IEL71" s="525"/>
      <c r="IEM71" s="525"/>
      <c r="IEN71" s="525"/>
      <c r="IEO71" s="525"/>
      <c r="IEP71" s="525"/>
      <c r="IEQ71" s="525"/>
      <c r="IER71" s="525"/>
      <c r="IES71" s="525"/>
      <c r="IET71" s="525"/>
      <c r="IEU71" s="525"/>
      <c r="IEV71" s="525"/>
      <c r="IEW71" s="525"/>
      <c r="IEX71" s="525"/>
      <c r="IEY71" s="525"/>
      <c r="IEZ71" s="525"/>
      <c r="IFA71" s="525"/>
      <c r="IFB71" s="525"/>
      <c r="IFC71" s="525"/>
      <c r="IFD71" s="525"/>
      <c r="IFE71" s="525"/>
      <c r="IFF71" s="525"/>
      <c r="IFG71" s="525"/>
      <c r="IFH71" s="525"/>
      <c r="IFI71" s="525"/>
      <c r="IFJ71" s="525"/>
      <c r="IFK71" s="525"/>
      <c r="IFL71" s="525"/>
      <c r="IFM71" s="525"/>
      <c r="IFN71" s="525"/>
      <c r="IFO71" s="525"/>
      <c r="IFP71" s="525"/>
      <c r="IFQ71" s="525"/>
      <c r="IFR71" s="525"/>
      <c r="IFS71" s="525"/>
      <c r="IFT71" s="525"/>
      <c r="IFU71" s="525"/>
      <c r="IFV71" s="525"/>
      <c r="IFW71" s="525"/>
      <c r="IFX71" s="525"/>
      <c r="IFY71" s="525"/>
      <c r="IFZ71" s="525"/>
      <c r="IGA71" s="525"/>
      <c r="IGB71" s="525"/>
      <c r="IGC71" s="525"/>
      <c r="IGD71" s="525"/>
      <c r="IGE71" s="525"/>
      <c r="IGF71" s="525"/>
      <c r="IGG71" s="525"/>
      <c r="IGH71" s="525"/>
      <c r="IGI71" s="525"/>
      <c r="IGJ71" s="525"/>
      <c r="IGK71" s="525"/>
      <c r="IGL71" s="525"/>
      <c r="IGM71" s="525"/>
      <c r="IGN71" s="525"/>
      <c r="IGO71" s="525"/>
      <c r="IGP71" s="525"/>
      <c r="IGQ71" s="525"/>
      <c r="IGR71" s="525"/>
      <c r="IGS71" s="525"/>
      <c r="IGT71" s="525"/>
      <c r="IGU71" s="525"/>
      <c r="IGV71" s="525"/>
      <c r="IGW71" s="525"/>
      <c r="IGX71" s="525"/>
      <c r="IGY71" s="525"/>
      <c r="IGZ71" s="525"/>
      <c r="IHA71" s="525"/>
      <c r="IHB71" s="525"/>
      <c r="IHC71" s="525"/>
      <c r="IHD71" s="525"/>
      <c r="IHE71" s="525"/>
      <c r="IHF71" s="525"/>
      <c r="IHG71" s="525"/>
      <c r="IHH71" s="525"/>
      <c r="IHI71" s="525"/>
      <c r="IHJ71" s="525"/>
      <c r="IHK71" s="525"/>
      <c r="IHL71" s="525"/>
      <c r="IHM71" s="525"/>
      <c r="IHN71" s="525"/>
      <c r="IHO71" s="525"/>
      <c r="IHP71" s="525"/>
      <c r="IHQ71" s="525"/>
      <c r="IHR71" s="525"/>
      <c r="IHS71" s="525"/>
      <c r="IHT71" s="525"/>
      <c r="IHU71" s="525"/>
      <c r="IHV71" s="525"/>
      <c r="IHW71" s="525"/>
      <c r="IHX71" s="525"/>
      <c r="IHY71" s="525"/>
      <c r="IHZ71" s="525"/>
      <c r="IIA71" s="525"/>
      <c r="IIB71" s="525"/>
      <c r="IIC71" s="525"/>
      <c r="IID71" s="525"/>
      <c r="IIE71" s="525"/>
      <c r="IIF71" s="525"/>
      <c r="IIG71" s="525"/>
      <c r="IIH71" s="525"/>
      <c r="III71" s="525"/>
      <c r="IIJ71" s="525"/>
      <c r="IIK71" s="525"/>
      <c r="IIL71" s="525"/>
      <c r="IIM71" s="525"/>
      <c r="IIN71" s="525"/>
      <c r="IIO71" s="525"/>
      <c r="IIP71" s="525"/>
      <c r="IIQ71" s="525"/>
      <c r="IIR71" s="525"/>
      <c r="IIS71" s="525"/>
      <c r="IIT71" s="525"/>
      <c r="IIU71" s="525"/>
      <c r="IIV71" s="525"/>
      <c r="IIW71" s="525"/>
      <c r="IIX71" s="525"/>
      <c r="IIY71" s="525"/>
      <c r="IIZ71" s="525"/>
      <c r="IJA71" s="525"/>
      <c r="IJB71" s="525"/>
      <c r="IJC71" s="525"/>
      <c r="IJD71" s="525"/>
      <c r="IJE71" s="525"/>
      <c r="IJF71" s="525"/>
      <c r="IJG71" s="525"/>
      <c r="IJH71" s="525"/>
      <c r="IJI71" s="525"/>
      <c r="IJJ71" s="525"/>
      <c r="IJK71" s="525"/>
      <c r="IJL71" s="525"/>
      <c r="IJM71" s="525"/>
      <c r="IJN71" s="525"/>
      <c r="IJO71" s="525"/>
      <c r="IJP71" s="525"/>
      <c r="IJQ71" s="525"/>
      <c r="IJR71" s="525"/>
      <c r="IJS71" s="525"/>
      <c r="IJT71" s="525"/>
      <c r="IJU71" s="525"/>
      <c r="IJV71" s="525"/>
      <c r="IJW71" s="525"/>
      <c r="IJX71" s="525"/>
      <c r="IJY71" s="525"/>
      <c r="IJZ71" s="525"/>
      <c r="IKA71" s="525"/>
      <c r="IKB71" s="525"/>
      <c r="IKC71" s="525"/>
      <c r="IKD71" s="525"/>
      <c r="IKE71" s="525"/>
      <c r="IKF71" s="525"/>
      <c r="IKG71" s="525"/>
      <c r="IKH71" s="525"/>
      <c r="IKI71" s="525"/>
      <c r="IKJ71" s="525"/>
      <c r="IKK71" s="525"/>
      <c r="IKL71" s="525"/>
      <c r="IKM71" s="525"/>
      <c r="IKN71" s="525"/>
      <c r="IKO71" s="525"/>
      <c r="IKP71" s="525"/>
      <c r="IKQ71" s="525"/>
      <c r="IKR71" s="525"/>
      <c r="IKS71" s="525"/>
      <c r="IKT71" s="525"/>
      <c r="IKU71" s="525"/>
      <c r="IKV71" s="525"/>
      <c r="IKW71" s="525"/>
      <c r="IKX71" s="525"/>
      <c r="IKY71" s="525"/>
      <c r="IKZ71" s="525"/>
      <c r="ILA71" s="525"/>
      <c r="ILB71" s="525"/>
      <c r="ILC71" s="525"/>
      <c r="ILD71" s="525"/>
      <c r="ILE71" s="525"/>
      <c r="ILF71" s="525"/>
      <c r="ILG71" s="525"/>
      <c r="ILH71" s="525"/>
      <c r="ILI71" s="525"/>
      <c r="ILJ71" s="525"/>
      <c r="ILK71" s="525"/>
      <c r="ILL71" s="525"/>
      <c r="ILM71" s="525"/>
      <c r="ILN71" s="525"/>
      <c r="ILO71" s="525"/>
      <c r="ILP71" s="525"/>
      <c r="ILQ71" s="525"/>
      <c r="ILR71" s="525"/>
      <c r="ILS71" s="525"/>
      <c r="ILT71" s="525"/>
      <c r="ILU71" s="525"/>
      <c r="ILV71" s="525"/>
      <c r="ILW71" s="525"/>
      <c r="ILX71" s="525"/>
      <c r="ILY71" s="525"/>
      <c r="ILZ71" s="525"/>
      <c r="IMA71" s="525"/>
      <c r="IMB71" s="525"/>
      <c r="IMC71" s="525"/>
      <c r="IMD71" s="525"/>
      <c r="IME71" s="525"/>
      <c r="IMF71" s="525"/>
      <c r="IMG71" s="525"/>
      <c r="IMH71" s="525"/>
      <c r="IMI71" s="525"/>
      <c r="IMJ71" s="525"/>
      <c r="IMK71" s="525"/>
      <c r="IML71" s="525"/>
      <c r="IMM71" s="525"/>
      <c r="IMN71" s="525"/>
      <c r="IMO71" s="525"/>
      <c r="IMP71" s="525"/>
      <c r="IMQ71" s="525"/>
      <c r="IMR71" s="525"/>
      <c r="IMS71" s="525"/>
      <c r="IMT71" s="525"/>
      <c r="IMU71" s="525"/>
      <c r="IMV71" s="525"/>
      <c r="IMW71" s="525"/>
      <c r="IMX71" s="525"/>
      <c r="IMY71" s="525"/>
      <c r="IMZ71" s="525"/>
      <c r="INA71" s="525"/>
      <c r="INB71" s="525"/>
      <c r="INC71" s="525"/>
      <c r="IND71" s="525"/>
      <c r="INE71" s="525"/>
      <c r="INF71" s="525"/>
      <c r="ING71" s="525"/>
      <c r="INH71" s="525"/>
      <c r="INI71" s="525"/>
      <c r="INJ71" s="525"/>
      <c r="INK71" s="525"/>
      <c r="INL71" s="525"/>
      <c r="INM71" s="525"/>
      <c r="INN71" s="525"/>
      <c r="INO71" s="525"/>
      <c r="INP71" s="525"/>
      <c r="INQ71" s="525"/>
      <c r="INR71" s="525"/>
      <c r="INS71" s="525"/>
      <c r="INT71" s="525"/>
      <c r="INU71" s="525"/>
      <c r="INV71" s="525"/>
      <c r="INW71" s="525"/>
      <c r="INX71" s="525"/>
      <c r="INY71" s="525"/>
      <c r="INZ71" s="525"/>
      <c r="IOA71" s="525"/>
      <c r="IOB71" s="525"/>
      <c r="IOC71" s="525"/>
      <c r="IOD71" s="525"/>
      <c r="IOE71" s="525"/>
      <c r="IOF71" s="525"/>
      <c r="IOG71" s="525"/>
      <c r="IOH71" s="525"/>
      <c r="IOI71" s="525"/>
      <c r="IOJ71" s="525"/>
      <c r="IOK71" s="525"/>
      <c r="IOL71" s="525"/>
      <c r="IOM71" s="525"/>
      <c r="ION71" s="525"/>
      <c r="IOO71" s="525"/>
      <c r="IOP71" s="525"/>
      <c r="IOQ71" s="525"/>
      <c r="IOR71" s="525"/>
      <c r="IOS71" s="525"/>
      <c r="IOT71" s="525"/>
      <c r="IOU71" s="525"/>
      <c r="IOV71" s="525"/>
      <c r="IOW71" s="525"/>
      <c r="IOX71" s="525"/>
      <c r="IOY71" s="525"/>
      <c r="IOZ71" s="525"/>
      <c r="IPA71" s="525"/>
      <c r="IPB71" s="525"/>
      <c r="IPC71" s="525"/>
      <c r="IPD71" s="525"/>
      <c r="IPE71" s="525"/>
      <c r="IPF71" s="525"/>
      <c r="IPG71" s="525"/>
      <c r="IPH71" s="525"/>
      <c r="IPI71" s="525"/>
      <c r="IPJ71" s="525"/>
      <c r="IPK71" s="525"/>
      <c r="IPL71" s="525"/>
      <c r="IPM71" s="525"/>
      <c r="IPN71" s="525"/>
      <c r="IPO71" s="525"/>
      <c r="IPP71" s="525"/>
      <c r="IPQ71" s="525"/>
      <c r="IPR71" s="525"/>
      <c r="IPS71" s="525"/>
      <c r="IPT71" s="525"/>
      <c r="IPU71" s="525"/>
      <c r="IPV71" s="525"/>
      <c r="IPW71" s="525"/>
      <c r="IPX71" s="525"/>
      <c r="IPY71" s="525"/>
      <c r="IPZ71" s="525"/>
      <c r="IQA71" s="525"/>
      <c r="IQB71" s="525"/>
      <c r="IQC71" s="525"/>
      <c r="IQD71" s="525"/>
      <c r="IQE71" s="525"/>
      <c r="IQF71" s="525"/>
      <c r="IQG71" s="525"/>
      <c r="IQH71" s="525"/>
      <c r="IQI71" s="525"/>
      <c r="IQJ71" s="525"/>
      <c r="IQK71" s="525"/>
      <c r="IQL71" s="525"/>
      <c r="IQM71" s="525"/>
      <c r="IQN71" s="525"/>
      <c r="IQO71" s="525"/>
      <c r="IQP71" s="525"/>
      <c r="IQQ71" s="525"/>
      <c r="IQR71" s="525"/>
      <c r="IQS71" s="525"/>
      <c r="IQT71" s="525"/>
      <c r="IQU71" s="525"/>
      <c r="IQV71" s="525"/>
      <c r="IQW71" s="525"/>
      <c r="IQX71" s="525"/>
      <c r="IQY71" s="525"/>
      <c r="IQZ71" s="525"/>
      <c r="IRA71" s="525"/>
      <c r="IRB71" s="525"/>
      <c r="IRC71" s="525"/>
      <c r="IRD71" s="525"/>
      <c r="IRE71" s="525"/>
      <c r="IRF71" s="525"/>
      <c r="IRG71" s="525"/>
      <c r="IRH71" s="525"/>
      <c r="IRI71" s="525"/>
      <c r="IRJ71" s="525"/>
      <c r="IRK71" s="525"/>
      <c r="IRL71" s="525"/>
      <c r="IRM71" s="525"/>
      <c r="IRN71" s="525"/>
      <c r="IRO71" s="525"/>
      <c r="IRP71" s="525"/>
      <c r="IRQ71" s="525"/>
      <c r="IRR71" s="525"/>
      <c r="IRS71" s="525"/>
      <c r="IRT71" s="525"/>
      <c r="IRU71" s="525"/>
      <c r="IRV71" s="525"/>
      <c r="IRW71" s="525"/>
      <c r="IRX71" s="525"/>
      <c r="IRY71" s="525"/>
      <c r="IRZ71" s="525"/>
      <c r="ISA71" s="525"/>
      <c r="ISB71" s="525"/>
      <c r="ISC71" s="525"/>
      <c r="ISD71" s="525"/>
      <c r="ISE71" s="525"/>
      <c r="ISF71" s="525"/>
      <c r="ISG71" s="525"/>
      <c r="ISH71" s="525"/>
      <c r="ISI71" s="525"/>
      <c r="ISJ71" s="525"/>
      <c r="ISK71" s="525"/>
      <c r="ISL71" s="525"/>
      <c r="ISM71" s="525"/>
      <c r="ISN71" s="525"/>
      <c r="ISO71" s="525"/>
      <c r="ISP71" s="525"/>
      <c r="ISQ71" s="525"/>
      <c r="ISR71" s="525"/>
      <c r="ISS71" s="525"/>
      <c r="IST71" s="525"/>
      <c r="ISU71" s="525"/>
      <c r="ISV71" s="525"/>
      <c r="ISW71" s="525"/>
      <c r="ISX71" s="525"/>
      <c r="ISY71" s="525"/>
      <c r="ISZ71" s="525"/>
      <c r="ITA71" s="525"/>
      <c r="ITB71" s="525"/>
      <c r="ITC71" s="525"/>
      <c r="ITD71" s="525"/>
      <c r="ITE71" s="525"/>
      <c r="ITF71" s="525"/>
      <c r="ITG71" s="525"/>
      <c r="ITH71" s="525"/>
      <c r="ITI71" s="525"/>
      <c r="ITJ71" s="525"/>
      <c r="ITK71" s="525"/>
      <c r="ITL71" s="525"/>
      <c r="ITM71" s="525"/>
      <c r="ITN71" s="525"/>
      <c r="ITO71" s="525"/>
      <c r="ITP71" s="525"/>
      <c r="ITQ71" s="525"/>
      <c r="ITR71" s="525"/>
      <c r="ITS71" s="525"/>
      <c r="ITT71" s="525"/>
      <c r="ITU71" s="525"/>
      <c r="ITV71" s="525"/>
      <c r="ITW71" s="525"/>
      <c r="ITX71" s="525"/>
      <c r="ITY71" s="525"/>
      <c r="ITZ71" s="525"/>
      <c r="IUA71" s="525"/>
      <c r="IUB71" s="525"/>
      <c r="IUC71" s="525"/>
      <c r="IUD71" s="525"/>
      <c r="IUE71" s="525"/>
      <c r="IUF71" s="525"/>
      <c r="IUG71" s="525"/>
      <c r="IUH71" s="525"/>
      <c r="IUI71" s="525"/>
      <c r="IUJ71" s="525"/>
      <c r="IUK71" s="525"/>
      <c r="IUL71" s="525"/>
      <c r="IUM71" s="525"/>
      <c r="IUN71" s="525"/>
      <c r="IUO71" s="525"/>
      <c r="IUP71" s="525"/>
      <c r="IUQ71" s="525"/>
      <c r="IUR71" s="525"/>
      <c r="IUS71" s="525"/>
      <c r="IUT71" s="525"/>
      <c r="IUU71" s="525"/>
      <c r="IUV71" s="525"/>
      <c r="IUW71" s="525"/>
      <c r="IUX71" s="525"/>
      <c r="IUY71" s="525"/>
      <c r="IUZ71" s="525"/>
      <c r="IVA71" s="525"/>
      <c r="IVB71" s="525"/>
      <c r="IVC71" s="525"/>
      <c r="IVD71" s="525"/>
      <c r="IVE71" s="525"/>
      <c r="IVF71" s="525"/>
      <c r="IVG71" s="525"/>
      <c r="IVH71" s="525"/>
      <c r="IVI71" s="525"/>
      <c r="IVJ71" s="525"/>
      <c r="IVK71" s="525"/>
      <c r="IVL71" s="525"/>
      <c r="IVM71" s="525"/>
      <c r="IVN71" s="525"/>
      <c r="IVO71" s="525"/>
      <c r="IVP71" s="525"/>
      <c r="IVQ71" s="525"/>
      <c r="IVR71" s="525"/>
      <c r="IVS71" s="525"/>
      <c r="IVT71" s="525"/>
      <c r="IVU71" s="525"/>
      <c r="IVV71" s="525"/>
      <c r="IVW71" s="525"/>
      <c r="IVX71" s="525"/>
      <c r="IVY71" s="525"/>
      <c r="IVZ71" s="525"/>
      <c r="IWA71" s="525"/>
      <c r="IWB71" s="525"/>
      <c r="IWC71" s="525"/>
      <c r="IWD71" s="525"/>
      <c r="IWE71" s="525"/>
      <c r="IWF71" s="525"/>
      <c r="IWG71" s="525"/>
      <c r="IWH71" s="525"/>
      <c r="IWI71" s="525"/>
      <c r="IWJ71" s="525"/>
      <c r="IWK71" s="525"/>
      <c r="IWL71" s="525"/>
      <c r="IWM71" s="525"/>
      <c r="IWN71" s="525"/>
      <c r="IWO71" s="525"/>
      <c r="IWP71" s="525"/>
      <c r="IWQ71" s="525"/>
      <c r="IWR71" s="525"/>
      <c r="IWS71" s="525"/>
      <c r="IWT71" s="525"/>
      <c r="IWU71" s="525"/>
      <c r="IWV71" s="525"/>
      <c r="IWW71" s="525"/>
      <c r="IWX71" s="525"/>
      <c r="IWY71" s="525"/>
      <c r="IWZ71" s="525"/>
      <c r="IXA71" s="525"/>
      <c r="IXB71" s="525"/>
      <c r="IXC71" s="525"/>
      <c r="IXD71" s="525"/>
      <c r="IXE71" s="525"/>
      <c r="IXF71" s="525"/>
      <c r="IXG71" s="525"/>
      <c r="IXH71" s="525"/>
      <c r="IXI71" s="525"/>
      <c r="IXJ71" s="525"/>
      <c r="IXK71" s="525"/>
      <c r="IXL71" s="525"/>
      <c r="IXM71" s="525"/>
      <c r="IXN71" s="525"/>
      <c r="IXO71" s="525"/>
      <c r="IXP71" s="525"/>
      <c r="IXQ71" s="525"/>
      <c r="IXR71" s="525"/>
      <c r="IXS71" s="525"/>
      <c r="IXT71" s="525"/>
      <c r="IXU71" s="525"/>
      <c r="IXV71" s="525"/>
      <c r="IXW71" s="525"/>
      <c r="IXX71" s="525"/>
      <c r="IXY71" s="525"/>
      <c r="IXZ71" s="525"/>
      <c r="IYA71" s="525"/>
      <c r="IYB71" s="525"/>
      <c r="IYC71" s="525"/>
      <c r="IYD71" s="525"/>
      <c r="IYE71" s="525"/>
      <c r="IYF71" s="525"/>
      <c r="IYG71" s="525"/>
      <c r="IYH71" s="525"/>
      <c r="IYI71" s="525"/>
      <c r="IYJ71" s="525"/>
      <c r="IYK71" s="525"/>
      <c r="IYL71" s="525"/>
      <c r="IYM71" s="525"/>
      <c r="IYN71" s="525"/>
      <c r="IYO71" s="525"/>
      <c r="IYP71" s="525"/>
      <c r="IYQ71" s="525"/>
      <c r="IYR71" s="525"/>
      <c r="IYS71" s="525"/>
      <c r="IYT71" s="525"/>
      <c r="IYU71" s="525"/>
      <c r="IYV71" s="525"/>
      <c r="IYW71" s="525"/>
      <c r="IYX71" s="525"/>
      <c r="IYY71" s="525"/>
      <c r="IYZ71" s="525"/>
      <c r="IZA71" s="525"/>
      <c r="IZB71" s="525"/>
      <c r="IZC71" s="525"/>
      <c r="IZD71" s="525"/>
      <c r="IZE71" s="525"/>
      <c r="IZF71" s="525"/>
      <c r="IZG71" s="525"/>
      <c r="IZH71" s="525"/>
      <c r="IZI71" s="525"/>
      <c r="IZJ71" s="525"/>
      <c r="IZK71" s="525"/>
      <c r="IZL71" s="525"/>
      <c r="IZM71" s="525"/>
      <c r="IZN71" s="525"/>
      <c r="IZO71" s="525"/>
      <c r="IZP71" s="525"/>
      <c r="IZQ71" s="525"/>
      <c r="IZR71" s="525"/>
      <c r="IZS71" s="525"/>
      <c r="IZT71" s="525"/>
      <c r="IZU71" s="525"/>
      <c r="IZV71" s="525"/>
      <c r="IZW71" s="525"/>
      <c r="IZX71" s="525"/>
      <c r="IZY71" s="525"/>
      <c r="IZZ71" s="525"/>
      <c r="JAA71" s="525"/>
      <c r="JAB71" s="525"/>
      <c r="JAC71" s="525"/>
      <c r="JAD71" s="525"/>
      <c r="JAE71" s="525"/>
      <c r="JAF71" s="525"/>
      <c r="JAG71" s="525"/>
      <c r="JAH71" s="525"/>
      <c r="JAI71" s="525"/>
      <c r="JAJ71" s="525"/>
      <c r="JAK71" s="525"/>
      <c r="JAL71" s="525"/>
      <c r="JAM71" s="525"/>
      <c r="JAN71" s="525"/>
      <c r="JAO71" s="525"/>
      <c r="JAP71" s="525"/>
      <c r="JAQ71" s="525"/>
      <c r="JAR71" s="525"/>
      <c r="JAS71" s="525"/>
      <c r="JAT71" s="525"/>
      <c r="JAU71" s="525"/>
      <c r="JAV71" s="525"/>
      <c r="JAW71" s="525"/>
      <c r="JAX71" s="525"/>
      <c r="JAY71" s="525"/>
      <c r="JAZ71" s="525"/>
      <c r="JBA71" s="525"/>
      <c r="JBB71" s="525"/>
      <c r="JBC71" s="525"/>
      <c r="JBD71" s="525"/>
      <c r="JBE71" s="525"/>
      <c r="JBF71" s="525"/>
      <c r="JBG71" s="525"/>
      <c r="JBH71" s="525"/>
      <c r="JBI71" s="525"/>
      <c r="JBJ71" s="525"/>
      <c r="JBK71" s="525"/>
      <c r="JBL71" s="525"/>
      <c r="JBM71" s="525"/>
      <c r="JBN71" s="525"/>
      <c r="JBO71" s="525"/>
      <c r="JBP71" s="525"/>
      <c r="JBQ71" s="525"/>
      <c r="JBR71" s="525"/>
      <c r="JBS71" s="525"/>
      <c r="JBT71" s="525"/>
      <c r="JBU71" s="525"/>
      <c r="JBV71" s="525"/>
      <c r="JBW71" s="525"/>
      <c r="JBX71" s="525"/>
      <c r="JBY71" s="525"/>
      <c r="JBZ71" s="525"/>
      <c r="JCA71" s="525"/>
      <c r="JCB71" s="525"/>
      <c r="JCC71" s="525"/>
      <c r="JCD71" s="525"/>
      <c r="JCE71" s="525"/>
      <c r="JCF71" s="525"/>
      <c r="JCG71" s="525"/>
      <c r="JCH71" s="525"/>
      <c r="JCI71" s="525"/>
      <c r="JCJ71" s="525"/>
      <c r="JCK71" s="525"/>
      <c r="JCL71" s="525"/>
      <c r="JCM71" s="525"/>
      <c r="JCN71" s="525"/>
      <c r="JCO71" s="525"/>
      <c r="JCP71" s="525"/>
      <c r="JCQ71" s="525"/>
      <c r="JCR71" s="525"/>
      <c r="JCS71" s="525"/>
      <c r="JCT71" s="525"/>
      <c r="JCU71" s="525"/>
      <c r="JCV71" s="525"/>
      <c r="JCW71" s="525"/>
      <c r="JCX71" s="525"/>
      <c r="JCY71" s="525"/>
      <c r="JCZ71" s="525"/>
      <c r="JDA71" s="525"/>
      <c r="JDB71" s="525"/>
      <c r="JDC71" s="525"/>
      <c r="JDD71" s="525"/>
      <c r="JDE71" s="525"/>
      <c r="JDF71" s="525"/>
      <c r="JDG71" s="525"/>
      <c r="JDH71" s="525"/>
      <c r="JDI71" s="525"/>
      <c r="JDJ71" s="525"/>
      <c r="JDK71" s="525"/>
      <c r="JDL71" s="525"/>
      <c r="JDM71" s="525"/>
      <c r="JDN71" s="525"/>
      <c r="JDO71" s="525"/>
      <c r="JDP71" s="525"/>
      <c r="JDQ71" s="525"/>
      <c r="JDR71" s="525"/>
      <c r="JDS71" s="525"/>
      <c r="JDT71" s="525"/>
      <c r="JDU71" s="525"/>
      <c r="JDV71" s="525"/>
      <c r="JDW71" s="525"/>
      <c r="JDX71" s="525"/>
      <c r="JDY71" s="525"/>
      <c r="JDZ71" s="525"/>
      <c r="JEA71" s="525"/>
      <c r="JEB71" s="525"/>
      <c r="JEC71" s="525"/>
      <c r="JED71" s="525"/>
      <c r="JEE71" s="525"/>
      <c r="JEF71" s="525"/>
      <c r="JEG71" s="525"/>
      <c r="JEH71" s="525"/>
      <c r="JEI71" s="525"/>
      <c r="JEJ71" s="525"/>
      <c r="JEK71" s="525"/>
      <c r="JEL71" s="525"/>
      <c r="JEM71" s="525"/>
      <c r="JEN71" s="525"/>
      <c r="JEO71" s="525"/>
      <c r="JEP71" s="525"/>
      <c r="JEQ71" s="525"/>
      <c r="JER71" s="525"/>
      <c r="JES71" s="525"/>
      <c r="JET71" s="525"/>
      <c r="JEU71" s="525"/>
      <c r="JEV71" s="525"/>
      <c r="JEW71" s="525"/>
      <c r="JEX71" s="525"/>
      <c r="JEY71" s="525"/>
      <c r="JEZ71" s="525"/>
      <c r="JFA71" s="525"/>
      <c r="JFB71" s="525"/>
      <c r="JFC71" s="525"/>
      <c r="JFD71" s="525"/>
      <c r="JFE71" s="525"/>
      <c r="JFF71" s="525"/>
      <c r="JFG71" s="525"/>
      <c r="JFH71" s="525"/>
      <c r="JFI71" s="525"/>
      <c r="JFJ71" s="525"/>
      <c r="JFK71" s="525"/>
      <c r="JFL71" s="525"/>
      <c r="JFM71" s="525"/>
      <c r="JFN71" s="525"/>
      <c r="JFO71" s="525"/>
      <c r="JFP71" s="525"/>
      <c r="JFQ71" s="525"/>
      <c r="JFR71" s="525"/>
      <c r="JFS71" s="525"/>
      <c r="JFT71" s="525"/>
      <c r="JFU71" s="525"/>
      <c r="JFV71" s="525"/>
      <c r="JFW71" s="525"/>
      <c r="JFX71" s="525"/>
      <c r="JFY71" s="525"/>
      <c r="JFZ71" s="525"/>
      <c r="JGA71" s="525"/>
      <c r="JGB71" s="525"/>
      <c r="JGC71" s="525"/>
      <c r="JGD71" s="525"/>
      <c r="JGE71" s="525"/>
      <c r="JGF71" s="525"/>
      <c r="JGG71" s="525"/>
      <c r="JGH71" s="525"/>
      <c r="JGI71" s="525"/>
      <c r="JGJ71" s="525"/>
      <c r="JGK71" s="525"/>
      <c r="JGL71" s="525"/>
      <c r="JGM71" s="525"/>
      <c r="JGN71" s="525"/>
      <c r="JGO71" s="525"/>
      <c r="JGP71" s="525"/>
      <c r="JGQ71" s="525"/>
      <c r="JGR71" s="525"/>
      <c r="JGS71" s="525"/>
      <c r="JGT71" s="525"/>
      <c r="JGU71" s="525"/>
      <c r="JGV71" s="525"/>
      <c r="JGW71" s="525"/>
      <c r="JGX71" s="525"/>
      <c r="JGY71" s="525"/>
      <c r="JGZ71" s="525"/>
      <c r="JHA71" s="525"/>
      <c r="JHB71" s="525"/>
      <c r="JHC71" s="525"/>
      <c r="JHD71" s="525"/>
      <c r="JHE71" s="525"/>
      <c r="JHF71" s="525"/>
      <c r="JHG71" s="525"/>
      <c r="JHH71" s="525"/>
      <c r="JHI71" s="525"/>
      <c r="JHJ71" s="525"/>
      <c r="JHK71" s="525"/>
      <c r="JHL71" s="525"/>
      <c r="JHM71" s="525"/>
      <c r="JHN71" s="525"/>
      <c r="JHO71" s="525"/>
      <c r="JHP71" s="525"/>
      <c r="JHQ71" s="525"/>
      <c r="JHR71" s="525"/>
      <c r="JHS71" s="525"/>
      <c r="JHT71" s="525"/>
      <c r="JHU71" s="525"/>
      <c r="JHV71" s="525"/>
      <c r="JHW71" s="525"/>
      <c r="JHX71" s="525"/>
      <c r="JHY71" s="525"/>
      <c r="JHZ71" s="525"/>
      <c r="JIA71" s="525"/>
      <c r="JIB71" s="525"/>
      <c r="JIC71" s="525"/>
      <c r="JID71" s="525"/>
      <c r="JIE71" s="525"/>
      <c r="JIF71" s="525"/>
      <c r="JIG71" s="525"/>
      <c r="JIH71" s="525"/>
      <c r="JII71" s="525"/>
      <c r="JIJ71" s="525"/>
      <c r="JIK71" s="525"/>
      <c r="JIL71" s="525"/>
      <c r="JIM71" s="525"/>
      <c r="JIN71" s="525"/>
      <c r="JIO71" s="525"/>
      <c r="JIP71" s="525"/>
      <c r="JIQ71" s="525"/>
      <c r="JIR71" s="525"/>
      <c r="JIS71" s="525"/>
      <c r="JIT71" s="525"/>
      <c r="JIU71" s="525"/>
      <c r="JIV71" s="525"/>
      <c r="JIW71" s="525"/>
      <c r="JIX71" s="525"/>
      <c r="JIY71" s="525"/>
      <c r="JIZ71" s="525"/>
      <c r="JJA71" s="525"/>
      <c r="JJB71" s="525"/>
      <c r="JJC71" s="525"/>
      <c r="JJD71" s="525"/>
      <c r="JJE71" s="525"/>
      <c r="JJF71" s="525"/>
      <c r="JJG71" s="525"/>
      <c r="JJH71" s="525"/>
      <c r="JJI71" s="525"/>
      <c r="JJJ71" s="525"/>
      <c r="JJK71" s="525"/>
      <c r="JJL71" s="525"/>
      <c r="JJM71" s="525"/>
      <c r="JJN71" s="525"/>
      <c r="JJO71" s="525"/>
      <c r="JJP71" s="525"/>
      <c r="JJQ71" s="525"/>
      <c r="JJR71" s="525"/>
      <c r="JJS71" s="525"/>
      <c r="JJT71" s="525"/>
      <c r="JJU71" s="525"/>
      <c r="JJV71" s="525"/>
      <c r="JJW71" s="525"/>
      <c r="JJX71" s="525"/>
      <c r="JJY71" s="525"/>
      <c r="JJZ71" s="525"/>
      <c r="JKA71" s="525"/>
      <c r="JKB71" s="525"/>
      <c r="JKC71" s="525"/>
      <c r="JKD71" s="525"/>
      <c r="JKE71" s="525"/>
      <c r="JKF71" s="525"/>
      <c r="JKG71" s="525"/>
      <c r="JKH71" s="525"/>
      <c r="JKI71" s="525"/>
      <c r="JKJ71" s="525"/>
      <c r="JKK71" s="525"/>
      <c r="JKL71" s="525"/>
      <c r="JKM71" s="525"/>
      <c r="JKN71" s="525"/>
      <c r="JKO71" s="525"/>
      <c r="JKP71" s="525"/>
      <c r="JKQ71" s="525"/>
      <c r="JKR71" s="525"/>
      <c r="JKS71" s="525"/>
      <c r="JKT71" s="525"/>
      <c r="JKU71" s="525"/>
      <c r="JKV71" s="525"/>
      <c r="JKW71" s="525"/>
      <c r="JKX71" s="525"/>
      <c r="JKY71" s="525"/>
      <c r="JKZ71" s="525"/>
      <c r="JLA71" s="525"/>
      <c r="JLB71" s="525"/>
      <c r="JLC71" s="525"/>
      <c r="JLD71" s="525"/>
      <c r="JLE71" s="525"/>
      <c r="JLF71" s="525"/>
      <c r="JLG71" s="525"/>
      <c r="JLH71" s="525"/>
      <c r="JLI71" s="525"/>
      <c r="JLJ71" s="525"/>
      <c r="JLK71" s="525"/>
      <c r="JLL71" s="525"/>
      <c r="JLM71" s="525"/>
      <c r="JLN71" s="525"/>
      <c r="JLO71" s="525"/>
      <c r="JLP71" s="525"/>
      <c r="JLQ71" s="525"/>
      <c r="JLR71" s="525"/>
      <c r="JLS71" s="525"/>
      <c r="JLT71" s="525"/>
      <c r="JLU71" s="525"/>
      <c r="JLV71" s="525"/>
      <c r="JLW71" s="525"/>
      <c r="JLX71" s="525"/>
      <c r="JLY71" s="525"/>
      <c r="JLZ71" s="525"/>
      <c r="JMA71" s="525"/>
      <c r="JMB71" s="525"/>
      <c r="JMC71" s="525"/>
      <c r="JMD71" s="525"/>
      <c r="JME71" s="525"/>
      <c r="JMF71" s="525"/>
      <c r="JMG71" s="525"/>
      <c r="JMH71" s="525"/>
      <c r="JMI71" s="525"/>
      <c r="JMJ71" s="525"/>
      <c r="JMK71" s="525"/>
      <c r="JML71" s="525"/>
      <c r="JMM71" s="525"/>
      <c r="JMN71" s="525"/>
      <c r="JMO71" s="525"/>
      <c r="JMP71" s="525"/>
      <c r="JMQ71" s="525"/>
      <c r="JMR71" s="525"/>
      <c r="JMS71" s="525"/>
      <c r="JMT71" s="525"/>
      <c r="JMU71" s="525"/>
      <c r="JMV71" s="525"/>
      <c r="JMW71" s="525"/>
      <c r="JMX71" s="525"/>
      <c r="JMY71" s="525"/>
      <c r="JMZ71" s="525"/>
      <c r="JNA71" s="525"/>
      <c r="JNB71" s="525"/>
      <c r="JNC71" s="525"/>
      <c r="JND71" s="525"/>
      <c r="JNE71" s="525"/>
      <c r="JNF71" s="525"/>
      <c r="JNG71" s="525"/>
      <c r="JNH71" s="525"/>
      <c r="JNI71" s="525"/>
      <c r="JNJ71" s="525"/>
      <c r="JNK71" s="525"/>
      <c r="JNL71" s="525"/>
      <c r="JNM71" s="525"/>
      <c r="JNN71" s="525"/>
      <c r="JNO71" s="525"/>
      <c r="JNP71" s="525"/>
      <c r="JNQ71" s="525"/>
      <c r="JNR71" s="525"/>
      <c r="JNS71" s="525"/>
      <c r="JNT71" s="525"/>
      <c r="JNU71" s="525"/>
      <c r="JNV71" s="525"/>
      <c r="JNW71" s="525"/>
      <c r="JNX71" s="525"/>
      <c r="JNY71" s="525"/>
      <c r="JNZ71" s="525"/>
      <c r="JOA71" s="525"/>
      <c r="JOB71" s="525"/>
      <c r="JOC71" s="525"/>
      <c r="JOD71" s="525"/>
      <c r="JOE71" s="525"/>
      <c r="JOF71" s="525"/>
      <c r="JOG71" s="525"/>
      <c r="JOH71" s="525"/>
      <c r="JOI71" s="525"/>
      <c r="JOJ71" s="525"/>
      <c r="JOK71" s="525"/>
      <c r="JOL71" s="525"/>
      <c r="JOM71" s="525"/>
      <c r="JON71" s="525"/>
      <c r="JOO71" s="525"/>
      <c r="JOP71" s="525"/>
      <c r="JOQ71" s="525"/>
      <c r="JOR71" s="525"/>
      <c r="JOS71" s="525"/>
      <c r="JOT71" s="525"/>
      <c r="JOU71" s="525"/>
      <c r="JOV71" s="525"/>
      <c r="JOW71" s="525"/>
      <c r="JOX71" s="525"/>
      <c r="JOY71" s="525"/>
      <c r="JOZ71" s="525"/>
      <c r="JPA71" s="525"/>
      <c r="JPB71" s="525"/>
      <c r="JPC71" s="525"/>
      <c r="JPD71" s="525"/>
      <c r="JPE71" s="525"/>
      <c r="JPF71" s="525"/>
      <c r="JPG71" s="525"/>
      <c r="JPH71" s="525"/>
      <c r="JPI71" s="525"/>
      <c r="JPJ71" s="525"/>
      <c r="JPK71" s="525"/>
      <c r="JPL71" s="525"/>
      <c r="JPM71" s="525"/>
      <c r="JPN71" s="525"/>
      <c r="JPO71" s="525"/>
      <c r="JPP71" s="525"/>
      <c r="JPQ71" s="525"/>
      <c r="JPR71" s="525"/>
      <c r="JPS71" s="525"/>
      <c r="JPT71" s="525"/>
      <c r="JPU71" s="525"/>
      <c r="JPV71" s="525"/>
      <c r="JPW71" s="525"/>
      <c r="JPX71" s="525"/>
      <c r="JPY71" s="525"/>
      <c r="JPZ71" s="525"/>
      <c r="JQA71" s="525"/>
      <c r="JQB71" s="525"/>
      <c r="JQC71" s="525"/>
      <c r="JQD71" s="525"/>
      <c r="JQE71" s="525"/>
      <c r="JQF71" s="525"/>
      <c r="JQG71" s="525"/>
      <c r="JQH71" s="525"/>
      <c r="JQI71" s="525"/>
      <c r="JQJ71" s="525"/>
      <c r="JQK71" s="525"/>
      <c r="JQL71" s="525"/>
      <c r="JQM71" s="525"/>
      <c r="JQN71" s="525"/>
      <c r="JQO71" s="525"/>
      <c r="JQP71" s="525"/>
      <c r="JQQ71" s="525"/>
      <c r="JQR71" s="525"/>
      <c r="JQS71" s="525"/>
      <c r="JQT71" s="525"/>
      <c r="JQU71" s="525"/>
      <c r="JQV71" s="525"/>
      <c r="JQW71" s="525"/>
      <c r="JQX71" s="525"/>
      <c r="JQY71" s="525"/>
      <c r="JQZ71" s="525"/>
      <c r="JRA71" s="525"/>
      <c r="JRB71" s="525"/>
      <c r="JRC71" s="525"/>
      <c r="JRD71" s="525"/>
      <c r="JRE71" s="525"/>
      <c r="JRF71" s="525"/>
      <c r="JRG71" s="525"/>
      <c r="JRH71" s="525"/>
      <c r="JRI71" s="525"/>
      <c r="JRJ71" s="525"/>
      <c r="JRK71" s="525"/>
      <c r="JRL71" s="525"/>
      <c r="JRM71" s="525"/>
      <c r="JRN71" s="525"/>
      <c r="JRO71" s="525"/>
      <c r="JRP71" s="525"/>
      <c r="JRQ71" s="525"/>
      <c r="JRR71" s="525"/>
      <c r="JRS71" s="525"/>
      <c r="JRT71" s="525"/>
      <c r="JRU71" s="525"/>
      <c r="JRV71" s="525"/>
      <c r="JRW71" s="525"/>
      <c r="JRX71" s="525"/>
      <c r="JRY71" s="525"/>
      <c r="JRZ71" s="525"/>
      <c r="JSA71" s="525"/>
      <c r="JSB71" s="525"/>
      <c r="JSC71" s="525"/>
      <c r="JSD71" s="525"/>
      <c r="JSE71" s="525"/>
      <c r="JSF71" s="525"/>
      <c r="JSG71" s="525"/>
      <c r="JSH71" s="525"/>
      <c r="JSI71" s="525"/>
      <c r="JSJ71" s="525"/>
      <c r="JSK71" s="525"/>
      <c r="JSL71" s="525"/>
      <c r="JSM71" s="525"/>
      <c r="JSN71" s="525"/>
      <c r="JSO71" s="525"/>
      <c r="JSP71" s="525"/>
      <c r="JSQ71" s="525"/>
      <c r="JSR71" s="525"/>
      <c r="JSS71" s="525"/>
      <c r="JST71" s="525"/>
      <c r="JSU71" s="525"/>
      <c r="JSV71" s="525"/>
      <c r="JSW71" s="525"/>
      <c r="JSX71" s="525"/>
      <c r="JSY71" s="525"/>
      <c r="JSZ71" s="525"/>
      <c r="JTA71" s="525"/>
      <c r="JTB71" s="525"/>
      <c r="JTC71" s="525"/>
      <c r="JTD71" s="525"/>
      <c r="JTE71" s="525"/>
      <c r="JTF71" s="525"/>
      <c r="JTG71" s="525"/>
      <c r="JTH71" s="525"/>
      <c r="JTI71" s="525"/>
      <c r="JTJ71" s="525"/>
      <c r="JTK71" s="525"/>
      <c r="JTL71" s="525"/>
      <c r="JTM71" s="525"/>
      <c r="JTN71" s="525"/>
      <c r="JTO71" s="525"/>
      <c r="JTP71" s="525"/>
      <c r="JTQ71" s="525"/>
      <c r="JTR71" s="525"/>
      <c r="JTS71" s="525"/>
      <c r="JTT71" s="525"/>
      <c r="JTU71" s="525"/>
      <c r="JTV71" s="525"/>
      <c r="JTW71" s="525"/>
      <c r="JTX71" s="525"/>
      <c r="JTY71" s="525"/>
      <c r="JTZ71" s="525"/>
      <c r="JUA71" s="525"/>
      <c r="JUB71" s="525"/>
      <c r="JUC71" s="525"/>
      <c r="JUD71" s="525"/>
      <c r="JUE71" s="525"/>
      <c r="JUF71" s="525"/>
      <c r="JUG71" s="525"/>
      <c r="JUH71" s="525"/>
      <c r="JUI71" s="525"/>
      <c r="JUJ71" s="525"/>
      <c r="JUK71" s="525"/>
      <c r="JUL71" s="525"/>
      <c r="JUM71" s="525"/>
      <c r="JUN71" s="525"/>
      <c r="JUO71" s="525"/>
      <c r="JUP71" s="525"/>
      <c r="JUQ71" s="525"/>
      <c r="JUR71" s="525"/>
      <c r="JUS71" s="525"/>
      <c r="JUT71" s="525"/>
      <c r="JUU71" s="525"/>
      <c r="JUV71" s="525"/>
      <c r="JUW71" s="525"/>
      <c r="JUX71" s="525"/>
      <c r="JUY71" s="525"/>
      <c r="JUZ71" s="525"/>
      <c r="JVA71" s="525"/>
      <c r="JVB71" s="525"/>
      <c r="JVC71" s="525"/>
      <c r="JVD71" s="525"/>
      <c r="JVE71" s="525"/>
      <c r="JVF71" s="525"/>
      <c r="JVG71" s="525"/>
      <c r="JVH71" s="525"/>
      <c r="JVI71" s="525"/>
      <c r="JVJ71" s="525"/>
      <c r="JVK71" s="525"/>
      <c r="JVL71" s="525"/>
      <c r="JVM71" s="525"/>
      <c r="JVN71" s="525"/>
      <c r="JVO71" s="525"/>
      <c r="JVP71" s="525"/>
      <c r="JVQ71" s="525"/>
      <c r="JVR71" s="525"/>
      <c r="JVS71" s="525"/>
      <c r="JVT71" s="525"/>
      <c r="JVU71" s="525"/>
      <c r="JVV71" s="525"/>
      <c r="JVW71" s="525"/>
      <c r="JVX71" s="525"/>
      <c r="JVY71" s="525"/>
      <c r="JVZ71" s="525"/>
      <c r="JWA71" s="525"/>
      <c r="JWB71" s="525"/>
      <c r="JWC71" s="525"/>
      <c r="JWD71" s="525"/>
      <c r="JWE71" s="525"/>
      <c r="JWF71" s="525"/>
      <c r="JWG71" s="525"/>
      <c r="JWH71" s="525"/>
      <c r="JWI71" s="525"/>
      <c r="JWJ71" s="525"/>
      <c r="JWK71" s="525"/>
      <c r="JWL71" s="525"/>
      <c r="JWM71" s="525"/>
      <c r="JWN71" s="525"/>
      <c r="JWO71" s="525"/>
      <c r="JWP71" s="525"/>
      <c r="JWQ71" s="525"/>
      <c r="JWR71" s="525"/>
      <c r="JWS71" s="525"/>
      <c r="JWT71" s="525"/>
      <c r="JWU71" s="525"/>
      <c r="JWV71" s="525"/>
      <c r="JWW71" s="525"/>
      <c r="JWX71" s="525"/>
      <c r="JWY71" s="525"/>
      <c r="JWZ71" s="525"/>
      <c r="JXA71" s="525"/>
      <c r="JXB71" s="525"/>
      <c r="JXC71" s="525"/>
      <c r="JXD71" s="525"/>
      <c r="JXE71" s="525"/>
      <c r="JXF71" s="525"/>
      <c r="JXG71" s="525"/>
      <c r="JXH71" s="525"/>
      <c r="JXI71" s="525"/>
      <c r="JXJ71" s="525"/>
      <c r="JXK71" s="525"/>
      <c r="JXL71" s="525"/>
      <c r="JXM71" s="525"/>
      <c r="JXN71" s="525"/>
      <c r="JXO71" s="525"/>
      <c r="JXP71" s="525"/>
      <c r="JXQ71" s="525"/>
      <c r="JXR71" s="525"/>
      <c r="JXS71" s="525"/>
      <c r="JXT71" s="525"/>
      <c r="JXU71" s="525"/>
      <c r="JXV71" s="525"/>
      <c r="JXW71" s="525"/>
      <c r="JXX71" s="525"/>
      <c r="JXY71" s="525"/>
      <c r="JXZ71" s="525"/>
      <c r="JYA71" s="525"/>
      <c r="JYB71" s="525"/>
      <c r="JYC71" s="525"/>
      <c r="JYD71" s="525"/>
      <c r="JYE71" s="525"/>
      <c r="JYF71" s="525"/>
      <c r="JYG71" s="525"/>
      <c r="JYH71" s="525"/>
      <c r="JYI71" s="525"/>
      <c r="JYJ71" s="525"/>
      <c r="JYK71" s="525"/>
      <c r="JYL71" s="525"/>
      <c r="JYM71" s="525"/>
      <c r="JYN71" s="525"/>
      <c r="JYO71" s="525"/>
      <c r="JYP71" s="525"/>
      <c r="JYQ71" s="525"/>
      <c r="JYR71" s="525"/>
      <c r="JYS71" s="525"/>
      <c r="JYT71" s="525"/>
      <c r="JYU71" s="525"/>
      <c r="JYV71" s="525"/>
      <c r="JYW71" s="525"/>
      <c r="JYX71" s="525"/>
      <c r="JYY71" s="525"/>
      <c r="JYZ71" s="525"/>
      <c r="JZA71" s="525"/>
      <c r="JZB71" s="525"/>
      <c r="JZC71" s="525"/>
      <c r="JZD71" s="525"/>
      <c r="JZE71" s="525"/>
      <c r="JZF71" s="525"/>
      <c r="JZG71" s="525"/>
      <c r="JZH71" s="525"/>
      <c r="JZI71" s="525"/>
      <c r="JZJ71" s="525"/>
      <c r="JZK71" s="525"/>
      <c r="JZL71" s="525"/>
      <c r="JZM71" s="525"/>
      <c r="JZN71" s="525"/>
      <c r="JZO71" s="525"/>
      <c r="JZP71" s="525"/>
      <c r="JZQ71" s="525"/>
      <c r="JZR71" s="525"/>
      <c r="JZS71" s="525"/>
      <c r="JZT71" s="525"/>
      <c r="JZU71" s="525"/>
      <c r="JZV71" s="525"/>
      <c r="JZW71" s="525"/>
      <c r="JZX71" s="525"/>
      <c r="JZY71" s="525"/>
      <c r="JZZ71" s="525"/>
      <c r="KAA71" s="525"/>
      <c r="KAB71" s="525"/>
      <c r="KAC71" s="525"/>
      <c r="KAD71" s="525"/>
      <c r="KAE71" s="525"/>
      <c r="KAF71" s="525"/>
      <c r="KAG71" s="525"/>
      <c r="KAH71" s="525"/>
      <c r="KAI71" s="525"/>
      <c r="KAJ71" s="525"/>
      <c r="KAK71" s="525"/>
      <c r="KAL71" s="525"/>
      <c r="KAM71" s="525"/>
      <c r="KAN71" s="525"/>
      <c r="KAO71" s="525"/>
      <c r="KAP71" s="525"/>
      <c r="KAQ71" s="525"/>
      <c r="KAR71" s="525"/>
      <c r="KAS71" s="525"/>
      <c r="KAT71" s="525"/>
      <c r="KAU71" s="525"/>
      <c r="KAV71" s="525"/>
      <c r="KAW71" s="525"/>
      <c r="KAX71" s="525"/>
      <c r="KAY71" s="525"/>
      <c r="KAZ71" s="525"/>
      <c r="KBA71" s="525"/>
      <c r="KBB71" s="525"/>
      <c r="KBC71" s="525"/>
      <c r="KBD71" s="525"/>
      <c r="KBE71" s="525"/>
      <c r="KBF71" s="525"/>
      <c r="KBG71" s="525"/>
      <c r="KBH71" s="525"/>
      <c r="KBI71" s="525"/>
      <c r="KBJ71" s="525"/>
      <c r="KBK71" s="525"/>
      <c r="KBL71" s="525"/>
      <c r="KBM71" s="525"/>
      <c r="KBN71" s="525"/>
      <c r="KBO71" s="525"/>
      <c r="KBP71" s="525"/>
      <c r="KBQ71" s="525"/>
      <c r="KBR71" s="525"/>
      <c r="KBS71" s="525"/>
      <c r="KBT71" s="525"/>
      <c r="KBU71" s="525"/>
      <c r="KBV71" s="525"/>
      <c r="KBW71" s="525"/>
      <c r="KBX71" s="525"/>
      <c r="KBY71" s="525"/>
      <c r="KBZ71" s="525"/>
      <c r="KCA71" s="525"/>
      <c r="KCB71" s="525"/>
      <c r="KCC71" s="525"/>
      <c r="KCD71" s="525"/>
      <c r="KCE71" s="525"/>
      <c r="KCF71" s="525"/>
      <c r="KCG71" s="525"/>
      <c r="KCH71" s="525"/>
      <c r="KCI71" s="525"/>
      <c r="KCJ71" s="525"/>
      <c r="KCK71" s="525"/>
      <c r="KCL71" s="525"/>
      <c r="KCM71" s="525"/>
      <c r="KCN71" s="525"/>
      <c r="KCO71" s="525"/>
      <c r="KCP71" s="525"/>
      <c r="KCQ71" s="525"/>
      <c r="KCR71" s="525"/>
      <c r="KCS71" s="525"/>
      <c r="KCT71" s="525"/>
      <c r="KCU71" s="525"/>
      <c r="KCV71" s="525"/>
      <c r="KCW71" s="525"/>
      <c r="KCX71" s="525"/>
      <c r="KCY71" s="525"/>
      <c r="KCZ71" s="525"/>
      <c r="KDA71" s="525"/>
      <c r="KDB71" s="525"/>
      <c r="KDC71" s="525"/>
      <c r="KDD71" s="525"/>
      <c r="KDE71" s="525"/>
      <c r="KDF71" s="525"/>
      <c r="KDG71" s="525"/>
      <c r="KDH71" s="525"/>
      <c r="KDI71" s="525"/>
      <c r="KDJ71" s="525"/>
      <c r="KDK71" s="525"/>
      <c r="KDL71" s="525"/>
      <c r="KDM71" s="525"/>
      <c r="KDN71" s="525"/>
      <c r="KDO71" s="525"/>
      <c r="KDP71" s="525"/>
      <c r="KDQ71" s="525"/>
      <c r="KDR71" s="525"/>
      <c r="KDS71" s="525"/>
      <c r="KDT71" s="525"/>
      <c r="KDU71" s="525"/>
      <c r="KDV71" s="525"/>
      <c r="KDW71" s="525"/>
      <c r="KDX71" s="525"/>
      <c r="KDY71" s="525"/>
      <c r="KDZ71" s="525"/>
      <c r="KEA71" s="525"/>
      <c r="KEB71" s="525"/>
      <c r="KEC71" s="525"/>
      <c r="KED71" s="525"/>
      <c r="KEE71" s="525"/>
      <c r="KEF71" s="525"/>
      <c r="KEG71" s="525"/>
      <c r="KEH71" s="525"/>
      <c r="KEI71" s="525"/>
      <c r="KEJ71" s="525"/>
      <c r="KEK71" s="525"/>
      <c r="KEL71" s="525"/>
      <c r="KEM71" s="525"/>
      <c r="KEN71" s="525"/>
      <c r="KEO71" s="525"/>
      <c r="KEP71" s="525"/>
      <c r="KEQ71" s="525"/>
      <c r="KER71" s="525"/>
      <c r="KES71" s="525"/>
      <c r="KET71" s="525"/>
      <c r="KEU71" s="525"/>
      <c r="KEV71" s="525"/>
      <c r="KEW71" s="525"/>
      <c r="KEX71" s="525"/>
      <c r="KEY71" s="525"/>
      <c r="KEZ71" s="525"/>
      <c r="KFA71" s="525"/>
      <c r="KFB71" s="525"/>
      <c r="KFC71" s="525"/>
      <c r="KFD71" s="525"/>
      <c r="KFE71" s="525"/>
      <c r="KFF71" s="525"/>
      <c r="KFG71" s="525"/>
      <c r="KFH71" s="525"/>
      <c r="KFI71" s="525"/>
      <c r="KFJ71" s="525"/>
      <c r="KFK71" s="525"/>
      <c r="KFL71" s="525"/>
      <c r="KFM71" s="525"/>
      <c r="KFN71" s="525"/>
      <c r="KFO71" s="525"/>
      <c r="KFP71" s="525"/>
      <c r="KFQ71" s="525"/>
      <c r="KFR71" s="525"/>
      <c r="KFS71" s="525"/>
      <c r="KFT71" s="525"/>
      <c r="KFU71" s="525"/>
      <c r="KFV71" s="525"/>
      <c r="KFW71" s="525"/>
      <c r="KFX71" s="525"/>
      <c r="KFY71" s="525"/>
      <c r="KFZ71" s="525"/>
      <c r="KGA71" s="525"/>
      <c r="KGB71" s="525"/>
      <c r="KGC71" s="525"/>
      <c r="KGD71" s="525"/>
      <c r="KGE71" s="525"/>
      <c r="KGF71" s="525"/>
      <c r="KGG71" s="525"/>
      <c r="KGH71" s="525"/>
      <c r="KGI71" s="525"/>
      <c r="KGJ71" s="525"/>
      <c r="KGK71" s="525"/>
      <c r="KGL71" s="525"/>
      <c r="KGM71" s="525"/>
      <c r="KGN71" s="525"/>
      <c r="KGO71" s="525"/>
      <c r="KGP71" s="525"/>
      <c r="KGQ71" s="525"/>
      <c r="KGR71" s="525"/>
      <c r="KGS71" s="525"/>
      <c r="KGT71" s="525"/>
      <c r="KGU71" s="525"/>
      <c r="KGV71" s="525"/>
      <c r="KGW71" s="525"/>
      <c r="KGX71" s="525"/>
      <c r="KGY71" s="525"/>
      <c r="KGZ71" s="525"/>
      <c r="KHA71" s="525"/>
      <c r="KHB71" s="525"/>
      <c r="KHC71" s="525"/>
      <c r="KHD71" s="525"/>
      <c r="KHE71" s="525"/>
      <c r="KHF71" s="525"/>
      <c r="KHG71" s="525"/>
      <c r="KHH71" s="525"/>
      <c r="KHI71" s="525"/>
      <c r="KHJ71" s="525"/>
      <c r="KHK71" s="525"/>
      <c r="KHL71" s="525"/>
      <c r="KHM71" s="525"/>
      <c r="KHN71" s="525"/>
      <c r="KHO71" s="525"/>
      <c r="KHP71" s="525"/>
      <c r="KHQ71" s="525"/>
      <c r="KHR71" s="525"/>
      <c r="KHS71" s="525"/>
      <c r="KHT71" s="525"/>
      <c r="KHU71" s="525"/>
      <c r="KHV71" s="525"/>
      <c r="KHW71" s="525"/>
      <c r="KHX71" s="525"/>
      <c r="KHY71" s="525"/>
      <c r="KHZ71" s="525"/>
      <c r="KIA71" s="525"/>
      <c r="KIB71" s="525"/>
      <c r="KIC71" s="525"/>
      <c r="KID71" s="525"/>
      <c r="KIE71" s="525"/>
      <c r="KIF71" s="525"/>
      <c r="KIG71" s="525"/>
      <c r="KIH71" s="525"/>
      <c r="KII71" s="525"/>
      <c r="KIJ71" s="525"/>
      <c r="KIK71" s="525"/>
      <c r="KIL71" s="525"/>
      <c r="KIM71" s="525"/>
      <c r="KIN71" s="525"/>
      <c r="KIO71" s="525"/>
      <c r="KIP71" s="525"/>
      <c r="KIQ71" s="525"/>
      <c r="KIR71" s="525"/>
      <c r="KIS71" s="525"/>
      <c r="KIT71" s="525"/>
      <c r="KIU71" s="525"/>
      <c r="KIV71" s="525"/>
      <c r="KIW71" s="525"/>
      <c r="KIX71" s="525"/>
      <c r="KIY71" s="525"/>
      <c r="KIZ71" s="525"/>
      <c r="KJA71" s="525"/>
      <c r="KJB71" s="525"/>
      <c r="KJC71" s="525"/>
      <c r="KJD71" s="525"/>
      <c r="KJE71" s="525"/>
      <c r="KJF71" s="525"/>
      <c r="KJG71" s="525"/>
      <c r="KJH71" s="525"/>
      <c r="KJI71" s="525"/>
      <c r="KJJ71" s="525"/>
      <c r="KJK71" s="525"/>
      <c r="KJL71" s="525"/>
      <c r="KJM71" s="525"/>
      <c r="KJN71" s="525"/>
      <c r="KJO71" s="525"/>
      <c r="KJP71" s="525"/>
      <c r="KJQ71" s="525"/>
      <c r="KJR71" s="525"/>
      <c r="KJS71" s="525"/>
      <c r="KJT71" s="525"/>
      <c r="KJU71" s="525"/>
      <c r="KJV71" s="525"/>
      <c r="KJW71" s="525"/>
      <c r="KJX71" s="525"/>
      <c r="KJY71" s="525"/>
      <c r="KJZ71" s="525"/>
      <c r="KKA71" s="525"/>
      <c r="KKB71" s="525"/>
      <c r="KKC71" s="525"/>
      <c r="KKD71" s="525"/>
      <c r="KKE71" s="525"/>
      <c r="KKF71" s="525"/>
      <c r="KKG71" s="525"/>
      <c r="KKH71" s="525"/>
      <c r="KKI71" s="525"/>
      <c r="KKJ71" s="525"/>
      <c r="KKK71" s="525"/>
      <c r="KKL71" s="525"/>
      <c r="KKM71" s="525"/>
      <c r="KKN71" s="525"/>
      <c r="KKO71" s="525"/>
      <c r="KKP71" s="525"/>
      <c r="KKQ71" s="525"/>
      <c r="KKR71" s="525"/>
      <c r="KKS71" s="525"/>
      <c r="KKT71" s="525"/>
      <c r="KKU71" s="525"/>
      <c r="KKV71" s="525"/>
      <c r="KKW71" s="525"/>
      <c r="KKX71" s="525"/>
      <c r="KKY71" s="525"/>
      <c r="KKZ71" s="525"/>
      <c r="KLA71" s="525"/>
      <c r="KLB71" s="525"/>
      <c r="KLC71" s="525"/>
      <c r="KLD71" s="525"/>
      <c r="KLE71" s="525"/>
      <c r="KLF71" s="525"/>
      <c r="KLG71" s="525"/>
      <c r="KLH71" s="525"/>
      <c r="KLI71" s="525"/>
      <c r="KLJ71" s="525"/>
      <c r="KLK71" s="525"/>
      <c r="KLL71" s="525"/>
      <c r="KLM71" s="525"/>
      <c r="KLN71" s="525"/>
      <c r="KLO71" s="525"/>
      <c r="KLP71" s="525"/>
      <c r="KLQ71" s="525"/>
      <c r="KLR71" s="525"/>
      <c r="KLS71" s="525"/>
      <c r="KLT71" s="525"/>
      <c r="KLU71" s="525"/>
      <c r="KLV71" s="525"/>
      <c r="KLW71" s="525"/>
      <c r="KLX71" s="525"/>
      <c r="KLY71" s="525"/>
      <c r="KLZ71" s="525"/>
      <c r="KMA71" s="525"/>
      <c r="KMB71" s="525"/>
      <c r="KMC71" s="525"/>
      <c r="KMD71" s="525"/>
      <c r="KME71" s="525"/>
      <c r="KMF71" s="525"/>
      <c r="KMG71" s="525"/>
      <c r="KMH71" s="525"/>
      <c r="KMI71" s="525"/>
      <c r="KMJ71" s="525"/>
      <c r="KMK71" s="525"/>
      <c r="KML71" s="525"/>
      <c r="KMM71" s="525"/>
      <c r="KMN71" s="525"/>
      <c r="KMO71" s="525"/>
      <c r="KMP71" s="525"/>
      <c r="KMQ71" s="525"/>
      <c r="KMR71" s="525"/>
      <c r="KMS71" s="525"/>
      <c r="KMT71" s="525"/>
      <c r="KMU71" s="525"/>
      <c r="KMV71" s="525"/>
      <c r="KMW71" s="525"/>
      <c r="KMX71" s="525"/>
      <c r="KMY71" s="525"/>
      <c r="KMZ71" s="525"/>
      <c r="KNA71" s="525"/>
      <c r="KNB71" s="525"/>
      <c r="KNC71" s="525"/>
      <c r="KND71" s="525"/>
      <c r="KNE71" s="525"/>
      <c r="KNF71" s="525"/>
      <c r="KNG71" s="525"/>
      <c r="KNH71" s="525"/>
      <c r="KNI71" s="525"/>
      <c r="KNJ71" s="525"/>
      <c r="KNK71" s="525"/>
      <c r="KNL71" s="525"/>
      <c r="KNM71" s="525"/>
      <c r="KNN71" s="525"/>
      <c r="KNO71" s="525"/>
      <c r="KNP71" s="525"/>
      <c r="KNQ71" s="525"/>
      <c r="KNR71" s="525"/>
      <c r="KNS71" s="525"/>
      <c r="KNT71" s="525"/>
      <c r="KNU71" s="525"/>
      <c r="KNV71" s="525"/>
      <c r="KNW71" s="525"/>
      <c r="KNX71" s="525"/>
      <c r="KNY71" s="525"/>
      <c r="KNZ71" s="525"/>
      <c r="KOA71" s="525"/>
      <c r="KOB71" s="525"/>
      <c r="KOC71" s="525"/>
      <c r="KOD71" s="525"/>
      <c r="KOE71" s="525"/>
      <c r="KOF71" s="525"/>
      <c r="KOG71" s="525"/>
      <c r="KOH71" s="525"/>
      <c r="KOI71" s="525"/>
      <c r="KOJ71" s="525"/>
      <c r="KOK71" s="525"/>
      <c r="KOL71" s="525"/>
      <c r="KOM71" s="525"/>
      <c r="KON71" s="525"/>
      <c r="KOO71" s="525"/>
      <c r="KOP71" s="525"/>
      <c r="KOQ71" s="525"/>
      <c r="KOR71" s="525"/>
      <c r="KOS71" s="525"/>
      <c r="KOT71" s="525"/>
      <c r="KOU71" s="525"/>
      <c r="KOV71" s="525"/>
      <c r="KOW71" s="525"/>
      <c r="KOX71" s="525"/>
      <c r="KOY71" s="525"/>
      <c r="KOZ71" s="525"/>
      <c r="KPA71" s="525"/>
      <c r="KPB71" s="525"/>
      <c r="KPC71" s="525"/>
      <c r="KPD71" s="525"/>
      <c r="KPE71" s="525"/>
      <c r="KPF71" s="525"/>
      <c r="KPG71" s="525"/>
      <c r="KPH71" s="525"/>
      <c r="KPI71" s="525"/>
      <c r="KPJ71" s="525"/>
      <c r="KPK71" s="525"/>
      <c r="KPL71" s="525"/>
      <c r="KPM71" s="525"/>
      <c r="KPN71" s="525"/>
      <c r="KPO71" s="525"/>
      <c r="KPP71" s="525"/>
      <c r="KPQ71" s="525"/>
      <c r="KPR71" s="525"/>
      <c r="KPS71" s="525"/>
      <c r="KPT71" s="525"/>
      <c r="KPU71" s="525"/>
      <c r="KPV71" s="525"/>
      <c r="KPW71" s="525"/>
      <c r="KPX71" s="525"/>
      <c r="KPY71" s="525"/>
      <c r="KPZ71" s="525"/>
      <c r="KQA71" s="525"/>
      <c r="KQB71" s="525"/>
      <c r="KQC71" s="525"/>
      <c r="KQD71" s="525"/>
      <c r="KQE71" s="525"/>
      <c r="KQF71" s="525"/>
      <c r="KQG71" s="525"/>
      <c r="KQH71" s="525"/>
      <c r="KQI71" s="525"/>
      <c r="KQJ71" s="525"/>
      <c r="KQK71" s="525"/>
      <c r="KQL71" s="525"/>
      <c r="KQM71" s="525"/>
      <c r="KQN71" s="525"/>
      <c r="KQO71" s="525"/>
      <c r="KQP71" s="525"/>
      <c r="KQQ71" s="525"/>
      <c r="KQR71" s="525"/>
      <c r="KQS71" s="525"/>
      <c r="KQT71" s="525"/>
      <c r="KQU71" s="525"/>
      <c r="KQV71" s="525"/>
      <c r="KQW71" s="525"/>
      <c r="KQX71" s="525"/>
      <c r="KQY71" s="525"/>
      <c r="KQZ71" s="525"/>
      <c r="KRA71" s="525"/>
      <c r="KRB71" s="525"/>
      <c r="KRC71" s="525"/>
      <c r="KRD71" s="525"/>
      <c r="KRE71" s="525"/>
      <c r="KRF71" s="525"/>
      <c r="KRG71" s="525"/>
      <c r="KRH71" s="525"/>
      <c r="KRI71" s="525"/>
      <c r="KRJ71" s="525"/>
      <c r="KRK71" s="525"/>
      <c r="KRL71" s="525"/>
      <c r="KRM71" s="525"/>
      <c r="KRN71" s="525"/>
      <c r="KRO71" s="525"/>
      <c r="KRP71" s="525"/>
      <c r="KRQ71" s="525"/>
      <c r="KRR71" s="525"/>
      <c r="KRS71" s="525"/>
      <c r="KRT71" s="525"/>
      <c r="KRU71" s="525"/>
      <c r="KRV71" s="525"/>
      <c r="KRW71" s="525"/>
      <c r="KRX71" s="525"/>
      <c r="KRY71" s="525"/>
      <c r="KRZ71" s="525"/>
      <c r="KSA71" s="525"/>
      <c r="KSB71" s="525"/>
      <c r="KSC71" s="525"/>
      <c r="KSD71" s="525"/>
      <c r="KSE71" s="525"/>
      <c r="KSF71" s="525"/>
      <c r="KSG71" s="525"/>
      <c r="KSH71" s="525"/>
      <c r="KSI71" s="525"/>
      <c r="KSJ71" s="525"/>
      <c r="KSK71" s="525"/>
      <c r="KSL71" s="525"/>
      <c r="KSM71" s="525"/>
      <c r="KSN71" s="525"/>
      <c r="KSO71" s="525"/>
      <c r="KSP71" s="525"/>
      <c r="KSQ71" s="525"/>
      <c r="KSR71" s="525"/>
      <c r="KSS71" s="525"/>
      <c r="KST71" s="525"/>
      <c r="KSU71" s="525"/>
      <c r="KSV71" s="525"/>
      <c r="KSW71" s="525"/>
      <c r="KSX71" s="525"/>
      <c r="KSY71" s="525"/>
      <c r="KSZ71" s="525"/>
      <c r="KTA71" s="525"/>
      <c r="KTB71" s="525"/>
      <c r="KTC71" s="525"/>
      <c r="KTD71" s="525"/>
      <c r="KTE71" s="525"/>
      <c r="KTF71" s="525"/>
      <c r="KTG71" s="525"/>
      <c r="KTH71" s="525"/>
      <c r="KTI71" s="525"/>
      <c r="KTJ71" s="525"/>
      <c r="KTK71" s="525"/>
      <c r="KTL71" s="525"/>
      <c r="KTM71" s="525"/>
      <c r="KTN71" s="525"/>
      <c r="KTO71" s="525"/>
      <c r="KTP71" s="525"/>
      <c r="KTQ71" s="525"/>
      <c r="KTR71" s="525"/>
      <c r="KTS71" s="525"/>
      <c r="KTT71" s="525"/>
      <c r="KTU71" s="525"/>
      <c r="KTV71" s="525"/>
      <c r="KTW71" s="525"/>
      <c r="KTX71" s="525"/>
      <c r="KTY71" s="525"/>
      <c r="KTZ71" s="525"/>
      <c r="KUA71" s="525"/>
      <c r="KUB71" s="525"/>
      <c r="KUC71" s="525"/>
      <c r="KUD71" s="525"/>
      <c r="KUE71" s="525"/>
      <c r="KUF71" s="525"/>
      <c r="KUG71" s="525"/>
      <c r="KUH71" s="525"/>
      <c r="KUI71" s="525"/>
      <c r="KUJ71" s="525"/>
      <c r="KUK71" s="525"/>
      <c r="KUL71" s="525"/>
      <c r="KUM71" s="525"/>
      <c r="KUN71" s="525"/>
      <c r="KUO71" s="525"/>
      <c r="KUP71" s="525"/>
      <c r="KUQ71" s="525"/>
      <c r="KUR71" s="525"/>
      <c r="KUS71" s="525"/>
      <c r="KUT71" s="525"/>
      <c r="KUU71" s="525"/>
      <c r="KUV71" s="525"/>
      <c r="KUW71" s="525"/>
      <c r="KUX71" s="525"/>
      <c r="KUY71" s="525"/>
      <c r="KUZ71" s="525"/>
      <c r="KVA71" s="525"/>
      <c r="KVB71" s="525"/>
      <c r="KVC71" s="525"/>
      <c r="KVD71" s="525"/>
      <c r="KVE71" s="525"/>
      <c r="KVF71" s="525"/>
      <c r="KVG71" s="525"/>
      <c r="KVH71" s="525"/>
      <c r="KVI71" s="525"/>
      <c r="KVJ71" s="525"/>
      <c r="KVK71" s="525"/>
      <c r="KVL71" s="525"/>
      <c r="KVM71" s="525"/>
      <c r="KVN71" s="525"/>
      <c r="KVO71" s="525"/>
      <c r="KVP71" s="525"/>
      <c r="KVQ71" s="525"/>
      <c r="KVR71" s="525"/>
      <c r="KVS71" s="525"/>
      <c r="KVT71" s="525"/>
      <c r="KVU71" s="525"/>
      <c r="KVV71" s="525"/>
      <c r="KVW71" s="525"/>
      <c r="KVX71" s="525"/>
      <c r="KVY71" s="525"/>
      <c r="KVZ71" s="525"/>
      <c r="KWA71" s="525"/>
      <c r="KWB71" s="525"/>
      <c r="KWC71" s="525"/>
      <c r="KWD71" s="525"/>
      <c r="KWE71" s="525"/>
      <c r="KWF71" s="525"/>
      <c r="KWG71" s="525"/>
      <c r="KWH71" s="525"/>
      <c r="KWI71" s="525"/>
      <c r="KWJ71" s="525"/>
      <c r="KWK71" s="525"/>
      <c r="KWL71" s="525"/>
      <c r="KWM71" s="525"/>
      <c r="KWN71" s="525"/>
      <c r="KWO71" s="525"/>
      <c r="KWP71" s="525"/>
      <c r="KWQ71" s="525"/>
      <c r="KWR71" s="525"/>
      <c r="KWS71" s="525"/>
      <c r="KWT71" s="525"/>
      <c r="KWU71" s="525"/>
      <c r="KWV71" s="525"/>
      <c r="KWW71" s="525"/>
      <c r="KWX71" s="525"/>
      <c r="KWY71" s="525"/>
      <c r="KWZ71" s="525"/>
      <c r="KXA71" s="525"/>
      <c r="KXB71" s="525"/>
      <c r="KXC71" s="525"/>
      <c r="KXD71" s="525"/>
      <c r="KXE71" s="525"/>
      <c r="KXF71" s="525"/>
      <c r="KXG71" s="525"/>
      <c r="KXH71" s="525"/>
      <c r="KXI71" s="525"/>
      <c r="KXJ71" s="525"/>
      <c r="KXK71" s="525"/>
      <c r="KXL71" s="525"/>
      <c r="KXM71" s="525"/>
      <c r="KXN71" s="525"/>
      <c r="KXO71" s="525"/>
      <c r="KXP71" s="525"/>
      <c r="KXQ71" s="525"/>
      <c r="KXR71" s="525"/>
      <c r="KXS71" s="525"/>
      <c r="KXT71" s="525"/>
      <c r="KXU71" s="525"/>
      <c r="KXV71" s="525"/>
      <c r="KXW71" s="525"/>
      <c r="KXX71" s="525"/>
      <c r="KXY71" s="525"/>
      <c r="KXZ71" s="525"/>
      <c r="KYA71" s="525"/>
      <c r="KYB71" s="525"/>
      <c r="KYC71" s="525"/>
      <c r="KYD71" s="525"/>
      <c r="KYE71" s="525"/>
      <c r="KYF71" s="525"/>
      <c r="KYG71" s="525"/>
      <c r="KYH71" s="525"/>
      <c r="KYI71" s="525"/>
      <c r="KYJ71" s="525"/>
      <c r="KYK71" s="525"/>
      <c r="KYL71" s="525"/>
      <c r="KYM71" s="525"/>
      <c r="KYN71" s="525"/>
      <c r="KYO71" s="525"/>
      <c r="KYP71" s="525"/>
      <c r="KYQ71" s="525"/>
      <c r="KYR71" s="525"/>
      <c r="KYS71" s="525"/>
      <c r="KYT71" s="525"/>
      <c r="KYU71" s="525"/>
      <c r="KYV71" s="525"/>
      <c r="KYW71" s="525"/>
      <c r="KYX71" s="525"/>
      <c r="KYY71" s="525"/>
      <c r="KYZ71" s="525"/>
      <c r="KZA71" s="525"/>
      <c r="KZB71" s="525"/>
      <c r="KZC71" s="525"/>
      <c r="KZD71" s="525"/>
      <c r="KZE71" s="525"/>
      <c r="KZF71" s="525"/>
      <c r="KZG71" s="525"/>
      <c r="KZH71" s="525"/>
      <c r="KZI71" s="525"/>
      <c r="KZJ71" s="525"/>
      <c r="KZK71" s="525"/>
      <c r="KZL71" s="525"/>
      <c r="KZM71" s="525"/>
      <c r="KZN71" s="525"/>
      <c r="KZO71" s="525"/>
      <c r="KZP71" s="525"/>
      <c r="KZQ71" s="525"/>
      <c r="KZR71" s="525"/>
      <c r="KZS71" s="525"/>
      <c r="KZT71" s="525"/>
      <c r="KZU71" s="525"/>
      <c r="KZV71" s="525"/>
      <c r="KZW71" s="525"/>
      <c r="KZX71" s="525"/>
      <c r="KZY71" s="525"/>
      <c r="KZZ71" s="525"/>
      <c r="LAA71" s="525"/>
      <c r="LAB71" s="525"/>
      <c r="LAC71" s="525"/>
      <c r="LAD71" s="525"/>
      <c r="LAE71" s="525"/>
      <c r="LAF71" s="525"/>
      <c r="LAG71" s="525"/>
      <c r="LAH71" s="525"/>
      <c r="LAI71" s="525"/>
      <c r="LAJ71" s="525"/>
      <c r="LAK71" s="525"/>
      <c r="LAL71" s="525"/>
      <c r="LAM71" s="525"/>
      <c r="LAN71" s="525"/>
      <c r="LAO71" s="525"/>
      <c r="LAP71" s="525"/>
      <c r="LAQ71" s="525"/>
      <c r="LAR71" s="525"/>
      <c r="LAS71" s="525"/>
      <c r="LAT71" s="525"/>
      <c r="LAU71" s="525"/>
      <c r="LAV71" s="525"/>
      <c r="LAW71" s="525"/>
      <c r="LAX71" s="525"/>
      <c r="LAY71" s="525"/>
      <c r="LAZ71" s="525"/>
      <c r="LBA71" s="525"/>
      <c r="LBB71" s="525"/>
      <c r="LBC71" s="525"/>
      <c r="LBD71" s="525"/>
      <c r="LBE71" s="525"/>
      <c r="LBF71" s="525"/>
      <c r="LBG71" s="525"/>
      <c r="LBH71" s="525"/>
      <c r="LBI71" s="525"/>
      <c r="LBJ71" s="525"/>
      <c r="LBK71" s="525"/>
      <c r="LBL71" s="525"/>
      <c r="LBM71" s="525"/>
      <c r="LBN71" s="525"/>
      <c r="LBO71" s="525"/>
      <c r="LBP71" s="525"/>
      <c r="LBQ71" s="525"/>
      <c r="LBR71" s="525"/>
      <c r="LBS71" s="525"/>
      <c r="LBT71" s="525"/>
      <c r="LBU71" s="525"/>
      <c r="LBV71" s="525"/>
      <c r="LBW71" s="525"/>
      <c r="LBX71" s="525"/>
      <c r="LBY71" s="525"/>
      <c r="LBZ71" s="525"/>
      <c r="LCA71" s="525"/>
      <c r="LCB71" s="525"/>
      <c r="LCC71" s="525"/>
      <c r="LCD71" s="525"/>
      <c r="LCE71" s="525"/>
      <c r="LCF71" s="525"/>
      <c r="LCG71" s="525"/>
      <c r="LCH71" s="525"/>
      <c r="LCI71" s="525"/>
      <c r="LCJ71" s="525"/>
      <c r="LCK71" s="525"/>
      <c r="LCL71" s="525"/>
      <c r="LCM71" s="525"/>
      <c r="LCN71" s="525"/>
      <c r="LCO71" s="525"/>
      <c r="LCP71" s="525"/>
      <c r="LCQ71" s="525"/>
      <c r="LCR71" s="525"/>
      <c r="LCS71" s="525"/>
      <c r="LCT71" s="525"/>
      <c r="LCU71" s="525"/>
      <c r="LCV71" s="525"/>
      <c r="LCW71" s="525"/>
      <c r="LCX71" s="525"/>
      <c r="LCY71" s="525"/>
      <c r="LCZ71" s="525"/>
      <c r="LDA71" s="525"/>
      <c r="LDB71" s="525"/>
      <c r="LDC71" s="525"/>
      <c r="LDD71" s="525"/>
      <c r="LDE71" s="525"/>
      <c r="LDF71" s="525"/>
      <c r="LDG71" s="525"/>
      <c r="LDH71" s="525"/>
      <c r="LDI71" s="525"/>
      <c r="LDJ71" s="525"/>
      <c r="LDK71" s="525"/>
      <c r="LDL71" s="525"/>
      <c r="LDM71" s="525"/>
      <c r="LDN71" s="525"/>
      <c r="LDO71" s="525"/>
      <c r="LDP71" s="525"/>
      <c r="LDQ71" s="525"/>
      <c r="LDR71" s="525"/>
      <c r="LDS71" s="525"/>
      <c r="LDT71" s="525"/>
      <c r="LDU71" s="525"/>
      <c r="LDV71" s="525"/>
      <c r="LDW71" s="525"/>
      <c r="LDX71" s="525"/>
      <c r="LDY71" s="525"/>
      <c r="LDZ71" s="525"/>
      <c r="LEA71" s="525"/>
      <c r="LEB71" s="525"/>
      <c r="LEC71" s="525"/>
      <c r="LED71" s="525"/>
      <c r="LEE71" s="525"/>
      <c r="LEF71" s="525"/>
      <c r="LEG71" s="525"/>
      <c r="LEH71" s="525"/>
      <c r="LEI71" s="525"/>
      <c r="LEJ71" s="525"/>
      <c r="LEK71" s="525"/>
      <c r="LEL71" s="525"/>
      <c r="LEM71" s="525"/>
      <c r="LEN71" s="525"/>
      <c r="LEO71" s="525"/>
      <c r="LEP71" s="525"/>
      <c r="LEQ71" s="525"/>
      <c r="LER71" s="525"/>
      <c r="LES71" s="525"/>
      <c r="LET71" s="525"/>
      <c r="LEU71" s="525"/>
      <c r="LEV71" s="525"/>
      <c r="LEW71" s="525"/>
      <c r="LEX71" s="525"/>
      <c r="LEY71" s="525"/>
      <c r="LEZ71" s="525"/>
      <c r="LFA71" s="525"/>
      <c r="LFB71" s="525"/>
      <c r="LFC71" s="525"/>
      <c r="LFD71" s="525"/>
      <c r="LFE71" s="525"/>
      <c r="LFF71" s="525"/>
      <c r="LFG71" s="525"/>
      <c r="LFH71" s="525"/>
      <c r="LFI71" s="525"/>
      <c r="LFJ71" s="525"/>
      <c r="LFK71" s="525"/>
      <c r="LFL71" s="525"/>
      <c r="LFM71" s="525"/>
      <c r="LFN71" s="525"/>
      <c r="LFO71" s="525"/>
      <c r="LFP71" s="525"/>
      <c r="LFQ71" s="525"/>
      <c r="LFR71" s="525"/>
      <c r="LFS71" s="525"/>
      <c r="LFT71" s="525"/>
      <c r="LFU71" s="525"/>
      <c r="LFV71" s="525"/>
      <c r="LFW71" s="525"/>
      <c r="LFX71" s="525"/>
      <c r="LFY71" s="525"/>
      <c r="LFZ71" s="525"/>
      <c r="LGA71" s="525"/>
      <c r="LGB71" s="525"/>
      <c r="LGC71" s="525"/>
      <c r="LGD71" s="525"/>
      <c r="LGE71" s="525"/>
      <c r="LGF71" s="525"/>
      <c r="LGG71" s="525"/>
      <c r="LGH71" s="525"/>
      <c r="LGI71" s="525"/>
      <c r="LGJ71" s="525"/>
      <c r="LGK71" s="525"/>
      <c r="LGL71" s="525"/>
      <c r="LGM71" s="525"/>
      <c r="LGN71" s="525"/>
      <c r="LGO71" s="525"/>
      <c r="LGP71" s="525"/>
      <c r="LGQ71" s="525"/>
      <c r="LGR71" s="525"/>
      <c r="LGS71" s="525"/>
      <c r="LGT71" s="525"/>
      <c r="LGU71" s="525"/>
      <c r="LGV71" s="525"/>
      <c r="LGW71" s="525"/>
      <c r="LGX71" s="525"/>
      <c r="LGY71" s="525"/>
      <c r="LGZ71" s="525"/>
      <c r="LHA71" s="525"/>
      <c r="LHB71" s="525"/>
      <c r="LHC71" s="525"/>
      <c r="LHD71" s="525"/>
      <c r="LHE71" s="525"/>
      <c r="LHF71" s="525"/>
      <c r="LHG71" s="525"/>
      <c r="LHH71" s="525"/>
      <c r="LHI71" s="525"/>
      <c r="LHJ71" s="525"/>
      <c r="LHK71" s="525"/>
      <c r="LHL71" s="525"/>
      <c r="LHM71" s="525"/>
      <c r="LHN71" s="525"/>
      <c r="LHO71" s="525"/>
      <c r="LHP71" s="525"/>
      <c r="LHQ71" s="525"/>
      <c r="LHR71" s="525"/>
      <c r="LHS71" s="525"/>
      <c r="LHT71" s="525"/>
      <c r="LHU71" s="525"/>
      <c r="LHV71" s="525"/>
      <c r="LHW71" s="525"/>
      <c r="LHX71" s="525"/>
      <c r="LHY71" s="525"/>
      <c r="LHZ71" s="525"/>
      <c r="LIA71" s="525"/>
      <c r="LIB71" s="525"/>
      <c r="LIC71" s="525"/>
      <c r="LID71" s="525"/>
      <c r="LIE71" s="525"/>
      <c r="LIF71" s="525"/>
      <c r="LIG71" s="525"/>
      <c r="LIH71" s="525"/>
      <c r="LII71" s="525"/>
      <c r="LIJ71" s="525"/>
      <c r="LIK71" s="525"/>
      <c r="LIL71" s="525"/>
      <c r="LIM71" s="525"/>
      <c r="LIN71" s="525"/>
      <c r="LIO71" s="525"/>
      <c r="LIP71" s="525"/>
      <c r="LIQ71" s="525"/>
      <c r="LIR71" s="525"/>
      <c r="LIS71" s="525"/>
      <c r="LIT71" s="525"/>
      <c r="LIU71" s="525"/>
      <c r="LIV71" s="525"/>
      <c r="LIW71" s="525"/>
      <c r="LIX71" s="525"/>
      <c r="LIY71" s="525"/>
      <c r="LIZ71" s="525"/>
      <c r="LJA71" s="525"/>
      <c r="LJB71" s="525"/>
      <c r="LJC71" s="525"/>
      <c r="LJD71" s="525"/>
      <c r="LJE71" s="525"/>
      <c r="LJF71" s="525"/>
      <c r="LJG71" s="525"/>
      <c r="LJH71" s="525"/>
      <c r="LJI71" s="525"/>
      <c r="LJJ71" s="525"/>
      <c r="LJK71" s="525"/>
      <c r="LJL71" s="525"/>
      <c r="LJM71" s="525"/>
      <c r="LJN71" s="525"/>
      <c r="LJO71" s="525"/>
      <c r="LJP71" s="525"/>
      <c r="LJQ71" s="525"/>
      <c r="LJR71" s="525"/>
      <c r="LJS71" s="525"/>
      <c r="LJT71" s="525"/>
      <c r="LJU71" s="525"/>
      <c r="LJV71" s="525"/>
      <c r="LJW71" s="525"/>
      <c r="LJX71" s="525"/>
      <c r="LJY71" s="525"/>
      <c r="LJZ71" s="525"/>
      <c r="LKA71" s="525"/>
      <c r="LKB71" s="525"/>
      <c r="LKC71" s="525"/>
      <c r="LKD71" s="525"/>
      <c r="LKE71" s="525"/>
      <c r="LKF71" s="525"/>
      <c r="LKG71" s="525"/>
      <c r="LKH71" s="525"/>
      <c r="LKI71" s="525"/>
      <c r="LKJ71" s="525"/>
      <c r="LKK71" s="525"/>
      <c r="LKL71" s="525"/>
      <c r="LKM71" s="525"/>
      <c r="LKN71" s="525"/>
      <c r="LKO71" s="525"/>
      <c r="LKP71" s="525"/>
      <c r="LKQ71" s="525"/>
      <c r="LKR71" s="525"/>
      <c r="LKS71" s="525"/>
      <c r="LKT71" s="525"/>
      <c r="LKU71" s="525"/>
      <c r="LKV71" s="525"/>
      <c r="LKW71" s="525"/>
      <c r="LKX71" s="525"/>
      <c r="LKY71" s="525"/>
      <c r="LKZ71" s="525"/>
      <c r="LLA71" s="525"/>
      <c r="LLB71" s="525"/>
      <c r="LLC71" s="525"/>
      <c r="LLD71" s="525"/>
      <c r="LLE71" s="525"/>
      <c r="LLF71" s="525"/>
      <c r="LLG71" s="525"/>
      <c r="LLH71" s="525"/>
      <c r="LLI71" s="525"/>
      <c r="LLJ71" s="525"/>
      <c r="LLK71" s="525"/>
      <c r="LLL71" s="525"/>
      <c r="LLM71" s="525"/>
      <c r="LLN71" s="525"/>
      <c r="LLO71" s="525"/>
      <c r="LLP71" s="525"/>
      <c r="LLQ71" s="525"/>
      <c r="LLR71" s="525"/>
      <c r="LLS71" s="525"/>
      <c r="LLT71" s="525"/>
      <c r="LLU71" s="525"/>
      <c r="LLV71" s="525"/>
      <c r="LLW71" s="525"/>
      <c r="LLX71" s="525"/>
      <c r="LLY71" s="525"/>
      <c r="LLZ71" s="525"/>
      <c r="LMA71" s="525"/>
      <c r="LMB71" s="525"/>
      <c r="LMC71" s="525"/>
      <c r="LMD71" s="525"/>
      <c r="LME71" s="525"/>
      <c r="LMF71" s="525"/>
      <c r="LMG71" s="525"/>
      <c r="LMH71" s="525"/>
      <c r="LMI71" s="525"/>
      <c r="LMJ71" s="525"/>
      <c r="LMK71" s="525"/>
      <c r="LML71" s="525"/>
      <c r="LMM71" s="525"/>
      <c r="LMN71" s="525"/>
      <c r="LMO71" s="525"/>
      <c r="LMP71" s="525"/>
      <c r="LMQ71" s="525"/>
      <c r="LMR71" s="525"/>
      <c r="LMS71" s="525"/>
      <c r="LMT71" s="525"/>
      <c r="LMU71" s="525"/>
      <c r="LMV71" s="525"/>
      <c r="LMW71" s="525"/>
      <c r="LMX71" s="525"/>
      <c r="LMY71" s="525"/>
      <c r="LMZ71" s="525"/>
      <c r="LNA71" s="525"/>
      <c r="LNB71" s="525"/>
      <c r="LNC71" s="525"/>
      <c r="LND71" s="525"/>
      <c r="LNE71" s="525"/>
      <c r="LNF71" s="525"/>
      <c r="LNG71" s="525"/>
      <c r="LNH71" s="525"/>
      <c r="LNI71" s="525"/>
      <c r="LNJ71" s="525"/>
      <c r="LNK71" s="525"/>
      <c r="LNL71" s="525"/>
      <c r="LNM71" s="525"/>
      <c r="LNN71" s="525"/>
      <c r="LNO71" s="525"/>
      <c r="LNP71" s="525"/>
      <c r="LNQ71" s="525"/>
      <c r="LNR71" s="525"/>
      <c r="LNS71" s="525"/>
      <c r="LNT71" s="525"/>
      <c r="LNU71" s="525"/>
      <c r="LNV71" s="525"/>
      <c r="LNW71" s="525"/>
      <c r="LNX71" s="525"/>
      <c r="LNY71" s="525"/>
      <c r="LNZ71" s="525"/>
      <c r="LOA71" s="525"/>
      <c r="LOB71" s="525"/>
      <c r="LOC71" s="525"/>
      <c r="LOD71" s="525"/>
      <c r="LOE71" s="525"/>
      <c r="LOF71" s="525"/>
      <c r="LOG71" s="525"/>
      <c r="LOH71" s="525"/>
      <c r="LOI71" s="525"/>
      <c r="LOJ71" s="525"/>
      <c r="LOK71" s="525"/>
      <c r="LOL71" s="525"/>
      <c r="LOM71" s="525"/>
      <c r="LON71" s="525"/>
      <c r="LOO71" s="525"/>
      <c r="LOP71" s="525"/>
      <c r="LOQ71" s="525"/>
      <c r="LOR71" s="525"/>
      <c r="LOS71" s="525"/>
      <c r="LOT71" s="525"/>
      <c r="LOU71" s="525"/>
      <c r="LOV71" s="525"/>
      <c r="LOW71" s="525"/>
      <c r="LOX71" s="525"/>
      <c r="LOY71" s="525"/>
      <c r="LOZ71" s="525"/>
      <c r="LPA71" s="525"/>
      <c r="LPB71" s="525"/>
      <c r="LPC71" s="525"/>
      <c r="LPD71" s="525"/>
      <c r="LPE71" s="525"/>
      <c r="LPF71" s="525"/>
      <c r="LPG71" s="525"/>
      <c r="LPH71" s="525"/>
      <c r="LPI71" s="525"/>
      <c r="LPJ71" s="525"/>
      <c r="LPK71" s="525"/>
      <c r="LPL71" s="525"/>
      <c r="LPM71" s="525"/>
      <c r="LPN71" s="525"/>
      <c r="LPO71" s="525"/>
      <c r="LPP71" s="525"/>
      <c r="LPQ71" s="525"/>
      <c r="LPR71" s="525"/>
      <c r="LPS71" s="525"/>
      <c r="LPT71" s="525"/>
      <c r="LPU71" s="525"/>
      <c r="LPV71" s="525"/>
      <c r="LPW71" s="525"/>
      <c r="LPX71" s="525"/>
      <c r="LPY71" s="525"/>
      <c r="LPZ71" s="525"/>
      <c r="LQA71" s="525"/>
      <c r="LQB71" s="525"/>
      <c r="LQC71" s="525"/>
      <c r="LQD71" s="525"/>
      <c r="LQE71" s="525"/>
      <c r="LQF71" s="525"/>
      <c r="LQG71" s="525"/>
      <c r="LQH71" s="525"/>
      <c r="LQI71" s="525"/>
      <c r="LQJ71" s="525"/>
      <c r="LQK71" s="525"/>
      <c r="LQL71" s="525"/>
      <c r="LQM71" s="525"/>
      <c r="LQN71" s="525"/>
      <c r="LQO71" s="525"/>
      <c r="LQP71" s="525"/>
      <c r="LQQ71" s="525"/>
      <c r="LQR71" s="525"/>
      <c r="LQS71" s="525"/>
      <c r="LQT71" s="525"/>
      <c r="LQU71" s="525"/>
      <c r="LQV71" s="525"/>
      <c r="LQW71" s="525"/>
      <c r="LQX71" s="525"/>
      <c r="LQY71" s="525"/>
      <c r="LQZ71" s="525"/>
      <c r="LRA71" s="525"/>
      <c r="LRB71" s="525"/>
      <c r="LRC71" s="525"/>
      <c r="LRD71" s="525"/>
      <c r="LRE71" s="525"/>
      <c r="LRF71" s="525"/>
      <c r="LRG71" s="525"/>
      <c r="LRH71" s="525"/>
      <c r="LRI71" s="525"/>
      <c r="LRJ71" s="525"/>
      <c r="LRK71" s="525"/>
      <c r="LRL71" s="525"/>
      <c r="LRM71" s="525"/>
      <c r="LRN71" s="525"/>
      <c r="LRO71" s="525"/>
      <c r="LRP71" s="525"/>
      <c r="LRQ71" s="525"/>
      <c r="LRR71" s="525"/>
      <c r="LRS71" s="525"/>
      <c r="LRT71" s="525"/>
      <c r="LRU71" s="525"/>
      <c r="LRV71" s="525"/>
      <c r="LRW71" s="525"/>
      <c r="LRX71" s="525"/>
      <c r="LRY71" s="525"/>
      <c r="LRZ71" s="525"/>
      <c r="LSA71" s="525"/>
      <c r="LSB71" s="525"/>
      <c r="LSC71" s="525"/>
      <c r="LSD71" s="525"/>
      <c r="LSE71" s="525"/>
      <c r="LSF71" s="525"/>
      <c r="LSG71" s="525"/>
      <c r="LSH71" s="525"/>
      <c r="LSI71" s="525"/>
      <c r="LSJ71" s="525"/>
      <c r="LSK71" s="525"/>
      <c r="LSL71" s="525"/>
      <c r="LSM71" s="525"/>
      <c r="LSN71" s="525"/>
      <c r="LSO71" s="525"/>
      <c r="LSP71" s="525"/>
      <c r="LSQ71" s="525"/>
      <c r="LSR71" s="525"/>
      <c r="LSS71" s="525"/>
      <c r="LST71" s="525"/>
      <c r="LSU71" s="525"/>
      <c r="LSV71" s="525"/>
      <c r="LSW71" s="525"/>
      <c r="LSX71" s="525"/>
      <c r="LSY71" s="525"/>
      <c r="LSZ71" s="525"/>
      <c r="LTA71" s="525"/>
      <c r="LTB71" s="525"/>
      <c r="LTC71" s="525"/>
      <c r="LTD71" s="525"/>
      <c r="LTE71" s="525"/>
      <c r="LTF71" s="525"/>
      <c r="LTG71" s="525"/>
      <c r="LTH71" s="525"/>
      <c r="LTI71" s="525"/>
      <c r="LTJ71" s="525"/>
      <c r="LTK71" s="525"/>
      <c r="LTL71" s="525"/>
      <c r="LTM71" s="525"/>
      <c r="LTN71" s="525"/>
      <c r="LTO71" s="525"/>
      <c r="LTP71" s="525"/>
      <c r="LTQ71" s="525"/>
      <c r="LTR71" s="525"/>
      <c r="LTS71" s="525"/>
      <c r="LTT71" s="525"/>
      <c r="LTU71" s="525"/>
      <c r="LTV71" s="525"/>
      <c r="LTW71" s="525"/>
      <c r="LTX71" s="525"/>
      <c r="LTY71" s="525"/>
      <c r="LTZ71" s="525"/>
      <c r="LUA71" s="525"/>
      <c r="LUB71" s="525"/>
      <c r="LUC71" s="525"/>
      <c r="LUD71" s="525"/>
      <c r="LUE71" s="525"/>
      <c r="LUF71" s="525"/>
      <c r="LUG71" s="525"/>
      <c r="LUH71" s="525"/>
      <c r="LUI71" s="525"/>
      <c r="LUJ71" s="525"/>
      <c r="LUK71" s="525"/>
      <c r="LUL71" s="525"/>
      <c r="LUM71" s="525"/>
      <c r="LUN71" s="525"/>
      <c r="LUO71" s="525"/>
      <c r="LUP71" s="525"/>
      <c r="LUQ71" s="525"/>
      <c r="LUR71" s="525"/>
      <c r="LUS71" s="525"/>
      <c r="LUT71" s="525"/>
      <c r="LUU71" s="525"/>
      <c r="LUV71" s="525"/>
      <c r="LUW71" s="525"/>
      <c r="LUX71" s="525"/>
      <c r="LUY71" s="525"/>
      <c r="LUZ71" s="525"/>
      <c r="LVA71" s="525"/>
      <c r="LVB71" s="525"/>
      <c r="LVC71" s="525"/>
      <c r="LVD71" s="525"/>
      <c r="LVE71" s="525"/>
      <c r="LVF71" s="525"/>
      <c r="LVG71" s="525"/>
      <c r="LVH71" s="525"/>
      <c r="LVI71" s="525"/>
      <c r="LVJ71" s="525"/>
      <c r="LVK71" s="525"/>
      <c r="LVL71" s="525"/>
      <c r="LVM71" s="525"/>
      <c r="LVN71" s="525"/>
      <c r="LVO71" s="525"/>
      <c r="LVP71" s="525"/>
      <c r="LVQ71" s="525"/>
      <c r="LVR71" s="525"/>
      <c r="LVS71" s="525"/>
      <c r="LVT71" s="525"/>
      <c r="LVU71" s="525"/>
      <c r="LVV71" s="525"/>
      <c r="LVW71" s="525"/>
      <c r="LVX71" s="525"/>
      <c r="LVY71" s="525"/>
      <c r="LVZ71" s="525"/>
      <c r="LWA71" s="525"/>
      <c r="LWB71" s="525"/>
      <c r="LWC71" s="525"/>
      <c r="LWD71" s="525"/>
      <c r="LWE71" s="525"/>
      <c r="LWF71" s="525"/>
      <c r="LWG71" s="525"/>
      <c r="LWH71" s="525"/>
      <c r="LWI71" s="525"/>
      <c r="LWJ71" s="525"/>
      <c r="LWK71" s="525"/>
      <c r="LWL71" s="525"/>
      <c r="LWM71" s="525"/>
      <c r="LWN71" s="525"/>
      <c r="LWO71" s="525"/>
      <c r="LWP71" s="525"/>
      <c r="LWQ71" s="525"/>
      <c r="LWR71" s="525"/>
      <c r="LWS71" s="525"/>
      <c r="LWT71" s="525"/>
      <c r="LWU71" s="525"/>
      <c r="LWV71" s="525"/>
      <c r="LWW71" s="525"/>
      <c r="LWX71" s="525"/>
      <c r="LWY71" s="525"/>
      <c r="LWZ71" s="525"/>
      <c r="LXA71" s="525"/>
      <c r="LXB71" s="525"/>
      <c r="LXC71" s="525"/>
      <c r="LXD71" s="525"/>
      <c r="LXE71" s="525"/>
      <c r="LXF71" s="525"/>
      <c r="LXG71" s="525"/>
      <c r="LXH71" s="525"/>
      <c r="LXI71" s="525"/>
      <c r="LXJ71" s="525"/>
      <c r="LXK71" s="525"/>
      <c r="LXL71" s="525"/>
      <c r="LXM71" s="525"/>
      <c r="LXN71" s="525"/>
      <c r="LXO71" s="525"/>
      <c r="LXP71" s="525"/>
      <c r="LXQ71" s="525"/>
      <c r="LXR71" s="525"/>
      <c r="LXS71" s="525"/>
      <c r="LXT71" s="525"/>
      <c r="LXU71" s="525"/>
      <c r="LXV71" s="525"/>
      <c r="LXW71" s="525"/>
      <c r="LXX71" s="525"/>
      <c r="LXY71" s="525"/>
      <c r="LXZ71" s="525"/>
      <c r="LYA71" s="525"/>
      <c r="LYB71" s="525"/>
      <c r="LYC71" s="525"/>
      <c r="LYD71" s="525"/>
      <c r="LYE71" s="525"/>
      <c r="LYF71" s="525"/>
      <c r="LYG71" s="525"/>
      <c r="LYH71" s="525"/>
      <c r="LYI71" s="525"/>
      <c r="LYJ71" s="525"/>
      <c r="LYK71" s="525"/>
      <c r="LYL71" s="525"/>
      <c r="LYM71" s="525"/>
      <c r="LYN71" s="525"/>
      <c r="LYO71" s="525"/>
      <c r="LYP71" s="525"/>
      <c r="LYQ71" s="525"/>
      <c r="LYR71" s="525"/>
      <c r="LYS71" s="525"/>
      <c r="LYT71" s="525"/>
      <c r="LYU71" s="525"/>
      <c r="LYV71" s="525"/>
      <c r="LYW71" s="525"/>
      <c r="LYX71" s="525"/>
      <c r="LYY71" s="525"/>
      <c r="LYZ71" s="525"/>
      <c r="LZA71" s="525"/>
      <c r="LZB71" s="525"/>
      <c r="LZC71" s="525"/>
      <c r="LZD71" s="525"/>
      <c r="LZE71" s="525"/>
      <c r="LZF71" s="525"/>
      <c r="LZG71" s="525"/>
      <c r="LZH71" s="525"/>
      <c r="LZI71" s="525"/>
      <c r="LZJ71" s="525"/>
      <c r="LZK71" s="525"/>
      <c r="LZL71" s="525"/>
      <c r="LZM71" s="525"/>
      <c r="LZN71" s="525"/>
      <c r="LZO71" s="525"/>
      <c r="LZP71" s="525"/>
      <c r="LZQ71" s="525"/>
      <c r="LZR71" s="525"/>
      <c r="LZS71" s="525"/>
      <c r="LZT71" s="525"/>
      <c r="LZU71" s="525"/>
      <c r="LZV71" s="525"/>
      <c r="LZW71" s="525"/>
      <c r="LZX71" s="525"/>
      <c r="LZY71" s="525"/>
      <c r="LZZ71" s="525"/>
      <c r="MAA71" s="525"/>
      <c r="MAB71" s="525"/>
      <c r="MAC71" s="525"/>
      <c r="MAD71" s="525"/>
      <c r="MAE71" s="525"/>
      <c r="MAF71" s="525"/>
      <c r="MAG71" s="525"/>
      <c r="MAH71" s="525"/>
      <c r="MAI71" s="525"/>
      <c r="MAJ71" s="525"/>
      <c r="MAK71" s="525"/>
      <c r="MAL71" s="525"/>
      <c r="MAM71" s="525"/>
      <c r="MAN71" s="525"/>
      <c r="MAO71" s="525"/>
      <c r="MAP71" s="525"/>
      <c r="MAQ71" s="525"/>
      <c r="MAR71" s="525"/>
      <c r="MAS71" s="525"/>
      <c r="MAT71" s="525"/>
      <c r="MAU71" s="525"/>
      <c r="MAV71" s="525"/>
      <c r="MAW71" s="525"/>
      <c r="MAX71" s="525"/>
      <c r="MAY71" s="525"/>
      <c r="MAZ71" s="525"/>
      <c r="MBA71" s="525"/>
      <c r="MBB71" s="525"/>
      <c r="MBC71" s="525"/>
      <c r="MBD71" s="525"/>
      <c r="MBE71" s="525"/>
      <c r="MBF71" s="525"/>
      <c r="MBG71" s="525"/>
      <c r="MBH71" s="525"/>
      <c r="MBI71" s="525"/>
      <c r="MBJ71" s="525"/>
      <c r="MBK71" s="525"/>
      <c r="MBL71" s="525"/>
      <c r="MBM71" s="525"/>
      <c r="MBN71" s="525"/>
      <c r="MBO71" s="525"/>
      <c r="MBP71" s="525"/>
      <c r="MBQ71" s="525"/>
      <c r="MBR71" s="525"/>
      <c r="MBS71" s="525"/>
      <c r="MBT71" s="525"/>
      <c r="MBU71" s="525"/>
      <c r="MBV71" s="525"/>
      <c r="MBW71" s="525"/>
      <c r="MBX71" s="525"/>
      <c r="MBY71" s="525"/>
      <c r="MBZ71" s="525"/>
      <c r="MCA71" s="525"/>
      <c r="MCB71" s="525"/>
      <c r="MCC71" s="525"/>
      <c r="MCD71" s="525"/>
      <c r="MCE71" s="525"/>
      <c r="MCF71" s="525"/>
      <c r="MCG71" s="525"/>
      <c r="MCH71" s="525"/>
      <c r="MCI71" s="525"/>
      <c r="MCJ71" s="525"/>
      <c r="MCK71" s="525"/>
      <c r="MCL71" s="525"/>
      <c r="MCM71" s="525"/>
      <c r="MCN71" s="525"/>
      <c r="MCO71" s="525"/>
      <c r="MCP71" s="525"/>
      <c r="MCQ71" s="525"/>
      <c r="MCR71" s="525"/>
      <c r="MCS71" s="525"/>
      <c r="MCT71" s="525"/>
      <c r="MCU71" s="525"/>
      <c r="MCV71" s="525"/>
      <c r="MCW71" s="525"/>
      <c r="MCX71" s="525"/>
      <c r="MCY71" s="525"/>
      <c r="MCZ71" s="525"/>
      <c r="MDA71" s="525"/>
      <c r="MDB71" s="525"/>
      <c r="MDC71" s="525"/>
      <c r="MDD71" s="525"/>
      <c r="MDE71" s="525"/>
      <c r="MDF71" s="525"/>
      <c r="MDG71" s="525"/>
      <c r="MDH71" s="525"/>
      <c r="MDI71" s="525"/>
      <c r="MDJ71" s="525"/>
      <c r="MDK71" s="525"/>
      <c r="MDL71" s="525"/>
      <c r="MDM71" s="525"/>
      <c r="MDN71" s="525"/>
      <c r="MDO71" s="525"/>
      <c r="MDP71" s="525"/>
      <c r="MDQ71" s="525"/>
      <c r="MDR71" s="525"/>
      <c r="MDS71" s="525"/>
      <c r="MDT71" s="525"/>
      <c r="MDU71" s="525"/>
      <c r="MDV71" s="525"/>
      <c r="MDW71" s="525"/>
      <c r="MDX71" s="525"/>
      <c r="MDY71" s="525"/>
      <c r="MDZ71" s="525"/>
      <c r="MEA71" s="525"/>
      <c r="MEB71" s="525"/>
      <c r="MEC71" s="525"/>
      <c r="MED71" s="525"/>
      <c r="MEE71" s="525"/>
      <c r="MEF71" s="525"/>
      <c r="MEG71" s="525"/>
      <c r="MEH71" s="525"/>
      <c r="MEI71" s="525"/>
      <c r="MEJ71" s="525"/>
      <c r="MEK71" s="525"/>
      <c r="MEL71" s="525"/>
      <c r="MEM71" s="525"/>
      <c r="MEN71" s="525"/>
      <c r="MEO71" s="525"/>
      <c r="MEP71" s="525"/>
      <c r="MEQ71" s="525"/>
      <c r="MER71" s="525"/>
      <c r="MES71" s="525"/>
      <c r="MET71" s="525"/>
      <c r="MEU71" s="525"/>
      <c r="MEV71" s="525"/>
      <c r="MEW71" s="525"/>
      <c r="MEX71" s="525"/>
      <c r="MEY71" s="525"/>
      <c r="MEZ71" s="525"/>
      <c r="MFA71" s="525"/>
      <c r="MFB71" s="525"/>
      <c r="MFC71" s="525"/>
      <c r="MFD71" s="525"/>
      <c r="MFE71" s="525"/>
      <c r="MFF71" s="525"/>
      <c r="MFG71" s="525"/>
      <c r="MFH71" s="525"/>
      <c r="MFI71" s="525"/>
      <c r="MFJ71" s="525"/>
      <c r="MFK71" s="525"/>
      <c r="MFL71" s="525"/>
      <c r="MFM71" s="525"/>
      <c r="MFN71" s="525"/>
      <c r="MFO71" s="525"/>
      <c r="MFP71" s="525"/>
      <c r="MFQ71" s="525"/>
      <c r="MFR71" s="525"/>
      <c r="MFS71" s="525"/>
      <c r="MFT71" s="525"/>
      <c r="MFU71" s="525"/>
      <c r="MFV71" s="525"/>
      <c r="MFW71" s="525"/>
      <c r="MFX71" s="525"/>
      <c r="MFY71" s="525"/>
      <c r="MFZ71" s="525"/>
      <c r="MGA71" s="525"/>
      <c r="MGB71" s="525"/>
      <c r="MGC71" s="525"/>
      <c r="MGD71" s="525"/>
      <c r="MGE71" s="525"/>
      <c r="MGF71" s="525"/>
      <c r="MGG71" s="525"/>
      <c r="MGH71" s="525"/>
      <c r="MGI71" s="525"/>
      <c r="MGJ71" s="525"/>
      <c r="MGK71" s="525"/>
      <c r="MGL71" s="525"/>
      <c r="MGM71" s="525"/>
      <c r="MGN71" s="525"/>
      <c r="MGO71" s="525"/>
      <c r="MGP71" s="525"/>
      <c r="MGQ71" s="525"/>
      <c r="MGR71" s="525"/>
      <c r="MGS71" s="525"/>
      <c r="MGT71" s="525"/>
      <c r="MGU71" s="525"/>
      <c r="MGV71" s="525"/>
      <c r="MGW71" s="525"/>
      <c r="MGX71" s="525"/>
      <c r="MGY71" s="525"/>
      <c r="MGZ71" s="525"/>
      <c r="MHA71" s="525"/>
      <c r="MHB71" s="525"/>
      <c r="MHC71" s="525"/>
      <c r="MHD71" s="525"/>
      <c r="MHE71" s="525"/>
      <c r="MHF71" s="525"/>
      <c r="MHG71" s="525"/>
      <c r="MHH71" s="525"/>
      <c r="MHI71" s="525"/>
      <c r="MHJ71" s="525"/>
      <c r="MHK71" s="525"/>
      <c r="MHL71" s="525"/>
      <c r="MHM71" s="525"/>
      <c r="MHN71" s="525"/>
      <c r="MHO71" s="525"/>
      <c r="MHP71" s="525"/>
      <c r="MHQ71" s="525"/>
      <c r="MHR71" s="525"/>
      <c r="MHS71" s="525"/>
      <c r="MHT71" s="525"/>
      <c r="MHU71" s="525"/>
      <c r="MHV71" s="525"/>
      <c r="MHW71" s="525"/>
      <c r="MHX71" s="525"/>
      <c r="MHY71" s="525"/>
      <c r="MHZ71" s="525"/>
      <c r="MIA71" s="525"/>
      <c r="MIB71" s="525"/>
      <c r="MIC71" s="525"/>
      <c r="MID71" s="525"/>
      <c r="MIE71" s="525"/>
      <c r="MIF71" s="525"/>
      <c r="MIG71" s="525"/>
      <c r="MIH71" s="525"/>
      <c r="MII71" s="525"/>
      <c r="MIJ71" s="525"/>
      <c r="MIK71" s="525"/>
      <c r="MIL71" s="525"/>
      <c r="MIM71" s="525"/>
      <c r="MIN71" s="525"/>
      <c r="MIO71" s="525"/>
      <c r="MIP71" s="525"/>
      <c r="MIQ71" s="525"/>
      <c r="MIR71" s="525"/>
      <c r="MIS71" s="525"/>
      <c r="MIT71" s="525"/>
      <c r="MIU71" s="525"/>
      <c r="MIV71" s="525"/>
      <c r="MIW71" s="525"/>
      <c r="MIX71" s="525"/>
      <c r="MIY71" s="525"/>
      <c r="MIZ71" s="525"/>
      <c r="MJA71" s="525"/>
      <c r="MJB71" s="525"/>
      <c r="MJC71" s="525"/>
      <c r="MJD71" s="525"/>
      <c r="MJE71" s="525"/>
      <c r="MJF71" s="525"/>
      <c r="MJG71" s="525"/>
      <c r="MJH71" s="525"/>
      <c r="MJI71" s="525"/>
      <c r="MJJ71" s="525"/>
      <c r="MJK71" s="525"/>
      <c r="MJL71" s="525"/>
      <c r="MJM71" s="525"/>
      <c r="MJN71" s="525"/>
      <c r="MJO71" s="525"/>
      <c r="MJP71" s="525"/>
      <c r="MJQ71" s="525"/>
      <c r="MJR71" s="525"/>
      <c r="MJS71" s="525"/>
      <c r="MJT71" s="525"/>
      <c r="MJU71" s="525"/>
      <c r="MJV71" s="525"/>
      <c r="MJW71" s="525"/>
      <c r="MJX71" s="525"/>
      <c r="MJY71" s="525"/>
      <c r="MJZ71" s="525"/>
      <c r="MKA71" s="525"/>
      <c r="MKB71" s="525"/>
      <c r="MKC71" s="525"/>
      <c r="MKD71" s="525"/>
      <c r="MKE71" s="525"/>
      <c r="MKF71" s="525"/>
      <c r="MKG71" s="525"/>
      <c r="MKH71" s="525"/>
      <c r="MKI71" s="525"/>
      <c r="MKJ71" s="525"/>
      <c r="MKK71" s="525"/>
      <c r="MKL71" s="525"/>
      <c r="MKM71" s="525"/>
      <c r="MKN71" s="525"/>
      <c r="MKO71" s="525"/>
      <c r="MKP71" s="525"/>
      <c r="MKQ71" s="525"/>
      <c r="MKR71" s="525"/>
      <c r="MKS71" s="525"/>
      <c r="MKT71" s="525"/>
      <c r="MKU71" s="525"/>
      <c r="MKV71" s="525"/>
      <c r="MKW71" s="525"/>
      <c r="MKX71" s="525"/>
      <c r="MKY71" s="525"/>
      <c r="MKZ71" s="525"/>
      <c r="MLA71" s="525"/>
      <c r="MLB71" s="525"/>
      <c r="MLC71" s="525"/>
      <c r="MLD71" s="525"/>
      <c r="MLE71" s="525"/>
      <c r="MLF71" s="525"/>
      <c r="MLG71" s="525"/>
      <c r="MLH71" s="525"/>
      <c r="MLI71" s="525"/>
      <c r="MLJ71" s="525"/>
      <c r="MLK71" s="525"/>
      <c r="MLL71" s="525"/>
      <c r="MLM71" s="525"/>
      <c r="MLN71" s="525"/>
      <c r="MLO71" s="525"/>
      <c r="MLP71" s="525"/>
      <c r="MLQ71" s="525"/>
      <c r="MLR71" s="525"/>
      <c r="MLS71" s="525"/>
      <c r="MLT71" s="525"/>
      <c r="MLU71" s="525"/>
      <c r="MLV71" s="525"/>
      <c r="MLW71" s="525"/>
      <c r="MLX71" s="525"/>
      <c r="MLY71" s="525"/>
      <c r="MLZ71" s="525"/>
      <c r="MMA71" s="525"/>
      <c r="MMB71" s="525"/>
      <c r="MMC71" s="525"/>
      <c r="MMD71" s="525"/>
      <c r="MME71" s="525"/>
      <c r="MMF71" s="525"/>
      <c r="MMG71" s="525"/>
      <c r="MMH71" s="525"/>
      <c r="MMI71" s="525"/>
      <c r="MMJ71" s="525"/>
      <c r="MMK71" s="525"/>
      <c r="MML71" s="525"/>
      <c r="MMM71" s="525"/>
      <c r="MMN71" s="525"/>
      <c r="MMO71" s="525"/>
      <c r="MMP71" s="525"/>
      <c r="MMQ71" s="525"/>
      <c r="MMR71" s="525"/>
      <c r="MMS71" s="525"/>
      <c r="MMT71" s="525"/>
      <c r="MMU71" s="525"/>
      <c r="MMV71" s="525"/>
      <c r="MMW71" s="525"/>
      <c r="MMX71" s="525"/>
      <c r="MMY71" s="525"/>
      <c r="MMZ71" s="525"/>
      <c r="MNA71" s="525"/>
      <c r="MNB71" s="525"/>
      <c r="MNC71" s="525"/>
      <c r="MND71" s="525"/>
      <c r="MNE71" s="525"/>
      <c r="MNF71" s="525"/>
      <c r="MNG71" s="525"/>
      <c r="MNH71" s="525"/>
      <c r="MNI71" s="525"/>
      <c r="MNJ71" s="525"/>
      <c r="MNK71" s="525"/>
      <c r="MNL71" s="525"/>
      <c r="MNM71" s="525"/>
      <c r="MNN71" s="525"/>
      <c r="MNO71" s="525"/>
      <c r="MNP71" s="525"/>
      <c r="MNQ71" s="525"/>
      <c r="MNR71" s="525"/>
      <c r="MNS71" s="525"/>
      <c r="MNT71" s="525"/>
      <c r="MNU71" s="525"/>
      <c r="MNV71" s="525"/>
      <c r="MNW71" s="525"/>
      <c r="MNX71" s="525"/>
      <c r="MNY71" s="525"/>
      <c r="MNZ71" s="525"/>
      <c r="MOA71" s="525"/>
      <c r="MOB71" s="525"/>
      <c r="MOC71" s="525"/>
      <c r="MOD71" s="525"/>
      <c r="MOE71" s="525"/>
      <c r="MOF71" s="525"/>
      <c r="MOG71" s="525"/>
      <c r="MOH71" s="525"/>
      <c r="MOI71" s="525"/>
      <c r="MOJ71" s="525"/>
      <c r="MOK71" s="525"/>
      <c r="MOL71" s="525"/>
      <c r="MOM71" s="525"/>
      <c r="MON71" s="525"/>
      <c r="MOO71" s="525"/>
      <c r="MOP71" s="525"/>
      <c r="MOQ71" s="525"/>
      <c r="MOR71" s="525"/>
      <c r="MOS71" s="525"/>
      <c r="MOT71" s="525"/>
      <c r="MOU71" s="525"/>
      <c r="MOV71" s="525"/>
      <c r="MOW71" s="525"/>
      <c r="MOX71" s="525"/>
      <c r="MOY71" s="525"/>
      <c r="MOZ71" s="525"/>
      <c r="MPA71" s="525"/>
      <c r="MPB71" s="525"/>
      <c r="MPC71" s="525"/>
      <c r="MPD71" s="525"/>
      <c r="MPE71" s="525"/>
      <c r="MPF71" s="525"/>
      <c r="MPG71" s="525"/>
      <c r="MPH71" s="525"/>
      <c r="MPI71" s="525"/>
      <c r="MPJ71" s="525"/>
      <c r="MPK71" s="525"/>
      <c r="MPL71" s="525"/>
      <c r="MPM71" s="525"/>
      <c r="MPN71" s="525"/>
      <c r="MPO71" s="525"/>
      <c r="MPP71" s="525"/>
      <c r="MPQ71" s="525"/>
      <c r="MPR71" s="525"/>
      <c r="MPS71" s="525"/>
      <c r="MPT71" s="525"/>
      <c r="MPU71" s="525"/>
      <c r="MPV71" s="525"/>
      <c r="MPW71" s="525"/>
      <c r="MPX71" s="525"/>
      <c r="MPY71" s="525"/>
      <c r="MPZ71" s="525"/>
      <c r="MQA71" s="525"/>
      <c r="MQB71" s="525"/>
      <c r="MQC71" s="525"/>
      <c r="MQD71" s="525"/>
      <c r="MQE71" s="525"/>
      <c r="MQF71" s="525"/>
      <c r="MQG71" s="525"/>
      <c r="MQH71" s="525"/>
      <c r="MQI71" s="525"/>
      <c r="MQJ71" s="525"/>
      <c r="MQK71" s="525"/>
      <c r="MQL71" s="525"/>
      <c r="MQM71" s="525"/>
      <c r="MQN71" s="525"/>
      <c r="MQO71" s="525"/>
      <c r="MQP71" s="525"/>
      <c r="MQQ71" s="525"/>
      <c r="MQR71" s="525"/>
      <c r="MQS71" s="525"/>
      <c r="MQT71" s="525"/>
      <c r="MQU71" s="525"/>
      <c r="MQV71" s="525"/>
      <c r="MQW71" s="525"/>
      <c r="MQX71" s="525"/>
      <c r="MQY71" s="525"/>
      <c r="MQZ71" s="525"/>
      <c r="MRA71" s="525"/>
      <c r="MRB71" s="525"/>
      <c r="MRC71" s="525"/>
      <c r="MRD71" s="525"/>
      <c r="MRE71" s="525"/>
      <c r="MRF71" s="525"/>
      <c r="MRG71" s="525"/>
      <c r="MRH71" s="525"/>
      <c r="MRI71" s="525"/>
      <c r="MRJ71" s="525"/>
      <c r="MRK71" s="525"/>
      <c r="MRL71" s="525"/>
      <c r="MRM71" s="525"/>
      <c r="MRN71" s="525"/>
      <c r="MRO71" s="525"/>
      <c r="MRP71" s="525"/>
      <c r="MRQ71" s="525"/>
      <c r="MRR71" s="525"/>
      <c r="MRS71" s="525"/>
      <c r="MRT71" s="525"/>
      <c r="MRU71" s="525"/>
      <c r="MRV71" s="525"/>
      <c r="MRW71" s="525"/>
      <c r="MRX71" s="525"/>
      <c r="MRY71" s="525"/>
      <c r="MRZ71" s="525"/>
      <c r="MSA71" s="525"/>
      <c r="MSB71" s="525"/>
      <c r="MSC71" s="525"/>
      <c r="MSD71" s="525"/>
      <c r="MSE71" s="525"/>
      <c r="MSF71" s="525"/>
      <c r="MSG71" s="525"/>
      <c r="MSH71" s="525"/>
      <c r="MSI71" s="525"/>
      <c r="MSJ71" s="525"/>
      <c r="MSK71" s="525"/>
      <c r="MSL71" s="525"/>
      <c r="MSM71" s="525"/>
      <c r="MSN71" s="525"/>
      <c r="MSO71" s="525"/>
      <c r="MSP71" s="525"/>
      <c r="MSQ71" s="525"/>
      <c r="MSR71" s="525"/>
      <c r="MSS71" s="525"/>
      <c r="MST71" s="525"/>
      <c r="MSU71" s="525"/>
      <c r="MSV71" s="525"/>
      <c r="MSW71" s="525"/>
      <c r="MSX71" s="525"/>
      <c r="MSY71" s="525"/>
      <c r="MSZ71" s="525"/>
      <c r="MTA71" s="525"/>
      <c r="MTB71" s="525"/>
      <c r="MTC71" s="525"/>
      <c r="MTD71" s="525"/>
      <c r="MTE71" s="525"/>
      <c r="MTF71" s="525"/>
      <c r="MTG71" s="525"/>
      <c r="MTH71" s="525"/>
      <c r="MTI71" s="525"/>
      <c r="MTJ71" s="525"/>
      <c r="MTK71" s="525"/>
      <c r="MTL71" s="525"/>
      <c r="MTM71" s="525"/>
      <c r="MTN71" s="525"/>
      <c r="MTO71" s="525"/>
      <c r="MTP71" s="525"/>
      <c r="MTQ71" s="525"/>
      <c r="MTR71" s="525"/>
      <c r="MTS71" s="525"/>
      <c r="MTT71" s="525"/>
      <c r="MTU71" s="525"/>
      <c r="MTV71" s="525"/>
      <c r="MTW71" s="525"/>
      <c r="MTX71" s="525"/>
      <c r="MTY71" s="525"/>
      <c r="MTZ71" s="525"/>
      <c r="MUA71" s="525"/>
      <c r="MUB71" s="525"/>
      <c r="MUC71" s="525"/>
      <c r="MUD71" s="525"/>
      <c r="MUE71" s="525"/>
      <c r="MUF71" s="525"/>
      <c r="MUG71" s="525"/>
      <c r="MUH71" s="525"/>
      <c r="MUI71" s="525"/>
      <c r="MUJ71" s="525"/>
      <c r="MUK71" s="525"/>
      <c r="MUL71" s="525"/>
      <c r="MUM71" s="525"/>
      <c r="MUN71" s="525"/>
      <c r="MUO71" s="525"/>
      <c r="MUP71" s="525"/>
      <c r="MUQ71" s="525"/>
      <c r="MUR71" s="525"/>
      <c r="MUS71" s="525"/>
      <c r="MUT71" s="525"/>
      <c r="MUU71" s="525"/>
      <c r="MUV71" s="525"/>
      <c r="MUW71" s="525"/>
      <c r="MUX71" s="525"/>
      <c r="MUY71" s="525"/>
      <c r="MUZ71" s="525"/>
      <c r="MVA71" s="525"/>
      <c r="MVB71" s="525"/>
      <c r="MVC71" s="525"/>
      <c r="MVD71" s="525"/>
      <c r="MVE71" s="525"/>
      <c r="MVF71" s="525"/>
      <c r="MVG71" s="525"/>
      <c r="MVH71" s="525"/>
      <c r="MVI71" s="525"/>
      <c r="MVJ71" s="525"/>
      <c r="MVK71" s="525"/>
      <c r="MVL71" s="525"/>
      <c r="MVM71" s="525"/>
      <c r="MVN71" s="525"/>
      <c r="MVO71" s="525"/>
      <c r="MVP71" s="525"/>
      <c r="MVQ71" s="525"/>
      <c r="MVR71" s="525"/>
      <c r="MVS71" s="525"/>
      <c r="MVT71" s="525"/>
      <c r="MVU71" s="525"/>
      <c r="MVV71" s="525"/>
      <c r="MVW71" s="525"/>
      <c r="MVX71" s="525"/>
      <c r="MVY71" s="525"/>
      <c r="MVZ71" s="525"/>
      <c r="MWA71" s="525"/>
      <c r="MWB71" s="525"/>
      <c r="MWC71" s="525"/>
      <c r="MWD71" s="525"/>
      <c r="MWE71" s="525"/>
      <c r="MWF71" s="525"/>
      <c r="MWG71" s="525"/>
      <c r="MWH71" s="525"/>
      <c r="MWI71" s="525"/>
      <c r="MWJ71" s="525"/>
      <c r="MWK71" s="525"/>
      <c r="MWL71" s="525"/>
      <c r="MWM71" s="525"/>
      <c r="MWN71" s="525"/>
      <c r="MWO71" s="525"/>
      <c r="MWP71" s="525"/>
      <c r="MWQ71" s="525"/>
      <c r="MWR71" s="525"/>
      <c r="MWS71" s="525"/>
      <c r="MWT71" s="525"/>
      <c r="MWU71" s="525"/>
      <c r="MWV71" s="525"/>
      <c r="MWW71" s="525"/>
      <c r="MWX71" s="525"/>
      <c r="MWY71" s="525"/>
      <c r="MWZ71" s="525"/>
      <c r="MXA71" s="525"/>
      <c r="MXB71" s="525"/>
      <c r="MXC71" s="525"/>
      <c r="MXD71" s="525"/>
      <c r="MXE71" s="525"/>
      <c r="MXF71" s="525"/>
      <c r="MXG71" s="525"/>
      <c r="MXH71" s="525"/>
      <c r="MXI71" s="525"/>
      <c r="MXJ71" s="525"/>
      <c r="MXK71" s="525"/>
      <c r="MXL71" s="525"/>
      <c r="MXM71" s="525"/>
      <c r="MXN71" s="525"/>
      <c r="MXO71" s="525"/>
      <c r="MXP71" s="525"/>
      <c r="MXQ71" s="525"/>
      <c r="MXR71" s="525"/>
      <c r="MXS71" s="525"/>
      <c r="MXT71" s="525"/>
      <c r="MXU71" s="525"/>
      <c r="MXV71" s="525"/>
      <c r="MXW71" s="525"/>
      <c r="MXX71" s="525"/>
      <c r="MXY71" s="525"/>
      <c r="MXZ71" s="525"/>
      <c r="MYA71" s="525"/>
      <c r="MYB71" s="525"/>
      <c r="MYC71" s="525"/>
      <c r="MYD71" s="525"/>
      <c r="MYE71" s="525"/>
      <c r="MYF71" s="525"/>
      <c r="MYG71" s="525"/>
      <c r="MYH71" s="525"/>
      <c r="MYI71" s="525"/>
      <c r="MYJ71" s="525"/>
      <c r="MYK71" s="525"/>
      <c r="MYL71" s="525"/>
      <c r="MYM71" s="525"/>
      <c r="MYN71" s="525"/>
      <c r="MYO71" s="525"/>
      <c r="MYP71" s="525"/>
      <c r="MYQ71" s="525"/>
      <c r="MYR71" s="525"/>
      <c r="MYS71" s="525"/>
      <c r="MYT71" s="525"/>
      <c r="MYU71" s="525"/>
      <c r="MYV71" s="525"/>
      <c r="MYW71" s="525"/>
      <c r="MYX71" s="525"/>
      <c r="MYY71" s="525"/>
      <c r="MYZ71" s="525"/>
      <c r="MZA71" s="525"/>
      <c r="MZB71" s="525"/>
      <c r="MZC71" s="525"/>
      <c r="MZD71" s="525"/>
      <c r="MZE71" s="525"/>
      <c r="MZF71" s="525"/>
      <c r="MZG71" s="525"/>
      <c r="MZH71" s="525"/>
      <c r="MZI71" s="525"/>
      <c r="MZJ71" s="525"/>
      <c r="MZK71" s="525"/>
      <c r="MZL71" s="525"/>
      <c r="MZM71" s="525"/>
      <c r="MZN71" s="525"/>
      <c r="MZO71" s="525"/>
      <c r="MZP71" s="525"/>
      <c r="MZQ71" s="525"/>
      <c r="MZR71" s="525"/>
      <c r="MZS71" s="525"/>
      <c r="MZT71" s="525"/>
      <c r="MZU71" s="525"/>
      <c r="MZV71" s="525"/>
      <c r="MZW71" s="525"/>
      <c r="MZX71" s="525"/>
      <c r="MZY71" s="525"/>
      <c r="MZZ71" s="525"/>
      <c r="NAA71" s="525"/>
      <c r="NAB71" s="525"/>
      <c r="NAC71" s="525"/>
      <c r="NAD71" s="525"/>
      <c r="NAE71" s="525"/>
      <c r="NAF71" s="525"/>
      <c r="NAG71" s="525"/>
      <c r="NAH71" s="525"/>
      <c r="NAI71" s="525"/>
      <c r="NAJ71" s="525"/>
      <c r="NAK71" s="525"/>
      <c r="NAL71" s="525"/>
      <c r="NAM71" s="525"/>
      <c r="NAN71" s="525"/>
      <c r="NAO71" s="525"/>
      <c r="NAP71" s="525"/>
      <c r="NAQ71" s="525"/>
      <c r="NAR71" s="525"/>
      <c r="NAS71" s="525"/>
      <c r="NAT71" s="525"/>
      <c r="NAU71" s="525"/>
      <c r="NAV71" s="525"/>
      <c r="NAW71" s="525"/>
      <c r="NAX71" s="525"/>
      <c r="NAY71" s="525"/>
      <c r="NAZ71" s="525"/>
      <c r="NBA71" s="525"/>
      <c r="NBB71" s="525"/>
      <c r="NBC71" s="525"/>
      <c r="NBD71" s="525"/>
      <c r="NBE71" s="525"/>
      <c r="NBF71" s="525"/>
      <c r="NBG71" s="525"/>
      <c r="NBH71" s="525"/>
      <c r="NBI71" s="525"/>
      <c r="NBJ71" s="525"/>
      <c r="NBK71" s="525"/>
      <c r="NBL71" s="525"/>
      <c r="NBM71" s="525"/>
      <c r="NBN71" s="525"/>
      <c r="NBO71" s="525"/>
      <c r="NBP71" s="525"/>
      <c r="NBQ71" s="525"/>
      <c r="NBR71" s="525"/>
      <c r="NBS71" s="525"/>
      <c r="NBT71" s="525"/>
      <c r="NBU71" s="525"/>
      <c r="NBV71" s="525"/>
      <c r="NBW71" s="525"/>
      <c r="NBX71" s="525"/>
      <c r="NBY71" s="525"/>
      <c r="NBZ71" s="525"/>
      <c r="NCA71" s="525"/>
      <c r="NCB71" s="525"/>
      <c r="NCC71" s="525"/>
      <c r="NCD71" s="525"/>
      <c r="NCE71" s="525"/>
      <c r="NCF71" s="525"/>
      <c r="NCG71" s="525"/>
      <c r="NCH71" s="525"/>
      <c r="NCI71" s="525"/>
      <c r="NCJ71" s="525"/>
      <c r="NCK71" s="525"/>
      <c r="NCL71" s="525"/>
      <c r="NCM71" s="525"/>
      <c r="NCN71" s="525"/>
      <c r="NCO71" s="525"/>
      <c r="NCP71" s="525"/>
      <c r="NCQ71" s="525"/>
      <c r="NCR71" s="525"/>
      <c r="NCS71" s="525"/>
      <c r="NCT71" s="525"/>
      <c r="NCU71" s="525"/>
      <c r="NCV71" s="525"/>
      <c r="NCW71" s="525"/>
      <c r="NCX71" s="525"/>
      <c r="NCY71" s="525"/>
      <c r="NCZ71" s="525"/>
      <c r="NDA71" s="525"/>
      <c r="NDB71" s="525"/>
      <c r="NDC71" s="525"/>
      <c r="NDD71" s="525"/>
      <c r="NDE71" s="525"/>
      <c r="NDF71" s="525"/>
      <c r="NDG71" s="525"/>
      <c r="NDH71" s="525"/>
      <c r="NDI71" s="525"/>
      <c r="NDJ71" s="525"/>
      <c r="NDK71" s="525"/>
      <c r="NDL71" s="525"/>
      <c r="NDM71" s="525"/>
      <c r="NDN71" s="525"/>
      <c r="NDO71" s="525"/>
      <c r="NDP71" s="525"/>
      <c r="NDQ71" s="525"/>
      <c r="NDR71" s="525"/>
      <c r="NDS71" s="525"/>
      <c r="NDT71" s="525"/>
      <c r="NDU71" s="525"/>
      <c r="NDV71" s="525"/>
      <c r="NDW71" s="525"/>
      <c r="NDX71" s="525"/>
      <c r="NDY71" s="525"/>
      <c r="NDZ71" s="525"/>
      <c r="NEA71" s="525"/>
      <c r="NEB71" s="525"/>
      <c r="NEC71" s="525"/>
      <c r="NED71" s="525"/>
      <c r="NEE71" s="525"/>
      <c r="NEF71" s="525"/>
      <c r="NEG71" s="525"/>
      <c r="NEH71" s="525"/>
      <c r="NEI71" s="525"/>
      <c r="NEJ71" s="525"/>
      <c r="NEK71" s="525"/>
      <c r="NEL71" s="525"/>
      <c r="NEM71" s="525"/>
      <c r="NEN71" s="525"/>
      <c r="NEO71" s="525"/>
      <c r="NEP71" s="525"/>
      <c r="NEQ71" s="525"/>
      <c r="NER71" s="525"/>
      <c r="NES71" s="525"/>
      <c r="NET71" s="525"/>
      <c r="NEU71" s="525"/>
      <c r="NEV71" s="525"/>
      <c r="NEW71" s="525"/>
      <c r="NEX71" s="525"/>
      <c r="NEY71" s="525"/>
      <c r="NEZ71" s="525"/>
      <c r="NFA71" s="525"/>
      <c r="NFB71" s="525"/>
      <c r="NFC71" s="525"/>
      <c r="NFD71" s="525"/>
      <c r="NFE71" s="525"/>
      <c r="NFF71" s="525"/>
      <c r="NFG71" s="525"/>
      <c r="NFH71" s="525"/>
      <c r="NFI71" s="525"/>
      <c r="NFJ71" s="525"/>
      <c r="NFK71" s="525"/>
      <c r="NFL71" s="525"/>
      <c r="NFM71" s="525"/>
      <c r="NFN71" s="525"/>
      <c r="NFO71" s="525"/>
      <c r="NFP71" s="525"/>
      <c r="NFQ71" s="525"/>
      <c r="NFR71" s="525"/>
      <c r="NFS71" s="525"/>
      <c r="NFT71" s="525"/>
      <c r="NFU71" s="525"/>
      <c r="NFV71" s="525"/>
      <c r="NFW71" s="525"/>
      <c r="NFX71" s="525"/>
      <c r="NFY71" s="525"/>
      <c r="NFZ71" s="525"/>
      <c r="NGA71" s="525"/>
      <c r="NGB71" s="525"/>
      <c r="NGC71" s="525"/>
      <c r="NGD71" s="525"/>
      <c r="NGE71" s="525"/>
      <c r="NGF71" s="525"/>
      <c r="NGG71" s="525"/>
      <c r="NGH71" s="525"/>
      <c r="NGI71" s="525"/>
      <c r="NGJ71" s="525"/>
      <c r="NGK71" s="525"/>
      <c r="NGL71" s="525"/>
      <c r="NGM71" s="525"/>
      <c r="NGN71" s="525"/>
      <c r="NGO71" s="525"/>
      <c r="NGP71" s="525"/>
      <c r="NGQ71" s="525"/>
      <c r="NGR71" s="525"/>
      <c r="NGS71" s="525"/>
      <c r="NGT71" s="525"/>
      <c r="NGU71" s="525"/>
      <c r="NGV71" s="525"/>
      <c r="NGW71" s="525"/>
      <c r="NGX71" s="525"/>
      <c r="NGY71" s="525"/>
      <c r="NGZ71" s="525"/>
      <c r="NHA71" s="525"/>
      <c r="NHB71" s="525"/>
      <c r="NHC71" s="525"/>
      <c r="NHD71" s="525"/>
      <c r="NHE71" s="525"/>
      <c r="NHF71" s="525"/>
      <c r="NHG71" s="525"/>
      <c r="NHH71" s="525"/>
      <c r="NHI71" s="525"/>
      <c r="NHJ71" s="525"/>
      <c r="NHK71" s="525"/>
      <c r="NHL71" s="525"/>
      <c r="NHM71" s="525"/>
      <c r="NHN71" s="525"/>
      <c r="NHO71" s="525"/>
      <c r="NHP71" s="525"/>
      <c r="NHQ71" s="525"/>
      <c r="NHR71" s="525"/>
      <c r="NHS71" s="525"/>
      <c r="NHT71" s="525"/>
      <c r="NHU71" s="525"/>
      <c r="NHV71" s="525"/>
      <c r="NHW71" s="525"/>
      <c r="NHX71" s="525"/>
      <c r="NHY71" s="525"/>
      <c r="NHZ71" s="525"/>
      <c r="NIA71" s="525"/>
      <c r="NIB71" s="525"/>
      <c r="NIC71" s="525"/>
      <c r="NID71" s="525"/>
      <c r="NIE71" s="525"/>
      <c r="NIF71" s="525"/>
      <c r="NIG71" s="525"/>
      <c r="NIH71" s="525"/>
      <c r="NII71" s="525"/>
      <c r="NIJ71" s="525"/>
      <c r="NIK71" s="525"/>
      <c r="NIL71" s="525"/>
      <c r="NIM71" s="525"/>
      <c r="NIN71" s="525"/>
      <c r="NIO71" s="525"/>
      <c r="NIP71" s="525"/>
      <c r="NIQ71" s="525"/>
      <c r="NIR71" s="525"/>
      <c r="NIS71" s="525"/>
      <c r="NIT71" s="525"/>
      <c r="NIU71" s="525"/>
      <c r="NIV71" s="525"/>
      <c r="NIW71" s="525"/>
      <c r="NIX71" s="525"/>
      <c r="NIY71" s="525"/>
      <c r="NIZ71" s="525"/>
      <c r="NJA71" s="525"/>
      <c r="NJB71" s="525"/>
      <c r="NJC71" s="525"/>
      <c r="NJD71" s="525"/>
      <c r="NJE71" s="525"/>
      <c r="NJF71" s="525"/>
      <c r="NJG71" s="525"/>
      <c r="NJH71" s="525"/>
      <c r="NJI71" s="525"/>
      <c r="NJJ71" s="525"/>
      <c r="NJK71" s="525"/>
      <c r="NJL71" s="525"/>
      <c r="NJM71" s="525"/>
      <c r="NJN71" s="525"/>
      <c r="NJO71" s="525"/>
      <c r="NJP71" s="525"/>
      <c r="NJQ71" s="525"/>
      <c r="NJR71" s="525"/>
      <c r="NJS71" s="525"/>
      <c r="NJT71" s="525"/>
      <c r="NJU71" s="525"/>
      <c r="NJV71" s="525"/>
      <c r="NJW71" s="525"/>
      <c r="NJX71" s="525"/>
      <c r="NJY71" s="525"/>
      <c r="NJZ71" s="525"/>
      <c r="NKA71" s="525"/>
      <c r="NKB71" s="525"/>
      <c r="NKC71" s="525"/>
      <c r="NKD71" s="525"/>
      <c r="NKE71" s="525"/>
      <c r="NKF71" s="525"/>
      <c r="NKG71" s="525"/>
      <c r="NKH71" s="525"/>
      <c r="NKI71" s="525"/>
      <c r="NKJ71" s="525"/>
      <c r="NKK71" s="525"/>
      <c r="NKL71" s="525"/>
      <c r="NKM71" s="525"/>
      <c r="NKN71" s="525"/>
      <c r="NKO71" s="525"/>
      <c r="NKP71" s="525"/>
      <c r="NKQ71" s="525"/>
      <c r="NKR71" s="525"/>
      <c r="NKS71" s="525"/>
      <c r="NKT71" s="525"/>
      <c r="NKU71" s="525"/>
      <c r="NKV71" s="525"/>
      <c r="NKW71" s="525"/>
      <c r="NKX71" s="525"/>
      <c r="NKY71" s="525"/>
      <c r="NKZ71" s="525"/>
      <c r="NLA71" s="525"/>
      <c r="NLB71" s="525"/>
      <c r="NLC71" s="525"/>
      <c r="NLD71" s="525"/>
      <c r="NLE71" s="525"/>
      <c r="NLF71" s="525"/>
      <c r="NLG71" s="525"/>
      <c r="NLH71" s="525"/>
      <c r="NLI71" s="525"/>
      <c r="NLJ71" s="525"/>
      <c r="NLK71" s="525"/>
      <c r="NLL71" s="525"/>
      <c r="NLM71" s="525"/>
      <c r="NLN71" s="525"/>
      <c r="NLO71" s="525"/>
      <c r="NLP71" s="525"/>
      <c r="NLQ71" s="525"/>
      <c r="NLR71" s="525"/>
      <c r="NLS71" s="525"/>
      <c r="NLT71" s="525"/>
      <c r="NLU71" s="525"/>
      <c r="NLV71" s="525"/>
      <c r="NLW71" s="525"/>
      <c r="NLX71" s="525"/>
      <c r="NLY71" s="525"/>
      <c r="NLZ71" s="525"/>
      <c r="NMA71" s="525"/>
      <c r="NMB71" s="525"/>
      <c r="NMC71" s="525"/>
      <c r="NMD71" s="525"/>
      <c r="NME71" s="525"/>
      <c r="NMF71" s="525"/>
      <c r="NMG71" s="525"/>
      <c r="NMH71" s="525"/>
      <c r="NMI71" s="525"/>
      <c r="NMJ71" s="525"/>
      <c r="NMK71" s="525"/>
      <c r="NML71" s="525"/>
      <c r="NMM71" s="525"/>
      <c r="NMN71" s="525"/>
      <c r="NMO71" s="525"/>
      <c r="NMP71" s="525"/>
      <c r="NMQ71" s="525"/>
      <c r="NMR71" s="525"/>
      <c r="NMS71" s="525"/>
      <c r="NMT71" s="525"/>
      <c r="NMU71" s="525"/>
      <c r="NMV71" s="525"/>
      <c r="NMW71" s="525"/>
      <c r="NMX71" s="525"/>
      <c r="NMY71" s="525"/>
      <c r="NMZ71" s="525"/>
      <c r="NNA71" s="525"/>
      <c r="NNB71" s="525"/>
      <c r="NNC71" s="525"/>
      <c r="NND71" s="525"/>
      <c r="NNE71" s="525"/>
      <c r="NNF71" s="525"/>
      <c r="NNG71" s="525"/>
      <c r="NNH71" s="525"/>
      <c r="NNI71" s="525"/>
      <c r="NNJ71" s="525"/>
      <c r="NNK71" s="525"/>
      <c r="NNL71" s="525"/>
      <c r="NNM71" s="525"/>
      <c r="NNN71" s="525"/>
      <c r="NNO71" s="525"/>
      <c r="NNP71" s="525"/>
      <c r="NNQ71" s="525"/>
      <c r="NNR71" s="525"/>
      <c r="NNS71" s="525"/>
      <c r="NNT71" s="525"/>
      <c r="NNU71" s="525"/>
      <c r="NNV71" s="525"/>
      <c r="NNW71" s="525"/>
      <c r="NNX71" s="525"/>
      <c r="NNY71" s="525"/>
      <c r="NNZ71" s="525"/>
      <c r="NOA71" s="525"/>
      <c r="NOB71" s="525"/>
      <c r="NOC71" s="525"/>
      <c r="NOD71" s="525"/>
      <c r="NOE71" s="525"/>
      <c r="NOF71" s="525"/>
      <c r="NOG71" s="525"/>
      <c r="NOH71" s="525"/>
      <c r="NOI71" s="525"/>
      <c r="NOJ71" s="525"/>
      <c r="NOK71" s="525"/>
      <c r="NOL71" s="525"/>
      <c r="NOM71" s="525"/>
      <c r="NON71" s="525"/>
      <c r="NOO71" s="525"/>
      <c r="NOP71" s="525"/>
      <c r="NOQ71" s="525"/>
      <c r="NOR71" s="525"/>
      <c r="NOS71" s="525"/>
      <c r="NOT71" s="525"/>
      <c r="NOU71" s="525"/>
      <c r="NOV71" s="525"/>
      <c r="NOW71" s="525"/>
      <c r="NOX71" s="525"/>
      <c r="NOY71" s="525"/>
      <c r="NOZ71" s="525"/>
      <c r="NPA71" s="525"/>
      <c r="NPB71" s="525"/>
      <c r="NPC71" s="525"/>
      <c r="NPD71" s="525"/>
      <c r="NPE71" s="525"/>
      <c r="NPF71" s="525"/>
      <c r="NPG71" s="525"/>
      <c r="NPH71" s="525"/>
      <c r="NPI71" s="525"/>
      <c r="NPJ71" s="525"/>
      <c r="NPK71" s="525"/>
      <c r="NPL71" s="525"/>
      <c r="NPM71" s="525"/>
      <c r="NPN71" s="525"/>
      <c r="NPO71" s="525"/>
      <c r="NPP71" s="525"/>
      <c r="NPQ71" s="525"/>
      <c r="NPR71" s="525"/>
      <c r="NPS71" s="525"/>
      <c r="NPT71" s="525"/>
      <c r="NPU71" s="525"/>
      <c r="NPV71" s="525"/>
      <c r="NPW71" s="525"/>
      <c r="NPX71" s="525"/>
      <c r="NPY71" s="525"/>
      <c r="NPZ71" s="525"/>
      <c r="NQA71" s="525"/>
      <c r="NQB71" s="525"/>
      <c r="NQC71" s="525"/>
      <c r="NQD71" s="525"/>
      <c r="NQE71" s="525"/>
      <c r="NQF71" s="525"/>
      <c r="NQG71" s="525"/>
      <c r="NQH71" s="525"/>
      <c r="NQI71" s="525"/>
      <c r="NQJ71" s="525"/>
      <c r="NQK71" s="525"/>
      <c r="NQL71" s="525"/>
      <c r="NQM71" s="525"/>
      <c r="NQN71" s="525"/>
      <c r="NQO71" s="525"/>
      <c r="NQP71" s="525"/>
      <c r="NQQ71" s="525"/>
      <c r="NQR71" s="525"/>
      <c r="NQS71" s="525"/>
      <c r="NQT71" s="525"/>
      <c r="NQU71" s="525"/>
      <c r="NQV71" s="525"/>
      <c r="NQW71" s="525"/>
      <c r="NQX71" s="525"/>
      <c r="NQY71" s="525"/>
      <c r="NQZ71" s="525"/>
      <c r="NRA71" s="525"/>
      <c r="NRB71" s="525"/>
      <c r="NRC71" s="525"/>
      <c r="NRD71" s="525"/>
      <c r="NRE71" s="525"/>
      <c r="NRF71" s="525"/>
      <c r="NRG71" s="525"/>
      <c r="NRH71" s="525"/>
      <c r="NRI71" s="525"/>
      <c r="NRJ71" s="525"/>
      <c r="NRK71" s="525"/>
      <c r="NRL71" s="525"/>
      <c r="NRM71" s="525"/>
      <c r="NRN71" s="525"/>
      <c r="NRO71" s="525"/>
      <c r="NRP71" s="525"/>
      <c r="NRQ71" s="525"/>
      <c r="NRR71" s="525"/>
      <c r="NRS71" s="525"/>
      <c r="NRT71" s="525"/>
      <c r="NRU71" s="525"/>
      <c r="NRV71" s="525"/>
      <c r="NRW71" s="525"/>
      <c r="NRX71" s="525"/>
      <c r="NRY71" s="525"/>
      <c r="NRZ71" s="525"/>
      <c r="NSA71" s="525"/>
      <c r="NSB71" s="525"/>
      <c r="NSC71" s="525"/>
      <c r="NSD71" s="525"/>
      <c r="NSE71" s="525"/>
      <c r="NSF71" s="525"/>
      <c r="NSG71" s="525"/>
      <c r="NSH71" s="525"/>
      <c r="NSI71" s="525"/>
      <c r="NSJ71" s="525"/>
      <c r="NSK71" s="525"/>
      <c r="NSL71" s="525"/>
      <c r="NSM71" s="525"/>
      <c r="NSN71" s="525"/>
      <c r="NSO71" s="525"/>
      <c r="NSP71" s="525"/>
      <c r="NSQ71" s="525"/>
      <c r="NSR71" s="525"/>
      <c r="NSS71" s="525"/>
      <c r="NST71" s="525"/>
      <c r="NSU71" s="525"/>
      <c r="NSV71" s="525"/>
      <c r="NSW71" s="525"/>
      <c r="NSX71" s="525"/>
      <c r="NSY71" s="525"/>
      <c r="NSZ71" s="525"/>
      <c r="NTA71" s="525"/>
      <c r="NTB71" s="525"/>
      <c r="NTC71" s="525"/>
      <c r="NTD71" s="525"/>
      <c r="NTE71" s="525"/>
      <c r="NTF71" s="525"/>
      <c r="NTG71" s="525"/>
      <c r="NTH71" s="525"/>
      <c r="NTI71" s="525"/>
      <c r="NTJ71" s="525"/>
      <c r="NTK71" s="525"/>
      <c r="NTL71" s="525"/>
      <c r="NTM71" s="525"/>
      <c r="NTN71" s="525"/>
      <c r="NTO71" s="525"/>
      <c r="NTP71" s="525"/>
      <c r="NTQ71" s="525"/>
      <c r="NTR71" s="525"/>
      <c r="NTS71" s="525"/>
      <c r="NTT71" s="525"/>
      <c r="NTU71" s="525"/>
      <c r="NTV71" s="525"/>
      <c r="NTW71" s="525"/>
      <c r="NTX71" s="525"/>
      <c r="NTY71" s="525"/>
      <c r="NTZ71" s="525"/>
      <c r="NUA71" s="525"/>
      <c r="NUB71" s="525"/>
      <c r="NUC71" s="525"/>
      <c r="NUD71" s="525"/>
      <c r="NUE71" s="525"/>
      <c r="NUF71" s="525"/>
      <c r="NUG71" s="525"/>
      <c r="NUH71" s="525"/>
      <c r="NUI71" s="525"/>
      <c r="NUJ71" s="525"/>
      <c r="NUK71" s="525"/>
      <c r="NUL71" s="525"/>
      <c r="NUM71" s="525"/>
      <c r="NUN71" s="525"/>
      <c r="NUO71" s="525"/>
      <c r="NUP71" s="525"/>
      <c r="NUQ71" s="525"/>
      <c r="NUR71" s="525"/>
      <c r="NUS71" s="525"/>
      <c r="NUT71" s="525"/>
      <c r="NUU71" s="525"/>
      <c r="NUV71" s="525"/>
      <c r="NUW71" s="525"/>
      <c r="NUX71" s="525"/>
      <c r="NUY71" s="525"/>
      <c r="NUZ71" s="525"/>
      <c r="NVA71" s="525"/>
      <c r="NVB71" s="525"/>
      <c r="NVC71" s="525"/>
      <c r="NVD71" s="525"/>
      <c r="NVE71" s="525"/>
      <c r="NVF71" s="525"/>
      <c r="NVG71" s="525"/>
      <c r="NVH71" s="525"/>
      <c r="NVI71" s="525"/>
      <c r="NVJ71" s="525"/>
      <c r="NVK71" s="525"/>
      <c r="NVL71" s="525"/>
      <c r="NVM71" s="525"/>
      <c r="NVN71" s="525"/>
      <c r="NVO71" s="525"/>
      <c r="NVP71" s="525"/>
      <c r="NVQ71" s="525"/>
      <c r="NVR71" s="525"/>
      <c r="NVS71" s="525"/>
      <c r="NVT71" s="525"/>
      <c r="NVU71" s="525"/>
      <c r="NVV71" s="525"/>
      <c r="NVW71" s="525"/>
      <c r="NVX71" s="525"/>
      <c r="NVY71" s="525"/>
      <c r="NVZ71" s="525"/>
      <c r="NWA71" s="525"/>
      <c r="NWB71" s="525"/>
      <c r="NWC71" s="525"/>
      <c r="NWD71" s="525"/>
      <c r="NWE71" s="525"/>
      <c r="NWF71" s="525"/>
      <c r="NWG71" s="525"/>
      <c r="NWH71" s="525"/>
      <c r="NWI71" s="525"/>
      <c r="NWJ71" s="525"/>
      <c r="NWK71" s="525"/>
      <c r="NWL71" s="525"/>
      <c r="NWM71" s="525"/>
      <c r="NWN71" s="525"/>
      <c r="NWO71" s="525"/>
      <c r="NWP71" s="525"/>
      <c r="NWQ71" s="525"/>
      <c r="NWR71" s="525"/>
      <c r="NWS71" s="525"/>
      <c r="NWT71" s="525"/>
      <c r="NWU71" s="525"/>
      <c r="NWV71" s="525"/>
      <c r="NWW71" s="525"/>
      <c r="NWX71" s="525"/>
      <c r="NWY71" s="525"/>
      <c r="NWZ71" s="525"/>
      <c r="NXA71" s="525"/>
      <c r="NXB71" s="525"/>
      <c r="NXC71" s="525"/>
      <c r="NXD71" s="525"/>
      <c r="NXE71" s="525"/>
      <c r="NXF71" s="525"/>
      <c r="NXG71" s="525"/>
      <c r="NXH71" s="525"/>
      <c r="NXI71" s="525"/>
      <c r="NXJ71" s="525"/>
      <c r="NXK71" s="525"/>
      <c r="NXL71" s="525"/>
      <c r="NXM71" s="525"/>
      <c r="NXN71" s="525"/>
      <c r="NXO71" s="525"/>
      <c r="NXP71" s="525"/>
      <c r="NXQ71" s="525"/>
      <c r="NXR71" s="525"/>
      <c r="NXS71" s="525"/>
      <c r="NXT71" s="525"/>
      <c r="NXU71" s="525"/>
      <c r="NXV71" s="525"/>
      <c r="NXW71" s="525"/>
      <c r="NXX71" s="525"/>
      <c r="NXY71" s="525"/>
      <c r="NXZ71" s="525"/>
      <c r="NYA71" s="525"/>
      <c r="NYB71" s="525"/>
      <c r="NYC71" s="525"/>
      <c r="NYD71" s="525"/>
      <c r="NYE71" s="525"/>
      <c r="NYF71" s="525"/>
      <c r="NYG71" s="525"/>
      <c r="NYH71" s="525"/>
      <c r="NYI71" s="525"/>
      <c r="NYJ71" s="525"/>
      <c r="NYK71" s="525"/>
      <c r="NYL71" s="525"/>
      <c r="NYM71" s="525"/>
      <c r="NYN71" s="525"/>
      <c r="NYO71" s="525"/>
      <c r="NYP71" s="525"/>
      <c r="NYQ71" s="525"/>
      <c r="NYR71" s="525"/>
      <c r="NYS71" s="525"/>
      <c r="NYT71" s="525"/>
      <c r="NYU71" s="525"/>
      <c r="NYV71" s="525"/>
      <c r="NYW71" s="525"/>
      <c r="NYX71" s="525"/>
      <c r="NYY71" s="525"/>
      <c r="NYZ71" s="525"/>
      <c r="NZA71" s="525"/>
      <c r="NZB71" s="525"/>
      <c r="NZC71" s="525"/>
      <c r="NZD71" s="525"/>
      <c r="NZE71" s="525"/>
      <c r="NZF71" s="525"/>
      <c r="NZG71" s="525"/>
      <c r="NZH71" s="525"/>
      <c r="NZI71" s="525"/>
      <c r="NZJ71" s="525"/>
      <c r="NZK71" s="525"/>
      <c r="NZL71" s="525"/>
      <c r="NZM71" s="525"/>
      <c r="NZN71" s="525"/>
      <c r="NZO71" s="525"/>
      <c r="NZP71" s="525"/>
      <c r="NZQ71" s="525"/>
      <c r="NZR71" s="525"/>
      <c r="NZS71" s="525"/>
      <c r="NZT71" s="525"/>
      <c r="NZU71" s="525"/>
      <c r="NZV71" s="525"/>
      <c r="NZW71" s="525"/>
      <c r="NZX71" s="525"/>
      <c r="NZY71" s="525"/>
      <c r="NZZ71" s="525"/>
      <c r="OAA71" s="525"/>
      <c r="OAB71" s="525"/>
      <c r="OAC71" s="525"/>
      <c r="OAD71" s="525"/>
      <c r="OAE71" s="525"/>
      <c r="OAF71" s="525"/>
      <c r="OAG71" s="525"/>
      <c r="OAH71" s="525"/>
      <c r="OAI71" s="525"/>
      <c r="OAJ71" s="525"/>
      <c r="OAK71" s="525"/>
      <c r="OAL71" s="525"/>
      <c r="OAM71" s="525"/>
      <c r="OAN71" s="525"/>
      <c r="OAO71" s="525"/>
      <c r="OAP71" s="525"/>
      <c r="OAQ71" s="525"/>
      <c r="OAR71" s="525"/>
      <c r="OAS71" s="525"/>
      <c r="OAT71" s="525"/>
      <c r="OAU71" s="525"/>
      <c r="OAV71" s="525"/>
      <c r="OAW71" s="525"/>
      <c r="OAX71" s="525"/>
      <c r="OAY71" s="525"/>
      <c r="OAZ71" s="525"/>
      <c r="OBA71" s="525"/>
      <c r="OBB71" s="525"/>
      <c r="OBC71" s="525"/>
      <c r="OBD71" s="525"/>
      <c r="OBE71" s="525"/>
      <c r="OBF71" s="525"/>
      <c r="OBG71" s="525"/>
      <c r="OBH71" s="525"/>
      <c r="OBI71" s="525"/>
      <c r="OBJ71" s="525"/>
      <c r="OBK71" s="525"/>
      <c r="OBL71" s="525"/>
      <c r="OBM71" s="525"/>
      <c r="OBN71" s="525"/>
      <c r="OBO71" s="525"/>
      <c r="OBP71" s="525"/>
      <c r="OBQ71" s="525"/>
      <c r="OBR71" s="525"/>
      <c r="OBS71" s="525"/>
      <c r="OBT71" s="525"/>
      <c r="OBU71" s="525"/>
      <c r="OBV71" s="525"/>
      <c r="OBW71" s="525"/>
      <c r="OBX71" s="525"/>
      <c r="OBY71" s="525"/>
      <c r="OBZ71" s="525"/>
      <c r="OCA71" s="525"/>
      <c r="OCB71" s="525"/>
      <c r="OCC71" s="525"/>
      <c r="OCD71" s="525"/>
      <c r="OCE71" s="525"/>
      <c r="OCF71" s="525"/>
      <c r="OCG71" s="525"/>
      <c r="OCH71" s="525"/>
      <c r="OCI71" s="525"/>
      <c r="OCJ71" s="525"/>
      <c r="OCK71" s="525"/>
      <c r="OCL71" s="525"/>
      <c r="OCM71" s="525"/>
      <c r="OCN71" s="525"/>
      <c r="OCO71" s="525"/>
      <c r="OCP71" s="525"/>
      <c r="OCQ71" s="525"/>
      <c r="OCR71" s="525"/>
      <c r="OCS71" s="525"/>
      <c r="OCT71" s="525"/>
      <c r="OCU71" s="525"/>
      <c r="OCV71" s="525"/>
      <c r="OCW71" s="525"/>
      <c r="OCX71" s="525"/>
      <c r="OCY71" s="525"/>
      <c r="OCZ71" s="525"/>
      <c r="ODA71" s="525"/>
      <c r="ODB71" s="525"/>
      <c r="ODC71" s="525"/>
      <c r="ODD71" s="525"/>
      <c r="ODE71" s="525"/>
      <c r="ODF71" s="525"/>
      <c r="ODG71" s="525"/>
      <c r="ODH71" s="525"/>
      <c r="ODI71" s="525"/>
      <c r="ODJ71" s="525"/>
      <c r="ODK71" s="525"/>
      <c r="ODL71" s="525"/>
      <c r="ODM71" s="525"/>
      <c r="ODN71" s="525"/>
      <c r="ODO71" s="525"/>
      <c r="ODP71" s="525"/>
      <c r="ODQ71" s="525"/>
      <c r="ODR71" s="525"/>
      <c r="ODS71" s="525"/>
      <c r="ODT71" s="525"/>
      <c r="ODU71" s="525"/>
      <c r="ODV71" s="525"/>
      <c r="ODW71" s="525"/>
      <c r="ODX71" s="525"/>
      <c r="ODY71" s="525"/>
      <c r="ODZ71" s="525"/>
      <c r="OEA71" s="525"/>
      <c r="OEB71" s="525"/>
      <c r="OEC71" s="525"/>
      <c r="OED71" s="525"/>
      <c r="OEE71" s="525"/>
      <c r="OEF71" s="525"/>
      <c r="OEG71" s="525"/>
      <c r="OEH71" s="525"/>
      <c r="OEI71" s="525"/>
      <c r="OEJ71" s="525"/>
      <c r="OEK71" s="525"/>
      <c r="OEL71" s="525"/>
      <c r="OEM71" s="525"/>
      <c r="OEN71" s="525"/>
      <c r="OEO71" s="525"/>
      <c r="OEP71" s="525"/>
      <c r="OEQ71" s="525"/>
      <c r="OER71" s="525"/>
      <c r="OES71" s="525"/>
      <c r="OET71" s="525"/>
      <c r="OEU71" s="525"/>
      <c r="OEV71" s="525"/>
      <c r="OEW71" s="525"/>
      <c r="OEX71" s="525"/>
      <c r="OEY71" s="525"/>
      <c r="OEZ71" s="525"/>
      <c r="OFA71" s="525"/>
      <c r="OFB71" s="525"/>
      <c r="OFC71" s="525"/>
      <c r="OFD71" s="525"/>
      <c r="OFE71" s="525"/>
      <c r="OFF71" s="525"/>
      <c r="OFG71" s="525"/>
      <c r="OFH71" s="525"/>
      <c r="OFI71" s="525"/>
      <c r="OFJ71" s="525"/>
      <c r="OFK71" s="525"/>
      <c r="OFL71" s="525"/>
      <c r="OFM71" s="525"/>
      <c r="OFN71" s="525"/>
      <c r="OFO71" s="525"/>
      <c r="OFP71" s="525"/>
      <c r="OFQ71" s="525"/>
      <c r="OFR71" s="525"/>
      <c r="OFS71" s="525"/>
      <c r="OFT71" s="525"/>
      <c r="OFU71" s="525"/>
      <c r="OFV71" s="525"/>
      <c r="OFW71" s="525"/>
      <c r="OFX71" s="525"/>
      <c r="OFY71" s="525"/>
      <c r="OFZ71" s="525"/>
      <c r="OGA71" s="525"/>
      <c r="OGB71" s="525"/>
      <c r="OGC71" s="525"/>
      <c r="OGD71" s="525"/>
      <c r="OGE71" s="525"/>
      <c r="OGF71" s="525"/>
      <c r="OGG71" s="525"/>
      <c r="OGH71" s="525"/>
      <c r="OGI71" s="525"/>
      <c r="OGJ71" s="525"/>
      <c r="OGK71" s="525"/>
      <c r="OGL71" s="525"/>
      <c r="OGM71" s="525"/>
      <c r="OGN71" s="525"/>
      <c r="OGO71" s="525"/>
      <c r="OGP71" s="525"/>
      <c r="OGQ71" s="525"/>
      <c r="OGR71" s="525"/>
      <c r="OGS71" s="525"/>
      <c r="OGT71" s="525"/>
      <c r="OGU71" s="525"/>
      <c r="OGV71" s="525"/>
      <c r="OGW71" s="525"/>
      <c r="OGX71" s="525"/>
      <c r="OGY71" s="525"/>
      <c r="OGZ71" s="525"/>
      <c r="OHA71" s="525"/>
      <c r="OHB71" s="525"/>
      <c r="OHC71" s="525"/>
      <c r="OHD71" s="525"/>
      <c r="OHE71" s="525"/>
      <c r="OHF71" s="525"/>
      <c r="OHG71" s="525"/>
      <c r="OHH71" s="525"/>
      <c r="OHI71" s="525"/>
      <c r="OHJ71" s="525"/>
      <c r="OHK71" s="525"/>
      <c r="OHL71" s="525"/>
      <c r="OHM71" s="525"/>
      <c r="OHN71" s="525"/>
      <c r="OHO71" s="525"/>
      <c r="OHP71" s="525"/>
      <c r="OHQ71" s="525"/>
      <c r="OHR71" s="525"/>
      <c r="OHS71" s="525"/>
      <c r="OHT71" s="525"/>
      <c r="OHU71" s="525"/>
      <c r="OHV71" s="525"/>
      <c r="OHW71" s="525"/>
      <c r="OHX71" s="525"/>
      <c r="OHY71" s="525"/>
      <c r="OHZ71" s="525"/>
      <c r="OIA71" s="525"/>
      <c r="OIB71" s="525"/>
      <c r="OIC71" s="525"/>
      <c r="OID71" s="525"/>
      <c r="OIE71" s="525"/>
      <c r="OIF71" s="525"/>
      <c r="OIG71" s="525"/>
      <c r="OIH71" s="525"/>
      <c r="OII71" s="525"/>
      <c r="OIJ71" s="525"/>
      <c r="OIK71" s="525"/>
      <c r="OIL71" s="525"/>
      <c r="OIM71" s="525"/>
      <c r="OIN71" s="525"/>
      <c r="OIO71" s="525"/>
      <c r="OIP71" s="525"/>
      <c r="OIQ71" s="525"/>
      <c r="OIR71" s="525"/>
      <c r="OIS71" s="525"/>
      <c r="OIT71" s="525"/>
      <c r="OIU71" s="525"/>
      <c r="OIV71" s="525"/>
      <c r="OIW71" s="525"/>
      <c r="OIX71" s="525"/>
      <c r="OIY71" s="525"/>
      <c r="OIZ71" s="525"/>
      <c r="OJA71" s="525"/>
      <c r="OJB71" s="525"/>
      <c r="OJC71" s="525"/>
      <c r="OJD71" s="525"/>
      <c r="OJE71" s="525"/>
      <c r="OJF71" s="525"/>
      <c r="OJG71" s="525"/>
      <c r="OJH71" s="525"/>
      <c r="OJI71" s="525"/>
      <c r="OJJ71" s="525"/>
      <c r="OJK71" s="525"/>
      <c r="OJL71" s="525"/>
      <c r="OJM71" s="525"/>
      <c r="OJN71" s="525"/>
      <c r="OJO71" s="525"/>
      <c r="OJP71" s="525"/>
      <c r="OJQ71" s="525"/>
      <c r="OJR71" s="525"/>
      <c r="OJS71" s="525"/>
      <c r="OJT71" s="525"/>
      <c r="OJU71" s="525"/>
      <c r="OJV71" s="525"/>
      <c r="OJW71" s="525"/>
      <c r="OJX71" s="525"/>
      <c r="OJY71" s="525"/>
      <c r="OJZ71" s="525"/>
      <c r="OKA71" s="525"/>
      <c r="OKB71" s="525"/>
      <c r="OKC71" s="525"/>
      <c r="OKD71" s="525"/>
      <c r="OKE71" s="525"/>
      <c r="OKF71" s="525"/>
      <c r="OKG71" s="525"/>
      <c r="OKH71" s="525"/>
      <c r="OKI71" s="525"/>
      <c r="OKJ71" s="525"/>
      <c r="OKK71" s="525"/>
      <c r="OKL71" s="525"/>
      <c r="OKM71" s="525"/>
      <c r="OKN71" s="525"/>
      <c r="OKO71" s="525"/>
      <c r="OKP71" s="525"/>
      <c r="OKQ71" s="525"/>
      <c r="OKR71" s="525"/>
      <c r="OKS71" s="525"/>
      <c r="OKT71" s="525"/>
      <c r="OKU71" s="525"/>
      <c r="OKV71" s="525"/>
      <c r="OKW71" s="525"/>
      <c r="OKX71" s="525"/>
      <c r="OKY71" s="525"/>
      <c r="OKZ71" s="525"/>
      <c r="OLA71" s="525"/>
      <c r="OLB71" s="525"/>
      <c r="OLC71" s="525"/>
      <c r="OLD71" s="525"/>
      <c r="OLE71" s="525"/>
      <c r="OLF71" s="525"/>
      <c r="OLG71" s="525"/>
      <c r="OLH71" s="525"/>
      <c r="OLI71" s="525"/>
      <c r="OLJ71" s="525"/>
      <c r="OLK71" s="525"/>
      <c r="OLL71" s="525"/>
      <c r="OLM71" s="525"/>
      <c r="OLN71" s="525"/>
      <c r="OLO71" s="525"/>
      <c r="OLP71" s="525"/>
      <c r="OLQ71" s="525"/>
      <c r="OLR71" s="525"/>
      <c r="OLS71" s="525"/>
      <c r="OLT71" s="525"/>
      <c r="OLU71" s="525"/>
      <c r="OLV71" s="525"/>
      <c r="OLW71" s="525"/>
      <c r="OLX71" s="525"/>
      <c r="OLY71" s="525"/>
      <c r="OLZ71" s="525"/>
      <c r="OMA71" s="525"/>
      <c r="OMB71" s="525"/>
      <c r="OMC71" s="525"/>
      <c r="OMD71" s="525"/>
      <c r="OME71" s="525"/>
      <c r="OMF71" s="525"/>
      <c r="OMG71" s="525"/>
      <c r="OMH71" s="525"/>
      <c r="OMI71" s="525"/>
      <c r="OMJ71" s="525"/>
      <c r="OMK71" s="525"/>
      <c r="OML71" s="525"/>
      <c r="OMM71" s="525"/>
      <c r="OMN71" s="525"/>
      <c r="OMO71" s="525"/>
      <c r="OMP71" s="525"/>
      <c r="OMQ71" s="525"/>
      <c r="OMR71" s="525"/>
      <c r="OMS71" s="525"/>
      <c r="OMT71" s="525"/>
      <c r="OMU71" s="525"/>
      <c r="OMV71" s="525"/>
      <c r="OMW71" s="525"/>
      <c r="OMX71" s="525"/>
      <c r="OMY71" s="525"/>
      <c r="OMZ71" s="525"/>
      <c r="ONA71" s="525"/>
      <c r="ONB71" s="525"/>
      <c r="ONC71" s="525"/>
      <c r="OND71" s="525"/>
      <c r="ONE71" s="525"/>
      <c r="ONF71" s="525"/>
      <c r="ONG71" s="525"/>
      <c r="ONH71" s="525"/>
      <c r="ONI71" s="525"/>
      <c r="ONJ71" s="525"/>
      <c r="ONK71" s="525"/>
      <c r="ONL71" s="525"/>
      <c r="ONM71" s="525"/>
      <c r="ONN71" s="525"/>
      <c r="ONO71" s="525"/>
      <c r="ONP71" s="525"/>
      <c r="ONQ71" s="525"/>
      <c r="ONR71" s="525"/>
      <c r="ONS71" s="525"/>
      <c r="ONT71" s="525"/>
      <c r="ONU71" s="525"/>
      <c r="ONV71" s="525"/>
      <c r="ONW71" s="525"/>
      <c r="ONX71" s="525"/>
      <c r="ONY71" s="525"/>
      <c r="ONZ71" s="525"/>
      <c r="OOA71" s="525"/>
      <c r="OOB71" s="525"/>
      <c r="OOC71" s="525"/>
      <c r="OOD71" s="525"/>
      <c r="OOE71" s="525"/>
      <c r="OOF71" s="525"/>
      <c r="OOG71" s="525"/>
      <c r="OOH71" s="525"/>
      <c r="OOI71" s="525"/>
      <c r="OOJ71" s="525"/>
      <c r="OOK71" s="525"/>
      <c r="OOL71" s="525"/>
      <c r="OOM71" s="525"/>
      <c r="OON71" s="525"/>
      <c r="OOO71" s="525"/>
      <c r="OOP71" s="525"/>
      <c r="OOQ71" s="525"/>
      <c r="OOR71" s="525"/>
      <c r="OOS71" s="525"/>
      <c r="OOT71" s="525"/>
      <c r="OOU71" s="525"/>
      <c r="OOV71" s="525"/>
      <c r="OOW71" s="525"/>
      <c r="OOX71" s="525"/>
      <c r="OOY71" s="525"/>
      <c r="OOZ71" s="525"/>
      <c r="OPA71" s="525"/>
      <c r="OPB71" s="525"/>
      <c r="OPC71" s="525"/>
      <c r="OPD71" s="525"/>
      <c r="OPE71" s="525"/>
      <c r="OPF71" s="525"/>
      <c r="OPG71" s="525"/>
      <c r="OPH71" s="525"/>
      <c r="OPI71" s="525"/>
      <c r="OPJ71" s="525"/>
      <c r="OPK71" s="525"/>
      <c r="OPL71" s="525"/>
      <c r="OPM71" s="525"/>
      <c r="OPN71" s="525"/>
      <c r="OPO71" s="525"/>
      <c r="OPP71" s="525"/>
      <c r="OPQ71" s="525"/>
      <c r="OPR71" s="525"/>
      <c r="OPS71" s="525"/>
      <c r="OPT71" s="525"/>
      <c r="OPU71" s="525"/>
      <c r="OPV71" s="525"/>
      <c r="OPW71" s="525"/>
      <c r="OPX71" s="525"/>
      <c r="OPY71" s="525"/>
      <c r="OPZ71" s="525"/>
      <c r="OQA71" s="525"/>
      <c r="OQB71" s="525"/>
      <c r="OQC71" s="525"/>
      <c r="OQD71" s="525"/>
      <c r="OQE71" s="525"/>
      <c r="OQF71" s="525"/>
      <c r="OQG71" s="525"/>
      <c r="OQH71" s="525"/>
      <c r="OQI71" s="525"/>
      <c r="OQJ71" s="525"/>
      <c r="OQK71" s="525"/>
      <c r="OQL71" s="525"/>
      <c r="OQM71" s="525"/>
      <c r="OQN71" s="525"/>
      <c r="OQO71" s="525"/>
      <c r="OQP71" s="525"/>
      <c r="OQQ71" s="525"/>
      <c r="OQR71" s="525"/>
      <c r="OQS71" s="525"/>
      <c r="OQT71" s="525"/>
      <c r="OQU71" s="525"/>
      <c r="OQV71" s="525"/>
      <c r="OQW71" s="525"/>
      <c r="OQX71" s="525"/>
      <c r="OQY71" s="525"/>
      <c r="OQZ71" s="525"/>
      <c r="ORA71" s="525"/>
      <c r="ORB71" s="525"/>
      <c r="ORC71" s="525"/>
      <c r="ORD71" s="525"/>
      <c r="ORE71" s="525"/>
      <c r="ORF71" s="525"/>
      <c r="ORG71" s="525"/>
      <c r="ORH71" s="525"/>
      <c r="ORI71" s="525"/>
      <c r="ORJ71" s="525"/>
      <c r="ORK71" s="525"/>
      <c r="ORL71" s="525"/>
      <c r="ORM71" s="525"/>
      <c r="ORN71" s="525"/>
      <c r="ORO71" s="525"/>
      <c r="ORP71" s="525"/>
      <c r="ORQ71" s="525"/>
      <c r="ORR71" s="525"/>
      <c r="ORS71" s="525"/>
      <c r="ORT71" s="525"/>
      <c r="ORU71" s="525"/>
      <c r="ORV71" s="525"/>
      <c r="ORW71" s="525"/>
      <c r="ORX71" s="525"/>
      <c r="ORY71" s="525"/>
      <c r="ORZ71" s="525"/>
      <c r="OSA71" s="525"/>
      <c r="OSB71" s="525"/>
      <c r="OSC71" s="525"/>
      <c r="OSD71" s="525"/>
      <c r="OSE71" s="525"/>
      <c r="OSF71" s="525"/>
      <c r="OSG71" s="525"/>
      <c r="OSH71" s="525"/>
      <c r="OSI71" s="525"/>
      <c r="OSJ71" s="525"/>
      <c r="OSK71" s="525"/>
      <c r="OSL71" s="525"/>
      <c r="OSM71" s="525"/>
      <c r="OSN71" s="525"/>
      <c r="OSO71" s="525"/>
      <c r="OSP71" s="525"/>
      <c r="OSQ71" s="525"/>
      <c r="OSR71" s="525"/>
      <c r="OSS71" s="525"/>
      <c r="OST71" s="525"/>
      <c r="OSU71" s="525"/>
      <c r="OSV71" s="525"/>
      <c r="OSW71" s="525"/>
      <c r="OSX71" s="525"/>
      <c r="OSY71" s="525"/>
      <c r="OSZ71" s="525"/>
      <c r="OTA71" s="525"/>
      <c r="OTB71" s="525"/>
      <c r="OTC71" s="525"/>
      <c r="OTD71" s="525"/>
      <c r="OTE71" s="525"/>
      <c r="OTF71" s="525"/>
      <c r="OTG71" s="525"/>
      <c r="OTH71" s="525"/>
      <c r="OTI71" s="525"/>
      <c r="OTJ71" s="525"/>
      <c r="OTK71" s="525"/>
      <c r="OTL71" s="525"/>
      <c r="OTM71" s="525"/>
      <c r="OTN71" s="525"/>
      <c r="OTO71" s="525"/>
      <c r="OTP71" s="525"/>
      <c r="OTQ71" s="525"/>
      <c r="OTR71" s="525"/>
      <c r="OTS71" s="525"/>
      <c r="OTT71" s="525"/>
      <c r="OTU71" s="525"/>
      <c r="OTV71" s="525"/>
      <c r="OTW71" s="525"/>
      <c r="OTX71" s="525"/>
      <c r="OTY71" s="525"/>
      <c r="OTZ71" s="525"/>
      <c r="OUA71" s="525"/>
      <c r="OUB71" s="525"/>
      <c r="OUC71" s="525"/>
      <c r="OUD71" s="525"/>
      <c r="OUE71" s="525"/>
      <c r="OUF71" s="525"/>
      <c r="OUG71" s="525"/>
      <c r="OUH71" s="525"/>
      <c r="OUI71" s="525"/>
      <c r="OUJ71" s="525"/>
      <c r="OUK71" s="525"/>
      <c r="OUL71" s="525"/>
      <c r="OUM71" s="525"/>
      <c r="OUN71" s="525"/>
      <c r="OUO71" s="525"/>
      <c r="OUP71" s="525"/>
      <c r="OUQ71" s="525"/>
      <c r="OUR71" s="525"/>
      <c r="OUS71" s="525"/>
      <c r="OUT71" s="525"/>
      <c r="OUU71" s="525"/>
      <c r="OUV71" s="525"/>
      <c r="OUW71" s="525"/>
      <c r="OUX71" s="525"/>
      <c r="OUY71" s="525"/>
      <c r="OUZ71" s="525"/>
      <c r="OVA71" s="525"/>
      <c r="OVB71" s="525"/>
      <c r="OVC71" s="525"/>
      <c r="OVD71" s="525"/>
      <c r="OVE71" s="525"/>
      <c r="OVF71" s="525"/>
      <c r="OVG71" s="525"/>
      <c r="OVH71" s="525"/>
      <c r="OVI71" s="525"/>
      <c r="OVJ71" s="525"/>
      <c r="OVK71" s="525"/>
      <c r="OVL71" s="525"/>
      <c r="OVM71" s="525"/>
      <c r="OVN71" s="525"/>
      <c r="OVO71" s="525"/>
      <c r="OVP71" s="525"/>
      <c r="OVQ71" s="525"/>
      <c r="OVR71" s="525"/>
      <c r="OVS71" s="525"/>
      <c r="OVT71" s="525"/>
      <c r="OVU71" s="525"/>
      <c r="OVV71" s="525"/>
      <c r="OVW71" s="525"/>
      <c r="OVX71" s="525"/>
      <c r="OVY71" s="525"/>
      <c r="OVZ71" s="525"/>
      <c r="OWA71" s="525"/>
      <c r="OWB71" s="525"/>
      <c r="OWC71" s="525"/>
      <c r="OWD71" s="525"/>
      <c r="OWE71" s="525"/>
      <c r="OWF71" s="525"/>
      <c r="OWG71" s="525"/>
      <c r="OWH71" s="525"/>
      <c r="OWI71" s="525"/>
      <c r="OWJ71" s="525"/>
      <c r="OWK71" s="525"/>
      <c r="OWL71" s="525"/>
      <c r="OWM71" s="525"/>
      <c r="OWN71" s="525"/>
      <c r="OWO71" s="525"/>
      <c r="OWP71" s="525"/>
      <c r="OWQ71" s="525"/>
      <c r="OWR71" s="525"/>
      <c r="OWS71" s="525"/>
      <c r="OWT71" s="525"/>
      <c r="OWU71" s="525"/>
      <c r="OWV71" s="525"/>
      <c r="OWW71" s="525"/>
      <c r="OWX71" s="525"/>
      <c r="OWY71" s="525"/>
      <c r="OWZ71" s="525"/>
      <c r="OXA71" s="525"/>
      <c r="OXB71" s="525"/>
      <c r="OXC71" s="525"/>
      <c r="OXD71" s="525"/>
      <c r="OXE71" s="525"/>
      <c r="OXF71" s="525"/>
      <c r="OXG71" s="525"/>
      <c r="OXH71" s="525"/>
      <c r="OXI71" s="525"/>
      <c r="OXJ71" s="525"/>
      <c r="OXK71" s="525"/>
      <c r="OXL71" s="525"/>
      <c r="OXM71" s="525"/>
      <c r="OXN71" s="525"/>
      <c r="OXO71" s="525"/>
      <c r="OXP71" s="525"/>
      <c r="OXQ71" s="525"/>
      <c r="OXR71" s="525"/>
      <c r="OXS71" s="525"/>
      <c r="OXT71" s="525"/>
      <c r="OXU71" s="525"/>
      <c r="OXV71" s="525"/>
      <c r="OXW71" s="525"/>
      <c r="OXX71" s="525"/>
      <c r="OXY71" s="525"/>
      <c r="OXZ71" s="525"/>
      <c r="OYA71" s="525"/>
      <c r="OYB71" s="525"/>
      <c r="OYC71" s="525"/>
      <c r="OYD71" s="525"/>
      <c r="OYE71" s="525"/>
      <c r="OYF71" s="525"/>
      <c r="OYG71" s="525"/>
      <c r="OYH71" s="525"/>
      <c r="OYI71" s="525"/>
      <c r="OYJ71" s="525"/>
      <c r="OYK71" s="525"/>
      <c r="OYL71" s="525"/>
      <c r="OYM71" s="525"/>
      <c r="OYN71" s="525"/>
      <c r="OYO71" s="525"/>
      <c r="OYP71" s="525"/>
      <c r="OYQ71" s="525"/>
      <c r="OYR71" s="525"/>
      <c r="OYS71" s="525"/>
      <c r="OYT71" s="525"/>
      <c r="OYU71" s="525"/>
      <c r="OYV71" s="525"/>
      <c r="OYW71" s="525"/>
      <c r="OYX71" s="525"/>
      <c r="OYY71" s="525"/>
      <c r="OYZ71" s="525"/>
      <c r="OZA71" s="525"/>
      <c r="OZB71" s="525"/>
      <c r="OZC71" s="525"/>
      <c r="OZD71" s="525"/>
      <c r="OZE71" s="525"/>
      <c r="OZF71" s="525"/>
      <c r="OZG71" s="525"/>
      <c r="OZH71" s="525"/>
      <c r="OZI71" s="525"/>
      <c r="OZJ71" s="525"/>
      <c r="OZK71" s="525"/>
      <c r="OZL71" s="525"/>
      <c r="OZM71" s="525"/>
      <c r="OZN71" s="525"/>
      <c r="OZO71" s="525"/>
      <c r="OZP71" s="525"/>
      <c r="OZQ71" s="525"/>
      <c r="OZR71" s="525"/>
      <c r="OZS71" s="525"/>
      <c r="OZT71" s="525"/>
      <c r="OZU71" s="525"/>
      <c r="OZV71" s="525"/>
      <c r="OZW71" s="525"/>
      <c r="OZX71" s="525"/>
      <c r="OZY71" s="525"/>
      <c r="OZZ71" s="525"/>
      <c r="PAA71" s="525"/>
      <c r="PAB71" s="525"/>
      <c r="PAC71" s="525"/>
      <c r="PAD71" s="525"/>
      <c r="PAE71" s="525"/>
      <c r="PAF71" s="525"/>
      <c r="PAG71" s="525"/>
      <c r="PAH71" s="525"/>
      <c r="PAI71" s="525"/>
      <c r="PAJ71" s="525"/>
      <c r="PAK71" s="525"/>
      <c r="PAL71" s="525"/>
      <c r="PAM71" s="525"/>
      <c r="PAN71" s="525"/>
      <c r="PAO71" s="525"/>
      <c r="PAP71" s="525"/>
      <c r="PAQ71" s="525"/>
      <c r="PAR71" s="525"/>
      <c r="PAS71" s="525"/>
      <c r="PAT71" s="525"/>
      <c r="PAU71" s="525"/>
      <c r="PAV71" s="525"/>
      <c r="PAW71" s="525"/>
      <c r="PAX71" s="525"/>
      <c r="PAY71" s="525"/>
      <c r="PAZ71" s="525"/>
      <c r="PBA71" s="525"/>
      <c r="PBB71" s="525"/>
      <c r="PBC71" s="525"/>
      <c r="PBD71" s="525"/>
      <c r="PBE71" s="525"/>
      <c r="PBF71" s="525"/>
      <c r="PBG71" s="525"/>
      <c r="PBH71" s="525"/>
      <c r="PBI71" s="525"/>
      <c r="PBJ71" s="525"/>
      <c r="PBK71" s="525"/>
      <c r="PBL71" s="525"/>
      <c r="PBM71" s="525"/>
      <c r="PBN71" s="525"/>
      <c r="PBO71" s="525"/>
      <c r="PBP71" s="525"/>
      <c r="PBQ71" s="525"/>
      <c r="PBR71" s="525"/>
      <c r="PBS71" s="525"/>
      <c r="PBT71" s="525"/>
      <c r="PBU71" s="525"/>
      <c r="PBV71" s="525"/>
      <c r="PBW71" s="525"/>
      <c r="PBX71" s="525"/>
      <c r="PBY71" s="525"/>
      <c r="PBZ71" s="525"/>
      <c r="PCA71" s="525"/>
      <c r="PCB71" s="525"/>
      <c r="PCC71" s="525"/>
      <c r="PCD71" s="525"/>
      <c r="PCE71" s="525"/>
      <c r="PCF71" s="525"/>
      <c r="PCG71" s="525"/>
      <c r="PCH71" s="525"/>
      <c r="PCI71" s="525"/>
      <c r="PCJ71" s="525"/>
      <c r="PCK71" s="525"/>
      <c r="PCL71" s="525"/>
      <c r="PCM71" s="525"/>
      <c r="PCN71" s="525"/>
      <c r="PCO71" s="525"/>
      <c r="PCP71" s="525"/>
      <c r="PCQ71" s="525"/>
      <c r="PCR71" s="525"/>
      <c r="PCS71" s="525"/>
      <c r="PCT71" s="525"/>
      <c r="PCU71" s="525"/>
      <c r="PCV71" s="525"/>
      <c r="PCW71" s="525"/>
      <c r="PCX71" s="525"/>
      <c r="PCY71" s="525"/>
      <c r="PCZ71" s="525"/>
      <c r="PDA71" s="525"/>
      <c r="PDB71" s="525"/>
      <c r="PDC71" s="525"/>
      <c r="PDD71" s="525"/>
      <c r="PDE71" s="525"/>
      <c r="PDF71" s="525"/>
      <c r="PDG71" s="525"/>
      <c r="PDH71" s="525"/>
      <c r="PDI71" s="525"/>
      <c r="PDJ71" s="525"/>
      <c r="PDK71" s="525"/>
      <c r="PDL71" s="525"/>
      <c r="PDM71" s="525"/>
      <c r="PDN71" s="525"/>
      <c r="PDO71" s="525"/>
      <c r="PDP71" s="525"/>
      <c r="PDQ71" s="525"/>
      <c r="PDR71" s="525"/>
      <c r="PDS71" s="525"/>
      <c r="PDT71" s="525"/>
      <c r="PDU71" s="525"/>
      <c r="PDV71" s="525"/>
      <c r="PDW71" s="525"/>
      <c r="PDX71" s="525"/>
      <c r="PDY71" s="525"/>
      <c r="PDZ71" s="525"/>
      <c r="PEA71" s="525"/>
      <c r="PEB71" s="525"/>
      <c r="PEC71" s="525"/>
      <c r="PED71" s="525"/>
      <c r="PEE71" s="525"/>
      <c r="PEF71" s="525"/>
      <c r="PEG71" s="525"/>
      <c r="PEH71" s="525"/>
      <c r="PEI71" s="525"/>
      <c r="PEJ71" s="525"/>
      <c r="PEK71" s="525"/>
      <c r="PEL71" s="525"/>
      <c r="PEM71" s="525"/>
      <c r="PEN71" s="525"/>
      <c r="PEO71" s="525"/>
      <c r="PEP71" s="525"/>
      <c r="PEQ71" s="525"/>
      <c r="PER71" s="525"/>
      <c r="PES71" s="525"/>
      <c r="PET71" s="525"/>
      <c r="PEU71" s="525"/>
      <c r="PEV71" s="525"/>
      <c r="PEW71" s="525"/>
      <c r="PEX71" s="525"/>
      <c r="PEY71" s="525"/>
      <c r="PEZ71" s="525"/>
      <c r="PFA71" s="525"/>
      <c r="PFB71" s="525"/>
      <c r="PFC71" s="525"/>
      <c r="PFD71" s="525"/>
      <c r="PFE71" s="525"/>
      <c r="PFF71" s="525"/>
      <c r="PFG71" s="525"/>
      <c r="PFH71" s="525"/>
      <c r="PFI71" s="525"/>
      <c r="PFJ71" s="525"/>
      <c r="PFK71" s="525"/>
      <c r="PFL71" s="525"/>
      <c r="PFM71" s="525"/>
      <c r="PFN71" s="525"/>
      <c r="PFO71" s="525"/>
      <c r="PFP71" s="525"/>
      <c r="PFQ71" s="525"/>
      <c r="PFR71" s="525"/>
      <c r="PFS71" s="525"/>
      <c r="PFT71" s="525"/>
      <c r="PFU71" s="525"/>
      <c r="PFV71" s="525"/>
      <c r="PFW71" s="525"/>
      <c r="PFX71" s="525"/>
      <c r="PFY71" s="525"/>
      <c r="PFZ71" s="525"/>
      <c r="PGA71" s="525"/>
      <c r="PGB71" s="525"/>
      <c r="PGC71" s="525"/>
      <c r="PGD71" s="525"/>
      <c r="PGE71" s="525"/>
      <c r="PGF71" s="525"/>
      <c r="PGG71" s="525"/>
      <c r="PGH71" s="525"/>
      <c r="PGI71" s="525"/>
      <c r="PGJ71" s="525"/>
      <c r="PGK71" s="525"/>
      <c r="PGL71" s="525"/>
      <c r="PGM71" s="525"/>
      <c r="PGN71" s="525"/>
      <c r="PGO71" s="525"/>
      <c r="PGP71" s="525"/>
      <c r="PGQ71" s="525"/>
      <c r="PGR71" s="525"/>
      <c r="PGS71" s="525"/>
      <c r="PGT71" s="525"/>
      <c r="PGU71" s="525"/>
      <c r="PGV71" s="525"/>
      <c r="PGW71" s="525"/>
      <c r="PGX71" s="525"/>
      <c r="PGY71" s="525"/>
      <c r="PGZ71" s="525"/>
      <c r="PHA71" s="525"/>
      <c r="PHB71" s="525"/>
      <c r="PHC71" s="525"/>
      <c r="PHD71" s="525"/>
      <c r="PHE71" s="525"/>
      <c r="PHF71" s="525"/>
      <c r="PHG71" s="525"/>
      <c r="PHH71" s="525"/>
      <c r="PHI71" s="525"/>
      <c r="PHJ71" s="525"/>
      <c r="PHK71" s="525"/>
      <c r="PHL71" s="525"/>
      <c r="PHM71" s="525"/>
      <c r="PHN71" s="525"/>
      <c r="PHO71" s="525"/>
      <c r="PHP71" s="525"/>
      <c r="PHQ71" s="525"/>
      <c r="PHR71" s="525"/>
      <c r="PHS71" s="525"/>
      <c r="PHT71" s="525"/>
      <c r="PHU71" s="525"/>
      <c r="PHV71" s="525"/>
      <c r="PHW71" s="525"/>
      <c r="PHX71" s="525"/>
      <c r="PHY71" s="525"/>
      <c r="PHZ71" s="525"/>
      <c r="PIA71" s="525"/>
      <c r="PIB71" s="525"/>
      <c r="PIC71" s="525"/>
      <c r="PID71" s="525"/>
      <c r="PIE71" s="525"/>
      <c r="PIF71" s="525"/>
      <c r="PIG71" s="525"/>
      <c r="PIH71" s="525"/>
      <c r="PII71" s="525"/>
      <c r="PIJ71" s="525"/>
      <c r="PIK71" s="525"/>
      <c r="PIL71" s="525"/>
      <c r="PIM71" s="525"/>
      <c r="PIN71" s="525"/>
      <c r="PIO71" s="525"/>
      <c r="PIP71" s="525"/>
      <c r="PIQ71" s="525"/>
      <c r="PIR71" s="525"/>
      <c r="PIS71" s="525"/>
      <c r="PIT71" s="525"/>
      <c r="PIU71" s="525"/>
      <c r="PIV71" s="525"/>
      <c r="PIW71" s="525"/>
      <c r="PIX71" s="525"/>
      <c r="PIY71" s="525"/>
      <c r="PIZ71" s="525"/>
      <c r="PJA71" s="525"/>
      <c r="PJB71" s="525"/>
      <c r="PJC71" s="525"/>
      <c r="PJD71" s="525"/>
      <c r="PJE71" s="525"/>
      <c r="PJF71" s="525"/>
      <c r="PJG71" s="525"/>
      <c r="PJH71" s="525"/>
      <c r="PJI71" s="525"/>
      <c r="PJJ71" s="525"/>
      <c r="PJK71" s="525"/>
      <c r="PJL71" s="525"/>
      <c r="PJM71" s="525"/>
      <c r="PJN71" s="525"/>
      <c r="PJO71" s="525"/>
      <c r="PJP71" s="525"/>
      <c r="PJQ71" s="525"/>
      <c r="PJR71" s="525"/>
      <c r="PJS71" s="525"/>
      <c r="PJT71" s="525"/>
      <c r="PJU71" s="525"/>
      <c r="PJV71" s="525"/>
      <c r="PJW71" s="525"/>
      <c r="PJX71" s="525"/>
      <c r="PJY71" s="525"/>
      <c r="PJZ71" s="525"/>
      <c r="PKA71" s="525"/>
      <c r="PKB71" s="525"/>
      <c r="PKC71" s="525"/>
      <c r="PKD71" s="525"/>
      <c r="PKE71" s="525"/>
      <c r="PKF71" s="525"/>
      <c r="PKG71" s="525"/>
      <c r="PKH71" s="525"/>
      <c r="PKI71" s="525"/>
      <c r="PKJ71" s="525"/>
      <c r="PKK71" s="525"/>
      <c r="PKL71" s="525"/>
      <c r="PKM71" s="525"/>
      <c r="PKN71" s="525"/>
      <c r="PKO71" s="525"/>
      <c r="PKP71" s="525"/>
      <c r="PKQ71" s="525"/>
      <c r="PKR71" s="525"/>
      <c r="PKS71" s="525"/>
      <c r="PKT71" s="525"/>
      <c r="PKU71" s="525"/>
      <c r="PKV71" s="525"/>
      <c r="PKW71" s="525"/>
      <c r="PKX71" s="525"/>
      <c r="PKY71" s="525"/>
      <c r="PKZ71" s="525"/>
      <c r="PLA71" s="525"/>
      <c r="PLB71" s="525"/>
      <c r="PLC71" s="525"/>
      <c r="PLD71" s="525"/>
      <c r="PLE71" s="525"/>
      <c r="PLF71" s="525"/>
      <c r="PLG71" s="525"/>
      <c r="PLH71" s="525"/>
      <c r="PLI71" s="525"/>
      <c r="PLJ71" s="525"/>
      <c r="PLK71" s="525"/>
      <c r="PLL71" s="525"/>
      <c r="PLM71" s="525"/>
      <c r="PLN71" s="525"/>
      <c r="PLO71" s="525"/>
      <c r="PLP71" s="525"/>
      <c r="PLQ71" s="525"/>
      <c r="PLR71" s="525"/>
      <c r="PLS71" s="525"/>
      <c r="PLT71" s="525"/>
      <c r="PLU71" s="525"/>
      <c r="PLV71" s="525"/>
      <c r="PLW71" s="525"/>
      <c r="PLX71" s="525"/>
      <c r="PLY71" s="525"/>
      <c r="PLZ71" s="525"/>
      <c r="PMA71" s="525"/>
      <c r="PMB71" s="525"/>
      <c r="PMC71" s="525"/>
      <c r="PMD71" s="525"/>
      <c r="PME71" s="525"/>
      <c r="PMF71" s="525"/>
      <c r="PMG71" s="525"/>
      <c r="PMH71" s="525"/>
      <c r="PMI71" s="525"/>
      <c r="PMJ71" s="525"/>
      <c r="PMK71" s="525"/>
      <c r="PML71" s="525"/>
      <c r="PMM71" s="525"/>
      <c r="PMN71" s="525"/>
      <c r="PMO71" s="525"/>
      <c r="PMP71" s="525"/>
      <c r="PMQ71" s="525"/>
      <c r="PMR71" s="525"/>
      <c r="PMS71" s="525"/>
      <c r="PMT71" s="525"/>
      <c r="PMU71" s="525"/>
      <c r="PMV71" s="525"/>
      <c r="PMW71" s="525"/>
      <c r="PMX71" s="525"/>
      <c r="PMY71" s="525"/>
      <c r="PMZ71" s="525"/>
      <c r="PNA71" s="525"/>
      <c r="PNB71" s="525"/>
      <c r="PNC71" s="525"/>
      <c r="PND71" s="525"/>
      <c r="PNE71" s="525"/>
      <c r="PNF71" s="525"/>
      <c r="PNG71" s="525"/>
      <c r="PNH71" s="525"/>
      <c r="PNI71" s="525"/>
      <c r="PNJ71" s="525"/>
      <c r="PNK71" s="525"/>
      <c r="PNL71" s="525"/>
      <c r="PNM71" s="525"/>
      <c r="PNN71" s="525"/>
      <c r="PNO71" s="525"/>
      <c r="PNP71" s="525"/>
      <c r="PNQ71" s="525"/>
      <c r="PNR71" s="525"/>
      <c r="PNS71" s="525"/>
      <c r="PNT71" s="525"/>
      <c r="PNU71" s="525"/>
      <c r="PNV71" s="525"/>
      <c r="PNW71" s="525"/>
      <c r="PNX71" s="525"/>
      <c r="PNY71" s="525"/>
      <c r="PNZ71" s="525"/>
      <c r="POA71" s="525"/>
      <c r="POB71" s="525"/>
      <c r="POC71" s="525"/>
      <c r="POD71" s="525"/>
      <c r="POE71" s="525"/>
      <c r="POF71" s="525"/>
      <c r="POG71" s="525"/>
      <c r="POH71" s="525"/>
      <c r="POI71" s="525"/>
      <c r="POJ71" s="525"/>
      <c r="POK71" s="525"/>
      <c r="POL71" s="525"/>
      <c r="POM71" s="525"/>
      <c r="PON71" s="525"/>
      <c r="POO71" s="525"/>
      <c r="POP71" s="525"/>
      <c r="POQ71" s="525"/>
      <c r="POR71" s="525"/>
      <c r="POS71" s="525"/>
      <c r="POT71" s="525"/>
      <c r="POU71" s="525"/>
      <c r="POV71" s="525"/>
      <c r="POW71" s="525"/>
      <c r="POX71" s="525"/>
      <c r="POY71" s="525"/>
      <c r="POZ71" s="525"/>
      <c r="PPA71" s="525"/>
      <c r="PPB71" s="525"/>
      <c r="PPC71" s="525"/>
      <c r="PPD71" s="525"/>
      <c r="PPE71" s="525"/>
      <c r="PPF71" s="525"/>
      <c r="PPG71" s="525"/>
      <c r="PPH71" s="525"/>
      <c r="PPI71" s="525"/>
      <c r="PPJ71" s="525"/>
      <c r="PPK71" s="525"/>
      <c r="PPL71" s="525"/>
      <c r="PPM71" s="525"/>
      <c r="PPN71" s="525"/>
      <c r="PPO71" s="525"/>
      <c r="PPP71" s="525"/>
      <c r="PPQ71" s="525"/>
      <c r="PPR71" s="525"/>
      <c r="PPS71" s="525"/>
      <c r="PPT71" s="525"/>
      <c r="PPU71" s="525"/>
      <c r="PPV71" s="525"/>
      <c r="PPW71" s="525"/>
      <c r="PPX71" s="525"/>
      <c r="PPY71" s="525"/>
      <c r="PPZ71" s="525"/>
      <c r="PQA71" s="525"/>
      <c r="PQB71" s="525"/>
      <c r="PQC71" s="525"/>
      <c r="PQD71" s="525"/>
      <c r="PQE71" s="525"/>
      <c r="PQF71" s="525"/>
      <c r="PQG71" s="525"/>
      <c r="PQH71" s="525"/>
      <c r="PQI71" s="525"/>
      <c r="PQJ71" s="525"/>
      <c r="PQK71" s="525"/>
      <c r="PQL71" s="525"/>
      <c r="PQM71" s="525"/>
      <c r="PQN71" s="525"/>
      <c r="PQO71" s="525"/>
      <c r="PQP71" s="525"/>
      <c r="PQQ71" s="525"/>
      <c r="PQR71" s="525"/>
      <c r="PQS71" s="525"/>
      <c r="PQT71" s="525"/>
      <c r="PQU71" s="525"/>
      <c r="PQV71" s="525"/>
      <c r="PQW71" s="525"/>
      <c r="PQX71" s="525"/>
      <c r="PQY71" s="525"/>
      <c r="PQZ71" s="525"/>
      <c r="PRA71" s="525"/>
      <c r="PRB71" s="525"/>
      <c r="PRC71" s="525"/>
      <c r="PRD71" s="525"/>
      <c r="PRE71" s="525"/>
      <c r="PRF71" s="525"/>
      <c r="PRG71" s="525"/>
      <c r="PRH71" s="525"/>
      <c r="PRI71" s="525"/>
      <c r="PRJ71" s="525"/>
      <c r="PRK71" s="525"/>
      <c r="PRL71" s="525"/>
      <c r="PRM71" s="525"/>
      <c r="PRN71" s="525"/>
      <c r="PRO71" s="525"/>
      <c r="PRP71" s="525"/>
      <c r="PRQ71" s="525"/>
      <c r="PRR71" s="525"/>
      <c r="PRS71" s="525"/>
      <c r="PRT71" s="525"/>
      <c r="PRU71" s="525"/>
      <c r="PRV71" s="525"/>
      <c r="PRW71" s="525"/>
      <c r="PRX71" s="525"/>
      <c r="PRY71" s="525"/>
      <c r="PRZ71" s="525"/>
      <c r="PSA71" s="525"/>
      <c r="PSB71" s="525"/>
      <c r="PSC71" s="525"/>
      <c r="PSD71" s="525"/>
      <c r="PSE71" s="525"/>
      <c r="PSF71" s="525"/>
      <c r="PSG71" s="525"/>
      <c r="PSH71" s="525"/>
      <c r="PSI71" s="525"/>
      <c r="PSJ71" s="525"/>
      <c r="PSK71" s="525"/>
      <c r="PSL71" s="525"/>
      <c r="PSM71" s="525"/>
      <c r="PSN71" s="525"/>
      <c r="PSO71" s="525"/>
      <c r="PSP71" s="525"/>
      <c r="PSQ71" s="525"/>
      <c r="PSR71" s="525"/>
      <c r="PSS71" s="525"/>
      <c r="PST71" s="525"/>
      <c r="PSU71" s="525"/>
      <c r="PSV71" s="525"/>
      <c r="PSW71" s="525"/>
      <c r="PSX71" s="525"/>
      <c r="PSY71" s="525"/>
      <c r="PSZ71" s="525"/>
      <c r="PTA71" s="525"/>
      <c r="PTB71" s="525"/>
      <c r="PTC71" s="525"/>
      <c r="PTD71" s="525"/>
      <c r="PTE71" s="525"/>
      <c r="PTF71" s="525"/>
      <c r="PTG71" s="525"/>
      <c r="PTH71" s="525"/>
      <c r="PTI71" s="525"/>
      <c r="PTJ71" s="525"/>
      <c r="PTK71" s="525"/>
      <c r="PTL71" s="525"/>
      <c r="PTM71" s="525"/>
      <c r="PTN71" s="525"/>
      <c r="PTO71" s="525"/>
      <c r="PTP71" s="525"/>
      <c r="PTQ71" s="525"/>
      <c r="PTR71" s="525"/>
      <c r="PTS71" s="525"/>
      <c r="PTT71" s="525"/>
      <c r="PTU71" s="525"/>
      <c r="PTV71" s="525"/>
      <c r="PTW71" s="525"/>
      <c r="PTX71" s="525"/>
      <c r="PTY71" s="525"/>
      <c r="PTZ71" s="525"/>
      <c r="PUA71" s="525"/>
      <c r="PUB71" s="525"/>
      <c r="PUC71" s="525"/>
      <c r="PUD71" s="525"/>
      <c r="PUE71" s="525"/>
      <c r="PUF71" s="525"/>
      <c r="PUG71" s="525"/>
      <c r="PUH71" s="525"/>
      <c r="PUI71" s="525"/>
      <c r="PUJ71" s="525"/>
      <c r="PUK71" s="525"/>
      <c r="PUL71" s="525"/>
      <c r="PUM71" s="525"/>
      <c r="PUN71" s="525"/>
      <c r="PUO71" s="525"/>
      <c r="PUP71" s="525"/>
      <c r="PUQ71" s="525"/>
      <c r="PUR71" s="525"/>
      <c r="PUS71" s="525"/>
      <c r="PUT71" s="525"/>
      <c r="PUU71" s="525"/>
      <c r="PUV71" s="525"/>
      <c r="PUW71" s="525"/>
      <c r="PUX71" s="525"/>
      <c r="PUY71" s="525"/>
      <c r="PUZ71" s="525"/>
      <c r="PVA71" s="525"/>
      <c r="PVB71" s="525"/>
      <c r="PVC71" s="525"/>
      <c r="PVD71" s="525"/>
      <c r="PVE71" s="525"/>
      <c r="PVF71" s="525"/>
      <c r="PVG71" s="525"/>
      <c r="PVH71" s="525"/>
      <c r="PVI71" s="525"/>
      <c r="PVJ71" s="525"/>
      <c r="PVK71" s="525"/>
      <c r="PVL71" s="525"/>
      <c r="PVM71" s="525"/>
      <c r="PVN71" s="525"/>
      <c r="PVO71" s="525"/>
      <c r="PVP71" s="525"/>
      <c r="PVQ71" s="525"/>
      <c r="PVR71" s="525"/>
      <c r="PVS71" s="525"/>
      <c r="PVT71" s="525"/>
      <c r="PVU71" s="525"/>
      <c r="PVV71" s="525"/>
      <c r="PVW71" s="525"/>
      <c r="PVX71" s="525"/>
      <c r="PVY71" s="525"/>
      <c r="PVZ71" s="525"/>
      <c r="PWA71" s="525"/>
      <c r="PWB71" s="525"/>
      <c r="PWC71" s="525"/>
      <c r="PWD71" s="525"/>
      <c r="PWE71" s="525"/>
      <c r="PWF71" s="525"/>
      <c r="PWG71" s="525"/>
      <c r="PWH71" s="525"/>
      <c r="PWI71" s="525"/>
      <c r="PWJ71" s="525"/>
      <c r="PWK71" s="525"/>
      <c r="PWL71" s="525"/>
      <c r="PWM71" s="525"/>
      <c r="PWN71" s="525"/>
      <c r="PWO71" s="525"/>
      <c r="PWP71" s="525"/>
      <c r="PWQ71" s="525"/>
      <c r="PWR71" s="525"/>
      <c r="PWS71" s="525"/>
      <c r="PWT71" s="525"/>
      <c r="PWU71" s="525"/>
      <c r="PWV71" s="525"/>
      <c r="PWW71" s="525"/>
      <c r="PWX71" s="525"/>
      <c r="PWY71" s="525"/>
      <c r="PWZ71" s="525"/>
      <c r="PXA71" s="525"/>
      <c r="PXB71" s="525"/>
      <c r="PXC71" s="525"/>
      <c r="PXD71" s="525"/>
      <c r="PXE71" s="525"/>
      <c r="PXF71" s="525"/>
      <c r="PXG71" s="525"/>
      <c r="PXH71" s="525"/>
      <c r="PXI71" s="525"/>
      <c r="PXJ71" s="525"/>
      <c r="PXK71" s="525"/>
      <c r="PXL71" s="525"/>
      <c r="PXM71" s="525"/>
      <c r="PXN71" s="525"/>
      <c r="PXO71" s="525"/>
      <c r="PXP71" s="525"/>
      <c r="PXQ71" s="525"/>
      <c r="PXR71" s="525"/>
      <c r="PXS71" s="525"/>
      <c r="PXT71" s="525"/>
      <c r="PXU71" s="525"/>
      <c r="PXV71" s="525"/>
      <c r="PXW71" s="525"/>
      <c r="PXX71" s="525"/>
      <c r="PXY71" s="525"/>
      <c r="PXZ71" s="525"/>
      <c r="PYA71" s="525"/>
      <c r="PYB71" s="525"/>
      <c r="PYC71" s="525"/>
      <c r="PYD71" s="525"/>
      <c r="PYE71" s="525"/>
      <c r="PYF71" s="525"/>
      <c r="PYG71" s="525"/>
      <c r="PYH71" s="525"/>
      <c r="PYI71" s="525"/>
      <c r="PYJ71" s="525"/>
      <c r="PYK71" s="525"/>
      <c r="PYL71" s="525"/>
      <c r="PYM71" s="525"/>
      <c r="PYN71" s="525"/>
      <c r="PYO71" s="525"/>
      <c r="PYP71" s="525"/>
      <c r="PYQ71" s="525"/>
      <c r="PYR71" s="525"/>
      <c r="PYS71" s="525"/>
      <c r="PYT71" s="525"/>
      <c r="PYU71" s="525"/>
      <c r="PYV71" s="525"/>
      <c r="PYW71" s="525"/>
      <c r="PYX71" s="525"/>
      <c r="PYY71" s="525"/>
      <c r="PYZ71" s="525"/>
      <c r="PZA71" s="525"/>
      <c r="PZB71" s="525"/>
      <c r="PZC71" s="525"/>
      <c r="PZD71" s="525"/>
      <c r="PZE71" s="525"/>
      <c r="PZF71" s="525"/>
      <c r="PZG71" s="525"/>
      <c r="PZH71" s="525"/>
      <c r="PZI71" s="525"/>
      <c r="PZJ71" s="525"/>
      <c r="PZK71" s="525"/>
      <c r="PZL71" s="525"/>
      <c r="PZM71" s="525"/>
      <c r="PZN71" s="525"/>
      <c r="PZO71" s="525"/>
      <c r="PZP71" s="525"/>
      <c r="PZQ71" s="525"/>
      <c r="PZR71" s="525"/>
      <c r="PZS71" s="525"/>
      <c r="PZT71" s="525"/>
      <c r="PZU71" s="525"/>
      <c r="PZV71" s="525"/>
      <c r="PZW71" s="525"/>
      <c r="PZX71" s="525"/>
      <c r="PZY71" s="525"/>
      <c r="PZZ71" s="525"/>
      <c r="QAA71" s="525"/>
      <c r="QAB71" s="525"/>
      <c r="QAC71" s="525"/>
      <c r="QAD71" s="525"/>
      <c r="QAE71" s="525"/>
      <c r="QAF71" s="525"/>
      <c r="QAG71" s="525"/>
      <c r="QAH71" s="525"/>
      <c r="QAI71" s="525"/>
      <c r="QAJ71" s="525"/>
      <c r="QAK71" s="525"/>
      <c r="QAL71" s="525"/>
      <c r="QAM71" s="525"/>
      <c r="QAN71" s="525"/>
      <c r="QAO71" s="525"/>
      <c r="QAP71" s="525"/>
      <c r="QAQ71" s="525"/>
      <c r="QAR71" s="525"/>
      <c r="QAS71" s="525"/>
      <c r="QAT71" s="525"/>
      <c r="QAU71" s="525"/>
      <c r="QAV71" s="525"/>
      <c r="QAW71" s="525"/>
      <c r="QAX71" s="525"/>
      <c r="QAY71" s="525"/>
      <c r="QAZ71" s="525"/>
      <c r="QBA71" s="525"/>
      <c r="QBB71" s="525"/>
      <c r="QBC71" s="525"/>
      <c r="QBD71" s="525"/>
      <c r="QBE71" s="525"/>
      <c r="QBF71" s="525"/>
      <c r="QBG71" s="525"/>
      <c r="QBH71" s="525"/>
      <c r="QBI71" s="525"/>
      <c r="QBJ71" s="525"/>
      <c r="QBK71" s="525"/>
      <c r="QBL71" s="525"/>
      <c r="QBM71" s="525"/>
      <c r="QBN71" s="525"/>
      <c r="QBO71" s="525"/>
      <c r="QBP71" s="525"/>
      <c r="QBQ71" s="525"/>
      <c r="QBR71" s="525"/>
      <c r="QBS71" s="525"/>
      <c r="QBT71" s="525"/>
      <c r="QBU71" s="525"/>
      <c r="QBV71" s="525"/>
      <c r="QBW71" s="525"/>
      <c r="QBX71" s="525"/>
      <c r="QBY71" s="525"/>
      <c r="QBZ71" s="525"/>
      <c r="QCA71" s="525"/>
      <c r="QCB71" s="525"/>
      <c r="QCC71" s="525"/>
      <c r="QCD71" s="525"/>
      <c r="QCE71" s="525"/>
      <c r="QCF71" s="525"/>
      <c r="QCG71" s="525"/>
      <c r="QCH71" s="525"/>
      <c r="QCI71" s="525"/>
      <c r="QCJ71" s="525"/>
      <c r="QCK71" s="525"/>
      <c r="QCL71" s="525"/>
      <c r="QCM71" s="525"/>
      <c r="QCN71" s="525"/>
      <c r="QCO71" s="525"/>
      <c r="QCP71" s="525"/>
      <c r="QCQ71" s="525"/>
      <c r="QCR71" s="525"/>
      <c r="QCS71" s="525"/>
      <c r="QCT71" s="525"/>
      <c r="QCU71" s="525"/>
      <c r="QCV71" s="525"/>
      <c r="QCW71" s="525"/>
      <c r="QCX71" s="525"/>
      <c r="QCY71" s="525"/>
      <c r="QCZ71" s="525"/>
      <c r="QDA71" s="525"/>
      <c r="QDB71" s="525"/>
      <c r="QDC71" s="525"/>
      <c r="QDD71" s="525"/>
      <c r="QDE71" s="525"/>
      <c r="QDF71" s="525"/>
      <c r="QDG71" s="525"/>
      <c r="QDH71" s="525"/>
      <c r="QDI71" s="525"/>
      <c r="QDJ71" s="525"/>
      <c r="QDK71" s="525"/>
      <c r="QDL71" s="525"/>
      <c r="QDM71" s="525"/>
      <c r="QDN71" s="525"/>
      <c r="QDO71" s="525"/>
      <c r="QDP71" s="525"/>
      <c r="QDQ71" s="525"/>
      <c r="QDR71" s="525"/>
      <c r="QDS71" s="525"/>
      <c r="QDT71" s="525"/>
      <c r="QDU71" s="525"/>
      <c r="QDV71" s="525"/>
      <c r="QDW71" s="525"/>
      <c r="QDX71" s="525"/>
      <c r="QDY71" s="525"/>
      <c r="QDZ71" s="525"/>
      <c r="QEA71" s="525"/>
      <c r="QEB71" s="525"/>
      <c r="QEC71" s="525"/>
      <c r="QED71" s="525"/>
      <c r="QEE71" s="525"/>
      <c r="QEF71" s="525"/>
      <c r="QEG71" s="525"/>
      <c r="QEH71" s="525"/>
      <c r="QEI71" s="525"/>
      <c r="QEJ71" s="525"/>
      <c r="QEK71" s="525"/>
      <c r="QEL71" s="525"/>
      <c r="QEM71" s="525"/>
      <c r="QEN71" s="525"/>
      <c r="QEO71" s="525"/>
      <c r="QEP71" s="525"/>
      <c r="QEQ71" s="525"/>
      <c r="QER71" s="525"/>
      <c r="QES71" s="525"/>
      <c r="QET71" s="525"/>
      <c r="QEU71" s="525"/>
      <c r="QEV71" s="525"/>
      <c r="QEW71" s="525"/>
      <c r="QEX71" s="525"/>
      <c r="QEY71" s="525"/>
      <c r="QEZ71" s="525"/>
      <c r="QFA71" s="525"/>
      <c r="QFB71" s="525"/>
      <c r="QFC71" s="525"/>
      <c r="QFD71" s="525"/>
      <c r="QFE71" s="525"/>
      <c r="QFF71" s="525"/>
      <c r="QFG71" s="525"/>
      <c r="QFH71" s="525"/>
      <c r="QFI71" s="525"/>
      <c r="QFJ71" s="525"/>
      <c r="QFK71" s="525"/>
      <c r="QFL71" s="525"/>
      <c r="QFM71" s="525"/>
      <c r="QFN71" s="525"/>
      <c r="QFO71" s="525"/>
      <c r="QFP71" s="525"/>
      <c r="QFQ71" s="525"/>
      <c r="QFR71" s="525"/>
      <c r="QFS71" s="525"/>
      <c r="QFT71" s="525"/>
      <c r="QFU71" s="525"/>
      <c r="QFV71" s="525"/>
      <c r="QFW71" s="525"/>
      <c r="QFX71" s="525"/>
      <c r="QFY71" s="525"/>
      <c r="QFZ71" s="525"/>
      <c r="QGA71" s="525"/>
      <c r="QGB71" s="525"/>
      <c r="QGC71" s="525"/>
      <c r="QGD71" s="525"/>
      <c r="QGE71" s="525"/>
      <c r="QGF71" s="525"/>
      <c r="QGG71" s="525"/>
      <c r="QGH71" s="525"/>
      <c r="QGI71" s="525"/>
      <c r="QGJ71" s="525"/>
      <c r="QGK71" s="525"/>
      <c r="QGL71" s="525"/>
      <c r="QGM71" s="525"/>
      <c r="QGN71" s="525"/>
      <c r="QGO71" s="525"/>
      <c r="QGP71" s="525"/>
      <c r="QGQ71" s="525"/>
      <c r="QGR71" s="525"/>
      <c r="QGS71" s="525"/>
      <c r="QGT71" s="525"/>
      <c r="QGU71" s="525"/>
      <c r="QGV71" s="525"/>
      <c r="QGW71" s="525"/>
      <c r="QGX71" s="525"/>
      <c r="QGY71" s="525"/>
      <c r="QGZ71" s="525"/>
      <c r="QHA71" s="525"/>
      <c r="QHB71" s="525"/>
      <c r="QHC71" s="525"/>
      <c r="QHD71" s="525"/>
      <c r="QHE71" s="525"/>
      <c r="QHF71" s="525"/>
      <c r="QHG71" s="525"/>
      <c r="QHH71" s="525"/>
      <c r="QHI71" s="525"/>
      <c r="QHJ71" s="525"/>
      <c r="QHK71" s="525"/>
      <c r="QHL71" s="525"/>
      <c r="QHM71" s="525"/>
      <c r="QHN71" s="525"/>
      <c r="QHO71" s="525"/>
      <c r="QHP71" s="525"/>
      <c r="QHQ71" s="525"/>
      <c r="QHR71" s="525"/>
      <c r="QHS71" s="525"/>
      <c r="QHT71" s="525"/>
      <c r="QHU71" s="525"/>
      <c r="QHV71" s="525"/>
      <c r="QHW71" s="525"/>
      <c r="QHX71" s="525"/>
      <c r="QHY71" s="525"/>
      <c r="QHZ71" s="525"/>
      <c r="QIA71" s="525"/>
      <c r="QIB71" s="525"/>
      <c r="QIC71" s="525"/>
      <c r="QID71" s="525"/>
      <c r="QIE71" s="525"/>
      <c r="QIF71" s="525"/>
      <c r="QIG71" s="525"/>
      <c r="QIH71" s="525"/>
      <c r="QII71" s="525"/>
      <c r="QIJ71" s="525"/>
      <c r="QIK71" s="525"/>
      <c r="QIL71" s="525"/>
      <c r="QIM71" s="525"/>
      <c r="QIN71" s="525"/>
      <c r="QIO71" s="525"/>
      <c r="QIP71" s="525"/>
      <c r="QIQ71" s="525"/>
      <c r="QIR71" s="525"/>
      <c r="QIS71" s="525"/>
      <c r="QIT71" s="525"/>
      <c r="QIU71" s="525"/>
      <c r="QIV71" s="525"/>
      <c r="QIW71" s="525"/>
      <c r="QIX71" s="525"/>
      <c r="QIY71" s="525"/>
      <c r="QIZ71" s="525"/>
      <c r="QJA71" s="525"/>
      <c r="QJB71" s="525"/>
      <c r="QJC71" s="525"/>
      <c r="QJD71" s="525"/>
      <c r="QJE71" s="525"/>
      <c r="QJF71" s="525"/>
      <c r="QJG71" s="525"/>
      <c r="QJH71" s="525"/>
      <c r="QJI71" s="525"/>
      <c r="QJJ71" s="525"/>
      <c r="QJK71" s="525"/>
      <c r="QJL71" s="525"/>
      <c r="QJM71" s="525"/>
      <c r="QJN71" s="525"/>
      <c r="QJO71" s="525"/>
      <c r="QJP71" s="525"/>
      <c r="QJQ71" s="525"/>
      <c r="QJR71" s="525"/>
      <c r="QJS71" s="525"/>
      <c r="QJT71" s="525"/>
      <c r="QJU71" s="525"/>
      <c r="QJV71" s="525"/>
      <c r="QJW71" s="525"/>
      <c r="QJX71" s="525"/>
      <c r="QJY71" s="525"/>
      <c r="QJZ71" s="525"/>
      <c r="QKA71" s="525"/>
      <c r="QKB71" s="525"/>
      <c r="QKC71" s="525"/>
      <c r="QKD71" s="525"/>
      <c r="QKE71" s="525"/>
      <c r="QKF71" s="525"/>
      <c r="QKG71" s="525"/>
      <c r="QKH71" s="525"/>
      <c r="QKI71" s="525"/>
      <c r="QKJ71" s="525"/>
      <c r="QKK71" s="525"/>
      <c r="QKL71" s="525"/>
      <c r="QKM71" s="525"/>
      <c r="QKN71" s="525"/>
      <c r="QKO71" s="525"/>
      <c r="QKP71" s="525"/>
      <c r="QKQ71" s="525"/>
      <c r="QKR71" s="525"/>
      <c r="QKS71" s="525"/>
      <c r="QKT71" s="525"/>
      <c r="QKU71" s="525"/>
      <c r="QKV71" s="525"/>
      <c r="QKW71" s="525"/>
      <c r="QKX71" s="525"/>
      <c r="QKY71" s="525"/>
      <c r="QKZ71" s="525"/>
      <c r="QLA71" s="525"/>
      <c r="QLB71" s="525"/>
      <c r="QLC71" s="525"/>
      <c r="QLD71" s="525"/>
      <c r="QLE71" s="525"/>
      <c r="QLF71" s="525"/>
      <c r="QLG71" s="525"/>
      <c r="QLH71" s="525"/>
      <c r="QLI71" s="525"/>
      <c r="QLJ71" s="525"/>
      <c r="QLK71" s="525"/>
      <c r="QLL71" s="525"/>
      <c r="QLM71" s="525"/>
      <c r="QLN71" s="525"/>
      <c r="QLO71" s="525"/>
      <c r="QLP71" s="525"/>
      <c r="QLQ71" s="525"/>
      <c r="QLR71" s="525"/>
      <c r="QLS71" s="525"/>
      <c r="QLT71" s="525"/>
      <c r="QLU71" s="525"/>
      <c r="QLV71" s="525"/>
      <c r="QLW71" s="525"/>
      <c r="QLX71" s="525"/>
      <c r="QLY71" s="525"/>
      <c r="QLZ71" s="525"/>
      <c r="QMA71" s="525"/>
      <c r="QMB71" s="525"/>
      <c r="QMC71" s="525"/>
      <c r="QMD71" s="525"/>
      <c r="QME71" s="525"/>
      <c r="QMF71" s="525"/>
      <c r="QMG71" s="525"/>
      <c r="QMH71" s="525"/>
      <c r="QMI71" s="525"/>
      <c r="QMJ71" s="525"/>
      <c r="QMK71" s="525"/>
      <c r="QML71" s="525"/>
      <c r="QMM71" s="525"/>
      <c r="QMN71" s="525"/>
      <c r="QMO71" s="525"/>
      <c r="QMP71" s="525"/>
      <c r="QMQ71" s="525"/>
      <c r="QMR71" s="525"/>
      <c r="QMS71" s="525"/>
      <c r="QMT71" s="525"/>
      <c r="QMU71" s="525"/>
      <c r="QMV71" s="525"/>
      <c r="QMW71" s="525"/>
      <c r="QMX71" s="525"/>
      <c r="QMY71" s="525"/>
      <c r="QMZ71" s="525"/>
      <c r="QNA71" s="525"/>
      <c r="QNB71" s="525"/>
      <c r="QNC71" s="525"/>
      <c r="QND71" s="525"/>
      <c r="QNE71" s="525"/>
      <c r="QNF71" s="525"/>
      <c r="QNG71" s="525"/>
      <c r="QNH71" s="525"/>
      <c r="QNI71" s="525"/>
      <c r="QNJ71" s="525"/>
      <c r="QNK71" s="525"/>
      <c r="QNL71" s="525"/>
      <c r="QNM71" s="525"/>
      <c r="QNN71" s="525"/>
      <c r="QNO71" s="525"/>
      <c r="QNP71" s="525"/>
      <c r="QNQ71" s="525"/>
      <c r="QNR71" s="525"/>
      <c r="QNS71" s="525"/>
      <c r="QNT71" s="525"/>
      <c r="QNU71" s="525"/>
      <c r="QNV71" s="525"/>
      <c r="QNW71" s="525"/>
      <c r="QNX71" s="525"/>
      <c r="QNY71" s="525"/>
      <c r="QNZ71" s="525"/>
      <c r="QOA71" s="525"/>
      <c r="QOB71" s="525"/>
      <c r="QOC71" s="525"/>
      <c r="QOD71" s="525"/>
      <c r="QOE71" s="525"/>
      <c r="QOF71" s="525"/>
      <c r="QOG71" s="525"/>
      <c r="QOH71" s="525"/>
      <c r="QOI71" s="525"/>
      <c r="QOJ71" s="525"/>
      <c r="QOK71" s="525"/>
      <c r="QOL71" s="525"/>
      <c r="QOM71" s="525"/>
      <c r="QON71" s="525"/>
      <c r="QOO71" s="525"/>
      <c r="QOP71" s="525"/>
      <c r="QOQ71" s="525"/>
      <c r="QOR71" s="525"/>
      <c r="QOS71" s="525"/>
      <c r="QOT71" s="525"/>
      <c r="QOU71" s="525"/>
      <c r="QOV71" s="525"/>
      <c r="QOW71" s="525"/>
      <c r="QOX71" s="525"/>
      <c r="QOY71" s="525"/>
      <c r="QOZ71" s="525"/>
      <c r="QPA71" s="525"/>
      <c r="QPB71" s="525"/>
      <c r="QPC71" s="525"/>
      <c r="QPD71" s="525"/>
      <c r="QPE71" s="525"/>
      <c r="QPF71" s="525"/>
      <c r="QPG71" s="525"/>
      <c r="QPH71" s="525"/>
      <c r="QPI71" s="525"/>
      <c r="QPJ71" s="525"/>
      <c r="QPK71" s="525"/>
      <c r="QPL71" s="525"/>
      <c r="QPM71" s="525"/>
      <c r="QPN71" s="525"/>
      <c r="QPO71" s="525"/>
      <c r="QPP71" s="525"/>
      <c r="QPQ71" s="525"/>
      <c r="QPR71" s="525"/>
      <c r="QPS71" s="525"/>
      <c r="QPT71" s="525"/>
      <c r="QPU71" s="525"/>
      <c r="QPV71" s="525"/>
      <c r="QPW71" s="525"/>
      <c r="QPX71" s="525"/>
      <c r="QPY71" s="525"/>
      <c r="QPZ71" s="525"/>
      <c r="QQA71" s="525"/>
      <c r="QQB71" s="525"/>
      <c r="QQC71" s="525"/>
      <c r="QQD71" s="525"/>
      <c r="QQE71" s="525"/>
      <c r="QQF71" s="525"/>
      <c r="QQG71" s="525"/>
      <c r="QQH71" s="525"/>
      <c r="QQI71" s="525"/>
      <c r="QQJ71" s="525"/>
      <c r="QQK71" s="525"/>
      <c r="QQL71" s="525"/>
      <c r="QQM71" s="525"/>
      <c r="QQN71" s="525"/>
      <c r="QQO71" s="525"/>
      <c r="QQP71" s="525"/>
      <c r="QQQ71" s="525"/>
      <c r="QQR71" s="525"/>
      <c r="QQS71" s="525"/>
      <c r="QQT71" s="525"/>
      <c r="QQU71" s="525"/>
      <c r="QQV71" s="525"/>
      <c r="QQW71" s="525"/>
      <c r="QQX71" s="525"/>
      <c r="QQY71" s="525"/>
      <c r="QQZ71" s="525"/>
      <c r="QRA71" s="525"/>
      <c r="QRB71" s="525"/>
      <c r="QRC71" s="525"/>
      <c r="QRD71" s="525"/>
      <c r="QRE71" s="525"/>
      <c r="QRF71" s="525"/>
      <c r="QRG71" s="525"/>
      <c r="QRH71" s="525"/>
      <c r="QRI71" s="525"/>
      <c r="QRJ71" s="525"/>
      <c r="QRK71" s="525"/>
      <c r="QRL71" s="525"/>
      <c r="QRM71" s="525"/>
      <c r="QRN71" s="525"/>
      <c r="QRO71" s="525"/>
      <c r="QRP71" s="525"/>
      <c r="QRQ71" s="525"/>
      <c r="QRR71" s="525"/>
      <c r="QRS71" s="525"/>
      <c r="QRT71" s="525"/>
      <c r="QRU71" s="525"/>
      <c r="QRV71" s="525"/>
      <c r="QRW71" s="525"/>
      <c r="QRX71" s="525"/>
      <c r="QRY71" s="525"/>
      <c r="QRZ71" s="525"/>
      <c r="QSA71" s="525"/>
      <c r="QSB71" s="525"/>
      <c r="QSC71" s="525"/>
      <c r="QSD71" s="525"/>
      <c r="QSE71" s="525"/>
      <c r="QSF71" s="525"/>
      <c r="QSG71" s="525"/>
      <c r="QSH71" s="525"/>
      <c r="QSI71" s="525"/>
      <c r="QSJ71" s="525"/>
      <c r="QSK71" s="525"/>
      <c r="QSL71" s="525"/>
      <c r="QSM71" s="525"/>
      <c r="QSN71" s="525"/>
      <c r="QSO71" s="525"/>
      <c r="QSP71" s="525"/>
      <c r="QSQ71" s="525"/>
      <c r="QSR71" s="525"/>
      <c r="QSS71" s="525"/>
      <c r="QST71" s="525"/>
      <c r="QSU71" s="525"/>
      <c r="QSV71" s="525"/>
      <c r="QSW71" s="525"/>
      <c r="QSX71" s="525"/>
      <c r="QSY71" s="525"/>
      <c r="QSZ71" s="525"/>
      <c r="QTA71" s="525"/>
      <c r="QTB71" s="525"/>
      <c r="QTC71" s="525"/>
      <c r="QTD71" s="525"/>
      <c r="QTE71" s="525"/>
      <c r="QTF71" s="525"/>
      <c r="QTG71" s="525"/>
      <c r="QTH71" s="525"/>
      <c r="QTI71" s="525"/>
      <c r="QTJ71" s="525"/>
      <c r="QTK71" s="525"/>
      <c r="QTL71" s="525"/>
      <c r="QTM71" s="525"/>
      <c r="QTN71" s="525"/>
      <c r="QTO71" s="525"/>
      <c r="QTP71" s="525"/>
      <c r="QTQ71" s="525"/>
      <c r="QTR71" s="525"/>
      <c r="QTS71" s="525"/>
      <c r="QTT71" s="525"/>
      <c r="QTU71" s="525"/>
      <c r="QTV71" s="525"/>
      <c r="QTW71" s="525"/>
      <c r="QTX71" s="525"/>
      <c r="QTY71" s="525"/>
      <c r="QTZ71" s="525"/>
      <c r="QUA71" s="525"/>
      <c r="QUB71" s="525"/>
      <c r="QUC71" s="525"/>
      <c r="QUD71" s="525"/>
      <c r="QUE71" s="525"/>
      <c r="QUF71" s="525"/>
      <c r="QUG71" s="525"/>
      <c r="QUH71" s="525"/>
      <c r="QUI71" s="525"/>
      <c r="QUJ71" s="525"/>
      <c r="QUK71" s="525"/>
      <c r="QUL71" s="525"/>
      <c r="QUM71" s="525"/>
      <c r="QUN71" s="525"/>
      <c r="QUO71" s="525"/>
      <c r="QUP71" s="525"/>
      <c r="QUQ71" s="525"/>
      <c r="QUR71" s="525"/>
      <c r="QUS71" s="525"/>
      <c r="QUT71" s="525"/>
      <c r="QUU71" s="525"/>
      <c r="QUV71" s="525"/>
      <c r="QUW71" s="525"/>
      <c r="QUX71" s="525"/>
      <c r="QUY71" s="525"/>
      <c r="QUZ71" s="525"/>
      <c r="QVA71" s="525"/>
      <c r="QVB71" s="525"/>
      <c r="QVC71" s="525"/>
      <c r="QVD71" s="525"/>
      <c r="QVE71" s="525"/>
      <c r="QVF71" s="525"/>
      <c r="QVG71" s="525"/>
      <c r="QVH71" s="525"/>
      <c r="QVI71" s="525"/>
      <c r="QVJ71" s="525"/>
      <c r="QVK71" s="525"/>
      <c r="QVL71" s="525"/>
      <c r="QVM71" s="525"/>
      <c r="QVN71" s="525"/>
      <c r="QVO71" s="525"/>
      <c r="QVP71" s="525"/>
      <c r="QVQ71" s="525"/>
      <c r="QVR71" s="525"/>
      <c r="QVS71" s="525"/>
      <c r="QVT71" s="525"/>
      <c r="QVU71" s="525"/>
      <c r="QVV71" s="525"/>
      <c r="QVW71" s="525"/>
      <c r="QVX71" s="525"/>
      <c r="QVY71" s="525"/>
      <c r="QVZ71" s="525"/>
      <c r="QWA71" s="525"/>
      <c r="QWB71" s="525"/>
      <c r="QWC71" s="525"/>
      <c r="QWD71" s="525"/>
      <c r="QWE71" s="525"/>
      <c r="QWF71" s="525"/>
      <c r="QWG71" s="525"/>
      <c r="QWH71" s="525"/>
      <c r="QWI71" s="525"/>
      <c r="QWJ71" s="525"/>
      <c r="QWK71" s="525"/>
      <c r="QWL71" s="525"/>
      <c r="QWM71" s="525"/>
      <c r="QWN71" s="525"/>
      <c r="QWO71" s="525"/>
      <c r="QWP71" s="525"/>
      <c r="QWQ71" s="525"/>
      <c r="QWR71" s="525"/>
      <c r="QWS71" s="525"/>
      <c r="QWT71" s="525"/>
      <c r="QWU71" s="525"/>
      <c r="QWV71" s="525"/>
      <c r="QWW71" s="525"/>
      <c r="QWX71" s="525"/>
      <c r="QWY71" s="525"/>
      <c r="QWZ71" s="525"/>
      <c r="QXA71" s="525"/>
      <c r="QXB71" s="525"/>
      <c r="QXC71" s="525"/>
      <c r="QXD71" s="525"/>
      <c r="QXE71" s="525"/>
      <c r="QXF71" s="525"/>
      <c r="QXG71" s="525"/>
      <c r="QXH71" s="525"/>
      <c r="QXI71" s="525"/>
      <c r="QXJ71" s="525"/>
      <c r="QXK71" s="525"/>
      <c r="QXL71" s="525"/>
      <c r="QXM71" s="525"/>
      <c r="QXN71" s="525"/>
      <c r="QXO71" s="525"/>
      <c r="QXP71" s="525"/>
      <c r="QXQ71" s="525"/>
      <c r="QXR71" s="525"/>
      <c r="QXS71" s="525"/>
      <c r="QXT71" s="525"/>
      <c r="QXU71" s="525"/>
      <c r="QXV71" s="525"/>
      <c r="QXW71" s="525"/>
      <c r="QXX71" s="525"/>
      <c r="QXY71" s="525"/>
      <c r="QXZ71" s="525"/>
      <c r="QYA71" s="525"/>
      <c r="QYB71" s="525"/>
      <c r="QYC71" s="525"/>
      <c r="QYD71" s="525"/>
      <c r="QYE71" s="525"/>
      <c r="QYF71" s="525"/>
      <c r="QYG71" s="525"/>
      <c r="QYH71" s="525"/>
      <c r="QYI71" s="525"/>
      <c r="QYJ71" s="525"/>
      <c r="QYK71" s="525"/>
      <c r="QYL71" s="525"/>
      <c r="QYM71" s="525"/>
      <c r="QYN71" s="525"/>
      <c r="QYO71" s="525"/>
      <c r="QYP71" s="525"/>
      <c r="QYQ71" s="525"/>
      <c r="QYR71" s="525"/>
      <c r="QYS71" s="525"/>
      <c r="QYT71" s="525"/>
      <c r="QYU71" s="525"/>
      <c r="QYV71" s="525"/>
      <c r="QYW71" s="525"/>
      <c r="QYX71" s="525"/>
      <c r="QYY71" s="525"/>
      <c r="QYZ71" s="525"/>
      <c r="QZA71" s="525"/>
      <c r="QZB71" s="525"/>
      <c r="QZC71" s="525"/>
      <c r="QZD71" s="525"/>
      <c r="QZE71" s="525"/>
      <c r="QZF71" s="525"/>
      <c r="QZG71" s="525"/>
      <c r="QZH71" s="525"/>
      <c r="QZI71" s="525"/>
      <c r="QZJ71" s="525"/>
      <c r="QZK71" s="525"/>
      <c r="QZL71" s="525"/>
      <c r="QZM71" s="525"/>
      <c r="QZN71" s="525"/>
      <c r="QZO71" s="525"/>
      <c r="QZP71" s="525"/>
      <c r="QZQ71" s="525"/>
      <c r="QZR71" s="525"/>
      <c r="QZS71" s="525"/>
      <c r="QZT71" s="525"/>
      <c r="QZU71" s="525"/>
      <c r="QZV71" s="525"/>
      <c r="QZW71" s="525"/>
      <c r="QZX71" s="525"/>
      <c r="QZY71" s="525"/>
      <c r="QZZ71" s="525"/>
      <c r="RAA71" s="525"/>
      <c r="RAB71" s="525"/>
      <c r="RAC71" s="525"/>
      <c r="RAD71" s="525"/>
      <c r="RAE71" s="525"/>
      <c r="RAF71" s="525"/>
      <c r="RAG71" s="525"/>
      <c r="RAH71" s="525"/>
      <c r="RAI71" s="525"/>
      <c r="RAJ71" s="525"/>
      <c r="RAK71" s="525"/>
      <c r="RAL71" s="525"/>
      <c r="RAM71" s="525"/>
      <c r="RAN71" s="525"/>
      <c r="RAO71" s="525"/>
      <c r="RAP71" s="525"/>
      <c r="RAQ71" s="525"/>
      <c r="RAR71" s="525"/>
      <c r="RAS71" s="525"/>
      <c r="RAT71" s="525"/>
      <c r="RAU71" s="525"/>
      <c r="RAV71" s="525"/>
      <c r="RAW71" s="525"/>
      <c r="RAX71" s="525"/>
      <c r="RAY71" s="525"/>
      <c r="RAZ71" s="525"/>
      <c r="RBA71" s="525"/>
      <c r="RBB71" s="525"/>
      <c r="RBC71" s="525"/>
      <c r="RBD71" s="525"/>
      <c r="RBE71" s="525"/>
      <c r="RBF71" s="525"/>
      <c r="RBG71" s="525"/>
      <c r="RBH71" s="525"/>
      <c r="RBI71" s="525"/>
      <c r="RBJ71" s="525"/>
      <c r="RBK71" s="525"/>
      <c r="RBL71" s="525"/>
      <c r="RBM71" s="525"/>
      <c r="RBN71" s="525"/>
      <c r="RBO71" s="525"/>
      <c r="RBP71" s="525"/>
      <c r="RBQ71" s="525"/>
      <c r="RBR71" s="525"/>
      <c r="RBS71" s="525"/>
      <c r="RBT71" s="525"/>
      <c r="RBU71" s="525"/>
      <c r="RBV71" s="525"/>
      <c r="RBW71" s="525"/>
      <c r="RBX71" s="525"/>
      <c r="RBY71" s="525"/>
      <c r="RBZ71" s="525"/>
      <c r="RCA71" s="525"/>
      <c r="RCB71" s="525"/>
      <c r="RCC71" s="525"/>
      <c r="RCD71" s="525"/>
      <c r="RCE71" s="525"/>
      <c r="RCF71" s="525"/>
      <c r="RCG71" s="525"/>
      <c r="RCH71" s="525"/>
      <c r="RCI71" s="525"/>
      <c r="RCJ71" s="525"/>
      <c r="RCK71" s="525"/>
      <c r="RCL71" s="525"/>
      <c r="RCM71" s="525"/>
      <c r="RCN71" s="525"/>
      <c r="RCO71" s="525"/>
      <c r="RCP71" s="525"/>
      <c r="RCQ71" s="525"/>
      <c r="RCR71" s="525"/>
      <c r="RCS71" s="525"/>
      <c r="RCT71" s="525"/>
      <c r="RCU71" s="525"/>
      <c r="RCV71" s="525"/>
      <c r="RCW71" s="525"/>
      <c r="RCX71" s="525"/>
      <c r="RCY71" s="525"/>
      <c r="RCZ71" s="525"/>
      <c r="RDA71" s="525"/>
      <c r="RDB71" s="525"/>
      <c r="RDC71" s="525"/>
      <c r="RDD71" s="525"/>
      <c r="RDE71" s="525"/>
      <c r="RDF71" s="525"/>
      <c r="RDG71" s="525"/>
      <c r="RDH71" s="525"/>
      <c r="RDI71" s="525"/>
      <c r="RDJ71" s="525"/>
      <c r="RDK71" s="525"/>
      <c r="RDL71" s="525"/>
      <c r="RDM71" s="525"/>
      <c r="RDN71" s="525"/>
      <c r="RDO71" s="525"/>
      <c r="RDP71" s="525"/>
      <c r="RDQ71" s="525"/>
      <c r="RDR71" s="525"/>
      <c r="RDS71" s="525"/>
      <c r="RDT71" s="525"/>
      <c r="RDU71" s="525"/>
      <c r="RDV71" s="525"/>
      <c r="RDW71" s="525"/>
      <c r="RDX71" s="525"/>
      <c r="RDY71" s="525"/>
      <c r="RDZ71" s="525"/>
      <c r="REA71" s="525"/>
      <c r="REB71" s="525"/>
      <c r="REC71" s="525"/>
      <c r="RED71" s="525"/>
      <c r="REE71" s="525"/>
      <c r="REF71" s="525"/>
      <c r="REG71" s="525"/>
      <c r="REH71" s="525"/>
      <c r="REI71" s="525"/>
      <c r="REJ71" s="525"/>
      <c r="REK71" s="525"/>
      <c r="REL71" s="525"/>
      <c r="REM71" s="525"/>
      <c r="REN71" s="525"/>
      <c r="REO71" s="525"/>
      <c r="REP71" s="525"/>
      <c r="REQ71" s="525"/>
      <c r="RER71" s="525"/>
      <c r="RES71" s="525"/>
      <c r="RET71" s="525"/>
      <c r="REU71" s="525"/>
      <c r="REV71" s="525"/>
      <c r="REW71" s="525"/>
      <c r="REX71" s="525"/>
      <c r="REY71" s="525"/>
      <c r="REZ71" s="525"/>
      <c r="RFA71" s="525"/>
      <c r="RFB71" s="525"/>
      <c r="RFC71" s="525"/>
      <c r="RFD71" s="525"/>
      <c r="RFE71" s="525"/>
      <c r="RFF71" s="525"/>
      <c r="RFG71" s="525"/>
      <c r="RFH71" s="525"/>
      <c r="RFI71" s="525"/>
      <c r="RFJ71" s="525"/>
      <c r="RFK71" s="525"/>
      <c r="RFL71" s="525"/>
      <c r="RFM71" s="525"/>
      <c r="RFN71" s="525"/>
      <c r="RFO71" s="525"/>
      <c r="RFP71" s="525"/>
      <c r="RFQ71" s="525"/>
      <c r="RFR71" s="525"/>
      <c r="RFS71" s="525"/>
      <c r="RFT71" s="525"/>
      <c r="RFU71" s="525"/>
      <c r="RFV71" s="525"/>
      <c r="RFW71" s="525"/>
      <c r="RFX71" s="525"/>
      <c r="RFY71" s="525"/>
      <c r="RFZ71" s="525"/>
      <c r="RGA71" s="525"/>
      <c r="RGB71" s="525"/>
      <c r="RGC71" s="525"/>
      <c r="RGD71" s="525"/>
      <c r="RGE71" s="525"/>
      <c r="RGF71" s="525"/>
      <c r="RGG71" s="525"/>
      <c r="RGH71" s="525"/>
      <c r="RGI71" s="525"/>
      <c r="RGJ71" s="525"/>
      <c r="RGK71" s="525"/>
      <c r="RGL71" s="525"/>
      <c r="RGM71" s="525"/>
      <c r="RGN71" s="525"/>
      <c r="RGO71" s="525"/>
      <c r="RGP71" s="525"/>
      <c r="RGQ71" s="525"/>
      <c r="RGR71" s="525"/>
      <c r="RGS71" s="525"/>
      <c r="RGT71" s="525"/>
      <c r="RGU71" s="525"/>
      <c r="RGV71" s="525"/>
      <c r="RGW71" s="525"/>
      <c r="RGX71" s="525"/>
      <c r="RGY71" s="525"/>
      <c r="RGZ71" s="525"/>
      <c r="RHA71" s="525"/>
      <c r="RHB71" s="525"/>
      <c r="RHC71" s="525"/>
      <c r="RHD71" s="525"/>
      <c r="RHE71" s="525"/>
      <c r="RHF71" s="525"/>
      <c r="RHG71" s="525"/>
      <c r="RHH71" s="525"/>
      <c r="RHI71" s="525"/>
      <c r="RHJ71" s="525"/>
      <c r="RHK71" s="525"/>
      <c r="RHL71" s="525"/>
      <c r="RHM71" s="525"/>
      <c r="RHN71" s="525"/>
      <c r="RHO71" s="525"/>
      <c r="RHP71" s="525"/>
      <c r="RHQ71" s="525"/>
      <c r="RHR71" s="525"/>
      <c r="RHS71" s="525"/>
      <c r="RHT71" s="525"/>
      <c r="RHU71" s="525"/>
      <c r="RHV71" s="525"/>
      <c r="RHW71" s="525"/>
      <c r="RHX71" s="525"/>
      <c r="RHY71" s="525"/>
      <c r="RHZ71" s="525"/>
      <c r="RIA71" s="525"/>
      <c r="RIB71" s="525"/>
      <c r="RIC71" s="525"/>
      <c r="RID71" s="525"/>
      <c r="RIE71" s="525"/>
      <c r="RIF71" s="525"/>
      <c r="RIG71" s="525"/>
      <c r="RIH71" s="525"/>
      <c r="RII71" s="525"/>
      <c r="RIJ71" s="525"/>
      <c r="RIK71" s="525"/>
      <c r="RIL71" s="525"/>
      <c r="RIM71" s="525"/>
      <c r="RIN71" s="525"/>
      <c r="RIO71" s="525"/>
      <c r="RIP71" s="525"/>
      <c r="RIQ71" s="525"/>
      <c r="RIR71" s="525"/>
      <c r="RIS71" s="525"/>
      <c r="RIT71" s="525"/>
      <c r="RIU71" s="525"/>
      <c r="RIV71" s="525"/>
      <c r="RIW71" s="525"/>
      <c r="RIX71" s="525"/>
      <c r="RIY71" s="525"/>
      <c r="RIZ71" s="525"/>
      <c r="RJA71" s="525"/>
      <c r="RJB71" s="525"/>
      <c r="RJC71" s="525"/>
      <c r="RJD71" s="525"/>
      <c r="RJE71" s="525"/>
      <c r="RJF71" s="525"/>
      <c r="RJG71" s="525"/>
      <c r="RJH71" s="525"/>
      <c r="RJI71" s="525"/>
      <c r="RJJ71" s="525"/>
      <c r="RJK71" s="525"/>
      <c r="RJL71" s="525"/>
      <c r="RJM71" s="525"/>
      <c r="RJN71" s="525"/>
      <c r="RJO71" s="525"/>
      <c r="RJP71" s="525"/>
      <c r="RJQ71" s="525"/>
      <c r="RJR71" s="525"/>
      <c r="RJS71" s="525"/>
      <c r="RJT71" s="525"/>
      <c r="RJU71" s="525"/>
      <c r="RJV71" s="525"/>
      <c r="RJW71" s="525"/>
      <c r="RJX71" s="525"/>
      <c r="RJY71" s="525"/>
      <c r="RJZ71" s="525"/>
      <c r="RKA71" s="525"/>
      <c r="RKB71" s="525"/>
      <c r="RKC71" s="525"/>
      <c r="RKD71" s="525"/>
      <c r="RKE71" s="525"/>
      <c r="RKF71" s="525"/>
      <c r="RKG71" s="525"/>
      <c r="RKH71" s="525"/>
      <c r="RKI71" s="525"/>
      <c r="RKJ71" s="525"/>
      <c r="RKK71" s="525"/>
      <c r="RKL71" s="525"/>
      <c r="RKM71" s="525"/>
      <c r="RKN71" s="525"/>
      <c r="RKO71" s="525"/>
      <c r="RKP71" s="525"/>
      <c r="RKQ71" s="525"/>
      <c r="RKR71" s="525"/>
      <c r="RKS71" s="525"/>
      <c r="RKT71" s="525"/>
      <c r="RKU71" s="525"/>
      <c r="RKV71" s="525"/>
      <c r="RKW71" s="525"/>
      <c r="RKX71" s="525"/>
      <c r="RKY71" s="525"/>
      <c r="RKZ71" s="525"/>
      <c r="RLA71" s="525"/>
      <c r="RLB71" s="525"/>
      <c r="RLC71" s="525"/>
      <c r="RLD71" s="525"/>
      <c r="RLE71" s="525"/>
      <c r="RLF71" s="525"/>
      <c r="RLG71" s="525"/>
      <c r="RLH71" s="525"/>
      <c r="RLI71" s="525"/>
      <c r="RLJ71" s="525"/>
      <c r="RLK71" s="525"/>
      <c r="RLL71" s="525"/>
      <c r="RLM71" s="525"/>
      <c r="RLN71" s="525"/>
      <c r="RLO71" s="525"/>
      <c r="RLP71" s="525"/>
      <c r="RLQ71" s="525"/>
      <c r="RLR71" s="525"/>
      <c r="RLS71" s="525"/>
      <c r="RLT71" s="525"/>
      <c r="RLU71" s="525"/>
      <c r="RLV71" s="525"/>
      <c r="RLW71" s="525"/>
      <c r="RLX71" s="525"/>
      <c r="RLY71" s="525"/>
      <c r="RLZ71" s="525"/>
      <c r="RMA71" s="525"/>
      <c r="RMB71" s="525"/>
      <c r="RMC71" s="525"/>
      <c r="RMD71" s="525"/>
      <c r="RME71" s="525"/>
      <c r="RMF71" s="525"/>
      <c r="RMG71" s="525"/>
      <c r="RMH71" s="525"/>
      <c r="RMI71" s="525"/>
      <c r="RMJ71" s="525"/>
      <c r="RMK71" s="525"/>
      <c r="RML71" s="525"/>
      <c r="RMM71" s="525"/>
      <c r="RMN71" s="525"/>
      <c r="RMO71" s="525"/>
      <c r="RMP71" s="525"/>
      <c r="RMQ71" s="525"/>
      <c r="RMR71" s="525"/>
      <c r="RMS71" s="525"/>
      <c r="RMT71" s="525"/>
      <c r="RMU71" s="525"/>
      <c r="RMV71" s="525"/>
      <c r="RMW71" s="525"/>
      <c r="RMX71" s="525"/>
      <c r="RMY71" s="525"/>
      <c r="RMZ71" s="525"/>
      <c r="RNA71" s="525"/>
      <c r="RNB71" s="525"/>
      <c r="RNC71" s="525"/>
      <c r="RND71" s="525"/>
      <c r="RNE71" s="525"/>
      <c r="RNF71" s="525"/>
      <c r="RNG71" s="525"/>
      <c r="RNH71" s="525"/>
      <c r="RNI71" s="525"/>
      <c r="RNJ71" s="525"/>
      <c r="RNK71" s="525"/>
      <c r="RNL71" s="525"/>
      <c r="RNM71" s="525"/>
      <c r="RNN71" s="525"/>
      <c r="RNO71" s="525"/>
      <c r="RNP71" s="525"/>
      <c r="RNQ71" s="525"/>
      <c r="RNR71" s="525"/>
      <c r="RNS71" s="525"/>
      <c r="RNT71" s="525"/>
      <c r="RNU71" s="525"/>
      <c r="RNV71" s="525"/>
      <c r="RNW71" s="525"/>
      <c r="RNX71" s="525"/>
      <c r="RNY71" s="525"/>
      <c r="RNZ71" s="525"/>
      <c r="ROA71" s="525"/>
      <c r="ROB71" s="525"/>
      <c r="ROC71" s="525"/>
      <c r="ROD71" s="525"/>
      <c r="ROE71" s="525"/>
      <c r="ROF71" s="525"/>
      <c r="ROG71" s="525"/>
      <c r="ROH71" s="525"/>
      <c r="ROI71" s="525"/>
      <c r="ROJ71" s="525"/>
      <c r="ROK71" s="525"/>
      <c r="ROL71" s="525"/>
      <c r="ROM71" s="525"/>
      <c r="RON71" s="525"/>
      <c r="ROO71" s="525"/>
      <c r="ROP71" s="525"/>
      <c r="ROQ71" s="525"/>
      <c r="ROR71" s="525"/>
      <c r="ROS71" s="525"/>
      <c r="ROT71" s="525"/>
      <c r="ROU71" s="525"/>
      <c r="ROV71" s="525"/>
      <c r="ROW71" s="525"/>
      <c r="ROX71" s="525"/>
      <c r="ROY71" s="525"/>
      <c r="ROZ71" s="525"/>
      <c r="RPA71" s="525"/>
      <c r="RPB71" s="525"/>
      <c r="RPC71" s="525"/>
      <c r="RPD71" s="525"/>
      <c r="RPE71" s="525"/>
      <c r="RPF71" s="525"/>
      <c r="RPG71" s="525"/>
      <c r="RPH71" s="525"/>
      <c r="RPI71" s="525"/>
      <c r="RPJ71" s="525"/>
      <c r="RPK71" s="525"/>
      <c r="RPL71" s="525"/>
      <c r="RPM71" s="525"/>
      <c r="RPN71" s="525"/>
      <c r="RPO71" s="525"/>
      <c r="RPP71" s="525"/>
      <c r="RPQ71" s="525"/>
      <c r="RPR71" s="525"/>
      <c r="RPS71" s="525"/>
      <c r="RPT71" s="525"/>
      <c r="RPU71" s="525"/>
      <c r="RPV71" s="525"/>
      <c r="RPW71" s="525"/>
      <c r="RPX71" s="525"/>
      <c r="RPY71" s="525"/>
      <c r="RPZ71" s="525"/>
      <c r="RQA71" s="525"/>
      <c r="RQB71" s="525"/>
      <c r="RQC71" s="525"/>
      <c r="RQD71" s="525"/>
      <c r="RQE71" s="525"/>
      <c r="RQF71" s="525"/>
      <c r="RQG71" s="525"/>
      <c r="RQH71" s="525"/>
      <c r="RQI71" s="525"/>
      <c r="RQJ71" s="525"/>
      <c r="RQK71" s="525"/>
      <c r="RQL71" s="525"/>
      <c r="RQM71" s="525"/>
      <c r="RQN71" s="525"/>
      <c r="RQO71" s="525"/>
      <c r="RQP71" s="525"/>
      <c r="RQQ71" s="525"/>
      <c r="RQR71" s="525"/>
      <c r="RQS71" s="525"/>
      <c r="RQT71" s="525"/>
      <c r="RQU71" s="525"/>
      <c r="RQV71" s="525"/>
      <c r="RQW71" s="525"/>
      <c r="RQX71" s="525"/>
      <c r="RQY71" s="525"/>
      <c r="RQZ71" s="525"/>
      <c r="RRA71" s="525"/>
      <c r="RRB71" s="525"/>
      <c r="RRC71" s="525"/>
      <c r="RRD71" s="525"/>
      <c r="RRE71" s="525"/>
      <c r="RRF71" s="525"/>
      <c r="RRG71" s="525"/>
      <c r="RRH71" s="525"/>
      <c r="RRI71" s="525"/>
      <c r="RRJ71" s="525"/>
      <c r="RRK71" s="525"/>
      <c r="RRL71" s="525"/>
      <c r="RRM71" s="525"/>
      <c r="RRN71" s="525"/>
      <c r="RRO71" s="525"/>
      <c r="RRP71" s="525"/>
      <c r="RRQ71" s="525"/>
      <c r="RRR71" s="525"/>
      <c r="RRS71" s="525"/>
      <c r="RRT71" s="525"/>
      <c r="RRU71" s="525"/>
      <c r="RRV71" s="525"/>
      <c r="RRW71" s="525"/>
      <c r="RRX71" s="525"/>
      <c r="RRY71" s="525"/>
      <c r="RRZ71" s="525"/>
      <c r="RSA71" s="525"/>
      <c r="RSB71" s="525"/>
      <c r="RSC71" s="525"/>
      <c r="RSD71" s="525"/>
      <c r="RSE71" s="525"/>
      <c r="RSF71" s="525"/>
      <c r="RSG71" s="525"/>
      <c r="RSH71" s="525"/>
      <c r="RSI71" s="525"/>
      <c r="RSJ71" s="525"/>
      <c r="RSK71" s="525"/>
      <c r="RSL71" s="525"/>
      <c r="RSM71" s="525"/>
      <c r="RSN71" s="525"/>
      <c r="RSO71" s="525"/>
      <c r="RSP71" s="525"/>
      <c r="RSQ71" s="525"/>
      <c r="RSR71" s="525"/>
      <c r="RSS71" s="525"/>
      <c r="RST71" s="525"/>
      <c r="RSU71" s="525"/>
      <c r="RSV71" s="525"/>
      <c r="RSW71" s="525"/>
      <c r="RSX71" s="525"/>
      <c r="RSY71" s="525"/>
      <c r="RSZ71" s="525"/>
      <c r="RTA71" s="525"/>
      <c r="RTB71" s="525"/>
      <c r="RTC71" s="525"/>
      <c r="RTD71" s="525"/>
      <c r="RTE71" s="525"/>
      <c r="RTF71" s="525"/>
      <c r="RTG71" s="525"/>
      <c r="RTH71" s="525"/>
      <c r="RTI71" s="525"/>
      <c r="RTJ71" s="525"/>
      <c r="RTK71" s="525"/>
      <c r="RTL71" s="525"/>
      <c r="RTM71" s="525"/>
      <c r="RTN71" s="525"/>
      <c r="RTO71" s="525"/>
      <c r="RTP71" s="525"/>
      <c r="RTQ71" s="525"/>
      <c r="RTR71" s="525"/>
      <c r="RTS71" s="525"/>
      <c r="RTT71" s="525"/>
      <c r="RTU71" s="525"/>
      <c r="RTV71" s="525"/>
      <c r="RTW71" s="525"/>
      <c r="RTX71" s="525"/>
      <c r="RTY71" s="525"/>
      <c r="RTZ71" s="525"/>
      <c r="RUA71" s="525"/>
      <c r="RUB71" s="525"/>
      <c r="RUC71" s="525"/>
      <c r="RUD71" s="525"/>
      <c r="RUE71" s="525"/>
      <c r="RUF71" s="525"/>
      <c r="RUG71" s="525"/>
      <c r="RUH71" s="525"/>
      <c r="RUI71" s="525"/>
      <c r="RUJ71" s="525"/>
      <c r="RUK71" s="525"/>
      <c r="RUL71" s="525"/>
      <c r="RUM71" s="525"/>
      <c r="RUN71" s="525"/>
      <c r="RUO71" s="525"/>
      <c r="RUP71" s="525"/>
      <c r="RUQ71" s="525"/>
      <c r="RUR71" s="525"/>
      <c r="RUS71" s="525"/>
      <c r="RUT71" s="525"/>
      <c r="RUU71" s="525"/>
      <c r="RUV71" s="525"/>
      <c r="RUW71" s="525"/>
      <c r="RUX71" s="525"/>
      <c r="RUY71" s="525"/>
      <c r="RUZ71" s="525"/>
      <c r="RVA71" s="525"/>
      <c r="RVB71" s="525"/>
      <c r="RVC71" s="525"/>
      <c r="RVD71" s="525"/>
      <c r="RVE71" s="525"/>
      <c r="RVF71" s="525"/>
      <c r="RVG71" s="525"/>
      <c r="RVH71" s="525"/>
      <c r="RVI71" s="525"/>
      <c r="RVJ71" s="525"/>
      <c r="RVK71" s="525"/>
      <c r="RVL71" s="525"/>
      <c r="RVM71" s="525"/>
      <c r="RVN71" s="525"/>
      <c r="RVO71" s="525"/>
      <c r="RVP71" s="525"/>
      <c r="RVQ71" s="525"/>
      <c r="RVR71" s="525"/>
      <c r="RVS71" s="525"/>
      <c r="RVT71" s="525"/>
      <c r="RVU71" s="525"/>
      <c r="RVV71" s="525"/>
      <c r="RVW71" s="525"/>
      <c r="RVX71" s="525"/>
      <c r="RVY71" s="525"/>
      <c r="RVZ71" s="525"/>
      <c r="RWA71" s="525"/>
      <c r="RWB71" s="525"/>
      <c r="RWC71" s="525"/>
      <c r="RWD71" s="525"/>
      <c r="RWE71" s="525"/>
      <c r="RWF71" s="525"/>
      <c r="RWG71" s="525"/>
      <c r="RWH71" s="525"/>
      <c r="RWI71" s="525"/>
      <c r="RWJ71" s="525"/>
      <c r="RWK71" s="525"/>
      <c r="RWL71" s="525"/>
      <c r="RWM71" s="525"/>
      <c r="RWN71" s="525"/>
      <c r="RWO71" s="525"/>
      <c r="RWP71" s="525"/>
      <c r="RWQ71" s="525"/>
      <c r="RWR71" s="525"/>
      <c r="RWS71" s="525"/>
      <c r="RWT71" s="525"/>
      <c r="RWU71" s="525"/>
      <c r="RWV71" s="525"/>
      <c r="RWW71" s="525"/>
      <c r="RWX71" s="525"/>
      <c r="RWY71" s="525"/>
      <c r="RWZ71" s="525"/>
      <c r="RXA71" s="525"/>
      <c r="RXB71" s="525"/>
      <c r="RXC71" s="525"/>
      <c r="RXD71" s="525"/>
      <c r="RXE71" s="525"/>
      <c r="RXF71" s="525"/>
      <c r="RXG71" s="525"/>
      <c r="RXH71" s="525"/>
      <c r="RXI71" s="525"/>
      <c r="RXJ71" s="525"/>
      <c r="RXK71" s="525"/>
      <c r="RXL71" s="525"/>
      <c r="RXM71" s="525"/>
      <c r="RXN71" s="525"/>
      <c r="RXO71" s="525"/>
      <c r="RXP71" s="525"/>
      <c r="RXQ71" s="525"/>
      <c r="RXR71" s="525"/>
      <c r="RXS71" s="525"/>
      <c r="RXT71" s="525"/>
      <c r="RXU71" s="525"/>
      <c r="RXV71" s="525"/>
      <c r="RXW71" s="525"/>
      <c r="RXX71" s="525"/>
      <c r="RXY71" s="525"/>
      <c r="RXZ71" s="525"/>
      <c r="RYA71" s="525"/>
      <c r="RYB71" s="525"/>
      <c r="RYC71" s="525"/>
      <c r="RYD71" s="525"/>
      <c r="RYE71" s="525"/>
      <c r="RYF71" s="525"/>
      <c r="RYG71" s="525"/>
      <c r="RYH71" s="525"/>
      <c r="RYI71" s="525"/>
      <c r="RYJ71" s="525"/>
      <c r="RYK71" s="525"/>
      <c r="RYL71" s="525"/>
      <c r="RYM71" s="525"/>
      <c r="RYN71" s="525"/>
      <c r="RYO71" s="525"/>
      <c r="RYP71" s="525"/>
      <c r="RYQ71" s="525"/>
      <c r="RYR71" s="525"/>
      <c r="RYS71" s="525"/>
      <c r="RYT71" s="525"/>
      <c r="RYU71" s="525"/>
      <c r="RYV71" s="525"/>
      <c r="RYW71" s="525"/>
      <c r="RYX71" s="525"/>
      <c r="RYY71" s="525"/>
      <c r="RYZ71" s="525"/>
      <c r="RZA71" s="525"/>
      <c r="RZB71" s="525"/>
      <c r="RZC71" s="525"/>
      <c r="RZD71" s="525"/>
      <c r="RZE71" s="525"/>
      <c r="RZF71" s="525"/>
      <c r="RZG71" s="525"/>
      <c r="RZH71" s="525"/>
      <c r="RZI71" s="525"/>
      <c r="RZJ71" s="525"/>
      <c r="RZK71" s="525"/>
      <c r="RZL71" s="525"/>
      <c r="RZM71" s="525"/>
      <c r="RZN71" s="525"/>
      <c r="RZO71" s="525"/>
      <c r="RZP71" s="525"/>
      <c r="RZQ71" s="525"/>
      <c r="RZR71" s="525"/>
      <c r="RZS71" s="525"/>
      <c r="RZT71" s="525"/>
      <c r="RZU71" s="525"/>
      <c r="RZV71" s="525"/>
      <c r="RZW71" s="525"/>
      <c r="RZX71" s="525"/>
      <c r="RZY71" s="525"/>
      <c r="RZZ71" s="525"/>
      <c r="SAA71" s="525"/>
      <c r="SAB71" s="525"/>
      <c r="SAC71" s="525"/>
      <c r="SAD71" s="525"/>
      <c r="SAE71" s="525"/>
      <c r="SAF71" s="525"/>
      <c r="SAG71" s="525"/>
      <c r="SAH71" s="525"/>
      <c r="SAI71" s="525"/>
      <c r="SAJ71" s="525"/>
      <c r="SAK71" s="525"/>
      <c r="SAL71" s="525"/>
      <c r="SAM71" s="525"/>
      <c r="SAN71" s="525"/>
      <c r="SAO71" s="525"/>
      <c r="SAP71" s="525"/>
      <c r="SAQ71" s="525"/>
      <c r="SAR71" s="525"/>
      <c r="SAS71" s="525"/>
      <c r="SAT71" s="525"/>
      <c r="SAU71" s="525"/>
      <c r="SAV71" s="525"/>
      <c r="SAW71" s="525"/>
      <c r="SAX71" s="525"/>
      <c r="SAY71" s="525"/>
      <c r="SAZ71" s="525"/>
      <c r="SBA71" s="525"/>
      <c r="SBB71" s="525"/>
      <c r="SBC71" s="525"/>
      <c r="SBD71" s="525"/>
      <c r="SBE71" s="525"/>
      <c r="SBF71" s="525"/>
      <c r="SBG71" s="525"/>
      <c r="SBH71" s="525"/>
      <c r="SBI71" s="525"/>
      <c r="SBJ71" s="525"/>
      <c r="SBK71" s="525"/>
      <c r="SBL71" s="525"/>
      <c r="SBM71" s="525"/>
      <c r="SBN71" s="525"/>
      <c r="SBO71" s="525"/>
      <c r="SBP71" s="525"/>
      <c r="SBQ71" s="525"/>
      <c r="SBR71" s="525"/>
      <c r="SBS71" s="525"/>
      <c r="SBT71" s="525"/>
      <c r="SBU71" s="525"/>
      <c r="SBV71" s="525"/>
      <c r="SBW71" s="525"/>
      <c r="SBX71" s="525"/>
      <c r="SBY71" s="525"/>
      <c r="SBZ71" s="525"/>
      <c r="SCA71" s="525"/>
      <c r="SCB71" s="525"/>
      <c r="SCC71" s="525"/>
      <c r="SCD71" s="525"/>
      <c r="SCE71" s="525"/>
      <c r="SCF71" s="525"/>
      <c r="SCG71" s="525"/>
      <c r="SCH71" s="525"/>
      <c r="SCI71" s="525"/>
      <c r="SCJ71" s="525"/>
      <c r="SCK71" s="525"/>
      <c r="SCL71" s="525"/>
      <c r="SCM71" s="525"/>
      <c r="SCN71" s="525"/>
      <c r="SCO71" s="525"/>
      <c r="SCP71" s="525"/>
      <c r="SCQ71" s="525"/>
      <c r="SCR71" s="525"/>
      <c r="SCS71" s="525"/>
      <c r="SCT71" s="525"/>
      <c r="SCU71" s="525"/>
      <c r="SCV71" s="525"/>
      <c r="SCW71" s="525"/>
      <c r="SCX71" s="525"/>
      <c r="SCY71" s="525"/>
      <c r="SCZ71" s="525"/>
      <c r="SDA71" s="525"/>
      <c r="SDB71" s="525"/>
      <c r="SDC71" s="525"/>
      <c r="SDD71" s="525"/>
      <c r="SDE71" s="525"/>
      <c r="SDF71" s="525"/>
      <c r="SDG71" s="525"/>
      <c r="SDH71" s="525"/>
      <c r="SDI71" s="525"/>
      <c r="SDJ71" s="525"/>
      <c r="SDK71" s="525"/>
      <c r="SDL71" s="525"/>
      <c r="SDM71" s="525"/>
      <c r="SDN71" s="525"/>
      <c r="SDO71" s="525"/>
      <c r="SDP71" s="525"/>
      <c r="SDQ71" s="525"/>
      <c r="SDR71" s="525"/>
      <c r="SDS71" s="525"/>
      <c r="SDT71" s="525"/>
      <c r="SDU71" s="525"/>
      <c r="SDV71" s="525"/>
      <c r="SDW71" s="525"/>
      <c r="SDX71" s="525"/>
      <c r="SDY71" s="525"/>
      <c r="SDZ71" s="525"/>
      <c r="SEA71" s="525"/>
      <c r="SEB71" s="525"/>
      <c r="SEC71" s="525"/>
      <c r="SED71" s="525"/>
      <c r="SEE71" s="525"/>
      <c r="SEF71" s="525"/>
      <c r="SEG71" s="525"/>
      <c r="SEH71" s="525"/>
      <c r="SEI71" s="525"/>
      <c r="SEJ71" s="525"/>
      <c r="SEK71" s="525"/>
      <c r="SEL71" s="525"/>
      <c r="SEM71" s="525"/>
      <c r="SEN71" s="525"/>
      <c r="SEO71" s="525"/>
      <c r="SEP71" s="525"/>
      <c r="SEQ71" s="525"/>
      <c r="SER71" s="525"/>
      <c r="SES71" s="525"/>
      <c r="SET71" s="525"/>
      <c r="SEU71" s="525"/>
      <c r="SEV71" s="525"/>
      <c r="SEW71" s="525"/>
      <c r="SEX71" s="525"/>
      <c r="SEY71" s="525"/>
      <c r="SEZ71" s="525"/>
      <c r="SFA71" s="525"/>
      <c r="SFB71" s="525"/>
      <c r="SFC71" s="525"/>
      <c r="SFD71" s="525"/>
      <c r="SFE71" s="525"/>
      <c r="SFF71" s="525"/>
      <c r="SFG71" s="525"/>
      <c r="SFH71" s="525"/>
      <c r="SFI71" s="525"/>
      <c r="SFJ71" s="525"/>
      <c r="SFK71" s="525"/>
      <c r="SFL71" s="525"/>
      <c r="SFM71" s="525"/>
      <c r="SFN71" s="525"/>
      <c r="SFO71" s="525"/>
      <c r="SFP71" s="525"/>
      <c r="SFQ71" s="525"/>
      <c r="SFR71" s="525"/>
      <c r="SFS71" s="525"/>
      <c r="SFT71" s="525"/>
      <c r="SFU71" s="525"/>
      <c r="SFV71" s="525"/>
      <c r="SFW71" s="525"/>
      <c r="SFX71" s="525"/>
      <c r="SFY71" s="525"/>
      <c r="SFZ71" s="525"/>
      <c r="SGA71" s="525"/>
      <c r="SGB71" s="525"/>
      <c r="SGC71" s="525"/>
      <c r="SGD71" s="525"/>
      <c r="SGE71" s="525"/>
      <c r="SGF71" s="525"/>
      <c r="SGG71" s="525"/>
      <c r="SGH71" s="525"/>
      <c r="SGI71" s="525"/>
      <c r="SGJ71" s="525"/>
      <c r="SGK71" s="525"/>
      <c r="SGL71" s="525"/>
      <c r="SGM71" s="525"/>
      <c r="SGN71" s="525"/>
      <c r="SGO71" s="525"/>
      <c r="SGP71" s="525"/>
      <c r="SGQ71" s="525"/>
      <c r="SGR71" s="525"/>
      <c r="SGS71" s="525"/>
      <c r="SGT71" s="525"/>
      <c r="SGU71" s="525"/>
      <c r="SGV71" s="525"/>
      <c r="SGW71" s="525"/>
      <c r="SGX71" s="525"/>
      <c r="SGY71" s="525"/>
      <c r="SGZ71" s="525"/>
      <c r="SHA71" s="525"/>
      <c r="SHB71" s="525"/>
      <c r="SHC71" s="525"/>
      <c r="SHD71" s="525"/>
      <c r="SHE71" s="525"/>
      <c r="SHF71" s="525"/>
      <c r="SHG71" s="525"/>
      <c r="SHH71" s="525"/>
      <c r="SHI71" s="525"/>
      <c r="SHJ71" s="525"/>
      <c r="SHK71" s="525"/>
      <c r="SHL71" s="525"/>
      <c r="SHM71" s="525"/>
      <c r="SHN71" s="525"/>
      <c r="SHO71" s="525"/>
      <c r="SHP71" s="525"/>
      <c r="SHQ71" s="525"/>
      <c r="SHR71" s="525"/>
      <c r="SHS71" s="525"/>
      <c r="SHT71" s="525"/>
      <c r="SHU71" s="525"/>
      <c r="SHV71" s="525"/>
      <c r="SHW71" s="525"/>
      <c r="SHX71" s="525"/>
      <c r="SHY71" s="525"/>
      <c r="SHZ71" s="525"/>
      <c r="SIA71" s="525"/>
      <c r="SIB71" s="525"/>
      <c r="SIC71" s="525"/>
      <c r="SID71" s="525"/>
      <c r="SIE71" s="525"/>
      <c r="SIF71" s="525"/>
      <c r="SIG71" s="525"/>
      <c r="SIH71" s="525"/>
      <c r="SII71" s="525"/>
      <c r="SIJ71" s="525"/>
      <c r="SIK71" s="525"/>
      <c r="SIL71" s="525"/>
      <c r="SIM71" s="525"/>
      <c r="SIN71" s="525"/>
      <c r="SIO71" s="525"/>
      <c r="SIP71" s="525"/>
      <c r="SIQ71" s="525"/>
      <c r="SIR71" s="525"/>
      <c r="SIS71" s="525"/>
      <c r="SIT71" s="525"/>
      <c r="SIU71" s="525"/>
      <c r="SIV71" s="525"/>
      <c r="SIW71" s="525"/>
      <c r="SIX71" s="525"/>
      <c r="SIY71" s="525"/>
      <c r="SIZ71" s="525"/>
      <c r="SJA71" s="525"/>
      <c r="SJB71" s="525"/>
      <c r="SJC71" s="525"/>
      <c r="SJD71" s="525"/>
      <c r="SJE71" s="525"/>
      <c r="SJF71" s="525"/>
      <c r="SJG71" s="525"/>
      <c r="SJH71" s="525"/>
      <c r="SJI71" s="525"/>
      <c r="SJJ71" s="525"/>
      <c r="SJK71" s="525"/>
      <c r="SJL71" s="525"/>
      <c r="SJM71" s="525"/>
      <c r="SJN71" s="525"/>
      <c r="SJO71" s="525"/>
      <c r="SJP71" s="525"/>
      <c r="SJQ71" s="525"/>
      <c r="SJR71" s="525"/>
      <c r="SJS71" s="525"/>
      <c r="SJT71" s="525"/>
      <c r="SJU71" s="525"/>
      <c r="SJV71" s="525"/>
      <c r="SJW71" s="525"/>
      <c r="SJX71" s="525"/>
      <c r="SJY71" s="525"/>
      <c r="SJZ71" s="525"/>
      <c r="SKA71" s="525"/>
      <c r="SKB71" s="525"/>
      <c r="SKC71" s="525"/>
      <c r="SKD71" s="525"/>
      <c r="SKE71" s="525"/>
      <c r="SKF71" s="525"/>
      <c r="SKG71" s="525"/>
      <c r="SKH71" s="525"/>
      <c r="SKI71" s="525"/>
      <c r="SKJ71" s="525"/>
      <c r="SKK71" s="525"/>
      <c r="SKL71" s="525"/>
      <c r="SKM71" s="525"/>
      <c r="SKN71" s="525"/>
      <c r="SKO71" s="525"/>
      <c r="SKP71" s="525"/>
      <c r="SKQ71" s="525"/>
      <c r="SKR71" s="525"/>
      <c r="SKS71" s="525"/>
      <c r="SKT71" s="525"/>
      <c r="SKU71" s="525"/>
      <c r="SKV71" s="525"/>
      <c r="SKW71" s="525"/>
      <c r="SKX71" s="525"/>
      <c r="SKY71" s="525"/>
      <c r="SKZ71" s="525"/>
      <c r="SLA71" s="525"/>
      <c r="SLB71" s="525"/>
      <c r="SLC71" s="525"/>
      <c r="SLD71" s="525"/>
      <c r="SLE71" s="525"/>
      <c r="SLF71" s="525"/>
      <c r="SLG71" s="525"/>
      <c r="SLH71" s="525"/>
      <c r="SLI71" s="525"/>
      <c r="SLJ71" s="525"/>
      <c r="SLK71" s="525"/>
      <c r="SLL71" s="525"/>
      <c r="SLM71" s="525"/>
      <c r="SLN71" s="525"/>
      <c r="SLO71" s="525"/>
      <c r="SLP71" s="525"/>
      <c r="SLQ71" s="525"/>
      <c r="SLR71" s="525"/>
      <c r="SLS71" s="525"/>
      <c r="SLT71" s="525"/>
      <c r="SLU71" s="525"/>
      <c r="SLV71" s="525"/>
      <c r="SLW71" s="525"/>
      <c r="SLX71" s="525"/>
      <c r="SLY71" s="525"/>
      <c r="SLZ71" s="525"/>
      <c r="SMA71" s="525"/>
      <c r="SMB71" s="525"/>
      <c r="SMC71" s="525"/>
      <c r="SMD71" s="525"/>
      <c r="SME71" s="525"/>
      <c r="SMF71" s="525"/>
      <c r="SMG71" s="525"/>
      <c r="SMH71" s="525"/>
      <c r="SMI71" s="525"/>
      <c r="SMJ71" s="525"/>
      <c r="SMK71" s="525"/>
      <c r="SML71" s="525"/>
      <c r="SMM71" s="525"/>
      <c r="SMN71" s="525"/>
      <c r="SMO71" s="525"/>
      <c r="SMP71" s="525"/>
      <c r="SMQ71" s="525"/>
      <c r="SMR71" s="525"/>
      <c r="SMS71" s="525"/>
      <c r="SMT71" s="525"/>
      <c r="SMU71" s="525"/>
      <c r="SMV71" s="525"/>
      <c r="SMW71" s="525"/>
      <c r="SMX71" s="525"/>
      <c r="SMY71" s="525"/>
      <c r="SMZ71" s="525"/>
      <c r="SNA71" s="525"/>
      <c r="SNB71" s="525"/>
      <c r="SNC71" s="525"/>
      <c r="SND71" s="525"/>
      <c r="SNE71" s="525"/>
      <c r="SNF71" s="525"/>
      <c r="SNG71" s="525"/>
      <c r="SNH71" s="525"/>
      <c r="SNI71" s="525"/>
      <c r="SNJ71" s="525"/>
      <c r="SNK71" s="525"/>
      <c r="SNL71" s="525"/>
      <c r="SNM71" s="525"/>
      <c r="SNN71" s="525"/>
      <c r="SNO71" s="525"/>
      <c r="SNP71" s="525"/>
      <c r="SNQ71" s="525"/>
      <c r="SNR71" s="525"/>
      <c r="SNS71" s="525"/>
      <c r="SNT71" s="525"/>
      <c r="SNU71" s="525"/>
      <c r="SNV71" s="525"/>
      <c r="SNW71" s="525"/>
      <c r="SNX71" s="525"/>
      <c r="SNY71" s="525"/>
      <c r="SNZ71" s="525"/>
      <c r="SOA71" s="525"/>
      <c r="SOB71" s="525"/>
      <c r="SOC71" s="525"/>
      <c r="SOD71" s="525"/>
      <c r="SOE71" s="525"/>
      <c r="SOF71" s="525"/>
      <c r="SOG71" s="525"/>
      <c r="SOH71" s="525"/>
      <c r="SOI71" s="525"/>
      <c r="SOJ71" s="525"/>
      <c r="SOK71" s="525"/>
      <c r="SOL71" s="525"/>
      <c r="SOM71" s="525"/>
      <c r="SON71" s="525"/>
      <c r="SOO71" s="525"/>
      <c r="SOP71" s="525"/>
      <c r="SOQ71" s="525"/>
      <c r="SOR71" s="525"/>
      <c r="SOS71" s="525"/>
      <c r="SOT71" s="525"/>
      <c r="SOU71" s="525"/>
      <c r="SOV71" s="525"/>
      <c r="SOW71" s="525"/>
      <c r="SOX71" s="525"/>
      <c r="SOY71" s="525"/>
      <c r="SOZ71" s="525"/>
      <c r="SPA71" s="525"/>
      <c r="SPB71" s="525"/>
      <c r="SPC71" s="525"/>
      <c r="SPD71" s="525"/>
      <c r="SPE71" s="525"/>
      <c r="SPF71" s="525"/>
      <c r="SPG71" s="525"/>
      <c r="SPH71" s="525"/>
      <c r="SPI71" s="525"/>
      <c r="SPJ71" s="525"/>
      <c r="SPK71" s="525"/>
      <c r="SPL71" s="525"/>
      <c r="SPM71" s="525"/>
      <c r="SPN71" s="525"/>
      <c r="SPO71" s="525"/>
      <c r="SPP71" s="525"/>
      <c r="SPQ71" s="525"/>
      <c r="SPR71" s="525"/>
      <c r="SPS71" s="525"/>
      <c r="SPT71" s="525"/>
      <c r="SPU71" s="525"/>
      <c r="SPV71" s="525"/>
      <c r="SPW71" s="525"/>
      <c r="SPX71" s="525"/>
      <c r="SPY71" s="525"/>
      <c r="SPZ71" s="525"/>
      <c r="SQA71" s="525"/>
      <c r="SQB71" s="525"/>
      <c r="SQC71" s="525"/>
      <c r="SQD71" s="525"/>
      <c r="SQE71" s="525"/>
      <c r="SQF71" s="525"/>
      <c r="SQG71" s="525"/>
      <c r="SQH71" s="525"/>
      <c r="SQI71" s="525"/>
      <c r="SQJ71" s="525"/>
      <c r="SQK71" s="525"/>
      <c r="SQL71" s="525"/>
      <c r="SQM71" s="525"/>
      <c r="SQN71" s="525"/>
      <c r="SQO71" s="525"/>
      <c r="SQP71" s="525"/>
      <c r="SQQ71" s="525"/>
      <c r="SQR71" s="525"/>
      <c r="SQS71" s="525"/>
      <c r="SQT71" s="525"/>
      <c r="SQU71" s="525"/>
      <c r="SQV71" s="525"/>
      <c r="SQW71" s="525"/>
      <c r="SQX71" s="525"/>
      <c r="SQY71" s="525"/>
      <c r="SQZ71" s="525"/>
      <c r="SRA71" s="525"/>
      <c r="SRB71" s="525"/>
      <c r="SRC71" s="525"/>
      <c r="SRD71" s="525"/>
      <c r="SRE71" s="525"/>
      <c r="SRF71" s="525"/>
      <c r="SRG71" s="525"/>
      <c r="SRH71" s="525"/>
      <c r="SRI71" s="525"/>
      <c r="SRJ71" s="525"/>
      <c r="SRK71" s="525"/>
      <c r="SRL71" s="525"/>
      <c r="SRM71" s="525"/>
      <c r="SRN71" s="525"/>
      <c r="SRO71" s="525"/>
      <c r="SRP71" s="525"/>
      <c r="SRQ71" s="525"/>
      <c r="SRR71" s="525"/>
      <c r="SRS71" s="525"/>
      <c r="SRT71" s="525"/>
      <c r="SRU71" s="525"/>
      <c r="SRV71" s="525"/>
      <c r="SRW71" s="525"/>
      <c r="SRX71" s="525"/>
      <c r="SRY71" s="525"/>
      <c r="SRZ71" s="525"/>
      <c r="SSA71" s="525"/>
      <c r="SSB71" s="525"/>
      <c r="SSC71" s="525"/>
      <c r="SSD71" s="525"/>
      <c r="SSE71" s="525"/>
      <c r="SSF71" s="525"/>
      <c r="SSG71" s="525"/>
      <c r="SSH71" s="525"/>
      <c r="SSI71" s="525"/>
      <c r="SSJ71" s="525"/>
      <c r="SSK71" s="525"/>
      <c r="SSL71" s="525"/>
      <c r="SSM71" s="525"/>
      <c r="SSN71" s="525"/>
      <c r="SSO71" s="525"/>
      <c r="SSP71" s="525"/>
      <c r="SSQ71" s="525"/>
      <c r="SSR71" s="525"/>
      <c r="SSS71" s="525"/>
      <c r="SST71" s="525"/>
      <c r="SSU71" s="525"/>
      <c r="SSV71" s="525"/>
      <c r="SSW71" s="525"/>
      <c r="SSX71" s="525"/>
      <c r="SSY71" s="525"/>
      <c r="SSZ71" s="525"/>
      <c r="STA71" s="525"/>
      <c r="STB71" s="525"/>
      <c r="STC71" s="525"/>
      <c r="STD71" s="525"/>
      <c r="STE71" s="525"/>
      <c r="STF71" s="525"/>
      <c r="STG71" s="525"/>
      <c r="STH71" s="525"/>
      <c r="STI71" s="525"/>
      <c r="STJ71" s="525"/>
      <c r="STK71" s="525"/>
      <c r="STL71" s="525"/>
      <c r="STM71" s="525"/>
      <c r="STN71" s="525"/>
      <c r="STO71" s="525"/>
      <c r="STP71" s="525"/>
      <c r="STQ71" s="525"/>
      <c r="STR71" s="525"/>
      <c r="STS71" s="525"/>
      <c r="STT71" s="525"/>
      <c r="STU71" s="525"/>
      <c r="STV71" s="525"/>
      <c r="STW71" s="525"/>
      <c r="STX71" s="525"/>
      <c r="STY71" s="525"/>
      <c r="STZ71" s="525"/>
      <c r="SUA71" s="525"/>
      <c r="SUB71" s="525"/>
      <c r="SUC71" s="525"/>
      <c r="SUD71" s="525"/>
      <c r="SUE71" s="525"/>
      <c r="SUF71" s="525"/>
      <c r="SUG71" s="525"/>
      <c r="SUH71" s="525"/>
      <c r="SUI71" s="525"/>
      <c r="SUJ71" s="525"/>
      <c r="SUK71" s="525"/>
      <c r="SUL71" s="525"/>
      <c r="SUM71" s="525"/>
      <c r="SUN71" s="525"/>
      <c r="SUO71" s="525"/>
      <c r="SUP71" s="525"/>
      <c r="SUQ71" s="525"/>
      <c r="SUR71" s="525"/>
      <c r="SUS71" s="525"/>
      <c r="SUT71" s="525"/>
      <c r="SUU71" s="525"/>
      <c r="SUV71" s="525"/>
      <c r="SUW71" s="525"/>
      <c r="SUX71" s="525"/>
      <c r="SUY71" s="525"/>
      <c r="SUZ71" s="525"/>
      <c r="SVA71" s="525"/>
      <c r="SVB71" s="525"/>
      <c r="SVC71" s="525"/>
      <c r="SVD71" s="525"/>
      <c r="SVE71" s="525"/>
      <c r="SVF71" s="525"/>
      <c r="SVG71" s="525"/>
      <c r="SVH71" s="525"/>
      <c r="SVI71" s="525"/>
      <c r="SVJ71" s="525"/>
      <c r="SVK71" s="525"/>
      <c r="SVL71" s="525"/>
      <c r="SVM71" s="525"/>
      <c r="SVN71" s="525"/>
      <c r="SVO71" s="525"/>
      <c r="SVP71" s="525"/>
      <c r="SVQ71" s="525"/>
      <c r="SVR71" s="525"/>
      <c r="SVS71" s="525"/>
      <c r="SVT71" s="525"/>
      <c r="SVU71" s="525"/>
      <c r="SVV71" s="525"/>
      <c r="SVW71" s="525"/>
      <c r="SVX71" s="525"/>
      <c r="SVY71" s="525"/>
      <c r="SVZ71" s="525"/>
      <c r="SWA71" s="525"/>
      <c r="SWB71" s="525"/>
      <c r="SWC71" s="525"/>
      <c r="SWD71" s="525"/>
      <c r="SWE71" s="525"/>
      <c r="SWF71" s="525"/>
      <c r="SWG71" s="525"/>
      <c r="SWH71" s="525"/>
      <c r="SWI71" s="525"/>
      <c r="SWJ71" s="525"/>
      <c r="SWK71" s="525"/>
      <c r="SWL71" s="525"/>
      <c r="SWM71" s="525"/>
      <c r="SWN71" s="525"/>
      <c r="SWO71" s="525"/>
      <c r="SWP71" s="525"/>
      <c r="SWQ71" s="525"/>
      <c r="SWR71" s="525"/>
      <c r="SWS71" s="525"/>
      <c r="SWT71" s="525"/>
      <c r="SWU71" s="525"/>
      <c r="SWV71" s="525"/>
      <c r="SWW71" s="525"/>
      <c r="SWX71" s="525"/>
      <c r="SWY71" s="525"/>
      <c r="SWZ71" s="525"/>
      <c r="SXA71" s="525"/>
      <c r="SXB71" s="525"/>
      <c r="SXC71" s="525"/>
      <c r="SXD71" s="525"/>
      <c r="SXE71" s="525"/>
      <c r="SXF71" s="525"/>
      <c r="SXG71" s="525"/>
      <c r="SXH71" s="525"/>
      <c r="SXI71" s="525"/>
      <c r="SXJ71" s="525"/>
      <c r="SXK71" s="525"/>
      <c r="SXL71" s="525"/>
      <c r="SXM71" s="525"/>
      <c r="SXN71" s="525"/>
      <c r="SXO71" s="525"/>
      <c r="SXP71" s="525"/>
      <c r="SXQ71" s="525"/>
      <c r="SXR71" s="525"/>
      <c r="SXS71" s="525"/>
      <c r="SXT71" s="525"/>
      <c r="SXU71" s="525"/>
      <c r="SXV71" s="525"/>
      <c r="SXW71" s="525"/>
      <c r="SXX71" s="525"/>
      <c r="SXY71" s="525"/>
      <c r="SXZ71" s="525"/>
      <c r="SYA71" s="525"/>
      <c r="SYB71" s="525"/>
      <c r="SYC71" s="525"/>
      <c r="SYD71" s="525"/>
      <c r="SYE71" s="525"/>
      <c r="SYF71" s="525"/>
      <c r="SYG71" s="525"/>
      <c r="SYH71" s="525"/>
      <c r="SYI71" s="525"/>
      <c r="SYJ71" s="525"/>
      <c r="SYK71" s="525"/>
      <c r="SYL71" s="525"/>
      <c r="SYM71" s="525"/>
      <c r="SYN71" s="525"/>
      <c r="SYO71" s="525"/>
      <c r="SYP71" s="525"/>
      <c r="SYQ71" s="525"/>
      <c r="SYR71" s="525"/>
      <c r="SYS71" s="525"/>
      <c r="SYT71" s="525"/>
      <c r="SYU71" s="525"/>
      <c r="SYV71" s="525"/>
      <c r="SYW71" s="525"/>
      <c r="SYX71" s="525"/>
      <c r="SYY71" s="525"/>
      <c r="SYZ71" s="525"/>
      <c r="SZA71" s="525"/>
      <c r="SZB71" s="525"/>
      <c r="SZC71" s="525"/>
      <c r="SZD71" s="525"/>
      <c r="SZE71" s="525"/>
      <c r="SZF71" s="525"/>
      <c r="SZG71" s="525"/>
      <c r="SZH71" s="525"/>
      <c r="SZI71" s="525"/>
      <c r="SZJ71" s="525"/>
      <c r="SZK71" s="525"/>
      <c r="SZL71" s="525"/>
      <c r="SZM71" s="525"/>
      <c r="SZN71" s="525"/>
      <c r="SZO71" s="525"/>
      <c r="SZP71" s="525"/>
      <c r="SZQ71" s="525"/>
      <c r="SZR71" s="525"/>
      <c r="SZS71" s="525"/>
      <c r="SZT71" s="525"/>
      <c r="SZU71" s="525"/>
      <c r="SZV71" s="525"/>
      <c r="SZW71" s="525"/>
      <c r="SZX71" s="525"/>
      <c r="SZY71" s="525"/>
      <c r="SZZ71" s="525"/>
      <c r="TAA71" s="525"/>
      <c r="TAB71" s="525"/>
      <c r="TAC71" s="525"/>
      <c r="TAD71" s="525"/>
      <c r="TAE71" s="525"/>
      <c r="TAF71" s="525"/>
      <c r="TAG71" s="525"/>
      <c r="TAH71" s="525"/>
      <c r="TAI71" s="525"/>
      <c r="TAJ71" s="525"/>
      <c r="TAK71" s="525"/>
      <c r="TAL71" s="525"/>
      <c r="TAM71" s="525"/>
      <c r="TAN71" s="525"/>
      <c r="TAO71" s="525"/>
      <c r="TAP71" s="525"/>
      <c r="TAQ71" s="525"/>
      <c r="TAR71" s="525"/>
      <c r="TAS71" s="525"/>
      <c r="TAT71" s="525"/>
      <c r="TAU71" s="525"/>
      <c r="TAV71" s="525"/>
      <c r="TAW71" s="525"/>
      <c r="TAX71" s="525"/>
      <c r="TAY71" s="525"/>
      <c r="TAZ71" s="525"/>
      <c r="TBA71" s="525"/>
      <c r="TBB71" s="525"/>
      <c r="TBC71" s="525"/>
      <c r="TBD71" s="525"/>
      <c r="TBE71" s="525"/>
      <c r="TBF71" s="525"/>
      <c r="TBG71" s="525"/>
      <c r="TBH71" s="525"/>
      <c r="TBI71" s="525"/>
      <c r="TBJ71" s="525"/>
      <c r="TBK71" s="525"/>
      <c r="TBL71" s="525"/>
      <c r="TBM71" s="525"/>
      <c r="TBN71" s="525"/>
      <c r="TBO71" s="525"/>
      <c r="TBP71" s="525"/>
      <c r="TBQ71" s="525"/>
      <c r="TBR71" s="525"/>
      <c r="TBS71" s="525"/>
      <c r="TBT71" s="525"/>
      <c r="TBU71" s="525"/>
      <c r="TBV71" s="525"/>
      <c r="TBW71" s="525"/>
      <c r="TBX71" s="525"/>
      <c r="TBY71" s="525"/>
      <c r="TBZ71" s="525"/>
      <c r="TCA71" s="525"/>
      <c r="TCB71" s="525"/>
      <c r="TCC71" s="525"/>
      <c r="TCD71" s="525"/>
      <c r="TCE71" s="525"/>
      <c r="TCF71" s="525"/>
      <c r="TCG71" s="525"/>
      <c r="TCH71" s="525"/>
      <c r="TCI71" s="525"/>
      <c r="TCJ71" s="525"/>
      <c r="TCK71" s="525"/>
      <c r="TCL71" s="525"/>
      <c r="TCM71" s="525"/>
      <c r="TCN71" s="525"/>
      <c r="TCO71" s="525"/>
      <c r="TCP71" s="525"/>
      <c r="TCQ71" s="525"/>
      <c r="TCR71" s="525"/>
      <c r="TCS71" s="525"/>
      <c r="TCT71" s="525"/>
      <c r="TCU71" s="525"/>
      <c r="TCV71" s="525"/>
      <c r="TCW71" s="525"/>
      <c r="TCX71" s="525"/>
      <c r="TCY71" s="525"/>
      <c r="TCZ71" s="525"/>
      <c r="TDA71" s="525"/>
      <c r="TDB71" s="525"/>
      <c r="TDC71" s="525"/>
      <c r="TDD71" s="525"/>
      <c r="TDE71" s="525"/>
      <c r="TDF71" s="525"/>
      <c r="TDG71" s="525"/>
      <c r="TDH71" s="525"/>
      <c r="TDI71" s="525"/>
      <c r="TDJ71" s="525"/>
      <c r="TDK71" s="525"/>
      <c r="TDL71" s="525"/>
      <c r="TDM71" s="525"/>
      <c r="TDN71" s="525"/>
      <c r="TDO71" s="525"/>
      <c r="TDP71" s="525"/>
      <c r="TDQ71" s="525"/>
      <c r="TDR71" s="525"/>
      <c r="TDS71" s="525"/>
      <c r="TDT71" s="525"/>
      <c r="TDU71" s="525"/>
      <c r="TDV71" s="525"/>
      <c r="TDW71" s="525"/>
      <c r="TDX71" s="525"/>
      <c r="TDY71" s="525"/>
      <c r="TDZ71" s="525"/>
      <c r="TEA71" s="525"/>
      <c r="TEB71" s="525"/>
      <c r="TEC71" s="525"/>
      <c r="TED71" s="525"/>
      <c r="TEE71" s="525"/>
      <c r="TEF71" s="525"/>
      <c r="TEG71" s="525"/>
      <c r="TEH71" s="525"/>
      <c r="TEI71" s="525"/>
      <c r="TEJ71" s="525"/>
      <c r="TEK71" s="525"/>
      <c r="TEL71" s="525"/>
      <c r="TEM71" s="525"/>
      <c r="TEN71" s="525"/>
      <c r="TEO71" s="525"/>
      <c r="TEP71" s="525"/>
      <c r="TEQ71" s="525"/>
      <c r="TER71" s="525"/>
      <c r="TES71" s="525"/>
      <c r="TET71" s="525"/>
      <c r="TEU71" s="525"/>
      <c r="TEV71" s="525"/>
      <c r="TEW71" s="525"/>
      <c r="TEX71" s="525"/>
      <c r="TEY71" s="525"/>
      <c r="TEZ71" s="525"/>
      <c r="TFA71" s="525"/>
      <c r="TFB71" s="525"/>
      <c r="TFC71" s="525"/>
      <c r="TFD71" s="525"/>
      <c r="TFE71" s="525"/>
      <c r="TFF71" s="525"/>
      <c r="TFG71" s="525"/>
      <c r="TFH71" s="525"/>
      <c r="TFI71" s="525"/>
      <c r="TFJ71" s="525"/>
      <c r="TFK71" s="525"/>
      <c r="TFL71" s="525"/>
      <c r="TFM71" s="525"/>
      <c r="TFN71" s="525"/>
      <c r="TFO71" s="525"/>
      <c r="TFP71" s="525"/>
      <c r="TFQ71" s="525"/>
      <c r="TFR71" s="525"/>
      <c r="TFS71" s="525"/>
      <c r="TFT71" s="525"/>
      <c r="TFU71" s="525"/>
      <c r="TFV71" s="525"/>
      <c r="TFW71" s="525"/>
      <c r="TFX71" s="525"/>
      <c r="TFY71" s="525"/>
      <c r="TFZ71" s="525"/>
      <c r="TGA71" s="525"/>
      <c r="TGB71" s="525"/>
      <c r="TGC71" s="525"/>
      <c r="TGD71" s="525"/>
      <c r="TGE71" s="525"/>
      <c r="TGF71" s="525"/>
      <c r="TGG71" s="525"/>
      <c r="TGH71" s="525"/>
      <c r="TGI71" s="525"/>
      <c r="TGJ71" s="525"/>
      <c r="TGK71" s="525"/>
      <c r="TGL71" s="525"/>
      <c r="TGM71" s="525"/>
      <c r="TGN71" s="525"/>
      <c r="TGO71" s="525"/>
      <c r="TGP71" s="525"/>
      <c r="TGQ71" s="525"/>
      <c r="TGR71" s="525"/>
      <c r="TGS71" s="525"/>
      <c r="TGT71" s="525"/>
      <c r="TGU71" s="525"/>
      <c r="TGV71" s="525"/>
      <c r="TGW71" s="525"/>
      <c r="TGX71" s="525"/>
      <c r="TGY71" s="525"/>
      <c r="TGZ71" s="525"/>
      <c r="THA71" s="525"/>
      <c r="THB71" s="525"/>
      <c r="THC71" s="525"/>
      <c r="THD71" s="525"/>
      <c r="THE71" s="525"/>
      <c r="THF71" s="525"/>
      <c r="THG71" s="525"/>
      <c r="THH71" s="525"/>
      <c r="THI71" s="525"/>
      <c r="THJ71" s="525"/>
      <c r="THK71" s="525"/>
      <c r="THL71" s="525"/>
      <c r="THM71" s="525"/>
      <c r="THN71" s="525"/>
      <c r="THO71" s="525"/>
      <c r="THP71" s="525"/>
      <c r="THQ71" s="525"/>
      <c r="THR71" s="525"/>
      <c r="THS71" s="525"/>
      <c r="THT71" s="525"/>
      <c r="THU71" s="525"/>
      <c r="THV71" s="525"/>
      <c r="THW71" s="525"/>
      <c r="THX71" s="525"/>
      <c r="THY71" s="525"/>
      <c r="THZ71" s="525"/>
      <c r="TIA71" s="525"/>
      <c r="TIB71" s="525"/>
      <c r="TIC71" s="525"/>
      <c r="TID71" s="525"/>
      <c r="TIE71" s="525"/>
      <c r="TIF71" s="525"/>
      <c r="TIG71" s="525"/>
      <c r="TIH71" s="525"/>
      <c r="TII71" s="525"/>
      <c r="TIJ71" s="525"/>
      <c r="TIK71" s="525"/>
      <c r="TIL71" s="525"/>
      <c r="TIM71" s="525"/>
      <c r="TIN71" s="525"/>
      <c r="TIO71" s="525"/>
      <c r="TIP71" s="525"/>
      <c r="TIQ71" s="525"/>
      <c r="TIR71" s="525"/>
      <c r="TIS71" s="525"/>
      <c r="TIT71" s="525"/>
      <c r="TIU71" s="525"/>
      <c r="TIV71" s="525"/>
      <c r="TIW71" s="525"/>
      <c r="TIX71" s="525"/>
      <c r="TIY71" s="525"/>
      <c r="TIZ71" s="525"/>
      <c r="TJA71" s="525"/>
      <c r="TJB71" s="525"/>
      <c r="TJC71" s="525"/>
      <c r="TJD71" s="525"/>
      <c r="TJE71" s="525"/>
      <c r="TJF71" s="525"/>
      <c r="TJG71" s="525"/>
      <c r="TJH71" s="525"/>
      <c r="TJI71" s="525"/>
      <c r="TJJ71" s="525"/>
      <c r="TJK71" s="525"/>
      <c r="TJL71" s="525"/>
      <c r="TJM71" s="525"/>
      <c r="TJN71" s="525"/>
      <c r="TJO71" s="525"/>
      <c r="TJP71" s="525"/>
      <c r="TJQ71" s="525"/>
      <c r="TJR71" s="525"/>
      <c r="TJS71" s="525"/>
      <c r="TJT71" s="525"/>
      <c r="TJU71" s="525"/>
      <c r="TJV71" s="525"/>
      <c r="TJW71" s="525"/>
      <c r="TJX71" s="525"/>
      <c r="TJY71" s="525"/>
      <c r="TJZ71" s="525"/>
      <c r="TKA71" s="525"/>
      <c r="TKB71" s="525"/>
      <c r="TKC71" s="525"/>
      <c r="TKD71" s="525"/>
      <c r="TKE71" s="525"/>
      <c r="TKF71" s="525"/>
      <c r="TKG71" s="525"/>
      <c r="TKH71" s="525"/>
      <c r="TKI71" s="525"/>
      <c r="TKJ71" s="525"/>
      <c r="TKK71" s="525"/>
      <c r="TKL71" s="525"/>
      <c r="TKM71" s="525"/>
      <c r="TKN71" s="525"/>
      <c r="TKO71" s="525"/>
      <c r="TKP71" s="525"/>
      <c r="TKQ71" s="525"/>
      <c r="TKR71" s="525"/>
      <c r="TKS71" s="525"/>
      <c r="TKT71" s="525"/>
      <c r="TKU71" s="525"/>
      <c r="TKV71" s="525"/>
      <c r="TKW71" s="525"/>
      <c r="TKX71" s="525"/>
      <c r="TKY71" s="525"/>
      <c r="TKZ71" s="525"/>
      <c r="TLA71" s="525"/>
      <c r="TLB71" s="525"/>
      <c r="TLC71" s="525"/>
      <c r="TLD71" s="525"/>
      <c r="TLE71" s="525"/>
      <c r="TLF71" s="525"/>
      <c r="TLG71" s="525"/>
      <c r="TLH71" s="525"/>
      <c r="TLI71" s="525"/>
      <c r="TLJ71" s="525"/>
      <c r="TLK71" s="525"/>
      <c r="TLL71" s="525"/>
      <c r="TLM71" s="525"/>
      <c r="TLN71" s="525"/>
      <c r="TLO71" s="525"/>
      <c r="TLP71" s="525"/>
      <c r="TLQ71" s="525"/>
      <c r="TLR71" s="525"/>
      <c r="TLS71" s="525"/>
      <c r="TLT71" s="525"/>
      <c r="TLU71" s="525"/>
      <c r="TLV71" s="525"/>
      <c r="TLW71" s="525"/>
      <c r="TLX71" s="525"/>
      <c r="TLY71" s="525"/>
      <c r="TLZ71" s="525"/>
      <c r="TMA71" s="525"/>
      <c r="TMB71" s="525"/>
      <c r="TMC71" s="525"/>
      <c r="TMD71" s="525"/>
      <c r="TME71" s="525"/>
      <c r="TMF71" s="525"/>
      <c r="TMG71" s="525"/>
      <c r="TMH71" s="525"/>
      <c r="TMI71" s="525"/>
      <c r="TMJ71" s="525"/>
      <c r="TMK71" s="525"/>
      <c r="TML71" s="525"/>
      <c r="TMM71" s="525"/>
      <c r="TMN71" s="525"/>
      <c r="TMO71" s="525"/>
      <c r="TMP71" s="525"/>
      <c r="TMQ71" s="525"/>
      <c r="TMR71" s="525"/>
      <c r="TMS71" s="525"/>
      <c r="TMT71" s="525"/>
      <c r="TMU71" s="525"/>
      <c r="TMV71" s="525"/>
      <c r="TMW71" s="525"/>
      <c r="TMX71" s="525"/>
      <c r="TMY71" s="525"/>
      <c r="TMZ71" s="525"/>
      <c r="TNA71" s="525"/>
      <c r="TNB71" s="525"/>
      <c r="TNC71" s="525"/>
      <c r="TND71" s="525"/>
      <c r="TNE71" s="525"/>
      <c r="TNF71" s="525"/>
      <c r="TNG71" s="525"/>
      <c r="TNH71" s="525"/>
      <c r="TNI71" s="525"/>
      <c r="TNJ71" s="525"/>
      <c r="TNK71" s="525"/>
      <c r="TNL71" s="525"/>
      <c r="TNM71" s="525"/>
      <c r="TNN71" s="525"/>
      <c r="TNO71" s="525"/>
      <c r="TNP71" s="525"/>
      <c r="TNQ71" s="525"/>
      <c r="TNR71" s="525"/>
      <c r="TNS71" s="525"/>
      <c r="TNT71" s="525"/>
      <c r="TNU71" s="525"/>
      <c r="TNV71" s="525"/>
      <c r="TNW71" s="525"/>
      <c r="TNX71" s="525"/>
      <c r="TNY71" s="525"/>
      <c r="TNZ71" s="525"/>
      <c r="TOA71" s="525"/>
      <c r="TOB71" s="525"/>
      <c r="TOC71" s="525"/>
      <c r="TOD71" s="525"/>
      <c r="TOE71" s="525"/>
      <c r="TOF71" s="525"/>
      <c r="TOG71" s="525"/>
      <c r="TOH71" s="525"/>
      <c r="TOI71" s="525"/>
      <c r="TOJ71" s="525"/>
      <c r="TOK71" s="525"/>
      <c r="TOL71" s="525"/>
      <c r="TOM71" s="525"/>
      <c r="TON71" s="525"/>
      <c r="TOO71" s="525"/>
      <c r="TOP71" s="525"/>
      <c r="TOQ71" s="525"/>
      <c r="TOR71" s="525"/>
      <c r="TOS71" s="525"/>
      <c r="TOT71" s="525"/>
      <c r="TOU71" s="525"/>
      <c r="TOV71" s="525"/>
      <c r="TOW71" s="525"/>
      <c r="TOX71" s="525"/>
      <c r="TOY71" s="525"/>
      <c r="TOZ71" s="525"/>
      <c r="TPA71" s="525"/>
      <c r="TPB71" s="525"/>
      <c r="TPC71" s="525"/>
      <c r="TPD71" s="525"/>
      <c r="TPE71" s="525"/>
      <c r="TPF71" s="525"/>
      <c r="TPG71" s="525"/>
      <c r="TPH71" s="525"/>
      <c r="TPI71" s="525"/>
      <c r="TPJ71" s="525"/>
      <c r="TPK71" s="525"/>
      <c r="TPL71" s="525"/>
      <c r="TPM71" s="525"/>
      <c r="TPN71" s="525"/>
      <c r="TPO71" s="525"/>
      <c r="TPP71" s="525"/>
      <c r="TPQ71" s="525"/>
      <c r="TPR71" s="525"/>
      <c r="TPS71" s="525"/>
      <c r="TPT71" s="525"/>
      <c r="TPU71" s="525"/>
      <c r="TPV71" s="525"/>
      <c r="TPW71" s="525"/>
      <c r="TPX71" s="525"/>
      <c r="TPY71" s="525"/>
      <c r="TPZ71" s="525"/>
      <c r="TQA71" s="525"/>
      <c r="TQB71" s="525"/>
      <c r="TQC71" s="525"/>
      <c r="TQD71" s="525"/>
      <c r="TQE71" s="525"/>
      <c r="TQF71" s="525"/>
      <c r="TQG71" s="525"/>
      <c r="TQH71" s="525"/>
      <c r="TQI71" s="525"/>
      <c r="TQJ71" s="525"/>
      <c r="TQK71" s="525"/>
      <c r="TQL71" s="525"/>
      <c r="TQM71" s="525"/>
      <c r="TQN71" s="525"/>
      <c r="TQO71" s="525"/>
      <c r="TQP71" s="525"/>
      <c r="TQQ71" s="525"/>
      <c r="TQR71" s="525"/>
      <c r="TQS71" s="525"/>
      <c r="TQT71" s="525"/>
      <c r="TQU71" s="525"/>
      <c r="TQV71" s="525"/>
      <c r="TQW71" s="525"/>
      <c r="TQX71" s="525"/>
      <c r="TQY71" s="525"/>
      <c r="TQZ71" s="525"/>
      <c r="TRA71" s="525"/>
      <c r="TRB71" s="525"/>
      <c r="TRC71" s="525"/>
      <c r="TRD71" s="525"/>
      <c r="TRE71" s="525"/>
      <c r="TRF71" s="525"/>
      <c r="TRG71" s="525"/>
      <c r="TRH71" s="525"/>
      <c r="TRI71" s="525"/>
      <c r="TRJ71" s="525"/>
      <c r="TRK71" s="525"/>
      <c r="TRL71" s="525"/>
      <c r="TRM71" s="525"/>
      <c r="TRN71" s="525"/>
      <c r="TRO71" s="525"/>
      <c r="TRP71" s="525"/>
      <c r="TRQ71" s="525"/>
      <c r="TRR71" s="525"/>
      <c r="TRS71" s="525"/>
      <c r="TRT71" s="525"/>
      <c r="TRU71" s="525"/>
      <c r="TRV71" s="525"/>
      <c r="TRW71" s="525"/>
      <c r="TRX71" s="525"/>
      <c r="TRY71" s="525"/>
      <c r="TRZ71" s="525"/>
      <c r="TSA71" s="525"/>
      <c r="TSB71" s="525"/>
      <c r="TSC71" s="525"/>
      <c r="TSD71" s="525"/>
      <c r="TSE71" s="525"/>
      <c r="TSF71" s="525"/>
      <c r="TSG71" s="525"/>
      <c r="TSH71" s="525"/>
      <c r="TSI71" s="525"/>
      <c r="TSJ71" s="525"/>
      <c r="TSK71" s="525"/>
      <c r="TSL71" s="525"/>
      <c r="TSM71" s="525"/>
      <c r="TSN71" s="525"/>
      <c r="TSO71" s="525"/>
      <c r="TSP71" s="525"/>
      <c r="TSQ71" s="525"/>
      <c r="TSR71" s="525"/>
      <c r="TSS71" s="525"/>
      <c r="TST71" s="525"/>
      <c r="TSU71" s="525"/>
      <c r="TSV71" s="525"/>
      <c r="TSW71" s="525"/>
      <c r="TSX71" s="525"/>
      <c r="TSY71" s="525"/>
      <c r="TSZ71" s="525"/>
      <c r="TTA71" s="525"/>
      <c r="TTB71" s="525"/>
      <c r="TTC71" s="525"/>
      <c r="TTD71" s="525"/>
      <c r="TTE71" s="525"/>
      <c r="TTF71" s="525"/>
      <c r="TTG71" s="525"/>
      <c r="TTH71" s="525"/>
      <c r="TTI71" s="525"/>
      <c r="TTJ71" s="525"/>
      <c r="TTK71" s="525"/>
      <c r="TTL71" s="525"/>
      <c r="TTM71" s="525"/>
      <c r="TTN71" s="525"/>
      <c r="TTO71" s="525"/>
      <c r="TTP71" s="525"/>
      <c r="TTQ71" s="525"/>
      <c r="TTR71" s="525"/>
      <c r="TTS71" s="525"/>
      <c r="TTT71" s="525"/>
      <c r="TTU71" s="525"/>
      <c r="TTV71" s="525"/>
      <c r="TTW71" s="525"/>
      <c r="TTX71" s="525"/>
      <c r="TTY71" s="525"/>
      <c r="TTZ71" s="525"/>
      <c r="TUA71" s="525"/>
      <c r="TUB71" s="525"/>
      <c r="TUC71" s="525"/>
      <c r="TUD71" s="525"/>
      <c r="TUE71" s="525"/>
      <c r="TUF71" s="525"/>
      <c r="TUG71" s="525"/>
      <c r="TUH71" s="525"/>
      <c r="TUI71" s="525"/>
      <c r="TUJ71" s="525"/>
      <c r="TUK71" s="525"/>
      <c r="TUL71" s="525"/>
      <c r="TUM71" s="525"/>
      <c r="TUN71" s="525"/>
      <c r="TUO71" s="525"/>
      <c r="TUP71" s="525"/>
      <c r="TUQ71" s="525"/>
      <c r="TUR71" s="525"/>
      <c r="TUS71" s="525"/>
      <c r="TUT71" s="525"/>
      <c r="TUU71" s="525"/>
      <c r="TUV71" s="525"/>
      <c r="TUW71" s="525"/>
      <c r="TUX71" s="525"/>
      <c r="TUY71" s="525"/>
      <c r="TUZ71" s="525"/>
      <c r="TVA71" s="525"/>
      <c r="TVB71" s="525"/>
      <c r="TVC71" s="525"/>
      <c r="TVD71" s="525"/>
      <c r="TVE71" s="525"/>
      <c r="TVF71" s="525"/>
      <c r="TVG71" s="525"/>
      <c r="TVH71" s="525"/>
      <c r="TVI71" s="525"/>
      <c r="TVJ71" s="525"/>
      <c r="TVK71" s="525"/>
      <c r="TVL71" s="525"/>
      <c r="TVM71" s="525"/>
      <c r="TVN71" s="525"/>
      <c r="TVO71" s="525"/>
      <c r="TVP71" s="525"/>
      <c r="TVQ71" s="525"/>
      <c r="TVR71" s="525"/>
      <c r="TVS71" s="525"/>
      <c r="TVT71" s="525"/>
      <c r="TVU71" s="525"/>
      <c r="TVV71" s="525"/>
      <c r="TVW71" s="525"/>
      <c r="TVX71" s="525"/>
      <c r="TVY71" s="525"/>
      <c r="TVZ71" s="525"/>
      <c r="TWA71" s="525"/>
      <c r="TWB71" s="525"/>
      <c r="TWC71" s="525"/>
      <c r="TWD71" s="525"/>
      <c r="TWE71" s="525"/>
      <c r="TWF71" s="525"/>
      <c r="TWG71" s="525"/>
      <c r="TWH71" s="525"/>
      <c r="TWI71" s="525"/>
      <c r="TWJ71" s="525"/>
      <c r="TWK71" s="525"/>
      <c r="TWL71" s="525"/>
      <c r="TWM71" s="525"/>
      <c r="TWN71" s="525"/>
      <c r="TWO71" s="525"/>
      <c r="TWP71" s="525"/>
      <c r="TWQ71" s="525"/>
      <c r="TWR71" s="525"/>
      <c r="TWS71" s="525"/>
      <c r="TWT71" s="525"/>
      <c r="TWU71" s="525"/>
      <c r="TWV71" s="525"/>
      <c r="TWW71" s="525"/>
      <c r="TWX71" s="525"/>
      <c r="TWY71" s="525"/>
      <c r="TWZ71" s="525"/>
      <c r="TXA71" s="525"/>
      <c r="TXB71" s="525"/>
      <c r="TXC71" s="525"/>
      <c r="TXD71" s="525"/>
      <c r="TXE71" s="525"/>
      <c r="TXF71" s="525"/>
      <c r="TXG71" s="525"/>
      <c r="TXH71" s="525"/>
      <c r="TXI71" s="525"/>
      <c r="TXJ71" s="525"/>
      <c r="TXK71" s="525"/>
      <c r="TXL71" s="525"/>
      <c r="TXM71" s="525"/>
      <c r="TXN71" s="525"/>
      <c r="TXO71" s="525"/>
      <c r="TXP71" s="525"/>
      <c r="TXQ71" s="525"/>
      <c r="TXR71" s="525"/>
      <c r="TXS71" s="525"/>
      <c r="TXT71" s="525"/>
      <c r="TXU71" s="525"/>
      <c r="TXV71" s="525"/>
      <c r="TXW71" s="525"/>
      <c r="TXX71" s="525"/>
      <c r="TXY71" s="525"/>
      <c r="TXZ71" s="525"/>
      <c r="TYA71" s="525"/>
      <c r="TYB71" s="525"/>
      <c r="TYC71" s="525"/>
      <c r="TYD71" s="525"/>
      <c r="TYE71" s="525"/>
      <c r="TYF71" s="525"/>
      <c r="TYG71" s="525"/>
      <c r="TYH71" s="525"/>
      <c r="TYI71" s="525"/>
      <c r="TYJ71" s="525"/>
      <c r="TYK71" s="525"/>
      <c r="TYL71" s="525"/>
      <c r="TYM71" s="525"/>
      <c r="TYN71" s="525"/>
      <c r="TYO71" s="525"/>
      <c r="TYP71" s="525"/>
      <c r="TYQ71" s="525"/>
      <c r="TYR71" s="525"/>
      <c r="TYS71" s="525"/>
      <c r="TYT71" s="525"/>
      <c r="TYU71" s="525"/>
      <c r="TYV71" s="525"/>
      <c r="TYW71" s="525"/>
      <c r="TYX71" s="525"/>
      <c r="TYY71" s="525"/>
      <c r="TYZ71" s="525"/>
      <c r="TZA71" s="525"/>
      <c r="TZB71" s="525"/>
      <c r="TZC71" s="525"/>
      <c r="TZD71" s="525"/>
      <c r="TZE71" s="525"/>
      <c r="TZF71" s="525"/>
      <c r="TZG71" s="525"/>
      <c r="TZH71" s="525"/>
      <c r="TZI71" s="525"/>
      <c r="TZJ71" s="525"/>
      <c r="TZK71" s="525"/>
      <c r="TZL71" s="525"/>
      <c r="TZM71" s="525"/>
      <c r="TZN71" s="525"/>
      <c r="TZO71" s="525"/>
      <c r="TZP71" s="525"/>
      <c r="TZQ71" s="525"/>
      <c r="TZR71" s="525"/>
      <c r="TZS71" s="525"/>
      <c r="TZT71" s="525"/>
      <c r="TZU71" s="525"/>
      <c r="TZV71" s="525"/>
      <c r="TZW71" s="525"/>
      <c r="TZX71" s="525"/>
      <c r="TZY71" s="525"/>
      <c r="TZZ71" s="525"/>
      <c r="UAA71" s="525"/>
      <c r="UAB71" s="525"/>
      <c r="UAC71" s="525"/>
      <c r="UAD71" s="525"/>
      <c r="UAE71" s="525"/>
      <c r="UAF71" s="525"/>
      <c r="UAG71" s="525"/>
      <c r="UAH71" s="525"/>
      <c r="UAI71" s="525"/>
      <c r="UAJ71" s="525"/>
      <c r="UAK71" s="525"/>
      <c r="UAL71" s="525"/>
      <c r="UAM71" s="525"/>
      <c r="UAN71" s="525"/>
      <c r="UAO71" s="525"/>
      <c r="UAP71" s="525"/>
      <c r="UAQ71" s="525"/>
      <c r="UAR71" s="525"/>
      <c r="UAS71" s="525"/>
      <c r="UAT71" s="525"/>
      <c r="UAU71" s="525"/>
      <c r="UAV71" s="525"/>
      <c r="UAW71" s="525"/>
      <c r="UAX71" s="525"/>
      <c r="UAY71" s="525"/>
      <c r="UAZ71" s="525"/>
      <c r="UBA71" s="525"/>
      <c r="UBB71" s="525"/>
      <c r="UBC71" s="525"/>
      <c r="UBD71" s="525"/>
      <c r="UBE71" s="525"/>
      <c r="UBF71" s="525"/>
      <c r="UBG71" s="525"/>
      <c r="UBH71" s="525"/>
      <c r="UBI71" s="525"/>
      <c r="UBJ71" s="525"/>
      <c r="UBK71" s="525"/>
      <c r="UBL71" s="525"/>
      <c r="UBM71" s="525"/>
      <c r="UBN71" s="525"/>
      <c r="UBO71" s="525"/>
      <c r="UBP71" s="525"/>
      <c r="UBQ71" s="525"/>
      <c r="UBR71" s="525"/>
      <c r="UBS71" s="525"/>
      <c r="UBT71" s="525"/>
      <c r="UBU71" s="525"/>
      <c r="UBV71" s="525"/>
      <c r="UBW71" s="525"/>
      <c r="UBX71" s="525"/>
      <c r="UBY71" s="525"/>
      <c r="UBZ71" s="525"/>
      <c r="UCA71" s="525"/>
      <c r="UCB71" s="525"/>
      <c r="UCC71" s="525"/>
      <c r="UCD71" s="525"/>
      <c r="UCE71" s="525"/>
      <c r="UCF71" s="525"/>
      <c r="UCG71" s="525"/>
      <c r="UCH71" s="525"/>
      <c r="UCI71" s="525"/>
      <c r="UCJ71" s="525"/>
      <c r="UCK71" s="525"/>
      <c r="UCL71" s="525"/>
      <c r="UCM71" s="525"/>
      <c r="UCN71" s="525"/>
      <c r="UCO71" s="525"/>
      <c r="UCP71" s="525"/>
      <c r="UCQ71" s="525"/>
      <c r="UCR71" s="525"/>
      <c r="UCS71" s="525"/>
      <c r="UCT71" s="525"/>
      <c r="UCU71" s="525"/>
      <c r="UCV71" s="525"/>
      <c r="UCW71" s="525"/>
      <c r="UCX71" s="525"/>
      <c r="UCY71" s="525"/>
      <c r="UCZ71" s="525"/>
      <c r="UDA71" s="525"/>
      <c r="UDB71" s="525"/>
      <c r="UDC71" s="525"/>
      <c r="UDD71" s="525"/>
      <c r="UDE71" s="525"/>
      <c r="UDF71" s="525"/>
      <c r="UDG71" s="525"/>
      <c r="UDH71" s="525"/>
      <c r="UDI71" s="525"/>
      <c r="UDJ71" s="525"/>
      <c r="UDK71" s="525"/>
      <c r="UDL71" s="525"/>
      <c r="UDM71" s="525"/>
      <c r="UDN71" s="525"/>
      <c r="UDO71" s="525"/>
      <c r="UDP71" s="525"/>
      <c r="UDQ71" s="525"/>
      <c r="UDR71" s="525"/>
      <c r="UDS71" s="525"/>
      <c r="UDT71" s="525"/>
      <c r="UDU71" s="525"/>
      <c r="UDV71" s="525"/>
      <c r="UDW71" s="525"/>
      <c r="UDX71" s="525"/>
      <c r="UDY71" s="525"/>
      <c r="UDZ71" s="525"/>
      <c r="UEA71" s="525"/>
      <c r="UEB71" s="525"/>
      <c r="UEC71" s="525"/>
      <c r="UED71" s="525"/>
      <c r="UEE71" s="525"/>
      <c r="UEF71" s="525"/>
      <c r="UEG71" s="525"/>
      <c r="UEH71" s="525"/>
      <c r="UEI71" s="525"/>
      <c r="UEJ71" s="525"/>
      <c r="UEK71" s="525"/>
      <c r="UEL71" s="525"/>
      <c r="UEM71" s="525"/>
      <c r="UEN71" s="525"/>
      <c r="UEO71" s="525"/>
      <c r="UEP71" s="525"/>
      <c r="UEQ71" s="525"/>
      <c r="UER71" s="525"/>
      <c r="UES71" s="525"/>
      <c r="UET71" s="525"/>
      <c r="UEU71" s="525"/>
      <c r="UEV71" s="525"/>
      <c r="UEW71" s="525"/>
      <c r="UEX71" s="525"/>
      <c r="UEY71" s="525"/>
      <c r="UEZ71" s="525"/>
      <c r="UFA71" s="525"/>
      <c r="UFB71" s="525"/>
      <c r="UFC71" s="525"/>
      <c r="UFD71" s="525"/>
      <c r="UFE71" s="525"/>
      <c r="UFF71" s="525"/>
      <c r="UFG71" s="525"/>
      <c r="UFH71" s="525"/>
      <c r="UFI71" s="525"/>
      <c r="UFJ71" s="525"/>
      <c r="UFK71" s="525"/>
      <c r="UFL71" s="525"/>
      <c r="UFM71" s="525"/>
      <c r="UFN71" s="525"/>
      <c r="UFO71" s="525"/>
      <c r="UFP71" s="525"/>
      <c r="UFQ71" s="525"/>
      <c r="UFR71" s="525"/>
      <c r="UFS71" s="525"/>
      <c r="UFT71" s="525"/>
      <c r="UFU71" s="525"/>
      <c r="UFV71" s="525"/>
      <c r="UFW71" s="525"/>
      <c r="UFX71" s="525"/>
      <c r="UFY71" s="525"/>
      <c r="UFZ71" s="525"/>
      <c r="UGA71" s="525"/>
      <c r="UGB71" s="525"/>
      <c r="UGC71" s="525"/>
      <c r="UGD71" s="525"/>
      <c r="UGE71" s="525"/>
      <c r="UGF71" s="525"/>
      <c r="UGG71" s="525"/>
      <c r="UGH71" s="525"/>
      <c r="UGI71" s="525"/>
      <c r="UGJ71" s="525"/>
      <c r="UGK71" s="525"/>
      <c r="UGL71" s="525"/>
      <c r="UGM71" s="525"/>
      <c r="UGN71" s="525"/>
      <c r="UGO71" s="525"/>
      <c r="UGP71" s="525"/>
      <c r="UGQ71" s="525"/>
      <c r="UGR71" s="525"/>
      <c r="UGS71" s="525"/>
      <c r="UGT71" s="525"/>
      <c r="UGU71" s="525"/>
      <c r="UGV71" s="525"/>
      <c r="UGW71" s="525"/>
      <c r="UGX71" s="525"/>
      <c r="UGY71" s="525"/>
      <c r="UGZ71" s="525"/>
      <c r="UHA71" s="525"/>
      <c r="UHB71" s="525"/>
      <c r="UHC71" s="525"/>
      <c r="UHD71" s="525"/>
      <c r="UHE71" s="525"/>
      <c r="UHF71" s="525"/>
      <c r="UHG71" s="525"/>
      <c r="UHH71" s="525"/>
      <c r="UHI71" s="525"/>
      <c r="UHJ71" s="525"/>
      <c r="UHK71" s="525"/>
      <c r="UHL71" s="525"/>
      <c r="UHM71" s="525"/>
      <c r="UHN71" s="525"/>
      <c r="UHO71" s="525"/>
      <c r="UHP71" s="525"/>
      <c r="UHQ71" s="525"/>
      <c r="UHR71" s="525"/>
      <c r="UHS71" s="525"/>
      <c r="UHT71" s="525"/>
      <c r="UHU71" s="525"/>
      <c r="UHV71" s="525"/>
      <c r="UHW71" s="525"/>
      <c r="UHX71" s="525"/>
      <c r="UHY71" s="525"/>
      <c r="UHZ71" s="525"/>
      <c r="UIA71" s="525"/>
      <c r="UIB71" s="525"/>
      <c r="UIC71" s="525"/>
      <c r="UID71" s="525"/>
      <c r="UIE71" s="525"/>
      <c r="UIF71" s="525"/>
      <c r="UIG71" s="525"/>
      <c r="UIH71" s="525"/>
      <c r="UII71" s="525"/>
      <c r="UIJ71" s="525"/>
      <c r="UIK71" s="525"/>
      <c r="UIL71" s="525"/>
      <c r="UIM71" s="525"/>
      <c r="UIN71" s="525"/>
      <c r="UIO71" s="525"/>
      <c r="UIP71" s="525"/>
      <c r="UIQ71" s="525"/>
      <c r="UIR71" s="525"/>
      <c r="UIS71" s="525"/>
      <c r="UIT71" s="525"/>
      <c r="UIU71" s="525"/>
      <c r="UIV71" s="525"/>
      <c r="UIW71" s="525"/>
      <c r="UIX71" s="525"/>
      <c r="UIY71" s="525"/>
      <c r="UIZ71" s="525"/>
      <c r="UJA71" s="525"/>
      <c r="UJB71" s="525"/>
      <c r="UJC71" s="525"/>
      <c r="UJD71" s="525"/>
      <c r="UJE71" s="525"/>
      <c r="UJF71" s="525"/>
      <c r="UJG71" s="525"/>
      <c r="UJH71" s="525"/>
      <c r="UJI71" s="525"/>
      <c r="UJJ71" s="525"/>
      <c r="UJK71" s="525"/>
      <c r="UJL71" s="525"/>
      <c r="UJM71" s="525"/>
      <c r="UJN71" s="525"/>
      <c r="UJO71" s="525"/>
      <c r="UJP71" s="525"/>
      <c r="UJQ71" s="525"/>
      <c r="UJR71" s="525"/>
      <c r="UJS71" s="525"/>
      <c r="UJT71" s="525"/>
      <c r="UJU71" s="525"/>
      <c r="UJV71" s="525"/>
      <c r="UJW71" s="525"/>
      <c r="UJX71" s="525"/>
      <c r="UJY71" s="525"/>
      <c r="UJZ71" s="525"/>
      <c r="UKA71" s="525"/>
      <c r="UKB71" s="525"/>
      <c r="UKC71" s="525"/>
      <c r="UKD71" s="525"/>
      <c r="UKE71" s="525"/>
      <c r="UKF71" s="525"/>
      <c r="UKG71" s="525"/>
      <c r="UKH71" s="525"/>
      <c r="UKI71" s="525"/>
      <c r="UKJ71" s="525"/>
      <c r="UKK71" s="525"/>
      <c r="UKL71" s="525"/>
      <c r="UKM71" s="525"/>
      <c r="UKN71" s="525"/>
      <c r="UKO71" s="525"/>
      <c r="UKP71" s="525"/>
      <c r="UKQ71" s="525"/>
      <c r="UKR71" s="525"/>
      <c r="UKS71" s="525"/>
      <c r="UKT71" s="525"/>
      <c r="UKU71" s="525"/>
      <c r="UKV71" s="525"/>
      <c r="UKW71" s="525"/>
      <c r="UKX71" s="525"/>
      <c r="UKY71" s="525"/>
      <c r="UKZ71" s="525"/>
      <c r="ULA71" s="525"/>
      <c r="ULB71" s="525"/>
      <c r="ULC71" s="525"/>
      <c r="ULD71" s="525"/>
      <c r="ULE71" s="525"/>
      <c r="ULF71" s="525"/>
      <c r="ULG71" s="525"/>
      <c r="ULH71" s="525"/>
      <c r="ULI71" s="525"/>
      <c r="ULJ71" s="525"/>
      <c r="ULK71" s="525"/>
      <c r="ULL71" s="525"/>
      <c r="ULM71" s="525"/>
      <c r="ULN71" s="525"/>
      <c r="ULO71" s="525"/>
      <c r="ULP71" s="525"/>
      <c r="ULQ71" s="525"/>
      <c r="ULR71" s="525"/>
      <c r="ULS71" s="525"/>
      <c r="ULT71" s="525"/>
      <c r="ULU71" s="525"/>
      <c r="ULV71" s="525"/>
      <c r="ULW71" s="525"/>
      <c r="ULX71" s="525"/>
      <c r="ULY71" s="525"/>
      <c r="ULZ71" s="525"/>
      <c r="UMA71" s="525"/>
      <c r="UMB71" s="525"/>
      <c r="UMC71" s="525"/>
      <c r="UMD71" s="525"/>
      <c r="UME71" s="525"/>
      <c r="UMF71" s="525"/>
      <c r="UMG71" s="525"/>
      <c r="UMH71" s="525"/>
      <c r="UMI71" s="525"/>
      <c r="UMJ71" s="525"/>
      <c r="UMK71" s="525"/>
      <c r="UML71" s="525"/>
      <c r="UMM71" s="525"/>
      <c r="UMN71" s="525"/>
      <c r="UMO71" s="525"/>
      <c r="UMP71" s="525"/>
      <c r="UMQ71" s="525"/>
      <c r="UMR71" s="525"/>
      <c r="UMS71" s="525"/>
      <c r="UMT71" s="525"/>
      <c r="UMU71" s="525"/>
      <c r="UMV71" s="525"/>
      <c r="UMW71" s="525"/>
      <c r="UMX71" s="525"/>
      <c r="UMY71" s="525"/>
      <c r="UMZ71" s="525"/>
      <c r="UNA71" s="525"/>
      <c r="UNB71" s="525"/>
      <c r="UNC71" s="525"/>
      <c r="UND71" s="525"/>
      <c r="UNE71" s="525"/>
      <c r="UNF71" s="525"/>
      <c r="UNG71" s="525"/>
      <c r="UNH71" s="525"/>
      <c r="UNI71" s="525"/>
      <c r="UNJ71" s="525"/>
      <c r="UNK71" s="525"/>
      <c r="UNL71" s="525"/>
      <c r="UNM71" s="525"/>
      <c r="UNN71" s="525"/>
      <c r="UNO71" s="525"/>
      <c r="UNP71" s="525"/>
      <c r="UNQ71" s="525"/>
      <c r="UNR71" s="525"/>
      <c r="UNS71" s="525"/>
      <c r="UNT71" s="525"/>
      <c r="UNU71" s="525"/>
      <c r="UNV71" s="525"/>
      <c r="UNW71" s="525"/>
      <c r="UNX71" s="525"/>
      <c r="UNY71" s="525"/>
      <c r="UNZ71" s="525"/>
      <c r="UOA71" s="525"/>
      <c r="UOB71" s="525"/>
      <c r="UOC71" s="525"/>
      <c r="UOD71" s="525"/>
      <c r="UOE71" s="525"/>
      <c r="UOF71" s="525"/>
      <c r="UOG71" s="525"/>
      <c r="UOH71" s="525"/>
      <c r="UOI71" s="525"/>
      <c r="UOJ71" s="525"/>
      <c r="UOK71" s="525"/>
      <c r="UOL71" s="525"/>
      <c r="UOM71" s="525"/>
      <c r="UON71" s="525"/>
      <c r="UOO71" s="525"/>
      <c r="UOP71" s="525"/>
      <c r="UOQ71" s="525"/>
      <c r="UOR71" s="525"/>
      <c r="UOS71" s="525"/>
      <c r="UOT71" s="525"/>
      <c r="UOU71" s="525"/>
      <c r="UOV71" s="525"/>
      <c r="UOW71" s="525"/>
      <c r="UOX71" s="525"/>
      <c r="UOY71" s="525"/>
      <c r="UOZ71" s="525"/>
      <c r="UPA71" s="525"/>
      <c r="UPB71" s="525"/>
      <c r="UPC71" s="525"/>
      <c r="UPD71" s="525"/>
      <c r="UPE71" s="525"/>
      <c r="UPF71" s="525"/>
      <c r="UPG71" s="525"/>
      <c r="UPH71" s="525"/>
      <c r="UPI71" s="525"/>
      <c r="UPJ71" s="525"/>
      <c r="UPK71" s="525"/>
      <c r="UPL71" s="525"/>
      <c r="UPM71" s="525"/>
      <c r="UPN71" s="525"/>
      <c r="UPO71" s="525"/>
      <c r="UPP71" s="525"/>
      <c r="UPQ71" s="525"/>
      <c r="UPR71" s="525"/>
      <c r="UPS71" s="525"/>
      <c r="UPT71" s="525"/>
      <c r="UPU71" s="525"/>
      <c r="UPV71" s="525"/>
      <c r="UPW71" s="525"/>
      <c r="UPX71" s="525"/>
      <c r="UPY71" s="525"/>
      <c r="UPZ71" s="525"/>
      <c r="UQA71" s="525"/>
      <c r="UQB71" s="525"/>
      <c r="UQC71" s="525"/>
      <c r="UQD71" s="525"/>
      <c r="UQE71" s="525"/>
      <c r="UQF71" s="525"/>
      <c r="UQG71" s="525"/>
      <c r="UQH71" s="525"/>
      <c r="UQI71" s="525"/>
      <c r="UQJ71" s="525"/>
      <c r="UQK71" s="525"/>
      <c r="UQL71" s="525"/>
      <c r="UQM71" s="525"/>
      <c r="UQN71" s="525"/>
      <c r="UQO71" s="525"/>
      <c r="UQP71" s="525"/>
      <c r="UQQ71" s="525"/>
      <c r="UQR71" s="525"/>
      <c r="UQS71" s="525"/>
      <c r="UQT71" s="525"/>
      <c r="UQU71" s="525"/>
      <c r="UQV71" s="525"/>
      <c r="UQW71" s="525"/>
      <c r="UQX71" s="525"/>
      <c r="UQY71" s="525"/>
      <c r="UQZ71" s="525"/>
      <c r="URA71" s="525"/>
      <c r="URB71" s="525"/>
      <c r="URC71" s="525"/>
      <c r="URD71" s="525"/>
      <c r="URE71" s="525"/>
      <c r="URF71" s="525"/>
      <c r="URG71" s="525"/>
      <c r="URH71" s="525"/>
      <c r="URI71" s="525"/>
      <c r="URJ71" s="525"/>
      <c r="URK71" s="525"/>
      <c r="URL71" s="525"/>
      <c r="URM71" s="525"/>
      <c r="URN71" s="525"/>
      <c r="URO71" s="525"/>
      <c r="URP71" s="525"/>
      <c r="URQ71" s="525"/>
      <c r="URR71" s="525"/>
      <c r="URS71" s="525"/>
      <c r="URT71" s="525"/>
      <c r="URU71" s="525"/>
      <c r="URV71" s="525"/>
      <c r="URW71" s="525"/>
      <c r="URX71" s="525"/>
      <c r="URY71" s="525"/>
      <c r="URZ71" s="525"/>
      <c r="USA71" s="525"/>
      <c r="USB71" s="525"/>
      <c r="USC71" s="525"/>
      <c r="USD71" s="525"/>
      <c r="USE71" s="525"/>
      <c r="USF71" s="525"/>
      <c r="USG71" s="525"/>
      <c r="USH71" s="525"/>
      <c r="USI71" s="525"/>
      <c r="USJ71" s="525"/>
      <c r="USK71" s="525"/>
      <c r="USL71" s="525"/>
      <c r="USM71" s="525"/>
      <c r="USN71" s="525"/>
      <c r="USO71" s="525"/>
      <c r="USP71" s="525"/>
      <c r="USQ71" s="525"/>
      <c r="USR71" s="525"/>
      <c r="USS71" s="525"/>
      <c r="UST71" s="525"/>
      <c r="USU71" s="525"/>
      <c r="USV71" s="525"/>
      <c r="USW71" s="525"/>
      <c r="USX71" s="525"/>
      <c r="USY71" s="525"/>
      <c r="USZ71" s="525"/>
      <c r="UTA71" s="525"/>
      <c r="UTB71" s="525"/>
      <c r="UTC71" s="525"/>
      <c r="UTD71" s="525"/>
      <c r="UTE71" s="525"/>
      <c r="UTF71" s="525"/>
      <c r="UTG71" s="525"/>
      <c r="UTH71" s="525"/>
      <c r="UTI71" s="525"/>
      <c r="UTJ71" s="525"/>
      <c r="UTK71" s="525"/>
      <c r="UTL71" s="525"/>
      <c r="UTM71" s="525"/>
      <c r="UTN71" s="525"/>
      <c r="UTO71" s="525"/>
      <c r="UTP71" s="525"/>
      <c r="UTQ71" s="525"/>
      <c r="UTR71" s="525"/>
      <c r="UTS71" s="525"/>
      <c r="UTT71" s="525"/>
      <c r="UTU71" s="525"/>
      <c r="UTV71" s="525"/>
      <c r="UTW71" s="525"/>
      <c r="UTX71" s="525"/>
      <c r="UTY71" s="525"/>
      <c r="UTZ71" s="525"/>
      <c r="UUA71" s="525"/>
      <c r="UUB71" s="525"/>
      <c r="UUC71" s="525"/>
      <c r="UUD71" s="525"/>
      <c r="UUE71" s="525"/>
      <c r="UUF71" s="525"/>
      <c r="UUG71" s="525"/>
      <c r="UUH71" s="525"/>
      <c r="UUI71" s="525"/>
      <c r="UUJ71" s="525"/>
      <c r="UUK71" s="525"/>
      <c r="UUL71" s="525"/>
      <c r="UUM71" s="525"/>
      <c r="UUN71" s="525"/>
      <c r="UUO71" s="525"/>
      <c r="UUP71" s="525"/>
      <c r="UUQ71" s="525"/>
      <c r="UUR71" s="525"/>
      <c r="UUS71" s="525"/>
      <c r="UUT71" s="525"/>
      <c r="UUU71" s="525"/>
      <c r="UUV71" s="525"/>
      <c r="UUW71" s="525"/>
      <c r="UUX71" s="525"/>
      <c r="UUY71" s="525"/>
      <c r="UUZ71" s="525"/>
      <c r="UVA71" s="525"/>
      <c r="UVB71" s="525"/>
      <c r="UVC71" s="525"/>
      <c r="UVD71" s="525"/>
      <c r="UVE71" s="525"/>
      <c r="UVF71" s="525"/>
      <c r="UVG71" s="525"/>
      <c r="UVH71" s="525"/>
      <c r="UVI71" s="525"/>
      <c r="UVJ71" s="525"/>
      <c r="UVK71" s="525"/>
      <c r="UVL71" s="525"/>
      <c r="UVM71" s="525"/>
      <c r="UVN71" s="525"/>
      <c r="UVO71" s="525"/>
      <c r="UVP71" s="525"/>
      <c r="UVQ71" s="525"/>
      <c r="UVR71" s="525"/>
      <c r="UVS71" s="525"/>
      <c r="UVT71" s="525"/>
      <c r="UVU71" s="525"/>
      <c r="UVV71" s="525"/>
      <c r="UVW71" s="525"/>
      <c r="UVX71" s="525"/>
      <c r="UVY71" s="525"/>
      <c r="UVZ71" s="525"/>
      <c r="UWA71" s="525"/>
      <c r="UWB71" s="525"/>
      <c r="UWC71" s="525"/>
      <c r="UWD71" s="525"/>
      <c r="UWE71" s="525"/>
      <c r="UWF71" s="525"/>
      <c r="UWG71" s="525"/>
      <c r="UWH71" s="525"/>
      <c r="UWI71" s="525"/>
      <c r="UWJ71" s="525"/>
      <c r="UWK71" s="525"/>
      <c r="UWL71" s="525"/>
      <c r="UWM71" s="525"/>
      <c r="UWN71" s="525"/>
      <c r="UWO71" s="525"/>
      <c r="UWP71" s="525"/>
      <c r="UWQ71" s="525"/>
      <c r="UWR71" s="525"/>
      <c r="UWS71" s="525"/>
      <c r="UWT71" s="525"/>
      <c r="UWU71" s="525"/>
      <c r="UWV71" s="525"/>
      <c r="UWW71" s="525"/>
      <c r="UWX71" s="525"/>
      <c r="UWY71" s="525"/>
      <c r="UWZ71" s="525"/>
      <c r="UXA71" s="525"/>
      <c r="UXB71" s="525"/>
      <c r="UXC71" s="525"/>
      <c r="UXD71" s="525"/>
      <c r="UXE71" s="525"/>
      <c r="UXF71" s="525"/>
      <c r="UXG71" s="525"/>
      <c r="UXH71" s="525"/>
      <c r="UXI71" s="525"/>
      <c r="UXJ71" s="525"/>
      <c r="UXK71" s="525"/>
      <c r="UXL71" s="525"/>
      <c r="UXM71" s="525"/>
      <c r="UXN71" s="525"/>
      <c r="UXO71" s="525"/>
      <c r="UXP71" s="525"/>
      <c r="UXQ71" s="525"/>
      <c r="UXR71" s="525"/>
      <c r="UXS71" s="525"/>
      <c r="UXT71" s="525"/>
      <c r="UXU71" s="525"/>
      <c r="UXV71" s="525"/>
      <c r="UXW71" s="525"/>
      <c r="UXX71" s="525"/>
      <c r="UXY71" s="525"/>
      <c r="UXZ71" s="525"/>
      <c r="UYA71" s="525"/>
      <c r="UYB71" s="525"/>
      <c r="UYC71" s="525"/>
      <c r="UYD71" s="525"/>
      <c r="UYE71" s="525"/>
      <c r="UYF71" s="525"/>
      <c r="UYG71" s="525"/>
      <c r="UYH71" s="525"/>
      <c r="UYI71" s="525"/>
      <c r="UYJ71" s="525"/>
      <c r="UYK71" s="525"/>
      <c r="UYL71" s="525"/>
      <c r="UYM71" s="525"/>
      <c r="UYN71" s="525"/>
      <c r="UYO71" s="525"/>
      <c r="UYP71" s="525"/>
      <c r="UYQ71" s="525"/>
      <c r="UYR71" s="525"/>
      <c r="UYS71" s="525"/>
      <c r="UYT71" s="525"/>
      <c r="UYU71" s="525"/>
      <c r="UYV71" s="525"/>
      <c r="UYW71" s="525"/>
      <c r="UYX71" s="525"/>
      <c r="UYY71" s="525"/>
      <c r="UYZ71" s="525"/>
      <c r="UZA71" s="525"/>
      <c r="UZB71" s="525"/>
      <c r="UZC71" s="525"/>
      <c r="UZD71" s="525"/>
      <c r="UZE71" s="525"/>
      <c r="UZF71" s="525"/>
      <c r="UZG71" s="525"/>
      <c r="UZH71" s="525"/>
      <c r="UZI71" s="525"/>
      <c r="UZJ71" s="525"/>
      <c r="UZK71" s="525"/>
      <c r="UZL71" s="525"/>
      <c r="UZM71" s="525"/>
      <c r="UZN71" s="525"/>
      <c r="UZO71" s="525"/>
      <c r="UZP71" s="525"/>
      <c r="UZQ71" s="525"/>
      <c r="UZR71" s="525"/>
      <c r="UZS71" s="525"/>
      <c r="UZT71" s="525"/>
      <c r="UZU71" s="525"/>
      <c r="UZV71" s="525"/>
      <c r="UZW71" s="525"/>
      <c r="UZX71" s="525"/>
      <c r="UZY71" s="525"/>
      <c r="UZZ71" s="525"/>
      <c r="VAA71" s="525"/>
      <c r="VAB71" s="525"/>
      <c r="VAC71" s="525"/>
      <c r="VAD71" s="525"/>
      <c r="VAE71" s="525"/>
      <c r="VAF71" s="525"/>
      <c r="VAG71" s="525"/>
      <c r="VAH71" s="525"/>
      <c r="VAI71" s="525"/>
      <c r="VAJ71" s="525"/>
      <c r="VAK71" s="525"/>
      <c r="VAL71" s="525"/>
      <c r="VAM71" s="525"/>
      <c r="VAN71" s="525"/>
      <c r="VAO71" s="525"/>
      <c r="VAP71" s="525"/>
      <c r="VAQ71" s="525"/>
      <c r="VAR71" s="525"/>
      <c r="VAS71" s="525"/>
      <c r="VAT71" s="525"/>
      <c r="VAU71" s="525"/>
      <c r="VAV71" s="525"/>
      <c r="VAW71" s="525"/>
      <c r="VAX71" s="525"/>
      <c r="VAY71" s="525"/>
      <c r="VAZ71" s="525"/>
      <c r="VBA71" s="525"/>
      <c r="VBB71" s="525"/>
      <c r="VBC71" s="525"/>
      <c r="VBD71" s="525"/>
      <c r="VBE71" s="525"/>
      <c r="VBF71" s="525"/>
      <c r="VBG71" s="525"/>
      <c r="VBH71" s="525"/>
      <c r="VBI71" s="525"/>
      <c r="VBJ71" s="525"/>
      <c r="VBK71" s="525"/>
      <c r="VBL71" s="525"/>
      <c r="VBM71" s="525"/>
      <c r="VBN71" s="525"/>
      <c r="VBO71" s="525"/>
      <c r="VBP71" s="525"/>
      <c r="VBQ71" s="525"/>
      <c r="VBR71" s="525"/>
      <c r="VBS71" s="525"/>
      <c r="VBT71" s="525"/>
      <c r="VBU71" s="525"/>
      <c r="VBV71" s="525"/>
      <c r="VBW71" s="525"/>
      <c r="VBX71" s="525"/>
      <c r="VBY71" s="525"/>
      <c r="VBZ71" s="525"/>
      <c r="VCA71" s="525"/>
      <c r="VCB71" s="525"/>
      <c r="VCC71" s="525"/>
      <c r="VCD71" s="525"/>
      <c r="VCE71" s="525"/>
      <c r="VCF71" s="525"/>
      <c r="VCG71" s="525"/>
      <c r="VCH71" s="525"/>
      <c r="VCI71" s="525"/>
      <c r="VCJ71" s="525"/>
      <c r="VCK71" s="525"/>
      <c r="VCL71" s="525"/>
      <c r="VCM71" s="525"/>
      <c r="VCN71" s="525"/>
      <c r="VCO71" s="525"/>
      <c r="VCP71" s="525"/>
      <c r="VCQ71" s="525"/>
      <c r="VCR71" s="525"/>
      <c r="VCS71" s="525"/>
      <c r="VCT71" s="525"/>
      <c r="VCU71" s="525"/>
      <c r="VCV71" s="525"/>
      <c r="VCW71" s="525"/>
      <c r="VCX71" s="525"/>
      <c r="VCY71" s="525"/>
      <c r="VCZ71" s="525"/>
      <c r="VDA71" s="525"/>
      <c r="VDB71" s="525"/>
      <c r="VDC71" s="525"/>
      <c r="VDD71" s="525"/>
      <c r="VDE71" s="525"/>
      <c r="VDF71" s="525"/>
      <c r="VDG71" s="525"/>
      <c r="VDH71" s="525"/>
      <c r="VDI71" s="525"/>
      <c r="VDJ71" s="525"/>
      <c r="VDK71" s="525"/>
      <c r="VDL71" s="525"/>
      <c r="VDM71" s="525"/>
      <c r="VDN71" s="525"/>
      <c r="VDO71" s="525"/>
      <c r="VDP71" s="525"/>
      <c r="VDQ71" s="525"/>
      <c r="VDR71" s="525"/>
      <c r="VDS71" s="525"/>
      <c r="VDT71" s="525"/>
      <c r="VDU71" s="525"/>
      <c r="VDV71" s="525"/>
      <c r="VDW71" s="525"/>
      <c r="VDX71" s="525"/>
      <c r="VDY71" s="525"/>
      <c r="VDZ71" s="525"/>
      <c r="VEA71" s="525"/>
      <c r="VEB71" s="525"/>
      <c r="VEC71" s="525"/>
      <c r="VED71" s="525"/>
      <c r="VEE71" s="525"/>
      <c r="VEF71" s="525"/>
      <c r="VEG71" s="525"/>
      <c r="VEH71" s="525"/>
      <c r="VEI71" s="525"/>
      <c r="VEJ71" s="525"/>
      <c r="VEK71" s="525"/>
      <c r="VEL71" s="525"/>
      <c r="VEM71" s="525"/>
      <c r="VEN71" s="525"/>
      <c r="VEO71" s="525"/>
      <c r="VEP71" s="525"/>
      <c r="VEQ71" s="525"/>
      <c r="VER71" s="525"/>
      <c r="VES71" s="525"/>
      <c r="VET71" s="525"/>
      <c r="VEU71" s="525"/>
      <c r="VEV71" s="525"/>
      <c r="VEW71" s="525"/>
      <c r="VEX71" s="525"/>
      <c r="VEY71" s="525"/>
      <c r="VEZ71" s="525"/>
      <c r="VFA71" s="525"/>
      <c r="VFB71" s="525"/>
      <c r="VFC71" s="525"/>
      <c r="VFD71" s="525"/>
      <c r="VFE71" s="525"/>
      <c r="VFF71" s="525"/>
      <c r="VFG71" s="525"/>
      <c r="VFH71" s="525"/>
      <c r="VFI71" s="525"/>
      <c r="VFJ71" s="525"/>
      <c r="VFK71" s="525"/>
      <c r="VFL71" s="525"/>
      <c r="VFM71" s="525"/>
      <c r="VFN71" s="525"/>
      <c r="VFO71" s="525"/>
      <c r="VFP71" s="525"/>
      <c r="VFQ71" s="525"/>
      <c r="VFR71" s="525"/>
      <c r="VFS71" s="525"/>
      <c r="VFT71" s="525"/>
      <c r="VFU71" s="525"/>
      <c r="VFV71" s="525"/>
      <c r="VFW71" s="525"/>
      <c r="VFX71" s="525"/>
      <c r="VFY71" s="525"/>
      <c r="VFZ71" s="525"/>
      <c r="VGA71" s="525"/>
      <c r="VGB71" s="525"/>
      <c r="VGC71" s="525"/>
      <c r="VGD71" s="525"/>
      <c r="VGE71" s="525"/>
      <c r="VGF71" s="525"/>
      <c r="VGG71" s="525"/>
      <c r="VGH71" s="525"/>
      <c r="VGI71" s="525"/>
      <c r="VGJ71" s="525"/>
      <c r="VGK71" s="525"/>
      <c r="VGL71" s="525"/>
      <c r="VGM71" s="525"/>
      <c r="VGN71" s="525"/>
      <c r="VGO71" s="525"/>
      <c r="VGP71" s="525"/>
      <c r="VGQ71" s="525"/>
      <c r="VGR71" s="525"/>
      <c r="VGS71" s="525"/>
      <c r="VGT71" s="525"/>
      <c r="VGU71" s="525"/>
      <c r="VGV71" s="525"/>
      <c r="VGW71" s="525"/>
      <c r="VGX71" s="525"/>
      <c r="VGY71" s="525"/>
      <c r="VGZ71" s="525"/>
      <c r="VHA71" s="525"/>
      <c r="VHB71" s="525"/>
      <c r="VHC71" s="525"/>
      <c r="VHD71" s="525"/>
      <c r="VHE71" s="525"/>
      <c r="VHF71" s="525"/>
      <c r="VHG71" s="525"/>
      <c r="VHH71" s="525"/>
      <c r="VHI71" s="525"/>
      <c r="VHJ71" s="525"/>
      <c r="VHK71" s="525"/>
      <c r="VHL71" s="525"/>
      <c r="VHM71" s="525"/>
      <c r="VHN71" s="525"/>
      <c r="VHO71" s="525"/>
      <c r="VHP71" s="525"/>
      <c r="VHQ71" s="525"/>
      <c r="VHR71" s="525"/>
      <c r="VHS71" s="525"/>
      <c r="VHT71" s="525"/>
      <c r="VHU71" s="525"/>
      <c r="VHV71" s="525"/>
      <c r="VHW71" s="525"/>
      <c r="VHX71" s="525"/>
      <c r="VHY71" s="525"/>
      <c r="VHZ71" s="525"/>
      <c r="VIA71" s="525"/>
      <c r="VIB71" s="525"/>
      <c r="VIC71" s="525"/>
      <c r="VID71" s="525"/>
      <c r="VIE71" s="525"/>
      <c r="VIF71" s="525"/>
      <c r="VIG71" s="525"/>
      <c r="VIH71" s="525"/>
      <c r="VII71" s="525"/>
      <c r="VIJ71" s="525"/>
      <c r="VIK71" s="525"/>
      <c r="VIL71" s="525"/>
      <c r="VIM71" s="525"/>
      <c r="VIN71" s="525"/>
      <c r="VIO71" s="525"/>
      <c r="VIP71" s="525"/>
      <c r="VIQ71" s="525"/>
      <c r="VIR71" s="525"/>
      <c r="VIS71" s="525"/>
      <c r="VIT71" s="525"/>
      <c r="VIU71" s="525"/>
      <c r="VIV71" s="525"/>
      <c r="VIW71" s="525"/>
      <c r="VIX71" s="525"/>
      <c r="VIY71" s="525"/>
      <c r="VIZ71" s="525"/>
      <c r="VJA71" s="525"/>
      <c r="VJB71" s="525"/>
      <c r="VJC71" s="525"/>
      <c r="VJD71" s="525"/>
      <c r="VJE71" s="525"/>
      <c r="VJF71" s="525"/>
      <c r="VJG71" s="525"/>
      <c r="VJH71" s="525"/>
      <c r="VJI71" s="525"/>
      <c r="VJJ71" s="525"/>
      <c r="VJK71" s="525"/>
      <c r="VJL71" s="525"/>
      <c r="VJM71" s="525"/>
      <c r="VJN71" s="525"/>
      <c r="VJO71" s="525"/>
      <c r="VJP71" s="525"/>
      <c r="VJQ71" s="525"/>
      <c r="VJR71" s="525"/>
      <c r="VJS71" s="525"/>
      <c r="VJT71" s="525"/>
      <c r="VJU71" s="525"/>
      <c r="VJV71" s="525"/>
      <c r="VJW71" s="525"/>
      <c r="VJX71" s="525"/>
      <c r="VJY71" s="525"/>
      <c r="VJZ71" s="525"/>
      <c r="VKA71" s="525"/>
      <c r="VKB71" s="525"/>
      <c r="VKC71" s="525"/>
      <c r="VKD71" s="525"/>
      <c r="VKE71" s="525"/>
      <c r="VKF71" s="525"/>
      <c r="VKG71" s="525"/>
      <c r="VKH71" s="525"/>
      <c r="VKI71" s="525"/>
      <c r="VKJ71" s="525"/>
      <c r="VKK71" s="525"/>
      <c r="VKL71" s="525"/>
      <c r="VKM71" s="525"/>
      <c r="VKN71" s="525"/>
      <c r="VKO71" s="525"/>
      <c r="VKP71" s="525"/>
      <c r="VKQ71" s="525"/>
      <c r="VKR71" s="525"/>
      <c r="VKS71" s="525"/>
      <c r="VKT71" s="525"/>
      <c r="VKU71" s="525"/>
      <c r="VKV71" s="525"/>
      <c r="VKW71" s="525"/>
      <c r="VKX71" s="525"/>
      <c r="VKY71" s="525"/>
      <c r="VKZ71" s="525"/>
      <c r="VLA71" s="525"/>
      <c r="VLB71" s="525"/>
      <c r="VLC71" s="525"/>
      <c r="VLD71" s="525"/>
      <c r="VLE71" s="525"/>
      <c r="VLF71" s="525"/>
      <c r="VLG71" s="525"/>
      <c r="VLH71" s="525"/>
      <c r="VLI71" s="525"/>
      <c r="VLJ71" s="525"/>
      <c r="VLK71" s="525"/>
      <c r="VLL71" s="525"/>
      <c r="VLM71" s="525"/>
      <c r="VLN71" s="525"/>
      <c r="VLO71" s="525"/>
      <c r="VLP71" s="525"/>
      <c r="VLQ71" s="525"/>
      <c r="VLR71" s="525"/>
      <c r="VLS71" s="525"/>
      <c r="VLT71" s="525"/>
      <c r="VLU71" s="525"/>
      <c r="VLV71" s="525"/>
      <c r="VLW71" s="525"/>
      <c r="VLX71" s="525"/>
      <c r="VLY71" s="525"/>
      <c r="VLZ71" s="525"/>
      <c r="VMA71" s="525"/>
      <c r="VMB71" s="525"/>
      <c r="VMC71" s="525"/>
      <c r="VMD71" s="525"/>
      <c r="VME71" s="525"/>
      <c r="VMF71" s="525"/>
      <c r="VMG71" s="525"/>
      <c r="VMH71" s="525"/>
      <c r="VMI71" s="525"/>
      <c r="VMJ71" s="525"/>
      <c r="VMK71" s="525"/>
      <c r="VML71" s="525"/>
      <c r="VMM71" s="525"/>
      <c r="VMN71" s="525"/>
      <c r="VMO71" s="525"/>
      <c r="VMP71" s="525"/>
      <c r="VMQ71" s="525"/>
      <c r="VMR71" s="525"/>
      <c r="VMS71" s="525"/>
      <c r="VMT71" s="525"/>
      <c r="VMU71" s="525"/>
      <c r="VMV71" s="525"/>
      <c r="VMW71" s="525"/>
      <c r="VMX71" s="525"/>
      <c r="VMY71" s="525"/>
      <c r="VMZ71" s="525"/>
      <c r="VNA71" s="525"/>
      <c r="VNB71" s="525"/>
      <c r="VNC71" s="525"/>
      <c r="VND71" s="525"/>
      <c r="VNE71" s="525"/>
      <c r="VNF71" s="525"/>
      <c r="VNG71" s="525"/>
      <c r="VNH71" s="525"/>
      <c r="VNI71" s="525"/>
      <c r="VNJ71" s="525"/>
      <c r="VNK71" s="525"/>
      <c r="VNL71" s="525"/>
      <c r="VNM71" s="525"/>
      <c r="VNN71" s="525"/>
      <c r="VNO71" s="525"/>
      <c r="VNP71" s="525"/>
      <c r="VNQ71" s="525"/>
      <c r="VNR71" s="525"/>
      <c r="VNS71" s="525"/>
      <c r="VNT71" s="525"/>
      <c r="VNU71" s="525"/>
      <c r="VNV71" s="525"/>
      <c r="VNW71" s="525"/>
      <c r="VNX71" s="525"/>
      <c r="VNY71" s="525"/>
      <c r="VNZ71" s="525"/>
      <c r="VOA71" s="525"/>
      <c r="VOB71" s="525"/>
      <c r="VOC71" s="525"/>
      <c r="VOD71" s="525"/>
      <c r="VOE71" s="525"/>
      <c r="VOF71" s="525"/>
      <c r="VOG71" s="525"/>
      <c r="VOH71" s="525"/>
      <c r="VOI71" s="525"/>
      <c r="VOJ71" s="525"/>
      <c r="VOK71" s="525"/>
      <c r="VOL71" s="525"/>
      <c r="VOM71" s="525"/>
      <c r="VON71" s="525"/>
      <c r="VOO71" s="525"/>
      <c r="VOP71" s="525"/>
      <c r="VOQ71" s="525"/>
      <c r="VOR71" s="525"/>
      <c r="VOS71" s="525"/>
      <c r="VOT71" s="525"/>
      <c r="VOU71" s="525"/>
      <c r="VOV71" s="525"/>
      <c r="VOW71" s="525"/>
      <c r="VOX71" s="525"/>
      <c r="VOY71" s="525"/>
      <c r="VOZ71" s="525"/>
      <c r="VPA71" s="525"/>
      <c r="VPB71" s="525"/>
      <c r="VPC71" s="525"/>
      <c r="VPD71" s="525"/>
      <c r="VPE71" s="525"/>
      <c r="VPF71" s="525"/>
      <c r="VPG71" s="525"/>
      <c r="VPH71" s="525"/>
      <c r="VPI71" s="525"/>
      <c r="VPJ71" s="525"/>
      <c r="VPK71" s="525"/>
      <c r="VPL71" s="525"/>
      <c r="VPM71" s="525"/>
      <c r="VPN71" s="525"/>
      <c r="VPO71" s="525"/>
      <c r="VPP71" s="525"/>
      <c r="VPQ71" s="525"/>
      <c r="VPR71" s="525"/>
      <c r="VPS71" s="525"/>
      <c r="VPT71" s="525"/>
      <c r="VPU71" s="525"/>
      <c r="VPV71" s="525"/>
      <c r="VPW71" s="525"/>
      <c r="VPX71" s="525"/>
      <c r="VPY71" s="525"/>
      <c r="VPZ71" s="525"/>
      <c r="VQA71" s="525"/>
      <c r="VQB71" s="525"/>
      <c r="VQC71" s="525"/>
      <c r="VQD71" s="525"/>
      <c r="VQE71" s="525"/>
      <c r="VQF71" s="525"/>
      <c r="VQG71" s="525"/>
      <c r="VQH71" s="525"/>
      <c r="VQI71" s="525"/>
      <c r="VQJ71" s="525"/>
      <c r="VQK71" s="525"/>
      <c r="VQL71" s="525"/>
      <c r="VQM71" s="525"/>
      <c r="VQN71" s="525"/>
      <c r="VQO71" s="525"/>
      <c r="VQP71" s="525"/>
      <c r="VQQ71" s="525"/>
      <c r="VQR71" s="525"/>
      <c r="VQS71" s="525"/>
      <c r="VQT71" s="525"/>
      <c r="VQU71" s="525"/>
      <c r="VQV71" s="525"/>
      <c r="VQW71" s="525"/>
      <c r="VQX71" s="525"/>
      <c r="VQY71" s="525"/>
      <c r="VQZ71" s="525"/>
      <c r="VRA71" s="525"/>
      <c r="VRB71" s="525"/>
      <c r="VRC71" s="525"/>
      <c r="VRD71" s="525"/>
      <c r="VRE71" s="525"/>
      <c r="VRF71" s="525"/>
      <c r="VRG71" s="525"/>
      <c r="VRH71" s="525"/>
      <c r="VRI71" s="525"/>
      <c r="VRJ71" s="525"/>
      <c r="VRK71" s="525"/>
      <c r="VRL71" s="525"/>
      <c r="VRM71" s="525"/>
      <c r="VRN71" s="525"/>
      <c r="VRO71" s="525"/>
      <c r="VRP71" s="525"/>
      <c r="VRQ71" s="525"/>
      <c r="VRR71" s="525"/>
      <c r="VRS71" s="525"/>
      <c r="VRT71" s="525"/>
      <c r="VRU71" s="525"/>
      <c r="VRV71" s="525"/>
      <c r="VRW71" s="525"/>
      <c r="VRX71" s="525"/>
      <c r="VRY71" s="525"/>
      <c r="VRZ71" s="525"/>
      <c r="VSA71" s="525"/>
      <c r="VSB71" s="525"/>
      <c r="VSC71" s="525"/>
      <c r="VSD71" s="525"/>
      <c r="VSE71" s="525"/>
      <c r="VSF71" s="525"/>
      <c r="VSG71" s="525"/>
      <c r="VSH71" s="525"/>
      <c r="VSI71" s="525"/>
      <c r="VSJ71" s="525"/>
      <c r="VSK71" s="525"/>
      <c r="VSL71" s="525"/>
      <c r="VSM71" s="525"/>
      <c r="VSN71" s="525"/>
      <c r="VSO71" s="525"/>
      <c r="VSP71" s="525"/>
      <c r="VSQ71" s="525"/>
      <c r="VSR71" s="525"/>
      <c r="VSS71" s="525"/>
      <c r="VST71" s="525"/>
      <c r="VSU71" s="525"/>
      <c r="VSV71" s="525"/>
      <c r="VSW71" s="525"/>
      <c r="VSX71" s="525"/>
      <c r="VSY71" s="525"/>
      <c r="VSZ71" s="525"/>
      <c r="VTA71" s="525"/>
      <c r="VTB71" s="525"/>
      <c r="VTC71" s="525"/>
      <c r="VTD71" s="525"/>
      <c r="VTE71" s="525"/>
      <c r="VTF71" s="525"/>
      <c r="VTG71" s="525"/>
      <c r="VTH71" s="525"/>
      <c r="VTI71" s="525"/>
      <c r="VTJ71" s="525"/>
      <c r="VTK71" s="525"/>
      <c r="VTL71" s="525"/>
      <c r="VTM71" s="525"/>
      <c r="VTN71" s="525"/>
      <c r="VTO71" s="525"/>
      <c r="VTP71" s="525"/>
      <c r="VTQ71" s="525"/>
      <c r="VTR71" s="525"/>
      <c r="VTS71" s="525"/>
      <c r="VTT71" s="525"/>
      <c r="VTU71" s="525"/>
      <c r="VTV71" s="525"/>
      <c r="VTW71" s="525"/>
      <c r="VTX71" s="525"/>
      <c r="VTY71" s="525"/>
      <c r="VTZ71" s="525"/>
      <c r="VUA71" s="525"/>
      <c r="VUB71" s="525"/>
      <c r="VUC71" s="525"/>
      <c r="VUD71" s="525"/>
      <c r="VUE71" s="525"/>
      <c r="VUF71" s="525"/>
      <c r="VUG71" s="525"/>
      <c r="VUH71" s="525"/>
      <c r="VUI71" s="525"/>
      <c r="VUJ71" s="525"/>
      <c r="VUK71" s="525"/>
      <c r="VUL71" s="525"/>
      <c r="VUM71" s="525"/>
      <c r="VUN71" s="525"/>
      <c r="VUO71" s="525"/>
      <c r="VUP71" s="525"/>
      <c r="VUQ71" s="525"/>
      <c r="VUR71" s="525"/>
      <c r="VUS71" s="525"/>
      <c r="VUT71" s="525"/>
      <c r="VUU71" s="525"/>
      <c r="VUV71" s="525"/>
      <c r="VUW71" s="525"/>
      <c r="VUX71" s="525"/>
      <c r="VUY71" s="525"/>
      <c r="VUZ71" s="525"/>
      <c r="VVA71" s="525"/>
      <c r="VVB71" s="525"/>
      <c r="VVC71" s="525"/>
      <c r="VVD71" s="525"/>
      <c r="VVE71" s="525"/>
      <c r="VVF71" s="525"/>
      <c r="VVG71" s="525"/>
      <c r="VVH71" s="525"/>
      <c r="VVI71" s="525"/>
      <c r="VVJ71" s="525"/>
      <c r="VVK71" s="525"/>
      <c r="VVL71" s="525"/>
      <c r="VVM71" s="525"/>
      <c r="VVN71" s="525"/>
      <c r="VVO71" s="525"/>
      <c r="VVP71" s="525"/>
      <c r="VVQ71" s="525"/>
      <c r="VVR71" s="525"/>
      <c r="VVS71" s="525"/>
      <c r="VVT71" s="525"/>
      <c r="VVU71" s="525"/>
      <c r="VVV71" s="525"/>
      <c r="VVW71" s="525"/>
      <c r="VVX71" s="525"/>
      <c r="VVY71" s="525"/>
      <c r="VVZ71" s="525"/>
      <c r="VWA71" s="525"/>
      <c r="VWB71" s="525"/>
      <c r="VWC71" s="525"/>
      <c r="VWD71" s="525"/>
      <c r="VWE71" s="525"/>
      <c r="VWF71" s="525"/>
      <c r="VWG71" s="525"/>
      <c r="VWH71" s="525"/>
      <c r="VWI71" s="525"/>
      <c r="VWJ71" s="525"/>
      <c r="VWK71" s="525"/>
      <c r="VWL71" s="525"/>
      <c r="VWM71" s="525"/>
      <c r="VWN71" s="525"/>
      <c r="VWO71" s="525"/>
      <c r="VWP71" s="525"/>
      <c r="VWQ71" s="525"/>
      <c r="VWR71" s="525"/>
      <c r="VWS71" s="525"/>
      <c r="VWT71" s="525"/>
      <c r="VWU71" s="525"/>
      <c r="VWV71" s="525"/>
      <c r="VWW71" s="525"/>
      <c r="VWX71" s="525"/>
      <c r="VWY71" s="525"/>
      <c r="VWZ71" s="525"/>
      <c r="VXA71" s="525"/>
      <c r="VXB71" s="525"/>
      <c r="VXC71" s="525"/>
      <c r="VXD71" s="525"/>
      <c r="VXE71" s="525"/>
      <c r="VXF71" s="525"/>
      <c r="VXG71" s="525"/>
      <c r="VXH71" s="525"/>
      <c r="VXI71" s="525"/>
      <c r="VXJ71" s="525"/>
      <c r="VXK71" s="525"/>
      <c r="VXL71" s="525"/>
      <c r="VXM71" s="525"/>
      <c r="VXN71" s="525"/>
      <c r="VXO71" s="525"/>
      <c r="VXP71" s="525"/>
      <c r="VXQ71" s="525"/>
      <c r="VXR71" s="525"/>
      <c r="VXS71" s="525"/>
      <c r="VXT71" s="525"/>
      <c r="VXU71" s="525"/>
      <c r="VXV71" s="525"/>
      <c r="VXW71" s="525"/>
      <c r="VXX71" s="525"/>
      <c r="VXY71" s="525"/>
      <c r="VXZ71" s="525"/>
      <c r="VYA71" s="525"/>
      <c r="VYB71" s="525"/>
      <c r="VYC71" s="525"/>
      <c r="VYD71" s="525"/>
      <c r="VYE71" s="525"/>
      <c r="VYF71" s="525"/>
      <c r="VYG71" s="525"/>
      <c r="VYH71" s="525"/>
      <c r="VYI71" s="525"/>
      <c r="VYJ71" s="525"/>
      <c r="VYK71" s="525"/>
      <c r="VYL71" s="525"/>
      <c r="VYM71" s="525"/>
      <c r="VYN71" s="525"/>
      <c r="VYO71" s="525"/>
      <c r="VYP71" s="525"/>
      <c r="VYQ71" s="525"/>
      <c r="VYR71" s="525"/>
      <c r="VYS71" s="525"/>
      <c r="VYT71" s="525"/>
      <c r="VYU71" s="525"/>
      <c r="VYV71" s="525"/>
      <c r="VYW71" s="525"/>
      <c r="VYX71" s="525"/>
      <c r="VYY71" s="525"/>
      <c r="VYZ71" s="525"/>
      <c r="VZA71" s="525"/>
      <c r="VZB71" s="525"/>
      <c r="VZC71" s="525"/>
      <c r="VZD71" s="525"/>
      <c r="VZE71" s="525"/>
      <c r="VZF71" s="525"/>
      <c r="VZG71" s="525"/>
      <c r="VZH71" s="525"/>
      <c r="VZI71" s="525"/>
      <c r="VZJ71" s="525"/>
      <c r="VZK71" s="525"/>
      <c r="VZL71" s="525"/>
      <c r="VZM71" s="525"/>
      <c r="VZN71" s="525"/>
      <c r="VZO71" s="525"/>
      <c r="VZP71" s="525"/>
      <c r="VZQ71" s="525"/>
      <c r="VZR71" s="525"/>
      <c r="VZS71" s="525"/>
      <c r="VZT71" s="525"/>
      <c r="VZU71" s="525"/>
      <c r="VZV71" s="525"/>
      <c r="VZW71" s="525"/>
      <c r="VZX71" s="525"/>
      <c r="VZY71" s="525"/>
      <c r="VZZ71" s="525"/>
      <c r="WAA71" s="525"/>
      <c r="WAB71" s="525"/>
      <c r="WAC71" s="525"/>
      <c r="WAD71" s="525"/>
      <c r="WAE71" s="525"/>
      <c r="WAF71" s="525"/>
      <c r="WAG71" s="525"/>
      <c r="WAH71" s="525"/>
      <c r="WAI71" s="525"/>
      <c r="WAJ71" s="525"/>
      <c r="WAK71" s="525"/>
      <c r="WAL71" s="525"/>
      <c r="WAM71" s="525"/>
      <c r="WAN71" s="525"/>
      <c r="WAO71" s="525"/>
      <c r="WAP71" s="525"/>
      <c r="WAQ71" s="525"/>
      <c r="WAR71" s="525"/>
      <c r="WAS71" s="525"/>
      <c r="WAT71" s="525"/>
      <c r="WAU71" s="525"/>
      <c r="WAV71" s="525"/>
      <c r="WAW71" s="525"/>
      <c r="WAX71" s="525"/>
      <c r="WAY71" s="525"/>
      <c r="WAZ71" s="525"/>
      <c r="WBA71" s="525"/>
      <c r="WBB71" s="525"/>
      <c r="WBC71" s="525"/>
      <c r="WBD71" s="525"/>
      <c r="WBE71" s="525"/>
      <c r="WBF71" s="525"/>
      <c r="WBG71" s="525"/>
      <c r="WBH71" s="525"/>
      <c r="WBI71" s="525"/>
      <c r="WBJ71" s="525"/>
      <c r="WBK71" s="525"/>
      <c r="WBL71" s="525"/>
      <c r="WBM71" s="525"/>
      <c r="WBN71" s="525"/>
      <c r="WBO71" s="525"/>
      <c r="WBP71" s="525"/>
      <c r="WBQ71" s="525"/>
      <c r="WBR71" s="525"/>
      <c r="WBS71" s="525"/>
      <c r="WBT71" s="525"/>
      <c r="WBU71" s="525"/>
      <c r="WBV71" s="525"/>
      <c r="WBW71" s="525"/>
      <c r="WBX71" s="525"/>
      <c r="WBY71" s="525"/>
      <c r="WBZ71" s="525"/>
      <c r="WCA71" s="525"/>
      <c r="WCB71" s="525"/>
      <c r="WCC71" s="525"/>
      <c r="WCD71" s="525"/>
      <c r="WCE71" s="525"/>
      <c r="WCF71" s="525"/>
      <c r="WCG71" s="525"/>
      <c r="WCH71" s="525"/>
      <c r="WCI71" s="525"/>
      <c r="WCJ71" s="525"/>
      <c r="WCK71" s="525"/>
      <c r="WCL71" s="525"/>
      <c r="WCM71" s="525"/>
      <c r="WCN71" s="525"/>
      <c r="WCO71" s="525"/>
      <c r="WCP71" s="525"/>
      <c r="WCQ71" s="525"/>
      <c r="WCR71" s="525"/>
      <c r="WCS71" s="525"/>
      <c r="WCT71" s="525"/>
      <c r="WCU71" s="525"/>
      <c r="WCV71" s="525"/>
      <c r="WCW71" s="525"/>
      <c r="WCX71" s="525"/>
      <c r="WCY71" s="525"/>
      <c r="WCZ71" s="525"/>
      <c r="WDA71" s="525"/>
      <c r="WDB71" s="525"/>
      <c r="WDC71" s="525"/>
      <c r="WDD71" s="525"/>
      <c r="WDE71" s="525"/>
      <c r="WDF71" s="525"/>
      <c r="WDG71" s="525"/>
      <c r="WDH71" s="525"/>
      <c r="WDI71" s="525"/>
      <c r="WDJ71" s="525"/>
      <c r="WDK71" s="525"/>
      <c r="WDL71" s="525"/>
      <c r="WDM71" s="525"/>
      <c r="WDN71" s="525"/>
      <c r="WDO71" s="525"/>
      <c r="WDP71" s="525"/>
      <c r="WDQ71" s="525"/>
      <c r="WDR71" s="525"/>
      <c r="WDS71" s="525"/>
      <c r="WDT71" s="525"/>
      <c r="WDU71" s="525"/>
      <c r="WDV71" s="525"/>
      <c r="WDW71" s="525"/>
      <c r="WDX71" s="525"/>
      <c r="WDY71" s="525"/>
      <c r="WDZ71" s="525"/>
      <c r="WEA71" s="525"/>
      <c r="WEB71" s="525"/>
      <c r="WEC71" s="525"/>
      <c r="WED71" s="525"/>
      <c r="WEE71" s="525"/>
      <c r="WEF71" s="525"/>
      <c r="WEG71" s="525"/>
      <c r="WEH71" s="525"/>
      <c r="WEI71" s="525"/>
      <c r="WEJ71" s="525"/>
      <c r="WEK71" s="525"/>
      <c r="WEL71" s="525"/>
      <c r="WEM71" s="525"/>
      <c r="WEN71" s="525"/>
      <c r="WEO71" s="525"/>
      <c r="WEP71" s="525"/>
      <c r="WEQ71" s="525"/>
      <c r="WER71" s="525"/>
      <c r="WES71" s="525"/>
      <c r="WET71" s="525"/>
      <c r="WEU71" s="525"/>
      <c r="WEV71" s="525"/>
      <c r="WEW71" s="525"/>
      <c r="WEX71" s="525"/>
      <c r="WEY71" s="525"/>
      <c r="WEZ71" s="525"/>
      <c r="WFA71" s="525"/>
      <c r="WFB71" s="525"/>
      <c r="WFC71" s="525"/>
      <c r="WFD71" s="525"/>
      <c r="WFE71" s="525"/>
      <c r="WFF71" s="525"/>
      <c r="WFG71" s="525"/>
      <c r="WFH71" s="525"/>
      <c r="WFI71" s="525"/>
      <c r="WFJ71" s="525"/>
      <c r="WFK71" s="525"/>
      <c r="WFL71" s="525"/>
      <c r="WFM71" s="525"/>
      <c r="WFN71" s="525"/>
      <c r="WFO71" s="525"/>
      <c r="WFP71" s="525"/>
      <c r="WFQ71" s="525"/>
      <c r="WFR71" s="525"/>
      <c r="WFS71" s="525"/>
      <c r="WFT71" s="525"/>
      <c r="WFU71" s="525"/>
      <c r="WFV71" s="525"/>
      <c r="WFW71" s="525"/>
      <c r="WFX71" s="525"/>
      <c r="WFY71" s="525"/>
      <c r="WFZ71" s="525"/>
      <c r="WGA71" s="525"/>
      <c r="WGB71" s="525"/>
      <c r="WGC71" s="525"/>
      <c r="WGD71" s="525"/>
      <c r="WGE71" s="525"/>
      <c r="WGF71" s="525"/>
      <c r="WGG71" s="525"/>
      <c r="WGH71" s="525"/>
      <c r="WGI71" s="525"/>
      <c r="WGJ71" s="525"/>
      <c r="WGK71" s="525"/>
      <c r="WGL71" s="525"/>
      <c r="WGM71" s="525"/>
      <c r="WGN71" s="525"/>
      <c r="WGO71" s="525"/>
      <c r="WGP71" s="525"/>
      <c r="WGQ71" s="525"/>
      <c r="WGR71" s="525"/>
      <c r="WGS71" s="525"/>
      <c r="WGT71" s="525"/>
      <c r="WGU71" s="525"/>
      <c r="WGV71" s="525"/>
      <c r="WGW71" s="525"/>
      <c r="WGX71" s="525"/>
      <c r="WGY71" s="525"/>
      <c r="WGZ71" s="525"/>
      <c r="WHA71" s="525"/>
      <c r="WHB71" s="525"/>
      <c r="WHC71" s="525"/>
      <c r="WHD71" s="525"/>
      <c r="WHE71" s="525"/>
      <c r="WHF71" s="525"/>
      <c r="WHG71" s="525"/>
      <c r="WHH71" s="525"/>
      <c r="WHI71" s="525"/>
      <c r="WHJ71" s="525"/>
      <c r="WHK71" s="525"/>
      <c r="WHL71" s="525"/>
      <c r="WHM71" s="525"/>
      <c r="WHN71" s="525"/>
      <c r="WHO71" s="525"/>
      <c r="WHP71" s="525"/>
      <c r="WHQ71" s="525"/>
      <c r="WHR71" s="525"/>
      <c r="WHS71" s="525"/>
      <c r="WHT71" s="525"/>
      <c r="WHU71" s="525"/>
      <c r="WHV71" s="525"/>
      <c r="WHW71" s="525"/>
      <c r="WHX71" s="525"/>
      <c r="WHY71" s="525"/>
      <c r="WHZ71" s="525"/>
      <c r="WIA71" s="525"/>
      <c r="WIB71" s="525"/>
      <c r="WIC71" s="525"/>
      <c r="WID71" s="525"/>
      <c r="WIE71" s="525"/>
      <c r="WIF71" s="525"/>
      <c r="WIG71" s="525"/>
      <c r="WIH71" s="525"/>
      <c r="WII71" s="525"/>
      <c r="WIJ71" s="525"/>
      <c r="WIK71" s="525"/>
      <c r="WIL71" s="525"/>
      <c r="WIM71" s="525"/>
      <c r="WIN71" s="525"/>
      <c r="WIO71" s="525"/>
      <c r="WIP71" s="525"/>
      <c r="WIQ71" s="525"/>
      <c r="WIR71" s="525"/>
      <c r="WIS71" s="525"/>
      <c r="WIT71" s="525"/>
      <c r="WIU71" s="525"/>
      <c r="WIV71" s="525"/>
      <c r="WIW71" s="525"/>
      <c r="WIX71" s="525"/>
      <c r="WIY71" s="525"/>
      <c r="WIZ71" s="525"/>
      <c r="WJA71" s="525"/>
      <c r="WJB71" s="525"/>
      <c r="WJC71" s="525"/>
      <c r="WJD71" s="525"/>
      <c r="WJE71" s="525"/>
      <c r="WJF71" s="525"/>
      <c r="WJG71" s="525"/>
      <c r="WJH71" s="525"/>
      <c r="WJI71" s="525"/>
      <c r="WJJ71" s="525"/>
      <c r="WJK71" s="525"/>
      <c r="WJL71" s="525"/>
      <c r="WJM71" s="525"/>
      <c r="WJN71" s="525"/>
      <c r="WJO71" s="525"/>
      <c r="WJP71" s="525"/>
      <c r="WJQ71" s="525"/>
      <c r="WJR71" s="525"/>
      <c r="WJS71" s="525"/>
      <c r="WJT71" s="525"/>
      <c r="WJU71" s="525"/>
      <c r="WJV71" s="525"/>
      <c r="WJW71" s="525"/>
      <c r="WJX71" s="525"/>
      <c r="WJY71" s="525"/>
      <c r="WJZ71" s="525"/>
      <c r="WKA71" s="525"/>
      <c r="WKB71" s="525"/>
      <c r="WKC71" s="525"/>
      <c r="WKD71" s="525"/>
      <c r="WKE71" s="525"/>
      <c r="WKF71" s="525"/>
      <c r="WKG71" s="525"/>
      <c r="WKH71" s="525"/>
      <c r="WKI71" s="525"/>
      <c r="WKJ71" s="525"/>
      <c r="WKK71" s="525"/>
      <c r="WKL71" s="525"/>
      <c r="WKM71" s="525"/>
      <c r="WKN71" s="525"/>
      <c r="WKO71" s="525"/>
      <c r="WKP71" s="525"/>
      <c r="WKQ71" s="525"/>
      <c r="WKR71" s="525"/>
      <c r="WKS71" s="525"/>
      <c r="WKT71" s="525"/>
      <c r="WKU71" s="525"/>
      <c r="WKV71" s="525"/>
      <c r="WKW71" s="525"/>
      <c r="WKX71" s="525"/>
      <c r="WKY71" s="525"/>
      <c r="WKZ71" s="525"/>
      <c r="WLA71" s="525"/>
      <c r="WLB71" s="525"/>
      <c r="WLC71" s="525"/>
      <c r="WLD71" s="525"/>
      <c r="WLE71" s="525"/>
      <c r="WLF71" s="525"/>
      <c r="WLG71" s="525"/>
      <c r="WLH71" s="525"/>
      <c r="WLI71" s="525"/>
      <c r="WLJ71" s="525"/>
      <c r="WLK71" s="525"/>
      <c r="WLL71" s="525"/>
      <c r="WLM71" s="525"/>
      <c r="WLN71" s="525"/>
      <c r="WLO71" s="525"/>
      <c r="WLP71" s="525"/>
      <c r="WLQ71" s="525"/>
      <c r="WLR71" s="525"/>
      <c r="WLS71" s="525"/>
      <c r="WLT71" s="525"/>
      <c r="WLU71" s="525"/>
      <c r="WLV71" s="525"/>
      <c r="WLW71" s="525"/>
      <c r="WLX71" s="525"/>
      <c r="WLY71" s="525"/>
      <c r="WLZ71" s="525"/>
      <c r="WMA71" s="525"/>
      <c r="WMB71" s="525"/>
      <c r="WMC71" s="525"/>
      <c r="WMD71" s="525"/>
      <c r="WME71" s="525"/>
      <c r="WMF71" s="525"/>
      <c r="WMG71" s="525"/>
      <c r="WMH71" s="525"/>
      <c r="WMI71" s="525"/>
      <c r="WMJ71" s="525"/>
      <c r="WMK71" s="525"/>
      <c r="WML71" s="525"/>
      <c r="WMM71" s="525"/>
      <c r="WMN71" s="525"/>
      <c r="WMO71" s="525"/>
      <c r="WMP71" s="525"/>
      <c r="WMQ71" s="525"/>
      <c r="WMR71" s="525"/>
      <c r="WMS71" s="525"/>
      <c r="WMT71" s="525"/>
      <c r="WMU71" s="525"/>
      <c r="WMV71" s="525"/>
      <c r="WMW71" s="525"/>
      <c r="WMX71" s="525"/>
      <c r="WMY71" s="525"/>
      <c r="WMZ71" s="525"/>
      <c r="WNA71" s="525"/>
      <c r="WNB71" s="525"/>
      <c r="WNC71" s="525"/>
      <c r="WND71" s="525"/>
      <c r="WNE71" s="525"/>
      <c r="WNF71" s="525"/>
      <c r="WNG71" s="525"/>
      <c r="WNH71" s="525"/>
      <c r="WNI71" s="525"/>
      <c r="WNJ71" s="525"/>
      <c r="WNK71" s="525"/>
      <c r="WNL71" s="525"/>
      <c r="WNM71" s="525"/>
      <c r="WNN71" s="525"/>
      <c r="WNO71" s="525"/>
      <c r="WNP71" s="525"/>
      <c r="WNQ71" s="525"/>
      <c r="WNR71" s="525"/>
      <c r="WNS71" s="525"/>
      <c r="WNT71" s="525"/>
      <c r="WNU71" s="525"/>
      <c r="WNV71" s="525"/>
      <c r="WNW71" s="525"/>
      <c r="WNX71" s="525"/>
      <c r="WNY71" s="525"/>
      <c r="WNZ71" s="525"/>
      <c r="WOA71" s="525"/>
      <c r="WOB71" s="525"/>
      <c r="WOC71" s="525"/>
      <c r="WOD71" s="525"/>
      <c r="WOE71" s="525"/>
      <c r="WOF71" s="525"/>
      <c r="WOG71" s="525"/>
      <c r="WOH71" s="525"/>
      <c r="WOI71" s="525"/>
      <c r="WOJ71" s="525"/>
      <c r="WOK71" s="525"/>
      <c r="WOL71" s="525"/>
      <c r="WOM71" s="525"/>
      <c r="WON71" s="525"/>
      <c r="WOO71" s="525"/>
      <c r="WOP71" s="525"/>
      <c r="WOQ71" s="525"/>
      <c r="WOR71" s="525"/>
      <c r="WOS71" s="525"/>
      <c r="WOT71" s="525"/>
      <c r="WOU71" s="525"/>
      <c r="WOV71" s="525"/>
      <c r="WOW71" s="525"/>
      <c r="WOX71" s="525"/>
      <c r="WOY71" s="525"/>
      <c r="WOZ71" s="525"/>
      <c r="WPA71" s="525"/>
      <c r="WPB71" s="525"/>
      <c r="WPC71" s="525"/>
      <c r="WPD71" s="525"/>
      <c r="WPE71" s="525"/>
      <c r="WPF71" s="525"/>
      <c r="WPG71" s="525"/>
      <c r="WPH71" s="525"/>
      <c r="WPI71" s="525"/>
      <c r="WPJ71" s="525"/>
      <c r="WPK71" s="525"/>
      <c r="WPL71" s="525"/>
      <c r="WPM71" s="525"/>
      <c r="WPN71" s="525"/>
      <c r="WPO71" s="525"/>
      <c r="WPP71" s="525"/>
      <c r="WPQ71" s="525"/>
      <c r="WPR71" s="525"/>
      <c r="WPS71" s="525"/>
      <c r="WPT71" s="525"/>
      <c r="WPU71" s="525"/>
      <c r="WPV71" s="525"/>
      <c r="WPW71" s="525"/>
      <c r="WPX71" s="525"/>
      <c r="WPY71" s="525"/>
      <c r="WPZ71" s="525"/>
      <c r="WQA71" s="525"/>
      <c r="WQB71" s="525"/>
      <c r="WQC71" s="525"/>
      <c r="WQD71" s="525"/>
      <c r="WQE71" s="525"/>
      <c r="WQF71" s="525"/>
      <c r="WQG71" s="525"/>
      <c r="WQH71" s="525"/>
      <c r="WQI71" s="525"/>
      <c r="WQJ71" s="525"/>
      <c r="WQK71" s="525"/>
      <c r="WQL71" s="525"/>
      <c r="WQM71" s="525"/>
      <c r="WQN71" s="525"/>
      <c r="WQO71" s="525"/>
      <c r="WQP71" s="525"/>
      <c r="WQQ71" s="525"/>
      <c r="WQR71" s="525"/>
      <c r="WQS71" s="525"/>
      <c r="WQT71" s="525"/>
      <c r="WQU71" s="525"/>
      <c r="WQV71" s="525"/>
      <c r="WQW71" s="525"/>
      <c r="WQX71" s="525"/>
      <c r="WQY71" s="525"/>
      <c r="WQZ71" s="525"/>
      <c r="WRA71" s="525"/>
      <c r="WRB71" s="525"/>
      <c r="WRC71" s="525"/>
      <c r="WRD71" s="525"/>
      <c r="WRE71" s="525"/>
      <c r="WRF71" s="525"/>
      <c r="WRG71" s="525"/>
      <c r="WRH71" s="525"/>
      <c r="WRI71" s="525"/>
      <c r="WRJ71" s="525"/>
      <c r="WRK71" s="525"/>
      <c r="WRL71" s="525"/>
      <c r="WRM71" s="525"/>
      <c r="WRN71" s="525"/>
      <c r="WRO71" s="525"/>
      <c r="WRP71" s="525"/>
      <c r="WRQ71" s="525"/>
      <c r="WRR71" s="525"/>
      <c r="WRS71" s="525"/>
      <c r="WRT71" s="525"/>
      <c r="WRU71" s="525"/>
      <c r="WRV71" s="525"/>
      <c r="WRW71" s="525"/>
      <c r="WRX71" s="525"/>
      <c r="WRY71" s="525"/>
      <c r="WRZ71" s="525"/>
      <c r="WSA71" s="525"/>
      <c r="WSB71" s="525"/>
      <c r="WSC71" s="525"/>
      <c r="WSD71" s="525"/>
      <c r="WSE71" s="525"/>
      <c r="WSF71" s="525"/>
      <c r="WSG71" s="525"/>
      <c r="WSH71" s="525"/>
      <c r="WSI71" s="525"/>
      <c r="WSJ71" s="525"/>
      <c r="WSK71" s="525"/>
      <c r="WSL71" s="525"/>
      <c r="WSM71" s="525"/>
      <c r="WSN71" s="525"/>
      <c r="WSO71" s="525"/>
      <c r="WSP71" s="525"/>
      <c r="WSQ71" s="525"/>
      <c r="WSR71" s="525"/>
      <c r="WSS71" s="525"/>
      <c r="WST71" s="525"/>
      <c r="WSU71" s="525"/>
      <c r="WSV71" s="525"/>
      <c r="WSW71" s="525"/>
      <c r="WSX71" s="525"/>
      <c r="WSY71" s="525"/>
      <c r="WSZ71" s="525"/>
      <c r="WTA71" s="525"/>
      <c r="WTB71" s="525"/>
      <c r="WTC71" s="525"/>
      <c r="WTD71" s="525"/>
      <c r="WTE71" s="525"/>
      <c r="WTF71" s="525"/>
      <c r="WTG71" s="525"/>
      <c r="WTH71" s="525"/>
      <c r="WTI71" s="525"/>
      <c r="WTJ71" s="525"/>
      <c r="WTK71" s="525"/>
      <c r="WTL71" s="525"/>
      <c r="WTM71" s="525"/>
      <c r="WTN71" s="525"/>
      <c r="WTO71" s="525"/>
      <c r="WTP71" s="525"/>
      <c r="WTQ71" s="525"/>
      <c r="WTR71" s="525"/>
      <c r="WTS71" s="525"/>
      <c r="WTT71" s="525"/>
      <c r="WTU71" s="525"/>
      <c r="WTV71" s="525"/>
      <c r="WTW71" s="525"/>
      <c r="WTX71" s="525"/>
      <c r="WTY71" s="525"/>
      <c r="WTZ71" s="525"/>
      <c r="WUA71" s="525"/>
      <c r="WUB71" s="525"/>
      <c r="WUC71" s="525"/>
      <c r="WUD71" s="525"/>
      <c r="WUE71" s="525"/>
      <c r="WUF71" s="525"/>
      <c r="WUG71" s="525"/>
      <c r="WUH71" s="525"/>
      <c r="WUI71" s="525"/>
      <c r="WUJ71" s="525"/>
      <c r="WUK71" s="525"/>
      <c r="WUL71" s="525"/>
      <c r="WUM71" s="525"/>
      <c r="WUN71" s="525"/>
      <c r="WUO71" s="525"/>
      <c r="WUP71" s="525"/>
      <c r="WUQ71" s="525"/>
      <c r="WUR71" s="525"/>
      <c r="WUS71" s="525"/>
      <c r="WUT71" s="525"/>
      <c r="WUU71" s="525"/>
      <c r="WUV71" s="525"/>
      <c r="WUW71" s="525"/>
      <c r="WUX71" s="525"/>
      <c r="WUY71" s="525"/>
      <c r="WUZ71" s="525"/>
      <c r="WVA71" s="525"/>
      <c r="WVB71" s="525"/>
      <c r="WVC71" s="525"/>
      <c r="WVD71" s="525"/>
      <c r="WVE71" s="525"/>
      <c r="WVF71" s="525"/>
      <c r="WVG71" s="525"/>
      <c r="WVH71" s="525"/>
      <c r="WVI71" s="525"/>
      <c r="WVJ71" s="525"/>
      <c r="WVK71" s="525"/>
      <c r="WVL71" s="525"/>
      <c r="WVM71" s="525"/>
      <c r="WVN71" s="525"/>
      <c r="WVO71" s="525"/>
      <c r="WVP71" s="525"/>
      <c r="WVQ71" s="525"/>
      <c r="WVR71" s="525"/>
      <c r="WVS71" s="525"/>
      <c r="WVT71" s="525"/>
      <c r="WVU71" s="525"/>
      <c r="WVV71" s="525"/>
      <c r="WVW71" s="525"/>
      <c r="WVX71" s="525"/>
      <c r="WVY71" s="525"/>
      <c r="WVZ71" s="525"/>
      <c r="WWA71" s="525"/>
      <c r="WWB71" s="525"/>
      <c r="WWC71" s="525"/>
      <c r="WWD71" s="525"/>
      <c r="WWE71" s="525"/>
      <c r="WWF71" s="525"/>
      <c r="WWG71" s="525"/>
      <c r="WWH71" s="525"/>
      <c r="WWI71" s="525"/>
      <c r="WWJ71" s="525"/>
      <c r="WWK71" s="525"/>
      <c r="WWL71" s="525"/>
      <c r="WWM71" s="525"/>
      <c r="WWN71" s="525"/>
      <c r="WWO71" s="525"/>
      <c r="WWP71" s="525"/>
      <c r="WWQ71" s="525"/>
      <c r="WWR71" s="525"/>
      <c r="WWS71" s="525"/>
      <c r="WWT71" s="525"/>
      <c r="WWU71" s="525"/>
      <c r="WWV71" s="525"/>
      <c r="WWW71" s="525"/>
      <c r="WWX71" s="525"/>
      <c r="WWY71" s="525"/>
      <c r="WWZ71" s="525"/>
      <c r="WXA71" s="525"/>
      <c r="WXB71" s="525"/>
      <c r="WXC71" s="525"/>
      <c r="WXD71" s="525"/>
      <c r="WXE71" s="525"/>
      <c r="WXF71" s="525"/>
      <c r="WXG71" s="525"/>
      <c r="WXH71" s="525"/>
      <c r="WXI71" s="525"/>
      <c r="WXJ71" s="525"/>
      <c r="WXK71" s="525"/>
      <c r="WXL71" s="525"/>
      <c r="WXM71" s="525"/>
      <c r="WXN71" s="525"/>
      <c r="WXO71" s="525"/>
      <c r="WXP71" s="525"/>
      <c r="WXQ71" s="525"/>
      <c r="WXR71" s="525"/>
      <c r="WXS71" s="525"/>
      <c r="WXT71" s="525"/>
      <c r="WXU71" s="525"/>
      <c r="WXV71" s="525"/>
      <c r="WXW71" s="525"/>
      <c r="WXX71" s="525"/>
      <c r="WXY71" s="525"/>
      <c r="WXZ71" s="525"/>
      <c r="WYA71" s="525"/>
      <c r="WYB71" s="525"/>
      <c r="WYC71" s="525"/>
      <c r="WYD71" s="525"/>
      <c r="WYE71" s="525"/>
      <c r="WYF71" s="525"/>
      <c r="WYG71" s="525"/>
      <c r="WYH71" s="525"/>
      <c r="WYI71" s="525"/>
      <c r="WYJ71" s="525"/>
      <c r="WYK71" s="525"/>
      <c r="WYL71" s="525"/>
      <c r="WYM71" s="525"/>
      <c r="WYN71" s="525"/>
      <c r="WYO71" s="525"/>
      <c r="WYP71" s="525"/>
      <c r="WYQ71" s="525"/>
      <c r="WYR71" s="525"/>
      <c r="WYS71" s="525"/>
      <c r="WYT71" s="525"/>
      <c r="WYU71" s="525"/>
      <c r="WYV71" s="525"/>
      <c r="WYW71" s="525"/>
      <c r="WYX71" s="525"/>
      <c r="WYY71" s="525"/>
      <c r="WYZ71" s="525"/>
      <c r="WZA71" s="525"/>
      <c r="WZB71" s="525"/>
      <c r="WZC71" s="525"/>
      <c r="WZD71" s="525"/>
      <c r="WZE71" s="525"/>
      <c r="WZF71" s="525"/>
      <c r="WZG71" s="525"/>
      <c r="WZH71" s="525"/>
      <c r="WZI71" s="525"/>
      <c r="WZJ71" s="525"/>
      <c r="WZK71" s="525"/>
      <c r="WZL71" s="525"/>
      <c r="WZM71" s="525"/>
      <c r="WZN71" s="525"/>
      <c r="WZO71" s="525"/>
      <c r="WZP71" s="525"/>
      <c r="WZQ71" s="525"/>
      <c r="WZR71" s="525"/>
      <c r="WZS71" s="525"/>
      <c r="WZT71" s="525"/>
      <c r="WZU71" s="525"/>
      <c r="WZV71" s="525"/>
      <c r="WZW71" s="525"/>
      <c r="WZX71" s="525"/>
      <c r="WZY71" s="525"/>
      <c r="WZZ71" s="525"/>
      <c r="XAA71" s="525"/>
      <c r="XAB71" s="525"/>
      <c r="XAC71" s="525"/>
      <c r="XAD71" s="525"/>
      <c r="XAE71" s="525"/>
      <c r="XAF71" s="525"/>
      <c r="XAG71" s="525"/>
      <c r="XAH71" s="525"/>
      <c r="XAI71" s="525"/>
      <c r="XAJ71" s="525"/>
      <c r="XAK71" s="525"/>
      <c r="XAL71" s="525"/>
      <c r="XAM71" s="525"/>
      <c r="XAN71" s="525"/>
      <c r="XAO71" s="525"/>
      <c r="XAP71" s="525"/>
      <c r="XAQ71" s="525"/>
      <c r="XAR71" s="525"/>
      <c r="XAS71" s="525"/>
      <c r="XAT71" s="525"/>
      <c r="XAU71" s="525"/>
      <c r="XAV71" s="525"/>
      <c r="XAW71" s="525"/>
      <c r="XAX71" s="525"/>
      <c r="XAY71" s="525"/>
      <c r="XAZ71" s="525"/>
      <c r="XBA71" s="525"/>
      <c r="XBB71" s="525"/>
      <c r="XBC71" s="525"/>
      <c r="XBD71" s="525"/>
      <c r="XBE71" s="525"/>
      <c r="XBF71" s="525"/>
      <c r="XBG71" s="525"/>
      <c r="XBH71" s="525"/>
      <c r="XBI71" s="525"/>
      <c r="XBJ71" s="525"/>
      <c r="XBK71" s="525"/>
      <c r="XBL71" s="525"/>
      <c r="XBM71" s="525"/>
      <c r="XBN71" s="525"/>
      <c r="XBO71" s="525"/>
      <c r="XBP71" s="525"/>
      <c r="XBQ71" s="525"/>
      <c r="XBR71" s="525"/>
      <c r="XBS71" s="525"/>
      <c r="XBT71" s="525"/>
      <c r="XBU71" s="525"/>
      <c r="XBV71" s="525"/>
      <c r="XBW71" s="525"/>
      <c r="XBX71" s="525"/>
      <c r="XBY71" s="525"/>
      <c r="XBZ71" s="525"/>
      <c r="XCA71" s="525"/>
      <c r="XCB71" s="525"/>
      <c r="XCC71" s="525"/>
      <c r="XCD71" s="525"/>
      <c r="XCE71" s="525"/>
      <c r="XCF71" s="525"/>
      <c r="XCG71" s="525"/>
      <c r="XCH71" s="525"/>
      <c r="XCI71" s="525"/>
      <c r="XCJ71" s="525"/>
      <c r="XCK71" s="525"/>
      <c r="XCL71" s="525"/>
      <c r="XCM71" s="525"/>
      <c r="XCN71" s="525"/>
      <c r="XCO71" s="525"/>
      <c r="XCP71" s="525"/>
      <c r="XCQ71" s="525"/>
      <c r="XCR71" s="525"/>
      <c r="XCS71" s="525"/>
      <c r="XCT71" s="525"/>
      <c r="XCU71" s="525"/>
      <c r="XCV71" s="525"/>
      <c r="XCW71" s="525"/>
      <c r="XCX71" s="525"/>
      <c r="XCY71" s="525"/>
      <c r="XCZ71" s="525"/>
      <c r="XDA71" s="525"/>
      <c r="XDB71" s="525"/>
      <c r="XDC71" s="525"/>
      <c r="XDD71" s="525"/>
      <c r="XDE71" s="525"/>
      <c r="XDF71" s="525"/>
      <c r="XDG71" s="525"/>
      <c r="XDH71" s="525"/>
      <c r="XDI71" s="525"/>
      <c r="XDJ71" s="525"/>
      <c r="XDK71" s="525"/>
      <c r="XDL71" s="525"/>
      <c r="XDM71" s="525"/>
      <c r="XDN71" s="525"/>
      <c r="XDO71" s="525"/>
      <c r="XDP71" s="525"/>
      <c r="XDQ71" s="525"/>
      <c r="XDR71" s="525"/>
      <c r="XDS71" s="525"/>
      <c r="XDT71" s="525"/>
      <c r="XDU71" s="525"/>
      <c r="XDV71" s="525"/>
      <c r="XDW71" s="525"/>
      <c r="XDX71" s="525"/>
      <c r="XDY71" s="525"/>
      <c r="XDZ71" s="525"/>
      <c r="XEA71" s="525"/>
      <c r="XEB71" s="525"/>
      <c r="XEC71" s="525"/>
      <c r="XED71" s="525"/>
      <c r="XEE71" s="525"/>
      <c r="XEF71" s="525"/>
      <c r="XEG71" s="525"/>
      <c r="XEH71" s="525"/>
      <c r="XEI71" s="525"/>
      <c r="XEJ71" s="525"/>
      <c r="XEK71" s="525"/>
      <c r="XEL71" s="525"/>
      <c r="XEM71" s="525"/>
      <c r="XEN71" s="525"/>
      <c r="XEO71" s="525"/>
      <c r="XEP71" s="525"/>
      <c r="XEQ71" s="525"/>
      <c r="XER71" s="525"/>
      <c r="XES71" s="525"/>
      <c r="XET71" s="525"/>
      <c r="XEU71" s="525"/>
      <c r="XEV71" s="525"/>
      <c r="XEW71" s="525"/>
      <c r="XEX71" s="525"/>
      <c r="XEY71" s="525"/>
      <c r="XEZ71" s="525"/>
      <c r="XFA71" s="525"/>
      <c r="XFB71" s="525"/>
      <c r="XFC71" s="525"/>
      <c r="XFD71" s="525"/>
    </row>
    <row r="72" spans="1:16384" s="450" customFormat="1" ht="12.6" customHeight="1" x14ac:dyDescent="0.25">
      <c r="A72" s="820" t="s">
        <v>3542</v>
      </c>
      <c r="B72" s="821"/>
      <c r="C72" s="821"/>
      <c r="D72" s="821"/>
      <c r="E72" s="821"/>
      <c r="F72" s="821"/>
      <c r="G72" s="821"/>
      <c r="H72" s="821"/>
      <c r="I72" s="821"/>
      <c r="J72" s="821"/>
      <c r="K72" s="821"/>
      <c r="L72" s="821"/>
      <c r="M72" s="821"/>
      <c r="N72" s="821"/>
      <c r="O72" s="821"/>
      <c r="P72" s="821"/>
      <c r="Q72" s="821"/>
      <c r="R72" s="821"/>
      <c r="S72" s="821"/>
      <c r="T72" s="821"/>
      <c r="U72" s="821"/>
      <c r="V72" s="821"/>
      <c r="W72" s="821"/>
      <c r="X72" s="821"/>
      <c r="Y72" s="821"/>
      <c r="Z72" s="821"/>
      <c r="AA72" s="821"/>
      <c r="AB72" s="821"/>
      <c r="AC72" s="821"/>
      <c r="AD72" s="821"/>
      <c r="AE72" s="821"/>
      <c r="AF72" s="821"/>
      <c r="AG72" s="821"/>
      <c r="AH72" s="821"/>
      <c r="AI72" s="821"/>
      <c r="AJ72" s="821"/>
      <c r="AK72" s="821"/>
      <c r="AL72" s="821"/>
      <c r="AM72" s="821"/>
      <c r="AN72" s="821"/>
      <c r="AO72" s="821"/>
      <c r="AP72" s="821"/>
      <c r="AQ72" s="821"/>
      <c r="AR72" s="821"/>
      <c r="AS72" s="821"/>
      <c r="AT72" s="821"/>
      <c r="AU72" s="821"/>
      <c r="AV72" s="821"/>
      <c r="AW72" s="821"/>
      <c r="AX72" s="821"/>
      <c r="AY72" s="821"/>
      <c r="AZ72" s="818"/>
      <c r="BA72" s="818"/>
      <c r="BB72" s="818"/>
    </row>
    <row r="73" spans="1:16384" s="450" customFormat="1" ht="253.5" customHeight="1" x14ac:dyDescent="0.25">
      <c r="A73" s="819" t="s">
        <v>3467</v>
      </c>
      <c r="B73" s="819"/>
      <c r="C73" s="819"/>
      <c r="D73" s="819"/>
      <c r="E73" s="819"/>
      <c r="F73" s="819"/>
      <c r="G73" s="819"/>
      <c r="H73" s="819"/>
      <c r="I73" s="819"/>
      <c r="J73" s="819"/>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19"/>
      <c r="AL73" s="819"/>
      <c r="AM73" s="819"/>
      <c r="AN73" s="819"/>
      <c r="AO73" s="819"/>
      <c r="AP73" s="819"/>
      <c r="AQ73" s="819"/>
      <c r="AR73" s="819"/>
      <c r="AS73" s="819"/>
      <c r="AT73" s="819"/>
      <c r="AU73" s="819"/>
      <c r="AV73" s="819"/>
      <c r="AW73" s="819"/>
      <c r="AX73" s="819"/>
      <c r="AY73" s="819"/>
      <c r="AZ73" s="818"/>
      <c r="BA73" s="818"/>
      <c r="BB73" s="818"/>
    </row>
    <row r="74" spans="1:16384" s="450" customFormat="1" ht="13.5" x14ac:dyDescent="0.25">
      <c r="A74" s="820" t="s">
        <v>3543</v>
      </c>
      <c r="B74" s="821"/>
      <c r="C74" s="821"/>
      <c r="D74" s="821"/>
      <c r="E74" s="821"/>
      <c r="F74" s="821"/>
      <c r="G74" s="821"/>
      <c r="H74" s="821"/>
      <c r="I74" s="821"/>
      <c r="J74" s="821"/>
      <c r="K74" s="821"/>
      <c r="L74" s="821"/>
      <c r="M74" s="821"/>
      <c r="N74" s="821"/>
      <c r="O74" s="821"/>
      <c r="P74" s="821"/>
      <c r="Q74" s="821"/>
      <c r="R74" s="821"/>
      <c r="S74" s="821"/>
      <c r="T74" s="821"/>
      <c r="U74" s="821"/>
      <c r="V74" s="821"/>
      <c r="W74" s="821"/>
      <c r="X74" s="821"/>
      <c r="Y74" s="821"/>
      <c r="Z74" s="821"/>
      <c r="AA74" s="821"/>
      <c r="AB74" s="821"/>
      <c r="AC74" s="821"/>
      <c r="AD74" s="821"/>
      <c r="AE74" s="821"/>
      <c r="AF74" s="821"/>
      <c r="AG74" s="821"/>
      <c r="AH74" s="821"/>
      <c r="AI74" s="821"/>
      <c r="AJ74" s="821"/>
      <c r="AK74" s="821"/>
      <c r="AL74" s="821"/>
      <c r="AM74" s="821"/>
      <c r="AN74" s="821"/>
      <c r="AO74" s="821"/>
      <c r="AP74" s="821"/>
      <c r="AQ74" s="821"/>
      <c r="AR74" s="821"/>
      <c r="AS74" s="821"/>
      <c r="AT74" s="821"/>
      <c r="AU74" s="821"/>
      <c r="AV74" s="821"/>
      <c r="AW74" s="821"/>
      <c r="AX74" s="821"/>
      <c r="AY74" s="821"/>
      <c r="AZ74" s="524"/>
      <c r="BA74" s="524"/>
      <c r="BB74" s="524"/>
    </row>
    <row r="75" spans="1:16384" s="450" customFormat="1" ht="13.5" x14ac:dyDescent="0.25">
      <c r="A75" s="819" t="s">
        <v>3544</v>
      </c>
      <c r="B75" s="819"/>
      <c r="C75" s="819"/>
      <c r="D75" s="819"/>
      <c r="E75" s="819"/>
      <c r="F75" s="819"/>
      <c r="G75" s="819"/>
      <c r="H75" s="819"/>
      <c r="I75" s="819"/>
      <c r="J75" s="819"/>
      <c r="K75" s="819"/>
      <c r="L75" s="819"/>
      <c r="M75" s="819"/>
      <c r="N75" s="819"/>
      <c r="O75" s="819"/>
      <c r="P75" s="819"/>
      <c r="Q75" s="819"/>
      <c r="R75" s="819"/>
      <c r="S75" s="819"/>
      <c r="T75" s="819"/>
      <c r="U75" s="819"/>
      <c r="V75" s="819"/>
      <c r="W75" s="819"/>
      <c r="X75" s="819"/>
      <c r="Y75" s="819"/>
      <c r="Z75" s="819"/>
      <c r="AA75" s="819"/>
      <c r="AB75" s="819"/>
      <c r="AC75" s="819"/>
      <c r="AD75" s="819"/>
      <c r="AE75" s="819"/>
      <c r="AF75" s="819"/>
      <c r="AG75" s="819"/>
      <c r="AH75" s="819"/>
      <c r="AI75" s="819"/>
      <c r="AJ75" s="819"/>
      <c r="AK75" s="819"/>
      <c r="AL75" s="819"/>
      <c r="AM75" s="819"/>
      <c r="AN75" s="819"/>
      <c r="AO75" s="819"/>
      <c r="AP75" s="819"/>
      <c r="AQ75" s="819"/>
      <c r="AR75" s="819"/>
      <c r="AS75" s="819"/>
      <c r="AT75" s="819"/>
      <c r="AU75" s="819"/>
      <c r="AV75" s="819"/>
      <c r="AW75" s="819"/>
      <c r="AX75" s="819"/>
      <c r="AY75" s="819"/>
      <c r="AZ75" s="524"/>
      <c r="BA75" s="524"/>
      <c r="BB75" s="524"/>
    </row>
    <row r="76" spans="1:16384" s="588" customFormat="1" ht="24" customHeight="1" x14ac:dyDescent="0.25">
      <c r="A76" s="1157" t="s">
        <v>3545</v>
      </c>
      <c r="B76" s="1158"/>
      <c r="C76" s="1158"/>
      <c r="D76" s="1158"/>
      <c r="E76" s="1158"/>
      <c r="F76" s="1158"/>
      <c r="G76" s="1158"/>
      <c r="H76" s="1158"/>
      <c r="I76" s="1158"/>
      <c r="J76" s="1158"/>
      <c r="K76" s="1158"/>
      <c r="L76" s="1158"/>
      <c r="M76" s="1158"/>
      <c r="N76" s="1158"/>
      <c r="O76" s="1158"/>
      <c r="P76" s="1158"/>
      <c r="Q76" s="1158"/>
      <c r="R76" s="1158"/>
      <c r="S76" s="1159"/>
      <c r="T76" s="615"/>
      <c r="U76" s="1154" t="s">
        <v>3469</v>
      </c>
      <c r="V76" s="1154"/>
      <c r="W76" s="1154"/>
      <c r="X76" s="1154"/>
      <c r="Y76" s="1154"/>
      <c r="Z76" s="1154"/>
      <c r="AA76" s="1154"/>
      <c r="AB76" s="1155"/>
      <c r="AC76" s="1121" t="s">
        <v>3470</v>
      </c>
      <c r="AD76" s="1122"/>
      <c r="AE76" s="1122"/>
      <c r="AF76" s="1122"/>
      <c r="AG76" s="1122"/>
      <c r="AH76" s="1122"/>
      <c r="AI76" s="1122"/>
      <c r="AJ76" s="1123"/>
      <c r="AK76" s="1160" t="s">
        <v>3471</v>
      </c>
      <c r="AL76" s="1161"/>
      <c r="AM76" s="1161"/>
      <c r="AN76" s="1161"/>
      <c r="AO76" s="1161"/>
      <c r="AP76" s="1161"/>
      <c r="AQ76" s="1161"/>
      <c r="AR76" s="1161"/>
      <c r="AS76" s="1161"/>
      <c r="AT76" s="1161"/>
      <c r="AU76" s="1162"/>
      <c r="AV76" s="616"/>
      <c r="AW76" s="616"/>
      <c r="AX76" s="616"/>
      <c r="AY76" s="616"/>
      <c r="AZ76" s="616"/>
      <c r="BA76" s="616"/>
      <c r="BB76" s="616"/>
    </row>
    <row r="77" spans="1:16384" s="588" customFormat="1" ht="12.75" customHeight="1" x14ac:dyDescent="0.25">
      <c r="A77" s="815" t="s">
        <v>927</v>
      </c>
      <c r="B77" s="816"/>
      <c r="C77" s="816"/>
      <c r="D77" s="816"/>
      <c r="E77" s="816"/>
      <c r="F77" s="816"/>
      <c r="G77" s="816"/>
      <c r="H77" s="816"/>
      <c r="I77" s="816"/>
      <c r="J77" s="816"/>
      <c r="K77" s="816"/>
      <c r="L77" s="816"/>
      <c r="M77" s="816"/>
      <c r="N77" s="816"/>
      <c r="O77" s="816"/>
      <c r="P77" s="816"/>
      <c r="Q77" s="816"/>
      <c r="R77" s="816"/>
      <c r="S77" s="817"/>
      <c r="T77" s="1140">
        <v>4</v>
      </c>
      <c r="U77" s="1141"/>
      <c r="V77" s="1141"/>
      <c r="W77" s="1141"/>
      <c r="X77" s="1141"/>
      <c r="Y77" s="1141"/>
      <c r="Z77" s="1141"/>
      <c r="AA77" s="1141"/>
      <c r="AB77" s="1142"/>
      <c r="AC77" s="825" t="s">
        <v>3611</v>
      </c>
      <c r="AD77" s="1141"/>
      <c r="AE77" s="1141"/>
      <c r="AF77" s="1141"/>
      <c r="AG77" s="1141"/>
      <c r="AH77" s="1141"/>
      <c r="AI77" s="1141"/>
      <c r="AJ77" s="1142"/>
      <c r="AK77" s="1140"/>
      <c r="AL77" s="1141"/>
      <c r="AM77" s="1141"/>
      <c r="AN77" s="1141"/>
      <c r="AO77" s="1141"/>
      <c r="AP77" s="1141"/>
      <c r="AQ77" s="1141"/>
      <c r="AR77" s="1141"/>
      <c r="AS77" s="1141"/>
      <c r="AT77" s="1141"/>
      <c r="AU77" s="1142"/>
      <c r="AV77" s="617"/>
      <c r="AW77" s="617"/>
      <c r="AX77" s="617"/>
      <c r="AY77" s="617"/>
      <c r="AZ77" s="617"/>
      <c r="BA77" s="617"/>
      <c r="BB77" s="617"/>
    </row>
    <row r="78" spans="1:16384" s="609" customFormat="1" ht="13.5" customHeight="1" x14ac:dyDescent="0.25">
      <c r="A78" s="815" t="s">
        <v>3468</v>
      </c>
      <c r="B78" s="816"/>
      <c r="C78" s="816"/>
      <c r="D78" s="816"/>
      <c r="E78" s="816"/>
      <c r="F78" s="816"/>
      <c r="G78" s="816"/>
      <c r="H78" s="816"/>
      <c r="I78" s="816"/>
      <c r="J78" s="816"/>
      <c r="K78" s="816"/>
      <c r="L78" s="816"/>
      <c r="M78" s="816"/>
      <c r="N78" s="816"/>
      <c r="O78" s="816"/>
      <c r="P78" s="816"/>
      <c r="Q78" s="816"/>
      <c r="R78" s="816"/>
      <c r="S78" s="817"/>
      <c r="T78" s="1137" t="s">
        <v>3472</v>
      </c>
      <c r="U78" s="1137"/>
      <c r="V78" s="1137"/>
      <c r="W78" s="1137"/>
      <c r="X78" s="1137"/>
      <c r="Y78" s="1137"/>
      <c r="Z78" s="1137"/>
      <c r="AA78" s="1137"/>
      <c r="AB78" s="1137"/>
      <c r="AC78" s="1139" t="s">
        <v>3611</v>
      </c>
      <c r="AD78" s="1137"/>
      <c r="AE78" s="1137"/>
      <c r="AF78" s="1137"/>
      <c r="AG78" s="1137"/>
      <c r="AH78" s="1137"/>
      <c r="AI78" s="1137"/>
      <c r="AJ78" s="1137"/>
      <c r="AK78" s="1137"/>
      <c r="AL78" s="1137"/>
      <c r="AM78" s="1137"/>
      <c r="AN78" s="1137"/>
      <c r="AO78" s="1137"/>
      <c r="AP78" s="1137"/>
      <c r="AQ78" s="1137"/>
      <c r="AR78" s="1137"/>
      <c r="AS78" s="1137"/>
      <c r="AT78" s="1137"/>
      <c r="AU78" s="1137"/>
      <c r="AV78" s="617"/>
      <c r="AW78" s="617"/>
      <c r="AX78" s="617"/>
      <c r="AY78" s="617"/>
      <c r="AZ78" s="818"/>
      <c r="BA78" s="818"/>
      <c r="BB78" s="818"/>
      <c r="BC78" s="818"/>
      <c r="BD78" s="818"/>
      <c r="BE78" s="818"/>
      <c r="BF78" s="818"/>
      <c r="BG78" s="818"/>
      <c r="BH78" s="818"/>
      <c r="BI78" s="818"/>
      <c r="BJ78" s="818"/>
      <c r="BK78" s="818"/>
      <c r="BL78" s="818"/>
      <c r="BM78" s="818"/>
      <c r="BN78" s="818"/>
      <c r="BO78" s="818"/>
      <c r="BP78" s="818"/>
      <c r="BQ78" s="818"/>
      <c r="BR78" s="818"/>
      <c r="BS78" s="818"/>
      <c r="BT78" s="818"/>
      <c r="BU78" s="818"/>
      <c r="BV78" s="818"/>
      <c r="BW78" s="818"/>
      <c r="BX78" s="818"/>
      <c r="BY78" s="818"/>
      <c r="BZ78" s="818"/>
      <c r="CA78" s="818"/>
      <c r="CB78" s="818"/>
      <c r="CC78" s="818"/>
      <c r="CD78" s="818"/>
      <c r="CE78" s="818"/>
      <c r="CF78" s="818"/>
      <c r="CG78" s="818"/>
      <c r="CH78" s="818"/>
      <c r="CI78" s="818"/>
      <c r="CJ78" s="818"/>
      <c r="CK78" s="818"/>
      <c r="CL78" s="818"/>
      <c r="CM78" s="818"/>
      <c r="CN78" s="818"/>
      <c r="CO78" s="818"/>
      <c r="CP78" s="818"/>
      <c r="CQ78" s="818"/>
      <c r="CR78" s="818"/>
      <c r="CS78" s="818"/>
      <c r="CT78" s="818"/>
      <c r="CU78" s="818"/>
      <c r="CV78" s="818"/>
      <c r="CW78" s="818"/>
      <c r="CX78" s="818"/>
      <c r="CY78" s="818"/>
      <c r="CZ78" s="818"/>
      <c r="DA78" s="818"/>
      <c r="DB78" s="818"/>
      <c r="DC78" s="818"/>
      <c r="DD78" s="818"/>
      <c r="DE78" s="818"/>
      <c r="DF78" s="818"/>
      <c r="DG78" s="818"/>
      <c r="DH78" s="818"/>
      <c r="DI78" s="818"/>
      <c r="DJ78" s="818"/>
      <c r="DK78" s="818"/>
      <c r="DL78" s="818"/>
      <c r="DM78" s="818"/>
      <c r="DN78" s="818"/>
      <c r="DO78" s="818"/>
      <c r="DP78" s="818"/>
      <c r="DQ78" s="818"/>
      <c r="DR78" s="818"/>
      <c r="DS78" s="818"/>
      <c r="DT78" s="818"/>
      <c r="DU78" s="818"/>
      <c r="DV78" s="818"/>
      <c r="DW78" s="818"/>
      <c r="DX78" s="818"/>
      <c r="DY78" s="818"/>
      <c r="DZ78" s="818"/>
      <c r="EA78" s="818"/>
      <c r="EB78" s="818"/>
      <c r="EC78" s="818"/>
      <c r="ED78" s="818"/>
      <c r="EE78" s="818"/>
      <c r="EF78" s="818"/>
      <c r="EG78" s="818"/>
      <c r="EH78" s="818"/>
      <c r="EI78" s="818"/>
      <c r="EJ78" s="818"/>
      <c r="EK78" s="818"/>
      <c r="EL78" s="818"/>
      <c r="EM78" s="818"/>
      <c r="EN78" s="818"/>
      <c r="EO78" s="818"/>
      <c r="EP78" s="818"/>
      <c r="EQ78" s="818"/>
      <c r="ER78" s="818"/>
      <c r="ES78" s="818"/>
      <c r="ET78" s="818"/>
      <c r="EU78" s="818"/>
      <c r="EV78" s="818"/>
      <c r="EW78" s="818"/>
      <c r="EX78" s="818"/>
      <c r="EY78" s="818"/>
      <c r="EZ78" s="818"/>
      <c r="FA78" s="818"/>
      <c r="FB78" s="818"/>
      <c r="FC78" s="818"/>
      <c r="FD78" s="818"/>
      <c r="FE78" s="818"/>
      <c r="FF78" s="818"/>
      <c r="FG78" s="818"/>
      <c r="FH78" s="818"/>
      <c r="FI78" s="818"/>
      <c r="FJ78" s="818"/>
      <c r="FK78" s="818"/>
      <c r="FL78" s="818"/>
      <c r="FM78" s="818"/>
      <c r="FN78" s="818"/>
      <c r="FO78" s="818"/>
      <c r="FP78" s="818"/>
      <c r="FQ78" s="818"/>
      <c r="FR78" s="818"/>
      <c r="FS78" s="818"/>
      <c r="FT78" s="818"/>
      <c r="FU78" s="818"/>
      <c r="FV78" s="818"/>
      <c r="FW78" s="818"/>
      <c r="FX78" s="818"/>
      <c r="FY78" s="818"/>
      <c r="FZ78" s="818"/>
      <c r="GA78" s="818"/>
      <c r="GB78" s="818"/>
      <c r="GC78" s="818"/>
      <c r="GD78" s="818"/>
      <c r="GE78" s="818"/>
      <c r="GF78" s="818"/>
      <c r="GG78" s="818"/>
      <c r="GH78" s="818"/>
      <c r="GI78" s="818"/>
      <c r="GJ78" s="818"/>
      <c r="GK78" s="818"/>
      <c r="GL78" s="818"/>
      <c r="GM78" s="818"/>
      <c r="GN78" s="818"/>
      <c r="GO78" s="818"/>
      <c r="GP78" s="818"/>
      <c r="GQ78" s="818"/>
      <c r="GR78" s="818"/>
      <c r="GS78" s="818"/>
      <c r="GT78" s="818"/>
      <c r="GU78" s="818"/>
      <c r="GV78" s="818"/>
      <c r="GW78" s="818"/>
      <c r="GX78" s="818"/>
      <c r="GY78" s="818"/>
      <c r="GZ78" s="818"/>
      <c r="HA78" s="818"/>
      <c r="HB78" s="818"/>
      <c r="HC78" s="818"/>
      <c r="HD78" s="818"/>
      <c r="HE78" s="818"/>
      <c r="HF78" s="818"/>
      <c r="HG78" s="818"/>
      <c r="HH78" s="818"/>
      <c r="HI78" s="818"/>
      <c r="HJ78" s="818"/>
      <c r="HK78" s="818"/>
      <c r="HL78" s="818"/>
      <c r="HM78" s="818"/>
      <c r="HN78" s="818"/>
      <c r="HO78" s="818"/>
      <c r="HP78" s="818"/>
      <c r="HQ78" s="818"/>
      <c r="HR78" s="818"/>
      <c r="HS78" s="818"/>
      <c r="HT78" s="818"/>
      <c r="HU78" s="818"/>
      <c r="HV78" s="818"/>
      <c r="HW78" s="818"/>
      <c r="HX78" s="818"/>
      <c r="HY78" s="818"/>
      <c r="HZ78" s="818"/>
      <c r="IA78" s="818"/>
      <c r="IB78" s="818"/>
      <c r="IC78" s="818"/>
      <c r="ID78" s="818"/>
      <c r="IE78" s="818"/>
      <c r="IF78" s="818"/>
      <c r="IG78" s="818"/>
      <c r="IH78" s="818"/>
      <c r="II78" s="818"/>
      <c r="IJ78" s="818"/>
      <c r="IK78" s="818"/>
      <c r="IL78" s="818"/>
      <c r="IM78" s="818"/>
      <c r="IN78" s="818"/>
      <c r="IO78" s="818"/>
      <c r="IP78" s="818"/>
      <c r="IQ78" s="818"/>
      <c r="IR78" s="818"/>
      <c r="IS78" s="818"/>
      <c r="IT78" s="818"/>
      <c r="IU78" s="818"/>
      <c r="IV78" s="818"/>
      <c r="IW78" s="818"/>
      <c r="IX78" s="818"/>
      <c r="IY78" s="818"/>
      <c r="IZ78" s="818"/>
      <c r="JA78" s="818"/>
      <c r="JB78" s="818"/>
      <c r="JC78" s="818"/>
      <c r="JD78" s="818"/>
      <c r="JE78" s="818"/>
      <c r="JF78" s="818"/>
      <c r="JG78" s="818"/>
      <c r="JH78" s="818"/>
      <c r="JI78" s="818"/>
      <c r="JJ78" s="818"/>
      <c r="JK78" s="818"/>
      <c r="JL78" s="818"/>
      <c r="JM78" s="818"/>
      <c r="JN78" s="818"/>
      <c r="JO78" s="818"/>
      <c r="JP78" s="818"/>
      <c r="JQ78" s="818"/>
      <c r="JR78" s="818"/>
      <c r="JS78" s="818"/>
      <c r="JT78" s="818"/>
      <c r="JU78" s="818"/>
      <c r="JV78" s="818"/>
      <c r="JW78" s="818"/>
      <c r="JX78" s="818"/>
      <c r="JY78" s="818"/>
      <c r="JZ78" s="818"/>
      <c r="KA78" s="818"/>
      <c r="KB78" s="818"/>
      <c r="KC78" s="818"/>
      <c r="KD78" s="818"/>
      <c r="KE78" s="818"/>
      <c r="KF78" s="818"/>
      <c r="KG78" s="818"/>
      <c r="KH78" s="818"/>
      <c r="KI78" s="818"/>
      <c r="KJ78" s="818"/>
      <c r="KK78" s="818"/>
      <c r="KL78" s="818"/>
      <c r="KM78" s="818"/>
      <c r="KN78" s="818"/>
      <c r="KO78" s="818"/>
      <c r="KP78" s="818"/>
      <c r="KQ78" s="818"/>
      <c r="KR78" s="818"/>
      <c r="KS78" s="818"/>
      <c r="KT78" s="818"/>
      <c r="KU78" s="818"/>
      <c r="KV78" s="818"/>
      <c r="KW78" s="818"/>
      <c r="KX78" s="818"/>
      <c r="KY78" s="818"/>
      <c r="KZ78" s="818"/>
      <c r="LA78" s="818"/>
      <c r="LB78" s="818"/>
      <c r="LC78" s="818"/>
      <c r="LD78" s="818"/>
      <c r="LE78" s="818"/>
      <c r="LF78" s="818"/>
      <c r="LG78" s="818"/>
      <c r="LH78" s="818"/>
      <c r="LI78" s="818"/>
      <c r="LJ78" s="818"/>
      <c r="LK78" s="818"/>
      <c r="LL78" s="818"/>
      <c r="LM78" s="818"/>
      <c r="LN78" s="818"/>
      <c r="LO78" s="818"/>
      <c r="LP78" s="818"/>
      <c r="LQ78" s="818"/>
      <c r="LR78" s="818"/>
      <c r="LS78" s="818"/>
      <c r="LT78" s="818"/>
      <c r="LU78" s="818"/>
      <c r="LV78" s="818"/>
      <c r="LW78" s="818"/>
      <c r="LX78" s="818"/>
      <c r="LY78" s="818"/>
      <c r="LZ78" s="818"/>
      <c r="MA78" s="818"/>
      <c r="MB78" s="818"/>
      <c r="MC78" s="818"/>
      <c r="MD78" s="818"/>
      <c r="ME78" s="818"/>
      <c r="MF78" s="818"/>
      <c r="MG78" s="818"/>
      <c r="MH78" s="818"/>
      <c r="MI78" s="818"/>
      <c r="MJ78" s="818"/>
      <c r="MK78" s="818"/>
      <c r="ML78" s="818"/>
      <c r="MM78" s="818"/>
      <c r="MN78" s="818"/>
      <c r="MO78" s="818"/>
      <c r="MP78" s="818"/>
      <c r="MQ78" s="818"/>
      <c r="MR78" s="818"/>
      <c r="MS78" s="818"/>
      <c r="MT78" s="818"/>
      <c r="MU78" s="818"/>
      <c r="MV78" s="818"/>
      <c r="MW78" s="818"/>
      <c r="MX78" s="818"/>
      <c r="MY78" s="818"/>
      <c r="MZ78" s="818"/>
      <c r="NA78" s="818"/>
      <c r="NB78" s="818"/>
      <c r="NC78" s="818"/>
      <c r="ND78" s="818"/>
      <c r="NE78" s="818"/>
      <c r="NF78" s="818"/>
      <c r="NG78" s="818"/>
      <c r="NH78" s="818"/>
      <c r="NI78" s="818"/>
      <c r="NJ78" s="818"/>
      <c r="NK78" s="818"/>
      <c r="NL78" s="818"/>
      <c r="NM78" s="818"/>
      <c r="NN78" s="818"/>
      <c r="NO78" s="818"/>
      <c r="NP78" s="818"/>
      <c r="NQ78" s="818"/>
      <c r="NR78" s="818"/>
      <c r="NS78" s="818"/>
      <c r="NT78" s="818"/>
      <c r="NU78" s="818"/>
      <c r="NV78" s="818"/>
      <c r="NW78" s="818"/>
      <c r="NX78" s="818"/>
      <c r="NY78" s="818"/>
      <c r="NZ78" s="818"/>
      <c r="OA78" s="818"/>
      <c r="OB78" s="818"/>
      <c r="OC78" s="818"/>
      <c r="OD78" s="818"/>
      <c r="OE78" s="818"/>
      <c r="OF78" s="818"/>
      <c r="OG78" s="818"/>
      <c r="OH78" s="818"/>
      <c r="OI78" s="818"/>
      <c r="OJ78" s="818"/>
      <c r="OK78" s="818"/>
      <c r="OL78" s="818"/>
      <c r="OM78" s="818"/>
      <c r="ON78" s="818"/>
      <c r="OO78" s="818"/>
      <c r="OP78" s="818"/>
      <c r="OQ78" s="818"/>
      <c r="OR78" s="818"/>
      <c r="OS78" s="818"/>
      <c r="OT78" s="818"/>
      <c r="OU78" s="818"/>
      <c r="OV78" s="818"/>
      <c r="OW78" s="818"/>
      <c r="OX78" s="818"/>
      <c r="OY78" s="818"/>
      <c r="OZ78" s="818"/>
      <c r="PA78" s="818"/>
      <c r="PB78" s="818"/>
      <c r="PC78" s="818"/>
      <c r="PD78" s="818"/>
      <c r="PE78" s="818"/>
      <c r="PF78" s="818"/>
      <c r="PG78" s="818"/>
      <c r="PH78" s="818"/>
      <c r="PI78" s="818"/>
      <c r="PJ78" s="818"/>
      <c r="PK78" s="818"/>
      <c r="PL78" s="818"/>
      <c r="PM78" s="818"/>
      <c r="PN78" s="818"/>
      <c r="PO78" s="818"/>
      <c r="PP78" s="818"/>
      <c r="PQ78" s="818"/>
      <c r="PR78" s="818"/>
      <c r="PS78" s="818"/>
      <c r="PT78" s="818"/>
      <c r="PU78" s="818"/>
      <c r="PV78" s="818"/>
      <c r="PW78" s="818"/>
      <c r="PX78" s="818"/>
      <c r="PY78" s="818"/>
      <c r="PZ78" s="818"/>
      <c r="QA78" s="818"/>
      <c r="QB78" s="818"/>
      <c r="QC78" s="818"/>
      <c r="QD78" s="818"/>
      <c r="QE78" s="818"/>
      <c r="QF78" s="818"/>
      <c r="QG78" s="818"/>
      <c r="QH78" s="818"/>
      <c r="QI78" s="818"/>
      <c r="QJ78" s="818"/>
      <c r="QK78" s="818"/>
      <c r="QL78" s="818"/>
      <c r="QM78" s="818"/>
      <c r="QN78" s="818"/>
      <c r="QO78" s="818"/>
      <c r="QP78" s="818"/>
      <c r="QQ78" s="818"/>
      <c r="QR78" s="818"/>
      <c r="QS78" s="818"/>
      <c r="QT78" s="818"/>
      <c r="QU78" s="818"/>
      <c r="QV78" s="818"/>
      <c r="QW78" s="818"/>
      <c r="QX78" s="818"/>
      <c r="QY78" s="818"/>
      <c r="QZ78" s="818"/>
      <c r="RA78" s="818"/>
      <c r="RB78" s="818"/>
      <c r="RC78" s="818"/>
      <c r="RD78" s="818"/>
      <c r="RE78" s="818"/>
      <c r="RF78" s="818"/>
      <c r="RG78" s="818"/>
      <c r="RH78" s="818"/>
      <c r="RI78" s="818"/>
      <c r="RJ78" s="818"/>
      <c r="RK78" s="818"/>
      <c r="RL78" s="818"/>
      <c r="RM78" s="818"/>
      <c r="RN78" s="818"/>
      <c r="RO78" s="818"/>
      <c r="RP78" s="818"/>
      <c r="RQ78" s="818"/>
      <c r="RR78" s="818"/>
      <c r="RS78" s="818"/>
      <c r="RT78" s="818"/>
      <c r="RU78" s="818"/>
      <c r="RV78" s="818"/>
      <c r="RW78" s="818"/>
      <c r="RX78" s="818"/>
      <c r="RY78" s="818"/>
      <c r="RZ78" s="818"/>
      <c r="SA78" s="818"/>
      <c r="SB78" s="818"/>
      <c r="SC78" s="818"/>
      <c r="SD78" s="818"/>
      <c r="SE78" s="818"/>
      <c r="SF78" s="818"/>
      <c r="SG78" s="818"/>
      <c r="SH78" s="818"/>
      <c r="SI78" s="818"/>
      <c r="SJ78" s="818"/>
      <c r="SK78" s="818"/>
      <c r="SL78" s="818"/>
      <c r="SM78" s="818"/>
      <c r="SN78" s="818"/>
      <c r="SO78" s="818"/>
      <c r="SP78" s="818"/>
      <c r="SQ78" s="818"/>
      <c r="SR78" s="818"/>
      <c r="SS78" s="818"/>
      <c r="ST78" s="818"/>
      <c r="SU78" s="818"/>
      <c r="SV78" s="818"/>
      <c r="SW78" s="818"/>
      <c r="SX78" s="818"/>
      <c r="SY78" s="818"/>
      <c r="SZ78" s="818"/>
      <c r="TA78" s="818"/>
      <c r="TB78" s="818"/>
      <c r="TC78" s="818"/>
      <c r="TD78" s="818"/>
      <c r="TE78" s="818"/>
      <c r="TF78" s="818"/>
      <c r="TG78" s="818"/>
      <c r="TH78" s="818"/>
      <c r="TI78" s="818"/>
      <c r="TJ78" s="818"/>
      <c r="TK78" s="818"/>
      <c r="TL78" s="818"/>
      <c r="TM78" s="818"/>
      <c r="TN78" s="818"/>
      <c r="TO78" s="818"/>
      <c r="TP78" s="818"/>
      <c r="TQ78" s="818"/>
      <c r="TR78" s="818"/>
      <c r="TS78" s="818"/>
      <c r="TT78" s="818"/>
      <c r="TU78" s="818"/>
      <c r="TV78" s="818"/>
      <c r="TW78" s="818"/>
      <c r="TX78" s="818"/>
      <c r="TY78" s="818"/>
      <c r="TZ78" s="818"/>
      <c r="UA78" s="818"/>
      <c r="UB78" s="818"/>
      <c r="UC78" s="818"/>
      <c r="UD78" s="818"/>
      <c r="UE78" s="818"/>
      <c r="UF78" s="818"/>
      <c r="UG78" s="818"/>
      <c r="UH78" s="818"/>
      <c r="UI78" s="818"/>
      <c r="UJ78" s="818"/>
      <c r="UK78" s="818"/>
      <c r="UL78" s="818"/>
      <c r="UM78" s="818"/>
      <c r="UN78" s="818"/>
      <c r="UO78" s="818"/>
      <c r="UP78" s="818"/>
      <c r="UQ78" s="818"/>
      <c r="UR78" s="818"/>
      <c r="US78" s="818"/>
      <c r="UT78" s="818"/>
      <c r="UU78" s="818"/>
      <c r="UV78" s="818"/>
      <c r="UW78" s="818"/>
      <c r="UX78" s="818"/>
      <c r="UY78" s="818"/>
      <c r="UZ78" s="818"/>
      <c r="VA78" s="818"/>
      <c r="VB78" s="818"/>
      <c r="VC78" s="818"/>
      <c r="VD78" s="818"/>
      <c r="VE78" s="818"/>
      <c r="VF78" s="818"/>
      <c r="VG78" s="818"/>
      <c r="VH78" s="818"/>
      <c r="VI78" s="818"/>
      <c r="VJ78" s="818"/>
      <c r="VK78" s="818"/>
      <c r="VL78" s="818"/>
      <c r="VM78" s="818"/>
      <c r="VN78" s="818"/>
      <c r="VO78" s="818"/>
      <c r="VP78" s="818"/>
      <c r="VQ78" s="818"/>
      <c r="VR78" s="818"/>
      <c r="VS78" s="818"/>
      <c r="VT78" s="818"/>
      <c r="VU78" s="818"/>
      <c r="VV78" s="818"/>
      <c r="VW78" s="818"/>
      <c r="VX78" s="818"/>
      <c r="VY78" s="818"/>
      <c r="VZ78" s="818"/>
      <c r="WA78" s="818"/>
      <c r="WB78" s="818"/>
      <c r="WC78" s="818"/>
      <c r="WD78" s="818"/>
      <c r="WE78" s="818"/>
      <c r="WF78" s="818"/>
      <c r="WG78" s="818"/>
      <c r="WH78" s="818"/>
      <c r="WI78" s="818"/>
      <c r="WJ78" s="818"/>
      <c r="WK78" s="818"/>
      <c r="WL78" s="818"/>
      <c r="WM78" s="818"/>
      <c r="WN78" s="818"/>
      <c r="WO78" s="818"/>
      <c r="WP78" s="818"/>
      <c r="WQ78" s="818"/>
      <c r="WR78" s="818"/>
      <c r="WS78" s="818"/>
      <c r="WT78" s="818"/>
      <c r="WU78" s="818"/>
      <c r="WV78" s="818"/>
      <c r="WW78" s="818"/>
      <c r="WX78" s="818"/>
      <c r="WY78" s="818"/>
      <c r="WZ78" s="818"/>
      <c r="XA78" s="818"/>
      <c r="XB78" s="818"/>
      <c r="XC78" s="818"/>
      <c r="XD78" s="818"/>
      <c r="XE78" s="818"/>
      <c r="XF78" s="818"/>
      <c r="XG78" s="818"/>
      <c r="XH78" s="818"/>
      <c r="XI78" s="818"/>
      <c r="XJ78" s="818"/>
      <c r="XK78" s="818"/>
      <c r="XL78" s="818"/>
      <c r="XM78" s="818"/>
      <c r="XN78" s="818"/>
      <c r="XO78" s="818"/>
      <c r="XP78" s="818"/>
      <c r="XQ78" s="818"/>
      <c r="XR78" s="818"/>
      <c r="XS78" s="818"/>
      <c r="XT78" s="818"/>
      <c r="XU78" s="818"/>
      <c r="XV78" s="818"/>
      <c r="XW78" s="818"/>
      <c r="XX78" s="818"/>
      <c r="XY78" s="818"/>
      <c r="XZ78" s="818"/>
      <c r="YA78" s="818"/>
      <c r="YB78" s="818"/>
      <c r="YC78" s="818"/>
      <c r="YD78" s="818"/>
      <c r="YE78" s="818"/>
      <c r="YF78" s="818"/>
      <c r="YG78" s="818"/>
      <c r="YH78" s="818"/>
      <c r="YI78" s="818"/>
      <c r="YJ78" s="818"/>
      <c r="YK78" s="818"/>
      <c r="YL78" s="818"/>
      <c r="YM78" s="818"/>
      <c r="YN78" s="818"/>
      <c r="YO78" s="818"/>
      <c r="YP78" s="818"/>
      <c r="YQ78" s="818"/>
      <c r="YR78" s="818"/>
      <c r="YS78" s="818"/>
      <c r="YT78" s="818"/>
      <c r="YU78" s="818"/>
      <c r="YV78" s="818"/>
      <c r="YW78" s="818"/>
      <c r="YX78" s="818"/>
      <c r="YY78" s="818"/>
      <c r="YZ78" s="818"/>
      <c r="ZA78" s="818"/>
      <c r="ZB78" s="818"/>
      <c r="ZC78" s="818"/>
      <c r="ZD78" s="818"/>
      <c r="ZE78" s="818"/>
      <c r="ZF78" s="818"/>
      <c r="ZG78" s="818"/>
      <c r="ZH78" s="818"/>
      <c r="ZI78" s="818"/>
      <c r="ZJ78" s="818"/>
      <c r="ZK78" s="818"/>
      <c r="ZL78" s="818"/>
      <c r="ZM78" s="818"/>
      <c r="ZN78" s="818"/>
      <c r="ZO78" s="818"/>
      <c r="ZP78" s="818"/>
      <c r="ZQ78" s="818"/>
      <c r="ZR78" s="818"/>
      <c r="ZS78" s="818"/>
      <c r="ZT78" s="818"/>
      <c r="ZU78" s="818"/>
      <c r="ZV78" s="818"/>
      <c r="ZW78" s="818"/>
      <c r="ZX78" s="818"/>
      <c r="ZY78" s="818"/>
      <c r="ZZ78" s="818"/>
      <c r="AAA78" s="818"/>
      <c r="AAB78" s="818"/>
      <c r="AAC78" s="818"/>
      <c r="AAD78" s="818"/>
      <c r="AAE78" s="818"/>
      <c r="AAF78" s="818"/>
      <c r="AAG78" s="818"/>
      <c r="AAH78" s="818"/>
      <c r="AAI78" s="818"/>
      <c r="AAJ78" s="818"/>
      <c r="AAK78" s="818"/>
      <c r="AAL78" s="818"/>
      <c r="AAM78" s="818"/>
      <c r="AAN78" s="818"/>
      <c r="AAO78" s="818"/>
      <c r="AAP78" s="818"/>
      <c r="AAQ78" s="818"/>
      <c r="AAR78" s="818"/>
      <c r="AAS78" s="818"/>
      <c r="AAT78" s="818"/>
      <c r="AAU78" s="818"/>
      <c r="AAV78" s="818"/>
      <c r="AAW78" s="818"/>
      <c r="AAX78" s="818"/>
      <c r="AAY78" s="818"/>
      <c r="AAZ78" s="818"/>
      <c r="ABA78" s="818"/>
      <c r="ABB78" s="818"/>
      <c r="ABC78" s="818"/>
      <c r="ABD78" s="818"/>
      <c r="ABE78" s="818"/>
      <c r="ABF78" s="818"/>
      <c r="ABG78" s="818"/>
      <c r="ABH78" s="818"/>
      <c r="ABI78" s="818"/>
      <c r="ABJ78" s="818"/>
      <c r="ABK78" s="818"/>
      <c r="ABL78" s="818"/>
      <c r="ABM78" s="818"/>
      <c r="ABN78" s="818"/>
      <c r="ABO78" s="818"/>
      <c r="ABP78" s="818"/>
      <c r="ABQ78" s="818"/>
      <c r="ABR78" s="818"/>
      <c r="ABS78" s="818"/>
      <c r="ABT78" s="818"/>
      <c r="ABU78" s="818"/>
      <c r="ABV78" s="818"/>
      <c r="ABW78" s="818"/>
      <c r="ABX78" s="818"/>
      <c r="ABY78" s="818"/>
      <c r="ABZ78" s="818"/>
      <c r="ACA78" s="818"/>
      <c r="ACB78" s="818"/>
      <c r="ACC78" s="818"/>
      <c r="ACD78" s="818"/>
      <c r="ACE78" s="818"/>
      <c r="ACF78" s="818"/>
      <c r="ACG78" s="818"/>
      <c r="ACH78" s="818"/>
      <c r="ACI78" s="818"/>
      <c r="ACJ78" s="818"/>
      <c r="ACK78" s="818"/>
      <c r="ACL78" s="818"/>
      <c r="ACM78" s="818"/>
      <c r="ACN78" s="818"/>
      <c r="ACO78" s="818"/>
      <c r="ACP78" s="818"/>
      <c r="ACQ78" s="818"/>
      <c r="ACR78" s="818"/>
      <c r="ACS78" s="818"/>
      <c r="ACT78" s="818"/>
      <c r="ACU78" s="818"/>
      <c r="ACV78" s="818"/>
      <c r="ACW78" s="818"/>
      <c r="ACX78" s="818"/>
      <c r="ACY78" s="818"/>
      <c r="ACZ78" s="818"/>
      <c r="ADA78" s="818"/>
      <c r="ADB78" s="818"/>
      <c r="ADC78" s="818"/>
      <c r="ADD78" s="818"/>
      <c r="ADE78" s="818"/>
      <c r="ADF78" s="818"/>
      <c r="ADG78" s="818"/>
      <c r="ADH78" s="818"/>
      <c r="ADI78" s="818"/>
      <c r="ADJ78" s="818"/>
      <c r="ADK78" s="818"/>
      <c r="ADL78" s="818"/>
      <c r="ADM78" s="818"/>
      <c r="ADN78" s="818"/>
      <c r="ADO78" s="818"/>
      <c r="ADP78" s="818"/>
      <c r="ADQ78" s="818"/>
      <c r="ADR78" s="818"/>
      <c r="ADS78" s="818"/>
      <c r="ADT78" s="818"/>
      <c r="ADU78" s="818"/>
      <c r="ADV78" s="818"/>
      <c r="ADW78" s="818"/>
      <c r="ADX78" s="818"/>
      <c r="ADY78" s="818"/>
      <c r="ADZ78" s="818"/>
      <c r="AEA78" s="818"/>
      <c r="AEB78" s="818"/>
      <c r="AEC78" s="818"/>
      <c r="AED78" s="818"/>
      <c r="AEE78" s="818"/>
      <c r="AEF78" s="818"/>
      <c r="AEG78" s="818"/>
      <c r="AEH78" s="818"/>
      <c r="AEI78" s="818"/>
      <c r="AEJ78" s="818"/>
      <c r="AEK78" s="818"/>
      <c r="AEL78" s="818"/>
      <c r="AEM78" s="818"/>
      <c r="AEN78" s="818"/>
      <c r="AEO78" s="818"/>
      <c r="AEP78" s="818"/>
      <c r="AEQ78" s="818"/>
      <c r="AER78" s="818"/>
      <c r="AES78" s="818"/>
      <c r="AET78" s="818"/>
      <c r="AEU78" s="818"/>
      <c r="AEV78" s="818"/>
      <c r="AEW78" s="818"/>
      <c r="AEX78" s="818"/>
      <c r="AEY78" s="818"/>
      <c r="AEZ78" s="818"/>
      <c r="AFA78" s="818"/>
      <c r="AFB78" s="818"/>
      <c r="AFC78" s="818"/>
      <c r="AFD78" s="818"/>
      <c r="AFE78" s="818"/>
      <c r="AFF78" s="818"/>
      <c r="AFG78" s="818"/>
      <c r="AFH78" s="818"/>
      <c r="AFI78" s="818"/>
      <c r="AFJ78" s="818"/>
      <c r="AFK78" s="818"/>
      <c r="AFL78" s="818"/>
      <c r="AFM78" s="818"/>
      <c r="AFN78" s="818"/>
      <c r="AFO78" s="818"/>
      <c r="AFP78" s="818"/>
      <c r="AFQ78" s="818"/>
      <c r="AFR78" s="818"/>
      <c r="AFS78" s="818"/>
      <c r="AFT78" s="818"/>
      <c r="AFU78" s="818"/>
      <c r="AFV78" s="818"/>
      <c r="AFW78" s="818"/>
      <c r="AFX78" s="818"/>
      <c r="AFY78" s="818"/>
      <c r="AFZ78" s="818"/>
      <c r="AGA78" s="818"/>
      <c r="AGB78" s="818"/>
      <c r="AGC78" s="818"/>
      <c r="AGD78" s="818"/>
      <c r="AGE78" s="818"/>
      <c r="AGF78" s="818"/>
      <c r="AGG78" s="818"/>
      <c r="AGH78" s="818"/>
      <c r="AGI78" s="818"/>
      <c r="AGJ78" s="818"/>
      <c r="AGK78" s="818"/>
      <c r="AGL78" s="818"/>
      <c r="AGM78" s="818"/>
      <c r="AGN78" s="818"/>
      <c r="AGO78" s="818"/>
      <c r="AGP78" s="818"/>
      <c r="AGQ78" s="818"/>
      <c r="AGR78" s="818"/>
      <c r="AGS78" s="818"/>
      <c r="AGT78" s="818"/>
      <c r="AGU78" s="818"/>
      <c r="AGV78" s="818"/>
      <c r="AGW78" s="818"/>
      <c r="AGX78" s="818"/>
      <c r="AGY78" s="818"/>
      <c r="AGZ78" s="818"/>
      <c r="AHA78" s="818"/>
      <c r="AHB78" s="818"/>
      <c r="AHC78" s="818"/>
      <c r="AHD78" s="818"/>
      <c r="AHE78" s="818"/>
      <c r="AHF78" s="818"/>
      <c r="AHG78" s="818"/>
      <c r="AHH78" s="818"/>
      <c r="AHI78" s="818"/>
      <c r="AHJ78" s="818"/>
      <c r="AHK78" s="818"/>
      <c r="AHL78" s="818"/>
      <c r="AHM78" s="818"/>
      <c r="AHN78" s="818"/>
      <c r="AHO78" s="818"/>
      <c r="AHP78" s="818"/>
      <c r="AHQ78" s="818"/>
      <c r="AHR78" s="818"/>
      <c r="AHS78" s="818"/>
      <c r="AHT78" s="818"/>
      <c r="AHU78" s="818"/>
      <c r="AHV78" s="818"/>
      <c r="AHW78" s="818"/>
      <c r="AHX78" s="818"/>
      <c r="AHY78" s="818"/>
      <c r="AHZ78" s="818"/>
      <c r="AIA78" s="818"/>
      <c r="AIB78" s="818"/>
      <c r="AIC78" s="818"/>
      <c r="AID78" s="818"/>
      <c r="AIE78" s="818"/>
      <c r="AIF78" s="818"/>
      <c r="AIG78" s="818"/>
      <c r="AIH78" s="818"/>
      <c r="AII78" s="818"/>
      <c r="AIJ78" s="818"/>
      <c r="AIK78" s="818"/>
      <c r="AIL78" s="818"/>
      <c r="AIM78" s="818"/>
      <c r="AIN78" s="818"/>
      <c r="AIO78" s="818"/>
      <c r="AIP78" s="818"/>
      <c r="AIQ78" s="818"/>
      <c r="AIR78" s="818"/>
      <c r="AIS78" s="818"/>
      <c r="AIT78" s="818"/>
      <c r="AIU78" s="818"/>
      <c r="AIV78" s="818"/>
      <c r="AIW78" s="818"/>
      <c r="AIX78" s="818"/>
      <c r="AIY78" s="818"/>
      <c r="AIZ78" s="818"/>
      <c r="AJA78" s="818"/>
      <c r="AJB78" s="818"/>
      <c r="AJC78" s="818"/>
      <c r="AJD78" s="818"/>
      <c r="AJE78" s="818"/>
      <c r="AJF78" s="818"/>
      <c r="AJG78" s="818"/>
      <c r="AJH78" s="818"/>
      <c r="AJI78" s="818"/>
      <c r="AJJ78" s="818"/>
      <c r="AJK78" s="818"/>
      <c r="AJL78" s="818"/>
      <c r="AJM78" s="818"/>
      <c r="AJN78" s="818"/>
      <c r="AJO78" s="818"/>
      <c r="AJP78" s="818"/>
      <c r="AJQ78" s="818"/>
      <c r="AJR78" s="818"/>
      <c r="AJS78" s="818"/>
      <c r="AJT78" s="818"/>
      <c r="AJU78" s="818"/>
      <c r="AJV78" s="818"/>
      <c r="AJW78" s="818"/>
      <c r="AJX78" s="818"/>
      <c r="AJY78" s="818"/>
      <c r="AJZ78" s="818"/>
      <c r="AKA78" s="818"/>
      <c r="AKB78" s="818"/>
      <c r="AKC78" s="818"/>
      <c r="AKD78" s="818"/>
      <c r="AKE78" s="818"/>
      <c r="AKF78" s="818"/>
      <c r="AKG78" s="818"/>
      <c r="AKH78" s="818"/>
      <c r="AKI78" s="818"/>
      <c r="AKJ78" s="818"/>
      <c r="AKK78" s="818"/>
      <c r="AKL78" s="818"/>
      <c r="AKM78" s="818"/>
      <c r="AKN78" s="818"/>
      <c r="AKO78" s="818"/>
      <c r="AKP78" s="818"/>
      <c r="AKQ78" s="818"/>
      <c r="AKR78" s="818"/>
      <c r="AKS78" s="818"/>
      <c r="AKT78" s="818"/>
      <c r="AKU78" s="818"/>
      <c r="AKV78" s="818"/>
      <c r="AKW78" s="818"/>
      <c r="AKX78" s="818"/>
      <c r="AKY78" s="818"/>
      <c r="AKZ78" s="818"/>
      <c r="ALA78" s="818"/>
      <c r="ALB78" s="818"/>
      <c r="ALC78" s="818"/>
      <c r="ALD78" s="818"/>
      <c r="ALE78" s="818"/>
      <c r="ALF78" s="818"/>
      <c r="ALG78" s="818"/>
      <c r="ALH78" s="818"/>
      <c r="ALI78" s="818"/>
      <c r="ALJ78" s="818"/>
      <c r="ALK78" s="818"/>
      <c r="ALL78" s="818"/>
      <c r="ALM78" s="818"/>
      <c r="ALN78" s="818"/>
      <c r="ALO78" s="818"/>
      <c r="ALP78" s="818"/>
      <c r="ALQ78" s="818"/>
      <c r="ALR78" s="818"/>
      <c r="ALS78" s="818"/>
      <c r="ALT78" s="818"/>
      <c r="ALU78" s="818"/>
      <c r="ALV78" s="818"/>
      <c r="ALW78" s="818"/>
      <c r="ALX78" s="818"/>
      <c r="ALY78" s="818"/>
      <c r="ALZ78" s="818"/>
      <c r="AMA78" s="818"/>
      <c r="AMB78" s="818"/>
      <c r="AMC78" s="818"/>
      <c r="AMD78" s="818"/>
      <c r="AME78" s="818"/>
      <c r="AMF78" s="818"/>
      <c r="AMG78" s="818"/>
      <c r="AMH78" s="818"/>
      <c r="AMI78" s="818"/>
      <c r="AMJ78" s="818"/>
      <c r="AMK78" s="818"/>
      <c r="AML78" s="818"/>
      <c r="AMM78" s="818"/>
      <c r="AMN78" s="818"/>
      <c r="AMO78" s="818"/>
      <c r="AMP78" s="818"/>
      <c r="AMQ78" s="818"/>
      <c r="AMR78" s="818"/>
      <c r="AMS78" s="818"/>
      <c r="AMT78" s="818"/>
      <c r="AMU78" s="818"/>
      <c r="AMV78" s="818"/>
      <c r="AMW78" s="818"/>
      <c r="AMX78" s="818"/>
      <c r="AMY78" s="818"/>
      <c r="AMZ78" s="818"/>
      <c r="ANA78" s="818"/>
      <c r="ANB78" s="818"/>
      <c r="ANC78" s="818"/>
      <c r="AND78" s="818"/>
      <c r="ANE78" s="818"/>
      <c r="ANF78" s="818"/>
      <c r="ANG78" s="818"/>
      <c r="ANH78" s="818"/>
      <c r="ANI78" s="818"/>
      <c r="ANJ78" s="818"/>
      <c r="ANK78" s="818"/>
      <c r="ANL78" s="818"/>
      <c r="ANM78" s="818"/>
      <c r="ANN78" s="818"/>
      <c r="ANO78" s="818"/>
      <c r="ANP78" s="818"/>
      <c r="ANQ78" s="818"/>
      <c r="ANR78" s="818"/>
      <c r="ANS78" s="818"/>
      <c r="ANT78" s="818"/>
      <c r="ANU78" s="818"/>
      <c r="ANV78" s="818"/>
      <c r="ANW78" s="818"/>
      <c r="ANX78" s="818"/>
      <c r="ANY78" s="818"/>
      <c r="ANZ78" s="818"/>
      <c r="AOA78" s="818"/>
      <c r="AOB78" s="818"/>
      <c r="AOC78" s="818"/>
      <c r="AOD78" s="818"/>
      <c r="AOE78" s="818"/>
      <c r="AOF78" s="818"/>
      <c r="AOG78" s="818"/>
      <c r="AOH78" s="818"/>
      <c r="AOI78" s="818"/>
      <c r="AOJ78" s="818"/>
      <c r="AOK78" s="818"/>
      <c r="AOL78" s="818"/>
      <c r="AOM78" s="818"/>
      <c r="AON78" s="818"/>
      <c r="AOO78" s="818"/>
      <c r="AOP78" s="818"/>
      <c r="AOQ78" s="818"/>
      <c r="AOR78" s="818"/>
      <c r="AOS78" s="818"/>
      <c r="AOT78" s="818"/>
      <c r="AOU78" s="818"/>
      <c r="AOV78" s="818"/>
      <c r="AOW78" s="818"/>
      <c r="AOX78" s="818"/>
      <c r="AOY78" s="818"/>
      <c r="AOZ78" s="818"/>
      <c r="APA78" s="818"/>
      <c r="APB78" s="818"/>
      <c r="APC78" s="818"/>
      <c r="APD78" s="818"/>
      <c r="APE78" s="818"/>
      <c r="APF78" s="818"/>
      <c r="APG78" s="818"/>
      <c r="APH78" s="818"/>
      <c r="API78" s="818"/>
      <c r="APJ78" s="818"/>
      <c r="APK78" s="818"/>
      <c r="APL78" s="818"/>
      <c r="APM78" s="818"/>
      <c r="APN78" s="818"/>
      <c r="APO78" s="818"/>
      <c r="APP78" s="818"/>
      <c r="APQ78" s="818"/>
      <c r="APR78" s="818"/>
      <c r="APS78" s="818"/>
      <c r="APT78" s="818"/>
      <c r="APU78" s="818"/>
      <c r="APV78" s="818"/>
      <c r="APW78" s="818"/>
      <c r="APX78" s="818"/>
      <c r="APY78" s="818"/>
      <c r="APZ78" s="818"/>
      <c r="AQA78" s="818"/>
      <c r="AQB78" s="818"/>
      <c r="AQC78" s="818"/>
      <c r="AQD78" s="818"/>
      <c r="AQE78" s="818"/>
      <c r="AQF78" s="818"/>
      <c r="AQG78" s="818"/>
      <c r="AQH78" s="818"/>
      <c r="AQI78" s="818"/>
      <c r="AQJ78" s="818"/>
      <c r="AQK78" s="818"/>
      <c r="AQL78" s="818"/>
      <c r="AQM78" s="818"/>
      <c r="AQN78" s="818"/>
      <c r="AQO78" s="818"/>
      <c r="AQP78" s="818"/>
      <c r="AQQ78" s="818"/>
      <c r="AQR78" s="818"/>
      <c r="AQS78" s="818"/>
      <c r="AQT78" s="818"/>
      <c r="AQU78" s="818"/>
      <c r="AQV78" s="818"/>
      <c r="AQW78" s="818"/>
      <c r="AQX78" s="818"/>
      <c r="AQY78" s="818"/>
      <c r="AQZ78" s="818"/>
      <c r="ARA78" s="818"/>
      <c r="ARB78" s="818"/>
      <c r="ARC78" s="818"/>
      <c r="ARD78" s="818"/>
      <c r="ARE78" s="818"/>
      <c r="ARF78" s="818"/>
      <c r="ARG78" s="818"/>
      <c r="ARH78" s="818"/>
      <c r="ARI78" s="818"/>
      <c r="ARJ78" s="818"/>
      <c r="ARK78" s="818"/>
      <c r="ARL78" s="818"/>
      <c r="ARM78" s="818"/>
      <c r="ARN78" s="818"/>
      <c r="ARO78" s="818"/>
      <c r="ARP78" s="818"/>
      <c r="ARQ78" s="818"/>
      <c r="ARR78" s="818"/>
      <c r="ARS78" s="818"/>
      <c r="ART78" s="818"/>
      <c r="ARU78" s="818"/>
      <c r="ARV78" s="818"/>
      <c r="ARW78" s="818"/>
      <c r="ARX78" s="818"/>
      <c r="ARY78" s="818"/>
      <c r="ARZ78" s="818"/>
      <c r="ASA78" s="818"/>
      <c r="ASB78" s="818"/>
      <c r="ASC78" s="818"/>
      <c r="ASD78" s="818"/>
      <c r="ASE78" s="818"/>
      <c r="ASF78" s="818"/>
      <c r="ASG78" s="818"/>
      <c r="ASH78" s="818"/>
      <c r="ASI78" s="818"/>
      <c r="ASJ78" s="818"/>
      <c r="ASK78" s="818"/>
      <c r="ASL78" s="818"/>
      <c r="ASM78" s="818"/>
      <c r="ASN78" s="818"/>
      <c r="ASO78" s="818"/>
      <c r="ASP78" s="818"/>
      <c r="ASQ78" s="818"/>
      <c r="ASR78" s="818"/>
      <c r="ASS78" s="818"/>
      <c r="AST78" s="818"/>
      <c r="ASU78" s="818"/>
      <c r="ASV78" s="818"/>
      <c r="ASW78" s="818"/>
      <c r="ASX78" s="818"/>
      <c r="ASY78" s="818"/>
      <c r="ASZ78" s="818"/>
      <c r="ATA78" s="818"/>
      <c r="ATB78" s="818"/>
      <c r="ATC78" s="818"/>
      <c r="ATD78" s="818"/>
      <c r="ATE78" s="818"/>
      <c r="ATF78" s="818"/>
      <c r="ATG78" s="818"/>
      <c r="ATH78" s="818"/>
      <c r="ATI78" s="818"/>
      <c r="ATJ78" s="818"/>
      <c r="ATK78" s="818"/>
      <c r="ATL78" s="818"/>
      <c r="ATM78" s="818"/>
      <c r="ATN78" s="818"/>
      <c r="ATO78" s="818"/>
      <c r="ATP78" s="818"/>
      <c r="ATQ78" s="818"/>
      <c r="ATR78" s="818"/>
      <c r="ATS78" s="818"/>
      <c r="ATT78" s="818"/>
      <c r="ATU78" s="818"/>
      <c r="ATV78" s="818"/>
      <c r="ATW78" s="818"/>
      <c r="ATX78" s="818"/>
      <c r="ATY78" s="818"/>
      <c r="ATZ78" s="818"/>
      <c r="AUA78" s="818"/>
      <c r="AUB78" s="818"/>
      <c r="AUC78" s="818"/>
      <c r="AUD78" s="818"/>
      <c r="AUE78" s="818"/>
      <c r="AUF78" s="818"/>
      <c r="AUG78" s="818"/>
      <c r="AUH78" s="818"/>
      <c r="AUI78" s="818"/>
      <c r="AUJ78" s="818"/>
      <c r="AUK78" s="818"/>
      <c r="AUL78" s="818"/>
      <c r="AUM78" s="818"/>
      <c r="AUN78" s="818"/>
      <c r="AUO78" s="818"/>
      <c r="AUP78" s="818"/>
      <c r="AUQ78" s="818"/>
      <c r="AUR78" s="818"/>
      <c r="AUS78" s="818"/>
      <c r="AUT78" s="818"/>
      <c r="AUU78" s="818"/>
      <c r="AUV78" s="818"/>
      <c r="AUW78" s="818"/>
      <c r="AUX78" s="818"/>
      <c r="AUY78" s="818"/>
      <c r="AUZ78" s="818"/>
      <c r="AVA78" s="818"/>
      <c r="AVB78" s="818"/>
      <c r="AVC78" s="818"/>
      <c r="AVD78" s="818"/>
      <c r="AVE78" s="818"/>
      <c r="AVF78" s="818"/>
      <c r="AVG78" s="818"/>
      <c r="AVH78" s="818"/>
      <c r="AVI78" s="818"/>
      <c r="AVJ78" s="818"/>
      <c r="AVK78" s="818"/>
      <c r="AVL78" s="818"/>
      <c r="AVM78" s="818"/>
      <c r="AVN78" s="818"/>
      <c r="AVO78" s="818"/>
      <c r="AVP78" s="818"/>
      <c r="AVQ78" s="818"/>
      <c r="AVR78" s="818"/>
      <c r="AVS78" s="818"/>
      <c r="AVT78" s="818"/>
      <c r="AVU78" s="818"/>
      <c r="AVV78" s="818"/>
      <c r="AVW78" s="818"/>
      <c r="AVX78" s="818"/>
      <c r="AVY78" s="818"/>
      <c r="AVZ78" s="818"/>
      <c r="AWA78" s="818"/>
      <c r="AWB78" s="818"/>
      <c r="AWC78" s="818"/>
      <c r="AWD78" s="818"/>
      <c r="AWE78" s="818"/>
      <c r="AWF78" s="818"/>
      <c r="AWG78" s="818"/>
      <c r="AWH78" s="818"/>
      <c r="AWI78" s="818"/>
      <c r="AWJ78" s="818"/>
      <c r="AWK78" s="818"/>
      <c r="AWL78" s="818"/>
      <c r="AWM78" s="818"/>
      <c r="AWN78" s="818"/>
      <c r="AWO78" s="818"/>
      <c r="AWP78" s="818"/>
      <c r="AWQ78" s="818"/>
      <c r="AWR78" s="818"/>
      <c r="AWS78" s="818"/>
      <c r="AWT78" s="818"/>
      <c r="AWU78" s="818"/>
      <c r="AWV78" s="818"/>
      <c r="AWW78" s="818"/>
      <c r="AWX78" s="818"/>
      <c r="AWY78" s="818"/>
      <c r="AWZ78" s="818"/>
      <c r="AXA78" s="818"/>
      <c r="AXB78" s="818"/>
      <c r="AXC78" s="818"/>
      <c r="AXD78" s="818"/>
      <c r="AXE78" s="818"/>
      <c r="AXF78" s="818"/>
      <c r="AXG78" s="818"/>
      <c r="AXH78" s="818"/>
      <c r="AXI78" s="818"/>
      <c r="AXJ78" s="818"/>
      <c r="AXK78" s="818"/>
      <c r="AXL78" s="818"/>
      <c r="AXM78" s="818"/>
      <c r="AXN78" s="818"/>
      <c r="AXO78" s="818"/>
      <c r="AXP78" s="818"/>
      <c r="AXQ78" s="818"/>
      <c r="AXR78" s="818"/>
      <c r="AXS78" s="818"/>
      <c r="AXT78" s="818"/>
      <c r="AXU78" s="818"/>
      <c r="AXV78" s="818"/>
      <c r="AXW78" s="818"/>
      <c r="AXX78" s="818"/>
      <c r="AXY78" s="818"/>
      <c r="AXZ78" s="818"/>
      <c r="AYA78" s="818"/>
      <c r="AYB78" s="818"/>
      <c r="AYC78" s="818"/>
      <c r="AYD78" s="818"/>
      <c r="AYE78" s="818"/>
      <c r="AYF78" s="818"/>
      <c r="AYG78" s="818"/>
      <c r="AYH78" s="818"/>
      <c r="AYI78" s="818"/>
      <c r="AYJ78" s="818"/>
      <c r="AYK78" s="818"/>
      <c r="AYL78" s="818"/>
      <c r="AYM78" s="818"/>
      <c r="AYN78" s="818"/>
      <c r="AYO78" s="818"/>
      <c r="AYP78" s="818"/>
      <c r="AYQ78" s="818"/>
      <c r="AYR78" s="818"/>
      <c r="AYS78" s="818"/>
      <c r="AYT78" s="818"/>
      <c r="AYU78" s="818"/>
      <c r="AYV78" s="818"/>
      <c r="AYW78" s="818"/>
      <c r="AYX78" s="818"/>
      <c r="AYY78" s="818"/>
      <c r="AYZ78" s="818"/>
      <c r="AZA78" s="818"/>
      <c r="AZB78" s="818"/>
      <c r="AZC78" s="818"/>
      <c r="AZD78" s="818"/>
      <c r="AZE78" s="818"/>
      <c r="AZF78" s="818"/>
      <c r="AZG78" s="818"/>
      <c r="AZH78" s="818"/>
      <c r="AZI78" s="818"/>
      <c r="AZJ78" s="818"/>
      <c r="AZK78" s="818"/>
      <c r="AZL78" s="818"/>
      <c r="AZM78" s="818"/>
      <c r="AZN78" s="818"/>
      <c r="AZO78" s="818"/>
      <c r="AZP78" s="818"/>
      <c r="AZQ78" s="818"/>
      <c r="AZR78" s="818"/>
      <c r="AZS78" s="818"/>
      <c r="AZT78" s="818"/>
      <c r="AZU78" s="818"/>
      <c r="AZV78" s="818"/>
      <c r="AZW78" s="818"/>
      <c r="AZX78" s="818"/>
      <c r="AZY78" s="818"/>
      <c r="AZZ78" s="818"/>
      <c r="BAA78" s="818"/>
      <c r="BAB78" s="818"/>
      <c r="BAC78" s="818"/>
      <c r="BAD78" s="818"/>
      <c r="BAE78" s="818"/>
      <c r="BAF78" s="818"/>
      <c r="BAG78" s="818"/>
      <c r="BAH78" s="818"/>
      <c r="BAI78" s="818"/>
      <c r="BAJ78" s="818"/>
      <c r="BAK78" s="818"/>
      <c r="BAL78" s="818"/>
      <c r="BAM78" s="818"/>
      <c r="BAN78" s="818"/>
      <c r="BAO78" s="818"/>
      <c r="BAP78" s="818"/>
      <c r="BAQ78" s="818"/>
      <c r="BAR78" s="818"/>
      <c r="BAS78" s="818"/>
      <c r="BAT78" s="818"/>
      <c r="BAU78" s="818"/>
      <c r="BAV78" s="818"/>
      <c r="BAW78" s="818"/>
      <c r="BAX78" s="818"/>
      <c r="BAY78" s="818"/>
      <c r="BAZ78" s="818"/>
      <c r="BBA78" s="818"/>
      <c r="BBB78" s="818"/>
      <c r="BBC78" s="818"/>
      <c r="BBD78" s="818"/>
      <c r="BBE78" s="818"/>
      <c r="BBF78" s="818"/>
      <c r="BBG78" s="818"/>
      <c r="BBH78" s="818"/>
      <c r="BBI78" s="818"/>
      <c r="BBJ78" s="818"/>
      <c r="BBK78" s="818"/>
      <c r="BBL78" s="818"/>
      <c r="BBM78" s="818"/>
      <c r="BBN78" s="818"/>
      <c r="BBO78" s="818"/>
      <c r="BBP78" s="818"/>
      <c r="BBQ78" s="818"/>
      <c r="BBR78" s="818"/>
      <c r="BBS78" s="818"/>
      <c r="BBT78" s="818"/>
      <c r="BBU78" s="818"/>
      <c r="BBV78" s="818"/>
      <c r="BBW78" s="818"/>
      <c r="BBX78" s="818"/>
      <c r="BBY78" s="818"/>
      <c r="BBZ78" s="818"/>
      <c r="BCA78" s="818"/>
      <c r="BCB78" s="818"/>
      <c r="BCC78" s="818"/>
      <c r="BCD78" s="818"/>
      <c r="BCE78" s="818"/>
      <c r="BCF78" s="818"/>
      <c r="BCG78" s="818"/>
      <c r="BCH78" s="818"/>
      <c r="BCI78" s="818"/>
      <c r="BCJ78" s="818"/>
      <c r="BCK78" s="818"/>
      <c r="BCL78" s="818"/>
      <c r="BCM78" s="818"/>
      <c r="BCN78" s="818"/>
      <c r="BCO78" s="818"/>
      <c r="BCP78" s="818"/>
      <c r="BCQ78" s="818"/>
      <c r="BCR78" s="818"/>
      <c r="BCS78" s="818"/>
      <c r="BCT78" s="818"/>
      <c r="BCU78" s="818"/>
      <c r="BCV78" s="818"/>
      <c r="BCW78" s="818"/>
      <c r="BCX78" s="818"/>
      <c r="BCY78" s="818"/>
      <c r="BCZ78" s="818"/>
      <c r="BDA78" s="818"/>
      <c r="BDB78" s="818"/>
      <c r="BDC78" s="818"/>
      <c r="BDD78" s="818"/>
      <c r="BDE78" s="818"/>
      <c r="BDF78" s="818"/>
      <c r="BDG78" s="818"/>
      <c r="BDH78" s="818"/>
      <c r="BDI78" s="818"/>
      <c r="BDJ78" s="818"/>
      <c r="BDK78" s="818"/>
      <c r="BDL78" s="818"/>
      <c r="BDM78" s="818"/>
      <c r="BDN78" s="818"/>
      <c r="BDO78" s="818"/>
      <c r="BDP78" s="818"/>
      <c r="BDQ78" s="818"/>
      <c r="BDR78" s="818"/>
      <c r="BDS78" s="818"/>
      <c r="BDT78" s="818"/>
      <c r="BDU78" s="818"/>
      <c r="BDV78" s="818"/>
      <c r="BDW78" s="818"/>
      <c r="BDX78" s="818"/>
      <c r="BDY78" s="818"/>
      <c r="BDZ78" s="818"/>
      <c r="BEA78" s="818"/>
      <c r="BEB78" s="818"/>
      <c r="BEC78" s="818"/>
      <c r="BED78" s="818"/>
      <c r="BEE78" s="818"/>
      <c r="BEF78" s="818"/>
      <c r="BEG78" s="818"/>
      <c r="BEH78" s="818"/>
      <c r="BEI78" s="818"/>
      <c r="BEJ78" s="818"/>
      <c r="BEK78" s="818"/>
      <c r="BEL78" s="818"/>
      <c r="BEM78" s="818"/>
      <c r="BEN78" s="818"/>
      <c r="BEO78" s="818"/>
      <c r="BEP78" s="818"/>
      <c r="BEQ78" s="818"/>
      <c r="BER78" s="818"/>
      <c r="BES78" s="818"/>
      <c r="BET78" s="818"/>
      <c r="BEU78" s="818"/>
      <c r="BEV78" s="818"/>
      <c r="BEW78" s="818"/>
      <c r="BEX78" s="818"/>
      <c r="BEY78" s="818"/>
      <c r="BEZ78" s="818"/>
      <c r="BFA78" s="818"/>
      <c r="BFB78" s="818"/>
      <c r="BFC78" s="818"/>
      <c r="BFD78" s="818"/>
      <c r="BFE78" s="818"/>
      <c r="BFF78" s="818"/>
      <c r="BFG78" s="818"/>
      <c r="BFH78" s="818"/>
      <c r="BFI78" s="818"/>
      <c r="BFJ78" s="818"/>
      <c r="BFK78" s="818"/>
      <c r="BFL78" s="818"/>
      <c r="BFM78" s="818"/>
      <c r="BFN78" s="818"/>
      <c r="BFO78" s="818"/>
      <c r="BFP78" s="818"/>
      <c r="BFQ78" s="818"/>
      <c r="BFR78" s="818"/>
      <c r="BFS78" s="818"/>
      <c r="BFT78" s="818"/>
      <c r="BFU78" s="818"/>
      <c r="BFV78" s="818"/>
      <c r="BFW78" s="818"/>
      <c r="BFX78" s="818"/>
      <c r="BFY78" s="818"/>
      <c r="BFZ78" s="818"/>
      <c r="BGA78" s="818"/>
      <c r="BGB78" s="818"/>
      <c r="BGC78" s="818"/>
      <c r="BGD78" s="818"/>
      <c r="BGE78" s="818"/>
      <c r="BGF78" s="818"/>
      <c r="BGG78" s="818"/>
      <c r="BGH78" s="818"/>
      <c r="BGI78" s="818"/>
      <c r="BGJ78" s="818"/>
      <c r="BGK78" s="818"/>
      <c r="BGL78" s="818"/>
      <c r="BGM78" s="818"/>
      <c r="BGN78" s="818"/>
      <c r="BGO78" s="818"/>
      <c r="BGP78" s="818"/>
      <c r="BGQ78" s="818"/>
      <c r="BGR78" s="818"/>
      <c r="BGS78" s="818"/>
      <c r="BGT78" s="818"/>
      <c r="BGU78" s="818"/>
      <c r="BGV78" s="818"/>
      <c r="BGW78" s="818"/>
      <c r="BGX78" s="818"/>
      <c r="BGY78" s="818"/>
      <c r="BGZ78" s="818"/>
      <c r="BHA78" s="818"/>
      <c r="BHB78" s="818"/>
      <c r="BHC78" s="818"/>
      <c r="BHD78" s="818"/>
      <c r="BHE78" s="818"/>
      <c r="BHF78" s="818"/>
      <c r="BHG78" s="818"/>
      <c r="BHH78" s="818"/>
      <c r="BHI78" s="818"/>
      <c r="BHJ78" s="818"/>
      <c r="BHK78" s="818"/>
      <c r="BHL78" s="818"/>
      <c r="BHM78" s="818"/>
      <c r="BHN78" s="818"/>
      <c r="BHO78" s="818"/>
      <c r="BHP78" s="818"/>
      <c r="BHQ78" s="818"/>
      <c r="BHR78" s="818"/>
      <c r="BHS78" s="818"/>
      <c r="BHT78" s="818"/>
      <c r="BHU78" s="818"/>
      <c r="BHV78" s="818"/>
      <c r="BHW78" s="818"/>
      <c r="BHX78" s="818"/>
      <c r="BHY78" s="818"/>
      <c r="BHZ78" s="818"/>
      <c r="BIA78" s="818"/>
      <c r="BIB78" s="818"/>
      <c r="BIC78" s="818"/>
      <c r="BID78" s="818"/>
      <c r="BIE78" s="818"/>
      <c r="BIF78" s="818"/>
      <c r="BIG78" s="818"/>
      <c r="BIH78" s="818"/>
      <c r="BII78" s="818"/>
      <c r="BIJ78" s="818"/>
      <c r="BIK78" s="818"/>
      <c r="BIL78" s="818"/>
      <c r="BIM78" s="818"/>
      <c r="BIN78" s="818"/>
      <c r="BIO78" s="818"/>
      <c r="BIP78" s="818"/>
      <c r="BIQ78" s="818"/>
      <c r="BIR78" s="818"/>
      <c r="BIS78" s="818"/>
      <c r="BIT78" s="818"/>
      <c r="BIU78" s="818"/>
      <c r="BIV78" s="818"/>
      <c r="BIW78" s="818"/>
      <c r="BIX78" s="818"/>
      <c r="BIY78" s="818"/>
      <c r="BIZ78" s="818"/>
      <c r="BJA78" s="818"/>
      <c r="BJB78" s="818"/>
      <c r="BJC78" s="818"/>
      <c r="BJD78" s="818"/>
      <c r="BJE78" s="818"/>
      <c r="BJF78" s="818"/>
      <c r="BJG78" s="818"/>
      <c r="BJH78" s="818"/>
      <c r="BJI78" s="818"/>
      <c r="BJJ78" s="818"/>
      <c r="BJK78" s="818"/>
      <c r="BJL78" s="818"/>
      <c r="BJM78" s="818"/>
      <c r="BJN78" s="818"/>
      <c r="BJO78" s="818"/>
      <c r="BJP78" s="818"/>
      <c r="BJQ78" s="818"/>
      <c r="BJR78" s="818"/>
      <c r="BJS78" s="818"/>
      <c r="BJT78" s="818"/>
      <c r="BJU78" s="818"/>
      <c r="BJV78" s="818"/>
      <c r="BJW78" s="818"/>
      <c r="BJX78" s="818"/>
      <c r="BJY78" s="818"/>
      <c r="BJZ78" s="818"/>
      <c r="BKA78" s="818"/>
      <c r="BKB78" s="818"/>
      <c r="BKC78" s="818"/>
      <c r="BKD78" s="818"/>
      <c r="BKE78" s="818"/>
      <c r="BKF78" s="818"/>
      <c r="BKG78" s="818"/>
      <c r="BKH78" s="818"/>
      <c r="BKI78" s="818"/>
      <c r="BKJ78" s="818"/>
      <c r="BKK78" s="818"/>
      <c r="BKL78" s="818"/>
      <c r="BKM78" s="818"/>
      <c r="BKN78" s="818"/>
      <c r="BKO78" s="818"/>
      <c r="BKP78" s="818"/>
      <c r="BKQ78" s="818"/>
      <c r="BKR78" s="818"/>
      <c r="BKS78" s="818"/>
      <c r="BKT78" s="818"/>
      <c r="BKU78" s="818"/>
      <c r="BKV78" s="818"/>
      <c r="BKW78" s="818"/>
      <c r="BKX78" s="818"/>
      <c r="BKY78" s="818"/>
      <c r="BKZ78" s="818"/>
      <c r="BLA78" s="818"/>
      <c r="BLB78" s="818"/>
      <c r="BLC78" s="818"/>
      <c r="BLD78" s="818"/>
      <c r="BLE78" s="818"/>
      <c r="BLF78" s="818"/>
      <c r="BLG78" s="818"/>
      <c r="BLH78" s="818"/>
      <c r="BLI78" s="818"/>
      <c r="BLJ78" s="818"/>
      <c r="BLK78" s="818"/>
      <c r="BLL78" s="818"/>
      <c r="BLM78" s="818"/>
      <c r="BLN78" s="818"/>
      <c r="BLO78" s="818"/>
      <c r="BLP78" s="818"/>
      <c r="BLQ78" s="818"/>
      <c r="BLR78" s="818"/>
      <c r="BLS78" s="818"/>
      <c r="BLT78" s="818"/>
      <c r="BLU78" s="818"/>
      <c r="BLV78" s="818"/>
      <c r="BLW78" s="818"/>
      <c r="BLX78" s="818"/>
      <c r="BLY78" s="818"/>
      <c r="BLZ78" s="818"/>
      <c r="BMA78" s="818"/>
      <c r="BMB78" s="818"/>
      <c r="BMC78" s="818"/>
      <c r="BMD78" s="818"/>
      <c r="BME78" s="818"/>
      <c r="BMF78" s="818"/>
      <c r="BMG78" s="818"/>
      <c r="BMH78" s="818"/>
      <c r="BMI78" s="818"/>
      <c r="BMJ78" s="818"/>
      <c r="BMK78" s="818"/>
      <c r="BML78" s="818"/>
      <c r="BMM78" s="818"/>
      <c r="BMN78" s="818"/>
      <c r="BMO78" s="818"/>
      <c r="BMP78" s="818"/>
      <c r="BMQ78" s="818"/>
      <c r="BMR78" s="818"/>
      <c r="BMS78" s="818"/>
      <c r="BMT78" s="818"/>
      <c r="BMU78" s="818"/>
      <c r="BMV78" s="818"/>
      <c r="BMW78" s="818"/>
      <c r="BMX78" s="818"/>
      <c r="BMY78" s="818"/>
      <c r="BMZ78" s="818"/>
      <c r="BNA78" s="818"/>
      <c r="BNB78" s="818"/>
      <c r="BNC78" s="818"/>
      <c r="BND78" s="818"/>
      <c r="BNE78" s="818"/>
      <c r="BNF78" s="818"/>
      <c r="BNG78" s="818"/>
      <c r="BNH78" s="818"/>
      <c r="BNI78" s="818"/>
      <c r="BNJ78" s="818"/>
      <c r="BNK78" s="818"/>
      <c r="BNL78" s="818"/>
      <c r="BNM78" s="818"/>
      <c r="BNN78" s="818"/>
      <c r="BNO78" s="818"/>
      <c r="BNP78" s="818"/>
      <c r="BNQ78" s="818"/>
      <c r="BNR78" s="818"/>
      <c r="BNS78" s="818"/>
      <c r="BNT78" s="818"/>
      <c r="BNU78" s="818"/>
      <c r="BNV78" s="818"/>
      <c r="BNW78" s="818"/>
      <c r="BNX78" s="818"/>
      <c r="BNY78" s="818"/>
      <c r="BNZ78" s="818"/>
      <c r="BOA78" s="818"/>
      <c r="BOB78" s="818"/>
      <c r="BOC78" s="818"/>
      <c r="BOD78" s="818"/>
      <c r="BOE78" s="818"/>
      <c r="BOF78" s="818"/>
      <c r="BOG78" s="818"/>
      <c r="BOH78" s="818"/>
      <c r="BOI78" s="818"/>
      <c r="BOJ78" s="818"/>
      <c r="BOK78" s="818"/>
      <c r="BOL78" s="818"/>
      <c r="BOM78" s="818"/>
      <c r="BON78" s="818"/>
      <c r="BOO78" s="818"/>
      <c r="BOP78" s="818"/>
      <c r="BOQ78" s="818"/>
      <c r="BOR78" s="818"/>
      <c r="BOS78" s="818"/>
      <c r="BOT78" s="818"/>
      <c r="BOU78" s="818"/>
      <c r="BOV78" s="818"/>
      <c r="BOW78" s="818"/>
      <c r="BOX78" s="818"/>
      <c r="BOY78" s="818"/>
      <c r="BOZ78" s="818"/>
      <c r="BPA78" s="818"/>
      <c r="BPB78" s="818"/>
      <c r="BPC78" s="818"/>
      <c r="BPD78" s="818"/>
      <c r="BPE78" s="818"/>
      <c r="BPF78" s="818"/>
      <c r="BPG78" s="818"/>
      <c r="BPH78" s="818"/>
      <c r="BPI78" s="818"/>
      <c r="BPJ78" s="818"/>
      <c r="BPK78" s="818"/>
      <c r="BPL78" s="818"/>
      <c r="BPM78" s="818"/>
      <c r="BPN78" s="818"/>
      <c r="BPO78" s="818"/>
      <c r="BPP78" s="818"/>
      <c r="BPQ78" s="818"/>
      <c r="BPR78" s="818"/>
      <c r="BPS78" s="818"/>
      <c r="BPT78" s="818"/>
      <c r="BPU78" s="818"/>
      <c r="BPV78" s="818"/>
      <c r="BPW78" s="818"/>
      <c r="BPX78" s="818"/>
      <c r="BPY78" s="818"/>
      <c r="BPZ78" s="818"/>
      <c r="BQA78" s="818"/>
      <c r="BQB78" s="818"/>
      <c r="BQC78" s="818"/>
      <c r="BQD78" s="818"/>
      <c r="BQE78" s="818"/>
      <c r="BQF78" s="818"/>
      <c r="BQG78" s="818"/>
      <c r="BQH78" s="818"/>
      <c r="BQI78" s="818"/>
      <c r="BQJ78" s="818"/>
      <c r="BQK78" s="818"/>
      <c r="BQL78" s="818"/>
      <c r="BQM78" s="818"/>
      <c r="BQN78" s="818"/>
      <c r="BQO78" s="818"/>
      <c r="BQP78" s="818"/>
      <c r="BQQ78" s="818"/>
      <c r="BQR78" s="818"/>
      <c r="BQS78" s="818"/>
      <c r="BQT78" s="818"/>
      <c r="BQU78" s="818"/>
      <c r="BQV78" s="818"/>
      <c r="BQW78" s="818"/>
      <c r="BQX78" s="818"/>
      <c r="BQY78" s="818"/>
      <c r="BQZ78" s="818"/>
      <c r="BRA78" s="818"/>
      <c r="BRB78" s="818"/>
      <c r="BRC78" s="818"/>
      <c r="BRD78" s="818"/>
      <c r="BRE78" s="818"/>
      <c r="BRF78" s="818"/>
      <c r="BRG78" s="818"/>
      <c r="BRH78" s="818"/>
      <c r="BRI78" s="818"/>
      <c r="BRJ78" s="818"/>
      <c r="BRK78" s="818"/>
      <c r="BRL78" s="818"/>
      <c r="BRM78" s="818"/>
      <c r="BRN78" s="818"/>
      <c r="BRO78" s="818"/>
      <c r="BRP78" s="818"/>
      <c r="BRQ78" s="818"/>
      <c r="BRR78" s="818"/>
      <c r="BRS78" s="818"/>
      <c r="BRT78" s="818"/>
      <c r="BRU78" s="818"/>
      <c r="BRV78" s="818"/>
      <c r="BRW78" s="818"/>
      <c r="BRX78" s="818"/>
      <c r="BRY78" s="818"/>
      <c r="BRZ78" s="818"/>
      <c r="BSA78" s="818"/>
      <c r="BSB78" s="818"/>
      <c r="BSC78" s="818"/>
      <c r="BSD78" s="818"/>
      <c r="BSE78" s="818"/>
      <c r="BSF78" s="818"/>
      <c r="BSG78" s="818"/>
      <c r="BSH78" s="818"/>
      <c r="BSI78" s="818"/>
      <c r="BSJ78" s="818"/>
      <c r="BSK78" s="818"/>
      <c r="BSL78" s="818"/>
      <c r="BSM78" s="818"/>
      <c r="BSN78" s="818"/>
      <c r="BSO78" s="818"/>
      <c r="BSP78" s="818"/>
      <c r="BSQ78" s="818"/>
      <c r="BSR78" s="818"/>
      <c r="BSS78" s="818"/>
      <c r="BST78" s="818"/>
      <c r="BSU78" s="818"/>
      <c r="BSV78" s="818"/>
      <c r="BSW78" s="818"/>
      <c r="BSX78" s="818"/>
      <c r="BSY78" s="818"/>
      <c r="BSZ78" s="818"/>
      <c r="BTA78" s="818"/>
      <c r="BTB78" s="818"/>
      <c r="BTC78" s="818"/>
      <c r="BTD78" s="818"/>
      <c r="BTE78" s="818"/>
      <c r="BTF78" s="818"/>
      <c r="BTG78" s="818"/>
      <c r="BTH78" s="818"/>
      <c r="BTI78" s="818"/>
      <c r="BTJ78" s="818"/>
      <c r="BTK78" s="818"/>
      <c r="BTL78" s="818"/>
      <c r="BTM78" s="818"/>
      <c r="BTN78" s="818"/>
      <c r="BTO78" s="818"/>
      <c r="BTP78" s="818"/>
      <c r="BTQ78" s="818"/>
      <c r="BTR78" s="818"/>
      <c r="BTS78" s="818"/>
      <c r="BTT78" s="818"/>
      <c r="BTU78" s="818"/>
      <c r="BTV78" s="818"/>
      <c r="BTW78" s="818"/>
      <c r="BTX78" s="818"/>
      <c r="BTY78" s="818"/>
      <c r="BTZ78" s="818"/>
      <c r="BUA78" s="818"/>
      <c r="BUB78" s="818"/>
      <c r="BUC78" s="818"/>
      <c r="BUD78" s="818"/>
      <c r="BUE78" s="818"/>
      <c r="BUF78" s="818"/>
      <c r="BUG78" s="818"/>
      <c r="BUH78" s="818"/>
      <c r="BUI78" s="818"/>
      <c r="BUJ78" s="818"/>
      <c r="BUK78" s="818"/>
      <c r="BUL78" s="818"/>
      <c r="BUM78" s="818"/>
      <c r="BUN78" s="818"/>
      <c r="BUO78" s="818"/>
      <c r="BUP78" s="818"/>
      <c r="BUQ78" s="818"/>
      <c r="BUR78" s="818"/>
      <c r="BUS78" s="818"/>
      <c r="BUT78" s="818"/>
      <c r="BUU78" s="818"/>
      <c r="BUV78" s="818"/>
      <c r="BUW78" s="818"/>
      <c r="BUX78" s="818"/>
      <c r="BUY78" s="818"/>
      <c r="BUZ78" s="818"/>
      <c r="BVA78" s="818"/>
      <c r="BVB78" s="818"/>
      <c r="BVC78" s="818"/>
      <c r="BVD78" s="818"/>
      <c r="BVE78" s="818"/>
      <c r="BVF78" s="818"/>
      <c r="BVG78" s="818"/>
      <c r="BVH78" s="818"/>
      <c r="BVI78" s="818"/>
      <c r="BVJ78" s="818"/>
      <c r="BVK78" s="818"/>
      <c r="BVL78" s="818"/>
      <c r="BVM78" s="818"/>
      <c r="BVN78" s="818"/>
      <c r="BVO78" s="818"/>
      <c r="BVP78" s="818"/>
      <c r="BVQ78" s="818"/>
      <c r="BVR78" s="818"/>
      <c r="BVS78" s="818"/>
      <c r="BVT78" s="818"/>
      <c r="BVU78" s="818"/>
      <c r="BVV78" s="818"/>
      <c r="BVW78" s="818"/>
      <c r="BVX78" s="818"/>
      <c r="BVY78" s="818"/>
      <c r="BVZ78" s="818"/>
      <c r="BWA78" s="818"/>
      <c r="BWB78" s="818"/>
      <c r="BWC78" s="818"/>
      <c r="BWD78" s="818"/>
      <c r="BWE78" s="818"/>
      <c r="BWF78" s="818"/>
      <c r="BWG78" s="818"/>
      <c r="BWH78" s="818"/>
      <c r="BWI78" s="818"/>
      <c r="BWJ78" s="818"/>
      <c r="BWK78" s="818"/>
      <c r="BWL78" s="818"/>
      <c r="BWM78" s="818"/>
      <c r="BWN78" s="818"/>
      <c r="BWO78" s="818"/>
      <c r="BWP78" s="818"/>
      <c r="BWQ78" s="818"/>
      <c r="BWR78" s="818"/>
      <c r="BWS78" s="818"/>
      <c r="BWT78" s="818"/>
      <c r="BWU78" s="818"/>
      <c r="BWV78" s="818"/>
      <c r="BWW78" s="818"/>
      <c r="BWX78" s="818"/>
      <c r="BWY78" s="818"/>
      <c r="BWZ78" s="818"/>
      <c r="BXA78" s="818"/>
      <c r="BXB78" s="818"/>
      <c r="BXC78" s="818"/>
      <c r="BXD78" s="818"/>
      <c r="BXE78" s="818"/>
      <c r="BXF78" s="818"/>
      <c r="BXG78" s="818"/>
      <c r="BXH78" s="818"/>
      <c r="BXI78" s="818"/>
      <c r="BXJ78" s="818"/>
      <c r="BXK78" s="818"/>
      <c r="BXL78" s="818"/>
      <c r="BXM78" s="818"/>
      <c r="BXN78" s="818"/>
      <c r="BXO78" s="818"/>
      <c r="BXP78" s="818"/>
      <c r="BXQ78" s="818"/>
      <c r="BXR78" s="818"/>
      <c r="BXS78" s="818"/>
      <c r="BXT78" s="818"/>
      <c r="BXU78" s="818"/>
      <c r="BXV78" s="818"/>
      <c r="BXW78" s="818"/>
      <c r="BXX78" s="818"/>
      <c r="BXY78" s="818"/>
      <c r="BXZ78" s="818"/>
      <c r="BYA78" s="818"/>
      <c r="BYB78" s="818"/>
      <c r="BYC78" s="818"/>
      <c r="BYD78" s="818"/>
      <c r="BYE78" s="818"/>
      <c r="BYF78" s="818"/>
      <c r="BYG78" s="818"/>
      <c r="BYH78" s="818"/>
      <c r="BYI78" s="818"/>
      <c r="BYJ78" s="818"/>
      <c r="BYK78" s="818"/>
      <c r="BYL78" s="818"/>
      <c r="BYM78" s="818"/>
      <c r="BYN78" s="818"/>
      <c r="BYO78" s="818"/>
      <c r="BYP78" s="818"/>
      <c r="BYQ78" s="818"/>
      <c r="BYR78" s="818"/>
      <c r="BYS78" s="818"/>
      <c r="BYT78" s="818"/>
      <c r="BYU78" s="818"/>
      <c r="BYV78" s="818"/>
      <c r="BYW78" s="818"/>
      <c r="BYX78" s="818"/>
      <c r="BYY78" s="818"/>
      <c r="BYZ78" s="818"/>
      <c r="BZA78" s="818"/>
      <c r="BZB78" s="818"/>
      <c r="BZC78" s="818"/>
      <c r="BZD78" s="818"/>
      <c r="BZE78" s="818"/>
      <c r="BZF78" s="818"/>
      <c r="BZG78" s="818"/>
      <c r="BZH78" s="818"/>
      <c r="BZI78" s="818"/>
      <c r="BZJ78" s="818"/>
      <c r="BZK78" s="818"/>
      <c r="BZL78" s="818"/>
      <c r="BZM78" s="818"/>
      <c r="BZN78" s="818"/>
      <c r="BZO78" s="818"/>
      <c r="BZP78" s="818"/>
      <c r="BZQ78" s="818"/>
      <c r="BZR78" s="818"/>
      <c r="BZS78" s="818"/>
      <c r="BZT78" s="818"/>
      <c r="BZU78" s="818"/>
      <c r="BZV78" s="818"/>
      <c r="BZW78" s="818"/>
      <c r="BZX78" s="818"/>
      <c r="BZY78" s="818"/>
      <c r="BZZ78" s="818"/>
      <c r="CAA78" s="818"/>
      <c r="CAB78" s="818"/>
      <c r="CAC78" s="818"/>
      <c r="CAD78" s="818"/>
      <c r="CAE78" s="818"/>
      <c r="CAF78" s="818"/>
      <c r="CAG78" s="818"/>
      <c r="CAH78" s="818"/>
      <c r="CAI78" s="818"/>
      <c r="CAJ78" s="818"/>
      <c r="CAK78" s="818"/>
      <c r="CAL78" s="818"/>
      <c r="CAM78" s="818"/>
      <c r="CAN78" s="818"/>
      <c r="CAO78" s="818"/>
      <c r="CAP78" s="818"/>
      <c r="CAQ78" s="818"/>
      <c r="CAR78" s="818"/>
      <c r="CAS78" s="818"/>
      <c r="CAT78" s="818"/>
      <c r="CAU78" s="818"/>
      <c r="CAV78" s="818"/>
      <c r="CAW78" s="818"/>
      <c r="CAX78" s="818"/>
      <c r="CAY78" s="818"/>
      <c r="CAZ78" s="818"/>
      <c r="CBA78" s="818"/>
      <c r="CBB78" s="818"/>
      <c r="CBC78" s="818"/>
      <c r="CBD78" s="818"/>
      <c r="CBE78" s="818"/>
      <c r="CBF78" s="818"/>
      <c r="CBG78" s="818"/>
      <c r="CBH78" s="818"/>
      <c r="CBI78" s="818"/>
      <c r="CBJ78" s="818"/>
      <c r="CBK78" s="818"/>
      <c r="CBL78" s="818"/>
      <c r="CBM78" s="818"/>
      <c r="CBN78" s="818"/>
      <c r="CBO78" s="818"/>
      <c r="CBP78" s="818"/>
      <c r="CBQ78" s="818"/>
      <c r="CBR78" s="818"/>
      <c r="CBS78" s="818"/>
      <c r="CBT78" s="818"/>
      <c r="CBU78" s="818"/>
      <c r="CBV78" s="818"/>
      <c r="CBW78" s="818"/>
      <c r="CBX78" s="818"/>
      <c r="CBY78" s="818"/>
      <c r="CBZ78" s="818"/>
      <c r="CCA78" s="818"/>
      <c r="CCB78" s="818"/>
      <c r="CCC78" s="818"/>
      <c r="CCD78" s="818"/>
      <c r="CCE78" s="818"/>
      <c r="CCF78" s="818"/>
      <c r="CCG78" s="818"/>
      <c r="CCH78" s="818"/>
      <c r="CCI78" s="818"/>
      <c r="CCJ78" s="818"/>
      <c r="CCK78" s="818"/>
      <c r="CCL78" s="818"/>
      <c r="CCM78" s="818"/>
      <c r="CCN78" s="818"/>
      <c r="CCO78" s="818"/>
      <c r="CCP78" s="818"/>
      <c r="CCQ78" s="818"/>
      <c r="CCR78" s="818"/>
      <c r="CCS78" s="818"/>
      <c r="CCT78" s="818"/>
      <c r="CCU78" s="818"/>
      <c r="CCV78" s="818"/>
      <c r="CCW78" s="818"/>
      <c r="CCX78" s="818"/>
      <c r="CCY78" s="818"/>
      <c r="CCZ78" s="818"/>
      <c r="CDA78" s="818"/>
      <c r="CDB78" s="818"/>
      <c r="CDC78" s="818"/>
      <c r="CDD78" s="818"/>
      <c r="CDE78" s="818"/>
      <c r="CDF78" s="818"/>
      <c r="CDG78" s="818"/>
      <c r="CDH78" s="818"/>
      <c r="CDI78" s="818"/>
      <c r="CDJ78" s="818"/>
      <c r="CDK78" s="818"/>
      <c r="CDL78" s="818"/>
      <c r="CDM78" s="818"/>
      <c r="CDN78" s="818"/>
      <c r="CDO78" s="818"/>
      <c r="CDP78" s="818"/>
      <c r="CDQ78" s="818"/>
      <c r="CDR78" s="818"/>
      <c r="CDS78" s="818"/>
      <c r="CDT78" s="818"/>
      <c r="CDU78" s="818"/>
      <c r="CDV78" s="818"/>
      <c r="CDW78" s="818"/>
      <c r="CDX78" s="818"/>
      <c r="CDY78" s="818"/>
      <c r="CDZ78" s="818"/>
      <c r="CEA78" s="818"/>
      <c r="CEB78" s="818"/>
      <c r="CEC78" s="818"/>
      <c r="CED78" s="818"/>
      <c r="CEE78" s="818"/>
      <c r="CEF78" s="818"/>
      <c r="CEG78" s="818"/>
      <c r="CEH78" s="818"/>
      <c r="CEI78" s="818"/>
      <c r="CEJ78" s="818"/>
      <c r="CEK78" s="818"/>
      <c r="CEL78" s="818"/>
      <c r="CEM78" s="818"/>
      <c r="CEN78" s="818"/>
      <c r="CEO78" s="818"/>
      <c r="CEP78" s="818"/>
      <c r="CEQ78" s="818"/>
      <c r="CER78" s="818"/>
      <c r="CES78" s="818"/>
      <c r="CET78" s="818"/>
      <c r="CEU78" s="818"/>
      <c r="CEV78" s="818"/>
      <c r="CEW78" s="818"/>
      <c r="CEX78" s="818"/>
      <c r="CEY78" s="818"/>
      <c r="CEZ78" s="818"/>
      <c r="CFA78" s="818"/>
      <c r="CFB78" s="818"/>
      <c r="CFC78" s="818"/>
      <c r="CFD78" s="818"/>
      <c r="CFE78" s="818"/>
      <c r="CFF78" s="818"/>
      <c r="CFG78" s="818"/>
      <c r="CFH78" s="818"/>
      <c r="CFI78" s="818"/>
      <c r="CFJ78" s="818"/>
      <c r="CFK78" s="818"/>
      <c r="CFL78" s="818"/>
      <c r="CFM78" s="818"/>
      <c r="CFN78" s="818"/>
      <c r="CFO78" s="818"/>
      <c r="CFP78" s="818"/>
      <c r="CFQ78" s="818"/>
      <c r="CFR78" s="818"/>
      <c r="CFS78" s="818"/>
      <c r="CFT78" s="818"/>
      <c r="CFU78" s="818"/>
      <c r="CFV78" s="818"/>
      <c r="CFW78" s="818"/>
      <c r="CFX78" s="818"/>
      <c r="CFY78" s="818"/>
      <c r="CFZ78" s="818"/>
      <c r="CGA78" s="818"/>
      <c r="CGB78" s="818"/>
      <c r="CGC78" s="818"/>
      <c r="CGD78" s="818"/>
      <c r="CGE78" s="818"/>
      <c r="CGF78" s="818"/>
      <c r="CGG78" s="818"/>
      <c r="CGH78" s="818"/>
      <c r="CGI78" s="818"/>
      <c r="CGJ78" s="818"/>
      <c r="CGK78" s="818"/>
      <c r="CGL78" s="818"/>
      <c r="CGM78" s="818"/>
      <c r="CGN78" s="818"/>
      <c r="CGO78" s="818"/>
      <c r="CGP78" s="818"/>
      <c r="CGQ78" s="818"/>
      <c r="CGR78" s="818"/>
      <c r="CGS78" s="818"/>
      <c r="CGT78" s="818"/>
      <c r="CGU78" s="818"/>
      <c r="CGV78" s="818"/>
      <c r="CGW78" s="818"/>
      <c r="CGX78" s="818"/>
      <c r="CGY78" s="818"/>
      <c r="CGZ78" s="818"/>
      <c r="CHA78" s="818"/>
      <c r="CHB78" s="818"/>
      <c r="CHC78" s="818"/>
      <c r="CHD78" s="818"/>
      <c r="CHE78" s="818"/>
      <c r="CHF78" s="818"/>
      <c r="CHG78" s="818"/>
      <c r="CHH78" s="818"/>
      <c r="CHI78" s="818"/>
      <c r="CHJ78" s="818"/>
      <c r="CHK78" s="818"/>
      <c r="CHL78" s="818"/>
      <c r="CHM78" s="818"/>
      <c r="CHN78" s="818"/>
      <c r="CHO78" s="818"/>
      <c r="CHP78" s="818"/>
      <c r="CHQ78" s="818"/>
      <c r="CHR78" s="818"/>
      <c r="CHS78" s="818"/>
      <c r="CHT78" s="818"/>
      <c r="CHU78" s="818"/>
      <c r="CHV78" s="818"/>
      <c r="CHW78" s="818"/>
      <c r="CHX78" s="818"/>
      <c r="CHY78" s="818"/>
      <c r="CHZ78" s="818"/>
      <c r="CIA78" s="818"/>
      <c r="CIB78" s="818"/>
      <c r="CIC78" s="818"/>
      <c r="CID78" s="818"/>
      <c r="CIE78" s="818"/>
      <c r="CIF78" s="818"/>
      <c r="CIG78" s="818"/>
      <c r="CIH78" s="818"/>
      <c r="CII78" s="818"/>
      <c r="CIJ78" s="818"/>
      <c r="CIK78" s="818"/>
      <c r="CIL78" s="818"/>
      <c r="CIM78" s="818"/>
      <c r="CIN78" s="818"/>
      <c r="CIO78" s="818"/>
      <c r="CIP78" s="818"/>
      <c r="CIQ78" s="818"/>
      <c r="CIR78" s="818"/>
      <c r="CIS78" s="818"/>
      <c r="CIT78" s="818"/>
      <c r="CIU78" s="818"/>
      <c r="CIV78" s="818"/>
      <c r="CIW78" s="818"/>
      <c r="CIX78" s="818"/>
      <c r="CIY78" s="818"/>
      <c r="CIZ78" s="818"/>
      <c r="CJA78" s="818"/>
      <c r="CJB78" s="818"/>
      <c r="CJC78" s="818"/>
      <c r="CJD78" s="818"/>
      <c r="CJE78" s="818"/>
      <c r="CJF78" s="818"/>
      <c r="CJG78" s="818"/>
      <c r="CJH78" s="818"/>
      <c r="CJI78" s="818"/>
      <c r="CJJ78" s="818"/>
      <c r="CJK78" s="818"/>
      <c r="CJL78" s="818"/>
      <c r="CJM78" s="818"/>
      <c r="CJN78" s="818"/>
      <c r="CJO78" s="818"/>
      <c r="CJP78" s="818"/>
      <c r="CJQ78" s="818"/>
      <c r="CJR78" s="818"/>
      <c r="CJS78" s="818"/>
      <c r="CJT78" s="818"/>
      <c r="CJU78" s="818"/>
      <c r="CJV78" s="818"/>
      <c r="CJW78" s="818"/>
      <c r="CJX78" s="818"/>
      <c r="CJY78" s="818"/>
      <c r="CJZ78" s="818"/>
      <c r="CKA78" s="818"/>
      <c r="CKB78" s="818"/>
      <c r="CKC78" s="818"/>
      <c r="CKD78" s="818"/>
      <c r="CKE78" s="818"/>
      <c r="CKF78" s="818"/>
      <c r="CKG78" s="818"/>
      <c r="CKH78" s="818"/>
      <c r="CKI78" s="818"/>
      <c r="CKJ78" s="818"/>
      <c r="CKK78" s="818"/>
      <c r="CKL78" s="818"/>
      <c r="CKM78" s="818"/>
      <c r="CKN78" s="818"/>
      <c r="CKO78" s="818"/>
      <c r="CKP78" s="818"/>
      <c r="CKQ78" s="818"/>
      <c r="CKR78" s="818"/>
      <c r="CKS78" s="818"/>
      <c r="CKT78" s="818"/>
      <c r="CKU78" s="818"/>
      <c r="CKV78" s="818"/>
      <c r="CKW78" s="818"/>
      <c r="CKX78" s="818"/>
      <c r="CKY78" s="818"/>
      <c r="CKZ78" s="818"/>
      <c r="CLA78" s="818"/>
      <c r="CLB78" s="818"/>
      <c r="CLC78" s="818"/>
      <c r="CLD78" s="818"/>
      <c r="CLE78" s="818"/>
      <c r="CLF78" s="818"/>
      <c r="CLG78" s="818"/>
      <c r="CLH78" s="818"/>
      <c r="CLI78" s="818"/>
      <c r="CLJ78" s="818"/>
      <c r="CLK78" s="818"/>
      <c r="CLL78" s="818"/>
      <c r="CLM78" s="818"/>
      <c r="CLN78" s="818"/>
      <c r="CLO78" s="818"/>
      <c r="CLP78" s="818"/>
      <c r="CLQ78" s="818"/>
      <c r="CLR78" s="818"/>
      <c r="CLS78" s="818"/>
      <c r="CLT78" s="818"/>
      <c r="CLU78" s="818"/>
      <c r="CLV78" s="818"/>
      <c r="CLW78" s="818"/>
      <c r="CLX78" s="818"/>
      <c r="CLY78" s="818"/>
      <c r="CLZ78" s="818"/>
      <c r="CMA78" s="818"/>
      <c r="CMB78" s="818"/>
      <c r="CMC78" s="818"/>
      <c r="CMD78" s="818"/>
      <c r="CME78" s="818"/>
      <c r="CMF78" s="818"/>
      <c r="CMG78" s="818"/>
      <c r="CMH78" s="818"/>
      <c r="CMI78" s="818"/>
      <c r="CMJ78" s="818"/>
      <c r="CMK78" s="818"/>
      <c r="CML78" s="818"/>
      <c r="CMM78" s="818"/>
      <c r="CMN78" s="818"/>
      <c r="CMO78" s="818"/>
      <c r="CMP78" s="818"/>
      <c r="CMQ78" s="818"/>
      <c r="CMR78" s="818"/>
      <c r="CMS78" s="818"/>
      <c r="CMT78" s="818"/>
      <c r="CMU78" s="818"/>
      <c r="CMV78" s="818"/>
      <c r="CMW78" s="818"/>
      <c r="CMX78" s="818"/>
      <c r="CMY78" s="818"/>
      <c r="CMZ78" s="818"/>
      <c r="CNA78" s="818"/>
      <c r="CNB78" s="818"/>
      <c r="CNC78" s="818"/>
      <c r="CND78" s="818"/>
      <c r="CNE78" s="818"/>
      <c r="CNF78" s="818"/>
      <c r="CNG78" s="818"/>
      <c r="CNH78" s="818"/>
      <c r="CNI78" s="818"/>
      <c r="CNJ78" s="818"/>
      <c r="CNK78" s="818"/>
      <c r="CNL78" s="818"/>
      <c r="CNM78" s="818"/>
      <c r="CNN78" s="818"/>
      <c r="CNO78" s="818"/>
      <c r="CNP78" s="818"/>
      <c r="CNQ78" s="818"/>
      <c r="CNR78" s="818"/>
      <c r="CNS78" s="818"/>
      <c r="CNT78" s="818"/>
      <c r="CNU78" s="818"/>
      <c r="CNV78" s="818"/>
      <c r="CNW78" s="818"/>
      <c r="CNX78" s="818"/>
      <c r="CNY78" s="818"/>
      <c r="CNZ78" s="818"/>
      <c r="COA78" s="818"/>
      <c r="COB78" s="818"/>
      <c r="COC78" s="818"/>
      <c r="COD78" s="818"/>
      <c r="COE78" s="818"/>
      <c r="COF78" s="818"/>
      <c r="COG78" s="818"/>
      <c r="COH78" s="818"/>
      <c r="COI78" s="818"/>
      <c r="COJ78" s="818"/>
      <c r="COK78" s="818"/>
      <c r="COL78" s="818"/>
      <c r="COM78" s="818"/>
      <c r="CON78" s="818"/>
      <c r="COO78" s="818"/>
      <c r="COP78" s="818"/>
      <c r="COQ78" s="818"/>
      <c r="COR78" s="818"/>
      <c r="COS78" s="818"/>
      <c r="COT78" s="818"/>
      <c r="COU78" s="818"/>
      <c r="COV78" s="818"/>
      <c r="COW78" s="818"/>
      <c r="COX78" s="818"/>
      <c r="COY78" s="818"/>
      <c r="COZ78" s="818"/>
      <c r="CPA78" s="818"/>
      <c r="CPB78" s="818"/>
      <c r="CPC78" s="818"/>
      <c r="CPD78" s="818"/>
      <c r="CPE78" s="818"/>
      <c r="CPF78" s="818"/>
      <c r="CPG78" s="818"/>
      <c r="CPH78" s="818"/>
      <c r="CPI78" s="818"/>
      <c r="CPJ78" s="818"/>
      <c r="CPK78" s="818"/>
      <c r="CPL78" s="818"/>
      <c r="CPM78" s="818"/>
      <c r="CPN78" s="818"/>
      <c r="CPO78" s="818"/>
      <c r="CPP78" s="818"/>
      <c r="CPQ78" s="818"/>
      <c r="CPR78" s="818"/>
      <c r="CPS78" s="818"/>
      <c r="CPT78" s="818"/>
      <c r="CPU78" s="818"/>
      <c r="CPV78" s="818"/>
      <c r="CPW78" s="818"/>
      <c r="CPX78" s="818"/>
      <c r="CPY78" s="818"/>
      <c r="CPZ78" s="818"/>
      <c r="CQA78" s="818"/>
      <c r="CQB78" s="818"/>
      <c r="CQC78" s="818"/>
      <c r="CQD78" s="818"/>
      <c r="CQE78" s="818"/>
      <c r="CQF78" s="818"/>
      <c r="CQG78" s="818"/>
      <c r="CQH78" s="818"/>
      <c r="CQI78" s="818"/>
      <c r="CQJ78" s="818"/>
      <c r="CQK78" s="818"/>
      <c r="CQL78" s="818"/>
      <c r="CQM78" s="818"/>
      <c r="CQN78" s="818"/>
      <c r="CQO78" s="818"/>
      <c r="CQP78" s="818"/>
      <c r="CQQ78" s="818"/>
      <c r="CQR78" s="818"/>
      <c r="CQS78" s="818"/>
      <c r="CQT78" s="818"/>
      <c r="CQU78" s="818"/>
      <c r="CQV78" s="818"/>
      <c r="CQW78" s="818"/>
      <c r="CQX78" s="818"/>
      <c r="CQY78" s="818"/>
      <c r="CQZ78" s="818"/>
      <c r="CRA78" s="818"/>
      <c r="CRB78" s="818"/>
      <c r="CRC78" s="818"/>
      <c r="CRD78" s="818"/>
      <c r="CRE78" s="818"/>
      <c r="CRF78" s="818"/>
      <c r="CRG78" s="818"/>
      <c r="CRH78" s="818"/>
      <c r="CRI78" s="818"/>
      <c r="CRJ78" s="818"/>
      <c r="CRK78" s="818"/>
      <c r="CRL78" s="818"/>
      <c r="CRM78" s="818"/>
      <c r="CRN78" s="818"/>
      <c r="CRO78" s="818"/>
      <c r="CRP78" s="818"/>
      <c r="CRQ78" s="818"/>
      <c r="CRR78" s="818"/>
      <c r="CRS78" s="818"/>
      <c r="CRT78" s="818"/>
      <c r="CRU78" s="818"/>
      <c r="CRV78" s="818"/>
      <c r="CRW78" s="818"/>
      <c r="CRX78" s="818"/>
      <c r="CRY78" s="818"/>
      <c r="CRZ78" s="818"/>
      <c r="CSA78" s="818"/>
      <c r="CSB78" s="818"/>
      <c r="CSC78" s="818"/>
      <c r="CSD78" s="818"/>
      <c r="CSE78" s="818"/>
      <c r="CSF78" s="818"/>
      <c r="CSG78" s="818"/>
      <c r="CSH78" s="818"/>
      <c r="CSI78" s="818"/>
      <c r="CSJ78" s="818"/>
      <c r="CSK78" s="818"/>
      <c r="CSL78" s="818"/>
      <c r="CSM78" s="818"/>
      <c r="CSN78" s="818"/>
      <c r="CSO78" s="818"/>
      <c r="CSP78" s="818"/>
      <c r="CSQ78" s="818"/>
      <c r="CSR78" s="818"/>
      <c r="CSS78" s="818"/>
      <c r="CST78" s="818"/>
      <c r="CSU78" s="818"/>
      <c r="CSV78" s="818"/>
      <c r="CSW78" s="818"/>
      <c r="CSX78" s="818"/>
      <c r="CSY78" s="818"/>
      <c r="CSZ78" s="818"/>
      <c r="CTA78" s="818"/>
      <c r="CTB78" s="818"/>
      <c r="CTC78" s="818"/>
      <c r="CTD78" s="818"/>
      <c r="CTE78" s="818"/>
      <c r="CTF78" s="818"/>
      <c r="CTG78" s="818"/>
      <c r="CTH78" s="818"/>
      <c r="CTI78" s="818"/>
      <c r="CTJ78" s="818"/>
      <c r="CTK78" s="818"/>
      <c r="CTL78" s="818"/>
      <c r="CTM78" s="818"/>
      <c r="CTN78" s="818"/>
      <c r="CTO78" s="818"/>
      <c r="CTP78" s="818"/>
      <c r="CTQ78" s="818"/>
      <c r="CTR78" s="818"/>
      <c r="CTS78" s="818"/>
      <c r="CTT78" s="818"/>
      <c r="CTU78" s="818"/>
      <c r="CTV78" s="818"/>
      <c r="CTW78" s="818"/>
      <c r="CTX78" s="818"/>
      <c r="CTY78" s="818"/>
      <c r="CTZ78" s="818"/>
      <c r="CUA78" s="818"/>
      <c r="CUB78" s="818"/>
      <c r="CUC78" s="818"/>
      <c r="CUD78" s="818"/>
      <c r="CUE78" s="818"/>
      <c r="CUF78" s="818"/>
      <c r="CUG78" s="818"/>
      <c r="CUH78" s="818"/>
      <c r="CUI78" s="818"/>
      <c r="CUJ78" s="818"/>
      <c r="CUK78" s="818"/>
      <c r="CUL78" s="818"/>
      <c r="CUM78" s="818"/>
      <c r="CUN78" s="818"/>
      <c r="CUO78" s="818"/>
      <c r="CUP78" s="818"/>
      <c r="CUQ78" s="818"/>
      <c r="CUR78" s="818"/>
      <c r="CUS78" s="818"/>
      <c r="CUT78" s="818"/>
      <c r="CUU78" s="818"/>
      <c r="CUV78" s="818"/>
      <c r="CUW78" s="818"/>
      <c r="CUX78" s="818"/>
      <c r="CUY78" s="818"/>
      <c r="CUZ78" s="818"/>
      <c r="CVA78" s="818"/>
      <c r="CVB78" s="818"/>
      <c r="CVC78" s="818"/>
      <c r="CVD78" s="818"/>
      <c r="CVE78" s="818"/>
      <c r="CVF78" s="818"/>
      <c r="CVG78" s="818"/>
      <c r="CVH78" s="818"/>
      <c r="CVI78" s="818"/>
      <c r="CVJ78" s="818"/>
      <c r="CVK78" s="818"/>
      <c r="CVL78" s="818"/>
      <c r="CVM78" s="818"/>
      <c r="CVN78" s="818"/>
      <c r="CVO78" s="818"/>
      <c r="CVP78" s="818"/>
      <c r="CVQ78" s="818"/>
      <c r="CVR78" s="818"/>
      <c r="CVS78" s="818"/>
      <c r="CVT78" s="818"/>
      <c r="CVU78" s="818"/>
      <c r="CVV78" s="818"/>
      <c r="CVW78" s="818"/>
      <c r="CVX78" s="818"/>
      <c r="CVY78" s="818"/>
      <c r="CVZ78" s="818"/>
      <c r="CWA78" s="818"/>
      <c r="CWB78" s="818"/>
      <c r="CWC78" s="818"/>
      <c r="CWD78" s="818"/>
      <c r="CWE78" s="818"/>
      <c r="CWF78" s="818"/>
      <c r="CWG78" s="818"/>
      <c r="CWH78" s="818"/>
      <c r="CWI78" s="818"/>
      <c r="CWJ78" s="818"/>
      <c r="CWK78" s="818"/>
      <c r="CWL78" s="818"/>
      <c r="CWM78" s="818"/>
      <c r="CWN78" s="818"/>
      <c r="CWO78" s="818"/>
      <c r="CWP78" s="818"/>
      <c r="CWQ78" s="818"/>
      <c r="CWR78" s="818"/>
      <c r="CWS78" s="818"/>
      <c r="CWT78" s="818"/>
      <c r="CWU78" s="818"/>
      <c r="CWV78" s="818"/>
      <c r="CWW78" s="818"/>
      <c r="CWX78" s="818"/>
      <c r="CWY78" s="818"/>
      <c r="CWZ78" s="818"/>
      <c r="CXA78" s="818"/>
      <c r="CXB78" s="818"/>
      <c r="CXC78" s="818"/>
      <c r="CXD78" s="818"/>
      <c r="CXE78" s="818"/>
      <c r="CXF78" s="818"/>
      <c r="CXG78" s="818"/>
      <c r="CXH78" s="818"/>
      <c r="CXI78" s="818"/>
      <c r="CXJ78" s="818"/>
      <c r="CXK78" s="818"/>
      <c r="CXL78" s="818"/>
      <c r="CXM78" s="818"/>
      <c r="CXN78" s="818"/>
      <c r="CXO78" s="818"/>
      <c r="CXP78" s="818"/>
      <c r="CXQ78" s="818"/>
      <c r="CXR78" s="818"/>
      <c r="CXS78" s="818"/>
      <c r="CXT78" s="818"/>
      <c r="CXU78" s="818"/>
      <c r="CXV78" s="818"/>
      <c r="CXW78" s="818"/>
      <c r="CXX78" s="818"/>
      <c r="CXY78" s="818"/>
      <c r="CXZ78" s="818"/>
      <c r="CYA78" s="818"/>
      <c r="CYB78" s="818"/>
      <c r="CYC78" s="818"/>
      <c r="CYD78" s="818"/>
      <c r="CYE78" s="818"/>
      <c r="CYF78" s="818"/>
      <c r="CYG78" s="818"/>
      <c r="CYH78" s="818"/>
      <c r="CYI78" s="818"/>
      <c r="CYJ78" s="818"/>
      <c r="CYK78" s="818"/>
      <c r="CYL78" s="818"/>
      <c r="CYM78" s="818"/>
      <c r="CYN78" s="818"/>
      <c r="CYO78" s="818"/>
      <c r="CYP78" s="818"/>
      <c r="CYQ78" s="818"/>
      <c r="CYR78" s="818"/>
      <c r="CYS78" s="818"/>
      <c r="CYT78" s="818"/>
      <c r="CYU78" s="818"/>
      <c r="CYV78" s="818"/>
      <c r="CYW78" s="818"/>
      <c r="CYX78" s="818"/>
      <c r="CYY78" s="818"/>
      <c r="CYZ78" s="818"/>
      <c r="CZA78" s="818"/>
      <c r="CZB78" s="818"/>
      <c r="CZC78" s="818"/>
      <c r="CZD78" s="818"/>
      <c r="CZE78" s="818"/>
      <c r="CZF78" s="818"/>
      <c r="CZG78" s="818"/>
      <c r="CZH78" s="818"/>
      <c r="CZI78" s="818"/>
      <c r="CZJ78" s="818"/>
      <c r="CZK78" s="818"/>
      <c r="CZL78" s="818"/>
      <c r="CZM78" s="818"/>
      <c r="CZN78" s="818"/>
      <c r="CZO78" s="818"/>
      <c r="CZP78" s="818"/>
      <c r="CZQ78" s="818"/>
      <c r="CZR78" s="818"/>
      <c r="CZS78" s="818"/>
      <c r="CZT78" s="818"/>
      <c r="CZU78" s="818"/>
      <c r="CZV78" s="818"/>
      <c r="CZW78" s="818"/>
      <c r="CZX78" s="818"/>
      <c r="CZY78" s="818"/>
      <c r="CZZ78" s="818"/>
      <c r="DAA78" s="818"/>
      <c r="DAB78" s="818"/>
      <c r="DAC78" s="818"/>
      <c r="DAD78" s="818"/>
      <c r="DAE78" s="818"/>
      <c r="DAF78" s="818"/>
      <c r="DAG78" s="818"/>
      <c r="DAH78" s="818"/>
      <c r="DAI78" s="818"/>
      <c r="DAJ78" s="818"/>
      <c r="DAK78" s="818"/>
      <c r="DAL78" s="818"/>
      <c r="DAM78" s="818"/>
      <c r="DAN78" s="818"/>
      <c r="DAO78" s="818"/>
      <c r="DAP78" s="818"/>
      <c r="DAQ78" s="818"/>
      <c r="DAR78" s="818"/>
      <c r="DAS78" s="818"/>
      <c r="DAT78" s="818"/>
      <c r="DAU78" s="818"/>
      <c r="DAV78" s="818"/>
      <c r="DAW78" s="818"/>
      <c r="DAX78" s="818"/>
      <c r="DAY78" s="818"/>
      <c r="DAZ78" s="818"/>
      <c r="DBA78" s="818"/>
      <c r="DBB78" s="818"/>
      <c r="DBC78" s="818"/>
      <c r="DBD78" s="818"/>
      <c r="DBE78" s="818"/>
      <c r="DBF78" s="818"/>
      <c r="DBG78" s="818"/>
      <c r="DBH78" s="818"/>
      <c r="DBI78" s="818"/>
      <c r="DBJ78" s="818"/>
      <c r="DBK78" s="818"/>
      <c r="DBL78" s="818"/>
      <c r="DBM78" s="818"/>
      <c r="DBN78" s="818"/>
      <c r="DBO78" s="818"/>
      <c r="DBP78" s="818"/>
      <c r="DBQ78" s="818"/>
      <c r="DBR78" s="818"/>
      <c r="DBS78" s="818"/>
      <c r="DBT78" s="818"/>
      <c r="DBU78" s="818"/>
      <c r="DBV78" s="818"/>
      <c r="DBW78" s="818"/>
      <c r="DBX78" s="818"/>
      <c r="DBY78" s="818"/>
      <c r="DBZ78" s="818"/>
      <c r="DCA78" s="818"/>
      <c r="DCB78" s="818"/>
      <c r="DCC78" s="818"/>
      <c r="DCD78" s="818"/>
      <c r="DCE78" s="818"/>
      <c r="DCF78" s="818"/>
      <c r="DCG78" s="818"/>
      <c r="DCH78" s="818"/>
      <c r="DCI78" s="818"/>
      <c r="DCJ78" s="818"/>
      <c r="DCK78" s="818"/>
      <c r="DCL78" s="818"/>
      <c r="DCM78" s="818"/>
      <c r="DCN78" s="818"/>
      <c r="DCO78" s="818"/>
      <c r="DCP78" s="818"/>
      <c r="DCQ78" s="818"/>
      <c r="DCR78" s="818"/>
      <c r="DCS78" s="818"/>
      <c r="DCT78" s="818"/>
      <c r="DCU78" s="818"/>
      <c r="DCV78" s="818"/>
      <c r="DCW78" s="818"/>
      <c r="DCX78" s="818"/>
      <c r="DCY78" s="818"/>
      <c r="DCZ78" s="818"/>
      <c r="DDA78" s="818"/>
      <c r="DDB78" s="818"/>
      <c r="DDC78" s="818"/>
      <c r="DDD78" s="818"/>
      <c r="DDE78" s="818"/>
      <c r="DDF78" s="818"/>
      <c r="DDG78" s="818"/>
      <c r="DDH78" s="818"/>
      <c r="DDI78" s="818"/>
      <c r="DDJ78" s="818"/>
      <c r="DDK78" s="818"/>
      <c r="DDL78" s="818"/>
      <c r="DDM78" s="818"/>
      <c r="DDN78" s="818"/>
      <c r="DDO78" s="818"/>
      <c r="DDP78" s="818"/>
      <c r="DDQ78" s="818"/>
      <c r="DDR78" s="818"/>
      <c r="DDS78" s="818"/>
      <c r="DDT78" s="818"/>
      <c r="DDU78" s="818"/>
      <c r="DDV78" s="818"/>
      <c r="DDW78" s="818"/>
      <c r="DDX78" s="818"/>
      <c r="DDY78" s="818"/>
      <c r="DDZ78" s="818"/>
      <c r="DEA78" s="818"/>
      <c r="DEB78" s="818"/>
      <c r="DEC78" s="818"/>
      <c r="DED78" s="818"/>
      <c r="DEE78" s="818"/>
      <c r="DEF78" s="818"/>
      <c r="DEG78" s="818"/>
      <c r="DEH78" s="818"/>
      <c r="DEI78" s="818"/>
      <c r="DEJ78" s="818"/>
      <c r="DEK78" s="818"/>
      <c r="DEL78" s="818"/>
      <c r="DEM78" s="818"/>
      <c r="DEN78" s="818"/>
      <c r="DEO78" s="818"/>
      <c r="DEP78" s="818"/>
      <c r="DEQ78" s="818"/>
      <c r="DER78" s="818"/>
      <c r="DES78" s="818"/>
      <c r="DET78" s="818"/>
      <c r="DEU78" s="818"/>
      <c r="DEV78" s="818"/>
      <c r="DEW78" s="818"/>
      <c r="DEX78" s="818"/>
      <c r="DEY78" s="818"/>
      <c r="DEZ78" s="818"/>
      <c r="DFA78" s="818"/>
      <c r="DFB78" s="818"/>
      <c r="DFC78" s="818"/>
      <c r="DFD78" s="818"/>
      <c r="DFE78" s="818"/>
      <c r="DFF78" s="818"/>
      <c r="DFG78" s="818"/>
      <c r="DFH78" s="818"/>
      <c r="DFI78" s="818"/>
      <c r="DFJ78" s="818"/>
      <c r="DFK78" s="818"/>
      <c r="DFL78" s="818"/>
      <c r="DFM78" s="818"/>
      <c r="DFN78" s="818"/>
      <c r="DFO78" s="818"/>
      <c r="DFP78" s="818"/>
      <c r="DFQ78" s="818"/>
      <c r="DFR78" s="818"/>
      <c r="DFS78" s="818"/>
      <c r="DFT78" s="818"/>
      <c r="DFU78" s="818"/>
      <c r="DFV78" s="818"/>
      <c r="DFW78" s="818"/>
      <c r="DFX78" s="818"/>
      <c r="DFY78" s="818"/>
      <c r="DFZ78" s="818"/>
      <c r="DGA78" s="818"/>
      <c r="DGB78" s="818"/>
      <c r="DGC78" s="818"/>
      <c r="DGD78" s="818"/>
      <c r="DGE78" s="818"/>
      <c r="DGF78" s="818"/>
      <c r="DGG78" s="818"/>
      <c r="DGH78" s="818"/>
      <c r="DGI78" s="818"/>
      <c r="DGJ78" s="818"/>
      <c r="DGK78" s="818"/>
      <c r="DGL78" s="818"/>
      <c r="DGM78" s="818"/>
      <c r="DGN78" s="818"/>
      <c r="DGO78" s="818"/>
      <c r="DGP78" s="818"/>
      <c r="DGQ78" s="818"/>
      <c r="DGR78" s="818"/>
      <c r="DGS78" s="818"/>
      <c r="DGT78" s="818"/>
      <c r="DGU78" s="818"/>
      <c r="DGV78" s="818"/>
      <c r="DGW78" s="818"/>
      <c r="DGX78" s="818"/>
      <c r="DGY78" s="818"/>
      <c r="DGZ78" s="818"/>
      <c r="DHA78" s="818"/>
      <c r="DHB78" s="818"/>
      <c r="DHC78" s="818"/>
      <c r="DHD78" s="818"/>
      <c r="DHE78" s="818"/>
      <c r="DHF78" s="818"/>
      <c r="DHG78" s="818"/>
      <c r="DHH78" s="818"/>
      <c r="DHI78" s="818"/>
      <c r="DHJ78" s="818"/>
      <c r="DHK78" s="818"/>
      <c r="DHL78" s="818"/>
      <c r="DHM78" s="818"/>
      <c r="DHN78" s="818"/>
      <c r="DHO78" s="818"/>
      <c r="DHP78" s="818"/>
      <c r="DHQ78" s="818"/>
      <c r="DHR78" s="818"/>
      <c r="DHS78" s="818"/>
      <c r="DHT78" s="818"/>
      <c r="DHU78" s="818"/>
      <c r="DHV78" s="818"/>
      <c r="DHW78" s="818"/>
      <c r="DHX78" s="818"/>
      <c r="DHY78" s="818"/>
      <c r="DHZ78" s="818"/>
      <c r="DIA78" s="818"/>
      <c r="DIB78" s="818"/>
      <c r="DIC78" s="818"/>
      <c r="DID78" s="818"/>
      <c r="DIE78" s="818"/>
      <c r="DIF78" s="818"/>
      <c r="DIG78" s="818"/>
      <c r="DIH78" s="818"/>
      <c r="DII78" s="818"/>
      <c r="DIJ78" s="818"/>
      <c r="DIK78" s="818"/>
      <c r="DIL78" s="818"/>
      <c r="DIM78" s="818"/>
      <c r="DIN78" s="818"/>
      <c r="DIO78" s="818"/>
      <c r="DIP78" s="818"/>
      <c r="DIQ78" s="818"/>
      <c r="DIR78" s="818"/>
      <c r="DIS78" s="818"/>
      <c r="DIT78" s="818"/>
      <c r="DIU78" s="818"/>
      <c r="DIV78" s="818"/>
      <c r="DIW78" s="818"/>
      <c r="DIX78" s="818"/>
      <c r="DIY78" s="818"/>
      <c r="DIZ78" s="818"/>
      <c r="DJA78" s="818"/>
      <c r="DJB78" s="818"/>
      <c r="DJC78" s="818"/>
      <c r="DJD78" s="818"/>
      <c r="DJE78" s="818"/>
      <c r="DJF78" s="818"/>
      <c r="DJG78" s="818"/>
      <c r="DJH78" s="818"/>
      <c r="DJI78" s="818"/>
      <c r="DJJ78" s="818"/>
      <c r="DJK78" s="818"/>
      <c r="DJL78" s="818"/>
      <c r="DJM78" s="818"/>
      <c r="DJN78" s="818"/>
      <c r="DJO78" s="818"/>
      <c r="DJP78" s="818"/>
      <c r="DJQ78" s="818"/>
      <c r="DJR78" s="818"/>
      <c r="DJS78" s="818"/>
      <c r="DJT78" s="818"/>
      <c r="DJU78" s="818"/>
      <c r="DJV78" s="818"/>
      <c r="DJW78" s="818"/>
      <c r="DJX78" s="818"/>
      <c r="DJY78" s="818"/>
      <c r="DJZ78" s="818"/>
      <c r="DKA78" s="818"/>
      <c r="DKB78" s="818"/>
      <c r="DKC78" s="818"/>
      <c r="DKD78" s="818"/>
      <c r="DKE78" s="818"/>
      <c r="DKF78" s="818"/>
      <c r="DKG78" s="818"/>
      <c r="DKH78" s="818"/>
      <c r="DKI78" s="818"/>
      <c r="DKJ78" s="818"/>
      <c r="DKK78" s="818"/>
      <c r="DKL78" s="818"/>
      <c r="DKM78" s="818"/>
      <c r="DKN78" s="818"/>
      <c r="DKO78" s="818"/>
      <c r="DKP78" s="818"/>
      <c r="DKQ78" s="818"/>
      <c r="DKR78" s="818"/>
      <c r="DKS78" s="818"/>
      <c r="DKT78" s="818"/>
      <c r="DKU78" s="818"/>
      <c r="DKV78" s="818"/>
      <c r="DKW78" s="818"/>
      <c r="DKX78" s="818"/>
      <c r="DKY78" s="818"/>
      <c r="DKZ78" s="818"/>
      <c r="DLA78" s="818"/>
      <c r="DLB78" s="818"/>
      <c r="DLC78" s="818"/>
      <c r="DLD78" s="818"/>
      <c r="DLE78" s="818"/>
      <c r="DLF78" s="818"/>
      <c r="DLG78" s="818"/>
      <c r="DLH78" s="818"/>
      <c r="DLI78" s="818"/>
      <c r="DLJ78" s="818"/>
      <c r="DLK78" s="818"/>
      <c r="DLL78" s="818"/>
      <c r="DLM78" s="818"/>
      <c r="DLN78" s="818"/>
      <c r="DLO78" s="818"/>
      <c r="DLP78" s="818"/>
      <c r="DLQ78" s="818"/>
      <c r="DLR78" s="818"/>
      <c r="DLS78" s="818"/>
      <c r="DLT78" s="818"/>
      <c r="DLU78" s="818"/>
      <c r="DLV78" s="818"/>
      <c r="DLW78" s="818"/>
      <c r="DLX78" s="818"/>
      <c r="DLY78" s="818"/>
      <c r="DLZ78" s="818"/>
      <c r="DMA78" s="818"/>
      <c r="DMB78" s="818"/>
      <c r="DMC78" s="818"/>
      <c r="DMD78" s="818"/>
      <c r="DME78" s="818"/>
      <c r="DMF78" s="818"/>
      <c r="DMG78" s="818"/>
      <c r="DMH78" s="818"/>
      <c r="DMI78" s="818"/>
      <c r="DMJ78" s="818"/>
      <c r="DMK78" s="818"/>
      <c r="DML78" s="818"/>
      <c r="DMM78" s="818"/>
      <c r="DMN78" s="818"/>
      <c r="DMO78" s="818"/>
      <c r="DMP78" s="818"/>
      <c r="DMQ78" s="818"/>
      <c r="DMR78" s="818"/>
      <c r="DMS78" s="818"/>
      <c r="DMT78" s="818"/>
      <c r="DMU78" s="818"/>
      <c r="DMV78" s="818"/>
      <c r="DMW78" s="818"/>
      <c r="DMX78" s="818"/>
      <c r="DMY78" s="818"/>
      <c r="DMZ78" s="818"/>
      <c r="DNA78" s="818"/>
      <c r="DNB78" s="818"/>
      <c r="DNC78" s="818"/>
      <c r="DND78" s="818"/>
      <c r="DNE78" s="818"/>
      <c r="DNF78" s="818"/>
      <c r="DNG78" s="818"/>
      <c r="DNH78" s="818"/>
      <c r="DNI78" s="818"/>
      <c r="DNJ78" s="818"/>
      <c r="DNK78" s="818"/>
      <c r="DNL78" s="818"/>
      <c r="DNM78" s="818"/>
      <c r="DNN78" s="818"/>
      <c r="DNO78" s="818"/>
      <c r="DNP78" s="818"/>
      <c r="DNQ78" s="818"/>
      <c r="DNR78" s="818"/>
      <c r="DNS78" s="818"/>
      <c r="DNT78" s="818"/>
      <c r="DNU78" s="818"/>
      <c r="DNV78" s="818"/>
      <c r="DNW78" s="818"/>
      <c r="DNX78" s="818"/>
      <c r="DNY78" s="818"/>
      <c r="DNZ78" s="818"/>
      <c r="DOA78" s="818"/>
      <c r="DOB78" s="818"/>
      <c r="DOC78" s="818"/>
      <c r="DOD78" s="818"/>
      <c r="DOE78" s="818"/>
      <c r="DOF78" s="818"/>
      <c r="DOG78" s="818"/>
      <c r="DOH78" s="818"/>
      <c r="DOI78" s="818"/>
      <c r="DOJ78" s="818"/>
      <c r="DOK78" s="818"/>
      <c r="DOL78" s="818"/>
      <c r="DOM78" s="818"/>
      <c r="DON78" s="818"/>
      <c r="DOO78" s="818"/>
      <c r="DOP78" s="818"/>
      <c r="DOQ78" s="818"/>
      <c r="DOR78" s="818"/>
      <c r="DOS78" s="818"/>
      <c r="DOT78" s="818"/>
      <c r="DOU78" s="818"/>
      <c r="DOV78" s="818"/>
      <c r="DOW78" s="818"/>
      <c r="DOX78" s="818"/>
      <c r="DOY78" s="818"/>
      <c r="DOZ78" s="818"/>
      <c r="DPA78" s="818"/>
      <c r="DPB78" s="818"/>
      <c r="DPC78" s="818"/>
      <c r="DPD78" s="818"/>
      <c r="DPE78" s="818"/>
      <c r="DPF78" s="818"/>
      <c r="DPG78" s="818"/>
      <c r="DPH78" s="818"/>
      <c r="DPI78" s="818"/>
      <c r="DPJ78" s="818"/>
      <c r="DPK78" s="818"/>
      <c r="DPL78" s="818"/>
      <c r="DPM78" s="818"/>
      <c r="DPN78" s="818"/>
      <c r="DPO78" s="818"/>
      <c r="DPP78" s="818"/>
      <c r="DPQ78" s="818"/>
      <c r="DPR78" s="818"/>
      <c r="DPS78" s="818"/>
      <c r="DPT78" s="818"/>
      <c r="DPU78" s="818"/>
      <c r="DPV78" s="818"/>
      <c r="DPW78" s="818"/>
      <c r="DPX78" s="818"/>
      <c r="DPY78" s="818"/>
      <c r="DPZ78" s="818"/>
      <c r="DQA78" s="818"/>
      <c r="DQB78" s="818"/>
      <c r="DQC78" s="818"/>
      <c r="DQD78" s="818"/>
      <c r="DQE78" s="818"/>
      <c r="DQF78" s="818"/>
      <c r="DQG78" s="818"/>
      <c r="DQH78" s="818"/>
      <c r="DQI78" s="818"/>
      <c r="DQJ78" s="818"/>
      <c r="DQK78" s="818"/>
      <c r="DQL78" s="818"/>
      <c r="DQM78" s="818"/>
      <c r="DQN78" s="818"/>
      <c r="DQO78" s="818"/>
      <c r="DQP78" s="818"/>
      <c r="DQQ78" s="818"/>
      <c r="DQR78" s="818"/>
      <c r="DQS78" s="818"/>
      <c r="DQT78" s="818"/>
      <c r="DQU78" s="818"/>
      <c r="DQV78" s="818"/>
      <c r="DQW78" s="818"/>
      <c r="DQX78" s="818"/>
      <c r="DQY78" s="818"/>
      <c r="DQZ78" s="818"/>
      <c r="DRA78" s="818"/>
      <c r="DRB78" s="818"/>
      <c r="DRC78" s="818"/>
      <c r="DRD78" s="818"/>
      <c r="DRE78" s="818"/>
      <c r="DRF78" s="818"/>
      <c r="DRG78" s="818"/>
      <c r="DRH78" s="818"/>
      <c r="DRI78" s="818"/>
      <c r="DRJ78" s="818"/>
      <c r="DRK78" s="818"/>
      <c r="DRL78" s="818"/>
      <c r="DRM78" s="818"/>
      <c r="DRN78" s="818"/>
      <c r="DRO78" s="818"/>
      <c r="DRP78" s="818"/>
      <c r="DRQ78" s="818"/>
      <c r="DRR78" s="818"/>
      <c r="DRS78" s="818"/>
      <c r="DRT78" s="818"/>
      <c r="DRU78" s="818"/>
      <c r="DRV78" s="818"/>
      <c r="DRW78" s="818"/>
      <c r="DRX78" s="818"/>
      <c r="DRY78" s="818"/>
      <c r="DRZ78" s="818"/>
      <c r="DSA78" s="818"/>
      <c r="DSB78" s="818"/>
      <c r="DSC78" s="818"/>
      <c r="DSD78" s="818"/>
      <c r="DSE78" s="818"/>
      <c r="DSF78" s="818"/>
      <c r="DSG78" s="818"/>
      <c r="DSH78" s="818"/>
      <c r="DSI78" s="818"/>
      <c r="DSJ78" s="818"/>
      <c r="DSK78" s="818"/>
      <c r="DSL78" s="818"/>
      <c r="DSM78" s="818"/>
      <c r="DSN78" s="818"/>
      <c r="DSO78" s="818"/>
      <c r="DSP78" s="818"/>
      <c r="DSQ78" s="818"/>
      <c r="DSR78" s="818"/>
      <c r="DSS78" s="818"/>
      <c r="DST78" s="818"/>
      <c r="DSU78" s="818"/>
      <c r="DSV78" s="818"/>
      <c r="DSW78" s="818"/>
      <c r="DSX78" s="818"/>
      <c r="DSY78" s="818"/>
      <c r="DSZ78" s="818"/>
      <c r="DTA78" s="818"/>
      <c r="DTB78" s="818"/>
      <c r="DTC78" s="818"/>
      <c r="DTD78" s="818"/>
      <c r="DTE78" s="818"/>
      <c r="DTF78" s="818"/>
      <c r="DTG78" s="818"/>
      <c r="DTH78" s="818"/>
      <c r="DTI78" s="818"/>
      <c r="DTJ78" s="818"/>
      <c r="DTK78" s="818"/>
      <c r="DTL78" s="818"/>
      <c r="DTM78" s="818"/>
      <c r="DTN78" s="818"/>
      <c r="DTO78" s="818"/>
      <c r="DTP78" s="818"/>
      <c r="DTQ78" s="818"/>
      <c r="DTR78" s="818"/>
      <c r="DTS78" s="818"/>
      <c r="DTT78" s="818"/>
      <c r="DTU78" s="818"/>
      <c r="DTV78" s="818"/>
      <c r="DTW78" s="818"/>
      <c r="DTX78" s="818"/>
      <c r="DTY78" s="818"/>
      <c r="DTZ78" s="818"/>
      <c r="DUA78" s="818"/>
      <c r="DUB78" s="818"/>
      <c r="DUC78" s="818"/>
      <c r="DUD78" s="818"/>
      <c r="DUE78" s="818"/>
      <c r="DUF78" s="818"/>
      <c r="DUG78" s="818"/>
      <c r="DUH78" s="818"/>
      <c r="DUI78" s="818"/>
      <c r="DUJ78" s="818"/>
      <c r="DUK78" s="818"/>
      <c r="DUL78" s="818"/>
      <c r="DUM78" s="818"/>
      <c r="DUN78" s="818"/>
      <c r="DUO78" s="818"/>
      <c r="DUP78" s="818"/>
      <c r="DUQ78" s="818"/>
      <c r="DUR78" s="818"/>
      <c r="DUS78" s="818"/>
      <c r="DUT78" s="818"/>
      <c r="DUU78" s="818"/>
      <c r="DUV78" s="818"/>
      <c r="DUW78" s="818"/>
      <c r="DUX78" s="818"/>
      <c r="DUY78" s="818"/>
      <c r="DUZ78" s="818"/>
      <c r="DVA78" s="818"/>
      <c r="DVB78" s="818"/>
      <c r="DVC78" s="818"/>
      <c r="DVD78" s="818"/>
      <c r="DVE78" s="818"/>
      <c r="DVF78" s="818"/>
      <c r="DVG78" s="818"/>
      <c r="DVH78" s="818"/>
      <c r="DVI78" s="818"/>
      <c r="DVJ78" s="818"/>
      <c r="DVK78" s="818"/>
      <c r="DVL78" s="818"/>
      <c r="DVM78" s="818"/>
      <c r="DVN78" s="818"/>
      <c r="DVO78" s="818"/>
      <c r="DVP78" s="818"/>
      <c r="DVQ78" s="818"/>
      <c r="DVR78" s="818"/>
      <c r="DVS78" s="818"/>
      <c r="DVT78" s="818"/>
      <c r="DVU78" s="818"/>
      <c r="DVV78" s="818"/>
      <c r="DVW78" s="818"/>
      <c r="DVX78" s="818"/>
      <c r="DVY78" s="818"/>
      <c r="DVZ78" s="818"/>
      <c r="DWA78" s="818"/>
      <c r="DWB78" s="818"/>
      <c r="DWC78" s="818"/>
      <c r="DWD78" s="818"/>
      <c r="DWE78" s="818"/>
      <c r="DWF78" s="818"/>
      <c r="DWG78" s="818"/>
      <c r="DWH78" s="818"/>
      <c r="DWI78" s="818"/>
      <c r="DWJ78" s="818"/>
      <c r="DWK78" s="818"/>
      <c r="DWL78" s="818"/>
      <c r="DWM78" s="818"/>
      <c r="DWN78" s="818"/>
      <c r="DWO78" s="818"/>
      <c r="DWP78" s="818"/>
      <c r="DWQ78" s="818"/>
      <c r="DWR78" s="818"/>
      <c r="DWS78" s="818"/>
      <c r="DWT78" s="818"/>
      <c r="DWU78" s="818"/>
      <c r="DWV78" s="818"/>
      <c r="DWW78" s="818"/>
      <c r="DWX78" s="818"/>
      <c r="DWY78" s="818"/>
      <c r="DWZ78" s="818"/>
      <c r="DXA78" s="818"/>
      <c r="DXB78" s="818"/>
      <c r="DXC78" s="818"/>
      <c r="DXD78" s="818"/>
      <c r="DXE78" s="818"/>
      <c r="DXF78" s="818"/>
      <c r="DXG78" s="818"/>
      <c r="DXH78" s="818"/>
      <c r="DXI78" s="818"/>
      <c r="DXJ78" s="818"/>
      <c r="DXK78" s="818"/>
      <c r="DXL78" s="818"/>
      <c r="DXM78" s="818"/>
      <c r="DXN78" s="818"/>
      <c r="DXO78" s="818"/>
      <c r="DXP78" s="818"/>
      <c r="DXQ78" s="818"/>
      <c r="DXR78" s="818"/>
      <c r="DXS78" s="818"/>
      <c r="DXT78" s="818"/>
      <c r="DXU78" s="818"/>
      <c r="DXV78" s="818"/>
      <c r="DXW78" s="818"/>
      <c r="DXX78" s="818"/>
      <c r="DXY78" s="818"/>
      <c r="DXZ78" s="818"/>
      <c r="DYA78" s="818"/>
      <c r="DYB78" s="818"/>
      <c r="DYC78" s="818"/>
      <c r="DYD78" s="818"/>
      <c r="DYE78" s="818"/>
      <c r="DYF78" s="818"/>
      <c r="DYG78" s="818"/>
      <c r="DYH78" s="818"/>
      <c r="DYI78" s="818"/>
      <c r="DYJ78" s="818"/>
      <c r="DYK78" s="818"/>
      <c r="DYL78" s="818"/>
      <c r="DYM78" s="818"/>
      <c r="DYN78" s="818"/>
      <c r="DYO78" s="818"/>
      <c r="DYP78" s="818"/>
      <c r="DYQ78" s="818"/>
      <c r="DYR78" s="818"/>
      <c r="DYS78" s="818"/>
      <c r="DYT78" s="818"/>
      <c r="DYU78" s="818"/>
      <c r="DYV78" s="818"/>
      <c r="DYW78" s="818"/>
      <c r="DYX78" s="818"/>
      <c r="DYY78" s="818"/>
      <c r="DYZ78" s="818"/>
      <c r="DZA78" s="818"/>
      <c r="DZB78" s="818"/>
      <c r="DZC78" s="818"/>
      <c r="DZD78" s="818"/>
      <c r="DZE78" s="818"/>
      <c r="DZF78" s="818"/>
      <c r="DZG78" s="818"/>
      <c r="DZH78" s="818"/>
      <c r="DZI78" s="818"/>
      <c r="DZJ78" s="818"/>
      <c r="DZK78" s="818"/>
      <c r="DZL78" s="818"/>
      <c r="DZM78" s="818"/>
      <c r="DZN78" s="818"/>
      <c r="DZO78" s="818"/>
      <c r="DZP78" s="818"/>
      <c r="DZQ78" s="818"/>
      <c r="DZR78" s="818"/>
      <c r="DZS78" s="818"/>
      <c r="DZT78" s="818"/>
      <c r="DZU78" s="818"/>
      <c r="DZV78" s="818"/>
      <c r="DZW78" s="818"/>
      <c r="DZX78" s="818"/>
      <c r="DZY78" s="818"/>
      <c r="DZZ78" s="818"/>
      <c r="EAA78" s="818"/>
      <c r="EAB78" s="818"/>
      <c r="EAC78" s="818"/>
      <c r="EAD78" s="818"/>
      <c r="EAE78" s="818"/>
      <c r="EAF78" s="818"/>
      <c r="EAG78" s="818"/>
      <c r="EAH78" s="818"/>
      <c r="EAI78" s="818"/>
      <c r="EAJ78" s="818"/>
      <c r="EAK78" s="818"/>
      <c r="EAL78" s="818"/>
      <c r="EAM78" s="818"/>
      <c r="EAN78" s="818"/>
      <c r="EAO78" s="818"/>
      <c r="EAP78" s="818"/>
      <c r="EAQ78" s="818"/>
      <c r="EAR78" s="818"/>
      <c r="EAS78" s="818"/>
      <c r="EAT78" s="818"/>
      <c r="EAU78" s="818"/>
      <c r="EAV78" s="818"/>
      <c r="EAW78" s="818"/>
      <c r="EAX78" s="818"/>
      <c r="EAY78" s="818"/>
      <c r="EAZ78" s="818"/>
      <c r="EBA78" s="818"/>
      <c r="EBB78" s="818"/>
      <c r="EBC78" s="818"/>
      <c r="EBD78" s="818"/>
      <c r="EBE78" s="818"/>
      <c r="EBF78" s="818"/>
      <c r="EBG78" s="818"/>
      <c r="EBH78" s="818"/>
      <c r="EBI78" s="818"/>
      <c r="EBJ78" s="818"/>
      <c r="EBK78" s="818"/>
      <c r="EBL78" s="818"/>
      <c r="EBM78" s="818"/>
      <c r="EBN78" s="818"/>
      <c r="EBO78" s="818"/>
      <c r="EBP78" s="818"/>
      <c r="EBQ78" s="818"/>
      <c r="EBR78" s="818"/>
      <c r="EBS78" s="818"/>
      <c r="EBT78" s="818"/>
      <c r="EBU78" s="818"/>
      <c r="EBV78" s="818"/>
      <c r="EBW78" s="818"/>
      <c r="EBX78" s="818"/>
      <c r="EBY78" s="818"/>
      <c r="EBZ78" s="818"/>
      <c r="ECA78" s="818"/>
      <c r="ECB78" s="818"/>
      <c r="ECC78" s="818"/>
      <c r="ECD78" s="818"/>
      <c r="ECE78" s="818"/>
      <c r="ECF78" s="818"/>
      <c r="ECG78" s="818"/>
      <c r="ECH78" s="818"/>
      <c r="ECI78" s="818"/>
      <c r="ECJ78" s="818"/>
      <c r="ECK78" s="818"/>
      <c r="ECL78" s="818"/>
      <c r="ECM78" s="818"/>
      <c r="ECN78" s="818"/>
      <c r="ECO78" s="818"/>
      <c r="ECP78" s="818"/>
      <c r="ECQ78" s="818"/>
      <c r="ECR78" s="818"/>
      <c r="ECS78" s="818"/>
      <c r="ECT78" s="818"/>
      <c r="ECU78" s="818"/>
      <c r="ECV78" s="818"/>
      <c r="ECW78" s="818"/>
      <c r="ECX78" s="818"/>
      <c r="ECY78" s="818"/>
      <c r="ECZ78" s="818"/>
      <c r="EDA78" s="818"/>
      <c r="EDB78" s="818"/>
      <c r="EDC78" s="818"/>
      <c r="EDD78" s="818"/>
      <c r="EDE78" s="818"/>
      <c r="EDF78" s="818"/>
      <c r="EDG78" s="818"/>
      <c r="EDH78" s="818"/>
      <c r="EDI78" s="818"/>
      <c r="EDJ78" s="818"/>
      <c r="EDK78" s="818"/>
      <c r="EDL78" s="818"/>
      <c r="EDM78" s="818"/>
      <c r="EDN78" s="818"/>
      <c r="EDO78" s="818"/>
      <c r="EDP78" s="818"/>
      <c r="EDQ78" s="818"/>
      <c r="EDR78" s="818"/>
      <c r="EDS78" s="818"/>
      <c r="EDT78" s="818"/>
      <c r="EDU78" s="818"/>
      <c r="EDV78" s="818"/>
      <c r="EDW78" s="818"/>
      <c r="EDX78" s="818"/>
      <c r="EDY78" s="818"/>
      <c r="EDZ78" s="818"/>
      <c r="EEA78" s="818"/>
      <c r="EEB78" s="818"/>
      <c r="EEC78" s="818"/>
      <c r="EED78" s="818"/>
      <c r="EEE78" s="818"/>
      <c r="EEF78" s="818"/>
      <c r="EEG78" s="818"/>
      <c r="EEH78" s="818"/>
      <c r="EEI78" s="818"/>
      <c r="EEJ78" s="818"/>
      <c r="EEK78" s="818"/>
      <c r="EEL78" s="818"/>
      <c r="EEM78" s="818"/>
      <c r="EEN78" s="818"/>
      <c r="EEO78" s="818"/>
      <c r="EEP78" s="818"/>
      <c r="EEQ78" s="818"/>
      <c r="EER78" s="818"/>
      <c r="EES78" s="818"/>
      <c r="EET78" s="818"/>
      <c r="EEU78" s="818"/>
      <c r="EEV78" s="818"/>
      <c r="EEW78" s="818"/>
      <c r="EEX78" s="818"/>
      <c r="EEY78" s="818"/>
      <c r="EEZ78" s="818"/>
      <c r="EFA78" s="818"/>
      <c r="EFB78" s="818"/>
      <c r="EFC78" s="818"/>
      <c r="EFD78" s="818"/>
      <c r="EFE78" s="818"/>
      <c r="EFF78" s="818"/>
      <c r="EFG78" s="818"/>
      <c r="EFH78" s="818"/>
      <c r="EFI78" s="818"/>
      <c r="EFJ78" s="818"/>
      <c r="EFK78" s="818"/>
      <c r="EFL78" s="818"/>
      <c r="EFM78" s="818"/>
      <c r="EFN78" s="818"/>
      <c r="EFO78" s="818"/>
      <c r="EFP78" s="818"/>
      <c r="EFQ78" s="818"/>
      <c r="EFR78" s="818"/>
      <c r="EFS78" s="818"/>
      <c r="EFT78" s="818"/>
      <c r="EFU78" s="818"/>
      <c r="EFV78" s="818"/>
      <c r="EFW78" s="818"/>
      <c r="EFX78" s="818"/>
      <c r="EFY78" s="818"/>
      <c r="EFZ78" s="818"/>
      <c r="EGA78" s="818"/>
      <c r="EGB78" s="818"/>
      <c r="EGC78" s="818"/>
      <c r="EGD78" s="818"/>
      <c r="EGE78" s="818"/>
      <c r="EGF78" s="818"/>
      <c r="EGG78" s="818"/>
      <c r="EGH78" s="818"/>
      <c r="EGI78" s="818"/>
      <c r="EGJ78" s="818"/>
      <c r="EGK78" s="818"/>
      <c r="EGL78" s="818"/>
      <c r="EGM78" s="818"/>
      <c r="EGN78" s="818"/>
      <c r="EGO78" s="818"/>
      <c r="EGP78" s="818"/>
      <c r="EGQ78" s="818"/>
      <c r="EGR78" s="818"/>
      <c r="EGS78" s="818"/>
      <c r="EGT78" s="818"/>
      <c r="EGU78" s="818"/>
      <c r="EGV78" s="818"/>
      <c r="EGW78" s="818"/>
      <c r="EGX78" s="818"/>
      <c r="EGY78" s="818"/>
      <c r="EGZ78" s="818"/>
      <c r="EHA78" s="818"/>
      <c r="EHB78" s="818"/>
      <c r="EHC78" s="818"/>
      <c r="EHD78" s="818"/>
      <c r="EHE78" s="818"/>
      <c r="EHF78" s="818"/>
      <c r="EHG78" s="818"/>
      <c r="EHH78" s="818"/>
      <c r="EHI78" s="818"/>
      <c r="EHJ78" s="818"/>
      <c r="EHK78" s="818"/>
      <c r="EHL78" s="818"/>
      <c r="EHM78" s="818"/>
      <c r="EHN78" s="818"/>
      <c r="EHO78" s="818"/>
      <c r="EHP78" s="818"/>
      <c r="EHQ78" s="818"/>
      <c r="EHR78" s="818"/>
      <c r="EHS78" s="818"/>
      <c r="EHT78" s="818"/>
      <c r="EHU78" s="818"/>
      <c r="EHV78" s="818"/>
      <c r="EHW78" s="818"/>
      <c r="EHX78" s="818"/>
      <c r="EHY78" s="818"/>
      <c r="EHZ78" s="818"/>
      <c r="EIA78" s="818"/>
      <c r="EIB78" s="818"/>
      <c r="EIC78" s="818"/>
      <c r="EID78" s="818"/>
      <c r="EIE78" s="818"/>
      <c r="EIF78" s="818"/>
      <c r="EIG78" s="818"/>
      <c r="EIH78" s="818"/>
      <c r="EII78" s="818"/>
      <c r="EIJ78" s="818"/>
      <c r="EIK78" s="818"/>
      <c r="EIL78" s="818"/>
      <c r="EIM78" s="818"/>
      <c r="EIN78" s="818"/>
      <c r="EIO78" s="818"/>
      <c r="EIP78" s="818"/>
      <c r="EIQ78" s="818"/>
      <c r="EIR78" s="818"/>
      <c r="EIS78" s="818"/>
      <c r="EIT78" s="818"/>
      <c r="EIU78" s="818"/>
      <c r="EIV78" s="818"/>
      <c r="EIW78" s="818"/>
      <c r="EIX78" s="818"/>
      <c r="EIY78" s="818"/>
      <c r="EIZ78" s="818"/>
      <c r="EJA78" s="818"/>
      <c r="EJB78" s="818"/>
      <c r="EJC78" s="818"/>
      <c r="EJD78" s="818"/>
      <c r="EJE78" s="818"/>
      <c r="EJF78" s="818"/>
      <c r="EJG78" s="818"/>
      <c r="EJH78" s="818"/>
      <c r="EJI78" s="818"/>
      <c r="EJJ78" s="818"/>
      <c r="EJK78" s="818"/>
      <c r="EJL78" s="818"/>
      <c r="EJM78" s="818"/>
      <c r="EJN78" s="818"/>
      <c r="EJO78" s="818"/>
      <c r="EJP78" s="818"/>
      <c r="EJQ78" s="818"/>
      <c r="EJR78" s="818"/>
      <c r="EJS78" s="818"/>
      <c r="EJT78" s="818"/>
      <c r="EJU78" s="818"/>
      <c r="EJV78" s="818"/>
      <c r="EJW78" s="818"/>
      <c r="EJX78" s="818"/>
      <c r="EJY78" s="818"/>
      <c r="EJZ78" s="818"/>
      <c r="EKA78" s="818"/>
      <c r="EKB78" s="818"/>
      <c r="EKC78" s="818"/>
      <c r="EKD78" s="818"/>
      <c r="EKE78" s="818"/>
      <c r="EKF78" s="818"/>
      <c r="EKG78" s="818"/>
      <c r="EKH78" s="818"/>
      <c r="EKI78" s="818"/>
      <c r="EKJ78" s="818"/>
      <c r="EKK78" s="818"/>
      <c r="EKL78" s="818"/>
      <c r="EKM78" s="818"/>
      <c r="EKN78" s="818"/>
      <c r="EKO78" s="818"/>
      <c r="EKP78" s="818"/>
      <c r="EKQ78" s="818"/>
      <c r="EKR78" s="818"/>
      <c r="EKS78" s="818"/>
      <c r="EKT78" s="818"/>
      <c r="EKU78" s="818"/>
      <c r="EKV78" s="818"/>
      <c r="EKW78" s="818"/>
      <c r="EKX78" s="818"/>
      <c r="EKY78" s="818"/>
      <c r="EKZ78" s="818"/>
      <c r="ELA78" s="818"/>
      <c r="ELB78" s="818"/>
      <c r="ELC78" s="818"/>
      <c r="ELD78" s="818"/>
      <c r="ELE78" s="818"/>
      <c r="ELF78" s="818"/>
      <c r="ELG78" s="818"/>
      <c r="ELH78" s="818"/>
      <c r="ELI78" s="818"/>
      <c r="ELJ78" s="818"/>
      <c r="ELK78" s="818"/>
      <c r="ELL78" s="818"/>
      <c r="ELM78" s="818"/>
      <c r="ELN78" s="818"/>
      <c r="ELO78" s="818"/>
      <c r="ELP78" s="818"/>
      <c r="ELQ78" s="818"/>
      <c r="ELR78" s="818"/>
      <c r="ELS78" s="818"/>
      <c r="ELT78" s="818"/>
      <c r="ELU78" s="818"/>
      <c r="ELV78" s="818"/>
      <c r="ELW78" s="818"/>
      <c r="ELX78" s="818"/>
      <c r="ELY78" s="818"/>
      <c r="ELZ78" s="818"/>
      <c r="EMA78" s="818"/>
      <c r="EMB78" s="818"/>
      <c r="EMC78" s="818"/>
      <c r="EMD78" s="818"/>
      <c r="EME78" s="818"/>
      <c r="EMF78" s="818"/>
      <c r="EMG78" s="818"/>
      <c r="EMH78" s="818"/>
      <c r="EMI78" s="818"/>
      <c r="EMJ78" s="818"/>
      <c r="EMK78" s="818"/>
      <c r="EML78" s="818"/>
      <c r="EMM78" s="818"/>
      <c r="EMN78" s="818"/>
      <c r="EMO78" s="818"/>
      <c r="EMP78" s="818"/>
      <c r="EMQ78" s="818"/>
      <c r="EMR78" s="818"/>
      <c r="EMS78" s="818"/>
      <c r="EMT78" s="818"/>
      <c r="EMU78" s="818"/>
      <c r="EMV78" s="818"/>
      <c r="EMW78" s="818"/>
      <c r="EMX78" s="818"/>
      <c r="EMY78" s="818"/>
      <c r="EMZ78" s="818"/>
      <c r="ENA78" s="818"/>
      <c r="ENB78" s="818"/>
      <c r="ENC78" s="818"/>
      <c r="END78" s="818"/>
      <c r="ENE78" s="818"/>
      <c r="ENF78" s="818"/>
      <c r="ENG78" s="818"/>
      <c r="ENH78" s="818"/>
      <c r="ENI78" s="818"/>
      <c r="ENJ78" s="818"/>
      <c r="ENK78" s="818"/>
      <c r="ENL78" s="818"/>
      <c r="ENM78" s="818"/>
      <c r="ENN78" s="818"/>
      <c r="ENO78" s="818"/>
      <c r="ENP78" s="818"/>
      <c r="ENQ78" s="818"/>
      <c r="ENR78" s="818"/>
      <c r="ENS78" s="818"/>
      <c r="ENT78" s="818"/>
      <c r="ENU78" s="818"/>
      <c r="ENV78" s="818"/>
      <c r="ENW78" s="818"/>
      <c r="ENX78" s="818"/>
      <c r="ENY78" s="818"/>
      <c r="ENZ78" s="818"/>
      <c r="EOA78" s="818"/>
      <c r="EOB78" s="818"/>
      <c r="EOC78" s="818"/>
      <c r="EOD78" s="818"/>
      <c r="EOE78" s="818"/>
      <c r="EOF78" s="818"/>
      <c r="EOG78" s="818"/>
      <c r="EOH78" s="818"/>
      <c r="EOI78" s="818"/>
      <c r="EOJ78" s="818"/>
      <c r="EOK78" s="818"/>
      <c r="EOL78" s="818"/>
      <c r="EOM78" s="818"/>
      <c r="EON78" s="818"/>
      <c r="EOO78" s="818"/>
      <c r="EOP78" s="818"/>
      <c r="EOQ78" s="818"/>
      <c r="EOR78" s="818"/>
      <c r="EOS78" s="818"/>
      <c r="EOT78" s="818"/>
      <c r="EOU78" s="818"/>
      <c r="EOV78" s="818"/>
      <c r="EOW78" s="818"/>
      <c r="EOX78" s="818"/>
      <c r="EOY78" s="818"/>
      <c r="EOZ78" s="818"/>
      <c r="EPA78" s="818"/>
      <c r="EPB78" s="818"/>
      <c r="EPC78" s="818"/>
      <c r="EPD78" s="818"/>
      <c r="EPE78" s="818"/>
      <c r="EPF78" s="818"/>
      <c r="EPG78" s="818"/>
      <c r="EPH78" s="818"/>
      <c r="EPI78" s="818"/>
      <c r="EPJ78" s="818"/>
      <c r="EPK78" s="818"/>
      <c r="EPL78" s="818"/>
      <c r="EPM78" s="818"/>
      <c r="EPN78" s="818"/>
      <c r="EPO78" s="818"/>
      <c r="EPP78" s="818"/>
      <c r="EPQ78" s="818"/>
      <c r="EPR78" s="818"/>
      <c r="EPS78" s="818"/>
      <c r="EPT78" s="818"/>
      <c r="EPU78" s="818"/>
      <c r="EPV78" s="818"/>
      <c r="EPW78" s="818"/>
      <c r="EPX78" s="818"/>
      <c r="EPY78" s="818"/>
      <c r="EPZ78" s="818"/>
      <c r="EQA78" s="818"/>
      <c r="EQB78" s="818"/>
      <c r="EQC78" s="818"/>
      <c r="EQD78" s="818"/>
      <c r="EQE78" s="818"/>
      <c r="EQF78" s="818"/>
      <c r="EQG78" s="818"/>
      <c r="EQH78" s="818"/>
      <c r="EQI78" s="818"/>
      <c r="EQJ78" s="818"/>
      <c r="EQK78" s="818"/>
      <c r="EQL78" s="818"/>
      <c r="EQM78" s="818"/>
      <c r="EQN78" s="818"/>
      <c r="EQO78" s="818"/>
      <c r="EQP78" s="818"/>
      <c r="EQQ78" s="818"/>
      <c r="EQR78" s="818"/>
      <c r="EQS78" s="818"/>
      <c r="EQT78" s="818"/>
      <c r="EQU78" s="818"/>
      <c r="EQV78" s="818"/>
      <c r="EQW78" s="818"/>
      <c r="EQX78" s="818"/>
      <c r="EQY78" s="818"/>
      <c r="EQZ78" s="818"/>
      <c r="ERA78" s="818"/>
      <c r="ERB78" s="818"/>
      <c r="ERC78" s="818"/>
      <c r="ERD78" s="818"/>
      <c r="ERE78" s="818"/>
      <c r="ERF78" s="818"/>
      <c r="ERG78" s="818"/>
      <c r="ERH78" s="818"/>
      <c r="ERI78" s="818"/>
      <c r="ERJ78" s="818"/>
      <c r="ERK78" s="818"/>
      <c r="ERL78" s="818"/>
      <c r="ERM78" s="818"/>
      <c r="ERN78" s="818"/>
      <c r="ERO78" s="818"/>
      <c r="ERP78" s="818"/>
      <c r="ERQ78" s="818"/>
      <c r="ERR78" s="818"/>
      <c r="ERS78" s="818"/>
      <c r="ERT78" s="818"/>
      <c r="ERU78" s="818"/>
      <c r="ERV78" s="818"/>
      <c r="ERW78" s="818"/>
      <c r="ERX78" s="818"/>
      <c r="ERY78" s="818"/>
      <c r="ERZ78" s="818"/>
      <c r="ESA78" s="818"/>
      <c r="ESB78" s="818"/>
      <c r="ESC78" s="818"/>
      <c r="ESD78" s="818"/>
      <c r="ESE78" s="818"/>
      <c r="ESF78" s="818"/>
      <c r="ESG78" s="818"/>
      <c r="ESH78" s="818"/>
      <c r="ESI78" s="818"/>
      <c r="ESJ78" s="818"/>
      <c r="ESK78" s="818"/>
      <c r="ESL78" s="818"/>
      <c r="ESM78" s="818"/>
      <c r="ESN78" s="818"/>
      <c r="ESO78" s="818"/>
      <c r="ESP78" s="818"/>
      <c r="ESQ78" s="818"/>
      <c r="ESR78" s="818"/>
      <c r="ESS78" s="818"/>
      <c r="EST78" s="818"/>
      <c r="ESU78" s="818"/>
      <c r="ESV78" s="818"/>
      <c r="ESW78" s="818"/>
      <c r="ESX78" s="818"/>
      <c r="ESY78" s="818"/>
      <c r="ESZ78" s="818"/>
      <c r="ETA78" s="818"/>
      <c r="ETB78" s="818"/>
      <c r="ETC78" s="818"/>
      <c r="ETD78" s="818"/>
      <c r="ETE78" s="818"/>
      <c r="ETF78" s="818"/>
      <c r="ETG78" s="818"/>
      <c r="ETH78" s="818"/>
      <c r="ETI78" s="818"/>
      <c r="ETJ78" s="818"/>
      <c r="ETK78" s="818"/>
      <c r="ETL78" s="818"/>
      <c r="ETM78" s="818"/>
      <c r="ETN78" s="818"/>
      <c r="ETO78" s="818"/>
      <c r="ETP78" s="818"/>
      <c r="ETQ78" s="818"/>
      <c r="ETR78" s="818"/>
      <c r="ETS78" s="818"/>
      <c r="ETT78" s="818"/>
      <c r="ETU78" s="818"/>
      <c r="ETV78" s="818"/>
      <c r="ETW78" s="818"/>
      <c r="ETX78" s="818"/>
      <c r="ETY78" s="818"/>
      <c r="ETZ78" s="818"/>
      <c r="EUA78" s="818"/>
      <c r="EUB78" s="818"/>
      <c r="EUC78" s="818"/>
      <c r="EUD78" s="818"/>
      <c r="EUE78" s="818"/>
      <c r="EUF78" s="818"/>
      <c r="EUG78" s="818"/>
      <c r="EUH78" s="818"/>
      <c r="EUI78" s="818"/>
      <c r="EUJ78" s="818"/>
      <c r="EUK78" s="818"/>
      <c r="EUL78" s="818"/>
      <c r="EUM78" s="818"/>
      <c r="EUN78" s="818"/>
      <c r="EUO78" s="818"/>
      <c r="EUP78" s="818"/>
      <c r="EUQ78" s="818"/>
      <c r="EUR78" s="818"/>
      <c r="EUS78" s="818"/>
      <c r="EUT78" s="818"/>
      <c r="EUU78" s="818"/>
      <c r="EUV78" s="818"/>
      <c r="EUW78" s="818"/>
      <c r="EUX78" s="818"/>
      <c r="EUY78" s="818"/>
      <c r="EUZ78" s="818"/>
      <c r="EVA78" s="818"/>
      <c r="EVB78" s="818"/>
      <c r="EVC78" s="818"/>
      <c r="EVD78" s="818"/>
      <c r="EVE78" s="818"/>
      <c r="EVF78" s="818"/>
      <c r="EVG78" s="818"/>
      <c r="EVH78" s="818"/>
      <c r="EVI78" s="818"/>
      <c r="EVJ78" s="818"/>
      <c r="EVK78" s="818"/>
      <c r="EVL78" s="818"/>
      <c r="EVM78" s="818"/>
      <c r="EVN78" s="818"/>
      <c r="EVO78" s="818"/>
      <c r="EVP78" s="818"/>
      <c r="EVQ78" s="818"/>
      <c r="EVR78" s="818"/>
      <c r="EVS78" s="818"/>
      <c r="EVT78" s="818"/>
      <c r="EVU78" s="818"/>
      <c r="EVV78" s="818"/>
      <c r="EVW78" s="818"/>
      <c r="EVX78" s="818"/>
      <c r="EVY78" s="818"/>
      <c r="EVZ78" s="818"/>
      <c r="EWA78" s="818"/>
      <c r="EWB78" s="818"/>
      <c r="EWC78" s="818"/>
      <c r="EWD78" s="818"/>
      <c r="EWE78" s="818"/>
      <c r="EWF78" s="818"/>
      <c r="EWG78" s="818"/>
      <c r="EWH78" s="818"/>
      <c r="EWI78" s="818"/>
      <c r="EWJ78" s="818"/>
      <c r="EWK78" s="818"/>
      <c r="EWL78" s="818"/>
      <c r="EWM78" s="818"/>
      <c r="EWN78" s="818"/>
      <c r="EWO78" s="818"/>
      <c r="EWP78" s="818"/>
      <c r="EWQ78" s="818"/>
      <c r="EWR78" s="818"/>
      <c r="EWS78" s="818"/>
      <c r="EWT78" s="818"/>
      <c r="EWU78" s="818"/>
      <c r="EWV78" s="818"/>
      <c r="EWW78" s="818"/>
      <c r="EWX78" s="818"/>
      <c r="EWY78" s="818"/>
      <c r="EWZ78" s="818"/>
      <c r="EXA78" s="818"/>
      <c r="EXB78" s="818"/>
      <c r="EXC78" s="818"/>
      <c r="EXD78" s="818"/>
      <c r="EXE78" s="818"/>
      <c r="EXF78" s="818"/>
      <c r="EXG78" s="818"/>
      <c r="EXH78" s="818"/>
      <c r="EXI78" s="818"/>
      <c r="EXJ78" s="818"/>
      <c r="EXK78" s="818"/>
      <c r="EXL78" s="818"/>
      <c r="EXM78" s="818"/>
      <c r="EXN78" s="818"/>
      <c r="EXO78" s="818"/>
      <c r="EXP78" s="818"/>
      <c r="EXQ78" s="818"/>
      <c r="EXR78" s="818"/>
      <c r="EXS78" s="818"/>
      <c r="EXT78" s="818"/>
      <c r="EXU78" s="818"/>
      <c r="EXV78" s="818"/>
      <c r="EXW78" s="818"/>
      <c r="EXX78" s="818"/>
      <c r="EXY78" s="818"/>
      <c r="EXZ78" s="818"/>
      <c r="EYA78" s="818"/>
      <c r="EYB78" s="818"/>
      <c r="EYC78" s="818"/>
      <c r="EYD78" s="818"/>
      <c r="EYE78" s="818"/>
      <c r="EYF78" s="818"/>
      <c r="EYG78" s="818"/>
      <c r="EYH78" s="818"/>
      <c r="EYI78" s="818"/>
      <c r="EYJ78" s="818"/>
      <c r="EYK78" s="818"/>
      <c r="EYL78" s="818"/>
      <c r="EYM78" s="818"/>
      <c r="EYN78" s="818"/>
      <c r="EYO78" s="818"/>
      <c r="EYP78" s="818"/>
      <c r="EYQ78" s="818"/>
      <c r="EYR78" s="818"/>
      <c r="EYS78" s="818"/>
      <c r="EYT78" s="818"/>
      <c r="EYU78" s="818"/>
      <c r="EYV78" s="818"/>
      <c r="EYW78" s="818"/>
      <c r="EYX78" s="818"/>
      <c r="EYY78" s="818"/>
      <c r="EYZ78" s="818"/>
      <c r="EZA78" s="818"/>
      <c r="EZB78" s="818"/>
      <c r="EZC78" s="818"/>
      <c r="EZD78" s="818"/>
      <c r="EZE78" s="818"/>
      <c r="EZF78" s="818"/>
      <c r="EZG78" s="818"/>
      <c r="EZH78" s="818"/>
      <c r="EZI78" s="818"/>
      <c r="EZJ78" s="818"/>
      <c r="EZK78" s="818"/>
      <c r="EZL78" s="818"/>
      <c r="EZM78" s="818"/>
      <c r="EZN78" s="818"/>
      <c r="EZO78" s="818"/>
      <c r="EZP78" s="818"/>
      <c r="EZQ78" s="818"/>
      <c r="EZR78" s="818"/>
      <c r="EZS78" s="818"/>
      <c r="EZT78" s="818"/>
      <c r="EZU78" s="818"/>
      <c r="EZV78" s="818"/>
      <c r="EZW78" s="818"/>
      <c r="EZX78" s="818"/>
      <c r="EZY78" s="818"/>
      <c r="EZZ78" s="818"/>
      <c r="FAA78" s="818"/>
      <c r="FAB78" s="818"/>
      <c r="FAC78" s="818"/>
      <c r="FAD78" s="818"/>
      <c r="FAE78" s="818"/>
      <c r="FAF78" s="818"/>
      <c r="FAG78" s="818"/>
      <c r="FAH78" s="818"/>
      <c r="FAI78" s="818"/>
      <c r="FAJ78" s="818"/>
      <c r="FAK78" s="818"/>
      <c r="FAL78" s="818"/>
      <c r="FAM78" s="818"/>
      <c r="FAN78" s="818"/>
      <c r="FAO78" s="818"/>
      <c r="FAP78" s="818"/>
      <c r="FAQ78" s="818"/>
      <c r="FAR78" s="818"/>
      <c r="FAS78" s="818"/>
      <c r="FAT78" s="818"/>
      <c r="FAU78" s="818"/>
      <c r="FAV78" s="818"/>
      <c r="FAW78" s="818"/>
      <c r="FAX78" s="818"/>
      <c r="FAY78" s="818"/>
      <c r="FAZ78" s="818"/>
      <c r="FBA78" s="818"/>
      <c r="FBB78" s="818"/>
      <c r="FBC78" s="818"/>
      <c r="FBD78" s="818"/>
      <c r="FBE78" s="818"/>
      <c r="FBF78" s="818"/>
      <c r="FBG78" s="818"/>
      <c r="FBH78" s="818"/>
      <c r="FBI78" s="818"/>
      <c r="FBJ78" s="818"/>
      <c r="FBK78" s="818"/>
      <c r="FBL78" s="818"/>
      <c r="FBM78" s="818"/>
      <c r="FBN78" s="818"/>
      <c r="FBO78" s="818"/>
      <c r="FBP78" s="818"/>
      <c r="FBQ78" s="818"/>
      <c r="FBR78" s="818"/>
      <c r="FBS78" s="818"/>
      <c r="FBT78" s="818"/>
      <c r="FBU78" s="818"/>
      <c r="FBV78" s="818"/>
      <c r="FBW78" s="818"/>
      <c r="FBX78" s="818"/>
      <c r="FBY78" s="818"/>
      <c r="FBZ78" s="818"/>
      <c r="FCA78" s="818"/>
      <c r="FCB78" s="818"/>
      <c r="FCC78" s="818"/>
      <c r="FCD78" s="818"/>
      <c r="FCE78" s="818"/>
      <c r="FCF78" s="818"/>
      <c r="FCG78" s="818"/>
      <c r="FCH78" s="818"/>
      <c r="FCI78" s="818"/>
      <c r="FCJ78" s="818"/>
      <c r="FCK78" s="818"/>
      <c r="FCL78" s="818"/>
      <c r="FCM78" s="818"/>
      <c r="FCN78" s="818"/>
      <c r="FCO78" s="818"/>
      <c r="FCP78" s="818"/>
      <c r="FCQ78" s="818"/>
      <c r="FCR78" s="818"/>
      <c r="FCS78" s="818"/>
      <c r="FCT78" s="818"/>
      <c r="FCU78" s="818"/>
      <c r="FCV78" s="818"/>
      <c r="FCW78" s="818"/>
      <c r="FCX78" s="818"/>
      <c r="FCY78" s="818"/>
      <c r="FCZ78" s="818"/>
      <c r="FDA78" s="818"/>
      <c r="FDB78" s="818"/>
      <c r="FDC78" s="818"/>
      <c r="FDD78" s="818"/>
      <c r="FDE78" s="818"/>
      <c r="FDF78" s="818"/>
      <c r="FDG78" s="818"/>
      <c r="FDH78" s="818"/>
      <c r="FDI78" s="818"/>
      <c r="FDJ78" s="818"/>
      <c r="FDK78" s="818"/>
      <c r="FDL78" s="818"/>
      <c r="FDM78" s="818"/>
      <c r="FDN78" s="818"/>
      <c r="FDO78" s="818"/>
      <c r="FDP78" s="818"/>
      <c r="FDQ78" s="818"/>
      <c r="FDR78" s="818"/>
      <c r="FDS78" s="818"/>
      <c r="FDT78" s="818"/>
      <c r="FDU78" s="818"/>
      <c r="FDV78" s="818"/>
      <c r="FDW78" s="818"/>
      <c r="FDX78" s="818"/>
      <c r="FDY78" s="818"/>
      <c r="FDZ78" s="818"/>
      <c r="FEA78" s="818"/>
      <c r="FEB78" s="818"/>
      <c r="FEC78" s="818"/>
      <c r="FED78" s="818"/>
      <c r="FEE78" s="818"/>
      <c r="FEF78" s="818"/>
      <c r="FEG78" s="818"/>
      <c r="FEH78" s="818"/>
      <c r="FEI78" s="818"/>
      <c r="FEJ78" s="818"/>
      <c r="FEK78" s="818"/>
      <c r="FEL78" s="818"/>
      <c r="FEM78" s="818"/>
      <c r="FEN78" s="818"/>
      <c r="FEO78" s="818"/>
      <c r="FEP78" s="818"/>
      <c r="FEQ78" s="818"/>
      <c r="FER78" s="818"/>
      <c r="FES78" s="818"/>
      <c r="FET78" s="818"/>
      <c r="FEU78" s="818"/>
      <c r="FEV78" s="818"/>
      <c r="FEW78" s="818"/>
      <c r="FEX78" s="818"/>
      <c r="FEY78" s="818"/>
      <c r="FEZ78" s="818"/>
      <c r="FFA78" s="818"/>
      <c r="FFB78" s="818"/>
      <c r="FFC78" s="818"/>
      <c r="FFD78" s="818"/>
      <c r="FFE78" s="818"/>
      <c r="FFF78" s="818"/>
      <c r="FFG78" s="818"/>
      <c r="FFH78" s="818"/>
      <c r="FFI78" s="818"/>
      <c r="FFJ78" s="818"/>
      <c r="FFK78" s="818"/>
      <c r="FFL78" s="818"/>
      <c r="FFM78" s="818"/>
      <c r="FFN78" s="818"/>
      <c r="FFO78" s="818"/>
      <c r="FFP78" s="818"/>
      <c r="FFQ78" s="818"/>
      <c r="FFR78" s="818"/>
      <c r="FFS78" s="818"/>
      <c r="FFT78" s="818"/>
      <c r="FFU78" s="818"/>
      <c r="FFV78" s="818"/>
      <c r="FFW78" s="818"/>
      <c r="FFX78" s="818"/>
      <c r="FFY78" s="818"/>
      <c r="FFZ78" s="818"/>
      <c r="FGA78" s="818"/>
      <c r="FGB78" s="818"/>
      <c r="FGC78" s="818"/>
      <c r="FGD78" s="818"/>
      <c r="FGE78" s="818"/>
      <c r="FGF78" s="818"/>
      <c r="FGG78" s="818"/>
      <c r="FGH78" s="818"/>
      <c r="FGI78" s="818"/>
      <c r="FGJ78" s="818"/>
      <c r="FGK78" s="818"/>
      <c r="FGL78" s="818"/>
      <c r="FGM78" s="818"/>
      <c r="FGN78" s="818"/>
      <c r="FGO78" s="818"/>
      <c r="FGP78" s="818"/>
      <c r="FGQ78" s="818"/>
      <c r="FGR78" s="818"/>
      <c r="FGS78" s="818"/>
      <c r="FGT78" s="818"/>
      <c r="FGU78" s="818"/>
      <c r="FGV78" s="818"/>
      <c r="FGW78" s="818"/>
      <c r="FGX78" s="818"/>
      <c r="FGY78" s="818"/>
      <c r="FGZ78" s="818"/>
      <c r="FHA78" s="818"/>
      <c r="FHB78" s="818"/>
      <c r="FHC78" s="818"/>
      <c r="FHD78" s="818"/>
      <c r="FHE78" s="818"/>
      <c r="FHF78" s="818"/>
      <c r="FHG78" s="818"/>
      <c r="FHH78" s="818"/>
      <c r="FHI78" s="818"/>
      <c r="FHJ78" s="818"/>
      <c r="FHK78" s="818"/>
      <c r="FHL78" s="818"/>
      <c r="FHM78" s="818"/>
      <c r="FHN78" s="818"/>
      <c r="FHO78" s="818"/>
      <c r="FHP78" s="818"/>
      <c r="FHQ78" s="818"/>
      <c r="FHR78" s="818"/>
      <c r="FHS78" s="818"/>
      <c r="FHT78" s="818"/>
      <c r="FHU78" s="818"/>
      <c r="FHV78" s="818"/>
      <c r="FHW78" s="818"/>
      <c r="FHX78" s="818"/>
      <c r="FHY78" s="818"/>
      <c r="FHZ78" s="818"/>
      <c r="FIA78" s="818"/>
      <c r="FIB78" s="818"/>
      <c r="FIC78" s="818"/>
      <c r="FID78" s="818"/>
      <c r="FIE78" s="818"/>
      <c r="FIF78" s="818"/>
      <c r="FIG78" s="818"/>
      <c r="FIH78" s="818"/>
      <c r="FII78" s="818"/>
      <c r="FIJ78" s="818"/>
      <c r="FIK78" s="818"/>
      <c r="FIL78" s="818"/>
      <c r="FIM78" s="818"/>
      <c r="FIN78" s="818"/>
      <c r="FIO78" s="818"/>
      <c r="FIP78" s="818"/>
      <c r="FIQ78" s="818"/>
      <c r="FIR78" s="818"/>
      <c r="FIS78" s="818"/>
      <c r="FIT78" s="818"/>
      <c r="FIU78" s="818"/>
      <c r="FIV78" s="818"/>
      <c r="FIW78" s="818"/>
      <c r="FIX78" s="818"/>
      <c r="FIY78" s="818"/>
      <c r="FIZ78" s="818"/>
      <c r="FJA78" s="818"/>
      <c r="FJB78" s="818"/>
      <c r="FJC78" s="818"/>
      <c r="FJD78" s="818"/>
      <c r="FJE78" s="818"/>
      <c r="FJF78" s="818"/>
      <c r="FJG78" s="818"/>
      <c r="FJH78" s="818"/>
      <c r="FJI78" s="818"/>
      <c r="FJJ78" s="818"/>
      <c r="FJK78" s="818"/>
      <c r="FJL78" s="818"/>
      <c r="FJM78" s="818"/>
      <c r="FJN78" s="818"/>
      <c r="FJO78" s="818"/>
      <c r="FJP78" s="818"/>
      <c r="FJQ78" s="818"/>
      <c r="FJR78" s="818"/>
      <c r="FJS78" s="818"/>
      <c r="FJT78" s="818"/>
      <c r="FJU78" s="818"/>
      <c r="FJV78" s="818"/>
      <c r="FJW78" s="818"/>
      <c r="FJX78" s="818"/>
      <c r="FJY78" s="818"/>
      <c r="FJZ78" s="818"/>
      <c r="FKA78" s="818"/>
      <c r="FKB78" s="818"/>
      <c r="FKC78" s="818"/>
      <c r="FKD78" s="818"/>
      <c r="FKE78" s="818"/>
      <c r="FKF78" s="818"/>
      <c r="FKG78" s="818"/>
      <c r="FKH78" s="818"/>
      <c r="FKI78" s="818"/>
      <c r="FKJ78" s="818"/>
      <c r="FKK78" s="818"/>
      <c r="FKL78" s="818"/>
      <c r="FKM78" s="818"/>
      <c r="FKN78" s="818"/>
      <c r="FKO78" s="818"/>
      <c r="FKP78" s="818"/>
      <c r="FKQ78" s="818"/>
      <c r="FKR78" s="818"/>
      <c r="FKS78" s="818"/>
      <c r="FKT78" s="818"/>
      <c r="FKU78" s="818"/>
      <c r="FKV78" s="818"/>
      <c r="FKW78" s="818"/>
      <c r="FKX78" s="818"/>
      <c r="FKY78" s="818"/>
      <c r="FKZ78" s="818"/>
      <c r="FLA78" s="818"/>
      <c r="FLB78" s="818"/>
      <c r="FLC78" s="818"/>
      <c r="FLD78" s="818"/>
      <c r="FLE78" s="818"/>
      <c r="FLF78" s="818"/>
      <c r="FLG78" s="818"/>
      <c r="FLH78" s="818"/>
      <c r="FLI78" s="818"/>
      <c r="FLJ78" s="818"/>
      <c r="FLK78" s="818"/>
      <c r="FLL78" s="818"/>
      <c r="FLM78" s="818"/>
      <c r="FLN78" s="818"/>
      <c r="FLO78" s="818"/>
      <c r="FLP78" s="818"/>
      <c r="FLQ78" s="818"/>
      <c r="FLR78" s="818"/>
      <c r="FLS78" s="818"/>
      <c r="FLT78" s="818"/>
      <c r="FLU78" s="818"/>
      <c r="FLV78" s="818"/>
      <c r="FLW78" s="818"/>
      <c r="FLX78" s="818"/>
      <c r="FLY78" s="818"/>
      <c r="FLZ78" s="818"/>
      <c r="FMA78" s="818"/>
      <c r="FMB78" s="818"/>
      <c r="FMC78" s="818"/>
      <c r="FMD78" s="818"/>
      <c r="FME78" s="818"/>
      <c r="FMF78" s="818"/>
      <c r="FMG78" s="818"/>
      <c r="FMH78" s="818"/>
      <c r="FMI78" s="818"/>
      <c r="FMJ78" s="818"/>
      <c r="FMK78" s="818"/>
      <c r="FML78" s="818"/>
      <c r="FMM78" s="818"/>
      <c r="FMN78" s="818"/>
      <c r="FMO78" s="818"/>
      <c r="FMP78" s="818"/>
      <c r="FMQ78" s="818"/>
      <c r="FMR78" s="818"/>
      <c r="FMS78" s="818"/>
      <c r="FMT78" s="818"/>
      <c r="FMU78" s="818"/>
      <c r="FMV78" s="818"/>
      <c r="FMW78" s="818"/>
      <c r="FMX78" s="818"/>
      <c r="FMY78" s="818"/>
      <c r="FMZ78" s="818"/>
      <c r="FNA78" s="818"/>
      <c r="FNB78" s="818"/>
      <c r="FNC78" s="818"/>
      <c r="FND78" s="818"/>
      <c r="FNE78" s="818"/>
      <c r="FNF78" s="818"/>
      <c r="FNG78" s="818"/>
      <c r="FNH78" s="818"/>
      <c r="FNI78" s="818"/>
      <c r="FNJ78" s="818"/>
      <c r="FNK78" s="818"/>
      <c r="FNL78" s="818"/>
      <c r="FNM78" s="818"/>
      <c r="FNN78" s="818"/>
      <c r="FNO78" s="818"/>
      <c r="FNP78" s="818"/>
      <c r="FNQ78" s="818"/>
      <c r="FNR78" s="818"/>
      <c r="FNS78" s="818"/>
      <c r="FNT78" s="818"/>
      <c r="FNU78" s="818"/>
      <c r="FNV78" s="818"/>
      <c r="FNW78" s="818"/>
      <c r="FNX78" s="818"/>
      <c r="FNY78" s="818"/>
      <c r="FNZ78" s="818"/>
      <c r="FOA78" s="818"/>
      <c r="FOB78" s="818"/>
      <c r="FOC78" s="818"/>
      <c r="FOD78" s="818"/>
      <c r="FOE78" s="818"/>
      <c r="FOF78" s="818"/>
      <c r="FOG78" s="818"/>
      <c r="FOH78" s="818"/>
      <c r="FOI78" s="818"/>
      <c r="FOJ78" s="818"/>
      <c r="FOK78" s="818"/>
      <c r="FOL78" s="818"/>
      <c r="FOM78" s="818"/>
      <c r="FON78" s="818"/>
      <c r="FOO78" s="818"/>
      <c r="FOP78" s="818"/>
      <c r="FOQ78" s="818"/>
      <c r="FOR78" s="818"/>
      <c r="FOS78" s="818"/>
      <c r="FOT78" s="818"/>
      <c r="FOU78" s="818"/>
      <c r="FOV78" s="818"/>
      <c r="FOW78" s="818"/>
      <c r="FOX78" s="818"/>
      <c r="FOY78" s="818"/>
      <c r="FOZ78" s="818"/>
      <c r="FPA78" s="818"/>
      <c r="FPB78" s="818"/>
      <c r="FPC78" s="818"/>
      <c r="FPD78" s="818"/>
      <c r="FPE78" s="818"/>
      <c r="FPF78" s="818"/>
      <c r="FPG78" s="818"/>
      <c r="FPH78" s="818"/>
      <c r="FPI78" s="818"/>
      <c r="FPJ78" s="818"/>
      <c r="FPK78" s="818"/>
      <c r="FPL78" s="818"/>
      <c r="FPM78" s="818"/>
      <c r="FPN78" s="818"/>
      <c r="FPO78" s="818"/>
      <c r="FPP78" s="818"/>
      <c r="FPQ78" s="818"/>
      <c r="FPR78" s="818"/>
      <c r="FPS78" s="818"/>
      <c r="FPT78" s="818"/>
      <c r="FPU78" s="818"/>
      <c r="FPV78" s="818"/>
      <c r="FPW78" s="818"/>
      <c r="FPX78" s="818"/>
      <c r="FPY78" s="818"/>
      <c r="FPZ78" s="818"/>
      <c r="FQA78" s="818"/>
      <c r="FQB78" s="818"/>
      <c r="FQC78" s="818"/>
      <c r="FQD78" s="818"/>
      <c r="FQE78" s="818"/>
      <c r="FQF78" s="818"/>
      <c r="FQG78" s="818"/>
      <c r="FQH78" s="818"/>
      <c r="FQI78" s="818"/>
      <c r="FQJ78" s="818"/>
      <c r="FQK78" s="818"/>
      <c r="FQL78" s="818"/>
      <c r="FQM78" s="818"/>
      <c r="FQN78" s="818"/>
      <c r="FQO78" s="818"/>
      <c r="FQP78" s="818"/>
      <c r="FQQ78" s="818"/>
      <c r="FQR78" s="818"/>
      <c r="FQS78" s="818"/>
      <c r="FQT78" s="818"/>
      <c r="FQU78" s="818"/>
      <c r="FQV78" s="818"/>
      <c r="FQW78" s="818"/>
      <c r="FQX78" s="818"/>
      <c r="FQY78" s="818"/>
      <c r="FQZ78" s="818"/>
      <c r="FRA78" s="818"/>
      <c r="FRB78" s="818"/>
      <c r="FRC78" s="818"/>
      <c r="FRD78" s="818"/>
      <c r="FRE78" s="818"/>
      <c r="FRF78" s="818"/>
      <c r="FRG78" s="818"/>
      <c r="FRH78" s="818"/>
      <c r="FRI78" s="818"/>
      <c r="FRJ78" s="818"/>
      <c r="FRK78" s="818"/>
      <c r="FRL78" s="818"/>
      <c r="FRM78" s="818"/>
      <c r="FRN78" s="818"/>
      <c r="FRO78" s="818"/>
      <c r="FRP78" s="818"/>
      <c r="FRQ78" s="818"/>
      <c r="FRR78" s="818"/>
      <c r="FRS78" s="818"/>
      <c r="FRT78" s="818"/>
      <c r="FRU78" s="818"/>
      <c r="FRV78" s="818"/>
      <c r="FRW78" s="818"/>
      <c r="FRX78" s="818"/>
      <c r="FRY78" s="818"/>
      <c r="FRZ78" s="818"/>
      <c r="FSA78" s="818"/>
      <c r="FSB78" s="818"/>
      <c r="FSC78" s="818"/>
      <c r="FSD78" s="818"/>
      <c r="FSE78" s="818"/>
      <c r="FSF78" s="818"/>
      <c r="FSG78" s="818"/>
      <c r="FSH78" s="818"/>
      <c r="FSI78" s="818"/>
      <c r="FSJ78" s="818"/>
      <c r="FSK78" s="818"/>
      <c r="FSL78" s="818"/>
      <c r="FSM78" s="818"/>
      <c r="FSN78" s="818"/>
      <c r="FSO78" s="818"/>
      <c r="FSP78" s="818"/>
      <c r="FSQ78" s="818"/>
      <c r="FSR78" s="818"/>
      <c r="FSS78" s="818"/>
      <c r="FST78" s="818"/>
      <c r="FSU78" s="818"/>
      <c r="FSV78" s="818"/>
      <c r="FSW78" s="818"/>
      <c r="FSX78" s="818"/>
      <c r="FSY78" s="818"/>
      <c r="FSZ78" s="818"/>
      <c r="FTA78" s="818"/>
      <c r="FTB78" s="818"/>
      <c r="FTC78" s="818"/>
      <c r="FTD78" s="818"/>
      <c r="FTE78" s="818"/>
      <c r="FTF78" s="818"/>
      <c r="FTG78" s="818"/>
      <c r="FTH78" s="818"/>
      <c r="FTI78" s="818"/>
      <c r="FTJ78" s="818"/>
      <c r="FTK78" s="818"/>
      <c r="FTL78" s="818"/>
      <c r="FTM78" s="818"/>
      <c r="FTN78" s="818"/>
      <c r="FTO78" s="818"/>
      <c r="FTP78" s="818"/>
      <c r="FTQ78" s="818"/>
      <c r="FTR78" s="818"/>
      <c r="FTS78" s="818"/>
      <c r="FTT78" s="818"/>
      <c r="FTU78" s="818"/>
      <c r="FTV78" s="818"/>
      <c r="FTW78" s="818"/>
      <c r="FTX78" s="818"/>
      <c r="FTY78" s="818"/>
      <c r="FTZ78" s="818"/>
      <c r="FUA78" s="818"/>
      <c r="FUB78" s="818"/>
      <c r="FUC78" s="818"/>
      <c r="FUD78" s="818"/>
      <c r="FUE78" s="818"/>
      <c r="FUF78" s="818"/>
      <c r="FUG78" s="818"/>
      <c r="FUH78" s="818"/>
      <c r="FUI78" s="818"/>
      <c r="FUJ78" s="818"/>
      <c r="FUK78" s="818"/>
      <c r="FUL78" s="818"/>
      <c r="FUM78" s="818"/>
      <c r="FUN78" s="818"/>
      <c r="FUO78" s="818"/>
      <c r="FUP78" s="818"/>
      <c r="FUQ78" s="818"/>
      <c r="FUR78" s="818"/>
      <c r="FUS78" s="818"/>
      <c r="FUT78" s="818"/>
      <c r="FUU78" s="818"/>
      <c r="FUV78" s="818"/>
      <c r="FUW78" s="818"/>
      <c r="FUX78" s="818"/>
      <c r="FUY78" s="818"/>
      <c r="FUZ78" s="818"/>
      <c r="FVA78" s="818"/>
      <c r="FVB78" s="818"/>
      <c r="FVC78" s="818"/>
      <c r="FVD78" s="818"/>
      <c r="FVE78" s="818"/>
      <c r="FVF78" s="818"/>
      <c r="FVG78" s="818"/>
      <c r="FVH78" s="818"/>
      <c r="FVI78" s="818"/>
      <c r="FVJ78" s="818"/>
      <c r="FVK78" s="818"/>
      <c r="FVL78" s="818"/>
      <c r="FVM78" s="818"/>
      <c r="FVN78" s="818"/>
      <c r="FVO78" s="818"/>
      <c r="FVP78" s="818"/>
      <c r="FVQ78" s="818"/>
      <c r="FVR78" s="818"/>
      <c r="FVS78" s="818"/>
      <c r="FVT78" s="818"/>
      <c r="FVU78" s="818"/>
      <c r="FVV78" s="818"/>
      <c r="FVW78" s="818"/>
      <c r="FVX78" s="818"/>
      <c r="FVY78" s="818"/>
      <c r="FVZ78" s="818"/>
      <c r="FWA78" s="818"/>
      <c r="FWB78" s="818"/>
      <c r="FWC78" s="818"/>
      <c r="FWD78" s="818"/>
      <c r="FWE78" s="818"/>
      <c r="FWF78" s="818"/>
      <c r="FWG78" s="818"/>
      <c r="FWH78" s="818"/>
      <c r="FWI78" s="818"/>
      <c r="FWJ78" s="818"/>
      <c r="FWK78" s="818"/>
      <c r="FWL78" s="818"/>
      <c r="FWM78" s="818"/>
      <c r="FWN78" s="818"/>
      <c r="FWO78" s="818"/>
      <c r="FWP78" s="818"/>
      <c r="FWQ78" s="818"/>
      <c r="FWR78" s="818"/>
      <c r="FWS78" s="818"/>
      <c r="FWT78" s="818"/>
      <c r="FWU78" s="818"/>
      <c r="FWV78" s="818"/>
      <c r="FWW78" s="818"/>
      <c r="FWX78" s="818"/>
      <c r="FWY78" s="818"/>
      <c r="FWZ78" s="818"/>
      <c r="FXA78" s="818"/>
      <c r="FXB78" s="818"/>
      <c r="FXC78" s="818"/>
      <c r="FXD78" s="818"/>
      <c r="FXE78" s="818"/>
      <c r="FXF78" s="818"/>
      <c r="FXG78" s="818"/>
      <c r="FXH78" s="818"/>
      <c r="FXI78" s="818"/>
      <c r="FXJ78" s="818"/>
      <c r="FXK78" s="818"/>
      <c r="FXL78" s="818"/>
      <c r="FXM78" s="818"/>
      <c r="FXN78" s="818"/>
      <c r="FXO78" s="818"/>
      <c r="FXP78" s="818"/>
      <c r="FXQ78" s="818"/>
      <c r="FXR78" s="818"/>
      <c r="FXS78" s="818"/>
      <c r="FXT78" s="818"/>
      <c r="FXU78" s="818"/>
      <c r="FXV78" s="818"/>
      <c r="FXW78" s="818"/>
      <c r="FXX78" s="818"/>
      <c r="FXY78" s="818"/>
      <c r="FXZ78" s="818"/>
      <c r="FYA78" s="818"/>
      <c r="FYB78" s="818"/>
      <c r="FYC78" s="818"/>
      <c r="FYD78" s="818"/>
      <c r="FYE78" s="818"/>
      <c r="FYF78" s="818"/>
      <c r="FYG78" s="818"/>
      <c r="FYH78" s="818"/>
      <c r="FYI78" s="818"/>
      <c r="FYJ78" s="818"/>
      <c r="FYK78" s="818"/>
      <c r="FYL78" s="818"/>
      <c r="FYM78" s="818"/>
      <c r="FYN78" s="818"/>
      <c r="FYO78" s="818"/>
      <c r="FYP78" s="818"/>
      <c r="FYQ78" s="818"/>
      <c r="FYR78" s="818"/>
      <c r="FYS78" s="818"/>
      <c r="FYT78" s="818"/>
      <c r="FYU78" s="818"/>
      <c r="FYV78" s="818"/>
      <c r="FYW78" s="818"/>
      <c r="FYX78" s="818"/>
      <c r="FYY78" s="818"/>
      <c r="FYZ78" s="818"/>
      <c r="FZA78" s="818"/>
      <c r="FZB78" s="818"/>
      <c r="FZC78" s="818"/>
      <c r="FZD78" s="818"/>
      <c r="FZE78" s="818"/>
      <c r="FZF78" s="818"/>
      <c r="FZG78" s="818"/>
      <c r="FZH78" s="818"/>
      <c r="FZI78" s="818"/>
      <c r="FZJ78" s="818"/>
      <c r="FZK78" s="818"/>
      <c r="FZL78" s="818"/>
      <c r="FZM78" s="818"/>
      <c r="FZN78" s="818"/>
      <c r="FZO78" s="818"/>
      <c r="FZP78" s="818"/>
      <c r="FZQ78" s="818"/>
      <c r="FZR78" s="818"/>
      <c r="FZS78" s="818"/>
      <c r="FZT78" s="818"/>
      <c r="FZU78" s="818"/>
      <c r="FZV78" s="818"/>
      <c r="FZW78" s="818"/>
      <c r="FZX78" s="818"/>
      <c r="FZY78" s="818"/>
      <c r="FZZ78" s="818"/>
      <c r="GAA78" s="818"/>
      <c r="GAB78" s="818"/>
      <c r="GAC78" s="818"/>
      <c r="GAD78" s="818"/>
      <c r="GAE78" s="818"/>
      <c r="GAF78" s="818"/>
      <c r="GAG78" s="818"/>
      <c r="GAH78" s="818"/>
      <c r="GAI78" s="818"/>
      <c r="GAJ78" s="818"/>
      <c r="GAK78" s="818"/>
      <c r="GAL78" s="818"/>
      <c r="GAM78" s="818"/>
      <c r="GAN78" s="818"/>
      <c r="GAO78" s="818"/>
      <c r="GAP78" s="818"/>
      <c r="GAQ78" s="818"/>
      <c r="GAR78" s="818"/>
      <c r="GAS78" s="818"/>
      <c r="GAT78" s="818"/>
      <c r="GAU78" s="818"/>
      <c r="GAV78" s="818"/>
      <c r="GAW78" s="818"/>
      <c r="GAX78" s="818"/>
      <c r="GAY78" s="818"/>
      <c r="GAZ78" s="818"/>
      <c r="GBA78" s="818"/>
      <c r="GBB78" s="818"/>
      <c r="GBC78" s="818"/>
      <c r="GBD78" s="818"/>
      <c r="GBE78" s="818"/>
      <c r="GBF78" s="818"/>
      <c r="GBG78" s="818"/>
      <c r="GBH78" s="818"/>
      <c r="GBI78" s="818"/>
      <c r="GBJ78" s="818"/>
      <c r="GBK78" s="818"/>
      <c r="GBL78" s="818"/>
      <c r="GBM78" s="818"/>
      <c r="GBN78" s="818"/>
      <c r="GBO78" s="818"/>
      <c r="GBP78" s="818"/>
      <c r="GBQ78" s="818"/>
      <c r="GBR78" s="818"/>
      <c r="GBS78" s="818"/>
      <c r="GBT78" s="818"/>
      <c r="GBU78" s="818"/>
      <c r="GBV78" s="818"/>
      <c r="GBW78" s="818"/>
      <c r="GBX78" s="818"/>
      <c r="GBY78" s="818"/>
      <c r="GBZ78" s="818"/>
      <c r="GCA78" s="818"/>
      <c r="GCB78" s="818"/>
      <c r="GCC78" s="818"/>
      <c r="GCD78" s="818"/>
      <c r="GCE78" s="818"/>
      <c r="GCF78" s="818"/>
      <c r="GCG78" s="818"/>
      <c r="GCH78" s="818"/>
      <c r="GCI78" s="818"/>
      <c r="GCJ78" s="818"/>
      <c r="GCK78" s="818"/>
      <c r="GCL78" s="818"/>
      <c r="GCM78" s="818"/>
      <c r="GCN78" s="818"/>
      <c r="GCO78" s="818"/>
      <c r="GCP78" s="818"/>
      <c r="GCQ78" s="818"/>
      <c r="GCR78" s="818"/>
      <c r="GCS78" s="818"/>
      <c r="GCT78" s="818"/>
      <c r="GCU78" s="818"/>
      <c r="GCV78" s="818"/>
      <c r="GCW78" s="818"/>
      <c r="GCX78" s="818"/>
      <c r="GCY78" s="818"/>
      <c r="GCZ78" s="818"/>
      <c r="GDA78" s="818"/>
      <c r="GDB78" s="818"/>
      <c r="GDC78" s="818"/>
      <c r="GDD78" s="818"/>
      <c r="GDE78" s="818"/>
      <c r="GDF78" s="818"/>
      <c r="GDG78" s="818"/>
      <c r="GDH78" s="818"/>
      <c r="GDI78" s="818"/>
      <c r="GDJ78" s="818"/>
      <c r="GDK78" s="818"/>
      <c r="GDL78" s="818"/>
      <c r="GDM78" s="818"/>
      <c r="GDN78" s="818"/>
      <c r="GDO78" s="818"/>
      <c r="GDP78" s="818"/>
      <c r="GDQ78" s="818"/>
      <c r="GDR78" s="818"/>
      <c r="GDS78" s="818"/>
      <c r="GDT78" s="818"/>
      <c r="GDU78" s="818"/>
      <c r="GDV78" s="818"/>
      <c r="GDW78" s="818"/>
      <c r="GDX78" s="818"/>
      <c r="GDY78" s="818"/>
      <c r="GDZ78" s="818"/>
      <c r="GEA78" s="818"/>
      <c r="GEB78" s="818"/>
      <c r="GEC78" s="818"/>
      <c r="GED78" s="818"/>
      <c r="GEE78" s="818"/>
      <c r="GEF78" s="818"/>
      <c r="GEG78" s="818"/>
      <c r="GEH78" s="818"/>
      <c r="GEI78" s="818"/>
      <c r="GEJ78" s="818"/>
      <c r="GEK78" s="818"/>
      <c r="GEL78" s="818"/>
      <c r="GEM78" s="818"/>
      <c r="GEN78" s="818"/>
      <c r="GEO78" s="818"/>
      <c r="GEP78" s="818"/>
      <c r="GEQ78" s="818"/>
      <c r="GER78" s="818"/>
      <c r="GES78" s="818"/>
      <c r="GET78" s="818"/>
      <c r="GEU78" s="818"/>
      <c r="GEV78" s="818"/>
      <c r="GEW78" s="818"/>
      <c r="GEX78" s="818"/>
      <c r="GEY78" s="818"/>
      <c r="GEZ78" s="818"/>
      <c r="GFA78" s="818"/>
      <c r="GFB78" s="818"/>
      <c r="GFC78" s="818"/>
      <c r="GFD78" s="818"/>
      <c r="GFE78" s="818"/>
      <c r="GFF78" s="818"/>
      <c r="GFG78" s="818"/>
      <c r="GFH78" s="818"/>
      <c r="GFI78" s="818"/>
      <c r="GFJ78" s="818"/>
      <c r="GFK78" s="818"/>
      <c r="GFL78" s="818"/>
      <c r="GFM78" s="818"/>
      <c r="GFN78" s="818"/>
      <c r="GFO78" s="818"/>
      <c r="GFP78" s="818"/>
      <c r="GFQ78" s="818"/>
      <c r="GFR78" s="818"/>
      <c r="GFS78" s="818"/>
      <c r="GFT78" s="818"/>
      <c r="GFU78" s="818"/>
      <c r="GFV78" s="818"/>
      <c r="GFW78" s="818"/>
      <c r="GFX78" s="818"/>
      <c r="GFY78" s="818"/>
      <c r="GFZ78" s="818"/>
      <c r="GGA78" s="818"/>
      <c r="GGB78" s="818"/>
      <c r="GGC78" s="818"/>
      <c r="GGD78" s="818"/>
      <c r="GGE78" s="818"/>
      <c r="GGF78" s="818"/>
      <c r="GGG78" s="818"/>
      <c r="GGH78" s="818"/>
      <c r="GGI78" s="818"/>
      <c r="GGJ78" s="818"/>
      <c r="GGK78" s="818"/>
      <c r="GGL78" s="818"/>
      <c r="GGM78" s="818"/>
      <c r="GGN78" s="818"/>
      <c r="GGO78" s="818"/>
      <c r="GGP78" s="818"/>
      <c r="GGQ78" s="818"/>
      <c r="GGR78" s="818"/>
      <c r="GGS78" s="818"/>
      <c r="GGT78" s="818"/>
      <c r="GGU78" s="818"/>
      <c r="GGV78" s="818"/>
      <c r="GGW78" s="818"/>
      <c r="GGX78" s="818"/>
      <c r="GGY78" s="818"/>
      <c r="GGZ78" s="818"/>
      <c r="GHA78" s="818"/>
      <c r="GHB78" s="818"/>
      <c r="GHC78" s="818"/>
      <c r="GHD78" s="818"/>
      <c r="GHE78" s="818"/>
      <c r="GHF78" s="818"/>
      <c r="GHG78" s="818"/>
      <c r="GHH78" s="818"/>
      <c r="GHI78" s="818"/>
      <c r="GHJ78" s="818"/>
      <c r="GHK78" s="818"/>
      <c r="GHL78" s="818"/>
      <c r="GHM78" s="818"/>
      <c r="GHN78" s="818"/>
      <c r="GHO78" s="818"/>
      <c r="GHP78" s="818"/>
      <c r="GHQ78" s="818"/>
      <c r="GHR78" s="818"/>
      <c r="GHS78" s="818"/>
      <c r="GHT78" s="818"/>
      <c r="GHU78" s="818"/>
      <c r="GHV78" s="818"/>
      <c r="GHW78" s="818"/>
      <c r="GHX78" s="818"/>
      <c r="GHY78" s="818"/>
      <c r="GHZ78" s="818"/>
      <c r="GIA78" s="818"/>
      <c r="GIB78" s="818"/>
      <c r="GIC78" s="818"/>
      <c r="GID78" s="818"/>
      <c r="GIE78" s="818"/>
      <c r="GIF78" s="818"/>
      <c r="GIG78" s="818"/>
      <c r="GIH78" s="818"/>
      <c r="GII78" s="818"/>
      <c r="GIJ78" s="818"/>
      <c r="GIK78" s="818"/>
      <c r="GIL78" s="818"/>
      <c r="GIM78" s="818"/>
      <c r="GIN78" s="818"/>
      <c r="GIO78" s="818"/>
      <c r="GIP78" s="818"/>
      <c r="GIQ78" s="818"/>
      <c r="GIR78" s="818"/>
      <c r="GIS78" s="818"/>
      <c r="GIT78" s="818"/>
      <c r="GIU78" s="818"/>
      <c r="GIV78" s="818"/>
      <c r="GIW78" s="818"/>
      <c r="GIX78" s="818"/>
      <c r="GIY78" s="818"/>
      <c r="GIZ78" s="818"/>
      <c r="GJA78" s="818"/>
      <c r="GJB78" s="818"/>
      <c r="GJC78" s="818"/>
      <c r="GJD78" s="818"/>
      <c r="GJE78" s="818"/>
      <c r="GJF78" s="818"/>
      <c r="GJG78" s="818"/>
      <c r="GJH78" s="818"/>
      <c r="GJI78" s="818"/>
      <c r="GJJ78" s="818"/>
      <c r="GJK78" s="818"/>
      <c r="GJL78" s="818"/>
      <c r="GJM78" s="818"/>
      <c r="GJN78" s="818"/>
      <c r="GJO78" s="818"/>
      <c r="GJP78" s="818"/>
      <c r="GJQ78" s="818"/>
      <c r="GJR78" s="818"/>
      <c r="GJS78" s="818"/>
      <c r="GJT78" s="818"/>
      <c r="GJU78" s="818"/>
      <c r="GJV78" s="818"/>
      <c r="GJW78" s="818"/>
      <c r="GJX78" s="818"/>
      <c r="GJY78" s="818"/>
      <c r="GJZ78" s="818"/>
      <c r="GKA78" s="818"/>
      <c r="GKB78" s="818"/>
      <c r="GKC78" s="818"/>
      <c r="GKD78" s="818"/>
      <c r="GKE78" s="818"/>
      <c r="GKF78" s="818"/>
      <c r="GKG78" s="818"/>
      <c r="GKH78" s="818"/>
      <c r="GKI78" s="818"/>
      <c r="GKJ78" s="818"/>
      <c r="GKK78" s="818"/>
      <c r="GKL78" s="818"/>
      <c r="GKM78" s="818"/>
      <c r="GKN78" s="818"/>
      <c r="GKO78" s="818"/>
      <c r="GKP78" s="818"/>
      <c r="GKQ78" s="818"/>
      <c r="GKR78" s="818"/>
      <c r="GKS78" s="818"/>
      <c r="GKT78" s="818"/>
      <c r="GKU78" s="818"/>
      <c r="GKV78" s="818"/>
      <c r="GKW78" s="818"/>
      <c r="GKX78" s="818"/>
      <c r="GKY78" s="818"/>
      <c r="GKZ78" s="818"/>
      <c r="GLA78" s="818"/>
      <c r="GLB78" s="818"/>
      <c r="GLC78" s="818"/>
      <c r="GLD78" s="818"/>
      <c r="GLE78" s="818"/>
      <c r="GLF78" s="818"/>
      <c r="GLG78" s="818"/>
      <c r="GLH78" s="818"/>
      <c r="GLI78" s="818"/>
      <c r="GLJ78" s="818"/>
      <c r="GLK78" s="818"/>
      <c r="GLL78" s="818"/>
      <c r="GLM78" s="818"/>
      <c r="GLN78" s="818"/>
      <c r="GLO78" s="818"/>
      <c r="GLP78" s="818"/>
      <c r="GLQ78" s="818"/>
      <c r="GLR78" s="818"/>
      <c r="GLS78" s="818"/>
      <c r="GLT78" s="818"/>
      <c r="GLU78" s="818"/>
      <c r="GLV78" s="818"/>
      <c r="GLW78" s="818"/>
      <c r="GLX78" s="818"/>
      <c r="GLY78" s="818"/>
      <c r="GLZ78" s="818"/>
      <c r="GMA78" s="818"/>
      <c r="GMB78" s="818"/>
      <c r="GMC78" s="818"/>
      <c r="GMD78" s="818"/>
      <c r="GME78" s="818"/>
      <c r="GMF78" s="818"/>
      <c r="GMG78" s="818"/>
      <c r="GMH78" s="818"/>
      <c r="GMI78" s="818"/>
      <c r="GMJ78" s="818"/>
      <c r="GMK78" s="818"/>
      <c r="GML78" s="818"/>
      <c r="GMM78" s="818"/>
      <c r="GMN78" s="818"/>
      <c r="GMO78" s="818"/>
      <c r="GMP78" s="818"/>
      <c r="GMQ78" s="818"/>
      <c r="GMR78" s="818"/>
      <c r="GMS78" s="818"/>
      <c r="GMT78" s="818"/>
      <c r="GMU78" s="818"/>
      <c r="GMV78" s="818"/>
      <c r="GMW78" s="818"/>
      <c r="GMX78" s="818"/>
      <c r="GMY78" s="818"/>
      <c r="GMZ78" s="818"/>
      <c r="GNA78" s="818"/>
      <c r="GNB78" s="818"/>
      <c r="GNC78" s="818"/>
      <c r="GND78" s="818"/>
      <c r="GNE78" s="818"/>
      <c r="GNF78" s="818"/>
      <c r="GNG78" s="818"/>
      <c r="GNH78" s="818"/>
      <c r="GNI78" s="818"/>
      <c r="GNJ78" s="818"/>
      <c r="GNK78" s="818"/>
      <c r="GNL78" s="818"/>
      <c r="GNM78" s="818"/>
      <c r="GNN78" s="818"/>
      <c r="GNO78" s="818"/>
      <c r="GNP78" s="818"/>
      <c r="GNQ78" s="818"/>
      <c r="GNR78" s="818"/>
      <c r="GNS78" s="818"/>
      <c r="GNT78" s="818"/>
      <c r="GNU78" s="818"/>
      <c r="GNV78" s="818"/>
      <c r="GNW78" s="818"/>
      <c r="GNX78" s="818"/>
      <c r="GNY78" s="818"/>
      <c r="GNZ78" s="818"/>
      <c r="GOA78" s="818"/>
      <c r="GOB78" s="818"/>
      <c r="GOC78" s="818"/>
      <c r="GOD78" s="818"/>
      <c r="GOE78" s="818"/>
      <c r="GOF78" s="818"/>
      <c r="GOG78" s="818"/>
      <c r="GOH78" s="818"/>
      <c r="GOI78" s="818"/>
      <c r="GOJ78" s="818"/>
      <c r="GOK78" s="818"/>
      <c r="GOL78" s="818"/>
      <c r="GOM78" s="818"/>
      <c r="GON78" s="818"/>
      <c r="GOO78" s="818"/>
      <c r="GOP78" s="818"/>
      <c r="GOQ78" s="818"/>
      <c r="GOR78" s="818"/>
      <c r="GOS78" s="818"/>
      <c r="GOT78" s="818"/>
      <c r="GOU78" s="818"/>
      <c r="GOV78" s="818"/>
      <c r="GOW78" s="818"/>
      <c r="GOX78" s="818"/>
      <c r="GOY78" s="818"/>
      <c r="GOZ78" s="818"/>
      <c r="GPA78" s="818"/>
      <c r="GPB78" s="818"/>
      <c r="GPC78" s="818"/>
      <c r="GPD78" s="818"/>
      <c r="GPE78" s="818"/>
      <c r="GPF78" s="818"/>
      <c r="GPG78" s="818"/>
      <c r="GPH78" s="818"/>
      <c r="GPI78" s="818"/>
      <c r="GPJ78" s="818"/>
      <c r="GPK78" s="818"/>
      <c r="GPL78" s="818"/>
      <c r="GPM78" s="818"/>
      <c r="GPN78" s="818"/>
      <c r="GPO78" s="818"/>
      <c r="GPP78" s="818"/>
      <c r="GPQ78" s="818"/>
      <c r="GPR78" s="818"/>
      <c r="GPS78" s="818"/>
      <c r="GPT78" s="818"/>
      <c r="GPU78" s="818"/>
      <c r="GPV78" s="818"/>
      <c r="GPW78" s="818"/>
      <c r="GPX78" s="818"/>
      <c r="GPY78" s="818"/>
      <c r="GPZ78" s="818"/>
      <c r="GQA78" s="818"/>
      <c r="GQB78" s="818"/>
      <c r="GQC78" s="818"/>
      <c r="GQD78" s="818"/>
      <c r="GQE78" s="818"/>
      <c r="GQF78" s="818"/>
      <c r="GQG78" s="818"/>
      <c r="GQH78" s="818"/>
      <c r="GQI78" s="818"/>
      <c r="GQJ78" s="818"/>
      <c r="GQK78" s="818"/>
      <c r="GQL78" s="818"/>
      <c r="GQM78" s="818"/>
      <c r="GQN78" s="818"/>
      <c r="GQO78" s="818"/>
      <c r="GQP78" s="818"/>
      <c r="GQQ78" s="818"/>
      <c r="GQR78" s="818"/>
      <c r="GQS78" s="818"/>
      <c r="GQT78" s="818"/>
      <c r="GQU78" s="818"/>
      <c r="GQV78" s="818"/>
      <c r="GQW78" s="818"/>
      <c r="GQX78" s="818"/>
      <c r="GQY78" s="818"/>
      <c r="GQZ78" s="818"/>
      <c r="GRA78" s="818"/>
      <c r="GRB78" s="818"/>
      <c r="GRC78" s="818"/>
      <c r="GRD78" s="818"/>
      <c r="GRE78" s="818"/>
      <c r="GRF78" s="818"/>
      <c r="GRG78" s="818"/>
      <c r="GRH78" s="818"/>
      <c r="GRI78" s="818"/>
      <c r="GRJ78" s="818"/>
      <c r="GRK78" s="818"/>
      <c r="GRL78" s="818"/>
      <c r="GRM78" s="818"/>
      <c r="GRN78" s="818"/>
      <c r="GRO78" s="818"/>
      <c r="GRP78" s="818"/>
      <c r="GRQ78" s="818"/>
      <c r="GRR78" s="818"/>
      <c r="GRS78" s="818"/>
      <c r="GRT78" s="818"/>
      <c r="GRU78" s="818"/>
      <c r="GRV78" s="818"/>
      <c r="GRW78" s="818"/>
      <c r="GRX78" s="818"/>
      <c r="GRY78" s="818"/>
      <c r="GRZ78" s="818"/>
      <c r="GSA78" s="818"/>
      <c r="GSB78" s="818"/>
      <c r="GSC78" s="818"/>
      <c r="GSD78" s="818"/>
      <c r="GSE78" s="818"/>
      <c r="GSF78" s="818"/>
      <c r="GSG78" s="818"/>
      <c r="GSH78" s="818"/>
      <c r="GSI78" s="818"/>
      <c r="GSJ78" s="818"/>
      <c r="GSK78" s="818"/>
      <c r="GSL78" s="818"/>
      <c r="GSM78" s="818"/>
      <c r="GSN78" s="818"/>
      <c r="GSO78" s="818"/>
      <c r="GSP78" s="818"/>
      <c r="GSQ78" s="818"/>
      <c r="GSR78" s="818"/>
      <c r="GSS78" s="818"/>
      <c r="GST78" s="818"/>
      <c r="GSU78" s="818"/>
      <c r="GSV78" s="818"/>
      <c r="GSW78" s="818"/>
      <c r="GSX78" s="818"/>
      <c r="GSY78" s="818"/>
      <c r="GSZ78" s="818"/>
      <c r="GTA78" s="818"/>
      <c r="GTB78" s="818"/>
      <c r="GTC78" s="818"/>
      <c r="GTD78" s="818"/>
      <c r="GTE78" s="818"/>
      <c r="GTF78" s="818"/>
      <c r="GTG78" s="818"/>
      <c r="GTH78" s="818"/>
      <c r="GTI78" s="818"/>
      <c r="GTJ78" s="818"/>
      <c r="GTK78" s="818"/>
      <c r="GTL78" s="818"/>
      <c r="GTM78" s="818"/>
      <c r="GTN78" s="818"/>
      <c r="GTO78" s="818"/>
      <c r="GTP78" s="818"/>
      <c r="GTQ78" s="818"/>
      <c r="GTR78" s="818"/>
      <c r="GTS78" s="818"/>
      <c r="GTT78" s="818"/>
      <c r="GTU78" s="818"/>
      <c r="GTV78" s="818"/>
      <c r="GTW78" s="818"/>
      <c r="GTX78" s="818"/>
      <c r="GTY78" s="818"/>
      <c r="GTZ78" s="818"/>
      <c r="GUA78" s="818"/>
      <c r="GUB78" s="818"/>
      <c r="GUC78" s="818"/>
      <c r="GUD78" s="818"/>
      <c r="GUE78" s="818"/>
      <c r="GUF78" s="818"/>
      <c r="GUG78" s="818"/>
      <c r="GUH78" s="818"/>
      <c r="GUI78" s="818"/>
      <c r="GUJ78" s="818"/>
      <c r="GUK78" s="818"/>
      <c r="GUL78" s="818"/>
      <c r="GUM78" s="818"/>
      <c r="GUN78" s="818"/>
      <c r="GUO78" s="818"/>
      <c r="GUP78" s="818"/>
      <c r="GUQ78" s="818"/>
      <c r="GUR78" s="818"/>
      <c r="GUS78" s="818"/>
      <c r="GUT78" s="818"/>
      <c r="GUU78" s="818"/>
      <c r="GUV78" s="818"/>
      <c r="GUW78" s="818"/>
      <c r="GUX78" s="818"/>
      <c r="GUY78" s="818"/>
      <c r="GUZ78" s="818"/>
      <c r="GVA78" s="818"/>
      <c r="GVB78" s="818"/>
      <c r="GVC78" s="818"/>
      <c r="GVD78" s="818"/>
      <c r="GVE78" s="818"/>
      <c r="GVF78" s="818"/>
      <c r="GVG78" s="818"/>
      <c r="GVH78" s="818"/>
      <c r="GVI78" s="818"/>
      <c r="GVJ78" s="818"/>
      <c r="GVK78" s="818"/>
      <c r="GVL78" s="818"/>
      <c r="GVM78" s="818"/>
      <c r="GVN78" s="818"/>
      <c r="GVO78" s="818"/>
      <c r="GVP78" s="818"/>
      <c r="GVQ78" s="818"/>
      <c r="GVR78" s="818"/>
      <c r="GVS78" s="818"/>
      <c r="GVT78" s="818"/>
      <c r="GVU78" s="818"/>
      <c r="GVV78" s="818"/>
      <c r="GVW78" s="818"/>
      <c r="GVX78" s="818"/>
      <c r="GVY78" s="818"/>
      <c r="GVZ78" s="818"/>
      <c r="GWA78" s="818"/>
      <c r="GWB78" s="818"/>
      <c r="GWC78" s="818"/>
      <c r="GWD78" s="818"/>
      <c r="GWE78" s="818"/>
      <c r="GWF78" s="818"/>
      <c r="GWG78" s="818"/>
      <c r="GWH78" s="818"/>
      <c r="GWI78" s="818"/>
      <c r="GWJ78" s="818"/>
      <c r="GWK78" s="818"/>
      <c r="GWL78" s="818"/>
      <c r="GWM78" s="818"/>
      <c r="GWN78" s="818"/>
      <c r="GWO78" s="818"/>
      <c r="GWP78" s="818"/>
      <c r="GWQ78" s="818"/>
      <c r="GWR78" s="818"/>
      <c r="GWS78" s="818"/>
      <c r="GWT78" s="818"/>
      <c r="GWU78" s="818"/>
      <c r="GWV78" s="818"/>
      <c r="GWW78" s="818"/>
      <c r="GWX78" s="818"/>
      <c r="GWY78" s="818"/>
      <c r="GWZ78" s="818"/>
      <c r="GXA78" s="818"/>
      <c r="GXB78" s="818"/>
      <c r="GXC78" s="818"/>
      <c r="GXD78" s="818"/>
      <c r="GXE78" s="818"/>
      <c r="GXF78" s="818"/>
      <c r="GXG78" s="818"/>
      <c r="GXH78" s="818"/>
      <c r="GXI78" s="818"/>
      <c r="GXJ78" s="818"/>
      <c r="GXK78" s="818"/>
      <c r="GXL78" s="818"/>
      <c r="GXM78" s="818"/>
      <c r="GXN78" s="818"/>
      <c r="GXO78" s="818"/>
      <c r="GXP78" s="818"/>
      <c r="GXQ78" s="818"/>
      <c r="GXR78" s="818"/>
      <c r="GXS78" s="818"/>
      <c r="GXT78" s="818"/>
      <c r="GXU78" s="818"/>
      <c r="GXV78" s="818"/>
      <c r="GXW78" s="818"/>
      <c r="GXX78" s="818"/>
      <c r="GXY78" s="818"/>
      <c r="GXZ78" s="818"/>
      <c r="GYA78" s="818"/>
      <c r="GYB78" s="818"/>
      <c r="GYC78" s="818"/>
      <c r="GYD78" s="818"/>
      <c r="GYE78" s="818"/>
      <c r="GYF78" s="818"/>
      <c r="GYG78" s="818"/>
      <c r="GYH78" s="818"/>
      <c r="GYI78" s="818"/>
      <c r="GYJ78" s="818"/>
      <c r="GYK78" s="818"/>
      <c r="GYL78" s="818"/>
      <c r="GYM78" s="818"/>
      <c r="GYN78" s="818"/>
      <c r="GYO78" s="818"/>
      <c r="GYP78" s="818"/>
      <c r="GYQ78" s="818"/>
      <c r="GYR78" s="818"/>
      <c r="GYS78" s="818"/>
      <c r="GYT78" s="818"/>
      <c r="GYU78" s="818"/>
      <c r="GYV78" s="818"/>
      <c r="GYW78" s="818"/>
      <c r="GYX78" s="818"/>
      <c r="GYY78" s="818"/>
      <c r="GYZ78" s="818"/>
      <c r="GZA78" s="818"/>
      <c r="GZB78" s="818"/>
      <c r="GZC78" s="818"/>
      <c r="GZD78" s="818"/>
      <c r="GZE78" s="818"/>
      <c r="GZF78" s="818"/>
      <c r="GZG78" s="818"/>
      <c r="GZH78" s="818"/>
      <c r="GZI78" s="818"/>
      <c r="GZJ78" s="818"/>
      <c r="GZK78" s="818"/>
      <c r="GZL78" s="818"/>
      <c r="GZM78" s="818"/>
      <c r="GZN78" s="818"/>
      <c r="GZO78" s="818"/>
      <c r="GZP78" s="818"/>
      <c r="GZQ78" s="818"/>
      <c r="GZR78" s="818"/>
      <c r="GZS78" s="818"/>
      <c r="GZT78" s="818"/>
      <c r="GZU78" s="818"/>
      <c r="GZV78" s="818"/>
      <c r="GZW78" s="818"/>
      <c r="GZX78" s="818"/>
      <c r="GZY78" s="818"/>
      <c r="GZZ78" s="818"/>
      <c r="HAA78" s="818"/>
      <c r="HAB78" s="818"/>
      <c r="HAC78" s="818"/>
      <c r="HAD78" s="818"/>
      <c r="HAE78" s="818"/>
      <c r="HAF78" s="818"/>
      <c r="HAG78" s="818"/>
      <c r="HAH78" s="818"/>
      <c r="HAI78" s="818"/>
      <c r="HAJ78" s="818"/>
      <c r="HAK78" s="818"/>
      <c r="HAL78" s="818"/>
      <c r="HAM78" s="818"/>
      <c r="HAN78" s="818"/>
      <c r="HAO78" s="818"/>
      <c r="HAP78" s="818"/>
      <c r="HAQ78" s="818"/>
      <c r="HAR78" s="818"/>
      <c r="HAS78" s="818"/>
      <c r="HAT78" s="818"/>
      <c r="HAU78" s="818"/>
      <c r="HAV78" s="818"/>
      <c r="HAW78" s="818"/>
      <c r="HAX78" s="818"/>
      <c r="HAY78" s="818"/>
      <c r="HAZ78" s="818"/>
      <c r="HBA78" s="818"/>
      <c r="HBB78" s="818"/>
      <c r="HBC78" s="818"/>
      <c r="HBD78" s="818"/>
      <c r="HBE78" s="818"/>
      <c r="HBF78" s="818"/>
      <c r="HBG78" s="818"/>
      <c r="HBH78" s="818"/>
      <c r="HBI78" s="818"/>
      <c r="HBJ78" s="818"/>
      <c r="HBK78" s="818"/>
      <c r="HBL78" s="818"/>
      <c r="HBM78" s="818"/>
      <c r="HBN78" s="818"/>
      <c r="HBO78" s="818"/>
      <c r="HBP78" s="818"/>
      <c r="HBQ78" s="818"/>
      <c r="HBR78" s="818"/>
      <c r="HBS78" s="818"/>
      <c r="HBT78" s="818"/>
      <c r="HBU78" s="818"/>
      <c r="HBV78" s="818"/>
      <c r="HBW78" s="818"/>
      <c r="HBX78" s="818"/>
      <c r="HBY78" s="818"/>
      <c r="HBZ78" s="818"/>
      <c r="HCA78" s="818"/>
      <c r="HCB78" s="818"/>
      <c r="HCC78" s="818"/>
      <c r="HCD78" s="818"/>
      <c r="HCE78" s="818"/>
      <c r="HCF78" s="818"/>
      <c r="HCG78" s="818"/>
      <c r="HCH78" s="818"/>
      <c r="HCI78" s="818"/>
      <c r="HCJ78" s="818"/>
      <c r="HCK78" s="818"/>
      <c r="HCL78" s="818"/>
      <c r="HCM78" s="818"/>
      <c r="HCN78" s="818"/>
      <c r="HCO78" s="818"/>
      <c r="HCP78" s="818"/>
      <c r="HCQ78" s="818"/>
      <c r="HCR78" s="818"/>
      <c r="HCS78" s="818"/>
      <c r="HCT78" s="818"/>
      <c r="HCU78" s="818"/>
      <c r="HCV78" s="818"/>
      <c r="HCW78" s="818"/>
      <c r="HCX78" s="818"/>
      <c r="HCY78" s="818"/>
      <c r="HCZ78" s="818"/>
      <c r="HDA78" s="818"/>
      <c r="HDB78" s="818"/>
      <c r="HDC78" s="818"/>
      <c r="HDD78" s="818"/>
      <c r="HDE78" s="818"/>
      <c r="HDF78" s="818"/>
      <c r="HDG78" s="818"/>
      <c r="HDH78" s="818"/>
      <c r="HDI78" s="818"/>
      <c r="HDJ78" s="818"/>
      <c r="HDK78" s="818"/>
      <c r="HDL78" s="818"/>
      <c r="HDM78" s="818"/>
      <c r="HDN78" s="818"/>
      <c r="HDO78" s="818"/>
      <c r="HDP78" s="818"/>
      <c r="HDQ78" s="818"/>
      <c r="HDR78" s="818"/>
      <c r="HDS78" s="818"/>
      <c r="HDT78" s="818"/>
      <c r="HDU78" s="818"/>
      <c r="HDV78" s="818"/>
      <c r="HDW78" s="818"/>
      <c r="HDX78" s="818"/>
      <c r="HDY78" s="818"/>
      <c r="HDZ78" s="818"/>
      <c r="HEA78" s="818"/>
      <c r="HEB78" s="818"/>
      <c r="HEC78" s="818"/>
      <c r="HED78" s="818"/>
      <c r="HEE78" s="818"/>
      <c r="HEF78" s="818"/>
      <c r="HEG78" s="818"/>
      <c r="HEH78" s="818"/>
      <c r="HEI78" s="818"/>
      <c r="HEJ78" s="818"/>
      <c r="HEK78" s="818"/>
      <c r="HEL78" s="818"/>
      <c r="HEM78" s="818"/>
      <c r="HEN78" s="818"/>
      <c r="HEO78" s="818"/>
      <c r="HEP78" s="818"/>
      <c r="HEQ78" s="818"/>
      <c r="HER78" s="818"/>
      <c r="HES78" s="818"/>
      <c r="HET78" s="818"/>
      <c r="HEU78" s="818"/>
      <c r="HEV78" s="818"/>
      <c r="HEW78" s="818"/>
      <c r="HEX78" s="818"/>
      <c r="HEY78" s="818"/>
      <c r="HEZ78" s="818"/>
      <c r="HFA78" s="818"/>
      <c r="HFB78" s="818"/>
      <c r="HFC78" s="818"/>
      <c r="HFD78" s="818"/>
      <c r="HFE78" s="818"/>
      <c r="HFF78" s="818"/>
      <c r="HFG78" s="818"/>
      <c r="HFH78" s="818"/>
      <c r="HFI78" s="818"/>
      <c r="HFJ78" s="818"/>
      <c r="HFK78" s="818"/>
      <c r="HFL78" s="818"/>
      <c r="HFM78" s="818"/>
      <c r="HFN78" s="818"/>
      <c r="HFO78" s="818"/>
      <c r="HFP78" s="818"/>
      <c r="HFQ78" s="818"/>
      <c r="HFR78" s="818"/>
      <c r="HFS78" s="818"/>
      <c r="HFT78" s="818"/>
      <c r="HFU78" s="818"/>
      <c r="HFV78" s="818"/>
      <c r="HFW78" s="818"/>
      <c r="HFX78" s="818"/>
      <c r="HFY78" s="818"/>
      <c r="HFZ78" s="818"/>
      <c r="HGA78" s="818"/>
      <c r="HGB78" s="818"/>
      <c r="HGC78" s="818"/>
      <c r="HGD78" s="818"/>
      <c r="HGE78" s="818"/>
      <c r="HGF78" s="818"/>
      <c r="HGG78" s="818"/>
      <c r="HGH78" s="818"/>
      <c r="HGI78" s="818"/>
      <c r="HGJ78" s="818"/>
      <c r="HGK78" s="818"/>
      <c r="HGL78" s="818"/>
      <c r="HGM78" s="818"/>
      <c r="HGN78" s="818"/>
      <c r="HGO78" s="818"/>
      <c r="HGP78" s="818"/>
      <c r="HGQ78" s="818"/>
      <c r="HGR78" s="818"/>
      <c r="HGS78" s="818"/>
      <c r="HGT78" s="818"/>
      <c r="HGU78" s="818"/>
      <c r="HGV78" s="818"/>
      <c r="HGW78" s="818"/>
      <c r="HGX78" s="818"/>
      <c r="HGY78" s="818"/>
      <c r="HGZ78" s="818"/>
      <c r="HHA78" s="818"/>
      <c r="HHB78" s="818"/>
      <c r="HHC78" s="818"/>
      <c r="HHD78" s="818"/>
      <c r="HHE78" s="818"/>
      <c r="HHF78" s="818"/>
      <c r="HHG78" s="818"/>
      <c r="HHH78" s="818"/>
      <c r="HHI78" s="818"/>
      <c r="HHJ78" s="818"/>
      <c r="HHK78" s="818"/>
      <c r="HHL78" s="818"/>
      <c r="HHM78" s="818"/>
      <c r="HHN78" s="818"/>
      <c r="HHO78" s="818"/>
      <c r="HHP78" s="818"/>
      <c r="HHQ78" s="818"/>
      <c r="HHR78" s="818"/>
      <c r="HHS78" s="818"/>
      <c r="HHT78" s="818"/>
      <c r="HHU78" s="818"/>
      <c r="HHV78" s="818"/>
      <c r="HHW78" s="818"/>
      <c r="HHX78" s="818"/>
      <c r="HHY78" s="818"/>
      <c r="HHZ78" s="818"/>
      <c r="HIA78" s="818"/>
      <c r="HIB78" s="818"/>
      <c r="HIC78" s="818"/>
      <c r="HID78" s="818"/>
      <c r="HIE78" s="818"/>
      <c r="HIF78" s="818"/>
      <c r="HIG78" s="818"/>
      <c r="HIH78" s="818"/>
      <c r="HII78" s="818"/>
      <c r="HIJ78" s="818"/>
      <c r="HIK78" s="818"/>
      <c r="HIL78" s="818"/>
      <c r="HIM78" s="818"/>
      <c r="HIN78" s="818"/>
      <c r="HIO78" s="818"/>
      <c r="HIP78" s="818"/>
      <c r="HIQ78" s="818"/>
      <c r="HIR78" s="818"/>
      <c r="HIS78" s="818"/>
      <c r="HIT78" s="818"/>
      <c r="HIU78" s="818"/>
      <c r="HIV78" s="818"/>
      <c r="HIW78" s="818"/>
      <c r="HIX78" s="818"/>
      <c r="HIY78" s="818"/>
      <c r="HIZ78" s="818"/>
      <c r="HJA78" s="818"/>
      <c r="HJB78" s="818"/>
      <c r="HJC78" s="818"/>
      <c r="HJD78" s="818"/>
      <c r="HJE78" s="818"/>
      <c r="HJF78" s="818"/>
      <c r="HJG78" s="818"/>
      <c r="HJH78" s="818"/>
      <c r="HJI78" s="818"/>
      <c r="HJJ78" s="818"/>
      <c r="HJK78" s="818"/>
      <c r="HJL78" s="818"/>
      <c r="HJM78" s="818"/>
      <c r="HJN78" s="818"/>
      <c r="HJO78" s="818"/>
      <c r="HJP78" s="818"/>
      <c r="HJQ78" s="818"/>
      <c r="HJR78" s="818"/>
      <c r="HJS78" s="818"/>
      <c r="HJT78" s="818"/>
      <c r="HJU78" s="818"/>
      <c r="HJV78" s="818"/>
      <c r="HJW78" s="818"/>
      <c r="HJX78" s="818"/>
      <c r="HJY78" s="818"/>
      <c r="HJZ78" s="818"/>
      <c r="HKA78" s="818"/>
      <c r="HKB78" s="818"/>
      <c r="HKC78" s="818"/>
      <c r="HKD78" s="818"/>
      <c r="HKE78" s="818"/>
      <c r="HKF78" s="818"/>
      <c r="HKG78" s="818"/>
      <c r="HKH78" s="818"/>
      <c r="HKI78" s="818"/>
      <c r="HKJ78" s="818"/>
      <c r="HKK78" s="818"/>
      <c r="HKL78" s="818"/>
      <c r="HKM78" s="818"/>
      <c r="HKN78" s="818"/>
      <c r="HKO78" s="818"/>
      <c r="HKP78" s="818"/>
      <c r="HKQ78" s="818"/>
      <c r="HKR78" s="818"/>
      <c r="HKS78" s="818"/>
      <c r="HKT78" s="818"/>
      <c r="HKU78" s="818"/>
      <c r="HKV78" s="818"/>
      <c r="HKW78" s="818"/>
      <c r="HKX78" s="818"/>
      <c r="HKY78" s="818"/>
      <c r="HKZ78" s="818"/>
      <c r="HLA78" s="818"/>
      <c r="HLB78" s="818"/>
      <c r="HLC78" s="818"/>
      <c r="HLD78" s="818"/>
      <c r="HLE78" s="818"/>
      <c r="HLF78" s="818"/>
      <c r="HLG78" s="818"/>
      <c r="HLH78" s="818"/>
      <c r="HLI78" s="818"/>
      <c r="HLJ78" s="818"/>
      <c r="HLK78" s="818"/>
      <c r="HLL78" s="818"/>
      <c r="HLM78" s="818"/>
      <c r="HLN78" s="818"/>
      <c r="HLO78" s="818"/>
      <c r="HLP78" s="818"/>
      <c r="HLQ78" s="818"/>
      <c r="HLR78" s="818"/>
      <c r="HLS78" s="818"/>
      <c r="HLT78" s="818"/>
      <c r="HLU78" s="818"/>
      <c r="HLV78" s="818"/>
      <c r="HLW78" s="818"/>
      <c r="HLX78" s="818"/>
      <c r="HLY78" s="818"/>
      <c r="HLZ78" s="818"/>
      <c r="HMA78" s="818"/>
      <c r="HMB78" s="818"/>
      <c r="HMC78" s="818"/>
      <c r="HMD78" s="818"/>
      <c r="HME78" s="818"/>
      <c r="HMF78" s="818"/>
      <c r="HMG78" s="818"/>
      <c r="HMH78" s="818"/>
      <c r="HMI78" s="818"/>
      <c r="HMJ78" s="818"/>
      <c r="HMK78" s="818"/>
      <c r="HML78" s="818"/>
      <c r="HMM78" s="818"/>
      <c r="HMN78" s="818"/>
      <c r="HMO78" s="818"/>
      <c r="HMP78" s="818"/>
      <c r="HMQ78" s="818"/>
      <c r="HMR78" s="818"/>
      <c r="HMS78" s="818"/>
      <c r="HMT78" s="818"/>
      <c r="HMU78" s="818"/>
      <c r="HMV78" s="818"/>
      <c r="HMW78" s="818"/>
      <c r="HMX78" s="818"/>
      <c r="HMY78" s="818"/>
      <c r="HMZ78" s="818"/>
      <c r="HNA78" s="818"/>
      <c r="HNB78" s="818"/>
      <c r="HNC78" s="818"/>
      <c r="HND78" s="818"/>
      <c r="HNE78" s="818"/>
      <c r="HNF78" s="818"/>
      <c r="HNG78" s="818"/>
      <c r="HNH78" s="818"/>
      <c r="HNI78" s="818"/>
      <c r="HNJ78" s="818"/>
      <c r="HNK78" s="818"/>
      <c r="HNL78" s="818"/>
      <c r="HNM78" s="818"/>
      <c r="HNN78" s="818"/>
      <c r="HNO78" s="818"/>
      <c r="HNP78" s="818"/>
      <c r="HNQ78" s="818"/>
      <c r="HNR78" s="818"/>
      <c r="HNS78" s="818"/>
      <c r="HNT78" s="818"/>
      <c r="HNU78" s="818"/>
      <c r="HNV78" s="818"/>
      <c r="HNW78" s="818"/>
      <c r="HNX78" s="818"/>
      <c r="HNY78" s="818"/>
      <c r="HNZ78" s="818"/>
      <c r="HOA78" s="818"/>
      <c r="HOB78" s="818"/>
      <c r="HOC78" s="818"/>
      <c r="HOD78" s="818"/>
      <c r="HOE78" s="818"/>
      <c r="HOF78" s="818"/>
      <c r="HOG78" s="818"/>
      <c r="HOH78" s="818"/>
      <c r="HOI78" s="818"/>
      <c r="HOJ78" s="818"/>
      <c r="HOK78" s="818"/>
      <c r="HOL78" s="818"/>
      <c r="HOM78" s="818"/>
      <c r="HON78" s="818"/>
      <c r="HOO78" s="818"/>
      <c r="HOP78" s="818"/>
      <c r="HOQ78" s="818"/>
      <c r="HOR78" s="818"/>
      <c r="HOS78" s="818"/>
      <c r="HOT78" s="818"/>
      <c r="HOU78" s="818"/>
      <c r="HOV78" s="818"/>
      <c r="HOW78" s="818"/>
      <c r="HOX78" s="818"/>
      <c r="HOY78" s="818"/>
      <c r="HOZ78" s="818"/>
      <c r="HPA78" s="818"/>
      <c r="HPB78" s="818"/>
      <c r="HPC78" s="818"/>
      <c r="HPD78" s="818"/>
      <c r="HPE78" s="818"/>
      <c r="HPF78" s="818"/>
      <c r="HPG78" s="818"/>
      <c r="HPH78" s="818"/>
      <c r="HPI78" s="818"/>
      <c r="HPJ78" s="818"/>
      <c r="HPK78" s="818"/>
      <c r="HPL78" s="818"/>
      <c r="HPM78" s="818"/>
      <c r="HPN78" s="818"/>
      <c r="HPO78" s="818"/>
      <c r="HPP78" s="818"/>
      <c r="HPQ78" s="818"/>
      <c r="HPR78" s="818"/>
      <c r="HPS78" s="818"/>
      <c r="HPT78" s="818"/>
      <c r="HPU78" s="818"/>
      <c r="HPV78" s="818"/>
      <c r="HPW78" s="818"/>
      <c r="HPX78" s="818"/>
      <c r="HPY78" s="818"/>
      <c r="HPZ78" s="818"/>
      <c r="HQA78" s="818"/>
      <c r="HQB78" s="818"/>
      <c r="HQC78" s="818"/>
      <c r="HQD78" s="818"/>
      <c r="HQE78" s="818"/>
      <c r="HQF78" s="818"/>
      <c r="HQG78" s="818"/>
      <c r="HQH78" s="818"/>
      <c r="HQI78" s="818"/>
      <c r="HQJ78" s="818"/>
      <c r="HQK78" s="818"/>
      <c r="HQL78" s="818"/>
      <c r="HQM78" s="818"/>
      <c r="HQN78" s="818"/>
      <c r="HQO78" s="818"/>
      <c r="HQP78" s="818"/>
      <c r="HQQ78" s="818"/>
      <c r="HQR78" s="818"/>
      <c r="HQS78" s="818"/>
      <c r="HQT78" s="818"/>
      <c r="HQU78" s="818"/>
      <c r="HQV78" s="818"/>
      <c r="HQW78" s="818"/>
      <c r="HQX78" s="818"/>
      <c r="HQY78" s="818"/>
      <c r="HQZ78" s="818"/>
      <c r="HRA78" s="818"/>
      <c r="HRB78" s="818"/>
      <c r="HRC78" s="818"/>
      <c r="HRD78" s="818"/>
      <c r="HRE78" s="818"/>
      <c r="HRF78" s="818"/>
      <c r="HRG78" s="818"/>
      <c r="HRH78" s="818"/>
      <c r="HRI78" s="818"/>
      <c r="HRJ78" s="818"/>
      <c r="HRK78" s="818"/>
      <c r="HRL78" s="818"/>
      <c r="HRM78" s="818"/>
      <c r="HRN78" s="818"/>
      <c r="HRO78" s="818"/>
      <c r="HRP78" s="818"/>
      <c r="HRQ78" s="818"/>
      <c r="HRR78" s="818"/>
      <c r="HRS78" s="818"/>
      <c r="HRT78" s="818"/>
      <c r="HRU78" s="818"/>
      <c r="HRV78" s="818"/>
      <c r="HRW78" s="818"/>
      <c r="HRX78" s="818"/>
      <c r="HRY78" s="818"/>
      <c r="HRZ78" s="818"/>
      <c r="HSA78" s="818"/>
      <c r="HSB78" s="818"/>
      <c r="HSC78" s="818"/>
      <c r="HSD78" s="818"/>
      <c r="HSE78" s="818"/>
      <c r="HSF78" s="818"/>
      <c r="HSG78" s="818"/>
      <c r="HSH78" s="818"/>
      <c r="HSI78" s="818"/>
      <c r="HSJ78" s="818"/>
      <c r="HSK78" s="818"/>
      <c r="HSL78" s="818"/>
      <c r="HSM78" s="818"/>
      <c r="HSN78" s="818"/>
      <c r="HSO78" s="818"/>
      <c r="HSP78" s="818"/>
      <c r="HSQ78" s="818"/>
      <c r="HSR78" s="818"/>
      <c r="HSS78" s="818"/>
      <c r="HST78" s="818"/>
      <c r="HSU78" s="818"/>
      <c r="HSV78" s="818"/>
      <c r="HSW78" s="818"/>
      <c r="HSX78" s="818"/>
      <c r="HSY78" s="818"/>
      <c r="HSZ78" s="818"/>
      <c r="HTA78" s="818"/>
      <c r="HTB78" s="818"/>
      <c r="HTC78" s="818"/>
      <c r="HTD78" s="818"/>
      <c r="HTE78" s="818"/>
      <c r="HTF78" s="818"/>
      <c r="HTG78" s="818"/>
      <c r="HTH78" s="818"/>
      <c r="HTI78" s="818"/>
      <c r="HTJ78" s="818"/>
      <c r="HTK78" s="818"/>
      <c r="HTL78" s="818"/>
      <c r="HTM78" s="818"/>
      <c r="HTN78" s="818"/>
      <c r="HTO78" s="818"/>
      <c r="HTP78" s="818"/>
      <c r="HTQ78" s="818"/>
      <c r="HTR78" s="818"/>
      <c r="HTS78" s="818"/>
      <c r="HTT78" s="818"/>
      <c r="HTU78" s="818"/>
      <c r="HTV78" s="818"/>
      <c r="HTW78" s="818"/>
      <c r="HTX78" s="818"/>
      <c r="HTY78" s="818"/>
      <c r="HTZ78" s="818"/>
      <c r="HUA78" s="818"/>
      <c r="HUB78" s="818"/>
      <c r="HUC78" s="818"/>
      <c r="HUD78" s="818"/>
      <c r="HUE78" s="818"/>
      <c r="HUF78" s="818"/>
      <c r="HUG78" s="818"/>
      <c r="HUH78" s="818"/>
      <c r="HUI78" s="818"/>
      <c r="HUJ78" s="818"/>
      <c r="HUK78" s="818"/>
      <c r="HUL78" s="818"/>
      <c r="HUM78" s="818"/>
      <c r="HUN78" s="818"/>
      <c r="HUO78" s="818"/>
      <c r="HUP78" s="818"/>
      <c r="HUQ78" s="818"/>
      <c r="HUR78" s="818"/>
      <c r="HUS78" s="818"/>
      <c r="HUT78" s="818"/>
      <c r="HUU78" s="818"/>
      <c r="HUV78" s="818"/>
      <c r="HUW78" s="818"/>
      <c r="HUX78" s="818"/>
      <c r="HUY78" s="818"/>
      <c r="HUZ78" s="818"/>
      <c r="HVA78" s="818"/>
      <c r="HVB78" s="818"/>
      <c r="HVC78" s="818"/>
      <c r="HVD78" s="818"/>
      <c r="HVE78" s="818"/>
      <c r="HVF78" s="818"/>
      <c r="HVG78" s="818"/>
      <c r="HVH78" s="818"/>
      <c r="HVI78" s="818"/>
      <c r="HVJ78" s="818"/>
      <c r="HVK78" s="818"/>
      <c r="HVL78" s="818"/>
      <c r="HVM78" s="818"/>
      <c r="HVN78" s="818"/>
      <c r="HVO78" s="818"/>
      <c r="HVP78" s="818"/>
      <c r="HVQ78" s="818"/>
      <c r="HVR78" s="818"/>
      <c r="HVS78" s="818"/>
      <c r="HVT78" s="818"/>
      <c r="HVU78" s="818"/>
      <c r="HVV78" s="818"/>
      <c r="HVW78" s="818"/>
      <c r="HVX78" s="818"/>
      <c r="HVY78" s="818"/>
      <c r="HVZ78" s="818"/>
      <c r="HWA78" s="818"/>
      <c r="HWB78" s="818"/>
      <c r="HWC78" s="818"/>
      <c r="HWD78" s="818"/>
      <c r="HWE78" s="818"/>
      <c r="HWF78" s="818"/>
      <c r="HWG78" s="818"/>
      <c r="HWH78" s="818"/>
      <c r="HWI78" s="818"/>
      <c r="HWJ78" s="818"/>
      <c r="HWK78" s="818"/>
      <c r="HWL78" s="818"/>
      <c r="HWM78" s="818"/>
      <c r="HWN78" s="818"/>
      <c r="HWO78" s="818"/>
      <c r="HWP78" s="818"/>
      <c r="HWQ78" s="818"/>
      <c r="HWR78" s="818"/>
      <c r="HWS78" s="818"/>
      <c r="HWT78" s="818"/>
      <c r="HWU78" s="818"/>
      <c r="HWV78" s="818"/>
      <c r="HWW78" s="818"/>
      <c r="HWX78" s="818"/>
      <c r="HWY78" s="818"/>
      <c r="HWZ78" s="818"/>
      <c r="HXA78" s="818"/>
      <c r="HXB78" s="818"/>
      <c r="HXC78" s="818"/>
      <c r="HXD78" s="818"/>
      <c r="HXE78" s="818"/>
      <c r="HXF78" s="818"/>
      <c r="HXG78" s="818"/>
      <c r="HXH78" s="818"/>
      <c r="HXI78" s="818"/>
      <c r="HXJ78" s="818"/>
      <c r="HXK78" s="818"/>
      <c r="HXL78" s="818"/>
      <c r="HXM78" s="818"/>
      <c r="HXN78" s="818"/>
      <c r="HXO78" s="818"/>
      <c r="HXP78" s="818"/>
      <c r="HXQ78" s="818"/>
      <c r="HXR78" s="818"/>
      <c r="HXS78" s="818"/>
      <c r="HXT78" s="818"/>
      <c r="HXU78" s="818"/>
      <c r="HXV78" s="818"/>
      <c r="HXW78" s="818"/>
      <c r="HXX78" s="818"/>
      <c r="HXY78" s="818"/>
      <c r="HXZ78" s="818"/>
      <c r="HYA78" s="818"/>
      <c r="HYB78" s="818"/>
      <c r="HYC78" s="818"/>
      <c r="HYD78" s="818"/>
      <c r="HYE78" s="818"/>
      <c r="HYF78" s="818"/>
      <c r="HYG78" s="818"/>
      <c r="HYH78" s="818"/>
      <c r="HYI78" s="818"/>
      <c r="HYJ78" s="818"/>
      <c r="HYK78" s="818"/>
      <c r="HYL78" s="818"/>
      <c r="HYM78" s="818"/>
      <c r="HYN78" s="818"/>
      <c r="HYO78" s="818"/>
      <c r="HYP78" s="818"/>
      <c r="HYQ78" s="818"/>
      <c r="HYR78" s="818"/>
      <c r="HYS78" s="818"/>
      <c r="HYT78" s="818"/>
      <c r="HYU78" s="818"/>
      <c r="HYV78" s="818"/>
      <c r="HYW78" s="818"/>
      <c r="HYX78" s="818"/>
      <c r="HYY78" s="818"/>
      <c r="HYZ78" s="818"/>
      <c r="HZA78" s="818"/>
      <c r="HZB78" s="818"/>
      <c r="HZC78" s="818"/>
      <c r="HZD78" s="818"/>
      <c r="HZE78" s="818"/>
      <c r="HZF78" s="818"/>
      <c r="HZG78" s="818"/>
      <c r="HZH78" s="818"/>
      <c r="HZI78" s="818"/>
      <c r="HZJ78" s="818"/>
      <c r="HZK78" s="818"/>
      <c r="HZL78" s="818"/>
      <c r="HZM78" s="818"/>
      <c r="HZN78" s="818"/>
      <c r="HZO78" s="818"/>
      <c r="HZP78" s="818"/>
      <c r="HZQ78" s="818"/>
      <c r="HZR78" s="818"/>
      <c r="HZS78" s="818"/>
      <c r="HZT78" s="818"/>
      <c r="HZU78" s="818"/>
      <c r="HZV78" s="818"/>
      <c r="HZW78" s="818"/>
      <c r="HZX78" s="818"/>
      <c r="HZY78" s="818"/>
      <c r="HZZ78" s="818"/>
      <c r="IAA78" s="818"/>
      <c r="IAB78" s="818"/>
      <c r="IAC78" s="818"/>
      <c r="IAD78" s="818"/>
      <c r="IAE78" s="818"/>
      <c r="IAF78" s="818"/>
      <c r="IAG78" s="818"/>
      <c r="IAH78" s="818"/>
      <c r="IAI78" s="818"/>
      <c r="IAJ78" s="818"/>
      <c r="IAK78" s="818"/>
      <c r="IAL78" s="818"/>
      <c r="IAM78" s="818"/>
      <c r="IAN78" s="818"/>
      <c r="IAO78" s="818"/>
      <c r="IAP78" s="818"/>
      <c r="IAQ78" s="818"/>
      <c r="IAR78" s="818"/>
      <c r="IAS78" s="818"/>
      <c r="IAT78" s="818"/>
      <c r="IAU78" s="818"/>
      <c r="IAV78" s="818"/>
      <c r="IAW78" s="818"/>
      <c r="IAX78" s="818"/>
      <c r="IAY78" s="818"/>
      <c r="IAZ78" s="818"/>
      <c r="IBA78" s="818"/>
      <c r="IBB78" s="818"/>
      <c r="IBC78" s="818"/>
      <c r="IBD78" s="818"/>
      <c r="IBE78" s="818"/>
      <c r="IBF78" s="818"/>
      <c r="IBG78" s="818"/>
      <c r="IBH78" s="818"/>
      <c r="IBI78" s="818"/>
      <c r="IBJ78" s="818"/>
      <c r="IBK78" s="818"/>
      <c r="IBL78" s="818"/>
      <c r="IBM78" s="818"/>
      <c r="IBN78" s="818"/>
      <c r="IBO78" s="818"/>
      <c r="IBP78" s="818"/>
      <c r="IBQ78" s="818"/>
      <c r="IBR78" s="818"/>
      <c r="IBS78" s="818"/>
      <c r="IBT78" s="818"/>
      <c r="IBU78" s="818"/>
      <c r="IBV78" s="818"/>
      <c r="IBW78" s="818"/>
      <c r="IBX78" s="818"/>
      <c r="IBY78" s="818"/>
      <c r="IBZ78" s="818"/>
      <c r="ICA78" s="818"/>
      <c r="ICB78" s="818"/>
      <c r="ICC78" s="818"/>
      <c r="ICD78" s="818"/>
      <c r="ICE78" s="818"/>
      <c r="ICF78" s="818"/>
      <c r="ICG78" s="818"/>
      <c r="ICH78" s="818"/>
      <c r="ICI78" s="818"/>
      <c r="ICJ78" s="818"/>
      <c r="ICK78" s="818"/>
      <c r="ICL78" s="818"/>
      <c r="ICM78" s="818"/>
      <c r="ICN78" s="818"/>
      <c r="ICO78" s="818"/>
      <c r="ICP78" s="818"/>
      <c r="ICQ78" s="818"/>
      <c r="ICR78" s="818"/>
      <c r="ICS78" s="818"/>
      <c r="ICT78" s="818"/>
      <c r="ICU78" s="818"/>
      <c r="ICV78" s="818"/>
      <c r="ICW78" s="818"/>
      <c r="ICX78" s="818"/>
      <c r="ICY78" s="818"/>
      <c r="ICZ78" s="818"/>
      <c r="IDA78" s="818"/>
      <c r="IDB78" s="818"/>
      <c r="IDC78" s="818"/>
      <c r="IDD78" s="818"/>
      <c r="IDE78" s="818"/>
      <c r="IDF78" s="818"/>
      <c r="IDG78" s="818"/>
      <c r="IDH78" s="818"/>
      <c r="IDI78" s="818"/>
      <c r="IDJ78" s="818"/>
      <c r="IDK78" s="818"/>
      <c r="IDL78" s="818"/>
      <c r="IDM78" s="818"/>
      <c r="IDN78" s="818"/>
      <c r="IDO78" s="818"/>
      <c r="IDP78" s="818"/>
      <c r="IDQ78" s="818"/>
      <c r="IDR78" s="818"/>
      <c r="IDS78" s="818"/>
      <c r="IDT78" s="818"/>
      <c r="IDU78" s="818"/>
      <c r="IDV78" s="818"/>
      <c r="IDW78" s="818"/>
      <c r="IDX78" s="818"/>
      <c r="IDY78" s="818"/>
      <c r="IDZ78" s="818"/>
      <c r="IEA78" s="818"/>
      <c r="IEB78" s="818"/>
      <c r="IEC78" s="818"/>
      <c r="IED78" s="818"/>
      <c r="IEE78" s="818"/>
      <c r="IEF78" s="818"/>
      <c r="IEG78" s="818"/>
      <c r="IEH78" s="818"/>
      <c r="IEI78" s="818"/>
      <c r="IEJ78" s="818"/>
      <c r="IEK78" s="818"/>
      <c r="IEL78" s="818"/>
      <c r="IEM78" s="818"/>
      <c r="IEN78" s="818"/>
      <c r="IEO78" s="818"/>
      <c r="IEP78" s="818"/>
      <c r="IEQ78" s="818"/>
      <c r="IER78" s="818"/>
      <c r="IES78" s="818"/>
      <c r="IET78" s="818"/>
      <c r="IEU78" s="818"/>
      <c r="IEV78" s="818"/>
      <c r="IEW78" s="818"/>
      <c r="IEX78" s="818"/>
      <c r="IEY78" s="818"/>
      <c r="IEZ78" s="818"/>
      <c r="IFA78" s="818"/>
      <c r="IFB78" s="818"/>
      <c r="IFC78" s="818"/>
      <c r="IFD78" s="818"/>
      <c r="IFE78" s="818"/>
      <c r="IFF78" s="818"/>
      <c r="IFG78" s="818"/>
      <c r="IFH78" s="818"/>
      <c r="IFI78" s="818"/>
      <c r="IFJ78" s="818"/>
      <c r="IFK78" s="818"/>
      <c r="IFL78" s="818"/>
      <c r="IFM78" s="818"/>
      <c r="IFN78" s="818"/>
      <c r="IFO78" s="818"/>
      <c r="IFP78" s="818"/>
      <c r="IFQ78" s="818"/>
      <c r="IFR78" s="818"/>
      <c r="IFS78" s="818"/>
      <c r="IFT78" s="818"/>
      <c r="IFU78" s="818"/>
      <c r="IFV78" s="818"/>
      <c r="IFW78" s="818"/>
      <c r="IFX78" s="818"/>
      <c r="IFY78" s="818"/>
      <c r="IFZ78" s="818"/>
      <c r="IGA78" s="818"/>
      <c r="IGB78" s="818"/>
      <c r="IGC78" s="818"/>
      <c r="IGD78" s="818"/>
      <c r="IGE78" s="818"/>
      <c r="IGF78" s="818"/>
      <c r="IGG78" s="818"/>
      <c r="IGH78" s="818"/>
      <c r="IGI78" s="818"/>
      <c r="IGJ78" s="818"/>
      <c r="IGK78" s="818"/>
      <c r="IGL78" s="818"/>
      <c r="IGM78" s="818"/>
      <c r="IGN78" s="818"/>
      <c r="IGO78" s="818"/>
      <c r="IGP78" s="818"/>
      <c r="IGQ78" s="818"/>
      <c r="IGR78" s="818"/>
      <c r="IGS78" s="818"/>
      <c r="IGT78" s="818"/>
      <c r="IGU78" s="818"/>
      <c r="IGV78" s="818"/>
      <c r="IGW78" s="818"/>
      <c r="IGX78" s="818"/>
      <c r="IGY78" s="818"/>
      <c r="IGZ78" s="818"/>
      <c r="IHA78" s="818"/>
      <c r="IHB78" s="818"/>
      <c r="IHC78" s="818"/>
      <c r="IHD78" s="818"/>
      <c r="IHE78" s="818"/>
      <c r="IHF78" s="818"/>
      <c r="IHG78" s="818"/>
      <c r="IHH78" s="818"/>
      <c r="IHI78" s="818"/>
      <c r="IHJ78" s="818"/>
      <c r="IHK78" s="818"/>
      <c r="IHL78" s="818"/>
      <c r="IHM78" s="818"/>
      <c r="IHN78" s="818"/>
      <c r="IHO78" s="818"/>
      <c r="IHP78" s="818"/>
      <c r="IHQ78" s="818"/>
      <c r="IHR78" s="818"/>
      <c r="IHS78" s="818"/>
      <c r="IHT78" s="818"/>
      <c r="IHU78" s="818"/>
      <c r="IHV78" s="818"/>
      <c r="IHW78" s="818"/>
      <c r="IHX78" s="818"/>
      <c r="IHY78" s="818"/>
      <c r="IHZ78" s="818"/>
      <c r="IIA78" s="818"/>
      <c r="IIB78" s="818"/>
      <c r="IIC78" s="818"/>
      <c r="IID78" s="818"/>
      <c r="IIE78" s="818"/>
      <c r="IIF78" s="818"/>
      <c r="IIG78" s="818"/>
      <c r="IIH78" s="818"/>
      <c r="III78" s="818"/>
      <c r="IIJ78" s="818"/>
      <c r="IIK78" s="818"/>
      <c r="IIL78" s="818"/>
      <c r="IIM78" s="818"/>
      <c r="IIN78" s="818"/>
      <c r="IIO78" s="818"/>
      <c r="IIP78" s="818"/>
      <c r="IIQ78" s="818"/>
      <c r="IIR78" s="818"/>
      <c r="IIS78" s="818"/>
      <c r="IIT78" s="818"/>
      <c r="IIU78" s="818"/>
      <c r="IIV78" s="818"/>
      <c r="IIW78" s="818"/>
      <c r="IIX78" s="818"/>
      <c r="IIY78" s="818"/>
      <c r="IIZ78" s="818"/>
      <c r="IJA78" s="818"/>
      <c r="IJB78" s="818"/>
      <c r="IJC78" s="818"/>
      <c r="IJD78" s="818"/>
      <c r="IJE78" s="818"/>
      <c r="IJF78" s="818"/>
      <c r="IJG78" s="818"/>
      <c r="IJH78" s="818"/>
      <c r="IJI78" s="818"/>
      <c r="IJJ78" s="818"/>
      <c r="IJK78" s="818"/>
      <c r="IJL78" s="818"/>
      <c r="IJM78" s="818"/>
      <c r="IJN78" s="818"/>
      <c r="IJO78" s="818"/>
      <c r="IJP78" s="818"/>
      <c r="IJQ78" s="818"/>
      <c r="IJR78" s="818"/>
      <c r="IJS78" s="818"/>
      <c r="IJT78" s="818"/>
      <c r="IJU78" s="818"/>
      <c r="IJV78" s="818"/>
      <c r="IJW78" s="818"/>
      <c r="IJX78" s="818"/>
      <c r="IJY78" s="818"/>
      <c r="IJZ78" s="818"/>
      <c r="IKA78" s="818"/>
      <c r="IKB78" s="818"/>
      <c r="IKC78" s="818"/>
      <c r="IKD78" s="818"/>
      <c r="IKE78" s="818"/>
      <c r="IKF78" s="818"/>
      <c r="IKG78" s="818"/>
      <c r="IKH78" s="818"/>
      <c r="IKI78" s="818"/>
      <c r="IKJ78" s="818"/>
      <c r="IKK78" s="818"/>
      <c r="IKL78" s="818"/>
      <c r="IKM78" s="818"/>
      <c r="IKN78" s="818"/>
      <c r="IKO78" s="818"/>
      <c r="IKP78" s="818"/>
      <c r="IKQ78" s="818"/>
      <c r="IKR78" s="818"/>
      <c r="IKS78" s="818"/>
      <c r="IKT78" s="818"/>
      <c r="IKU78" s="818"/>
      <c r="IKV78" s="818"/>
      <c r="IKW78" s="818"/>
      <c r="IKX78" s="818"/>
      <c r="IKY78" s="818"/>
      <c r="IKZ78" s="818"/>
      <c r="ILA78" s="818"/>
      <c r="ILB78" s="818"/>
      <c r="ILC78" s="818"/>
      <c r="ILD78" s="818"/>
      <c r="ILE78" s="818"/>
      <c r="ILF78" s="818"/>
      <c r="ILG78" s="818"/>
      <c r="ILH78" s="818"/>
      <c r="ILI78" s="818"/>
      <c r="ILJ78" s="818"/>
      <c r="ILK78" s="818"/>
      <c r="ILL78" s="818"/>
      <c r="ILM78" s="818"/>
      <c r="ILN78" s="818"/>
      <c r="ILO78" s="818"/>
      <c r="ILP78" s="818"/>
      <c r="ILQ78" s="818"/>
      <c r="ILR78" s="818"/>
      <c r="ILS78" s="818"/>
      <c r="ILT78" s="818"/>
      <c r="ILU78" s="818"/>
      <c r="ILV78" s="818"/>
      <c r="ILW78" s="818"/>
      <c r="ILX78" s="818"/>
      <c r="ILY78" s="818"/>
      <c r="ILZ78" s="818"/>
      <c r="IMA78" s="818"/>
      <c r="IMB78" s="818"/>
      <c r="IMC78" s="818"/>
      <c r="IMD78" s="818"/>
      <c r="IME78" s="818"/>
      <c r="IMF78" s="818"/>
      <c r="IMG78" s="818"/>
      <c r="IMH78" s="818"/>
      <c r="IMI78" s="818"/>
      <c r="IMJ78" s="818"/>
      <c r="IMK78" s="818"/>
      <c r="IML78" s="818"/>
      <c r="IMM78" s="818"/>
      <c r="IMN78" s="818"/>
      <c r="IMO78" s="818"/>
      <c r="IMP78" s="818"/>
      <c r="IMQ78" s="818"/>
      <c r="IMR78" s="818"/>
      <c r="IMS78" s="818"/>
      <c r="IMT78" s="818"/>
      <c r="IMU78" s="818"/>
      <c r="IMV78" s="818"/>
      <c r="IMW78" s="818"/>
      <c r="IMX78" s="818"/>
      <c r="IMY78" s="818"/>
      <c r="IMZ78" s="818"/>
      <c r="INA78" s="818"/>
      <c r="INB78" s="818"/>
      <c r="INC78" s="818"/>
      <c r="IND78" s="818"/>
      <c r="INE78" s="818"/>
      <c r="INF78" s="818"/>
      <c r="ING78" s="818"/>
      <c r="INH78" s="818"/>
      <c r="INI78" s="818"/>
      <c r="INJ78" s="818"/>
      <c r="INK78" s="818"/>
      <c r="INL78" s="818"/>
      <c r="INM78" s="818"/>
      <c r="INN78" s="818"/>
      <c r="INO78" s="818"/>
      <c r="INP78" s="818"/>
      <c r="INQ78" s="818"/>
      <c r="INR78" s="818"/>
      <c r="INS78" s="818"/>
      <c r="INT78" s="818"/>
      <c r="INU78" s="818"/>
      <c r="INV78" s="818"/>
      <c r="INW78" s="818"/>
      <c r="INX78" s="818"/>
      <c r="INY78" s="818"/>
      <c r="INZ78" s="818"/>
      <c r="IOA78" s="818"/>
      <c r="IOB78" s="818"/>
      <c r="IOC78" s="818"/>
      <c r="IOD78" s="818"/>
      <c r="IOE78" s="818"/>
      <c r="IOF78" s="818"/>
      <c r="IOG78" s="818"/>
      <c r="IOH78" s="818"/>
      <c r="IOI78" s="818"/>
      <c r="IOJ78" s="818"/>
      <c r="IOK78" s="818"/>
      <c r="IOL78" s="818"/>
      <c r="IOM78" s="818"/>
      <c r="ION78" s="818"/>
      <c r="IOO78" s="818"/>
      <c r="IOP78" s="818"/>
      <c r="IOQ78" s="818"/>
      <c r="IOR78" s="818"/>
      <c r="IOS78" s="818"/>
      <c r="IOT78" s="818"/>
      <c r="IOU78" s="818"/>
      <c r="IOV78" s="818"/>
      <c r="IOW78" s="818"/>
      <c r="IOX78" s="818"/>
      <c r="IOY78" s="818"/>
      <c r="IOZ78" s="818"/>
      <c r="IPA78" s="818"/>
      <c r="IPB78" s="818"/>
      <c r="IPC78" s="818"/>
      <c r="IPD78" s="818"/>
      <c r="IPE78" s="818"/>
      <c r="IPF78" s="818"/>
      <c r="IPG78" s="818"/>
      <c r="IPH78" s="818"/>
      <c r="IPI78" s="818"/>
      <c r="IPJ78" s="818"/>
      <c r="IPK78" s="818"/>
      <c r="IPL78" s="818"/>
      <c r="IPM78" s="818"/>
      <c r="IPN78" s="818"/>
      <c r="IPO78" s="818"/>
      <c r="IPP78" s="818"/>
      <c r="IPQ78" s="818"/>
      <c r="IPR78" s="818"/>
      <c r="IPS78" s="818"/>
      <c r="IPT78" s="818"/>
      <c r="IPU78" s="818"/>
      <c r="IPV78" s="818"/>
      <c r="IPW78" s="818"/>
      <c r="IPX78" s="818"/>
      <c r="IPY78" s="818"/>
      <c r="IPZ78" s="818"/>
      <c r="IQA78" s="818"/>
      <c r="IQB78" s="818"/>
      <c r="IQC78" s="818"/>
      <c r="IQD78" s="818"/>
      <c r="IQE78" s="818"/>
      <c r="IQF78" s="818"/>
      <c r="IQG78" s="818"/>
      <c r="IQH78" s="818"/>
      <c r="IQI78" s="818"/>
      <c r="IQJ78" s="818"/>
      <c r="IQK78" s="818"/>
      <c r="IQL78" s="818"/>
      <c r="IQM78" s="818"/>
      <c r="IQN78" s="818"/>
      <c r="IQO78" s="818"/>
      <c r="IQP78" s="818"/>
      <c r="IQQ78" s="818"/>
      <c r="IQR78" s="818"/>
      <c r="IQS78" s="818"/>
      <c r="IQT78" s="818"/>
      <c r="IQU78" s="818"/>
      <c r="IQV78" s="818"/>
      <c r="IQW78" s="818"/>
      <c r="IQX78" s="818"/>
      <c r="IQY78" s="818"/>
      <c r="IQZ78" s="818"/>
      <c r="IRA78" s="818"/>
      <c r="IRB78" s="818"/>
      <c r="IRC78" s="818"/>
      <c r="IRD78" s="818"/>
      <c r="IRE78" s="818"/>
      <c r="IRF78" s="818"/>
      <c r="IRG78" s="818"/>
      <c r="IRH78" s="818"/>
      <c r="IRI78" s="818"/>
      <c r="IRJ78" s="818"/>
      <c r="IRK78" s="818"/>
      <c r="IRL78" s="818"/>
      <c r="IRM78" s="818"/>
      <c r="IRN78" s="818"/>
      <c r="IRO78" s="818"/>
      <c r="IRP78" s="818"/>
      <c r="IRQ78" s="818"/>
      <c r="IRR78" s="818"/>
      <c r="IRS78" s="818"/>
      <c r="IRT78" s="818"/>
      <c r="IRU78" s="818"/>
      <c r="IRV78" s="818"/>
      <c r="IRW78" s="818"/>
      <c r="IRX78" s="818"/>
      <c r="IRY78" s="818"/>
      <c r="IRZ78" s="818"/>
      <c r="ISA78" s="818"/>
      <c r="ISB78" s="818"/>
      <c r="ISC78" s="818"/>
      <c r="ISD78" s="818"/>
      <c r="ISE78" s="818"/>
      <c r="ISF78" s="818"/>
      <c r="ISG78" s="818"/>
      <c r="ISH78" s="818"/>
      <c r="ISI78" s="818"/>
      <c r="ISJ78" s="818"/>
      <c r="ISK78" s="818"/>
      <c r="ISL78" s="818"/>
      <c r="ISM78" s="818"/>
      <c r="ISN78" s="818"/>
      <c r="ISO78" s="818"/>
      <c r="ISP78" s="818"/>
      <c r="ISQ78" s="818"/>
      <c r="ISR78" s="818"/>
      <c r="ISS78" s="818"/>
      <c r="IST78" s="818"/>
      <c r="ISU78" s="818"/>
      <c r="ISV78" s="818"/>
      <c r="ISW78" s="818"/>
      <c r="ISX78" s="818"/>
      <c r="ISY78" s="818"/>
      <c r="ISZ78" s="818"/>
      <c r="ITA78" s="818"/>
      <c r="ITB78" s="818"/>
      <c r="ITC78" s="818"/>
      <c r="ITD78" s="818"/>
      <c r="ITE78" s="818"/>
      <c r="ITF78" s="818"/>
      <c r="ITG78" s="818"/>
      <c r="ITH78" s="818"/>
      <c r="ITI78" s="818"/>
      <c r="ITJ78" s="818"/>
      <c r="ITK78" s="818"/>
      <c r="ITL78" s="818"/>
      <c r="ITM78" s="818"/>
      <c r="ITN78" s="818"/>
      <c r="ITO78" s="818"/>
      <c r="ITP78" s="818"/>
      <c r="ITQ78" s="818"/>
      <c r="ITR78" s="818"/>
      <c r="ITS78" s="818"/>
      <c r="ITT78" s="818"/>
      <c r="ITU78" s="818"/>
      <c r="ITV78" s="818"/>
      <c r="ITW78" s="818"/>
      <c r="ITX78" s="818"/>
      <c r="ITY78" s="818"/>
      <c r="ITZ78" s="818"/>
      <c r="IUA78" s="818"/>
      <c r="IUB78" s="818"/>
      <c r="IUC78" s="818"/>
      <c r="IUD78" s="818"/>
      <c r="IUE78" s="818"/>
      <c r="IUF78" s="818"/>
      <c r="IUG78" s="818"/>
      <c r="IUH78" s="818"/>
      <c r="IUI78" s="818"/>
      <c r="IUJ78" s="818"/>
      <c r="IUK78" s="818"/>
      <c r="IUL78" s="818"/>
      <c r="IUM78" s="818"/>
      <c r="IUN78" s="818"/>
      <c r="IUO78" s="818"/>
      <c r="IUP78" s="818"/>
      <c r="IUQ78" s="818"/>
      <c r="IUR78" s="818"/>
      <c r="IUS78" s="818"/>
      <c r="IUT78" s="818"/>
      <c r="IUU78" s="818"/>
      <c r="IUV78" s="818"/>
      <c r="IUW78" s="818"/>
      <c r="IUX78" s="818"/>
      <c r="IUY78" s="818"/>
      <c r="IUZ78" s="818"/>
      <c r="IVA78" s="818"/>
      <c r="IVB78" s="818"/>
      <c r="IVC78" s="818"/>
      <c r="IVD78" s="818"/>
      <c r="IVE78" s="818"/>
      <c r="IVF78" s="818"/>
      <c r="IVG78" s="818"/>
      <c r="IVH78" s="818"/>
      <c r="IVI78" s="818"/>
      <c r="IVJ78" s="818"/>
      <c r="IVK78" s="818"/>
      <c r="IVL78" s="818"/>
      <c r="IVM78" s="818"/>
      <c r="IVN78" s="818"/>
      <c r="IVO78" s="818"/>
      <c r="IVP78" s="818"/>
      <c r="IVQ78" s="818"/>
      <c r="IVR78" s="818"/>
      <c r="IVS78" s="818"/>
      <c r="IVT78" s="818"/>
      <c r="IVU78" s="818"/>
      <c r="IVV78" s="818"/>
      <c r="IVW78" s="818"/>
      <c r="IVX78" s="818"/>
      <c r="IVY78" s="818"/>
      <c r="IVZ78" s="818"/>
      <c r="IWA78" s="818"/>
      <c r="IWB78" s="818"/>
      <c r="IWC78" s="818"/>
      <c r="IWD78" s="818"/>
      <c r="IWE78" s="818"/>
      <c r="IWF78" s="818"/>
      <c r="IWG78" s="818"/>
      <c r="IWH78" s="818"/>
      <c r="IWI78" s="818"/>
      <c r="IWJ78" s="818"/>
      <c r="IWK78" s="818"/>
      <c r="IWL78" s="818"/>
      <c r="IWM78" s="818"/>
      <c r="IWN78" s="818"/>
      <c r="IWO78" s="818"/>
      <c r="IWP78" s="818"/>
      <c r="IWQ78" s="818"/>
      <c r="IWR78" s="818"/>
      <c r="IWS78" s="818"/>
      <c r="IWT78" s="818"/>
      <c r="IWU78" s="818"/>
      <c r="IWV78" s="818"/>
      <c r="IWW78" s="818"/>
      <c r="IWX78" s="818"/>
      <c r="IWY78" s="818"/>
      <c r="IWZ78" s="818"/>
      <c r="IXA78" s="818"/>
      <c r="IXB78" s="818"/>
      <c r="IXC78" s="818"/>
      <c r="IXD78" s="818"/>
      <c r="IXE78" s="818"/>
      <c r="IXF78" s="818"/>
      <c r="IXG78" s="818"/>
      <c r="IXH78" s="818"/>
      <c r="IXI78" s="818"/>
      <c r="IXJ78" s="818"/>
      <c r="IXK78" s="818"/>
      <c r="IXL78" s="818"/>
      <c r="IXM78" s="818"/>
      <c r="IXN78" s="818"/>
      <c r="IXO78" s="818"/>
      <c r="IXP78" s="818"/>
      <c r="IXQ78" s="818"/>
      <c r="IXR78" s="818"/>
      <c r="IXS78" s="818"/>
      <c r="IXT78" s="818"/>
      <c r="IXU78" s="818"/>
      <c r="IXV78" s="818"/>
      <c r="IXW78" s="818"/>
      <c r="IXX78" s="818"/>
      <c r="IXY78" s="818"/>
      <c r="IXZ78" s="818"/>
      <c r="IYA78" s="818"/>
      <c r="IYB78" s="818"/>
      <c r="IYC78" s="818"/>
      <c r="IYD78" s="818"/>
      <c r="IYE78" s="818"/>
      <c r="IYF78" s="818"/>
      <c r="IYG78" s="818"/>
      <c r="IYH78" s="818"/>
      <c r="IYI78" s="818"/>
      <c r="IYJ78" s="818"/>
      <c r="IYK78" s="818"/>
      <c r="IYL78" s="818"/>
      <c r="IYM78" s="818"/>
      <c r="IYN78" s="818"/>
      <c r="IYO78" s="818"/>
      <c r="IYP78" s="818"/>
      <c r="IYQ78" s="818"/>
      <c r="IYR78" s="818"/>
      <c r="IYS78" s="818"/>
      <c r="IYT78" s="818"/>
      <c r="IYU78" s="818"/>
      <c r="IYV78" s="818"/>
      <c r="IYW78" s="818"/>
      <c r="IYX78" s="818"/>
      <c r="IYY78" s="818"/>
      <c r="IYZ78" s="818"/>
      <c r="IZA78" s="818"/>
      <c r="IZB78" s="818"/>
      <c r="IZC78" s="818"/>
      <c r="IZD78" s="818"/>
      <c r="IZE78" s="818"/>
      <c r="IZF78" s="818"/>
      <c r="IZG78" s="818"/>
      <c r="IZH78" s="818"/>
      <c r="IZI78" s="818"/>
      <c r="IZJ78" s="818"/>
      <c r="IZK78" s="818"/>
      <c r="IZL78" s="818"/>
      <c r="IZM78" s="818"/>
      <c r="IZN78" s="818"/>
      <c r="IZO78" s="818"/>
      <c r="IZP78" s="818"/>
      <c r="IZQ78" s="818"/>
      <c r="IZR78" s="818"/>
      <c r="IZS78" s="818"/>
      <c r="IZT78" s="818"/>
      <c r="IZU78" s="818"/>
      <c r="IZV78" s="818"/>
      <c r="IZW78" s="818"/>
      <c r="IZX78" s="818"/>
      <c r="IZY78" s="818"/>
      <c r="IZZ78" s="818"/>
      <c r="JAA78" s="818"/>
      <c r="JAB78" s="818"/>
      <c r="JAC78" s="818"/>
      <c r="JAD78" s="818"/>
      <c r="JAE78" s="818"/>
      <c r="JAF78" s="818"/>
      <c r="JAG78" s="818"/>
      <c r="JAH78" s="818"/>
      <c r="JAI78" s="818"/>
      <c r="JAJ78" s="818"/>
      <c r="JAK78" s="818"/>
      <c r="JAL78" s="818"/>
      <c r="JAM78" s="818"/>
      <c r="JAN78" s="818"/>
      <c r="JAO78" s="818"/>
      <c r="JAP78" s="818"/>
      <c r="JAQ78" s="818"/>
      <c r="JAR78" s="818"/>
      <c r="JAS78" s="818"/>
      <c r="JAT78" s="818"/>
      <c r="JAU78" s="818"/>
      <c r="JAV78" s="818"/>
      <c r="JAW78" s="818"/>
      <c r="JAX78" s="818"/>
      <c r="JAY78" s="818"/>
      <c r="JAZ78" s="818"/>
      <c r="JBA78" s="818"/>
      <c r="JBB78" s="818"/>
      <c r="JBC78" s="818"/>
      <c r="JBD78" s="818"/>
      <c r="JBE78" s="818"/>
      <c r="JBF78" s="818"/>
      <c r="JBG78" s="818"/>
      <c r="JBH78" s="818"/>
      <c r="JBI78" s="818"/>
      <c r="JBJ78" s="818"/>
      <c r="JBK78" s="818"/>
      <c r="JBL78" s="818"/>
      <c r="JBM78" s="818"/>
      <c r="JBN78" s="818"/>
      <c r="JBO78" s="818"/>
      <c r="JBP78" s="818"/>
      <c r="JBQ78" s="818"/>
      <c r="JBR78" s="818"/>
      <c r="JBS78" s="818"/>
      <c r="JBT78" s="818"/>
      <c r="JBU78" s="818"/>
      <c r="JBV78" s="818"/>
      <c r="JBW78" s="818"/>
      <c r="JBX78" s="818"/>
      <c r="JBY78" s="818"/>
      <c r="JBZ78" s="818"/>
      <c r="JCA78" s="818"/>
      <c r="JCB78" s="818"/>
      <c r="JCC78" s="818"/>
      <c r="JCD78" s="818"/>
      <c r="JCE78" s="818"/>
      <c r="JCF78" s="818"/>
      <c r="JCG78" s="818"/>
      <c r="JCH78" s="818"/>
      <c r="JCI78" s="818"/>
      <c r="JCJ78" s="818"/>
      <c r="JCK78" s="818"/>
      <c r="JCL78" s="818"/>
      <c r="JCM78" s="818"/>
      <c r="JCN78" s="818"/>
      <c r="JCO78" s="818"/>
      <c r="JCP78" s="818"/>
      <c r="JCQ78" s="818"/>
      <c r="JCR78" s="818"/>
      <c r="JCS78" s="818"/>
      <c r="JCT78" s="818"/>
      <c r="JCU78" s="818"/>
      <c r="JCV78" s="818"/>
      <c r="JCW78" s="818"/>
      <c r="JCX78" s="818"/>
      <c r="JCY78" s="818"/>
      <c r="JCZ78" s="818"/>
      <c r="JDA78" s="818"/>
      <c r="JDB78" s="818"/>
      <c r="JDC78" s="818"/>
      <c r="JDD78" s="818"/>
      <c r="JDE78" s="818"/>
      <c r="JDF78" s="818"/>
      <c r="JDG78" s="818"/>
      <c r="JDH78" s="818"/>
      <c r="JDI78" s="818"/>
      <c r="JDJ78" s="818"/>
      <c r="JDK78" s="818"/>
      <c r="JDL78" s="818"/>
      <c r="JDM78" s="818"/>
      <c r="JDN78" s="818"/>
      <c r="JDO78" s="818"/>
      <c r="JDP78" s="818"/>
      <c r="JDQ78" s="818"/>
      <c r="JDR78" s="818"/>
      <c r="JDS78" s="818"/>
      <c r="JDT78" s="818"/>
      <c r="JDU78" s="818"/>
      <c r="JDV78" s="818"/>
      <c r="JDW78" s="818"/>
      <c r="JDX78" s="818"/>
      <c r="JDY78" s="818"/>
      <c r="JDZ78" s="818"/>
      <c r="JEA78" s="818"/>
      <c r="JEB78" s="818"/>
      <c r="JEC78" s="818"/>
      <c r="JED78" s="818"/>
      <c r="JEE78" s="818"/>
      <c r="JEF78" s="818"/>
      <c r="JEG78" s="818"/>
      <c r="JEH78" s="818"/>
      <c r="JEI78" s="818"/>
      <c r="JEJ78" s="818"/>
      <c r="JEK78" s="818"/>
      <c r="JEL78" s="818"/>
      <c r="JEM78" s="818"/>
      <c r="JEN78" s="818"/>
      <c r="JEO78" s="818"/>
      <c r="JEP78" s="818"/>
      <c r="JEQ78" s="818"/>
      <c r="JER78" s="818"/>
      <c r="JES78" s="818"/>
      <c r="JET78" s="818"/>
      <c r="JEU78" s="818"/>
      <c r="JEV78" s="818"/>
      <c r="JEW78" s="818"/>
      <c r="JEX78" s="818"/>
      <c r="JEY78" s="818"/>
      <c r="JEZ78" s="818"/>
      <c r="JFA78" s="818"/>
      <c r="JFB78" s="818"/>
      <c r="JFC78" s="818"/>
      <c r="JFD78" s="818"/>
      <c r="JFE78" s="818"/>
      <c r="JFF78" s="818"/>
      <c r="JFG78" s="818"/>
      <c r="JFH78" s="818"/>
      <c r="JFI78" s="818"/>
      <c r="JFJ78" s="818"/>
      <c r="JFK78" s="818"/>
      <c r="JFL78" s="818"/>
      <c r="JFM78" s="818"/>
      <c r="JFN78" s="818"/>
      <c r="JFO78" s="818"/>
      <c r="JFP78" s="818"/>
      <c r="JFQ78" s="818"/>
      <c r="JFR78" s="818"/>
      <c r="JFS78" s="818"/>
      <c r="JFT78" s="818"/>
      <c r="JFU78" s="818"/>
      <c r="JFV78" s="818"/>
      <c r="JFW78" s="818"/>
      <c r="JFX78" s="818"/>
      <c r="JFY78" s="818"/>
      <c r="JFZ78" s="818"/>
      <c r="JGA78" s="818"/>
      <c r="JGB78" s="818"/>
      <c r="JGC78" s="818"/>
      <c r="JGD78" s="818"/>
      <c r="JGE78" s="818"/>
      <c r="JGF78" s="818"/>
      <c r="JGG78" s="818"/>
      <c r="JGH78" s="818"/>
      <c r="JGI78" s="818"/>
      <c r="JGJ78" s="818"/>
      <c r="JGK78" s="818"/>
      <c r="JGL78" s="818"/>
      <c r="JGM78" s="818"/>
      <c r="JGN78" s="818"/>
      <c r="JGO78" s="818"/>
      <c r="JGP78" s="818"/>
      <c r="JGQ78" s="818"/>
      <c r="JGR78" s="818"/>
      <c r="JGS78" s="818"/>
      <c r="JGT78" s="818"/>
      <c r="JGU78" s="818"/>
      <c r="JGV78" s="818"/>
      <c r="JGW78" s="818"/>
      <c r="JGX78" s="818"/>
      <c r="JGY78" s="818"/>
      <c r="JGZ78" s="818"/>
      <c r="JHA78" s="818"/>
      <c r="JHB78" s="818"/>
      <c r="JHC78" s="818"/>
      <c r="JHD78" s="818"/>
      <c r="JHE78" s="818"/>
      <c r="JHF78" s="818"/>
      <c r="JHG78" s="818"/>
      <c r="JHH78" s="818"/>
      <c r="JHI78" s="818"/>
      <c r="JHJ78" s="818"/>
      <c r="JHK78" s="818"/>
      <c r="JHL78" s="818"/>
      <c r="JHM78" s="818"/>
      <c r="JHN78" s="818"/>
      <c r="JHO78" s="818"/>
      <c r="JHP78" s="818"/>
      <c r="JHQ78" s="818"/>
      <c r="JHR78" s="818"/>
      <c r="JHS78" s="818"/>
      <c r="JHT78" s="818"/>
      <c r="JHU78" s="818"/>
      <c r="JHV78" s="818"/>
      <c r="JHW78" s="818"/>
      <c r="JHX78" s="818"/>
      <c r="JHY78" s="818"/>
      <c r="JHZ78" s="818"/>
      <c r="JIA78" s="818"/>
      <c r="JIB78" s="818"/>
      <c r="JIC78" s="818"/>
      <c r="JID78" s="818"/>
      <c r="JIE78" s="818"/>
      <c r="JIF78" s="818"/>
      <c r="JIG78" s="818"/>
      <c r="JIH78" s="818"/>
      <c r="JII78" s="818"/>
      <c r="JIJ78" s="818"/>
      <c r="JIK78" s="818"/>
      <c r="JIL78" s="818"/>
      <c r="JIM78" s="818"/>
      <c r="JIN78" s="818"/>
      <c r="JIO78" s="818"/>
      <c r="JIP78" s="818"/>
      <c r="JIQ78" s="818"/>
      <c r="JIR78" s="818"/>
      <c r="JIS78" s="818"/>
      <c r="JIT78" s="818"/>
      <c r="JIU78" s="818"/>
      <c r="JIV78" s="818"/>
      <c r="JIW78" s="818"/>
      <c r="JIX78" s="818"/>
      <c r="JIY78" s="818"/>
      <c r="JIZ78" s="818"/>
      <c r="JJA78" s="818"/>
      <c r="JJB78" s="818"/>
      <c r="JJC78" s="818"/>
      <c r="JJD78" s="818"/>
      <c r="JJE78" s="818"/>
      <c r="JJF78" s="818"/>
      <c r="JJG78" s="818"/>
      <c r="JJH78" s="818"/>
      <c r="JJI78" s="818"/>
      <c r="JJJ78" s="818"/>
      <c r="JJK78" s="818"/>
      <c r="JJL78" s="818"/>
      <c r="JJM78" s="818"/>
      <c r="JJN78" s="818"/>
      <c r="JJO78" s="818"/>
      <c r="JJP78" s="818"/>
      <c r="JJQ78" s="818"/>
      <c r="JJR78" s="818"/>
      <c r="JJS78" s="818"/>
      <c r="JJT78" s="818"/>
      <c r="JJU78" s="818"/>
      <c r="JJV78" s="818"/>
      <c r="JJW78" s="818"/>
      <c r="JJX78" s="818"/>
      <c r="JJY78" s="818"/>
      <c r="JJZ78" s="818"/>
      <c r="JKA78" s="818"/>
      <c r="JKB78" s="818"/>
      <c r="JKC78" s="818"/>
      <c r="JKD78" s="818"/>
      <c r="JKE78" s="818"/>
      <c r="JKF78" s="818"/>
      <c r="JKG78" s="818"/>
      <c r="JKH78" s="818"/>
      <c r="JKI78" s="818"/>
      <c r="JKJ78" s="818"/>
      <c r="JKK78" s="818"/>
      <c r="JKL78" s="818"/>
      <c r="JKM78" s="818"/>
      <c r="JKN78" s="818"/>
      <c r="JKO78" s="818"/>
      <c r="JKP78" s="818"/>
      <c r="JKQ78" s="818"/>
      <c r="JKR78" s="818"/>
      <c r="JKS78" s="818"/>
      <c r="JKT78" s="818"/>
      <c r="JKU78" s="818"/>
      <c r="JKV78" s="818"/>
      <c r="JKW78" s="818"/>
      <c r="JKX78" s="818"/>
      <c r="JKY78" s="818"/>
      <c r="JKZ78" s="818"/>
      <c r="JLA78" s="818"/>
      <c r="JLB78" s="818"/>
      <c r="JLC78" s="818"/>
      <c r="JLD78" s="818"/>
      <c r="JLE78" s="818"/>
      <c r="JLF78" s="818"/>
      <c r="JLG78" s="818"/>
      <c r="JLH78" s="818"/>
      <c r="JLI78" s="818"/>
      <c r="JLJ78" s="818"/>
      <c r="JLK78" s="818"/>
      <c r="JLL78" s="818"/>
      <c r="JLM78" s="818"/>
      <c r="JLN78" s="818"/>
      <c r="JLO78" s="818"/>
      <c r="JLP78" s="818"/>
      <c r="JLQ78" s="818"/>
      <c r="JLR78" s="818"/>
      <c r="JLS78" s="818"/>
      <c r="JLT78" s="818"/>
      <c r="JLU78" s="818"/>
      <c r="JLV78" s="818"/>
      <c r="JLW78" s="818"/>
      <c r="JLX78" s="818"/>
      <c r="JLY78" s="818"/>
      <c r="JLZ78" s="818"/>
      <c r="JMA78" s="818"/>
      <c r="JMB78" s="818"/>
      <c r="JMC78" s="818"/>
      <c r="JMD78" s="818"/>
      <c r="JME78" s="818"/>
      <c r="JMF78" s="818"/>
      <c r="JMG78" s="818"/>
      <c r="JMH78" s="818"/>
      <c r="JMI78" s="818"/>
      <c r="JMJ78" s="818"/>
      <c r="JMK78" s="818"/>
      <c r="JML78" s="818"/>
      <c r="JMM78" s="818"/>
      <c r="JMN78" s="818"/>
      <c r="JMO78" s="818"/>
      <c r="JMP78" s="818"/>
      <c r="JMQ78" s="818"/>
      <c r="JMR78" s="818"/>
      <c r="JMS78" s="818"/>
      <c r="JMT78" s="818"/>
      <c r="JMU78" s="818"/>
      <c r="JMV78" s="818"/>
      <c r="JMW78" s="818"/>
      <c r="JMX78" s="818"/>
      <c r="JMY78" s="818"/>
      <c r="JMZ78" s="818"/>
      <c r="JNA78" s="818"/>
      <c r="JNB78" s="818"/>
      <c r="JNC78" s="818"/>
      <c r="JND78" s="818"/>
      <c r="JNE78" s="818"/>
      <c r="JNF78" s="818"/>
      <c r="JNG78" s="818"/>
      <c r="JNH78" s="818"/>
      <c r="JNI78" s="818"/>
      <c r="JNJ78" s="818"/>
      <c r="JNK78" s="818"/>
      <c r="JNL78" s="818"/>
      <c r="JNM78" s="818"/>
      <c r="JNN78" s="818"/>
      <c r="JNO78" s="818"/>
      <c r="JNP78" s="818"/>
      <c r="JNQ78" s="818"/>
      <c r="JNR78" s="818"/>
      <c r="JNS78" s="818"/>
      <c r="JNT78" s="818"/>
      <c r="JNU78" s="818"/>
      <c r="JNV78" s="818"/>
      <c r="JNW78" s="818"/>
      <c r="JNX78" s="818"/>
      <c r="JNY78" s="818"/>
      <c r="JNZ78" s="818"/>
      <c r="JOA78" s="818"/>
      <c r="JOB78" s="818"/>
      <c r="JOC78" s="818"/>
      <c r="JOD78" s="818"/>
      <c r="JOE78" s="818"/>
      <c r="JOF78" s="818"/>
      <c r="JOG78" s="818"/>
      <c r="JOH78" s="818"/>
      <c r="JOI78" s="818"/>
      <c r="JOJ78" s="818"/>
      <c r="JOK78" s="818"/>
      <c r="JOL78" s="818"/>
      <c r="JOM78" s="818"/>
      <c r="JON78" s="818"/>
      <c r="JOO78" s="818"/>
      <c r="JOP78" s="818"/>
      <c r="JOQ78" s="818"/>
      <c r="JOR78" s="818"/>
      <c r="JOS78" s="818"/>
      <c r="JOT78" s="818"/>
      <c r="JOU78" s="818"/>
      <c r="JOV78" s="818"/>
      <c r="JOW78" s="818"/>
      <c r="JOX78" s="818"/>
      <c r="JOY78" s="818"/>
      <c r="JOZ78" s="818"/>
      <c r="JPA78" s="818"/>
      <c r="JPB78" s="818"/>
      <c r="JPC78" s="818"/>
      <c r="JPD78" s="818"/>
      <c r="JPE78" s="818"/>
      <c r="JPF78" s="818"/>
      <c r="JPG78" s="818"/>
      <c r="JPH78" s="818"/>
      <c r="JPI78" s="818"/>
      <c r="JPJ78" s="818"/>
      <c r="JPK78" s="818"/>
      <c r="JPL78" s="818"/>
      <c r="JPM78" s="818"/>
      <c r="JPN78" s="818"/>
      <c r="JPO78" s="818"/>
      <c r="JPP78" s="818"/>
      <c r="JPQ78" s="818"/>
      <c r="JPR78" s="818"/>
      <c r="JPS78" s="818"/>
      <c r="JPT78" s="818"/>
      <c r="JPU78" s="818"/>
      <c r="JPV78" s="818"/>
      <c r="JPW78" s="818"/>
      <c r="JPX78" s="818"/>
      <c r="JPY78" s="818"/>
      <c r="JPZ78" s="818"/>
      <c r="JQA78" s="818"/>
      <c r="JQB78" s="818"/>
      <c r="JQC78" s="818"/>
      <c r="JQD78" s="818"/>
      <c r="JQE78" s="818"/>
      <c r="JQF78" s="818"/>
      <c r="JQG78" s="818"/>
      <c r="JQH78" s="818"/>
      <c r="JQI78" s="818"/>
      <c r="JQJ78" s="818"/>
      <c r="JQK78" s="818"/>
      <c r="JQL78" s="818"/>
      <c r="JQM78" s="818"/>
      <c r="JQN78" s="818"/>
      <c r="JQO78" s="818"/>
      <c r="JQP78" s="818"/>
      <c r="JQQ78" s="818"/>
      <c r="JQR78" s="818"/>
      <c r="JQS78" s="818"/>
      <c r="JQT78" s="818"/>
      <c r="JQU78" s="818"/>
      <c r="JQV78" s="818"/>
      <c r="JQW78" s="818"/>
      <c r="JQX78" s="818"/>
      <c r="JQY78" s="818"/>
      <c r="JQZ78" s="818"/>
      <c r="JRA78" s="818"/>
      <c r="JRB78" s="818"/>
      <c r="JRC78" s="818"/>
      <c r="JRD78" s="818"/>
      <c r="JRE78" s="818"/>
      <c r="JRF78" s="818"/>
      <c r="JRG78" s="818"/>
      <c r="JRH78" s="818"/>
      <c r="JRI78" s="818"/>
      <c r="JRJ78" s="818"/>
      <c r="JRK78" s="818"/>
      <c r="JRL78" s="818"/>
      <c r="JRM78" s="818"/>
      <c r="JRN78" s="818"/>
      <c r="JRO78" s="818"/>
      <c r="JRP78" s="818"/>
      <c r="JRQ78" s="818"/>
      <c r="JRR78" s="818"/>
      <c r="JRS78" s="818"/>
      <c r="JRT78" s="818"/>
      <c r="JRU78" s="818"/>
      <c r="JRV78" s="818"/>
      <c r="JRW78" s="818"/>
      <c r="JRX78" s="818"/>
      <c r="JRY78" s="818"/>
      <c r="JRZ78" s="818"/>
      <c r="JSA78" s="818"/>
      <c r="JSB78" s="818"/>
      <c r="JSC78" s="818"/>
      <c r="JSD78" s="818"/>
      <c r="JSE78" s="818"/>
      <c r="JSF78" s="818"/>
      <c r="JSG78" s="818"/>
      <c r="JSH78" s="818"/>
      <c r="JSI78" s="818"/>
      <c r="JSJ78" s="818"/>
      <c r="JSK78" s="818"/>
      <c r="JSL78" s="818"/>
      <c r="JSM78" s="818"/>
      <c r="JSN78" s="818"/>
      <c r="JSO78" s="818"/>
      <c r="JSP78" s="818"/>
      <c r="JSQ78" s="818"/>
      <c r="JSR78" s="818"/>
      <c r="JSS78" s="818"/>
      <c r="JST78" s="818"/>
      <c r="JSU78" s="818"/>
      <c r="JSV78" s="818"/>
      <c r="JSW78" s="818"/>
      <c r="JSX78" s="818"/>
      <c r="JSY78" s="818"/>
      <c r="JSZ78" s="818"/>
      <c r="JTA78" s="818"/>
      <c r="JTB78" s="818"/>
      <c r="JTC78" s="818"/>
      <c r="JTD78" s="818"/>
      <c r="JTE78" s="818"/>
      <c r="JTF78" s="818"/>
      <c r="JTG78" s="818"/>
      <c r="JTH78" s="818"/>
      <c r="JTI78" s="818"/>
      <c r="JTJ78" s="818"/>
      <c r="JTK78" s="818"/>
      <c r="JTL78" s="818"/>
      <c r="JTM78" s="818"/>
      <c r="JTN78" s="818"/>
      <c r="JTO78" s="818"/>
      <c r="JTP78" s="818"/>
      <c r="JTQ78" s="818"/>
      <c r="JTR78" s="818"/>
      <c r="JTS78" s="818"/>
      <c r="JTT78" s="818"/>
      <c r="JTU78" s="818"/>
      <c r="JTV78" s="818"/>
      <c r="JTW78" s="818"/>
      <c r="JTX78" s="818"/>
      <c r="JTY78" s="818"/>
      <c r="JTZ78" s="818"/>
      <c r="JUA78" s="818"/>
      <c r="JUB78" s="818"/>
      <c r="JUC78" s="818"/>
      <c r="JUD78" s="818"/>
      <c r="JUE78" s="818"/>
      <c r="JUF78" s="818"/>
      <c r="JUG78" s="818"/>
      <c r="JUH78" s="818"/>
      <c r="JUI78" s="818"/>
      <c r="JUJ78" s="818"/>
      <c r="JUK78" s="818"/>
      <c r="JUL78" s="818"/>
      <c r="JUM78" s="818"/>
      <c r="JUN78" s="818"/>
      <c r="JUO78" s="818"/>
      <c r="JUP78" s="818"/>
      <c r="JUQ78" s="818"/>
      <c r="JUR78" s="818"/>
      <c r="JUS78" s="818"/>
      <c r="JUT78" s="818"/>
      <c r="JUU78" s="818"/>
      <c r="JUV78" s="818"/>
      <c r="JUW78" s="818"/>
      <c r="JUX78" s="818"/>
      <c r="JUY78" s="818"/>
      <c r="JUZ78" s="818"/>
      <c r="JVA78" s="818"/>
      <c r="JVB78" s="818"/>
      <c r="JVC78" s="818"/>
      <c r="JVD78" s="818"/>
      <c r="JVE78" s="818"/>
      <c r="JVF78" s="818"/>
      <c r="JVG78" s="818"/>
      <c r="JVH78" s="818"/>
      <c r="JVI78" s="818"/>
      <c r="JVJ78" s="818"/>
      <c r="JVK78" s="818"/>
      <c r="JVL78" s="818"/>
      <c r="JVM78" s="818"/>
      <c r="JVN78" s="818"/>
      <c r="JVO78" s="818"/>
      <c r="JVP78" s="818"/>
      <c r="JVQ78" s="818"/>
      <c r="JVR78" s="818"/>
      <c r="JVS78" s="818"/>
      <c r="JVT78" s="818"/>
      <c r="JVU78" s="818"/>
      <c r="JVV78" s="818"/>
      <c r="JVW78" s="818"/>
      <c r="JVX78" s="818"/>
      <c r="JVY78" s="818"/>
      <c r="JVZ78" s="818"/>
      <c r="JWA78" s="818"/>
      <c r="JWB78" s="818"/>
      <c r="JWC78" s="818"/>
      <c r="JWD78" s="818"/>
      <c r="JWE78" s="818"/>
      <c r="JWF78" s="818"/>
      <c r="JWG78" s="818"/>
      <c r="JWH78" s="818"/>
      <c r="JWI78" s="818"/>
      <c r="JWJ78" s="818"/>
      <c r="JWK78" s="818"/>
      <c r="JWL78" s="818"/>
      <c r="JWM78" s="818"/>
      <c r="JWN78" s="818"/>
      <c r="JWO78" s="818"/>
      <c r="JWP78" s="818"/>
      <c r="JWQ78" s="818"/>
      <c r="JWR78" s="818"/>
      <c r="JWS78" s="818"/>
      <c r="JWT78" s="818"/>
      <c r="JWU78" s="818"/>
      <c r="JWV78" s="818"/>
      <c r="JWW78" s="818"/>
      <c r="JWX78" s="818"/>
      <c r="JWY78" s="818"/>
      <c r="JWZ78" s="818"/>
      <c r="JXA78" s="818"/>
      <c r="JXB78" s="818"/>
      <c r="JXC78" s="818"/>
      <c r="JXD78" s="818"/>
      <c r="JXE78" s="818"/>
      <c r="JXF78" s="818"/>
      <c r="JXG78" s="818"/>
      <c r="JXH78" s="818"/>
      <c r="JXI78" s="818"/>
      <c r="JXJ78" s="818"/>
      <c r="JXK78" s="818"/>
      <c r="JXL78" s="818"/>
      <c r="JXM78" s="818"/>
      <c r="JXN78" s="818"/>
      <c r="JXO78" s="818"/>
      <c r="JXP78" s="818"/>
      <c r="JXQ78" s="818"/>
      <c r="JXR78" s="818"/>
      <c r="JXS78" s="818"/>
      <c r="JXT78" s="818"/>
      <c r="JXU78" s="818"/>
      <c r="JXV78" s="818"/>
      <c r="JXW78" s="818"/>
      <c r="JXX78" s="818"/>
      <c r="JXY78" s="818"/>
      <c r="JXZ78" s="818"/>
      <c r="JYA78" s="818"/>
      <c r="JYB78" s="818"/>
      <c r="JYC78" s="818"/>
      <c r="JYD78" s="818"/>
      <c r="JYE78" s="818"/>
      <c r="JYF78" s="818"/>
      <c r="JYG78" s="818"/>
      <c r="JYH78" s="818"/>
      <c r="JYI78" s="818"/>
      <c r="JYJ78" s="818"/>
      <c r="JYK78" s="818"/>
      <c r="JYL78" s="818"/>
      <c r="JYM78" s="818"/>
      <c r="JYN78" s="818"/>
      <c r="JYO78" s="818"/>
      <c r="JYP78" s="818"/>
      <c r="JYQ78" s="818"/>
      <c r="JYR78" s="818"/>
      <c r="JYS78" s="818"/>
      <c r="JYT78" s="818"/>
      <c r="JYU78" s="818"/>
      <c r="JYV78" s="818"/>
      <c r="JYW78" s="818"/>
      <c r="JYX78" s="818"/>
      <c r="JYY78" s="818"/>
      <c r="JYZ78" s="818"/>
      <c r="JZA78" s="818"/>
      <c r="JZB78" s="818"/>
      <c r="JZC78" s="818"/>
      <c r="JZD78" s="818"/>
      <c r="JZE78" s="818"/>
      <c r="JZF78" s="818"/>
      <c r="JZG78" s="818"/>
      <c r="JZH78" s="818"/>
      <c r="JZI78" s="818"/>
      <c r="JZJ78" s="818"/>
      <c r="JZK78" s="818"/>
      <c r="JZL78" s="818"/>
      <c r="JZM78" s="818"/>
      <c r="JZN78" s="818"/>
      <c r="JZO78" s="818"/>
      <c r="JZP78" s="818"/>
      <c r="JZQ78" s="818"/>
      <c r="JZR78" s="818"/>
      <c r="JZS78" s="818"/>
      <c r="JZT78" s="818"/>
      <c r="JZU78" s="818"/>
      <c r="JZV78" s="818"/>
      <c r="JZW78" s="818"/>
      <c r="JZX78" s="818"/>
      <c r="JZY78" s="818"/>
      <c r="JZZ78" s="818"/>
      <c r="KAA78" s="818"/>
      <c r="KAB78" s="818"/>
      <c r="KAC78" s="818"/>
      <c r="KAD78" s="818"/>
      <c r="KAE78" s="818"/>
      <c r="KAF78" s="818"/>
      <c r="KAG78" s="818"/>
      <c r="KAH78" s="818"/>
      <c r="KAI78" s="818"/>
      <c r="KAJ78" s="818"/>
      <c r="KAK78" s="818"/>
      <c r="KAL78" s="818"/>
      <c r="KAM78" s="818"/>
      <c r="KAN78" s="818"/>
      <c r="KAO78" s="818"/>
      <c r="KAP78" s="818"/>
      <c r="KAQ78" s="818"/>
      <c r="KAR78" s="818"/>
      <c r="KAS78" s="818"/>
      <c r="KAT78" s="818"/>
      <c r="KAU78" s="818"/>
      <c r="KAV78" s="818"/>
      <c r="KAW78" s="818"/>
      <c r="KAX78" s="818"/>
      <c r="KAY78" s="818"/>
      <c r="KAZ78" s="818"/>
      <c r="KBA78" s="818"/>
      <c r="KBB78" s="818"/>
      <c r="KBC78" s="818"/>
      <c r="KBD78" s="818"/>
      <c r="KBE78" s="818"/>
      <c r="KBF78" s="818"/>
      <c r="KBG78" s="818"/>
      <c r="KBH78" s="818"/>
      <c r="KBI78" s="818"/>
      <c r="KBJ78" s="818"/>
      <c r="KBK78" s="818"/>
      <c r="KBL78" s="818"/>
      <c r="KBM78" s="818"/>
      <c r="KBN78" s="818"/>
      <c r="KBO78" s="818"/>
      <c r="KBP78" s="818"/>
      <c r="KBQ78" s="818"/>
      <c r="KBR78" s="818"/>
      <c r="KBS78" s="818"/>
      <c r="KBT78" s="818"/>
      <c r="KBU78" s="818"/>
      <c r="KBV78" s="818"/>
      <c r="KBW78" s="818"/>
      <c r="KBX78" s="818"/>
      <c r="KBY78" s="818"/>
      <c r="KBZ78" s="818"/>
      <c r="KCA78" s="818"/>
      <c r="KCB78" s="818"/>
      <c r="KCC78" s="818"/>
      <c r="KCD78" s="818"/>
      <c r="KCE78" s="818"/>
      <c r="KCF78" s="818"/>
      <c r="KCG78" s="818"/>
      <c r="KCH78" s="818"/>
      <c r="KCI78" s="818"/>
      <c r="KCJ78" s="818"/>
      <c r="KCK78" s="818"/>
      <c r="KCL78" s="818"/>
      <c r="KCM78" s="818"/>
      <c r="KCN78" s="818"/>
      <c r="KCO78" s="818"/>
      <c r="KCP78" s="818"/>
      <c r="KCQ78" s="818"/>
      <c r="KCR78" s="818"/>
      <c r="KCS78" s="818"/>
      <c r="KCT78" s="818"/>
      <c r="KCU78" s="818"/>
      <c r="KCV78" s="818"/>
      <c r="KCW78" s="818"/>
      <c r="KCX78" s="818"/>
      <c r="KCY78" s="818"/>
      <c r="KCZ78" s="818"/>
      <c r="KDA78" s="818"/>
      <c r="KDB78" s="818"/>
      <c r="KDC78" s="818"/>
      <c r="KDD78" s="818"/>
      <c r="KDE78" s="818"/>
      <c r="KDF78" s="818"/>
      <c r="KDG78" s="818"/>
      <c r="KDH78" s="818"/>
      <c r="KDI78" s="818"/>
      <c r="KDJ78" s="818"/>
      <c r="KDK78" s="818"/>
      <c r="KDL78" s="818"/>
      <c r="KDM78" s="818"/>
      <c r="KDN78" s="818"/>
      <c r="KDO78" s="818"/>
      <c r="KDP78" s="818"/>
      <c r="KDQ78" s="818"/>
      <c r="KDR78" s="818"/>
      <c r="KDS78" s="818"/>
      <c r="KDT78" s="818"/>
      <c r="KDU78" s="818"/>
      <c r="KDV78" s="818"/>
      <c r="KDW78" s="818"/>
      <c r="KDX78" s="818"/>
      <c r="KDY78" s="818"/>
      <c r="KDZ78" s="818"/>
      <c r="KEA78" s="818"/>
      <c r="KEB78" s="818"/>
      <c r="KEC78" s="818"/>
      <c r="KED78" s="818"/>
      <c r="KEE78" s="818"/>
      <c r="KEF78" s="818"/>
      <c r="KEG78" s="818"/>
      <c r="KEH78" s="818"/>
      <c r="KEI78" s="818"/>
      <c r="KEJ78" s="818"/>
      <c r="KEK78" s="818"/>
      <c r="KEL78" s="818"/>
      <c r="KEM78" s="818"/>
      <c r="KEN78" s="818"/>
      <c r="KEO78" s="818"/>
      <c r="KEP78" s="818"/>
      <c r="KEQ78" s="818"/>
      <c r="KER78" s="818"/>
      <c r="KES78" s="818"/>
      <c r="KET78" s="818"/>
      <c r="KEU78" s="818"/>
      <c r="KEV78" s="818"/>
      <c r="KEW78" s="818"/>
      <c r="KEX78" s="818"/>
      <c r="KEY78" s="818"/>
      <c r="KEZ78" s="818"/>
      <c r="KFA78" s="818"/>
      <c r="KFB78" s="818"/>
      <c r="KFC78" s="818"/>
      <c r="KFD78" s="818"/>
      <c r="KFE78" s="818"/>
      <c r="KFF78" s="818"/>
      <c r="KFG78" s="818"/>
      <c r="KFH78" s="818"/>
      <c r="KFI78" s="818"/>
      <c r="KFJ78" s="818"/>
      <c r="KFK78" s="818"/>
      <c r="KFL78" s="818"/>
      <c r="KFM78" s="818"/>
      <c r="KFN78" s="818"/>
      <c r="KFO78" s="818"/>
      <c r="KFP78" s="818"/>
      <c r="KFQ78" s="818"/>
      <c r="KFR78" s="818"/>
      <c r="KFS78" s="818"/>
      <c r="KFT78" s="818"/>
      <c r="KFU78" s="818"/>
      <c r="KFV78" s="818"/>
      <c r="KFW78" s="818"/>
      <c r="KFX78" s="818"/>
      <c r="KFY78" s="818"/>
      <c r="KFZ78" s="818"/>
      <c r="KGA78" s="818"/>
      <c r="KGB78" s="818"/>
      <c r="KGC78" s="818"/>
      <c r="KGD78" s="818"/>
      <c r="KGE78" s="818"/>
      <c r="KGF78" s="818"/>
      <c r="KGG78" s="818"/>
      <c r="KGH78" s="818"/>
      <c r="KGI78" s="818"/>
      <c r="KGJ78" s="818"/>
      <c r="KGK78" s="818"/>
      <c r="KGL78" s="818"/>
      <c r="KGM78" s="818"/>
      <c r="KGN78" s="818"/>
      <c r="KGO78" s="818"/>
      <c r="KGP78" s="818"/>
      <c r="KGQ78" s="818"/>
      <c r="KGR78" s="818"/>
      <c r="KGS78" s="818"/>
      <c r="KGT78" s="818"/>
      <c r="KGU78" s="818"/>
      <c r="KGV78" s="818"/>
      <c r="KGW78" s="818"/>
      <c r="KGX78" s="818"/>
      <c r="KGY78" s="818"/>
      <c r="KGZ78" s="818"/>
      <c r="KHA78" s="818"/>
      <c r="KHB78" s="818"/>
      <c r="KHC78" s="818"/>
      <c r="KHD78" s="818"/>
      <c r="KHE78" s="818"/>
      <c r="KHF78" s="818"/>
      <c r="KHG78" s="818"/>
      <c r="KHH78" s="818"/>
      <c r="KHI78" s="818"/>
      <c r="KHJ78" s="818"/>
      <c r="KHK78" s="818"/>
      <c r="KHL78" s="818"/>
      <c r="KHM78" s="818"/>
      <c r="KHN78" s="818"/>
      <c r="KHO78" s="818"/>
      <c r="KHP78" s="818"/>
      <c r="KHQ78" s="818"/>
      <c r="KHR78" s="818"/>
      <c r="KHS78" s="818"/>
      <c r="KHT78" s="818"/>
      <c r="KHU78" s="818"/>
      <c r="KHV78" s="818"/>
      <c r="KHW78" s="818"/>
      <c r="KHX78" s="818"/>
      <c r="KHY78" s="818"/>
      <c r="KHZ78" s="818"/>
      <c r="KIA78" s="818"/>
      <c r="KIB78" s="818"/>
      <c r="KIC78" s="818"/>
      <c r="KID78" s="818"/>
      <c r="KIE78" s="818"/>
      <c r="KIF78" s="818"/>
      <c r="KIG78" s="818"/>
      <c r="KIH78" s="818"/>
      <c r="KII78" s="818"/>
      <c r="KIJ78" s="818"/>
      <c r="KIK78" s="818"/>
      <c r="KIL78" s="818"/>
      <c r="KIM78" s="818"/>
      <c r="KIN78" s="818"/>
      <c r="KIO78" s="818"/>
      <c r="KIP78" s="818"/>
      <c r="KIQ78" s="818"/>
      <c r="KIR78" s="818"/>
      <c r="KIS78" s="818"/>
      <c r="KIT78" s="818"/>
      <c r="KIU78" s="818"/>
      <c r="KIV78" s="818"/>
      <c r="KIW78" s="818"/>
      <c r="KIX78" s="818"/>
      <c r="KIY78" s="818"/>
      <c r="KIZ78" s="818"/>
      <c r="KJA78" s="818"/>
      <c r="KJB78" s="818"/>
      <c r="KJC78" s="818"/>
      <c r="KJD78" s="818"/>
      <c r="KJE78" s="818"/>
      <c r="KJF78" s="818"/>
      <c r="KJG78" s="818"/>
      <c r="KJH78" s="818"/>
      <c r="KJI78" s="818"/>
      <c r="KJJ78" s="818"/>
      <c r="KJK78" s="818"/>
      <c r="KJL78" s="818"/>
      <c r="KJM78" s="818"/>
      <c r="KJN78" s="818"/>
      <c r="KJO78" s="818"/>
      <c r="KJP78" s="818"/>
      <c r="KJQ78" s="818"/>
      <c r="KJR78" s="818"/>
      <c r="KJS78" s="818"/>
      <c r="KJT78" s="818"/>
      <c r="KJU78" s="818"/>
      <c r="KJV78" s="818"/>
      <c r="KJW78" s="818"/>
      <c r="KJX78" s="818"/>
      <c r="KJY78" s="818"/>
      <c r="KJZ78" s="818"/>
      <c r="KKA78" s="818"/>
      <c r="KKB78" s="818"/>
      <c r="KKC78" s="818"/>
      <c r="KKD78" s="818"/>
      <c r="KKE78" s="818"/>
      <c r="KKF78" s="818"/>
      <c r="KKG78" s="818"/>
      <c r="KKH78" s="818"/>
      <c r="KKI78" s="818"/>
      <c r="KKJ78" s="818"/>
      <c r="KKK78" s="818"/>
      <c r="KKL78" s="818"/>
      <c r="KKM78" s="818"/>
      <c r="KKN78" s="818"/>
      <c r="KKO78" s="818"/>
      <c r="KKP78" s="818"/>
      <c r="KKQ78" s="818"/>
      <c r="KKR78" s="818"/>
      <c r="KKS78" s="818"/>
      <c r="KKT78" s="818"/>
      <c r="KKU78" s="818"/>
      <c r="KKV78" s="818"/>
      <c r="KKW78" s="818"/>
      <c r="KKX78" s="818"/>
      <c r="KKY78" s="818"/>
      <c r="KKZ78" s="818"/>
      <c r="KLA78" s="818"/>
      <c r="KLB78" s="818"/>
      <c r="KLC78" s="818"/>
      <c r="KLD78" s="818"/>
      <c r="KLE78" s="818"/>
      <c r="KLF78" s="818"/>
      <c r="KLG78" s="818"/>
      <c r="KLH78" s="818"/>
      <c r="KLI78" s="818"/>
      <c r="KLJ78" s="818"/>
      <c r="KLK78" s="818"/>
      <c r="KLL78" s="818"/>
      <c r="KLM78" s="818"/>
      <c r="KLN78" s="818"/>
      <c r="KLO78" s="818"/>
      <c r="KLP78" s="818"/>
      <c r="KLQ78" s="818"/>
      <c r="KLR78" s="818"/>
      <c r="KLS78" s="818"/>
      <c r="KLT78" s="818"/>
      <c r="KLU78" s="818"/>
      <c r="KLV78" s="818"/>
      <c r="KLW78" s="818"/>
      <c r="KLX78" s="818"/>
      <c r="KLY78" s="818"/>
      <c r="KLZ78" s="818"/>
      <c r="KMA78" s="818"/>
      <c r="KMB78" s="818"/>
      <c r="KMC78" s="818"/>
      <c r="KMD78" s="818"/>
      <c r="KME78" s="818"/>
      <c r="KMF78" s="818"/>
      <c r="KMG78" s="818"/>
      <c r="KMH78" s="818"/>
      <c r="KMI78" s="818"/>
      <c r="KMJ78" s="818"/>
      <c r="KMK78" s="818"/>
      <c r="KML78" s="818"/>
      <c r="KMM78" s="818"/>
      <c r="KMN78" s="818"/>
      <c r="KMO78" s="818"/>
      <c r="KMP78" s="818"/>
      <c r="KMQ78" s="818"/>
      <c r="KMR78" s="818"/>
      <c r="KMS78" s="818"/>
      <c r="KMT78" s="818"/>
      <c r="KMU78" s="818"/>
      <c r="KMV78" s="818"/>
      <c r="KMW78" s="818"/>
      <c r="KMX78" s="818"/>
      <c r="KMY78" s="818"/>
      <c r="KMZ78" s="818"/>
      <c r="KNA78" s="818"/>
      <c r="KNB78" s="818"/>
      <c r="KNC78" s="818"/>
      <c r="KND78" s="818"/>
      <c r="KNE78" s="818"/>
      <c r="KNF78" s="818"/>
      <c r="KNG78" s="818"/>
      <c r="KNH78" s="818"/>
      <c r="KNI78" s="818"/>
      <c r="KNJ78" s="818"/>
      <c r="KNK78" s="818"/>
      <c r="KNL78" s="818"/>
      <c r="KNM78" s="818"/>
      <c r="KNN78" s="818"/>
      <c r="KNO78" s="818"/>
      <c r="KNP78" s="818"/>
      <c r="KNQ78" s="818"/>
      <c r="KNR78" s="818"/>
      <c r="KNS78" s="818"/>
      <c r="KNT78" s="818"/>
      <c r="KNU78" s="818"/>
      <c r="KNV78" s="818"/>
      <c r="KNW78" s="818"/>
      <c r="KNX78" s="818"/>
      <c r="KNY78" s="818"/>
      <c r="KNZ78" s="818"/>
      <c r="KOA78" s="818"/>
      <c r="KOB78" s="818"/>
      <c r="KOC78" s="818"/>
      <c r="KOD78" s="818"/>
      <c r="KOE78" s="818"/>
      <c r="KOF78" s="818"/>
      <c r="KOG78" s="818"/>
      <c r="KOH78" s="818"/>
      <c r="KOI78" s="818"/>
      <c r="KOJ78" s="818"/>
      <c r="KOK78" s="818"/>
      <c r="KOL78" s="818"/>
      <c r="KOM78" s="818"/>
      <c r="KON78" s="818"/>
      <c r="KOO78" s="818"/>
      <c r="KOP78" s="818"/>
      <c r="KOQ78" s="818"/>
      <c r="KOR78" s="818"/>
      <c r="KOS78" s="818"/>
      <c r="KOT78" s="818"/>
      <c r="KOU78" s="818"/>
      <c r="KOV78" s="818"/>
      <c r="KOW78" s="818"/>
      <c r="KOX78" s="818"/>
      <c r="KOY78" s="818"/>
      <c r="KOZ78" s="818"/>
      <c r="KPA78" s="818"/>
      <c r="KPB78" s="818"/>
      <c r="KPC78" s="818"/>
      <c r="KPD78" s="818"/>
      <c r="KPE78" s="818"/>
      <c r="KPF78" s="818"/>
      <c r="KPG78" s="818"/>
      <c r="KPH78" s="818"/>
      <c r="KPI78" s="818"/>
      <c r="KPJ78" s="818"/>
      <c r="KPK78" s="818"/>
      <c r="KPL78" s="818"/>
      <c r="KPM78" s="818"/>
      <c r="KPN78" s="818"/>
      <c r="KPO78" s="818"/>
      <c r="KPP78" s="818"/>
      <c r="KPQ78" s="818"/>
      <c r="KPR78" s="818"/>
      <c r="KPS78" s="818"/>
      <c r="KPT78" s="818"/>
      <c r="KPU78" s="818"/>
      <c r="KPV78" s="818"/>
      <c r="KPW78" s="818"/>
      <c r="KPX78" s="818"/>
      <c r="KPY78" s="818"/>
      <c r="KPZ78" s="818"/>
      <c r="KQA78" s="818"/>
      <c r="KQB78" s="818"/>
      <c r="KQC78" s="818"/>
      <c r="KQD78" s="818"/>
      <c r="KQE78" s="818"/>
      <c r="KQF78" s="818"/>
      <c r="KQG78" s="818"/>
      <c r="KQH78" s="818"/>
      <c r="KQI78" s="818"/>
      <c r="KQJ78" s="818"/>
      <c r="KQK78" s="818"/>
      <c r="KQL78" s="818"/>
      <c r="KQM78" s="818"/>
      <c r="KQN78" s="818"/>
      <c r="KQO78" s="818"/>
      <c r="KQP78" s="818"/>
      <c r="KQQ78" s="818"/>
      <c r="KQR78" s="818"/>
      <c r="KQS78" s="818"/>
      <c r="KQT78" s="818"/>
      <c r="KQU78" s="818"/>
      <c r="KQV78" s="818"/>
      <c r="KQW78" s="818"/>
      <c r="KQX78" s="818"/>
      <c r="KQY78" s="818"/>
      <c r="KQZ78" s="818"/>
      <c r="KRA78" s="818"/>
      <c r="KRB78" s="818"/>
      <c r="KRC78" s="818"/>
      <c r="KRD78" s="818"/>
      <c r="KRE78" s="818"/>
      <c r="KRF78" s="818"/>
      <c r="KRG78" s="818"/>
      <c r="KRH78" s="818"/>
      <c r="KRI78" s="818"/>
      <c r="KRJ78" s="818"/>
      <c r="KRK78" s="818"/>
      <c r="KRL78" s="818"/>
      <c r="KRM78" s="818"/>
      <c r="KRN78" s="818"/>
      <c r="KRO78" s="818"/>
      <c r="KRP78" s="818"/>
      <c r="KRQ78" s="818"/>
      <c r="KRR78" s="818"/>
      <c r="KRS78" s="818"/>
      <c r="KRT78" s="818"/>
      <c r="KRU78" s="818"/>
      <c r="KRV78" s="818"/>
      <c r="KRW78" s="818"/>
      <c r="KRX78" s="818"/>
      <c r="KRY78" s="818"/>
      <c r="KRZ78" s="818"/>
      <c r="KSA78" s="818"/>
      <c r="KSB78" s="818"/>
      <c r="KSC78" s="818"/>
      <c r="KSD78" s="818"/>
      <c r="KSE78" s="818"/>
      <c r="KSF78" s="818"/>
      <c r="KSG78" s="818"/>
      <c r="KSH78" s="818"/>
      <c r="KSI78" s="818"/>
      <c r="KSJ78" s="818"/>
      <c r="KSK78" s="818"/>
      <c r="KSL78" s="818"/>
      <c r="KSM78" s="818"/>
      <c r="KSN78" s="818"/>
      <c r="KSO78" s="818"/>
      <c r="KSP78" s="818"/>
      <c r="KSQ78" s="818"/>
      <c r="KSR78" s="818"/>
      <c r="KSS78" s="818"/>
      <c r="KST78" s="818"/>
      <c r="KSU78" s="818"/>
      <c r="KSV78" s="818"/>
      <c r="KSW78" s="818"/>
      <c r="KSX78" s="818"/>
      <c r="KSY78" s="818"/>
      <c r="KSZ78" s="818"/>
      <c r="KTA78" s="818"/>
      <c r="KTB78" s="818"/>
      <c r="KTC78" s="818"/>
      <c r="KTD78" s="818"/>
      <c r="KTE78" s="818"/>
      <c r="KTF78" s="818"/>
      <c r="KTG78" s="818"/>
      <c r="KTH78" s="818"/>
      <c r="KTI78" s="818"/>
      <c r="KTJ78" s="818"/>
      <c r="KTK78" s="818"/>
      <c r="KTL78" s="818"/>
      <c r="KTM78" s="818"/>
      <c r="KTN78" s="818"/>
      <c r="KTO78" s="818"/>
      <c r="KTP78" s="818"/>
      <c r="KTQ78" s="818"/>
      <c r="KTR78" s="818"/>
      <c r="KTS78" s="818"/>
      <c r="KTT78" s="818"/>
      <c r="KTU78" s="818"/>
      <c r="KTV78" s="818"/>
      <c r="KTW78" s="818"/>
      <c r="KTX78" s="818"/>
      <c r="KTY78" s="818"/>
      <c r="KTZ78" s="818"/>
      <c r="KUA78" s="818"/>
      <c r="KUB78" s="818"/>
      <c r="KUC78" s="818"/>
      <c r="KUD78" s="818"/>
      <c r="KUE78" s="818"/>
      <c r="KUF78" s="818"/>
      <c r="KUG78" s="818"/>
      <c r="KUH78" s="818"/>
      <c r="KUI78" s="818"/>
      <c r="KUJ78" s="818"/>
      <c r="KUK78" s="818"/>
      <c r="KUL78" s="818"/>
      <c r="KUM78" s="818"/>
      <c r="KUN78" s="818"/>
      <c r="KUO78" s="818"/>
      <c r="KUP78" s="818"/>
      <c r="KUQ78" s="818"/>
      <c r="KUR78" s="818"/>
      <c r="KUS78" s="818"/>
      <c r="KUT78" s="818"/>
      <c r="KUU78" s="818"/>
      <c r="KUV78" s="818"/>
      <c r="KUW78" s="818"/>
      <c r="KUX78" s="818"/>
      <c r="KUY78" s="818"/>
      <c r="KUZ78" s="818"/>
      <c r="KVA78" s="818"/>
      <c r="KVB78" s="818"/>
      <c r="KVC78" s="818"/>
      <c r="KVD78" s="818"/>
      <c r="KVE78" s="818"/>
      <c r="KVF78" s="818"/>
      <c r="KVG78" s="818"/>
      <c r="KVH78" s="818"/>
      <c r="KVI78" s="818"/>
      <c r="KVJ78" s="818"/>
      <c r="KVK78" s="818"/>
      <c r="KVL78" s="818"/>
      <c r="KVM78" s="818"/>
      <c r="KVN78" s="818"/>
      <c r="KVO78" s="818"/>
      <c r="KVP78" s="818"/>
      <c r="KVQ78" s="818"/>
      <c r="KVR78" s="818"/>
      <c r="KVS78" s="818"/>
      <c r="KVT78" s="818"/>
      <c r="KVU78" s="818"/>
      <c r="KVV78" s="818"/>
      <c r="KVW78" s="818"/>
      <c r="KVX78" s="818"/>
      <c r="KVY78" s="818"/>
      <c r="KVZ78" s="818"/>
      <c r="KWA78" s="818"/>
      <c r="KWB78" s="818"/>
      <c r="KWC78" s="818"/>
      <c r="KWD78" s="818"/>
      <c r="KWE78" s="818"/>
      <c r="KWF78" s="818"/>
      <c r="KWG78" s="818"/>
      <c r="KWH78" s="818"/>
      <c r="KWI78" s="818"/>
      <c r="KWJ78" s="818"/>
      <c r="KWK78" s="818"/>
      <c r="KWL78" s="818"/>
      <c r="KWM78" s="818"/>
      <c r="KWN78" s="818"/>
      <c r="KWO78" s="818"/>
      <c r="KWP78" s="818"/>
      <c r="KWQ78" s="818"/>
      <c r="KWR78" s="818"/>
      <c r="KWS78" s="818"/>
      <c r="KWT78" s="818"/>
      <c r="KWU78" s="818"/>
      <c r="KWV78" s="818"/>
      <c r="KWW78" s="818"/>
      <c r="KWX78" s="818"/>
      <c r="KWY78" s="818"/>
      <c r="KWZ78" s="818"/>
      <c r="KXA78" s="818"/>
      <c r="KXB78" s="818"/>
      <c r="KXC78" s="818"/>
      <c r="KXD78" s="818"/>
      <c r="KXE78" s="818"/>
      <c r="KXF78" s="818"/>
      <c r="KXG78" s="818"/>
      <c r="KXH78" s="818"/>
      <c r="KXI78" s="818"/>
      <c r="KXJ78" s="818"/>
      <c r="KXK78" s="818"/>
      <c r="KXL78" s="818"/>
      <c r="KXM78" s="818"/>
      <c r="KXN78" s="818"/>
      <c r="KXO78" s="818"/>
      <c r="KXP78" s="818"/>
      <c r="KXQ78" s="818"/>
      <c r="KXR78" s="818"/>
      <c r="KXS78" s="818"/>
      <c r="KXT78" s="818"/>
      <c r="KXU78" s="818"/>
      <c r="KXV78" s="818"/>
      <c r="KXW78" s="818"/>
      <c r="KXX78" s="818"/>
      <c r="KXY78" s="818"/>
      <c r="KXZ78" s="818"/>
      <c r="KYA78" s="818"/>
      <c r="KYB78" s="818"/>
      <c r="KYC78" s="818"/>
      <c r="KYD78" s="818"/>
      <c r="KYE78" s="818"/>
      <c r="KYF78" s="818"/>
      <c r="KYG78" s="818"/>
      <c r="KYH78" s="818"/>
      <c r="KYI78" s="818"/>
      <c r="KYJ78" s="818"/>
      <c r="KYK78" s="818"/>
      <c r="KYL78" s="818"/>
      <c r="KYM78" s="818"/>
      <c r="KYN78" s="818"/>
      <c r="KYO78" s="818"/>
      <c r="KYP78" s="818"/>
      <c r="KYQ78" s="818"/>
      <c r="KYR78" s="818"/>
      <c r="KYS78" s="818"/>
      <c r="KYT78" s="818"/>
      <c r="KYU78" s="818"/>
      <c r="KYV78" s="818"/>
      <c r="KYW78" s="818"/>
      <c r="KYX78" s="818"/>
      <c r="KYY78" s="818"/>
      <c r="KYZ78" s="818"/>
      <c r="KZA78" s="818"/>
      <c r="KZB78" s="818"/>
      <c r="KZC78" s="818"/>
      <c r="KZD78" s="818"/>
      <c r="KZE78" s="818"/>
      <c r="KZF78" s="818"/>
      <c r="KZG78" s="818"/>
      <c r="KZH78" s="818"/>
      <c r="KZI78" s="818"/>
      <c r="KZJ78" s="818"/>
      <c r="KZK78" s="818"/>
      <c r="KZL78" s="818"/>
      <c r="KZM78" s="818"/>
      <c r="KZN78" s="818"/>
      <c r="KZO78" s="818"/>
      <c r="KZP78" s="818"/>
      <c r="KZQ78" s="818"/>
      <c r="KZR78" s="818"/>
      <c r="KZS78" s="818"/>
      <c r="KZT78" s="818"/>
      <c r="KZU78" s="818"/>
      <c r="KZV78" s="818"/>
      <c r="KZW78" s="818"/>
      <c r="KZX78" s="818"/>
      <c r="KZY78" s="818"/>
      <c r="KZZ78" s="818"/>
      <c r="LAA78" s="818"/>
      <c r="LAB78" s="818"/>
      <c r="LAC78" s="818"/>
      <c r="LAD78" s="818"/>
      <c r="LAE78" s="818"/>
      <c r="LAF78" s="818"/>
      <c r="LAG78" s="818"/>
      <c r="LAH78" s="818"/>
      <c r="LAI78" s="818"/>
      <c r="LAJ78" s="818"/>
      <c r="LAK78" s="818"/>
      <c r="LAL78" s="818"/>
      <c r="LAM78" s="818"/>
      <c r="LAN78" s="818"/>
      <c r="LAO78" s="818"/>
      <c r="LAP78" s="818"/>
      <c r="LAQ78" s="818"/>
      <c r="LAR78" s="818"/>
      <c r="LAS78" s="818"/>
      <c r="LAT78" s="818"/>
      <c r="LAU78" s="818"/>
      <c r="LAV78" s="818"/>
      <c r="LAW78" s="818"/>
      <c r="LAX78" s="818"/>
      <c r="LAY78" s="818"/>
      <c r="LAZ78" s="818"/>
      <c r="LBA78" s="818"/>
      <c r="LBB78" s="818"/>
      <c r="LBC78" s="818"/>
      <c r="LBD78" s="818"/>
      <c r="LBE78" s="818"/>
      <c r="LBF78" s="818"/>
      <c r="LBG78" s="818"/>
      <c r="LBH78" s="818"/>
      <c r="LBI78" s="818"/>
      <c r="LBJ78" s="818"/>
      <c r="LBK78" s="818"/>
      <c r="LBL78" s="818"/>
      <c r="LBM78" s="818"/>
      <c r="LBN78" s="818"/>
      <c r="LBO78" s="818"/>
      <c r="LBP78" s="818"/>
      <c r="LBQ78" s="818"/>
      <c r="LBR78" s="818"/>
      <c r="LBS78" s="818"/>
      <c r="LBT78" s="818"/>
      <c r="LBU78" s="818"/>
      <c r="LBV78" s="818"/>
      <c r="LBW78" s="818"/>
      <c r="LBX78" s="818"/>
      <c r="LBY78" s="818"/>
      <c r="LBZ78" s="818"/>
      <c r="LCA78" s="818"/>
      <c r="LCB78" s="818"/>
      <c r="LCC78" s="818"/>
      <c r="LCD78" s="818"/>
      <c r="LCE78" s="818"/>
      <c r="LCF78" s="818"/>
      <c r="LCG78" s="818"/>
      <c r="LCH78" s="818"/>
      <c r="LCI78" s="818"/>
      <c r="LCJ78" s="818"/>
      <c r="LCK78" s="818"/>
      <c r="LCL78" s="818"/>
      <c r="LCM78" s="818"/>
      <c r="LCN78" s="818"/>
      <c r="LCO78" s="818"/>
      <c r="LCP78" s="818"/>
      <c r="LCQ78" s="818"/>
      <c r="LCR78" s="818"/>
      <c r="LCS78" s="818"/>
      <c r="LCT78" s="818"/>
      <c r="LCU78" s="818"/>
      <c r="LCV78" s="818"/>
      <c r="LCW78" s="818"/>
      <c r="LCX78" s="818"/>
      <c r="LCY78" s="818"/>
      <c r="LCZ78" s="818"/>
      <c r="LDA78" s="818"/>
      <c r="LDB78" s="818"/>
      <c r="LDC78" s="818"/>
      <c r="LDD78" s="818"/>
      <c r="LDE78" s="818"/>
      <c r="LDF78" s="818"/>
      <c r="LDG78" s="818"/>
      <c r="LDH78" s="818"/>
      <c r="LDI78" s="818"/>
      <c r="LDJ78" s="818"/>
      <c r="LDK78" s="818"/>
      <c r="LDL78" s="818"/>
      <c r="LDM78" s="818"/>
      <c r="LDN78" s="818"/>
      <c r="LDO78" s="818"/>
      <c r="LDP78" s="818"/>
      <c r="LDQ78" s="818"/>
      <c r="LDR78" s="818"/>
      <c r="LDS78" s="818"/>
      <c r="LDT78" s="818"/>
      <c r="LDU78" s="818"/>
      <c r="LDV78" s="818"/>
      <c r="LDW78" s="818"/>
      <c r="LDX78" s="818"/>
      <c r="LDY78" s="818"/>
      <c r="LDZ78" s="818"/>
      <c r="LEA78" s="818"/>
      <c r="LEB78" s="818"/>
      <c r="LEC78" s="818"/>
      <c r="LED78" s="818"/>
      <c r="LEE78" s="818"/>
      <c r="LEF78" s="818"/>
      <c r="LEG78" s="818"/>
      <c r="LEH78" s="818"/>
      <c r="LEI78" s="818"/>
      <c r="LEJ78" s="818"/>
      <c r="LEK78" s="818"/>
      <c r="LEL78" s="818"/>
      <c r="LEM78" s="818"/>
      <c r="LEN78" s="818"/>
      <c r="LEO78" s="818"/>
      <c r="LEP78" s="818"/>
      <c r="LEQ78" s="818"/>
      <c r="LER78" s="818"/>
      <c r="LES78" s="818"/>
      <c r="LET78" s="818"/>
      <c r="LEU78" s="818"/>
      <c r="LEV78" s="818"/>
      <c r="LEW78" s="818"/>
      <c r="LEX78" s="818"/>
      <c r="LEY78" s="818"/>
      <c r="LEZ78" s="818"/>
      <c r="LFA78" s="818"/>
      <c r="LFB78" s="818"/>
      <c r="LFC78" s="818"/>
      <c r="LFD78" s="818"/>
      <c r="LFE78" s="818"/>
      <c r="LFF78" s="818"/>
      <c r="LFG78" s="818"/>
      <c r="LFH78" s="818"/>
      <c r="LFI78" s="818"/>
      <c r="LFJ78" s="818"/>
      <c r="LFK78" s="818"/>
      <c r="LFL78" s="818"/>
      <c r="LFM78" s="818"/>
      <c r="LFN78" s="818"/>
      <c r="LFO78" s="818"/>
      <c r="LFP78" s="818"/>
      <c r="LFQ78" s="818"/>
      <c r="LFR78" s="818"/>
      <c r="LFS78" s="818"/>
      <c r="LFT78" s="818"/>
      <c r="LFU78" s="818"/>
      <c r="LFV78" s="818"/>
      <c r="LFW78" s="818"/>
      <c r="LFX78" s="818"/>
      <c r="LFY78" s="818"/>
      <c r="LFZ78" s="818"/>
      <c r="LGA78" s="818"/>
      <c r="LGB78" s="818"/>
      <c r="LGC78" s="818"/>
      <c r="LGD78" s="818"/>
      <c r="LGE78" s="818"/>
      <c r="LGF78" s="818"/>
      <c r="LGG78" s="818"/>
      <c r="LGH78" s="818"/>
      <c r="LGI78" s="818"/>
      <c r="LGJ78" s="818"/>
      <c r="LGK78" s="818"/>
      <c r="LGL78" s="818"/>
      <c r="LGM78" s="818"/>
      <c r="LGN78" s="818"/>
      <c r="LGO78" s="818"/>
      <c r="LGP78" s="818"/>
      <c r="LGQ78" s="818"/>
      <c r="LGR78" s="818"/>
      <c r="LGS78" s="818"/>
      <c r="LGT78" s="818"/>
      <c r="LGU78" s="818"/>
      <c r="LGV78" s="818"/>
      <c r="LGW78" s="818"/>
      <c r="LGX78" s="818"/>
      <c r="LGY78" s="818"/>
      <c r="LGZ78" s="818"/>
      <c r="LHA78" s="818"/>
      <c r="LHB78" s="818"/>
      <c r="LHC78" s="818"/>
      <c r="LHD78" s="818"/>
      <c r="LHE78" s="818"/>
      <c r="LHF78" s="818"/>
      <c r="LHG78" s="818"/>
      <c r="LHH78" s="818"/>
      <c r="LHI78" s="818"/>
      <c r="LHJ78" s="818"/>
      <c r="LHK78" s="818"/>
      <c r="LHL78" s="818"/>
      <c r="LHM78" s="818"/>
      <c r="LHN78" s="818"/>
      <c r="LHO78" s="818"/>
      <c r="LHP78" s="818"/>
      <c r="LHQ78" s="818"/>
      <c r="LHR78" s="818"/>
      <c r="LHS78" s="818"/>
      <c r="LHT78" s="818"/>
      <c r="LHU78" s="818"/>
      <c r="LHV78" s="818"/>
      <c r="LHW78" s="818"/>
      <c r="LHX78" s="818"/>
      <c r="LHY78" s="818"/>
      <c r="LHZ78" s="818"/>
      <c r="LIA78" s="818"/>
      <c r="LIB78" s="818"/>
      <c r="LIC78" s="818"/>
      <c r="LID78" s="818"/>
      <c r="LIE78" s="818"/>
      <c r="LIF78" s="818"/>
      <c r="LIG78" s="818"/>
      <c r="LIH78" s="818"/>
      <c r="LII78" s="818"/>
      <c r="LIJ78" s="818"/>
      <c r="LIK78" s="818"/>
      <c r="LIL78" s="818"/>
      <c r="LIM78" s="818"/>
      <c r="LIN78" s="818"/>
      <c r="LIO78" s="818"/>
      <c r="LIP78" s="818"/>
      <c r="LIQ78" s="818"/>
      <c r="LIR78" s="818"/>
      <c r="LIS78" s="818"/>
      <c r="LIT78" s="818"/>
      <c r="LIU78" s="818"/>
      <c r="LIV78" s="818"/>
      <c r="LIW78" s="818"/>
      <c r="LIX78" s="818"/>
      <c r="LIY78" s="818"/>
      <c r="LIZ78" s="818"/>
      <c r="LJA78" s="818"/>
      <c r="LJB78" s="818"/>
      <c r="LJC78" s="818"/>
      <c r="LJD78" s="818"/>
      <c r="LJE78" s="818"/>
      <c r="LJF78" s="818"/>
      <c r="LJG78" s="818"/>
      <c r="LJH78" s="818"/>
      <c r="LJI78" s="818"/>
      <c r="LJJ78" s="818"/>
      <c r="LJK78" s="818"/>
      <c r="LJL78" s="818"/>
      <c r="LJM78" s="818"/>
      <c r="LJN78" s="818"/>
      <c r="LJO78" s="818"/>
      <c r="LJP78" s="818"/>
      <c r="LJQ78" s="818"/>
      <c r="LJR78" s="818"/>
      <c r="LJS78" s="818"/>
      <c r="LJT78" s="818"/>
      <c r="LJU78" s="818"/>
      <c r="LJV78" s="818"/>
      <c r="LJW78" s="818"/>
      <c r="LJX78" s="818"/>
      <c r="LJY78" s="818"/>
      <c r="LJZ78" s="818"/>
      <c r="LKA78" s="818"/>
      <c r="LKB78" s="818"/>
      <c r="LKC78" s="818"/>
      <c r="LKD78" s="818"/>
      <c r="LKE78" s="818"/>
      <c r="LKF78" s="818"/>
      <c r="LKG78" s="818"/>
      <c r="LKH78" s="818"/>
      <c r="LKI78" s="818"/>
      <c r="LKJ78" s="818"/>
      <c r="LKK78" s="818"/>
      <c r="LKL78" s="818"/>
      <c r="LKM78" s="818"/>
      <c r="LKN78" s="818"/>
      <c r="LKO78" s="818"/>
      <c r="LKP78" s="818"/>
      <c r="LKQ78" s="818"/>
      <c r="LKR78" s="818"/>
      <c r="LKS78" s="818"/>
      <c r="LKT78" s="818"/>
      <c r="LKU78" s="818"/>
      <c r="LKV78" s="818"/>
      <c r="LKW78" s="818"/>
      <c r="LKX78" s="818"/>
      <c r="LKY78" s="818"/>
      <c r="LKZ78" s="818"/>
      <c r="LLA78" s="818"/>
      <c r="LLB78" s="818"/>
      <c r="LLC78" s="818"/>
      <c r="LLD78" s="818"/>
      <c r="LLE78" s="818"/>
      <c r="LLF78" s="818"/>
      <c r="LLG78" s="818"/>
      <c r="LLH78" s="818"/>
      <c r="LLI78" s="818"/>
      <c r="LLJ78" s="818"/>
      <c r="LLK78" s="818"/>
      <c r="LLL78" s="818"/>
      <c r="LLM78" s="818"/>
      <c r="LLN78" s="818"/>
      <c r="LLO78" s="818"/>
      <c r="LLP78" s="818"/>
      <c r="LLQ78" s="818"/>
      <c r="LLR78" s="818"/>
      <c r="LLS78" s="818"/>
      <c r="LLT78" s="818"/>
      <c r="LLU78" s="818"/>
      <c r="LLV78" s="818"/>
      <c r="LLW78" s="818"/>
      <c r="LLX78" s="818"/>
      <c r="LLY78" s="818"/>
      <c r="LLZ78" s="818"/>
      <c r="LMA78" s="818"/>
      <c r="LMB78" s="818"/>
      <c r="LMC78" s="818"/>
      <c r="LMD78" s="818"/>
      <c r="LME78" s="818"/>
      <c r="LMF78" s="818"/>
      <c r="LMG78" s="818"/>
      <c r="LMH78" s="818"/>
      <c r="LMI78" s="818"/>
      <c r="LMJ78" s="818"/>
      <c r="LMK78" s="818"/>
      <c r="LML78" s="818"/>
      <c r="LMM78" s="818"/>
      <c r="LMN78" s="818"/>
      <c r="LMO78" s="818"/>
      <c r="LMP78" s="818"/>
      <c r="LMQ78" s="818"/>
      <c r="LMR78" s="818"/>
      <c r="LMS78" s="818"/>
      <c r="LMT78" s="818"/>
      <c r="LMU78" s="818"/>
      <c r="LMV78" s="818"/>
      <c r="LMW78" s="818"/>
      <c r="LMX78" s="818"/>
      <c r="LMY78" s="818"/>
      <c r="LMZ78" s="818"/>
      <c r="LNA78" s="818"/>
      <c r="LNB78" s="818"/>
      <c r="LNC78" s="818"/>
      <c r="LND78" s="818"/>
      <c r="LNE78" s="818"/>
      <c r="LNF78" s="818"/>
      <c r="LNG78" s="818"/>
      <c r="LNH78" s="818"/>
      <c r="LNI78" s="818"/>
      <c r="LNJ78" s="818"/>
      <c r="LNK78" s="818"/>
      <c r="LNL78" s="818"/>
      <c r="LNM78" s="818"/>
      <c r="LNN78" s="818"/>
      <c r="LNO78" s="818"/>
      <c r="LNP78" s="818"/>
      <c r="LNQ78" s="818"/>
      <c r="LNR78" s="818"/>
      <c r="LNS78" s="818"/>
      <c r="LNT78" s="818"/>
      <c r="LNU78" s="818"/>
      <c r="LNV78" s="818"/>
      <c r="LNW78" s="818"/>
      <c r="LNX78" s="818"/>
      <c r="LNY78" s="818"/>
      <c r="LNZ78" s="818"/>
      <c r="LOA78" s="818"/>
      <c r="LOB78" s="818"/>
      <c r="LOC78" s="818"/>
      <c r="LOD78" s="818"/>
      <c r="LOE78" s="818"/>
      <c r="LOF78" s="818"/>
      <c r="LOG78" s="818"/>
      <c r="LOH78" s="818"/>
      <c r="LOI78" s="818"/>
      <c r="LOJ78" s="818"/>
      <c r="LOK78" s="818"/>
      <c r="LOL78" s="818"/>
      <c r="LOM78" s="818"/>
      <c r="LON78" s="818"/>
      <c r="LOO78" s="818"/>
      <c r="LOP78" s="818"/>
      <c r="LOQ78" s="818"/>
      <c r="LOR78" s="818"/>
      <c r="LOS78" s="818"/>
      <c r="LOT78" s="818"/>
      <c r="LOU78" s="818"/>
      <c r="LOV78" s="818"/>
      <c r="LOW78" s="818"/>
      <c r="LOX78" s="818"/>
      <c r="LOY78" s="818"/>
      <c r="LOZ78" s="818"/>
      <c r="LPA78" s="818"/>
      <c r="LPB78" s="818"/>
      <c r="LPC78" s="818"/>
      <c r="LPD78" s="818"/>
      <c r="LPE78" s="818"/>
      <c r="LPF78" s="818"/>
      <c r="LPG78" s="818"/>
      <c r="LPH78" s="818"/>
      <c r="LPI78" s="818"/>
      <c r="LPJ78" s="818"/>
      <c r="LPK78" s="818"/>
      <c r="LPL78" s="818"/>
      <c r="LPM78" s="818"/>
      <c r="LPN78" s="818"/>
      <c r="LPO78" s="818"/>
      <c r="LPP78" s="818"/>
      <c r="LPQ78" s="818"/>
      <c r="LPR78" s="818"/>
      <c r="LPS78" s="818"/>
      <c r="LPT78" s="818"/>
      <c r="LPU78" s="818"/>
      <c r="LPV78" s="818"/>
      <c r="LPW78" s="818"/>
      <c r="LPX78" s="818"/>
      <c r="LPY78" s="818"/>
      <c r="LPZ78" s="818"/>
      <c r="LQA78" s="818"/>
      <c r="LQB78" s="818"/>
      <c r="LQC78" s="818"/>
      <c r="LQD78" s="818"/>
      <c r="LQE78" s="818"/>
      <c r="LQF78" s="818"/>
      <c r="LQG78" s="818"/>
      <c r="LQH78" s="818"/>
      <c r="LQI78" s="818"/>
      <c r="LQJ78" s="818"/>
      <c r="LQK78" s="818"/>
      <c r="LQL78" s="818"/>
      <c r="LQM78" s="818"/>
      <c r="LQN78" s="818"/>
      <c r="LQO78" s="818"/>
      <c r="LQP78" s="818"/>
      <c r="LQQ78" s="818"/>
      <c r="LQR78" s="818"/>
      <c r="LQS78" s="818"/>
      <c r="LQT78" s="818"/>
      <c r="LQU78" s="818"/>
      <c r="LQV78" s="818"/>
      <c r="LQW78" s="818"/>
      <c r="LQX78" s="818"/>
      <c r="LQY78" s="818"/>
      <c r="LQZ78" s="818"/>
      <c r="LRA78" s="818"/>
      <c r="LRB78" s="818"/>
      <c r="LRC78" s="818"/>
      <c r="LRD78" s="818"/>
      <c r="LRE78" s="818"/>
      <c r="LRF78" s="818"/>
      <c r="LRG78" s="818"/>
      <c r="LRH78" s="818"/>
      <c r="LRI78" s="818"/>
      <c r="LRJ78" s="818"/>
      <c r="LRK78" s="818"/>
      <c r="LRL78" s="818"/>
      <c r="LRM78" s="818"/>
      <c r="LRN78" s="818"/>
      <c r="LRO78" s="818"/>
      <c r="LRP78" s="818"/>
      <c r="LRQ78" s="818"/>
      <c r="LRR78" s="818"/>
      <c r="LRS78" s="818"/>
      <c r="LRT78" s="818"/>
      <c r="LRU78" s="818"/>
      <c r="LRV78" s="818"/>
      <c r="LRW78" s="818"/>
      <c r="LRX78" s="818"/>
      <c r="LRY78" s="818"/>
      <c r="LRZ78" s="818"/>
      <c r="LSA78" s="818"/>
      <c r="LSB78" s="818"/>
      <c r="LSC78" s="818"/>
      <c r="LSD78" s="818"/>
      <c r="LSE78" s="818"/>
      <c r="LSF78" s="818"/>
      <c r="LSG78" s="818"/>
      <c r="LSH78" s="818"/>
      <c r="LSI78" s="818"/>
      <c r="LSJ78" s="818"/>
      <c r="LSK78" s="818"/>
      <c r="LSL78" s="818"/>
      <c r="LSM78" s="818"/>
      <c r="LSN78" s="818"/>
      <c r="LSO78" s="818"/>
      <c r="LSP78" s="818"/>
      <c r="LSQ78" s="818"/>
      <c r="LSR78" s="818"/>
      <c r="LSS78" s="818"/>
      <c r="LST78" s="818"/>
      <c r="LSU78" s="818"/>
      <c r="LSV78" s="818"/>
      <c r="LSW78" s="818"/>
      <c r="LSX78" s="818"/>
      <c r="LSY78" s="818"/>
      <c r="LSZ78" s="818"/>
      <c r="LTA78" s="818"/>
      <c r="LTB78" s="818"/>
      <c r="LTC78" s="818"/>
      <c r="LTD78" s="818"/>
      <c r="LTE78" s="818"/>
      <c r="LTF78" s="818"/>
      <c r="LTG78" s="818"/>
      <c r="LTH78" s="818"/>
      <c r="LTI78" s="818"/>
      <c r="LTJ78" s="818"/>
      <c r="LTK78" s="818"/>
      <c r="LTL78" s="818"/>
      <c r="LTM78" s="818"/>
      <c r="LTN78" s="818"/>
      <c r="LTO78" s="818"/>
      <c r="LTP78" s="818"/>
      <c r="LTQ78" s="818"/>
      <c r="LTR78" s="818"/>
      <c r="LTS78" s="818"/>
      <c r="LTT78" s="818"/>
      <c r="LTU78" s="818"/>
      <c r="LTV78" s="818"/>
      <c r="LTW78" s="818"/>
      <c r="LTX78" s="818"/>
      <c r="LTY78" s="818"/>
      <c r="LTZ78" s="818"/>
      <c r="LUA78" s="818"/>
      <c r="LUB78" s="818"/>
      <c r="LUC78" s="818"/>
      <c r="LUD78" s="818"/>
      <c r="LUE78" s="818"/>
      <c r="LUF78" s="818"/>
      <c r="LUG78" s="818"/>
      <c r="LUH78" s="818"/>
      <c r="LUI78" s="818"/>
      <c r="LUJ78" s="818"/>
      <c r="LUK78" s="818"/>
      <c r="LUL78" s="818"/>
      <c r="LUM78" s="818"/>
      <c r="LUN78" s="818"/>
      <c r="LUO78" s="818"/>
      <c r="LUP78" s="818"/>
      <c r="LUQ78" s="818"/>
      <c r="LUR78" s="818"/>
      <c r="LUS78" s="818"/>
      <c r="LUT78" s="818"/>
      <c r="LUU78" s="818"/>
      <c r="LUV78" s="818"/>
      <c r="LUW78" s="818"/>
      <c r="LUX78" s="818"/>
      <c r="LUY78" s="818"/>
      <c r="LUZ78" s="818"/>
      <c r="LVA78" s="818"/>
      <c r="LVB78" s="818"/>
      <c r="LVC78" s="818"/>
      <c r="LVD78" s="818"/>
      <c r="LVE78" s="818"/>
      <c r="LVF78" s="818"/>
      <c r="LVG78" s="818"/>
      <c r="LVH78" s="818"/>
      <c r="LVI78" s="818"/>
      <c r="LVJ78" s="818"/>
      <c r="LVK78" s="818"/>
      <c r="LVL78" s="818"/>
      <c r="LVM78" s="818"/>
      <c r="LVN78" s="818"/>
      <c r="LVO78" s="818"/>
      <c r="LVP78" s="818"/>
      <c r="LVQ78" s="818"/>
      <c r="LVR78" s="818"/>
      <c r="LVS78" s="818"/>
      <c r="LVT78" s="818"/>
      <c r="LVU78" s="818"/>
      <c r="LVV78" s="818"/>
      <c r="LVW78" s="818"/>
      <c r="LVX78" s="818"/>
      <c r="LVY78" s="818"/>
      <c r="LVZ78" s="818"/>
      <c r="LWA78" s="818"/>
      <c r="LWB78" s="818"/>
      <c r="LWC78" s="818"/>
      <c r="LWD78" s="818"/>
      <c r="LWE78" s="818"/>
      <c r="LWF78" s="818"/>
      <c r="LWG78" s="818"/>
      <c r="LWH78" s="818"/>
      <c r="LWI78" s="818"/>
      <c r="LWJ78" s="818"/>
      <c r="LWK78" s="818"/>
      <c r="LWL78" s="818"/>
      <c r="LWM78" s="818"/>
      <c r="LWN78" s="818"/>
      <c r="LWO78" s="818"/>
      <c r="LWP78" s="818"/>
      <c r="LWQ78" s="818"/>
      <c r="LWR78" s="818"/>
      <c r="LWS78" s="818"/>
      <c r="LWT78" s="818"/>
      <c r="LWU78" s="818"/>
      <c r="LWV78" s="818"/>
      <c r="LWW78" s="818"/>
      <c r="LWX78" s="818"/>
      <c r="LWY78" s="818"/>
      <c r="LWZ78" s="818"/>
      <c r="LXA78" s="818"/>
      <c r="LXB78" s="818"/>
      <c r="LXC78" s="818"/>
      <c r="LXD78" s="818"/>
      <c r="LXE78" s="818"/>
      <c r="LXF78" s="818"/>
      <c r="LXG78" s="818"/>
      <c r="LXH78" s="818"/>
      <c r="LXI78" s="818"/>
      <c r="LXJ78" s="818"/>
      <c r="LXK78" s="818"/>
      <c r="LXL78" s="818"/>
      <c r="LXM78" s="818"/>
      <c r="LXN78" s="818"/>
      <c r="LXO78" s="818"/>
      <c r="LXP78" s="818"/>
      <c r="LXQ78" s="818"/>
      <c r="LXR78" s="818"/>
      <c r="LXS78" s="818"/>
      <c r="LXT78" s="818"/>
      <c r="LXU78" s="818"/>
      <c r="LXV78" s="818"/>
      <c r="LXW78" s="818"/>
      <c r="LXX78" s="818"/>
      <c r="LXY78" s="818"/>
      <c r="LXZ78" s="818"/>
      <c r="LYA78" s="818"/>
      <c r="LYB78" s="818"/>
      <c r="LYC78" s="818"/>
      <c r="LYD78" s="818"/>
      <c r="LYE78" s="818"/>
      <c r="LYF78" s="818"/>
      <c r="LYG78" s="818"/>
      <c r="LYH78" s="818"/>
      <c r="LYI78" s="818"/>
      <c r="LYJ78" s="818"/>
      <c r="LYK78" s="818"/>
      <c r="LYL78" s="818"/>
      <c r="LYM78" s="818"/>
      <c r="LYN78" s="818"/>
      <c r="LYO78" s="818"/>
      <c r="LYP78" s="818"/>
      <c r="LYQ78" s="818"/>
      <c r="LYR78" s="818"/>
      <c r="LYS78" s="818"/>
      <c r="LYT78" s="818"/>
      <c r="LYU78" s="818"/>
      <c r="LYV78" s="818"/>
      <c r="LYW78" s="818"/>
      <c r="LYX78" s="818"/>
      <c r="LYY78" s="818"/>
      <c r="LYZ78" s="818"/>
      <c r="LZA78" s="818"/>
      <c r="LZB78" s="818"/>
      <c r="LZC78" s="818"/>
      <c r="LZD78" s="818"/>
      <c r="LZE78" s="818"/>
      <c r="LZF78" s="818"/>
      <c r="LZG78" s="818"/>
      <c r="LZH78" s="818"/>
      <c r="LZI78" s="818"/>
      <c r="LZJ78" s="818"/>
      <c r="LZK78" s="818"/>
      <c r="LZL78" s="818"/>
      <c r="LZM78" s="818"/>
      <c r="LZN78" s="818"/>
      <c r="LZO78" s="818"/>
      <c r="LZP78" s="818"/>
      <c r="LZQ78" s="818"/>
      <c r="LZR78" s="818"/>
      <c r="LZS78" s="818"/>
      <c r="LZT78" s="818"/>
      <c r="LZU78" s="818"/>
      <c r="LZV78" s="818"/>
      <c r="LZW78" s="818"/>
      <c r="LZX78" s="818"/>
      <c r="LZY78" s="818"/>
      <c r="LZZ78" s="818"/>
      <c r="MAA78" s="818"/>
      <c r="MAB78" s="818"/>
      <c r="MAC78" s="818"/>
      <c r="MAD78" s="818"/>
      <c r="MAE78" s="818"/>
      <c r="MAF78" s="818"/>
      <c r="MAG78" s="818"/>
      <c r="MAH78" s="818"/>
      <c r="MAI78" s="818"/>
      <c r="MAJ78" s="818"/>
      <c r="MAK78" s="818"/>
      <c r="MAL78" s="818"/>
      <c r="MAM78" s="818"/>
      <c r="MAN78" s="818"/>
      <c r="MAO78" s="818"/>
      <c r="MAP78" s="818"/>
      <c r="MAQ78" s="818"/>
      <c r="MAR78" s="818"/>
      <c r="MAS78" s="818"/>
      <c r="MAT78" s="818"/>
      <c r="MAU78" s="818"/>
      <c r="MAV78" s="818"/>
      <c r="MAW78" s="818"/>
      <c r="MAX78" s="818"/>
      <c r="MAY78" s="818"/>
      <c r="MAZ78" s="818"/>
      <c r="MBA78" s="818"/>
      <c r="MBB78" s="818"/>
      <c r="MBC78" s="818"/>
      <c r="MBD78" s="818"/>
      <c r="MBE78" s="818"/>
      <c r="MBF78" s="818"/>
      <c r="MBG78" s="818"/>
      <c r="MBH78" s="818"/>
      <c r="MBI78" s="818"/>
      <c r="MBJ78" s="818"/>
      <c r="MBK78" s="818"/>
      <c r="MBL78" s="818"/>
      <c r="MBM78" s="818"/>
      <c r="MBN78" s="818"/>
      <c r="MBO78" s="818"/>
      <c r="MBP78" s="818"/>
      <c r="MBQ78" s="818"/>
      <c r="MBR78" s="818"/>
      <c r="MBS78" s="818"/>
      <c r="MBT78" s="818"/>
      <c r="MBU78" s="818"/>
      <c r="MBV78" s="818"/>
      <c r="MBW78" s="818"/>
      <c r="MBX78" s="818"/>
      <c r="MBY78" s="818"/>
      <c r="MBZ78" s="818"/>
      <c r="MCA78" s="818"/>
      <c r="MCB78" s="818"/>
      <c r="MCC78" s="818"/>
      <c r="MCD78" s="818"/>
      <c r="MCE78" s="818"/>
      <c r="MCF78" s="818"/>
      <c r="MCG78" s="818"/>
      <c r="MCH78" s="818"/>
      <c r="MCI78" s="818"/>
      <c r="MCJ78" s="818"/>
      <c r="MCK78" s="818"/>
      <c r="MCL78" s="818"/>
      <c r="MCM78" s="818"/>
      <c r="MCN78" s="818"/>
      <c r="MCO78" s="818"/>
      <c r="MCP78" s="818"/>
      <c r="MCQ78" s="818"/>
      <c r="MCR78" s="818"/>
      <c r="MCS78" s="818"/>
      <c r="MCT78" s="818"/>
      <c r="MCU78" s="818"/>
      <c r="MCV78" s="818"/>
      <c r="MCW78" s="818"/>
      <c r="MCX78" s="818"/>
      <c r="MCY78" s="818"/>
      <c r="MCZ78" s="818"/>
      <c r="MDA78" s="818"/>
      <c r="MDB78" s="818"/>
      <c r="MDC78" s="818"/>
      <c r="MDD78" s="818"/>
      <c r="MDE78" s="818"/>
      <c r="MDF78" s="818"/>
      <c r="MDG78" s="818"/>
      <c r="MDH78" s="818"/>
      <c r="MDI78" s="818"/>
      <c r="MDJ78" s="818"/>
      <c r="MDK78" s="818"/>
      <c r="MDL78" s="818"/>
      <c r="MDM78" s="818"/>
      <c r="MDN78" s="818"/>
      <c r="MDO78" s="818"/>
      <c r="MDP78" s="818"/>
      <c r="MDQ78" s="818"/>
      <c r="MDR78" s="818"/>
      <c r="MDS78" s="818"/>
      <c r="MDT78" s="818"/>
      <c r="MDU78" s="818"/>
      <c r="MDV78" s="818"/>
      <c r="MDW78" s="818"/>
      <c r="MDX78" s="818"/>
      <c r="MDY78" s="818"/>
      <c r="MDZ78" s="818"/>
      <c r="MEA78" s="818"/>
      <c r="MEB78" s="818"/>
      <c r="MEC78" s="818"/>
      <c r="MED78" s="818"/>
      <c r="MEE78" s="818"/>
      <c r="MEF78" s="818"/>
      <c r="MEG78" s="818"/>
      <c r="MEH78" s="818"/>
      <c r="MEI78" s="818"/>
      <c r="MEJ78" s="818"/>
      <c r="MEK78" s="818"/>
      <c r="MEL78" s="818"/>
      <c r="MEM78" s="818"/>
      <c r="MEN78" s="818"/>
      <c r="MEO78" s="818"/>
      <c r="MEP78" s="818"/>
      <c r="MEQ78" s="818"/>
      <c r="MER78" s="818"/>
      <c r="MES78" s="818"/>
      <c r="MET78" s="818"/>
      <c r="MEU78" s="818"/>
      <c r="MEV78" s="818"/>
      <c r="MEW78" s="818"/>
      <c r="MEX78" s="818"/>
      <c r="MEY78" s="818"/>
      <c r="MEZ78" s="818"/>
      <c r="MFA78" s="818"/>
      <c r="MFB78" s="818"/>
      <c r="MFC78" s="818"/>
      <c r="MFD78" s="818"/>
      <c r="MFE78" s="818"/>
      <c r="MFF78" s="818"/>
      <c r="MFG78" s="818"/>
      <c r="MFH78" s="818"/>
      <c r="MFI78" s="818"/>
      <c r="MFJ78" s="818"/>
      <c r="MFK78" s="818"/>
      <c r="MFL78" s="818"/>
      <c r="MFM78" s="818"/>
      <c r="MFN78" s="818"/>
      <c r="MFO78" s="818"/>
      <c r="MFP78" s="818"/>
      <c r="MFQ78" s="818"/>
      <c r="MFR78" s="818"/>
      <c r="MFS78" s="818"/>
      <c r="MFT78" s="818"/>
      <c r="MFU78" s="818"/>
      <c r="MFV78" s="818"/>
      <c r="MFW78" s="818"/>
      <c r="MFX78" s="818"/>
      <c r="MFY78" s="818"/>
      <c r="MFZ78" s="818"/>
      <c r="MGA78" s="818"/>
      <c r="MGB78" s="818"/>
      <c r="MGC78" s="818"/>
      <c r="MGD78" s="818"/>
      <c r="MGE78" s="818"/>
      <c r="MGF78" s="818"/>
      <c r="MGG78" s="818"/>
      <c r="MGH78" s="818"/>
      <c r="MGI78" s="818"/>
      <c r="MGJ78" s="818"/>
      <c r="MGK78" s="818"/>
      <c r="MGL78" s="818"/>
      <c r="MGM78" s="818"/>
      <c r="MGN78" s="818"/>
      <c r="MGO78" s="818"/>
      <c r="MGP78" s="818"/>
      <c r="MGQ78" s="818"/>
      <c r="MGR78" s="818"/>
      <c r="MGS78" s="818"/>
      <c r="MGT78" s="818"/>
      <c r="MGU78" s="818"/>
      <c r="MGV78" s="818"/>
      <c r="MGW78" s="818"/>
      <c r="MGX78" s="818"/>
      <c r="MGY78" s="818"/>
      <c r="MGZ78" s="818"/>
      <c r="MHA78" s="818"/>
      <c r="MHB78" s="818"/>
      <c r="MHC78" s="818"/>
      <c r="MHD78" s="818"/>
      <c r="MHE78" s="818"/>
      <c r="MHF78" s="818"/>
      <c r="MHG78" s="818"/>
      <c r="MHH78" s="818"/>
      <c r="MHI78" s="818"/>
      <c r="MHJ78" s="818"/>
      <c r="MHK78" s="818"/>
      <c r="MHL78" s="818"/>
      <c r="MHM78" s="818"/>
      <c r="MHN78" s="818"/>
      <c r="MHO78" s="818"/>
      <c r="MHP78" s="818"/>
      <c r="MHQ78" s="818"/>
      <c r="MHR78" s="818"/>
      <c r="MHS78" s="818"/>
      <c r="MHT78" s="818"/>
      <c r="MHU78" s="818"/>
      <c r="MHV78" s="818"/>
      <c r="MHW78" s="818"/>
      <c r="MHX78" s="818"/>
      <c r="MHY78" s="818"/>
      <c r="MHZ78" s="818"/>
      <c r="MIA78" s="818"/>
      <c r="MIB78" s="818"/>
      <c r="MIC78" s="818"/>
      <c r="MID78" s="818"/>
      <c r="MIE78" s="818"/>
      <c r="MIF78" s="818"/>
      <c r="MIG78" s="818"/>
      <c r="MIH78" s="818"/>
      <c r="MII78" s="818"/>
      <c r="MIJ78" s="818"/>
      <c r="MIK78" s="818"/>
      <c r="MIL78" s="818"/>
      <c r="MIM78" s="818"/>
      <c r="MIN78" s="818"/>
      <c r="MIO78" s="818"/>
      <c r="MIP78" s="818"/>
      <c r="MIQ78" s="818"/>
      <c r="MIR78" s="818"/>
      <c r="MIS78" s="818"/>
      <c r="MIT78" s="818"/>
      <c r="MIU78" s="818"/>
      <c r="MIV78" s="818"/>
      <c r="MIW78" s="818"/>
      <c r="MIX78" s="818"/>
      <c r="MIY78" s="818"/>
      <c r="MIZ78" s="818"/>
      <c r="MJA78" s="818"/>
      <c r="MJB78" s="818"/>
      <c r="MJC78" s="818"/>
      <c r="MJD78" s="818"/>
      <c r="MJE78" s="818"/>
      <c r="MJF78" s="818"/>
      <c r="MJG78" s="818"/>
      <c r="MJH78" s="818"/>
      <c r="MJI78" s="818"/>
      <c r="MJJ78" s="818"/>
      <c r="MJK78" s="818"/>
      <c r="MJL78" s="818"/>
      <c r="MJM78" s="818"/>
      <c r="MJN78" s="818"/>
      <c r="MJO78" s="818"/>
      <c r="MJP78" s="818"/>
      <c r="MJQ78" s="818"/>
      <c r="MJR78" s="818"/>
      <c r="MJS78" s="818"/>
      <c r="MJT78" s="818"/>
      <c r="MJU78" s="818"/>
      <c r="MJV78" s="818"/>
      <c r="MJW78" s="818"/>
      <c r="MJX78" s="818"/>
      <c r="MJY78" s="818"/>
      <c r="MJZ78" s="818"/>
      <c r="MKA78" s="818"/>
      <c r="MKB78" s="818"/>
      <c r="MKC78" s="818"/>
      <c r="MKD78" s="818"/>
      <c r="MKE78" s="818"/>
      <c r="MKF78" s="818"/>
      <c r="MKG78" s="818"/>
      <c r="MKH78" s="818"/>
      <c r="MKI78" s="818"/>
      <c r="MKJ78" s="818"/>
      <c r="MKK78" s="818"/>
      <c r="MKL78" s="818"/>
      <c r="MKM78" s="818"/>
      <c r="MKN78" s="818"/>
      <c r="MKO78" s="818"/>
      <c r="MKP78" s="818"/>
      <c r="MKQ78" s="818"/>
      <c r="MKR78" s="818"/>
      <c r="MKS78" s="818"/>
      <c r="MKT78" s="818"/>
      <c r="MKU78" s="818"/>
      <c r="MKV78" s="818"/>
      <c r="MKW78" s="818"/>
      <c r="MKX78" s="818"/>
      <c r="MKY78" s="818"/>
      <c r="MKZ78" s="818"/>
      <c r="MLA78" s="818"/>
      <c r="MLB78" s="818"/>
      <c r="MLC78" s="818"/>
      <c r="MLD78" s="818"/>
      <c r="MLE78" s="818"/>
      <c r="MLF78" s="818"/>
      <c r="MLG78" s="818"/>
      <c r="MLH78" s="818"/>
      <c r="MLI78" s="818"/>
      <c r="MLJ78" s="818"/>
      <c r="MLK78" s="818"/>
      <c r="MLL78" s="818"/>
      <c r="MLM78" s="818"/>
      <c r="MLN78" s="818"/>
      <c r="MLO78" s="818"/>
      <c r="MLP78" s="818"/>
      <c r="MLQ78" s="818"/>
      <c r="MLR78" s="818"/>
      <c r="MLS78" s="818"/>
      <c r="MLT78" s="818"/>
      <c r="MLU78" s="818"/>
      <c r="MLV78" s="818"/>
      <c r="MLW78" s="818"/>
      <c r="MLX78" s="818"/>
      <c r="MLY78" s="818"/>
      <c r="MLZ78" s="818"/>
      <c r="MMA78" s="818"/>
      <c r="MMB78" s="818"/>
      <c r="MMC78" s="818"/>
      <c r="MMD78" s="818"/>
      <c r="MME78" s="818"/>
      <c r="MMF78" s="818"/>
      <c r="MMG78" s="818"/>
      <c r="MMH78" s="818"/>
      <c r="MMI78" s="818"/>
      <c r="MMJ78" s="818"/>
      <c r="MMK78" s="818"/>
      <c r="MML78" s="818"/>
      <c r="MMM78" s="818"/>
      <c r="MMN78" s="818"/>
      <c r="MMO78" s="818"/>
      <c r="MMP78" s="818"/>
      <c r="MMQ78" s="818"/>
      <c r="MMR78" s="818"/>
      <c r="MMS78" s="818"/>
      <c r="MMT78" s="818"/>
      <c r="MMU78" s="818"/>
      <c r="MMV78" s="818"/>
      <c r="MMW78" s="818"/>
      <c r="MMX78" s="818"/>
      <c r="MMY78" s="818"/>
      <c r="MMZ78" s="818"/>
      <c r="MNA78" s="818"/>
      <c r="MNB78" s="818"/>
      <c r="MNC78" s="818"/>
      <c r="MND78" s="818"/>
      <c r="MNE78" s="818"/>
      <c r="MNF78" s="818"/>
      <c r="MNG78" s="818"/>
      <c r="MNH78" s="818"/>
      <c r="MNI78" s="818"/>
      <c r="MNJ78" s="818"/>
      <c r="MNK78" s="818"/>
      <c r="MNL78" s="818"/>
      <c r="MNM78" s="818"/>
      <c r="MNN78" s="818"/>
      <c r="MNO78" s="818"/>
      <c r="MNP78" s="818"/>
      <c r="MNQ78" s="818"/>
      <c r="MNR78" s="818"/>
      <c r="MNS78" s="818"/>
      <c r="MNT78" s="818"/>
      <c r="MNU78" s="818"/>
      <c r="MNV78" s="818"/>
      <c r="MNW78" s="818"/>
      <c r="MNX78" s="818"/>
      <c r="MNY78" s="818"/>
      <c r="MNZ78" s="818"/>
      <c r="MOA78" s="818"/>
      <c r="MOB78" s="818"/>
      <c r="MOC78" s="818"/>
      <c r="MOD78" s="818"/>
      <c r="MOE78" s="818"/>
      <c r="MOF78" s="818"/>
      <c r="MOG78" s="818"/>
      <c r="MOH78" s="818"/>
      <c r="MOI78" s="818"/>
      <c r="MOJ78" s="818"/>
      <c r="MOK78" s="818"/>
      <c r="MOL78" s="818"/>
      <c r="MOM78" s="818"/>
      <c r="MON78" s="818"/>
      <c r="MOO78" s="818"/>
      <c r="MOP78" s="818"/>
      <c r="MOQ78" s="818"/>
      <c r="MOR78" s="818"/>
      <c r="MOS78" s="818"/>
      <c r="MOT78" s="818"/>
      <c r="MOU78" s="818"/>
      <c r="MOV78" s="818"/>
      <c r="MOW78" s="818"/>
      <c r="MOX78" s="818"/>
      <c r="MOY78" s="818"/>
      <c r="MOZ78" s="818"/>
      <c r="MPA78" s="818"/>
      <c r="MPB78" s="818"/>
      <c r="MPC78" s="818"/>
      <c r="MPD78" s="818"/>
      <c r="MPE78" s="818"/>
      <c r="MPF78" s="818"/>
      <c r="MPG78" s="818"/>
      <c r="MPH78" s="818"/>
      <c r="MPI78" s="818"/>
      <c r="MPJ78" s="818"/>
      <c r="MPK78" s="818"/>
      <c r="MPL78" s="818"/>
      <c r="MPM78" s="818"/>
      <c r="MPN78" s="818"/>
      <c r="MPO78" s="818"/>
      <c r="MPP78" s="818"/>
      <c r="MPQ78" s="818"/>
      <c r="MPR78" s="818"/>
      <c r="MPS78" s="818"/>
      <c r="MPT78" s="818"/>
      <c r="MPU78" s="818"/>
      <c r="MPV78" s="818"/>
      <c r="MPW78" s="818"/>
      <c r="MPX78" s="818"/>
      <c r="MPY78" s="818"/>
      <c r="MPZ78" s="818"/>
      <c r="MQA78" s="818"/>
      <c r="MQB78" s="818"/>
      <c r="MQC78" s="818"/>
      <c r="MQD78" s="818"/>
      <c r="MQE78" s="818"/>
      <c r="MQF78" s="818"/>
      <c r="MQG78" s="818"/>
      <c r="MQH78" s="818"/>
      <c r="MQI78" s="818"/>
      <c r="MQJ78" s="818"/>
      <c r="MQK78" s="818"/>
      <c r="MQL78" s="818"/>
      <c r="MQM78" s="818"/>
      <c r="MQN78" s="818"/>
      <c r="MQO78" s="818"/>
      <c r="MQP78" s="818"/>
      <c r="MQQ78" s="818"/>
      <c r="MQR78" s="818"/>
      <c r="MQS78" s="818"/>
      <c r="MQT78" s="818"/>
      <c r="MQU78" s="818"/>
      <c r="MQV78" s="818"/>
      <c r="MQW78" s="818"/>
      <c r="MQX78" s="818"/>
      <c r="MQY78" s="818"/>
      <c r="MQZ78" s="818"/>
      <c r="MRA78" s="818"/>
      <c r="MRB78" s="818"/>
      <c r="MRC78" s="818"/>
      <c r="MRD78" s="818"/>
      <c r="MRE78" s="818"/>
      <c r="MRF78" s="818"/>
      <c r="MRG78" s="818"/>
      <c r="MRH78" s="818"/>
      <c r="MRI78" s="818"/>
      <c r="MRJ78" s="818"/>
      <c r="MRK78" s="818"/>
      <c r="MRL78" s="818"/>
      <c r="MRM78" s="818"/>
      <c r="MRN78" s="818"/>
      <c r="MRO78" s="818"/>
      <c r="MRP78" s="818"/>
      <c r="MRQ78" s="818"/>
      <c r="MRR78" s="818"/>
      <c r="MRS78" s="818"/>
      <c r="MRT78" s="818"/>
      <c r="MRU78" s="818"/>
      <c r="MRV78" s="818"/>
      <c r="MRW78" s="818"/>
      <c r="MRX78" s="818"/>
      <c r="MRY78" s="818"/>
      <c r="MRZ78" s="818"/>
      <c r="MSA78" s="818"/>
      <c r="MSB78" s="818"/>
      <c r="MSC78" s="818"/>
      <c r="MSD78" s="818"/>
      <c r="MSE78" s="818"/>
      <c r="MSF78" s="818"/>
      <c r="MSG78" s="818"/>
      <c r="MSH78" s="818"/>
      <c r="MSI78" s="818"/>
      <c r="MSJ78" s="818"/>
      <c r="MSK78" s="818"/>
      <c r="MSL78" s="818"/>
      <c r="MSM78" s="818"/>
      <c r="MSN78" s="818"/>
      <c r="MSO78" s="818"/>
      <c r="MSP78" s="818"/>
      <c r="MSQ78" s="818"/>
      <c r="MSR78" s="818"/>
      <c r="MSS78" s="818"/>
      <c r="MST78" s="818"/>
      <c r="MSU78" s="818"/>
      <c r="MSV78" s="818"/>
      <c r="MSW78" s="818"/>
      <c r="MSX78" s="818"/>
      <c r="MSY78" s="818"/>
      <c r="MSZ78" s="818"/>
      <c r="MTA78" s="818"/>
      <c r="MTB78" s="818"/>
      <c r="MTC78" s="818"/>
      <c r="MTD78" s="818"/>
      <c r="MTE78" s="818"/>
      <c r="MTF78" s="818"/>
      <c r="MTG78" s="818"/>
      <c r="MTH78" s="818"/>
      <c r="MTI78" s="818"/>
      <c r="MTJ78" s="818"/>
      <c r="MTK78" s="818"/>
      <c r="MTL78" s="818"/>
      <c r="MTM78" s="818"/>
      <c r="MTN78" s="818"/>
      <c r="MTO78" s="818"/>
      <c r="MTP78" s="818"/>
      <c r="MTQ78" s="818"/>
      <c r="MTR78" s="818"/>
      <c r="MTS78" s="818"/>
      <c r="MTT78" s="818"/>
      <c r="MTU78" s="818"/>
      <c r="MTV78" s="818"/>
      <c r="MTW78" s="818"/>
      <c r="MTX78" s="818"/>
      <c r="MTY78" s="818"/>
      <c r="MTZ78" s="818"/>
      <c r="MUA78" s="818"/>
      <c r="MUB78" s="818"/>
      <c r="MUC78" s="818"/>
      <c r="MUD78" s="818"/>
      <c r="MUE78" s="818"/>
      <c r="MUF78" s="818"/>
      <c r="MUG78" s="818"/>
      <c r="MUH78" s="818"/>
      <c r="MUI78" s="818"/>
      <c r="MUJ78" s="818"/>
      <c r="MUK78" s="818"/>
      <c r="MUL78" s="818"/>
      <c r="MUM78" s="818"/>
      <c r="MUN78" s="818"/>
      <c r="MUO78" s="818"/>
      <c r="MUP78" s="818"/>
      <c r="MUQ78" s="818"/>
      <c r="MUR78" s="818"/>
      <c r="MUS78" s="818"/>
      <c r="MUT78" s="818"/>
      <c r="MUU78" s="818"/>
      <c r="MUV78" s="818"/>
      <c r="MUW78" s="818"/>
      <c r="MUX78" s="818"/>
      <c r="MUY78" s="818"/>
      <c r="MUZ78" s="818"/>
      <c r="MVA78" s="818"/>
      <c r="MVB78" s="818"/>
      <c r="MVC78" s="818"/>
      <c r="MVD78" s="818"/>
      <c r="MVE78" s="818"/>
      <c r="MVF78" s="818"/>
      <c r="MVG78" s="818"/>
      <c r="MVH78" s="818"/>
      <c r="MVI78" s="818"/>
      <c r="MVJ78" s="818"/>
      <c r="MVK78" s="818"/>
      <c r="MVL78" s="818"/>
      <c r="MVM78" s="818"/>
      <c r="MVN78" s="818"/>
      <c r="MVO78" s="818"/>
      <c r="MVP78" s="818"/>
      <c r="MVQ78" s="818"/>
      <c r="MVR78" s="818"/>
      <c r="MVS78" s="818"/>
      <c r="MVT78" s="818"/>
      <c r="MVU78" s="818"/>
      <c r="MVV78" s="818"/>
      <c r="MVW78" s="818"/>
      <c r="MVX78" s="818"/>
      <c r="MVY78" s="818"/>
      <c r="MVZ78" s="818"/>
      <c r="MWA78" s="818"/>
      <c r="MWB78" s="818"/>
      <c r="MWC78" s="818"/>
      <c r="MWD78" s="818"/>
      <c r="MWE78" s="818"/>
      <c r="MWF78" s="818"/>
      <c r="MWG78" s="818"/>
      <c r="MWH78" s="818"/>
      <c r="MWI78" s="818"/>
      <c r="MWJ78" s="818"/>
      <c r="MWK78" s="818"/>
      <c r="MWL78" s="818"/>
      <c r="MWM78" s="818"/>
      <c r="MWN78" s="818"/>
      <c r="MWO78" s="818"/>
      <c r="MWP78" s="818"/>
      <c r="MWQ78" s="818"/>
      <c r="MWR78" s="818"/>
      <c r="MWS78" s="818"/>
      <c r="MWT78" s="818"/>
      <c r="MWU78" s="818"/>
      <c r="MWV78" s="818"/>
      <c r="MWW78" s="818"/>
      <c r="MWX78" s="818"/>
      <c r="MWY78" s="818"/>
      <c r="MWZ78" s="818"/>
      <c r="MXA78" s="818"/>
      <c r="MXB78" s="818"/>
      <c r="MXC78" s="818"/>
      <c r="MXD78" s="818"/>
      <c r="MXE78" s="818"/>
      <c r="MXF78" s="818"/>
      <c r="MXG78" s="818"/>
      <c r="MXH78" s="818"/>
      <c r="MXI78" s="818"/>
      <c r="MXJ78" s="818"/>
      <c r="MXK78" s="818"/>
      <c r="MXL78" s="818"/>
      <c r="MXM78" s="818"/>
      <c r="MXN78" s="818"/>
      <c r="MXO78" s="818"/>
      <c r="MXP78" s="818"/>
      <c r="MXQ78" s="818"/>
      <c r="MXR78" s="818"/>
      <c r="MXS78" s="818"/>
      <c r="MXT78" s="818"/>
      <c r="MXU78" s="818"/>
      <c r="MXV78" s="818"/>
      <c r="MXW78" s="818"/>
      <c r="MXX78" s="818"/>
      <c r="MXY78" s="818"/>
      <c r="MXZ78" s="818"/>
      <c r="MYA78" s="818"/>
      <c r="MYB78" s="818"/>
      <c r="MYC78" s="818"/>
      <c r="MYD78" s="818"/>
      <c r="MYE78" s="818"/>
      <c r="MYF78" s="818"/>
      <c r="MYG78" s="818"/>
      <c r="MYH78" s="818"/>
      <c r="MYI78" s="818"/>
      <c r="MYJ78" s="818"/>
      <c r="MYK78" s="818"/>
      <c r="MYL78" s="818"/>
      <c r="MYM78" s="818"/>
      <c r="MYN78" s="818"/>
      <c r="MYO78" s="818"/>
      <c r="MYP78" s="818"/>
      <c r="MYQ78" s="818"/>
      <c r="MYR78" s="818"/>
      <c r="MYS78" s="818"/>
      <c r="MYT78" s="818"/>
      <c r="MYU78" s="818"/>
      <c r="MYV78" s="818"/>
      <c r="MYW78" s="818"/>
      <c r="MYX78" s="818"/>
      <c r="MYY78" s="818"/>
      <c r="MYZ78" s="818"/>
      <c r="MZA78" s="818"/>
      <c r="MZB78" s="818"/>
      <c r="MZC78" s="818"/>
      <c r="MZD78" s="818"/>
      <c r="MZE78" s="818"/>
      <c r="MZF78" s="818"/>
      <c r="MZG78" s="818"/>
      <c r="MZH78" s="818"/>
      <c r="MZI78" s="818"/>
      <c r="MZJ78" s="818"/>
      <c r="MZK78" s="818"/>
      <c r="MZL78" s="818"/>
      <c r="MZM78" s="818"/>
      <c r="MZN78" s="818"/>
      <c r="MZO78" s="818"/>
      <c r="MZP78" s="818"/>
      <c r="MZQ78" s="818"/>
      <c r="MZR78" s="818"/>
      <c r="MZS78" s="818"/>
      <c r="MZT78" s="818"/>
      <c r="MZU78" s="818"/>
      <c r="MZV78" s="818"/>
      <c r="MZW78" s="818"/>
      <c r="MZX78" s="818"/>
      <c r="MZY78" s="818"/>
      <c r="MZZ78" s="818"/>
      <c r="NAA78" s="818"/>
      <c r="NAB78" s="818"/>
      <c r="NAC78" s="818"/>
      <c r="NAD78" s="818"/>
      <c r="NAE78" s="818"/>
      <c r="NAF78" s="818"/>
      <c r="NAG78" s="818"/>
      <c r="NAH78" s="818"/>
      <c r="NAI78" s="818"/>
      <c r="NAJ78" s="818"/>
      <c r="NAK78" s="818"/>
      <c r="NAL78" s="818"/>
      <c r="NAM78" s="818"/>
      <c r="NAN78" s="818"/>
      <c r="NAO78" s="818"/>
      <c r="NAP78" s="818"/>
      <c r="NAQ78" s="818"/>
      <c r="NAR78" s="818"/>
      <c r="NAS78" s="818"/>
      <c r="NAT78" s="818"/>
      <c r="NAU78" s="818"/>
      <c r="NAV78" s="818"/>
      <c r="NAW78" s="818"/>
      <c r="NAX78" s="818"/>
      <c r="NAY78" s="818"/>
      <c r="NAZ78" s="818"/>
      <c r="NBA78" s="818"/>
      <c r="NBB78" s="818"/>
      <c r="NBC78" s="818"/>
      <c r="NBD78" s="818"/>
      <c r="NBE78" s="818"/>
      <c r="NBF78" s="818"/>
      <c r="NBG78" s="818"/>
      <c r="NBH78" s="818"/>
      <c r="NBI78" s="818"/>
      <c r="NBJ78" s="818"/>
      <c r="NBK78" s="818"/>
      <c r="NBL78" s="818"/>
      <c r="NBM78" s="818"/>
      <c r="NBN78" s="818"/>
      <c r="NBO78" s="818"/>
      <c r="NBP78" s="818"/>
      <c r="NBQ78" s="818"/>
      <c r="NBR78" s="818"/>
      <c r="NBS78" s="818"/>
      <c r="NBT78" s="818"/>
      <c r="NBU78" s="818"/>
      <c r="NBV78" s="818"/>
      <c r="NBW78" s="818"/>
      <c r="NBX78" s="818"/>
      <c r="NBY78" s="818"/>
      <c r="NBZ78" s="818"/>
      <c r="NCA78" s="818"/>
      <c r="NCB78" s="818"/>
      <c r="NCC78" s="818"/>
      <c r="NCD78" s="818"/>
      <c r="NCE78" s="818"/>
      <c r="NCF78" s="818"/>
      <c r="NCG78" s="818"/>
      <c r="NCH78" s="818"/>
      <c r="NCI78" s="818"/>
      <c r="NCJ78" s="818"/>
      <c r="NCK78" s="818"/>
      <c r="NCL78" s="818"/>
      <c r="NCM78" s="818"/>
      <c r="NCN78" s="818"/>
      <c r="NCO78" s="818"/>
      <c r="NCP78" s="818"/>
      <c r="NCQ78" s="818"/>
      <c r="NCR78" s="818"/>
      <c r="NCS78" s="818"/>
      <c r="NCT78" s="818"/>
      <c r="NCU78" s="818"/>
      <c r="NCV78" s="818"/>
      <c r="NCW78" s="818"/>
      <c r="NCX78" s="818"/>
      <c r="NCY78" s="818"/>
      <c r="NCZ78" s="818"/>
      <c r="NDA78" s="818"/>
      <c r="NDB78" s="818"/>
      <c r="NDC78" s="818"/>
      <c r="NDD78" s="818"/>
      <c r="NDE78" s="818"/>
      <c r="NDF78" s="818"/>
      <c r="NDG78" s="818"/>
      <c r="NDH78" s="818"/>
      <c r="NDI78" s="818"/>
      <c r="NDJ78" s="818"/>
      <c r="NDK78" s="818"/>
      <c r="NDL78" s="818"/>
      <c r="NDM78" s="818"/>
      <c r="NDN78" s="818"/>
      <c r="NDO78" s="818"/>
      <c r="NDP78" s="818"/>
      <c r="NDQ78" s="818"/>
      <c r="NDR78" s="818"/>
      <c r="NDS78" s="818"/>
      <c r="NDT78" s="818"/>
      <c r="NDU78" s="818"/>
      <c r="NDV78" s="818"/>
      <c r="NDW78" s="818"/>
      <c r="NDX78" s="818"/>
      <c r="NDY78" s="818"/>
      <c r="NDZ78" s="818"/>
      <c r="NEA78" s="818"/>
      <c r="NEB78" s="818"/>
      <c r="NEC78" s="818"/>
      <c r="NED78" s="818"/>
      <c r="NEE78" s="818"/>
      <c r="NEF78" s="818"/>
      <c r="NEG78" s="818"/>
      <c r="NEH78" s="818"/>
      <c r="NEI78" s="818"/>
      <c r="NEJ78" s="818"/>
      <c r="NEK78" s="818"/>
      <c r="NEL78" s="818"/>
      <c r="NEM78" s="818"/>
      <c r="NEN78" s="818"/>
      <c r="NEO78" s="818"/>
      <c r="NEP78" s="818"/>
      <c r="NEQ78" s="818"/>
      <c r="NER78" s="818"/>
      <c r="NES78" s="818"/>
      <c r="NET78" s="818"/>
      <c r="NEU78" s="818"/>
      <c r="NEV78" s="818"/>
      <c r="NEW78" s="818"/>
      <c r="NEX78" s="818"/>
      <c r="NEY78" s="818"/>
      <c r="NEZ78" s="818"/>
      <c r="NFA78" s="818"/>
      <c r="NFB78" s="818"/>
      <c r="NFC78" s="818"/>
      <c r="NFD78" s="818"/>
      <c r="NFE78" s="818"/>
      <c r="NFF78" s="818"/>
      <c r="NFG78" s="818"/>
      <c r="NFH78" s="818"/>
      <c r="NFI78" s="818"/>
      <c r="NFJ78" s="818"/>
      <c r="NFK78" s="818"/>
      <c r="NFL78" s="818"/>
      <c r="NFM78" s="818"/>
      <c r="NFN78" s="818"/>
      <c r="NFO78" s="818"/>
      <c r="NFP78" s="818"/>
      <c r="NFQ78" s="818"/>
      <c r="NFR78" s="818"/>
      <c r="NFS78" s="818"/>
      <c r="NFT78" s="818"/>
      <c r="NFU78" s="818"/>
      <c r="NFV78" s="818"/>
      <c r="NFW78" s="818"/>
      <c r="NFX78" s="818"/>
      <c r="NFY78" s="818"/>
      <c r="NFZ78" s="818"/>
      <c r="NGA78" s="818"/>
      <c r="NGB78" s="818"/>
      <c r="NGC78" s="818"/>
      <c r="NGD78" s="818"/>
      <c r="NGE78" s="818"/>
      <c r="NGF78" s="818"/>
      <c r="NGG78" s="818"/>
      <c r="NGH78" s="818"/>
      <c r="NGI78" s="818"/>
      <c r="NGJ78" s="818"/>
      <c r="NGK78" s="818"/>
      <c r="NGL78" s="818"/>
      <c r="NGM78" s="818"/>
      <c r="NGN78" s="818"/>
      <c r="NGO78" s="818"/>
      <c r="NGP78" s="818"/>
      <c r="NGQ78" s="818"/>
      <c r="NGR78" s="818"/>
      <c r="NGS78" s="818"/>
      <c r="NGT78" s="818"/>
      <c r="NGU78" s="818"/>
      <c r="NGV78" s="818"/>
      <c r="NGW78" s="818"/>
      <c r="NGX78" s="818"/>
      <c r="NGY78" s="818"/>
      <c r="NGZ78" s="818"/>
      <c r="NHA78" s="818"/>
      <c r="NHB78" s="818"/>
      <c r="NHC78" s="818"/>
      <c r="NHD78" s="818"/>
      <c r="NHE78" s="818"/>
      <c r="NHF78" s="818"/>
      <c r="NHG78" s="818"/>
      <c r="NHH78" s="818"/>
      <c r="NHI78" s="818"/>
      <c r="NHJ78" s="818"/>
      <c r="NHK78" s="818"/>
      <c r="NHL78" s="818"/>
      <c r="NHM78" s="818"/>
      <c r="NHN78" s="818"/>
      <c r="NHO78" s="818"/>
      <c r="NHP78" s="818"/>
      <c r="NHQ78" s="818"/>
      <c r="NHR78" s="818"/>
      <c r="NHS78" s="818"/>
      <c r="NHT78" s="818"/>
      <c r="NHU78" s="818"/>
      <c r="NHV78" s="818"/>
      <c r="NHW78" s="818"/>
      <c r="NHX78" s="818"/>
      <c r="NHY78" s="818"/>
      <c r="NHZ78" s="818"/>
      <c r="NIA78" s="818"/>
      <c r="NIB78" s="818"/>
      <c r="NIC78" s="818"/>
      <c r="NID78" s="818"/>
      <c r="NIE78" s="818"/>
      <c r="NIF78" s="818"/>
      <c r="NIG78" s="818"/>
      <c r="NIH78" s="818"/>
      <c r="NII78" s="818"/>
      <c r="NIJ78" s="818"/>
      <c r="NIK78" s="818"/>
      <c r="NIL78" s="818"/>
      <c r="NIM78" s="818"/>
      <c r="NIN78" s="818"/>
      <c r="NIO78" s="818"/>
      <c r="NIP78" s="818"/>
      <c r="NIQ78" s="818"/>
      <c r="NIR78" s="818"/>
      <c r="NIS78" s="818"/>
      <c r="NIT78" s="818"/>
      <c r="NIU78" s="818"/>
      <c r="NIV78" s="818"/>
      <c r="NIW78" s="818"/>
      <c r="NIX78" s="818"/>
      <c r="NIY78" s="818"/>
      <c r="NIZ78" s="818"/>
      <c r="NJA78" s="818"/>
      <c r="NJB78" s="818"/>
      <c r="NJC78" s="818"/>
      <c r="NJD78" s="818"/>
      <c r="NJE78" s="818"/>
      <c r="NJF78" s="818"/>
      <c r="NJG78" s="818"/>
      <c r="NJH78" s="818"/>
      <c r="NJI78" s="818"/>
      <c r="NJJ78" s="818"/>
      <c r="NJK78" s="818"/>
      <c r="NJL78" s="818"/>
      <c r="NJM78" s="818"/>
      <c r="NJN78" s="818"/>
      <c r="NJO78" s="818"/>
      <c r="NJP78" s="818"/>
      <c r="NJQ78" s="818"/>
      <c r="NJR78" s="818"/>
      <c r="NJS78" s="818"/>
      <c r="NJT78" s="818"/>
      <c r="NJU78" s="818"/>
      <c r="NJV78" s="818"/>
      <c r="NJW78" s="818"/>
      <c r="NJX78" s="818"/>
      <c r="NJY78" s="818"/>
      <c r="NJZ78" s="818"/>
      <c r="NKA78" s="818"/>
      <c r="NKB78" s="818"/>
      <c r="NKC78" s="818"/>
      <c r="NKD78" s="818"/>
      <c r="NKE78" s="818"/>
      <c r="NKF78" s="818"/>
      <c r="NKG78" s="818"/>
      <c r="NKH78" s="818"/>
      <c r="NKI78" s="818"/>
      <c r="NKJ78" s="818"/>
      <c r="NKK78" s="818"/>
      <c r="NKL78" s="818"/>
      <c r="NKM78" s="818"/>
      <c r="NKN78" s="818"/>
      <c r="NKO78" s="818"/>
      <c r="NKP78" s="818"/>
      <c r="NKQ78" s="818"/>
      <c r="NKR78" s="818"/>
      <c r="NKS78" s="818"/>
      <c r="NKT78" s="818"/>
      <c r="NKU78" s="818"/>
      <c r="NKV78" s="818"/>
      <c r="NKW78" s="818"/>
      <c r="NKX78" s="818"/>
      <c r="NKY78" s="818"/>
      <c r="NKZ78" s="818"/>
      <c r="NLA78" s="818"/>
      <c r="NLB78" s="818"/>
      <c r="NLC78" s="818"/>
      <c r="NLD78" s="818"/>
      <c r="NLE78" s="818"/>
      <c r="NLF78" s="818"/>
      <c r="NLG78" s="818"/>
      <c r="NLH78" s="818"/>
      <c r="NLI78" s="818"/>
      <c r="NLJ78" s="818"/>
      <c r="NLK78" s="818"/>
      <c r="NLL78" s="818"/>
      <c r="NLM78" s="818"/>
      <c r="NLN78" s="818"/>
      <c r="NLO78" s="818"/>
      <c r="NLP78" s="818"/>
      <c r="NLQ78" s="818"/>
      <c r="NLR78" s="818"/>
      <c r="NLS78" s="818"/>
      <c r="NLT78" s="818"/>
      <c r="NLU78" s="818"/>
      <c r="NLV78" s="818"/>
      <c r="NLW78" s="818"/>
      <c r="NLX78" s="818"/>
      <c r="NLY78" s="818"/>
      <c r="NLZ78" s="818"/>
      <c r="NMA78" s="818"/>
      <c r="NMB78" s="818"/>
      <c r="NMC78" s="818"/>
      <c r="NMD78" s="818"/>
      <c r="NME78" s="818"/>
      <c r="NMF78" s="818"/>
      <c r="NMG78" s="818"/>
      <c r="NMH78" s="818"/>
      <c r="NMI78" s="818"/>
      <c r="NMJ78" s="818"/>
      <c r="NMK78" s="818"/>
      <c r="NML78" s="818"/>
      <c r="NMM78" s="818"/>
      <c r="NMN78" s="818"/>
      <c r="NMO78" s="818"/>
      <c r="NMP78" s="818"/>
      <c r="NMQ78" s="818"/>
      <c r="NMR78" s="818"/>
      <c r="NMS78" s="818"/>
      <c r="NMT78" s="818"/>
      <c r="NMU78" s="818"/>
      <c r="NMV78" s="818"/>
      <c r="NMW78" s="818"/>
      <c r="NMX78" s="818"/>
      <c r="NMY78" s="818"/>
      <c r="NMZ78" s="818"/>
      <c r="NNA78" s="818"/>
      <c r="NNB78" s="818"/>
      <c r="NNC78" s="818"/>
      <c r="NND78" s="818"/>
      <c r="NNE78" s="818"/>
      <c r="NNF78" s="818"/>
      <c r="NNG78" s="818"/>
      <c r="NNH78" s="818"/>
      <c r="NNI78" s="818"/>
      <c r="NNJ78" s="818"/>
      <c r="NNK78" s="818"/>
      <c r="NNL78" s="818"/>
      <c r="NNM78" s="818"/>
      <c r="NNN78" s="818"/>
      <c r="NNO78" s="818"/>
      <c r="NNP78" s="818"/>
      <c r="NNQ78" s="818"/>
      <c r="NNR78" s="818"/>
      <c r="NNS78" s="818"/>
      <c r="NNT78" s="818"/>
      <c r="NNU78" s="818"/>
      <c r="NNV78" s="818"/>
      <c r="NNW78" s="818"/>
      <c r="NNX78" s="818"/>
      <c r="NNY78" s="818"/>
      <c r="NNZ78" s="818"/>
      <c r="NOA78" s="818"/>
      <c r="NOB78" s="818"/>
      <c r="NOC78" s="818"/>
      <c r="NOD78" s="818"/>
      <c r="NOE78" s="818"/>
      <c r="NOF78" s="818"/>
      <c r="NOG78" s="818"/>
      <c r="NOH78" s="818"/>
      <c r="NOI78" s="818"/>
      <c r="NOJ78" s="818"/>
      <c r="NOK78" s="818"/>
      <c r="NOL78" s="818"/>
      <c r="NOM78" s="818"/>
      <c r="NON78" s="818"/>
      <c r="NOO78" s="818"/>
      <c r="NOP78" s="818"/>
      <c r="NOQ78" s="818"/>
      <c r="NOR78" s="818"/>
      <c r="NOS78" s="818"/>
      <c r="NOT78" s="818"/>
      <c r="NOU78" s="818"/>
      <c r="NOV78" s="818"/>
      <c r="NOW78" s="818"/>
      <c r="NOX78" s="818"/>
      <c r="NOY78" s="818"/>
      <c r="NOZ78" s="818"/>
      <c r="NPA78" s="818"/>
      <c r="NPB78" s="818"/>
      <c r="NPC78" s="818"/>
      <c r="NPD78" s="818"/>
      <c r="NPE78" s="818"/>
      <c r="NPF78" s="818"/>
      <c r="NPG78" s="818"/>
      <c r="NPH78" s="818"/>
      <c r="NPI78" s="818"/>
      <c r="NPJ78" s="818"/>
      <c r="NPK78" s="818"/>
      <c r="NPL78" s="818"/>
      <c r="NPM78" s="818"/>
      <c r="NPN78" s="818"/>
      <c r="NPO78" s="818"/>
      <c r="NPP78" s="818"/>
      <c r="NPQ78" s="818"/>
      <c r="NPR78" s="818"/>
      <c r="NPS78" s="818"/>
      <c r="NPT78" s="818"/>
      <c r="NPU78" s="818"/>
      <c r="NPV78" s="818"/>
      <c r="NPW78" s="818"/>
      <c r="NPX78" s="818"/>
      <c r="NPY78" s="818"/>
      <c r="NPZ78" s="818"/>
      <c r="NQA78" s="818"/>
      <c r="NQB78" s="818"/>
      <c r="NQC78" s="818"/>
      <c r="NQD78" s="818"/>
      <c r="NQE78" s="818"/>
      <c r="NQF78" s="818"/>
      <c r="NQG78" s="818"/>
      <c r="NQH78" s="818"/>
      <c r="NQI78" s="818"/>
      <c r="NQJ78" s="818"/>
      <c r="NQK78" s="818"/>
      <c r="NQL78" s="818"/>
      <c r="NQM78" s="818"/>
      <c r="NQN78" s="818"/>
      <c r="NQO78" s="818"/>
      <c r="NQP78" s="818"/>
      <c r="NQQ78" s="818"/>
      <c r="NQR78" s="818"/>
      <c r="NQS78" s="818"/>
      <c r="NQT78" s="818"/>
      <c r="NQU78" s="818"/>
      <c r="NQV78" s="818"/>
      <c r="NQW78" s="818"/>
      <c r="NQX78" s="818"/>
      <c r="NQY78" s="818"/>
      <c r="NQZ78" s="818"/>
      <c r="NRA78" s="818"/>
      <c r="NRB78" s="818"/>
      <c r="NRC78" s="818"/>
      <c r="NRD78" s="818"/>
      <c r="NRE78" s="818"/>
      <c r="NRF78" s="818"/>
      <c r="NRG78" s="818"/>
      <c r="NRH78" s="818"/>
      <c r="NRI78" s="818"/>
      <c r="NRJ78" s="818"/>
      <c r="NRK78" s="818"/>
      <c r="NRL78" s="818"/>
      <c r="NRM78" s="818"/>
      <c r="NRN78" s="818"/>
      <c r="NRO78" s="818"/>
      <c r="NRP78" s="818"/>
      <c r="NRQ78" s="818"/>
      <c r="NRR78" s="818"/>
      <c r="NRS78" s="818"/>
      <c r="NRT78" s="818"/>
      <c r="NRU78" s="818"/>
      <c r="NRV78" s="818"/>
      <c r="NRW78" s="818"/>
      <c r="NRX78" s="818"/>
      <c r="NRY78" s="818"/>
      <c r="NRZ78" s="818"/>
      <c r="NSA78" s="818"/>
      <c r="NSB78" s="818"/>
      <c r="NSC78" s="818"/>
      <c r="NSD78" s="818"/>
      <c r="NSE78" s="818"/>
      <c r="NSF78" s="818"/>
      <c r="NSG78" s="818"/>
      <c r="NSH78" s="818"/>
      <c r="NSI78" s="818"/>
      <c r="NSJ78" s="818"/>
      <c r="NSK78" s="818"/>
      <c r="NSL78" s="818"/>
      <c r="NSM78" s="818"/>
      <c r="NSN78" s="818"/>
      <c r="NSO78" s="818"/>
      <c r="NSP78" s="818"/>
      <c r="NSQ78" s="818"/>
      <c r="NSR78" s="818"/>
      <c r="NSS78" s="818"/>
      <c r="NST78" s="818"/>
      <c r="NSU78" s="818"/>
      <c r="NSV78" s="818"/>
      <c r="NSW78" s="818"/>
      <c r="NSX78" s="818"/>
      <c r="NSY78" s="818"/>
      <c r="NSZ78" s="818"/>
      <c r="NTA78" s="818"/>
      <c r="NTB78" s="818"/>
      <c r="NTC78" s="818"/>
      <c r="NTD78" s="818"/>
      <c r="NTE78" s="818"/>
      <c r="NTF78" s="818"/>
      <c r="NTG78" s="818"/>
      <c r="NTH78" s="818"/>
      <c r="NTI78" s="818"/>
      <c r="NTJ78" s="818"/>
      <c r="NTK78" s="818"/>
      <c r="NTL78" s="818"/>
      <c r="NTM78" s="818"/>
      <c r="NTN78" s="818"/>
      <c r="NTO78" s="818"/>
      <c r="NTP78" s="818"/>
      <c r="NTQ78" s="818"/>
      <c r="NTR78" s="818"/>
      <c r="NTS78" s="818"/>
      <c r="NTT78" s="818"/>
      <c r="NTU78" s="818"/>
      <c r="NTV78" s="818"/>
      <c r="NTW78" s="818"/>
      <c r="NTX78" s="818"/>
      <c r="NTY78" s="818"/>
      <c r="NTZ78" s="818"/>
      <c r="NUA78" s="818"/>
      <c r="NUB78" s="818"/>
      <c r="NUC78" s="818"/>
      <c r="NUD78" s="818"/>
      <c r="NUE78" s="818"/>
      <c r="NUF78" s="818"/>
      <c r="NUG78" s="818"/>
      <c r="NUH78" s="818"/>
      <c r="NUI78" s="818"/>
      <c r="NUJ78" s="818"/>
      <c r="NUK78" s="818"/>
      <c r="NUL78" s="818"/>
      <c r="NUM78" s="818"/>
      <c r="NUN78" s="818"/>
      <c r="NUO78" s="818"/>
      <c r="NUP78" s="818"/>
      <c r="NUQ78" s="818"/>
      <c r="NUR78" s="818"/>
      <c r="NUS78" s="818"/>
      <c r="NUT78" s="818"/>
      <c r="NUU78" s="818"/>
      <c r="NUV78" s="818"/>
      <c r="NUW78" s="818"/>
      <c r="NUX78" s="818"/>
      <c r="NUY78" s="818"/>
      <c r="NUZ78" s="818"/>
      <c r="NVA78" s="818"/>
      <c r="NVB78" s="818"/>
      <c r="NVC78" s="818"/>
      <c r="NVD78" s="818"/>
      <c r="NVE78" s="818"/>
      <c r="NVF78" s="818"/>
      <c r="NVG78" s="818"/>
      <c r="NVH78" s="818"/>
      <c r="NVI78" s="818"/>
      <c r="NVJ78" s="818"/>
      <c r="NVK78" s="818"/>
      <c r="NVL78" s="818"/>
      <c r="NVM78" s="818"/>
      <c r="NVN78" s="818"/>
      <c r="NVO78" s="818"/>
      <c r="NVP78" s="818"/>
      <c r="NVQ78" s="818"/>
      <c r="NVR78" s="818"/>
      <c r="NVS78" s="818"/>
      <c r="NVT78" s="818"/>
      <c r="NVU78" s="818"/>
      <c r="NVV78" s="818"/>
      <c r="NVW78" s="818"/>
      <c r="NVX78" s="818"/>
      <c r="NVY78" s="818"/>
      <c r="NVZ78" s="818"/>
      <c r="NWA78" s="818"/>
      <c r="NWB78" s="818"/>
      <c r="NWC78" s="818"/>
      <c r="NWD78" s="818"/>
      <c r="NWE78" s="818"/>
      <c r="NWF78" s="818"/>
      <c r="NWG78" s="818"/>
      <c r="NWH78" s="818"/>
      <c r="NWI78" s="818"/>
      <c r="NWJ78" s="818"/>
      <c r="NWK78" s="818"/>
      <c r="NWL78" s="818"/>
      <c r="NWM78" s="818"/>
      <c r="NWN78" s="818"/>
      <c r="NWO78" s="818"/>
      <c r="NWP78" s="818"/>
      <c r="NWQ78" s="818"/>
      <c r="NWR78" s="818"/>
      <c r="NWS78" s="818"/>
      <c r="NWT78" s="818"/>
      <c r="NWU78" s="818"/>
      <c r="NWV78" s="818"/>
      <c r="NWW78" s="818"/>
      <c r="NWX78" s="818"/>
      <c r="NWY78" s="818"/>
      <c r="NWZ78" s="818"/>
      <c r="NXA78" s="818"/>
      <c r="NXB78" s="818"/>
      <c r="NXC78" s="818"/>
      <c r="NXD78" s="818"/>
      <c r="NXE78" s="818"/>
      <c r="NXF78" s="818"/>
      <c r="NXG78" s="818"/>
      <c r="NXH78" s="818"/>
      <c r="NXI78" s="818"/>
      <c r="NXJ78" s="818"/>
      <c r="NXK78" s="818"/>
      <c r="NXL78" s="818"/>
      <c r="NXM78" s="818"/>
      <c r="NXN78" s="818"/>
      <c r="NXO78" s="818"/>
      <c r="NXP78" s="818"/>
      <c r="NXQ78" s="818"/>
      <c r="NXR78" s="818"/>
      <c r="NXS78" s="818"/>
      <c r="NXT78" s="818"/>
      <c r="NXU78" s="818"/>
      <c r="NXV78" s="818"/>
      <c r="NXW78" s="818"/>
      <c r="NXX78" s="818"/>
      <c r="NXY78" s="818"/>
      <c r="NXZ78" s="818"/>
      <c r="NYA78" s="818"/>
      <c r="NYB78" s="818"/>
      <c r="NYC78" s="818"/>
      <c r="NYD78" s="818"/>
      <c r="NYE78" s="818"/>
      <c r="NYF78" s="818"/>
      <c r="NYG78" s="818"/>
      <c r="NYH78" s="818"/>
      <c r="NYI78" s="818"/>
      <c r="NYJ78" s="818"/>
      <c r="NYK78" s="818"/>
      <c r="NYL78" s="818"/>
      <c r="NYM78" s="818"/>
      <c r="NYN78" s="818"/>
      <c r="NYO78" s="818"/>
      <c r="NYP78" s="818"/>
      <c r="NYQ78" s="818"/>
      <c r="NYR78" s="818"/>
      <c r="NYS78" s="818"/>
      <c r="NYT78" s="818"/>
      <c r="NYU78" s="818"/>
      <c r="NYV78" s="818"/>
      <c r="NYW78" s="818"/>
      <c r="NYX78" s="818"/>
      <c r="NYY78" s="818"/>
      <c r="NYZ78" s="818"/>
      <c r="NZA78" s="818"/>
      <c r="NZB78" s="818"/>
      <c r="NZC78" s="818"/>
      <c r="NZD78" s="818"/>
      <c r="NZE78" s="818"/>
      <c r="NZF78" s="818"/>
      <c r="NZG78" s="818"/>
      <c r="NZH78" s="818"/>
      <c r="NZI78" s="818"/>
      <c r="NZJ78" s="818"/>
      <c r="NZK78" s="818"/>
      <c r="NZL78" s="818"/>
      <c r="NZM78" s="818"/>
      <c r="NZN78" s="818"/>
      <c r="NZO78" s="818"/>
      <c r="NZP78" s="818"/>
      <c r="NZQ78" s="818"/>
      <c r="NZR78" s="818"/>
      <c r="NZS78" s="818"/>
      <c r="NZT78" s="818"/>
      <c r="NZU78" s="818"/>
      <c r="NZV78" s="818"/>
      <c r="NZW78" s="818"/>
      <c r="NZX78" s="818"/>
      <c r="NZY78" s="818"/>
      <c r="NZZ78" s="818"/>
      <c r="OAA78" s="818"/>
      <c r="OAB78" s="818"/>
      <c r="OAC78" s="818"/>
      <c r="OAD78" s="818"/>
      <c r="OAE78" s="818"/>
      <c r="OAF78" s="818"/>
      <c r="OAG78" s="818"/>
      <c r="OAH78" s="818"/>
      <c r="OAI78" s="818"/>
      <c r="OAJ78" s="818"/>
      <c r="OAK78" s="818"/>
      <c r="OAL78" s="818"/>
      <c r="OAM78" s="818"/>
      <c r="OAN78" s="818"/>
      <c r="OAO78" s="818"/>
      <c r="OAP78" s="818"/>
      <c r="OAQ78" s="818"/>
      <c r="OAR78" s="818"/>
      <c r="OAS78" s="818"/>
      <c r="OAT78" s="818"/>
      <c r="OAU78" s="818"/>
      <c r="OAV78" s="818"/>
      <c r="OAW78" s="818"/>
      <c r="OAX78" s="818"/>
      <c r="OAY78" s="818"/>
      <c r="OAZ78" s="818"/>
      <c r="OBA78" s="818"/>
      <c r="OBB78" s="818"/>
      <c r="OBC78" s="818"/>
      <c r="OBD78" s="818"/>
      <c r="OBE78" s="818"/>
      <c r="OBF78" s="818"/>
      <c r="OBG78" s="818"/>
      <c r="OBH78" s="818"/>
      <c r="OBI78" s="818"/>
      <c r="OBJ78" s="818"/>
      <c r="OBK78" s="818"/>
      <c r="OBL78" s="818"/>
      <c r="OBM78" s="818"/>
      <c r="OBN78" s="818"/>
      <c r="OBO78" s="818"/>
      <c r="OBP78" s="818"/>
      <c r="OBQ78" s="818"/>
      <c r="OBR78" s="818"/>
      <c r="OBS78" s="818"/>
      <c r="OBT78" s="818"/>
      <c r="OBU78" s="818"/>
      <c r="OBV78" s="818"/>
      <c r="OBW78" s="818"/>
      <c r="OBX78" s="818"/>
      <c r="OBY78" s="818"/>
      <c r="OBZ78" s="818"/>
      <c r="OCA78" s="818"/>
      <c r="OCB78" s="818"/>
      <c r="OCC78" s="818"/>
      <c r="OCD78" s="818"/>
      <c r="OCE78" s="818"/>
      <c r="OCF78" s="818"/>
      <c r="OCG78" s="818"/>
      <c r="OCH78" s="818"/>
      <c r="OCI78" s="818"/>
      <c r="OCJ78" s="818"/>
      <c r="OCK78" s="818"/>
      <c r="OCL78" s="818"/>
      <c r="OCM78" s="818"/>
      <c r="OCN78" s="818"/>
      <c r="OCO78" s="818"/>
      <c r="OCP78" s="818"/>
      <c r="OCQ78" s="818"/>
      <c r="OCR78" s="818"/>
      <c r="OCS78" s="818"/>
      <c r="OCT78" s="818"/>
      <c r="OCU78" s="818"/>
      <c r="OCV78" s="818"/>
      <c r="OCW78" s="818"/>
      <c r="OCX78" s="818"/>
      <c r="OCY78" s="818"/>
      <c r="OCZ78" s="818"/>
      <c r="ODA78" s="818"/>
      <c r="ODB78" s="818"/>
      <c r="ODC78" s="818"/>
      <c r="ODD78" s="818"/>
      <c r="ODE78" s="818"/>
      <c r="ODF78" s="818"/>
      <c r="ODG78" s="818"/>
      <c r="ODH78" s="818"/>
      <c r="ODI78" s="818"/>
      <c r="ODJ78" s="818"/>
      <c r="ODK78" s="818"/>
      <c r="ODL78" s="818"/>
      <c r="ODM78" s="818"/>
      <c r="ODN78" s="818"/>
      <c r="ODO78" s="818"/>
      <c r="ODP78" s="818"/>
      <c r="ODQ78" s="818"/>
      <c r="ODR78" s="818"/>
      <c r="ODS78" s="818"/>
      <c r="ODT78" s="818"/>
      <c r="ODU78" s="818"/>
      <c r="ODV78" s="818"/>
      <c r="ODW78" s="818"/>
      <c r="ODX78" s="818"/>
      <c r="ODY78" s="818"/>
      <c r="ODZ78" s="818"/>
      <c r="OEA78" s="818"/>
      <c r="OEB78" s="818"/>
      <c r="OEC78" s="818"/>
      <c r="OED78" s="818"/>
      <c r="OEE78" s="818"/>
      <c r="OEF78" s="818"/>
      <c r="OEG78" s="818"/>
      <c r="OEH78" s="818"/>
      <c r="OEI78" s="818"/>
      <c r="OEJ78" s="818"/>
      <c r="OEK78" s="818"/>
      <c r="OEL78" s="818"/>
      <c r="OEM78" s="818"/>
      <c r="OEN78" s="818"/>
      <c r="OEO78" s="818"/>
      <c r="OEP78" s="818"/>
      <c r="OEQ78" s="818"/>
      <c r="OER78" s="818"/>
      <c r="OES78" s="818"/>
      <c r="OET78" s="818"/>
      <c r="OEU78" s="818"/>
      <c r="OEV78" s="818"/>
      <c r="OEW78" s="818"/>
      <c r="OEX78" s="818"/>
      <c r="OEY78" s="818"/>
      <c r="OEZ78" s="818"/>
      <c r="OFA78" s="818"/>
      <c r="OFB78" s="818"/>
      <c r="OFC78" s="818"/>
      <c r="OFD78" s="818"/>
      <c r="OFE78" s="818"/>
      <c r="OFF78" s="818"/>
      <c r="OFG78" s="818"/>
      <c r="OFH78" s="818"/>
      <c r="OFI78" s="818"/>
      <c r="OFJ78" s="818"/>
      <c r="OFK78" s="818"/>
      <c r="OFL78" s="818"/>
      <c r="OFM78" s="818"/>
      <c r="OFN78" s="818"/>
      <c r="OFO78" s="818"/>
      <c r="OFP78" s="818"/>
      <c r="OFQ78" s="818"/>
      <c r="OFR78" s="818"/>
      <c r="OFS78" s="818"/>
      <c r="OFT78" s="818"/>
      <c r="OFU78" s="818"/>
      <c r="OFV78" s="818"/>
      <c r="OFW78" s="818"/>
      <c r="OFX78" s="818"/>
      <c r="OFY78" s="818"/>
      <c r="OFZ78" s="818"/>
      <c r="OGA78" s="818"/>
      <c r="OGB78" s="818"/>
      <c r="OGC78" s="818"/>
      <c r="OGD78" s="818"/>
      <c r="OGE78" s="818"/>
      <c r="OGF78" s="818"/>
      <c r="OGG78" s="818"/>
      <c r="OGH78" s="818"/>
      <c r="OGI78" s="818"/>
      <c r="OGJ78" s="818"/>
      <c r="OGK78" s="818"/>
      <c r="OGL78" s="818"/>
      <c r="OGM78" s="818"/>
      <c r="OGN78" s="818"/>
      <c r="OGO78" s="818"/>
      <c r="OGP78" s="818"/>
      <c r="OGQ78" s="818"/>
      <c r="OGR78" s="818"/>
      <c r="OGS78" s="818"/>
      <c r="OGT78" s="818"/>
      <c r="OGU78" s="818"/>
      <c r="OGV78" s="818"/>
      <c r="OGW78" s="818"/>
      <c r="OGX78" s="818"/>
      <c r="OGY78" s="818"/>
      <c r="OGZ78" s="818"/>
      <c r="OHA78" s="818"/>
      <c r="OHB78" s="818"/>
      <c r="OHC78" s="818"/>
      <c r="OHD78" s="818"/>
      <c r="OHE78" s="818"/>
      <c r="OHF78" s="818"/>
      <c r="OHG78" s="818"/>
      <c r="OHH78" s="818"/>
      <c r="OHI78" s="818"/>
      <c r="OHJ78" s="818"/>
      <c r="OHK78" s="818"/>
      <c r="OHL78" s="818"/>
      <c r="OHM78" s="818"/>
      <c r="OHN78" s="818"/>
      <c r="OHO78" s="818"/>
      <c r="OHP78" s="818"/>
      <c r="OHQ78" s="818"/>
      <c r="OHR78" s="818"/>
      <c r="OHS78" s="818"/>
      <c r="OHT78" s="818"/>
      <c r="OHU78" s="818"/>
      <c r="OHV78" s="818"/>
      <c r="OHW78" s="818"/>
      <c r="OHX78" s="818"/>
      <c r="OHY78" s="818"/>
      <c r="OHZ78" s="818"/>
      <c r="OIA78" s="818"/>
      <c r="OIB78" s="818"/>
      <c r="OIC78" s="818"/>
      <c r="OID78" s="818"/>
      <c r="OIE78" s="818"/>
      <c r="OIF78" s="818"/>
      <c r="OIG78" s="818"/>
      <c r="OIH78" s="818"/>
      <c r="OII78" s="818"/>
      <c r="OIJ78" s="818"/>
      <c r="OIK78" s="818"/>
      <c r="OIL78" s="818"/>
      <c r="OIM78" s="818"/>
      <c r="OIN78" s="818"/>
      <c r="OIO78" s="818"/>
      <c r="OIP78" s="818"/>
      <c r="OIQ78" s="818"/>
      <c r="OIR78" s="818"/>
      <c r="OIS78" s="818"/>
      <c r="OIT78" s="818"/>
      <c r="OIU78" s="818"/>
      <c r="OIV78" s="818"/>
      <c r="OIW78" s="818"/>
      <c r="OIX78" s="818"/>
      <c r="OIY78" s="818"/>
      <c r="OIZ78" s="818"/>
      <c r="OJA78" s="818"/>
      <c r="OJB78" s="818"/>
      <c r="OJC78" s="818"/>
      <c r="OJD78" s="818"/>
      <c r="OJE78" s="818"/>
      <c r="OJF78" s="818"/>
      <c r="OJG78" s="818"/>
      <c r="OJH78" s="818"/>
      <c r="OJI78" s="818"/>
      <c r="OJJ78" s="818"/>
      <c r="OJK78" s="818"/>
      <c r="OJL78" s="818"/>
      <c r="OJM78" s="818"/>
      <c r="OJN78" s="818"/>
      <c r="OJO78" s="818"/>
      <c r="OJP78" s="818"/>
      <c r="OJQ78" s="818"/>
      <c r="OJR78" s="818"/>
      <c r="OJS78" s="818"/>
      <c r="OJT78" s="818"/>
      <c r="OJU78" s="818"/>
      <c r="OJV78" s="818"/>
      <c r="OJW78" s="818"/>
      <c r="OJX78" s="818"/>
      <c r="OJY78" s="818"/>
      <c r="OJZ78" s="818"/>
      <c r="OKA78" s="818"/>
      <c r="OKB78" s="818"/>
      <c r="OKC78" s="818"/>
      <c r="OKD78" s="818"/>
      <c r="OKE78" s="818"/>
      <c r="OKF78" s="818"/>
      <c r="OKG78" s="818"/>
      <c r="OKH78" s="818"/>
      <c r="OKI78" s="818"/>
      <c r="OKJ78" s="818"/>
      <c r="OKK78" s="818"/>
      <c r="OKL78" s="818"/>
      <c r="OKM78" s="818"/>
      <c r="OKN78" s="818"/>
      <c r="OKO78" s="818"/>
      <c r="OKP78" s="818"/>
      <c r="OKQ78" s="818"/>
      <c r="OKR78" s="818"/>
      <c r="OKS78" s="818"/>
      <c r="OKT78" s="818"/>
      <c r="OKU78" s="818"/>
      <c r="OKV78" s="818"/>
      <c r="OKW78" s="818"/>
      <c r="OKX78" s="818"/>
      <c r="OKY78" s="818"/>
      <c r="OKZ78" s="818"/>
      <c r="OLA78" s="818"/>
      <c r="OLB78" s="818"/>
      <c r="OLC78" s="818"/>
      <c r="OLD78" s="818"/>
      <c r="OLE78" s="818"/>
      <c r="OLF78" s="818"/>
      <c r="OLG78" s="818"/>
      <c r="OLH78" s="818"/>
      <c r="OLI78" s="818"/>
      <c r="OLJ78" s="818"/>
      <c r="OLK78" s="818"/>
      <c r="OLL78" s="818"/>
      <c r="OLM78" s="818"/>
      <c r="OLN78" s="818"/>
      <c r="OLO78" s="818"/>
      <c r="OLP78" s="818"/>
      <c r="OLQ78" s="818"/>
      <c r="OLR78" s="818"/>
      <c r="OLS78" s="818"/>
      <c r="OLT78" s="818"/>
      <c r="OLU78" s="818"/>
      <c r="OLV78" s="818"/>
      <c r="OLW78" s="818"/>
      <c r="OLX78" s="818"/>
      <c r="OLY78" s="818"/>
      <c r="OLZ78" s="818"/>
      <c r="OMA78" s="818"/>
      <c r="OMB78" s="818"/>
      <c r="OMC78" s="818"/>
      <c r="OMD78" s="818"/>
      <c r="OME78" s="818"/>
      <c r="OMF78" s="818"/>
      <c r="OMG78" s="818"/>
      <c r="OMH78" s="818"/>
      <c r="OMI78" s="818"/>
      <c r="OMJ78" s="818"/>
      <c r="OMK78" s="818"/>
      <c r="OML78" s="818"/>
      <c r="OMM78" s="818"/>
      <c r="OMN78" s="818"/>
      <c r="OMO78" s="818"/>
      <c r="OMP78" s="818"/>
      <c r="OMQ78" s="818"/>
      <c r="OMR78" s="818"/>
      <c r="OMS78" s="818"/>
      <c r="OMT78" s="818"/>
      <c r="OMU78" s="818"/>
      <c r="OMV78" s="818"/>
      <c r="OMW78" s="818"/>
      <c r="OMX78" s="818"/>
      <c r="OMY78" s="818"/>
      <c r="OMZ78" s="818"/>
      <c r="ONA78" s="818"/>
      <c r="ONB78" s="818"/>
      <c r="ONC78" s="818"/>
      <c r="OND78" s="818"/>
      <c r="ONE78" s="818"/>
      <c r="ONF78" s="818"/>
      <c r="ONG78" s="818"/>
      <c r="ONH78" s="818"/>
      <c r="ONI78" s="818"/>
      <c r="ONJ78" s="818"/>
      <c r="ONK78" s="818"/>
      <c r="ONL78" s="818"/>
      <c r="ONM78" s="818"/>
      <c r="ONN78" s="818"/>
      <c r="ONO78" s="818"/>
      <c r="ONP78" s="818"/>
      <c r="ONQ78" s="818"/>
      <c r="ONR78" s="818"/>
      <c r="ONS78" s="818"/>
      <c r="ONT78" s="818"/>
      <c r="ONU78" s="818"/>
      <c r="ONV78" s="818"/>
      <c r="ONW78" s="818"/>
      <c r="ONX78" s="818"/>
      <c r="ONY78" s="818"/>
      <c r="ONZ78" s="818"/>
      <c r="OOA78" s="818"/>
      <c r="OOB78" s="818"/>
      <c r="OOC78" s="818"/>
      <c r="OOD78" s="818"/>
      <c r="OOE78" s="818"/>
      <c r="OOF78" s="818"/>
      <c r="OOG78" s="818"/>
      <c r="OOH78" s="818"/>
      <c r="OOI78" s="818"/>
      <c r="OOJ78" s="818"/>
      <c r="OOK78" s="818"/>
      <c r="OOL78" s="818"/>
      <c r="OOM78" s="818"/>
      <c r="OON78" s="818"/>
      <c r="OOO78" s="818"/>
      <c r="OOP78" s="818"/>
      <c r="OOQ78" s="818"/>
      <c r="OOR78" s="818"/>
      <c r="OOS78" s="818"/>
      <c r="OOT78" s="818"/>
      <c r="OOU78" s="818"/>
      <c r="OOV78" s="818"/>
      <c r="OOW78" s="818"/>
      <c r="OOX78" s="818"/>
      <c r="OOY78" s="818"/>
      <c r="OOZ78" s="818"/>
      <c r="OPA78" s="818"/>
      <c r="OPB78" s="818"/>
      <c r="OPC78" s="818"/>
      <c r="OPD78" s="818"/>
      <c r="OPE78" s="818"/>
      <c r="OPF78" s="818"/>
      <c r="OPG78" s="818"/>
      <c r="OPH78" s="818"/>
      <c r="OPI78" s="818"/>
      <c r="OPJ78" s="818"/>
      <c r="OPK78" s="818"/>
      <c r="OPL78" s="818"/>
      <c r="OPM78" s="818"/>
      <c r="OPN78" s="818"/>
      <c r="OPO78" s="818"/>
      <c r="OPP78" s="818"/>
      <c r="OPQ78" s="818"/>
      <c r="OPR78" s="818"/>
      <c r="OPS78" s="818"/>
      <c r="OPT78" s="818"/>
      <c r="OPU78" s="818"/>
      <c r="OPV78" s="818"/>
      <c r="OPW78" s="818"/>
      <c r="OPX78" s="818"/>
      <c r="OPY78" s="818"/>
      <c r="OPZ78" s="818"/>
      <c r="OQA78" s="818"/>
      <c r="OQB78" s="818"/>
      <c r="OQC78" s="818"/>
      <c r="OQD78" s="818"/>
      <c r="OQE78" s="818"/>
      <c r="OQF78" s="818"/>
      <c r="OQG78" s="818"/>
      <c r="OQH78" s="818"/>
      <c r="OQI78" s="818"/>
      <c r="OQJ78" s="818"/>
      <c r="OQK78" s="818"/>
      <c r="OQL78" s="818"/>
      <c r="OQM78" s="818"/>
      <c r="OQN78" s="818"/>
      <c r="OQO78" s="818"/>
      <c r="OQP78" s="818"/>
      <c r="OQQ78" s="818"/>
      <c r="OQR78" s="818"/>
      <c r="OQS78" s="818"/>
      <c r="OQT78" s="818"/>
      <c r="OQU78" s="818"/>
      <c r="OQV78" s="818"/>
      <c r="OQW78" s="818"/>
      <c r="OQX78" s="818"/>
      <c r="OQY78" s="818"/>
      <c r="OQZ78" s="818"/>
      <c r="ORA78" s="818"/>
      <c r="ORB78" s="818"/>
      <c r="ORC78" s="818"/>
      <c r="ORD78" s="818"/>
      <c r="ORE78" s="818"/>
      <c r="ORF78" s="818"/>
      <c r="ORG78" s="818"/>
      <c r="ORH78" s="818"/>
      <c r="ORI78" s="818"/>
      <c r="ORJ78" s="818"/>
      <c r="ORK78" s="818"/>
      <c r="ORL78" s="818"/>
      <c r="ORM78" s="818"/>
      <c r="ORN78" s="818"/>
      <c r="ORO78" s="818"/>
      <c r="ORP78" s="818"/>
      <c r="ORQ78" s="818"/>
      <c r="ORR78" s="818"/>
      <c r="ORS78" s="818"/>
      <c r="ORT78" s="818"/>
      <c r="ORU78" s="818"/>
      <c r="ORV78" s="818"/>
      <c r="ORW78" s="818"/>
      <c r="ORX78" s="818"/>
      <c r="ORY78" s="818"/>
      <c r="ORZ78" s="818"/>
      <c r="OSA78" s="818"/>
      <c r="OSB78" s="818"/>
      <c r="OSC78" s="818"/>
      <c r="OSD78" s="818"/>
      <c r="OSE78" s="818"/>
      <c r="OSF78" s="818"/>
      <c r="OSG78" s="818"/>
      <c r="OSH78" s="818"/>
      <c r="OSI78" s="818"/>
      <c r="OSJ78" s="818"/>
      <c r="OSK78" s="818"/>
      <c r="OSL78" s="818"/>
      <c r="OSM78" s="818"/>
      <c r="OSN78" s="818"/>
      <c r="OSO78" s="818"/>
      <c r="OSP78" s="818"/>
      <c r="OSQ78" s="818"/>
      <c r="OSR78" s="818"/>
      <c r="OSS78" s="818"/>
      <c r="OST78" s="818"/>
      <c r="OSU78" s="818"/>
      <c r="OSV78" s="818"/>
      <c r="OSW78" s="818"/>
      <c r="OSX78" s="818"/>
      <c r="OSY78" s="818"/>
      <c r="OSZ78" s="818"/>
      <c r="OTA78" s="818"/>
      <c r="OTB78" s="818"/>
      <c r="OTC78" s="818"/>
      <c r="OTD78" s="818"/>
      <c r="OTE78" s="818"/>
      <c r="OTF78" s="818"/>
      <c r="OTG78" s="818"/>
      <c r="OTH78" s="818"/>
      <c r="OTI78" s="818"/>
      <c r="OTJ78" s="818"/>
      <c r="OTK78" s="818"/>
      <c r="OTL78" s="818"/>
      <c r="OTM78" s="818"/>
      <c r="OTN78" s="818"/>
      <c r="OTO78" s="818"/>
      <c r="OTP78" s="818"/>
      <c r="OTQ78" s="818"/>
      <c r="OTR78" s="818"/>
      <c r="OTS78" s="818"/>
      <c r="OTT78" s="818"/>
      <c r="OTU78" s="818"/>
      <c r="OTV78" s="818"/>
      <c r="OTW78" s="818"/>
      <c r="OTX78" s="818"/>
      <c r="OTY78" s="818"/>
      <c r="OTZ78" s="818"/>
      <c r="OUA78" s="818"/>
      <c r="OUB78" s="818"/>
      <c r="OUC78" s="818"/>
      <c r="OUD78" s="818"/>
      <c r="OUE78" s="818"/>
      <c r="OUF78" s="818"/>
      <c r="OUG78" s="818"/>
      <c r="OUH78" s="818"/>
      <c r="OUI78" s="818"/>
      <c r="OUJ78" s="818"/>
      <c r="OUK78" s="818"/>
      <c r="OUL78" s="818"/>
      <c r="OUM78" s="818"/>
      <c r="OUN78" s="818"/>
      <c r="OUO78" s="818"/>
      <c r="OUP78" s="818"/>
      <c r="OUQ78" s="818"/>
      <c r="OUR78" s="818"/>
      <c r="OUS78" s="818"/>
      <c r="OUT78" s="818"/>
      <c r="OUU78" s="818"/>
      <c r="OUV78" s="818"/>
      <c r="OUW78" s="818"/>
      <c r="OUX78" s="818"/>
      <c r="OUY78" s="818"/>
      <c r="OUZ78" s="818"/>
      <c r="OVA78" s="818"/>
      <c r="OVB78" s="818"/>
      <c r="OVC78" s="818"/>
      <c r="OVD78" s="818"/>
      <c r="OVE78" s="818"/>
      <c r="OVF78" s="818"/>
      <c r="OVG78" s="818"/>
      <c r="OVH78" s="818"/>
      <c r="OVI78" s="818"/>
      <c r="OVJ78" s="818"/>
      <c r="OVK78" s="818"/>
      <c r="OVL78" s="818"/>
      <c r="OVM78" s="818"/>
      <c r="OVN78" s="818"/>
      <c r="OVO78" s="818"/>
      <c r="OVP78" s="818"/>
      <c r="OVQ78" s="818"/>
      <c r="OVR78" s="818"/>
      <c r="OVS78" s="818"/>
      <c r="OVT78" s="818"/>
      <c r="OVU78" s="818"/>
      <c r="OVV78" s="818"/>
      <c r="OVW78" s="818"/>
      <c r="OVX78" s="818"/>
      <c r="OVY78" s="818"/>
      <c r="OVZ78" s="818"/>
      <c r="OWA78" s="818"/>
      <c r="OWB78" s="818"/>
      <c r="OWC78" s="818"/>
      <c r="OWD78" s="818"/>
      <c r="OWE78" s="818"/>
      <c r="OWF78" s="818"/>
      <c r="OWG78" s="818"/>
      <c r="OWH78" s="818"/>
      <c r="OWI78" s="818"/>
      <c r="OWJ78" s="818"/>
      <c r="OWK78" s="818"/>
      <c r="OWL78" s="818"/>
      <c r="OWM78" s="818"/>
      <c r="OWN78" s="818"/>
      <c r="OWO78" s="818"/>
      <c r="OWP78" s="818"/>
      <c r="OWQ78" s="818"/>
      <c r="OWR78" s="818"/>
      <c r="OWS78" s="818"/>
      <c r="OWT78" s="818"/>
      <c r="OWU78" s="818"/>
      <c r="OWV78" s="818"/>
      <c r="OWW78" s="818"/>
      <c r="OWX78" s="818"/>
      <c r="OWY78" s="818"/>
      <c r="OWZ78" s="818"/>
      <c r="OXA78" s="818"/>
      <c r="OXB78" s="818"/>
      <c r="OXC78" s="818"/>
      <c r="OXD78" s="818"/>
      <c r="OXE78" s="818"/>
      <c r="OXF78" s="818"/>
      <c r="OXG78" s="818"/>
      <c r="OXH78" s="818"/>
      <c r="OXI78" s="818"/>
      <c r="OXJ78" s="818"/>
      <c r="OXK78" s="818"/>
      <c r="OXL78" s="818"/>
      <c r="OXM78" s="818"/>
      <c r="OXN78" s="818"/>
      <c r="OXO78" s="818"/>
      <c r="OXP78" s="818"/>
      <c r="OXQ78" s="818"/>
      <c r="OXR78" s="818"/>
      <c r="OXS78" s="818"/>
      <c r="OXT78" s="818"/>
      <c r="OXU78" s="818"/>
      <c r="OXV78" s="818"/>
      <c r="OXW78" s="818"/>
      <c r="OXX78" s="818"/>
      <c r="OXY78" s="818"/>
      <c r="OXZ78" s="818"/>
      <c r="OYA78" s="818"/>
      <c r="OYB78" s="818"/>
      <c r="OYC78" s="818"/>
      <c r="OYD78" s="818"/>
      <c r="OYE78" s="818"/>
      <c r="OYF78" s="818"/>
      <c r="OYG78" s="818"/>
      <c r="OYH78" s="818"/>
      <c r="OYI78" s="818"/>
      <c r="OYJ78" s="818"/>
      <c r="OYK78" s="818"/>
      <c r="OYL78" s="818"/>
      <c r="OYM78" s="818"/>
      <c r="OYN78" s="818"/>
      <c r="OYO78" s="818"/>
      <c r="OYP78" s="818"/>
      <c r="OYQ78" s="818"/>
      <c r="OYR78" s="818"/>
      <c r="OYS78" s="818"/>
      <c r="OYT78" s="818"/>
      <c r="OYU78" s="818"/>
      <c r="OYV78" s="818"/>
      <c r="OYW78" s="818"/>
      <c r="OYX78" s="818"/>
      <c r="OYY78" s="818"/>
      <c r="OYZ78" s="818"/>
      <c r="OZA78" s="818"/>
      <c r="OZB78" s="818"/>
      <c r="OZC78" s="818"/>
      <c r="OZD78" s="818"/>
      <c r="OZE78" s="818"/>
      <c r="OZF78" s="818"/>
      <c r="OZG78" s="818"/>
      <c r="OZH78" s="818"/>
      <c r="OZI78" s="818"/>
      <c r="OZJ78" s="818"/>
      <c r="OZK78" s="818"/>
      <c r="OZL78" s="818"/>
      <c r="OZM78" s="818"/>
      <c r="OZN78" s="818"/>
      <c r="OZO78" s="818"/>
      <c r="OZP78" s="818"/>
      <c r="OZQ78" s="818"/>
      <c r="OZR78" s="818"/>
      <c r="OZS78" s="818"/>
      <c r="OZT78" s="818"/>
      <c r="OZU78" s="818"/>
      <c r="OZV78" s="818"/>
      <c r="OZW78" s="818"/>
      <c r="OZX78" s="818"/>
      <c r="OZY78" s="818"/>
      <c r="OZZ78" s="818"/>
      <c r="PAA78" s="818"/>
      <c r="PAB78" s="818"/>
      <c r="PAC78" s="818"/>
      <c r="PAD78" s="818"/>
      <c r="PAE78" s="818"/>
      <c r="PAF78" s="818"/>
      <c r="PAG78" s="818"/>
      <c r="PAH78" s="818"/>
      <c r="PAI78" s="818"/>
      <c r="PAJ78" s="818"/>
      <c r="PAK78" s="818"/>
      <c r="PAL78" s="818"/>
      <c r="PAM78" s="818"/>
      <c r="PAN78" s="818"/>
      <c r="PAO78" s="818"/>
      <c r="PAP78" s="818"/>
      <c r="PAQ78" s="818"/>
      <c r="PAR78" s="818"/>
      <c r="PAS78" s="818"/>
      <c r="PAT78" s="818"/>
      <c r="PAU78" s="818"/>
      <c r="PAV78" s="818"/>
      <c r="PAW78" s="818"/>
      <c r="PAX78" s="818"/>
      <c r="PAY78" s="818"/>
      <c r="PAZ78" s="818"/>
      <c r="PBA78" s="818"/>
      <c r="PBB78" s="818"/>
      <c r="PBC78" s="818"/>
      <c r="PBD78" s="818"/>
      <c r="PBE78" s="818"/>
      <c r="PBF78" s="818"/>
      <c r="PBG78" s="818"/>
      <c r="PBH78" s="818"/>
      <c r="PBI78" s="818"/>
      <c r="PBJ78" s="818"/>
      <c r="PBK78" s="818"/>
      <c r="PBL78" s="818"/>
      <c r="PBM78" s="818"/>
      <c r="PBN78" s="818"/>
      <c r="PBO78" s="818"/>
      <c r="PBP78" s="818"/>
      <c r="PBQ78" s="818"/>
      <c r="PBR78" s="818"/>
      <c r="PBS78" s="818"/>
      <c r="PBT78" s="818"/>
      <c r="PBU78" s="818"/>
      <c r="PBV78" s="818"/>
      <c r="PBW78" s="818"/>
      <c r="PBX78" s="818"/>
      <c r="PBY78" s="818"/>
      <c r="PBZ78" s="818"/>
      <c r="PCA78" s="818"/>
      <c r="PCB78" s="818"/>
      <c r="PCC78" s="818"/>
      <c r="PCD78" s="818"/>
      <c r="PCE78" s="818"/>
      <c r="PCF78" s="818"/>
      <c r="PCG78" s="818"/>
      <c r="PCH78" s="818"/>
      <c r="PCI78" s="818"/>
      <c r="PCJ78" s="818"/>
      <c r="PCK78" s="818"/>
      <c r="PCL78" s="818"/>
      <c r="PCM78" s="818"/>
      <c r="PCN78" s="818"/>
      <c r="PCO78" s="818"/>
      <c r="PCP78" s="818"/>
      <c r="PCQ78" s="818"/>
      <c r="PCR78" s="818"/>
      <c r="PCS78" s="818"/>
      <c r="PCT78" s="818"/>
      <c r="PCU78" s="818"/>
      <c r="PCV78" s="818"/>
      <c r="PCW78" s="818"/>
      <c r="PCX78" s="818"/>
      <c r="PCY78" s="818"/>
      <c r="PCZ78" s="818"/>
      <c r="PDA78" s="818"/>
      <c r="PDB78" s="818"/>
      <c r="PDC78" s="818"/>
      <c r="PDD78" s="818"/>
      <c r="PDE78" s="818"/>
      <c r="PDF78" s="818"/>
      <c r="PDG78" s="818"/>
      <c r="PDH78" s="818"/>
      <c r="PDI78" s="818"/>
      <c r="PDJ78" s="818"/>
      <c r="PDK78" s="818"/>
      <c r="PDL78" s="818"/>
      <c r="PDM78" s="818"/>
      <c r="PDN78" s="818"/>
      <c r="PDO78" s="818"/>
      <c r="PDP78" s="818"/>
      <c r="PDQ78" s="818"/>
      <c r="PDR78" s="818"/>
      <c r="PDS78" s="818"/>
      <c r="PDT78" s="818"/>
      <c r="PDU78" s="818"/>
      <c r="PDV78" s="818"/>
      <c r="PDW78" s="818"/>
      <c r="PDX78" s="818"/>
      <c r="PDY78" s="818"/>
      <c r="PDZ78" s="818"/>
      <c r="PEA78" s="818"/>
      <c r="PEB78" s="818"/>
      <c r="PEC78" s="818"/>
      <c r="PED78" s="818"/>
      <c r="PEE78" s="818"/>
      <c r="PEF78" s="818"/>
      <c r="PEG78" s="818"/>
      <c r="PEH78" s="818"/>
      <c r="PEI78" s="818"/>
      <c r="PEJ78" s="818"/>
      <c r="PEK78" s="818"/>
      <c r="PEL78" s="818"/>
      <c r="PEM78" s="818"/>
      <c r="PEN78" s="818"/>
      <c r="PEO78" s="818"/>
      <c r="PEP78" s="818"/>
      <c r="PEQ78" s="818"/>
      <c r="PER78" s="818"/>
      <c r="PES78" s="818"/>
      <c r="PET78" s="818"/>
      <c r="PEU78" s="818"/>
      <c r="PEV78" s="818"/>
      <c r="PEW78" s="818"/>
      <c r="PEX78" s="818"/>
      <c r="PEY78" s="818"/>
      <c r="PEZ78" s="818"/>
      <c r="PFA78" s="818"/>
      <c r="PFB78" s="818"/>
      <c r="PFC78" s="818"/>
      <c r="PFD78" s="818"/>
      <c r="PFE78" s="818"/>
      <c r="PFF78" s="818"/>
      <c r="PFG78" s="818"/>
      <c r="PFH78" s="818"/>
      <c r="PFI78" s="818"/>
      <c r="PFJ78" s="818"/>
      <c r="PFK78" s="818"/>
      <c r="PFL78" s="818"/>
      <c r="PFM78" s="818"/>
      <c r="PFN78" s="818"/>
      <c r="PFO78" s="818"/>
      <c r="PFP78" s="818"/>
      <c r="PFQ78" s="818"/>
      <c r="PFR78" s="818"/>
      <c r="PFS78" s="818"/>
      <c r="PFT78" s="818"/>
      <c r="PFU78" s="818"/>
      <c r="PFV78" s="818"/>
      <c r="PFW78" s="818"/>
      <c r="PFX78" s="818"/>
      <c r="PFY78" s="818"/>
      <c r="PFZ78" s="818"/>
      <c r="PGA78" s="818"/>
      <c r="PGB78" s="818"/>
      <c r="PGC78" s="818"/>
      <c r="PGD78" s="818"/>
      <c r="PGE78" s="818"/>
      <c r="PGF78" s="818"/>
      <c r="PGG78" s="818"/>
      <c r="PGH78" s="818"/>
      <c r="PGI78" s="818"/>
      <c r="PGJ78" s="818"/>
      <c r="PGK78" s="818"/>
      <c r="PGL78" s="818"/>
      <c r="PGM78" s="818"/>
      <c r="PGN78" s="818"/>
      <c r="PGO78" s="818"/>
      <c r="PGP78" s="818"/>
      <c r="PGQ78" s="818"/>
      <c r="PGR78" s="818"/>
      <c r="PGS78" s="818"/>
      <c r="PGT78" s="818"/>
      <c r="PGU78" s="818"/>
      <c r="PGV78" s="818"/>
      <c r="PGW78" s="818"/>
      <c r="PGX78" s="818"/>
      <c r="PGY78" s="818"/>
      <c r="PGZ78" s="818"/>
      <c r="PHA78" s="818"/>
      <c r="PHB78" s="818"/>
      <c r="PHC78" s="818"/>
      <c r="PHD78" s="818"/>
      <c r="PHE78" s="818"/>
      <c r="PHF78" s="818"/>
      <c r="PHG78" s="818"/>
      <c r="PHH78" s="818"/>
      <c r="PHI78" s="818"/>
      <c r="PHJ78" s="818"/>
      <c r="PHK78" s="818"/>
      <c r="PHL78" s="818"/>
      <c r="PHM78" s="818"/>
      <c r="PHN78" s="818"/>
      <c r="PHO78" s="818"/>
      <c r="PHP78" s="818"/>
      <c r="PHQ78" s="818"/>
      <c r="PHR78" s="818"/>
      <c r="PHS78" s="818"/>
      <c r="PHT78" s="818"/>
      <c r="PHU78" s="818"/>
      <c r="PHV78" s="818"/>
      <c r="PHW78" s="818"/>
      <c r="PHX78" s="818"/>
      <c r="PHY78" s="818"/>
      <c r="PHZ78" s="818"/>
      <c r="PIA78" s="818"/>
      <c r="PIB78" s="818"/>
      <c r="PIC78" s="818"/>
      <c r="PID78" s="818"/>
      <c r="PIE78" s="818"/>
      <c r="PIF78" s="818"/>
      <c r="PIG78" s="818"/>
      <c r="PIH78" s="818"/>
      <c r="PII78" s="818"/>
      <c r="PIJ78" s="818"/>
      <c r="PIK78" s="818"/>
      <c r="PIL78" s="818"/>
      <c r="PIM78" s="818"/>
      <c r="PIN78" s="818"/>
      <c r="PIO78" s="818"/>
      <c r="PIP78" s="818"/>
      <c r="PIQ78" s="818"/>
      <c r="PIR78" s="818"/>
      <c r="PIS78" s="818"/>
      <c r="PIT78" s="818"/>
      <c r="PIU78" s="818"/>
      <c r="PIV78" s="818"/>
      <c r="PIW78" s="818"/>
      <c r="PIX78" s="818"/>
      <c r="PIY78" s="818"/>
      <c r="PIZ78" s="818"/>
      <c r="PJA78" s="818"/>
      <c r="PJB78" s="818"/>
      <c r="PJC78" s="818"/>
      <c r="PJD78" s="818"/>
      <c r="PJE78" s="818"/>
      <c r="PJF78" s="818"/>
      <c r="PJG78" s="818"/>
      <c r="PJH78" s="818"/>
      <c r="PJI78" s="818"/>
      <c r="PJJ78" s="818"/>
      <c r="PJK78" s="818"/>
      <c r="PJL78" s="818"/>
      <c r="PJM78" s="818"/>
      <c r="PJN78" s="818"/>
      <c r="PJO78" s="818"/>
      <c r="PJP78" s="818"/>
      <c r="PJQ78" s="818"/>
      <c r="PJR78" s="818"/>
      <c r="PJS78" s="818"/>
      <c r="PJT78" s="818"/>
      <c r="PJU78" s="818"/>
      <c r="PJV78" s="818"/>
      <c r="PJW78" s="818"/>
      <c r="PJX78" s="818"/>
      <c r="PJY78" s="818"/>
      <c r="PJZ78" s="818"/>
      <c r="PKA78" s="818"/>
      <c r="PKB78" s="818"/>
      <c r="PKC78" s="818"/>
      <c r="PKD78" s="818"/>
      <c r="PKE78" s="818"/>
      <c r="PKF78" s="818"/>
      <c r="PKG78" s="818"/>
      <c r="PKH78" s="818"/>
      <c r="PKI78" s="818"/>
      <c r="PKJ78" s="818"/>
      <c r="PKK78" s="818"/>
      <c r="PKL78" s="818"/>
      <c r="PKM78" s="818"/>
      <c r="PKN78" s="818"/>
      <c r="PKO78" s="818"/>
      <c r="PKP78" s="818"/>
      <c r="PKQ78" s="818"/>
      <c r="PKR78" s="818"/>
      <c r="PKS78" s="818"/>
      <c r="PKT78" s="818"/>
      <c r="PKU78" s="818"/>
      <c r="PKV78" s="818"/>
      <c r="PKW78" s="818"/>
      <c r="PKX78" s="818"/>
      <c r="PKY78" s="818"/>
      <c r="PKZ78" s="818"/>
      <c r="PLA78" s="818"/>
      <c r="PLB78" s="818"/>
      <c r="PLC78" s="818"/>
      <c r="PLD78" s="818"/>
      <c r="PLE78" s="818"/>
      <c r="PLF78" s="818"/>
      <c r="PLG78" s="818"/>
      <c r="PLH78" s="818"/>
      <c r="PLI78" s="818"/>
      <c r="PLJ78" s="818"/>
      <c r="PLK78" s="818"/>
      <c r="PLL78" s="818"/>
      <c r="PLM78" s="818"/>
      <c r="PLN78" s="818"/>
      <c r="PLO78" s="818"/>
      <c r="PLP78" s="818"/>
      <c r="PLQ78" s="818"/>
      <c r="PLR78" s="818"/>
      <c r="PLS78" s="818"/>
      <c r="PLT78" s="818"/>
      <c r="PLU78" s="818"/>
      <c r="PLV78" s="818"/>
      <c r="PLW78" s="818"/>
      <c r="PLX78" s="818"/>
      <c r="PLY78" s="818"/>
      <c r="PLZ78" s="818"/>
      <c r="PMA78" s="818"/>
      <c r="PMB78" s="818"/>
      <c r="PMC78" s="818"/>
      <c r="PMD78" s="818"/>
      <c r="PME78" s="818"/>
      <c r="PMF78" s="818"/>
      <c r="PMG78" s="818"/>
      <c r="PMH78" s="818"/>
      <c r="PMI78" s="818"/>
      <c r="PMJ78" s="818"/>
      <c r="PMK78" s="818"/>
      <c r="PML78" s="818"/>
      <c r="PMM78" s="818"/>
      <c r="PMN78" s="818"/>
      <c r="PMO78" s="818"/>
      <c r="PMP78" s="818"/>
      <c r="PMQ78" s="818"/>
      <c r="PMR78" s="818"/>
      <c r="PMS78" s="818"/>
      <c r="PMT78" s="818"/>
      <c r="PMU78" s="818"/>
      <c r="PMV78" s="818"/>
      <c r="PMW78" s="818"/>
      <c r="PMX78" s="818"/>
      <c r="PMY78" s="818"/>
      <c r="PMZ78" s="818"/>
      <c r="PNA78" s="818"/>
      <c r="PNB78" s="818"/>
      <c r="PNC78" s="818"/>
      <c r="PND78" s="818"/>
      <c r="PNE78" s="818"/>
      <c r="PNF78" s="818"/>
      <c r="PNG78" s="818"/>
      <c r="PNH78" s="818"/>
      <c r="PNI78" s="818"/>
      <c r="PNJ78" s="818"/>
      <c r="PNK78" s="818"/>
      <c r="PNL78" s="818"/>
      <c r="PNM78" s="818"/>
      <c r="PNN78" s="818"/>
      <c r="PNO78" s="818"/>
      <c r="PNP78" s="818"/>
      <c r="PNQ78" s="818"/>
      <c r="PNR78" s="818"/>
      <c r="PNS78" s="818"/>
      <c r="PNT78" s="818"/>
      <c r="PNU78" s="818"/>
      <c r="PNV78" s="818"/>
      <c r="PNW78" s="818"/>
      <c r="PNX78" s="818"/>
      <c r="PNY78" s="818"/>
      <c r="PNZ78" s="818"/>
      <c r="POA78" s="818"/>
      <c r="POB78" s="818"/>
      <c r="POC78" s="818"/>
      <c r="POD78" s="818"/>
      <c r="POE78" s="818"/>
      <c r="POF78" s="818"/>
      <c r="POG78" s="818"/>
      <c r="POH78" s="818"/>
      <c r="POI78" s="818"/>
      <c r="POJ78" s="818"/>
      <c r="POK78" s="818"/>
      <c r="POL78" s="818"/>
      <c r="POM78" s="818"/>
      <c r="PON78" s="818"/>
      <c r="POO78" s="818"/>
      <c r="POP78" s="818"/>
      <c r="POQ78" s="818"/>
      <c r="POR78" s="818"/>
      <c r="POS78" s="818"/>
      <c r="POT78" s="818"/>
      <c r="POU78" s="818"/>
      <c r="POV78" s="818"/>
      <c r="POW78" s="818"/>
      <c r="POX78" s="818"/>
      <c r="POY78" s="818"/>
      <c r="POZ78" s="818"/>
      <c r="PPA78" s="818"/>
      <c r="PPB78" s="818"/>
      <c r="PPC78" s="818"/>
      <c r="PPD78" s="818"/>
      <c r="PPE78" s="818"/>
      <c r="PPF78" s="818"/>
      <c r="PPG78" s="818"/>
      <c r="PPH78" s="818"/>
      <c r="PPI78" s="818"/>
      <c r="PPJ78" s="818"/>
      <c r="PPK78" s="818"/>
      <c r="PPL78" s="818"/>
      <c r="PPM78" s="818"/>
      <c r="PPN78" s="818"/>
      <c r="PPO78" s="818"/>
      <c r="PPP78" s="818"/>
      <c r="PPQ78" s="818"/>
      <c r="PPR78" s="818"/>
      <c r="PPS78" s="818"/>
      <c r="PPT78" s="818"/>
      <c r="PPU78" s="818"/>
      <c r="PPV78" s="818"/>
      <c r="PPW78" s="818"/>
      <c r="PPX78" s="818"/>
      <c r="PPY78" s="818"/>
      <c r="PPZ78" s="818"/>
      <c r="PQA78" s="818"/>
      <c r="PQB78" s="818"/>
      <c r="PQC78" s="818"/>
      <c r="PQD78" s="818"/>
      <c r="PQE78" s="818"/>
      <c r="PQF78" s="818"/>
      <c r="PQG78" s="818"/>
      <c r="PQH78" s="818"/>
      <c r="PQI78" s="818"/>
      <c r="PQJ78" s="818"/>
      <c r="PQK78" s="818"/>
      <c r="PQL78" s="818"/>
      <c r="PQM78" s="818"/>
      <c r="PQN78" s="818"/>
      <c r="PQO78" s="818"/>
      <c r="PQP78" s="818"/>
      <c r="PQQ78" s="818"/>
      <c r="PQR78" s="818"/>
      <c r="PQS78" s="818"/>
      <c r="PQT78" s="818"/>
      <c r="PQU78" s="818"/>
      <c r="PQV78" s="818"/>
      <c r="PQW78" s="818"/>
      <c r="PQX78" s="818"/>
      <c r="PQY78" s="818"/>
      <c r="PQZ78" s="818"/>
      <c r="PRA78" s="818"/>
      <c r="PRB78" s="818"/>
      <c r="PRC78" s="818"/>
      <c r="PRD78" s="818"/>
      <c r="PRE78" s="818"/>
      <c r="PRF78" s="818"/>
      <c r="PRG78" s="818"/>
      <c r="PRH78" s="818"/>
      <c r="PRI78" s="818"/>
      <c r="PRJ78" s="818"/>
      <c r="PRK78" s="818"/>
      <c r="PRL78" s="818"/>
      <c r="PRM78" s="818"/>
      <c r="PRN78" s="818"/>
      <c r="PRO78" s="818"/>
      <c r="PRP78" s="818"/>
      <c r="PRQ78" s="818"/>
      <c r="PRR78" s="818"/>
      <c r="PRS78" s="818"/>
      <c r="PRT78" s="818"/>
      <c r="PRU78" s="818"/>
      <c r="PRV78" s="818"/>
      <c r="PRW78" s="818"/>
      <c r="PRX78" s="818"/>
      <c r="PRY78" s="818"/>
      <c r="PRZ78" s="818"/>
      <c r="PSA78" s="818"/>
      <c r="PSB78" s="818"/>
      <c r="PSC78" s="818"/>
      <c r="PSD78" s="818"/>
      <c r="PSE78" s="818"/>
      <c r="PSF78" s="818"/>
      <c r="PSG78" s="818"/>
      <c r="PSH78" s="818"/>
      <c r="PSI78" s="818"/>
      <c r="PSJ78" s="818"/>
      <c r="PSK78" s="818"/>
      <c r="PSL78" s="818"/>
      <c r="PSM78" s="818"/>
      <c r="PSN78" s="818"/>
      <c r="PSO78" s="818"/>
      <c r="PSP78" s="818"/>
      <c r="PSQ78" s="818"/>
      <c r="PSR78" s="818"/>
      <c r="PSS78" s="818"/>
      <c r="PST78" s="818"/>
      <c r="PSU78" s="818"/>
      <c r="PSV78" s="818"/>
      <c r="PSW78" s="818"/>
      <c r="PSX78" s="818"/>
      <c r="PSY78" s="818"/>
      <c r="PSZ78" s="818"/>
      <c r="PTA78" s="818"/>
      <c r="PTB78" s="818"/>
      <c r="PTC78" s="818"/>
      <c r="PTD78" s="818"/>
      <c r="PTE78" s="818"/>
      <c r="PTF78" s="818"/>
      <c r="PTG78" s="818"/>
      <c r="PTH78" s="818"/>
      <c r="PTI78" s="818"/>
      <c r="PTJ78" s="818"/>
      <c r="PTK78" s="818"/>
      <c r="PTL78" s="818"/>
      <c r="PTM78" s="818"/>
      <c r="PTN78" s="818"/>
      <c r="PTO78" s="818"/>
      <c r="PTP78" s="818"/>
      <c r="PTQ78" s="818"/>
      <c r="PTR78" s="818"/>
      <c r="PTS78" s="818"/>
      <c r="PTT78" s="818"/>
      <c r="PTU78" s="818"/>
      <c r="PTV78" s="818"/>
      <c r="PTW78" s="818"/>
      <c r="PTX78" s="818"/>
      <c r="PTY78" s="818"/>
      <c r="PTZ78" s="818"/>
      <c r="PUA78" s="818"/>
      <c r="PUB78" s="818"/>
      <c r="PUC78" s="818"/>
      <c r="PUD78" s="818"/>
      <c r="PUE78" s="818"/>
      <c r="PUF78" s="818"/>
      <c r="PUG78" s="818"/>
      <c r="PUH78" s="818"/>
      <c r="PUI78" s="818"/>
      <c r="PUJ78" s="818"/>
      <c r="PUK78" s="818"/>
      <c r="PUL78" s="818"/>
      <c r="PUM78" s="818"/>
      <c r="PUN78" s="818"/>
      <c r="PUO78" s="818"/>
      <c r="PUP78" s="818"/>
      <c r="PUQ78" s="818"/>
      <c r="PUR78" s="818"/>
      <c r="PUS78" s="818"/>
      <c r="PUT78" s="818"/>
      <c r="PUU78" s="818"/>
      <c r="PUV78" s="818"/>
      <c r="PUW78" s="818"/>
      <c r="PUX78" s="818"/>
      <c r="PUY78" s="818"/>
      <c r="PUZ78" s="818"/>
      <c r="PVA78" s="818"/>
      <c r="PVB78" s="818"/>
      <c r="PVC78" s="818"/>
      <c r="PVD78" s="818"/>
      <c r="PVE78" s="818"/>
      <c r="PVF78" s="818"/>
      <c r="PVG78" s="818"/>
      <c r="PVH78" s="818"/>
      <c r="PVI78" s="818"/>
      <c r="PVJ78" s="818"/>
      <c r="PVK78" s="818"/>
      <c r="PVL78" s="818"/>
      <c r="PVM78" s="818"/>
      <c r="PVN78" s="818"/>
      <c r="PVO78" s="818"/>
      <c r="PVP78" s="818"/>
      <c r="PVQ78" s="818"/>
      <c r="PVR78" s="818"/>
      <c r="PVS78" s="818"/>
      <c r="PVT78" s="818"/>
      <c r="PVU78" s="818"/>
      <c r="PVV78" s="818"/>
      <c r="PVW78" s="818"/>
      <c r="PVX78" s="818"/>
      <c r="PVY78" s="818"/>
      <c r="PVZ78" s="818"/>
      <c r="PWA78" s="818"/>
      <c r="PWB78" s="818"/>
      <c r="PWC78" s="818"/>
      <c r="PWD78" s="818"/>
      <c r="PWE78" s="818"/>
      <c r="PWF78" s="818"/>
      <c r="PWG78" s="818"/>
      <c r="PWH78" s="818"/>
      <c r="PWI78" s="818"/>
      <c r="PWJ78" s="818"/>
      <c r="PWK78" s="818"/>
      <c r="PWL78" s="818"/>
      <c r="PWM78" s="818"/>
      <c r="PWN78" s="818"/>
      <c r="PWO78" s="818"/>
      <c r="PWP78" s="818"/>
      <c r="PWQ78" s="818"/>
      <c r="PWR78" s="818"/>
      <c r="PWS78" s="818"/>
      <c r="PWT78" s="818"/>
      <c r="PWU78" s="818"/>
      <c r="PWV78" s="818"/>
      <c r="PWW78" s="818"/>
      <c r="PWX78" s="818"/>
      <c r="PWY78" s="818"/>
      <c r="PWZ78" s="818"/>
      <c r="PXA78" s="818"/>
      <c r="PXB78" s="818"/>
      <c r="PXC78" s="818"/>
      <c r="PXD78" s="818"/>
      <c r="PXE78" s="818"/>
      <c r="PXF78" s="818"/>
      <c r="PXG78" s="818"/>
      <c r="PXH78" s="818"/>
      <c r="PXI78" s="818"/>
      <c r="PXJ78" s="818"/>
      <c r="PXK78" s="818"/>
      <c r="PXL78" s="818"/>
      <c r="PXM78" s="818"/>
      <c r="PXN78" s="818"/>
      <c r="PXO78" s="818"/>
      <c r="PXP78" s="818"/>
      <c r="PXQ78" s="818"/>
      <c r="PXR78" s="818"/>
      <c r="PXS78" s="818"/>
      <c r="PXT78" s="818"/>
      <c r="PXU78" s="818"/>
      <c r="PXV78" s="818"/>
      <c r="PXW78" s="818"/>
      <c r="PXX78" s="818"/>
      <c r="PXY78" s="818"/>
      <c r="PXZ78" s="818"/>
      <c r="PYA78" s="818"/>
      <c r="PYB78" s="818"/>
      <c r="PYC78" s="818"/>
      <c r="PYD78" s="818"/>
      <c r="PYE78" s="818"/>
      <c r="PYF78" s="818"/>
      <c r="PYG78" s="818"/>
      <c r="PYH78" s="818"/>
      <c r="PYI78" s="818"/>
      <c r="PYJ78" s="818"/>
      <c r="PYK78" s="818"/>
      <c r="PYL78" s="818"/>
      <c r="PYM78" s="818"/>
      <c r="PYN78" s="818"/>
      <c r="PYO78" s="818"/>
      <c r="PYP78" s="818"/>
      <c r="PYQ78" s="818"/>
      <c r="PYR78" s="818"/>
      <c r="PYS78" s="818"/>
      <c r="PYT78" s="818"/>
      <c r="PYU78" s="818"/>
      <c r="PYV78" s="818"/>
      <c r="PYW78" s="818"/>
      <c r="PYX78" s="818"/>
      <c r="PYY78" s="818"/>
      <c r="PYZ78" s="818"/>
      <c r="PZA78" s="818"/>
      <c r="PZB78" s="818"/>
      <c r="PZC78" s="818"/>
      <c r="PZD78" s="818"/>
      <c r="PZE78" s="818"/>
      <c r="PZF78" s="818"/>
      <c r="PZG78" s="818"/>
      <c r="PZH78" s="818"/>
      <c r="PZI78" s="818"/>
      <c r="PZJ78" s="818"/>
      <c r="PZK78" s="818"/>
      <c r="PZL78" s="818"/>
      <c r="PZM78" s="818"/>
      <c r="PZN78" s="818"/>
      <c r="PZO78" s="818"/>
      <c r="PZP78" s="818"/>
      <c r="PZQ78" s="818"/>
      <c r="PZR78" s="818"/>
      <c r="PZS78" s="818"/>
      <c r="PZT78" s="818"/>
      <c r="PZU78" s="818"/>
      <c r="PZV78" s="818"/>
      <c r="PZW78" s="818"/>
      <c r="PZX78" s="818"/>
      <c r="PZY78" s="818"/>
      <c r="PZZ78" s="818"/>
      <c r="QAA78" s="818"/>
      <c r="QAB78" s="818"/>
      <c r="QAC78" s="818"/>
      <c r="QAD78" s="818"/>
      <c r="QAE78" s="818"/>
      <c r="QAF78" s="818"/>
      <c r="QAG78" s="818"/>
      <c r="QAH78" s="818"/>
      <c r="QAI78" s="818"/>
      <c r="QAJ78" s="818"/>
      <c r="QAK78" s="818"/>
      <c r="QAL78" s="818"/>
      <c r="QAM78" s="818"/>
      <c r="QAN78" s="818"/>
      <c r="QAO78" s="818"/>
      <c r="QAP78" s="818"/>
      <c r="QAQ78" s="818"/>
      <c r="QAR78" s="818"/>
      <c r="QAS78" s="818"/>
      <c r="QAT78" s="818"/>
      <c r="QAU78" s="818"/>
      <c r="QAV78" s="818"/>
      <c r="QAW78" s="818"/>
      <c r="QAX78" s="818"/>
      <c r="QAY78" s="818"/>
      <c r="QAZ78" s="818"/>
      <c r="QBA78" s="818"/>
      <c r="QBB78" s="818"/>
      <c r="QBC78" s="818"/>
      <c r="QBD78" s="818"/>
      <c r="QBE78" s="818"/>
      <c r="QBF78" s="818"/>
      <c r="QBG78" s="818"/>
      <c r="QBH78" s="818"/>
      <c r="QBI78" s="818"/>
      <c r="QBJ78" s="818"/>
      <c r="QBK78" s="818"/>
      <c r="QBL78" s="818"/>
      <c r="QBM78" s="818"/>
      <c r="QBN78" s="818"/>
      <c r="QBO78" s="818"/>
      <c r="QBP78" s="818"/>
      <c r="QBQ78" s="818"/>
      <c r="QBR78" s="818"/>
      <c r="QBS78" s="818"/>
      <c r="QBT78" s="818"/>
      <c r="QBU78" s="818"/>
      <c r="QBV78" s="818"/>
      <c r="QBW78" s="818"/>
      <c r="QBX78" s="818"/>
      <c r="QBY78" s="818"/>
      <c r="QBZ78" s="818"/>
      <c r="QCA78" s="818"/>
      <c r="QCB78" s="818"/>
      <c r="QCC78" s="818"/>
      <c r="QCD78" s="818"/>
      <c r="QCE78" s="818"/>
      <c r="QCF78" s="818"/>
      <c r="QCG78" s="818"/>
      <c r="QCH78" s="818"/>
      <c r="QCI78" s="818"/>
      <c r="QCJ78" s="818"/>
      <c r="QCK78" s="818"/>
      <c r="QCL78" s="818"/>
      <c r="QCM78" s="818"/>
      <c r="QCN78" s="818"/>
      <c r="QCO78" s="818"/>
      <c r="QCP78" s="818"/>
      <c r="QCQ78" s="818"/>
      <c r="QCR78" s="818"/>
      <c r="QCS78" s="818"/>
      <c r="QCT78" s="818"/>
      <c r="QCU78" s="818"/>
      <c r="QCV78" s="818"/>
      <c r="QCW78" s="818"/>
      <c r="QCX78" s="818"/>
      <c r="QCY78" s="818"/>
      <c r="QCZ78" s="818"/>
      <c r="QDA78" s="818"/>
      <c r="QDB78" s="818"/>
      <c r="QDC78" s="818"/>
      <c r="QDD78" s="818"/>
      <c r="QDE78" s="818"/>
      <c r="QDF78" s="818"/>
      <c r="QDG78" s="818"/>
      <c r="QDH78" s="818"/>
      <c r="QDI78" s="818"/>
      <c r="QDJ78" s="818"/>
      <c r="QDK78" s="818"/>
      <c r="QDL78" s="818"/>
      <c r="QDM78" s="818"/>
      <c r="QDN78" s="818"/>
      <c r="QDO78" s="818"/>
      <c r="QDP78" s="818"/>
      <c r="QDQ78" s="818"/>
      <c r="QDR78" s="818"/>
      <c r="QDS78" s="818"/>
      <c r="QDT78" s="818"/>
      <c r="QDU78" s="818"/>
      <c r="QDV78" s="818"/>
      <c r="QDW78" s="818"/>
      <c r="QDX78" s="818"/>
      <c r="QDY78" s="818"/>
      <c r="QDZ78" s="818"/>
      <c r="QEA78" s="818"/>
      <c r="QEB78" s="818"/>
      <c r="QEC78" s="818"/>
      <c r="QED78" s="818"/>
      <c r="QEE78" s="818"/>
      <c r="QEF78" s="818"/>
      <c r="QEG78" s="818"/>
      <c r="QEH78" s="818"/>
      <c r="QEI78" s="818"/>
      <c r="QEJ78" s="818"/>
      <c r="QEK78" s="818"/>
      <c r="QEL78" s="818"/>
      <c r="QEM78" s="818"/>
      <c r="QEN78" s="818"/>
      <c r="QEO78" s="818"/>
      <c r="QEP78" s="818"/>
      <c r="QEQ78" s="818"/>
      <c r="QER78" s="818"/>
      <c r="QES78" s="818"/>
      <c r="QET78" s="818"/>
      <c r="QEU78" s="818"/>
      <c r="QEV78" s="818"/>
      <c r="QEW78" s="818"/>
      <c r="QEX78" s="818"/>
      <c r="QEY78" s="818"/>
      <c r="QEZ78" s="818"/>
      <c r="QFA78" s="818"/>
      <c r="QFB78" s="818"/>
      <c r="QFC78" s="818"/>
      <c r="QFD78" s="818"/>
      <c r="QFE78" s="818"/>
      <c r="QFF78" s="818"/>
      <c r="QFG78" s="818"/>
      <c r="QFH78" s="818"/>
      <c r="QFI78" s="818"/>
      <c r="QFJ78" s="818"/>
      <c r="QFK78" s="818"/>
      <c r="QFL78" s="818"/>
      <c r="QFM78" s="818"/>
      <c r="QFN78" s="818"/>
      <c r="QFO78" s="818"/>
      <c r="QFP78" s="818"/>
      <c r="QFQ78" s="818"/>
      <c r="QFR78" s="818"/>
      <c r="QFS78" s="818"/>
      <c r="QFT78" s="818"/>
      <c r="QFU78" s="818"/>
      <c r="QFV78" s="818"/>
      <c r="QFW78" s="818"/>
      <c r="QFX78" s="818"/>
      <c r="QFY78" s="818"/>
      <c r="QFZ78" s="818"/>
      <c r="QGA78" s="818"/>
      <c r="QGB78" s="818"/>
      <c r="QGC78" s="818"/>
      <c r="QGD78" s="818"/>
      <c r="QGE78" s="818"/>
      <c r="QGF78" s="818"/>
      <c r="QGG78" s="818"/>
      <c r="QGH78" s="818"/>
      <c r="QGI78" s="818"/>
      <c r="QGJ78" s="818"/>
      <c r="QGK78" s="818"/>
      <c r="QGL78" s="818"/>
      <c r="QGM78" s="818"/>
      <c r="QGN78" s="818"/>
      <c r="QGO78" s="818"/>
      <c r="QGP78" s="818"/>
      <c r="QGQ78" s="818"/>
      <c r="QGR78" s="818"/>
      <c r="QGS78" s="818"/>
      <c r="QGT78" s="818"/>
      <c r="QGU78" s="818"/>
      <c r="QGV78" s="818"/>
      <c r="QGW78" s="818"/>
      <c r="QGX78" s="818"/>
      <c r="QGY78" s="818"/>
      <c r="QGZ78" s="818"/>
      <c r="QHA78" s="818"/>
      <c r="QHB78" s="818"/>
      <c r="QHC78" s="818"/>
      <c r="QHD78" s="818"/>
      <c r="QHE78" s="818"/>
      <c r="QHF78" s="818"/>
      <c r="QHG78" s="818"/>
      <c r="QHH78" s="818"/>
      <c r="QHI78" s="818"/>
      <c r="QHJ78" s="818"/>
      <c r="QHK78" s="818"/>
      <c r="QHL78" s="818"/>
      <c r="QHM78" s="818"/>
      <c r="QHN78" s="818"/>
      <c r="QHO78" s="818"/>
      <c r="QHP78" s="818"/>
      <c r="QHQ78" s="818"/>
      <c r="QHR78" s="818"/>
      <c r="QHS78" s="818"/>
      <c r="QHT78" s="818"/>
      <c r="QHU78" s="818"/>
      <c r="QHV78" s="818"/>
      <c r="QHW78" s="818"/>
      <c r="QHX78" s="818"/>
      <c r="QHY78" s="818"/>
      <c r="QHZ78" s="818"/>
      <c r="QIA78" s="818"/>
      <c r="QIB78" s="818"/>
      <c r="QIC78" s="818"/>
      <c r="QID78" s="818"/>
      <c r="QIE78" s="818"/>
      <c r="QIF78" s="818"/>
      <c r="QIG78" s="818"/>
      <c r="QIH78" s="818"/>
      <c r="QII78" s="818"/>
      <c r="QIJ78" s="818"/>
      <c r="QIK78" s="818"/>
      <c r="QIL78" s="818"/>
      <c r="QIM78" s="818"/>
      <c r="QIN78" s="818"/>
      <c r="QIO78" s="818"/>
      <c r="QIP78" s="818"/>
      <c r="QIQ78" s="818"/>
      <c r="QIR78" s="818"/>
      <c r="QIS78" s="818"/>
      <c r="QIT78" s="818"/>
      <c r="QIU78" s="818"/>
      <c r="QIV78" s="818"/>
      <c r="QIW78" s="818"/>
      <c r="QIX78" s="818"/>
      <c r="QIY78" s="818"/>
      <c r="QIZ78" s="818"/>
      <c r="QJA78" s="818"/>
      <c r="QJB78" s="818"/>
      <c r="QJC78" s="818"/>
      <c r="QJD78" s="818"/>
      <c r="QJE78" s="818"/>
      <c r="QJF78" s="818"/>
      <c r="QJG78" s="818"/>
      <c r="QJH78" s="818"/>
      <c r="QJI78" s="818"/>
      <c r="QJJ78" s="818"/>
      <c r="QJK78" s="818"/>
      <c r="QJL78" s="818"/>
      <c r="QJM78" s="818"/>
      <c r="QJN78" s="818"/>
      <c r="QJO78" s="818"/>
      <c r="QJP78" s="818"/>
      <c r="QJQ78" s="818"/>
      <c r="QJR78" s="818"/>
      <c r="QJS78" s="818"/>
      <c r="QJT78" s="818"/>
      <c r="QJU78" s="818"/>
      <c r="QJV78" s="818"/>
      <c r="QJW78" s="818"/>
      <c r="QJX78" s="818"/>
      <c r="QJY78" s="818"/>
      <c r="QJZ78" s="818"/>
      <c r="QKA78" s="818"/>
      <c r="QKB78" s="818"/>
      <c r="QKC78" s="818"/>
      <c r="QKD78" s="818"/>
      <c r="QKE78" s="818"/>
      <c r="QKF78" s="818"/>
      <c r="QKG78" s="818"/>
      <c r="QKH78" s="818"/>
      <c r="QKI78" s="818"/>
      <c r="QKJ78" s="818"/>
      <c r="QKK78" s="818"/>
      <c r="QKL78" s="818"/>
      <c r="QKM78" s="818"/>
      <c r="QKN78" s="818"/>
      <c r="QKO78" s="818"/>
      <c r="QKP78" s="818"/>
      <c r="QKQ78" s="818"/>
      <c r="QKR78" s="818"/>
      <c r="QKS78" s="818"/>
      <c r="QKT78" s="818"/>
      <c r="QKU78" s="818"/>
      <c r="QKV78" s="818"/>
      <c r="QKW78" s="818"/>
      <c r="QKX78" s="818"/>
      <c r="QKY78" s="818"/>
      <c r="QKZ78" s="818"/>
      <c r="QLA78" s="818"/>
      <c r="QLB78" s="818"/>
      <c r="QLC78" s="818"/>
      <c r="QLD78" s="818"/>
      <c r="QLE78" s="818"/>
      <c r="QLF78" s="818"/>
      <c r="QLG78" s="818"/>
      <c r="QLH78" s="818"/>
      <c r="QLI78" s="818"/>
      <c r="QLJ78" s="818"/>
      <c r="QLK78" s="818"/>
      <c r="QLL78" s="818"/>
      <c r="QLM78" s="818"/>
      <c r="QLN78" s="818"/>
      <c r="QLO78" s="818"/>
      <c r="QLP78" s="818"/>
      <c r="QLQ78" s="818"/>
      <c r="QLR78" s="818"/>
      <c r="QLS78" s="818"/>
      <c r="QLT78" s="818"/>
      <c r="QLU78" s="818"/>
      <c r="QLV78" s="818"/>
      <c r="QLW78" s="818"/>
      <c r="QLX78" s="818"/>
      <c r="QLY78" s="818"/>
      <c r="QLZ78" s="818"/>
      <c r="QMA78" s="818"/>
      <c r="QMB78" s="818"/>
      <c r="QMC78" s="818"/>
      <c r="QMD78" s="818"/>
      <c r="QME78" s="818"/>
      <c r="QMF78" s="818"/>
      <c r="QMG78" s="818"/>
      <c r="QMH78" s="818"/>
      <c r="QMI78" s="818"/>
      <c r="QMJ78" s="818"/>
      <c r="QMK78" s="818"/>
      <c r="QML78" s="818"/>
      <c r="QMM78" s="818"/>
      <c r="QMN78" s="818"/>
      <c r="QMO78" s="818"/>
      <c r="QMP78" s="818"/>
      <c r="QMQ78" s="818"/>
      <c r="QMR78" s="818"/>
      <c r="QMS78" s="818"/>
      <c r="QMT78" s="818"/>
      <c r="QMU78" s="818"/>
      <c r="QMV78" s="818"/>
      <c r="QMW78" s="818"/>
      <c r="QMX78" s="818"/>
      <c r="QMY78" s="818"/>
      <c r="QMZ78" s="818"/>
      <c r="QNA78" s="818"/>
      <c r="QNB78" s="818"/>
      <c r="QNC78" s="818"/>
      <c r="QND78" s="818"/>
      <c r="QNE78" s="818"/>
      <c r="QNF78" s="818"/>
      <c r="QNG78" s="818"/>
      <c r="QNH78" s="818"/>
      <c r="QNI78" s="818"/>
      <c r="QNJ78" s="818"/>
      <c r="QNK78" s="818"/>
      <c r="QNL78" s="818"/>
      <c r="QNM78" s="818"/>
      <c r="QNN78" s="818"/>
      <c r="QNO78" s="818"/>
      <c r="QNP78" s="818"/>
      <c r="QNQ78" s="818"/>
      <c r="QNR78" s="818"/>
      <c r="QNS78" s="818"/>
      <c r="QNT78" s="818"/>
      <c r="QNU78" s="818"/>
      <c r="QNV78" s="818"/>
      <c r="QNW78" s="818"/>
      <c r="QNX78" s="818"/>
      <c r="QNY78" s="818"/>
      <c r="QNZ78" s="818"/>
      <c r="QOA78" s="818"/>
      <c r="QOB78" s="818"/>
      <c r="QOC78" s="818"/>
      <c r="QOD78" s="818"/>
      <c r="QOE78" s="818"/>
      <c r="QOF78" s="818"/>
      <c r="QOG78" s="818"/>
      <c r="QOH78" s="818"/>
      <c r="QOI78" s="818"/>
      <c r="QOJ78" s="818"/>
      <c r="QOK78" s="818"/>
      <c r="QOL78" s="818"/>
      <c r="QOM78" s="818"/>
      <c r="QON78" s="818"/>
      <c r="QOO78" s="818"/>
      <c r="QOP78" s="818"/>
      <c r="QOQ78" s="818"/>
      <c r="QOR78" s="818"/>
      <c r="QOS78" s="818"/>
      <c r="QOT78" s="818"/>
      <c r="QOU78" s="818"/>
      <c r="QOV78" s="818"/>
      <c r="QOW78" s="818"/>
      <c r="QOX78" s="818"/>
      <c r="QOY78" s="818"/>
      <c r="QOZ78" s="818"/>
      <c r="QPA78" s="818"/>
      <c r="QPB78" s="818"/>
      <c r="QPC78" s="818"/>
      <c r="QPD78" s="818"/>
      <c r="QPE78" s="818"/>
      <c r="QPF78" s="818"/>
      <c r="QPG78" s="818"/>
      <c r="QPH78" s="818"/>
      <c r="QPI78" s="818"/>
      <c r="QPJ78" s="818"/>
      <c r="QPK78" s="818"/>
      <c r="QPL78" s="818"/>
      <c r="QPM78" s="818"/>
      <c r="QPN78" s="818"/>
      <c r="QPO78" s="818"/>
      <c r="QPP78" s="818"/>
      <c r="QPQ78" s="818"/>
      <c r="QPR78" s="818"/>
      <c r="QPS78" s="818"/>
      <c r="QPT78" s="818"/>
      <c r="QPU78" s="818"/>
      <c r="QPV78" s="818"/>
      <c r="QPW78" s="818"/>
      <c r="QPX78" s="818"/>
      <c r="QPY78" s="818"/>
      <c r="QPZ78" s="818"/>
      <c r="QQA78" s="818"/>
      <c r="QQB78" s="818"/>
      <c r="QQC78" s="818"/>
      <c r="QQD78" s="818"/>
      <c r="QQE78" s="818"/>
      <c r="QQF78" s="818"/>
      <c r="QQG78" s="818"/>
      <c r="QQH78" s="818"/>
      <c r="QQI78" s="818"/>
      <c r="QQJ78" s="818"/>
      <c r="QQK78" s="818"/>
      <c r="QQL78" s="818"/>
      <c r="QQM78" s="818"/>
      <c r="QQN78" s="818"/>
      <c r="QQO78" s="818"/>
      <c r="QQP78" s="818"/>
      <c r="QQQ78" s="818"/>
      <c r="QQR78" s="818"/>
      <c r="QQS78" s="818"/>
      <c r="QQT78" s="818"/>
      <c r="QQU78" s="818"/>
      <c r="QQV78" s="818"/>
      <c r="QQW78" s="818"/>
      <c r="QQX78" s="818"/>
      <c r="QQY78" s="818"/>
      <c r="QQZ78" s="818"/>
      <c r="QRA78" s="818"/>
      <c r="QRB78" s="818"/>
      <c r="QRC78" s="818"/>
      <c r="QRD78" s="818"/>
      <c r="QRE78" s="818"/>
      <c r="QRF78" s="818"/>
      <c r="QRG78" s="818"/>
      <c r="QRH78" s="818"/>
      <c r="QRI78" s="818"/>
      <c r="QRJ78" s="818"/>
      <c r="QRK78" s="818"/>
      <c r="QRL78" s="818"/>
      <c r="QRM78" s="818"/>
      <c r="QRN78" s="818"/>
      <c r="QRO78" s="818"/>
      <c r="QRP78" s="818"/>
      <c r="QRQ78" s="818"/>
      <c r="QRR78" s="818"/>
      <c r="QRS78" s="818"/>
      <c r="QRT78" s="818"/>
      <c r="QRU78" s="818"/>
      <c r="QRV78" s="818"/>
      <c r="QRW78" s="818"/>
      <c r="QRX78" s="818"/>
      <c r="QRY78" s="818"/>
      <c r="QRZ78" s="818"/>
      <c r="QSA78" s="818"/>
      <c r="QSB78" s="818"/>
      <c r="QSC78" s="818"/>
      <c r="QSD78" s="818"/>
      <c r="QSE78" s="818"/>
      <c r="QSF78" s="818"/>
      <c r="QSG78" s="818"/>
      <c r="QSH78" s="818"/>
      <c r="QSI78" s="818"/>
      <c r="QSJ78" s="818"/>
      <c r="QSK78" s="818"/>
      <c r="QSL78" s="818"/>
      <c r="QSM78" s="818"/>
      <c r="QSN78" s="818"/>
      <c r="QSO78" s="818"/>
      <c r="QSP78" s="818"/>
      <c r="QSQ78" s="818"/>
      <c r="QSR78" s="818"/>
      <c r="QSS78" s="818"/>
      <c r="QST78" s="818"/>
      <c r="QSU78" s="818"/>
      <c r="QSV78" s="818"/>
      <c r="QSW78" s="818"/>
      <c r="QSX78" s="818"/>
      <c r="QSY78" s="818"/>
      <c r="QSZ78" s="818"/>
      <c r="QTA78" s="818"/>
      <c r="QTB78" s="818"/>
      <c r="QTC78" s="818"/>
      <c r="QTD78" s="818"/>
      <c r="QTE78" s="818"/>
      <c r="QTF78" s="818"/>
      <c r="QTG78" s="818"/>
      <c r="QTH78" s="818"/>
      <c r="QTI78" s="818"/>
      <c r="QTJ78" s="818"/>
      <c r="QTK78" s="818"/>
      <c r="QTL78" s="818"/>
      <c r="QTM78" s="818"/>
      <c r="QTN78" s="818"/>
      <c r="QTO78" s="818"/>
      <c r="QTP78" s="818"/>
      <c r="QTQ78" s="818"/>
      <c r="QTR78" s="818"/>
      <c r="QTS78" s="818"/>
      <c r="QTT78" s="818"/>
      <c r="QTU78" s="818"/>
      <c r="QTV78" s="818"/>
      <c r="QTW78" s="818"/>
      <c r="QTX78" s="818"/>
      <c r="QTY78" s="818"/>
      <c r="QTZ78" s="818"/>
      <c r="QUA78" s="818"/>
      <c r="QUB78" s="818"/>
      <c r="QUC78" s="818"/>
      <c r="QUD78" s="818"/>
      <c r="QUE78" s="818"/>
      <c r="QUF78" s="818"/>
      <c r="QUG78" s="818"/>
      <c r="QUH78" s="818"/>
      <c r="QUI78" s="818"/>
      <c r="QUJ78" s="818"/>
      <c r="QUK78" s="818"/>
      <c r="QUL78" s="818"/>
      <c r="QUM78" s="818"/>
      <c r="QUN78" s="818"/>
      <c r="QUO78" s="818"/>
      <c r="QUP78" s="818"/>
      <c r="QUQ78" s="818"/>
      <c r="QUR78" s="818"/>
      <c r="QUS78" s="818"/>
      <c r="QUT78" s="818"/>
      <c r="QUU78" s="818"/>
      <c r="QUV78" s="818"/>
      <c r="QUW78" s="818"/>
      <c r="QUX78" s="818"/>
      <c r="QUY78" s="818"/>
      <c r="QUZ78" s="818"/>
      <c r="QVA78" s="818"/>
      <c r="QVB78" s="818"/>
      <c r="QVC78" s="818"/>
      <c r="QVD78" s="818"/>
      <c r="QVE78" s="818"/>
      <c r="QVF78" s="818"/>
      <c r="QVG78" s="818"/>
      <c r="QVH78" s="818"/>
      <c r="QVI78" s="818"/>
      <c r="QVJ78" s="818"/>
      <c r="QVK78" s="818"/>
      <c r="QVL78" s="818"/>
      <c r="QVM78" s="818"/>
      <c r="QVN78" s="818"/>
      <c r="QVO78" s="818"/>
      <c r="QVP78" s="818"/>
      <c r="QVQ78" s="818"/>
      <c r="QVR78" s="818"/>
      <c r="QVS78" s="818"/>
      <c r="QVT78" s="818"/>
      <c r="QVU78" s="818"/>
      <c r="QVV78" s="818"/>
      <c r="QVW78" s="818"/>
      <c r="QVX78" s="818"/>
      <c r="QVY78" s="818"/>
      <c r="QVZ78" s="818"/>
      <c r="QWA78" s="818"/>
      <c r="QWB78" s="818"/>
      <c r="QWC78" s="818"/>
      <c r="QWD78" s="818"/>
      <c r="QWE78" s="818"/>
      <c r="QWF78" s="818"/>
      <c r="QWG78" s="818"/>
      <c r="QWH78" s="818"/>
      <c r="QWI78" s="818"/>
      <c r="QWJ78" s="818"/>
      <c r="QWK78" s="818"/>
      <c r="QWL78" s="818"/>
      <c r="QWM78" s="818"/>
      <c r="QWN78" s="818"/>
      <c r="QWO78" s="818"/>
      <c r="QWP78" s="818"/>
      <c r="QWQ78" s="818"/>
      <c r="QWR78" s="818"/>
      <c r="QWS78" s="818"/>
      <c r="QWT78" s="818"/>
      <c r="QWU78" s="818"/>
      <c r="QWV78" s="818"/>
      <c r="QWW78" s="818"/>
      <c r="QWX78" s="818"/>
      <c r="QWY78" s="818"/>
      <c r="QWZ78" s="818"/>
      <c r="QXA78" s="818"/>
      <c r="QXB78" s="818"/>
      <c r="QXC78" s="818"/>
      <c r="QXD78" s="818"/>
      <c r="QXE78" s="818"/>
      <c r="QXF78" s="818"/>
      <c r="QXG78" s="818"/>
      <c r="QXH78" s="818"/>
      <c r="QXI78" s="818"/>
      <c r="QXJ78" s="818"/>
      <c r="QXK78" s="818"/>
      <c r="QXL78" s="818"/>
      <c r="QXM78" s="818"/>
      <c r="QXN78" s="818"/>
      <c r="QXO78" s="818"/>
      <c r="QXP78" s="818"/>
      <c r="QXQ78" s="818"/>
      <c r="QXR78" s="818"/>
      <c r="QXS78" s="818"/>
      <c r="QXT78" s="818"/>
      <c r="QXU78" s="818"/>
      <c r="QXV78" s="818"/>
      <c r="QXW78" s="818"/>
      <c r="QXX78" s="818"/>
      <c r="QXY78" s="818"/>
      <c r="QXZ78" s="818"/>
      <c r="QYA78" s="818"/>
      <c r="QYB78" s="818"/>
      <c r="QYC78" s="818"/>
      <c r="QYD78" s="818"/>
      <c r="QYE78" s="818"/>
      <c r="QYF78" s="818"/>
      <c r="QYG78" s="818"/>
      <c r="QYH78" s="818"/>
      <c r="QYI78" s="818"/>
      <c r="QYJ78" s="818"/>
      <c r="QYK78" s="818"/>
      <c r="QYL78" s="818"/>
      <c r="QYM78" s="818"/>
      <c r="QYN78" s="818"/>
      <c r="QYO78" s="818"/>
      <c r="QYP78" s="818"/>
      <c r="QYQ78" s="818"/>
      <c r="QYR78" s="818"/>
      <c r="QYS78" s="818"/>
      <c r="QYT78" s="818"/>
      <c r="QYU78" s="818"/>
      <c r="QYV78" s="818"/>
      <c r="QYW78" s="818"/>
      <c r="QYX78" s="818"/>
      <c r="QYY78" s="818"/>
      <c r="QYZ78" s="818"/>
      <c r="QZA78" s="818"/>
      <c r="QZB78" s="818"/>
      <c r="QZC78" s="818"/>
      <c r="QZD78" s="818"/>
      <c r="QZE78" s="818"/>
      <c r="QZF78" s="818"/>
      <c r="QZG78" s="818"/>
      <c r="QZH78" s="818"/>
      <c r="QZI78" s="818"/>
      <c r="QZJ78" s="818"/>
      <c r="QZK78" s="818"/>
      <c r="QZL78" s="818"/>
      <c r="QZM78" s="818"/>
      <c r="QZN78" s="818"/>
      <c r="QZO78" s="818"/>
      <c r="QZP78" s="818"/>
      <c r="QZQ78" s="818"/>
      <c r="QZR78" s="818"/>
      <c r="QZS78" s="818"/>
      <c r="QZT78" s="818"/>
      <c r="QZU78" s="818"/>
      <c r="QZV78" s="818"/>
      <c r="QZW78" s="818"/>
      <c r="QZX78" s="818"/>
      <c r="QZY78" s="818"/>
      <c r="QZZ78" s="818"/>
      <c r="RAA78" s="818"/>
      <c r="RAB78" s="818"/>
      <c r="RAC78" s="818"/>
      <c r="RAD78" s="818"/>
      <c r="RAE78" s="818"/>
      <c r="RAF78" s="818"/>
      <c r="RAG78" s="818"/>
      <c r="RAH78" s="818"/>
      <c r="RAI78" s="818"/>
      <c r="RAJ78" s="818"/>
      <c r="RAK78" s="818"/>
      <c r="RAL78" s="818"/>
      <c r="RAM78" s="818"/>
      <c r="RAN78" s="818"/>
      <c r="RAO78" s="818"/>
      <c r="RAP78" s="818"/>
      <c r="RAQ78" s="818"/>
      <c r="RAR78" s="818"/>
      <c r="RAS78" s="818"/>
      <c r="RAT78" s="818"/>
      <c r="RAU78" s="818"/>
      <c r="RAV78" s="818"/>
      <c r="RAW78" s="818"/>
      <c r="RAX78" s="818"/>
      <c r="RAY78" s="818"/>
      <c r="RAZ78" s="818"/>
      <c r="RBA78" s="818"/>
      <c r="RBB78" s="818"/>
      <c r="RBC78" s="818"/>
      <c r="RBD78" s="818"/>
      <c r="RBE78" s="818"/>
      <c r="RBF78" s="818"/>
      <c r="RBG78" s="818"/>
      <c r="RBH78" s="818"/>
      <c r="RBI78" s="818"/>
      <c r="RBJ78" s="818"/>
      <c r="RBK78" s="818"/>
      <c r="RBL78" s="818"/>
      <c r="RBM78" s="818"/>
      <c r="RBN78" s="818"/>
      <c r="RBO78" s="818"/>
      <c r="RBP78" s="818"/>
      <c r="RBQ78" s="818"/>
      <c r="RBR78" s="818"/>
      <c r="RBS78" s="818"/>
      <c r="RBT78" s="818"/>
      <c r="RBU78" s="818"/>
      <c r="RBV78" s="818"/>
      <c r="RBW78" s="818"/>
      <c r="RBX78" s="818"/>
      <c r="RBY78" s="818"/>
      <c r="RBZ78" s="818"/>
      <c r="RCA78" s="818"/>
      <c r="RCB78" s="818"/>
      <c r="RCC78" s="818"/>
      <c r="RCD78" s="818"/>
      <c r="RCE78" s="818"/>
      <c r="RCF78" s="818"/>
      <c r="RCG78" s="818"/>
      <c r="RCH78" s="818"/>
      <c r="RCI78" s="818"/>
      <c r="RCJ78" s="818"/>
      <c r="RCK78" s="818"/>
      <c r="RCL78" s="818"/>
      <c r="RCM78" s="818"/>
      <c r="RCN78" s="818"/>
      <c r="RCO78" s="818"/>
      <c r="RCP78" s="818"/>
      <c r="RCQ78" s="818"/>
      <c r="RCR78" s="818"/>
      <c r="RCS78" s="818"/>
      <c r="RCT78" s="818"/>
      <c r="RCU78" s="818"/>
      <c r="RCV78" s="818"/>
      <c r="RCW78" s="818"/>
      <c r="RCX78" s="818"/>
      <c r="RCY78" s="818"/>
      <c r="RCZ78" s="818"/>
      <c r="RDA78" s="818"/>
      <c r="RDB78" s="818"/>
      <c r="RDC78" s="818"/>
      <c r="RDD78" s="818"/>
      <c r="RDE78" s="818"/>
      <c r="RDF78" s="818"/>
      <c r="RDG78" s="818"/>
      <c r="RDH78" s="818"/>
      <c r="RDI78" s="818"/>
      <c r="RDJ78" s="818"/>
      <c r="RDK78" s="818"/>
      <c r="RDL78" s="818"/>
      <c r="RDM78" s="818"/>
      <c r="RDN78" s="818"/>
      <c r="RDO78" s="818"/>
      <c r="RDP78" s="818"/>
      <c r="RDQ78" s="818"/>
      <c r="RDR78" s="818"/>
      <c r="RDS78" s="818"/>
      <c r="RDT78" s="818"/>
      <c r="RDU78" s="818"/>
      <c r="RDV78" s="818"/>
      <c r="RDW78" s="818"/>
      <c r="RDX78" s="818"/>
      <c r="RDY78" s="818"/>
      <c r="RDZ78" s="818"/>
      <c r="REA78" s="818"/>
      <c r="REB78" s="818"/>
      <c r="REC78" s="818"/>
      <c r="RED78" s="818"/>
      <c r="REE78" s="818"/>
      <c r="REF78" s="818"/>
      <c r="REG78" s="818"/>
      <c r="REH78" s="818"/>
      <c r="REI78" s="818"/>
      <c r="REJ78" s="818"/>
      <c r="REK78" s="818"/>
      <c r="REL78" s="818"/>
      <c r="REM78" s="818"/>
      <c r="REN78" s="818"/>
      <c r="REO78" s="818"/>
      <c r="REP78" s="818"/>
      <c r="REQ78" s="818"/>
      <c r="RER78" s="818"/>
      <c r="RES78" s="818"/>
      <c r="RET78" s="818"/>
      <c r="REU78" s="818"/>
      <c r="REV78" s="818"/>
      <c r="REW78" s="818"/>
      <c r="REX78" s="818"/>
      <c r="REY78" s="818"/>
      <c r="REZ78" s="818"/>
      <c r="RFA78" s="818"/>
      <c r="RFB78" s="818"/>
      <c r="RFC78" s="818"/>
      <c r="RFD78" s="818"/>
      <c r="RFE78" s="818"/>
      <c r="RFF78" s="818"/>
      <c r="RFG78" s="818"/>
      <c r="RFH78" s="818"/>
      <c r="RFI78" s="818"/>
      <c r="RFJ78" s="818"/>
      <c r="RFK78" s="818"/>
      <c r="RFL78" s="818"/>
      <c r="RFM78" s="818"/>
      <c r="RFN78" s="818"/>
      <c r="RFO78" s="818"/>
      <c r="RFP78" s="818"/>
      <c r="RFQ78" s="818"/>
      <c r="RFR78" s="818"/>
      <c r="RFS78" s="818"/>
      <c r="RFT78" s="818"/>
      <c r="RFU78" s="818"/>
      <c r="RFV78" s="818"/>
      <c r="RFW78" s="818"/>
      <c r="RFX78" s="818"/>
      <c r="RFY78" s="818"/>
      <c r="RFZ78" s="818"/>
      <c r="RGA78" s="818"/>
      <c r="RGB78" s="818"/>
      <c r="RGC78" s="818"/>
      <c r="RGD78" s="818"/>
      <c r="RGE78" s="818"/>
      <c r="RGF78" s="818"/>
      <c r="RGG78" s="818"/>
      <c r="RGH78" s="818"/>
      <c r="RGI78" s="818"/>
      <c r="RGJ78" s="818"/>
      <c r="RGK78" s="818"/>
      <c r="RGL78" s="818"/>
      <c r="RGM78" s="818"/>
      <c r="RGN78" s="818"/>
      <c r="RGO78" s="818"/>
      <c r="RGP78" s="818"/>
      <c r="RGQ78" s="818"/>
      <c r="RGR78" s="818"/>
      <c r="RGS78" s="818"/>
      <c r="RGT78" s="818"/>
      <c r="RGU78" s="818"/>
      <c r="RGV78" s="818"/>
      <c r="RGW78" s="818"/>
      <c r="RGX78" s="818"/>
      <c r="RGY78" s="818"/>
      <c r="RGZ78" s="818"/>
      <c r="RHA78" s="818"/>
      <c r="RHB78" s="818"/>
      <c r="RHC78" s="818"/>
      <c r="RHD78" s="818"/>
      <c r="RHE78" s="818"/>
      <c r="RHF78" s="818"/>
      <c r="RHG78" s="818"/>
      <c r="RHH78" s="818"/>
      <c r="RHI78" s="818"/>
      <c r="RHJ78" s="818"/>
      <c r="RHK78" s="818"/>
      <c r="RHL78" s="818"/>
      <c r="RHM78" s="818"/>
      <c r="RHN78" s="818"/>
      <c r="RHO78" s="818"/>
      <c r="RHP78" s="818"/>
      <c r="RHQ78" s="818"/>
      <c r="RHR78" s="818"/>
      <c r="RHS78" s="818"/>
      <c r="RHT78" s="818"/>
      <c r="RHU78" s="818"/>
      <c r="RHV78" s="818"/>
      <c r="RHW78" s="818"/>
      <c r="RHX78" s="818"/>
      <c r="RHY78" s="818"/>
      <c r="RHZ78" s="818"/>
      <c r="RIA78" s="818"/>
      <c r="RIB78" s="818"/>
      <c r="RIC78" s="818"/>
      <c r="RID78" s="818"/>
      <c r="RIE78" s="818"/>
      <c r="RIF78" s="818"/>
      <c r="RIG78" s="818"/>
      <c r="RIH78" s="818"/>
      <c r="RII78" s="818"/>
      <c r="RIJ78" s="818"/>
      <c r="RIK78" s="818"/>
      <c r="RIL78" s="818"/>
      <c r="RIM78" s="818"/>
      <c r="RIN78" s="818"/>
      <c r="RIO78" s="818"/>
      <c r="RIP78" s="818"/>
      <c r="RIQ78" s="818"/>
      <c r="RIR78" s="818"/>
      <c r="RIS78" s="818"/>
      <c r="RIT78" s="818"/>
      <c r="RIU78" s="818"/>
      <c r="RIV78" s="818"/>
      <c r="RIW78" s="818"/>
      <c r="RIX78" s="818"/>
      <c r="RIY78" s="818"/>
      <c r="RIZ78" s="818"/>
      <c r="RJA78" s="818"/>
      <c r="RJB78" s="818"/>
      <c r="RJC78" s="818"/>
      <c r="RJD78" s="818"/>
      <c r="RJE78" s="818"/>
      <c r="RJF78" s="818"/>
      <c r="RJG78" s="818"/>
      <c r="RJH78" s="818"/>
      <c r="RJI78" s="818"/>
      <c r="RJJ78" s="818"/>
      <c r="RJK78" s="818"/>
      <c r="RJL78" s="818"/>
      <c r="RJM78" s="818"/>
      <c r="RJN78" s="818"/>
      <c r="RJO78" s="818"/>
      <c r="RJP78" s="818"/>
      <c r="RJQ78" s="818"/>
      <c r="RJR78" s="818"/>
      <c r="RJS78" s="818"/>
      <c r="RJT78" s="818"/>
      <c r="RJU78" s="818"/>
      <c r="RJV78" s="818"/>
      <c r="RJW78" s="818"/>
      <c r="RJX78" s="818"/>
      <c r="RJY78" s="818"/>
      <c r="RJZ78" s="818"/>
      <c r="RKA78" s="818"/>
      <c r="RKB78" s="818"/>
      <c r="RKC78" s="818"/>
      <c r="RKD78" s="818"/>
      <c r="RKE78" s="818"/>
      <c r="RKF78" s="818"/>
      <c r="RKG78" s="818"/>
      <c r="RKH78" s="818"/>
      <c r="RKI78" s="818"/>
      <c r="RKJ78" s="818"/>
      <c r="RKK78" s="818"/>
      <c r="RKL78" s="818"/>
      <c r="RKM78" s="818"/>
      <c r="RKN78" s="818"/>
      <c r="RKO78" s="818"/>
      <c r="RKP78" s="818"/>
      <c r="RKQ78" s="818"/>
      <c r="RKR78" s="818"/>
      <c r="RKS78" s="818"/>
      <c r="RKT78" s="818"/>
      <c r="RKU78" s="818"/>
      <c r="RKV78" s="818"/>
      <c r="RKW78" s="818"/>
      <c r="RKX78" s="818"/>
      <c r="RKY78" s="818"/>
      <c r="RKZ78" s="818"/>
      <c r="RLA78" s="818"/>
      <c r="RLB78" s="818"/>
      <c r="RLC78" s="818"/>
      <c r="RLD78" s="818"/>
      <c r="RLE78" s="818"/>
      <c r="RLF78" s="818"/>
      <c r="RLG78" s="818"/>
      <c r="RLH78" s="818"/>
      <c r="RLI78" s="818"/>
      <c r="RLJ78" s="818"/>
      <c r="RLK78" s="818"/>
      <c r="RLL78" s="818"/>
      <c r="RLM78" s="818"/>
      <c r="RLN78" s="818"/>
      <c r="RLO78" s="818"/>
      <c r="RLP78" s="818"/>
      <c r="RLQ78" s="818"/>
      <c r="RLR78" s="818"/>
      <c r="RLS78" s="818"/>
      <c r="RLT78" s="818"/>
      <c r="RLU78" s="818"/>
      <c r="RLV78" s="818"/>
      <c r="RLW78" s="818"/>
      <c r="RLX78" s="818"/>
      <c r="RLY78" s="818"/>
      <c r="RLZ78" s="818"/>
      <c r="RMA78" s="818"/>
      <c r="RMB78" s="818"/>
      <c r="RMC78" s="818"/>
      <c r="RMD78" s="818"/>
      <c r="RME78" s="818"/>
      <c r="RMF78" s="818"/>
      <c r="RMG78" s="818"/>
      <c r="RMH78" s="818"/>
      <c r="RMI78" s="818"/>
      <c r="RMJ78" s="818"/>
      <c r="RMK78" s="818"/>
      <c r="RML78" s="818"/>
      <c r="RMM78" s="818"/>
      <c r="RMN78" s="818"/>
      <c r="RMO78" s="818"/>
      <c r="RMP78" s="818"/>
      <c r="RMQ78" s="818"/>
      <c r="RMR78" s="818"/>
      <c r="RMS78" s="818"/>
      <c r="RMT78" s="818"/>
      <c r="RMU78" s="818"/>
      <c r="RMV78" s="818"/>
      <c r="RMW78" s="818"/>
      <c r="RMX78" s="818"/>
      <c r="RMY78" s="818"/>
      <c r="RMZ78" s="818"/>
      <c r="RNA78" s="818"/>
      <c r="RNB78" s="818"/>
      <c r="RNC78" s="818"/>
      <c r="RND78" s="818"/>
      <c r="RNE78" s="818"/>
      <c r="RNF78" s="818"/>
      <c r="RNG78" s="818"/>
      <c r="RNH78" s="818"/>
      <c r="RNI78" s="818"/>
      <c r="RNJ78" s="818"/>
      <c r="RNK78" s="818"/>
      <c r="RNL78" s="818"/>
      <c r="RNM78" s="818"/>
      <c r="RNN78" s="818"/>
      <c r="RNO78" s="818"/>
      <c r="RNP78" s="818"/>
      <c r="RNQ78" s="818"/>
      <c r="RNR78" s="818"/>
      <c r="RNS78" s="818"/>
      <c r="RNT78" s="818"/>
      <c r="RNU78" s="818"/>
      <c r="RNV78" s="818"/>
      <c r="RNW78" s="818"/>
      <c r="RNX78" s="818"/>
      <c r="RNY78" s="818"/>
      <c r="RNZ78" s="818"/>
      <c r="ROA78" s="818"/>
      <c r="ROB78" s="818"/>
      <c r="ROC78" s="818"/>
      <c r="ROD78" s="818"/>
      <c r="ROE78" s="818"/>
      <c r="ROF78" s="818"/>
      <c r="ROG78" s="818"/>
      <c r="ROH78" s="818"/>
      <c r="ROI78" s="818"/>
      <c r="ROJ78" s="818"/>
      <c r="ROK78" s="818"/>
      <c r="ROL78" s="818"/>
      <c r="ROM78" s="818"/>
      <c r="RON78" s="818"/>
      <c r="ROO78" s="818"/>
      <c r="ROP78" s="818"/>
      <c r="ROQ78" s="818"/>
      <c r="ROR78" s="818"/>
      <c r="ROS78" s="818"/>
      <c r="ROT78" s="818"/>
      <c r="ROU78" s="818"/>
      <c r="ROV78" s="818"/>
      <c r="ROW78" s="818"/>
      <c r="ROX78" s="818"/>
      <c r="ROY78" s="818"/>
      <c r="ROZ78" s="818"/>
      <c r="RPA78" s="818"/>
      <c r="RPB78" s="818"/>
      <c r="RPC78" s="818"/>
      <c r="RPD78" s="818"/>
      <c r="RPE78" s="818"/>
      <c r="RPF78" s="818"/>
      <c r="RPG78" s="818"/>
      <c r="RPH78" s="818"/>
      <c r="RPI78" s="818"/>
      <c r="RPJ78" s="818"/>
      <c r="RPK78" s="818"/>
      <c r="RPL78" s="818"/>
      <c r="RPM78" s="818"/>
      <c r="RPN78" s="818"/>
      <c r="RPO78" s="818"/>
      <c r="RPP78" s="818"/>
      <c r="RPQ78" s="818"/>
      <c r="RPR78" s="818"/>
      <c r="RPS78" s="818"/>
      <c r="RPT78" s="818"/>
      <c r="RPU78" s="818"/>
      <c r="RPV78" s="818"/>
      <c r="RPW78" s="818"/>
      <c r="RPX78" s="818"/>
      <c r="RPY78" s="818"/>
      <c r="RPZ78" s="818"/>
      <c r="RQA78" s="818"/>
      <c r="RQB78" s="818"/>
      <c r="RQC78" s="818"/>
      <c r="RQD78" s="818"/>
      <c r="RQE78" s="818"/>
      <c r="RQF78" s="818"/>
      <c r="RQG78" s="818"/>
      <c r="RQH78" s="818"/>
      <c r="RQI78" s="818"/>
      <c r="RQJ78" s="818"/>
      <c r="RQK78" s="818"/>
      <c r="RQL78" s="818"/>
      <c r="RQM78" s="818"/>
      <c r="RQN78" s="818"/>
      <c r="RQO78" s="818"/>
      <c r="RQP78" s="818"/>
      <c r="RQQ78" s="818"/>
      <c r="RQR78" s="818"/>
      <c r="RQS78" s="818"/>
      <c r="RQT78" s="818"/>
      <c r="RQU78" s="818"/>
      <c r="RQV78" s="818"/>
      <c r="RQW78" s="818"/>
      <c r="RQX78" s="818"/>
      <c r="RQY78" s="818"/>
      <c r="RQZ78" s="818"/>
      <c r="RRA78" s="818"/>
      <c r="RRB78" s="818"/>
      <c r="RRC78" s="818"/>
      <c r="RRD78" s="818"/>
      <c r="RRE78" s="818"/>
      <c r="RRF78" s="818"/>
      <c r="RRG78" s="818"/>
      <c r="RRH78" s="818"/>
      <c r="RRI78" s="818"/>
      <c r="RRJ78" s="818"/>
      <c r="RRK78" s="818"/>
      <c r="RRL78" s="818"/>
      <c r="RRM78" s="818"/>
      <c r="RRN78" s="818"/>
      <c r="RRO78" s="818"/>
      <c r="RRP78" s="818"/>
      <c r="RRQ78" s="818"/>
      <c r="RRR78" s="818"/>
      <c r="RRS78" s="818"/>
      <c r="RRT78" s="818"/>
      <c r="RRU78" s="818"/>
      <c r="RRV78" s="818"/>
      <c r="RRW78" s="818"/>
      <c r="RRX78" s="818"/>
      <c r="RRY78" s="818"/>
      <c r="RRZ78" s="818"/>
      <c r="RSA78" s="818"/>
      <c r="RSB78" s="818"/>
      <c r="RSC78" s="818"/>
      <c r="RSD78" s="818"/>
      <c r="RSE78" s="818"/>
      <c r="RSF78" s="818"/>
      <c r="RSG78" s="818"/>
      <c r="RSH78" s="818"/>
      <c r="RSI78" s="818"/>
      <c r="RSJ78" s="818"/>
      <c r="RSK78" s="818"/>
      <c r="RSL78" s="818"/>
      <c r="RSM78" s="818"/>
      <c r="RSN78" s="818"/>
      <c r="RSO78" s="818"/>
      <c r="RSP78" s="818"/>
      <c r="RSQ78" s="818"/>
      <c r="RSR78" s="818"/>
      <c r="RSS78" s="818"/>
      <c r="RST78" s="818"/>
      <c r="RSU78" s="818"/>
      <c r="RSV78" s="818"/>
      <c r="RSW78" s="818"/>
      <c r="RSX78" s="818"/>
      <c r="RSY78" s="818"/>
      <c r="RSZ78" s="818"/>
      <c r="RTA78" s="818"/>
      <c r="RTB78" s="818"/>
      <c r="RTC78" s="818"/>
      <c r="RTD78" s="818"/>
      <c r="RTE78" s="818"/>
      <c r="RTF78" s="818"/>
      <c r="RTG78" s="818"/>
      <c r="RTH78" s="818"/>
      <c r="RTI78" s="818"/>
      <c r="RTJ78" s="818"/>
      <c r="RTK78" s="818"/>
      <c r="RTL78" s="818"/>
      <c r="RTM78" s="818"/>
      <c r="RTN78" s="818"/>
      <c r="RTO78" s="818"/>
      <c r="RTP78" s="818"/>
      <c r="RTQ78" s="818"/>
      <c r="RTR78" s="818"/>
      <c r="RTS78" s="818"/>
      <c r="RTT78" s="818"/>
      <c r="RTU78" s="818"/>
      <c r="RTV78" s="818"/>
      <c r="RTW78" s="818"/>
      <c r="RTX78" s="818"/>
      <c r="RTY78" s="818"/>
      <c r="RTZ78" s="818"/>
      <c r="RUA78" s="818"/>
      <c r="RUB78" s="818"/>
      <c r="RUC78" s="818"/>
      <c r="RUD78" s="818"/>
      <c r="RUE78" s="818"/>
      <c r="RUF78" s="818"/>
      <c r="RUG78" s="818"/>
      <c r="RUH78" s="818"/>
      <c r="RUI78" s="818"/>
      <c r="RUJ78" s="818"/>
      <c r="RUK78" s="818"/>
      <c r="RUL78" s="818"/>
      <c r="RUM78" s="818"/>
      <c r="RUN78" s="818"/>
      <c r="RUO78" s="818"/>
      <c r="RUP78" s="818"/>
      <c r="RUQ78" s="818"/>
      <c r="RUR78" s="818"/>
      <c r="RUS78" s="818"/>
      <c r="RUT78" s="818"/>
      <c r="RUU78" s="818"/>
      <c r="RUV78" s="818"/>
      <c r="RUW78" s="818"/>
      <c r="RUX78" s="818"/>
      <c r="RUY78" s="818"/>
      <c r="RUZ78" s="818"/>
      <c r="RVA78" s="818"/>
      <c r="RVB78" s="818"/>
      <c r="RVC78" s="818"/>
      <c r="RVD78" s="818"/>
      <c r="RVE78" s="818"/>
      <c r="RVF78" s="818"/>
      <c r="RVG78" s="818"/>
      <c r="RVH78" s="818"/>
      <c r="RVI78" s="818"/>
      <c r="RVJ78" s="818"/>
      <c r="RVK78" s="818"/>
      <c r="RVL78" s="818"/>
      <c r="RVM78" s="818"/>
      <c r="RVN78" s="818"/>
      <c r="RVO78" s="818"/>
      <c r="RVP78" s="818"/>
      <c r="RVQ78" s="818"/>
      <c r="RVR78" s="818"/>
      <c r="RVS78" s="818"/>
      <c r="RVT78" s="818"/>
      <c r="RVU78" s="818"/>
      <c r="RVV78" s="818"/>
      <c r="RVW78" s="818"/>
      <c r="RVX78" s="818"/>
      <c r="RVY78" s="818"/>
      <c r="RVZ78" s="818"/>
      <c r="RWA78" s="818"/>
      <c r="RWB78" s="818"/>
      <c r="RWC78" s="818"/>
      <c r="RWD78" s="818"/>
      <c r="RWE78" s="818"/>
      <c r="RWF78" s="818"/>
      <c r="RWG78" s="818"/>
      <c r="RWH78" s="818"/>
      <c r="RWI78" s="818"/>
      <c r="RWJ78" s="818"/>
      <c r="RWK78" s="818"/>
      <c r="RWL78" s="818"/>
      <c r="RWM78" s="818"/>
      <c r="RWN78" s="818"/>
      <c r="RWO78" s="818"/>
      <c r="RWP78" s="818"/>
      <c r="RWQ78" s="818"/>
      <c r="RWR78" s="818"/>
      <c r="RWS78" s="818"/>
      <c r="RWT78" s="818"/>
      <c r="RWU78" s="818"/>
      <c r="RWV78" s="818"/>
      <c r="RWW78" s="818"/>
      <c r="RWX78" s="818"/>
      <c r="RWY78" s="818"/>
      <c r="RWZ78" s="818"/>
      <c r="RXA78" s="818"/>
      <c r="RXB78" s="818"/>
      <c r="RXC78" s="818"/>
      <c r="RXD78" s="818"/>
      <c r="RXE78" s="818"/>
      <c r="RXF78" s="818"/>
      <c r="RXG78" s="818"/>
      <c r="RXH78" s="818"/>
      <c r="RXI78" s="818"/>
      <c r="RXJ78" s="818"/>
      <c r="RXK78" s="818"/>
      <c r="RXL78" s="818"/>
      <c r="RXM78" s="818"/>
      <c r="RXN78" s="818"/>
      <c r="RXO78" s="818"/>
      <c r="RXP78" s="818"/>
      <c r="RXQ78" s="818"/>
      <c r="RXR78" s="818"/>
      <c r="RXS78" s="818"/>
      <c r="RXT78" s="818"/>
      <c r="RXU78" s="818"/>
      <c r="RXV78" s="818"/>
      <c r="RXW78" s="818"/>
      <c r="RXX78" s="818"/>
      <c r="RXY78" s="818"/>
      <c r="RXZ78" s="818"/>
      <c r="RYA78" s="818"/>
      <c r="RYB78" s="818"/>
      <c r="RYC78" s="818"/>
      <c r="RYD78" s="818"/>
      <c r="RYE78" s="818"/>
      <c r="RYF78" s="818"/>
      <c r="RYG78" s="818"/>
      <c r="RYH78" s="818"/>
      <c r="RYI78" s="818"/>
      <c r="RYJ78" s="818"/>
      <c r="RYK78" s="818"/>
      <c r="RYL78" s="818"/>
      <c r="RYM78" s="818"/>
      <c r="RYN78" s="818"/>
      <c r="RYO78" s="818"/>
      <c r="RYP78" s="818"/>
      <c r="RYQ78" s="818"/>
      <c r="RYR78" s="818"/>
      <c r="RYS78" s="818"/>
      <c r="RYT78" s="818"/>
      <c r="RYU78" s="818"/>
      <c r="RYV78" s="818"/>
      <c r="RYW78" s="818"/>
      <c r="RYX78" s="818"/>
      <c r="RYY78" s="818"/>
      <c r="RYZ78" s="818"/>
      <c r="RZA78" s="818"/>
      <c r="RZB78" s="818"/>
      <c r="RZC78" s="818"/>
      <c r="RZD78" s="818"/>
      <c r="RZE78" s="818"/>
      <c r="RZF78" s="818"/>
      <c r="RZG78" s="818"/>
      <c r="RZH78" s="818"/>
      <c r="RZI78" s="818"/>
      <c r="RZJ78" s="818"/>
      <c r="RZK78" s="818"/>
      <c r="RZL78" s="818"/>
      <c r="RZM78" s="818"/>
      <c r="RZN78" s="818"/>
      <c r="RZO78" s="818"/>
      <c r="RZP78" s="818"/>
      <c r="RZQ78" s="818"/>
      <c r="RZR78" s="818"/>
      <c r="RZS78" s="818"/>
      <c r="RZT78" s="818"/>
      <c r="RZU78" s="818"/>
      <c r="RZV78" s="818"/>
      <c r="RZW78" s="818"/>
      <c r="RZX78" s="818"/>
      <c r="RZY78" s="818"/>
      <c r="RZZ78" s="818"/>
      <c r="SAA78" s="818"/>
      <c r="SAB78" s="818"/>
      <c r="SAC78" s="818"/>
      <c r="SAD78" s="818"/>
      <c r="SAE78" s="818"/>
      <c r="SAF78" s="818"/>
      <c r="SAG78" s="818"/>
      <c r="SAH78" s="818"/>
      <c r="SAI78" s="818"/>
      <c r="SAJ78" s="818"/>
      <c r="SAK78" s="818"/>
      <c r="SAL78" s="818"/>
      <c r="SAM78" s="818"/>
      <c r="SAN78" s="818"/>
      <c r="SAO78" s="818"/>
      <c r="SAP78" s="818"/>
      <c r="SAQ78" s="818"/>
      <c r="SAR78" s="818"/>
      <c r="SAS78" s="818"/>
      <c r="SAT78" s="818"/>
      <c r="SAU78" s="818"/>
      <c r="SAV78" s="818"/>
      <c r="SAW78" s="818"/>
      <c r="SAX78" s="818"/>
      <c r="SAY78" s="818"/>
      <c r="SAZ78" s="818"/>
      <c r="SBA78" s="818"/>
      <c r="SBB78" s="818"/>
      <c r="SBC78" s="818"/>
      <c r="SBD78" s="818"/>
      <c r="SBE78" s="818"/>
      <c r="SBF78" s="818"/>
      <c r="SBG78" s="818"/>
      <c r="SBH78" s="818"/>
      <c r="SBI78" s="818"/>
      <c r="SBJ78" s="818"/>
      <c r="SBK78" s="818"/>
      <c r="SBL78" s="818"/>
      <c r="SBM78" s="818"/>
      <c r="SBN78" s="818"/>
      <c r="SBO78" s="818"/>
      <c r="SBP78" s="818"/>
      <c r="SBQ78" s="818"/>
      <c r="SBR78" s="818"/>
      <c r="SBS78" s="818"/>
      <c r="SBT78" s="818"/>
      <c r="SBU78" s="818"/>
      <c r="SBV78" s="818"/>
      <c r="SBW78" s="818"/>
      <c r="SBX78" s="818"/>
      <c r="SBY78" s="818"/>
      <c r="SBZ78" s="818"/>
      <c r="SCA78" s="818"/>
      <c r="SCB78" s="818"/>
      <c r="SCC78" s="818"/>
      <c r="SCD78" s="818"/>
      <c r="SCE78" s="818"/>
      <c r="SCF78" s="818"/>
      <c r="SCG78" s="818"/>
      <c r="SCH78" s="818"/>
      <c r="SCI78" s="818"/>
      <c r="SCJ78" s="818"/>
      <c r="SCK78" s="818"/>
      <c r="SCL78" s="818"/>
      <c r="SCM78" s="818"/>
      <c r="SCN78" s="818"/>
      <c r="SCO78" s="818"/>
      <c r="SCP78" s="818"/>
      <c r="SCQ78" s="818"/>
      <c r="SCR78" s="818"/>
      <c r="SCS78" s="818"/>
      <c r="SCT78" s="818"/>
      <c r="SCU78" s="818"/>
      <c r="SCV78" s="818"/>
      <c r="SCW78" s="818"/>
      <c r="SCX78" s="818"/>
      <c r="SCY78" s="818"/>
      <c r="SCZ78" s="818"/>
      <c r="SDA78" s="818"/>
      <c r="SDB78" s="818"/>
      <c r="SDC78" s="818"/>
      <c r="SDD78" s="818"/>
      <c r="SDE78" s="818"/>
      <c r="SDF78" s="818"/>
      <c r="SDG78" s="818"/>
      <c r="SDH78" s="818"/>
      <c r="SDI78" s="818"/>
      <c r="SDJ78" s="818"/>
      <c r="SDK78" s="818"/>
      <c r="SDL78" s="818"/>
      <c r="SDM78" s="818"/>
      <c r="SDN78" s="818"/>
      <c r="SDO78" s="818"/>
      <c r="SDP78" s="818"/>
      <c r="SDQ78" s="818"/>
      <c r="SDR78" s="818"/>
      <c r="SDS78" s="818"/>
      <c r="SDT78" s="818"/>
      <c r="SDU78" s="818"/>
      <c r="SDV78" s="818"/>
      <c r="SDW78" s="818"/>
      <c r="SDX78" s="818"/>
      <c r="SDY78" s="818"/>
      <c r="SDZ78" s="818"/>
      <c r="SEA78" s="818"/>
      <c r="SEB78" s="818"/>
      <c r="SEC78" s="818"/>
      <c r="SED78" s="818"/>
      <c r="SEE78" s="818"/>
      <c r="SEF78" s="818"/>
      <c r="SEG78" s="818"/>
      <c r="SEH78" s="818"/>
      <c r="SEI78" s="818"/>
      <c r="SEJ78" s="818"/>
      <c r="SEK78" s="818"/>
      <c r="SEL78" s="818"/>
      <c r="SEM78" s="818"/>
      <c r="SEN78" s="818"/>
      <c r="SEO78" s="818"/>
      <c r="SEP78" s="818"/>
      <c r="SEQ78" s="818"/>
      <c r="SER78" s="818"/>
      <c r="SES78" s="818"/>
      <c r="SET78" s="818"/>
      <c r="SEU78" s="818"/>
      <c r="SEV78" s="818"/>
      <c r="SEW78" s="818"/>
      <c r="SEX78" s="818"/>
      <c r="SEY78" s="818"/>
      <c r="SEZ78" s="818"/>
      <c r="SFA78" s="818"/>
      <c r="SFB78" s="818"/>
      <c r="SFC78" s="818"/>
      <c r="SFD78" s="818"/>
      <c r="SFE78" s="818"/>
      <c r="SFF78" s="818"/>
      <c r="SFG78" s="818"/>
      <c r="SFH78" s="818"/>
      <c r="SFI78" s="818"/>
      <c r="SFJ78" s="818"/>
      <c r="SFK78" s="818"/>
      <c r="SFL78" s="818"/>
      <c r="SFM78" s="818"/>
      <c r="SFN78" s="818"/>
      <c r="SFO78" s="818"/>
      <c r="SFP78" s="818"/>
      <c r="SFQ78" s="818"/>
      <c r="SFR78" s="818"/>
      <c r="SFS78" s="818"/>
      <c r="SFT78" s="818"/>
      <c r="SFU78" s="818"/>
      <c r="SFV78" s="818"/>
      <c r="SFW78" s="818"/>
      <c r="SFX78" s="818"/>
      <c r="SFY78" s="818"/>
      <c r="SFZ78" s="818"/>
      <c r="SGA78" s="818"/>
      <c r="SGB78" s="818"/>
      <c r="SGC78" s="818"/>
      <c r="SGD78" s="818"/>
      <c r="SGE78" s="818"/>
      <c r="SGF78" s="818"/>
      <c r="SGG78" s="818"/>
      <c r="SGH78" s="818"/>
      <c r="SGI78" s="818"/>
      <c r="SGJ78" s="818"/>
      <c r="SGK78" s="818"/>
      <c r="SGL78" s="818"/>
      <c r="SGM78" s="818"/>
      <c r="SGN78" s="818"/>
      <c r="SGO78" s="818"/>
      <c r="SGP78" s="818"/>
      <c r="SGQ78" s="818"/>
      <c r="SGR78" s="818"/>
      <c r="SGS78" s="818"/>
      <c r="SGT78" s="818"/>
      <c r="SGU78" s="818"/>
      <c r="SGV78" s="818"/>
      <c r="SGW78" s="818"/>
      <c r="SGX78" s="818"/>
      <c r="SGY78" s="818"/>
      <c r="SGZ78" s="818"/>
      <c r="SHA78" s="818"/>
      <c r="SHB78" s="818"/>
      <c r="SHC78" s="818"/>
      <c r="SHD78" s="818"/>
      <c r="SHE78" s="818"/>
      <c r="SHF78" s="818"/>
      <c r="SHG78" s="818"/>
      <c r="SHH78" s="818"/>
      <c r="SHI78" s="818"/>
      <c r="SHJ78" s="818"/>
      <c r="SHK78" s="818"/>
      <c r="SHL78" s="818"/>
      <c r="SHM78" s="818"/>
      <c r="SHN78" s="818"/>
      <c r="SHO78" s="818"/>
      <c r="SHP78" s="818"/>
      <c r="SHQ78" s="818"/>
      <c r="SHR78" s="818"/>
      <c r="SHS78" s="818"/>
      <c r="SHT78" s="818"/>
      <c r="SHU78" s="818"/>
      <c r="SHV78" s="818"/>
      <c r="SHW78" s="818"/>
      <c r="SHX78" s="818"/>
      <c r="SHY78" s="818"/>
      <c r="SHZ78" s="818"/>
      <c r="SIA78" s="818"/>
      <c r="SIB78" s="818"/>
      <c r="SIC78" s="818"/>
      <c r="SID78" s="818"/>
      <c r="SIE78" s="818"/>
      <c r="SIF78" s="818"/>
      <c r="SIG78" s="818"/>
      <c r="SIH78" s="818"/>
      <c r="SII78" s="818"/>
      <c r="SIJ78" s="818"/>
      <c r="SIK78" s="818"/>
      <c r="SIL78" s="818"/>
      <c r="SIM78" s="818"/>
      <c r="SIN78" s="818"/>
      <c r="SIO78" s="818"/>
      <c r="SIP78" s="818"/>
      <c r="SIQ78" s="818"/>
      <c r="SIR78" s="818"/>
      <c r="SIS78" s="818"/>
      <c r="SIT78" s="818"/>
      <c r="SIU78" s="818"/>
      <c r="SIV78" s="818"/>
      <c r="SIW78" s="818"/>
      <c r="SIX78" s="818"/>
      <c r="SIY78" s="818"/>
      <c r="SIZ78" s="818"/>
      <c r="SJA78" s="818"/>
      <c r="SJB78" s="818"/>
      <c r="SJC78" s="818"/>
      <c r="SJD78" s="818"/>
      <c r="SJE78" s="818"/>
      <c r="SJF78" s="818"/>
      <c r="SJG78" s="818"/>
      <c r="SJH78" s="818"/>
      <c r="SJI78" s="818"/>
      <c r="SJJ78" s="818"/>
      <c r="SJK78" s="818"/>
      <c r="SJL78" s="818"/>
      <c r="SJM78" s="818"/>
      <c r="SJN78" s="818"/>
      <c r="SJO78" s="818"/>
      <c r="SJP78" s="818"/>
      <c r="SJQ78" s="818"/>
      <c r="SJR78" s="818"/>
      <c r="SJS78" s="818"/>
      <c r="SJT78" s="818"/>
      <c r="SJU78" s="818"/>
      <c r="SJV78" s="818"/>
      <c r="SJW78" s="818"/>
      <c r="SJX78" s="818"/>
      <c r="SJY78" s="818"/>
      <c r="SJZ78" s="818"/>
      <c r="SKA78" s="818"/>
      <c r="SKB78" s="818"/>
      <c r="SKC78" s="818"/>
      <c r="SKD78" s="818"/>
      <c r="SKE78" s="818"/>
      <c r="SKF78" s="818"/>
      <c r="SKG78" s="818"/>
      <c r="SKH78" s="818"/>
      <c r="SKI78" s="818"/>
      <c r="SKJ78" s="818"/>
      <c r="SKK78" s="818"/>
      <c r="SKL78" s="818"/>
      <c r="SKM78" s="818"/>
      <c r="SKN78" s="818"/>
      <c r="SKO78" s="818"/>
      <c r="SKP78" s="818"/>
      <c r="SKQ78" s="818"/>
      <c r="SKR78" s="818"/>
      <c r="SKS78" s="818"/>
      <c r="SKT78" s="818"/>
      <c r="SKU78" s="818"/>
      <c r="SKV78" s="818"/>
      <c r="SKW78" s="818"/>
      <c r="SKX78" s="818"/>
      <c r="SKY78" s="818"/>
      <c r="SKZ78" s="818"/>
      <c r="SLA78" s="818"/>
      <c r="SLB78" s="818"/>
      <c r="SLC78" s="818"/>
      <c r="SLD78" s="818"/>
      <c r="SLE78" s="818"/>
      <c r="SLF78" s="818"/>
      <c r="SLG78" s="818"/>
      <c r="SLH78" s="818"/>
      <c r="SLI78" s="818"/>
      <c r="SLJ78" s="818"/>
      <c r="SLK78" s="818"/>
      <c r="SLL78" s="818"/>
      <c r="SLM78" s="818"/>
      <c r="SLN78" s="818"/>
      <c r="SLO78" s="818"/>
      <c r="SLP78" s="818"/>
      <c r="SLQ78" s="818"/>
      <c r="SLR78" s="818"/>
      <c r="SLS78" s="818"/>
      <c r="SLT78" s="818"/>
      <c r="SLU78" s="818"/>
      <c r="SLV78" s="818"/>
      <c r="SLW78" s="818"/>
      <c r="SLX78" s="818"/>
      <c r="SLY78" s="818"/>
      <c r="SLZ78" s="818"/>
      <c r="SMA78" s="818"/>
      <c r="SMB78" s="818"/>
      <c r="SMC78" s="818"/>
      <c r="SMD78" s="818"/>
      <c r="SME78" s="818"/>
      <c r="SMF78" s="818"/>
      <c r="SMG78" s="818"/>
      <c r="SMH78" s="818"/>
      <c r="SMI78" s="818"/>
      <c r="SMJ78" s="818"/>
      <c r="SMK78" s="818"/>
      <c r="SML78" s="818"/>
      <c r="SMM78" s="818"/>
      <c r="SMN78" s="818"/>
      <c r="SMO78" s="818"/>
      <c r="SMP78" s="818"/>
      <c r="SMQ78" s="818"/>
      <c r="SMR78" s="818"/>
      <c r="SMS78" s="818"/>
      <c r="SMT78" s="818"/>
      <c r="SMU78" s="818"/>
      <c r="SMV78" s="818"/>
      <c r="SMW78" s="818"/>
      <c r="SMX78" s="818"/>
      <c r="SMY78" s="818"/>
      <c r="SMZ78" s="818"/>
      <c r="SNA78" s="818"/>
      <c r="SNB78" s="818"/>
      <c r="SNC78" s="818"/>
      <c r="SND78" s="818"/>
      <c r="SNE78" s="818"/>
      <c r="SNF78" s="818"/>
      <c r="SNG78" s="818"/>
      <c r="SNH78" s="818"/>
      <c r="SNI78" s="818"/>
      <c r="SNJ78" s="818"/>
      <c r="SNK78" s="818"/>
      <c r="SNL78" s="818"/>
      <c r="SNM78" s="818"/>
      <c r="SNN78" s="818"/>
      <c r="SNO78" s="818"/>
      <c r="SNP78" s="818"/>
      <c r="SNQ78" s="818"/>
      <c r="SNR78" s="818"/>
      <c r="SNS78" s="818"/>
      <c r="SNT78" s="818"/>
      <c r="SNU78" s="818"/>
      <c r="SNV78" s="818"/>
      <c r="SNW78" s="818"/>
      <c r="SNX78" s="818"/>
      <c r="SNY78" s="818"/>
      <c r="SNZ78" s="818"/>
      <c r="SOA78" s="818"/>
      <c r="SOB78" s="818"/>
      <c r="SOC78" s="818"/>
      <c r="SOD78" s="818"/>
      <c r="SOE78" s="818"/>
      <c r="SOF78" s="818"/>
      <c r="SOG78" s="818"/>
      <c r="SOH78" s="818"/>
      <c r="SOI78" s="818"/>
      <c r="SOJ78" s="818"/>
      <c r="SOK78" s="818"/>
      <c r="SOL78" s="818"/>
      <c r="SOM78" s="818"/>
      <c r="SON78" s="818"/>
      <c r="SOO78" s="818"/>
      <c r="SOP78" s="818"/>
      <c r="SOQ78" s="818"/>
      <c r="SOR78" s="818"/>
      <c r="SOS78" s="818"/>
      <c r="SOT78" s="818"/>
      <c r="SOU78" s="818"/>
      <c r="SOV78" s="818"/>
      <c r="SOW78" s="818"/>
      <c r="SOX78" s="818"/>
      <c r="SOY78" s="818"/>
      <c r="SOZ78" s="818"/>
      <c r="SPA78" s="818"/>
      <c r="SPB78" s="818"/>
      <c r="SPC78" s="818"/>
      <c r="SPD78" s="818"/>
      <c r="SPE78" s="818"/>
      <c r="SPF78" s="818"/>
      <c r="SPG78" s="818"/>
      <c r="SPH78" s="818"/>
      <c r="SPI78" s="818"/>
      <c r="SPJ78" s="818"/>
      <c r="SPK78" s="818"/>
      <c r="SPL78" s="818"/>
      <c r="SPM78" s="818"/>
      <c r="SPN78" s="818"/>
      <c r="SPO78" s="818"/>
      <c r="SPP78" s="818"/>
      <c r="SPQ78" s="818"/>
      <c r="SPR78" s="818"/>
      <c r="SPS78" s="818"/>
      <c r="SPT78" s="818"/>
      <c r="SPU78" s="818"/>
      <c r="SPV78" s="818"/>
      <c r="SPW78" s="818"/>
      <c r="SPX78" s="818"/>
      <c r="SPY78" s="818"/>
      <c r="SPZ78" s="818"/>
      <c r="SQA78" s="818"/>
      <c r="SQB78" s="818"/>
      <c r="SQC78" s="818"/>
      <c r="SQD78" s="818"/>
      <c r="SQE78" s="818"/>
      <c r="SQF78" s="818"/>
      <c r="SQG78" s="818"/>
      <c r="SQH78" s="818"/>
      <c r="SQI78" s="818"/>
      <c r="SQJ78" s="818"/>
      <c r="SQK78" s="818"/>
      <c r="SQL78" s="818"/>
      <c r="SQM78" s="818"/>
      <c r="SQN78" s="818"/>
      <c r="SQO78" s="818"/>
      <c r="SQP78" s="818"/>
      <c r="SQQ78" s="818"/>
      <c r="SQR78" s="818"/>
      <c r="SQS78" s="818"/>
      <c r="SQT78" s="818"/>
      <c r="SQU78" s="818"/>
      <c r="SQV78" s="818"/>
      <c r="SQW78" s="818"/>
      <c r="SQX78" s="818"/>
      <c r="SQY78" s="818"/>
      <c r="SQZ78" s="818"/>
      <c r="SRA78" s="818"/>
      <c r="SRB78" s="818"/>
      <c r="SRC78" s="818"/>
      <c r="SRD78" s="818"/>
      <c r="SRE78" s="818"/>
      <c r="SRF78" s="818"/>
      <c r="SRG78" s="818"/>
      <c r="SRH78" s="818"/>
      <c r="SRI78" s="818"/>
      <c r="SRJ78" s="818"/>
      <c r="SRK78" s="818"/>
      <c r="SRL78" s="818"/>
      <c r="SRM78" s="818"/>
      <c r="SRN78" s="818"/>
      <c r="SRO78" s="818"/>
      <c r="SRP78" s="818"/>
      <c r="SRQ78" s="818"/>
      <c r="SRR78" s="818"/>
      <c r="SRS78" s="818"/>
      <c r="SRT78" s="818"/>
      <c r="SRU78" s="818"/>
      <c r="SRV78" s="818"/>
      <c r="SRW78" s="818"/>
      <c r="SRX78" s="818"/>
      <c r="SRY78" s="818"/>
      <c r="SRZ78" s="818"/>
      <c r="SSA78" s="818"/>
      <c r="SSB78" s="818"/>
      <c r="SSC78" s="818"/>
      <c r="SSD78" s="818"/>
      <c r="SSE78" s="818"/>
      <c r="SSF78" s="818"/>
      <c r="SSG78" s="818"/>
      <c r="SSH78" s="818"/>
      <c r="SSI78" s="818"/>
      <c r="SSJ78" s="818"/>
      <c r="SSK78" s="818"/>
      <c r="SSL78" s="818"/>
      <c r="SSM78" s="818"/>
      <c r="SSN78" s="818"/>
      <c r="SSO78" s="818"/>
      <c r="SSP78" s="818"/>
      <c r="SSQ78" s="818"/>
      <c r="SSR78" s="818"/>
      <c r="SSS78" s="818"/>
      <c r="SST78" s="818"/>
      <c r="SSU78" s="818"/>
      <c r="SSV78" s="818"/>
      <c r="SSW78" s="818"/>
      <c r="SSX78" s="818"/>
      <c r="SSY78" s="818"/>
      <c r="SSZ78" s="818"/>
      <c r="STA78" s="818"/>
      <c r="STB78" s="818"/>
      <c r="STC78" s="818"/>
      <c r="STD78" s="818"/>
      <c r="STE78" s="818"/>
      <c r="STF78" s="818"/>
      <c r="STG78" s="818"/>
      <c r="STH78" s="818"/>
      <c r="STI78" s="818"/>
      <c r="STJ78" s="818"/>
      <c r="STK78" s="818"/>
      <c r="STL78" s="818"/>
      <c r="STM78" s="818"/>
      <c r="STN78" s="818"/>
      <c r="STO78" s="818"/>
      <c r="STP78" s="818"/>
      <c r="STQ78" s="818"/>
      <c r="STR78" s="818"/>
      <c r="STS78" s="818"/>
      <c r="STT78" s="818"/>
      <c r="STU78" s="818"/>
      <c r="STV78" s="818"/>
      <c r="STW78" s="818"/>
      <c r="STX78" s="818"/>
      <c r="STY78" s="818"/>
      <c r="STZ78" s="818"/>
      <c r="SUA78" s="818"/>
      <c r="SUB78" s="818"/>
      <c r="SUC78" s="818"/>
      <c r="SUD78" s="818"/>
      <c r="SUE78" s="818"/>
      <c r="SUF78" s="818"/>
      <c r="SUG78" s="818"/>
      <c r="SUH78" s="818"/>
      <c r="SUI78" s="818"/>
      <c r="SUJ78" s="818"/>
      <c r="SUK78" s="818"/>
      <c r="SUL78" s="818"/>
      <c r="SUM78" s="818"/>
      <c r="SUN78" s="818"/>
      <c r="SUO78" s="818"/>
      <c r="SUP78" s="818"/>
      <c r="SUQ78" s="818"/>
      <c r="SUR78" s="818"/>
      <c r="SUS78" s="818"/>
      <c r="SUT78" s="818"/>
      <c r="SUU78" s="818"/>
      <c r="SUV78" s="818"/>
      <c r="SUW78" s="818"/>
      <c r="SUX78" s="818"/>
      <c r="SUY78" s="818"/>
      <c r="SUZ78" s="818"/>
      <c r="SVA78" s="818"/>
      <c r="SVB78" s="818"/>
      <c r="SVC78" s="818"/>
      <c r="SVD78" s="818"/>
      <c r="SVE78" s="818"/>
      <c r="SVF78" s="818"/>
      <c r="SVG78" s="818"/>
      <c r="SVH78" s="818"/>
      <c r="SVI78" s="818"/>
      <c r="SVJ78" s="818"/>
      <c r="SVK78" s="818"/>
      <c r="SVL78" s="818"/>
      <c r="SVM78" s="818"/>
      <c r="SVN78" s="818"/>
      <c r="SVO78" s="818"/>
      <c r="SVP78" s="818"/>
      <c r="SVQ78" s="818"/>
      <c r="SVR78" s="818"/>
      <c r="SVS78" s="818"/>
      <c r="SVT78" s="818"/>
      <c r="SVU78" s="818"/>
      <c r="SVV78" s="818"/>
      <c r="SVW78" s="818"/>
      <c r="SVX78" s="818"/>
      <c r="SVY78" s="818"/>
      <c r="SVZ78" s="818"/>
      <c r="SWA78" s="818"/>
      <c r="SWB78" s="818"/>
      <c r="SWC78" s="818"/>
      <c r="SWD78" s="818"/>
      <c r="SWE78" s="818"/>
      <c r="SWF78" s="818"/>
      <c r="SWG78" s="818"/>
      <c r="SWH78" s="818"/>
      <c r="SWI78" s="818"/>
      <c r="SWJ78" s="818"/>
      <c r="SWK78" s="818"/>
      <c r="SWL78" s="818"/>
      <c r="SWM78" s="818"/>
      <c r="SWN78" s="818"/>
      <c r="SWO78" s="818"/>
      <c r="SWP78" s="818"/>
      <c r="SWQ78" s="818"/>
      <c r="SWR78" s="818"/>
      <c r="SWS78" s="818"/>
      <c r="SWT78" s="818"/>
      <c r="SWU78" s="818"/>
      <c r="SWV78" s="818"/>
      <c r="SWW78" s="818"/>
      <c r="SWX78" s="818"/>
      <c r="SWY78" s="818"/>
      <c r="SWZ78" s="818"/>
      <c r="SXA78" s="818"/>
      <c r="SXB78" s="818"/>
      <c r="SXC78" s="818"/>
      <c r="SXD78" s="818"/>
      <c r="SXE78" s="818"/>
      <c r="SXF78" s="818"/>
      <c r="SXG78" s="818"/>
      <c r="SXH78" s="818"/>
      <c r="SXI78" s="818"/>
      <c r="SXJ78" s="818"/>
      <c r="SXK78" s="818"/>
      <c r="SXL78" s="818"/>
      <c r="SXM78" s="818"/>
      <c r="SXN78" s="818"/>
      <c r="SXO78" s="818"/>
      <c r="SXP78" s="818"/>
      <c r="SXQ78" s="818"/>
      <c r="SXR78" s="818"/>
      <c r="SXS78" s="818"/>
      <c r="SXT78" s="818"/>
      <c r="SXU78" s="818"/>
      <c r="SXV78" s="818"/>
      <c r="SXW78" s="818"/>
      <c r="SXX78" s="818"/>
      <c r="SXY78" s="818"/>
      <c r="SXZ78" s="818"/>
      <c r="SYA78" s="818"/>
      <c r="SYB78" s="818"/>
      <c r="SYC78" s="818"/>
      <c r="SYD78" s="818"/>
      <c r="SYE78" s="818"/>
      <c r="SYF78" s="818"/>
      <c r="SYG78" s="818"/>
      <c r="SYH78" s="818"/>
      <c r="SYI78" s="818"/>
      <c r="SYJ78" s="818"/>
      <c r="SYK78" s="818"/>
      <c r="SYL78" s="818"/>
      <c r="SYM78" s="818"/>
      <c r="SYN78" s="818"/>
      <c r="SYO78" s="818"/>
      <c r="SYP78" s="818"/>
      <c r="SYQ78" s="818"/>
      <c r="SYR78" s="818"/>
      <c r="SYS78" s="818"/>
      <c r="SYT78" s="818"/>
      <c r="SYU78" s="818"/>
      <c r="SYV78" s="818"/>
      <c r="SYW78" s="818"/>
      <c r="SYX78" s="818"/>
      <c r="SYY78" s="818"/>
      <c r="SYZ78" s="818"/>
      <c r="SZA78" s="818"/>
      <c r="SZB78" s="818"/>
      <c r="SZC78" s="818"/>
      <c r="SZD78" s="818"/>
      <c r="SZE78" s="818"/>
      <c r="SZF78" s="818"/>
      <c r="SZG78" s="818"/>
      <c r="SZH78" s="818"/>
      <c r="SZI78" s="818"/>
      <c r="SZJ78" s="818"/>
      <c r="SZK78" s="818"/>
      <c r="SZL78" s="818"/>
      <c r="SZM78" s="818"/>
      <c r="SZN78" s="818"/>
      <c r="SZO78" s="818"/>
      <c r="SZP78" s="818"/>
      <c r="SZQ78" s="818"/>
      <c r="SZR78" s="818"/>
      <c r="SZS78" s="818"/>
      <c r="SZT78" s="818"/>
      <c r="SZU78" s="818"/>
      <c r="SZV78" s="818"/>
      <c r="SZW78" s="818"/>
      <c r="SZX78" s="818"/>
      <c r="SZY78" s="818"/>
      <c r="SZZ78" s="818"/>
      <c r="TAA78" s="818"/>
      <c r="TAB78" s="818"/>
      <c r="TAC78" s="818"/>
      <c r="TAD78" s="818"/>
      <c r="TAE78" s="818"/>
      <c r="TAF78" s="818"/>
      <c r="TAG78" s="818"/>
      <c r="TAH78" s="818"/>
      <c r="TAI78" s="818"/>
      <c r="TAJ78" s="818"/>
      <c r="TAK78" s="818"/>
      <c r="TAL78" s="818"/>
      <c r="TAM78" s="818"/>
      <c r="TAN78" s="818"/>
      <c r="TAO78" s="818"/>
      <c r="TAP78" s="818"/>
      <c r="TAQ78" s="818"/>
      <c r="TAR78" s="818"/>
      <c r="TAS78" s="818"/>
      <c r="TAT78" s="818"/>
      <c r="TAU78" s="818"/>
      <c r="TAV78" s="818"/>
      <c r="TAW78" s="818"/>
      <c r="TAX78" s="818"/>
      <c r="TAY78" s="818"/>
      <c r="TAZ78" s="818"/>
      <c r="TBA78" s="818"/>
      <c r="TBB78" s="818"/>
      <c r="TBC78" s="818"/>
      <c r="TBD78" s="818"/>
      <c r="TBE78" s="818"/>
      <c r="TBF78" s="818"/>
      <c r="TBG78" s="818"/>
      <c r="TBH78" s="818"/>
      <c r="TBI78" s="818"/>
      <c r="TBJ78" s="818"/>
      <c r="TBK78" s="818"/>
      <c r="TBL78" s="818"/>
      <c r="TBM78" s="818"/>
      <c r="TBN78" s="818"/>
      <c r="TBO78" s="818"/>
      <c r="TBP78" s="818"/>
      <c r="TBQ78" s="818"/>
      <c r="TBR78" s="818"/>
      <c r="TBS78" s="818"/>
      <c r="TBT78" s="818"/>
      <c r="TBU78" s="818"/>
      <c r="TBV78" s="818"/>
      <c r="TBW78" s="818"/>
      <c r="TBX78" s="818"/>
      <c r="TBY78" s="818"/>
      <c r="TBZ78" s="818"/>
      <c r="TCA78" s="818"/>
      <c r="TCB78" s="818"/>
      <c r="TCC78" s="818"/>
      <c r="TCD78" s="818"/>
      <c r="TCE78" s="818"/>
      <c r="TCF78" s="818"/>
      <c r="TCG78" s="818"/>
      <c r="TCH78" s="818"/>
      <c r="TCI78" s="818"/>
      <c r="TCJ78" s="818"/>
      <c r="TCK78" s="818"/>
      <c r="TCL78" s="818"/>
      <c r="TCM78" s="818"/>
      <c r="TCN78" s="818"/>
      <c r="TCO78" s="818"/>
      <c r="TCP78" s="818"/>
      <c r="TCQ78" s="818"/>
      <c r="TCR78" s="818"/>
      <c r="TCS78" s="818"/>
      <c r="TCT78" s="818"/>
      <c r="TCU78" s="818"/>
      <c r="TCV78" s="818"/>
      <c r="TCW78" s="818"/>
      <c r="TCX78" s="818"/>
      <c r="TCY78" s="818"/>
      <c r="TCZ78" s="818"/>
      <c r="TDA78" s="818"/>
      <c r="TDB78" s="818"/>
      <c r="TDC78" s="818"/>
      <c r="TDD78" s="818"/>
      <c r="TDE78" s="818"/>
      <c r="TDF78" s="818"/>
      <c r="TDG78" s="818"/>
      <c r="TDH78" s="818"/>
      <c r="TDI78" s="818"/>
      <c r="TDJ78" s="818"/>
      <c r="TDK78" s="818"/>
      <c r="TDL78" s="818"/>
      <c r="TDM78" s="818"/>
      <c r="TDN78" s="818"/>
      <c r="TDO78" s="818"/>
      <c r="TDP78" s="818"/>
      <c r="TDQ78" s="818"/>
      <c r="TDR78" s="818"/>
      <c r="TDS78" s="818"/>
      <c r="TDT78" s="818"/>
      <c r="TDU78" s="818"/>
      <c r="TDV78" s="818"/>
      <c r="TDW78" s="818"/>
      <c r="TDX78" s="818"/>
      <c r="TDY78" s="818"/>
      <c r="TDZ78" s="818"/>
      <c r="TEA78" s="818"/>
      <c r="TEB78" s="818"/>
      <c r="TEC78" s="818"/>
      <c r="TED78" s="818"/>
      <c r="TEE78" s="818"/>
      <c r="TEF78" s="818"/>
      <c r="TEG78" s="818"/>
      <c r="TEH78" s="818"/>
      <c r="TEI78" s="818"/>
      <c r="TEJ78" s="818"/>
      <c r="TEK78" s="818"/>
      <c r="TEL78" s="818"/>
      <c r="TEM78" s="818"/>
      <c r="TEN78" s="818"/>
      <c r="TEO78" s="818"/>
      <c r="TEP78" s="818"/>
      <c r="TEQ78" s="818"/>
      <c r="TER78" s="818"/>
      <c r="TES78" s="818"/>
      <c r="TET78" s="818"/>
      <c r="TEU78" s="818"/>
      <c r="TEV78" s="818"/>
      <c r="TEW78" s="818"/>
      <c r="TEX78" s="818"/>
      <c r="TEY78" s="818"/>
      <c r="TEZ78" s="818"/>
      <c r="TFA78" s="818"/>
      <c r="TFB78" s="818"/>
      <c r="TFC78" s="818"/>
      <c r="TFD78" s="818"/>
      <c r="TFE78" s="818"/>
      <c r="TFF78" s="818"/>
      <c r="TFG78" s="818"/>
      <c r="TFH78" s="818"/>
      <c r="TFI78" s="818"/>
      <c r="TFJ78" s="818"/>
      <c r="TFK78" s="818"/>
      <c r="TFL78" s="818"/>
      <c r="TFM78" s="818"/>
      <c r="TFN78" s="818"/>
      <c r="TFO78" s="818"/>
      <c r="TFP78" s="818"/>
      <c r="TFQ78" s="818"/>
      <c r="TFR78" s="818"/>
      <c r="TFS78" s="818"/>
      <c r="TFT78" s="818"/>
      <c r="TFU78" s="818"/>
      <c r="TFV78" s="818"/>
      <c r="TFW78" s="818"/>
      <c r="TFX78" s="818"/>
      <c r="TFY78" s="818"/>
      <c r="TFZ78" s="818"/>
      <c r="TGA78" s="818"/>
      <c r="TGB78" s="818"/>
      <c r="TGC78" s="818"/>
      <c r="TGD78" s="818"/>
      <c r="TGE78" s="818"/>
      <c r="TGF78" s="818"/>
      <c r="TGG78" s="818"/>
      <c r="TGH78" s="818"/>
      <c r="TGI78" s="818"/>
      <c r="TGJ78" s="818"/>
      <c r="TGK78" s="818"/>
      <c r="TGL78" s="818"/>
      <c r="TGM78" s="818"/>
      <c r="TGN78" s="818"/>
      <c r="TGO78" s="818"/>
      <c r="TGP78" s="818"/>
      <c r="TGQ78" s="818"/>
      <c r="TGR78" s="818"/>
      <c r="TGS78" s="818"/>
      <c r="TGT78" s="818"/>
      <c r="TGU78" s="818"/>
      <c r="TGV78" s="818"/>
      <c r="TGW78" s="818"/>
      <c r="TGX78" s="818"/>
      <c r="TGY78" s="818"/>
      <c r="TGZ78" s="818"/>
      <c r="THA78" s="818"/>
      <c r="THB78" s="818"/>
      <c r="THC78" s="818"/>
      <c r="THD78" s="818"/>
      <c r="THE78" s="818"/>
      <c r="THF78" s="818"/>
      <c r="THG78" s="818"/>
      <c r="THH78" s="818"/>
      <c r="THI78" s="818"/>
      <c r="THJ78" s="818"/>
      <c r="THK78" s="818"/>
      <c r="THL78" s="818"/>
      <c r="THM78" s="818"/>
      <c r="THN78" s="818"/>
      <c r="THO78" s="818"/>
      <c r="THP78" s="818"/>
      <c r="THQ78" s="818"/>
      <c r="THR78" s="818"/>
      <c r="THS78" s="818"/>
      <c r="THT78" s="818"/>
      <c r="THU78" s="818"/>
      <c r="THV78" s="818"/>
      <c r="THW78" s="818"/>
      <c r="THX78" s="818"/>
      <c r="THY78" s="818"/>
      <c r="THZ78" s="818"/>
      <c r="TIA78" s="818"/>
      <c r="TIB78" s="818"/>
      <c r="TIC78" s="818"/>
      <c r="TID78" s="818"/>
      <c r="TIE78" s="818"/>
      <c r="TIF78" s="818"/>
      <c r="TIG78" s="818"/>
      <c r="TIH78" s="818"/>
      <c r="TII78" s="818"/>
      <c r="TIJ78" s="818"/>
      <c r="TIK78" s="818"/>
      <c r="TIL78" s="818"/>
      <c r="TIM78" s="818"/>
      <c r="TIN78" s="818"/>
      <c r="TIO78" s="818"/>
      <c r="TIP78" s="818"/>
      <c r="TIQ78" s="818"/>
      <c r="TIR78" s="818"/>
      <c r="TIS78" s="818"/>
      <c r="TIT78" s="818"/>
      <c r="TIU78" s="818"/>
      <c r="TIV78" s="818"/>
      <c r="TIW78" s="818"/>
      <c r="TIX78" s="818"/>
      <c r="TIY78" s="818"/>
      <c r="TIZ78" s="818"/>
      <c r="TJA78" s="818"/>
      <c r="TJB78" s="818"/>
      <c r="TJC78" s="818"/>
      <c r="TJD78" s="818"/>
      <c r="TJE78" s="818"/>
      <c r="TJF78" s="818"/>
      <c r="TJG78" s="818"/>
      <c r="TJH78" s="818"/>
      <c r="TJI78" s="818"/>
      <c r="TJJ78" s="818"/>
      <c r="TJK78" s="818"/>
      <c r="TJL78" s="818"/>
      <c r="TJM78" s="818"/>
      <c r="TJN78" s="818"/>
      <c r="TJO78" s="818"/>
      <c r="TJP78" s="818"/>
      <c r="TJQ78" s="818"/>
      <c r="TJR78" s="818"/>
      <c r="TJS78" s="818"/>
      <c r="TJT78" s="818"/>
      <c r="TJU78" s="818"/>
      <c r="TJV78" s="818"/>
      <c r="TJW78" s="818"/>
      <c r="TJX78" s="818"/>
      <c r="TJY78" s="818"/>
      <c r="TJZ78" s="818"/>
      <c r="TKA78" s="818"/>
      <c r="TKB78" s="818"/>
      <c r="TKC78" s="818"/>
      <c r="TKD78" s="818"/>
      <c r="TKE78" s="818"/>
      <c r="TKF78" s="818"/>
      <c r="TKG78" s="818"/>
      <c r="TKH78" s="818"/>
      <c r="TKI78" s="818"/>
      <c r="TKJ78" s="818"/>
      <c r="TKK78" s="818"/>
      <c r="TKL78" s="818"/>
      <c r="TKM78" s="818"/>
      <c r="TKN78" s="818"/>
      <c r="TKO78" s="818"/>
      <c r="TKP78" s="818"/>
      <c r="TKQ78" s="818"/>
      <c r="TKR78" s="818"/>
      <c r="TKS78" s="818"/>
      <c r="TKT78" s="818"/>
      <c r="TKU78" s="818"/>
      <c r="TKV78" s="818"/>
      <c r="TKW78" s="818"/>
      <c r="TKX78" s="818"/>
      <c r="TKY78" s="818"/>
      <c r="TKZ78" s="818"/>
      <c r="TLA78" s="818"/>
      <c r="TLB78" s="818"/>
      <c r="TLC78" s="818"/>
      <c r="TLD78" s="818"/>
      <c r="TLE78" s="818"/>
      <c r="TLF78" s="818"/>
      <c r="TLG78" s="818"/>
      <c r="TLH78" s="818"/>
      <c r="TLI78" s="818"/>
      <c r="TLJ78" s="818"/>
      <c r="TLK78" s="818"/>
      <c r="TLL78" s="818"/>
      <c r="TLM78" s="818"/>
      <c r="TLN78" s="818"/>
      <c r="TLO78" s="818"/>
      <c r="TLP78" s="818"/>
      <c r="TLQ78" s="818"/>
      <c r="TLR78" s="818"/>
      <c r="TLS78" s="818"/>
      <c r="TLT78" s="818"/>
      <c r="TLU78" s="818"/>
      <c r="TLV78" s="818"/>
      <c r="TLW78" s="818"/>
      <c r="TLX78" s="818"/>
      <c r="TLY78" s="818"/>
      <c r="TLZ78" s="818"/>
      <c r="TMA78" s="818"/>
      <c r="TMB78" s="818"/>
      <c r="TMC78" s="818"/>
      <c r="TMD78" s="818"/>
      <c r="TME78" s="818"/>
      <c r="TMF78" s="818"/>
      <c r="TMG78" s="818"/>
      <c r="TMH78" s="818"/>
      <c r="TMI78" s="818"/>
      <c r="TMJ78" s="818"/>
      <c r="TMK78" s="818"/>
      <c r="TML78" s="818"/>
      <c r="TMM78" s="818"/>
      <c r="TMN78" s="818"/>
      <c r="TMO78" s="818"/>
      <c r="TMP78" s="818"/>
      <c r="TMQ78" s="818"/>
      <c r="TMR78" s="818"/>
      <c r="TMS78" s="818"/>
      <c r="TMT78" s="818"/>
      <c r="TMU78" s="818"/>
      <c r="TMV78" s="818"/>
      <c r="TMW78" s="818"/>
      <c r="TMX78" s="818"/>
      <c r="TMY78" s="818"/>
      <c r="TMZ78" s="818"/>
      <c r="TNA78" s="818"/>
      <c r="TNB78" s="818"/>
      <c r="TNC78" s="818"/>
      <c r="TND78" s="818"/>
      <c r="TNE78" s="818"/>
      <c r="TNF78" s="818"/>
      <c r="TNG78" s="818"/>
      <c r="TNH78" s="818"/>
      <c r="TNI78" s="818"/>
      <c r="TNJ78" s="818"/>
      <c r="TNK78" s="818"/>
      <c r="TNL78" s="818"/>
      <c r="TNM78" s="818"/>
      <c r="TNN78" s="818"/>
      <c r="TNO78" s="818"/>
      <c r="TNP78" s="818"/>
      <c r="TNQ78" s="818"/>
      <c r="TNR78" s="818"/>
      <c r="TNS78" s="818"/>
      <c r="TNT78" s="818"/>
      <c r="TNU78" s="818"/>
      <c r="TNV78" s="818"/>
      <c r="TNW78" s="818"/>
      <c r="TNX78" s="818"/>
      <c r="TNY78" s="818"/>
      <c r="TNZ78" s="818"/>
      <c r="TOA78" s="818"/>
      <c r="TOB78" s="818"/>
      <c r="TOC78" s="818"/>
      <c r="TOD78" s="818"/>
      <c r="TOE78" s="818"/>
      <c r="TOF78" s="818"/>
      <c r="TOG78" s="818"/>
      <c r="TOH78" s="818"/>
      <c r="TOI78" s="818"/>
      <c r="TOJ78" s="818"/>
      <c r="TOK78" s="818"/>
      <c r="TOL78" s="818"/>
      <c r="TOM78" s="818"/>
      <c r="TON78" s="818"/>
      <c r="TOO78" s="818"/>
      <c r="TOP78" s="818"/>
      <c r="TOQ78" s="818"/>
      <c r="TOR78" s="818"/>
      <c r="TOS78" s="818"/>
      <c r="TOT78" s="818"/>
      <c r="TOU78" s="818"/>
      <c r="TOV78" s="818"/>
      <c r="TOW78" s="818"/>
      <c r="TOX78" s="818"/>
      <c r="TOY78" s="818"/>
      <c r="TOZ78" s="818"/>
      <c r="TPA78" s="818"/>
      <c r="TPB78" s="818"/>
      <c r="TPC78" s="818"/>
      <c r="TPD78" s="818"/>
      <c r="TPE78" s="818"/>
      <c r="TPF78" s="818"/>
      <c r="TPG78" s="818"/>
      <c r="TPH78" s="818"/>
      <c r="TPI78" s="818"/>
      <c r="TPJ78" s="818"/>
      <c r="TPK78" s="818"/>
      <c r="TPL78" s="818"/>
      <c r="TPM78" s="818"/>
      <c r="TPN78" s="818"/>
      <c r="TPO78" s="818"/>
      <c r="TPP78" s="818"/>
      <c r="TPQ78" s="818"/>
      <c r="TPR78" s="818"/>
      <c r="TPS78" s="818"/>
      <c r="TPT78" s="818"/>
      <c r="TPU78" s="818"/>
      <c r="TPV78" s="818"/>
      <c r="TPW78" s="818"/>
      <c r="TPX78" s="818"/>
      <c r="TPY78" s="818"/>
      <c r="TPZ78" s="818"/>
      <c r="TQA78" s="818"/>
      <c r="TQB78" s="818"/>
      <c r="TQC78" s="818"/>
      <c r="TQD78" s="818"/>
      <c r="TQE78" s="818"/>
      <c r="TQF78" s="818"/>
      <c r="TQG78" s="818"/>
      <c r="TQH78" s="818"/>
      <c r="TQI78" s="818"/>
      <c r="TQJ78" s="818"/>
      <c r="TQK78" s="818"/>
      <c r="TQL78" s="818"/>
      <c r="TQM78" s="818"/>
      <c r="TQN78" s="818"/>
      <c r="TQO78" s="818"/>
      <c r="TQP78" s="818"/>
      <c r="TQQ78" s="818"/>
      <c r="TQR78" s="818"/>
      <c r="TQS78" s="818"/>
      <c r="TQT78" s="818"/>
      <c r="TQU78" s="818"/>
      <c r="TQV78" s="818"/>
      <c r="TQW78" s="818"/>
      <c r="TQX78" s="818"/>
      <c r="TQY78" s="818"/>
      <c r="TQZ78" s="818"/>
      <c r="TRA78" s="818"/>
      <c r="TRB78" s="818"/>
      <c r="TRC78" s="818"/>
      <c r="TRD78" s="818"/>
      <c r="TRE78" s="818"/>
      <c r="TRF78" s="818"/>
      <c r="TRG78" s="818"/>
      <c r="TRH78" s="818"/>
      <c r="TRI78" s="818"/>
      <c r="TRJ78" s="818"/>
      <c r="TRK78" s="818"/>
      <c r="TRL78" s="818"/>
      <c r="TRM78" s="818"/>
      <c r="TRN78" s="818"/>
      <c r="TRO78" s="818"/>
      <c r="TRP78" s="818"/>
      <c r="TRQ78" s="818"/>
      <c r="TRR78" s="818"/>
      <c r="TRS78" s="818"/>
      <c r="TRT78" s="818"/>
      <c r="TRU78" s="818"/>
      <c r="TRV78" s="818"/>
      <c r="TRW78" s="818"/>
      <c r="TRX78" s="818"/>
      <c r="TRY78" s="818"/>
      <c r="TRZ78" s="818"/>
      <c r="TSA78" s="818"/>
      <c r="TSB78" s="818"/>
      <c r="TSC78" s="818"/>
      <c r="TSD78" s="818"/>
      <c r="TSE78" s="818"/>
      <c r="TSF78" s="818"/>
      <c r="TSG78" s="818"/>
      <c r="TSH78" s="818"/>
      <c r="TSI78" s="818"/>
      <c r="TSJ78" s="818"/>
      <c r="TSK78" s="818"/>
      <c r="TSL78" s="818"/>
      <c r="TSM78" s="818"/>
      <c r="TSN78" s="818"/>
      <c r="TSO78" s="818"/>
      <c r="TSP78" s="818"/>
      <c r="TSQ78" s="818"/>
      <c r="TSR78" s="818"/>
      <c r="TSS78" s="818"/>
      <c r="TST78" s="818"/>
      <c r="TSU78" s="818"/>
      <c r="TSV78" s="818"/>
      <c r="TSW78" s="818"/>
      <c r="TSX78" s="818"/>
      <c r="TSY78" s="818"/>
      <c r="TSZ78" s="818"/>
      <c r="TTA78" s="818"/>
      <c r="TTB78" s="818"/>
      <c r="TTC78" s="818"/>
      <c r="TTD78" s="818"/>
      <c r="TTE78" s="818"/>
      <c r="TTF78" s="818"/>
      <c r="TTG78" s="818"/>
      <c r="TTH78" s="818"/>
      <c r="TTI78" s="818"/>
      <c r="TTJ78" s="818"/>
      <c r="TTK78" s="818"/>
      <c r="TTL78" s="818"/>
      <c r="TTM78" s="818"/>
      <c r="TTN78" s="818"/>
      <c r="TTO78" s="818"/>
      <c r="TTP78" s="818"/>
      <c r="TTQ78" s="818"/>
      <c r="TTR78" s="818"/>
      <c r="TTS78" s="818"/>
      <c r="TTT78" s="818"/>
      <c r="TTU78" s="818"/>
      <c r="TTV78" s="818"/>
      <c r="TTW78" s="818"/>
      <c r="TTX78" s="818"/>
      <c r="TTY78" s="818"/>
      <c r="TTZ78" s="818"/>
      <c r="TUA78" s="818"/>
      <c r="TUB78" s="818"/>
      <c r="TUC78" s="818"/>
      <c r="TUD78" s="818"/>
      <c r="TUE78" s="818"/>
      <c r="TUF78" s="818"/>
      <c r="TUG78" s="818"/>
      <c r="TUH78" s="818"/>
      <c r="TUI78" s="818"/>
      <c r="TUJ78" s="818"/>
      <c r="TUK78" s="818"/>
      <c r="TUL78" s="818"/>
      <c r="TUM78" s="818"/>
      <c r="TUN78" s="818"/>
      <c r="TUO78" s="818"/>
      <c r="TUP78" s="818"/>
      <c r="TUQ78" s="818"/>
      <c r="TUR78" s="818"/>
      <c r="TUS78" s="818"/>
      <c r="TUT78" s="818"/>
      <c r="TUU78" s="818"/>
      <c r="TUV78" s="818"/>
      <c r="TUW78" s="818"/>
      <c r="TUX78" s="818"/>
      <c r="TUY78" s="818"/>
      <c r="TUZ78" s="818"/>
      <c r="TVA78" s="818"/>
      <c r="TVB78" s="818"/>
      <c r="TVC78" s="818"/>
      <c r="TVD78" s="818"/>
      <c r="TVE78" s="818"/>
      <c r="TVF78" s="818"/>
      <c r="TVG78" s="818"/>
      <c r="TVH78" s="818"/>
      <c r="TVI78" s="818"/>
      <c r="TVJ78" s="818"/>
      <c r="TVK78" s="818"/>
      <c r="TVL78" s="818"/>
      <c r="TVM78" s="818"/>
      <c r="TVN78" s="818"/>
      <c r="TVO78" s="818"/>
      <c r="TVP78" s="818"/>
      <c r="TVQ78" s="818"/>
      <c r="TVR78" s="818"/>
      <c r="TVS78" s="818"/>
      <c r="TVT78" s="818"/>
      <c r="TVU78" s="818"/>
      <c r="TVV78" s="818"/>
      <c r="TVW78" s="818"/>
      <c r="TVX78" s="818"/>
      <c r="TVY78" s="818"/>
      <c r="TVZ78" s="818"/>
      <c r="TWA78" s="818"/>
      <c r="TWB78" s="818"/>
      <c r="TWC78" s="818"/>
      <c r="TWD78" s="818"/>
      <c r="TWE78" s="818"/>
      <c r="TWF78" s="818"/>
      <c r="TWG78" s="818"/>
      <c r="TWH78" s="818"/>
      <c r="TWI78" s="818"/>
      <c r="TWJ78" s="818"/>
      <c r="TWK78" s="818"/>
      <c r="TWL78" s="818"/>
      <c r="TWM78" s="818"/>
      <c r="TWN78" s="818"/>
      <c r="TWO78" s="818"/>
      <c r="TWP78" s="818"/>
      <c r="TWQ78" s="818"/>
      <c r="TWR78" s="818"/>
      <c r="TWS78" s="818"/>
      <c r="TWT78" s="818"/>
      <c r="TWU78" s="818"/>
      <c r="TWV78" s="818"/>
      <c r="TWW78" s="818"/>
      <c r="TWX78" s="818"/>
      <c r="TWY78" s="818"/>
      <c r="TWZ78" s="818"/>
      <c r="TXA78" s="818"/>
      <c r="TXB78" s="818"/>
      <c r="TXC78" s="818"/>
      <c r="TXD78" s="818"/>
      <c r="TXE78" s="818"/>
      <c r="TXF78" s="818"/>
      <c r="TXG78" s="818"/>
      <c r="TXH78" s="818"/>
      <c r="TXI78" s="818"/>
      <c r="TXJ78" s="818"/>
      <c r="TXK78" s="818"/>
      <c r="TXL78" s="818"/>
      <c r="TXM78" s="818"/>
      <c r="TXN78" s="818"/>
      <c r="TXO78" s="818"/>
      <c r="TXP78" s="818"/>
      <c r="TXQ78" s="818"/>
      <c r="TXR78" s="818"/>
      <c r="TXS78" s="818"/>
      <c r="TXT78" s="818"/>
      <c r="TXU78" s="818"/>
      <c r="TXV78" s="818"/>
      <c r="TXW78" s="818"/>
      <c r="TXX78" s="818"/>
      <c r="TXY78" s="818"/>
      <c r="TXZ78" s="818"/>
      <c r="TYA78" s="818"/>
      <c r="TYB78" s="818"/>
      <c r="TYC78" s="818"/>
      <c r="TYD78" s="818"/>
      <c r="TYE78" s="818"/>
      <c r="TYF78" s="818"/>
      <c r="TYG78" s="818"/>
      <c r="TYH78" s="818"/>
      <c r="TYI78" s="818"/>
      <c r="TYJ78" s="818"/>
      <c r="TYK78" s="818"/>
      <c r="TYL78" s="818"/>
      <c r="TYM78" s="818"/>
      <c r="TYN78" s="818"/>
      <c r="TYO78" s="818"/>
      <c r="TYP78" s="818"/>
      <c r="TYQ78" s="818"/>
      <c r="TYR78" s="818"/>
      <c r="TYS78" s="818"/>
      <c r="TYT78" s="818"/>
      <c r="TYU78" s="818"/>
      <c r="TYV78" s="818"/>
      <c r="TYW78" s="818"/>
      <c r="TYX78" s="818"/>
      <c r="TYY78" s="818"/>
      <c r="TYZ78" s="818"/>
      <c r="TZA78" s="818"/>
      <c r="TZB78" s="818"/>
      <c r="TZC78" s="818"/>
      <c r="TZD78" s="818"/>
      <c r="TZE78" s="818"/>
      <c r="TZF78" s="818"/>
      <c r="TZG78" s="818"/>
      <c r="TZH78" s="818"/>
      <c r="TZI78" s="818"/>
      <c r="TZJ78" s="818"/>
      <c r="TZK78" s="818"/>
      <c r="TZL78" s="818"/>
      <c r="TZM78" s="818"/>
      <c r="TZN78" s="818"/>
      <c r="TZO78" s="818"/>
      <c r="TZP78" s="818"/>
      <c r="TZQ78" s="818"/>
      <c r="TZR78" s="818"/>
      <c r="TZS78" s="818"/>
      <c r="TZT78" s="818"/>
      <c r="TZU78" s="818"/>
      <c r="TZV78" s="818"/>
      <c r="TZW78" s="818"/>
      <c r="TZX78" s="818"/>
      <c r="TZY78" s="818"/>
      <c r="TZZ78" s="818"/>
      <c r="UAA78" s="818"/>
      <c r="UAB78" s="818"/>
      <c r="UAC78" s="818"/>
      <c r="UAD78" s="818"/>
      <c r="UAE78" s="818"/>
      <c r="UAF78" s="818"/>
      <c r="UAG78" s="818"/>
      <c r="UAH78" s="818"/>
      <c r="UAI78" s="818"/>
      <c r="UAJ78" s="818"/>
      <c r="UAK78" s="818"/>
      <c r="UAL78" s="818"/>
      <c r="UAM78" s="818"/>
      <c r="UAN78" s="818"/>
      <c r="UAO78" s="818"/>
      <c r="UAP78" s="818"/>
      <c r="UAQ78" s="818"/>
      <c r="UAR78" s="818"/>
      <c r="UAS78" s="818"/>
      <c r="UAT78" s="818"/>
      <c r="UAU78" s="818"/>
      <c r="UAV78" s="818"/>
      <c r="UAW78" s="818"/>
      <c r="UAX78" s="818"/>
      <c r="UAY78" s="818"/>
      <c r="UAZ78" s="818"/>
      <c r="UBA78" s="818"/>
      <c r="UBB78" s="818"/>
      <c r="UBC78" s="818"/>
      <c r="UBD78" s="818"/>
      <c r="UBE78" s="818"/>
      <c r="UBF78" s="818"/>
      <c r="UBG78" s="818"/>
      <c r="UBH78" s="818"/>
      <c r="UBI78" s="818"/>
      <c r="UBJ78" s="818"/>
      <c r="UBK78" s="818"/>
      <c r="UBL78" s="818"/>
      <c r="UBM78" s="818"/>
      <c r="UBN78" s="818"/>
      <c r="UBO78" s="818"/>
      <c r="UBP78" s="818"/>
      <c r="UBQ78" s="818"/>
      <c r="UBR78" s="818"/>
      <c r="UBS78" s="818"/>
      <c r="UBT78" s="818"/>
      <c r="UBU78" s="818"/>
      <c r="UBV78" s="818"/>
      <c r="UBW78" s="818"/>
      <c r="UBX78" s="818"/>
      <c r="UBY78" s="818"/>
      <c r="UBZ78" s="818"/>
      <c r="UCA78" s="818"/>
      <c r="UCB78" s="818"/>
      <c r="UCC78" s="818"/>
      <c r="UCD78" s="818"/>
      <c r="UCE78" s="818"/>
      <c r="UCF78" s="818"/>
      <c r="UCG78" s="818"/>
      <c r="UCH78" s="818"/>
      <c r="UCI78" s="818"/>
      <c r="UCJ78" s="818"/>
      <c r="UCK78" s="818"/>
      <c r="UCL78" s="818"/>
      <c r="UCM78" s="818"/>
      <c r="UCN78" s="818"/>
      <c r="UCO78" s="818"/>
      <c r="UCP78" s="818"/>
      <c r="UCQ78" s="818"/>
      <c r="UCR78" s="818"/>
      <c r="UCS78" s="818"/>
      <c r="UCT78" s="818"/>
      <c r="UCU78" s="818"/>
      <c r="UCV78" s="818"/>
      <c r="UCW78" s="818"/>
      <c r="UCX78" s="818"/>
      <c r="UCY78" s="818"/>
      <c r="UCZ78" s="818"/>
      <c r="UDA78" s="818"/>
      <c r="UDB78" s="818"/>
      <c r="UDC78" s="818"/>
      <c r="UDD78" s="818"/>
      <c r="UDE78" s="818"/>
      <c r="UDF78" s="818"/>
      <c r="UDG78" s="818"/>
      <c r="UDH78" s="818"/>
      <c r="UDI78" s="818"/>
      <c r="UDJ78" s="818"/>
      <c r="UDK78" s="818"/>
      <c r="UDL78" s="818"/>
      <c r="UDM78" s="818"/>
      <c r="UDN78" s="818"/>
      <c r="UDO78" s="818"/>
      <c r="UDP78" s="818"/>
      <c r="UDQ78" s="818"/>
      <c r="UDR78" s="818"/>
      <c r="UDS78" s="818"/>
      <c r="UDT78" s="818"/>
      <c r="UDU78" s="818"/>
      <c r="UDV78" s="818"/>
      <c r="UDW78" s="818"/>
      <c r="UDX78" s="818"/>
      <c r="UDY78" s="818"/>
      <c r="UDZ78" s="818"/>
      <c r="UEA78" s="818"/>
      <c r="UEB78" s="818"/>
      <c r="UEC78" s="818"/>
      <c r="UED78" s="818"/>
      <c r="UEE78" s="818"/>
      <c r="UEF78" s="818"/>
      <c r="UEG78" s="818"/>
      <c r="UEH78" s="818"/>
      <c r="UEI78" s="818"/>
      <c r="UEJ78" s="818"/>
      <c r="UEK78" s="818"/>
      <c r="UEL78" s="818"/>
      <c r="UEM78" s="818"/>
      <c r="UEN78" s="818"/>
      <c r="UEO78" s="818"/>
      <c r="UEP78" s="818"/>
      <c r="UEQ78" s="818"/>
      <c r="UER78" s="818"/>
      <c r="UES78" s="818"/>
      <c r="UET78" s="818"/>
      <c r="UEU78" s="818"/>
      <c r="UEV78" s="818"/>
      <c r="UEW78" s="818"/>
      <c r="UEX78" s="818"/>
      <c r="UEY78" s="818"/>
      <c r="UEZ78" s="818"/>
      <c r="UFA78" s="818"/>
      <c r="UFB78" s="818"/>
      <c r="UFC78" s="818"/>
      <c r="UFD78" s="818"/>
      <c r="UFE78" s="818"/>
      <c r="UFF78" s="818"/>
      <c r="UFG78" s="818"/>
      <c r="UFH78" s="818"/>
      <c r="UFI78" s="818"/>
      <c r="UFJ78" s="818"/>
      <c r="UFK78" s="818"/>
      <c r="UFL78" s="818"/>
      <c r="UFM78" s="818"/>
      <c r="UFN78" s="818"/>
      <c r="UFO78" s="818"/>
      <c r="UFP78" s="818"/>
      <c r="UFQ78" s="818"/>
      <c r="UFR78" s="818"/>
      <c r="UFS78" s="818"/>
      <c r="UFT78" s="818"/>
      <c r="UFU78" s="818"/>
      <c r="UFV78" s="818"/>
      <c r="UFW78" s="818"/>
      <c r="UFX78" s="818"/>
      <c r="UFY78" s="818"/>
      <c r="UFZ78" s="818"/>
      <c r="UGA78" s="818"/>
      <c r="UGB78" s="818"/>
      <c r="UGC78" s="818"/>
      <c r="UGD78" s="818"/>
      <c r="UGE78" s="818"/>
      <c r="UGF78" s="818"/>
      <c r="UGG78" s="818"/>
      <c r="UGH78" s="818"/>
      <c r="UGI78" s="818"/>
      <c r="UGJ78" s="818"/>
      <c r="UGK78" s="818"/>
      <c r="UGL78" s="818"/>
      <c r="UGM78" s="818"/>
      <c r="UGN78" s="818"/>
      <c r="UGO78" s="818"/>
      <c r="UGP78" s="818"/>
      <c r="UGQ78" s="818"/>
      <c r="UGR78" s="818"/>
      <c r="UGS78" s="818"/>
      <c r="UGT78" s="818"/>
      <c r="UGU78" s="818"/>
      <c r="UGV78" s="818"/>
      <c r="UGW78" s="818"/>
      <c r="UGX78" s="818"/>
      <c r="UGY78" s="818"/>
      <c r="UGZ78" s="818"/>
      <c r="UHA78" s="818"/>
      <c r="UHB78" s="818"/>
      <c r="UHC78" s="818"/>
      <c r="UHD78" s="818"/>
      <c r="UHE78" s="818"/>
      <c r="UHF78" s="818"/>
      <c r="UHG78" s="818"/>
      <c r="UHH78" s="818"/>
      <c r="UHI78" s="818"/>
      <c r="UHJ78" s="818"/>
      <c r="UHK78" s="818"/>
      <c r="UHL78" s="818"/>
      <c r="UHM78" s="818"/>
      <c r="UHN78" s="818"/>
      <c r="UHO78" s="818"/>
      <c r="UHP78" s="818"/>
      <c r="UHQ78" s="818"/>
      <c r="UHR78" s="818"/>
      <c r="UHS78" s="818"/>
      <c r="UHT78" s="818"/>
      <c r="UHU78" s="818"/>
      <c r="UHV78" s="818"/>
      <c r="UHW78" s="818"/>
      <c r="UHX78" s="818"/>
      <c r="UHY78" s="818"/>
      <c r="UHZ78" s="818"/>
      <c r="UIA78" s="818"/>
      <c r="UIB78" s="818"/>
      <c r="UIC78" s="818"/>
      <c r="UID78" s="818"/>
      <c r="UIE78" s="818"/>
      <c r="UIF78" s="818"/>
      <c r="UIG78" s="818"/>
      <c r="UIH78" s="818"/>
      <c r="UII78" s="818"/>
      <c r="UIJ78" s="818"/>
      <c r="UIK78" s="818"/>
      <c r="UIL78" s="818"/>
      <c r="UIM78" s="818"/>
      <c r="UIN78" s="818"/>
      <c r="UIO78" s="818"/>
      <c r="UIP78" s="818"/>
      <c r="UIQ78" s="818"/>
      <c r="UIR78" s="818"/>
      <c r="UIS78" s="818"/>
      <c r="UIT78" s="818"/>
      <c r="UIU78" s="818"/>
      <c r="UIV78" s="818"/>
      <c r="UIW78" s="818"/>
      <c r="UIX78" s="818"/>
      <c r="UIY78" s="818"/>
      <c r="UIZ78" s="818"/>
      <c r="UJA78" s="818"/>
      <c r="UJB78" s="818"/>
      <c r="UJC78" s="818"/>
      <c r="UJD78" s="818"/>
      <c r="UJE78" s="818"/>
      <c r="UJF78" s="818"/>
      <c r="UJG78" s="818"/>
      <c r="UJH78" s="818"/>
      <c r="UJI78" s="818"/>
      <c r="UJJ78" s="818"/>
      <c r="UJK78" s="818"/>
      <c r="UJL78" s="818"/>
      <c r="UJM78" s="818"/>
      <c r="UJN78" s="818"/>
      <c r="UJO78" s="818"/>
      <c r="UJP78" s="818"/>
      <c r="UJQ78" s="818"/>
      <c r="UJR78" s="818"/>
      <c r="UJS78" s="818"/>
      <c r="UJT78" s="818"/>
      <c r="UJU78" s="818"/>
      <c r="UJV78" s="818"/>
      <c r="UJW78" s="818"/>
      <c r="UJX78" s="818"/>
      <c r="UJY78" s="818"/>
      <c r="UJZ78" s="818"/>
      <c r="UKA78" s="818"/>
      <c r="UKB78" s="818"/>
      <c r="UKC78" s="818"/>
      <c r="UKD78" s="818"/>
      <c r="UKE78" s="818"/>
      <c r="UKF78" s="818"/>
      <c r="UKG78" s="818"/>
      <c r="UKH78" s="818"/>
      <c r="UKI78" s="818"/>
      <c r="UKJ78" s="818"/>
      <c r="UKK78" s="818"/>
      <c r="UKL78" s="818"/>
      <c r="UKM78" s="818"/>
      <c r="UKN78" s="818"/>
      <c r="UKO78" s="818"/>
      <c r="UKP78" s="818"/>
      <c r="UKQ78" s="818"/>
      <c r="UKR78" s="818"/>
      <c r="UKS78" s="818"/>
      <c r="UKT78" s="818"/>
      <c r="UKU78" s="818"/>
      <c r="UKV78" s="818"/>
      <c r="UKW78" s="818"/>
      <c r="UKX78" s="818"/>
      <c r="UKY78" s="818"/>
      <c r="UKZ78" s="818"/>
      <c r="ULA78" s="818"/>
      <c r="ULB78" s="818"/>
      <c r="ULC78" s="818"/>
      <c r="ULD78" s="818"/>
      <c r="ULE78" s="818"/>
      <c r="ULF78" s="818"/>
      <c r="ULG78" s="818"/>
      <c r="ULH78" s="818"/>
      <c r="ULI78" s="818"/>
      <c r="ULJ78" s="818"/>
      <c r="ULK78" s="818"/>
      <c r="ULL78" s="818"/>
      <c r="ULM78" s="818"/>
      <c r="ULN78" s="818"/>
      <c r="ULO78" s="818"/>
      <c r="ULP78" s="818"/>
      <c r="ULQ78" s="818"/>
      <c r="ULR78" s="818"/>
      <c r="ULS78" s="818"/>
      <c r="ULT78" s="818"/>
      <c r="ULU78" s="818"/>
      <c r="ULV78" s="818"/>
      <c r="ULW78" s="818"/>
      <c r="ULX78" s="818"/>
      <c r="ULY78" s="818"/>
      <c r="ULZ78" s="818"/>
      <c r="UMA78" s="818"/>
      <c r="UMB78" s="818"/>
      <c r="UMC78" s="818"/>
      <c r="UMD78" s="818"/>
      <c r="UME78" s="818"/>
      <c r="UMF78" s="818"/>
      <c r="UMG78" s="818"/>
      <c r="UMH78" s="818"/>
      <c r="UMI78" s="818"/>
      <c r="UMJ78" s="818"/>
      <c r="UMK78" s="818"/>
      <c r="UML78" s="818"/>
      <c r="UMM78" s="818"/>
      <c r="UMN78" s="818"/>
      <c r="UMO78" s="818"/>
      <c r="UMP78" s="818"/>
      <c r="UMQ78" s="818"/>
      <c r="UMR78" s="818"/>
      <c r="UMS78" s="818"/>
      <c r="UMT78" s="818"/>
      <c r="UMU78" s="818"/>
      <c r="UMV78" s="818"/>
      <c r="UMW78" s="818"/>
      <c r="UMX78" s="818"/>
      <c r="UMY78" s="818"/>
      <c r="UMZ78" s="818"/>
      <c r="UNA78" s="818"/>
      <c r="UNB78" s="818"/>
      <c r="UNC78" s="818"/>
      <c r="UND78" s="818"/>
      <c r="UNE78" s="818"/>
      <c r="UNF78" s="818"/>
      <c r="UNG78" s="818"/>
      <c r="UNH78" s="818"/>
      <c r="UNI78" s="818"/>
      <c r="UNJ78" s="818"/>
      <c r="UNK78" s="818"/>
      <c r="UNL78" s="818"/>
      <c r="UNM78" s="818"/>
      <c r="UNN78" s="818"/>
      <c r="UNO78" s="818"/>
      <c r="UNP78" s="818"/>
      <c r="UNQ78" s="818"/>
      <c r="UNR78" s="818"/>
      <c r="UNS78" s="818"/>
      <c r="UNT78" s="818"/>
      <c r="UNU78" s="818"/>
      <c r="UNV78" s="818"/>
      <c r="UNW78" s="818"/>
      <c r="UNX78" s="818"/>
      <c r="UNY78" s="818"/>
      <c r="UNZ78" s="818"/>
      <c r="UOA78" s="818"/>
      <c r="UOB78" s="818"/>
      <c r="UOC78" s="818"/>
      <c r="UOD78" s="818"/>
      <c r="UOE78" s="818"/>
      <c r="UOF78" s="818"/>
      <c r="UOG78" s="818"/>
      <c r="UOH78" s="818"/>
      <c r="UOI78" s="818"/>
      <c r="UOJ78" s="818"/>
      <c r="UOK78" s="818"/>
      <c r="UOL78" s="818"/>
      <c r="UOM78" s="818"/>
      <c r="UON78" s="818"/>
      <c r="UOO78" s="818"/>
      <c r="UOP78" s="818"/>
      <c r="UOQ78" s="818"/>
      <c r="UOR78" s="818"/>
      <c r="UOS78" s="818"/>
      <c r="UOT78" s="818"/>
      <c r="UOU78" s="818"/>
      <c r="UOV78" s="818"/>
      <c r="UOW78" s="818"/>
      <c r="UOX78" s="818"/>
      <c r="UOY78" s="818"/>
      <c r="UOZ78" s="818"/>
      <c r="UPA78" s="818"/>
      <c r="UPB78" s="818"/>
      <c r="UPC78" s="818"/>
      <c r="UPD78" s="818"/>
      <c r="UPE78" s="818"/>
      <c r="UPF78" s="818"/>
      <c r="UPG78" s="818"/>
      <c r="UPH78" s="818"/>
      <c r="UPI78" s="818"/>
      <c r="UPJ78" s="818"/>
      <c r="UPK78" s="818"/>
      <c r="UPL78" s="818"/>
      <c r="UPM78" s="818"/>
      <c r="UPN78" s="818"/>
      <c r="UPO78" s="818"/>
      <c r="UPP78" s="818"/>
      <c r="UPQ78" s="818"/>
      <c r="UPR78" s="818"/>
      <c r="UPS78" s="818"/>
      <c r="UPT78" s="818"/>
      <c r="UPU78" s="818"/>
      <c r="UPV78" s="818"/>
      <c r="UPW78" s="818"/>
      <c r="UPX78" s="818"/>
      <c r="UPY78" s="818"/>
      <c r="UPZ78" s="818"/>
      <c r="UQA78" s="818"/>
      <c r="UQB78" s="818"/>
      <c r="UQC78" s="818"/>
      <c r="UQD78" s="818"/>
      <c r="UQE78" s="818"/>
      <c r="UQF78" s="818"/>
      <c r="UQG78" s="818"/>
      <c r="UQH78" s="818"/>
      <c r="UQI78" s="818"/>
      <c r="UQJ78" s="818"/>
      <c r="UQK78" s="818"/>
      <c r="UQL78" s="818"/>
      <c r="UQM78" s="818"/>
      <c r="UQN78" s="818"/>
      <c r="UQO78" s="818"/>
      <c r="UQP78" s="818"/>
      <c r="UQQ78" s="818"/>
      <c r="UQR78" s="818"/>
      <c r="UQS78" s="818"/>
      <c r="UQT78" s="818"/>
      <c r="UQU78" s="818"/>
      <c r="UQV78" s="818"/>
      <c r="UQW78" s="818"/>
      <c r="UQX78" s="818"/>
      <c r="UQY78" s="818"/>
      <c r="UQZ78" s="818"/>
      <c r="URA78" s="818"/>
      <c r="URB78" s="818"/>
      <c r="URC78" s="818"/>
      <c r="URD78" s="818"/>
      <c r="URE78" s="818"/>
      <c r="URF78" s="818"/>
      <c r="URG78" s="818"/>
      <c r="URH78" s="818"/>
      <c r="URI78" s="818"/>
      <c r="URJ78" s="818"/>
      <c r="URK78" s="818"/>
      <c r="URL78" s="818"/>
      <c r="URM78" s="818"/>
      <c r="URN78" s="818"/>
      <c r="URO78" s="818"/>
      <c r="URP78" s="818"/>
      <c r="URQ78" s="818"/>
      <c r="URR78" s="818"/>
      <c r="URS78" s="818"/>
      <c r="URT78" s="818"/>
      <c r="URU78" s="818"/>
      <c r="URV78" s="818"/>
      <c r="URW78" s="818"/>
      <c r="URX78" s="818"/>
      <c r="URY78" s="818"/>
      <c r="URZ78" s="818"/>
      <c r="USA78" s="818"/>
      <c r="USB78" s="818"/>
      <c r="USC78" s="818"/>
      <c r="USD78" s="818"/>
      <c r="USE78" s="818"/>
      <c r="USF78" s="818"/>
      <c r="USG78" s="818"/>
      <c r="USH78" s="818"/>
      <c r="USI78" s="818"/>
      <c r="USJ78" s="818"/>
      <c r="USK78" s="818"/>
      <c r="USL78" s="818"/>
      <c r="USM78" s="818"/>
      <c r="USN78" s="818"/>
      <c r="USO78" s="818"/>
      <c r="USP78" s="818"/>
      <c r="USQ78" s="818"/>
      <c r="USR78" s="818"/>
      <c r="USS78" s="818"/>
      <c r="UST78" s="818"/>
      <c r="USU78" s="818"/>
      <c r="USV78" s="818"/>
      <c r="USW78" s="818"/>
      <c r="USX78" s="818"/>
      <c r="USY78" s="818"/>
      <c r="USZ78" s="818"/>
      <c r="UTA78" s="818"/>
      <c r="UTB78" s="818"/>
      <c r="UTC78" s="818"/>
      <c r="UTD78" s="818"/>
      <c r="UTE78" s="818"/>
      <c r="UTF78" s="818"/>
      <c r="UTG78" s="818"/>
      <c r="UTH78" s="818"/>
      <c r="UTI78" s="818"/>
      <c r="UTJ78" s="818"/>
      <c r="UTK78" s="818"/>
      <c r="UTL78" s="818"/>
      <c r="UTM78" s="818"/>
      <c r="UTN78" s="818"/>
      <c r="UTO78" s="818"/>
      <c r="UTP78" s="818"/>
      <c r="UTQ78" s="818"/>
      <c r="UTR78" s="818"/>
      <c r="UTS78" s="818"/>
      <c r="UTT78" s="818"/>
      <c r="UTU78" s="818"/>
      <c r="UTV78" s="818"/>
      <c r="UTW78" s="818"/>
      <c r="UTX78" s="818"/>
      <c r="UTY78" s="818"/>
      <c r="UTZ78" s="818"/>
      <c r="UUA78" s="818"/>
      <c r="UUB78" s="818"/>
      <c r="UUC78" s="818"/>
      <c r="UUD78" s="818"/>
      <c r="UUE78" s="818"/>
      <c r="UUF78" s="818"/>
      <c r="UUG78" s="818"/>
      <c r="UUH78" s="818"/>
      <c r="UUI78" s="818"/>
      <c r="UUJ78" s="818"/>
      <c r="UUK78" s="818"/>
      <c r="UUL78" s="818"/>
      <c r="UUM78" s="818"/>
      <c r="UUN78" s="818"/>
      <c r="UUO78" s="818"/>
      <c r="UUP78" s="818"/>
      <c r="UUQ78" s="818"/>
      <c r="UUR78" s="818"/>
      <c r="UUS78" s="818"/>
      <c r="UUT78" s="818"/>
      <c r="UUU78" s="818"/>
      <c r="UUV78" s="818"/>
      <c r="UUW78" s="818"/>
      <c r="UUX78" s="818"/>
      <c r="UUY78" s="818"/>
      <c r="UUZ78" s="818"/>
      <c r="UVA78" s="818"/>
      <c r="UVB78" s="818"/>
      <c r="UVC78" s="818"/>
      <c r="UVD78" s="818"/>
      <c r="UVE78" s="818"/>
      <c r="UVF78" s="818"/>
      <c r="UVG78" s="818"/>
      <c r="UVH78" s="818"/>
      <c r="UVI78" s="818"/>
      <c r="UVJ78" s="818"/>
      <c r="UVK78" s="818"/>
      <c r="UVL78" s="818"/>
      <c r="UVM78" s="818"/>
      <c r="UVN78" s="818"/>
      <c r="UVO78" s="818"/>
      <c r="UVP78" s="818"/>
      <c r="UVQ78" s="818"/>
      <c r="UVR78" s="818"/>
      <c r="UVS78" s="818"/>
      <c r="UVT78" s="818"/>
      <c r="UVU78" s="818"/>
      <c r="UVV78" s="818"/>
      <c r="UVW78" s="818"/>
      <c r="UVX78" s="818"/>
      <c r="UVY78" s="818"/>
      <c r="UVZ78" s="818"/>
      <c r="UWA78" s="818"/>
      <c r="UWB78" s="818"/>
      <c r="UWC78" s="818"/>
      <c r="UWD78" s="818"/>
      <c r="UWE78" s="818"/>
      <c r="UWF78" s="818"/>
      <c r="UWG78" s="818"/>
      <c r="UWH78" s="818"/>
      <c r="UWI78" s="818"/>
      <c r="UWJ78" s="818"/>
      <c r="UWK78" s="818"/>
      <c r="UWL78" s="818"/>
      <c r="UWM78" s="818"/>
      <c r="UWN78" s="818"/>
      <c r="UWO78" s="818"/>
      <c r="UWP78" s="818"/>
      <c r="UWQ78" s="818"/>
      <c r="UWR78" s="818"/>
      <c r="UWS78" s="818"/>
      <c r="UWT78" s="818"/>
      <c r="UWU78" s="818"/>
      <c r="UWV78" s="818"/>
      <c r="UWW78" s="818"/>
      <c r="UWX78" s="818"/>
      <c r="UWY78" s="818"/>
      <c r="UWZ78" s="818"/>
      <c r="UXA78" s="818"/>
      <c r="UXB78" s="818"/>
      <c r="UXC78" s="818"/>
      <c r="UXD78" s="818"/>
      <c r="UXE78" s="818"/>
      <c r="UXF78" s="818"/>
      <c r="UXG78" s="818"/>
      <c r="UXH78" s="818"/>
      <c r="UXI78" s="818"/>
      <c r="UXJ78" s="818"/>
      <c r="UXK78" s="818"/>
      <c r="UXL78" s="818"/>
      <c r="UXM78" s="818"/>
      <c r="UXN78" s="818"/>
      <c r="UXO78" s="818"/>
      <c r="UXP78" s="818"/>
      <c r="UXQ78" s="818"/>
      <c r="UXR78" s="818"/>
      <c r="UXS78" s="818"/>
      <c r="UXT78" s="818"/>
      <c r="UXU78" s="818"/>
      <c r="UXV78" s="818"/>
      <c r="UXW78" s="818"/>
      <c r="UXX78" s="818"/>
      <c r="UXY78" s="818"/>
      <c r="UXZ78" s="818"/>
      <c r="UYA78" s="818"/>
      <c r="UYB78" s="818"/>
      <c r="UYC78" s="818"/>
      <c r="UYD78" s="818"/>
      <c r="UYE78" s="818"/>
      <c r="UYF78" s="818"/>
      <c r="UYG78" s="818"/>
      <c r="UYH78" s="818"/>
      <c r="UYI78" s="818"/>
      <c r="UYJ78" s="818"/>
      <c r="UYK78" s="818"/>
      <c r="UYL78" s="818"/>
      <c r="UYM78" s="818"/>
      <c r="UYN78" s="818"/>
      <c r="UYO78" s="818"/>
      <c r="UYP78" s="818"/>
      <c r="UYQ78" s="818"/>
      <c r="UYR78" s="818"/>
      <c r="UYS78" s="818"/>
      <c r="UYT78" s="818"/>
      <c r="UYU78" s="818"/>
      <c r="UYV78" s="818"/>
      <c r="UYW78" s="818"/>
      <c r="UYX78" s="818"/>
      <c r="UYY78" s="818"/>
      <c r="UYZ78" s="818"/>
      <c r="UZA78" s="818"/>
      <c r="UZB78" s="818"/>
      <c r="UZC78" s="818"/>
      <c r="UZD78" s="818"/>
      <c r="UZE78" s="818"/>
      <c r="UZF78" s="818"/>
      <c r="UZG78" s="818"/>
      <c r="UZH78" s="818"/>
      <c r="UZI78" s="818"/>
      <c r="UZJ78" s="818"/>
      <c r="UZK78" s="818"/>
      <c r="UZL78" s="818"/>
      <c r="UZM78" s="818"/>
      <c r="UZN78" s="818"/>
      <c r="UZO78" s="818"/>
      <c r="UZP78" s="818"/>
      <c r="UZQ78" s="818"/>
      <c r="UZR78" s="818"/>
      <c r="UZS78" s="818"/>
      <c r="UZT78" s="818"/>
      <c r="UZU78" s="818"/>
      <c r="UZV78" s="818"/>
      <c r="UZW78" s="818"/>
      <c r="UZX78" s="818"/>
      <c r="UZY78" s="818"/>
      <c r="UZZ78" s="818"/>
      <c r="VAA78" s="818"/>
      <c r="VAB78" s="818"/>
      <c r="VAC78" s="818"/>
      <c r="VAD78" s="818"/>
      <c r="VAE78" s="818"/>
      <c r="VAF78" s="818"/>
      <c r="VAG78" s="818"/>
      <c r="VAH78" s="818"/>
      <c r="VAI78" s="818"/>
      <c r="VAJ78" s="818"/>
      <c r="VAK78" s="818"/>
      <c r="VAL78" s="818"/>
      <c r="VAM78" s="818"/>
      <c r="VAN78" s="818"/>
      <c r="VAO78" s="818"/>
      <c r="VAP78" s="818"/>
      <c r="VAQ78" s="818"/>
      <c r="VAR78" s="818"/>
      <c r="VAS78" s="818"/>
      <c r="VAT78" s="818"/>
      <c r="VAU78" s="818"/>
      <c r="VAV78" s="818"/>
      <c r="VAW78" s="818"/>
      <c r="VAX78" s="818"/>
      <c r="VAY78" s="818"/>
      <c r="VAZ78" s="818"/>
      <c r="VBA78" s="818"/>
      <c r="VBB78" s="818"/>
      <c r="VBC78" s="818"/>
      <c r="VBD78" s="818"/>
      <c r="VBE78" s="818"/>
      <c r="VBF78" s="818"/>
      <c r="VBG78" s="818"/>
      <c r="VBH78" s="818"/>
      <c r="VBI78" s="818"/>
      <c r="VBJ78" s="818"/>
      <c r="VBK78" s="818"/>
      <c r="VBL78" s="818"/>
      <c r="VBM78" s="818"/>
      <c r="VBN78" s="818"/>
      <c r="VBO78" s="818"/>
      <c r="VBP78" s="818"/>
      <c r="VBQ78" s="818"/>
      <c r="VBR78" s="818"/>
      <c r="VBS78" s="818"/>
      <c r="VBT78" s="818"/>
      <c r="VBU78" s="818"/>
      <c r="VBV78" s="818"/>
      <c r="VBW78" s="818"/>
      <c r="VBX78" s="818"/>
      <c r="VBY78" s="818"/>
      <c r="VBZ78" s="818"/>
      <c r="VCA78" s="818"/>
      <c r="VCB78" s="818"/>
      <c r="VCC78" s="818"/>
      <c r="VCD78" s="818"/>
      <c r="VCE78" s="818"/>
      <c r="VCF78" s="818"/>
      <c r="VCG78" s="818"/>
      <c r="VCH78" s="818"/>
      <c r="VCI78" s="818"/>
      <c r="VCJ78" s="818"/>
      <c r="VCK78" s="818"/>
      <c r="VCL78" s="818"/>
      <c r="VCM78" s="818"/>
      <c r="VCN78" s="818"/>
      <c r="VCO78" s="818"/>
      <c r="VCP78" s="818"/>
      <c r="VCQ78" s="818"/>
      <c r="VCR78" s="818"/>
      <c r="VCS78" s="818"/>
      <c r="VCT78" s="818"/>
      <c r="VCU78" s="818"/>
      <c r="VCV78" s="818"/>
      <c r="VCW78" s="818"/>
      <c r="VCX78" s="818"/>
      <c r="VCY78" s="818"/>
      <c r="VCZ78" s="818"/>
      <c r="VDA78" s="818"/>
      <c r="VDB78" s="818"/>
      <c r="VDC78" s="818"/>
      <c r="VDD78" s="818"/>
      <c r="VDE78" s="818"/>
      <c r="VDF78" s="818"/>
      <c r="VDG78" s="818"/>
      <c r="VDH78" s="818"/>
      <c r="VDI78" s="818"/>
      <c r="VDJ78" s="818"/>
      <c r="VDK78" s="818"/>
      <c r="VDL78" s="818"/>
      <c r="VDM78" s="818"/>
      <c r="VDN78" s="818"/>
      <c r="VDO78" s="818"/>
      <c r="VDP78" s="818"/>
      <c r="VDQ78" s="818"/>
      <c r="VDR78" s="818"/>
      <c r="VDS78" s="818"/>
      <c r="VDT78" s="818"/>
      <c r="VDU78" s="818"/>
      <c r="VDV78" s="818"/>
      <c r="VDW78" s="818"/>
      <c r="VDX78" s="818"/>
      <c r="VDY78" s="818"/>
      <c r="VDZ78" s="818"/>
      <c r="VEA78" s="818"/>
      <c r="VEB78" s="818"/>
      <c r="VEC78" s="818"/>
      <c r="VED78" s="818"/>
      <c r="VEE78" s="818"/>
      <c r="VEF78" s="818"/>
      <c r="VEG78" s="818"/>
      <c r="VEH78" s="818"/>
      <c r="VEI78" s="818"/>
      <c r="VEJ78" s="818"/>
      <c r="VEK78" s="818"/>
      <c r="VEL78" s="818"/>
      <c r="VEM78" s="818"/>
      <c r="VEN78" s="818"/>
      <c r="VEO78" s="818"/>
      <c r="VEP78" s="818"/>
      <c r="VEQ78" s="818"/>
      <c r="VER78" s="818"/>
      <c r="VES78" s="818"/>
      <c r="VET78" s="818"/>
      <c r="VEU78" s="818"/>
      <c r="VEV78" s="818"/>
      <c r="VEW78" s="818"/>
      <c r="VEX78" s="818"/>
      <c r="VEY78" s="818"/>
      <c r="VEZ78" s="818"/>
      <c r="VFA78" s="818"/>
      <c r="VFB78" s="818"/>
      <c r="VFC78" s="818"/>
      <c r="VFD78" s="818"/>
      <c r="VFE78" s="818"/>
      <c r="VFF78" s="818"/>
      <c r="VFG78" s="818"/>
      <c r="VFH78" s="818"/>
      <c r="VFI78" s="818"/>
      <c r="VFJ78" s="818"/>
      <c r="VFK78" s="818"/>
      <c r="VFL78" s="818"/>
      <c r="VFM78" s="818"/>
      <c r="VFN78" s="818"/>
      <c r="VFO78" s="818"/>
      <c r="VFP78" s="818"/>
      <c r="VFQ78" s="818"/>
      <c r="VFR78" s="818"/>
      <c r="VFS78" s="818"/>
      <c r="VFT78" s="818"/>
      <c r="VFU78" s="818"/>
      <c r="VFV78" s="818"/>
      <c r="VFW78" s="818"/>
      <c r="VFX78" s="818"/>
      <c r="VFY78" s="818"/>
      <c r="VFZ78" s="818"/>
      <c r="VGA78" s="818"/>
      <c r="VGB78" s="818"/>
      <c r="VGC78" s="818"/>
      <c r="VGD78" s="818"/>
      <c r="VGE78" s="818"/>
      <c r="VGF78" s="818"/>
      <c r="VGG78" s="818"/>
      <c r="VGH78" s="818"/>
      <c r="VGI78" s="818"/>
      <c r="VGJ78" s="818"/>
      <c r="VGK78" s="818"/>
      <c r="VGL78" s="818"/>
      <c r="VGM78" s="818"/>
      <c r="VGN78" s="818"/>
      <c r="VGO78" s="818"/>
      <c r="VGP78" s="818"/>
      <c r="VGQ78" s="818"/>
      <c r="VGR78" s="818"/>
      <c r="VGS78" s="818"/>
      <c r="VGT78" s="818"/>
      <c r="VGU78" s="818"/>
      <c r="VGV78" s="818"/>
      <c r="VGW78" s="818"/>
      <c r="VGX78" s="818"/>
      <c r="VGY78" s="818"/>
      <c r="VGZ78" s="818"/>
      <c r="VHA78" s="818"/>
      <c r="VHB78" s="818"/>
      <c r="VHC78" s="818"/>
      <c r="VHD78" s="818"/>
      <c r="VHE78" s="818"/>
      <c r="VHF78" s="818"/>
      <c r="VHG78" s="818"/>
      <c r="VHH78" s="818"/>
      <c r="VHI78" s="818"/>
      <c r="VHJ78" s="818"/>
      <c r="VHK78" s="818"/>
      <c r="VHL78" s="818"/>
      <c r="VHM78" s="818"/>
      <c r="VHN78" s="818"/>
      <c r="VHO78" s="818"/>
      <c r="VHP78" s="818"/>
      <c r="VHQ78" s="818"/>
      <c r="VHR78" s="818"/>
      <c r="VHS78" s="818"/>
      <c r="VHT78" s="818"/>
      <c r="VHU78" s="818"/>
      <c r="VHV78" s="818"/>
      <c r="VHW78" s="818"/>
      <c r="VHX78" s="818"/>
      <c r="VHY78" s="818"/>
      <c r="VHZ78" s="818"/>
      <c r="VIA78" s="818"/>
      <c r="VIB78" s="818"/>
      <c r="VIC78" s="818"/>
      <c r="VID78" s="818"/>
      <c r="VIE78" s="818"/>
      <c r="VIF78" s="818"/>
      <c r="VIG78" s="818"/>
      <c r="VIH78" s="818"/>
      <c r="VII78" s="818"/>
      <c r="VIJ78" s="818"/>
      <c r="VIK78" s="818"/>
      <c r="VIL78" s="818"/>
      <c r="VIM78" s="818"/>
      <c r="VIN78" s="818"/>
      <c r="VIO78" s="818"/>
      <c r="VIP78" s="818"/>
      <c r="VIQ78" s="818"/>
      <c r="VIR78" s="818"/>
      <c r="VIS78" s="818"/>
      <c r="VIT78" s="818"/>
      <c r="VIU78" s="818"/>
      <c r="VIV78" s="818"/>
      <c r="VIW78" s="818"/>
      <c r="VIX78" s="818"/>
      <c r="VIY78" s="818"/>
      <c r="VIZ78" s="818"/>
      <c r="VJA78" s="818"/>
      <c r="VJB78" s="818"/>
      <c r="VJC78" s="818"/>
      <c r="VJD78" s="818"/>
      <c r="VJE78" s="818"/>
      <c r="VJF78" s="818"/>
      <c r="VJG78" s="818"/>
      <c r="VJH78" s="818"/>
      <c r="VJI78" s="818"/>
      <c r="VJJ78" s="818"/>
      <c r="VJK78" s="818"/>
      <c r="VJL78" s="818"/>
      <c r="VJM78" s="818"/>
      <c r="VJN78" s="818"/>
      <c r="VJO78" s="818"/>
      <c r="VJP78" s="818"/>
      <c r="VJQ78" s="818"/>
      <c r="VJR78" s="818"/>
      <c r="VJS78" s="818"/>
      <c r="VJT78" s="818"/>
      <c r="VJU78" s="818"/>
      <c r="VJV78" s="818"/>
      <c r="VJW78" s="818"/>
      <c r="VJX78" s="818"/>
      <c r="VJY78" s="818"/>
      <c r="VJZ78" s="818"/>
      <c r="VKA78" s="818"/>
      <c r="VKB78" s="818"/>
      <c r="VKC78" s="818"/>
      <c r="VKD78" s="818"/>
      <c r="VKE78" s="818"/>
      <c r="VKF78" s="818"/>
      <c r="VKG78" s="818"/>
      <c r="VKH78" s="818"/>
      <c r="VKI78" s="818"/>
      <c r="VKJ78" s="818"/>
      <c r="VKK78" s="818"/>
      <c r="VKL78" s="818"/>
      <c r="VKM78" s="818"/>
      <c r="VKN78" s="818"/>
      <c r="VKO78" s="818"/>
      <c r="VKP78" s="818"/>
      <c r="VKQ78" s="818"/>
      <c r="VKR78" s="818"/>
      <c r="VKS78" s="818"/>
      <c r="VKT78" s="818"/>
      <c r="VKU78" s="818"/>
      <c r="VKV78" s="818"/>
      <c r="VKW78" s="818"/>
      <c r="VKX78" s="818"/>
      <c r="VKY78" s="818"/>
      <c r="VKZ78" s="818"/>
      <c r="VLA78" s="818"/>
      <c r="VLB78" s="818"/>
      <c r="VLC78" s="818"/>
      <c r="VLD78" s="818"/>
      <c r="VLE78" s="818"/>
      <c r="VLF78" s="818"/>
      <c r="VLG78" s="818"/>
      <c r="VLH78" s="818"/>
      <c r="VLI78" s="818"/>
      <c r="VLJ78" s="818"/>
      <c r="VLK78" s="818"/>
      <c r="VLL78" s="818"/>
      <c r="VLM78" s="818"/>
      <c r="VLN78" s="818"/>
      <c r="VLO78" s="818"/>
      <c r="VLP78" s="818"/>
      <c r="VLQ78" s="818"/>
      <c r="VLR78" s="818"/>
      <c r="VLS78" s="818"/>
      <c r="VLT78" s="818"/>
      <c r="VLU78" s="818"/>
      <c r="VLV78" s="818"/>
      <c r="VLW78" s="818"/>
      <c r="VLX78" s="818"/>
      <c r="VLY78" s="818"/>
      <c r="VLZ78" s="818"/>
      <c r="VMA78" s="818"/>
      <c r="VMB78" s="818"/>
      <c r="VMC78" s="818"/>
      <c r="VMD78" s="818"/>
      <c r="VME78" s="818"/>
      <c r="VMF78" s="818"/>
      <c r="VMG78" s="818"/>
      <c r="VMH78" s="818"/>
      <c r="VMI78" s="818"/>
      <c r="VMJ78" s="818"/>
      <c r="VMK78" s="818"/>
      <c r="VML78" s="818"/>
      <c r="VMM78" s="818"/>
      <c r="VMN78" s="818"/>
      <c r="VMO78" s="818"/>
      <c r="VMP78" s="818"/>
      <c r="VMQ78" s="818"/>
      <c r="VMR78" s="818"/>
      <c r="VMS78" s="818"/>
      <c r="VMT78" s="818"/>
      <c r="VMU78" s="818"/>
      <c r="VMV78" s="818"/>
      <c r="VMW78" s="818"/>
      <c r="VMX78" s="818"/>
      <c r="VMY78" s="818"/>
      <c r="VMZ78" s="818"/>
      <c r="VNA78" s="818"/>
      <c r="VNB78" s="818"/>
      <c r="VNC78" s="818"/>
      <c r="VND78" s="818"/>
      <c r="VNE78" s="818"/>
      <c r="VNF78" s="818"/>
      <c r="VNG78" s="818"/>
      <c r="VNH78" s="818"/>
      <c r="VNI78" s="818"/>
      <c r="VNJ78" s="818"/>
      <c r="VNK78" s="818"/>
      <c r="VNL78" s="818"/>
      <c r="VNM78" s="818"/>
      <c r="VNN78" s="818"/>
      <c r="VNO78" s="818"/>
      <c r="VNP78" s="818"/>
      <c r="VNQ78" s="818"/>
      <c r="VNR78" s="818"/>
      <c r="VNS78" s="818"/>
      <c r="VNT78" s="818"/>
      <c r="VNU78" s="818"/>
      <c r="VNV78" s="818"/>
      <c r="VNW78" s="818"/>
      <c r="VNX78" s="818"/>
      <c r="VNY78" s="818"/>
      <c r="VNZ78" s="818"/>
      <c r="VOA78" s="818"/>
      <c r="VOB78" s="818"/>
      <c r="VOC78" s="818"/>
      <c r="VOD78" s="818"/>
      <c r="VOE78" s="818"/>
      <c r="VOF78" s="818"/>
      <c r="VOG78" s="818"/>
      <c r="VOH78" s="818"/>
      <c r="VOI78" s="818"/>
      <c r="VOJ78" s="818"/>
      <c r="VOK78" s="818"/>
      <c r="VOL78" s="818"/>
      <c r="VOM78" s="818"/>
      <c r="VON78" s="818"/>
      <c r="VOO78" s="818"/>
      <c r="VOP78" s="818"/>
      <c r="VOQ78" s="818"/>
      <c r="VOR78" s="818"/>
      <c r="VOS78" s="818"/>
      <c r="VOT78" s="818"/>
      <c r="VOU78" s="818"/>
      <c r="VOV78" s="818"/>
      <c r="VOW78" s="818"/>
      <c r="VOX78" s="818"/>
      <c r="VOY78" s="818"/>
      <c r="VOZ78" s="818"/>
      <c r="VPA78" s="818"/>
      <c r="VPB78" s="818"/>
      <c r="VPC78" s="818"/>
      <c r="VPD78" s="818"/>
      <c r="VPE78" s="818"/>
      <c r="VPF78" s="818"/>
      <c r="VPG78" s="818"/>
      <c r="VPH78" s="818"/>
      <c r="VPI78" s="818"/>
      <c r="VPJ78" s="818"/>
      <c r="VPK78" s="818"/>
      <c r="VPL78" s="818"/>
      <c r="VPM78" s="818"/>
      <c r="VPN78" s="818"/>
      <c r="VPO78" s="818"/>
      <c r="VPP78" s="818"/>
      <c r="VPQ78" s="818"/>
      <c r="VPR78" s="818"/>
      <c r="VPS78" s="818"/>
      <c r="VPT78" s="818"/>
      <c r="VPU78" s="818"/>
      <c r="VPV78" s="818"/>
      <c r="VPW78" s="818"/>
      <c r="VPX78" s="818"/>
      <c r="VPY78" s="818"/>
      <c r="VPZ78" s="818"/>
      <c r="VQA78" s="818"/>
      <c r="VQB78" s="818"/>
      <c r="VQC78" s="818"/>
      <c r="VQD78" s="818"/>
      <c r="VQE78" s="818"/>
      <c r="VQF78" s="818"/>
      <c r="VQG78" s="818"/>
      <c r="VQH78" s="818"/>
      <c r="VQI78" s="818"/>
      <c r="VQJ78" s="818"/>
      <c r="VQK78" s="818"/>
      <c r="VQL78" s="818"/>
      <c r="VQM78" s="818"/>
      <c r="VQN78" s="818"/>
      <c r="VQO78" s="818"/>
      <c r="VQP78" s="818"/>
      <c r="VQQ78" s="818"/>
      <c r="VQR78" s="818"/>
      <c r="VQS78" s="818"/>
      <c r="VQT78" s="818"/>
      <c r="VQU78" s="818"/>
      <c r="VQV78" s="818"/>
      <c r="VQW78" s="818"/>
      <c r="VQX78" s="818"/>
      <c r="VQY78" s="818"/>
      <c r="VQZ78" s="818"/>
      <c r="VRA78" s="818"/>
      <c r="VRB78" s="818"/>
      <c r="VRC78" s="818"/>
      <c r="VRD78" s="818"/>
      <c r="VRE78" s="818"/>
      <c r="VRF78" s="818"/>
      <c r="VRG78" s="818"/>
      <c r="VRH78" s="818"/>
      <c r="VRI78" s="818"/>
      <c r="VRJ78" s="818"/>
      <c r="VRK78" s="818"/>
      <c r="VRL78" s="818"/>
      <c r="VRM78" s="818"/>
      <c r="VRN78" s="818"/>
      <c r="VRO78" s="818"/>
      <c r="VRP78" s="818"/>
      <c r="VRQ78" s="818"/>
      <c r="VRR78" s="818"/>
      <c r="VRS78" s="818"/>
      <c r="VRT78" s="818"/>
      <c r="VRU78" s="818"/>
      <c r="VRV78" s="818"/>
      <c r="VRW78" s="818"/>
      <c r="VRX78" s="818"/>
      <c r="VRY78" s="818"/>
      <c r="VRZ78" s="818"/>
      <c r="VSA78" s="818"/>
      <c r="VSB78" s="818"/>
      <c r="VSC78" s="818"/>
      <c r="VSD78" s="818"/>
      <c r="VSE78" s="818"/>
      <c r="VSF78" s="818"/>
      <c r="VSG78" s="818"/>
      <c r="VSH78" s="818"/>
      <c r="VSI78" s="818"/>
      <c r="VSJ78" s="818"/>
      <c r="VSK78" s="818"/>
      <c r="VSL78" s="818"/>
      <c r="VSM78" s="818"/>
      <c r="VSN78" s="818"/>
      <c r="VSO78" s="818"/>
      <c r="VSP78" s="818"/>
      <c r="VSQ78" s="818"/>
      <c r="VSR78" s="818"/>
      <c r="VSS78" s="818"/>
      <c r="VST78" s="818"/>
      <c r="VSU78" s="818"/>
      <c r="VSV78" s="818"/>
      <c r="VSW78" s="818"/>
      <c r="VSX78" s="818"/>
      <c r="VSY78" s="818"/>
      <c r="VSZ78" s="818"/>
      <c r="VTA78" s="818"/>
      <c r="VTB78" s="818"/>
      <c r="VTC78" s="818"/>
      <c r="VTD78" s="818"/>
      <c r="VTE78" s="818"/>
      <c r="VTF78" s="818"/>
      <c r="VTG78" s="818"/>
      <c r="VTH78" s="818"/>
      <c r="VTI78" s="818"/>
      <c r="VTJ78" s="818"/>
      <c r="VTK78" s="818"/>
      <c r="VTL78" s="818"/>
      <c r="VTM78" s="818"/>
      <c r="VTN78" s="818"/>
      <c r="VTO78" s="818"/>
      <c r="VTP78" s="818"/>
      <c r="VTQ78" s="818"/>
      <c r="VTR78" s="818"/>
      <c r="VTS78" s="818"/>
      <c r="VTT78" s="818"/>
      <c r="VTU78" s="818"/>
      <c r="VTV78" s="818"/>
      <c r="VTW78" s="818"/>
      <c r="VTX78" s="818"/>
      <c r="VTY78" s="818"/>
      <c r="VTZ78" s="818"/>
      <c r="VUA78" s="818"/>
      <c r="VUB78" s="818"/>
      <c r="VUC78" s="818"/>
      <c r="VUD78" s="818"/>
      <c r="VUE78" s="818"/>
      <c r="VUF78" s="818"/>
      <c r="VUG78" s="818"/>
      <c r="VUH78" s="818"/>
      <c r="VUI78" s="818"/>
      <c r="VUJ78" s="818"/>
      <c r="VUK78" s="818"/>
      <c r="VUL78" s="818"/>
      <c r="VUM78" s="818"/>
      <c r="VUN78" s="818"/>
      <c r="VUO78" s="818"/>
      <c r="VUP78" s="818"/>
      <c r="VUQ78" s="818"/>
      <c r="VUR78" s="818"/>
      <c r="VUS78" s="818"/>
      <c r="VUT78" s="818"/>
      <c r="VUU78" s="818"/>
      <c r="VUV78" s="818"/>
      <c r="VUW78" s="818"/>
      <c r="VUX78" s="818"/>
      <c r="VUY78" s="818"/>
      <c r="VUZ78" s="818"/>
      <c r="VVA78" s="818"/>
      <c r="VVB78" s="818"/>
      <c r="VVC78" s="818"/>
      <c r="VVD78" s="818"/>
      <c r="VVE78" s="818"/>
      <c r="VVF78" s="818"/>
      <c r="VVG78" s="818"/>
      <c r="VVH78" s="818"/>
      <c r="VVI78" s="818"/>
      <c r="VVJ78" s="818"/>
      <c r="VVK78" s="818"/>
      <c r="VVL78" s="818"/>
      <c r="VVM78" s="818"/>
      <c r="VVN78" s="818"/>
      <c r="VVO78" s="818"/>
      <c r="VVP78" s="818"/>
      <c r="VVQ78" s="818"/>
      <c r="VVR78" s="818"/>
      <c r="VVS78" s="818"/>
      <c r="VVT78" s="818"/>
      <c r="VVU78" s="818"/>
      <c r="VVV78" s="818"/>
      <c r="VVW78" s="818"/>
      <c r="VVX78" s="818"/>
      <c r="VVY78" s="818"/>
      <c r="VVZ78" s="818"/>
      <c r="VWA78" s="818"/>
      <c r="VWB78" s="818"/>
      <c r="VWC78" s="818"/>
      <c r="VWD78" s="818"/>
      <c r="VWE78" s="818"/>
      <c r="VWF78" s="818"/>
      <c r="VWG78" s="818"/>
      <c r="VWH78" s="818"/>
      <c r="VWI78" s="818"/>
      <c r="VWJ78" s="818"/>
      <c r="VWK78" s="818"/>
      <c r="VWL78" s="818"/>
      <c r="VWM78" s="818"/>
      <c r="VWN78" s="818"/>
      <c r="VWO78" s="818"/>
      <c r="VWP78" s="818"/>
      <c r="VWQ78" s="818"/>
      <c r="VWR78" s="818"/>
      <c r="VWS78" s="818"/>
      <c r="VWT78" s="818"/>
      <c r="VWU78" s="818"/>
      <c r="VWV78" s="818"/>
      <c r="VWW78" s="818"/>
      <c r="VWX78" s="818"/>
      <c r="VWY78" s="818"/>
      <c r="VWZ78" s="818"/>
      <c r="VXA78" s="818"/>
      <c r="VXB78" s="818"/>
      <c r="VXC78" s="818"/>
      <c r="VXD78" s="818"/>
      <c r="VXE78" s="818"/>
      <c r="VXF78" s="818"/>
      <c r="VXG78" s="818"/>
      <c r="VXH78" s="818"/>
      <c r="VXI78" s="818"/>
      <c r="VXJ78" s="818"/>
      <c r="VXK78" s="818"/>
      <c r="VXL78" s="818"/>
      <c r="VXM78" s="818"/>
      <c r="VXN78" s="818"/>
      <c r="VXO78" s="818"/>
      <c r="VXP78" s="818"/>
      <c r="VXQ78" s="818"/>
      <c r="VXR78" s="818"/>
      <c r="VXS78" s="818"/>
      <c r="VXT78" s="818"/>
      <c r="VXU78" s="818"/>
      <c r="VXV78" s="818"/>
      <c r="VXW78" s="818"/>
      <c r="VXX78" s="818"/>
      <c r="VXY78" s="818"/>
      <c r="VXZ78" s="818"/>
      <c r="VYA78" s="818"/>
      <c r="VYB78" s="818"/>
      <c r="VYC78" s="818"/>
      <c r="VYD78" s="818"/>
      <c r="VYE78" s="818"/>
      <c r="VYF78" s="818"/>
      <c r="VYG78" s="818"/>
      <c r="VYH78" s="818"/>
      <c r="VYI78" s="818"/>
      <c r="VYJ78" s="818"/>
      <c r="VYK78" s="818"/>
      <c r="VYL78" s="818"/>
      <c r="VYM78" s="818"/>
      <c r="VYN78" s="818"/>
      <c r="VYO78" s="818"/>
      <c r="VYP78" s="818"/>
      <c r="VYQ78" s="818"/>
      <c r="VYR78" s="818"/>
      <c r="VYS78" s="818"/>
      <c r="VYT78" s="818"/>
      <c r="VYU78" s="818"/>
      <c r="VYV78" s="818"/>
      <c r="VYW78" s="818"/>
      <c r="VYX78" s="818"/>
      <c r="VYY78" s="818"/>
      <c r="VYZ78" s="818"/>
      <c r="VZA78" s="818"/>
      <c r="VZB78" s="818"/>
      <c r="VZC78" s="818"/>
      <c r="VZD78" s="818"/>
      <c r="VZE78" s="818"/>
      <c r="VZF78" s="818"/>
      <c r="VZG78" s="818"/>
      <c r="VZH78" s="818"/>
      <c r="VZI78" s="818"/>
      <c r="VZJ78" s="818"/>
      <c r="VZK78" s="818"/>
      <c r="VZL78" s="818"/>
      <c r="VZM78" s="818"/>
      <c r="VZN78" s="818"/>
      <c r="VZO78" s="818"/>
      <c r="VZP78" s="818"/>
      <c r="VZQ78" s="818"/>
      <c r="VZR78" s="818"/>
      <c r="VZS78" s="818"/>
      <c r="VZT78" s="818"/>
      <c r="VZU78" s="818"/>
      <c r="VZV78" s="818"/>
      <c r="VZW78" s="818"/>
      <c r="VZX78" s="818"/>
      <c r="VZY78" s="818"/>
      <c r="VZZ78" s="818"/>
      <c r="WAA78" s="818"/>
      <c r="WAB78" s="818"/>
      <c r="WAC78" s="818"/>
      <c r="WAD78" s="818"/>
      <c r="WAE78" s="818"/>
      <c r="WAF78" s="818"/>
      <c r="WAG78" s="818"/>
      <c r="WAH78" s="818"/>
      <c r="WAI78" s="818"/>
      <c r="WAJ78" s="818"/>
      <c r="WAK78" s="818"/>
      <c r="WAL78" s="818"/>
      <c r="WAM78" s="818"/>
      <c r="WAN78" s="818"/>
      <c r="WAO78" s="818"/>
      <c r="WAP78" s="818"/>
      <c r="WAQ78" s="818"/>
      <c r="WAR78" s="818"/>
      <c r="WAS78" s="818"/>
      <c r="WAT78" s="818"/>
      <c r="WAU78" s="818"/>
      <c r="WAV78" s="818"/>
      <c r="WAW78" s="818"/>
      <c r="WAX78" s="818"/>
      <c r="WAY78" s="818"/>
      <c r="WAZ78" s="818"/>
      <c r="WBA78" s="818"/>
      <c r="WBB78" s="818"/>
      <c r="WBC78" s="818"/>
      <c r="WBD78" s="818"/>
      <c r="WBE78" s="818"/>
      <c r="WBF78" s="818"/>
      <c r="WBG78" s="818"/>
      <c r="WBH78" s="818"/>
      <c r="WBI78" s="818"/>
      <c r="WBJ78" s="818"/>
      <c r="WBK78" s="818"/>
      <c r="WBL78" s="818"/>
      <c r="WBM78" s="818"/>
      <c r="WBN78" s="818"/>
      <c r="WBO78" s="818"/>
      <c r="WBP78" s="818"/>
      <c r="WBQ78" s="818"/>
      <c r="WBR78" s="818"/>
      <c r="WBS78" s="818"/>
      <c r="WBT78" s="818"/>
      <c r="WBU78" s="818"/>
      <c r="WBV78" s="818"/>
      <c r="WBW78" s="818"/>
      <c r="WBX78" s="818"/>
      <c r="WBY78" s="818"/>
      <c r="WBZ78" s="818"/>
      <c r="WCA78" s="818"/>
      <c r="WCB78" s="818"/>
      <c r="WCC78" s="818"/>
      <c r="WCD78" s="818"/>
      <c r="WCE78" s="818"/>
      <c r="WCF78" s="818"/>
      <c r="WCG78" s="818"/>
      <c r="WCH78" s="818"/>
      <c r="WCI78" s="818"/>
      <c r="WCJ78" s="818"/>
      <c r="WCK78" s="818"/>
      <c r="WCL78" s="818"/>
      <c r="WCM78" s="818"/>
      <c r="WCN78" s="818"/>
      <c r="WCO78" s="818"/>
      <c r="WCP78" s="818"/>
      <c r="WCQ78" s="818"/>
      <c r="WCR78" s="818"/>
      <c r="WCS78" s="818"/>
      <c r="WCT78" s="818"/>
      <c r="WCU78" s="818"/>
      <c r="WCV78" s="818"/>
      <c r="WCW78" s="818"/>
      <c r="WCX78" s="818"/>
      <c r="WCY78" s="818"/>
      <c r="WCZ78" s="818"/>
      <c r="WDA78" s="818"/>
      <c r="WDB78" s="818"/>
      <c r="WDC78" s="818"/>
      <c r="WDD78" s="818"/>
      <c r="WDE78" s="818"/>
      <c r="WDF78" s="818"/>
      <c r="WDG78" s="818"/>
      <c r="WDH78" s="818"/>
      <c r="WDI78" s="818"/>
      <c r="WDJ78" s="818"/>
      <c r="WDK78" s="818"/>
      <c r="WDL78" s="818"/>
      <c r="WDM78" s="818"/>
      <c r="WDN78" s="818"/>
      <c r="WDO78" s="818"/>
      <c r="WDP78" s="818"/>
      <c r="WDQ78" s="818"/>
      <c r="WDR78" s="818"/>
      <c r="WDS78" s="818"/>
      <c r="WDT78" s="818"/>
      <c r="WDU78" s="818"/>
      <c r="WDV78" s="818"/>
      <c r="WDW78" s="818"/>
      <c r="WDX78" s="818"/>
      <c r="WDY78" s="818"/>
      <c r="WDZ78" s="818"/>
      <c r="WEA78" s="818"/>
      <c r="WEB78" s="818"/>
      <c r="WEC78" s="818"/>
      <c r="WED78" s="818"/>
      <c r="WEE78" s="818"/>
      <c r="WEF78" s="818"/>
      <c r="WEG78" s="818"/>
      <c r="WEH78" s="818"/>
      <c r="WEI78" s="818"/>
      <c r="WEJ78" s="818"/>
      <c r="WEK78" s="818"/>
      <c r="WEL78" s="818"/>
      <c r="WEM78" s="818"/>
      <c r="WEN78" s="818"/>
      <c r="WEO78" s="818"/>
      <c r="WEP78" s="818"/>
      <c r="WEQ78" s="818"/>
      <c r="WER78" s="818"/>
      <c r="WES78" s="818"/>
      <c r="WET78" s="818"/>
      <c r="WEU78" s="818"/>
      <c r="WEV78" s="818"/>
      <c r="WEW78" s="818"/>
      <c r="WEX78" s="818"/>
      <c r="WEY78" s="818"/>
      <c r="WEZ78" s="818"/>
      <c r="WFA78" s="818"/>
      <c r="WFB78" s="818"/>
      <c r="WFC78" s="818"/>
      <c r="WFD78" s="818"/>
      <c r="WFE78" s="818"/>
      <c r="WFF78" s="818"/>
      <c r="WFG78" s="818"/>
      <c r="WFH78" s="818"/>
      <c r="WFI78" s="818"/>
      <c r="WFJ78" s="818"/>
      <c r="WFK78" s="818"/>
      <c r="WFL78" s="818"/>
      <c r="WFM78" s="818"/>
      <c r="WFN78" s="818"/>
      <c r="WFO78" s="818"/>
      <c r="WFP78" s="818"/>
      <c r="WFQ78" s="818"/>
      <c r="WFR78" s="818"/>
      <c r="WFS78" s="818"/>
      <c r="WFT78" s="818"/>
      <c r="WFU78" s="818"/>
      <c r="WFV78" s="818"/>
      <c r="WFW78" s="818"/>
      <c r="WFX78" s="818"/>
      <c r="WFY78" s="818"/>
      <c r="WFZ78" s="818"/>
      <c r="WGA78" s="818"/>
      <c r="WGB78" s="818"/>
      <c r="WGC78" s="818"/>
      <c r="WGD78" s="818"/>
      <c r="WGE78" s="818"/>
      <c r="WGF78" s="818"/>
      <c r="WGG78" s="818"/>
      <c r="WGH78" s="818"/>
      <c r="WGI78" s="818"/>
      <c r="WGJ78" s="818"/>
      <c r="WGK78" s="818"/>
      <c r="WGL78" s="818"/>
      <c r="WGM78" s="818"/>
      <c r="WGN78" s="818"/>
      <c r="WGO78" s="818"/>
      <c r="WGP78" s="818"/>
      <c r="WGQ78" s="818"/>
      <c r="WGR78" s="818"/>
      <c r="WGS78" s="818"/>
      <c r="WGT78" s="818"/>
      <c r="WGU78" s="818"/>
      <c r="WGV78" s="818"/>
      <c r="WGW78" s="818"/>
      <c r="WGX78" s="818"/>
      <c r="WGY78" s="818"/>
      <c r="WGZ78" s="818"/>
      <c r="WHA78" s="818"/>
      <c r="WHB78" s="818"/>
      <c r="WHC78" s="818"/>
      <c r="WHD78" s="818"/>
      <c r="WHE78" s="818"/>
      <c r="WHF78" s="818"/>
      <c r="WHG78" s="818"/>
      <c r="WHH78" s="818"/>
      <c r="WHI78" s="818"/>
      <c r="WHJ78" s="818"/>
      <c r="WHK78" s="818"/>
      <c r="WHL78" s="818"/>
      <c r="WHM78" s="818"/>
      <c r="WHN78" s="818"/>
      <c r="WHO78" s="818"/>
      <c r="WHP78" s="818"/>
      <c r="WHQ78" s="818"/>
      <c r="WHR78" s="818"/>
      <c r="WHS78" s="818"/>
      <c r="WHT78" s="818"/>
      <c r="WHU78" s="818"/>
      <c r="WHV78" s="818"/>
      <c r="WHW78" s="818"/>
      <c r="WHX78" s="818"/>
      <c r="WHY78" s="818"/>
      <c r="WHZ78" s="818"/>
      <c r="WIA78" s="818"/>
      <c r="WIB78" s="818"/>
      <c r="WIC78" s="818"/>
      <c r="WID78" s="818"/>
      <c r="WIE78" s="818"/>
      <c r="WIF78" s="818"/>
      <c r="WIG78" s="818"/>
      <c r="WIH78" s="818"/>
      <c r="WII78" s="818"/>
      <c r="WIJ78" s="818"/>
      <c r="WIK78" s="818"/>
      <c r="WIL78" s="818"/>
      <c r="WIM78" s="818"/>
      <c r="WIN78" s="818"/>
      <c r="WIO78" s="818"/>
      <c r="WIP78" s="818"/>
      <c r="WIQ78" s="818"/>
      <c r="WIR78" s="818"/>
      <c r="WIS78" s="818"/>
      <c r="WIT78" s="818"/>
      <c r="WIU78" s="818"/>
      <c r="WIV78" s="818"/>
      <c r="WIW78" s="818"/>
      <c r="WIX78" s="818"/>
      <c r="WIY78" s="818"/>
      <c r="WIZ78" s="818"/>
      <c r="WJA78" s="818"/>
      <c r="WJB78" s="818"/>
      <c r="WJC78" s="818"/>
      <c r="WJD78" s="818"/>
      <c r="WJE78" s="818"/>
      <c r="WJF78" s="818"/>
      <c r="WJG78" s="818"/>
      <c r="WJH78" s="818"/>
      <c r="WJI78" s="818"/>
      <c r="WJJ78" s="818"/>
      <c r="WJK78" s="818"/>
      <c r="WJL78" s="818"/>
      <c r="WJM78" s="818"/>
      <c r="WJN78" s="818"/>
      <c r="WJO78" s="818"/>
      <c r="WJP78" s="818"/>
      <c r="WJQ78" s="818"/>
      <c r="WJR78" s="818"/>
      <c r="WJS78" s="818"/>
      <c r="WJT78" s="818"/>
      <c r="WJU78" s="818"/>
      <c r="WJV78" s="818"/>
      <c r="WJW78" s="818"/>
      <c r="WJX78" s="818"/>
      <c r="WJY78" s="818"/>
      <c r="WJZ78" s="818"/>
      <c r="WKA78" s="818"/>
      <c r="WKB78" s="818"/>
      <c r="WKC78" s="818"/>
      <c r="WKD78" s="818"/>
      <c r="WKE78" s="818"/>
      <c r="WKF78" s="818"/>
      <c r="WKG78" s="818"/>
      <c r="WKH78" s="818"/>
      <c r="WKI78" s="818"/>
      <c r="WKJ78" s="818"/>
      <c r="WKK78" s="818"/>
      <c r="WKL78" s="818"/>
      <c r="WKM78" s="818"/>
      <c r="WKN78" s="818"/>
      <c r="WKO78" s="818"/>
      <c r="WKP78" s="818"/>
      <c r="WKQ78" s="818"/>
      <c r="WKR78" s="818"/>
      <c r="WKS78" s="818"/>
      <c r="WKT78" s="818"/>
      <c r="WKU78" s="818"/>
      <c r="WKV78" s="818"/>
      <c r="WKW78" s="818"/>
      <c r="WKX78" s="818"/>
      <c r="WKY78" s="818"/>
      <c r="WKZ78" s="818"/>
      <c r="WLA78" s="818"/>
      <c r="WLB78" s="818"/>
      <c r="WLC78" s="818"/>
      <c r="WLD78" s="818"/>
      <c r="WLE78" s="818"/>
      <c r="WLF78" s="818"/>
      <c r="WLG78" s="818"/>
      <c r="WLH78" s="818"/>
      <c r="WLI78" s="818"/>
      <c r="WLJ78" s="818"/>
      <c r="WLK78" s="818"/>
      <c r="WLL78" s="818"/>
      <c r="WLM78" s="818"/>
      <c r="WLN78" s="818"/>
      <c r="WLO78" s="818"/>
      <c r="WLP78" s="818"/>
      <c r="WLQ78" s="818"/>
      <c r="WLR78" s="818"/>
      <c r="WLS78" s="818"/>
      <c r="WLT78" s="818"/>
      <c r="WLU78" s="818"/>
      <c r="WLV78" s="818"/>
      <c r="WLW78" s="818"/>
      <c r="WLX78" s="818"/>
      <c r="WLY78" s="818"/>
      <c r="WLZ78" s="818"/>
      <c r="WMA78" s="818"/>
      <c r="WMB78" s="818"/>
      <c r="WMC78" s="818"/>
      <c r="WMD78" s="818"/>
      <c r="WME78" s="818"/>
      <c r="WMF78" s="818"/>
      <c r="WMG78" s="818"/>
      <c r="WMH78" s="818"/>
      <c r="WMI78" s="818"/>
      <c r="WMJ78" s="818"/>
      <c r="WMK78" s="818"/>
      <c r="WML78" s="818"/>
      <c r="WMM78" s="818"/>
      <c r="WMN78" s="818"/>
      <c r="WMO78" s="818"/>
      <c r="WMP78" s="818"/>
      <c r="WMQ78" s="818"/>
      <c r="WMR78" s="818"/>
      <c r="WMS78" s="818"/>
      <c r="WMT78" s="818"/>
      <c r="WMU78" s="818"/>
      <c r="WMV78" s="818"/>
      <c r="WMW78" s="818"/>
      <c r="WMX78" s="818"/>
      <c r="WMY78" s="818"/>
      <c r="WMZ78" s="818"/>
      <c r="WNA78" s="818"/>
      <c r="WNB78" s="818"/>
      <c r="WNC78" s="818"/>
      <c r="WND78" s="818"/>
      <c r="WNE78" s="818"/>
      <c r="WNF78" s="818"/>
      <c r="WNG78" s="818"/>
      <c r="WNH78" s="818"/>
      <c r="WNI78" s="818"/>
      <c r="WNJ78" s="818"/>
      <c r="WNK78" s="818"/>
      <c r="WNL78" s="818"/>
      <c r="WNM78" s="818"/>
      <c r="WNN78" s="818"/>
      <c r="WNO78" s="818"/>
      <c r="WNP78" s="818"/>
      <c r="WNQ78" s="818"/>
      <c r="WNR78" s="818"/>
      <c r="WNS78" s="818"/>
      <c r="WNT78" s="818"/>
      <c r="WNU78" s="818"/>
      <c r="WNV78" s="818"/>
      <c r="WNW78" s="818"/>
      <c r="WNX78" s="818"/>
      <c r="WNY78" s="818"/>
      <c r="WNZ78" s="818"/>
      <c r="WOA78" s="818"/>
      <c r="WOB78" s="818"/>
      <c r="WOC78" s="818"/>
      <c r="WOD78" s="818"/>
      <c r="WOE78" s="818"/>
      <c r="WOF78" s="818"/>
      <c r="WOG78" s="818"/>
      <c r="WOH78" s="818"/>
      <c r="WOI78" s="818"/>
      <c r="WOJ78" s="818"/>
      <c r="WOK78" s="818"/>
      <c r="WOL78" s="818"/>
      <c r="WOM78" s="818"/>
      <c r="WON78" s="818"/>
      <c r="WOO78" s="818"/>
      <c r="WOP78" s="818"/>
      <c r="WOQ78" s="818"/>
      <c r="WOR78" s="818"/>
      <c r="WOS78" s="818"/>
      <c r="WOT78" s="818"/>
      <c r="WOU78" s="818"/>
      <c r="WOV78" s="818"/>
      <c r="WOW78" s="818"/>
      <c r="WOX78" s="818"/>
      <c r="WOY78" s="818"/>
      <c r="WOZ78" s="818"/>
      <c r="WPA78" s="818"/>
      <c r="WPB78" s="818"/>
      <c r="WPC78" s="818"/>
      <c r="WPD78" s="818"/>
      <c r="WPE78" s="818"/>
      <c r="WPF78" s="818"/>
      <c r="WPG78" s="818"/>
      <c r="WPH78" s="818"/>
      <c r="WPI78" s="818"/>
      <c r="WPJ78" s="818"/>
      <c r="WPK78" s="818"/>
      <c r="WPL78" s="818"/>
      <c r="WPM78" s="818"/>
      <c r="WPN78" s="818"/>
      <c r="WPO78" s="818"/>
      <c r="WPP78" s="818"/>
      <c r="WPQ78" s="818"/>
      <c r="WPR78" s="818"/>
      <c r="WPS78" s="818"/>
      <c r="WPT78" s="818"/>
      <c r="WPU78" s="818"/>
      <c r="WPV78" s="818"/>
      <c r="WPW78" s="818"/>
      <c r="WPX78" s="818"/>
      <c r="WPY78" s="818"/>
      <c r="WPZ78" s="818"/>
      <c r="WQA78" s="818"/>
      <c r="WQB78" s="818"/>
      <c r="WQC78" s="818"/>
      <c r="WQD78" s="818"/>
      <c r="WQE78" s="818"/>
      <c r="WQF78" s="818"/>
      <c r="WQG78" s="818"/>
      <c r="WQH78" s="818"/>
      <c r="WQI78" s="818"/>
      <c r="WQJ78" s="818"/>
      <c r="WQK78" s="818"/>
      <c r="WQL78" s="818"/>
      <c r="WQM78" s="818"/>
      <c r="WQN78" s="818"/>
      <c r="WQO78" s="818"/>
      <c r="WQP78" s="818"/>
      <c r="WQQ78" s="818"/>
      <c r="WQR78" s="818"/>
      <c r="WQS78" s="818"/>
      <c r="WQT78" s="818"/>
      <c r="WQU78" s="818"/>
      <c r="WQV78" s="818"/>
      <c r="WQW78" s="818"/>
      <c r="WQX78" s="818"/>
      <c r="WQY78" s="818"/>
      <c r="WQZ78" s="818"/>
      <c r="WRA78" s="818"/>
      <c r="WRB78" s="818"/>
      <c r="WRC78" s="818"/>
      <c r="WRD78" s="818"/>
      <c r="WRE78" s="818"/>
      <c r="WRF78" s="818"/>
      <c r="WRG78" s="818"/>
      <c r="WRH78" s="818"/>
      <c r="WRI78" s="818"/>
      <c r="WRJ78" s="818"/>
      <c r="WRK78" s="818"/>
      <c r="WRL78" s="818"/>
      <c r="WRM78" s="818"/>
      <c r="WRN78" s="818"/>
      <c r="WRO78" s="818"/>
      <c r="WRP78" s="818"/>
      <c r="WRQ78" s="818"/>
      <c r="WRR78" s="818"/>
      <c r="WRS78" s="818"/>
      <c r="WRT78" s="818"/>
      <c r="WRU78" s="818"/>
      <c r="WRV78" s="818"/>
      <c r="WRW78" s="818"/>
      <c r="WRX78" s="818"/>
      <c r="WRY78" s="818"/>
      <c r="WRZ78" s="818"/>
      <c r="WSA78" s="818"/>
      <c r="WSB78" s="818"/>
      <c r="WSC78" s="818"/>
      <c r="WSD78" s="818"/>
      <c r="WSE78" s="818"/>
      <c r="WSF78" s="818"/>
      <c r="WSG78" s="818"/>
      <c r="WSH78" s="818"/>
      <c r="WSI78" s="818"/>
      <c r="WSJ78" s="818"/>
      <c r="WSK78" s="818"/>
      <c r="WSL78" s="818"/>
      <c r="WSM78" s="818"/>
      <c r="WSN78" s="818"/>
      <c r="WSO78" s="818"/>
      <c r="WSP78" s="818"/>
      <c r="WSQ78" s="818"/>
      <c r="WSR78" s="818"/>
      <c r="WSS78" s="818"/>
      <c r="WST78" s="818"/>
      <c r="WSU78" s="818"/>
      <c r="WSV78" s="818"/>
      <c r="WSW78" s="818"/>
      <c r="WSX78" s="818"/>
      <c r="WSY78" s="818"/>
      <c r="WSZ78" s="818"/>
      <c r="WTA78" s="818"/>
      <c r="WTB78" s="818"/>
      <c r="WTC78" s="818"/>
      <c r="WTD78" s="818"/>
      <c r="WTE78" s="818"/>
      <c r="WTF78" s="818"/>
      <c r="WTG78" s="818"/>
      <c r="WTH78" s="818"/>
      <c r="WTI78" s="818"/>
      <c r="WTJ78" s="818"/>
      <c r="WTK78" s="818"/>
      <c r="WTL78" s="818"/>
      <c r="WTM78" s="818"/>
      <c r="WTN78" s="818"/>
      <c r="WTO78" s="818"/>
      <c r="WTP78" s="818"/>
      <c r="WTQ78" s="818"/>
      <c r="WTR78" s="818"/>
      <c r="WTS78" s="818"/>
      <c r="WTT78" s="818"/>
      <c r="WTU78" s="818"/>
      <c r="WTV78" s="818"/>
      <c r="WTW78" s="818"/>
      <c r="WTX78" s="818"/>
      <c r="WTY78" s="818"/>
      <c r="WTZ78" s="818"/>
      <c r="WUA78" s="818"/>
      <c r="WUB78" s="818"/>
      <c r="WUC78" s="818"/>
      <c r="WUD78" s="818"/>
      <c r="WUE78" s="818"/>
      <c r="WUF78" s="818"/>
      <c r="WUG78" s="818"/>
      <c r="WUH78" s="818"/>
      <c r="WUI78" s="818"/>
      <c r="WUJ78" s="818"/>
      <c r="WUK78" s="818"/>
      <c r="WUL78" s="818"/>
      <c r="WUM78" s="818"/>
      <c r="WUN78" s="818"/>
      <c r="WUO78" s="818"/>
      <c r="WUP78" s="818"/>
      <c r="WUQ78" s="818"/>
      <c r="WUR78" s="818"/>
      <c r="WUS78" s="818"/>
      <c r="WUT78" s="818"/>
      <c r="WUU78" s="818"/>
      <c r="WUV78" s="818"/>
      <c r="WUW78" s="818"/>
      <c r="WUX78" s="818"/>
      <c r="WUY78" s="818"/>
      <c r="WUZ78" s="818"/>
      <c r="WVA78" s="818"/>
      <c r="WVB78" s="818"/>
      <c r="WVC78" s="818"/>
      <c r="WVD78" s="818"/>
      <c r="WVE78" s="818"/>
      <c r="WVF78" s="818"/>
      <c r="WVG78" s="818"/>
      <c r="WVH78" s="818"/>
      <c r="WVI78" s="818"/>
      <c r="WVJ78" s="818"/>
      <c r="WVK78" s="818"/>
      <c r="WVL78" s="818"/>
      <c r="WVM78" s="818"/>
      <c r="WVN78" s="818"/>
      <c r="WVO78" s="818"/>
      <c r="WVP78" s="818"/>
      <c r="WVQ78" s="818"/>
      <c r="WVR78" s="818"/>
      <c r="WVS78" s="818"/>
      <c r="WVT78" s="818"/>
      <c r="WVU78" s="818"/>
      <c r="WVV78" s="818"/>
      <c r="WVW78" s="818"/>
      <c r="WVX78" s="818"/>
      <c r="WVY78" s="818"/>
      <c r="WVZ78" s="818"/>
      <c r="WWA78" s="818"/>
      <c r="WWB78" s="818"/>
      <c r="WWC78" s="818"/>
      <c r="WWD78" s="818"/>
      <c r="WWE78" s="818"/>
      <c r="WWF78" s="818"/>
      <c r="WWG78" s="818"/>
      <c r="WWH78" s="818"/>
      <c r="WWI78" s="818"/>
      <c r="WWJ78" s="818"/>
      <c r="WWK78" s="818"/>
      <c r="WWL78" s="818"/>
      <c r="WWM78" s="818"/>
      <c r="WWN78" s="818"/>
      <c r="WWO78" s="818"/>
      <c r="WWP78" s="818"/>
      <c r="WWQ78" s="818"/>
      <c r="WWR78" s="818"/>
      <c r="WWS78" s="818"/>
      <c r="WWT78" s="818"/>
      <c r="WWU78" s="818"/>
      <c r="WWV78" s="818"/>
      <c r="WWW78" s="818"/>
      <c r="WWX78" s="818"/>
      <c r="WWY78" s="818"/>
      <c r="WWZ78" s="818"/>
      <c r="WXA78" s="818"/>
      <c r="WXB78" s="818"/>
      <c r="WXC78" s="818"/>
      <c r="WXD78" s="818"/>
      <c r="WXE78" s="818"/>
      <c r="WXF78" s="818"/>
      <c r="WXG78" s="818"/>
      <c r="WXH78" s="818"/>
      <c r="WXI78" s="818"/>
      <c r="WXJ78" s="818"/>
      <c r="WXK78" s="818"/>
      <c r="WXL78" s="818"/>
      <c r="WXM78" s="818"/>
      <c r="WXN78" s="818"/>
      <c r="WXO78" s="818"/>
      <c r="WXP78" s="818"/>
      <c r="WXQ78" s="818"/>
      <c r="WXR78" s="818"/>
      <c r="WXS78" s="818"/>
      <c r="WXT78" s="818"/>
      <c r="WXU78" s="818"/>
      <c r="WXV78" s="818"/>
      <c r="WXW78" s="818"/>
      <c r="WXX78" s="818"/>
      <c r="WXY78" s="818"/>
      <c r="WXZ78" s="818"/>
      <c r="WYA78" s="818"/>
      <c r="WYB78" s="818"/>
      <c r="WYC78" s="818"/>
      <c r="WYD78" s="818"/>
      <c r="WYE78" s="818"/>
      <c r="WYF78" s="818"/>
      <c r="WYG78" s="818"/>
      <c r="WYH78" s="818"/>
      <c r="WYI78" s="818"/>
      <c r="WYJ78" s="818"/>
      <c r="WYK78" s="818"/>
      <c r="WYL78" s="818"/>
      <c r="WYM78" s="818"/>
      <c r="WYN78" s="818"/>
      <c r="WYO78" s="818"/>
      <c r="WYP78" s="818"/>
      <c r="WYQ78" s="818"/>
      <c r="WYR78" s="818"/>
      <c r="WYS78" s="818"/>
      <c r="WYT78" s="818"/>
      <c r="WYU78" s="818"/>
      <c r="WYV78" s="818"/>
      <c r="WYW78" s="818"/>
      <c r="WYX78" s="818"/>
      <c r="WYY78" s="818"/>
      <c r="WYZ78" s="818"/>
      <c r="WZA78" s="818"/>
      <c r="WZB78" s="818"/>
      <c r="WZC78" s="818"/>
      <c r="WZD78" s="818"/>
      <c r="WZE78" s="818"/>
      <c r="WZF78" s="818"/>
      <c r="WZG78" s="818"/>
      <c r="WZH78" s="818"/>
      <c r="WZI78" s="818"/>
      <c r="WZJ78" s="818"/>
      <c r="WZK78" s="818"/>
      <c r="WZL78" s="818"/>
      <c r="WZM78" s="818"/>
      <c r="WZN78" s="818"/>
      <c r="WZO78" s="818"/>
      <c r="WZP78" s="818"/>
      <c r="WZQ78" s="818"/>
      <c r="WZR78" s="818"/>
      <c r="WZS78" s="818"/>
      <c r="WZT78" s="818"/>
      <c r="WZU78" s="818"/>
      <c r="WZV78" s="818"/>
      <c r="WZW78" s="818"/>
      <c r="WZX78" s="818"/>
      <c r="WZY78" s="818"/>
      <c r="WZZ78" s="818"/>
      <c r="XAA78" s="818"/>
      <c r="XAB78" s="818"/>
      <c r="XAC78" s="818"/>
      <c r="XAD78" s="818"/>
      <c r="XAE78" s="818"/>
      <c r="XAF78" s="818"/>
      <c r="XAG78" s="818"/>
      <c r="XAH78" s="818"/>
      <c r="XAI78" s="818"/>
      <c r="XAJ78" s="818"/>
      <c r="XAK78" s="818"/>
      <c r="XAL78" s="818"/>
      <c r="XAM78" s="818"/>
      <c r="XAN78" s="818"/>
      <c r="XAO78" s="818"/>
      <c r="XAP78" s="818"/>
      <c r="XAQ78" s="818"/>
      <c r="XAR78" s="818"/>
      <c r="XAS78" s="818"/>
      <c r="XAT78" s="818"/>
      <c r="XAU78" s="818"/>
      <c r="XAV78" s="818"/>
      <c r="XAW78" s="818"/>
      <c r="XAX78" s="818"/>
      <c r="XAY78" s="818"/>
      <c r="XAZ78" s="818"/>
      <c r="XBA78" s="818"/>
      <c r="XBB78" s="818"/>
      <c r="XBC78" s="818"/>
      <c r="XBD78" s="818"/>
      <c r="XBE78" s="818"/>
      <c r="XBF78" s="818"/>
      <c r="XBG78" s="818"/>
      <c r="XBH78" s="818"/>
      <c r="XBI78" s="818"/>
      <c r="XBJ78" s="818"/>
      <c r="XBK78" s="818"/>
      <c r="XBL78" s="818"/>
      <c r="XBM78" s="818"/>
      <c r="XBN78" s="818"/>
      <c r="XBO78" s="818"/>
      <c r="XBP78" s="818"/>
      <c r="XBQ78" s="818"/>
      <c r="XBR78" s="818"/>
      <c r="XBS78" s="818"/>
      <c r="XBT78" s="818"/>
      <c r="XBU78" s="818"/>
      <c r="XBV78" s="818"/>
      <c r="XBW78" s="818"/>
      <c r="XBX78" s="818"/>
      <c r="XBY78" s="818"/>
      <c r="XBZ78" s="818"/>
      <c r="XCA78" s="818"/>
      <c r="XCB78" s="818"/>
      <c r="XCC78" s="818"/>
      <c r="XCD78" s="818"/>
      <c r="XCE78" s="818"/>
      <c r="XCF78" s="818"/>
      <c r="XCG78" s="818"/>
      <c r="XCH78" s="818"/>
      <c r="XCI78" s="818"/>
      <c r="XCJ78" s="818"/>
      <c r="XCK78" s="818"/>
      <c r="XCL78" s="818"/>
      <c r="XCM78" s="818"/>
      <c r="XCN78" s="818"/>
      <c r="XCO78" s="818"/>
      <c r="XCP78" s="818"/>
      <c r="XCQ78" s="818"/>
      <c r="XCR78" s="818"/>
      <c r="XCS78" s="818"/>
      <c r="XCT78" s="818"/>
      <c r="XCU78" s="818"/>
      <c r="XCV78" s="818"/>
      <c r="XCW78" s="818"/>
      <c r="XCX78" s="818"/>
      <c r="XCY78" s="818"/>
      <c r="XCZ78" s="818"/>
      <c r="XDA78" s="818"/>
      <c r="XDB78" s="818"/>
      <c r="XDC78" s="818"/>
      <c r="XDD78" s="818"/>
      <c r="XDE78" s="818"/>
      <c r="XDF78" s="818"/>
      <c r="XDG78" s="818"/>
      <c r="XDH78" s="818"/>
      <c r="XDI78" s="818"/>
      <c r="XDJ78" s="818"/>
      <c r="XDK78" s="818"/>
      <c r="XDL78" s="818"/>
      <c r="XDM78" s="818"/>
      <c r="XDN78" s="818"/>
      <c r="XDO78" s="818"/>
      <c r="XDP78" s="818"/>
      <c r="XDQ78" s="818"/>
      <c r="XDR78" s="818"/>
      <c r="XDS78" s="818"/>
      <c r="XDT78" s="818"/>
      <c r="XDU78" s="818"/>
      <c r="XDV78" s="818"/>
      <c r="XDW78" s="818"/>
      <c r="XDX78" s="818"/>
      <c r="XDY78" s="818"/>
      <c r="XDZ78" s="818"/>
      <c r="XEA78" s="818"/>
      <c r="XEB78" s="818"/>
      <c r="XEC78" s="818"/>
      <c r="XED78" s="818"/>
      <c r="XEE78" s="818"/>
      <c r="XEF78" s="818"/>
      <c r="XEG78" s="818"/>
      <c r="XEH78" s="818"/>
      <c r="XEI78" s="818"/>
      <c r="XEJ78" s="818"/>
      <c r="XEK78" s="818"/>
      <c r="XEL78" s="818"/>
      <c r="XEM78" s="818"/>
      <c r="XEN78" s="818"/>
      <c r="XEO78" s="818"/>
      <c r="XEP78" s="818"/>
      <c r="XEQ78" s="818"/>
      <c r="XER78" s="818"/>
      <c r="XES78" s="818"/>
      <c r="XET78" s="818"/>
      <c r="XEU78" s="818"/>
      <c r="XEV78" s="818"/>
      <c r="XEW78" s="818"/>
      <c r="XEX78" s="818"/>
      <c r="XEY78" s="818"/>
      <c r="XEZ78" s="818"/>
      <c r="XFA78" s="818"/>
      <c r="XFB78" s="818"/>
      <c r="XFC78" s="818"/>
      <c r="XFD78" s="818"/>
    </row>
    <row r="79" spans="1:16384" s="618" customFormat="1" ht="12.6" customHeight="1" x14ac:dyDescent="0.25">
      <c r="A79" s="815" t="s">
        <v>3473</v>
      </c>
      <c r="B79" s="816"/>
      <c r="C79" s="816"/>
      <c r="D79" s="816"/>
      <c r="E79" s="816"/>
      <c r="F79" s="816"/>
      <c r="G79" s="816"/>
      <c r="H79" s="816"/>
      <c r="I79" s="816"/>
      <c r="J79" s="816"/>
      <c r="K79" s="816"/>
      <c r="L79" s="816"/>
      <c r="M79" s="816"/>
      <c r="N79" s="816"/>
      <c r="O79" s="816"/>
      <c r="P79" s="816"/>
      <c r="Q79" s="816"/>
      <c r="R79" s="816"/>
      <c r="S79" s="817"/>
      <c r="T79" s="1137" t="s">
        <v>3474</v>
      </c>
      <c r="U79" s="1137"/>
      <c r="V79" s="1137"/>
      <c r="W79" s="1137"/>
      <c r="X79" s="1137"/>
      <c r="Y79" s="1137"/>
      <c r="Z79" s="1137"/>
      <c r="AA79" s="1137"/>
      <c r="AB79" s="1137"/>
      <c r="AC79" s="1139" t="s">
        <v>3611</v>
      </c>
      <c r="AD79" s="1137"/>
      <c r="AE79" s="1137"/>
      <c r="AF79" s="1137"/>
      <c r="AG79" s="1137"/>
      <c r="AH79" s="1137"/>
      <c r="AI79" s="1137"/>
      <c r="AJ79" s="1137"/>
      <c r="AK79" s="1137"/>
      <c r="AL79" s="1137"/>
      <c r="AM79" s="1137"/>
      <c r="AN79" s="1137"/>
      <c r="AO79" s="1137"/>
      <c r="AP79" s="1137"/>
      <c r="AQ79" s="1137"/>
      <c r="AR79" s="1137"/>
      <c r="AS79" s="1137"/>
      <c r="AT79" s="1137"/>
      <c r="AU79" s="1137"/>
      <c r="AV79" s="617"/>
      <c r="AW79" s="617"/>
      <c r="AX79" s="617"/>
      <c r="AY79" s="617"/>
    </row>
    <row r="80" spans="1:16384" s="593" customFormat="1" ht="12.6" customHeight="1" x14ac:dyDescent="0.25">
      <c r="A80" s="815" t="s">
        <v>943</v>
      </c>
      <c r="B80" s="816"/>
      <c r="C80" s="816"/>
      <c r="D80" s="816"/>
      <c r="E80" s="816"/>
      <c r="F80" s="816"/>
      <c r="G80" s="816"/>
      <c r="H80" s="816"/>
      <c r="I80" s="816"/>
      <c r="J80" s="816"/>
      <c r="K80" s="816"/>
      <c r="L80" s="816"/>
      <c r="M80" s="816"/>
      <c r="N80" s="816"/>
      <c r="O80" s="816"/>
      <c r="P80" s="816"/>
      <c r="Q80" s="816"/>
      <c r="R80" s="816"/>
      <c r="S80" s="817"/>
      <c r="T80" s="1137" t="s">
        <v>3475</v>
      </c>
      <c r="U80" s="1137"/>
      <c r="V80" s="1137"/>
      <c r="W80" s="1137"/>
      <c r="X80" s="1137"/>
      <c r="Y80" s="1137"/>
      <c r="Z80" s="1137"/>
      <c r="AA80" s="1137"/>
      <c r="AB80" s="1137"/>
      <c r="AC80" s="1139" t="s">
        <v>3611</v>
      </c>
      <c r="AD80" s="1137"/>
      <c r="AE80" s="1137"/>
      <c r="AF80" s="1137"/>
      <c r="AG80" s="1137"/>
      <c r="AH80" s="1137"/>
      <c r="AI80" s="1137"/>
      <c r="AJ80" s="1137"/>
      <c r="AK80" s="1137"/>
      <c r="AL80" s="1137"/>
      <c r="AM80" s="1137"/>
      <c r="AN80" s="1137"/>
      <c r="AO80" s="1137"/>
      <c r="AP80" s="1137"/>
      <c r="AQ80" s="1137"/>
      <c r="AR80" s="1137"/>
      <c r="AS80" s="1137"/>
      <c r="AT80" s="1137"/>
      <c r="AU80" s="1137"/>
      <c r="AV80" s="617"/>
      <c r="AW80" s="617"/>
      <c r="AX80" s="617"/>
      <c r="AY80" s="617"/>
      <c r="AZ80" s="619"/>
      <c r="BA80" s="619"/>
      <c r="BB80" s="619"/>
    </row>
    <row r="81" spans="1:54" s="593" customFormat="1" ht="12.6" customHeight="1" x14ac:dyDescent="0.25">
      <c r="A81" s="815" t="s">
        <v>945</v>
      </c>
      <c r="B81" s="816"/>
      <c r="C81" s="816"/>
      <c r="D81" s="816"/>
      <c r="E81" s="816"/>
      <c r="F81" s="816"/>
      <c r="G81" s="816"/>
      <c r="H81" s="816"/>
      <c r="I81" s="816"/>
      <c r="J81" s="816"/>
      <c r="K81" s="816"/>
      <c r="L81" s="816"/>
      <c r="M81" s="816"/>
      <c r="N81" s="816"/>
      <c r="O81" s="816"/>
      <c r="P81" s="816"/>
      <c r="Q81" s="816"/>
      <c r="R81" s="816"/>
      <c r="S81" s="817"/>
      <c r="T81" s="1137">
        <v>6</v>
      </c>
      <c r="U81" s="1137"/>
      <c r="V81" s="1137"/>
      <c r="W81" s="1137"/>
      <c r="X81" s="1137"/>
      <c r="Y81" s="1137"/>
      <c r="Z81" s="1137"/>
      <c r="AA81" s="1137"/>
      <c r="AB81" s="1137"/>
      <c r="AC81" s="1139" t="s">
        <v>3611</v>
      </c>
      <c r="AD81" s="1137"/>
      <c r="AE81" s="1137"/>
      <c r="AF81" s="1137"/>
      <c r="AG81" s="1137"/>
      <c r="AH81" s="1137"/>
      <c r="AI81" s="1137"/>
      <c r="AJ81" s="1137"/>
      <c r="AK81" s="1140"/>
      <c r="AL81" s="1141"/>
      <c r="AM81" s="1141"/>
      <c r="AN81" s="1141"/>
      <c r="AO81" s="1141"/>
      <c r="AP81" s="1141"/>
      <c r="AQ81" s="1141"/>
      <c r="AR81" s="1141"/>
      <c r="AS81" s="1141"/>
      <c r="AT81" s="1141"/>
      <c r="AU81" s="1142"/>
      <c r="AV81" s="617"/>
      <c r="AW81" s="617"/>
      <c r="AX81" s="617"/>
      <c r="AY81" s="617"/>
      <c r="AZ81" s="619"/>
      <c r="BA81" s="619"/>
      <c r="BB81" s="619"/>
    </row>
    <row r="82" spans="1:54" s="593" customFormat="1" ht="12.6" customHeight="1" x14ac:dyDescent="0.25">
      <c r="A82" s="820" t="s">
        <v>3546</v>
      </c>
      <c r="B82" s="821"/>
      <c r="C82" s="821"/>
      <c r="D82" s="821"/>
      <c r="E82" s="821"/>
      <c r="F82" s="821"/>
      <c r="G82" s="821"/>
      <c r="H82" s="821"/>
      <c r="I82" s="821"/>
      <c r="J82" s="821"/>
      <c r="K82" s="821"/>
      <c r="L82" s="821"/>
      <c r="M82" s="821"/>
      <c r="N82" s="821"/>
      <c r="O82" s="821"/>
      <c r="P82" s="821"/>
      <c r="Q82" s="821"/>
      <c r="R82" s="821"/>
      <c r="S82" s="821"/>
      <c r="T82" s="821"/>
      <c r="U82" s="821"/>
      <c r="V82" s="821"/>
      <c r="W82" s="821"/>
      <c r="X82" s="821"/>
      <c r="Y82" s="821"/>
      <c r="Z82" s="821"/>
      <c r="AA82" s="821"/>
      <c r="AB82" s="821"/>
      <c r="AC82" s="821"/>
      <c r="AD82" s="821"/>
      <c r="AE82" s="821"/>
      <c r="AF82" s="821"/>
      <c r="AG82" s="821"/>
      <c r="AH82" s="821"/>
      <c r="AI82" s="821"/>
      <c r="AJ82" s="821"/>
      <c r="AK82" s="821"/>
      <c r="AL82" s="821"/>
      <c r="AM82" s="821"/>
      <c r="AN82" s="821"/>
      <c r="AO82" s="821"/>
      <c r="AP82" s="821"/>
      <c r="AQ82" s="821"/>
      <c r="AR82" s="821"/>
      <c r="AS82" s="821"/>
      <c r="AT82" s="821"/>
      <c r="AU82" s="821"/>
      <c r="AV82" s="821"/>
      <c r="AW82" s="821"/>
      <c r="AX82" s="821"/>
      <c r="AY82" s="821"/>
      <c r="AZ82" s="619"/>
      <c r="BA82" s="619"/>
      <c r="BB82" s="619"/>
    </row>
    <row r="83" spans="1:54" s="593" customFormat="1" ht="12.6" customHeight="1" x14ac:dyDescent="0.25">
      <c r="A83" s="1138" t="s">
        <v>3547</v>
      </c>
      <c r="B83" s="1138"/>
      <c r="C83" s="1138"/>
      <c r="D83" s="1138"/>
      <c r="E83" s="1138"/>
      <c r="F83" s="1138"/>
      <c r="G83" s="1138"/>
      <c r="H83" s="1138"/>
      <c r="I83" s="1138"/>
      <c r="J83" s="1138"/>
      <c r="K83" s="1138"/>
      <c r="L83" s="1138"/>
      <c r="M83" s="1138"/>
      <c r="N83" s="1138"/>
      <c r="O83" s="1138"/>
      <c r="P83" s="1138"/>
      <c r="Q83" s="1138"/>
      <c r="R83" s="1138"/>
      <c r="S83" s="1138"/>
      <c r="T83" s="1138"/>
      <c r="U83" s="1138"/>
      <c r="V83" s="1138"/>
      <c r="W83" s="1138"/>
      <c r="X83" s="1138"/>
      <c r="Y83" s="1138"/>
      <c r="Z83" s="1138"/>
      <c r="AA83" s="1138"/>
      <c r="AB83" s="1138"/>
      <c r="AC83" s="1138"/>
      <c r="AD83" s="1138"/>
      <c r="AE83" s="1138"/>
      <c r="AF83" s="1138"/>
      <c r="AG83" s="1138"/>
      <c r="AH83" s="1138"/>
      <c r="AI83" s="1138"/>
      <c r="AJ83" s="1138"/>
      <c r="AK83" s="1138"/>
      <c r="AL83" s="1138"/>
      <c r="AM83" s="1138"/>
      <c r="AN83" s="1138"/>
      <c r="AO83" s="1138"/>
      <c r="AP83" s="1138"/>
      <c r="AQ83" s="1138"/>
      <c r="AR83" s="1138"/>
      <c r="AS83" s="1138"/>
      <c r="AT83" s="1138"/>
      <c r="AU83" s="1138"/>
      <c r="AV83" s="1138"/>
      <c r="AW83" s="1138"/>
      <c r="AX83" s="1138"/>
      <c r="AY83" s="1143"/>
      <c r="AZ83" s="1144"/>
      <c r="BA83" s="619"/>
      <c r="BB83" s="619"/>
    </row>
    <row r="84" spans="1:54" s="593" customFormat="1" ht="6" customHeight="1" x14ac:dyDescent="0.25">
      <c r="A84" s="526"/>
      <c r="B84" s="526"/>
      <c r="C84" s="526"/>
      <c r="D84" s="526"/>
      <c r="E84" s="526"/>
      <c r="F84" s="526"/>
      <c r="G84" s="526"/>
      <c r="H84" s="526"/>
      <c r="I84" s="526"/>
      <c r="J84" s="526"/>
      <c r="K84" s="526"/>
      <c r="L84" s="526"/>
      <c r="M84" s="526"/>
      <c r="N84" s="526"/>
      <c r="O84" s="526"/>
      <c r="P84" s="526"/>
      <c r="Q84" s="526"/>
      <c r="R84" s="526"/>
      <c r="S84" s="526"/>
      <c r="T84" s="526"/>
      <c r="U84" s="526"/>
      <c r="V84" s="526"/>
      <c r="W84" s="526"/>
      <c r="X84" s="526"/>
      <c r="Y84" s="526"/>
      <c r="Z84" s="526"/>
      <c r="AA84" s="526"/>
      <c r="AB84" s="526"/>
      <c r="AC84" s="526"/>
      <c r="AD84" s="526"/>
      <c r="AE84" s="526"/>
      <c r="AF84" s="526"/>
      <c r="AG84" s="526"/>
      <c r="AH84" s="526"/>
      <c r="AI84" s="526"/>
      <c r="AJ84" s="526"/>
      <c r="AK84" s="526"/>
      <c r="AL84" s="526"/>
      <c r="AM84" s="526"/>
      <c r="AN84" s="526"/>
      <c r="AO84" s="526"/>
      <c r="AP84" s="526"/>
      <c r="AQ84" s="526"/>
      <c r="AR84" s="526"/>
      <c r="AS84" s="526"/>
      <c r="AT84" s="526"/>
      <c r="AU84" s="526"/>
      <c r="AV84" s="526"/>
      <c r="AW84" s="526"/>
      <c r="AX84" s="526"/>
      <c r="AY84" s="614"/>
      <c r="AZ84" s="619"/>
      <c r="BA84" s="619"/>
      <c r="BB84" s="619"/>
    </row>
    <row r="85" spans="1:54" s="593" customFormat="1" ht="12.6" customHeight="1" x14ac:dyDescent="0.25">
      <c r="A85" s="1138" t="s">
        <v>3549</v>
      </c>
      <c r="B85" s="1138"/>
      <c r="C85" s="1138"/>
      <c r="D85" s="1138"/>
      <c r="E85" s="1138"/>
      <c r="F85" s="1138"/>
      <c r="G85" s="1138"/>
      <c r="H85" s="1138"/>
      <c r="I85" s="1138"/>
      <c r="J85" s="1138"/>
      <c r="K85" s="1138"/>
      <c r="L85" s="1138"/>
      <c r="M85" s="1138"/>
      <c r="N85" s="1138"/>
      <c r="O85" s="1138"/>
      <c r="P85" s="1138"/>
      <c r="Q85" s="1138"/>
      <c r="R85" s="1138"/>
      <c r="S85" s="1138"/>
      <c r="T85" s="1138"/>
      <c r="U85" s="1138"/>
      <c r="V85" s="1138"/>
      <c r="W85" s="1138"/>
      <c r="X85" s="1138"/>
      <c r="Y85" s="1138"/>
      <c r="Z85" s="1138"/>
      <c r="AA85" s="1138"/>
      <c r="AB85" s="1138"/>
      <c r="AC85" s="1138"/>
      <c r="AD85" s="1138"/>
      <c r="AE85" s="1138"/>
      <c r="AF85" s="1138"/>
      <c r="AG85" s="1138"/>
      <c r="AH85" s="1138"/>
      <c r="AI85" s="1138"/>
      <c r="AJ85" s="1138"/>
      <c r="AK85" s="1138"/>
      <c r="AL85" s="1138"/>
      <c r="AM85" s="1138"/>
      <c r="AN85" s="1138"/>
      <c r="AO85" s="1138"/>
      <c r="AP85" s="1138"/>
      <c r="AQ85" s="1138"/>
      <c r="AR85" s="1138"/>
      <c r="AS85" s="1138"/>
      <c r="AT85" s="1138"/>
      <c r="AU85" s="1138"/>
      <c r="AV85" s="1138"/>
      <c r="AW85" s="1138"/>
      <c r="AX85" s="515"/>
      <c r="AY85" s="614"/>
      <c r="AZ85" s="619"/>
      <c r="BA85" s="619"/>
      <c r="BB85" s="619"/>
    </row>
    <row r="86" spans="1:54" s="593" customFormat="1" ht="12.6" customHeight="1" x14ac:dyDescent="0.25">
      <c r="A86" s="1138" t="s">
        <v>3550</v>
      </c>
      <c r="B86" s="1138"/>
      <c r="C86" s="1138"/>
      <c r="D86" s="1138"/>
      <c r="E86" s="1138"/>
      <c r="F86" s="1138"/>
      <c r="G86" s="1138"/>
      <c r="H86" s="1138"/>
      <c r="I86" s="1138"/>
      <c r="J86" s="1138"/>
      <c r="K86" s="1138"/>
      <c r="L86" s="1138"/>
      <c r="M86" s="1138"/>
      <c r="N86" s="1138"/>
      <c r="O86" s="1138"/>
      <c r="P86" s="1138"/>
      <c r="Q86" s="1138"/>
      <c r="R86" s="1138"/>
      <c r="S86" s="1138"/>
      <c r="T86" s="1138"/>
      <c r="U86" s="1138"/>
      <c r="V86" s="1138"/>
      <c r="W86" s="1138"/>
      <c r="X86" s="1138"/>
      <c r="Y86" s="1138"/>
      <c r="Z86" s="1138"/>
      <c r="AA86" s="1138"/>
      <c r="AB86" s="1138"/>
      <c r="AC86" s="1138"/>
      <c r="AD86" s="1138"/>
      <c r="AE86" s="1138"/>
      <c r="AF86" s="1138"/>
      <c r="AG86" s="1138"/>
      <c r="AH86" s="1138"/>
      <c r="AI86" s="1138"/>
      <c r="AJ86" s="1138"/>
      <c r="AK86" s="1138"/>
      <c r="AL86" s="1138"/>
      <c r="AM86" s="1138"/>
      <c r="AN86" s="1138"/>
      <c r="AO86" s="1138"/>
      <c r="AP86" s="1138"/>
      <c r="AQ86" s="1138"/>
      <c r="AR86" s="1138"/>
      <c r="AS86" s="1138"/>
      <c r="AT86" s="1138"/>
      <c r="AU86" s="1138"/>
      <c r="AV86" s="1138"/>
      <c r="AW86" s="1138"/>
      <c r="AX86" s="526"/>
      <c r="AY86" s="1143"/>
      <c r="AZ86" s="1144"/>
      <c r="BA86" s="619"/>
      <c r="BB86" s="619"/>
    </row>
    <row r="87" spans="1:54" s="593" customFormat="1" ht="5.25" customHeight="1" x14ac:dyDescent="0.25">
      <c r="A87" s="526"/>
      <c r="B87" s="526"/>
      <c r="C87" s="526"/>
      <c r="D87" s="526"/>
      <c r="E87" s="526"/>
      <c r="F87" s="526"/>
      <c r="G87" s="526"/>
      <c r="H87" s="526"/>
      <c r="I87" s="526"/>
      <c r="J87" s="526"/>
      <c r="K87" s="526"/>
      <c r="L87" s="526"/>
      <c r="M87" s="526"/>
      <c r="N87" s="526"/>
      <c r="O87" s="526"/>
      <c r="P87" s="526"/>
      <c r="Q87" s="526"/>
      <c r="R87" s="526"/>
      <c r="S87" s="526"/>
      <c r="T87" s="526"/>
      <c r="U87" s="526"/>
      <c r="V87" s="526"/>
      <c r="W87" s="526"/>
      <c r="X87" s="526"/>
      <c r="Y87" s="526"/>
      <c r="Z87" s="526"/>
      <c r="AA87" s="526"/>
      <c r="AB87" s="526"/>
      <c r="AC87" s="526"/>
      <c r="AD87" s="526"/>
      <c r="AE87" s="526"/>
      <c r="AF87" s="526"/>
      <c r="AG87" s="526"/>
      <c r="AH87" s="526"/>
      <c r="AI87" s="526"/>
      <c r="AJ87" s="526"/>
      <c r="AK87" s="526"/>
      <c r="AL87" s="526"/>
      <c r="AM87" s="526"/>
      <c r="AN87" s="526"/>
      <c r="AO87" s="526"/>
      <c r="AP87" s="526"/>
      <c r="AQ87" s="526"/>
      <c r="AR87" s="526"/>
      <c r="AS87" s="526"/>
      <c r="AT87" s="526"/>
      <c r="AU87" s="526"/>
      <c r="AV87" s="526"/>
      <c r="AW87" s="526"/>
      <c r="AX87" s="526"/>
      <c r="AY87" s="614"/>
      <c r="AZ87" s="619"/>
      <c r="BA87" s="619"/>
      <c r="BB87" s="619"/>
    </row>
    <row r="88" spans="1:54" s="593" customFormat="1" ht="12.6" customHeight="1" x14ac:dyDescent="0.25">
      <c r="A88" s="1138" t="s">
        <v>3551</v>
      </c>
      <c r="B88" s="1138"/>
      <c r="C88" s="1138"/>
      <c r="D88" s="1138"/>
      <c r="E88" s="1138"/>
      <c r="F88" s="1138"/>
      <c r="G88" s="1138"/>
      <c r="H88" s="1138"/>
      <c r="I88" s="1138"/>
      <c r="J88" s="1138"/>
      <c r="K88" s="1138"/>
      <c r="L88" s="1138"/>
      <c r="M88" s="1138"/>
      <c r="N88" s="1138"/>
      <c r="O88" s="1138"/>
      <c r="P88" s="1138"/>
      <c r="Q88" s="1138"/>
      <c r="R88" s="1138"/>
      <c r="S88" s="1138"/>
      <c r="T88" s="1138"/>
      <c r="U88" s="1138"/>
      <c r="V88" s="1138"/>
      <c r="W88" s="1138"/>
      <c r="X88" s="1138"/>
      <c r="Y88" s="1138"/>
      <c r="Z88" s="1138"/>
      <c r="AA88" s="1138"/>
      <c r="AB88" s="1138"/>
      <c r="AC88" s="1138"/>
      <c r="AD88" s="1138"/>
      <c r="AE88" s="1138"/>
      <c r="AF88" s="1138"/>
      <c r="AG88" s="1138"/>
      <c r="AH88" s="1138"/>
      <c r="AI88" s="1138"/>
      <c r="AJ88" s="1138"/>
      <c r="AK88" s="1138"/>
      <c r="AL88" s="1138"/>
      <c r="AM88" s="1138"/>
      <c r="AN88" s="1138"/>
      <c r="AO88" s="1138"/>
      <c r="AP88" s="1138"/>
      <c r="AQ88" s="1138"/>
      <c r="AR88" s="1138"/>
      <c r="AS88" s="1138"/>
      <c r="AT88" s="1138"/>
      <c r="AU88" s="1138"/>
      <c r="AV88" s="1138"/>
      <c r="AW88" s="1138"/>
      <c r="AX88" s="526"/>
      <c r="AY88" s="1143"/>
      <c r="AZ88" s="1144"/>
      <c r="BA88" s="619"/>
      <c r="BB88" s="619"/>
    </row>
    <row r="89" spans="1:54" s="593" customFormat="1" ht="4.5" customHeight="1" x14ac:dyDescent="0.25">
      <c r="A89" s="620"/>
      <c r="B89" s="614"/>
      <c r="C89" s="614"/>
      <c r="D89" s="614"/>
      <c r="E89" s="614"/>
      <c r="F89" s="614"/>
      <c r="G89" s="614"/>
      <c r="H89" s="614"/>
      <c r="I89" s="614"/>
      <c r="J89" s="614"/>
      <c r="K89" s="614"/>
      <c r="L89" s="614"/>
      <c r="M89" s="614"/>
      <c r="N89" s="614"/>
      <c r="O89" s="614"/>
      <c r="P89" s="614"/>
      <c r="Q89" s="614"/>
      <c r="R89" s="614"/>
      <c r="S89" s="614"/>
      <c r="T89" s="614"/>
      <c r="U89" s="614"/>
      <c r="V89" s="614"/>
      <c r="W89" s="614"/>
      <c r="X89" s="614"/>
      <c r="Y89" s="614"/>
      <c r="Z89" s="614"/>
      <c r="AA89" s="614"/>
      <c r="AB89" s="614"/>
      <c r="AC89" s="614"/>
      <c r="AD89" s="614"/>
      <c r="AE89" s="614"/>
      <c r="AF89" s="614"/>
      <c r="AG89" s="614"/>
      <c r="AH89" s="614"/>
      <c r="AI89" s="614"/>
      <c r="AJ89" s="614"/>
      <c r="AK89" s="614"/>
      <c r="AL89" s="614"/>
      <c r="AM89" s="614"/>
      <c r="AN89" s="614"/>
      <c r="AO89" s="614"/>
      <c r="AP89" s="614"/>
      <c r="AQ89" s="614"/>
      <c r="AR89" s="614"/>
      <c r="AS89" s="614"/>
      <c r="AT89" s="614"/>
      <c r="AU89" s="614"/>
      <c r="AV89" s="614"/>
      <c r="AW89" s="614"/>
      <c r="AX89" s="614"/>
      <c r="AY89" s="614"/>
      <c r="AZ89" s="619"/>
      <c r="BA89" s="619"/>
      <c r="BB89" s="619"/>
    </row>
    <row r="90" spans="1:54" s="593" customFormat="1" ht="30" customHeight="1" x14ac:dyDescent="0.25">
      <c r="A90" s="819" t="s">
        <v>3552</v>
      </c>
      <c r="B90" s="819"/>
      <c r="C90" s="819"/>
      <c r="D90" s="819"/>
      <c r="E90" s="819"/>
      <c r="F90" s="819"/>
      <c r="G90" s="819"/>
      <c r="H90" s="819"/>
      <c r="I90" s="819"/>
      <c r="J90" s="819"/>
      <c r="K90" s="819"/>
      <c r="L90" s="819"/>
      <c r="M90" s="819"/>
      <c r="N90" s="819"/>
      <c r="O90" s="819"/>
      <c r="P90" s="819"/>
      <c r="Q90" s="819"/>
      <c r="R90" s="819"/>
      <c r="S90" s="819"/>
      <c r="T90" s="819"/>
      <c r="U90" s="819"/>
      <c r="V90" s="819"/>
      <c r="W90" s="819"/>
      <c r="X90" s="819"/>
      <c r="Y90" s="819"/>
      <c r="Z90" s="819"/>
      <c r="AA90" s="819"/>
      <c r="AB90" s="819"/>
      <c r="AC90" s="819"/>
      <c r="AD90" s="819"/>
      <c r="AE90" s="819"/>
      <c r="AF90" s="819"/>
      <c r="AG90" s="819"/>
      <c r="AH90" s="819"/>
      <c r="AI90" s="819"/>
      <c r="AJ90" s="819"/>
      <c r="AK90" s="819"/>
      <c r="AL90" s="819"/>
      <c r="AM90" s="819"/>
      <c r="AN90" s="819"/>
      <c r="AO90" s="819"/>
      <c r="AP90" s="819"/>
      <c r="AQ90" s="819"/>
      <c r="AR90" s="819"/>
      <c r="AS90" s="819"/>
      <c r="AT90" s="819"/>
      <c r="AU90" s="819"/>
      <c r="AV90" s="819"/>
      <c r="AW90" s="819"/>
      <c r="AX90" s="819"/>
      <c r="AY90" s="819"/>
      <c r="AZ90" s="619"/>
      <c r="BA90" s="619"/>
      <c r="BB90" s="619"/>
    </row>
    <row r="91" spans="1:54" s="593" customFormat="1" ht="3.75" customHeight="1" x14ac:dyDescent="0.25">
      <c r="A91" s="525"/>
      <c r="B91" s="525"/>
      <c r="C91" s="525"/>
      <c r="D91" s="525"/>
      <c r="E91" s="525"/>
      <c r="F91" s="525"/>
      <c r="G91" s="525"/>
      <c r="H91" s="525"/>
      <c r="I91" s="525"/>
      <c r="J91" s="525"/>
      <c r="K91" s="525"/>
      <c r="L91" s="525"/>
      <c r="M91" s="525"/>
      <c r="N91" s="525"/>
      <c r="O91" s="525"/>
      <c r="P91" s="525"/>
      <c r="Q91" s="525"/>
      <c r="R91" s="525"/>
      <c r="S91" s="525"/>
      <c r="T91" s="525"/>
      <c r="U91" s="525"/>
      <c r="V91" s="525"/>
      <c r="W91" s="525"/>
      <c r="X91" s="525"/>
      <c r="Y91" s="525"/>
      <c r="Z91" s="525"/>
      <c r="AA91" s="525"/>
      <c r="AB91" s="525"/>
      <c r="AC91" s="525"/>
      <c r="AD91" s="525"/>
      <c r="AE91" s="525"/>
      <c r="AF91" s="525"/>
      <c r="AG91" s="525"/>
      <c r="AH91" s="525"/>
      <c r="AI91" s="525"/>
      <c r="AJ91" s="525"/>
      <c r="AK91" s="525"/>
      <c r="AL91" s="525"/>
      <c r="AM91" s="525"/>
      <c r="AN91" s="525"/>
      <c r="AO91" s="525"/>
      <c r="AP91" s="525"/>
      <c r="AQ91" s="525"/>
      <c r="AR91" s="525"/>
      <c r="AS91" s="525"/>
      <c r="AT91" s="525"/>
      <c r="AU91" s="525"/>
      <c r="AV91" s="525"/>
      <c r="AW91" s="525"/>
      <c r="AX91" s="525"/>
      <c r="AY91" s="525"/>
      <c r="AZ91" s="619"/>
      <c r="BA91" s="619"/>
      <c r="BB91" s="619"/>
    </row>
    <row r="92" spans="1:54" s="593" customFormat="1" ht="13.5" x14ac:dyDescent="0.25">
      <c r="A92" s="820" t="s">
        <v>3557</v>
      </c>
      <c r="B92" s="821"/>
      <c r="C92" s="821"/>
      <c r="D92" s="821"/>
      <c r="E92" s="821"/>
      <c r="F92" s="821"/>
      <c r="G92" s="821"/>
      <c r="H92" s="821"/>
      <c r="I92" s="821"/>
      <c r="J92" s="821"/>
      <c r="K92" s="821"/>
      <c r="L92" s="821"/>
      <c r="M92" s="821"/>
      <c r="N92" s="821"/>
      <c r="O92" s="821"/>
      <c r="P92" s="821"/>
      <c r="Q92" s="821"/>
      <c r="R92" s="821"/>
      <c r="S92" s="821"/>
      <c r="T92" s="821"/>
      <c r="U92" s="821"/>
      <c r="V92" s="821"/>
      <c r="W92" s="821"/>
      <c r="X92" s="821"/>
      <c r="Y92" s="821"/>
      <c r="Z92" s="821"/>
      <c r="AA92" s="821"/>
      <c r="AB92" s="821"/>
      <c r="AC92" s="821"/>
      <c r="AD92" s="821"/>
      <c r="AE92" s="821"/>
      <c r="AF92" s="821"/>
      <c r="AG92" s="821"/>
      <c r="AH92" s="821"/>
      <c r="AI92" s="821"/>
      <c r="AJ92" s="821"/>
      <c r="AK92" s="821"/>
      <c r="AL92" s="821"/>
      <c r="AM92" s="821"/>
      <c r="AN92" s="821"/>
      <c r="AO92" s="821"/>
      <c r="AP92" s="821"/>
      <c r="AQ92" s="821"/>
      <c r="AR92" s="821"/>
      <c r="AS92" s="821"/>
      <c r="AT92" s="821"/>
      <c r="AU92" s="821"/>
      <c r="AV92" s="821"/>
      <c r="AW92" s="821"/>
      <c r="AX92" s="821"/>
      <c r="AY92" s="821"/>
      <c r="AZ92" s="619"/>
      <c r="BA92" s="619"/>
      <c r="BB92" s="619"/>
    </row>
    <row r="93" spans="1:54" s="593" customFormat="1" ht="13.5" x14ac:dyDescent="0.25">
      <c r="A93" s="1138" t="s">
        <v>3550</v>
      </c>
      <c r="B93" s="1138"/>
      <c r="C93" s="1138"/>
      <c r="D93" s="1138"/>
      <c r="E93" s="1138"/>
      <c r="F93" s="1138"/>
      <c r="G93" s="1138"/>
      <c r="H93" s="1138"/>
      <c r="I93" s="1138"/>
      <c r="J93" s="1138"/>
      <c r="K93" s="1138"/>
      <c r="L93" s="1138"/>
      <c r="M93" s="1138"/>
      <c r="N93" s="1138"/>
      <c r="O93" s="1138"/>
      <c r="P93" s="1138"/>
      <c r="Q93" s="1138"/>
      <c r="R93" s="1138"/>
      <c r="S93" s="1138"/>
      <c r="T93" s="1138"/>
      <c r="U93" s="1138"/>
      <c r="V93" s="1138"/>
      <c r="W93" s="1138"/>
      <c r="X93" s="1138"/>
      <c r="Y93" s="1138"/>
      <c r="Z93" s="1138"/>
      <c r="AA93" s="1138"/>
      <c r="AB93" s="1138"/>
      <c r="AC93" s="1138"/>
      <c r="AD93" s="1138"/>
      <c r="AE93" s="1138"/>
      <c r="AF93" s="1138"/>
      <c r="AG93" s="1138"/>
      <c r="AH93" s="1138"/>
      <c r="AI93" s="1138"/>
      <c r="AJ93" s="1138"/>
      <c r="AK93" s="1138"/>
      <c r="AL93" s="1138"/>
      <c r="AM93" s="1138"/>
      <c r="AN93" s="1138"/>
      <c r="AO93" s="1138"/>
      <c r="AP93" s="1138"/>
      <c r="AQ93" s="1138"/>
      <c r="AR93" s="1138"/>
      <c r="AS93" s="1138"/>
      <c r="AT93" s="1138"/>
      <c r="AU93" s="1138"/>
      <c r="AV93" s="1138"/>
      <c r="AW93" s="1138"/>
      <c r="AX93" s="526"/>
      <c r="AY93" s="1146" t="s">
        <v>3554</v>
      </c>
      <c r="AZ93" s="1147"/>
      <c r="BA93" s="619"/>
      <c r="BB93" s="619"/>
    </row>
    <row r="94" spans="1:54" s="593" customFormat="1" ht="2.25" customHeight="1" x14ac:dyDescent="0.25">
      <c r="A94" s="526"/>
      <c r="B94" s="526"/>
      <c r="C94" s="526"/>
      <c r="D94" s="526"/>
      <c r="E94" s="526"/>
      <c r="F94" s="526"/>
      <c r="G94" s="526"/>
      <c r="H94" s="526"/>
      <c r="I94" s="526"/>
      <c r="J94" s="526"/>
      <c r="K94" s="526"/>
      <c r="L94" s="526"/>
      <c r="M94" s="526"/>
      <c r="N94" s="526"/>
      <c r="O94" s="526"/>
      <c r="P94" s="526"/>
      <c r="Q94" s="526"/>
      <c r="R94" s="526"/>
      <c r="S94" s="526"/>
      <c r="T94" s="526"/>
      <c r="U94" s="526"/>
      <c r="V94" s="526"/>
      <c r="W94" s="526"/>
      <c r="X94" s="526"/>
      <c r="Y94" s="526"/>
      <c r="Z94" s="526"/>
      <c r="AA94" s="526"/>
      <c r="AB94" s="526"/>
      <c r="AC94" s="526"/>
      <c r="AD94" s="526"/>
      <c r="AE94" s="526"/>
      <c r="AF94" s="526"/>
      <c r="AG94" s="526"/>
      <c r="AH94" s="526"/>
      <c r="AI94" s="526"/>
      <c r="AJ94" s="526"/>
      <c r="AK94" s="526"/>
      <c r="AL94" s="526"/>
      <c r="AM94" s="526"/>
      <c r="AN94" s="526"/>
      <c r="AO94" s="526"/>
      <c r="AP94" s="526"/>
      <c r="AQ94" s="526"/>
      <c r="AR94" s="526"/>
      <c r="AS94" s="526"/>
      <c r="AT94" s="526"/>
      <c r="AU94" s="526"/>
      <c r="AV94" s="526"/>
      <c r="AW94" s="526"/>
      <c r="AX94" s="526"/>
      <c r="AY94" s="516"/>
      <c r="AZ94" s="516"/>
      <c r="BA94" s="619"/>
      <c r="BB94" s="619"/>
    </row>
    <row r="95" spans="1:54" s="593" customFormat="1" ht="13.5" x14ac:dyDescent="0.25">
      <c r="A95" s="517" t="s">
        <v>3556</v>
      </c>
      <c r="B95" s="526"/>
      <c r="C95" s="526"/>
      <c r="D95" s="526"/>
      <c r="E95" s="526"/>
      <c r="F95" s="526"/>
      <c r="G95" s="526"/>
      <c r="H95" s="526"/>
      <c r="I95" s="526"/>
      <c r="J95" s="526"/>
      <c r="K95" s="526"/>
      <c r="L95" s="526"/>
      <c r="M95" s="526"/>
      <c r="N95" s="526"/>
      <c r="O95" s="526"/>
      <c r="P95" s="526"/>
      <c r="Q95" s="526"/>
      <c r="R95" s="526"/>
      <c r="S95" s="526"/>
      <c r="T95" s="526"/>
      <c r="U95" s="526"/>
      <c r="V95" s="526"/>
      <c r="W95" s="526"/>
      <c r="X95" s="526"/>
      <c r="Y95" s="526"/>
      <c r="Z95" s="526"/>
      <c r="AA95" s="526"/>
      <c r="AB95" s="526"/>
      <c r="AC95" s="526"/>
      <c r="AD95" s="526"/>
      <c r="AE95" s="526"/>
      <c r="AF95" s="526"/>
      <c r="AG95" s="526"/>
      <c r="AH95" s="526"/>
      <c r="AI95" s="526"/>
      <c r="AJ95" s="526"/>
      <c r="AK95" s="526"/>
      <c r="AL95" s="526"/>
      <c r="AM95" s="526"/>
      <c r="AN95" s="526"/>
      <c r="AO95" s="526"/>
      <c r="AP95" s="526"/>
      <c r="AQ95" s="526"/>
      <c r="AR95" s="526"/>
      <c r="AS95" s="526"/>
      <c r="AT95" s="526"/>
      <c r="AU95" s="526"/>
      <c r="AV95" s="526"/>
      <c r="AW95" s="526"/>
      <c r="AX95" s="526"/>
      <c r="AY95" s="1146"/>
      <c r="AZ95" s="1147"/>
      <c r="BA95" s="619"/>
      <c r="BB95" s="619"/>
    </row>
    <row r="96" spans="1:54" s="593" customFormat="1" ht="2.25" customHeight="1" x14ac:dyDescent="0.25">
      <c r="A96" s="525"/>
      <c r="B96" s="525"/>
      <c r="C96" s="525"/>
      <c r="D96" s="525"/>
      <c r="E96" s="525"/>
      <c r="F96" s="525"/>
      <c r="G96" s="525"/>
      <c r="H96" s="525"/>
      <c r="I96" s="525"/>
      <c r="J96" s="525"/>
      <c r="K96" s="525"/>
      <c r="L96" s="525"/>
      <c r="M96" s="525"/>
      <c r="N96" s="525"/>
      <c r="O96" s="525"/>
      <c r="P96" s="525"/>
      <c r="Q96" s="525"/>
      <c r="R96" s="525"/>
      <c r="S96" s="525"/>
      <c r="T96" s="525"/>
      <c r="U96" s="525"/>
      <c r="V96" s="525"/>
      <c r="W96" s="525"/>
      <c r="X96" s="525"/>
      <c r="Y96" s="525"/>
      <c r="Z96" s="525"/>
      <c r="AA96" s="525"/>
      <c r="AB96" s="525"/>
      <c r="AC96" s="525"/>
      <c r="AD96" s="525"/>
      <c r="AE96" s="525"/>
      <c r="AF96" s="525"/>
      <c r="AG96" s="525"/>
      <c r="AH96" s="525"/>
      <c r="AI96" s="525"/>
      <c r="AJ96" s="525"/>
      <c r="AK96" s="525"/>
      <c r="AL96" s="525"/>
      <c r="AM96" s="525"/>
      <c r="AN96" s="525"/>
      <c r="AO96" s="525"/>
      <c r="AP96" s="525"/>
      <c r="AQ96" s="525"/>
      <c r="AR96" s="525"/>
      <c r="AS96" s="525"/>
      <c r="AT96" s="525"/>
      <c r="AU96" s="525"/>
      <c r="AV96" s="525"/>
      <c r="AW96" s="525"/>
      <c r="AX96" s="525"/>
      <c r="AY96" s="525"/>
      <c r="AZ96" s="619"/>
      <c r="BA96" s="619"/>
      <c r="BB96" s="619"/>
    </row>
    <row r="97" spans="1:54" s="593" customFormat="1" ht="12" customHeight="1" x14ac:dyDescent="0.25">
      <c r="A97" s="1145" t="s">
        <v>3548</v>
      </c>
      <c r="B97" s="1138"/>
      <c r="C97" s="1138"/>
      <c r="D97" s="1138"/>
      <c r="E97" s="1138"/>
      <c r="F97" s="1138"/>
      <c r="G97" s="1138"/>
      <c r="H97" s="1138"/>
      <c r="I97" s="1138"/>
      <c r="J97" s="1138"/>
      <c r="K97" s="1138"/>
      <c r="L97" s="1138"/>
      <c r="M97" s="1138"/>
      <c r="N97" s="1138"/>
      <c r="O97" s="1138"/>
      <c r="P97" s="1138"/>
      <c r="Q97" s="1138"/>
      <c r="R97" s="1138"/>
      <c r="S97" s="1138"/>
      <c r="T97" s="1138"/>
      <c r="U97" s="1138"/>
      <c r="V97" s="1138"/>
      <c r="W97" s="1138"/>
      <c r="X97" s="1138"/>
      <c r="Y97" s="1138"/>
      <c r="Z97" s="1138"/>
      <c r="AA97" s="1138"/>
      <c r="AB97" s="1138"/>
      <c r="AC97" s="1138"/>
      <c r="AD97" s="1138"/>
      <c r="AE97" s="1138"/>
      <c r="AF97" s="1138"/>
      <c r="AG97" s="1138"/>
      <c r="AH97" s="1138"/>
      <c r="AI97" s="1138"/>
      <c r="AJ97" s="1138"/>
      <c r="AK97" s="1138"/>
      <c r="AL97" s="1138"/>
      <c r="AM97" s="1138"/>
      <c r="AN97" s="1138"/>
      <c r="AO97" s="1138"/>
      <c r="AP97" s="1138"/>
      <c r="AQ97" s="1138"/>
      <c r="AR97" s="1138"/>
      <c r="AS97" s="1138"/>
      <c r="AT97" s="1138"/>
      <c r="AU97" s="1138"/>
      <c r="AV97" s="1138"/>
      <c r="AW97" s="1138"/>
      <c r="AX97" s="1138"/>
      <c r="AY97" s="1138"/>
      <c r="AZ97" s="1138"/>
      <c r="BA97" s="1138"/>
      <c r="BB97" s="1138"/>
    </row>
    <row r="98" spans="1:54" s="593" customFormat="1" ht="13.5" x14ac:dyDescent="0.25">
      <c r="A98" s="1138" t="s">
        <v>3553</v>
      </c>
      <c r="B98" s="1138"/>
      <c r="C98" s="1138"/>
      <c r="D98" s="1138"/>
      <c r="E98" s="1138"/>
      <c r="F98" s="1138"/>
      <c r="G98" s="1138"/>
      <c r="H98" s="1138"/>
      <c r="I98" s="1138"/>
      <c r="J98" s="1138"/>
      <c r="K98" s="1138"/>
      <c r="L98" s="1138"/>
      <c r="M98" s="1138"/>
      <c r="N98" s="1138"/>
      <c r="O98" s="1138"/>
      <c r="P98" s="1138"/>
      <c r="Q98" s="1138"/>
      <c r="R98" s="1138"/>
      <c r="S98" s="1138"/>
      <c r="T98" s="1138"/>
      <c r="U98" s="1138"/>
      <c r="V98" s="1138"/>
      <c r="W98" s="1138"/>
      <c r="X98" s="1138"/>
      <c r="Y98" s="1138"/>
      <c r="Z98" s="1138"/>
      <c r="AA98" s="1138"/>
      <c r="AB98" s="1138"/>
      <c r="AC98" s="1138"/>
      <c r="AD98" s="1138"/>
      <c r="AE98" s="1138"/>
      <c r="AF98" s="1138"/>
      <c r="AG98" s="1138"/>
      <c r="AH98" s="1138"/>
      <c r="AI98" s="1138"/>
      <c r="AJ98" s="1138"/>
      <c r="AK98" s="1138"/>
      <c r="AL98" s="1138"/>
      <c r="AM98" s="1138"/>
      <c r="AN98" s="1138"/>
      <c r="AO98" s="1138"/>
      <c r="AP98" s="1138"/>
      <c r="AQ98" s="1138"/>
      <c r="AR98" s="1138"/>
      <c r="AS98" s="1138"/>
      <c r="AT98" s="1138"/>
      <c r="AU98" s="1138"/>
      <c r="AV98" s="1138"/>
      <c r="AW98" s="1138"/>
      <c r="AX98" s="526"/>
      <c r="AY98" s="1146"/>
      <c r="AZ98" s="1147"/>
      <c r="BA98" s="526"/>
      <c r="BB98" s="526"/>
    </row>
    <row r="99" spans="1:54" s="593" customFormat="1" ht="2.25" customHeight="1" x14ac:dyDescent="0.25">
      <c r="A99" s="526"/>
      <c r="B99" s="526"/>
      <c r="C99" s="526"/>
      <c r="D99" s="526"/>
      <c r="E99" s="526"/>
      <c r="F99" s="526"/>
      <c r="G99" s="526"/>
      <c r="H99" s="526"/>
      <c r="I99" s="526"/>
      <c r="J99" s="526"/>
      <c r="K99" s="526"/>
      <c r="L99" s="526"/>
      <c r="M99" s="526"/>
      <c r="N99" s="526"/>
      <c r="O99" s="526"/>
      <c r="P99" s="526"/>
      <c r="Q99" s="526"/>
      <c r="R99" s="526"/>
      <c r="S99" s="526"/>
      <c r="T99" s="526"/>
      <c r="U99" s="526"/>
      <c r="V99" s="526"/>
      <c r="W99" s="526"/>
      <c r="X99" s="526"/>
      <c r="Y99" s="526"/>
      <c r="Z99" s="526"/>
      <c r="AA99" s="526"/>
      <c r="AB99" s="526"/>
      <c r="AC99" s="526"/>
      <c r="AD99" s="526"/>
      <c r="AE99" s="526"/>
      <c r="AF99" s="526"/>
      <c r="AG99" s="526"/>
      <c r="AH99" s="526"/>
      <c r="AI99" s="526"/>
      <c r="AJ99" s="526"/>
      <c r="AK99" s="526"/>
      <c r="AL99" s="526"/>
      <c r="AM99" s="526"/>
      <c r="AN99" s="526"/>
      <c r="AO99" s="526"/>
      <c r="AP99" s="526"/>
      <c r="AQ99" s="526"/>
      <c r="AR99" s="526"/>
      <c r="AS99" s="526"/>
      <c r="AT99" s="526"/>
      <c r="AU99" s="526"/>
      <c r="AV99" s="526"/>
      <c r="AW99" s="526"/>
      <c r="AX99" s="526"/>
      <c r="AY99" s="526"/>
      <c r="AZ99" s="526"/>
      <c r="BA99" s="526"/>
      <c r="BB99" s="526"/>
    </row>
    <row r="100" spans="1:54" s="593" customFormat="1" ht="13.5" x14ac:dyDescent="0.25">
      <c r="A100" s="1138" t="s">
        <v>3551</v>
      </c>
      <c r="B100" s="1138"/>
      <c r="C100" s="1138"/>
      <c r="D100" s="1138"/>
      <c r="E100" s="1138"/>
      <c r="F100" s="1138"/>
      <c r="G100" s="1138"/>
      <c r="H100" s="1138"/>
      <c r="I100" s="1138"/>
      <c r="J100" s="1138"/>
      <c r="K100" s="1138"/>
      <c r="L100" s="1138"/>
      <c r="M100" s="1138"/>
      <c r="N100" s="1138"/>
      <c r="O100" s="1138"/>
      <c r="P100" s="1138"/>
      <c r="Q100" s="1138"/>
      <c r="R100" s="1138"/>
      <c r="S100" s="1138"/>
      <c r="T100" s="1138"/>
      <c r="U100" s="1138"/>
      <c r="V100" s="1138"/>
      <c r="W100" s="1138"/>
      <c r="X100" s="1138"/>
      <c r="Y100" s="1138"/>
      <c r="Z100" s="1138"/>
      <c r="AA100" s="1138"/>
      <c r="AB100" s="1138"/>
      <c r="AC100" s="1138"/>
      <c r="AD100" s="1138"/>
      <c r="AE100" s="1138"/>
      <c r="AF100" s="1138"/>
      <c r="AG100" s="1138"/>
      <c r="AH100" s="1138"/>
      <c r="AI100" s="1138"/>
      <c r="AJ100" s="1138"/>
      <c r="AK100" s="1138"/>
      <c r="AL100" s="1138"/>
      <c r="AM100" s="1138"/>
      <c r="AN100" s="1138"/>
      <c r="AO100" s="1138"/>
      <c r="AP100" s="1138"/>
      <c r="AQ100" s="1138"/>
      <c r="AR100" s="1138"/>
      <c r="AS100" s="1138"/>
      <c r="AT100" s="1138"/>
      <c r="AU100" s="1138"/>
      <c r="AV100" s="1138"/>
      <c r="AW100" s="1138"/>
      <c r="AX100" s="526"/>
      <c r="AY100" s="1146" t="s">
        <v>3554</v>
      </c>
      <c r="AZ100" s="1147"/>
      <c r="BA100" s="526"/>
      <c r="BB100" s="526"/>
    </row>
    <row r="101" spans="1:54" s="593" customFormat="1" ht="2.25" customHeight="1" x14ac:dyDescent="0.25">
      <c r="A101" s="526"/>
      <c r="B101" s="526"/>
      <c r="C101" s="526"/>
      <c r="D101" s="526"/>
      <c r="E101" s="526"/>
      <c r="F101" s="526"/>
      <c r="G101" s="526"/>
      <c r="H101" s="526"/>
      <c r="I101" s="526"/>
      <c r="J101" s="526"/>
      <c r="K101" s="526"/>
      <c r="L101" s="526"/>
      <c r="M101" s="526"/>
      <c r="N101" s="526"/>
      <c r="O101" s="526"/>
      <c r="P101" s="526"/>
      <c r="Q101" s="526"/>
      <c r="R101" s="526"/>
      <c r="S101" s="526"/>
      <c r="T101" s="526"/>
      <c r="U101" s="526"/>
      <c r="V101" s="526"/>
      <c r="W101" s="526"/>
      <c r="X101" s="526"/>
      <c r="Y101" s="526"/>
      <c r="Z101" s="526"/>
      <c r="AA101" s="526"/>
      <c r="AB101" s="526"/>
      <c r="AC101" s="526"/>
      <c r="AD101" s="526"/>
      <c r="AE101" s="526"/>
      <c r="AF101" s="526"/>
      <c r="AG101" s="526"/>
      <c r="AH101" s="526"/>
      <c r="AI101" s="526"/>
      <c r="AJ101" s="526"/>
      <c r="AK101" s="526"/>
      <c r="AL101" s="526"/>
      <c r="AM101" s="526"/>
      <c r="AN101" s="526"/>
      <c r="AO101" s="526"/>
      <c r="AP101" s="526"/>
      <c r="AQ101" s="526"/>
      <c r="AR101" s="526"/>
      <c r="AS101" s="526"/>
      <c r="AT101" s="526"/>
      <c r="AU101" s="526"/>
      <c r="AV101" s="526"/>
      <c r="AW101" s="526"/>
      <c r="AX101" s="526"/>
      <c r="AY101" s="526"/>
      <c r="AZ101" s="526"/>
      <c r="BA101" s="526"/>
      <c r="BB101" s="526"/>
    </row>
    <row r="102" spans="1:54" s="593" customFormat="1" ht="66.75" customHeight="1" x14ac:dyDescent="0.25">
      <c r="A102" s="1138" t="s">
        <v>3555</v>
      </c>
      <c r="B102" s="1138"/>
      <c r="C102" s="1138"/>
      <c r="D102" s="1138"/>
      <c r="E102" s="1138"/>
      <c r="F102" s="1138"/>
      <c r="G102" s="1138"/>
      <c r="H102" s="1138"/>
      <c r="I102" s="1138"/>
      <c r="J102" s="1138"/>
      <c r="K102" s="1138"/>
      <c r="L102" s="1138"/>
      <c r="M102" s="1138"/>
      <c r="N102" s="1138"/>
      <c r="O102" s="1138"/>
      <c r="P102" s="1138"/>
      <c r="Q102" s="1138"/>
      <c r="R102" s="1138"/>
      <c r="S102" s="1138"/>
      <c r="T102" s="1138"/>
      <c r="U102" s="1138"/>
      <c r="V102" s="1138"/>
      <c r="W102" s="1138"/>
      <c r="X102" s="1138"/>
      <c r="Y102" s="1138"/>
      <c r="Z102" s="1138"/>
      <c r="AA102" s="1138"/>
      <c r="AB102" s="1138"/>
      <c r="AC102" s="1138"/>
      <c r="AD102" s="1138"/>
      <c r="AE102" s="1138"/>
      <c r="AF102" s="1138"/>
      <c r="AG102" s="1138"/>
      <c r="AH102" s="1138"/>
      <c r="AI102" s="1138"/>
      <c r="AJ102" s="1138"/>
      <c r="AK102" s="1138"/>
      <c r="AL102" s="1138"/>
      <c r="AM102" s="1138"/>
      <c r="AN102" s="1138"/>
      <c r="AO102" s="1138"/>
      <c r="AP102" s="1138"/>
      <c r="AQ102" s="1138"/>
      <c r="AR102" s="1138"/>
      <c r="AS102" s="1138"/>
      <c r="AT102" s="1138"/>
      <c r="AU102" s="1138"/>
      <c r="AV102" s="1138"/>
      <c r="AW102" s="1138"/>
      <c r="AX102" s="1138"/>
      <c r="AY102" s="1138"/>
      <c r="AZ102" s="1138"/>
      <c r="BA102" s="1138"/>
      <c r="BB102" s="1138"/>
    </row>
    <row r="103" spans="1:54" s="593" customFormat="1" ht="1.5" customHeight="1" x14ac:dyDescent="0.25">
      <c r="A103" s="621"/>
      <c r="B103" s="621"/>
      <c r="C103" s="621"/>
      <c r="D103" s="621"/>
      <c r="E103" s="621"/>
      <c r="F103" s="621"/>
      <c r="G103" s="621"/>
      <c r="H103" s="621"/>
      <c r="I103" s="621"/>
      <c r="J103" s="621"/>
      <c r="K103" s="621"/>
      <c r="L103" s="621"/>
      <c r="M103" s="621"/>
      <c r="N103" s="621"/>
      <c r="O103" s="621"/>
      <c r="P103" s="621"/>
      <c r="Q103" s="621"/>
      <c r="R103" s="621"/>
      <c r="S103" s="621"/>
      <c r="T103" s="621"/>
      <c r="U103" s="621"/>
      <c r="V103" s="621"/>
      <c r="W103" s="621"/>
      <c r="X103" s="621"/>
      <c r="Y103" s="621"/>
      <c r="Z103" s="621"/>
      <c r="AA103" s="621"/>
      <c r="AB103" s="621"/>
      <c r="AC103" s="621"/>
      <c r="AD103" s="621"/>
      <c r="AE103" s="621"/>
      <c r="AF103" s="621"/>
      <c r="AG103" s="621"/>
      <c r="AH103" s="621"/>
      <c r="AI103" s="621"/>
      <c r="AJ103" s="621"/>
      <c r="AK103" s="621"/>
      <c r="AL103" s="621"/>
      <c r="AM103" s="621"/>
      <c r="AN103" s="621"/>
      <c r="AO103" s="621"/>
      <c r="AP103" s="621"/>
      <c r="AQ103" s="621"/>
      <c r="AR103" s="621"/>
      <c r="AS103" s="621"/>
      <c r="AT103" s="621"/>
      <c r="AU103" s="621"/>
      <c r="AV103" s="621"/>
      <c r="AW103" s="621"/>
      <c r="AX103" s="621"/>
      <c r="AY103" s="621"/>
      <c r="AZ103" s="621"/>
      <c r="BA103" s="621"/>
      <c r="BB103" s="621"/>
    </row>
    <row r="104" spans="1:54" s="593" customFormat="1" ht="12.6" customHeight="1" x14ac:dyDescent="0.25">
      <c r="A104" s="820" t="s">
        <v>3476</v>
      </c>
      <c r="B104" s="821"/>
      <c r="C104" s="821"/>
      <c r="D104" s="821"/>
      <c r="E104" s="821"/>
      <c r="F104" s="821"/>
      <c r="G104" s="821"/>
      <c r="H104" s="821"/>
      <c r="I104" s="821"/>
      <c r="J104" s="821"/>
      <c r="K104" s="821"/>
      <c r="L104" s="821"/>
      <c r="M104" s="821"/>
      <c r="N104" s="821"/>
      <c r="O104" s="821"/>
      <c r="P104" s="821"/>
      <c r="Q104" s="821"/>
      <c r="R104" s="821"/>
      <c r="S104" s="821"/>
      <c r="T104" s="821"/>
      <c r="U104" s="821"/>
      <c r="V104" s="821"/>
      <c r="W104" s="821"/>
      <c r="X104" s="821"/>
      <c r="Y104" s="821"/>
      <c r="Z104" s="821"/>
      <c r="AA104" s="821"/>
      <c r="AB104" s="821"/>
      <c r="AC104" s="821"/>
      <c r="AD104" s="821"/>
      <c r="AE104" s="821"/>
      <c r="AF104" s="821"/>
      <c r="AG104" s="821"/>
      <c r="AH104" s="821"/>
      <c r="AI104" s="821"/>
      <c r="AJ104" s="821"/>
      <c r="AK104" s="821"/>
      <c r="AL104" s="821"/>
      <c r="AM104" s="821"/>
      <c r="AN104" s="821"/>
      <c r="AO104" s="821"/>
      <c r="AP104" s="821"/>
      <c r="AQ104" s="821"/>
      <c r="AR104" s="821"/>
      <c r="AS104" s="821"/>
      <c r="AT104" s="821"/>
      <c r="AU104" s="821"/>
      <c r="AV104" s="821"/>
      <c r="AW104" s="821"/>
      <c r="AX104" s="821"/>
      <c r="AY104" s="821"/>
      <c r="AZ104" s="621"/>
      <c r="BA104" s="621"/>
      <c r="BB104" s="621"/>
    </row>
    <row r="105" spans="1:54" s="593" customFormat="1" ht="25.5" customHeight="1" x14ac:dyDescent="0.25">
      <c r="A105" s="819" t="s">
        <v>3477</v>
      </c>
      <c r="B105" s="819"/>
      <c r="C105" s="819"/>
      <c r="D105" s="819"/>
      <c r="E105" s="819"/>
      <c r="F105" s="819"/>
      <c r="G105" s="819"/>
      <c r="H105" s="819"/>
      <c r="I105" s="819"/>
      <c r="J105" s="819"/>
      <c r="K105" s="819"/>
      <c r="L105" s="819"/>
      <c r="M105" s="819"/>
      <c r="N105" s="819"/>
      <c r="O105" s="819"/>
      <c r="P105" s="819"/>
      <c r="Q105" s="819"/>
      <c r="R105" s="819"/>
      <c r="S105" s="819"/>
      <c r="T105" s="819"/>
      <c r="U105" s="819"/>
      <c r="V105" s="819"/>
      <c r="W105" s="819"/>
      <c r="X105" s="819"/>
      <c r="Y105" s="819"/>
      <c r="Z105" s="819"/>
      <c r="AA105" s="819"/>
      <c r="AB105" s="819"/>
      <c r="AC105" s="819"/>
      <c r="AD105" s="819"/>
      <c r="AE105" s="819"/>
      <c r="AF105" s="819"/>
      <c r="AG105" s="819"/>
      <c r="AH105" s="819"/>
      <c r="AI105" s="819"/>
      <c r="AJ105" s="819"/>
      <c r="AK105" s="819"/>
      <c r="AL105" s="819"/>
      <c r="AM105" s="819"/>
      <c r="AN105" s="819"/>
      <c r="AO105" s="819"/>
      <c r="AP105" s="819"/>
      <c r="AQ105" s="819"/>
      <c r="AR105" s="819"/>
      <c r="AS105" s="819"/>
      <c r="AT105" s="819"/>
      <c r="AU105" s="819"/>
      <c r="AV105" s="819"/>
      <c r="AW105" s="819"/>
      <c r="AX105" s="819"/>
      <c r="AY105" s="819"/>
      <c r="AZ105" s="621"/>
      <c r="BA105" s="621"/>
      <c r="BB105" s="621"/>
    </row>
    <row r="106" spans="1:54" s="593" customFormat="1" ht="12.6" customHeight="1" x14ac:dyDescent="0.25">
      <c r="A106" s="820" t="s">
        <v>3478</v>
      </c>
      <c r="B106" s="821"/>
      <c r="C106" s="821"/>
      <c r="D106" s="821"/>
      <c r="E106" s="821"/>
      <c r="F106" s="821"/>
      <c r="G106" s="821"/>
      <c r="H106" s="821"/>
      <c r="I106" s="821"/>
      <c r="J106" s="821"/>
      <c r="K106" s="821"/>
      <c r="L106" s="821"/>
      <c r="M106" s="821"/>
      <c r="N106" s="821"/>
      <c r="O106" s="821"/>
      <c r="P106" s="821"/>
      <c r="Q106" s="821"/>
      <c r="R106" s="821"/>
      <c r="S106" s="821"/>
      <c r="T106" s="821"/>
      <c r="U106" s="821"/>
      <c r="V106" s="821"/>
      <c r="W106" s="821"/>
      <c r="X106" s="821"/>
      <c r="Y106" s="821"/>
      <c r="Z106" s="821"/>
      <c r="AA106" s="821"/>
      <c r="AB106" s="821"/>
      <c r="AC106" s="821"/>
      <c r="AD106" s="821"/>
      <c r="AE106" s="821"/>
      <c r="AF106" s="821"/>
      <c r="AG106" s="821"/>
      <c r="AH106" s="821"/>
      <c r="AI106" s="821"/>
      <c r="AJ106" s="821"/>
      <c r="AK106" s="821"/>
      <c r="AL106" s="821"/>
      <c r="AM106" s="821"/>
      <c r="AN106" s="821"/>
      <c r="AO106" s="821"/>
      <c r="AP106" s="821"/>
      <c r="AQ106" s="821"/>
      <c r="AR106" s="821"/>
      <c r="AS106" s="821"/>
      <c r="AT106" s="821"/>
      <c r="AU106" s="821"/>
      <c r="AV106" s="821"/>
      <c r="AW106" s="821"/>
      <c r="AX106" s="821"/>
      <c r="AY106" s="821"/>
      <c r="AZ106" s="621"/>
      <c r="BA106" s="621"/>
      <c r="BB106" s="621"/>
    </row>
    <row r="107" spans="1:54" s="593" customFormat="1" ht="105" customHeight="1" x14ac:dyDescent="0.25">
      <c r="A107" s="819" t="s">
        <v>3479</v>
      </c>
      <c r="B107" s="819"/>
      <c r="C107" s="819"/>
      <c r="D107" s="819"/>
      <c r="E107" s="819"/>
      <c r="F107" s="819"/>
      <c r="G107" s="819"/>
      <c r="H107" s="819"/>
      <c r="I107" s="819"/>
      <c r="J107" s="819"/>
      <c r="K107" s="819"/>
      <c r="L107" s="819"/>
      <c r="M107" s="819"/>
      <c r="N107" s="819"/>
      <c r="O107" s="819"/>
      <c r="P107" s="819"/>
      <c r="Q107" s="819"/>
      <c r="R107" s="819"/>
      <c r="S107" s="819"/>
      <c r="T107" s="819"/>
      <c r="U107" s="819"/>
      <c r="V107" s="819"/>
      <c r="W107" s="819"/>
      <c r="X107" s="819"/>
      <c r="Y107" s="819"/>
      <c r="Z107" s="819"/>
      <c r="AA107" s="819"/>
      <c r="AB107" s="819"/>
      <c r="AC107" s="819"/>
      <c r="AD107" s="819"/>
      <c r="AE107" s="819"/>
      <c r="AF107" s="819"/>
      <c r="AG107" s="819"/>
      <c r="AH107" s="819"/>
      <c r="AI107" s="819"/>
      <c r="AJ107" s="819"/>
      <c r="AK107" s="819"/>
      <c r="AL107" s="819"/>
      <c r="AM107" s="819"/>
      <c r="AN107" s="819"/>
      <c r="AO107" s="819"/>
      <c r="AP107" s="819"/>
      <c r="AQ107" s="819"/>
      <c r="AR107" s="819"/>
      <c r="AS107" s="819"/>
      <c r="AT107" s="819"/>
      <c r="AU107" s="819"/>
      <c r="AV107" s="819"/>
      <c r="AW107" s="819"/>
      <c r="AX107" s="819"/>
      <c r="AY107" s="819"/>
      <c r="AZ107" s="621"/>
      <c r="BA107" s="621"/>
      <c r="BB107" s="621"/>
    </row>
    <row r="108" spans="1:54" s="593" customFormat="1" ht="13.5" x14ac:dyDescent="0.25">
      <c r="A108" s="820" t="s">
        <v>3480</v>
      </c>
      <c r="B108" s="821"/>
      <c r="C108" s="821"/>
      <c r="D108" s="821"/>
      <c r="E108" s="821"/>
      <c r="F108" s="821"/>
      <c r="G108" s="821"/>
      <c r="H108" s="821"/>
      <c r="I108" s="821"/>
      <c r="J108" s="821"/>
      <c r="K108" s="821"/>
      <c r="L108" s="821"/>
      <c r="M108" s="821"/>
      <c r="N108" s="821"/>
      <c r="O108" s="821"/>
      <c r="P108" s="821"/>
      <c r="Q108" s="821"/>
      <c r="R108" s="821"/>
      <c r="S108" s="821"/>
      <c r="T108" s="821"/>
      <c r="U108" s="821"/>
      <c r="V108" s="821"/>
      <c r="W108" s="821"/>
      <c r="X108" s="821"/>
      <c r="Y108" s="821"/>
      <c r="Z108" s="821"/>
      <c r="AA108" s="821"/>
      <c r="AB108" s="821"/>
      <c r="AC108" s="821"/>
      <c r="AD108" s="821"/>
      <c r="AE108" s="821"/>
      <c r="AF108" s="821"/>
      <c r="AG108" s="821"/>
      <c r="AH108" s="821"/>
      <c r="AI108" s="821"/>
      <c r="AJ108" s="821"/>
      <c r="AK108" s="821"/>
      <c r="AL108" s="821"/>
      <c r="AM108" s="821"/>
      <c r="AN108" s="821"/>
      <c r="AO108" s="821"/>
      <c r="AP108" s="821"/>
      <c r="AQ108" s="821"/>
      <c r="AR108" s="821"/>
      <c r="AS108" s="821"/>
      <c r="AT108" s="821"/>
      <c r="AU108" s="821"/>
      <c r="AV108" s="821"/>
      <c r="AW108" s="821"/>
      <c r="AX108" s="821"/>
      <c r="AY108" s="821"/>
      <c r="AZ108" s="621"/>
      <c r="BA108" s="621"/>
      <c r="BB108" s="621"/>
    </row>
    <row r="109" spans="1:54" s="593" customFormat="1" ht="12.6" customHeight="1" x14ac:dyDescent="0.25">
      <c r="A109" s="818" t="s">
        <v>3612</v>
      </c>
      <c r="B109" s="818"/>
      <c r="C109" s="818"/>
      <c r="D109" s="818"/>
      <c r="E109" s="818"/>
      <c r="F109" s="818"/>
      <c r="G109" s="818"/>
      <c r="H109" s="818"/>
      <c r="I109" s="818"/>
      <c r="J109" s="818"/>
      <c r="K109" s="818"/>
      <c r="L109" s="818"/>
      <c r="M109" s="818"/>
      <c r="N109" s="818"/>
      <c r="O109" s="818"/>
      <c r="P109" s="818"/>
      <c r="Q109" s="818"/>
      <c r="R109" s="818"/>
      <c r="S109" s="818"/>
      <c r="T109" s="818"/>
      <c r="U109" s="818"/>
      <c r="V109" s="818"/>
      <c r="W109" s="818"/>
      <c r="X109" s="818"/>
      <c r="Y109" s="818"/>
      <c r="Z109" s="818"/>
      <c r="AA109" s="818"/>
      <c r="AB109" s="818"/>
      <c r="AC109" s="818"/>
      <c r="AD109" s="818"/>
      <c r="AE109" s="818"/>
      <c r="AF109" s="818"/>
      <c r="AG109" s="818"/>
      <c r="AH109" s="818"/>
      <c r="AI109" s="818"/>
      <c r="AJ109" s="818"/>
      <c r="AK109" s="818"/>
      <c r="AL109" s="818"/>
      <c r="AM109" s="818"/>
      <c r="AN109" s="818"/>
      <c r="AO109" s="818"/>
      <c r="AP109" s="818"/>
      <c r="AQ109" s="818"/>
      <c r="AR109" s="818"/>
      <c r="AS109" s="818"/>
      <c r="AT109" s="818"/>
      <c r="AU109" s="818"/>
      <c r="AV109" s="818"/>
      <c r="AW109" s="818"/>
      <c r="AX109" s="818"/>
      <c r="AY109" s="818"/>
      <c r="AZ109" s="621"/>
      <c r="BA109" s="621"/>
      <c r="BB109" s="621"/>
    </row>
    <row r="110" spans="1:54" s="593" customFormat="1" ht="12.6" customHeight="1" x14ac:dyDescent="0.25">
      <c r="A110" s="820" t="s">
        <v>3481</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1"/>
      <c r="AA110" s="821"/>
      <c r="AB110" s="821"/>
      <c r="AC110" s="821"/>
      <c r="AD110" s="821"/>
      <c r="AE110" s="821"/>
      <c r="AF110" s="821"/>
      <c r="AG110" s="821"/>
      <c r="AH110" s="821"/>
      <c r="AI110" s="821"/>
      <c r="AJ110" s="821"/>
      <c r="AK110" s="821"/>
      <c r="AL110" s="821"/>
      <c r="AM110" s="821"/>
      <c r="AN110" s="821"/>
      <c r="AO110" s="821"/>
      <c r="AP110" s="821"/>
      <c r="AQ110" s="821"/>
      <c r="AR110" s="821"/>
      <c r="AS110" s="821"/>
      <c r="AT110" s="821"/>
      <c r="AU110" s="821"/>
      <c r="AV110" s="821"/>
      <c r="AW110" s="821"/>
      <c r="AX110" s="821"/>
      <c r="AY110" s="821"/>
      <c r="AZ110" s="621"/>
      <c r="BA110" s="621"/>
      <c r="BB110" s="621"/>
    </row>
    <row r="111" spans="1:54" s="593" customFormat="1" ht="63.75" customHeight="1" x14ac:dyDescent="0.25">
      <c r="A111" s="819" t="s">
        <v>3619</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819"/>
      <c r="AA111" s="819"/>
      <c r="AB111" s="819"/>
      <c r="AC111" s="819"/>
      <c r="AD111" s="819"/>
      <c r="AE111" s="819"/>
      <c r="AF111" s="819"/>
      <c r="AG111" s="819"/>
      <c r="AH111" s="819"/>
      <c r="AI111" s="819"/>
      <c r="AJ111" s="819"/>
      <c r="AK111" s="819"/>
      <c r="AL111" s="819"/>
      <c r="AM111" s="819"/>
      <c r="AN111" s="819"/>
      <c r="AO111" s="819"/>
      <c r="AP111" s="819"/>
      <c r="AQ111" s="819"/>
      <c r="AR111" s="819"/>
      <c r="AS111" s="819"/>
      <c r="AT111" s="819"/>
      <c r="AU111" s="819"/>
      <c r="AV111" s="819"/>
      <c r="AW111" s="819"/>
      <c r="AX111" s="819"/>
      <c r="AY111" s="819"/>
      <c r="AZ111" s="621"/>
      <c r="BA111" s="621"/>
      <c r="BB111" s="621"/>
    </row>
    <row r="112" spans="1:54" s="593" customFormat="1" ht="12.6" customHeight="1" x14ac:dyDescent="0.25">
      <c r="A112" s="820" t="s">
        <v>3482</v>
      </c>
      <c r="B112" s="821"/>
      <c r="C112" s="821"/>
      <c r="D112" s="821"/>
      <c r="E112" s="821"/>
      <c r="F112" s="821"/>
      <c r="G112" s="821"/>
      <c r="H112" s="821"/>
      <c r="I112" s="821"/>
      <c r="J112" s="821"/>
      <c r="K112" s="821"/>
      <c r="L112" s="821"/>
      <c r="M112" s="821"/>
      <c r="N112" s="821"/>
      <c r="O112" s="821"/>
      <c r="P112" s="821"/>
      <c r="Q112" s="821"/>
      <c r="R112" s="821"/>
      <c r="S112" s="821"/>
      <c r="T112" s="821"/>
      <c r="U112" s="821"/>
      <c r="V112" s="821"/>
      <c r="W112" s="821"/>
      <c r="X112" s="821"/>
      <c r="Y112" s="821"/>
      <c r="Z112" s="821"/>
      <c r="AA112" s="821"/>
      <c r="AB112" s="821"/>
      <c r="AC112" s="821"/>
      <c r="AD112" s="821"/>
      <c r="AE112" s="821"/>
      <c r="AF112" s="821"/>
      <c r="AG112" s="821"/>
      <c r="AH112" s="821"/>
      <c r="AI112" s="821"/>
      <c r="AJ112" s="821"/>
      <c r="AK112" s="821"/>
      <c r="AL112" s="821"/>
      <c r="AM112" s="821"/>
      <c r="AN112" s="821"/>
      <c r="AO112" s="821"/>
      <c r="AP112" s="821"/>
      <c r="AQ112" s="821"/>
      <c r="AR112" s="821"/>
      <c r="AS112" s="821"/>
      <c r="AT112" s="821"/>
      <c r="AU112" s="821"/>
      <c r="AV112" s="821"/>
      <c r="AW112" s="821"/>
      <c r="AX112" s="821"/>
      <c r="AY112" s="821"/>
      <c r="AZ112" s="621"/>
      <c r="BA112" s="621"/>
      <c r="BB112" s="621"/>
    </row>
    <row r="113" spans="1:54" s="593" customFormat="1" ht="25.5" customHeight="1" x14ac:dyDescent="0.25">
      <c r="A113" s="819" t="s">
        <v>3483</v>
      </c>
      <c r="B113" s="819"/>
      <c r="C113" s="819"/>
      <c r="D113" s="819"/>
      <c r="E113" s="819"/>
      <c r="F113" s="819"/>
      <c r="G113" s="819"/>
      <c r="H113" s="819"/>
      <c r="I113" s="819"/>
      <c r="J113" s="819"/>
      <c r="K113" s="819"/>
      <c r="L113" s="819"/>
      <c r="M113" s="819"/>
      <c r="N113" s="819"/>
      <c r="O113" s="819"/>
      <c r="P113" s="819"/>
      <c r="Q113" s="819"/>
      <c r="R113" s="819"/>
      <c r="S113" s="819"/>
      <c r="T113" s="819"/>
      <c r="U113" s="819"/>
      <c r="V113" s="819"/>
      <c r="W113" s="819"/>
      <c r="X113" s="819"/>
      <c r="Y113" s="819"/>
      <c r="Z113" s="819"/>
      <c r="AA113" s="819"/>
      <c r="AB113" s="819"/>
      <c r="AC113" s="819"/>
      <c r="AD113" s="819"/>
      <c r="AE113" s="819"/>
      <c r="AF113" s="819"/>
      <c r="AG113" s="819"/>
      <c r="AH113" s="819"/>
      <c r="AI113" s="819"/>
      <c r="AJ113" s="819"/>
      <c r="AK113" s="819"/>
      <c r="AL113" s="819"/>
      <c r="AM113" s="819"/>
      <c r="AN113" s="819"/>
      <c r="AO113" s="819"/>
      <c r="AP113" s="819"/>
      <c r="AQ113" s="819"/>
      <c r="AR113" s="819"/>
      <c r="AS113" s="819"/>
      <c r="AT113" s="819"/>
      <c r="AU113" s="819"/>
      <c r="AV113" s="819"/>
      <c r="AW113" s="819"/>
      <c r="AX113" s="819"/>
      <c r="AY113" s="819"/>
      <c r="AZ113" s="621"/>
      <c r="BA113" s="621"/>
      <c r="BB113" s="621"/>
    </row>
    <row r="114" spans="1:54" s="593" customFormat="1" ht="12.6" customHeight="1" x14ac:dyDescent="0.25">
      <c r="A114" s="820" t="s">
        <v>3484</v>
      </c>
      <c r="B114" s="821"/>
      <c r="C114" s="821"/>
      <c r="D114" s="821"/>
      <c r="E114" s="821"/>
      <c r="F114" s="821"/>
      <c r="G114" s="821"/>
      <c r="H114" s="821"/>
      <c r="I114" s="821"/>
      <c r="J114" s="821"/>
      <c r="K114" s="821"/>
      <c r="L114" s="821"/>
      <c r="M114" s="821"/>
      <c r="N114" s="821"/>
      <c r="O114" s="821"/>
      <c r="P114" s="821"/>
      <c r="Q114" s="821"/>
      <c r="R114" s="821"/>
      <c r="S114" s="821"/>
      <c r="T114" s="821"/>
      <c r="U114" s="821"/>
      <c r="V114" s="821"/>
      <c r="W114" s="821"/>
      <c r="X114" s="821"/>
      <c r="Y114" s="821"/>
      <c r="Z114" s="821"/>
      <c r="AA114" s="821"/>
      <c r="AB114" s="821"/>
      <c r="AC114" s="821"/>
      <c r="AD114" s="821"/>
      <c r="AE114" s="821"/>
      <c r="AF114" s="821"/>
      <c r="AG114" s="821"/>
      <c r="AH114" s="821"/>
      <c r="AI114" s="821"/>
      <c r="AJ114" s="821"/>
      <c r="AK114" s="821"/>
      <c r="AL114" s="821"/>
      <c r="AM114" s="821"/>
      <c r="AN114" s="821"/>
      <c r="AO114" s="821"/>
      <c r="AP114" s="821"/>
      <c r="AQ114" s="821"/>
      <c r="AR114" s="821"/>
      <c r="AS114" s="821"/>
      <c r="AT114" s="821"/>
      <c r="AU114" s="821"/>
      <c r="AV114" s="821"/>
      <c r="AW114" s="821"/>
      <c r="AX114" s="821"/>
      <c r="AY114" s="821"/>
      <c r="AZ114" s="621"/>
      <c r="BA114" s="621"/>
      <c r="BB114" s="621"/>
    </row>
    <row r="115" spans="1:54" s="593" customFormat="1" ht="12.6" customHeight="1" x14ac:dyDescent="0.25">
      <c r="A115" s="818" t="s">
        <v>3485</v>
      </c>
      <c r="B115" s="818"/>
      <c r="C115" s="818"/>
      <c r="D115" s="818"/>
      <c r="E115" s="818"/>
      <c r="F115" s="818"/>
      <c r="G115" s="818"/>
      <c r="H115" s="818"/>
      <c r="I115" s="818"/>
      <c r="J115" s="818"/>
      <c r="K115" s="818"/>
      <c r="L115" s="818"/>
      <c r="M115" s="818"/>
      <c r="N115" s="818"/>
      <c r="O115" s="818"/>
      <c r="P115" s="818"/>
      <c r="Q115" s="818"/>
      <c r="R115" s="818"/>
      <c r="S115" s="818"/>
      <c r="T115" s="818"/>
      <c r="U115" s="818"/>
      <c r="V115" s="818"/>
      <c r="W115" s="818"/>
      <c r="X115" s="818"/>
      <c r="Y115" s="818"/>
      <c r="Z115" s="818"/>
      <c r="AA115" s="818"/>
      <c r="AB115" s="818"/>
      <c r="AC115" s="818"/>
      <c r="AD115" s="818"/>
      <c r="AE115" s="818"/>
      <c r="AF115" s="818"/>
      <c r="AG115" s="818"/>
      <c r="AH115" s="818"/>
      <c r="AI115" s="818"/>
      <c r="AJ115" s="818"/>
      <c r="AK115" s="818"/>
      <c r="AL115" s="818"/>
      <c r="AM115" s="818"/>
      <c r="AN115" s="818"/>
      <c r="AO115" s="818"/>
      <c r="AP115" s="818"/>
      <c r="AQ115" s="818"/>
      <c r="AR115" s="818"/>
      <c r="AS115" s="818"/>
      <c r="AT115" s="818"/>
      <c r="AU115" s="818"/>
      <c r="AV115" s="818"/>
      <c r="AW115" s="818"/>
      <c r="AX115" s="818"/>
      <c r="AY115" s="818"/>
      <c r="AZ115" s="621"/>
      <c r="BA115" s="621"/>
      <c r="BB115" s="621"/>
    </row>
    <row r="116" spans="1:54" s="593" customFormat="1" ht="12.6" customHeight="1" x14ac:dyDescent="0.25">
      <c r="A116" s="820" t="s">
        <v>3486</v>
      </c>
      <c r="B116" s="821"/>
      <c r="C116" s="821"/>
      <c r="D116" s="821"/>
      <c r="E116" s="821"/>
      <c r="F116" s="821"/>
      <c r="G116" s="821"/>
      <c r="H116" s="821"/>
      <c r="I116" s="821"/>
      <c r="J116" s="821"/>
      <c r="K116" s="821"/>
      <c r="L116" s="821"/>
      <c r="M116" s="821"/>
      <c r="N116" s="821"/>
      <c r="O116" s="821"/>
      <c r="P116" s="821"/>
      <c r="Q116" s="821"/>
      <c r="R116" s="821"/>
      <c r="S116" s="821"/>
      <c r="T116" s="821"/>
      <c r="U116" s="821"/>
      <c r="V116" s="821"/>
      <c r="W116" s="821"/>
      <c r="X116" s="821"/>
      <c r="Y116" s="821"/>
      <c r="Z116" s="821"/>
      <c r="AA116" s="821"/>
      <c r="AB116" s="821"/>
      <c r="AC116" s="821"/>
      <c r="AD116" s="821"/>
      <c r="AE116" s="821"/>
      <c r="AF116" s="821"/>
      <c r="AG116" s="821"/>
      <c r="AH116" s="821"/>
      <c r="AI116" s="821"/>
      <c r="AJ116" s="821"/>
      <c r="AK116" s="821"/>
      <c r="AL116" s="821"/>
      <c r="AM116" s="821"/>
      <c r="AN116" s="821"/>
      <c r="AO116" s="821"/>
      <c r="AP116" s="821"/>
      <c r="AQ116" s="821"/>
      <c r="AR116" s="821"/>
      <c r="AS116" s="821"/>
      <c r="AT116" s="821"/>
      <c r="AU116" s="821"/>
      <c r="AV116" s="821"/>
      <c r="AW116" s="821"/>
      <c r="AX116" s="821"/>
      <c r="AY116" s="821"/>
      <c r="AZ116" s="621"/>
      <c r="BA116" s="621"/>
      <c r="BB116" s="621"/>
    </row>
    <row r="117" spans="1:54" s="593" customFormat="1" ht="16.5" customHeight="1" x14ac:dyDescent="0.25">
      <c r="A117" s="819" t="s">
        <v>3487</v>
      </c>
      <c r="B117" s="819"/>
      <c r="C117" s="819"/>
      <c r="D117" s="819"/>
      <c r="E117" s="819"/>
      <c r="F117" s="819"/>
      <c r="G117" s="819"/>
      <c r="H117" s="819"/>
      <c r="I117" s="819"/>
      <c r="J117" s="819"/>
      <c r="K117" s="819"/>
      <c r="L117" s="819"/>
      <c r="M117" s="819"/>
      <c r="N117" s="819"/>
      <c r="O117" s="819"/>
      <c r="P117" s="819"/>
      <c r="Q117" s="819"/>
      <c r="R117" s="819"/>
      <c r="S117" s="819"/>
      <c r="T117" s="819"/>
      <c r="U117" s="819"/>
      <c r="V117" s="819"/>
      <c r="W117" s="819"/>
      <c r="X117" s="819"/>
      <c r="Y117" s="819"/>
      <c r="Z117" s="819"/>
      <c r="AA117" s="819"/>
      <c r="AB117" s="819"/>
      <c r="AC117" s="819"/>
      <c r="AD117" s="819"/>
      <c r="AE117" s="819"/>
      <c r="AF117" s="819"/>
      <c r="AG117" s="819"/>
      <c r="AH117" s="819"/>
      <c r="AI117" s="819"/>
      <c r="AJ117" s="819"/>
      <c r="AK117" s="819"/>
      <c r="AL117" s="819"/>
      <c r="AM117" s="819"/>
      <c r="AN117" s="819"/>
      <c r="AO117" s="819"/>
      <c r="AP117" s="819"/>
      <c r="AQ117" s="819"/>
      <c r="AR117" s="819"/>
      <c r="AS117" s="819"/>
      <c r="AT117" s="819"/>
      <c r="AU117" s="819"/>
      <c r="AV117" s="819"/>
      <c r="AW117" s="819"/>
      <c r="AX117" s="819"/>
      <c r="AY117" s="819"/>
      <c r="AZ117" s="621"/>
      <c r="BA117" s="621"/>
      <c r="BB117" s="621"/>
    </row>
    <row r="118" spans="1:54" s="593" customFormat="1" ht="12.6" customHeight="1" x14ac:dyDescent="0.25">
      <c r="A118" s="820" t="s">
        <v>3488</v>
      </c>
      <c r="B118" s="821"/>
      <c r="C118" s="821"/>
      <c r="D118" s="821"/>
      <c r="E118" s="821"/>
      <c r="F118" s="821"/>
      <c r="G118" s="821"/>
      <c r="H118" s="821"/>
      <c r="I118" s="821"/>
      <c r="J118" s="821"/>
      <c r="K118" s="821"/>
      <c r="L118" s="821"/>
      <c r="M118" s="821"/>
      <c r="N118" s="821"/>
      <c r="O118" s="821"/>
      <c r="P118" s="821"/>
      <c r="Q118" s="821"/>
      <c r="R118" s="821"/>
      <c r="S118" s="821"/>
      <c r="T118" s="821"/>
      <c r="U118" s="821"/>
      <c r="V118" s="821"/>
      <c r="W118" s="821"/>
      <c r="X118" s="821"/>
      <c r="Y118" s="821"/>
      <c r="Z118" s="821"/>
      <c r="AA118" s="821"/>
      <c r="AB118" s="821"/>
      <c r="AC118" s="821"/>
      <c r="AD118" s="821"/>
      <c r="AE118" s="821"/>
      <c r="AF118" s="821"/>
      <c r="AG118" s="821"/>
      <c r="AH118" s="821"/>
      <c r="AI118" s="821"/>
      <c r="AJ118" s="821"/>
      <c r="AK118" s="821"/>
      <c r="AL118" s="821"/>
      <c r="AM118" s="821"/>
      <c r="AN118" s="821"/>
      <c r="AO118" s="821"/>
      <c r="AP118" s="821"/>
      <c r="AQ118" s="821"/>
      <c r="AR118" s="821"/>
      <c r="AS118" s="821"/>
      <c r="AT118" s="821"/>
      <c r="AU118" s="821"/>
      <c r="AV118" s="821"/>
      <c r="AW118" s="821"/>
      <c r="AX118" s="821"/>
      <c r="AY118" s="821"/>
      <c r="AZ118" s="621"/>
      <c r="BA118" s="621"/>
      <c r="BB118" s="621"/>
    </row>
    <row r="119" spans="1:54" s="602" customFormat="1" ht="89.25" customHeight="1" x14ac:dyDescent="0.25">
      <c r="A119" s="819" t="s">
        <v>3558</v>
      </c>
      <c r="B119" s="819"/>
      <c r="C119" s="819"/>
      <c r="D119" s="819"/>
      <c r="E119" s="819"/>
      <c r="F119" s="819"/>
      <c r="G119" s="819"/>
      <c r="H119" s="819"/>
      <c r="I119" s="819"/>
      <c r="J119" s="819"/>
      <c r="K119" s="819"/>
      <c r="L119" s="819"/>
      <c r="M119" s="819"/>
      <c r="N119" s="819"/>
      <c r="O119" s="819"/>
      <c r="P119" s="819"/>
      <c r="Q119" s="819"/>
      <c r="R119" s="819"/>
      <c r="S119" s="819"/>
      <c r="T119" s="819"/>
      <c r="U119" s="819"/>
      <c r="V119" s="819"/>
      <c r="W119" s="819"/>
      <c r="X119" s="819"/>
      <c r="Y119" s="819"/>
      <c r="Z119" s="819"/>
      <c r="AA119" s="819"/>
      <c r="AB119" s="819"/>
      <c r="AC119" s="819"/>
      <c r="AD119" s="819"/>
      <c r="AE119" s="819"/>
      <c r="AF119" s="819"/>
      <c r="AG119" s="819"/>
      <c r="AH119" s="819"/>
      <c r="AI119" s="819"/>
      <c r="AJ119" s="819"/>
      <c r="AK119" s="819"/>
      <c r="AL119" s="819"/>
      <c r="AM119" s="819"/>
      <c r="AN119" s="819"/>
      <c r="AO119" s="819"/>
      <c r="AP119" s="819"/>
      <c r="AQ119" s="819"/>
      <c r="AR119" s="819"/>
      <c r="AS119" s="819"/>
      <c r="AT119" s="819"/>
      <c r="AU119" s="819"/>
      <c r="AV119" s="819"/>
      <c r="AW119" s="819"/>
      <c r="AX119" s="819"/>
      <c r="AY119" s="819"/>
      <c r="AZ119" s="592"/>
      <c r="BA119" s="592"/>
      <c r="BB119" s="592"/>
    </row>
    <row r="120" spans="1:54" s="602" customFormat="1" ht="12.6" customHeight="1" x14ac:dyDescent="0.25">
      <c r="A120" s="820" t="s">
        <v>3489</v>
      </c>
      <c r="B120" s="821"/>
      <c r="C120" s="821"/>
      <c r="D120" s="821"/>
      <c r="E120" s="821"/>
      <c r="F120" s="821"/>
      <c r="G120" s="821"/>
      <c r="H120" s="821"/>
      <c r="I120" s="821"/>
      <c r="J120" s="821"/>
      <c r="K120" s="821"/>
      <c r="L120" s="821"/>
      <c r="M120" s="821"/>
      <c r="N120" s="821"/>
      <c r="O120" s="821"/>
      <c r="P120" s="821"/>
      <c r="Q120" s="821"/>
      <c r="R120" s="821"/>
      <c r="S120" s="821"/>
      <c r="T120" s="821"/>
      <c r="U120" s="821"/>
      <c r="V120" s="821"/>
      <c r="W120" s="821"/>
      <c r="X120" s="821"/>
      <c r="Y120" s="821"/>
      <c r="Z120" s="821"/>
      <c r="AA120" s="821"/>
      <c r="AB120" s="821"/>
      <c r="AC120" s="821"/>
      <c r="AD120" s="821"/>
      <c r="AE120" s="821"/>
      <c r="AF120" s="821"/>
      <c r="AG120" s="821"/>
      <c r="AH120" s="821"/>
      <c r="AI120" s="821"/>
      <c r="AJ120" s="821"/>
      <c r="AK120" s="821"/>
      <c r="AL120" s="821"/>
      <c r="AM120" s="821"/>
      <c r="AN120" s="821"/>
      <c r="AO120" s="821"/>
      <c r="AP120" s="821"/>
      <c r="AQ120" s="821"/>
      <c r="AR120" s="821"/>
      <c r="AS120" s="821"/>
      <c r="AT120" s="821"/>
      <c r="AU120" s="821"/>
      <c r="AV120" s="821"/>
      <c r="AW120" s="821"/>
      <c r="AX120" s="821"/>
      <c r="AY120" s="821"/>
      <c r="AZ120" s="592"/>
      <c r="BA120" s="592"/>
      <c r="BB120" s="592"/>
    </row>
    <row r="121" spans="1:54" s="602" customFormat="1" ht="25.5" customHeight="1" x14ac:dyDescent="0.25">
      <c r="A121" s="819" t="s">
        <v>3490</v>
      </c>
      <c r="B121" s="819"/>
      <c r="C121" s="819"/>
      <c r="D121" s="819"/>
      <c r="E121" s="819"/>
      <c r="F121" s="819"/>
      <c r="G121" s="819"/>
      <c r="H121" s="819"/>
      <c r="I121" s="819"/>
      <c r="J121" s="819"/>
      <c r="K121" s="819"/>
      <c r="L121" s="819"/>
      <c r="M121" s="819"/>
      <c r="N121" s="819"/>
      <c r="O121" s="819"/>
      <c r="P121" s="819"/>
      <c r="Q121" s="819"/>
      <c r="R121" s="819"/>
      <c r="S121" s="819"/>
      <c r="T121" s="819"/>
      <c r="U121" s="819"/>
      <c r="V121" s="819"/>
      <c r="W121" s="819"/>
      <c r="X121" s="819"/>
      <c r="Y121" s="819"/>
      <c r="Z121" s="819"/>
      <c r="AA121" s="819"/>
      <c r="AB121" s="819"/>
      <c r="AC121" s="819"/>
      <c r="AD121" s="819"/>
      <c r="AE121" s="819"/>
      <c r="AF121" s="819"/>
      <c r="AG121" s="819"/>
      <c r="AH121" s="819"/>
      <c r="AI121" s="819"/>
      <c r="AJ121" s="819"/>
      <c r="AK121" s="819"/>
      <c r="AL121" s="819"/>
      <c r="AM121" s="819"/>
      <c r="AN121" s="819"/>
      <c r="AO121" s="819"/>
      <c r="AP121" s="819"/>
      <c r="AQ121" s="819"/>
      <c r="AR121" s="819"/>
      <c r="AS121" s="819"/>
      <c r="AT121" s="819"/>
      <c r="AU121" s="819"/>
      <c r="AV121" s="819"/>
      <c r="AW121" s="819"/>
      <c r="AX121" s="819"/>
      <c r="AY121" s="819"/>
      <c r="AZ121" s="592"/>
      <c r="BA121" s="592"/>
      <c r="BB121" s="592"/>
    </row>
    <row r="122" spans="1:54" s="602" customFormat="1" ht="13.5" x14ac:dyDescent="0.25">
      <c r="A122" s="820" t="s">
        <v>3561</v>
      </c>
      <c r="B122" s="821"/>
      <c r="C122" s="821"/>
      <c r="D122" s="821"/>
      <c r="E122" s="821"/>
      <c r="F122" s="821"/>
      <c r="G122" s="821"/>
      <c r="H122" s="821"/>
      <c r="I122" s="821"/>
      <c r="J122" s="821"/>
      <c r="K122" s="821"/>
      <c r="L122" s="821"/>
      <c r="M122" s="821"/>
      <c r="N122" s="821"/>
      <c r="O122" s="821"/>
      <c r="P122" s="821"/>
      <c r="Q122" s="821"/>
      <c r="R122" s="821"/>
      <c r="S122" s="821"/>
      <c r="T122" s="821"/>
      <c r="U122" s="821"/>
      <c r="V122" s="821"/>
      <c r="W122" s="821"/>
      <c r="X122" s="821"/>
      <c r="Y122" s="821"/>
      <c r="Z122" s="821"/>
      <c r="AA122" s="821"/>
      <c r="AB122" s="821"/>
      <c r="AC122" s="821"/>
      <c r="AD122" s="821"/>
      <c r="AE122" s="821"/>
      <c r="AF122" s="821"/>
      <c r="AG122" s="821"/>
      <c r="AH122" s="821"/>
      <c r="AI122" s="821"/>
      <c r="AJ122" s="821"/>
      <c r="AK122" s="821"/>
      <c r="AL122" s="821"/>
      <c r="AM122" s="821"/>
      <c r="AN122" s="821"/>
      <c r="AO122" s="821"/>
      <c r="AP122" s="821"/>
      <c r="AQ122" s="821"/>
      <c r="AR122" s="821"/>
      <c r="AS122" s="821"/>
      <c r="AT122" s="821"/>
      <c r="AU122" s="821"/>
      <c r="AV122" s="821"/>
      <c r="AW122" s="821"/>
      <c r="AX122" s="821"/>
      <c r="AY122" s="821"/>
      <c r="AZ122" s="592"/>
      <c r="BA122" s="592"/>
      <c r="BB122" s="592"/>
    </row>
    <row r="123" spans="1:54" s="602" customFormat="1" ht="51.75" customHeight="1" x14ac:dyDescent="0.25">
      <c r="A123" s="819" t="s">
        <v>3559</v>
      </c>
      <c r="B123" s="819"/>
      <c r="C123" s="819"/>
      <c r="D123" s="819"/>
      <c r="E123" s="819"/>
      <c r="F123" s="819"/>
      <c r="G123" s="819"/>
      <c r="H123" s="819"/>
      <c r="I123" s="819"/>
      <c r="J123" s="819"/>
      <c r="K123" s="819"/>
      <c r="L123" s="819"/>
      <c r="M123" s="819"/>
      <c r="N123" s="819"/>
      <c r="O123" s="819"/>
      <c r="P123" s="819"/>
      <c r="Q123" s="819"/>
      <c r="R123" s="819"/>
      <c r="S123" s="819"/>
      <c r="T123" s="819"/>
      <c r="U123" s="819"/>
      <c r="V123" s="819"/>
      <c r="W123" s="819"/>
      <c r="X123" s="819"/>
      <c r="Y123" s="819"/>
      <c r="Z123" s="819"/>
      <c r="AA123" s="819"/>
      <c r="AB123" s="819"/>
      <c r="AC123" s="819"/>
      <c r="AD123" s="819"/>
      <c r="AE123" s="819"/>
      <c r="AF123" s="819"/>
      <c r="AG123" s="819"/>
      <c r="AH123" s="819"/>
      <c r="AI123" s="819"/>
      <c r="AJ123" s="819"/>
      <c r="AK123" s="819"/>
      <c r="AL123" s="819"/>
      <c r="AM123" s="819"/>
      <c r="AN123" s="819"/>
      <c r="AO123" s="819"/>
      <c r="AP123" s="819"/>
      <c r="AQ123" s="819"/>
      <c r="AR123" s="819"/>
      <c r="AS123" s="819"/>
      <c r="AT123" s="819"/>
      <c r="AU123" s="819"/>
      <c r="AV123" s="819"/>
      <c r="AW123" s="819"/>
      <c r="AX123" s="819"/>
      <c r="AY123" s="819"/>
      <c r="AZ123" s="592"/>
      <c r="BA123" s="592"/>
      <c r="BB123" s="592"/>
    </row>
    <row r="124" spans="1:54" s="602" customFormat="1" ht="13.5" x14ac:dyDescent="0.25">
      <c r="A124" s="820" t="s">
        <v>3562</v>
      </c>
      <c r="B124" s="821"/>
      <c r="C124" s="821"/>
      <c r="D124" s="821"/>
      <c r="E124" s="821"/>
      <c r="F124" s="821"/>
      <c r="G124" s="821"/>
      <c r="H124" s="821"/>
      <c r="I124" s="821"/>
      <c r="J124" s="821"/>
      <c r="K124" s="821"/>
      <c r="L124" s="821"/>
      <c r="M124" s="821"/>
      <c r="N124" s="821"/>
      <c r="O124" s="821"/>
      <c r="P124" s="821"/>
      <c r="Q124" s="821"/>
      <c r="R124" s="821"/>
      <c r="S124" s="821"/>
      <c r="T124" s="821"/>
      <c r="U124" s="821"/>
      <c r="V124" s="821"/>
      <c r="W124" s="821"/>
      <c r="X124" s="821"/>
      <c r="Y124" s="821"/>
      <c r="Z124" s="821"/>
      <c r="AA124" s="821"/>
      <c r="AB124" s="821"/>
      <c r="AC124" s="821"/>
      <c r="AD124" s="821"/>
      <c r="AE124" s="821"/>
      <c r="AF124" s="821"/>
      <c r="AG124" s="821"/>
      <c r="AH124" s="821"/>
      <c r="AI124" s="821"/>
      <c r="AJ124" s="821"/>
      <c r="AK124" s="821"/>
      <c r="AL124" s="821"/>
      <c r="AM124" s="821"/>
      <c r="AN124" s="821"/>
      <c r="AO124" s="821"/>
      <c r="AP124" s="821"/>
      <c r="AQ124" s="821"/>
      <c r="AR124" s="821"/>
      <c r="AS124" s="821"/>
      <c r="AT124" s="821"/>
      <c r="AU124" s="821"/>
      <c r="AV124" s="821"/>
      <c r="AW124" s="821"/>
      <c r="AX124" s="821"/>
      <c r="AY124" s="821"/>
      <c r="AZ124" s="592"/>
      <c r="BA124" s="592"/>
      <c r="BB124" s="592"/>
    </row>
    <row r="125" spans="1:54" s="602" customFormat="1" ht="51.75" customHeight="1" x14ac:dyDescent="0.25">
      <c r="A125" s="819" t="s">
        <v>3560</v>
      </c>
      <c r="B125" s="819"/>
      <c r="C125" s="819"/>
      <c r="D125" s="819"/>
      <c r="E125" s="819"/>
      <c r="F125" s="819"/>
      <c r="G125" s="819"/>
      <c r="H125" s="819"/>
      <c r="I125" s="819"/>
      <c r="J125" s="819"/>
      <c r="K125" s="819"/>
      <c r="L125" s="819"/>
      <c r="M125" s="819"/>
      <c r="N125" s="819"/>
      <c r="O125" s="819"/>
      <c r="P125" s="819"/>
      <c r="Q125" s="819"/>
      <c r="R125" s="819"/>
      <c r="S125" s="819"/>
      <c r="T125" s="819"/>
      <c r="U125" s="819"/>
      <c r="V125" s="819"/>
      <c r="W125" s="819"/>
      <c r="X125" s="819"/>
      <c r="Y125" s="819"/>
      <c r="Z125" s="819"/>
      <c r="AA125" s="819"/>
      <c r="AB125" s="819"/>
      <c r="AC125" s="819"/>
      <c r="AD125" s="819"/>
      <c r="AE125" s="819"/>
      <c r="AF125" s="819"/>
      <c r="AG125" s="819"/>
      <c r="AH125" s="819"/>
      <c r="AI125" s="819"/>
      <c r="AJ125" s="819"/>
      <c r="AK125" s="819"/>
      <c r="AL125" s="819"/>
      <c r="AM125" s="819"/>
      <c r="AN125" s="819"/>
      <c r="AO125" s="819"/>
      <c r="AP125" s="819"/>
      <c r="AQ125" s="819"/>
      <c r="AR125" s="819"/>
      <c r="AS125" s="819"/>
      <c r="AT125" s="819"/>
      <c r="AU125" s="819"/>
      <c r="AV125" s="819"/>
      <c r="AW125" s="819"/>
      <c r="AX125" s="819"/>
      <c r="AY125" s="819"/>
      <c r="AZ125" s="592"/>
      <c r="BA125" s="592"/>
      <c r="BB125" s="592"/>
    </row>
    <row r="126" spans="1:54" s="602" customFormat="1" ht="13.5" x14ac:dyDescent="0.25">
      <c r="A126" s="820" t="s">
        <v>3613</v>
      </c>
      <c r="B126" s="821"/>
      <c r="C126" s="821"/>
      <c r="D126" s="821"/>
      <c r="E126" s="821"/>
      <c r="F126" s="821"/>
      <c r="G126" s="821"/>
      <c r="H126" s="821"/>
      <c r="I126" s="821"/>
      <c r="J126" s="821"/>
      <c r="K126" s="821"/>
      <c r="L126" s="821"/>
      <c r="M126" s="821"/>
      <c r="N126" s="821"/>
      <c r="O126" s="821"/>
      <c r="P126" s="821"/>
      <c r="Q126" s="821"/>
      <c r="R126" s="821"/>
      <c r="S126" s="821"/>
      <c r="T126" s="821"/>
      <c r="U126" s="821"/>
      <c r="V126" s="821"/>
      <c r="W126" s="821"/>
      <c r="X126" s="821"/>
      <c r="Y126" s="821"/>
      <c r="Z126" s="821"/>
      <c r="AA126" s="821"/>
      <c r="AB126" s="821"/>
      <c r="AC126" s="821"/>
      <c r="AD126" s="821"/>
      <c r="AE126" s="821"/>
      <c r="AF126" s="821"/>
      <c r="AG126" s="821"/>
      <c r="AH126" s="821"/>
      <c r="AI126" s="821"/>
      <c r="AJ126" s="821"/>
      <c r="AK126" s="821"/>
      <c r="AL126" s="821"/>
      <c r="AM126" s="821"/>
      <c r="AN126" s="821"/>
      <c r="AO126" s="821"/>
      <c r="AP126" s="821"/>
      <c r="AQ126" s="821"/>
      <c r="AR126" s="821"/>
      <c r="AS126" s="821"/>
      <c r="AT126" s="821"/>
      <c r="AU126" s="821"/>
      <c r="AV126" s="821"/>
      <c r="AW126" s="821"/>
      <c r="AX126" s="821"/>
      <c r="AY126" s="821"/>
      <c r="AZ126" s="592"/>
      <c r="BA126" s="592"/>
      <c r="BB126" s="592"/>
    </row>
    <row r="127" spans="1:54" s="602" customFormat="1" ht="12.6" customHeight="1" x14ac:dyDescent="0.25">
      <c r="A127" s="820" t="s">
        <v>3614</v>
      </c>
      <c r="B127" s="821"/>
      <c r="C127" s="821"/>
      <c r="D127" s="821"/>
      <c r="E127" s="821"/>
      <c r="F127" s="821"/>
      <c r="G127" s="821"/>
      <c r="H127" s="821"/>
      <c r="I127" s="821"/>
      <c r="J127" s="821"/>
      <c r="K127" s="821"/>
      <c r="L127" s="821"/>
      <c r="M127" s="821"/>
      <c r="N127" s="821"/>
      <c r="O127" s="821"/>
      <c r="P127" s="821"/>
      <c r="Q127" s="821"/>
      <c r="R127" s="821"/>
      <c r="S127" s="821"/>
      <c r="T127" s="821"/>
      <c r="U127" s="821"/>
      <c r="V127" s="821"/>
      <c r="W127" s="821"/>
      <c r="X127" s="821"/>
      <c r="Y127" s="821"/>
      <c r="Z127" s="821"/>
      <c r="AA127" s="821"/>
      <c r="AB127" s="821"/>
      <c r="AC127" s="821"/>
      <c r="AD127" s="821"/>
      <c r="AE127" s="821"/>
      <c r="AF127" s="821"/>
      <c r="AG127" s="821"/>
      <c r="AH127" s="821"/>
      <c r="AI127" s="821"/>
      <c r="AJ127" s="821"/>
      <c r="AK127" s="821"/>
      <c r="AL127" s="821"/>
      <c r="AM127" s="821"/>
      <c r="AN127" s="821"/>
      <c r="AO127" s="821"/>
      <c r="AP127" s="821"/>
      <c r="AQ127" s="821"/>
      <c r="AR127" s="821"/>
      <c r="AS127" s="821"/>
      <c r="AT127" s="821"/>
      <c r="AU127" s="821"/>
      <c r="AV127" s="821"/>
      <c r="AW127" s="821"/>
      <c r="AX127" s="821"/>
      <c r="AY127" s="821"/>
      <c r="AZ127" s="592"/>
      <c r="BA127" s="592"/>
      <c r="BB127" s="592"/>
    </row>
    <row r="128" spans="1:54" s="602" customFormat="1" ht="12.6" customHeight="1" x14ac:dyDescent="0.25">
      <c r="A128" s="820" t="s">
        <v>3592</v>
      </c>
      <c r="B128" s="821"/>
      <c r="C128" s="821"/>
      <c r="D128" s="821"/>
      <c r="E128" s="821"/>
      <c r="F128" s="821"/>
      <c r="G128" s="821"/>
      <c r="H128" s="821"/>
      <c r="I128" s="821"/>
      <c r="J128" s="821"/>
      <c r="K128" s="821"/>
      <c r="L128" s="821"/>
      <c r="M128" s="821"/>
      <c r="N128" s="821"/>
      <c r="O128" s="821"/>
      <c r="P128" s="821"/>
      <c r="Q128" s="821"/>
      <c r="R128" s="821"/>
      <c r="S128" s="821"/>
      <c r="T128" s="821"/>
      <c r="U128" s="821"/>
      <c r="V128" s="821"/>
      <c r="W128" s="821"/>
      <c r="X128" s="821"/>
      <c r="Y128" s="821"/>
      <c r="Z128" s="821"/>
      <c r="AA128" s="821"/>
      <c r="AB128" s="821"/>
      <c r="AC128" s="821"/>
      <c r="AD128" s="821"/>
      <c r="AE128" s="821"/>
      <c r="AF128" s="821"/>
      <c r="AG128" s="821"/>
      <c r="AH128" s="821"/>
      <c r="AI128" s="821"/>
      <c r="AJ128" s="821"/>
      <c r="AK128" s="821"/>
      <c r="AL128" s="821"/>
      <c r="AM128" s="821"/>
      <c r="AN128" s="821"/>
      <c r="AO128" s="821"/>
      <c r="AP128" s="821"/>
      <c r="AQ128" s="821"/>
      <c r="AR128" s="821"/>
      <c r="AS128" s="821"/>
      <c r="AT128" s="821"/>
      <c r="AU128" s="821"/>
      <c r="AV128" s="821"/>
      <c r="AW128" s="821"/>
      <c r="AX128" s="821"/>
      <c r="AY128" s="821"/>
      <c r="AZ128" s="592"/>
      <c r="BA128" s="592"/>
      <c r="BB128" s="592"/>
    </row>
    <row r="129" spans="1:16384" s="602" customFormat="1" ht="12.6" customHeight="1" x14ac:dyDescent="0.25">
      <c r="A129" s="818" t="s">
        <v>3628</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1"/>
      <c r="X129" s="821"/>
      <c r="Y129" s="821"/>
      <c r="Z129" s="821"/>
      <c r="AA129" s="821"/>
      <c r="AB129" s="821"/>
      <c r="AC129" s="821"/>
      <c r="AD129" s="821"/>
      <c r="AE129" s="821"/>
      <c r="AF129" s="821"/>
      <c r="AG129" s="821"/>
      <c r="AH129" s="821"/>
      <c r="AI129" s="821"/>
      <c r="AJ129" s="821"/>
      <c r="AK129" s="821"/>
      <c r="AL129" s="821"/>
      <c r="AM129" s="821"/>
      <c r="AN129" s="821"/>
      <c r="AO129" s="821"/>
      <c r="AP129" s="821"/>
      <c r="AQ129" s="821"/>
      <c r="AR129" s="821"/>
      <c r="AS129" s="821"/>
      <c r="AT129" s="821"/>
      <c r="AU129" s="821"/>
      <c r="AV129" s="821"/>
      <c r="AW129" s="821"/>
      <c r="AX129" s="821"/>
      <c r="AY129" s="821"/>
      <c r="AZ129" s="592"/>
      <c r="BA129" s="592"/>
      <c r="BB129" s="592"/>
    </row>
    <row r="130" spans="1:16384" s="602" customFormat="1" ht="12.6" customHeight="1" x14ac:dyDescent="0.25">
      <c r="A130" s="820" t="s">
        <v>3563</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1"/>
      <c r="X130" s="821"/>
      <c r="Y130" s="821"/>
      <c r="Z130" s="821"/>
      <c r="AA130" s="821"/>
      <c r="AB130" s="821"/>
      <c r="AC130" s="821"/>
      <c r="AD130" s="821"/>
      <c r="AE130" s="821"/>
      <c r="AF130" s="821"/>
      <c r="AG130" s="821"/>
      <c r="AH130" s="821"/>
      <c r="AI130" s="821"/>
      <c r="AJ130" s="821"/>
      <c r="AK130" s="821"/>
      <c r="AL130" s="821"/>
      <c r="AM130" s="821"/>
      <c r="AN130" s="821"/>
      <c r="AO130" s="821"/>
      <c r="AP130" s="821"/>
      <c r="AQ130" s="821"/>
      <c r="AR130" s="821"/>
      <c r="AS130" s="821"/>
      <c r="AT130" s="821"/>
      <c r="AU130" s="821"/>
      <c r="AV130" s="821"/>
      <c r="AW130" s="821"/>
      <c r="AX130" s="821"/>
      <c r="AY130" s="821"/>
      <c r="AZ130" s="592"/>
      <c r="BA130" s="592"/>
      <c r="BB130" s="592"/>
    </row>
    <row r="131" spans="1:16384" s="602" customFormat="1" ht="13.5" x14ac:dyDescent="0.25">
      <c r="A131" s="819" t="s">
        <v>3491</v>
      </c>
      <c r="B131" s="819"/>
      <c r="C131" s="819"/>
      <c r="D131" s="819"/>
      <c r="E131" s="819"/>
      <c r="F131" s="819"/>
      <c r="G131" s="819"/>
      <c r="H131" s="819"/>
      <c r="I131" s="819"/>
      <c r="J131" s="819"/>
      <c r="K131" s="819"/>
      <c r="L131" s="819"/>
      <c r="M131" s="819"/>
      <c r="N131" s="819"/>
      <c r="O131" s="819"/>
      <c r="P131" s="819"/>
      <c r="Q131" s="819"/>
      <c r="R131" s="819"/>
      <c r="S131" s="819"/>
      <c r="T131" s="819"/>
      <c r="U131" s="819"/>
      <c r="V131" s="819"/>
      <c r="W131" s="819"/>
      <c r="X131" s="819"/>
      <c r="Y131" s="819"/>
      <c r="Z131" s="819"/>
      <c r="AA131" s="819"/>
      <c r="AB131" s="819"/>
      <c r="AC131" s="819"/>
      <c r="AD131" s="819"/>
      <c r="AE131" s="819"/>
      <c r="AF131" s="819"/>
      <c r="AG131" s="819"/>
      <c r="AH131" s="819"/>
      <c r="AI131" s="819"/>
      <c r="AJ131" s="819"/>
      <c r="AK131" s="819"/>
      <c r="AL131" s="819"/>
      <c r="AM131" s="819"/>
      <c r="AN131" s="819"/>
      <c r="AO131" s="819"/>
      <c r="AP131" s="819"/>
      <c r="AQ131" s="819"/>
      <c r="AR131" s="819"/>
      <c r="AS131" s="819"/>
      <c r="AT131" s="819"/>
      <c r="AU131" s="819"/>
      <c r="AV131" s="819"/>
      <c r="AW131" s="819"/>
      <c r="AX131" s="819"/>
      <c r="AY131" s="819"/>
      <c r="AZ131" s="592"/>
      <c r="BA131" s="592"/>
      <c r="BB131" s="592"/>
    </row>
    <row r="132" spans="1:16384" s="602" customFormat="1" ht="12.6" customHeight="1" x14ac:dyDescent="0.25">
      <c r="A132" s="820" t="s">
        <v>3615</v>
      </c>
      <c r="B132" s="821"/>
      <c r="C132" s="821"/>
      <c r="D132" s="821"/>
      <c r="E132" s="821"/>
      <c r="F132" s="821"/>
      <c r="G132" s="821"/>
      <c r="H132" s="821"/>
      <c r="I132" s="821"/>
      <c r="J132" s="821"/>
      <c r="K132" s="821"/>
      <c r="L132" s="821"/>
      <c r="M132" s="821"/>
      <c r="N132" s="821"/>
      <c r="O132" s="821"/>
      <c r="P132" s="821"/>
      <c r="Q132" s="821"/>
      <c r="R132" s="821"/>
      <c r="S132" s="821"/>
      <c r="T132" s="821"/>
      <c r="U132" s="821"/>
      <c r="V132" s="821"/>
      <c r="W132" s="821"/>
      <c r="X132" s="821"/>
      <c r="Y132" s="821"/>
      <c r="Z132" s="821"/>
      <c r="AA132" s="821"/>
      <c r="AB132" s="821"/>
      <c r="AC132" s="821"/>
      <c r="AD132" s="821"/>
      <c r="AE132" s="821"/>
      <c r="AF132" s="821"/>
      <c r="AG132" s="821"/>
      <c r="AH132" s="821"/>
      <c r="AI132" s="821"/>
      <c r="AJ132" s="821"/>
      <c r="AK132" s="821"/>
      <c r="AL132" s="821"/>
      <c r="AM132" s="821"/>
      <c r="AN132" s="821"/>
      <c r="AO132" s="821"/>
      <c r="AP132" s="821"/>
      <c r="AQ132" s="821"/>
      <c r="AR132" s="821"/>
      <c r="AS132" s="821"/>
      <c r="AT132" s="821"/>
      <c r="AU132" s="821"/>
      <c r="AV132" s="821"/>
      <c r="AW132" s="821"/>
      <c r="AX132" s="821"/>
      <c r="AY132" s="821"/>
      <c r="AZ132" s="592"/>
      <c r="BA132" s="592"/>
      <c r="BB132" s="592"/>
    </row>
    <row r="133" spans="1:16384" s="602" customFormat="1" ht="12.6" customHeight="1" x14ac:dyDescent="0.25">
      <c r="A133" s="820" t="s">
        <v>3616</v>
      </c>
      <c r="B133" s="821"/>
      <c r="C133" s="821"/>
      <c r="D133" s="821"/>
      <c r="E133" s="821"/>
      <c r="F133" s="821"/>
      <c r="G133" s="821"/>
      <c r="H133" s="821"/>
      <c r="I133" s="821"/>
      <c r="J133" s="821"/>
      <c r="K133" s="821"/>
      <c r="L133" s="821"/>
      <c r="M133" s="821"/>
      <c r="N133" s="821"/>
      <c r="O133" s="821"/>
      <c r="P133" s="821"/>
      <c r="Q133" s="821"/>
      <c r="R133" s="821"/>
      <c r="S133" s="821"/>
      <c r="T133" s="821"/>
      <c r="U133" s="821"/>
      <c r="V133" s="821"/>
      <c r="W133" s="821"/>
      <c r="X133" s="821"/>
      <c r="Y133" s="821"/>
      <c r="Z133" s="821"/>
      <c r="AA133" s="821"/>
      <c r="AB133" s="821"/>
      <c r="AC133" s="821"/>
      <c r="AD133" s="821"/>
      <c r="AE133" s="821"/>
      <c r="AF133" s="821"/>
      <c r="AG133" s="821"/>
      <c r="AH133" s="821"/>
      <c r="AI133" s="821"/>
      <c r="AJ133" s="821"/>
      <c r="AK133" s="821"/>
      <c r="AL133" s="821"/>
      <c r="AM133" s="821"/>
      <c r="AN133" s="821"/>
      <c r="AO133" s="821"/>
      <c r="AP133" s="821"/>
      <c r="AQ133" s="821"/>
      <c r="AR133" s="821"/>
      <c r="AS133" s="821"/>
      <c r="AT133" s="821"/>
      <c r="AU133" s="821"/>
      <c r="AV133" s="821"/>
      <c r="AW133" s="821"/>
      <c r="AX133" s="821"/>
      <c r="AY133" s="821"/>
      <c r="AZ133" s="592"/>
      <c r="BA133" s="592"/>
      <c r="BB133" s="592"/>
    </row>
    <row r="134" spans="1:16384" s="602" customFormat="1" ht="13.5" x14ac:dyDescent="0.25">
      <c r="A134" s="820" t="s">
        <v>3617</v>
      </c>
      <c r="B134" s="821"/>
      <c r="C134" s="821"/>
      <c r="D134" s="821"/>
      <c r="E134" s="821"/>
      <c r="F134" s="821"/>
      <c r="G134" s="821"/>
      <c r="H134" s="821"/>
      <c r="I134" s="821"/>
      <c r="J134" s="821"/>
      <c r="K134" s="821"/>
      <c r="L134" s="821"/>
      <c r="M134" s="821"/>
      <c r="N134" s="821"/>
      <c r="O134" s="821"/>
      <c r="P134" s="821"/>
      <c r="Q134" s="821"/>
      <c r="R134" s="821"/>
      <c r="S134" s="821"/>
      <c r="T134" s="821"/>
      <c r="U134" s="821"/>
      <c r="V134" s="821"/>
      <c r="W134" s="821"/>
      <c r="X134" s="821"/>
      <c r="Y134" s="821"/>
      <c r="Z134" s="821"/>
      <c r="AA134" s="821"/>
      <c r="AB134" s="821"/>
      <c r="AC134" s="821"/>
      <c r="AD134" s="821"/>
      <c r="AE134" s="821"/>
      <c r="AF134" s="821"/>
      <c r="AG134" s="821"/>
      <c r="AH134" s="821"/>
      <c r="AI134" s="821"/>
      <c r="AJ134" s="821"/>
      <c r="AK134" s="821"/>
      <c r="AL134" s="821"/>
      <c r="AM134" s="821"/>
      <c r="AN134" s="821"/>
      <c r="AO134" s="821"/>
      <c r="AP134" s="821"/>
      <c r="AQ134" s="821"/>
      <c r="AR134" s="821"/>
      <c r="AS134" s="821"/>
      <c r="AT134" s="821"/>
      <c r="AU134" s="821"/>
      <c r="AV134" s="821"/>
      <c r="AW134" s="821"/>
      <c r="AX134" s="821"/>
      <c r="AY134" s="821"/>
      <c r="AZ134" s="592"/>
      <c r="BA134" s="592"/>
      <c r="BB134" s="592"/>
    </row>
    <row r="135" spans="1:16384" s="602" customFormat="1" ht="13.5" x14ac:dyDescent="0.25">
      <c r="A135" s="820" t="s">
        <v>3618</v>
      </c>
      <c r="B135" s="821"/>
      <c r="C135" s="821"/>
      <c r="D135" s="821"/>
      <c r="E135" s="821"/>
      <c r="F135" s="821"/>
      <c r="G135" s="821"/>
      <c r="H135" s="821"/>
      <c r="I135" s="821"/>
      <c r="J135" s="821"/>
      <c r="K135" s="821"/>
      <c r="L135" s="821"/>
      <c r="M135" s="821"/>
      <c r="N135" s="821"/>
      <c r="O135" s="821"/>
      <c r="P135" s="821"/>
      <c r="Q135" s="821"/>
      <c r="R135" s="821"/>
      <c r="S135" s="821"/>
      <c r="T135" s="821"/>
      <c r="U135" s="821"/>
      <c r="V135" s="821"/>
      <c r="W135" s="821"/>
      <c r="X135" s="821"/>
      <c r="Y135" s="821"/>
      <c r="Z135" s="821"/>
      <c r="AA135" s="821"/>
      <c r="AB135" s="821"/>
      <c r="AC135" s="821"/>
      <c r="AD135" s="821"/>
      <c r="AE135" s="821"/>
      <c r="AF135" s="821"/>
      <c r="AG135" s="821"/>
      <c r="AH135" s="821"/>
      <c r="AI135" s="821"/>
      <c r="AJ135" s="821"/>
      <c r="AK135" s="821"/>
      <c r="AL135" s="821"/>
      <c r="AM135" s="821"/>
      <c r="AN135" s="821"/>
      <c r="AO135" s="821"/>
      <c r="AP135" s="821"/>
      <c r="AQ135" s="821"/>
      <c r="AR135" s="821"/>
      <c r="AS135" s="821"/>
      <c r="AT135" s="821"/>
      <c r="AU135" s="821"/>
      <c r="AV135" s="821"/>
      <c r="AW135" s="821"/>
      <c r="AX135" s="821"/>
      <c r="AY135" s="821"/>
      <c r="AZ135" s="592"/>
      <c r="BA135" s="592"/>
      <c r="BB135" s="592"/>
    </row>
    <row r="136" spans="1:16384" s="602" customFormat="1" ht="13.5" x14ac:dyDescent="0.25">
      <c r="A136" s="820" t="s">
        <v>3564</v>
      </c>
      <c r="B136" s="821"/>
      <c r="C136" s="821"/>
      <c r="D136" s="821"/>
      <c r="E136" s="821"/>
      <c r="F136" s="821"/>
      <c r="G136" s="821"/>
      <c r="H136" s="821"/>
      <c r="I136" s="821"/>
      <c r="J136" s="821"/>
      <c r="K136" s="821"/>
      <c r="L136" s="821"/>
      <c r="M136" s="821"/>
      <c r="N136" s="821"/>
      <c r="O136" s="821"/>
      <c r="P136" s="821"/>
      <c r="Q136" s="821"/>
      <c r="R136" s="821"/>
      <c r="S136" s="821"/>
      <c r="T136" s="821"/>
      <c r="U136" s="821"/>
      <c r="V136" s="821"/>
      <c r="W136" s="821"/>
      <c r="X136" s="821"/>
      <c r="Y136" s="821"/>
      <c r="Z136" s="821"/>
      <c r="AA136" s="821"/>
      <c r="AB136" s="821"/>
      <c r="AC136" s="821"/>
      <c r="AD136" s="821"/>
      <c r="AE136" s="821"/>
      <c r="AF136" s="821"/>
      <c r="AG136" s="821"/>
      <c r="AH136" s="821"/>
      <c r="AI136" s="821"/>
      <c r="AJ136" s="821"/>
      <c r="AK136" s="821"/>
      <c r="AL136" s="821"/>
      <c r="AM136" s="821"/>
      <c r="AN136" s="821"/>
      <c r="AO136" s="821"/>
      <c r="AP136" s="821"/>
      <c r="AQ136" s="821"/>
      <c r="AR136" s="821"/>
      <c r="AS136" s="821"/>
      <c r="AT136" s="821"/>
      <c r="AU136" s="821"/>
      <c r="AV136" s="821"/>
      <c r="AW136" s="821"/>
      <c r="AX136" s="821"/>
      <c r="AY136" s="821"/>
      <c r="AZ136" s="592"/>
      <c r="BA136" s="592"/>
      <c r="BB136" s="592"/>
    </row>
    <row r="137" spans="1:16384" s="602" customFormat="1" ht="25.5" customHeight="1" x14ac:dyDescent="0.25">
      <c r="A137" s="819" t="s">
        <v>3492</v>
      </c>
      <c r="B137" s="819"/>
      <c r="C137" s="819"/>
      <c r="D137" s="819"/>
      <c r="E137" s="819"/>
      <c r="F137" s="819"/>
      <c r="G137" s="819"/>
      <c r="H137" s="819"/>
      <c r="I137" s="819"/>
      <c r="J137" s="819"/>
      <c r="K137" s="819"/>
      <c r="L137" s="819"/>
      <c r="M137" s="819"/>
      <c r="N137" s="819"/>
      <c r="O137" s="819"/>
      <c r="P137" s="819"/>
      <c r="Q137" s="819"/>
      <c r="R137" s="819"/>
      <c r="S137" s="819"/>
      <c r="T137" s="819"/>
      <c r="U137" s="819"/>
      <c r="V137" s="819"/>
      <c r="W137" s="819"/>
      <c r="X137" s="819"/>
      <c r="Y137" s="819"/>
      <c r="Z137" s="819"/>
      <c r="AA137" s="819"/>
      <c r="AB137" s="819"/>
      <c r="AC137" s="819"/>
      <c r="AD137" s="819"/>
      <c r="AE137" s="819"/>
      <c r="AF137" s="819"/>
      <c r="AG137" s="819"/>
      <c r="AH137" s="819"/>
      <c r="AI137" s="819"/>
      <c r="AJ137" s="819"/>
      <c r="AK137" s="819"/>
      <c r="AL137" s="819"/>
      <c r="AM137" s="819"/>
      <c r="AN137" s="819"/>
      <c r="AO137" s="819"/>
      <c r="AP137" s="819"/>
      <c r="AQ137" s="819"/>
      <c r="AR137" s="819"/>
      <c r="AS137" s="819"/>
      <c r="AT137" s="819"/>
      <c r="AU137" s="819"/>
      <c r="AV137" s="819"/>
      <c r="AW137" s="819"/>
      <c r="AX137" s="819"/>
      <c r="AY137" s="819"/>
      <c r="AZ137" s="592"/>
      <c r="BA137" s="592"/>
      <c r="BB137" s="592"/>
    </row>
    <row r="138" spans="1:16384" s="602" customFormat="1" ht="13.5" x14ac:dyDescent="0.25">
      <c r="A138" s="820" t="s">
        <v>3565</v>
      </c>
      <c r="B138" s="821"/>
      <c r="C138" s="821"/>
      <c r="D138" s="821"/>
      <c r="E138" s="821"/>
      <c r="F138" s="821"/>
      <c r="G138" s="821"/>
      <c r="H138" s="821"/>
      <c r="I138" s="821"/>
      <c r="J138" s="821"/>
      <c r="K138" s="821"/>
      <c r="L138" s="821"/>
      <c r="M138" s="821"/>
      <c r="N138" s="821"/>
      <c r="O138" s="821"/>
      <c r="P138" s="821"/>
      <c r="Q138" s="821"/>
      <c r="R138" s="821"/>
      <c r="S138" s="821"/>
      <c r="T138" s="821"/>
      <c r="U138" s="821"/>
      <c r="V138" s="821"/>
      <c r="W138" s="821"/>
      <c r="X138" s="821"/>
      <c r="Y138" s="821"/>
      <c r="Z138" s="821"/>
      <c r="AA138" s="821"/>
      <c r="AB138" s="821"/>
      <c r="AC138" s="821"/>
      <c r="AD138" s="821"/>
      <c r="AE138" s="821"/>
      <c r="AF138" s="821"/>
      <c r="AG138" s="821"/>
      <c r="AH138" s="821"/>
      <c r="AI138" s="821"/>
      <c r="AJ138" s="821"/>
      <c r="AK138" s="821"/>
      <c r="AL138" s="821"/>
      <c r="AM138" s="821"/>
      <c r="AN138" s="821"/>
      <c r="AO138" s="821"/>
      <c r="AP138" s="821"/>
      <c r="AQ138" s="821"/>
      <c r="AR138" s="821"/>
      <c r="AS138" s="821"/>
      <c r="AT138" s="821"/>
      <c r="AU138" s="821"/>
      <c r="AV138" s="821"/>
      <c r="AW138" s="821"/>
      <c r="AX138" s="821"/>
      <c r="AY138" s="821"/>
      <c r="AZ138" s="592"/>
      <c r="BA138" s="592"/>
      <c r="BB138" s="592"/>
    </row>
    <row r="139" spans="1:16384" s="602" customFormat="1" ht="143.25" customHeight="1" x14ac:dyDescent="0.25">
      <c r="A139" s="819" t="s">
        <v>3493</v>
      </c>
      <c r="B139" s="819"/>
      <c r="C139" s="819"/>
      <c r="D139" s="819"/>
      <c r="E139" s="819"/>
      <c r="F139" s="819"/>
      <c r="G139" s="819"/>
      <c r="H139" s="819"/>
      <c r="I139" s="819"/>
      <c r="J139" s="819"/>
      <c r="K139" s="819"/>
      <c r="L139" s="819"/>
      <c r="M139" s="819"/>
      <c r="N139" s="819"/>
      <c r="O139" s="819"/>
      <c r="P139" s="819"/>
      <c r="Q139" s="819"/>
      <c r="R139" s="819"/>
      <c r="S139" s="819"/>
      <c r="T139" s="819"/>
      <c r="U139" s="819"/>
      <c r="V139" s="819"/>
      <c r="W139" s="819"/>
      <c r="X139" s="819"/>
      <c r="Y139" s="819"/>
      <c r="Z139" s="819"/>
      <c r="AA139" s="819"/>
      <c r="AB139" s="819"/>
      <c r="AC139" s="819"/>
      <c r="AD139" s="819"/>
      <c r="AE139" s="819"/>
      <c r="AF139" s="819"/>
      <c r="AG139" s="819"/>
      <c r="AH139" s="819"/>
      <c r="AI139" s="819"/>
      <c r="AJ139" s="819"/>
      <c r="AK139" s="819"/>
      <c r="AL139" s="819"/>
      <c r="AM139" s="819"/>
      <c r="AN139" s="819"/>
      <c r="AO139" s="819"/>
      <c r="AP139" s="819"/>
      <c r="AQ139" s="819"/>
      <c r="AR139" s="819"/>
      <c r="AS139" s="819"/>
      <c r="AT139" s="819"/>
      <c r="AU139" s="819"/>
      <c r="AV139" s="819"/>
      <c r="AW139" s="819"/>
      <c r="AX139" s="819"/>
      <c r="AY139" s="819"/>
      <c r="AZ139" s="727"/>
      <c r="BA139" s="727"/>
      <c r="BB139" s="727"/>
      <c r="BC139" s="727"/>
      <c r="BD139" s="727"/>
      <c r="BE139" s="727"/>
      <c r="BF139" s="727"/>
      <c r="BG139" s="727"/>
      <c r="BH139" s="727"/>
      <c r="BI139" s="727"/>
      <c r="BJ139" s="727"/>
      <c r="BK139" s="727"/>
      <c r="BL139" s="727"/>
      <c r="BM139" s="727"/>
      <c r="BN139" s="727"/>
      <c r="BO139" s="727"/>
      <c r="BP139" s="727"/>
      <c r="BQ139" s="727"/>
      <c r="BR139" s="727"/>
      <c r="BS139" s="727"/>
      <c r="BT139" s="727"/>
      <c r="BU139" s="727"/>
      <c r="BV139" s="727"/>
      <c r="BW139" s="727"/>
      <c r="BX139" s="727"/>
      <c r="BY139" s="727"/>
      <c r="BZ139" s="727"/>
      <c r="CA139" s="727"/>
      <c r="CB139" s="727"/>
      <c r="CC139" s="727"/>
      <c r="CD139" s="727"/>
      <c r="CE139" s="727"/>
      <c r="CF139" s="727"/>
      <c r="CG139" s="727"/>
      <c r="CH139" s="727"/>
      <c r="CI139" s="727"/>
      <c r="CJ139" s="727"/>
      <c r="CK139" s="727"/>
      <c r="CL139" s="727"/>
      <c r="CM139" s="727"/>
      <c r="CN139" s="727"/>
      <c r="CO139" s="727"/>
      <c r="CP139" s="727"/>
      <c r="CQ139" s="727"/>
      <c r="CR139" s="727"/>
      <c r="CS139" s="727"/>
      <c r="CT139" s="727"/>
      <c r="CU139" s="727"/>
      <c r="CV139" s="727"/>
      <c r="CW139" s="727"/>
      <c r="CX139" s="727"/>
      <c r="CY139" s="819"/>
      <c r="CZ139" s="819"/>
      <c r="DA139" s="819"/>
      <c r="DB139" s="819"/>
      <c r="DC139" s="819"/>
      <c r="DD139" s="819"/>
      <c r="DE139" s="819"/>
      <c r="DF139" s="819"/>
      <c r="DG139" s="819"/>
      <c r="DH139" s="819"/>
      <c r="DI139" s="819"/>
      <c r="DJ139" s="819"/>
      <c r="DK139" s="819"/>
      <c r="DL139" s="819"/>
      <c r="DM139" s="819"/>
      <c r="DN139" s="819"/>
      <c r="DO139" s="819"/>
      <c r="DP139" s="819"/>
      <c r="DQ139" s="819"/>
      <c r="DR139" s="819"/>
      <c r="DS139" s="819"/>
      <c r="DT139" s="819"/>
      <c r="DU139" s="819"/>
      <c r="DV139" s="819"/>
      <c r="DW139" s="819"/>
      <c r="DX139" s="819"/>
      <c r="DY139" s="819"/>
      <c r="DZ139" s="819"/>
      <c r="EA139" s="819"/>
      <c r="EB139" s="819"/>
      <c r="EC139" s="819"/>
      <c r="ED139" s="819"/>
      <c r="EE139" s="819"/>
      <c r="EF139" s="819"/>
      <c r="EG139" s="819"/>
      <c r="EH139" s="819"/>
      <c r="EI139" s="819"/>
      <c r="EJ139" s="819"/>
      <c r="EK139" s="819"/>
      <c r="EL139" s="819"/>
      <c r="EM139" s="819"/>
      <c r="EN139" s="819"/>
      <c r="EO139" s="819"/>
      <c r="EP139" s="819"/>
      <c r="EQ139" s="819"/>
      <c r="ER139" s="819"/>
      <c r="ES139" s="819"/>
      <c r="ET139" s="819"/>
      <c r="EU139" s="819"/>
      <c r="EV139" s="819"/>
      <c r="EW139" s="819"/>
      <c r="EX139" s="819"/>
      <c r="EY139" s="819"/>
      <c r="EZ139" s="819"/>
      <c r="FA139" s="819"/>
      <c r="FB139" s="819"/>
      <c r="FC139" s="819"/>
      <c r="FD139" s="819"/>
      <c r="FE139" s="819"/>
      <c r="FF139" s="819"/>
      <c r="FG139" s="819"/>
      <c r="FH139" s="819"/>
      <c r="FI139" s="819"/>
      <c r="FJ139" s="819"/>
      <c r="FK139" s="819"/>
      <c r="FL139" s="819"/>
      <c r="FM139" s="819"/>
      <c r="FN139" s="819"/>
      <c r="FO139" s="819"/>
      <c r="FP139" s="819"/>
      <c r="FQ139" s="819"/>
      <c r="FR139" s="819"/>
      <c r="FS139" s="819"/>
      <c r="FT139" s="819"/>
      <c r="FU139" s="819"/>
      <c r="FV139" s="819"/>
      <c r="FW139" s="819"/>
      <c r="FX139" s="819"/>
      <c r="FY139" s="819"/>
      <c r="FZ139" s="819"/>
      <c r="GA139" s="819"/>
      <c r="GB139" s="819"/>
      <c r="GC139" s="819"/>
      <c r="GD139" s="819"/>
      <c r="GE139" s="819"/>
      <c r="GF139" s="819"/>
      <c r="GG139" s="819"/>
      <c r="GH139" s="819"/>
      <c r="GI139" s="819"/>
      <c r="GJ139" s="819"/>
      <c r="GK139" s="819"/>
      <c r="GL139" s="819"/>
      <c r="GM139" s="819"/>
      <c r="GN139" s="819"/>
      <c r="GO139" s="819"/>
      <c r="GP139" s="819"/>
      <c r="GQ139" s="819"/>
      <c r="GR139" s="819"/>
      <c r="GS139" s="819"/>
      <c r="GT139" s="819"/>
      <c r="GU139" s="819"/>
      <c r="GV139" s="819"/>
      <c r="GW139" s="819"/>
      <c r="GX139" s="819"/>
      <c r="GY139" s="819"/>
      <c r="GZ139" s="819"/>
      <c r="HA139" s="819"/>
      <c r="HB139" s="819"/>
      <c r="HC139" s="819"/>
      <c r="HD139" s="819"/>
      <c r="HE139" s="819"/>
      <c r="HF139" s="819"/>
      <c r="HG139" s="819"/>
      <c r="HH139" s="819"/>
      <c r="HI139" s="819"/>
      <c r="HJ139" s="819"/>
      <c r="HK139" s="819"/>
      <c r="HL139" s="819"/>
      <c r="HM139" s="819"/>
      <c r="HN139" s="819"/>
      <c r="HO139" s="819"/>
      <c r="HP139" s="819"/>
      <c r="HQ139" s="819"/>
      <c r="HR139" s="819"/>
      <c r="HS139" s="819"/>
      <c r="HT139" s="819"/>
      <c r="HU139" s="819"/>
      <c r="HV139" s="819"/>
      <c r="HW139" s="819"/>
      <c r="HX139" s="819"/>
      <c r="HY139" s="819"/>
      <c r="HZ139" s="819"/>
      <c r="IA139" s="819"/>
      <c r="IB139" s="819"/>
      <c r="IC139" s="819"/>
      <c r="ID139" s="819"/>
      <c r="IE139" s="819"/>
      <c r="IF139" s="819"/>
      <c r="IG139" s="819"/>
      <c r="IH139" s="819"/>
      <c r="II139" s="819"/>
      <c r="IJ139" s="819"/>
      <c r="IK139" s="819"/>
      <c r="IL139" s="819"/>
      <c r="IM139" s="819"/>
      <c r="IN139" s="819"/>
      <c r="IO139" s="819"/>
      <c r="IP139" s="819"/>
      <c r="IQ139" s="819"/>
      <c r="IR139" s="819"/>
      <c r="IS139" s="819"/>
      <c r="IT139" s="819"/>
      <c r="IU139" s="819"/>
      <c r="IV139" s="819"/>
      <c r="IW139" s="819"/>
      <c r="IX139" s="819"/>
      <c r="IY139" s="819"/>
      <c r="IZ139" s="819"/>
      <c r="JA139" s="819"/>
      <c r="JB139" s="819"/>
      <c r="JC139" s="819"/>
      <c r="JD139" s="819"/>
      <c r="JE139" s="819"/>
      <c r="JF139" s="819"/>
      <c r="JG139" s="819"/>
      <c r="JH139" s="819"/>
      <c r="JI139" s="819"/>
      <c r="JJ139" s="819"/>
      <c r="JK139" s="819"/>
      <c r="JL139" s="819"/>
      <c r="JM139" s="819"/>
      <c r="JN139" s="819"/>
      <c r="JO139" s="819"/>
      <c r="JP139" s="819"/>
      <c r="JQ139" s="819"/>
      <c r="JR139" s="819"/>
      <c r="JS139" s="819"/>
      <c r="JT139" s="819"/>
      <c r="JU139" s="819"/>
      <c r="JV139" s="819"/>
      <c r="JW139" s="819"/>
      <c r="JX139" s="819"/>
      <c r="JY139" s="819"/>
      <c r="JZ139" s="819"/>
      <c r="KA139" s="819"/>
      <c r="KB139" s="819"/>
      <c r="KC139" s="819"/>
      <c r="KD139" s="819"/>
      <c r="KE139" s="819"/>
      <c r="KF139" s="819"/>
      <c r="KG139" s="819"/>
      <c r="KH139" s="819"/>
      <c r="KI139" s="819"/>
      <c r="KJ139" s="819"/>
      <c r="KK139" s="819"/>
      <c r="KL139" s="819"/>
      <c r="KM139" s="819"/>
      <c r="KN139" s="819"/>
      <c r="KO139" s="819"/>
      <c r="KP139" s="819"/>
      <c r="KQ139" s="819"/>
      <c r="KR139" s="819"/>
      <c r="KS139" s="819"/>
      <c r="KT139" s="819"/>
      <c r="KU139" s="819"/>
      <c r="KV139" s="819"/>
      <c r="KW139" s="819"/>
      <c r="KX139" s="819"/>
      <c r="KY139" s="819"/>
      <c r="KZ139" s="819"/>
      <c r="LA139" s="819"/>
      <c r="LB139" s="819"/>
      <c r="LC139" s="819"/>
      <c r="LD139" s="819"/>
      <c r="LE139" s="819"/>
      <c r="LF139" s="819"/>
      <c r="LG139" s="819"/>
      <c r="LH139" s="819"/>
      <c r="LI139" s="819"/>
      <c r="LJ139" s="819"/>
      <c r="LK139" s="819"/>
      <c r="LL139" s="819"/>
      <c r="LM139" s="819"/>
      <c r="LN139" s="819"/>
      <c r="LO139" s="819"/>
      <c r="LP139" s="819"/>
      <c r="LQ139" s="819"/>
      <c r="LR139" s="819"/>
      <c r="LS139" s="819"/>
      <c r="LT139" s="819"/>
      <c r="LU139" s="819"/>
      <c r="LV139" s="819"/>
      <c r="LW139" s="819"/>
      <c r="LX139" s="819"/>
      <c r="LY139" s="819"/>
      <c r="LZ139" s="819"/>
      <c r="MA139" s="819"/>
      <c r="MB139" s="819"/>
      <c r="MC139" s="819"/>
      <c r="MD139" s="819"/>
      <c r="ME139" s="819"/>
      <c r="MF139" s="819"/>
      <c r="MG139" s="819"/>
      <c r="MH139" s="819"/>
      <c r="MI139" s="819"/>
      <c r="MJ139" s="819"/>
      <c r="MK139" s="819"/>
      <c r="ML139" s="819"/>
      <c r="MM139" s="819"/>
      <c r="MN139" s="819"/>
      <c r="MO139" s="819"/>
      <c r="MP139" s="819"/>
      <c r="MQ139" s="819"/>
      <c r="MR139" s="819"/>
      <c r="MS139" s="819"/>
      <c r="MT139" s="819"/>
      <c r="MU139" s="819"/>
      <c r="MV139" s="819"/>
      <c r="MW139" s="819"/>
      <c r="MX139" s="819"/>
      <c r="MY139" s="819"/>
      <c r="MZ139" s="819"/>
      <c r="NA139" s="819"/>
      <c r="NB139" s="819"/>
      <c r="NC139" s="819"/>
      <c r="ND139" s="819"/>
      <c r="NE139" s="819"/>
      <c r="NF139" s="819"/>
      <c r="NG139" s="819"/>
      <c r="NH139" s="819"/>
      <c r="NI139" s="819"/>
      <c r="NJ139" s="819"/>
      <c r="NK139" s="819"/>
      <c r="NL139" s="819"/>
      <c r="NM139" s="819"/>
      <c r="NN139" s="819"/>
      <c r="NO139" s="819"/>
      <c r="NP139" s="819"/>
      <c r="NQ139" s="819"/>
      <c r="NR139" s="819"/>
      <c r="NS139" s="819"/>
      <c r="NT139" s="819"/>
      <c r="NU139" s="819"/>
      <c r="NV139" s="819"/>
      <c r="NW139" s="819"/>
      <c r="NX139" s="819"/>
      <c r="NY139" s="819"/>
      <c r="NZ139" s="819"/>
      <c r="OA139" s="819"/>
      <c r="OB139" s="819"/>
      <c r="OC139" s="819"/>
      <c r="OD139" s="819"/>
      <c r="OE139" s="819"/>
      <c r="OF139" s="819"/>
      <c r="OG139" s="819"/>
      <c r="OH139" s="819"/>
      <c r="OI139" s="819"/>
      <c r="OJ139" s="819"/>
      <c r="OK139" s="819"/>
      <c r="OL139" s="819"/>
      <c r="OM139" s="819"/>
      <c r="ON139" s="819"/>
      <c r="OO139" s="819"/>
      <c r="OP139" s="819"/>
      <c r="OQ139" s="819"/>
      <c r="OR139" s="819"/>
      <c r="OS139" s="819"/>
      <c r="OT139" s="819"/>
      <c r="OU139" s="819"/>
      <c r="OV139" s="819"/>
      <c r="OW139" s="819"/>
      <c r="OX139" s="819"/>
      <c r="OY139" s="819"/>
      <c r="OZ139" s="819"/>
      <c r="PA139" s="819"/>
      <c r="PB139" s="819"/>
      <c r="PC139" s="819"/>
      <c r="PD139" s="819"/>
      <c r="PE139" s="819"/>
      <c r="PF139" s="819"/>
      <c r="PG139" s="819"/>
      <c r="PH139" s="819"/>
      <c r="PI139" s="819"/>
      <c r="PJ139" s="819"/>
      <c r="PK139" s="819"/>
      <c r="PL139" s="819"/>
      <c r="PM139" s="819"/>
      <c r="PN139" s="819"/>
      <c r="PO139" s="819"/>
      <c r="PP139" s="819"/>
      <c r="PQ139" s="819"/>
      <c r="PR139" s="819"/>
      <c r="PS139" s="819"/>
      <c r="PT139" s="819"/>
      <c r="PU139" s="819"/>
      <c r="PV139" s="819"/>
      <c r="PW139" s="819"/>
      <c r="PX139" s="819"/>
      <c r="PY139" s="819"/>
      <c r="PZ139" s="819"/>
      <c r="QA139" s="819"/>
      <c r="QB139" s="819"/>
      <c r="QC139" s="819"/>
      <c r="QD139" s="819"/>
      <c r="QE139" s="819"/>
      <c r="QF139" s="819"/>
      <c r="QG139" s="819"/>
      <c r="QH139" s="819"/>
      <c r="QI139" s="819"/>
      <c r="QJ139" s="819"/>
      <c r="QK139" s="819"/>
      <c r="QL139" s="819"/>
      <c r="QM139" s="819"/>
      <c r="QN139" s="819"/>
      <c r="QO139" s="819"/>
      <c r="QP139" s="819"/>
      <c r="QQ139" s="819"/>
      <c r="QR139" s="819"/>
      <c r="QS139" s="819"/>
      <c r="QT139" s="819"/>
      <c r="QU139" s="819"/>
      <c r="QV139" s="819"/>
      <c r="QW139" s="819"/>
      <c r="QX139" s="819"/>
      <c r="QY139" s="819"/>
      <c r="QZ139" s="819"/>
      <c r="RA139" s="819"/>
      <c r="RB139" s="819"/>
      <c r="RC139" s="819"/>
      <c r="RD139" s="819"/>
      <c r="RE139" s="819"/>
      <c r="RF139" s="819"/>
      <c r="RG139" s="819"/>
      <c r="RH139" s="819"/>
      <c r="RI139" s="819"/>
      <c r="RJ139" s="819"/>
      <c r="RK139" s="819"/>
      <c r="RL139" s="819"/>
      <c r="RM139" s="819"/>
      <c r="RN139" s="819"/>
      <c r="RO139" s="819"/>
      <c r="RP139" s="819"/>
      <c r="RQ139" s="819"/>
      <c r="RR139" s="819"/>
      <c r="RS139" s="819"/>
      <c r="RT139" s="819"/>
      <c r="RU139" s="819"/>
      <c r="RV139" s="819"/>
      <c r="RW139" s="819"/>
      <c r="RX139" s="819"/>
      <c r="RY139" s="819"/>
      <c r="RZ139" s="819"/>
      <c r="SA139" s="819"/>
      <c r="SB139" s="819"/>
      <c r="SC139" s="819"/>
      <c r="SD139" s="819"/>
      <c r="SE139" s="819"/>
      <c r="SF139" s="819"/>
      <c r="SG139" s="819"/>
      <c r="SH139" s="819"/>
      <c r="SI139" s="819"/>
      <c r="SJ139" s="819"/>
      <c r="SK139" s="819"/>
      <c r="SL139" s="819"/>
      <c r="SM139" s="819"/>
      <c r="SN139" s="819"/>
      <c r="SO139" s="819"/>
      <c r="SP139" s="819"/>
      <c r="SQ139" s="819"/>
      <c r="SR139" s="819"/>
      <c r="SS139" s="819"/>
      <c r="ST139" s="819"/>
      <c r="SU139" s="819"/>
      <c r="SV139" s="819"/>
      <c r="SW139" s="819"/>
      <c r="SX139" s="819"/>
      <c r="SY139" s="819"/>
      <c r="SZ139" s="819"/>
      <c r="TA139" s="819"/>
      <c r="TB139" s="819"/>
      <c r="TC139" s="819"/>
      <c r="TD139" s="819"/>
      <c r="TE139" s="819"/>
      <c r="TF139" s="819"/>
      <c r="TG139" s="819"/>
      <c r="TH139" s="819"/>
      <c r="TI139" s="819"/>
      <c r="TJ139" s="819"/>
      <c r="TK139" s="819"/>
      <c r="TL139" s="819"/>
      <c r="TM139" s="819"/>
      <c r="TN139" s="819"/>
      <c r="TO139" s="819"/>
      <c r="TP139" s="819"/>
      <c r="TQ139" s="819"/>
      <c r="TR139" s="819"/>
      <c r="TS139" s="819"/>
      <c r="TT139" s="819"/>
      <c r="TU139" s="819"/>
      <c r="TV139" s="819"/>
      <c r="TW139" s="819"/>
      <c r="TX139" s="819"/>
      <c r="TY139" s="819"/>
      <c r="TZ139" s="819"/>
      <c r="UA139" s="819"/>
      <c r="UB139" s="819"/>
      <c r="UC139" s="819"/>
      <c r="UD139" s="819"/>
      <c r="UE139" s="819"/>
      <c r="UF139" s="819"/>
      <c r="UG139" s="819"/>
      <c r="UH139" s="819"/>
      <c r="UI139" s="819"/>
      <c r="UJ139" s="819"/>
      <c r="UK139" s="819"/>
      <c r="UL139" s="819"/>
      <c r="UM139" s="819"/>
      <c r="UN139" s="819"/>
      <c r="UO139" s="819"/>
      <c r="UP139" s="819"/>
      <c r="UQ139" s="819"/>
      <c r="UR139" s="819"/>
      <c r="US139" s="819"/>
      <c r="UT139" s="819"/>
      <c r="UU139" s="819"/>
      <c r="UV139" s="819"/>
      <c r="UW139" s="819"/>
      <c r="UX139" s="819"/>
      <c r="UY139" s="819"/>
      <c r="UZ139" s="819"/>
      <c r="VA139" s="819"/>
      <c r="VB139" s="819"/>
      <c r="VC139" s="819"/>
      <c r="VD139" s="819"/>
      <c r="VE139" s="819"/>
      <c r="VF139" s="819"/>
      <c r="VG139" s="819"/>
      <c r="VH139" s="819"/>
      <c r="VI139" s="819"/>
      <c r="VJ139" s="819"/>
      <c r="VK139" s="819"/>
      <c r="VL139" s="819"/>
      <c r="VM139" s="819"/>
      <c r="VN139" s="819"/>
      <c r="VO139" s="819"/>
      <c r="VP139" s="819"/>
      <c r="VQ139" s="819"/>
      <c r="VR139" s="819"/>
      <c r="VS139" s="819"/>
      <c r="VT139" s="819"/>
      <c r="VU139" s="819"/>
      <c r="VV139" s="819"/>
      <c r="VW139" s="819"/>
      <c r="VX139" s="819"/>
      <c r="VY139" s="819"/>
      <c r="VZ139" s="819"/>
      <c r="WA139" s="819"/>
      <c r="WB139" s="819"/>
      <c r="WC139" s="819"/>
      <c r="WD139" s="819"/>
      <c r="WE139" s="819"/>
      <c r="WF139" s="819"/>
      <c r="WG139" s="819"/>
      <c r="WH139" s="819"/>
      <c r="WI139" s="819"/>
      <c r="WJ139" s="819"/>
      <c r="WK139" s="819"/>
      <c r="WL139" s="819"/>
      <c r="WM139" s="819"/>
      <c r="WN139" s="819"/>
      <c r="WO139" s="819"/>
      <c r="WP139" s="819"/>
      <c r="WQ139" s="819"/>
      <c r="WR139" s="819"/>
      <c r="WS139" s="819"/>
      <c r="WT139" s="819"/>
      <c r="WU139" s="819"/>
      <c r="WV139" s="819"/>
      <c r="WW139" s="819"/>
      <c r="WX139" s="819"/>
      <c r="WY139" s="819"/>
      <c r="WZ139" s="819"/>
      <c r="XA139" s="819"/>
      <c r="XB139" s="819"/>
      <c r="XC139" s="819"/>
      <c r="XD139" s="819"/>
      <c r="XE139" s="819"/>
      <c r="XF139" s="819"/>
      <c r="XG139" s="819"/>
      <c r="XH139" s="819"/>
      <c r="XI139" s="819"/>
      <c r="XJ139" s="819"/>
      <c r="XK139" s="819"/>
      <c r="XL139" s="819"/>
      <c r="XM139" s="819"/>
      <c r="XN139" s="819"/>
      <c r="XO139" s="819"/>
      <c r="XP139" s="819"/>
      <c r="XQ139" s="819"/>
      <c r="XR139" s="819"/>
      <c r="XS139" s="819"/>
      <c r="XT139" s="819"/>
      <c r="XU139" s="819"/>
      <c r="XV139" s="819"/>
      <c r="XW139" s="819"/>
      <c r="XX139" s="819"/>
      <c r="XY139" s="819"/>
      <c r="XZ139" s="819"/>
      <c r="YA139" s="819"/>
      <c r="YB139" s="819"/>
      <c r="YC139" s="819"/>
      <c r="YD139" s="819"/>
      <c r="YE139" s="819"/>
      <c r="YF139" s="819"/>
      <c r="YG139" s="819"/>
      <c r="YH139" s="819"/>
      <c r="YI139" s="819"/>
      <c r="YJ139" s="819"/>
      <c r="YK139" s="819"/>
      <c r="YL139" s="819"/>
      <c r="YM139" s="819"/>
      <c r="YN139" s="819"/>
      <c r="YO139" s="819"/>
      <c r="YP139" s="819"/>
      <c r="YQ139" s="819"/>
      <c r="YR139" s="819"/>
      <c r="YS139" s="819"/>
      <c r="YT139" s="819"/>
      <c r="YU139" s="819"/>
      <c r="YV139" s="819"/>
      <c r="YW139" s="819"/>
      <c r="YX139" s="819"/>
      <c r="YY139" s="819"/>
      <c r="YZ139" s="819"/>
      <c r="ZA139" s="819"/>
      <c r="ZB139" s="819"/>
      <c r="ZC139" s="819"/>
      <c r="ZD139" s="819"/>
      <c r="ZE139" s="819"/>
      <c r="ZF139" s="819"/>
      <c r="ZG139" s="819"/>
      <c r="ZH139" s="819"/>
      <c r="ZI139" s="819"/>
      <c r="ZJ139" s="819"/>
      <c r="ZK139" s="819"/>
      <c r="ZL139" s="819"/>
      <c r="ZM139" s="819"/>
      <c r="ZN139" s="819"/>
      <c r="ZO139" s="819"/>
      <c r="ZP139" s="819"/>
      <c r="ZQ139" s="819"/>
      <c r="ZR139" s="819"/>
      <c r="ZS139" s="819"/>
      <c r="ZT139" s="819"/>
      <c r="ZU139" s="819"/>
      <c r="ZV139" s="819"/>
      <c r="ZW139" s="819"/>
      <c r="ZX139" s="819"/>
      <c r="ZY139" s="819"/>
      <c r="ZZ139" s="819"/>
      <c r="AAA139" s="819"/>
      <c r="AAB139" s="819"/>
      <c r="AAC139" s="819"/>
      <c r="AAD139" s="819"/>
      <c r="AAE139" s="819"/>
      <c r="AAF139" s="819"/>
      <c r="AAG139" s="819"/>
      <c r="AAH139" s="819"/>
      <c r="AAI139" s="819"/>
      <c r="AAJ139" s="819"/>
      <c r="AAK139" s="819"/>
      <c r="AAL139" s="819"/>
      <c r="AAM139" s="819"/>
      <c r="AAN139" s="819"/>
      <c r="AAO139" s="819"/>
      <c r="AAP139" s="819"/>
      <c r="AAQ139" s="819"/>
      <c r="AAR139" s="819"/>
      <c r="AAS139" s="819"/>
      <c r="AAT139" s="819"/>
      <c r="AAU139" s="819"/>
      <c r="AAV139" s="819"/>
      <c r="AAW139" s="819"/>
      <c r="AAX139" s="819"/>
      <c r="AAY139" s="819"/>
      <c r="AAZ139" s="819"/>
      <c r="ABA139" s="819"/>
      <c r="ABB139" s="819"/>
      <c r="ABC139" s="819"/>
      <c r="ABD139" s="819"/>
      <c r="ABE139" s="819"/>
      <c r="ABF139" s="819"/>
      <c r="ABG139" s="819"/>
      <c r="ABH139" s="819"/>
      <c r="ABI139" s="819"/>
      <c r="ABJ139" s="819"/>
      <c r="ABK139" s="819"/>
      <c r="ABL139" s="819"/>
      <c r="ABM139" s="819"/>
      <c r="ABN139" s="819"/>
      <c r="ABO139" s="819"/>
      <c r="ABP139" s="819"/>
      <c r="ABQ139" s="819"/>
      <c r="ABR139" s="819"/>
      <c r="ABS139" s="819"/>
      <c r="ABT139" s="819"/>
      <c r="ABU139" s="819"/>
      <c r="ABV139" s="819"/>
      <c r="ABW139" s="819"/>
      <c r="ABX139" s="819"/>
      <c r="ABY139" s="819"/>
      <c r="ABZ139" s="819"/>
      <c r="ACA139" s="819"/>
      <c r="ACB139" s="819"/>
      <c r="ACC139" s="819"/>
      <c r="ACD139" s="819"/>
      <c r="ACE139" s="819"/>
      <c r="ACF139" s="819"/>
      <c r="ACG139" s="819"/>
      <c r="ACH139" s="819"/>
      <c r="ACI139" s="819"/>
      <c r="ACJ139" s="819"/>
      <c r="ACK139" s="819"/>
      <c r="ACL139" s="819"/>
      <c r="ACM139" s="819"/>
      <c r="ACN139" s="819"/>
      <c r="ACO139" s="819"/>
      <c r="ACP139" s="819"/>
      <c r="ACQ139" s="819"/>
      <c r="ACR139" s="819"/>
      <c r="ACS139" s="819"/>
      <c r="ACT139" s="819"/>
      <c r="ACU139" s="819"/>
      <c r="ACV139" s="819"/>
      <c r="ACW139" s="819"/>
      <c r="ACX139" s="819"/>
      <c r="ACY139" s="819"/>
      <c r="ACZ139" s="819"/>
      <c r="ADA139" s="819"/>
      <c r="ADB139" s="819"/>
      <c r="ADC139" s="819"/>
      <c r="ADD139" s="819"/>
      <c r="ADE139" s="819"/>
      <c r="ADF139" s="819"/>
      <c r="ADG139" s="819"/>
      <c r="ADH139" s="819"/>
      <c r="ADI139" s="819"/>
      <c r="ADJ139" s="819"/>
      <c r="ADK139" s="819"/>
      <c r="ADL139" s="819"/>
      <c r="ADM139" s="819"/>
      <c r="ADN139" s="819"/>
      <c r="ADO139" s="819"/>
      <c r="ADP139" s="819"/>
      <c r="ADQ139" s="819"/>
      <c r="ADR139" s="819"/>
      <c r="ADS139" s="819"/>
      <c r="ADT139" s="819"/>
      <c r="ADU139" s="819"/>
      <c r="ADV139" s="819"/>
      <c r="ADW139" s="819"/>
      <c r="ADX139" s="819"/>
      <c r="ADY139" s="819"/>
      <c r="ADZ139" s="819"/>
      <c r="AEA139" s="819"/>
      <c r="AEB139" s="819"/>
      <c r="AEC139" s="819"/>
      <c r="AED139" s="819"/>
      <c r="AEE139" s="819"/>
      <c r="AEF139" s="819"/>
      <c r="AEG139" s="819"/>
      <c r="AEH139" s="819"/>
      <c r="AEI139" s="819"/>
      <c r="AEJ139" s="819"/>
      <c r="AEK139" s="819"/>
      <c r="AEL139" s="819"/>
      <c r="AEM139" s="819"/>
      <c r="AEN139" s="819"/>
      <c r="AEO139" s="819"/>
      <c r="AEP139" s="819"/>
      <c r="AEQ139" s="819"/>
      <c r="AER139" s="819"/>
      <c r="AES139" s="819"/>
      <c r="AET139" s="819"/>
      <c r="AEU139" s="819"/>
      <c r="AEV139" s="819"/>
      <c r="AEW139" s="819"/>
      <c r="AEX139" s="819"/>
      <c r="AEY139" s="819"/>
      <c r="AEZ139" s="819"/>
      <c r="AFA139" s="819"/>
      <c r="AFB139" s="819"/>
      <c r="AFC139" s="819"/>
      <c r="AFD139" s="819"/>
      <c r="AFE139" s="819"/>
      <c r="AFF139" s="819"/>
      <c r="AFG139" s="819"/>
      <c r="AFH139" s="819"/>
      <c r="AFI139" s="819"/>
      <c r="AFJ139" s="819"/>
      <c r="AFK139" s="819"/>
      <c r="AFL139" s="819"/>
      <c r="AFM139" s="819"/>
      <c r="AFN139" s="819"/>
      <c r="AFO139" s="819"/>
      <c r="AFP139" s="819"/>
      <c r="AFQ139" s="819"/>
      <c r="AFR139" s="819"/>
      <c r="AFS139" s="819"/>
      <c r="AFT139" s="819"/>
      <c r="AFU139" s="819"/>
      <c r="AFV139" s="819"/>
      <c r="AFW139" s="819"/>
      <c r="AFX139" s="819"/>
      <c r="AFY139" s="819"/>
      <c r="AFZ139" s="819"/>
      <c r="AGA139" s="819"/>
      <c r="AGB139" s="819"/>
      <c r="AGC139" s="819"/>
      <c r="AGD139" s="819"/>
      <c r="AGE139" s="819"/>
      <c r="AGF139" s="819"/>
      <c r="AGG139" s="819"/>
      <c r="AGH139" s="819"/>
      <c r="AGI139" s="819"/>
      <c r="AGJ139" s="819"/>
      <c r="AGK139" s="819"/>
      <c r="AGL139" s="819"/>
      <c r="AGM139" s="819"/>
      <c r="AGN139" s="819"/>
      <c r="AGO139" s="819"/>
      <c r="AGP139" s="819"/>
      <c r="AGQ139" s="819"/>
      <c r="AGR139" s="819"/>
      <c r="AGS139" s="819"/>
      <c r="AGT139" s="819"/>
      <c r="AGU139" s="819"/>
      <c r="AGV139" s="819"/>
      <c r="AGW139" s="819"/>
      <c r="AGX139" s="819"/>
      <c r="AGY139" s="819"/>
      <c r="AGZ139" s="819"/>
      <c r="AHA139" s="819"/>
      <c r="AHB139" s="819"/>
      <c r="AHC139" s="819"/>
      <c r="AHD139" s="819"/>
      <c r="AHE139" s="819"/>
      <c r="AHF139" s="819"/>
      <c r="AHG139" s="819"/>
      <c r="AHH139" s="819"/>
      <c r="AHI139" s="819"/>
      <c r="AHJ139" s="819"/>
      <c r="AHK139" s="819"/>
      <c r="AHL139" s="819"/>
      <c r="AHM139" s="819"/>
      <c r="AHN139" s="819"/>
      <c r="AHO139" s="819"/>
      <c r="AHP139" s="819"/>
      <c r="AHQ139" s="819"/>
      <c r="AHR139" s="819"/>
      <c r="AHS139" s="819"/>
      <c r="AHT139" s="819"/>
      <c r="AHU139" s="819"/>
      <c r="AHV139" s="819"/>
      <c r="AHW139" s="819"/>
      <c r="AHX139" s="819"/>
      <c r="AHY139" s="819"/>
      <c r="AHZ139" s="819"/>
      <c r="AIA139" s="819"/>
      <c r="AIB139" s="819"/>
      <c r="AIC139" s="819"/>
      <c r="AID139" s="819"/>
      <c r="AIE139" s="819"/>
      <c r="AIF139" s="819"/>
      <c r="AIG139" s="819"/>
      <c r="AIH139" s="819"/>
      <c r="AII139" s="819"/>
      <c r="AIJ139" s="819"/>
      <c r="AIK139" s="819"/>
      <c r="AIL139" s="819"/>
      <c r="AIM139" s="819"/>
      <c r="AIN139" s="819"/>
      <c r="AIO139" s="819"/>
      <c r="AIP139" s="819"/>
      <c r="AIQ139" s="819"/>
      <c r="AIR139" s="819"/>
      <c r="AIS139" s="819"/>
      <c r="AIT139" s="819"/>
      <c r="AIU139" s="819"/>
      <c r="AIV139" s="819"/>
      <c r="AIW139" s="819"/>
      <c r="AIX139" s="819"/>
      <c r="AIY139" s="819"/>
      <c r="AIZ139" s="819"/>
      <c r="AJA139" s="819"/>
      <c r="AJB139" s="819"/>
      <c r="AJC139" s="819"/>
      <c r="AJD139" s="819"/>
      <c r="AJE139" s="819"/>
      <c r="AJF139" s="819"/>
      <c r="AJG139" s="819"/>
      <c r="AJH139" s="819"/>
      <c r="AJI139" s="819"/>
      <c r="AJJ139" s="819"/>
      <c r="AJK139" s="819"/>
      <c r="AJL139" s="819"/>
      <c r="AJM139" s="819"/>
      <c r="AJN139" s="819"/>
      <c r="AJO139" s="819"/>
      <c r="AJP139" s="819"/>
      <c r="AJQ139" s="819"/>
      <c r="AJR139" s="819"/>
      <c r="AJS139" s="819"/>
      <c r="AJT139" s="819"/>
      <c r="AJU139" s="819"/>
      <c r="AJV139" s="819"/>
      <c r="AJW139" s="819"/>
      <c r="AJX139" s="819"/>
      <c r="AJY139" s="819"/>
      <c r="AJZ139" s="819"/>
      <c r="AKA139" s="819"/>
      <c r="AKB139" s="819"/>
      <c r="AKC139" s="819"/>
      <c r="AKD139" s="819"/>
      <c r="AKE139" s="819"/>
      <c r="AKF139" s="819"/>
      <c r="AKG139" s="819"/>
      <c r="AKH139" s="819"/>
      <c r="AKI139" s="819"/>
      <c r="AKJ139" s="819"/>
      <c r="AKK139" s="819"/>
      <c r="AKL139" s="819"/>
      <c r="AKM139" s="819"/>
      <c r="AKN139" s="819"/>
      <c r="AKO139" s="819"/>
      <c r="AKP139" s="819"/>
      <c r="AKQ139" s="819"/>
      <c r="AKR139" s="819"/>
      <c r="AKS139" s="819"/>
      <c r="AKT139" s="819"/>
      <c r="AKU139" s="819"/>
      <c r="AKV139" s="819"/>
      <c r="AKW139" s="819"/>
      <c r="AKX139" s="819"/>
      <c r="AKY139" s="819"/>
      <c r="AKZ139" s="819"/>
      <c r="ALA139" s="819"/>
      <c r="ALB139" s="819"/>
      <c r="ALC139" s="819"/>
      <c r="ALD139" s="819"/>
      <c r="ALE139" s="819"/>
      <c r="ALF139" s="819"/>
      <c r="ALG139" s="819"/>
      <c r="ALH139" s="819"/>
      <c r="ALI139" s="819"/>
      <c r="ALJ139" s="819"/>
      <c r="ALK139" s="819"/>
      <c r="ALL139" s="819"/>
      <c r="ALM139" s="819"/>
      <c r="ALN139" s="819"/>
      <c r="ALO139" s="819"/>
      <c r="ALP139" s="819"/>
      <c r="ALQ139" s="819"/>
      <c r="ALR139" s="819"/>
      <c r="ALS139" s="819"/>
      <c r="ALT139" s="819"/>
      <c r="ALU139" s="819"/>
      <c r="ALV139" s="819"/>
      <c r="ALW139" s="819"/>
      <c r="ALX139" s="819"/>
      <c r="ALY139" s="819"/>
      <c r="ALZ139" s="819"/>
      <c r="AMA139" s="819"/>
      <c r="AMB139" s="819"/>
      <c r="AMC139" s="819"/>
      <c r="AMD139" s="819"/>
      <c r="AME139" s="819"/>
      <c r="AMF139" s="819"/>
      <c r="AMG139" s="819"/>
      <c r="AMH139" s="819"/>
      <c r="AMI139" s="819"/>
      <c r="AMJ139" s="819"/>
      <c r="AMK139" s="819"/>
      <c r="AML139" s="819"/>
      <c r="AMM139" s="819"/>
      <c r="AMN139" s="819"/>
      <c r="AMO139" s="819"/>
      <c r="AMP139" s="819"/>
      <c r="AMQ139" s="819"/>
      <c r="AMR139" s="819"/>
      <c r="AMS139" s="819"/>
      <c r="AMT139" s="819"/>
      <c r="AMU139" s="819"/>
      <c r="AMV139" s="819"/>
      <c r="AMW139" s="819"/>
      <c r="AMX139" s="819"/>
      <c r="AMY139" s="819"/>
      <c r="AMZ139" s="819"/>
      <c r="ANA139" s="819"/>
      <c r="ANB139" s="819"/>
      <c r="ANC139" s="819"/>
      <c r="AND139" s="819"/>
      <c r="ANE139" s="819"/>
      <c r="ANF139" s="819"/>
      <c r="ANG139" s="819"/>
      <c r="ANH139" s="819"/>
      <c r="ANI139" s="819"/>
      <c r="ANJ139" s="819"/>
      <c r="ANK139" s="819"/>
      <c r="ANL139" s="819"/>
      <c r="ANM139" s="819"/>
      <c r="ANN139" s="819"/>
      <c r="ANO139" s="819"/>
      <c r="ANP139" s="819"/>
      <c r="ANQ139" s="819"/>
      <c r="ANR139" s="819"/>
      <c r="ANS139" s="819"/>
      <c r="ANT139" s="819"/>
      <c r="ANU139" s="819"/>
      <c r="ANV139" s="819"/>
      <c r="ANW139" s="819"/>
      <c r="ANX139" s="819"/>
      <c r="ANY139" s="819"/>
      <c r="ANZ139" s="819"/>
      <c r="AOA139" s="819"/>
      <c r="AOB139" s="819"/>
      <c r="AOC139" s="819"/>
      <c r="AOD139" s="819"/>
      <c r="AOE139" s="819"/>
      <c r="AOF139" s="819"/>
      <c r="AOG139" s="819"/>
      <c r="AOH139" s="819"/>
      <c r="AOI139" s="819"/>
      <c r="AOJ139" s="819"/>
      <c r="AOK139" s="819"/>
      <c r="AOL139" s="819"/>
      <c r="AOM139" s="819"/>
      <c r="AON139" s="819"/>
      <c r="AOO139" s="819"/>
      <c r="AOP139" s="819"/>
      <c r="AOQ139" s="819"/>
      <c r="AOR139" s="819"/>
      <c r="AOS139" s="819"/>
      <c r="AOT139" s="819"/>
      <c r="AOU139" s="819"/>
      <c r="AOV139" s="819"/>
      <c r="AOW139" s="819"/>
      <c r="AOX139" s="819"/>
      <c r="AOY139" s="819"/>
      <c r="AOZ139" s="819"/>
      <c r="APA139" s="819"/>
      <c r="APB139" s="819"/>
      <c r="APC139" s="819"/>
      <c r="APD139" s="819"/>
      <c r="APE139" s="819"/>
      <c r="APF139" s="819"/>
      <c r="APG139" s="819"/>
      <c r="APH139" s="819"/>
      <c r="API139" s="819"/>
      <c r="APJ139" s="819"/>
      <c r="APK139" s="819"/>
      <c r="APL139" s="819"/>
      <c r="APM139" s="819"/>
      <c r="APN139" s="819"/>
      <c r="APO139" s="819"/>
      <c r="APP139" s="819"/>
      <c r="APQ139" s="819"/>
      <c r="APR139" s="819"/>
      <c r="APS139" s="819"/>
      <c r="APT139" s="819"/>
      <c r="APU139" s="819"/>
      <c r="APV139" s="819"/>
      <c r="APW139" s="819"/>
      <c r="APX139" s="819"/>
      <c r="APY139" s="819"/>
      <c r="APZ139" s="819"/>
      <c r="AQA139" s="819"/>
      <c r="AQB139" s="819"/>
      <c r="AQC139" s="819"/>
      <c r="AQD139" s="819"/>
      <c r="AQE139" s="819"/>
      <c r="AQF139" s="819"/>
      <c r="AQG139" s="819"/>
      <c r="AQH139" s="819"/>
      <c r="AQI139" s="819"/>
      <c r="AQJ139" s="819"/>
      <c r="AQK139" s="819"/>
      <c r="AQL139" s="819"/>
      <c r="AQM139" s="819"/>
      <c r="AQN139" s="819"/>
      <c r="AQO139" s="819"/>
      <c r="AQP139" s="819"/>
      <c r="AQQ139" s="819"/>
      <c r="AQR139" s="819"/>
      <c r="AQS139" s="819"/>
      <c r="AQT139" s="819"/>
      <c r="AQU139" s="819"/>
      <c r="AQV139" s="819"/>
      <c r="AQW139" s="819"/>
      <c r="AQX139" s="819"/>
      <c r="AQY139" s="819"/>
      <c r="AQZ139" s="819"/>
      <c r="ARA139" s="819"/>
      <c r="ARB139" s="819"/>
      <c r="ARC139" s="819"/>
      <c r="ARD139" s="819"/>
      <c r="ARE139" s="819"/>
      <c r="ARF139" s="819"/>
      <c r="ARG139" s="819"/>
      <c r="ARH139" s="819"/>
      <c r="ARI139" s="819"/>
      <c r="ARJ139" s="819"/>
      <c r="ARK139" s="819"/>
      <c r="ARL139" s="819"/>
      <c r="ARM139" s="819"/>
      <c r="ARN139" s="819"/>
      <c r="ARO139" s="819"/>
      <c r="ARP139" s="819"/>
      <c r="ARQ139" s="819"/>
      <c r="ARR139" s="819"/>
      <c r="ARS139" s="819"/>
      <c r="ART139" s="819"/>
      <c r="ARU139" s="819"/>
      <c r="ARV139" s="819"/>
      <c r="ARW139" s="819"/>
      <c r="ARX139" s="819"/>
      <c r="ARY139" s="819"/>
      <c r="ARZ139" s="819"/>
      <c r="ASA139" s="819"/>
      <c r="ASB139" s="819"/>
      <c r="ASC139" s="819"/>
      <c r="ASD139" s="819"/>
      <c r="ASE139" s="819"/>
      <c r="ASF139" s="819"/>
      <c r="ASG139" s="819"/>
      <c r="ASH139" s="819"/>
      <c r="ASI139" s="819"/>
      <c r="ASJ139" s="819"/>
      <c r="ASK139" s="819"/>
      <c r="ASL139" s="819"/>
      <c r="ASM139" s="819"/>
      <c r="ASN139" s="819"/>
      <c r="ASO139" s="819"/>
      <c r="ASP139" s="819"/>
      <c r="ASQ139" s="819"/>
      <c r="ASR139" s="819"/>
      <c r="ASS139" s="819"/>
      <c r="AST139" s="819"/>
      <c r="ASU139" s="819"/>
      <c r="ASV139" s="819"/>
      <c r="ASW139" s="819"/>
      <c r="ASX139" s="819"/>
      <c r="ASY139" s="819"/>
      <c r="ASZ139" s="819"/>
      <c r="ATA139" s="819"/>
      <c r="ATB139" s="819"/>
      <c r="ATC139" s="819"/>
      <c r="ATD139" s="819"/>
      <c r="ATE139" s="819"/>
      <c r="ATF139" s="819"/>
      <c r="ATG139" s="819"/>
      <c r="ATH139" s="819"/>
      <c r="ATI139" s="819"/>
      <c r="ATJ139" s="819"/>
      <c r="ATK139" s="819"/>
      <c r="ATL139" s="819"/>
      <c r="ATM139" s="819"/>
      <c r="ATN139" s="819"/>
      <c r="ATO139" s="819"/>
      <c r="ATP139" s="819"/>
      <c r="ATQ139" s="819"/>
      <c r="ATR139" s="819"/>
      <c r="ATS139" s="819"/>
      <c r="ATT139" s="819"/>
      <c r="ATU139" s="819"/>
      <c r="ATV139" s="819"/>
      <c r="ATW139" s="819"/>
      <c r="ATX139" s="819"/>
      <c r="ATY139" s="819"/>
      <c r="ATZ139" s="819"/>
      <c r="AUA139" s="819"/>
      <c r="AUB139" s="819"/>
      <c r="AUC139" s="819"/>
      <c r="AUD139" s="819"/>
      <c r="AUE139" s="819"/>
      <c r="AUF139" s="819"/>
      <c r="AUG139" s="819"/>
      <c r="AUH139" s="819"/>
      <c r="AUI139" s="819"/>
      <c r="AUJ139" s="819"/>
      <c r="AUK139" s="819"/>
      <c r="AUL139" s="819"/>
      <c r="AUM139" s="819"/>
      <c r="AUN139" s="819"/>
      <c r="AUO139" s="819"/>
      <c r="AUP139" s="819"/>
      <c r="AUQ139" s="819"/>
      <c r="AUR139" s="819"/>
      <c r="AUS139" s="819"/>
      <c r="AUT139" s="819"/>
      <c r="AUU139" s="819"/>
      <c r="AUV139" s="819"/>
      <c r="AUW139" s="819"/>
      <c r="AUX139" s="819"/>
      <c r="AUY139" s="819"/>
      <c r="AUZ139" s="819"/>
      <c r="AVA139" s="819"/>
      <c r="AVB139" s="819"/>
      <c r="AVC139" s="819"/>
      <c r="AVD139" s="819"/>
      <c r="AVE139" s="819"/>
      <c r="AVF139" s="819"/>
      <c r="AVG139" s="819"/>
      <c r="AVH139" s="819"/>
      <c r="AVI139" s="819"/>
      <c r="AVJ139" s="819"/>
      <c r="AVK139" s="819"/>
      <c r="AVL139" s="819"/>
      <c r="AVM139" s="819"/>
      <c r="AVN139" s="819"/>
      <c r="AVO139" s="819"/>
      <c r="AVP139" s="819"/>
      <c r="AVQ139" s="819"/>
      <c r="AVR139" s="819"/>
      <c r="AVS139" s="819"/>
      <c r="AVT139" s="819"/>
      <c r="AVU139" s="819"/>
      <c r="AVV139" s="819"/>
      <c r="AVW139" s="819"/>
      <c r="AVX139" s="819"/>
      <c r="AVY139" s="819"/>
      <c r="AVZ139" s="819"/>
      <c r="AWA139" s="819"/>
      <c r="AWB139" s="819"/>
      <c r="AWC139" s="819"/>
      <c r="AWD139" s="819"/>
      <c r="AWE139" s="819"/>
      <c r="AWF139" s="819"/>
      <c r="AWG139" s="819"/>
      <c r="AWH139" s="819"/>
      <c r="AWI139" s="819"/>
      <c r="AWJ139" s="819"/>
      <c r="AWK139" s="819"/>
      <c r="AWL139" s="819"/>
      <c r="AWM139" s="819"/>
      <c r="AWN139" s="819"/>
      <c r="AWO139" s="819"/>
      <c r="AWP139" s="819"/>
      <c r="AWQ139" s="819"/>
      <c r="AWR139" s="819"/>
      <c r="AWS139" s="819"/>
      <c r="AWT139" s="819"/>
      <c r="AWU139" s="819"/>
      <c r="AWV139" s="819"/>
      <c r="AWW139" s="819"/>
      <c r="AWX139" s="819"/>
      <c r="AWY139" s="819"/>
      <c r="AWZ139" s="819"/>
      <c r="AXA139" s="819"/>
      <c r="AXB139" s="819"/>
      <c r="AXC139" s="819"/>
      <c r="AXD139" s="819"/>
      <c r="AXE139" s="819"/>
      <c r="AXF139" s="819"/>
      <c r="AXG139" s="819"/>
      <c r="AXH139" s="819"/>
      <c r="AXI139" s="819"/>
      <c r="AXJ139" s="819"/>
      <c r="AXK139" s="819"/>
      <c r="AXL139" s="819"/>
      <c r="AXM139" s="819"/>
      <c r="AXN139" s="819"/>
      <c r="AXO139" s="819"/>
      <c r="AXP139" s="819"/>
      <c r="AXQ139" s="819"/>
      <c r="AXR139" s="819"/>
      <c r="AXS139" s="819"/>
      <c r="AXT139" s="819"/>
      <c r="AXU139" s="819"/>
      <c r="AXV139" s="819"/>
      <c r="AXW139" s="819"/>
      <c r="AXX139" s="819"/>
      <c r="AXY139" s="819"/>
      <c r="AXZ139" s="819"/>
      <c r="AYA139" s="819"/>
      <c r="AYB139" s="819"/>
      <c r="AYC139" s="819"/>
      <c r="AYD139" s="819"/>
      <c r="AYE139" s="819"/>
      <c r="AYF139" s="819"/>
      <c r="AYG139" s="819"/>
      <c r="AYH139" s="819"/>
      <c r="AYI139" s="819"/>
      <c r="AYJ139" s="819"/>
      <c r="AYK139" s="819"/>
      <c r="AYL139" s="819"/>
      <c r="AYM139" s="819"/>
      <c r="AYN139" s="819"/>
      <c r="AYO139" s="819"/>
      <c r="AYP139" s="819"/>
      <c r="AYQ139" s="819"/>
      <c r="AYR139" s="819"/>
      <c r="AYS139" s="819"/>
      <c r="AYT139" s="819"/>
      <c r="AYU139" s="819"/>
      <c r="AYV139" s="819"/>
      <c r="AYW139" s="819"/>
      <c r="AYX139" s="819"/>
      <c r="AYY139" s="819"/>
      <c r="AYZ139" s="819"/>
      <c r="AZA139" s="819"/>
      <c r="AZB139" s="819"/>
      <c r="AZC139" s="819"/>
      <c r="AZD139" s="819"/>
      <c r="AZE139" s="819"/>
      <c r="AZF139" s="819"/>
      <c r="AZG139" s="819"/>
      <c r="AZH139" s="819"/>
      <c r="AZI139" s="819"/>
      <c r="AZJ139" s="819"/>
      <c r="AZK139" s="819"/>
      <c r="AZL139" s="819"/>
      <c r="AZM139" s="819"/>
      <c r="AZN139" s="819"/>
      <c r="AZO139" s="819"/>
      <c r="AZP139" s="819"/>
      <c r="AZQ139" s="819"/>
      <c r="AZR139" s="819"/>
      <c r="AZS139" s="819"/>
      <c r="AZT139" s="819"/>
      <c r="AZU139" s="819"/>
      <c r="AZV139" s="819"/>
      <c r="AZW139" s="819"/>
      <c r="AZX139" s="819"/>
      <c r="AZY139" s="819"/>
      <c r="AZZ139" s="819"/>
      <c r="BAA139" s="819"/>
      <c r="BAB139" s="819"/>
      <c r="BAC139" s="819"/>
      <c r="BAD139" s="819"/>
      <c r="BAE139" s="819"/>
      <c r="BAF139" s="819"/>
      <c r="BAG139" s="819"/>
      <c r="BAH139" s="819"/>
      <c r="BAI139" s="819"/>
      <c r="BAJ139" s="819"/>
      <c r="BAK139" s="819"/>
      <c r="BAL139" s="819"/>
      <c r="BAM139" s="819"/>
      <c r="BAN139" s="819"/>
      <c r="BAO139" s="819"/>
      <c r="BAP139" s="819"/>
      <c r="BAQ139" s="819"/>
      <c r="BAR139" s="819"/>
      <c r="BAS139" s="819"/>
      <c r="BAT139" s="819"/>
      <c r="BAU139" s="819"/>
      <c r="BAV139" s="819"/>
      <c r="BAW139" s="819"/>
      <c r="BAX139" s="819"/>
      <c r="BAY139" s="819"/>
      <c r="BAZ139" s="819"/>
      <c r="BBA139" s="819"/>
      <c r="BBB139" s="819"/>
      <c r="BBC139" s="819"/>
      <c r="BBD139" s="819"/>
      <c r="BBE139" s="819"/>
      <c r="BBF139" s="819"/>
      <c r="BBG139" s="819"/>
      <c r="BBH139" s="819"/>
      <c r="BBI139" s="819"/>
      <c r="BBJ139" s="819"/>
      <c r="BBK139" s="819"/>
      <c r="BBL139" s="819"/>
      <c r="BBM139" s="819"/>
      <c r="BBN139" s="819"/>
      <c r="BBO139" s="819"/>
      <c r="BBP139" s="819"/>
      <c r="BBQ139" s="819"/>
      <c r="BBR139" s="819"/>
      <c r="BBS139" s="819"/>
      <c r="BBT139" s="819"/>
      <c r="BBU139" s="819"/>
      <c r="BBV139" s="819"/>
      <c r="BBW139" s="819"/>
      <c r="BBX139" s="819"/>
      <c r="BBY139" s="819"/>
      <c r="BBZ139" s="819"/>
      <c r="BCA139" s="819"/>
      <c r="BCB139" s="819"/>
      <c r="BCC139" s="819"/>
      <c r="BCD139" s="819"/>
      <c r="BCE139" s="819"/>
      <c r="BCF139" s="819"/>
      <c r="BCG139" s="819"/>
      <c r="BCH139" s="819"/>
      <c r="BCI139" s="819"/>
      <c r="BCJ139" s="819"/>
      <c r="BCK139" s="819"/>
      <c r="BCL139" s="819"/>
      <c r="BCM139" s="819"/>
      <c r="BCN139" s="819"/>
      <c r="BCO139" s="819"/>
      <c r="BCP139" s="819"/>
      <c r="BCQ139" s="819"/>
      <c r="BCR139" s="819"/>
      <c r="BCS139" s="819"/>
      <c r="BCT139" s="819"/>
      <c r="BCU139" s="819"/>
      <c r="BCV139" s="819"/>
      <c r="BCW139" s="819"/>
      <c r="BCX139" s="819"/>
      <c r="BCY139" s="819"/>
      <c r="BCZ139" s="819"/>
      <c r="BDA139" s="819"/>
      <c r="BDB139" s="819"/>
      <c r="BDC139" s="819"/>
      <c r="BDD139" s="819"/>
      <c r="BDE139" s="819"/>
      <c r="BDF139" s="819"/>
      <c r="BDG139" s="819"/>
      <c r="BDH139" s="819"/>
      <c r="BDI139" s="819"/>
      <c r="BDJ139" s="819"/>
      <c r="BDK139" s="819"/>
      <c r="BDL139" s="819"/>
      <c r="BDM139" s="819"/>
      <c r="BDN139" s="819"/>
      <c r="BDO139" s="819"/>
      <c r="BDP139" s="819"/>
      <c r="BDQ139" s="819"/>
      <c r="BDR139" s="819"/>
      <c r="BDS139" s="819"/>
      <c r="BDT139" s="819"/>
      <c r="BDU139" s="819"/>
      <c r="BDV139" s="819"/>
      <c r="BDW139" s="819"/>
      <c r="BDX139" s="819"/>
      <c r="BDY139" s="819"/>
      <c r="BDZ139" s="819"/>
      <c r="BEA139" s="819"/>
      <c r="BEB139" s="819"/>
      <c r="BEC139" s="819"/>
      <c r="BED139" s="819"/>
      <c r="BEE139" s="819"/>
      <c r="BEF139" s="819"/>
      <c r="BEG139" s="819"/>
      <c r="BEH139" s="819"/>
      <c r="BEI139" s="819"/>
      <c r="BEJ139" s="819"/>
      <c r="BEK139" s="819"/>
      <c r="BEL139" s="819"/>
      <c r="BEM139" s="819"/>
      <c r="BEN139" s="819"/>
      <c r="BEO139" s="819"/>
      <c r="BEP139" s="819"/>
      <c r="BEQ139" s="819"/>
      <c r="BER139" s="819"/>
      <c r="BES139" s="819"/>
      <c r="BET139" s="819"/>
      <c r="BEU139" s="819"/>
      <c r="BEV139" s="819"/>
      <c r="BEW139" s="819"/>
      <c r="BEX139" s="819"/>
      <c r="BEY139" s="819"/>
      <c r="BEZ139" s="819"/>
      <c r="BFA139" s="819"/>
      <c r="BFB139" s="819"/>
      <c r="BFC139" s="819"/>
      <c r="BFD139" s="819"/>
      <c r="BFE139" s="819"/>
      <c r="BFF139" s="819"/>
      <c r="BFG139" s="819"/>
      <c r="BFH139" s="819"/>
      <c r="BFI139" s="819"/>
      <c r="BFJ139" s="819"/>
      <c r="BFK139" s="819"/>
      <c r="BFL139" s="819"/>
      <c r="BFM139" s="819"/>
      <c r="BFN139" s="819"/>
      <c r="BFO139" s="819"/>
      <c r="BFP139" s="819"/>
      <c r="BFQ139" s="819"/>
      <c r="BFR139" s="819"/>
      <c r="BFS139" s="819"/>
      <c r="BFT139" s="819"/>
      <c r="BFU139" s="819"/>
      <c r="BFV139" s="819"/>
      <c r="BFW139" s="819"/>
      <c r="BFX139" s="819"/>
      <c r="BFY139" s="819"/>
      <c r="BFZ139" s="819"/>
      <c r="BGA139" s="819"/>
      <c r="BGB139" s="819"/>
      <c r="BGC139" s="819"/>
      <c r="BGD139" s="819"/>
      <c r="BGE139" s="819"/>
      <c r="BGF139" s="819"/>
      <c r="BGG139" s="819"/>
      <c r="BGH139" s="819"/>
      <c r="BGI139" s="819"/>
      <c r="BGJ139" s="819"/>
      <c r="BGK139" s="819"/>
      <c r="BGL139" s="819"/>
      <c r="BGM139" s="819"/>
      <c r="BGN139" s="819"/>
      <c r="BGO139" s="819"/>
      <c r="BGP139" s="819"/>
      <c r="BGQ139" s="819"/>
      <c r="BGR139" s="819"/>
      <c r="BGS139" s="819"/>
      <c r="BGT139" s="819"/>
      <c r="BGU139" s="819"/>
      <c r="BGV139" s="819"/>
      <c r="BGW139" s="819"/>
      <c r="BGX139" s="819"/>
      <c r="BGY139" s="819"/>
      <c r="BGZ139" s="819"/>
      <c r="BHA139" s="819"/>
      <c r="BHB139" s="819"/>
      <c r="BHC139" s="819"/>
      <c r="BHD139" s="819"/>
      <c r="BHE139" s="819"/>
      <c r="BHF139" s="819"/>
      <c r="BHG139" s="819"/>
      <c r="BHH139" s="819"/>
      <c r="BHI139" s="819"/>
      <c r="BHJ139" s="819"/>
      <c r="BHK139" s="819"/>
      <c r="BHL139" s="819"/>
      <c r="BHM139" s="819"/>
      <c r="BHN139" s="819"/>
      <c r="BHO139" s="819"/>
      <c r="BHP139" s="819"/>
      <c r="BHQ139" s="819"/>
      <c r="BHR139" s="819"/>
      <c r="BHS139" s="819"/>
      <c r="BHT139" s="819"/>
      <c r="BHU139" s="819"/>
      <c r="BHV139" s="819"/>
      <c r="BHW139" s="819"/>
      <c r="BHX139" s="819"/>
      <c r="BHY139" s="819"/>
      <c r="BHZ139" s="819"/>
      <c r="BIA139" s="819"/>
      <c r="BIB139" s="819"/>
      <c r="BIC139" s="819"/>
      <c r="BID139" s="819"/>
      <c r="BIE139" s="819"/>
      <c r="BIF139" s="819"/>
      <c r="BIG139" s="819"/>
      <c r="BIH139" s="819"/>
      <c r="BII139" s="819"/>
      <c r="BIJ139" s="819"/>
      <c r="BIK139" s="819"/>
      <c r="BIL139" s="819"/>
      <c r="BIM139" s="819"/>
      <c r="BIN139" s="819"/>
      <c r="BIO139" s="819"/>
      <c r="BIP139" s="819"/>
      <c r="BIQ139" s="819"/>
      <c r="BIR139" s="819"/>
      <c r="BIS139" s="819"/>
      <c r="BIT139" s="819"/>
      <c r="BIU139" s="819"/>
      <c r="BIV139" s="819"/>
      <c r="BIW139" s="819"/>
      <c r="BIX139" s="819"/>
      <c r="BIY139" s="819"/>
      <c r="BIZ139" s="819"/>
      <c r="BJA139" s="819"/>
      <c r="BJB139" s="819"/>
      <c r="BJC139" s="819"/>
      <c r="BJD139" s="819"/>
      <c r="BJE139" s="819"/>
      <c r="BJF139" s="819"/>
      <c r="BJG139" s="819"/>
      <c r="BJH139" s="819"/>
      <c r="BJI139" s="819"/>
      <c r="BJJ139" s="819"/>
      <c r="BJK139" s="819"/>
      <c r="BJL139" s="819"/>
      <c r="BJM139" s="819"/>
      <c r="BJN139" s="819"/>
      <c r="BJO139" s="819"/>
      <c r="BJP139" s="819"/>
      <c r="BJQ139" s="819"/>
      <c r="BJR139" s="819"/>
      <c r="BJS139" s="819"/>
      <c r="BJT139" s="819"/>
      <c r="BJU139" s="819"/>
      <c r="BJV139" s="819"/>
      <c r="BJW139" s="819"/>
      <c r="BJX139" s="819"/>
      <c r="BJY139" s="819"/>
      <c r="BJZ139" s="819"/>
      <c r="BKA139" s="819"/>
      <c r="BKB139" s="819"/>
      <c r="BKC139" s="819"/>
      <c r="BKD139" s="819"/>
      <c r="BKE139" s="819"/>
      <c r="BKF139" s="819"/>
      <c r="BKG139" s="819"/>
      <c r="BKH139" s="819"/>
      <c r="BKI139" s="819"/>
      <c r="BKJ139" s="819"/>
      <c r="BKK139" s="819"/>
      <c r="BKL139" s="819"/>
      <c r="BKM139" s="819"/>
      <c r="BKN139" s="819"/>
      <c r="BKO139" s="819"/>
      <c r="BKP139" s="819"/>
      <c r="BKQ139" s="819"/>
      <c r="BKR139" s="819"/>
      <c r="BKS139" s="819"/>
      <c r="BKT139" s="819"/>
      <c r="BKU139" s="819"/>
      <c r="BKV139" s="819"/>
      <c r="BKW139" s="819"/>
      <c r="BKX139" s="819"/>
      <c r="BKY139" s="819"/>
      <c r="BKZ139" s="819"/>
      <c r="BLA139" s="819"/>
      <c r="BLB139" s="819"/>
      <c r="BLC139" s="819"/>
      <c r="BLD139" s="819"/>
      <c r="BLE139" s="819"/>
      <c r="BLF139" s="819"/>
      <c r="BLG139" s="819"/>
      <c r="BLH139" s="819"/>
      <c r="BLI139" s="819"/>
      <c r="BLJ139" s="819"/>
      <c r="BLK139" s="819"/>
      <c r="BLL139" s="819"/>
      <c r="BLM139" s="819"/>
      <c r="BLN139" s="819"/>
      <c r="BLO139" s="819"/>
      <c r="BLP139" s="819"/>
      <c r="BLQ139" s="819"/>
      <c r="BLR139" s="819"/>
      <c r="BLS139" s="819"/>
      <c r="BLT139" s="819"/>
      <c r="BLU139" s="819"/>
      <c r="BLV139" s="819"/>
      <c r="BLW139" s="819"/>
      <c r="BLX139" s="819"/>
      <c r="BLY139" s="819"/>
      <c r="BLZ139" s="819"/>
      <c r="BMA139" s="819"/>
      <c r="BMB139" s="819"/>
      <c r="BMC139" s="819"/>
      <c r="BMD139" s="819"/>
      <c r="BME139" s="819"/>
      <c r="BMF139" s="819"/>
      <c r="BMG139" s="819"/>
      <c r="BMH139" s="819"/>
      <c r="BMI139" s="819"/>
      <c r="BMJ139" s="819"/>
      <c r="BMK139" s="819"/>
      <c r="BML139" s="819"/>
      <c r="BMM139" s="819"/>
      <c r="BMN139" s="819"/>
      <c r="BMO139" s="819"/>
      <c r="BMP139" s="819"/>
      <c r="BMQ139" s="819"/>
      <c r="BMR139" s="819"/>
      <c r="BMS139" s="819"/>
      <c r="BMT139" s="819"/>
      <c r="BMU139" s="819"/>
      <c r="BMV139" s="819"/>
      <c r="BMW139" s="819"/>
      <c r="BMX139" s="819"/>
      <c r="BMY139" s="819"/>
      <c r="BMZ139" s="819"/>
      <c r="BNA139" s="819"/>
      <c r="BNB139" s="819"/>
      <c r="BNC139" s="819"/>
      <c r="BND139" s="819"/>
      <c r="BNE139" s="819"/>
      <c r="BNF139" s="819"/>
      <c r="BNG139" s="819"/>
      <c r="BNH139" s="819"/>
      <c r="BNI139" s="819"/>
      <c r="BNJ139" s="819"/>
      <c r="BNK139" s="819"/>
      <c r="BNL139" s="819"/>
      <c r="BNM139" s="819"/>
      <c r="BNN139" s="819"/>
      <c r="BNO139" s="819"/>
      <c r="BNP139" s="819"/>
      <c r="BNQ139" s="819"/>
      <c r="BNR139" s="819"/>
      <c r="BNS139" s="819"/>
      <c r="BNT139" s="819"/>
      <c r="BNU139" s="819"/>
      <c r="BNV139" s="819"/>
      <c r="BNW139" s="819"/>
      <c r="BNX139" s="819"/>
      <c r="BNY139" s="819"/>
      <c r="BNZ139" s="819"/>
      <c r="BOA139" s="819"/>
      <c r="BOB139" s="819"/>
      <c r="BOC139" s="819"/>
      <c r="BOD139" s="819"/>
      <c r="BOE139" s="819"/>
      <c r="BOF139" s="819"/>
      <c r="BOG139" s="819"/>
      <c r="BOH139" s="819"/>
      <c r="BOI139" s="819"/>
      <c r="BOJ139" s="819"/>
      <c r="BOK139" s="819"/>
      <c r="BOL139" s="819"/>
      <c r="BOM139" s="819"/>
      <c r="BON139" s="819"/>
      <c r="BOO139" s="819"/>
      <c r="BOP139" s="819"/>
      <c r="BOQ139" s="819"/>
      <c r="BOR139" s="819"/>
      <c r="BOS139" s="819"/>
      <c r="BOT139" s="819"/>
      <c r="BOU139" s="819"/>
      <c r="BOV139" s="819"/>
      <c r="BOW139" s="819"/>
      <c r="BOX139" s="819"/>
      <c r="BOY139" s="819"/>
      <c r="BOZ139" s="819"/>
      <c r="BPA139" s="819"/>
      <c r="BPB139" s="819"/>
      <c r="BPC139" s="819"/>
      <c r="BPD139" s="819"/>
      <c r="BPE139" s="819"/>
      <c r="BPF139" s="819"/>
      <c r="BPG139" s="819"/>
      <c r="BPH139" s="819"/>
      <c r="BPI139" s="819"/>
      <c r="BPJ139" s="819"/>
      <c r="BPK139" s="819"/>
      <c r="BPL139" s="819"/>
      <c r="BPM139" s="819"/>
      <c r="BPN139" s="819"/>
      <c r="BPO139" s="819"/>
      <c r="BPP139" s="819"/>
      <c r="BPQ139" s="819"/>
      <c r="BPR139" s="819"/>
      <c r="BPS139" s="819"/>
      <c r="BPT139" s="819"/>
      <c r="BPU139" s="819"/>
      <c r="BPV139" s="819"/>
      <c r="BPW139" s="819"/>
      <c r="BPX139" s="819"/>
      <c r="BPY139" s="819"/>
      <c r="BPZ139" s="819"/>
      <c r="BQA139" s="819"/>
      <c r="BQB139" s="819"/>
      <c r="BQC139" s="819"/>
      <c r="BQD139" s="819"/>
      <c r="BQE139" s="819"/>
      <c r="BQF139" s="819"/>
      <c r="BQG139" s="819"/>
      <c r="BQH139" s="819"/>
      <c r="BQI139" s="819"/>
      <c r="BQJ139" s="819"/>
      <c r="BQK139" s="819"/>
      <c r="BQL139" s="819"/>
      <c r="BQM139" s="819"/>
      <c r="BQN139" s="819"/>
      <c r="BQO139" s="819"/>
      <c r="BQP139" s="819"/>
      <c r="BQQ139" s="819"/>
      <c r="BQR139" s="819"/>
      <c r="BQS139" s="819"/>
      <c r="BQT139" s="819"/>
      <c r="BQU139" s="819"/>
      <c r="BQV139" s="819"/>
      <c r="BQW139" s="819"/>
      <c r="BQX139" s="819"/>
      <c r="BQY139" s="819"/>
      <c r="BQZ139" s="819"/>
      <c r="BRA139" s="819"/>
      <c r="BRB139" s="819"/>
      <c r="BRC139" s="819"/>
      <c r="BRD139" s="819"/>
      <c r="BRE139" s="819"/>
      <c r="BRF139" s="819"/>
      <c r="BRG139" s="819"/>
      <c r="BRH139" s="819"/>
      <c r="BRI139" s="819"/>
      <c r="BRJ139" s="819"/>
      <c r="BRK139" s="819"/>
      <c r="BRL139" s="819"/>
      <c r="BRM139" s="819"/>
      <c r="BRN139" s="819"/>
      <c r="BRO139" s="819"/>
      <c r="BRP139" s="819"/>
      <c r="BRQ139" s="819"/>
      <c r="BRR139" s="819"/>
      <c r="BRS139" s="819"/>
      <c r="BRT139" s="819"/>
      <c r="BRU139" s="819"/>
      <c r="BRV139" s="819"/>
      <c r="BRW139" s="819"/>
      <c r="BRX139" s="819"/>
      <c r="BRY139" s="819"/>
      <c r="BRZ139" s="819"/>
      <c r="BSA139" s="819"/>
      <c r="BSB139" s="819"/>
      <c r="BSC139" s="819"/>
      <c r="BSD139" s="819"/>
      <c r="BSE139" s="819"/>
      <c r="BSF139" s="819"/>
      <c r="BSG139" s="819"/>
      <c r="BSH139" s="819"/>
      <c r="BSI139" s="819"/>
      <c r="BSJ139" s="819"/>
      <c r="BSK139" s="819"/>
      <c r="BSL139" s="819"/>
      <c r="BSM139" s="819"/>
      <c r="BSN139" s="819"/>
      <c r="BSO139" s="819"/>
      <c r="BSP139" s="819"/>
      <c r="BSQ139" s="819"/>
      <c r="BSR139" s="819"/>
      <c r="BSS139" s="819"/>
      <c r="BST139" s="819"/>
      <c r="BSU139" s="819"/>
      <c r="BSV139" s="819"/>
      <c r="BSW139" s="819"/>
      <c r="BSX139" s="819"/>
      <c r="BSY139" s="819"/>
      <c r="BSZ139" s="819"/>
      <c r="BTA139" s="819"/>
      <c r="BTB139" s="819"/>
      <c r="BTC139" s="819"/>
      <c r="BTD139" s="819"/>
      <c r="BTE139" s="819"/>
      <c r="BTF139" s="819"/>
      <c r="BTG139" s="819"/>
      <c r="BTH139" s="819"/>
      <c r="BTI139" s="819"/>
      <c r="BTJ139" s="819"/>
      <c r="BTK139" s="819"/>
      <c r="BTL139" s="819"/>
      <c r="BTM139" s="819"/>
      <c r="BTN139" s="819"/>
      <c r="BTO139" s="819"/>
      <c r="BTP139" s="819"/>
      <c r="BTQ139" s="819"/>
      <c r="BTR139" s="819"/>
      <c r="BTS139" s="819"/>
      <c r="BTT139" s="819"/>
      <c r="BTU139" s="819"/>
      <c r="BTV139" s="819"/>
      <c r="BTW139" s="819"/>
      <c r="BTX139" s="819"/>
      <c r="BTY139" s="819"/>
      <c r="BTZ139" s="819"/>
      <c r="BUA139" s="819"/>
      <c r="BUB139" s="819"/>
      <c r="BUC139" s="819"/>
      <c r="BUD139" s="819"/>
      <c r="BUE139" s="819"/>
      <c r="BUF139" s="819"/>
      <c r="BUG139" s="819"/>
      <c r="BUH139" s="819"/>
      <c r="BUI139" s="819"/>
      <c r="BUJ139" s="819"/>
      <c r="BUK139" s="819"/>
      <c r="BUL139" s="819"/>
      <c r="BUM139" s="819"/>
      <c r="BUN139" s="819"/>
      <c r="BUO139" s="819"/>
      <c r="BUP139" s="819"/>
      <c r="BUQ139" s="819"/>
      <c r="BUR139" s="819"/>
      <c r="BUS139" s="819"/>
      <c r="BUT139" s="819"/>
      <c r="BUU139" s="819"/>
      <c r="BUV139" s="819"/>
      <c r="BUW139" s="819"/>
      <c r="BUX139" s="819"/>
      <c r="BUY139" s="819"/>
      <c r="BUZ139" s="819"/>
      <c r="BVA139" s="819"/>
      <c r="BVB139" s="819"/>
      <c r="BVC139" s="819"/>
      <c r="BVD139" s="819"/>
      <c r="BVE139" s="819"/>
      <c r="BVF139" s="819"/>
      <c r="BVG139" s="819"/>
      <c r="BVH139" s="819"/>
      <c r="BVI139" s="819"/>
      <c r="BVJ139" s="819"/>
      <c r="BVK139" s="819"/>
      <c r="BVL139" s="819"/>
      <c r="BVM139" s="819"/>
      <c r="BVN139" s="819"/>
      <c r="BVO139" s="819"/>
      <c r="BVP139" s="819"/>
      <c r="BVQ139" s="819"/>
      <c r="BVR139" s="819"/>
      <c r="BVS139" s="819"/>
      <c r="BVT139" s="819"/>
      <c r="BVU139" s="819"/>
      <c r="BVV139" s="819"/>
      <c r="BVW139" s="819"/>
      <c r="BVX139" s="819"/>
      <c r="BVY139" s="819"/>
      <c r="BVZ139" s="819"/>
      <c r="BWA139" s="819"/>
      <c r="BWB139" s="819"/>
      <c r="BWC139" s="819"/>
      <c r="BWD139" s="819"/>
      <c r="BWE139" s="819"/>
      <c r="BWF139" s="819"/>
      <c r="BWG139" s="819"/>
      <c r="BWH139" s="819"/>
      <c r="BWI139" s="819"/>
      <c r="BWJ139" s="819"/>
      <c r="BWK139" s="819"/>
      <c r="BWL139" s="819"/>
      <c r="BWM139" s="819"/>
      <c r="BWN139" s="819"/>
      <c r="BWO139" s="819"/>
      <c r="BWP139" s="819"/>
      <c r="BWQ139" s="819"/>
      <c r="BWR139" s="819"/>
      <c r="BWS139" s="819"/>
      <c r="BWT139" s="819"/>
      <c r="BWU139" s="819"/>
      <c r="BWV139" s="819"/>
      <c r="BWW139" s="819"/>
      <c r="BWX139" s="819"/>
      <c r="BWY139" s="819"/>
      <c r="BWZ139" s="819"/>
      <c r="BXA139" s="819"/>
      <c r="BXB139" s="819"/>
      <c r="BXC139" s="819"/>
      <c r="BXD139" s="819"/>
      <c r="BXE139" s="819"/>
      <c r="BXF139" s="819"/>
      <c r="BXG139" s="819"/>
      <c r="BXH139" s="819"/>
      <c r="BXI139" s="819"/>
      <c r="BXJ139" s="819"/>
      <c r="BXK139" s="819"/>
      <c r="BXL139" s="819"/>
      <c r="BXM139" s="819"/>
      <c r="BXN139" s="819"/>
      <c r="BXO139" s="819"/>
      <c r="BXP139" s="819"/>
      <c r="BXQ139" s="819"/>
      <c r="BXR139" s="819"/>
      <c r="BXS139" s="819"/>
      <c r="BXT139" s="819"/>
      <c r="BXU139" s="819"/>
      <c r="BXV139" s="819"/>
      <c r="BXW139" s="819"/>
      <c r="BXX139" s="819"/>
      <c r="BXY139" s="819"/>
      <c r="BXZ139" s="819"/>
      <c r="BYA139" s="819"/>
      <c r="BYB139" s="819"/>
      <c r="BYC139" s="819"/>
      <c r="BYD139" s="819"/>
      <c r="BYE139" s="819"/>
      <c r="BYF139" s="819"/>
      <c r="BYG139" s="819"/>
      <c r="BYH139" s="819"/>
      <c r="BYI139" s="819"/>
      <c r="BYJ139" s="819"/>
      <c r="BYK139" s="819"/>
      <c r="BYL139" s="819"/>
      <c r="BYM139" s="819"/>
      <c r="BYN139" s="819"/>
      <c r="BYO139" s="819"/>
      <c r="BYP139" s="819"/>
      <c r="BYQ139" s="819"/>
      <c r="BYR139" s="819"/>
      <c r="BYS139" s="819"/>
      <c r="BYT139" s="819"/>
      <c r="BYU139" s="819"/>
      <c r="BYV139" s="819"/>
      <c r="BYW139" s="819"/>
      <c r="BYX139" s="819"/>
      <c r="BYY139" s="819"/>
      <c r="BYZ139" s="819"/>
      <c r="BZA139" s="819"/>
      <c r="BZB139" s="819"/>
      <c r="BZC139" s="819"/>
      <c r="BZD139" s="819"/>
      <c r="BZE139" s="819"/>
      <c r="BZF139" s="819"/>
      <c r="BZG139" s="819"/>
      <c r="BZH139" s="819"/>
      <c r="BZI139" s="819"/>
      <c r="BZJ139" s="819"/>
      <c r="BZK139" s="819"/>
      <c r="BZL139" s="819"/>
      <c r="BZM139" s="819"/>
      <c r="BZN139" s="819"/>
      <c r="BZO139" s="819"/>
      <c r="BZP139" s="819"/>
      <c r="BZQ139" s="819"/>
      <c r="BZR139" s="819"/>
      <c r="BZS139" s="819"/>
      <c r="BZT139" s="819"/>
      <c r="BZU139" s="819"/>
      <c r="BZV139" s="819"/>
      <c r="BZW139" s="819"/>
      <c r="BZX139" s="819"/>
      <c r="BZY139" s="819"/>
      <c r="BZZ139" s="819"/>
      <c r="CAA139" s="819"/>
      <c r="CAB139" s="819"/>
      <c r="CAC139" s="819"/>
      <c r="CAD139" s="819"/>
      <c r="CAE139" s="819"/>
      <c r="CAF139" s="819"/>
      <c r="CAG139" s="819"/>
      <c r="CAH139" s="819"/>
      <c r="CAI139" s="819"/>
      <c r="CAJ139" s="819"/>
      <c r="CAK139" s="819"/>
      <c r="CAL139" s="819"/>
      <c r="CAM139" s="819"/>
      <c r="CAN139" s="819"/>
      <c r="CAO139" s="819"/>
      <c r="CAP139" s="819"/>
      <c r="CAQ139" s="819"/>
      <c r="CAR139" s="819"/>
      <c r="CAS139" s="819"/>
      <c r="CAT139" s="819"/>
      <c r="CAU139" s="819"/>
      <c r="CAV139" s="819"/>
      <c r="CAW139" s="819"/>
      <c r="CAX139" s="819"/>
      <c r="CAY139" s="819"/>
      <c r="CAZ139" s="819"/>
      <c r="CBA139" s="819"/>
      <c r="CBB139" s="819"/>
      <c r="CBC139" s="819"/>
      <c r="CBD139" s="819"/>
      <c r="CBE139" s="819"/>
      <c r="CBF139" s="819"/>
      <c r="CBG139" s="819"/>
      <c r="CBH139" s="819"/>
      <c r="CBI139" s="819"/>
      <c r="CBJ139" s="819"/>
      <c r="CBK139" s="819"/>
      <c r="CBL139" s="819"/>
      <c r="CBM139" s="819"/>
      <c r="CBN139" s="819"/>
      <c r="CBO139" s="819"/>
      <c r="CBP139" s="819"/>
      <c r="CBQ139" s="819"/>
      <c r="CBR139" s="819"/>
      <c r="CBS139" s="819"/>
      <c r="CBT139" s="819"/>
      <c r="CBU139" s="819"/>
      <c r="CBV139" s="819"/>
      <c r="CBW139" s="819"/>
      <c r="CBX139" s="819"/>
      <c r="CBY139" s="819"/>
      <c r="CBZ139" s="819"/>
      <c r="CCA139" s="819"/>
      <c r="CCB139" s="819"/>
      <c r="CCC139" s="819"/>
      <c r="CCD139" s="819"/>
      <c r="CCE139" s="819"/>
      <c r="CCF139" s="819"/>
      <c r="CCG139" s="819"/>
      <c r="CCH139" s="819"/>
      <c r="CCI139" s="819"/>
      <c r="CCJ139" s="819"/>
      <c r="CCK139" s="819"/>
      <c r="CCL139" s="819"/>
      <c r="CCM139" s="819"/>
      <c r="CCN139" s="819"/>
      <c r="CCO139" s="819"/>
      <c r="CCP139" s="819"/>
      <c r="CCQ139" s="819"/>
      <c r="CCR139" s="819"/>
      <c r="CCS139" s="819"/>
      <c r="CCT139" s="819"/>
      <c r="CCU139" s="819"/>
      <c r="CCV139" s="819"/>
      <c r="CCW139" s="819"/>
      <c r="CCX139" s="819"/>
      <c r="CCY139" s="819"/>
      <c r="CCZ139" s="819"/>
      <c r="CDA139" s="819"/>
      <c r="CDB139" s="819"/>
      <c r="CDC139" s="819"/>
      <c r="CDD139" s="819"/>
      <c r="CDE139" s="819"/>
      <c r="CDF139" s="819"/>
      <c r="CDG139" s="819"/>
      <c r="CDH139" s="819"/>
      <c r="CDI139" s="819"/>
      <c r="CDJ139" s="819"/>
      <c r="CDK139" s="819"/>
      <c r="CDL139" s="819"/>
      <c r="CDM139" s="819"/>
      <c r="CDN139" s="819"/>
      <c r="CDO139" s="819"/>
      <c r="CDP139" s="819"/>
      <c r="CDQ139" s="819"/>
      <c r="CDR139" s="819"/>
      <c r="CDS139" s="819"/>
      <c r="CDT139" s="819"/>
      <c r="CDU139" s="819"/>
      <c r="CDV139" s="819"/>
      <c r="CDW139" s="819"/>
      <c r="CDX139" s="819"/>
      <c r="CDY139" s="819"/>
      <c r="CDZ139" s="819"/>
      <c r="CEA139" s="819"/>
      <c r="CEB139" s="819"/>
      <c r="CEC139" s="819"/>
      <c r="CED139" s="819"/>
      <c r="CEE139" s="819"/>
      <c r="CEF139" s="819"/>
      <c r="CEG139" s="819"/>
      <c r="CEH139" s="819"/>
      <c r="CEI139" s="819"/>
      <c r="CEJ139" s="819"/>
      <c r="CEK139" s="819"/>
      <c r="CEL139" s="819"/>
      <c r="CEM139" s="819"/>
      <c r="CEN139" s="819"/>
      <c r="CEO139" s="819"/>
      <c r="CEP139" s="819"/>
      <c r="CEQ139" s="819"/>
      <c r="CER139" s="819"/>
      <c r="CES139" s="819"/>
      <c r="CET139" s="819"/>
      <c r="CEU139" s="819"/>
      <c r="CEV139" s="819"/>
      <c r="CEW139" s="819"/>
      <c r="CEX139" s="819"/>
      <c r="CEY139" s="819"/>
      <c r="CEZ139" s="819"/>
      <c r="CFA139" s="819"/>
      <c r="CFB139" s="819"/>
      <c r="CFC139" s="819"/>
      <c r="CFD139" s="819"/>
      <c r="CFE139" s="819"/>
      <c r="CFF139" s="819"/>
      <c r="CFG139" s="819"/>
      <c r="CFH139" s="819"/>
      <c r="CFI139" s="819"/>
      <c r="CFJ139" s="819"/>
      <c r="CFK139" s="819"/>
      <c r="CFL139" s="819"/>
      <c r="CFM139" s="819"/>
      <c r="CFN139" s="819"/>
      <c r="CFO139" s="819"/>
      <c r="CFP139" s="819"/>
      <c r="CFQ139" s="819"/>
      <c r="CFR139" s="819"/>
      <c r="CFS139" s="819"/>
      <c r="CFT139" s="819"/>
      <c r="CFU139" s="819"/>
      <c r="CFV139" s="819"/>
      <c r="CFW139" s="819"/>
      <c r="CFX139" s="819"/>
      <c r="CFY139" s="819"/>
      <c r="CFZ139" s="819"/>
      <c r="CGA139" s="819"/>
      <c r="CGB139" s="819"/>
      <c r="CGC139" s="819"/>
      <c r="CGD139" s="819"/>
      <c r="CGE139" s="819"/>
      <c r="CGF139" s="819"/>
      <c r="CGG139" s="819"/>
      <c r="CGH139" s="819"/>
      <c r="CGI139" s="819"/>
      <c r="CGJ139" s="819"/>
      <c r="CGK139" s="819"/>
      <c r="CGL139" s="819"/>
      <c r="CGM139" s="819"/>
      <c r="CGN139" s="819"/>
      <c r="CGO139" s="819"/>
      <c r="CGP139" s="819"/>
      <c r="CGQ139" s="819"/>
      <c r="CGR139" s="819"/>
      <c r="CGS139" s="819"/>
      <c r="CGT139" s="819"/>
      <c r="CGU139" s="819"/>
      <c r="CGV139" s="819"/>
      <c r="CGW139" s="819"/>
      <c r="CGX139" s="819"/>
      <c r="CGY139" s="819"/>
      <c r="CGZ139" s="819"/>
      <c r="CHA139" s="819"/>
      <c r="CHB139" s="819"/>
      <c r="CHC139" s="819"/>
      <c r="CHD139" s="819"/>
      <c r="CHE139" s="819"/>
      <c r="CHF139" s="819"/>
      <c r="CHG139" s="819"/>
      <c r="CHH139" s="819"/>
      <c r="CHI139" s="819"/>
      <c r="CHJ139" s="819"/>
      <c r="CHK139" s="819"/>
      <c r="CHL139" s="819"/>
      <c r="CHM139" s="819"/>
      <c r="CHN139" s="819"/>
      <c r="CHO139" s="819"/>
      <c r="CHP139" s="819"/>
      <c r="CHQ139" s="819"/>
      <c r="CHR139" s="819"/>
      <c r="CHS139" s="819"/>
      <c r="CHT139" s="819"/>
      <c r="CHU139" s="819"/>
      <c r="CHV139" s="819"/>
      <c r="CHW139" s="819"/>
      <c r="CHX139" s="819"/>
      <c r="CHY139" s="819"/>
      <c r="CHZ139" s="819"/>
      <c r="CIA139" s="819"/>
      <c r="CIB139" s="819"/>
      <c r="CIC139" s="819"/>
      <c r="CID139" s="819"/>
      <c r="CIE139" s="819"/>
      <c r="CIF139" s="819"/>
      <c r="CIG139" s="819"/>
      <c r="CIH139" s="819"/>
      <c r="CII139" s="819"/>
      <c r="CIJ139" s="819"/>
      <c r="CIK139" s="819"/>
      <c r="CIL139" s="819"/>
      <c r="CIM139" s="819"/>
      <c r="CIN139" s="819"/>
      <c r="CIO139" s="819"/>
      <c r="CIP139" s="819"/>
      <c r="CIQ139" s="819"/>
      <c r="CIR139" s="819"/>
      <c r="CIS139" s="819"/>
      <c r="CIT139" s="819"/>
      <c r="CIU139" s="819"/>
      <c r="CIV139" s="819"/>
      <c r="CIW139" s="819"/>
      <c r="CIX139" s="819"/>
      <c r="CIY139" s="819"/>
      <c r="CIZ139" s="819"/>
      <c r="CJA139" s="819"/>
      <c r="CJB139" s="819"/>
      <c r="CJC139" s="819"/>
      <c r="CJD139" s="819"/>
      <c r="CJE139" s="819"/>
      <c r="CJF139" s="819"/>
      <c r="CJG139" s="819"/>
      <c r="CJH139" s="819"/>
      <c r="CJI139" s="819"/>
      <c r="CJJ139" s="819"/>
      <c r="CJK139" s="819"/>
      <c r="CJL139" s="819"/>
      <c r="CJM139" s="819"/>
      <c r="CJN139" s="819"/>
      <c r="CJO139" s="819"/>
      <c r="CJP139" s="819"/>
      <c r="CJQ139" s="819"/>
      <c r="CJR139" s="819"/>
      <c r="CJS139" s="819"/>
      <c r="CJT139" s="819"/>
      <c r="CJU139" s="819"/>
      <c r="CJV139" s="819"/>
      <c r="CJW139" s="819"/>
      <c r="CJX139" s="819"/>
      <c r="CJY139" s="819"/>
      <c r="CJZ139" s="819"/>
      <c r="CKA139" s="819"/>
      <c r="CKB139" s="819"/>
      <c r="CKC139" s="819"/>
      <c r="CKD139" s="819"/>
      <c r="CKE139" s="819"/>
      <c r="CKF139" s="819"/>
      <c r="CKG139" s="819"/>
      <c r="CKH139" s="819"/>
      <c r="CKI139" s="819"/>
      <c r="CKJ139" s="819"/>
      <c r="CKK139" s="819"/>
      <c r="CKL139" s="819"/>
      <c r="CKM139" s="819"/>
      <c r="CKN139" s="819"/>
      <c r="CKO139" s="819"/>
      <c r="CKP139" s="819"/>
      <c r="CKQ139" s="819"/>
      <c r="CKR139" s="819"/>
      <c r="CKS139" s="819"/>
      <c r="CKT139" s="819"/>
      <c r="CKU139" s="819"/>
      <c r="CKV139" s="819"/>
      <c r="CKW139" s="819"/>
      <c r="CKX139" s="819"/>
      <c r="CKY139" s="819"/>
      <c r="CKZ139" s="819"/>
      <c r="CLA139" s="819"/>
      <c r="CLB139" s="819"/>
      <c r="CLC139" s="819"/>
      <c r="CLD139" s="819"/>
      <c r="CLE139" s="819"/>
      <c r="CLF139" s="819"/>
      <c r="CLG139" s="819"/>
      <c r="CLH139" s="819"/>
      <c r="CLI139" s="819"/>
      <c r="CLJ139" s="819"/>
      <c r="CLK139" s="819"/>
      <c r="CLL139" s="819"/>
      <c r="CLM139" s="819"/>
      <c r="CLN139" s="819"/>
      <c r="CLO139" s="819"/>
      <c r="CLP139" s="819"/>
      <c r="CLQ139" s="819"/>
      <c r="CLR139" s="819"/>
      <c r="CLS139" s="819"/>
      <c r="CLT139" s="819"/>
      <c r="CLU139" s="819"/>
      <c r="CLV139" s="819"/>
      <c r="CLW139" s="819"/>
      <c r="CLX139" s="819"/>
      <c r="CLY139" s="819"/>
      <c r="CLZ139" s="819"/>
      <c r="CMA139" s="819"/>
      <c r="CMB139" s="819"/>
      <c r="CMC139" s="819"/>
      <c r="CMD139" s="819"/>
      <c r="CME139" s="819"/>
      <c r="CMF139" s="819"/>
      <c r="CMG139" s="819"/>
      <c r="CMH139" s="819"/>
      <c r="CMI139" s="819"/>
      <c r="CMJ139" s="819"/>
      <c r="CMK139" s="819"/>
      <c r="CML139" s="819"/>
      <c r="CMM139" s="819"/>
      <c r="CMN139" s="819"/>
      <c r="CMO139" s="819"/>
      <c r="CMP139" s="819"/>
      <c r="CMQ139" s="819"/>
      <c r="CMR139" s="819"/>
      <c r="CMS139" s="819"/>
      <c r="CMT139" s="819"/>
      <c r="CMU139" s="819"/>
      <c r="CMV139" s="819"/>
      <c r="CMW139" s="819"/>
      <c r="CMX139" s="819"/>
      <c r="CMY139" s="819"/>
      <c r="CMZ139" s="819"/>
      <c r="CNA139" s="819"/>
      <c r="CNB139" s="819"/>
      <c r="CNC139" s="819"/>
      <c r="CND139" s="819"/>
      <c r="CNE139" s="819"/>
      <c r="CNF139" s="819"/>
      <c r="CNG139" s="819"/>
      <c r="CNH139" s="819"/>
      <c r="CNI139" s="819"/>
      <c r="CNJ139" s="819"/>
      <c r="CNK139" s="819"/>
      <c r="CNL139" s="819"/>
      <c r="CNM139" s="819"/>
      <c r="CNN139" s="819"/>
      <c r="CNO139" s="819"/>
      <c r="CNP139" s="819"/>
      <c r="CNQ139" s="819"/>
      <c r="CNR139" s="819"/>
      <c r="CNS139" s="819"/>
      <c r="CNT139" s="819"/>
      <c r="CNU139" s="819"/>
      <c r="CNV139" s="819"/>
      <c r="CNW139" s="819"/>
      <c r="CNX139" s="819"/>
      <c r="CNY139" s="819"/>
      <c r="CNZ139" s="819"/>
      <c r="COA139" s="819"/>
      <c r="COB139" s="819"/>
      <c r="COC139" s="819"/>
      <c r="COD139" s="819"/>
      <c r="COE139" s="819"/>
      <c r="COF139" s="819"/>
      <c r="COG139" s="819"/>
      <c r="COH139" s="819"/>
      <c r="COI139" s="819"/>
      <c r="COJ139" s="819"/>
      <c r="COK139" s="819"/>
      <c r="COL139" s="819"/>
      <c r="COM139" s="819"/>
      <c r="CON139" s="819"/>
      <c r="COO139" s="819"/>
      <c r="COP139" s="819"/>
      <c r="COQ139" s="819"/>
      <c r="COR139" s="819"/>
      <c r="COS139" s="819"/>
      <c r="COT139" s="819"/>
      <c r="COU139" s="819"/>
      <c r="COV139" s="819"/>
      <c r="COW139" s="819"/>
      <c r="COX139" s="819"/>
      <c r="COY139" s="819"/>
      <c r="COZ139" s="819"/>
      <c r="CPA139" s="819"/>
      <c r="CPB139" s="819"/>
      <c r="CPC139" s="819"/>
      <c r="CPD139" s="819"/>
      <c r="CPE139" s="819"/>
      <c r="CPF139" s="819"/>
      <c r="CPG139" s="819"/>
      <c r="CPH139" s="819"/>
      <c r="CPI139" s="819"/>
      <c r="CPJ139" s="819"/>
      <c r="CPK139" s="819"/>
      <c r="CPL139" s="819"/>
      <c r="CPM139" s="819"/>
      <c r="CPN139" s="819"/>
      <c r="CPO139" s="819"/>
      <c r="CPP139" s="819"/>
      <c r="CPQ139" s="819"/>
      <c r="CPR139" s="819"/>
      <c r="CPS139" s="819"/>
      <c r="CPT139" s="819"/>
      <c r="CPU139" s="819"/>
      <c r="CPV139" s="819"/>
      <c r="CPW139" s="819"/>
      <c r="CPX139" s="819"/>
      <c r="CPY139" s="819"/>
      <c r="CPZ139" s="819"/>
      <c r="CQA139" s="819"/>
      <c r="CQB139" s="819"/>
      <c r="CQC139" s="819"/>
      <c r="CQD139" s="819"/>
      <c r="CQE139" s="819"/>
      <c r="CQF139" s="819"/>
      <c r="CQG139" s="819"/>
      <c r="CQH139" s="819"/>
      <c r="CQI139" s="819"/>
      <c r="CQJ139" s="819"/>
      <c r="CQK139" s="819"/>
      <c r="CQL139" s="819"/>
      <c r="CQM139" s="819"/>
      <c r="CQN139" s="819"/>
      <c r="CQO139" s="819"/>
      <c r="CQP139" s="819"/>
      <c r="CQQ139" s="819"/>
      <c r="CQR139" s="819"/>
      <c r="CQS139" s="819"/>
      <c r="CQT139" s="819"/>
      <c r="CQU139" s="819"/>
      <c r="CQV139" s="819"/>
      <c r="CQW139" s="819"/>
      <c r="CQX139" s="819"/>
      <c r="CQY139" s="819"/>
      <c r="CQZ139" s="819"/>
      <c r="CRA139" s="819"/>
      <c r="CRB139" s="819"/>
      <c r="CRC139" s="819"/>
      <c r="CRD139" s="819"/>
      <c r="CRE139" s="819"/>
      <c r="CRF139" s="819"/>
      <c r="CRG139" s="819"/>
      <c r="CRH139" s="819"/>
      <c r="CRI139" s="819"/>
      <c r="CRJ139" s="819"/>
      <c r="CRK139" s="819"/>
      <c r="CRL139" s="819"/>
      <c r="CRM139" s="819"/>
      <c r="CRN139" s="819"/>
      <c r="CRO139" s="819"/>
      <c r="CRP139" s="819"/>
      <c r="CRQ139" s="819"/>
      <c r="CRR139" s="819"/>
      <c r="CRS139" s="819"/>
      <c r="CRT139" s="819"/>
      <c r="CRU139" s="819"/>
      <c r="CRV139" s="819"/>
      <c r="CRW139" s="819"/>
      <c r="CRX139" s="819"/>
      <c r="CRY139" s="819"/>
      <c r="CRZ139" s="819"/>
      <c r="CSA139" s="819"/>
      <c r="CSB139" s="819"/>
      <c r="CSC139" s="819"/>
      <c r="CSD139" s="819"/>
      <c r="CSE139" s="819"/>
      <c r="CSF139" s="819"/>
      <c r="CSG139" s="819"/>
      <c r="CSH139" s="819"/>
      <c r="CSI139" s="819"/>
      <c r="CSJ139" s="819"/>
      <c r="CSK139" s="819"/>
      <c r="CSL139" s="819"/>
      <c r="CSM139" s="819"/>
      <c r="CSN139" s="819"/>
      <c r="CSO139" s="819"/>
      <c r="CSP139" s="819"/>
      <c r="CSQ139" s="819"/>
      <c r="CSR139" s="819"/>
      <c r="CSS139" s="819"/>
      <c r="CST139" s="819"/>
      <c r="CSU139" s="819"/>
      <c r="CSV139" s="819"/>
      <c r="CSW139" s="819"/>
      <c r="CSX139" s="819"/>
      <c r="CSY139" s="819"/>
      <c r="CSZ139" s="819"/>
      <c r="CTA139" s="819"/>
      <c r="CTB139" s="819"/>
      <c r="CTC139" s="819"/>
      <c r="CTD139" s="819"/>
      <c r="CTE139" s="819"/>
      <c r="CTF139" s="819"/>
      <c r="CTG139" s="819"/>
      <c r="CTH139" s="819"/>
      <c r="CTI139" s="819"/>
      <c r="CTJ139" s="819"/>
      <c r="CTK139" s="819"/>
      <c r="CTL139" s="819"/>
      <c r="CTM139" s="819"/>
      <c r="CTN139" s="819"/>
      <c r="CTO139" s="819"/>
      <c r="CTP139" s="819"/>
      <c r="CTQ139" s="819"/>
      <c r="CTR139" s="819"/>
      <c r="CTS139" s="819"/>
      <c r="CTT139" s="819"/>
      <c r="CTU139" s="819"/>
      <c r="CTV139" s="819"/>
      <c r="CTW139" s="819"/>
      <c r="CTX139" s="819"/>
      <c r="CTY139" s="819"/>
      <c r="CTZ139" s="819"/>
      <c r="CUA139" s="819"/>
      <c r="CUB139" s="819"/>
      <c r="CUC139" s="819"/>
      <c r="CUD139" s="819"/>
      <c r="CUE139" s="819"/>
      <c r="CUF139" s="819"/>
      <c r="CUG139" s="819"/>
      <c r="CUH139" s="819"/>
      <c r="CUI139" s="819"/>
      <c r="CUJ139" s="819"/>
      <c r="CUK139" s="819"/>
      <c r="CUL139" s="819"/>
      <c r="CUM139" s="819"/>
      <c r="CUN139" s="819"/>
      <c r="CUO139" s="819"/>
      <c r="CUP139" s="819"/>
      <c r="CUQ139" s="819"/>
      <c r="CUR139" s="819"/>
      <c r="CUS139" s="819"/>
      <c r="CUT139" s="819"/>
      <c r="CUU139" s="819"/>
      <c r="CUV139" s="819"/>
      <c r="CUW139" s="819"/>
      <c r="CUX139" s="819"/>
      <c r="CUY139" s="819"/>
      <c r="CUZ139" s="819"/>
      <c r="CVA139" s="819"/>
      <c r="CVB139" s="819"/>
      <c r="CVC139" s="819"/>
      <c r="CVD139" s="819"/>
      <c r="CVE139" s="819"/>
      <c r="CVF139" s="819"/>
      <c r="CVG139" s="819"/>
      <c r="CVH139" s="819"/>
      <c r="CVI139" s="819"/>
      <c r="CVJ139" s="819"/>
      <c r="CVK139" s="819"/>
      <c r="CVL139" s="819"/>
      <c r="CVM139" s="819"/>
      <c r="CVN139" s="819"/>
      <c r="CVO139" s="819"/>
      <c r="CVP139" s="819"/>
      <c r="CVQ139" s="819"/>
      <c r="CVR139" s="819"/>
      <c r="CVS139" s="819"/>
      <c r="CVT139" s="819"/>
      <c r="CVU139" s="819"/>
      <c r="CVV139" s="819"/>
      <c r="CVW139" s="819"/>
      <c r="CVX139" s="819"/>
      <c r="CVY139" s="819"/>
      <c r="CVZ139" s="819"/>
      <c r="CWA139" s="819"/>
      <c r="CWB139" s="819"/>
      <c r="CWC139" s="819"/>
      <c r="CWD139" s="819"/>
      <c r="CWE139" s="819"/>
      <c r="CWF139" s="819"/>
      <c r="CWG139" s="819"/>
      <c r="CWH139" s="819"/>
      <c r="CWI139" s="819"/>
      <c r="CWJ139" s="819"/>
      <c r="CWK139" s="819"/>
      <c r="CWL139" s="819"/>
      <c r="CWM139" s="819"/>
      <c r="CWN139" s="819"/>
      <c r="CWO139" s="819"/>
      <c r="CWP139" s="819"/>
      <c r="CWQ139" s="819"/>
      <c r="CWR139" s="819"/>
      <c r="CWS139" s="819"/>
      <c r="CWT139" s="819"/>
      <c r="CWU139" s="819"/>
      <c r="CWV139" s="819"/>
      <c r="CWW139" s="819"/>
      <c r="CWX139" s="819"/>
      <c r="CWY139" s="819"/>
      <c r="CWZ139" s="819"/>
      <c r="CXA139" s="819"/>
      <c r="CXB139" s="819"/>
      <c r="CXC139" s="819"/>
      <c r="CXD139" s="819"/>
      <c r="CXE139" s="819"/>
      <c r="CXF139" s="819"/>
      <c r="CXG139" s="819"/>
      <c r="CXH139" s="819"/>
      <c r="CXI139" s="819"/>
      <c r="CXJ139" s="819"/>
      <c r="CXK139" s="819"/>
      <c r="CXL139" s="819"/>
      <c r="CXM139" s="819"/>
      <c r="CXN139" s="819"/>
      <c r="CXO139" s="819"/>
      <c r="CXP139" s="819"/>
      <c r="CXQ139" s="819"/>
      <c r="CXR139" s="819"/>
      <c r="CXS139" s="819"/>
      <c r="CXT139" s="819"/>
      <c r="CXU139" s="819"/>
      <c r="CXV139" s="819"/>
      <c r="CXW139" s="819"/>
      <c r="CXX139" s="819"/>
      <c r="CXY139" s="819"/>
      <c r="CXZ139" s="819"/>
      <c r="CYA139" s="819"/>
      <c r="CYB139" s="819"/>
      <c r="CYC139" s="819"/>
      <c r="CYD139" s="819"/>
      <c r="CYE139" s="819"/>
      <c r="CYF139" s="819"/>
      <c r="CYG139" s="819"/>
      <c r="CYH139" s="819"/>
      <c r="CYI139" s="819"/>
      <c r="CYJ139" s="819"/>
      <c r="CYK139" s="819"/>
      <c r="CYL139" s="819"/>
      <c r="CYM139" s="819"/>
      <c r="CYN139" s="819"/>
      <c r="CYO139" s="819"/>
      <c r="CYP139" s="819"/>
      <c r="CYQ139" s="819"/>
      <c r="CYR139" s="819"/>
      <c r="CYS139" s="819"/>
      <c r="CYT139" s="819"/>
      <c r="CYU139" s="819"/>
      <c r="CYV139" s="819"/>
      <c r="CYW139" s="819"/>
      <c r="CYX139" s="819"/>
      <c r="CYY139" s="819"/>
      <c r="CYZ139" s="819"/>
      <c r="CZA139" s="819"/>
      <c r="CZB139" s="819"/>
      <c r="CZC139" s="819"/>
      <c r="CZD139" s="819"/>
      <c r="CZE139" s="819"/>
      <c r="CZF139" s="819"/>
      <c r="CZG139" s="819"/>
      <c r="CZH139" s="819"/>
      <c r="CZI139" s="819"/>
      <c r="CZJ139" s="819"/>
      <c r="CZK139" s="819"/>
      <c r="CZL139" s="819"/>
      <c r="CZM139" s="819"/>
      <c r="CZN139" s="819"/>
      <c r="CZO139" s="819"/>
      <c r="CZP139" s="819"/>
      <c r="CZQ139" s="819"/>
      <c r="CZR139" s="819"/>
      <c r="CZS139" s="819"/>
      <c r="CZT139" s="819"/>
      <c r="CZU139" s="819"/>
      <c r="CZV139" s="819"/>
      <c r="CZW139" s="819"/>
      <c r="CZX139" s="819"/>
      <c r="CZY139" s="819"/>
      <c r="CZZ139" s="819"/>
      <c r="DAA139" s="819"/>
      <c r="DAB139" s="819"/>
      <c r="DAC139" s="819"/>
      <c r="DAD139" s="819"/>
      <c r="DAE139" s="819"/>
      <c r="DAF139" s="819"/>
      <c r="DAG139" s="819"/>
      <c r="DAH139" s="819"/>
      <c r="DAI139" s="819"/>
      <c r="DAJ139" s="819"/>
      <c r="DAK139" s="819"/>
      <c r="DAL139" s="819"/>
      <c r="DAM139" s="819"/>
      <c r="DAN139" s="819"/>
      <c r="DAO139" s="819"/>
      <c r="DAP139" s="819"/>
      <c r="DAQ139" s="819"/>
      <c r="DAR139" s="819"/>
      <c r="DAS139" s="819"/>
      <c r="DAT139" s="819"/>
      <c r="DAU139" s="819"/>
      <c r="DAV139" s="819"/>
      <c r="DAW139" s="819"/>
      <c r="DAX139" s="819"/>
      <c r="DAY139" s="819"/>
      <c r="DAZ139" s="819"/>
      <c r="DBA139" s="819"/>
      <c r="DBB139" s="819"/>
      <c r="DBC139" s="819"/>
      <c r="DBD139" s="819"/>
      <c r="DBE139" s="819"/>
      <c r="DBF139" s="819"/>
      <c r="DBG139" s="819"/>
      <c r="DBH139" s="819"/>
      <c r="DBI139" s="819"/>
      <c r="DBJ139" s="819"/>
      <c r="DBK139" s="819"/>
      <c r="DBL139" s="819"/>
      <c r="DBM139" s="819"/>
      <c r="DBN139" s="819"/>
      <c r="DBO139" s="819"/>
      <c r="DBP139" s="819"/>
      <c r="DBQ139" s="819"/>
      <c r="DBR139" s="819"/>
      <c r="DBS139" s="819"/>
      <c r="DBT139" s="819"/>
      <c r="DBU139" s="819"/>
      <c r="DBV139" s="819"/>
      <c r="DBW139" s="819"/>
      <c r="DBX139" s="819"/>
      <c r="DBY139" s="819"/>
      <c r="DBZ139" s="819"/>
      <c r="DCA139" s="819"/>
      <c r="DCB139" s="819"/>
      <c r="DCC139" s="819"/>
      <c r="DCD139" s="819"/>
      <c r="DCE139" s="819"/>
      <c r="DCF139" s="819"/>
      <c r="DCG139" s="819"/>
      <c r="DCH139" s="819"/>
      <c r="DCI139" s="819"/>
      <c r="DCJ139" s="819"/>
      <c r="DCK139" s="819"/>
      <c r="DCL139" s="819"/>
      <c r="DCM139" s="819"/>
      <c r="DCN139" s="819"/>
      <c r="DCO139" s="819"/>
      <c r="DCP139" s="819"/>
      <c r="DCQ139" s="819"/>
      <c r="DCR139" s="819"/>
      <c r="DCS139" s="819"/>
      <c r="DCT139" s="819"/>
      <c r="DCU139" s="819"/>
      <c r="DCV139" s="819"/>
      <c r="DCW139" s="819"/>
      <c r="DCX139" s="819"/>
      <c r="DCY139" s="819"/>
      <c r="DCZ139" s="819"/>
      <c r="DDA139" s="819"/>
      <c r="DDB139" s="819"/>
      <c r="DDC139" s="819"/>
      <c r="DDD139" s="819"/>
      <c r="DDE139" s="819"/>
      <c r="DDF139" s="819"/>
      <c r="DDG139" s="819"/>
      <c r="DDH139" s="819"/>
      <c r="DDI139" s="819"/>
      <c r="DDJ139" s="819"/>
      <c r="DDK139" s="819"/>
      <c r="DDL139" s="819"/>
      <c r="DDM139" s="819"/>
      <c r="DDN139" s="819"/>
      <c r="DDO139" s="819"/>
      <c r="DDP139" s="819"/>
      <c r="DDQ139" s="819"/>
      <c r="DDR139" s="819"/>
      <c r="DDS139" s="819"/>
      <c r="DDT139" s="819"/>
      <c r="DDU139" s="819"/>
      <c r="DDV139" s="819"/>
      <c r="DDW139" s="819"/>
      <c r="DDX139" s="819"/>
      <c r="DDY139" s="819"/>
      <c r="DDZ139" s="819"/>
      <c r="DEA139" s="819"/>
      <c r="DEB139" s="819"/>
      <c r="DEC139" s="819"/>
      <c r="DED139" s="819"/>
      <c r="DEE139" s="819"/>
      <c r="DEF139" s="819"/>
      <c r="DEG139" s="819"/>
      <c r="DEH139" s="819"/>
      <c r="DEI139" s="819"/>
      <c r="DEJ139" s="819"/>
      <c r="DEK139" s="819"/>
      <c r="DEL139" s="819"/>
      <c r="DEM139" s="819"/>
      <c r="DEN139" s="819"/>
      <c r="DEO139" s="819"/>
      <c r="DEP139" s="819"/>
      <c r="DEQ139" s="819"/>
      <c r="DER139" s="819"/>
      <c r="DES139" s="819"/>
      <c r="DET139" s="819"/>
      <c r="DEU139" s="819"/>
      <c r="DEV139" s="819"/>
      <c r="DEW139" s="819"/>
      <c r="DEX139" s="819"/>
      <c r="DEY139" s="819"/>
      <c r="DEZ139" s="819"/>
      <c r="DFA139" s="819"/>
      <c r="DFB139" s="819"/>
      <c r="DFC139" s="819"/>
      <c r="DFD139" s="819"/>
      <c r="DFE139" s="819"/>
      <c r="DFF139" s="819"/>
      <c r="DFG139" s="819"/>
      <c r="DFH139" s="819"/>
      <c r="DFI139" s="819"/>
      <c r="DFJ139" s="819"/>
      <c r="DFK139" s="819"/>
      <c r="DFL139" s="819"/>
      <c r="DFM139" s="819"/>
      <c r="DFN139" s="819"/>
      <c r="DFO139" s="819"/>
      <c r="DFP139" s="819"/>
      <c r="DFQ139" s="819"/>
      <c r="DFR139" s="819"/>
      <c r="DFS139" s="819"/>
      <c r="DFT139" s="819"/>
      <c r="DFU139" s="819"/>
      <c r="DFV139" s="819"/>
      <c r="DFW139" s="819"/>
      <c r="DFX139" s="819"/>
      <c r="DFY139" s="819"/>
      <c r="DFZ139" s="819"/>
      <c r="DGA139" s="819"/>
      <c r="DGB139" s="819"/>
      <c r="DGC139" s="819"/>
      <c r="DGD139" s="819"/>
      <c r="DGE139" s="819"/>
      <c r="DGF139" s="819"/>
      <c r="DGG139" s="819"/>
      <c r="DGH139" s="819"/>
      <c r="DGI139" s="819"/>
      <c r="DGJ139" s="819"/>
      <c r="DGK139" s="819"/>
      <c r="DGL139" s="819"/>
      <c r="DGM139" s="819"/>
      <c r="DGN139" s="819"/>
      <c r="DGO139" s="819"/>
      <c r="DGP139" s="819"/>
      <c r="DGQ139" s="819"/>
      <c r="DGR139" s="819"/>
      <c r="DGS139" s="819"/>
      <c r="DGT139" s="819"/>
      <c r="DGU139" s="819"/>
      <c r="DGV139" s="819"/>
      <c r="DGW139" s="819"/>
      <c r="DGX139" s="819"/>
      <c r="DGY139" s="819"/>
      <c r="DGZ139" s="819"/>
      <c r="DHA139" s="819"/>
      <c r="DHB139" s="819"/>
      <c r="DHC139" s="819"/>
      <c r="DHD139" s="819"/>
      <c r="DHE139" s="819"/>
      <c r="DHF139" s="819"/>
      <c r="DHG139" s="819"/>
      <c r="DHH139" s="819"/>
      <c r="DHI139" s="819"/>
      <c r="DHJ139" s="819"/>
      <c r="DHK139" s="819"/>
      <c r="DHL139" s="819"/>
      <c r="DHM139" s="819"/>
      <c r="DHN139" s="819"/>
      <c r="DHO139" s="819"/>
      <c r="DHP139" s="819"/>
      <c r="DHQ139" s="819"/>
      <c r="DHR139" s="819"/>
      <c r="DHS139" s="819"/>
      <c r="DHT139" s="819"/>
      <c r="DHU139" s="819"/>
      <c r="DHV139" s="819"/>
      <c r="DHW139" s="819"/>
      <c r="DHX139" s="819"/>
      <c r="DHY139" s="819"/>
      <c r="DHZ139" s="819"/>
      <c r="DIA139" s="819"/>
      <c r="DIB139" s="819"/>
      <c r="DIC139" s="819"/>
      <c r="DID139" s="819"/>
      <c r="DIE139" s="819"/>
      <c r="DIF139" s="819"/>
      <c r="DIG139" s="819"/>
      <c r="DIH139" s="819"/>
      <c r="DII139" s="819"/>
      <c r="DIJ139" s="819"/>
      <c r="DIK139" s="819"/>
      <c r="DIL139" s="819"/>
      <c r="DIM139" s="819"/>
      <c r="DIN139" s="819"/>
      <c r="DIO139" s="819"/>
      <c r="DIP139" s="819"/>
      <c r="DIQ139" s="819"/>
      <c r="DIR139" s="819"/>
      <c r="DIS139" s="819"/>
      <c r="DIT139" s="819"/>
      <c r="DIU139" s="819"/>
      <c r="DIV139" s="819"/>
      <c r="DIW139" s="819"/>
      <c r="DIX139" s="819"/>
      <c r="DIY139" s="819"/>
      <c r="DIZ139" s="819"/>
      <c r="DJA139" s="819"/>
      <c r="DJB139" s="819"/>
      <c r="DJC139" s="819"/>
      <c r="DJD139" s="819"/>
      <c r="DJE139" s="819"/>
      <c r="DJF139" s="819"/>
      <c r="DJG139" s="819"/>
      <c r="DJH139" s="819"/>
      <c r="DJI139" s="819"/>
      <c r="DJJ139" s="819"/>
      <c r="DJK139" s="819"/>
      <c r="DJL139" s="819"/>
      <c r="DJM139" s="819"/>
      <c r="DJN139" s="819"/>
      <c r="DJO139" s="819"/>
      <c r="DJP139" s="819"/>
      <c r="DJQ139" s="819"/>
      <c r="DJR139" s="819"/>
      <c r="DJS139" s="819"/>
      <c r="DJT139" s="819"/>
      <c r="DJU139" s="819"/>
      <c r="DJV139" s="819"/>
      <c r="DJW139" s="819"/>
      <c r="DJX139" s="819"/>
      <c r="DJY139" s="819"/>
      <c r="DJZ139" s="819"/>
      <c r="DKA139" s="819"/>
      <c r="DKB139" s="819"/>
      <c r="DKC139" s="819"/>
      <c r="DKD139" s="819"/>
      <c r="DKE139" s="819"/>
      <c r="DKF139" s="819"/>
      <c r="DKG139" s="819"/>
      <c r="DKH139" s="819"/>
      <c r="DKI139" s="819"/>
      <c r="DKJ139" s="819"/>
      <c r="DKK139" s="819"/>
      <c r="DKL139" s="819"/>
      <c r="DKM139" s="819"/>
      <c r="DKN139" s="819"/>
      <c r="DKO139" s="819"/>
      <c r="DKP139" s="819"/>
      <c r="DKQ139" s="819"/>
      <c r="DKR139" s="819"/>
      <c r="DKS139" s="819"/>
      <c r="DKT139" s="819"/>
      <c r="DKU139" s="819"/>
      <c r="DKV139" s="819"/>
      <c r="DKW139" s="819"/>
      <c r="DKX139" s="819"/>
      <c r="DKY139" s="819"/>
      <c r="DKZ139" s="819"/>
      <c r="DLA139" s="819"/>
      <c r="DLB139" s="819"/>
      <c r="DLC139" s="819"/>
      <c r="DLD139" s="819"/>
      <c r="DLE139" s="819"/>
      <c r="DLF139" s="819"/>
      <c r="DLG139" s="819"/>
      <c r="DLH139" s="819"/>
      <c r="DLI139" s="819"/>
      <c r="DLJ139" s="819"/>
      <c r="DLK139" s="819"/>
      <c r="DLL139" s="819"/>
      <c r="DLM139" s="819"/>
      <c r="DLN139" s="819"/>
      <c r="DLO139" s="819"/>
      <c r="DLP139" s="819"/>
      <c r="DLQ139" s="819"/>
      <c r="DLR139" s="819"/>
      <c r="DLS139" s="819"/>
      <c r="DLT139" s="819"/>
      <c r="DLU139" s="819"/>
      <c r="DLV139" s="819"/>
      <c r="DLW139" s="819"/>
      <c r="DLX139" s="819"/>
      <c r="DLY139" s="819"/>
      <c r="DLZ139" s="819"/>
      <c r="DMA139" s="819"/>
      <c r="DMB139" s="819"/>
      <c r="DMC139" s="819"/>
      <c r="DMD139" s="819"/>
      <c r="DME139" s="819"/>
      <c r="DMF139" s="819"/>
      <c r="DMG139" s="819"/>
      <c r="DMH139" s="819"/>
      <c r="DMI139" s="819"/>
      <c r="DMJ139" s="819"/>
      <c r="DMK139" s="819"/>
      <c r="DML139" s="819"/>
      <c r="DMM139" s="819"/>
      <c r="DMN139" s="819"/>
      <c r="DMO139" s="819"/>
      <c r="DMP139" s="819"/>
      <c r="DMQ139" s="819"/>
      <c r="DMR139" s="819"/>
      <c r="DMS139" s="819"/>
      <c r="DMT139" s="819"/>
      <c r="DMU139" s="819"/>
      <c r="DMV139" s="819"/>
      <c r="DMW139" s="819"/>
      <c r="DMX139" s="819"/>
      <c r="DMY139" s="819"/>
      <c r="DMZ139" s="819"/>
      <c r="DNA139" s="819"/>
      <c r="DNB139" s="819"/>
      <c r="DNC139" s="819"/>
      <c r="DND139" s="819"/>
      <c r="DNE139" s="819"/>
      <c r="DNF139" s="819"/>
      <c r="DNG139" s="819"/>
      <c r="DNH139" s="819"/>
      <c r="DNI139" s="819"/>
      <c r="DNJ139" s="819"/>
      <c r="DNK139" s="819"/>
      <c r="DNL139" s="819"/>
      <c r="DNM139" s="819"/>
      <c r="DNN139" s="819"/>
      <c r="DNO139" s="819"/>
      <c r="DNP139" s="819"/>
      <c r="DNQ139" s="819"/>
      <c r="DNR139" s="819"/>
      <c r="DNS139" s="819"/>
      <c r="DNT139" s="819"/>
      <c r="DNU139" s="819"/>
      <c r="DNV139" s="819"/>
      <c r="DNW139" s="819"/>
      <c r="DNX139" s="819"/>
      <c r="DNY139" s="819"/>
      <c r="DNZ139" s="819"/>
      <c r="DOA139" s="819"/>
      <c r="DOB139" s="819"/>
      <c r="DOC139" s="819"/>
      <c r="DOD139" s="819"/>
      <c r="DOE139" s="819"/>
      <c r="DOF139" s="819"/>
      <c r="DOG139" s="819"/>
      <c r="DOH139" s="819"/>
      <c r="DOI139" s="819"/>
      <c r="DOJ139" s="819"/>
      <c r="DOK139" s="819"/>
      <c r="DOL139" s="819"/>
      <c r="DOM139" s="819"/>
      <c r="DON139" s="819"/>
      <c r="DOO139" s="819"/>
      <c r="DOP139" s="819"/>
      <c r="DOQ139" s="819"/>
      <c r="DOR139" s="819"/>
      <c r="DOS139" s="819"/>
      <c r="DOT139" s="819"/>
      <c r="DOU139" s="819"/>
      <c r="DOV139" s="819"/>
      <c r="DOW139" s="819"/>
      <c r="DOX139" s="819"/>
      <c r="DOY139" s="819"/>
      <c r="DOZ139" s="819"/>
      <c r="DPA139" s="819"/>
      <c r="DPB139" s="819"/>
      <c r="DPC139" s="819"/>
      <c r="DPD139" s="819"/>
      <c r="DPE139" s="819"/>
      <c r="DPF139" s="819"/>
      <c r="DPG139" s="819"/>
      <c r="DPH139" s="819"/>
      <c r="DPI139" s="819"/>
      <c r="DPJ139" s="819"/>
      <c r="DPK139" s="819"/>
      <c r="DPL139" s="819"/>
      <c r="DPM139" s="819"/>
      <c r="DPN139" s="819"/>
      <c r="DPO139" s="819"/>
      <c r="DPP139" s="819"/>
      <c r="DPQ139" s="819"/>
      <c r="DPR139" s="819"/>
      <c r="DPS139" s="819"/>
      <c r="DPT139" s="819"/>
      <c r="DPU139" s="819"/>
      <c r="DPV139" s="819"/>
      <c r="DPW139" s="819"/>
      <c r="DPX139" s="819"/>
      <c r="DPY139" s="819"/>
      <c r="DPZ139" s="819"/>
      <c r="DQA139" s="819"/>
      <c r="DQB139" s="819"/>
      <c r="DQC139" s="819"/>
      <c r="DQD139" s="819"/>
      <c r="DQE139" s="819"/>
      <c r="DQF139" s="819"/>
      <c r="DQG139" s="819"/>
      <c r="DQH139" s="819"/>
      <c r="DQI139" s="819"/>
      <c r="DQJ139" s="819"/>
      <c r="DQK139" s="819"/>
      <c r="DQL139" s="819"/>
      <c r="DQM139" s="819"/>
      <c r="DQN139" s="819"/>
      <c r="DQO139" s="819"/>
      <c r="DQP139" s="819"/>
      <c r="DQQ139" s="819"/>
      <c r="DQR139" s="819"/>
      <c r="DQS139" s="819"/>
      <c r="DQT139" s="819"/>
      <c r="DQU139" s="819"/>
      <c r="DQV139" s="819"/>
      <c r="DQW139" s="819"/>
      <c r="DQX139" s="819"/>
      <c r="DQY139" s="819"/>
      <c r="DQZ139" s="819"/>
      <c r="DRA139" s="819"/>
      <c r="DRB139" s="819"/>
      <c r="DRC139" s="819"/>
      <c r="DRD139" s="819"/>
      <c r="DRE139" s="819"/>
      <c r="DRF139" s="819"/>
      <c r="DRG139" s="819"/>
      <c r="DRH139" s="819"/>
      <c r="DRI139" s="819"/>
      <c r="DRJ139" s="819"/>
      <c r="DRK139" s="819"/>
      <c r="DRL139" s="819"/>
      <c r="DRM139" s="819"/>
      <c r="DRN139" s="819"/>
      <c r="DRO139" s="819"/>
      <c r="DRP139" s="819"/>
      <c r="DRQ139" s="819"/>
      <c r="DRR139" s="819"/>
      <c r="DRS139" s="819"/>
      <c r="DRT139" s="819"/>
      <c r="DRU139" s="819"/>
      <c r="DRV139" s="819"/>
      <c r="DRW139" s="819"/>
      <c r="DRX139" s="819"/>
      <c r="DRY139" s="819"/>
      <c r="DRZ139" s="819"/>
      <c r="DSA139" s="819"/>
      <c r="DSB139" s="819"/>
      <c r="DSC139" s="819"/>
      <c r="DSD139" s="819"/>
      <c r="DSE139" s="819"/>
      <c r="DSF139" s="819"/>
      <c r="DSG139" s="819"/>
      <c r="DSH139" s="819"/>
      <c r="DSI139" s="819"/>
      <c r="DSJ139" s="819"/>
      <c r="DSK139" s="819"/>
      <c r="DSL139" s="819"/>
      <c r="DSM139" s="819"/>
      <c r="DSN139" s="819"/>
      <c r="DSO139" s="819"/>
      <c r="DSP139" s="819"/>
      <c r="DSQ139" s="819"/>
      <c r="DSR139" s="819"/>
      <c r="DSS139" s="819"/>
      <c r="DST139" s="819"/>
      <c r="DSU139" s="819"/>
      <c r="DSV139" s="819"/>
      <c r="DSW139" s="819"/>
      <c r="DSX139" s="819"/>
      <c r="DSY139" s="819"/>
      <c r="DSZ139" s="819"/>
      <c r="DTA139" s="819"/>
      <c r="DTB139" s="819"/>
      <c r="DTC139" s="819"/>
      <c r="DTD139" s="819"/>
      <c r="DTE139" s="819"/>
      <c r="DTF139" s="819"/>
      <c r="DTG139" s="819"/>
      <c r="DTH139" s="819"/>
      <c r="DTI139" s="819"/>
      <c r="DTJ139" s="819"/>
      <c r="DTK139" s="819"/>
      <c r="DTL139" s="819"/>
      <c r="DTM139" s="819"/>
      <c r="DTN139" s="819"/>
      <c r="DTO139" s="819"/>
      <c r="DTP139" s="819"/>
      <c r="DTQ139" s="819"/>
      <c r="DTR139" s="819"/>
      <c r="DTS139" s="819"/>
      <c r="DTT139" s="819"/>
      <c r="DTU139" s="819"/>
      <c r="DTV139" s="819"/>
      <c r="DTW139" s="819"/>
      <c r="DTX139" s="819"/>
      <c r="DTY139" s="819"/>
      <c r="DTZ139" s="819"/>
      <c r="DUA139" s="819"/>
      <c r="DUB139" s="819"/>
      <c r="DUC139" s="819"/>
      <c r="DUD139" s="819"/>
      <c r="DUE139" s="819"/>
      <c r="DUF139" s="819"/>
      <c r="DUG139" s="819"/>
      <c r="DUH139" s="819"/>
      <c r="DUI139" s="819"/>
      <c r="DUJ139" s="819"/>
      <c r="DUK139" s="819"/>
      <c r="DUL139" s="819"/>
      <c r="DUM139" s="819"/>
      <c r="DUN139" s="819"/>
      <c r="DUO139" s="819"/>
      <c r="DUP139" s="819"/>
      <c r="DUQ139" s="819"/>
      <c r="DUR139" s="819"/>
      <c r="DUS139" s="819"/>
      <c r="DUT139" s="819"/>
      <c r="DUU139" s="819"/>
      <c r="DUV139" s="819"/>
      <c r="DUW139" s="819"/>
      <c r="DUX139" s="819"/>
      <c r="DUY139" s="819"/>
      <c r="DUZ139" s="819"/>
      <c r="DVA139" s="819"/>
      <c r="DVB139" s="819"/>
      <c r="DVC139" s="819"/>
      <c r="DVD139" s="819"/>
      <c r="DVE139" s="819"/>
      <c r="DVF139" s="819"/>
      <c r="DVG139" s="819"/>
      <c r="DVH139" s="819"/>
      <c r="DVI139" s="819"/>
      <c r="DVJ139" s="819"/>
      <c r="DVK139" s="819"/>
      <c r="DVL139" s="819"/>
      <c r="DVM139" s="819"/>
      <c r="DVN139" s="819"/>
      <c r="DVO139" s="819"/>
      <c r="DVP139" s="819"/>
      <c r="DVQ139" s="819"/>
      <c r="DVR139" s="819"/>
      <c r="DVS139" s="819"/>
      <c r="DVT139" s="819"/>
      <c r="DVU139" s="819"/>
      <c r="DVV139" s="819"/>
      <c r="DVW139" s="819"/>
      <c r="DVX139" s="819"/>
      <c r="DVY139" s="819"/>
      <c r="DVZ139" s="819"/>
      <c r="DWA139" s="819"/>
      <c r="DWB139" s="819"/>
      <c r="DWC139" s="819"/>
      <c r="DWD139" s="819"/>
      <c r="DWE139" s="819"/>
      <c r="DWF139" s="819"/>
      <c r="DWG139" s="819"/>
      <c r="DWH139" s="819"/>
      <c r="DWI139" s="819"/>
      <c r="DWJ139" s="819"/>
      <c r="DWK139" s="819"/>
      <c r="DWL139" s="819"/>
      <c r="DWM139" s="819"/>
      <c r="DWN139" s="819"/>
      <c r="DWO139" s="819"/>
      <c r="DWP139" s="819"/>
      <c r="DWQ139" s="819"/>
      <c r="DWR139" s="819"/>
      <c r="DWS139" s="819"/>
      <c r="DWT139" s="819"/>
      <c r="DWU139" s="819"/>
      <c r="DWV139" s="819"/>
      <c r="DWW139" s="819"/>
      <c r="DWX139" s="819"/>
      <c r="DWY139" s="819"/>
      <c r="DWZ139" s="819"/>
      <c r="DXA139" s="819"/>
      <c r="DXB139" s="819"/>
      <c r="DXC139" s="819"/>
      <c r="DXD139" s="819"/>
      <c r="DXE139" s="819"/>
      <c r="DXF139" s="819"/>
      <c r="DXG139" s="819"/>
      <c r="DXH139" s="819"/>
      <c r="DXI139" s="819"/>
      <c r="DXJ139" s="819"/>
      <c r="DXK139" s="819"/>
      <c r="DXL139" s="819"/>
      <c r="DXM139" s="819"/>
      <c r="DXN139" s="819"/>
      <c r="DXO139" s="819"/>
      <c r="DXP139" s="819"/>
      <c r="DXQ139" s="819"/>
      <c r="DXR139" s="819"/>
      <c r="DXS139" s="819"/>
      <c r="DXT139" s="819"/>
      <c r="DXU139" s="819"/>
      <c r="DXV139" s="819"/>
      <c r="DXW139" s="819"/>
      <c r="DXX139" s="819"/>
      <c r="DXY139" s="819"/>
      <c r="DXZ139" s="819"/>
      <c r="DYA139" s="819"/>
      <c r="DYB139" s="819"/>
      <c r="DYC139" s="819"/>
      <c r="DYD139" s="819"/>
      <c r="DYE139" s="819"/>
      <c r="DYF139" s="819"/>
      <c r="DYG139" s="819"/>
      <c r="DYH139" s="819"/>
      <c r="DYI139" s="819"/>
      <c r="DYJ139" s="819"/>
      <c r="DYK139" s="819"/>
      <c r="DYL139" s="819"/>
      <c r="DYM139" s="819"/>
      <c r="DYN139" s="819"/>
      <c r="DYO139" s="819"/>
      <c r="DYP139" s="819"/>
      <c r="DYQ139" s="819"/>
      <c r="DYR139" s="819"/>
      <c r="DYS139" s="819"/>
      <c r="DYT139" s="819"/>
      <c r="DYU139" s="819"/>
      <c r="DYV139" s="819"/>
      <c r="DYW139" s="819"/>
      <c r="DYX139" s="819"/>
      <c r="DYY139" s="819"/>
      <c r="DYZ139" s="819"/>
      <c r="DZA139" s="819"/>
      <c r="DZB139" s="819"/>
      <c r="DZC139" s="819"/>
      <c r="DZD139" s="819"/>
      <c r="DZE139" s="819"/>
      <c r="DZF139" s="819"/>
      <c r="DZG139" s="819"/>
      <c r="DZH139" s="819"/>
      <c r="DZI139" s="819"/>
      <c r="DZJ139" s="819"/>
      <c r="DZK139" s="819"/>
      <c r="DZL139" s="819"/>
      <c r="DZM139" s="819"/>
      <c r="DZN139" s="819"/>
      <c r="DZO139" s="819"/>
      <c r="DZP139" s="819"/>
      <c r="DZQ139" s="819"/>
      <c r="DZR139" s="819"/>
      <c r="DZS139" s="819"/>
      <c r="DZT139" s="819"/>
      <c r="DZU139" s="819"/>
      <c r="DZV139" s="819"/>
      <c r="DZW139" s="819"/>
      <c r="DZX139" s="819"/>
      <c r="DZY139" s="819"/>
      <c r="DZZ139" s="819"/>
      <c r="EAA139" s="819"/>
      <c r="EAB139" s="819"/>
      <c r="EAC139" s="819"/>
      <c r="EAD139" s="819"/>
      <c r="EAE139" s="819"/>
      <c r="EAF139" s="819"/>
      <c r="EAG139" s="819"/>
      <c r="EAH139" s="819"/>
      <c r="EAI139" s="819"/>
      <c r="EAJ139" s="819"/>
      <c r="EAK139" s="819"/>
      <c r="EAL139" s="819"/>
      <c r="EAM139" s="819"/>
      <c r="EAN139" s="819"/>
      <c r="EAO139" s="819"/>
      <c r="EAP139" s="819"/>
      <c r="EAQ139" s="819"/>
      <c r="EAR139" s="819"/>
      <c r="EAS139" s="819"/>
      <c r="EAT139" s="819"/>
      <c r="EAU139" s="819"/>
      <c r="EAV139" s="819"/>
      <c r="EAW139" s="819"/>
      <c r="EAX139" s="819"/>
      <c r="EAY139" s="819"/>
      <c r="EAZ139" s="819"/>
      <c r="EBA139" s="819"/>
      <c r="EBB139" s="819"/>
      <c r="EBC139" s="819"/>
      <c r="EBD139" s="819"/>
      <c r="EBE139" s="819"/>
      <c r="EBF139" s="819"/>
      <c r="EBG139" s="819"/>
      <c r="EBH139" s="819"/>
      <c r="EBI139" s="819"/>
      <c r="EBJ139" s="819"/>
      <c r="EBK139" s="819"/>
      <c r="EBL139" s="819"/>
      <c r="EBM139" s="819"/>
      <c r="EBN139" s="819"/>
      <c r="EBO139" s="819"/>
      <c r="EBP139" s="819"/>
      <c r="EBQ139" s="819"/>
      <c r="EBR139" s="819"/>
      <c r="EBS139" s="819"/>
      <c r="EBT139" s="819"/>
      <c r="EBU139" s="819"/>
      <c r="EBV139" s="819"/>
      <c r="EBW139" s="819"/>
      <c r="EBX139" s="819"/>
      <c r="EBY139" s="819"/>
      <c r="EBZ139" s="819"/>
      <c r="ECA139" s="819"/>
      <c r="ECB139" s="819"/>
      <c r="ECC139" s="819"/>
      <c r="ECD139" s="819"/>
      <c r="ECE139" s="819"/>
      <c r="ECF139" s="819"/>
      <c r="ECG139" s="819"/>
      <c r="ECH139" s="819"/>
      <c r="ECI139" s="819"/>
      <c r="ECJ139" s="819"/>
      <c r="ECK139" s="819"/>
      <c r="ECL139" s="819"/>
      <c r="ECM139" s="819"/>
      <c r="ECN139" s="819"/>
      <c r="ECO139" s="819"/>
      <c r="ECP139" s="819"/>
      <c r="ECQ139" s="819"/>
      <c r="ECR139" s="819"/>
      <c r="ECS139" s="819"/>
      <c r="ECT139" s="819"/>
      <c r="ECU139" s="819"/>
      <c r="ECV139" s="819"/>
      <c r="ECW139" s="819"/>
      <c r="ECX139" s="819"/>
      <c r="ECY139" s="819"/>
      <c r="ECZ139" s="819"/>
      <c r="EDA139" s="819"/>
      <c r="EDB139" s="819"/>
      <c r="EDC139" s="819"/>
      <c r="EDD139" s="819"/>
      <c r="EDE139" s="819"/>
      <c r="EDF139" s="819"/>
      <c r="EDG139" s="819"/>
      <c r="EDH139" s="819"/>
      <c r="EDI139" s="819"/>
      <c r="EDJ139" s="819"/>
      <c r="EDK139" s="819"/>
      <c r="EDL139" s="819"/>
      <c r="EDM139" s="819"/>
      <c r="EDN139" s="819"/>
      <c r="EDO139" s="819"/>
      <c r="EDP139" s="819"/>
      <c r="EDQ139" s="819"/>
      <c r="EDR139" s="819"/>
      <c r="EDS139" s="819"/>
      <c r="EDT139" s="819"/>
      <c r="EDU139" s="819"/>
      <c r="EDV139" s="819"/>
      <c r="EDW139" s="819"/>
      <c r="EDX139" s="819"/>
      <c r="EDY139" s="819"/>
      <c r="EDZ139" s="819"/>
      <c r="EEA139" s="819"/>
      <c r="EEB139" s="819"/>
      <c r="EEC139" s="819"/>
      <c r="EED139" s="819"/>
      <c r="EEE139" s="819"/>
      <c r="EEF139" s="819"/>
      <c r="EEG139" s="819"/>
      <c r="EEH139" s="819"/>
      <c r="EEI139" s="819"/>
      <c r="EEJ139" s="819"/>
      <c r="EEK139" s="819"/>
      <c r="EEL139" s="819"/>
      <c r="EEM139" s="819"/>
      <c r="EEN139" s="819"/>
      <c r="EEO139" s="819"/>
      <c r="EEP139" s="819"/>
      <c r="EEQ139" s="819"/>
      <c r="EER139" s="819"/>
      <c r="EES139" s="819"/>
      <c r="EET139" s="819"/>
      <c r="EEU139" s="819"/>
      <c r="EEV139" s="819"/>
      <c r="EEW139" s="819"/>
      <c r="EEX139" s="819"/>
      <c r="EEY139" s="819"/>
      <c r="EEZ139" s="819"/>
      <c r="EFA139" s="819"/>
      <c r="EFB139" s="819"/>
      <c r="EFC139" s="819"/>
      <c r="EFD139" s="819"/>
      <c r="EFE139" s="819"/>
      <c r="EFF139" s="819"/>
      <c r="EFG139" s="819"/>
      <c r="EFH139" s="819"/>
      <c r="EFI139" s="819"/>
      <c r="EFJ139" s="819"/>
      <c r="EFK139" s="819"/>
      <c r="EFL139" s="819"/>
      <c r="EFM139" s="819"/>
      <c r="EFN139" s="819"/>
      <c r="EFO139" s="819"/>
      <c r="EFP139" s="819"/>
      <c r="EFQ139" s="819"/>
      <c r="EFR139" s="819"/>
      <c r="EFS139" s="819"/>
      <c r="EFT139" s="819"/>
      <c r="EFU139" s="819"/>
      <c r="EFV139" s="819"/>
      <c r="EFW139" s="819"/>
      <c r="EFX139" s="819"/>
      <c r="EFY139" s="819"/>
      <c r="EFZ139" s="819"/>
      <c r="EGA139" s="819"/>
      <c r="EGB139" s="819"/>
      <c r="EGC139" s="819"/>
      <c r="EGD139" s="819"/>
      <c r="EGE139" s="819"/>
      <c r="EGF139" s="819"/>
      <c r="EGG139" s="819"/>
      <c r="EGH139" s="819"/>
      <c r="EGI139" s="819"/>
      <c r="EGJ139" s="819"/>
      <c r="EGK139" s="819"/>
      <c r="EGL139" s="819"/>
      <c r="EGM139" s="819"/>
      <c r="EGN139" s="819"/>
      <c r="EGO139" s="819"/>
      <c r="EGP139" s="819"/>
      <c r="EGQ139" s="819"/>
      <c r="EGR139" s="819"/>
      <c r="EGS139" s="819"/>
      <c r="EGT139" s="819"/>
      <c r="EGU139" s="819"/>
      <c r="EGV139" s="819"/>
      <c r="EGW139" s="819"/>
      <c r="EGX139" s="819"/>
      <c r="EGY139" s="819"/>
      <c r="EGZ139" s="819"/>
      <c r="EHA139" s="819"/>
      <c r="EHB139" s="819"/>
      <c r="EHC139" s="819"/>
      <c r="EHD139" s="819"/>
      <c r="EHE139" s="819"/>
      <c r="EHF139" s="819"/>
      <c r="EHG139" s="819"/>
      <c r="EHH139" s="819"/>
      <c r="EHI139" s="819"/>
      <c r="EHJ139" s="819"/>
      <c r="EHK139" s="819"/>
      <c r="EHL139" s="819"/>
      <c r="EHM139" s="819"/>
      <c r="EHN139" s="819"/>
      <c r="EHO139" s="819"/>
      <c r="EHP139" s="819"/>
      <c r="EHQ139" s="819"/>
      <c r="EHR139" s="819"/>
      <c r="EHS139" s="819"/>
      <c r="EHT139" s="819"/>
      <c r="EHU139" s="819"/>
      <c r="EHV139" s="819"/>
      <c r="EHW139" s="819"/>
      <c r="EHX139" s="819"/>
      <c r="EHY139" s="819"/>
      <c r="EHZ139" s="819"/>
      <c r="EIA139" s="819"/>
      <c r="EIB139" s="819"/>
      <c r="EIC139" s="819"/>
      <c r="EID139" s="819"/>
      <c r="EIE139" s="819"/>
      <c r="EIF139" s="819"/>
      <c r="EIG139" s="819"/>
      <c r="EIH139" s="819"/>
      <c r="EII139" s="819"/>
      <c r="EIJ139" s="819"/>
      <c r="EIK139" s="819"/>
      <c r="EIL139" s="819"/>
      <c r="EIM139" s="819"/>
      <c r="EIN139" s="819"/>
      <c r="EIO139" s="819"/>
      <c r="EIP139" s="819"/>
      <c r="EIQ139" s="819"/>
      <c r="EIR139" s="819"/>
      <c r="EIS139" s="819"/>
      <c r="EIT139" s="819"/>
      <c r="EIU139" s="819"/>
      <c r="EIV139" s="819"/>
      <c r="EIW139" s="819"/>
      <c r="EIX139" s="819"/>
      <c r="EIY139" s="819"/>
      <c r="EIZ139" s="819"/>
      <c r="EJA139" s="819"/>
      <c r="EJB139" s="819"/>
      <c r="EJC139" s="819"/>
      <c r="EJD139" s="819"/>
      <c r="EJE139" s="819"/>
      <c r="EJF139" s="819"/>
      <c r="EJG139" s="819"/>
      <c r="EJH139" s="819"/>
      <c r="EJI139" s="819"/>
      <c r="EJJ139" s="819"/>
      <c r="EJK139" s="819"/>
      <c r="EJL139" s="819"/>
      <c r="EJM139" s="819"/>
      <c r="EJN139" s="819"/>
      <c r="EJO139" s="819"/>
      <c r="EJP139" s="819"/>
      <c r="EJQ139" s="819"/>
      <c r="EJR139" s="819"/>
      <c r="EJS139" s="819"/>
      <c r="EJT139" s="819"/>
      <c r="EJU139" s="819"/>
      <c r="EJV139" s="819"/>
      <c r="EJW139" s="819"/>
      <c r="EJX139" s="819"/>
      <c r="EJY139" s="819"/>
      <c r="EJZ139" s="819"/>
      <c r="EKA139" s="819"/>
      <c r="EKB139" s="819"/>
      <c r="EKC139" s="819"/>
      <c r="EKD139" s="819"/>
      <c r="EKE139" s="819"/>
      <c r="EKF139" s="819"/>
      <c r="EKG139" s="819"/>
      <c r="EKH139" s="819"/>
      <c r="EKI139" s="819"/>
      <c r="EKJ139" s="819"/>
      <c r="EKK139" s="819"/>
      <c r="EKL139" s="819"/>
      <c r="EKM139" s="819"/>
      <c r="EKN139" s="819"/>
      <c r="EKO139" s="819"/>
      <c r="EKP139" s="819"/>
      <c r="EKQ139" s="819"/>
      <c r="EKR139" s="819"/>
      <c r="EKS139" s="819"/>
      <c r="EKT139" s="819"/>
      <c r="EKU139" s="819"/>
      <c r="EKV139" s="819"/>
      <c r="EKW139" s="819"/>
      <c r="EKX139" s="819"/>
      <c r="EKY139" s="819"/>
      <c r="EKZ139" s="819"/>
      <c r="ELA139" s="819"/>
      <c r="ELB139" s="819"/>
      <c r="ELC139" s="819"/>
      <c r="ELD139" s="819"/>
      <c r="ELE139" s="819"/>
      <c r="ELF139" s="819"/>
      <c r="ELG139" s="819"/>
      <c r="ELH139" s="819"/>
      <c r="ELI139" s="819"/>
      <c r="ELJ139" s="819"/>
      <c r="ELK139" s="819"/>
      <c r="ELL139" s="819"/>
      <c r="ELM139" s="819"/>
      <c r="ELN139" s="819"/>
      <c r="ELO139" s="819"/>
      <c r="ELP139" s="819"/>
      <c r="ELQ139" s="819"/>
      <c r="ELR139" s="819"/>
      <c r="ELS139" s="819"/>
      <c r="ELT139" s="819"/>
      <c r="ELU139" s="819"/>
      <c r="ELV139" s="819"/>
      <c r="ELW139" s="819"/>
      <c r="ELX139" s="819"/>
      <c r="ELY139" s="819"/>
      <c r="ELZ139" s="819"/>
      <c r="EMA139" s="819"/>
      <c r="EMB139" s="819"/>
      <c r="EMC139" s="819"/>
      <c r="EMD139" s="819"/>
      <c r="EME139" s="819"/>
      <c r="EMF139" s="819"/>
      <c r="EMG139" s="819"/>
      <c r="EMH139" s="819"/>
      <c r="EMI139" s="819"/>
      <c r="EMJ139" s="819"/>
      <c r="EMK139" s="819"/>
      <c r="EML139" s="819"/>
      <c r="EMM139" s="819"/>
      <c r="EMN139" s="819"/>
      <c r="EMO139" s="819"/>
      <c r="EMP139" s="819"/>
      <c r="EMQ139" s="819"/>
      <c r="EMR139" s="819"/>
      <c r="EMS139" s="819"/>
      <c r="EMT139" s="819"/>
      <c r="EMU139" s="819"/>
      <c r="EMV139" s="819"/>
      <c r="EMW139" s="819"/>
      <c r="EMX139" s="819"/>
      <c r="EMY139" s="819"/>
      <c r="EMZ139" s="819"/>
      <c r="ENA139" s="819"/>
      <c r="ENB139" s="819"/>
      <c r="ENC139" s="819"/>
      <c r="END139" s="819"/>
      <c r="ENE139" s="819"/>
      <c r="ENF139" s="819"/>
      <c r="ENG139" s="819"/>
      <c r="ENH139" s="819"/>
      <c r="ENI139" s="819"/>
      <c r="ENJ139" s="819"/>
      <c r="ENK139" s="819"/>
      <c r="ENL139" s="819"/>
      <c r="ENM139" s="819"/>
      <c r="ENN139" s="819"/>
      <c r="ENO139" s="819"/>
      <c r="ENP139" s="819"/>
      <c r="ENQ139" s="819"/>
      <c r="ENR139" s="819"/>
      <c r="ENS139" s="819"/>
      <c r="ENT139" s="819"/>
      <c r="ENU139" s="819"/>
      <c r="ENV139" s="819"/>
      <c r="ENW139" s="819"/>
      <c r="ENX139" s="819"/>
      <c r="ENY139" s="819"/>
      <c r="ENZ139" s="819"/>
      <c r="EOA139" s="819"/>
      <c r="EOB139" s="819"/>
      <c r="EOC139" s="819"/>
      <c r="EOD139" s="819"/>
      <c r="EOE139" s="819"/>
      <c r="EOF139" s="819"/>
      <c r="EOG139" s="819"/>
      <c r="EOH139" s="819"/>
      <c r="EOI139" s="819"/>
      <c r="EOJ139" s="819"/>
      <c r="EOK139" s="819"/>
      <c r="EOL139" s="819"/>
      <c r="EOM139" s="819"/>
      <c r="EON139" s="819"/>
      <c r="EOO139" s="819"/>
      <c r="EOP139" s="819"/>
      <c r="EOQ139" s="819"/>
      <c r="EOR139" s="819"/>
      <c r="EOS139" s="819"/>
      <c r="EOT139" s="819"/>
      <c r="EOU139" s="819"/>
      <c r="EOV139" s="819"/>
      <c r="EOW139" s="819"/>
      <c r="EOX139" s="819"/>
      <c r="EOY139" s="819"/>
      <c r="EOZ139" s="819"/>
      <c r="EPA139" s="819"/>
      <c r="EPB139" s="819"/>
      <c r="EPC139" s="819"/>
      <c r="EPD139" s="819"/>
      <c r="EPE139" s="819"/>
      <c r="EPF139" s="819"/>
      <c r="EPG139" s="819"/>
      <c r="EPH139" s="819"/>
      <c r="EPI139" s="819"/>
      <c r="EPJ139" s="819"/>
      <c r="EPK139" s="819"/>
      <c r="EPL139" s="819"/>
      <c r="EPM139" s="819"/>
      <c r="EPN139" s="819"/>
      <c r="EPO139" s="819"/>
      <c r="EPP139" s="819"/>
      <c r="EPQ139" s="819"/>
      <c r="EPR139" s="819"/>
      <c r="EPS139" s="819"/>
      <c r="EPT139" s="819"/>
      <c r="EPU139" s="819"/>
      <c r="EPV139" s="819"/>
      <c r="EPW139" s="819"/>
      <c r="EPX139" s="819"/>
      <c r="EPY139" s="819"/>
      <c r="EPZ139" s="819"/>
      <c r="EQA139" s="819"/>
      <c r="EQB139" s="819"/>
      <c r="EQC139" s="819"/>
      <c r="EQD139" s="819"/>
      <c r="EQE139" s="819"/>
      <c r="EQF139" s="819"/>
      <c r="EQG139" s="819"/>
      <c r="EQH139" s="819"/>
      <c r="EQI139" s="819"/>
      <c r="EQJ139" s="819"/>
      <c r="EQK139" s="819"/>
      <c r="EQL139" s="819"/>
      <c r="EQM139" s="819"/>
      <c r="EQN139" s="819"/>
      <c r="EQO139" s="819"/>
      <c r="EQP139" s="819"/>
      <c r="EQQ139" s="819"/>
      <c r="EQR139" s="819"/>
      <c r="EQS139" s="819"/>
      <c r="EQT139" s="819"/>
      <c r="EQU139" s="819"/>
      <c r="EQV139" s="819"/>
      <c r="EQW139" s="819"/>
      <c r="EQX139" s="819"/>
      <c r="EQY139" s="819"/>
      <c r="EQZ139" s="819"/>
      <c r="ERA139" s="819"/>
      <c r="ERB139" s="819"/>
      <c r="ERC139" s="819"/>
      <c r="ERD139" s="819"/>
      <c r="ERE139" s="819"/>
      <c r="ERF139" s="819"/>
      <c r="ERG139" s="819"/>
      <c r="ERH139" s="819"/>
      <c r="ERI139" s="819"/>
      <c r="ERJ139" s="819"/>
      <c r="ERK139" s="819"/>
      <c r="ERL139" s="819"/>
      <c r="ERM139" s="819"/>
      <c r="ERN139" s="819"/>
      <c r="ERO139" s="819"/>
      <c r="ERP139" s="819"/>
      <c r="ERQ139" s="819"/>
      <c r="ERR139" s="819"/>
      <c r="ERS139" s="819"/>
      <c r="ERT139" s="819"/>
      <c r="ERU139" s="819"/>
      <c r="ERV139" s="819"/>
      <c r="ERW139" s="819"/>
      <c r="ERX139" s="819"/>
      <c r="ERY139" s="819"/>
      <c r="ERZ139" s="819"/>
      <c r="ESA139" s="819"/>
      <c r="ESB139" s="819"/>
      <c r="ESC139" s="819"/>
      <c r="ESD139" s="819"/>
      <c r="ESE139" s="819"/>
      <c r="ESF139" s="819"/>
      <c r="ESG139" s="819"/>
      <c r="ESH139" s="819"/>
      <c r="ESI139" s="819"/>
      <c r="ESJ139" s="819"/>
      <c r="ESK139" s="819"/>
      <c r="ESL139" s="819"/>
      <c r="ESM139" s="819"/>
      <c r="ESN139" s="819"/>
      <c r="ESO139" s="819"/>
      <c r="ESP139" s="819"/>
      <c r="ESQ139" s="819"/>
      <c r="ESR139" s="819"/>
      <c r="ESS139" s="819"/>
      <c r="EST139" s="819"/>
      <c r="ESU139" s="819"/>
      <c r="ESV139" s="819"/>
      <c r="ESW139" s="819"/>
      <c r="ESX139" s="819"/>
      <c r="ESY139" s="819"/>
      <c r="ESZ139" s="819"/>
      <c r="ETA139" s="819"/>
      <c r="ETB139" s="819"/>
      <c r="ETC139" s="819"/>
      <c r="ETD139" s="819"/>
      <c r="ETE139" s="819"/>
      <c r="ETF139" s="819"/>
      <c r="ETG139" s="819"/>
      <c r="ETH139" s="819"/>
      <c r="ETI139" s="819"/>
      <c r="ETJ139" s="819"/>
      <c r="ETK139" s="819"/>
      <c r="ETL139" s="819"/>
      <c r="ETM139" s="819"/>
      <c r="ETN139" s="819"/>
      <c r="ETO139" s="819"/>
      <c r="ETP139" s="819"/>
      <c r="ETQ139" s="819"/>
      <c r="ETR139" s="819"/>
      <c r="ETS139" s="819"/>
      <c r="ETT139" s="819"/>
      <c r="ETU139" s="819"/>
      <c r="ETV139" s="819"/>
      <c r="ETW139" s="819"/>
      <c r="ETX139" s="819"/>
      <c r="ETY139" s="819"/>
      <c r="ETZ139" s="819"/>
      <c r="EUA139" s="819"/>
      <c r="EUB139" s="819"/>
      <c r="EUC139" s="819"/>
      <c r="EUD139" s="819"/>
      <c r="EUE139" s="819"/>
      <c r="EUF139" s="819"/>
      <c r="EUG139" s="819"/>
      <c r="EUH139" s="819"/>
      <c r="EUI139" s="819"/>
      <c r="EUJ139" s="819"/>
      <c r="EUK139" s="819"/>
      <c r="EUL139" s="819"/>
      <c r="EUM139" s="819"/>
      <c r="EUN139" s="819"/>
      <c r="EUO139" s="819"/>
      <c r="EUP139" s="819"/>
      <c r="EUQ139" s="819"/>
      <c r="EUR139" s="819"/>
      <c r="EUS139" s="819"/>
      <c r="EUT139" s="819"/>
      <c r="EUU139" s="819"/>
      <c r="EUV139" s="819"/>
      <c r="EUW139" s="819"/>
      <c r="EUX139" s="819"/>
      <c r="EUY139" s="819"/>
      <c r="EUZ139" s="819"/>
      <c r="EVA139" s="819"/>
      <c r="EVB139" s="819"/>
      <c r="EVC139" s="819"/>
      <c r="EVD139" s="819"/>
      <c r="EVE139" s="819"/>
      <c r="EVF139" s="819"/>
      <c r="EVG139" s="819"/>
      <c r="EVH139" s="819"/>
      <c r="EVI139" s="819"/>
      <c r="EVJ139" s="819"/>
      <c r="EVK139" s="819"/>
      <c r="EVL139" s="819"/>
      <c r="EVM139" s="819"/>
      <c r="EVN139" s="819"/>
      <c r="EVO139" s="819"/>
      <c r="EVP139" s="819"/>
      <c r="EVQ139" s="819"/>
      <c r="EVR139" s="819"/>
      <c r="EVS139" s="819"/>
      <c r="EVT139" s="819"/>
      <c r="EVU139" s="819"/>
      <c r="EVV139" s="819"/>
      <c r="EVW139" s="819"/>
      <c r="EVX139" s="819"/>
      <c r="EVY139" s="819"/>
      <c r="EVZ139" s="819"/>
      <c r="EWA139" s="819"/>
      <c r="EWB139" s="819"/>
      <c r="EWC139" s="819"/>
      <c r="EWD139" s="819"/>
      <c r="EWE139" s="819"/>
      <c r="EWF139" s="819"/>
      <c r="EWG139" s="819"/>
      <c r="EWH139" s="819"/>
      <c r="EWI139" s="819"/>
      <c r="EWJ139" s="819"/>
      <c r="EWK139" s="819"/>
      <c r="EWL139" s="819"/>
      <c r="EWM139" s="819"/>
      <c r="EWN139" s="819"/>
      <c r="EWO139" s="819"/>
      <c r="EWP139" s="819"/>
      <c r="EWQ139" s="819"/>
      <c r="EWR139" s="819"/>
      <c r="EWS139" s="819"/>
      <c r="EWT139" s="819"/>
      <c r="EWU139" s="819"/>
      <c r="EWV139" s="819"/>
      <c r="EWW139" s="819"/>
      <c r="EWX139" s="819"/>
      <c r="EWY139" s="819"/>
      <c r="EWZ139" s="819"/>
      <c r="EXA139" s="819"/>
      <c r="EXB139" s="819"/>
      <c r="EXC139" s="819"/>
      <c r="EXD139" s="819"/>
      <c r="EXE139" s="819"/>
      <c r="EXF139" s="819"/>
      <c r="EXG139" s="819"/>
      <c r="EXH139" s="819"/>
      <c r="EXI139" s="819"/>
      <c r="EXJ139" s="819"/>
      <c r="EXK139" s="819"/>
      <c r="EXL139" s="819"/>
      <c r="EXM139" s="819"/>
      <c r="EXN139" s="819"/>
      <c r="EXO139" s="819"/>
      <c r="EXP139" s="819"/>
      <c r="EXQ139" s="819"/>
      <c r="EXR139" s="819"/>
      <c r="EXS139" s="819"/>
      <c r="EXT139" s="819"/>
      <c r="EXU139" s="819"/>
      <c r="EXV139" s="819"/>
      <c r="EXW139" s="819"/>
      <c r="EXX139" s="819"/>
      <c r="EXY139" s="819"/>
      <c r="EXZ139" s="819"/>
      <c r="EYA139" s="819"/>
      <c r="EYB139" s="819"/>
      <c r="EYC139" s="819"/>
      <c r="EYD139" s="819"/>
      <c r="EYE139" s="819"/>
      <c r="EYF139" s="819"/>
      <c r="EYG139" s="819"/>
      <c r="EYH139" s="819"/>
      <c r="EYI139" s="819"/>
      <c r="EYJ139" s="819"/>
      <c r="EYK139" s="819"/>
      <c r="EYL139" s="819"/>
      <c r="EYM139" s="819"/>
      <c r="EYN139" s="819"/>
      <c r="EYO139" s="819"/>
      <c r="EYP139" s="819"/>
      <c r="EYQ139" s="819"/>
      <c r="EYR139" s="819"/>
      <c r="EYS139" s="819"/>
      <c r="EYT139" s="819"/>
      <c r="EYU139" s="819"/>
      <c r="EYV139" s="819"/>
      <c r="EYW139" s="819"/>
      <c r="EYX139" s="819"/>
      <c r="EYY139" s="819"/>
      <c r="EYZ139" s="819"/>
      <c r="EZA139" s="819"/>
      <c r="EZB139" s="819"/>
      <c r="EZC139" s="819"/>
      <c r="EZD139" s="819"/>
      <c r="EZE139" s="819"/>
      <c r="EZF139" s="819"/>
      <c r="EZG139" s="819"/>
      <c r="EZH139" s="819"/>
      <c r="EZI139" s="819"/>
      <c r="EZJ139" s="819"/>
      <c r="EZK139" s="819"/>
      <c r="EZL139" s="819"/>
      <c r="EZM139" s="819"/>
      <c r="EZN139" s="819"/>
      <c r="EZO139" s="819"/>
      <c r="EZP139" s="819"/>
      <c r="EZQ139" s="819"/>
      <c r="EZR139" s="819"/>
      <c r="EZS139" s="819"/>
      <c r="EZT139" s="819"/>
      <c r="EZU139" s="819"/>
      <c r="EZV139" s="819"/>
      <c r="EZW139" s="819"/>
      <c r="EZX139" s="819"/>
      <c r="EZY139" s="819"/>
      <c r="EZZ139" s="819"/>
      <c r="FAA139" s="819"/>
      <c r="FAB139" s="819"/>
      <c r="FAC139" s="819"/>
      <c r="FAD139" s="819"/>
      <c r="FAE139" s="819"/>
      <c r="FAF139" s="819"/>
      <c r="FAG139" s="819"/>
      <c r="FAH139" s="819"/>
      <c r="FAI139" s="819"/>
      <c r="FAJ139" s="819"/>
      <c r="FAK139" s="819"/>
      <c r="FAL139" s="819"/>
      <c r="FAM139" s="819"/>
      <c r="FAN139" s="819"/>
      <c r="FAO139" s="819"/>
      <c r="FAP139" s="819"/>
      <c r="FAQ139" s="819"/>
      <c r="FAR139" s="819"/>
      <c r="FAS139" s="819"/>
      <c r="FAT139" s="819"/>
      <c r="FAU139" s="819"/>
      <c r="FAV139" s="819"/>
      <c r="FAW139" s="819"/>
      <c r="FAX139" s="819"/>
      <c r="FAY139" s="819"/>
      <c r="FAZ139" s="819"/>
      <c r="FBA139" s="819"/>
      <c r="FBB139" s="819"/>
      <c r="FBC139" s="819"/>
      <c r="FBD139" s="819"/>
      <c r="FBE139" s="819"/>
      <c r="FBF139" s="819"/>
      <c r="FBG139" s="819"/>
      <c r="FBH139" s="819"/>
      <c r="FBI139" s="819"/>
      <c r="FBJ139" s="819"/>
      <c r="FBK139" s="819"/>
      <c r="FBL139" s="819"/>
      <c r="FBM139" s="819"/>
      <c r="FBN139" s="819"/>
      <c r="FBO139" s="819"/>
      <c r="FBP139" s="819"/>
      <c r="FBQ139" s="819"/>
      <c r="FBR139" s="819"/>
      <c r="FBS139" s="819"/>
      <c r="FBT139" s="819"/>
      <c r="FBU139" s="819"/>
      <c r="FBV139" s="819"/>
      <c r="FBW139" s="819"/>
      <c r="FBX139" s="819"/>
      <c r="FBY139" s="819"/>
      <c r="FBZ139" s="819"/>
      <c r="FCA139" s="819"/>
      <c r="FCB139" s="819"/>
      <c r="FCC139" s="819"/>
      <c r="FCD139" s="819"/>
      <c r="FCE139" s="819"/>
      <c r="FCF139" s="819"/>
      <c r="FCG139" s="819"/>
      <c r="FCH139" s="819"/>
      <c r="FCI139" s="819"/>
      <c r="FCJ139" s="819"/>
      <c r="FCK139" s="819"/>
      <c r="FCL139" s="819"/>
      <c r="FCM139" s="819"/>
      <c r="FCN139" s="819"/>
      <c r="FCO139" s="819"/>
      <c r="FCP139" s="819"/>
      <c r="FCQ139" s="819"/>
      <c r="FCR139" s="819"/>
      <c r="FCS139" s="819"/>
      <c r="FCT139" s="819"/>
      <c r="FCU139" s="819"/>
      <c r="FCV139" s="819"/>
      <c r="FCW139" s="819"/>
      <c r="FCX139" s="819"/>
      <c r="FCY139" s="819"/>
      <c r="FCZ139" s="819"/>
      <c r="FDA139" s="819"/>
      <c r="FDB139" s="819"/>
      <c r="FDC139" s="819"/>
      <c r="FDD139" s="819"/>
      <c r="FDE139" s="819"/>
      <c r="FDF139" s="819"/>
      <c r="FDG139" s="819"/>
      <c r="FDH139" s="819"/>
      <c r="FDI139" s="819"/>
      <c r="FDJ139" s="819"/>
      <c r="FDK139" s="819"/>
      <c r="FDL139" s="819"/>
      <c r="FDM139" s="819"/>
      <c r="FDN139" s="819"/>
      <c r="FDO139" s="819"/>
      <c r="FDP139" s="819"/>
      <c r="FDQ139" s="819"/>
      <c r="FDR139" s="819"/>
      <c r="FDS139" s="819"/>
      <c r="FDT139" s="819"/>
      <c r="FDU139" s="819"/>
      <c r="FDV139" s="819"/>
      <c r="FDW139" s="819"/>
      <c r="FDX139" s="819"/>
      <c r="FDY139" s="819"/>
      <c r="FDZ139" s="819"/>
      <c r="FEA139" s="819"/>
      <c r="FEB139" s="819"/>
      <c r="FEC139" s="819"/>
      <c r="FED139" s="819"/>
      <c r="FEE139" s="819"/>
      <c r="FEF139" s="819"/>
      <c r="FEG139" s="819"/>
      <c r="FEH139" s="819"/>
      <c r="FEI139" s="819"/>
      <c r="FEJ139" s="819"/>
      <c r="FEK139" s="819"/>
      <c r="FEL139" s="819"/>
      <c r="FEM139" s="819"/>
      <c r="FEN139" s="819"/>
      <c r="FEO139" s="819"/>
      <c r="FEP139" s="819"/>
      <c r="FEQ139" s="819"/>
      <c r="FER139" s="819"/>
      <c r="FES139" s="819"/>
      <c r="FET139" s="819"/>
      <c r="FEU139" s="819"/>
      <c r="FEV139" s="819"/>
      <c r="FEW139" s="819"/>
      <c r="FEX139" s="819"/>
      <c r="FEY139" s="819"/>
      <c r="FEZ139" s="819"/>
      <c r="FFA139" s="819"/>
      <c r="FFB139" s="819"/>
      <c r="FFC139" s="819"/>
      <c r="FFD139" s="819"/>
      <c r="FFE139" s="819"/>
      <c r="FFF139" s="819"/>
      <c r="FFG139" s="819"/>
      <c r="FFH139" s="819"/>
      <c r="FFI139" s="819"/>
      <c r="FFJ139" s="819"/>
      <c r="FFK139" s="819"/>
      <c r="FFL139" s="819"/>
      <c r="FFM139" s="819"/>
      <c r="FFN139" s="819"/>
      <c r="FFO139" s="819"/>
      <c r="FFP139" s="819"/>
      <c r="FFQ139" s="819"/>
      <c r="FFR139" s="819"/>
      <c r="FFS139" s="819"/>
      <c r="FFT139" s="819"/>
      <c r="FFU139" s="819"/>
      <c r="FFV139" s="819"/>
      <c r="FFW139" s="819"/>
      <c r="FFX139" s="819"/>
      <c r="FFY139" s="819"/>
      <c r="FFZ139" s="819"/>
      <c r="FGA139" s="819"/>
      <c r="FGB139" s="819"/>
      <c r="FGC139" s="819"/>
      <c r="FGD139" s="819"/>
      <c r="FGE139" s="819"/>
      <c r="FGF139" s="819"/>
      <c r="FGG139" s="819"/>
      <c r="FGH139" s="819"/>
      <c r="FGI139" s="819"/>
      <c r="FGJ139" s="819"/>
      <c r="FGK139" s="819"/>
      <c r="FGL139" s="819"/>
      <c r="FGM139" s="819"/>
      <c r="FGN139" s="819"/>
      <c r="FGO139" s="819"/>
      <c r="FGP139" s="819"/>
      <c r="FGQ139" s="819"/>
      <c r="FGR139" s="819"/>
      <c r="FGS139" s="819"/>
      <c r="FGT139" s="819"/>
      <c r="FGU139" s="819"/>
      <c r="FGV139" s="819"/>
      <c r="FGW139" s="819"/>
      <c r="FGX139" s="819"/>
      <c r="FGY139" s="819"/>
      <c r="FGZ139" s="819"/>
      <c r="FHA139" s="819"/>
      <c r="FHB139" s="819"/>
      <c r="FHC139" s="819"/>
      <c r="FHD139" s="819"/>
      <c r="FHE139" s="819"/>
      <c r="FHF139" s="819"/>
      <c r="FHG139" s="819"/>
      <c r="FHH139" s="819"/>
      <c r="FHI139" s="819"/>
      <c r="FHJ139" s="819"/>
      <c r="FHK139" s="819"/>
      <c r="FHL139" s="819"/>
      <c r="FHM139" s="819"/>
      <c r="FHN139" s="819"/>
      <c r="FHO139" s="819"/>
      <c r="FHP139" s="819"/>
      <c r="FHQ139" s="819"/>
      <c r="FHR139" s="819"/>
      <c r="FHS139" s="819"/>
      <c r="FHT139" s="819"/>
      <c r="FHU139" s="819"/>
      <c r="FHV139" s="819"/>
      <c r="FHW139" s="819"/>
      <c r="FHX139" s="819"/>
      <c r="FHY139" s="819"/>
      <c r="FHZ139" s="819"/>
      <c r="FIA139" s="819"/>
      <c r="FIB139" s="819"/>
      <c r="FIC139" s="819"/>
      <c r="FID139" s="819"/>
      <c r="FIE139" s="819"/>
      <c r="FIF139" s="819"/>
      <c r="FIG139" s="819"/>
      <c r="FIH139" s="819"/>
      <c r="FII139" s="819"/>
      <c r="FIJ139" s="819"/>
      <c r="FIK139" s="819"/>
      <c r="FIL139" s="819"/>
      <c r="FIM139" s="819"/>
      <c r="FIN139" s="819"/>
      <c r="FIO139" s="819"/>
      <c r="FIP139" s="819"/>
      <c r="FIQ139" s="819"/>
      <c r="FIR139" s="819"/>
      <c r="FIS139" s="819"/>
      <c r="FIT139" s="819"/>
      <c r="FIU139" s="819"/>
      <c r="FIV139" s="819"/>
      <c r="FIW139" s="819"/>
      <c r="FIX139" s="819"/>
      <c r="FIY139" s="819"/>
      <c r="FIZ139" s="819"/>
      <c r="FJA139" s="819"/>
      <c r="FJB139" s="819"/>
      <c r="FJC139" s="819"/>
      <c r="FJD139" s="819"/>
      <c r="FJE139" s="819"/>
      <c r="FJF139" s="819"/>
      <c r="FJG139" s="819"/>
      <c r="FJH139" s="819"/>
      <c r="FJI139" s="819"/>
      <c r="FJJ139" s="819"/>
      <c r="FJK139" s="819"/>
      <c r="FJL139" s="819"/>
      <c r="FJM139" s="819"/>
      <c r="FJN139" s="819"/>
      <c r="FJO139" s="819"/>
      <c r="FJP139" s="819"/>
      <c r="FJQ139" s="819"/>
      <c r="FJR139" s="819"/>
      <c r="FJS139" s="819"/>
      <c r="FJT139" s="819"/>
      <c r="FJU139" s="819"/>
      <c r="FJV139" s="819"/>
      <c r="FJW139" s="819"/>
      <c r="FJX139" s="819"/>
      <c r="FJY139" s="819"/>
      <c r="FJZ139" s="819"/>
      <c r="FKA139" s="819"/>
      <c r="FKB139" s="819"/>
      <c r="FKC139" s="819"/>
      <c r="FKD139" s="819"/>
      <c r="FKE139" s="819"/>
      <c r="FKF139" s="819"/>
      <c r="FKG139" s="819"/>
      <c r="FKH139" s="819"/>
      <c r="FKI139" s="819"/>
      <c r="FKJ139" s="819"/>
      <c r="FKK139" s="819"/>
      <c r="FKL139" s="819"/>
      <c r="FKM139" s="819"/>
      <c r="FKN139" s="819"/>
      <c r="FKO139" s="819"/>
      <c r="FKP139" s="819"/>
      <c r="FKQ139" s="819"/>
      <c r="FKR139" s="819"/>
      <c r="FKS139" s="819"/>
      <c r="FKT139" s="819"/>
      <c r="FKU139" s="819"/>
      <c r="FKV139" s="819"/>
      <c r="FKW139" s="819"/>
      <c r="FKX139" s="819"/>
      <c r="FKY139" s="819"/>
      <c r="FKZ139" s="819"/>
      <c r="FLA139" s="819"/>
      <c r="FLB139" s="819"/>
      <c r="FLC139" s="819"/>
      <c r="FLD139" s="819"/>
      <c r="FLE139" s="819"/>
      <c r="FLF139" s="819"/>
      <c r="FLG139" s="819"/>
      <c r="FLH139" s="819"/>
      <c r="FLI139" s="819"/>
      <c r="FLJ139" s="819"/>
      <c r="FLK139" s="819"/>
      <c r="FLL139" s="819"/>
      <c r="FLM139" s="819"/>
      <c r="FLN139" s="819"/>
      <c r="FLO139" s="819"/>
      <c r="FLP139" s="819"/>
      <c r="FLQ139" s="819"/>
      <c r="FLR139" s="819"/>
      <c r="FLS139" s="819"/>
      <c r="FLT139" s="819"/>
      <c r="FLU139" s="819"/>
      <c r="FLV139" s="819"/>
      <c r="FLW139" s="819"/>
      <c r="FLX139" s="819"/>
      <c r="FLY139" s="819"/>
      <c r="FLZ139" s="819"/>
      <c r="FMA139" s="819"/>
      <c r="FMB139" s="819"/>
      <c r="FMC139" s="819"/>
      <c r="FMD139" s="819"/>
      <c r="FME139" s="819"/>
      <c r="FMF139" s="819"/>
      <c r="FMG139" s="819"/>
      <c r="FMH139" s="819"/>
      <c r="FMI139" s="819"/>
      <c r="FMJ139" s="819"/>
      <c r="FMK139" s="819"/>
      <c r="FML139" s="819"/>
      <c r="FMM139" s="819"/>
      <c r="FMN139" s="819"/>
      <c r="FMO139" s="819"/>
      <c r="FMP139" s="819"/>
      <c r="FMQ139" s="819"/>
      <c r="FMR139" s="819"/>
      <c r="FMS139" s="819"/>
      <c r="FMT139" s="819"/>
      <c r="FMU139" s="819"/>
      <c r="FMV139" s="819"/>
      <c r="FMW139" s="819"/>
      <c r="FMX139" s="819"/>
      <c r="FMY139" s="819"/>
      <c r="FMZ139" s="819"/>
      <c r="FNA139" s="819"/>
      <c r="FNB139" s="819"/>
      <c r="FNC139" s="819"/>
      <c r="FND139" s="819"/>
      <c r="FNE139" s="819"/>
      <c r="FNF139" s="819"/>
      <c r="FNG139" s="819"/>
      <c r="FNH139" s="819"/>
      <c r="FNI139" s="819"/>
      <c r="FNJ139" s="819"/>
      <c r="FNK139" s="819"/>
      <c r="FNL139" s="819"/>
      <c r="FNM139" s="819"/>
      <c r="FNN139" s="819"/>
      <c r="FNO139" s="819"/>
      <c r="FNP139" s="819"/>
      <c r="FNQ139" s="819"/>
      <c r="FNR139" s="819"/>
      <c r="FNS139" s="819"/>
      <c r="FNT139" s="819"/>
      <c r="FNU139" s="819"/>
      <c r="FNV139" s="819"/>
      <c r="FNW139" s="819"/>
      <c r="FNX139" s="819"/>
      <c r="FNY139" s="819"/>
      <c r="FNZ139" s="819"/>
      <c r="FOA139" s="819"/>
      <c r="FOB139" s="819"/>
      <c r="FOC139" s="819"/>
      <c r="FOD139" s="819"/>
      <c r="FOE139" s="819"/>
      <c r="FOF139" s="819"/>
      <c r="FOG139" s="819"/>
      <c r="FOH139" s="819"/>
      <c r="FOI139" s="819"/>
      <c r="FOJ139" s="819"/>
      <c r="FOK139" s="819"/>
      <c r="FOL139" s="819"/>
      <c r="FOM139" s="819"/>
      <c r="FON139" s="819"/>
      <c r="FOO139" s="819"/>
      <c r="FOP139" s="819"/>
      <c r="FOQ139" s="819"/>
      <c r="FOR139" s="819"/>
      <c r="FOS139" s="819"/>
      <c r="FOT139" s="819"/>
      <c r="FOU139" s="819"/>
      <c r="FOV139" s="819"/>
      <c r="FOW139" s="819"/>
      <c r="FOX139" s="819"/>
      <c r="FOY139" s="819"/>
      <c r="FOZ139" s="819"/>
      <c r="FPA139" s="819"/>
      <c r="FPB139" s="819"/>
      <c r="FPC139" s="819"/>
      <c r="FPD139" s="819"/>
      <c r="FPE139" s="819"/>
      <c r="FPF139" s="819"/>
      <c r="FPG139" s="819"/>
      <c r="FPH139" s="819"/>
      <c r="FPI139" s="819"/>
      <c r="FPJ139" s="819"/>
      <c r="FPK139" s="819"/>
      <c r="FPL139" s="819"/>
      <c r="FPM139" s="819"/>
      <c r="FPN139" s="819"/>
      <c r="FPO139" s="819"/>
      <c r="FPP139" s="819"/>
      <c r="FPQ139" s="819"/>
      <c r="FPR139" s="819"/>
      <c r="FPS139" s="819"/>
      <c r="FPT139" s="819"/>
      <c r="FPU139" s="819"/>
      <c r="FPV139" s="819"/>
      <c r="FPW139" s="819"/>
      <c r="FPX139" s="819"/>
      <c r="FPY139" s="819"/>
      <c r="FPZ139" s="819"/>
      <c r="FQA139" s="819"/>
      <c r="FQB139" s="819"/>
      <c r="FQC139" s="819"/>
      <c r="FQD139" s="819"/>
      <c r="FQE139" s="819"/>
      <c r="FQF139" s="819"/>
      <c r="FQG139" s="819"/>
      <c r="FQH139" s="819"/>
      <c r="FQI139" s="819"/>
      <c r="FQJ139" s="819"/>
      <c r="FQK139" s="819"/>
      <c r="FQL139" s="819"/>
      <c r="FQM139" s="819"/>
      <c r="FQN139" s="819"/>
      <c r="FQO139" s="819"/>
      <c r="FQP139" s="819"/>
      <c r="FQQ139" s="819"/>
      <c r="FQR139" s="819"/>
      <c r="FQS139" s="819"/>
      <c r="FQT139" s="819"/>
      <c r="FQU139" s="819"/>
      <c r="FQV139" s="819"/>
      <c r="FQW139" s="819"/>
      <c r="FQX139" s="819"/>
      <c r="FQY139" s="819"/>
      <c r="FQZ139" s="819"/>
      <c r="FRA139" s="819"/>
      <c r="FRB139" s="819"/>
      <c r="FRC139" s="819"/>
      <c r="FRD139" s="819"/>
      <c r="FRE139" s="819"/>
      <c r="FRF139" s="819"/>
      <c r="FRG139" s="819"/>
      <c r="FRH139" s="819"/>
      <c r="FRI139" s="819"/>
      <c r="FRJ139" s="819"/>
      <c r="FRK139" s="819"/>
      <c r="FRL139" s="819"/>
      <c r="FRM139" s="819"/>
      <c r="FRN139" s="819"/>
      <c r="FRO139" s="819"/>
      <c r="FRP139" s="819"/>
      <c r="FRQ139" s="819"/>
      <c r="FRR139" s="819"/>
      <c r="FRS139" s="819"/>
      <c r="FRT139" s="819"/>
      <c r="FRU139" s="819"/>
      <c r="FRV139" s="819"/>
      <c r="FRW139" s="819"/>
      <c r="FRX139" s="819"/>
      <c r="FRY139" s="819"/>
      <c r="FRZ139" s="819"/>
      <c r="FSA139" s="819"/>
      <c r="FSB139" s="819"/>
      <c r="FSC139" s="819"/>
      <c r="FSD139" s="819"/>
      <c r="FSE139" s="819"/>
      <c r="FSF139" s="819"/>
      <c r="FSG139" s="819"/>
      <c r="FSH139" s="819"/>
      <c r="FSI139" s="819"/>
      <c r="FSJ139" s="819"/>
      <c r="FSK139" s="819"/>
      <c r="FSL139" s="819"/>
      <c r="FSM139" s="819"/>
      <c r="FSN139" s="819"/>
      <c r="FSO139" s="819"/>
      <c r="FSP139" s="819"/>
      <c r="FSQ139" s="819"/>
      <c r="FSR139" s="819"/>
      <c r="FSS139" s="819"/>
      <c r="FST139" s="819"/>
      <c r="FSU139" s="819"/>
      <c r="FSV139" s="819"/>
      <c r="FSW139" s="819"/>
      <c r="FSX139" s="819"/>
      <c r="FSY139" s="819"/>
      <c r="FSZ139" s="819"/>
      <c r="FTA139" s="819"/>
      <c r="FTB139" s="819"/>
      <c r="FTC139" s="819"/>
      <c r="FTD139" s="819"/>
      <c r="FTE139" s="819"/>
      <c r="FTF139" s="819"/>
      <c r="FTG139" s="819"/>
      <c r="FTH139" s="819"/>
      <c r="FTI139" s="819"/>
      <c r="FTJ139" s="819"/>
      <c r="FTK139" s="819"/>
      <c r="FTL139" s="819"/>
      <c r="FTM139" s="819"/>
      <c r="FTN139" s="819"/>
      <c r="FTO139" s="819"/>
      <c r="FTP139" s="819"/>
      <c r="FTQ139" s="819"/>
      <c r="FTR139" s="819"/>
      <c r="FTS139" s="819"/>
      <c r="FTT139" s="819"/>
      <c r="FTU139" s="819"/>
      <c r="FTV139" s="819"/>
      <c r="FTW139" s="819"/>
      <c r="FTX139" s="819"/>
      <c r="FTY139" s="819"/>
      <c r="FTZ139" s="819"/>
      <c r="FUA139" s="819"/>
      <c r="FUB139" s="819"/>
      <c r="FUC139" s="819"/>
      <c r="FUD139" s="819"/>
      <c r="FUE139" s="819"/>
      <c r="FUF139" s="819"/>
      <c r="FUG139" s="819"/>
      <c r="FUH139" s="819"/>
      <c r="FUI139" s="819"/>
      <c r="FUJ139" s="819"/>
      <c r="FUK139" s="819"/>
      <c r="FUL139" s="819"/>
      <c r="FUM139" s="819"/>
      <c r="FUN139" s="819"/>
      <c r="FUO139" s="819"/>
      <c r="FUP139" s="819"/>
      <c r="FUQ139" s="819"/>
      <c r="FUR139" s="819"/>
      <c r="FUS139" s="819"/>
      <c r="FUT139" s="819"/>
      <c r="FUU139" s="819"/>
      <c r="FUV139" s="819"/>
      <c r="FUW139" s="819"/>
      <c r="FUX139" s="819"/>
      <c r="FUY139" s="819"/>
      <c r="FUZ139" s="819"/>
      <c r="FVA139" s="819"/>
      <c r="FVB139" s="819"/>
      <c r="FVC139" s="819"/>
      <c r="FVD139" s="819"/>
      <c r="FVE139" s="819"/>
      <c r="FVF139" s="819"/>
      <c r="FVG139" s="819"/>
      <c r="FVH139" s="819"/>
      <c r="FVI139" s="819"/>
      <c r="FVJ139" s="819"/>
      <c r="FVK139" s="819"/>
      <c r="FVL139" s="819"/>
      <c r="FVM139" s="819"/>
      <c r="FVN139" s="819"/>
      <c r="FVO139" s="819"/>
      <c r="FVP139" s="819"/>
      <c r="FVQ139" s="819"/>
      <c r="FVR139" s="819"/>
      <c r="FVS139" s="819"/>
      <c r="FVT139" s="819"/>
      <c r="FVU139" s="819"/>
      <c r="FVV139" s="819"/>
      <c r="FVW139" s="819"/>
      <c r="FVX139" s="819"/>
      <c r="FVY139" s="819"/>
      <c r="FVZ139" s="819"/>
      <c r="FWA139" s="819"/>
      <c r="FWB139" s="819"/>
      <c r="FWC139" s="819"/>
      <c r="FWD139" s="819"/>
      <c r="FWE139" s="819"/>
      <c r="FWF139" s="819"/>
      <c r="FWG139" s="819"/>
      <c r="FWH139" s="819"/>
      <c r="FWI139" s="819"/>
      <c r="FWJ139" s="819"/>
      <c r="FWK139" s="819"/>
      <c r="FWL139" s="819"/>
      <c r="FWM139" s="819"/>
      <c r="FWN139" s="819"/>
      <c r="FWO139" s="819"/>
      <c r="FWP139" s="819"/>
      <c r="FWQ139" s="819"/>
      <c r="FWR139" s="819"/>
      <c r="FWS139" s="819"/>
      <c r="FWT139" s="819"/>
      <c r="FWU139" s="819"/>
      <c r="FWV139" s="819"/>
      <c r="FWW139" s="819"/>
      <c r="FWX139" s="819"/>
      <c r="FWY139" s="819"/>
      <c r="FWZ139" s="819"/>
      <c r="FXA139" s="819"/>
      <c r="FXB139" s="819"/>
      <c r="FXC139" s="819"/>
      <c r="FXD139" s="819"/>
      <c r="FXE139" s="819"/>
      <c r="FXF139" s="819"/>
      <c r="FXG139" s="819"/>
      <c r="FXH139" s="819"/>
      <c r="FXI139" s="819"/>
      <c r="FXJ139" s="819"/>
      <c r="FXK139" s="819"/>
      <c r="FXL139" s="819"/>
      <c r="FXM139" s="819"/>
      <c r="FXN139" s="819"/>
      <c r="FXO139" s="819"/>
      <c r="FXP139" s="819"/>
      <c r="FXQ139" s="819"/>
      <c r="FXR139" s="819"/>
      <c r="FXS139" s="819"/>
      <c r="FXT139" s="819"/>
      <c r="FXU139" s="819"/>
      <c r="FXV139" s="819"/>
      <c r="FXW139" s="819"/>
      <c r="FXX139" s="819"/>
      <c r="FXY139" s="819"/>
      <c r="FXZ139" s="819"/>
      <c r="FYA139" s="819"/>
      <c r="FYB139" s="819"/>
      <c r="FYC139" s="819"/>
      <c r="FYD139" s="819"/>
      <c r="FYE139" s="819"/>
      <c r="FYF139" s="819"/>
      <c r="FYG139" s="819"/>
      <c r="FYH139" s="819"/>
      <c r="FYI139" s="819"/>
      <c r="FYJ139" s="819"/>
      <c r="FYK139" s="819"/>
      <c r="FYL139" s="819"/>
      <c r="FYM139" s="819"/>
      <c r="FYN139" s="819"/>
      <c r="FYO139" s="819"/>
      <c r="FYP139" s="819"/>
      <c r="FYQ139" s="819"/>
      <c r="FYR139" s="819"/>
      <c r="FYS139" s="819"/>
      <c r="FYT139" s="819"/>
      <c r="FYU139" s="819"/>
      <c r="FYV139" s="819"/>
      <c r="FYW139" s="819"/>
      <c r="FYX139" s="819"/>
      <c r="FYY139" s="819"/>
      <c r="FYZ139" s="819"/>
      <c r="FZA139" s="819"/>
      <c r="FZB139" s="819"/>
      <c r="FZC139" s="819"/>
      <c r="FZD139" s="819"/>
      <c r="FZE139" s="819"/>
      <c r="FZF139" s="819"/>
      <c r="FZG139" s="819"/>
      <c r="FZH139" s="819"/>
      <c r="FZI139" s="819"/>
      <c r="FZJ139" s="819"/>
      <c r="FZK139" s="819"/>
      <c r="FZL139" s="819"/>
      <c r="FZM139" s="819"/>
      <c r="FZN139" s="819"/>
      <c r="FZO139" s="819"/>
      <c r="FZP139" s="819"/>
      <c r="FZQ139" s="819"/>
      <c r="FZR139" s="819"/>
      <c r="FZS139" s="819"/>
      <c r="FZT139" s="819"/>
      <c r="FZU139" s="819"/>
      <c r="FZV139" s="819"/>
      <c r="FZW139" s="819"/>
      <c r="FZX139" s="819"/>
      <c r="FZY139" s="819"/>
      <c r="FZZ139" s="819"/>
      <c r="GAA139" s="819"/>
      <c r="GAB139" s="819"/>
      <c r="GAC139" s="819"/>
      <c r="GAD139" s="819"/>
      <c r="GAE139" s="819"/>
      <c r="GAF139" s="819"/>
      <c r="GAG139" s="819"/>
      <c r="GAH139" s="819"/>
      <c r="GAI139" s="819"/>
      <c r="GAJ139" s="819"/>
      <c r="GAK139" s="819"/>
      <c r="GAL139" s="819"/>
      <c r="GAM139" s="819"/>
      <c r="GAN139" s="819"/>
      <c r="GAO139" s="819"/>
      <c r="GAP139" s="819"/>
      <c r="GAQ139" s="819"/>
      <c r="GAR139" s="819"/>
      <c r="GAS139" s="819"/>
      <c r="GAT139" s="819"/>
      <c r="GAU139" s="819"/>
      <c r="GAV139" s="819"/>
      <c r="GAW139" s="819"/>
      <c r="GAX139" s="819"/>
      <c r="GAY139" s="819"/>
      <c r="GAZ139" s="819"/>
      <c r="GBA139" s="819"/>
      <c r="GBB139" s="819"/>
      <c r="GBC139" s="819"/>
      <c r="GBD139" s="819"/>
      <c r="GBE139" s="819"/>
      <c r="GBF139" s="819"/>
      <c r="GBG139" s="819"/>
      <c r="GBH139" s="819"/>
      <c r="GBI139" s="819"/>
      <c r="GBJ139" s="819"/>
      <c r="GBK139" s="819"/>
      <c r="GBL139" s="819"/>
      <c r="GBM139" s="819"/>
      <c r="GBN139" s="819"/>
      <c r="GBO139" s="819"/>
      <c r="GBP139" s="819"/>
      <c r="GBQ139" s="819"/>
      <c r="GBR139" s="819"/>
      <c r="GBS139" s="819"/>
      <c r="GBT139" s="819"/>
      <c r="GBU139" s="819"/>
      <c r="GBV139" s="819"/>
      <c r="GBW139" s="819"/>
      <c r="GBX139" s="819"/>
      <c r="GBY139" s="819"/>
      <c r="GBZ139" s="819"/>
      <c r="GCA139" s="819"/>
      <c r="GCB139" s="819"/>
      <c r="GCC139" s="819"/>
      <c r="GCD139" s="819"/>
      <c r="GCE139" s="819"/>
      <c r="GCF139" s="819"/>
      <c r="GCG139" s="819"/>
      <c r="GCH139" s="819"/>
      <c r="GCI139" s="819"/>
      <c r="GCJ139" s="819"/>
      <c r="GCK139" s="819"/>
      <c r="GCL139" s="819"/>
      <c r="GCM139" s="819"/>
      <c r="GCN139" s="819"/>
      <c r="GCO139" s="819"/>
      <c r="GCP139" s="819"/>
      <c r="GCQ139" s="819"/>
      <c r="GCR139" s="819"/>
      <c r="GCS139" s="819"/>
      <c r="GCT139" s="819"/>
      <c r="GCU139" s="819"/>
      <c r="GCV139" s="819"/>
      <c r="GCW139" s="819"/>
      <c r="GCX139" s="819"/>
      <c r="GCY139" s="819"/>
      <c r="GCZ139" s="819"/>
      <c r="GDA139" s="819"/>
      <c r="GDB139" s="819"/>
      <c r="GDC139" s="819"/>
      <c r="GDD139" s="819"/>
      <c r="GDE139" s="819"/>
      <c r="GDF139" s="819"/>
      <c r="GDG139" s="819"/>
      <c r="GDH139" s="819"/>
      <c r="GDI139" s="819"/>
      <c r="GDJ139" s="819"/>
      <c r="GDK139" s="819"/>
      <c r="GDL139" s="819"/>
      <c r="GDM139" s="819"/>
      <c r="GDN139" s="819"/>
      <c r="GDO139" s="819"/>
      <c r="GDP139" s="819"/>
      <c r="GDQ139" s="819"/>
      <c r="GDR139" s="819"/>
      <c r="GDS139" s="819"/>
      <c r="GDT139" s="819"/>
      <c r="GDU139" s="819"/>
      <c r="GDV139" s="819"/>
      <c r="GDW139" s="819"/>
      <c r="GDX139" s="819"/>
      <c r="GDY139" s="819"/>
      <c r="GDZ139" s="819"/>
      <c r="GEA139" s="819"/>
      <c r="GEB139" s="819"/>
      <c r="GEC139" s="819"/>
      <c r="GED139" s="819"/>
      <c r="GEE139" s="819"/>
      <c r="GEF139" s="819"/>
      <c r="GEG139" s="819"/>
      <c r="GEH139" s="819"/>
      <c r="GEI139" s="819"/>
      <c r="GEJ139" s="819"/>
      <c r="GEK139" s="819"/>
      <c r="GEL139" s="819"/>
      <c r="GEM139" s="819"/>
      <c r="GEN139" s="819"/>
      <c r="GEO139" s="819"/>
      <c r="GEP139" s="819"/>
      <c r="GEQ139" s="819"/>
      <c r="GER139" s="819"/>
      <c r="GES139" s="819"/>
      <c r="GET139" s="819"/>
      <c r="GEU139" s="819"/>
      <c r="GEV139" s="819"/>
      <c r="GEW139" s="819"/>
      <c r="GEX139" s="819"/>
      <c r="GEY139" s="819"/>
      <c r="GEZ139" s="819"/>
      <c r="GFA139" s="819"/>
      <c r="GFB139" s="819"/>
      <c r="GFC139" s="819"/>
      <c r="GFD139" s="819"/>
      <c r="GFE139" s="819"/>
      <c r="GFF139" s="819"/>
      <c r="GFG139" s="819"/>
      <c r="GFH139" s="819"/>
      <c r="GFI139" s="819"/>
      <c r="GFJ139" s="819"/>
      <c r="GFK139" s="819"/>
      <c r="GFL139" s="819"/>
      <c r="GFM139" s="819"/>
      <c r="GFN139" s="819"/>
      <c r="GFO139" s="819"/>
      <c r="GFP139" s="819"/>
      <c r="GFQ139" s="819"/>
      <c r="GFR139" s="819"/>
      <c r="GFS139" s="819"/>
      <c r="GFT139" s="819"/>
      <c r="GFU139" s="819"/>
      <c r="GFV139" s="819"/>
      <c r="GFW139" s="819"/>
      <c r="GFX139" s="819"/>
      <c r="GFY139" s="819"/>
      <c r="GFZ139" s="819"/>
      <c r="GGA139" s="819"/>
      <c r="GGB139" s="819"/>
      <c r="GGC139" s="819"/>
      <c r="GGD139" s="819"/>
      <c r="GGE139" s="819"/>
      <c r="GGF139" s="819"/>
      <c r="GGG139" s="819"/>
      <c r="GGH139" s="819"/>
      <c r="GGI139" s="819"/>
      <c r="GGJ139" s="819"/>
      <c r="GGK139" s="819"/>
      <c r="GGL139" s="819"/>
      <c r="GGM139" s="819"/>
      <c r="GGN139" s="819"/>
      <c r="GGO139" s="819"/>
      <c r="GGP139" s="819"/>
      <c r="GGQ139" s="819"/>
      <c r="GGR139" s="819"/>
      <c r="GGS139" s="819"/>
      <c r="GGT139" s="819"/>
      <c r="GGU139" s="819"/>
      <c r="GGV139" s="819"/>
      <c r="GGW139" s="819"/>
      <c r="GGX139" s="819"/>
      <c r="GGY139" s="819"/>
      <c r="GGZ139" s="819"/>
      <c r="GHA139" s="819"/>
      <c r="GHB139" s="819"/>
      <c r="GHC139" s="819"/>
      <c r="GHD139" s="819"/>
      <c r="GHE139" s="819"/>
      <c r="GHF139" s="819"/>
      <c r="GHG139" s="819"/>
      <c r="GHH139" s="819"/>
      <c r="GHI139" s="819"/>
      <c r="GHJ139" s="819"/>
      <c r="GHK139" s="819"/>
      <c r="GHL139" s="819"/>
      <c r="GHM139" s="819"/>
      <c r="GHN139" s="819"/>
      <c r="GHO139" s="819"/>
      <c r="GHP139" s="819"/>
      <c r="GHQ139" s="819"/>
      <c r="GHR139" s="819"/>
      <c r="GHS139" s="819"/>
      <c r="GHT139" s="819"/>
      <c r="GHU139" s="819"/>
      <c r="GHV139" s="819"/>
      <c r="GHW139" s="819"/>
      <c r="GHX139" s="819"/>
      <c r="GHY139" s="819"/>
      <c r="GHZ139" s="819"/>
      <c r="GIA139" s="819"/>
      <c r="GIB139" s="819"/>
      <c r="GIC139" s="819"/>
      <c r="GID139" s="819"/>
      <c r="GIE139" s="819"/>
      <c r="GIF139" s="819"/>
      <c r="GIG139" s="819"/>
      <c r="GIH139" s="819"/>
      <c r="GII139" s="819"/>
      <c r="GIJ139" s="819"/>
      <c r="GIK139" s="819"/>
      <c r="GIL139" s="819"/>
      <c r="GIM139" s="819"/>
      <c r="GIN139" s="819"/>
      <c r="GIO139" s="819"/>
      <c r="GIP139" s="819"/>
      <c r="GIQ139" s="819"/>
      <c r="GIR139" s="819"/>
      <c r="GIS139" s="819"/>
      <c r="GIT139" s="819"/>
      <c r="GIU139" s="819"/>
      <c r="GIV139" s="819"/>
      <c r="GIW139" s="819"/>
      <c r="GIX139" s="819"/>
      <c r="GIY139" s="819"/>
      <c r="GIZ139" s="819"/>
      <c r="GJA139" s="819"/>
      <c r="GJB139" s="819"/>
      <c r="GJC139" s="819"/>
      <c r="GJD139" s="819"/>
      <c r="GJE139" s="819"/>
      <c r="GJF139" s="819"/>
      <c r="GJG139" s="819"/>
      <c r="GJH139" s="819"/>
      <c r="GJI139" s="819"/>
      <c r="GJJ139" s="819"/>
      <c r="GJK139" s="819"/>
      <c r="GJL139" s="819"/>
      <c r="GJM139" s="819"/>
      <c r="GJN139" s="819"/>
      <c r="GJO139" s="819"/>
      <c r="GJP139" s="819"/>
      <c r="GJQ139" s="819"/>
      <c r="GJR139" s="819"/>
      <c r="GJS139" s="819"/>
      <c r="GJT139" s="819"/>
      <c r="GJU139" s="819"/>
      <c r="GJV139" s="819"/>
      <c r="GJW139" s="819"/>
      <c r="GJX139" s="819"/>
      <c r="GJY139" s="819"/>
      <c r="GJZ139" s="819"/>
      <c r="GKA139" s="819"/>
      <c r="GKB139" s="819"/>
      <c r="GKC139" s="819"/>
      <c r="GKD139" s="819"/>
      <c r="GKE139" s="819"/>
      <c r="GKF139" s="819"/>
      <c r="GKG139" s="819"/>
      <c r="GKH139" s="819"/>
      <c r="GKI139" s="819"/>
      <c r="GKJ139" s="819"/>
      <c r="GKK139" s="819"/>
      <c r="GKL139" s="819"/>
      <c r="GKM139" s="819"/>
      <c r="GKN139" s="819"/>
      <c r="GKO139" s="819"/>
      <c r="GKP139" s="819"/>
      <c r="GKQ139" s="819"/>
      <c r="GKR139" s="819"/>
      <c r="GKS139" s="819"/>
      <c r="GKT139" s="819"/>
      <c r="GKU139" s="819"/>
      <c r="GKV139" s="819"/>
      <c r="GKW139" s="819"/>
      <c r="GKX139" s="819"/>
      <c r="GKY139" s="819"/>
      <c r="GKZ139" s="819"/>
      <c r="GLA139" s="819"/>
      <c r="GLB139" s="819"/>
      <c r="GLC139" s="819"/>
      <c r="GLD139" s="819"/>
      <c r="GLE139" s="819"/>
      <c r="GLF139" s="819"/>
      <c r="GLG139" s="819"/>
      <c r="GLH139" s="819"/>
      <c r="GLI139" s="819"/>
      <c r="GLJ139" s="819"/>
      <c r="GLK139" s="819"/>
      <c r="GLL139" s="819"/>
      <c r="GLM139" s="819"/>
      <c r="GLN139" s="819"/>
      <c r="GLO139" s="819"/>
      <c r="GLP139" s="819"/>
      <c r="GLQ139" s="819"/>
      <c r="GLR139" s="819"/>
      <c r="GLS139" s="819"/>
      <c r="GLT139" s="819"/>
      <c r="GLU139" s="819"/>
      <c r="GLV139" s="819"/>
      <c r="GLW139" s="819"/>
      <c r="GLX139" s="819"/>
      <c r="GLY139" s="819"/>
      <c r="GLZ139" s="819"/>
      <c r="GMA139" s="819"/>
      <c r="GMB139" s="819"/>
      <c r="GMC139" s="819"/>
      <c r="GMD139" s="819"/>
      <c r="GME139" s="819"/>
      <c r="GMF139" s="819"/>
      <c r="GMG139" s="819"/>
      <c r="GMH139" s="819"/>
      <c r="GMI139" s="819"/>
      <c r="GMJ139" s="819"/>
      <c r="GMK139" s="819"/>
      <c r="GML139" s="819"/>
      <c r="GMM139" s="819"/>
      <c r="GMN139" s="819"/>
      <c r="GMO139" s="819"/>
      <c r="GMP139" s="819"/>
      <c r="GMQ139" s="819"/>
      <c r="GMR139" s="819"/>
      <c r="GMS139" s="819"/>
      <c r="GMT139" s="819"/>
      <c r="GMU139" s="819"/>
      <c r="GMV139" s="819"/>
      <c r="GMW139" s="819"/>
      <c r="GMX139" s="819"/>
      <c r="GMY139" s="819"/>
      <c r="GMZ139" s="819"/>
      <c r="GNA139" s="819"/>
      <c r="GNB139" s="819"/>
      <c r="GNC139" s="819"/>
      <c r="GND139" s="819"/>
      <c r="GNE139" s="819"/>
      <c r="GNF139" s="819"/>
      <c r="GNG139" s="819"/>
      <c r="GNH139" s="819"/>
      <c r="GNI139" s="819"/>
      <c r="GNJ139" s="819"/>
      <c r="GNK139" s="819"/>
      <c r="GNL139" s="819"/>
      <c r="GNM139" s="819"/>
      <c r="GNN139" s="819"/>
      <c r="GNO139" s="819"/>
      <c r="GNP139" s="819"/>
      <c r="GNQ139" s="819"/>
      <c r="GNR139" s="819"/>
      <c r="GNS139" s="819"/>
      <c r="GNT139" s="819"/>
      <c r="GNU139" s="819"/>
      <c r="GNV139" s="819"/>
      <c r="GNW139" s="819"/>
      <c r="GNX139" s="819"/>
      <c r="GNY139" s="819"/>
      <c r="GNZ139" s="819"/>
      <c r="GOA139" s="819"/>
      <c r="GOB139" s="819"/>
      <c r="GOC139" s="819"/>
      <c r="GOD139" s="819"/>
      <c r="GOE139" s="819"/>
      <c r="GOF139" s="819"/>
      <c r="GOG139" s="819"/>
      <c r="GOH139" s="819"/>
      <c r="GOI139" s="819"/>
      <c r="GOJ139" s="819"/>
      <c r="GOK139" s="819"/>
      <c r="GOL139" s="819"/>
      <c r="GOM139" s="819"/>
      <c r="GON139" s="819"/>
      <c r="GOO139" s="819"/>
      <c r="GOP139" s="819"/>
      <c r="GOQ139" s="819"/>
      <c r="GOR139" s="819"/>
      <c r="GOS139" s="819"/>
      <c r="GOT139" s="819"/>
      <c r="GOU139" s="819"/>
      <c r="GOV139" s="819"/>
      <c r="GOW139" s="819"/>
      <c r="GOX139" s="819"/>
      <c r="GOY139" s="819"/>
      <c r="GOZ139" s="819"/>
      <c r="GPA139" s="819"/>
      <c r="GPB139" s="819"/>
      <c r="GPC139" s="819"/>
      <c r="GPD139" s="819"/>
      <c r="GPE139" s="819"/>
      <c r="GPF139" s="819"/>
      <c r="GPG139" s="819"/>
      <c r="GPH139" s="819"/>
      <c r="GPI139" s="819"/>
      <c r="GPJ139" s="819"/>
      <c r="GPK139" s="819"/>
      <c r="GPL139" s="819"/>
      <c r="GPM139" s="819"/>
      <c r="GPN139" s="819"/>
      <c r="GPO139" s="819"/>
      <c r="GPP139" s="819"/>
      <c r="GPQ139" s="819"/>
      <c r="GPR139" s="819"/>
      <c r="GPS139" s="819"/>
      <c r="GPT139" s="819"/>
      <c r="GPU139" s="819"/>
      <c r="GPV139" s="819"/>
      <c r="GPW139" s="819"/>
      <c r="GPX139" s="819"/>
      <c r="GPY139" s="819"/>
      <c r="GPZ139" s="819"/>
      <c r="GQA139" s="819"/>
      <c r="GQB139" s="819"/>
      <c r="GQC139" s="819"/>
      <c r="GQD139" s="819"/>
      <c r="GQE139" s="819"/>
      <c r="GQF139" s="819"/>
      <c r="GQG139" s="819"/>
      <c r="GQH139" s="819"/>
      <c r="GQI139" s="819"/>
      <c r="GQJ139" s="819"/>
      <c r="GQK139" s="819"/>
      <c r="GQL139" s="819"/>
      <c r="GQM139" s="819"/>
      <c r="GQN139" s="819"/>
      <c r="GQO139" s="819"/>
      <c r="GQP139" s="819"/>
      <c r="GQQ139" s="819"/>
      <c r="GQR139" s="819"/>
      <c r="GQS139" s="819"/>
      <c r="GQT139" s="819"/>
      <c r="GQU139" s="819"/>
      <c r="GQV139" s="819"/>
      <c r="GQW139" s="819"/>
      <c r="GQX139" s="819"/>
      <c r="GQY139" s="819"/>
      <c r="GQZ139" s="819"/>
      <c r="GRA139" s="819"/>
      <c r="GRB139" s="819"/>
      <c r="GRC139" s="819"/>
      <c r="GRD139" s="819"/>
      <c r="GRE139" s="819"/>
      <c r="GRF139" s="819"/>
      <c r="GRG139" s="819"/>
      <c r="GRH139" s="819"/>
      <c r="GRI139" s="819"/>
      <c r="GRJ139" s="819"/>
      <c r="GRK139" s="819"/>
      <c r="GRL139" s="819"/>
      <c r="GRM139" s="819"/>
      <c r="GRN139" s="819"/>
      <c r="GRO139" s="819"/>
      <c r="GRP139" s="819"/>
      <c r="GRQ139" s="819"/>
      <c r="GRR139" s="819"/>
      <c r="GRS139" s="819"/>
      <c r="GRT139" s="819"/>
      <c r="GRU139" s="819"/>
      <c r="GRV139" s="819"/>
      <c r="GRW139" s="819"/>
      <c r="GRX139" s="819"/>
      <c r="GRY139" s="819"/>
      <c r="GRZ139" s="819"/>
      <c r="GSA139" s="819"/>
      <c r="GSB139" s="819"/>
      <c r="GSC139" s="819"/>
      <c r="GSD139" s="819"/>
      <c r="GSE139" s="819"/>
      <c r="GSF139" s="819"/>
      <c r="GSG139" s="819"/>
      <c r="GSH139" s="819"/>
      <c r="GSI139" s="819"/>
      <c r="GSJ139" s="819"/>
      <c r="GSK139" s="819"/>
      <c r="GSL139" s="819"/>
      <c r="GSM139" s="819"/>
      <c r="GSN139" s="819"/>
      <c r="GSO139" s="819"/>
      <c r="GSP139" s="819"/>
      <c r="GSQ139" s="819"/>
      <c r="GSR139" s="819"/>
      <c r="GSS139" s="819"/>
      <c r="GST139" s="819"/>
      <c r="GSU139" s="819"/>
      <c r="GSV139" s="819"/>
      <c r="GSW139" s="819"/>
      <c r="GSX139" s="819"/>
      <c r="GSY139" s="819"/>
      <c r="GSZ139" s="819"/>
      <c r="GTA139" s="819"/>
      <c r="GTB139" s="819"/>
      <c r="GTC139" s="819"/>
      <c r="GTD139" s="819"/>
      <c r="GTE139" s="819"/>
      <c r="GTF139" s="819"/>
      <c r="GTG139" s="819"/>
      <c r="GTH139" s="819"/>
      <c r="GTI139" s="819"/>
      <c r="GTJ139" s="819"/>
      <c r="GTK139" s="819"/>
      <c r="GTL139" s="819"/>
      <c r="GTM139" s="819"/>
      <c r="GTN139" s="819"/>
      <c r="GTO139" s="819"/>
      <c r="GTP139" s="819"/>
      <c r="GTQ139" s="819"/>
      <c r="GTR139" s="819"/>
      <c r="GTS139" s="819"/>
      <c r="GTT139" s="819"/>
      <c r="GTU139" s="819"/>
      <c r="GTV139" s="819"/>
      <c r="GTW139" s="819"/>
      <c r="GTX139" s="819"/>
      <c r="GTY139" s="819"/>
      <c r="GTZ139" s="819"/>
      <c r="GUA139" s="819"/>
      <c r="GUB139" s="819"/>
      <c r="GUC139" s="819"/>
      <c r="GUD139" s="819"/>
      <c r="GUE139" s="819"/>
      <c r="GUF139" s="819"/>
      <c r="GUG139" s="819"/>
      <c r="GUH139" s="819"/>
      <c r="GUI139" s="819"/>
      <c r="GUJ139" s="819"/>
      <c r="GUK139" s="819"/>
      <c r="GUL139" s="819"/>
      <c r="GUM139" s="819"/>
      <c r="GUN139" s="819"/>
      <c r="GUO139" s="819"/>
      <c r="GUP139" s="819"/>
      <c r="GUQ139" s="819"/>
      <c r="GUR139" s="819"/>
      <c r="GUS139" s="819"/>
      <c r="GUT139" s="819"/>
      <c r="GUU139" s="819"/>
      <c r="GUV139" s="819"/>
      <c r="GUW139" s="819"/>
      <c r="GUX139" s="819"/>
      <c r="GUY139" s="819"/>
      <c r="GUZ139" s="819"/>
      <c r="GVA139" s="819"/>
      <c r="GVB139" s="819"/>
      <c r="GVC139" s="819"/>
      <c r="GVD139" s="819"/>
      <c r="GVE139" s="819"/>
      <c r="GVF139" s="819"/>
      <c r="GVG139" s="819"/>
      <c r="GVH139" s="819"/>
      <c r="GVI139" s="819"/>
      <c r="GVJ139" s="819"/>
      <c r="GVK139" s="819"/>
      <c r="GVL139" s="819"/>
      <c r="GVM139" s="819"/>
      <c r="GVN139" s="819"/>
      <c r="GVO139" s="819"/>
      <c r="GVP139" s="819"/>
      <c r="GVQ139" s="819"/>
      <c r="GVR139" s="819"/>
      <c r="GVS139" s="819"/>
      <c r="GVT139" s="819"/>
      <c r="GVU139" s="819"/>
      <c r="GVV139" s="819"/>
      <c r="GVW139" s="819"/>
      <c r="GVX139" s="819"/>
      <c r="GVY139" s="819"/>
      <c r="GVZ139" s="819"/>
      <c r="GWA139" s="819"/>
      <c r="GWB139" s="819"/>
      <c r="GWC139" s="819"/>
      <c r="GWD139" s="819"/>
      <c r="GWE139" s="819"/>
      <c r="GWF139" s="819"/>
      <c r="GWG139" s="819"/>
      <c r="GWH139" s="819"/>
      <c r="GWI139" s="819"/>
      <c r="GWJ139" s="819"/>
      <c r="GWK139" s="819"/>
      <c r="GWL139" s="819"/>
      <c r="GWM139" s="819"/>
      <c r="GWN139" s="819"/>
      <c r="GWO139" s="819"/>
      <c r="GWP139" s="819"/>
      <c r="GWQ139" s="819"/>
      <c r="GWR139" s="819"/>
      <c r="GWS139" s="819"/>
      <c r="GWT139" s="819"/>
      <c r="GWU139" s="819"/>
      <c r="GWV139" s="819"/>
      <c r="GWW139" s="819"/>
      <c r="GWX139" s="819"/>
      <c r="GWY139" s="819"/>
      <c r="GWZ139" s="819"/>
      <c r="GXA139" s="819"/>
      <c r="GXB139" s="819"/>
      <c r="GXC139" s="819"/>
      <c r="GXD139" s="819"/>
      <c r="GXE139" s="819"/>
      <c r="GXF139" s="819"/>
      <c r="GXG139" s="819"/>
      <c r="GXH139" s="819"/>
      <c r="GXI139" s="819"/>
      <c r="GXJ139" s="819"/>
      <c r="GXK139" s="819"/>
      <c r="GXL139" s="819"/>
      <c r="GXM139" s="819"/>
      <c r="GXN139" s="819"/>
      <c r="GXO139" s="819"/>
      <c r="GXP139" s="819"/>
      <c r="GXQ139" s="819"/>
      <c r="GXR139" s="819"/>
      <c r="GXS139" s="819"/>
      <c r="GXT139" s="819"/>
      <c r="GXU139" s="819"/>
      <c r="GXV139" s="819"/>
      <c r="GXW139" s="819"/>
      <c r="GXX139" s="819"/>
      <c r="GXY139" s="819"/>
      <c r="GXZ139" s="819"/>
      <c r="GYA139" s="819"/>
      <c r="GYB139" s="819"/>
      <c r="GYC139" s="819"/>
      <c r="GYD139" s="819"/>
      <c r="GYE139" s="819"/>
      <c r="GYF139" s="819"/>
      <c r="GYG139" s="819"/>
      <c r="GYH139" s="819"/>
      <c r="GYI139" s="819"/>
      <c r="GYJ139" s="819"/>
      <c r="GYK139" s="819"/>
      <c r="GYL139" s="819"/>
      <c r="GYM139" s="819"/>
      <c r="GYN139" s="819"/>
      <c r="GYO139" s="819"/>
      <c r="GYP139" s="819"/>
      <c r="GYQ139" s="819"/>
      <c r="GYR139" s="819"/>
      <c r="GYS139" s="819"/>
      <c r="GYT139" s="819"/>
      <c r="GYU139" s="819"/>
      <c r="GYV139" s="819"/>
      <c r="GYW139" s="819"/>
      <c r="GYX139" s="819"/>
      <c r="GYY139" s="819"/>
      <c r="GYZ139" s="819"/>
      <c r="GZA139" s="819"/>
      <c r="GZB139" s="819"/>
      <c r="GZC139" s="819"/>
      <c r="GZD139" s="819"/>
      <c r="GZE139" s="819"/>
      <c r="GZF139" s="819"/>
      <c r="GZG139" s="819"/>
      <c r="GZH139" s="819"/>
      <c r="GZI139" s="819"/>
      <c r="GZJ139" s="819"/>
      <c r="GZK139" s="819"/>
      <c r="GZL139" s="819"/>
      <c r="GZM139" s="819"/>
      <c r="GZN139" s="819"/>
      <c r="GZO139" s="819"/>
      <c r="GZP139" s="819"/>
      <c r="GZQ139" s="819"/>
      <c r="GZR139" s="819"/>
      <c r="GZS139" s="819"/>
      <c r="GZT139" s="819"/>
      <c r="GZU139" s="819"/>
      <c r="GZV139" s="819"/>
      <c r="GZW139" s="819"/>
      <c r="GZX139" s="819"/>
      <c r="GZY139" s="819"/>
      <c r="GZZ139" s="819"/>
      <c r="HAA139" s="819"/>
      <c r="HAB139" s="819"/>
      <c r="HAC139" s="819"/>
      <c r="HAD139" s="819"/>
      <c r="HAE139" s="819"/>
      <c r="HAF139" s="819"/>
      <c r="HAG139" s="819"/>
      <c r="HAH139" s="819"/>
      <c r="HAI139" s="819"/>
      <c r="HAJ139" s="819"/>
      <c r="HAK139" s="819"/>
      <c r="HAL139" s="819"/>
      <c r="HAM139" s="819"/>
      <c r="HAN139" s="819"/>
      <c r="HAO139" s="819"/>
      <c r="HAP139" s="819"/>
      <c r="HAQ139" s="819"/>
      <c r="HAR139" s="819"/>
      <c r="HAS139" s="819"/>
      <c r="HAT139" s="819"/>
      <c r="HAU139" s="819"/>
      <c r="HAV139" s="819"/>
      <c r="HAW139" s="819"/>
      <c r="HAX139" s="819"/>
      <c r="HAY139" s="819"/>
      <c r="HAZ139" s="819"/>
      <c r="HBA139" s="819"/>
      <c r="HBB139" s="819"/>
      <c r="HBC139" s="819"/>
      <c r="HBD139" s="819"/>
      <c r="HBE139" s="819"/>
      <c r="HBF139" s="819"/>
      <c r="HBG139" s="819"/>
      <c r="HBH139" s="819"/>
      <c r="HBI139" s="819"/>
      <c r="HBJ139" s="819"/>
      <c r="HBK139" s="819"/>
      <c r="HBL139" s="819"/>
      <c r="HBM139" s="819"/>
      <c r="HBN139" s="819"/>
      <c r="HBO139" s="819"/>
      <c r="HBP139" s="819"/>
      <c r="HBQ139" s="819"/>
      <c r="HBR139" s="819"/>
      <c r="HBS139" s="819"/>
      <c r="HBT139" s="819"/>
      <c r="HBU139" s="819"/>
      <c r="HBV139" s="819"/>
      <c r="HBW139" s="819"/>
      <c r="HBX139" s="819"/>
      <c r="HBY139" s="819"/>
      <c r="HBZ139" s="819"/>
      <c r="HCA139" s="819"/>
      <c r="HCB139" s="819"/>
      <c r="HCC139" s="819"/>
      <c r="HCD139" s="819"/>
      <c r="HCE139" s="819"/>
      <c r="HCF139" s="819"/>
      <c r="HCG139" s="819"/>
      <c r="HCH139" s="819"/>
      <c r="HCI139" s="819"/>
      <c r="HCJ139" s="819"/>
      <c r="HCK139" s="819"/>
      <c r="HCL139" s="819"/>
      <c r="HCM139" s="819"/>
      <c r="HCN139" s="819"/>
      <c r="HCO139" s="819"/>
      <c r="HCP139" s="819"/>
      <c r="HCQ139" s="819"/>
      <c r="HCR139" s="819"/>
      <c r="HCS139" s="819"/>
      <c r="HCT139" s="819"/>
      <c r="HCU139" s="819"/>
      <c r="HCV139" s="819"/>
      <c r="HCW139" s="819"/>
      <c r="HCX139" s="819"/>
      <c r="HCY139" s="819"/>
      <c r="HCZ139" s="819"/>
      <c r="HDA139" s="819"/>
      <c r="HDB139" s="819"/>
      <c r="HDC139" s="819"/>
      <c r="HDD139" s="819"/>
      <c r="HDE139" s="819"/>
      <c r="HDF139" s="819"/>
      <c r="HDG139" s="819"/>
      <c r="HDH139" s="819"/>
      <c r="HDI139" s="819"/>
      <c r="HDJ139" s="819"/>
      <c r="HDK139" s="819"/>
      <c r="HDL139" s="819"/>
      <c r="HDM139" s="819"/>
      <c r="HDN139" s="819"/>
      <c r="HDO139" s="819"/>
      <c r="HDP139" s="819"/>
      <c r="HDQ139" s="819"/>
      <c r="HDR139" s="819"/>
      <c r="HDS139" s="819"/>
      <c r="HDT139" s="819"/>
      <c r="HDU139" s="819"/>
      <c r="HDV139" s="819"/>
      <c r="HDW139" s="819"/>
      <c r="HDX139" s="819"/>
      <c r="HDY139" s="819"/>
      <c r="HDZ139" s="819"/>
      <c r="HEA139" s="819"/>
      <c r="HEB139" s="819"/>
      <c r="HEC139" s="819"/>
      <c r="HED139" s="819"/>
      <c r="HEE139" s="819"/>
      <c r="HEF139" s="819"/>
      <c r="HEG139" s="819"/>
      <c r="HEH139" s="819"/>
      <c r="HEI139" s="819"/>
      <c r="HEJ139" s="819"/>
      <c r="HEK139" s="819"/>
      <c r="HEL139" s="819"/>
      <c r="HEM139" s="819"/>
      <c r="HEN139" s="819"/>
      <c r="HEO139" s="819"/>
      <c r="HEP139" s="819"/>
      <c r="HEQ139" s="819"/>
      <c r="HER139" s="819"/>
      <c r="HES139" s="819"/>
      <c r="HET139" s="819"/>
      <c r="HEU139" s="819"/>
      <c r="HEV139" s="819"/>
      <c r="HEW139" s="819"/>
      <c r="HEX139" s="819"/>
      <c r="HEY139" s="819"/>
      <c r="HEZ139" s="819"/>
      <c r="HFA139" s="819"/>
      <c r="HFB139" s="819"/>
      <c r="HFC139" s="819"/>
      <c r="HFD139" s="819"/>
      <c r="HFE139" s="819"/>
      <c r="HFF139" s="819"/>
      <c r="HFG139" s="819"/>
      <c r="HFH139" s="819"/>
      <c r="HFI139" s="819"/>
      <c r="HFJ139" s="819"/>
      <c r="HFK139" s="819"/>
      <c r="HFL139" s="819"/>
      <c r="HFM139" s="819"/>
      <c r="HFN139" s="819"/>
      <c r="HFO139" s="819"/>
      <c r="HFP139" s="819"/>
      <c r="HFQ139" s="819"/>
      <c r="HFR139" s="819"/>
      <c r="HFS139" s="819"/>
      <c r="HFT139" s="819"/>
      <c r="HFU139" s="819"/>
      <c r="HFV139" s="819"/>
      <c r="HFW139" s="819"/>
      <c r="HFX139" s="819"/>
      <c r="HFY139" s="819"/>
      <c r="HFZ139" s="819"/>
      <c r="HGA139" s="819"/>
      <c r="HGB139" s="819"/>
      <c r="HGC139" s="819"/>
      <c r="HGD139" s="819"/>
      <c r="HGE139" s="819"/>
      <c r="HGF139" s="819"/>
      <c r="HGG139" s="819"/>
      <c r="HGH139" s="819"/>
      <c r="HGI139" s="819"/>
      <c r="HGJ139" s="819"/>
      <c r="HGK139" s="819"/>
      <c r="HGL139" s="819"/>
      <c r="HGM139" s="819"/>
      <c r="HGN139" s="819"/>
      <c r="HGO139" s="819"/>
      <c r="HGP139" s="819"/>
      <c r="HGQ139" s="819"/>
      <c r="HGR139" s="819"/>
      <c r="HGS139" s="819"/>
      <c r="HGT139" s="819"/>
      <c r="HGU139" s="819"/>
      <c r="HGV139" s="819"/>
      <c r="HGW139" s="819"/>
      <c r="HGX139" s="819"/>
      <c r="HGY139" s="819"/>
      <c r="HGZ139" s="819"/>
      <c r="HHA139" s="819"/>
      <c r="HHB139" s="819"/>
      <c r="HHC139" s="819"/>
      <c r="HHD139" s="819"/>
      <c r="HHE139" s="819"/>
      <c r="HHF139" s="819"/>
      <c r="HHG139" s="819"/>
      <c r="HHH139" s="819"/>
      <c r="HHI139" s="819"/>
      <c r="HHJ139" s="819"/>
      <c r="HHK139" s="819"/>
      <c r="HHL139" s="819"/>
      <c r="HHM139" s="819"/>
      <c r="HHN139" s="819"/>
      <c r="HHO139" s="819"/>
      <c r="HHP139" s="819"/>
      <c r="HHQ139" s="819"/>
      <c r="HHR139" s="819"/>
      <c r="HHS139" s="819"/>
      <c r="HHT139" s="819"/>
      <c r="HHU139" s="819"/>
      <c r="HHV139" s="819"/>
      <c r="HHW139" s="819"/>
      <c r="HHX139" s="819"/>
      <c r="HHY139" s="819"/>
      <c r="HHZ139" s="819"/>
      <c r="HIA139" s="819"/>
      <c r="HIB139" s="819"/>
      <c r="HIC139" s="819"/>
      <c r="HID139" s="819"/>
      <c r="HIE139" s="819"/>
      <c r="HIF139" s="819"/>
      <c r="HIG139" s="819"/>
      <c r="HIH139" s="819"/>
      <c r="HII139" s="819"/>
      <c r="HIJ139" s="819"/>
      <c r="HIK139" s="819"/>
      <c r="HIL139" s="819"/>
      <c r="HIM139" s="819"/>
      <c r="HIN139" s="819"/>
      <c r="HIO139" s="819"/>
      <c r="HIP139" s="819"/>
      <c r="HIQ139" s="819"/>
      <c r="HIR139" s="819"/>
      <c r="HIS139" s="819"/>
      <c r="HIT139" s="819"/>
      <c r="HIU139" s="819"/>
      <c r="HIV139" s="819"/>
      <c r="HIW139" s="819"/>
      <c r="HIX139" s="819"/>
      <c r="HIY139" s="819"/>
      <c r="HIZ139" s="819"/>
      <c r="HJA139" s="819"/>
      <c r="HJB139" s="819"/>
      <c r="HJC139" s="819"/>
      <c r="HJD139" s="819"/>
      <c r="HJE139" s="819"/>
      <c r="HJF139" s="819"/>
      <c r="HJG139" s="819"/>
      <c r="HJH139" s="819"/>
      <c r="HJI139" s="819"/>
      <c r="HJJ139" s="819"/>
      <c r="HJK139" s="819"/>
      <c r="HJL139" s="819"/>
      <c r="HJM139" s="819"/>
      <c r="HJN139" s="819"/>
      <c r="HJO139" s="819"/>
      <c r="HJP139" s="819"/>
      <c r="HJQ139" s="819"/>
      <c r="HJR139" s="819"/>
      <c r="HJS139" s="819"/>
      <c r="HJT139" s="819"/>
      <c r="HJU139" s="819"/>
      <c r="HJV139" s="819"/>
      <c r="HJW139" s="819"/>
      <c r="HJX139" s="819"/>
      <c r="HJY139" s="819"/>
      <c r="HJZ139" s="819"/>
      <c r="HKA139" s="819"/>
      <c r="HKB139" s="819"/>
      <c r="HKC139" s="819"/>
      <c r="HKD139" s="819"/>
      <c r="HKE139" s="819"/>
      <c r="HKF139" s="819"/>
      <c r="HKG139" s="819"/>
      <c r="HKH139" s="819"/>
      <c r="HKI139" s="819"/>
      <c r="HKJ139" s="819"/>
      <c r="HKK139" s="819"/>
      <c r="HKL139" s="819"/>
      <c r="HKM139" s="819"/>
      <c r="HKN139" s="819"/>
      <c r="HKO139" s="819"/>
      <c r="HKP139" s="819"/>
      <c r="HKQ139" s="819"/>
      <c r="HKR139" s="819"/>
      <c r="HKS139" s="819"/>
      <c r="HKT139" s="819"/>
      <c r="HKU139" s="819"/>
      <c r="HKV139" s="819"/>
      <c r="HKW139" s="819"/>
      <c r="HKX139" s="819"/>
      <c r="HKY139" s="819"/>
      <c r="HKZ139" s="819"/>
      <c r="HLA139" s="819"/>
      <c r="HLB139" s="819"/>
      <c r="HLC139" s="819"/>
      <c r="HLD139" s="819"/>
      <c r="HLE139" s="819"/>
      <c r="HLF139" s="819"/>
      <c r="HLG139" s="819"/>
      <c r="HLH139" s="819"/>
      <c r="HLI139" s="819"/>
      <c r="HLJ139" s="819"/>
      <c r="HLK139" s="819"/>
      <c r="HLL139" s="819"/>
      <c r="HLM139" s="819"/>
      <c r="HLN139" s="819"/>
      <c r="HLO139" s="819"/>
      <c r="HLP139" s="819"/>
      <c r="HLQ139" s="819"/>
      <c r="HLR139" s="819"/>
      <c r="HLS139" s="819"/>
      <c r="HLT139" s="819"/>
      <c r="HLU139" s="819"/>
      <c r="HLV139" s="819"/>
      <c r="HLW139" s="819"/>
      <c r="HLX139" s="819"/>
      <c r="HLY139" s="819"/>
      <c r="HLZ139" s="819"/>
      <c r="HMA139" s="819"/>
      <c r="HMB139" s="819"/>
      <c r="HMC139" s="819"/>
      <c r="HMD139" s="819"/>
      <c r="HME139" s="819"/>
      <c r="HMF139" s="819"/>
      <c r="HMG139" s="819"/>
      <c r="HMH139" s="819"/>
      <c r="HMI139" s="819"/>
      <c r="HMJ139" s="819"/>
      <c r="HMK139" s="819"/>
      <c r="HML139" s="819"/>
      <c r="HMM139" s="819"/>
      <c r="HMN139" s="819"/>
      <c r="HMO139" s="819"/>
      <c r="HMP139" s="819"/>
      <c r="HMQ139" s="819"/>
      <c r="HMR139" s="819"/>
      <c r="HMS139" s="819"/>
      <c r="HMT139" s="819"/>
      <c r="HMU139" s="819"/>
      <c r="HMV139" s="819"/>
      <c r="HMW139" s="819"/>
      <c r="HMX139" s="819"/>
      <c r="HMY139" s="819"/>
      <c r="HMZ139" s="819"/>
      <c r="HNA139" s="819"/>
      <c r="HNB139" s="819"/>
      <c r="HNC139" s="819"/>
      <c r="HND139" s="819"/>
      <c r="HNE139" s="819"/>
      <c r="HNF139" s="819"/>
      <c r="HNG139" s="819"/>
      <c r="HNH139" s="819"/>
      <c r="HNI139" s="819"/>
      <c r="HNJ139" s="819"/>
      <c r="HNK139" s="819"/>
      <c r="HNL139" s="819"/>
      <c r="HNM139" s="819"/>
      <c r="HNN139" s="819"/>
      <c r="HNO139" s="819"/>
      <c r="HNP139" s="819"/>
      <c r="HNQ139" s="819"/>
      <c r="HNR139" s="819"/>
      <c r="HNS139" s="819"/>
      <c r="HNT139" s="819"/>
      <c r="HNU139" s="819"/>
      <c r="HNV139" s="819"/>
      <c r="HNW139" s="819"/>
      <c r="HNX139" s="819"/>
      <c r="HNY139" s="819"/>
      <c r="HNZ139" s="819"/>
      <c r="HOA139" s="819"/>
      <c r="HOB139" s="819"/>
      <c r="HOC139" s="819"/>
      <c r="HOD139" s="819"/>
      <c r="HOE139" s="819"/>
      <c r="HOF139" s="819"/>
      <c r="HOG139" s="819"/>
      <c r="HOH139" s="819"/>
      <c r="HOI139" s="819"/>
      <c r="HOJ139" s="819"/>
      <c r="HOK139" s="819"/>
      <c r="HOL139" s="819"/>
      <c r="HOM139" s="819"/>
      <c r="HON139" s="819"/>
      <c r="HOO139" s="819"/>
      <c r="HOP139" s="819"/>
      <c r="HOQ139" s="819"/>
      <c r="HOR139" s="819"/>
      <c r="HOS139" s="819"/>
      <c r="HOT139" s="819"/>
      <c r="HOU139" s="819"/>
      <c r="HOV139" s="819"/>
      <c r="HOW139" s="819"/>
      <c r="HOX139" s="819"/>
      <c r="HOY139" s="819"/>
      <c r="HOZ139" s="819"/>
      <c r="HPA139" s="819"/>
      <c r="HPB139" s="819"/>
      <c r="HPC139" s="819"/>
      <c r="HPD139" s="819"/>
      <c r="HPE139" s="819"/>
      <c r="HPF139" s="819"/>
      <c r="HPG139" s="819"/>
      <c r="HPH139" s="819"/>
      <c r="HPI139" s="819"/>
      <c r="HPJ139" s="819"/>
      <c r="HPK139" s="819"/>
      <c r="HPL139" s="819"/>
      <c r="HPM139" s="819"/>
      <c r="HPN139" s="819"/>
      <c r="HPO139" s="819"/>
      <c r="HPP139" s="819"/>
      <c r="HPQ139" s="819"/>
      <c r="HPR139" s="819"/>
      <c r="HPS139" s="819"/>
      <c r="HPT139" s="819"/>
      <c r="HPU139" s="819"/>
      <c r="HPV139" s="819"/>
      <c r="HPW139" s="819"/>
      <c r="HPX139" s="819"/>
      <c r="HPY139" s="819"/>
      <c r="HPZ139" s="819"/>
      <c r="HQA139" s="819"/>
      <c r="HQB139" s="819"/>
      <c r="HQC139" s="819"/>
      <c r="HQD139" s="819"/>
      <c r="HQE139" s="819"/>
      <c r="HQF139" s="819"/>
      <c r="HQG139" s="819"/>
      <c r="HQH139" s="819"/>
      <c r="HQI139" s="819"/>
      <c r="HQJ139" s="819"/>
      <c r="HQK139" s="819"/>
      <c r="HQL139" s="819"/>
      <c r="HQM139" s="819"/>
      <c r="HQN139" s="819"/>
      <c r="HQO139" s="819"/>
      <c r="HQP139" s="819"/>
      <c r="HQQ139" s="819"/>
      <c r="HQR139" s="819"/>
      <c r="HQS139" s="819"/>
      <c r="HQT139" s="819"/>
      <c r="HQU139" s="819"/>
      <c r="HQV139" s="819"/>
      <c r="HQW139" s="819"/>
      <c r="HQX139" s="819"/>
      <c r="HQY139" s="819"/>
      <c r="HQZ139" s="819"/>
      <c r="HRA139" s="819"/>
      <c r="HRB139" s="819"/>
      <c r="HRC139" s="819"/>
      <c r="HRD139" s="819"/>
      <c r="HRE139" s="819"/>
      <c r="HRF139" s="819"/>
      <c r="HRG139" s="819"/>
      <c r="HRH139" s="819"/>
      <c r="HRI139" s="819"/>
      <c r="HRJ139" s="819"/>
      <c r="HRK139" s="819"/>
      <c r="HRL139" s="819"/>
      <c r="HRM139" s="819"/>
      <c r="HRN139" s="819"/>
      <c r="HRO139" s="819"/>
      <c r="HRP139" s="819"/>
      <c r="HRQ139" s="819"/>
      <c r="HRR139" s="819"/>
      <c r="HRS139" s="819"/>
      <c r="HRT139" s="819"/>
      <c r="HRU139" s="819"/>
      <c r="HRV139" s="819"/>
      <c r="HRW139" s="819"/>
      <c r="HRX139" s="819"/>
      <c r="HRY139" s="819"/>
      <c r="HRZ139" s="819"/>
      <c r="HSA139" s="819"/>
      <c r="HSB139" s="819"/>
      <c r="HSC139" s="819"/>
      <c r="HSD139" s="819"/>
      <c r="HSE139" s="819"/>
      <c r="HSF139" s="819"/>
      <c r="HSG139" s="819"/>
      <c r="HSH139" s="819"/>
      <c r="HSI139" s="819"/>
      <c r="HSJ139" s="819"/>
      <c r="HSK139" s="819"/>
      <c r="HSL139" s="819"/>
      <c r="HSM139" s="819"/>
      <c r="HSN139" s="819"/>
      <c r="HSO139" s="819"/>
      <c r="HSP139" s="819"/>
      <c r="HSQ139" s="819"/>
      <c r="HSR139" s="819"/>
      <c r="HSS139" s="819"/>
      <c r="HST139" s="819"/>
      <c r="HSU139" s="819"/>
      <c r="HSV139" s="819"/>
      <c r="HSW139" s="819"/>
      <c r="HSX139" s="819"/>
      <c r="HSY139" s="819"/>
      <c r="HSZ139" s="819"/>
      <c r="HTA139" s="819"/>
      <c r="HTB139" s="819"/>
      <c r="HTC139" s="819"/>
      <c r="HTD139" s="819"/>
      <c r="HTE139" s="819"/>
      <c r="HTF139" s="819"/>
      <c r="HTG139" s="819"/>
      <c r="HTH139" s="819"/>
      <c r="HTI139" s="819"/>
      <c r="HTJ139" s="819"/>
      <c r="HTK139" s="819"/>
      <c r="HTL139" s="819"/>
      <c r="HTM139" s="819"/>
      <c r="HTN139" s="819"/>
      <c r="HTO139" s="819"/>
      <c r="HTP139" s="819"/>
      <c r="HTQ139" s="819"/>
      <c r="HTR139" s="819"/>
      <c r="HTS139" s="819"/>
      <c r="HTT139" s="819"/>
      <c r="HTU139" s="819"/>
      <c r="HTV139" s="819"/>
      <c r="HTW139" s="819"/>
      <c r="HTX139" s="819"/>
      <c r="HTY139" s="819"/>
      <c r="HTZ139" s="819"/>
      <c r="HUA139" s="819"/>
      <c r="HUB139" s="819"/>
      <c r="HUC139" s="819"/>
      <c r="HUD139" s="819"/>
      <c r="HUE139" s="819"/>
      <c r="HUF139" s="819"/>
      <c r="HUG139" s="819"/>
      <c r="HUH139" s="819"/>
      <c r="HUI139" s="819"/>
      <c r="HUJ139" s="819"/>
      <c r="HUK139" s="819"/>
      <c r="HUL139" s="819"/>
      <c r="HUM139" s="819"/>
      <c r="HUN139" s="819"/>
      <c r="HUO139" s="819"/>
      <c r="HUP139" s="819"/>
      <c r="HUQ139" s="819"/>
      <c r="HUR139" s="819"/>
      <c r="HUS139" s="819"/>
      <c r="HUT139" s="819"/>
      <c r="HUU139" s="819"/>
      <c r="HUV139" s="819"/>
      <c r="HUW139" s="819"/>
      <c r="HUX139" s="819"/>
      <c r="HUY139" s="819"/>
      <c r="HUZ139" s="819"/>
      <c r="HVA139" s="819"/>
      <c r="HVB139" s="819"/>
      <c r="HVC139" s="819"/>
      <c r="HVD139" s="819"/>
      <c r="HVE139" s="819"/>
      <c r="HVF139" s="819"/>
      <c r="HVG139" s="819"/>
      <c r="HVH139" s="819"/>
      <c r="HVI139" s="819"/>
      <c r="HVJ139" s="819"/>
      <c r="HVK139" s="819"/>
      <c r="HVL139" s="819"/>
      <c r="HVM139" s="819"/>
      <c r="HVN139" s="819"/>
      <c r="HVO139" s="819"/>
      <c r="HVP139" s="819"/>
      <c r="HVQ139" s="819"/>
      <c r="HVR139" s="819"/>
      <c r="HVS139" s="819"/>
      <c r="HVT139" s="819"/>
      <c r="HVU139" s="819"/>
      <c r="HVV139" s="819"/>
      <c r="HVW139" s="819"/>
      <c r="HVX139" s="819"/>
      <c r="HVY139" s="819"/>
      <c r="HVZ139" s="819"/>
      <c r="HWA139" s="819"/>
      <c r="HWB139" s="819"/>
      <c r="HWC139" s="819"/>
      <c r="HWD139" s="819"/>
      <c r="HWE139" s="819"/>
      <c r="HWF139" s="819"/>
      <c r="HWG139" s="819"/>
      <c r="HWH139" s="819"/>
      <c r="HWI139" s="819"/>
      <c r="HWJ139" s="819"/>
      <c r="HWK139" s="819"/>
      <c r="HWL139" s="819"/>
      <c r="HWM139" s="819"/>
      <c r="HWN139" s="819"/>
      <c r="HWO139" s="819"/>
      <c r="HWP139" s="819"/>
      <c r="HWQ139" s="819"/>
      <c r="HWR139" s="819"/>
      <c r="HWS139" s="819"/>
      <c r="HWT139" s="819"/>
      <c r="HWU139" s="819"/>
      <c r="HWV139" s="819"/>
      <c r="HWW139" s="819"/>
      <c r="HWX139" s="819"/>
      <c r="HWY139" s="819"/>
      <c r="HWZ139" s="819"/>
      <c r="HXA139" s="819"/>
      <c r="HXB139" s="819"/>
      <c r="HXC139" s="819"/>
      <c r="HXD139" s="819"/>
      <c r="HXE139" s="819"/>
      <c r="HXF139" s="819"/>
      <c r="HXG139" s="819"/>
      <c r="HXH139" s="819"/>
      <c r="HXI139" s="819"/>
      <c r="HXJ139" s="819"/>
      <c r="HXK139" s="819"/>
      <c r="HXL139" s="819"/>
      <c r="HXM139" s="819"/>
      <c r="HXN139" s="819"/>
      <c r="HXO139" s="819"/>
      <c r="HXP139" s="819"/>
      <c r="HXQ139" s="819"/>
      <c r="HXR139" s="819"/>
      <c r="HXS139" s="819"/>
      <c r="HXT139" s="819"/>
      <c r="HXU139" s="819"/>
      <c r="HXV139" s="819"/>
      <c r="HXW139" s="819"/>
      <c r="HXX139" s="819"/>
      <c r="HXY139" s="819"/>
      <c r="HXZ139" s="819"/>
      <c r="HYA139" s="819"/>
      <c r="HYB139" s="819"/>
      <c r="HYC139" s="819"/>
      <c r="HYD139" s="819"/>
      <c r="HYE139" s="819"/>
      <c r="HYF139" s="819"/>
      <c r="HYG139" s="819"/>
      <c r="HYH139" s="819"/>
      <c r="HYI139" s="819"/>
      <c r="HYJ139" s="819"/>
      <c r="HYK139" s="819"/>
      <c r="HYL139" s="819"/>
      <c r="HYM139" s="819"/>
      <c r="HYN139" s="819"/>
      <c r="HYO139" s="819"/>
      <c r="HYP139" s="819"/>
      <c r="HYQ139" s="819"/>
      <c r="HYR139" s="819"/>
      <c r="HYS139" s="819"/>
      <c r="HYT139" s="819"/>
      <c r="HYU139" s="819"/>
      <c r="HYV139" s="819"/>
      <c r="HYW139" s="819"/>
      <c r="HYX139" s="819"/>
      <c r="HYY139" s="819"/>
      <c r="HYZ139" s="819"/>
      <c r="HZA139" s="819"/>
      <c r="HZB139" s="819"/>
      <c r="HZC139" s="819"/>
      <c r="HZD139" s="819"/>
      <c r="HZE139" s="819"/>
      <c r="HZF139" s="819"/>
      <c r="HZG139" s="819"/>
      <c r="HZH139" s="819"/>
      <c r="HZI139" s="819"/>
      <c r="HZJ139" s="819"/>
      <c r="HZK139" s="819"/>
      <c r="HZL139" s="819"/>
      <c r="HZM139" s="819"/>
      <c r="HZN139" s="819"/>
      <c r="HZO139" s="819"/>
      <c r="HZP139" s="819"/>
      <c r="HZQ139" s="819"/>
      <c r="HZR139" s="819"/>
      <c r="HZS139" s="819"/>
      <c r="HZT139" s="819"/>
      <c r="HZU139" s="819"/>
      <c r="HZV139" s="819"/>
      <c r="HZW139" s="819"/>
      <c r="HZX139" s="819"/>
      <c r="HZY139" s="819"/>
      <c r="HZZ139" s="819"/>
      <c r="IAA139" s="819"/>
      <c r="IAB139" s="819"/>
      <c r="IAC139" s="819"/>
      <c r="IAD139" s="819"/>
      <c r="IAE139" s="819"/>
      <c r="IAF139" s="819"/>
      <c r="IAG139" s="819"/>
      <c r="IAH139" s="819"/>
      <c r="IAI139" s="819"/>
      <c r="IAJ139" s="819"/>
      <c r="IAK139" s="819"/>
      <c r="IAL139" s="819"/>
      <c r="IAM139" s="819"/>
      <c r="IAN139" s="819"/>
      <c r="IAO139" s="819"/>
      <c r="IAP139" s="819"/>
      <c r="IAQ139" s="819"/>
      <c r="IAR139" s="819"/>
      <c r="IAS139" s="819"/>
      <c r="IAT139" s="819"/>
      <c r="IAU139" s="819"/>
      <c r="IAV139" s="819"/>
      <c r="IAW139" s="819"/>
      <c r="IAX139" s="819"/>
      <c r="IAY139" s="819"/>
      <c r="IAZ139" s="819"/>
      <c r="IBA139" s="819"/>
      <c r="IBB139" s="819"/>
      <c r="IBC139" s="819"/>
      <c r="IBD139" s="819"/>
      <c r="IBE139" s="819"/>
      <c r="IBF139" s="819"/>
      <c r="IBG139" s="819"/>
      <c r="IBH139" s="819"/>
      <c r="IBI139" s="819"/>
      <c r="IBJ139" s="819"/>
      <c r="IBK139" s="819"/>
      <c r="IBL139" s="819"/>
      <c r="IBM139" s="819"/>
      <c r="IBN139" s="819"/>
      <c r="IBO139" s="819"/>
      <c r="IBP139" s="819"/>
      <c r="IBQ139" s="819"/>
      <c r="IBR139" s="819"/>
      <c r="IBS139" s="819"/>
      <c r="IBT139" s="819"/>
      <c r="IBU139" s="819"/>
      <c r="IBV139" s="819"/>
      <c r="IBW139" s="819"/>
      <c r="IBX139" s="819"/>
      <c r="IBY139" s="819"/>
      <c r="IBZ139" s="819"/>
      <c r="ICA139" s="819"/>
      <c r="ICB139" s="819"/>
      <c r="ICC139" s="819"/>
      <c r="ICD139" s="819"/>
      <c r="ICE139" s="819"/>
      <c r="ICF139" s="819"/>
      <c r="ICG139" s="819"/>
      <c r="ICH139" s="819"/>
      <c r="ICI139" s="819"/>
      <c r="ICJ139" s="819"/>
      <c r="ICK139" s="819"/>
      <c r="ICL139" s="819"/>
      <c r="ICM139" s="819"/>
      <c r="ICN139" s="819"/>
      <c r="ICO139" s="819"/>
      <c r="ICP139" s="819"/>
      <c r="ICQ139" s="819"/>
      <c r="ICR139" s="819"/>
      <c r="ICS139" s="819"/>
      <c r="ICT139" s="819"/>
      <c r="ICU139" s="819"/>
      <c r="ICV139" s="819"/>
      <c r="ICW139" s="819"/>
      <c r="ICX139" s="819"/>
      <c r="ICY139" s="819"/>
      <c r="ICZ139" s="819"/>
      <c r="IDA139" s="819"/>
      <c r="IDB139" s="819"/>
      <c r="IDC139" s="819"/>
      <c r="IDD139" s="819"/>
      <c r="IDE139" s="819"/>
      <c r="IDF139" s="819"/>
      <c r="IDG139" s="819"/>
      <c r="IDH139" s="819"/>
      <c r="IDI139" s="819"/>
      <c r="IDJ139" s="819"/>
      <c r="IDK139" s="819"/>
      <c r="IDL139" s="819"/>
      <c r="IDM139" s="819"/>
      <c r="IDN139" s="819"/>
      <c r="IDO139" s="819"/>
      <c r="IDP139" s="819"/>
      <c r="IDQ139" s="819"/>
      <c r="IDR139" s="819"/>
      <c r="IDS139" s="819"/>
      <c r="IDT139" s="819"/>
      <c r="IDU139" s="819"/>
      <c r="IDV139" s="819"/>
      <c r="IDW139" s="819"/>
      <c r="IDX139" s="819"/>
      <c r="IDY139" s="819"/>
      <c r="IDZ139" s="819"/>
      <c r="IEA139" s="819"/>
      <c r="IEB139" s="819"/>
      <c r="IEC139" s="819"/>
      <c r="IED139" s="819"/>
      <c r="IEE139" s="819"/>
      <c r="IEF139" s="819"/>
      <c r="IEG139" s="819"/>
      <c r="IEH139" s="819"/>
      <c r="IEI139" s="819"/>
      <c r="IEJ139" s="819"/>
      <c r="IEK139" s="819"/>
      <c r="IEL139" s="819"/>
      <c r="IEM139" s="819"/>
      <c r="IEN139" s="819"/>
      <c r="IEO139" s="819"/>
      <c r="IEP139" s="819"/>
      <c r="IEQ139" s="819"/>
      <c r="IER139" s="819"/>
      <c r="IES139" s="819"/>
      <c r="IET139" s="819"/>
      <c r="IEU139" s="819"/>
      <c r="IEV139" s="819"/>
      <c r="IEW139" s="819"/>
      <c r="IEX139" s="819"/>
      <c r="IEY139" s="819"/>
      <c r="IEZ139" s="819"/>
      <c r="IFA139" s="819"/>
      <c r="IFB139" s="819"/>
      <c r="IFC139" s="819"/>
      <c r="IFD139" s="819"/>
      <c r="IFE139" s="819"/>
      <c r="IFF139" s="819"/>
      <c r="IFG139" s="819"/>
      <c r="IFH139" s="819"/>
      <c r="IFI139" s="819"/>
      <c r="IFJ139" s="819"/>
      <c r="IFK139" s="819"/>
      <c r="IFL139" s="819"/>
      <c r="IFM139" s="819"/>
      <c r="IFN139" s="819"/>
      <c r="IFO139" s="819"/>
      <c r="IFP139" s="819"/>
      <c r="IFQ139" s="819"/>
      <c r="IFR139" s="819"/>
      <c r="IFS139" s="819"/>
      <c r="IFT139" s="819"/>
      <c r="IFU139" s="819"/>
      <c r="IFV139" s="819"/>
      <c r="IFW139" s="819"/>
      <c r="IFX139" s="819"/>
      <c r="IFY139" s="819"/>
      <c r="IFZ139" s="819"/>
      <c r="IGA139" s="819"/>
      <c r="IGB139" s="819"/>
      <c r="IGC139" s="819"/>
      <c r="IGD139" s="819"/>
      <c r="IGE139" s="819"/>
      <c r="IGF139" s="819"/>
      <c r="IGG139" s="819"/>
      <c r="IGH139" s="819"/>
      <c r="IGI139" s="819"/>
      <c r="IGJ139" s="819"/>
      <c r="IGK139" s="819"/>
      <c r="IGL139" s="819"/>
      <c r="IGM139" s="819"/>
      <c r="IGN139" s="819"/>
      <c r="IGO139" s="819"/>
      <c r="IGP139" s="819"/>
      <c r="IGQ139" s="819"/>
      <c r="IGR139" s="819"/>
      <c r="IGS139" s="819"/>
      <c r="IGT139" s="819"/>
      <c r="IGU139" s="819"/>
      <c r="IGV139" s="819"/>
      <c r="IGW139" s="819"/>
      <c r="IGX139" s="819"/>
      <c r="IGY139" s="819"/>
      <c r="IGZ139" s="819"/>
      <c r="IHA139" s="819"/>
      <c r="IHB139" s="819"/>
      <c r="IHC139" s="819"/>
      <c r="IHD139" s="819"/>
      <c r="IHE139" s="819"/>
      <c r="IHF139" s="819"/>
      <c r="IHG139" s="819"/>
      <c r="IHH139" s="819"/>
      <c r="IHI139" s="819"/>
      <c r="IHJ139" s="819"/>
      <c r="IHK139" s="819"/>
      <c r="IHL139" s="819"/>
      <c r="IHM139" s="819"/>
      <c r="IHN139" s="819"/>
      <c r="IHO139" s="819"/>
      <c r="IHP139" s="819"/>
      <c r="IHQ139" s="819"/>
      <c r="IHR139" s="819"/>
      <c r="IHS139" s="819"/>
      <c r="IHT139" s="819"/>
      <c r="IHU139" s="819"/>
      <c r="IHV139" s="819"/>
      <c r="IHW139" s="819"/>
      <c r="IHX139" s="819"/>
      <c r="IHY139" s="819"/>
      <c r="IHZ139" s="819"/>
      <c r="IIA139" s="819"/>
      <c r="IIB139" s="819"/>
      <c r="IIC139" s="819"/>
      <c r="IID139" s="819"/>
      <c r="IIE139" s="819"/>
      <c r="IIF139" s="819"/>
      <c r="IIG139" s="819"/>
      <c r="IIH139" s="819"/>
      <c r="III139" s="819"/>
      <c r="IIJ139" s="819"/>
      <c r="IIK139" s="819"/>
      <c r="IIL139" s="819"/>
      <c r="IIM139" s="819"/>
      <c r="IIN139" s="819"/>
      <c r="IIO139" s="819"/>
      <c r="IIP139" s="819"/>
      <c r="IIQ139" s="819"/>
      <c r="IIR139" s="819"/>
      <c r="IIS139" s="819"/>
      <c r="IIT139" s="819"/>
      <c r="IIU139" s="819"/>
      <c r="IIV139" s="819"/>
      <c r="IIW139" s="819"/>
      <c r="IIX139" s="819"/>
      <c r="IIY139" s="819"/>
      <c r="IIZ139" s="819"/>
      <c r="IJA139" s="819"/>
      <c r="IJB139" s="819"/>
      <c r="IJC139" s="819"/>
      <c r="IJD139" s="819"/>
      <c r="IJE139" s="819"/>
      <c r="IJF139" s="819"/>
      <c r="IJG139" s="819"/>
      <c r="IJH139" s="819"/>
      <c r="IJI139" s="819"/>
      <c r="IJJ139" s="819"/>
      <c r="IJK139" s="819"/>
      <c r="IJL139" s="819"/>
      <c r="IJM139" s="819"/>
      <c r="IJN139" s="819"/>
      <c r="IJO139" s="819"/>
      <c r="IJP139" s="819"/>
      <c r="IJQ139" s="819"/>
      <c r="IJR139" s="819"/>
      <c r="IJS139" s="819"/>
      <c r="IJT139" s="819"/>
      <c r="IJU139" s="819"/>
      <c r="IJV139" s="819"/>
      <c r="IJW139" s="819"/>
      <c r="IJX139" s="819"/>
      <c r="IJY139" s="819"/>
      <c r="IJZ139" s="819"/>
      <c r="IKA139" s="819"/>
      <c r="IKB139" s="819"/>
      <c r="IKC139" s="819"/>
      <c r="IKD139" s="819"/>
      <c r="IKE139" s="819"/>
      <c r="IKF139" s="819"/>
      <c r="IKG139" s="819"/>
      <c r="IKH139" s="819"/>
      <c r="IKI139" s="819"/>
      <c r="IKJ139" s="819"/>
      <c r="IKK139" s="819"/>
      <c r="IKL139" s="819"/>
      <c r="IKM139" s="819"/>
      <c r="IKN139" s="819"/>
      <c r="IKO139" s="819"/>
      <c r="IKP139" s="819"/>
      <c r="IKQ139" s="819"/>
      <c r="IKR139" s="819"/>
      <c r="IKS139" s="819"/>
      <c r="IKT139" s="819"/>
      <c r="IKU139" s="819"/>
      <c r="IKV139" s="819"/>
      <c r="IKW139" s="819"/>
      <c r="IKX139" s="819"/>
      <c r="IKY139" s="819"/>
      <c r="IKZ139" s="819"/>
      <c r="ILA139" s="819"/>
      <c r="ILB139" s="819"/>
      <c r="ILC139" s="819"/>
      <c r="ILD139" s="819"/>
      <c r="ILE139" s="819"/>
      <c r="ILF139" s="819"/>
      <c r="ILG139" s="819"/>
      <c r="ILH139" s="819"/>
      <c r="ILI139" s="819"/>
      <c r="ILJ139" s="819"/>
      <c r="ILK139" s="819"/>
      <c r="ILL139" s="819"/>
      <c r="ILM139" s="819"/>
      <c r="ILN139" s="819"/>
      <c r="ILO139" s="819"/>
      <c r="ILP139" s="819"/>
      <c r="ILQ139" s="819"/>
      <c r="ILR139" s="819"/>
      <c r="ILS139" s="819"/>
      <c r="ILT139" s="819"/>
      <c r="ILU139" s="819"/>
      <c r="ILV139" s="819"/>
      <c r="ILW139" s="819"/>
      <c r="ILX139" s="819"/>
      <c r="ILY139" s="819"/>
      <c r="ILZ139" s="819"/>
      <c r="IMA139" s="819"/>
      <c r="IMB139" s="819"/>
      <c r="IMC139" s="819"/>
      <c r="IMD139" s="819"/>
      <c r="IME139" s="819"/>
      <c r="IMF139" s="819"/>
      <c r="IMG139" s="819"/>
      <c r="IMH139" s="819"/>
      <c r="IMI139" s="819"/>
      <c r="IMJ139" s="819"/>
      <c r="IMK139" s="819"/>
      <c r="IML139" s="819"/>
      <c r="IMM139" s="819"/>
      <c r="IMN139" s="819"/>
      <c r="IMO139" s="819"/>
      <c r="IMP139" s="819"/>
      <c r="IMQ139" s="819"/>
      <c r="IMR139" s="819"/>
      <c r="IMS139" s="819"/>
      <c r="IMT139" s="819"/>
      <c r="IMU139" s="819"/>
      <c r="IMV139" s="819"/>
      <c r="IMW139" s="819"/>
      <c r="IMX139" s="819"/>
      <c r="IMY139" s="819"/>
      <c r="IMZ139" s="819"/>
      <c r="INA139" s="819"/>
      <c r="INB139" s="819"/>
      <c r="INC139" s="819"/>
      <c r="IND139" s="819"/>
      <c r="INE139" s="819"/>
      <c r="INF139" s="819"/>
      <c r="ING139" s="819"/>
      <c r="INH139" s="819"/>
      <c r="INI139" s="819"/>
      <c r="INJ139" s="819"/>
      <c r="INK139" s="819"/>
      <c r="INL139" s="819"/>
      <c r="INM139" s="819"/>
      <c r="INN139" s="819"/>
      <c r="INO139" s="819"/>
      <c r="INP139" s="819"/>
      <c r="INQ139" s="819"/>
      <c r="INR139" s="819"/>
      <c r="INS139" s="819"/>
      <c r="INT139" s="819"/>
      <c r="INU139" s="819"/>
      <c r="INV139" s="819"/>
      <c r="INW139" s="819"/>
      <c r="INX139" s="819"/>
      <c r="INY139" s="819"/>
      <c r="INZ139" s="819"/>
      <c r="IOA139" s="819"/>
      <c r="IOB139" s="819"/>
      <c r="IOC139" s="819"/>
      <c r="IOD139" s="819"/>
      <c r="IOE139" s="819"/>
      <c r="IOF139" s="819"/>
      <c r="IOG139" s="819"/>
      <c r="IOH139" s="819"/>
      <c r="IOI139" s="819"/>
      <c r="IOJ139" s="819"/>
      <c r="IOK139" s="819"/>
      <c r="IOL139" s="819"/>
      <c r="IOM139" s="819"/>
      <c r="ION139" s="819"/>
      <c r="IOO139" s="819"/>
      <c r="IOP139" s="819"/>
      <c r="IOQ139" s="819"/>
      <c r="IOR139" s="819"/>
      <c r="IOS139" s="819"/>
      <c r="IOT139" s="819"/>
      <c r="IOU139" s="819"/>
      <c r="IOV139" s="819"/>
      <c r="IOW139" s="819"/>
      <c r="IOX139" s="819"/>
      <c r="IOY139" s="819"/>
      <c r="IOZ139" s="819"/>
      <c r="IPA139" s="819"/>
      <c r="IPB139" s="819"/>
      <c r="IPC139" s="819"/>
      <c r="IPD139" s="819"/>
      <c r="IPE139" s="819"/>
      <c r="IPF139" s="819"/>
      <c r="IPG139" s="819"/>
      <c r="IPH139" s="819"/>
      <c r="IPI139" s="819"/>
      <c r="IPJ139" s="819"/>
      <c r="IPK139" s="819"/>
      <c r="IPL139" s="819"/>
      <c r="IPM139" s="819"/>
      <c r="IPN139" s="819"/>
      <c r="IPO139" s="819"/>
      <c r="IPP139" s="819"/>
      <c r="IPQ139" s="819"/>
      <c r="IPR139" s="819"/>
      <c r="IPS139" s="819"/>
      <c r="IPT139" s="819"/>
      <c r="IPU139" s="819"/>
      <c r="IPV139" s="819"/>
      <c r="IPW139" s="819"/>
      <c r="IPX139" s="819"/>
      <c r="IPY139" s="819"/>
      <c r="IPZ139" s="819"/>
      <c r="IQA139" s="819"/>
      <c r="IQB139" s="819"/>
      <c r="IQC139" s="819"/>
      <c r="IQD139" s="819"/>
      <c r="IQE139" s="819"/>
      <c r="IQF139" s="819"/>
      <c r="IQG139" s="819"/>
      <c r="IQH139" s="819"/>
      <c r="IQI139" s="819"/>
      <c r="IQJ139" s="819"/>
      <c r="IQK139" s="819"/>
      <c r="IQL139" s="819"/>
      <c r="IQM139" s="819"/>
      <c r="IQN139" s="819"/>
      <c r="IQO139" s="819"/>
      <c r="IQP139" s="819"/>
      <c r="IQQ139" s="819"/>
      <c r="IQR139" s="819"/>
      <c r="IQS139" s="819"/>
      <c r="IQT139" s="819"/>
      <c r="IQU139" s="819"/>
      <c r="IQV139" s="819"/>
      <c r="IQW139" s="819"/>
      <c r="IQX139" s="819"/>
      <c r="IQY139" s="819"/>
      <c r="IQZ139" s="819"/>
      <c r="IRA139" s="819"/>
      <c r="IRB139" s="819"/>
      <c r="IRC139" s="819"/>
      <c r="IRD139" s="819"/>
      <c r="IRE139" s="819"/>
      <c r="IRF139" s="819"/>
      <c r="IRG139" s="819"/>
      <c r="IRH139" s="819"/>
      <c r="IRI139" s="819"/>
      <c r="IRJ139" s="819"/>
      <c r="IRK139" s="819"/>
      <c r="IRL139" s="819"/>
      <c r="IRM139" s="819"/>
      <c r="IRN139" s="819"/>
      <c r="IRO139" s="819"/>
      <c r="IRP139" s="819"/>
      <c r="IRQ139" s="819"/>
      <c r="IRR139" s="819"/>
      <c r="IRS139" s="819"/>
      <c r="IRT139" s="819"/>
      <c r="IRU139" s="819"/>
      <c r="IRV139" s="819"/>
      <c r="IRW139" s="819"/>
      <c r="IRX139" s="819"/>
      <c r="IRY139" s="819"/>
      <c r="IRZ139" s="819"/>
      <c r="ISA139" s="819"/>
      <c r="ISB139" s="819"/>
      <c r="ISC139" s="819"/>
      <c r="ISD139" s="819"/>
      <c r="ISE139" s="819"/>
      <c r="ISF139" s="819"/>
      <c r="ISG139" s="819"/>
      <c r="ISH139" s="819"/>
      <c r="ISI139" s="819"/>
      <c r="ISJ139" s="819"/>
      <c r="ISK139" s="819"/>
      <c r="ISL139" s="819"/>
      <c r="ISM139" s="819"/>
      <c r="ISN139" s="819"/>
      <c r="ISO139" s="819"/>
      <c r="ISP139" s="819"/>
      <c r="ISQ139" s="819"/>
      <c r="ISR139" s="819"/>
      <c r="ISS139" s="819"/>
      <c r="IST139" s="819"/>
      <c r="ISU139" s="819"/>
      <c r="ISV139" s="819"/>
      <c r="ISW139" s="819"/>
      <c r="ISX139" s="819"/>
      <c r="ISY139" s="819"/>
      <c r="ISZ139" s="819"/>
      <c r="ITA139" s="819"/>
      <c r="ITB139" s="819"/>
      <c r="ITC139" s="819"/>
      <c r="ITD139" s="819"/>
      <c r="ITE139" s="819"/>
      <c r="ITF139" s="819"/>
      <c r="ITG139" s="819"/>
      <c r="ITH139" s="819"/>
      <c r="ITI139" s="819"/>
      <c r="ITJ139" s="819"/>
      <c r="ITK139" s="819"/>
      <c r="ITL139" s="819"/>
      <c r="ITM139" s="819"/>
      <c r="ITN139" s="819"/>
      <c r="ITO139" s="819"/>
      <c r="ITP139" s="819"/>
      <c r="ITQ139" s="819"/>
      <c r="ITR139" s="819"/>
      <c r="ITS139" s="819"/>
      <c r="ITT139" s="819"/>
      <c r="ITU139" s="819"/>
      <c r="ITV139" s="819"/>
      <c r="ITW139" s="819"/>
      <c r="ITX139" s="819"/>
      <c r="ITY139" s="819"/>
      <c r="ITZ139" s="819"/>
      <c r="IUA139" s="819"/>
      <c r="IUB139" s="819"/>
      <c r="IUC139" s="819"/>
      <c r="IUD139" s="819"/>
      <c r="IUE139" s="819"/>
      <c r="IUF139" s="819"/>
      <c r="IUG139" s="819"/>
      <c r="IUH139" s="819"/>
      <c r="IUI139" s="819"/>
      <c r="IUJ139" s="819"/>
      <c r="IUK139" s="819"/>
      <c r="IUL139" s="819"/>
      <c r="IUM139" s="819"/>
      <c r="IUN139" s="819"/>
      <c r="IUO139" s="819"/>
      <c r="IUP139" s="819"/>
      <c r="IUQ139" s="819"/>
      <c r="IUR139" s="819"/>
      <c r="IUS139" s="819"/>
      <c r="IUT139" s="819"/>
      <c r="IUU139" s="819"/>
      <c r="IUV139" s="819"/>
      <c r="IUW139" s="819"/>
      <c r="IUX139" s="819"/>
      <c r="IUY139" s="819"/>
      <c r="IUZ139" s="819"/>
      <c r="IVA139" s="819"/>
      <c r="IVB139" s="819"/>
      <c r="IVC139" s="819"/>
      <c r="IVD139" s="819"/>
      <c r="IVE139" s="819"/>
      <c r="IVF139" s="819"/>
      <c r="IVG139" s="819"/>
      <c r="IVH139" s="819"/>
      <c r="IVI139" s="819"/>
      <c r="IVJ139" s="819"/>
      <c r="IVK139" s="819"/>
      <c r="IVL139" s="819"/>
      <c r="IVM139" s="819"/>
      <c r="IVN139" s="819"/>
      <c r="IVO139" s="819"/>
      <c r="IVP139" s="819"/>
      <c r="IVQ139" s="819"/>
      <c r="IVR139" s="819"/>
      <c r="IVS139" s="819"/>
      <c r="IVT139" s="819"/>
      <c r="IVU139" s="819"/>
      <c r="IVV139" s="819"/>
      <c r="IVW139" s="819"/>
      <c r="IVX139" s="819"/>
      <c r="IVY139" s="819"/>
      <c r="IVZ139" s="819"/>
      <c r="IWA139" s="819"/>
      <c r="IWB139" s="819"/>
      <c r="IWC139" s="819"/>
      <c r="IWD139" s="819"/>
      <c r="IWE139" s="819"/>
      <c r="IWF139" s="819"/>
      <c r="IWG139" s="819"/>
      <c r="IWH139" s="819"/>
      <c r="IWI139" s="819"/>
      <c r="IWJ139" s="819"/>
      <c r="IWK139" s="819"/>
      <c r="IWL139" s="819"/>
      <c r="IWM139" s="819"/>
      <c r="IWN139" s="819"/>
      <c r="IWO139" s="819"/>
      <c r="IWP139" s="819"/>
      <c r="IWQ139" s="819"/>
      <c r="IWR139" s="819"/>
      <c r="IWS139" s="819"/>
      <c r="IWT139" s="819"/>
      <c r="IWU139" s="819"/>
      <c r="IWV139" s="819"/>
      <c r="IWW139" s="819"/>
      <c r="IWX139" s="819"/>
      <c r="IWY139" s="819"/>
      <c r="IWZ139" s="819"/>
      <c r="IXA139" s="819"/>
      <c r="IXB139" s="819"/>
      <c r="IXC139" s="819"/>
      <c r="IXD139" s="819"/>
      <c r="IXE139" s="819"/>
      <c r="IXF139" s="819"/>
      <c r="IXG139" s="819"/>
      <c r="IXH139" s="819"/>
      <c r="IXI139" s="819"/>
      <c r="IXJ139" s="819"/>
      <c r="IXK139" s="819"/>
      <c r="IXL139" s="819"/>
      <c r="IXM139" s="819"/>
      <c r="IXN139" s="819"/>
      <c r="IXO139" s="819"/>
      <c r="IXP139" s="819"/>
      <c r="IXQ139" s="819"/>
      <c r="IXR139" s="819"/>
      <c r="IXS139" s="819"/>
      <c r="IXT139" s="819"/>
      <c r="IXU139" s="819"/>
      <c r="IXV139" s="819"/>
      <c r="IXW139" s="819"/>
      <c r="IXX139" s="819"/>
      <c r="IXY139" s="819"/>
      <c r="IXZ139" s="819"/>
      <c r="IYA139" s="819"/>
      <c r="IYB139" s="819"/>
      <c r="IYC139" s="819"/>
      <c r="IYD139" s="819"/>
      <c r="IYE139" s="819"/>
      <c r="IYF139" s="819"/>
      <c r="IYG139" s="819"/>
      <c r="IYH139" s="819"/>
      <c r="IYI139" s="819"/>
      <c r="IYJ139" s="819"/>
      <c r="IYK139" s="819"/>
      <c r="IYL139" s="819"/>
      <c r="IYM139" s="819"/>
      <c r="IYN139" s="819"/>
      <c r="IYO139" s="819"/>
      <c r="IYP139" s="819"/>
      <c r="IYQ139" s="819"/>
      <c r="IYR139" s="819"/>
      <c r="IYS139" s="819"/>
      <c r="IYT139" s="819"/>
      <c r="IYU139" s="819"/>
      <c r="IYV139" s="819"/>
      <c r="IYW139" s="819"/>
      <c r="IYX139" s="819"/>
      <c r="IYY139" s="819"/>
      <c r="IYZ139" s="819"/>
      <c r="IZA139" s="819"/>
      <c r="IZB139" s="819"/>
      <c r="IZC139" s="819"/>
      <c r="IZD139" s="819"/>
      <c r="IZE139" s="819"/>
      <c r="IZF139" s="819"/>
      <c r="IZG139" s="819"/>
      <c r="IZH139" s="819"/>
      <c r="IZI139" s="819"/>
      <c r="IZJ139" s="819"/>
      <c r="IZK139" s="819"/>
      <c r="IZL139" s="819"/>
      <c r="IZM139" s="819"/>
      <c r="IZN139" s="819"/>
      <c r="IZO139" s="819"/>
      <c r="IZP139" s="819"/>
      <c r="IZQ139" s="819"/>
      <c r="IZR139" s="819"/>
      <c r="IZS139" s="819"/>
      <c r="IZT139" s="819"/>
      <c r="IZU139" s="819"/>
      <c r="IZV139" s="819"/>
      <c r="IZW139" s="819"/>
      <c r="IZX139" s="819"/>
      <c r="IZY139" s="819"/>
      <c r="IZZ139" s="819"/>
      <c r="JAA139" s="819"/>
      <c r="JAB139" s="819"/>
      <c r="JAC139" s="819"/>
      <c r="JAD139" s="819"/>
      <c r="JAE139" s="819"/>
      <c r="JAF139" s="819"/>
      <c r="JAG139" s="819"/>
      <c r="JAH139" s="819"/>
      <c r="JAI139" s="819"/>
      <c r="JAJ139" s="819"/>
      <c r="JAK139" s="819"/>
      <c r="JAL139" s="819"/>
      <c r="JAM139" s="819"/>
      <c r="JAN139" s="819"/>
      <c r="JAO139" s="819"/>
      <c r="JAP139" s="819"/>
      <c r="JAQ139" s="819"/>
      <c r="JAR139" s="819"/>
      <c r="JAS139" s="819"/>
      <c r="JAT139" s="819"/>
      <c r="JAU139" s="819"/>
      <c r="JAV139" s="819"/>
      <c r="JAW139" s="819"/>
      <c r="JAX139" s="819"/>
      <c r="JAY139" s="819"/>
      <c r="JAZ139" s="819"/>
      <c r="JBA139" s="819"/>
      <c r="JBB139" s="819"/>
      <c r="JBC139" s="819"/>
      <c r="JBD139" s="819"/>
      <c r="JBE139" s="819"/>
      <c r="JBF139" s="819"/>
      <c r="JBG139" s="819"/>
      <c r="JBH139" s="819"/>
      <c r="JBI139" s="819"/>
      <c r="JBJ139" s="819"/>
      <c r="JBK139" s="819"/>
      <c r="JBL139" s="819"/>
      <c r="JBM139" s="819"/>
      <c r="JBN139" s="819"/>
      <c r="JBO139" s="819"/>
      <c r="JBP139" s="819"/>
      <c r="JBQ139" s="819"/>
      <c r="JBR139" s="819"/>
      <c r="JBS139" s="819"/>
      <c r="JBT139" s="819"/>
      <c r="JBU139" s="819"/>
      <c r="JBV139" s="819"/>
      <c r="JBW139" s="819"/>
      <c r="JBX139" s="819"/>
      <c r="JBY139" s="819"/>
      <c r="JBZ139" s="819"/>
      <c r="JCA139" s="819"/>
      <c r="JCB139" s="819"/>
      <c r="JCC139" s="819"/>
      <c r="JCD139" s="819"/>
      <c r="JCE139" s="819"/>
      <c r="JCF139" s="819"/>
      <c r="JCG139" s="819"/>
      <c r="JCH139" s="819"/>
      <c r="JCI139" s="819"/>
      <c r="JCJ139" s="819"/>
      <c r="JCK139" s="819"/>
      <c r="JCL139" s="819"/>
      <c r="JCM139" s="819"/>
      <c r="JCN139" s="819"/>
      <c r="JCO139" s="819"/>
      <c r="JCP139" s="819"/>
      <c r="JCQ139" s="819"/>
      <c r="JCR139" s="819"/>
      <c r="JCS139" s="819"/>
      <c r="JCT139" s="819"/>
      <c r="JCU139" s="819"/>
      <c r="JCV139" s="819"/>
      <c r="JCW139" s="819"/>
      <c r="JCX139" s="819"/>
      <c r="JCY139" s="819"/>
      <c r="JCZ139" s="819"/>
      <c r="JDA139" s="819"/>
      <c r="JDB139" s="819"/>
      <c r="JDC139" s="819"/>
      <c r="JDD139" s="819"/>
      <c r="JDE139" s="819"/>
      <c r="JDF139" s="819"/>
      <c r="JDG139" s="819"/>
      <c r="JDH139" s="819"/>
      <c r="JDI139" s="819"/>
      <c r="JDJ139" s="819"/>
      <c r="JDK139" s="819"/>
      <c r="JDL139" s="819"/>
      <c r="JDM139" s="819"/>
      <c r="JDN139" s="819"/>
      <c r="JDO139" s="819"/>
      <c r="JDP139" s="819"/>
      <c r="JDQ139" s="819"/>
      <c r="JDR139" s="819"/>
      <c r="JDS139" s="819"/>
      <c r="JDT139" s="819"/>
      <c r="JDU139" s="819"/>
      <c r="JDV139" s="819"/>
      <c r="JDW139" s="819"/>
      <c r="JDX139" s="819"/>
      <c r="JDY139" s="819"/>
      <c r="JDZ139" s="819"/>
      <c r="JEA139" s="819"/>
      <c r="JEB139" s="819"/>
      <c r="JEC139" s="819"/>
      <c r="JED139" s="819"/>
      <c r="JEE139" s="819"/>
      <c r="JEF139" s="819"/>
      <c r="JEG139" s="819"/>
      <c r="JEH139" s="819"/>
      <c r="JEI139" s="819"/>
      <c r="JEJ139" s="819"/>
      <c r="JEK139" s="819"/>
      <c r="JEL139" s="819"/>
      <c r="JEM139" s="819"/>
      <c r="JEN139" s="819"/>
      <c r="JEO139" s="819"/>
      <c r="JEP139" s="819"/>
      <c r="JEQ139" s="819"/>
      <c r="JER139" s="819"/>
      <c r="JES139" s="819"/>
      <c r="JET139" s="819"/>
      <c r="JEU139" s="819"/>
      <c r="JEV139" s="819"/>
      <c r="JEW139" s="819"/>
      <c r="JEX139" s="819"/>
      <c r="JEY139" s="819"/>
      <c r="JEZ139" s="819"/>
      <c r="JFA139" s="819"/>
      <c r="JFB139" s="819"/>
      <c r="JFC139" s="819"/>
      <c r="JFD139" s="819"/>
      <c r="JFE139" s="819"/>
      <c r="JFF139" s="819"/>
      <c r="JFG139" s="819"/>
      <c r="JFH139" s="819"/>
      <c r="JFI139" s="819"/>
      <c r="JFJ139" s="819"/>
      <c r="JFK139" s="819"/>
      <c r="JFL139" s="819"/>
      <c r="JFM139" s="819"/>
      <c r="JFN139" s="819"/>
      <c r="JFO139" s="819"/>
      <c r="JFP139" s="819"/>
      <c r="JFQ139" s="819"/>
      <c r="JFR139" s="819"/>
      <c r="JFS139" s="819"/>
      <c r="JFT139" s="819"/>
      <c r="JFU139" s="819"/>
      <c r="JFV139" s="819"/>
      <c r="JFW139" s="819"/>
      <c r="JFX139" s="819"/>
      <c r="JFY139" s="819"/>
      <c r="JFZ139" s="819"/>
      <c r="JGA139" s="819"/>
      <c r="JGB139" s="819"/>
      <c r="JGC139" s="819"/>
      <c r="JGD139" s="819"/>
      <c r="JGE139" s="819"/>
      <c r="JGF139" s="819"/>
      <c r="JGG139" s="819"/>
      <c r="JGH139" s="819"/>
      <c r="JGI139" s="819"/>
      <c r="JGJ139" s="819"/>
      <c r="JGK139" s="819"/>
      <c r="JGL139" s="819"/>
      <c r="JGM139" s="819"/>
      <c r="JGN139" s="819"/>
      <c r="JGO139" s="819"/>
      <c r="JGP139" s="819"/>
      <c r="JGQ139" s="819"/>
      <c r="JGR139" s="819"/>
      <c r="JGS139" s="819"/>
      <c r="JGT139" s="819"/>
      <c r="JGU139" s="819"/>
      <c r="JGV139" s="819"/>
      <c r="JGW139" s="819"/>
      <c r="JGX139" s="819"/>
      <c r="JGY139" s="819"/>
      <c r="JGZ139" s="819"/>
      <c r="JHA139" s="819"/>
      <c r="JHB139" s="819"/>
      <c r="JHC139" s="819"/>
      <c r="JHD139" s="819"/>
      <c r="JHE139" s="819"/>
      <c r="JHF139" s="819"/>
      <c r="JHG139" s="819"/>
      <c r="JHH139" s="819"/>
      <c r="JHI139" s="819"/>
      <c r="JHJ139" s="819"/>
      <c r="JHK139" s="819"/>
      <c r="JHL139" s="819"/>
      <c r="JHM139" s="819"/>
      <c r="JHN139" s="819"/>
      <c r="JHO139" s="819"/>
      <c r="JHP139" s="819"/>
      <c r="JHQ139" s="819"/>
      <c r="JHR139" s="819"/>
      <c r="JHS139" s="819"/>
      <c r="JHT139" s="819"/>
      <c r="JHU139" s="819"/>
      <c r="JHV139" s="819"/>
      <c r="JHW139" s="819"/>
      <c r="JHX139" s="819"/>
      <c r="JHY139" s="819"/>
      <c r="JHZ139" s="819"/>
      <c r="JIA139" s="819"/>
      <c r="JIB139" s="819"/>
      <c r="JIC139" s="819"/>
      <c r="JID139" s="819"/>
      <c r="JIE139" s="819"/>
      <c r="JIF139" s="819"/>
      <c r="JIG139" s="819"/>
      <c r="JIH139" s="819"/>
      <c r="JII139" s="819"/>
      <c r="JIJ139" s="819"/>
      <c r="JIK139" s="819"/>
      <c r="JIL139" s="819"/>
      <c r="JIM139" s="819"/>
      <c r="JIN139" s="819"/>
      <c r="JIO139" s="819"/>
      <c r="JIP139" s="819"/>
      <c r="JIQ139" s="819"/>
      <c r="JIR139" s="819"/>
      <c r="JIS139" s="819"/>
      <c r="JIT139" s="819"/>
      <c r="JIU139" s="819"/>
      <c r="JIV139" s="819"/>
      <c r="JIW139" s="819"/>
      <c r="JIX139" s="819"/>
      <c r="JIY139" s="819"/>
      <c r="JIZ139" s="819"/>
      <c r="JJA139" s="819"/>
      <c r="JJB139" s="819"/>
      <c r="JJC139" s="819"/>
      <c r="JJD139" s="819"/>
      <c r="JJE139" s="819"/>
      <c r="JJF139" s="819"/>
      <c r="JJG139" s="819"/>
      <c r="JJH139" s="819"/>
      <c r="JJI139" s="819"/>
      <c r="JJJ139" s="819"/>
      <c r="JJK139" s="819"/>
      <c r="JJL139" s="819"/>
      <c r="JJM139" s="819"/>
      <c r="JJN139" s="819"/>
      <c r="JJO139" s="819"/>
      <c r="JJP139" s="819"/>
      <c r="JJQ139" s="819"/>
      <c r="JJR139" s="819"/>
      <c r="JJS139" s="819"/>
      <c r="JJT139" s="819"/>
      <c r="JJU139" s="819"/>
      <c r="JJV139" s="819"/>
      <c r="JJW139" s="819"/>
      <c r="JJX139" s="819"/>
      <c r="JJY139" s="819"/>
      <c r="JJZ139" s="819"/>
      <c r="JKA139" s="819"/>
      <c r="JKB139" s="819"/>
      <c r="JKC139" s="819"/>
      <c r="JKD139" s="819"/>
      <c r="JKE139" s="819"/>
      <c r="JKF139" s="819"/>
      <c r="JKG139" s="819"/>
      <c r="JKH139" s="819"/>
      <c r="JKI139" s="819"/>
      <c r="JKJ139" s="819"/>
      <c r="JKK139" s="819"/>
      <c r="JKL139" s="819"/>
      <c r="JKM139" s="819"/>
      <c r="JKN139" s="819"/>
      <c r="JKO139" s="819"/>
      <c r="JKP139" s="819"/>
      <c r="JKQ139" s="819"/>
      <c r="JKR139" s="819"/>
      <c r="JKS139" s="819"/>
      <c r="JKT139" s="819"/>
      <c r="JKU139" s="819"/>
      <c r="JKV139" s="819"/>
      <c r="JKW139" s="819"/>
      <c r="JKX139" s="819"/>
      <c r="JKY139" s="819"/>
      <c r="JKZ139" s="819"/>
      <c r="JLA139" s="819"/>
      <c r="JLB139" s="819"/>
      <c r="JLC139" s="819"/>
      <c r="JLD139" s="819"/>
      <c r="JLE139" s="819"/>
      <c r="JLF139" s="819"/>
      <c r="JLG139" s="819"/>
      <c r="JLH139" s="819"/>
      <c r="JLI139" s="819"/>
      <c r="JLJ139" s="819"/>
      <c r="JLK139" s="819"/>
      <c r="JLL139" s="819"/>
      <c r="JLM139" s="819"/>
      <c r="JLN139" s="819"/>
      <c r="JLO139" s="819"/>
      <c r="JLP139" s="819"/>
      <c r="JLQ139" s="819"/>
      <c r="JLR139" s="819"/>
      <c r="JLS139" s="819"/>
      <c r="JLT139" s="819"/>
      <c r="JLU139" s="819"/>
      <c r="JLV139" s="819"/>
      <c r="JLW139" s="819"/>
      <c r="JLX139" s="819"/>
      <c r="JLY139" s="819"/>
      <c r="JLZ139" s="819"/>
      <c r="JMA139" s="819"/>
      <c r="JMB139" s="819"/>
      <c r="JMC139" s="819"/>
      <c r="JMD139" s="819"/>
      <c r="JME139" s="819"/>
      <c r="JMF139" s="819"/>
      <c r="JMG139" s="819"/>
      <c r="JMH139" s="819"/>
      <c r="JMI139" s="819"/>
      <c r="JMJ139" s="819"/>
      <c r="JMK139" s="819"/>
      <c r="JML139" s="819"/>
      <c r="JMM139" s="819"/>
      <c r="JMN139" s="819"/>
      <c r="JMO139" s="819"/>
      <c r="JMP139" s="819"/>
      <c r="JMQ139" s="819"/>
      <c r="JMR139" s="819"/>
      <c r="JMS139" s="819"/>
      <c r="JMT139" s="819"/>
      <c r="JMU139" s="819"/>
      <c r="JMV139" s="819"/>
      <c r="JMW139" s="819"/>
      <c r="JMX139" s="819"/>
      <c r="JMY139" s="819"/>
      <c r="JMZ139" s="819"/>
      <c r="JNA139" s="819"/>
      <c r="JNB139" s="819"/>
      <c r="JNC139" s="819"/>
      <c r="JND139" s="819"/>
      <c r="JNE139" s="819"/>
      <c r="JNF139" s="819"/>
      <c r="JNG139" s="819"/>
      <c r="JNH139" s="819"/>
      <c r="JNI139" s="819"/>
      <c r="JNJ139" s="819"/>
      <c r="JNK139" s="819"/>
      <c r="JNL139" s="819"/>
      <c r="JNM139" s="819"/>
      <c r="JNN139" s="819"/>
      <c r="JNO139" s="819"/>
      <c r="JNP139" s="819"/>
      <c r="JNQ139" s="819"/>
      <c r="JNR139" s="819"/>
      <c r="JNS139" s="819"/>
      <c r="JNT139" s="819"/>
      <c r="JNU139" s="819"/>
      <c r="JNV139" s="819"/>
      <c r="JNW139" s="819"/>
      <c r="JNX139" s="819"/>
      <c r="JNY139" s="819"/>
      <c r="JNZ139" s="819"/>
      <c r="JOA139" s="819"/>
      <c r="JOB139" s="819"/>
      <c r="JOC139" s="819"/>
      <c r="JOD139" s="819"/>
      <c r="JOE139" s="819"/>
      <c r="JOF139" s="819"/>
      <c r="JOG139" s="819"/>
      <c r="JOH139" s="819"/>
      <c r="JOI139" s="819"/>
      <c r="JOJ139" s="819"/>
      <c r="JOK139" s="819"/>
      <c r="JOL139" s="819"/>
      <c r="JOM139" s="819"/>
      <c r="JON139" s="819"/>
      <c r="JOO139" s="819"/>
      <c r="JOP139" s="819"/>
      <c r="JOQ139" s="819"/>
      <c r="JOR139" s="819"/>
      <c r="JOS139" s="819"/>
      <c r="JOT139" s="819"/>
      <c r="JOU139" s="819"/>
      <c r="JOV139" s="819"/>
      <c r="JOW139" s="819"/>
      <c r="JOX139" s="819"/>
      <c r="JOY139" s="819"/>
      <c r="JOZ139" s="819"/>
      <c r="JPA139" s="819"/>
      <c r="JPB139" s="819"/>
      <c r="JPC139" s="819"/>
      <c r="JPD139" s="819"/>
      <c r="JPE139" s="819"/>
      <c r="JPF139" s="819"/>
      <c r="JPG139" s="819"/>
      <c r="JPH139" s="819"/>
      <c r="JPI139" s="819"/>
      <c r="JPJ139" s="819"/>
      <c r="JPK139" s="819"/>
      <c r="JPL139" s="819"/>
      <c r="JPM139" s="819"/>
      <c r="JPN139" s="819"/>
      <c r="JPO139" s="819"/>
      <c r="JPP139" s="819"/>
      <c r="JPQ139" s="819"/>
      <c r="JPR139" s="819"/>
      <c r="JPS139" s="819"/>
      <c r="JPT139" s="819"/>
      <c r="JPU139" s="819"/>
      <c r="JPV139" s="819"/>
      <c r="JPW139" s="819"/>
      <c r="JPX139" s="819"/>
      <c r="JPY139" s="819"/>
      <c r="JPZ139" s="819"/>
      <c r="JQA139" s="819"/>
      <c r="JQB139" s="819"/>
      <c r="JQC139" s="819"/>
      <c r="JQD139" s="819"/>
      <c r="JQE139" s="819"/>
      <c r="JQF139" s="819"/>
      <c r="JQG139" s="819"/>
      <c r="JQH139" s="819"/>
      <c r="JQI139" s="819"/>
      <c r="JQJ139" s="819"/>
      <c r="JQK139" s="819"/>
      <c r="JQL139" s="819"/>
      <c r="JQM139" s="819"/>
      <c r="JQN139" s="819"/>
      <c r="JQO139" s="819"/>
      <c r="JQP139" s="819"/>
      <c r="JQQ139" s="819"/>
      <c r="JQR139" s="819"/>
      <c r="JQS139" s="819"/>
      <c r="JQT139" s="819"/>
      <c r="JQU139" s="819"/>
      <c r="JQV139" s="819"/>
      <c r="JQW139" s="819"/>
      <c r="JQX139" s="819"/>
      <c r="JQY139" s="819"/>
      <c r="JQZ139" s="819"/>
      <c r="JRA139" s="819"/>
      <c r="JRB139" s="819"/>
      <c r="JRC139" s="819"/>
      <c r="JRD139" s="819"/>
      <c r="JRE139" s="819"/>
      <c r="JRF139" s="819"/>
      <c r="JRG139" s="819"/>
      <c r="JRH139" s="819"/>
      <c r="JRI139" s="819"/>
      <c r="JRJ139" s="819"/>
      <c r="JRK139" s="819"/>
      <c r="JRL139" s="819"/>
      <c r="JRM139" s="819"/>
      <c r="JRN139" s="819"/>
      <c r="JRO139" s="819"/>
      <c r="JRP139" s="819"/>
      <c r="JRQ139" s="819"/>
      <c r="JRR139" s="819"/>
      <c r="JRS139" s="819"/>
      <c r="JRT139" s="819"/>
      <c r="JRU139" s="819"/>
      <c r="JRV139" s="819"/>
      <c r="JRW139" s="819"/>
      <c r="JRX139" s="819"/>
      <c r="JRY139" s="819"/>
      <c r="JRZ139" s="819"/>
      <c r="JSA139" s="819"/>
      <c r="JSB139" s="819"/>
      <c r="JSC139" s="819"/>
      <c r="JSD139" s="819"/>
      <c r="JSE139" s="819"/>
      <c r="JSF139" s="819"/>
      <c r="JSG139" s="819"/>
      <c r="JSH139" s="819"/>
      <c r="JSI139" s="819"/>
      <c r="JSJ139" s="819"/>
      <c r="JSK139" s="819"/>
      <c r="JSL139" s="819"/>
      <c r="JSM139" s="819"/>
      <c r="JSN139" s="819"/>
      <c r="JSO139" s="819"/>
      <c r="JSP139" s="819"/>
      <c r="JSQ139" s="819"/>
      <c r="JSR139" s="819"/>
      <c r="JSS139" s="819"/>
      <c r="JST139" s="819"/>
      <c r="JSU139" s="819"/>
      <c r="JSV139" s="819"/>
      <c r="JSW139" s="819"/>
      <c r="JSX139" s="819"/>
      <c r="JSY139" s="819"/>
      <c r="JSZ139" s="819"/>
      <c r="JTA139" s="819"/>
      <c r="JTB139" s="819"/>
      <c r="JTC139" s="819"/>
      <c r="JTD139" s="819"/>
      <c r="JTE139" s="819"/>
      <c r="JTF139" s="819"/>
      <c r="JTG139" s="819"/>
      <c r="JTH139" s="819"/>
      <c r="JTI139" s="819"/>
      <c r="JTJ139" s="819"/>
      <c r="JTK139" s="819"/>
      <c r="JTL139" s="819"/>
      <c r="JTM139" s="819"/>
      <c r="JTN139" s="819"/>
      <c r="JTO139" s="819"/>
      <c r="JTP139" s="819"/>
      <c r="JTQ139" s="819"/>
      <c r="JTR139" s="819"/>
      <c r="JTS139" s="819"/>
      <c r="JTT139" s="819"/>
      <c r="JTU139" s="819"/>
      <c r="JTV139" s="819"/>
      <c r="JTW139" s="819"/>
      <c r="JTX139" s="819"/>
      <c r="JTY139" s="819"/>
      <c r="JTZ139" s="819"/>
      <c r="JUA139" s="819"/>
      <c r="JUB139" s="819"/>
      <c r="JUC139" s="819"/>
      <c r="JUD139" s="819"/>
      <c r="JUE139" s="819"/>
      <c r="JUF139" s="819"/>
      <c r="JUG139" s="819"/>
      <c r="JUH139" s="819"/>
      <c r="JUI139" s="819"/>
      <c r="JUJ139" s="819"/>
      <c r="JUK139" s="819"/>
      <c r="JUL139" s="819"/>
      <c r="JUM139" s="819"/>
      <c r="JUN139" s="819"/>
      <c r="JUO139" s="819"/>
      <c r="JUP139" s="819"/>
      <c r="JUQ139" s="819"/>
      <c r="JUR139" s="819"/>
      <c r="JUS139" s="819"/>
      <c r="JUT139" s="819"/>
      <c r="JUU139" s="819"/>
      <c r="JUV139" s="819"/>
      <c r="JUW139" s="819"/>
      <c r="JUX139" s="819"/>
      <c r="JUY139" s="819"/>
      <c r="JUZ139" s="819"/>
      <c r="JVA139" s="819"/>
      <c r="JVB139" s="819"/>
      <c r="JVC139" s="819"/>
      <c r="JVD139" s="819"/>
      <c r="JVE139" s="819"/>
      <c r="JVF139" s="819"/>
      <c r="JVG139" s="819"/>
      <c r="JVH139" s="819"/>
      <c r="JVI139" s="819"/>
      <c r="JVJ139" s="819"/>
      <c r="JVK139" s="819"/>
      <c r="JVL139" s="819"/>
      <c r="JVM139" s="819"/>
      <c r="JVN139" s="819"/>
      <c r="JVO139" s="819"/>
      <c r="JVP139" s="819"/>
      <c r="JVQ139" s="819"/>
      <c r="JVR139" s="819"/>
      <c r="JVS139" s="819"/>
      <c r="JVT139" s="819"/>
      <c r="JVU139" s="819"/>
      <c r="JVV139" s="819"/>
      <c r="JVW139" s="819"/>
      <c r="JVX139" s="819"/>
      <c r="JVY139" s="819"/>
      <c r="JVZ139" s="819"/>
      <c r="JWA139" s="819"/>
      <c r="JWB139" s="819"/>
      <c r="JWC139" s="819"/>
      <c r="JWD139" s="819"/>
      <c r="JWE139" s="819"/>
      <c r="JWF139" s="819"/>
      <c r="JWG139" s="819"/>
      <c r="JWH139" s="819"/>
      <c r="JWI139" s="819"/>
      <c r="JWJ139" s="819"/>
      <c r="JWK139" s="819"/>
      <c r="JWL139" s="819"/>
      <c r="JWM139" s="819"/>
      <c r="JWN139" s="819"/>
      <c r="JWO139" s="819"/>
      <c r="JWP139" s="819"/>
      <c r="JWQ139" s="819"/>
      <c r="JWR139" s="819"/>
      <c r="JWS139" s="819"/>
      <c r="JWT139" s="819"/>
      <c r="JWU139" s="819"/>
      <c r="JWV139" s="819"/>
      <c r="JWW139" s="819"/>
      <c r="JWX139" s="819"/>
      <c r="JWY139" s="819"/>
      <c r="JWZ139" s="819"/>
      <c r="JXA139" s="819"/>
      <c r="JXB139" s="819"/>
      <c r="JXC139" s="819"/>
      <c r="JXD139" s="819"/>
      <c r="JXE139" s="819"/>
      <c r="JXF139" s="819"/>
      <c r="JXG139" s="819"/>
      <c r="JXH139" s="819"/>
      <c r="JXI139" s="819"/>
      <c r="JXJ139" s="819"/>
      <c r="JXK139" s="819"/>
      <c r="JXL139" s="819"/>
      <c r="JXM139" s="819"/>
      <c r="JXN139" s="819"/>
      <c r="JXO139" s="819"/>
      <c r="JXP139" s="819"/>
      <c r="JXQ139" s="819"/>
      <c r="JXR139" s="819"/>
      <c r="JXS139" s="819"/>
      <c r="JXT139" s="819"/>
      <c r="JXU139" s="819"/>
      <c r="JXV139" s="819"/>
      <c r="JXW139" s="819"/>
      <c r="JXX139" s="819"/>
      <c r="JXY139" s="819"/>
      <c r="JXZ139" s="819"/>
      <c r="JYA139" s="819"/>
      <c r="JYB139" s="819"/>
      <c r="JYC139" s="819"/>
      <c r="JYD139" s="819"/>
      <c r="JYE139" s="819"/>
      <c r="JYF139" s="819"/>
      <c r="JYG139" s="819"/>
      <c r="JYH139" s="819"/>
      <c r="JYI139" s="819"/>
      <c r="JYJ139" s="819"/>
      <c r="JYK139" s="819"/>
      <c r="JYL139" s="819"/>
      <c r="JYM139" s="819"/>
      <c r="JYN139" s="819"/>
      <c r="JYO139" s="819"/>
      <c r="JYP139" s="819"/>
      <c r="JYQ139" s="819"/>
      <c r="JYR139" s="819"/>
      <c r="JYS139" s="819"/>
      <c r="JYT139" s="819"/>
      <c r="JYU139" s="819"/>
      <c r="JYV139" s="819"/>
      <c r="JYW139" s="819"/>
      <c r="JYX139" s="819"/>
      <c r="JYY139" s="819"/>
      <c r="JYZ139" s="819"/>
      <c r="JZA139" s="819"/>
      <c r="JZB139" s="819"/>
      <c r="JZC139" s="819"/>
      <c r="JZD139" s="819"/>
      <c r="JZE139" s="819"/>
      <c r="JZF139" s="819"/>
      <c r="JZG139" s="819"/>
      <c r="JZH139" s="819"/>
      <c r="JZI139" s="819"/>
      <c r="JZJ139" s="819"/>
      <c r="JZK139" s="819"/>
      <c r="JZL139" s="819"/>
      <c r="JZM139" s="819"/>
      <c r="JZN139" s="819"/>
      <c r="JZO139" s="819"/>
      <c r="JZP139" s="819"/>
      <c r="JZQ139" s="819"/>
      <c r="JZR139" s="819"/>
      <c r="JZS139" s="819"/>
      <c r="JZT139" s="819"/>
      <c r="JZU139" s="819"/>
      <c r="JZV139" s="819"/>
      <c r="JZW139" s="819"/>
      <c r="JZX139" s="819"/>
      <c r="JZY139" s="819"/>
      <c r="JZZ139" s="819"/>
      <c r="KAA139" s="819"/>
      <c r="KAB139" s="819"/>
      <c r="KAC139" s="819"/>
      <c r="KAD139" s="819"/>
      <c r="KAE139" s="819"/>
      <c r="KAF139" s="819"/>
      <c r="KAG139" s="819"/>
      <c r="KAH139" s="819"/>
      <c r="KAI139" s="819"/>
      <c r="KAJ139" s="819"/>
      <c r="KAK139" s="819"/>
      <c r="KAL139" s="819"/>
      <c r="KAM139" s="819"/>
      <c r="KAN139" s="819"/>
      <c r="KAO139" s="819"/>
      <c r="KAP139" s="819"/>
      <c r="KAQ139" s="819"/>
      <c r="KAR139" s="819"/>
      <c r="KAS139" s="819"/>
      <c r="KAT139" s="819"/>
      <c r="KAU139" s="819"/>
      <c r="KAV139" s="819"/>
      <c r="KAW139" s="819"/>
      <c r="KAX139" s="819"/>
      <c r="KAY139" s="819"/>
      <c r="KAZ139" s="819"/>
      <c r="KBA139" s="819"/>
      <c r="KBB139" s="819"/>
      <c r="KBC139" s="819"/>
      <c r="KBD139" s="819"/>
      <c r="KBE139" s="819"/>
      <c r="KBF139" s="819"/>
      <c r="KBG139" s="819"/>
      <c r="KBH139" s="819"/>
      <c r="KBI139" s="819"/>
      <c r="KBJ139" s="819"/>
      <c r="KBK139" s="819"/>
      <c r="KBL139" s="819"/>
      <c r="KBM139" s="819"/>
      <c r="KBN139" s="819"/>
      <c r="KBO139" s="819"/>
      <c r="KBP139" s="819"/>
      <c r="KBQ139" s="819"/>
      <c r="KBR139" s="819"/>
      <c r="KBS139" s="819"/>
      <c r="KBT139" s="819"/>
      <c r="KBU139" s="819"/>
      <c r="KBV139" s="819"/>
      <c r="KBW139" s="819"/>
      <c r="KBX139" s="819"/>
      <c r="KBY139" s="819"/>
      <c r="KBZ139" s="819"/>
      <c r="KCA139" s="819"/>
      <c r="KCB139" s="819"/>
      <c r="KCC139" s="819"/>
      <c r="KCD139" s="819"/>
      <c r="KCE139" s="819"/>
      <c r="KCF139" s="819"/>
      <c r="KCG139" s="819"/>
      <c r="KCH139" s="819"/>
      <c r="KCI139" s="819"/>
      <c r="KCJ139" s="819"/>
      <c r="KCK139" s="819"/>
      <c r="KCL139" s="819"/>
      <c r="KCM139" s="819"/>
      <c r="KCN139" s="819"/>
      <c r="KCO139" s="819"/>
      <c r="KCP139" s="819"/>
      <c r="KCQ139" s="819"/>
      <c r="KCR139" s="819"/>
      <c r="KCS139" s="819"/>
      <c r="KCT139" s="819"/>
      <c r="KCU139" s="819"/>
      <c r="KCV139" s="819"/>
      <c r="KCW139" s="819"/>
      <c r="KCX139" s="819"/>
      <c r="KCY139" s="819"/>
      <c r="KCZ139" s="819"/>
      <c r="KDA139" s="819"/>
      <c r="KDB139" s="819"/>
      <c r="KDC139" s="819"/>
      <c r="KDD139" s="819"/>
      <c r="KDE139" s="819"/>
      <c r="KDF139" s="819"/>
      <c r="KDG139" s="819"/>
      <c r="KDH139" s="819"/>
      <c r="KDI139" s="819"/>
      <c r="KDJ139" s="819"/>
      <c r="KDK139" s="819"/>
      <c r="KDL139" s="819"/>
      <c r="KDM139" s="819"/>
      <c r="KDN139" s="819"/>
      <c r="KDO139" s="819"/>
      <c r="KDP139" s="819"/>
      <c r="KDQ139" s="819"/>
      <c r="KDR139" s="819"/>
      <c r="KDS139" s="819"/>
      <c r="KDT139" s="819"/>
      <c r="KDU139" s="819"/>
      <c r="KDV139" s="819"/>
      <c r="KDW139" s="819"/>
      <c r="KDX139" s="819"/>
      <c r="KDY139" s="819"/>
      <c r="KDZ139" s="819"/>
      <c r="KEA139" s="819"/>
      <c r="KEB139" s="819"/>
      <c r="KEC139" s="819"/>
      <c r="KED139" s="819"/>
      <c r="KEE139" s="819"/>
      <c r="KEF139" s="819"/>
      <c r="KEG139" s="819"/>
      <c r="KEH139" s="819"/>
      <c r="KEI139" s="819"/>
      <c r="KEJ139" s="819"/>
      <c r="KEK139" s="819"/>
      <c r="KEL139" s="819"/>
      <c r="KEM139" s="819"/>
      <c r="KEN139" s="819"/>
      <c r="KEO139" s="819"/>
      <c r="KEP139" s="819"/>
      <c r="KEQ139" s="819"/>
      <c r="KER139" s="819"/>
      <c r="KES139" s="819"/>
      <c r="KET139" s="819"/>
      <c r="KEU139" s="819"/>
      <c r="KEV139" s="819"/>
      <c r="KEW139" s="819"/>
      <c r="KEX139" s="819"/>
      <c r="KEY139" s="819"/>
      <c r="KEZ139" s="819"/>
      <c r="KFA139" s="819"/>
      <c r="KFB139" s="819"/>
      <c r="KFC139" s="819"/>
      <c r="KFD139" s="819"/>
      <c r="KFE139" s="819"/>
      <c r="KFF139" s="819"/>
      <c r="KFG139" s="819"/>
      <c r="KFH139" s="819"/>
      <c r="KFI139" s="819"/>
      <c r="KFJ139" s="819"/>
      <c r="KFK139" s="819"/>
      <c r="KFL139" s="819"/>
      <c r="KFM139" s="819"/>
      <c r="KFN139" s="819"/>
      <c r="KFO139" s="819"/>
      <c r="KFP139" s="819"/>
      <c r="KFQ139" s="819"/>
      <c r="KFR139" s="819"/>
      <c r="KFS139" s="819"/>
      <c r="KFT139" s="819"/>
      <c r="KFU139" s="819"/>
      <c r="KFV139" s="819"/>
      <c r="KFW139" s="819"/>
      <c r="KFX139" s="819"/>
      <c r="KFY139" s="819"/>
      <c r="KFZ139" s="819"/>
      <c r="KGA139" s="819"/>
      <c r="KGB139" s="819"/>
      <c r="KGC139" s="819"/>
      <c r="KGD139" s="819"/>
      <c r="KGE139" s="819"/>
      <c r="KGF139" s="819"/>
      <c r="KGG139" s="819"/>
      <c r="KGH139" s="819"/>
      <c r="KGI139" s="819"/>
      <c r="KGJ139" s="819"/>
      <c r="KGK139" s="819"/>
      <c r="KGL139" s="819"/>
      <c r="KGM139" s="819"/>
      <c r="KGN139" s="819"/>
      <c r="KGO139" s="819"/>
      <c r="KGP139" s="819"/>
      <c r="KGQ139" s="819"/>
      <c r="KGR139" s="819"/>
      <c r="KGS139" s="819"/>
      <c r="KGT139" s="819"/>
      <c r="KGU139" s="819"/>
      <c r="KGV139" s="819"/>
      <c r="KGW139" s="819"/>
      <c r="KGX139" s="819"/>
      <c r="KGY139" s="819"/>
      <c r="KGZ139" s="819"/>
      <c r="KHA139" s="819"/>
      <c r="KHB139" s="819"/>
      <c r="KHC139" s="819"/>
      <c r="KHD139" s="819"/>
      <c r="KHE139" s="819"/>
      <c r="KHF139" s="819"/>
      <c r="KHG139" s="819"/>
      <c r="KHH139" s="819"/>
      <c r="KHI139" s="819"/>
      <c r="KHJ139" s="819"/>
      <c r="KHK139" s="819"/>
      <c r="KHL139" s="819"/>
      <c r="KHM139" s="819"/>
      <c r="KHN139" s="819"/>
      <c r="KHO139" s="819"/>
      <c r="KHP139" s="819"/>
      <c r="KHQ139" s="819"/>
      <c r="KHR139" s="819"/>
      <c r="KHS139" s="819"/>
      <c r="KHT139" s="819"/>
      <c r="KHU139" s="819"/>
      <c r="KHV139" s="819"/>
      <c r="KHW139" s="819"/>
      <c r="KHX139" s="819"/>
      <c r="KHY139" s="819"/>
      <c r="KHZ139" s="819"/>
      <c r="KIA139" s="819"/>
      <c r="KIB139" s="819"/>
      <c r="KIC139" s="819"/>
      <c r="KID139" s="819"/>
      <c r="KIE139" s="819"/>
      <c r="KIF139" s="819"/>
      <c r="KIG139" s="819"/>
      <c r="KIH139" s="819"/>
      <c r="KII139" s="819"/>
      <c r="KIJ139" s="819"/>
      <c r="KIK139" s="819"/>
      <c r="KIL139" s="819"/>
      <c r="KIM139" s="819"/>
      <c r="KIN139" s="819"/>
      <c r="KIO139" s="819"/>
      <c r="KIP139" s="819"/>
      <c r="KIQ139" s="819"/>
      <c r="KIR139" s="819"/>
      <c r="KIS139" s="819"/>
      <c r="KIT139" s="819"/>
      <c r="KIU139" s="819"/>
      <c r="KIV139" s="819"/>
      <c r="KIW139" s="819"/>
      <c r="KIX139" s="819"/>
      <c r="KIY139" s="819"/>
      <c r="KIZ139" s="819"/>
      <c r="KJA139" s="819"/>
      <c r="KJB139" s="819"/>
      <c r="KJC139" s="819"/>
      <c r="KJD139" s="819"/>
      <c r="KJE139" s="819"/>
      <c r="KJF139" s="819"/>
      <c r="KJG139" s="819"/>
      <c r="KJH139" s="819"/>
      <c r="KJI139" s="819"/>
      <c r="KJJ139" s="819"/>
      <c r="KJK139" s="819"/>
      <c r="KJL139" s="819"/>
      <c r="KJM139" s="819"/>
      <c r="KJN139" s="819"/>
      <c r="KJO139" s="819"/>
      <c r="KJP139" s="819"/>
      <c r="KJQ139" s="819"/>
      <c r="KJR139" s="819"/>
      <c r="KJS139" s="819"/>
      <c r="KJT139" s="819"/>
      <c r="KJU139" s="819"/>
      <c r="KJV139" s="819"/>
      <c r="KJW139" s="819"/>
      <c r="KJX139" s="819"/>
      <c r="KJY139" s="819"/>
      <c r="KJZ139" s="819"/>
      <c r="KKA139" s="819"/>
      <c r="KKB139" s="819"/>
      <c r="KKC139" s="819"/>
      <c r="KKD139" s="819"/>
      <c r="KKE139" s="819"/>
      <c r="KKF139" s="819"/>
      <c r="KKG139" s="819"/>
      <c r="KKH139" s="819"/>
      <c r="KKI139" s="819"/>
      <c r="KKJ139" s="819"/>
      <c r="KKK139" s="819"/>
      <c r="KKL139" s="819"/>
      <c r="KKM139" s="819"/>
      <c r="KKN139" s="819"/>
      <c r="KKO139" s="819"/>
      <c r="KKP139" s="819"/>
      <c r="KKQ139" s="819"/>
      <c r="KKR139" s="819"/>
      <c r="KKS139" s="819"/>
      <c r="KKT139" s="819"/>
      <c r="KKU139" s="819"/>
      <c r="KKV139" s="819"/>
      <c r="KKW139" s="819"/>
      <c r="KKX139" s="819"/>
      <c r="KKY139" s="819"/>
      <c r="KKZ139" s="819"/>
      <c r="KLA139" s="819"/>
      <c r="KLB139" s="819"/>
      <c r="KLC139" s="819"/>
      <c r="KLD139" s="819"/>
      <c r="KLE139" s="819"/>
      <c r="KLF139" s="819"/>
      <c r="KLG139" s="819"/>
      <c r="KLH139" s="819"/>
      <c r="KLI139" s="819"/>
      <c r="KLJ139" s="819"/>
      <c r="KLK139" s="819"/>
      <c r="KLL139" s="819"/>
      <c r="KLM139" s="819"/>
      <c r="KLN139" s="819"/>
      <c r="KLO139" s="819"/>
      <c r="KLP139" s="819"/>
      <c r="KLQ139" s="819"/>
      <c r="KLR139" s="819"/>
      <c r="KLS139" s="819"/>
      <c r="KLT139" s="819"/>
      <c r="KLU139" s="819"/>
      <c r="KLV139" s="819"/>
      <c r="KLW139" s="819"/>
      <c r="KLX139" s="819"/>
      <c r="KLY139" s="819"/>
      <c r="KLZ139" s="819"/>
      <c r="KMA139" s="819"/>
      <c r="KMB139" s="819"/>
      <c r="KMC139" s="819"/>
      <c r="KMD139" s="819"/>
      <c r="KME139" s="819"/>
      <c r="KMF139" s="819"/>
      <c r="KMG139" s="819"/>
      <c r="KMH139" s="819"/>
      <c r="KMI139" s="819"/>
      <c r="KMJ139" s="819"/>
      <c r="KMK139" s="819"/>
      <c r="KML139" s="819"/>
      <c r="KMM139" s="819"/>
      <c r="KMN139" s="819"/>
      <c r="KMO139" s="819"/>
      <c r="KMP139" s="819"/>
      <c r="KMQ139" s="819"/>
      <c r="KMR139" s="819"/>
      <c r="KMS139" s="819"/>
      <c r="KMT139" s="819"/>
      <c r="KMU139" s="819"/>
      <c r="KMV139" s="819"/>
      <c r="KMW139" s="819"/>
      <c r="KMX139" s="819"/>
      <c r="KMY139" s="819"/>
      <c r="KMZ139" s="819"/>
      <c r="KNA139" s="819"/>
      <c r="KNB139" s="819"/>
      <c r="KNC139" s="819"/>
      <c r="KND139" s="819"/>
      <c r="KNE139" s="819"/>
      <c r="KNF139" s="819"/>
      <c r="KNG139" s="819"/>
      <c r="KNH139" s="819"/>
      <c r="KNI139" s="819"/>
      <c r="KNJ139" s="819"/>
      <c r="KNK139" s="819"/>
      <c r="KNL139" s="819"/>
      <c r="KNM139" s="819"/>
      <c r="KNN139" s="819"/>
      <c r="KNO139" s="819"/>
      <c r="KNP139" s="819"/>
      <c r="KNQ139" s="819"/>
      <c r="KNR139" s="819"/>
      <c r="KNS139" s="819"/>
      <c r="KNT139" s="819"/>
      <c r="KNU139" s="819"/>
      <c r="KNV139" s="819"/>
      <c r="KNW139" s="819"/>
      <c r="KNX139" s="819"/>
      <c r="KNY139" s="819"/>
      <c r="KNZ139" s="819"/>
      <c r="KOA139" s="819"/>
      <c r="KOB139" s="819"/>
      <c r="KOC139" s="819"/>
      <c r="KOD139" s="819"/>
      <c r="KOE139" s="819"/>
      <c r="KOF139" s="819"/>
      <c r="KOG139" s="819"/>
      <c r="KOH139" s="819"/>
      <c r="KOI139" s="819"/>
      <c r="KOJ139" s="819"/>
      <c r="KOK139" s="819"/>
      <c r="KOL139" s="819"/>
      <c r="KOM139" s="819"/>
      <c r="KON139" s="819"/>
      <c r="KOO139" s="819"/>
      <c r="KOP139" s="819"/>
      <c r="KOQ139" s="819"/>
      <c r="KOR139" s="819"/>
      <c r="KOS139" s="819"/>
      <c r="KOT139" s="819"/>
      <c r="KOU139" s="819"/>
      <c r="KOV139" s="819"/>
      <c r="KOW139" s="819"/>
      <c r="KOX139" s="819"/>
      <c r="KOY139" s="819"/>
      <c r="KOZ139" s="819"/>
      <c r="KPA139" s="819"/>
      <c r="KPB139" s="819"/>
      <c r="KPC139" s="819"/>
      <c r="KPD139" s="819"/>
      <c r="KPE139" s="819"/>
      <c r="KPF139" s="819"/>
      <c r="KPG139" s="819"/>
      <c r="KPH139" s="819"/>
      <c r="KPI139" s="819"/>
      <c r="KPJ139" s="819"/>
      <c r="KPK139" s="819"/>
      <c r="KPL139" s="819"/>
      <c r="KPM139" s="819"/>
      <c r="KPN139" s="819"/>
      <c r="KPO139" s="819"/>
      <c r="KPP139" s="819"/>
      <c r="KPQ139" s="819"/>
      <c r="KPR139" s="819"/>
      <c r="KPS139" s="819"/>
      <c r="KPT139" s="819"/>
      <c r="KPU139" s="819"/>
      <c r="KPV139" s="819"/>
      <c r="KPW139" s="819"/>
      <c r="KPX139" s="819"/>
      <c r="KPY139" s="819"/>
      <c r="KPZ139" s="819"/>
      <c r="KQA139" s="819"/>
      <c r="KQB139" s="819"/>
      <c r="KQC139" s="819"/>
      <c r="KQD139" s="819"/>
      <c r="KQE139" s="819"/>
      <c r="KQF139" s="819"/>
      <c r="KQG139" s="819"/>
      <c r="KQH139" s="819"/>
      <c r="KQI139" s="819"/>
      <c r="KQJ139" s="819"/>
      <c r="KQK139" s="819"/>
      <c r="KQL139" s="819"/>
      <c r="KQM139" s="819"/>
      <c r="KQN139" s="819"/>
      <c r="KQO139" s="819"/>
      <c r="KQP139" s="819"/>
      <c r="KQQ139" s="819"/>
      <c r="KQR139" s="819"/>
      <c r="KQS139" s="819"/>
      <c r="KQT139" s="819"/>
      <c r="KQU139" s="819"/>
      <c r="KQV139" s="819"/>
      <c r="KQW139" s="819"/>
      <c r="KQX139" s="819"/>
      <c r="KQY139" s="819"/>
      <c r="KQZ139" s="819"/>
      <c r="KRA139" s="819"/>
      <c r="KRB139" s="819"/>
      <c r="KRC139" s="819"/>
      <c r="KRD139" s="819"/>
      <c r="KRE139" s="819"/>
      <c r="KRF139" s="819"/>
      <c r="KRG139" s="819"/>
      <c r="KRH139" s="819"/>
      <c r="KRI139" s="819"/>
      <c r="KRJ139" s="819"/>
      <c r="KRK139" s="819"/>
      <c r="KRL139" s="819"/>
      <c r="KRM139" s="819"/>
      <c r="KRN139" s="819"/>
      <c r="KRO139" s="819"/>
      <c r="KRP139" s="819"/>
      <c r="KRQ139" s="819"/>
      <c r="KRR139" s="819"/>
      <c r="KRS139" s="819"/>
      <c r="KRT139" s="819"/>
      <c r="KRU139" s="819"/>
      <c r="KRV139" s="819"/>
      <c r="KRW139" s="819"/>
      <c r="KRX139" s="819"/>
      <c r="KRY139" s="819"/>
      <c r="KRZ139" s="819"/>
      <c r="KSA139" s="819"/>
      <c r="KSB139" s="819"/>
      <c r="KSC139" s="819"/>
      <c r="KSD139" s="819"/>
      <c r="KSE139" s="819"/>
      <c r="KSF139" s="819"/>
      <c r="KSG139" s="819"/>
      <c r="KSH139" s="819"/>
      <c r="KSI139" s="819"/>
      <c r="KSJ139" s="819"/>
      <c r="KSK139" s="819"/>
      <c r="KSL139" s="819"/>
      <c r="KSM139" s="819"/>
      <c r="KSN139" s="819"/>
      <c r="KSO139" s="819"/>
      <c r="KSP139" s="819"/>
      <c r="KSQ139" s="819"/>
      <c r="KSR139" s="819"/>
      <c r="KSS139" s="819"/>
      <c r="KST139" s="819"/>
      <c r="KSU139" s="819"/>
      <c r="KSV139" s="819"/>
      <c r="KSW139" s="819"/>
      <c r="KSX139" s="819"/>
      <c r="KSY139" s="819"/>
      <c r="KSZ139" s="819"/>
      <c r="KTA139" s="819"/>
      <c r="KTB139" s="819"/>
      <c r="KTC139" s="819"/>
      <c r="KTD139" s="819"/>
      <c r="KTE139" s="819"/>
      <c r="KTF139" s="819"/>
      <c r="KTG139" s="819"/>
      <c r="KTH139" s="819"/>
      <c r="KTI139" s="819"/>
      <c r="KTJ139" s="819"/>
      <c r="KTK139" s="819"/>
      <c r="KTL139" s="819"/>
      <c r="KTM139" s="819"/>
      <c r="KTN139" s="819"/>
      <c r="KTO139" s="819"/>
      <c r="KTP139" s="819"/>
      <c r="KTQ139" s="819"/>
      <c r="KTR139" s="819"/>
      <c r="KTS139" s="819"/>
      <c r="KTT139" s="819"/>
      <c r="KTU139" s="819"/>
      <c r="KTV139" s="819"/>
      <c r="KTW139" s="819"/>
      <c r="KTX139" s="819"/>
      <c r="KTY139" s="819"/>
      <c r="KTZ139" s="819"/>
      <c r="KUA139" s="819"/>
      <c r="KUB139" s="819"/>
      <c r="KUC139" s="819"/>
      <c r="KUD139" s="819"/>
      <c r="KUE139" s="819"/>
      <c r="KUF139" s="819"/>
      <c r="KUG139" s="819"/>
      <c r="KUH139" s="819"/>
      <c r="KUI139" s="819"/>
      <c r="KUJ139" s="819"/>
      <c r="KUK139" s="819"/>
      <c r="KUL139" s="819"/>
      <c r="KUM139" s="819"/>
      <c r="KUN139" s="819"/>
      <c r="KUO139" s="819"/>
      <c r="KUP139" s="819"/>
      <c r="KUQ139" s="819"/>
      <c r="KUR139" s="819"/>
      <c r="KUS139" s="819"/>
      <c r="KUT139" s="819"/>
      <c r="KUU139" s="819"/>
      <c r="KUV139" s="819"/>
      <c r="KUW139" s="819"/>
      <c r="KUX139" s="819"/>
      <c r="KUY139" s="819"/>
      <c r="KUZ139" s="819"/>
      <c r="KVA139" s="819"/>
      <c r="KVB139" s="819"/>
      <c r="KVC139" s="819"/>
      <c r="KVD139" s="819"/>
      <c r="KVE139" s="819"/>
      <c r="KVF139" s="819"/>
      <c r="KVG139" s="819"/>
      <c r="KVH139" s="819"/>
      <c r="KVI139" s="819"/>
      <c r="KVJ139" s="819"/>
      <c r="KVK139" s="819"/>
      <c r="KVL139" s="819"/>
      <c r="KVM139" s="819"/>
      <c r="KVN139" s="819"/>
      <c r="KVO139" s="819"/>
      <c r="KVP139" s="819"/>
      <c r="KVQ139" s="819"/>
      <c r="KVR139" s="819"/>
      <c r="KVS139" s="819"/>
      <c r="KVT139" s="819"/>
      <c r="KVU139" s="819"/>
      <c r="KVV139" s="819"/>
      <c r="KVW139" s="819"/>
      <c r="KVX139" s="819"/>
      <c r="KVY139" s="819"/>
      <c r="KVZ139" s="819"/>
      <c r="KWA139" s="819"/>
      <c r="KWB139" s="819"/>
      <c r="KWC139" s="819"/>
      <c r="KWD139" s="819"/>
      <c r="KWE139" s="819"/>
      <c r="KWF139" s="819"/>
      <c r="KWG139" s="819"/>
      <c r="KWH139" s="819"/>
      <c r="KWI139" s="819"/>
      <c r="KWJ139" s="819"/>
      <c r="KWK139" s="819"/>
      <c r="KWL139" s="819"/>
      <c r="KWM139" s="819"/>
      <c r="KWN139" s="819"/>
      <c r="KWO139" s="819"/>
      <c r="KWP139" s="819"/>
      <c r="KWQ139" s="819"/>
      <c r="KWR139" s="819"/>
      <c r="KWS139" s="819"/>
      <c r="KWT139" s="819"/>
      <c r="KWU139" s="819"/>
      <c r="KWV139" s="819"/>
      <c r="KWW139" s="819"/>
      <c r="KWX139" s="819"/>
      <c r="KWY139" s="819"/>
      <c r="KWZ139" s="819"/>
      <c r="KXA139" s="819"/>
      <c r="KXB139" s="819"/>
      <c r="KXC139" s="819"/>
      <c r="KXD139" s="819"/>
      <c r="KXE139" s="819"/>
      <c r="KXF139" s="819"/>
      <c r="KXG139" s="819"/>
      <c r="KXH139" s="819"/>
      <c r="KXI139" s="819"/>
      <c r="KXJ139" s="819"/>
      <c r="KXK139" s="819"/>
      <c r="KXL139" s="819"/>
      <c r="KXM139" s="819"/>
      <c r="KXN139" s="819"/>
      <c r="KXO139" s="819"/>
      <c r="KXP139" s="819"/>
      <c r="KXQ139" s="819"/>
      <c r="KXR139" s="819"/>
      <c r="KXS139" s="819"/>
      <c r="KXT139" s="819"/>
      <c r="KXU139" s="819"/>
      <c r="KXV139" s="819"/>
      <c r="KXW139" s="819"/>
      <c r="KXX139" s="819"/>
      <c r="KXY139" s="819"/>
      <c r="KXZ139" s="819"/>
      <c r="KYA139" s="819"/>
      <c r="KYB139" s="819"/>
      <c r="KYC139" s="819"/>
      <c r="KYD139" s="819"/>
      <c r="KYE139" s="819"/>
      <c r="KYF139" s="819"/>
      <c r="KYG139" s="819"/>
      <c r="KYH139" s="819"/>
      <c r="KYI139" s="819"/>
      <c r="KYJ139" s="819"/>
      <c r="KYK139" s="819"/>
      <c r="KYL139" s="819"/>
      <c r="KYM139" s="819"/>
      <c r="KYN139" s="819"/>
      <c r="KYO139" s="819"/>
      <c r="KYP139" s="819"/>
      <c r="KYQ139" s="819"/>
      <c r="KYR139" s="819"/>
      <c r="KYS139" s="819"/>
      <c r="KYT139" s="819"/>
      <c r="KYU139" s="819"/>
      <c r="KYV139" s="819"/>
      <c r="KYW139" s="819"/>
      <c r="KYX139" s="819"/>
      <c r="KYY139" s="819"/>
      <c r="KYZ139" s="819"/>
      <c r="KZA139" s="819"/>
      <c r="KZB139" s="819"/>
      <c r="KZC139" s="819"/>
      <c r="KZD139" s="819"/>
      <c r="KZE139" s="819"/>
      <c r="KZF139" s="819"/>
      <c r="KZG139" s="819"/>
      <c r="KZH139" s="819"/>
      <c r="KZI139" s="819"/>
      <c r="KZJ139" s="819"/>
      <c r="KZK139" s="819"/>
      <c r="KZL139" s="819"/>
      <c r="KZM139" s="819"/>
      <c r="KZN139" s="819"/>
      <c r="KZO139" s="819"/>
      <c r="KZP139" s="819"/>
      <c r="KZQ139" s="819"/>
      <c r="KZR139" s="819"/>
      <c r="KZS139" s="819"/>
      <c r="KZT139" s="819"/>
      <c r="KZU139" s="819"/>
      <c r="KZV139" s="819"/>
      <c r="KZW139" s="819"/>
      <c r="KZX139" s="819"/>
      <c r="KZY139" s="819"/>
      <c r="KZZ139" s="819"/>
      <c r="LAA139" s="819"/>
      <c r="LAB139" s="819"/>
      <c r="LAC139" s="819"/>
      <c r="LAD139" s="819"/>
      <c r="LAE139" s="819"/>
      <c r="LAF139" s="819"/>
      <c r="LAG139" s="819"/>
      <c r="LAH139" s="819"/>
      <c r="LAI139" s="819"/>
      <c r="LAJ139" s="819"/>
      <c r="LAK139" s="819"/>
      <c r="LAL139" s="819"/>
      <c r="LAM139" s="819"/>
      <c r="LAN139" s="819"/>
      <c r="LAO139" s="819"/>
      <c r="LAP139" s="819"/>
      <c r="LAQ139" s="819"/>
      <c r="LAR139" s="819"/>
      <c r="LAS139" s="819"/>
      <c r="LAT139" s="819"/>
      <c r="LAU139" s="819"/>
      <c r="LAV139" s="819"/>
      <c r="LAW139" s="819"/>
      <c r="LAX139" s="819"/>
      <c r="LAY139" s="819"/>
      <c r="LAZ139" s="819"/>
      <c r="LBA139" s="819"/>
      <c r="LBB139" s="819"/>
      <c r="LBC139" s="819"/>
      <c r="LBD139" s="819"/>
      <c r="LBE139" s="819"/>
      <c r="LBF139" s="819"/>
      <c r="LBG139" s="819"/>
      <c r="LBH139" s="819"/>
      <c r="LBI139" s="819"/>
      <c r="LBJ139" s="819"/>
      <c r="LBK139" s="819"/>
      <c r="LBL139" s="819"/>
      <c r="LBM139" s="819"/>
      <c r="LBN139" s="819"/>
      <c r="LBO139" s="819"/>
      <c r="LBP139" s="819"/>
      <c r="LBQ139" s="819"/>
      <c r="LBR139" s="819"/>
      <c r="LBS139" s="819"/>
      <c r="LBT139" s="819"/>
      <c r="LBU139" s="819"/>
      <c r="LBV139" s="819"/>
      <c r="LBW139" s="819"/>
      <c r="LBX139" s="819"/>
      <c r="LBY139" s="819"/>
      <c r="LBZ139" s="819"/>
      <c r="LCA139" s="819"/>
      <c r="LCB139" s="819"/>
      <c r="LCC139" s="819"/>
      <c r="LCD139" s="819"/>
      <c r="LCE139" s="819"/>
      <c r="LCF139" s="819"/>
      <c r="LCG139" s="819"/>
      <c r="LCH139" s="819"/>
      <c r="LCI139" s="819"/>
      <c r="LCJ139" s="819"/>
      <c r="LCK139" s="819"/>
      <c r="LCL139" s="819"/>
      <c r="LCM139" s="819"/>
      <c r="LCN139" s="819"/>
      <c r="LCO139" s="819"/>
      <c r="LCP139" s="819"/>
      <c r="LCQ139" s="819"/>
      <c r="LCR139" s="819"/>
      <c r="LCS139" s="819"/>
      <c r="LCT139" s="819"/>
      <c r="LCU139" s="819"/>
      <c r="LCV139" s="819"/>
      <c r="LCW139" s="819"/>
      <c r="LCX139" s="819"/>
      <c r="LCY139" s="819"/>
      <c r="LCZ139" s="819"/>
      <c r="LDA139" s="819"/>
      <c r="LDB139" s="819"/>
      <c r="LDC139" s="819"/>
      <c r="LDD139" s="819"/>
      <c r="LDE139" s="819"/>
      <c r="LDF139" s="819"/>
      <c r="LDG139" s="819"/>
      <c r="LDH139" s="819"/>
      <c r="LDI139" s="819"/>
      <c r="LDJ139" s="819"/>
      <c r="LDK139" s="819"/>
      <c r="LDL139" s="819"/>
      <c r="LDM139" s="819"/>
      <c r="LDN139" s="819"/>
      <c r="LDO139" s="819"/>
      <c r="LDP139" s="819"/>
      <c r="LDQ139" s="819"/>
      <c r="LDR139" s="819"/>
      <c r="LDS139" s="819"/>
      <c r="LDT139" s="819"/>
      <c r="LDU139" s="819"/>
      <c r="LDV139" s="819"/>
      <c r="LDW139" s="819"/>
      <c r="LDX139" s="819"/>
      <c r="LDY139" s="819"/>
      <c r="LDZ139" s="819"/>
      <c r="LEA139" s="819"/>
      <c r="LEB139" s="819"/>
      <c r="LEC139" s="819"/>
      <c r="LED139" s="819"/>
      <c r="LEE139" s="819"/>
      <c r="LEF139" s="819"/>
      <c r="LEG139" s="819"/>
      <c r="LEH139" s="819"/>
      <c r="LEI139" s="819"/>
      <c r="LEJ139" s="819"/>
      <c r="LEK139" s="819"/>
      <c r="LEL139" s="819"/>
      <c r="LEM139" s="819"/>
      <c r="LEN139" s="819"/>
      <c r="LEO139" s="819"/>
      <c r="LEP139" s="819"/>
      <c r="LEQ139" s="819"/>
      <c r="LER139" s="819"/>
      <c r="LES139" s="819"/>
      <c r="LET139" s="819"/>
      <c r="LEU139" s="819"/>
      <c r="LEV139" s="819"/>
      <c r="LEW139" s="819"/>
      <c r="LEX139" s="819"/>
      <c r="LEY139" s="819"/>
      <c r="LEZ139" s="819"/>
      <c r="LFA139" s="819"/>
      <c r="LFB139" s="819"/>
      <c r="LFC139" s="819"/>
      <c r="LFD139" s="819"/>
      <c r="LFE139" s="819"/>
      <c r="LFF139" s="819"/>
      <c r="LFG139" s="819"/>
      <c r="LFH139" s="819"/>
      <c r="LFI139" s="819"/>
      <c r="LFJ139" s="819"/>
      <c r="LFK139" s="819"/>
      <c r="LFL139" s="819"/>
      <c r="LFM139" s="819"/>
      <c r="LFN139" s="819"/>
      <c r="LFO139" s="819"/>
      <c r="LFP139" s="819"/>
      <c r="LFQ139" s="819"/>
      <c r="LFR139" s="819"/>
      <c r="LFS139" s="819"/>
      <c r="LFT139" s="819"/>
      <c r="LFU139" s="819"/>
      <c r="LFV139" s="819"/>
      <c r="LFW139" s="819"/>
      <c r="LFX139" s="819"/>
      <c r="LFY139" s="819"/>
      <c r="LFZ139" s="819"/>
      <c r="LGA139" s="819"/>
      <c r="LGB139" s="819"/>
      <c r="LGC139" s="819"/>
      <c r="LGD139" s="819"/>
      <c r="LGE139" s="819"/>
      <c r="LGF139" s="819"/>
      <c r="LGG139" s="819"/>
      <c r="LGH139" s="819"/>
      <c r="LGI139" s="819"/>
      <c r="LGJ139" s="819"/>
      <c r="LGK139" s="819"/>
      <c r="LGL139" s="819"/>
      <c r="LGM139" s="819"/>
      <c r="LGN139" s="819"/>
      <c r="LGO139" s="819"/>
      <c r="LGP139" s="819"/>
      <c r="LGQ139" s="819"/>
      <c r="LGR139" s="819"/>
      <c r="LGS139" s="819"/>
      <c r="LGT139" s="819"/>
      <c r="LGU139" s="819"/>
      <c r="LGV139" s="819"/>
      <c r="LGW139" s="819"/>
      <c r="LGX139" s="819"/>
      <c r="LGY139" s="819"/>
      <c r="LGZ139" s="819"/>
      <c r="LHA139" s="819"/>
      <c r="LHB139" s="819"/>
      <c r="LHC139" s="819"/>
      <c r="LHD139" s="819"/>
      <c r="LHE139" s="819"/>
      <c r="LHF139" s="819"/>
      <c r="LHG139" s="819"/>
      <c r="LHH139" s="819"/>
      <c r="LHI139" s="819"/>
      <c r="LHJ139" s="819"/>
      <c r="LHK139" s="819"/>
      <c r="LHL139" s="819"/>
      <c r="LHM139" s="819"/>
      <c r="LHN139" s="819"/>
      <c r="LHO139" s="819"/>
      <c r="LHP139" s="819"/>
      <c r="LHQ139" s="819"/>
      <c r="LHR139" s="819"/>
      <c r="LHS139" s="819"/>
      <c r="LHT139" s="819"/>
      <c r="LHU139" s="819"/>
      <c r="LHV139" s="819"/>
      <c r="LHW139" s="819"/>
      <c r="LHX139" s="819"/>
      <c r="LHY139" s="819"/>
      <c r="LHZ139" s="819"/>
      <c r="LIA139" s="819"/>
      <c r="LIB139" s="819"/>
      <c r="LIC139" s="819"/>
      <c r="LID139" s="819"/>
      <c r="LIE139" s="819"/>
      <c r="LIF139" s="819"/>
      <c r="LIG139" s="819"/>
      <c r="LIH139" s="819"/>
      <c r="LII139" s="819"/>
      <c r="LIJ139" s="819"/>
      <c r="LIK139" s="819"/>
      <c r="LIL139" s="819"/>
      <c r="LIM139" s="819"/>
      <c r="LIN139" s="819"/>
      <c r="LIO139" s="819"/>
      <c r="LIP139" s="819"/>
      <c r="LIQ139" s="819"/>
      <c r="LIR139" s="819"/>
      <c r="LIS139" s="819"/>
      <c r="LIT139" s="819"/>
      <c r="LIU139" s="819"/>
      <c r="LIV139" s="819"/>
      <c r="LIW139" s="819"/>
      <c r="LIX139" s="819"/>
      <c r="LIY139" s="819"/>
      <c r="LIZ139" s="819"/>
      <c r="LJA139" s="819"/>
      <c r="LJB139" s="819"/>
      <c r="LJC139" s="819"/>
      <c r="LJD139" s="819"/>
      <c r="LJE139" s="819"/>
      <c r="LJF139" s="819"/>
      <c r="LJG139" s="819"/>
      <c r="LJH139" s="819"/>
      <c r="LJI139" s="819"/>
      <c r="LJJ139" s="819"/>
      <c r="LJK139" s="819"/>
      <c r="LJL139" s="819"/>
      <c r="LJM139" s="819"/>
      <c r="LJN139" s="819"/>
      <c r="LJO139" s="819"/>
      <c r="LJP139" s="819"/>
      <c r="LJQ139" s="819"/>
      <c r="LJR139" s="819"/>
      <c r="LJS139" s="819"/>
      <c r="LJT139" s="819"/>
      <c r="LJU139" s="819"/>
      <c r="LJV139" s="819"/>
      <c r="LJW139" s="819"/>
      <c r="LJX139" s="819"/>
      <c r="LJY139" s="819"/>
      <c r="LJZ139" s="819"/>
      <c r="LKA139" s="819"/>
      <c r="LKB139" s="819"/>
      <c r="LKC139" s="819"/>
      <c r="LKD139" s="819"/>
      <c r="LKE139" s="819"/>
      <c r="LKF139" s="819"/>
      <c r="LKG139" s="819"/>
      <c r="LKH139" s="819"/>
      <c r="LKI139" s="819"/>
      <c r="LKJ139" s="819"/>
      <c r="LKK139" s="819"/>
      <c r="LKL139" s="819"/>
      <c r="LKM139" s="819"/>
      <c r="LKN139" s="819"/>
      <c r="LKO139" s="819"/>
      <c r="LKP139" s="819"/>
      <c r="LKQ139" s="819"/>
      <c r="LKR139" s="819"/>
      <c r="LKS139" s="819"/>
      <c r="LKT139" s="819"/>
      <c r="LKU139" s="819"/>
      <c r="LKV139" s="819"/>
      <c r="LKW139" s="819"/>
      <c r="LKX139" s="819"/>
      <c r="LKY139" s="819"/>
      <c r="LKZ139" s="819"/>
      <c r="LLA139" s="819"/>
      <c r="LLB139" s="819"/>
      <c r="LLC139" s="819"/>
      <c r="LLD139" s="819"/>
      <c r="LLE139" s="819"/>
      <c r="LLF139" s="819"/>
      <c r="LLG139" s="819"/>
      <c r="LLH139" s="819"/>
      <c r="LLI139" s="819"/>
      <c r="LLJ139" s="819"/>
      <c r="LLK139" s="819"/>
      <c r="LLL139" s="819"/>
      <c r="LLM139" s="819"/>
      <c r="LLN139" s="819"/>
      <c r="LLO139" s="819"/>
      <c r="LLP139" s="819"/>
      <c r="LLQ139" s="819"/>
      <c r="LLR139" s="819"/>
      <c r="LLS139" s="819"/>
      <c r="LLT139" s="819"/>
      <c r="LLU139" s="819"/>
      <c r="LLV139" s="819"/>
      <c r="LLW139" s="819"/>
      <c r="LLX139" s="819"/>
      <c r="LLY139" s="819"/>
      <c r="LLZ139" s="819"/>
      <c r="LMA139" s="819"/>
      <c r="LMB139" s="819"/>
      <c r="LMC139" s="819"/>
      <c r="LMD139" s="819"/>
      <c r="LME139" s="819"/>
      <c r="LMF139" s="819"/>
      <c r="LMG139" s="819"/>
      <c r="LMH139" s="819"/>
      <c r="LMI139" s="819"/>
      <c r="LMJ139" s="819"/>
      <c r="LMK139" s="819"/>
      <c r="LML139" s="819"/>
      <c r="LMM139" s="819"/>
      <c r="LMN139" s="819"/>
      <c r="LMO139" s="819"/>
      <c r="LMP139" s="819"/>
      <c r="LMQ139" s="819"/>
      <c r="LMR139" s="819"/>
      <c r="LMS139" s="819"/>
      <c r="LMT139" s="819"/>
      <c r="LMU139" s="819"/>
      <c r="LMV139" s="819"/>
      <c r="LMW139" s="819"/>
      <c r="LMX139" s="819"/>
      <c r="LMY139" s="819"/>
      <c r="LMZ139" s="819"/>
      <c r="LNA139" s="819"/>
      <c r="LNB139" s="819"/>
      <c r="LNC139" s="819"/>
      <c r="LND139" s="819"/>
      <c r="LNE139" s="819"/>
      <c r="LNF139" s="819"/>
      <c r="LNG139" s="819"/>
      <c r="LNH139" s="819"/>
      <c r="LNI139" s="819"/>
      <c r="LNJ139" s="819"/>
      <c r="LNK139" s="819"/>
      <c r="LNL139" s="819"/>
      <c r="LNM139" s="819"/>
      <c r="LNN139" s="819"/>
      <c r="LNO139" s="819"/>
      <c r="LNP139" s="819"/>
      <c r="LNQ139" s="819"/>
      <c r="LNR139" s="819"/>
      <c r="LNS139" s="819"/>
      <c r="LNT139" s="819"/>
      <c r="LNU139" s="819"/>
      <c r="LNV139" s="819"/>
      <c r="LNW139" s="819"/>
      <c r="LNX139" s="819"/>
      <c r="LNY139" s="819"/>
      <c r="LNZ139" s="819"/>
      <c r="LOA139" s="819"/>
      <c r="LOB139" s="819"/>
      <c r="LOC139" s="819"/>
      <c r="LOD139" s="819"/>
      <c r="LOE139" s="819"/>
      <c r="LOF139" s="819"/>
      <c r="LOG139" s="819"/>
      <c r="LOH139" s="819"/>
      <c r="LOI139" s="819"/>
      <c r="LOJ139" s="819"/>
      <c r="LOK139" s="819"/>
      <c r="LOL139" s="819"/>
      <c r="LOM139" s="819"/>
      <c r="LON139" s="819"/>
      <c r="LOO139" s="819"/>
      <c r="LOP139" s="819"/>
      <c r="LOQ139" s="819"/>
      <c r="LOR139" s="819"/>
      <c r="LOS139" s="819"/>
      <c r="LOT139" s="819"/>
      <c r="LOU139" s="819"/>
      <c r="LOV139" s="819"/>
      <c r="LOW139" s="819"/>
      <c r="LOX139" s="819"/>
      <c r="LOY139" s="819"/>
      <c r="LOZ139" s="819"/>
      <c r="LPA139" s="819"/>
      <c r="LPB139" s="819"/>
      <c r="LPC139" s="819"/>
      <c r="LPD139" s="819"/>
      <c r="LPE139" s="819"/>
      <c r="LPF139" s="819"/>
      <c r="LPG139" s="819"/>
      <c r="LPH139" s="819"/>
      <c r="LPI139" s="819"/>
      <c r="LPJ139" s="819"/>
      <c r="LPK139" s="819"/>
      <c r="LPL139" s="819"/>
      <c r="LPM139" s="819"/>
      <c r="LPN139" s="819"/>
      <c r="LPO139" s="819"/>
      <c r="LPP139" s="819"/>
      <c r="LPQ139" s="819"/>
      <c r="LPR139" s="819"/>
      <c r="LPS139" s="819"/>
      <c r="LPT139" s="819"/>
      <c r="LPU139" s="819"/>
      <c r="LPV139" s="819"/>
      <c r="LPW139" s="819"/>
      <c r="LPX139" s="819"/>
      <c r="LPY139" s="819"/>
      <c r="LPZ139" s="819"/>
      <c r="LQA139" s="819"/>
      <c r="LQB139" s="819"/>
      <c r="LQC139" s="819"/>
      <c r="LQD139" s="819"/>
      <c r="LQE139" s="819"/>
      <c r="LQF139" s="819"/>
      <c r="LQG139" s="819"/>
      <c r="LQH139" s="819"/>
      <c r="LQI139" s="819"/>
      <c r="LQJ139" s="819"/>
      <c r="LQK139" s="819"/>
      <c r="LQL139" s="819"/>
      <c r="LQM139" s="819"/>
      <c r="LQN139" s="819"/>
      <c r="LQO139" s="819"/>
      <c r="LQP139" s="819"/>
      <c r="LQQ139" s="819"/>
      <c r="LQR139" s="819"/>
      <c r="LQS139" s="819"/>
      <c r="LQT139" s="819"/>
      <c r="LQU139" s="819"/>
      <c r="LQV139" s="819"/>
      <c r="LQW139" s="819"/>
      <c r="LQX139" s="819"/>
      <c r="LQY139" s="819"/>
      <c r="LQZ139" s="819"/>
      <c r="LRA139" s="819"/>
      <c r="LRB139" s="819"/>
      <c r="LRC139" s="819"/>
      <c r="LRD139" s="819"/>
      <c r="LRE139" s="819"/>
      <c r="LRF139" s="819"/>
      <c r="LRG139" s="819"/>
      <c r="LRH139" s="819"/>
      <c r="LRI139" s="819"/>
      <c r="LRJ139" s="819"/>
      <c r="LRK139" s="819"/>
      <c r="LRL139" s="819"/>
      <c r="LRM139" s="819"/>
      <c r="LRN139" s="819"/>
      <c r="LRO139" s="819"/>
      <c r="LRP139" s="819"/>
      <c r="LRQ139" s="819"/>
      <c r="LRR139" s="819"/>
      <c r="LRS139" s="819"/>
      <c r="LRT139" s="819"/>
      <c r="LRU139" s="819"/>
      <c r="LRV139" s="819"/>
      <c r="LRW139" s="819"/>
      <c r="LRX139" s="819"/>
      <c r="LRY139" s="819"/>
      <c r="LRZ139" s="819"/>
      <c r="LSA139" s="819"/>
      <c r="LSB139" s="819"/>
      <c r="LSC139" s="819"/>
      <c r="LSD139" s="819"/>
      <c r="LSE139" s="819"/>
      <c r="LSF139" s="819"/>
      <c r="LSG139" s="819"/>
      <c r="LSH139" s="819"/>
      <c r="LSI139" s="819"/>
      <c r="LSJ139" s="819"/>
      <c r="LSK139" s="819"/>
      <c r="LSL139" s="819"/>
      <c r="LSM139" s="819"/>
      <c r="LSN139" s="819"/>
      <c r="LSO139" s="819"/>
      <c r="LSP139" s="819"/>
      <c r="LSQ139" s="819"/>
      <c r="LSR139" s="819"/>
      <c r="LSS139" s="819"/>
      <c r="LST139" s="819"/>
      <c r="LSU139" s="819"/>
      <c r="LSV139" s="819"/>
      <c r="LSW139" s="819"/>
      <c r="LSX139" s="819"/>
      <c r="LSY139" s="819"/>
      <c r="LSZ139" s="819"/>
      <c r="LTA139" s="819"/>
      <c r="LTB139" s="819"/>
      <c r="LTC139" s="819"/>
      <c r="LTD139" s="819"/>
      <c r="LTE139" s="819"/>
      <c r="LTF139" s="819"/>
      <c r="LTG139" s="819"/>
      <c r="LTH139" s="819"/>
      <c r="LTI139" s="819"/>
      <c r="LTJ139" s="819"/>
      <c r="LTK139" s="819"/>
      <c r="LTL139" s="819"/>
      <c r="LTM139" s="819"/>
      <c r="LTN139" s="819"/>
      <c r="LTO139" s="819"/>
      <c r="LTP139" s="819"/>
      <c r="LTQ139" s="819"/>
      <c r="LTR139" s="819"/>
      <c r="LTS139" s="819"/>
      <c r="LTT139" s="819"/>
      <c r="LTU139" s="819"/>
      <c r="LTV139" s="819"/>
      <c r="LTW139" s="819"/>
      <c r="LTX139" s="819"/>
      <c r="LTY139" s="819"/>
      <c r="LTZ139" s="819"/>
      <c r="LUA139" s="819"/>
      <c r="LUB139" s="819"/>
      <c r="LUC139" s="819"/>
      <c r="LUD139" s="819"/>
      <c r="LUE139" s="819"/>
      <c r="LUF139" s="819"/>
      <c r="LUG139" s="819"/>
      <c r="LUH139" s="819"/>
      <c r="LUI139" s="819"/>
      <c r="LUJ139" s="819"/>
      <c r="LUK139" s="819"/>
      <c r="LUL139" s="819"/>
      <c r="LUM139" s="819"/>
      <c r="LUN139" s="819"/>
      <c r="LUO139" s="819"/>
      <c r="LUP139" s="819"/>
      <c r="LUQ139" s="819"/>
      <c r="LUR139" s="819"/>
      <c r="LUS139" s="819"/>
      <c r="LUT139" s="819"/>
      <c r="LUU139" s="819"/>
      <c r="LUV139" s="819"/>
      <c r="LUW139" s="819"/>
      <c r="LUX139" s="819"/>
      <c r="LUY139" s="819"/>
      <c r="LUZ139" s="819"/>
      <c r="LVA139" s="819"/>
      <c r="LVB139" s="819"/>
      <c r="LVC139" s="819"/>
      <c r="LVD139" s="819"/>
      <c r="LVE139" s="819"/>
      <c r="LVF139" s="819"/>
      <c r="LVG139" s="819"/>
      <c r="LVH139" s="819"/>
      <c r="LVI139" s="819"/>
      <c r="LVJ139" s="819"/>
      <c r="LVK139" s="819"/>
      <c r="LVL139" s="819"/>
      <c r="LVM139" s="819"/>
      <c r="LVN139" s="819"/>
      <c r="LVO139" s="819"/>
      <c r="LVP139" s="819"/>
      <c r="LVQ139" s="819"/>
      <c r="LVR139" s="819"/>
      <c r="LVS139" s="819"/>
      <c r="LVT139" s="819"/>
      <c r="LVU139" s="819"/>
      <c r="LVV139" s="819"/>
      <c r="LVW139" s="819"/>
      <c r="LVX139" s="819"/>
      <c r="LVY139" s="819"/>
      <c r="LVZ139" s="819"/>
      <c r="LWA139" s="819"/>
      <c r="LWB139" s="819"/>
      <c r="LWC139" s="819"/>
      <c r="LWD139" s="819"/>
      <c r="LWE139" s="819"/>
      <c r="LWF139" s="819"/>
      <c r="LWG139" s="819"/>
      <c r="LWH139" s="819"/>
      <c r="LWI139" s="819"/>
      <c r="LWJ139" s="819"/>
      <c r="LWK139" s="819"/>
      <c r="LWL139" s="819"/>
      <c r="LWM139" s="819"/>
      <c r="LWN139" s="819"/>
      <c r="LWO139" s="819"/>
      <c r="LWP139" s="819"/>
      <c r="LWQ139" s="819"/>
      <c r="LWR139" s="819"/>
      <c r="LWS139" s="819"/>
      <c r="LWT139" s="819"/>
      <c r="LWU139" s="819"/>
      <c r="LWV139" s="819"/>
      <c r="LWW139" s="819"/>
      <c r="LWX139" s="819"/>
      <c r="LWY139" s="819"/>
      <c r="LWZ139" s="819"/>
      <c r="LXA139" s="819"/>
      <c r="LXB139" s="819"/>
      <c r="LXC139" s="819"/>
      <c r="LXD139" s="819"/>
      <c r="LXE139" s="819"/>
      <c r="LXF139" s="819"/>
      <c r="LXG139" s="819"/>
      <c r="LXH139" s="819"/>
      <c r="LXI139" s="819"/>
      <c r="LXJ139" s="819"/>
      <c r="LXK139" s="819"/>
      <c r="LXL139" s="819"/>
      <c r="LXM139" s="819"/>
      <c r="LXN139" s="819"/>
      <c r="LXO139" s="819"/>
      <c r="LXP139" s="819"/>
      <c r="LXQ139" s="819"/>
      <c r="LXR139" s="819"/>
      <c r="LXS139" s="819"/>
      <c r="LXT139" s="819"/>
      <c r="LXU139" s="819"/>
      <c r="LXV139" s="819"/>
      <c r="LXW139" s="819"/>
      <c r="LXX139" s="819"/>
      <c r="LXY139" s="819"/>
      <c r="LXZ139" s="819"/>
      <c r="LYA139" s="819"/>
      <c r="LYB139" s="819"/>
      <c r="LYC139" s="819"/>
      <c r="LYD139" s="819"/>
      <c r="LYE139" s="819"/>
      <c r="LYF139" s="819"/>
      <c r="LYG139" s="819"/>
      <c r="LYH139" s="819"/>
      <c r="LYI139" s="819"/>
      <c r="LYJ139" s="819"/>
      <c r="LYK139" s="819"/>
      <c r="LYL139" s="819"/>
      <c r="LYM139" s="819"/>
      <c r="LYN139" s="819"/>
      <c r="LYO139" s="819"/>
      <c r="LYP139" s="819"/>
      <c r="LYQ139" s="819"/>
      <c r="LYR139" s="819"/>
      <c r="LYS139" s="819"/>
      <c r="LYT139" s="819"/>
      <c r="LYU139" s="819"/>
      <c r="LYV139" s="819"/>
      <c r="LYW139" s="819"/>
      <c r="LYX139" s="819"/>
      <c r="LYY139" s="819"/>
      <c r="LYZ139" s="819"/>
      <c r="LZA139" s="819"/>
      <c r="LZB139" s="819"/>
      <c r="LZC139" s="819"/>
      <c r="LZD139" s="819"/>
      <c r="LZE139" s="819"/>
      <c r="LZF139" s="819"/>
      <c r="LZG139" s="819"/>
      <c r="LZH139" s="819"/>
      <c r="LZI139" s="819"/>
      <c r="LZJ139" s="819"/>
      <c r="LZK139" s="819"/>
      <c r="LZL139" s="819"/>
      <c r="LZM139" s="819"/>
      <c r="LZN139" s="819"/>
      <c r="LZO139" s="819"/>
      <c r="LZP139" s="819"/>
      <c r="LZQ139" s="819"/>
      <c r="LZR139" s="819"/>
      <c r="LZS139" s="819"/>
      <c r="LZT139" s="819"/>
      <c r="LZU139" s="819"/>
      <c r="LZV139" s="819"/>
      <c r="LZW139" s="819"/>
      <c r="LZX139" s="819"/>
      <c r="LZY139" s="819"/>
      <c r="LZZ139" s="819"/>
      <c r="MAA139" s="819"/>
      <c r="MAB139" s="819"/>
      <c r="MAC139" s="819"/>
      <c r="MAD139" s="819"/>
      <c r="MAE139" s="819"/>
      <c r="MAF139" s="819"/>
      <c r="MAG139" s="819"/>
      <c r="MAH139" s="819"/>
      <c r="MAI139" s="819"/>
      <c r="MAJ139" s="819"/>
      <c r="MAK139" s="819"/>
      <c r="MAL139" s="819"/>
      <c r="MAM139" s="819"/>
      <c r="MAN139" s="819"/>
      <c r="MAO139" s="819"/>
      <c r="MAP139" s="819"/>
      <c r="MAQ139" s="819"/>
      <c r="MAR139" s="819"/>
      <c r="MAS139" s="819"/>
      <c r="MAT139" s="819"/>
      <c r="MAU139" s="819"/>
      <c r="MAV139" s="819"/>
      <c r="MAW139" s="819"/>
      <c r="MAX139" s="819"/>
      <c r="MAY139" s="819"/>
      <c r="MAZ139" s="819"/>
      <c r="MBA139" s="819"/>
      <c r="MBB139" s="819"/>
      <c r="MBC139" s="819"/>
      <c r="MBD139" s="819"/>
      <c r="MBE139" s="819"/>
      <c r="MBF139" s="819"/>
      <c r="MBG139" s="819"/>
      <c r="MBH139" s="819"/>
      <c r="MBI139" s="819"/>
      <c r="MBJ139" s="819"/>
      <c r="MBK139" s="819"/>
      <c r="MBL139" s="819"/>
      <c r="MBM139" s="819"/>
      <c r="MBN139" s="819"/>
      <c r="MBO139" s="819"/>
      <c r="MBP139" s="819"/>
      <c r="MBQ139" s="819"/>
      <c r="MBR139" s="819"/>
      <c r="MBS139" s="819"/>
      <c r="MBT139" s="819"/>
      <c r="MBU139" s="819"/>
      <c r="MBV139" s="819"/>
      <c r="MBW139" s="819"/>
      <c r="MBX139" s="819"/>
      <c r="MBY139" s="819"/>
      <c r="MBZ139" s="819"/>
      <c r="MCA139" s="819"/>
      <c r="MCB139" s="819"/>
      <c r="MCC139" s="819"/>
      <c r="MCD139" s="819"/>
      <c r="MCE139" s="819"/>
      <c r="MCF139" s="819"/>
      <c r="MCG139" s="819"/>
      <c r="MCH139" s="819"/>
      <c r="MCI139" s="819"/>
      <c r="MCJ139" s="819"/>
      <c r="MCK139" s="819"/>
      <c r="MCL139" s="819"/>
      <c r="MCM139" s="819"/>
      <c r="MCN139" s="819"/>
      <c r="MCO139" s="819"/>
      <c r="MCP139" s="819"/>
      <c r="MCQ139" s="819"/>
      <c r="MCR139" s="819"/>
      <c r="MCS139" s="819"/>
      <c r="MCT139" s="819"/>
      <c r="MCU139" s="819"/>
      <c r="MCV139" s="819"/>
      <c r="MCW139" s="819"/>
      <c r="MCX139" s="819"/>
      <c r="MCY139" s="819"/>
      <c r="MCZ139" s="819"/>
      <c r="MDA139" s="819"/>
      <c r="MDB139" s="819"/>
      <c r="MDC139" s="819"/>
      <c r="MDD139" s="819"/>
      <c r="MDE139" s="819"/>
      <c r="MDF139" s="819"/>
      <c r="MDG139" s="819"/>
      <c r="MDH139" s="819"/>
      <c r="MDI139" s="819"/>
      <c r="MDJ139" s="819"/>
      <c r="MDK139" s="819"/>
      <c r="MDL139" s="819"/>
      <c r="MDM139" s="819"/>
      <c r="MDN139" s="819"/>
      <c r="MDO139" s="819"/>
      <c r="MDP139" s="819"/>
      <c r="MDQ139" s="819"/>
      <c r="MDR139" s="819"/>
      <c r="MDS139" s="819"/>
      <c r="MDT139" s="819"/>
      <c r="MDU139" s="819"/>
      <c r="MDV139" s="819"/>
      <c r="MDW139" s="819"/>
      <c r="MDX139" s="819"/>
      <c r="MDY139" s="819"/>
      <c r="MDZ139" s="819"/>
      <c r="MEA139" s="819"/>
      <c r="MEB139" s="819"/>
      <c r="MEC139" s="819"/>
      <c r="MED139" s="819"/>
      <c r="MEE139" s="819"/>
      <c r="MEF139" s="819"/>
      <c r="MEG139" s="819"/>
      <c r="MEH139" s="819"/>
      <c r="MEI139" s="819"/>
      <c r="MEJ139" s="819"/>
      <c r="MEK139" s="819"/>
      <c r="MEL139" s="819"/>
      <c r="MEM139" s="819"/>
      <c r="MEN139" s="819"/>
      <c r="MEO139" s="819"/>
      <c r="MEP139" s="819"/>
      <c r="MEQ139" s="819"/>
      <c r="MER139" s="819"/>
      <c r="MES139" s="819"/>
      <c r="MET139" s="819"/>
      <c r="MEU139" s="819"/>
      <c r="MEV139" s="819"/>
      <c r="MEW139" s="819"/>
      <c r="MEX139" s="819"/>
      <c r="MEY139" s="819"/>
      <c r="MEZ139" s="819"/>
      <c r="MFA139" s="819"/>
      <c r="MFB139" s="819"/>
      <c r="MFC139" s="819"/>
      <c r="MFD139" s="819"/>
      <c r="MFE139" s="819"/>
      <c r="MFF139" s="819"/>
      <c r="MFG139" s="819"/>
      <c r="MFH139" s="819"/>
      <c r="MFI139" s="819"/>
      <c r="MFJ139" s="819"/>
      <c r="MFK139" s="819"/>
      <c r="MFL139" s="819"/>
      <c r="MFM139" s="819"/>
      <c r="MFN139" s="819"/>
      <c r="MFO139" s="819"/>
      <c r="MFP139" s="819"/>
      <c r="MFQ139" s="819"/>
      <c r="MFR139" s="819"/>
      <c r="MFS139" s="819"/>
      <c r="MFT139" s="819"/>
      <c r="MFU139" s="819"/>
      <c r="MFV139" s="819"/>
      <c r="MFW139" s="819"/>
      <c r="MFX139" s="819"/>
      <c r="MFY139" s="819"/>
      <c r="MFZ139" s="819"/>
      <c r="MGA139" s="819"/>
      <c r="MGB139" s="819"/>
      <c r="MGC139" s="819"/>
      <c r="MGD139" s="819"/>
      <c r="MGE139" s="819"/>
      <c r="MGF139" s="819"/>
      <c r="MGG139" s="819"/>
      <c r="MGH139" s="819"/>
      <c r="MGI139" s="819"/>
      <c r="MGJ139" s="819"/>
      <c r="MGK139" s="819"/>
      <c r="MGL139" s="819"/>
      <c r="MGM139" s="819"/>
      <c r="MGN139" s="819"/>
      <c r="MGO139" s="819"/>
      <c r="MGP139" s="819"/>
      <c r="MGQ139" s="819"/>
      <c r="MGR139" s="819"/>
      <c r="MGS139" s="819"/>
      <c r="MGT139" s="819"/>
      <c r="MGU139" s="819"/>
      <c r="MGV139" s="819"/>
      <c r="MGW139" s="819"/>
      <c r="MGX139" s="819"/>
      <c r="MGY139" s="819"/>
      <c r="MGZ139" s="819"/>
      <c r="MHA139" s="819"/>
      <c r="MHB139" s="819"/>
      <c r="MHC139" s="819"/>
      <c r="MHD139" s="819"/>
      <c r="MHE139" s="819"/>
      <c r="MHF139" s="819"/>
      <c r="MHG139" s="819"/>
      <c r="MHH139" s="819"/>
      <c r="MHI139" s="819"/>
      <c r="MHJ139" s="819"/>
      <c r="MHK139" s="819"/>
      <c r="MHL139" s="819"/>
      <c r="MHM139" s="819"/>
      <c r="MHN139" s="819"/>
      <c r="MHO139" s="819"/>
      <c r="MHP139" s="819"/>
      <c r="MHQ139" s="819"/>
      <c r="MHR139" s="819"/>
      <c r="MHS139" s="819"/>
      <c r="MHT139" s="819"/>
      <c r="MHU139" s="819"/>
      <c r="MHV139" s="819"/>
      <c r="MHW139" s="819"/>
      <c r="MHX139" s="819"/>
      <c r="MHY139" s="819"/>
      <c r="MHZ139" s="819"/>
      <c r="MIA139" s="819"/>
      <c r="MIB139" s="819"/>
      <c r="MIC139" s="819"/>
      <c r="MID139" s="819"/>
      <c r="MIE139" s="819"/>
      <c r="MIF139" s="819"/>
      <c r="MIG139" s="819"/>
      <c r="MIH139" s="819"/>
      <c r="MII139" s="819"/>
      <c r="MIJ139" s="819"/>
      <c r="MIK139" s="819"/>
      <c r="MIL139" s="819"/>
      <c r="MIM139" s="819"/>
      <c r="MIN139" s="819"/>
      <c r="MIO139" s="819"/>
      <c r="MIP139" s="819"/>
      <c r="MIQ139" s="819"/>
      <c r="MIR139" s="819"/>
      <c r="MIS139" s="819"/>
      <c r="MIT139" s="819"/>
      <c r="MIU139" s="819"/>
      <c r="MIV139" s="819"/>
      <c r="MIW139" s="819"/>
      <c r="MIX139" s="819"/>
      <c r="MIY139" s="819"/>
      <c r="MIZ139" s="819"/>
      <c r="MJA139" s="819"/>
      <c r="MJB139" s="819"/>
      <c r="MJC139" s="819"/>
      <c r="MJD139" s="819"/>
      <c r="MJE139" s="819"/>
      <c r="MJF139" s="819"/>
      <c r="MJG139" s="819"/>
      <c r="MJH139" s="819"/>
      <c r="MJI139" s="819"/>
      <c r="MJJ139" s="819"/>
      <c r="MJK139" s="819"/>
      <c r="MJL139" s="819"/>
      <c r="MJM139" s="819"/>
      <c r="MJN139" s="819"/>
      <c r="MJO139" s="819"/>
      <c r="MJP139" s="819"/>
      <c r="MJQ139" s="819"/>
      <c r="MJR139" s="819"/>
      <c r="MJS139" s="819"/>
      <c r="MJT139" s="819"/>
      <c r="MJU139" s="819"/>
      <c r="MJV139" s="819"/>
      <c r="MJW139" s="819"/>
      <c r="MJX139" s="819"/>
      <c r="MJY139" s="819"/>
      <c r="MJZ139" s="819"/>
      <c r="MKA139" s="819"/>
      <c r="MKB139" s="819"/>
      <c r="MKC139" s="819"/>
      <c r="MKD139" s="819"/>
      <c r="MKE139" s="819"/>
      <c r="MKF139" s="819"/>
      <c r="MKG139" s="819"/>
      <c r="MKH139" s="819"/>
      <c r="MKI139" s="819"/>
      <c r="MKJ139" s="819"/>
      <c r="MKK139" s="819"/>
      <c r="MKL139" s="819"/>
      <c r="MKM139" s="819"/>
      <c r="MKN139" s="819"/>
      <c r="MKO139" s="819"/>
      <c r="MKP139" s="819"/>
      <c r="MKQ139" s="819"/>
      <c r="MKR139" s="819"/>
      <c r="MKS139" s="819"/>
      <c r="MKT139" s="819"/>
      <c r="MKU139" s="819"/>
      <c r="MKV139" s="819"/>
      <c r="MKW139" s="819"/>
      <c r="MKX139" s="819"/>
      <c r="MKY139" s="819"/>
      <c r="MKZ139" s="819"/>
      <c r="MLA139" s="819"/>
      <c r="MLB139" s="819"/>
      <c r="MLC139" s="819"/>
      <c r="MLD139" s="819"/>
      <c r="MLE139" s="819"/>
      <c r="MLF139" s="819"/>
      <c r="MLG139" s="819"/>
      <c r="MLH139" s="819"/>
      <c r="MLI139" s="819"/>
      <c r="MLJ139" s="819"/>
      <c r="MLK139" s="819"/>
      <c r="MLL139" s="819"/>
      <c r="MLM139" s="819"/>
      <c r="MLN139" s="819"/>
      <c r="MLO139" s="819"/>
      <c r="MLP139" s="819"/>
      <c r="MLQ139" s="819"/>
      <c r="MLR139" s="819"/>
      <c r="MLS139" s="819"/>
      <c r="MLT139" s="819"/>
      <c r="MLU139" s="819"/>
      <c r="MLV139" s="819"/>
      <c r="MLW139" s="819"/>
      <c r="MLX139" s="819"/>
      <c r="MLY139" s="819"/>
      <c r="MLZ139" s="819"/>
      <c r="MMA139" s="819"/>
      <c r="MMB139" s="819"/>
      <c r="MMC139" s="819"/>
      <c r="MMD139" s="819"/>
      <c r="MME139" s="819"/>
      <c r="MMF139" s="819"/>
      <c r="MMG139" s="819"/>
      <c r="MMH139" s="819"/>
      <c r="MMI139" s="819"/>
      <c r="MMJ139" s="819"/>
      <c r="MMK139" s="819"/>
      <c r="MML139" s="819"/>
      <c r="MMM139" s="819"/>
      <c r="MMN139" s="819"/>
      <c r="MMO139" s="819"/>
      <c r="MMP139" s="819"/>
      <c r="MMQ139" s="819"/>
      <c r="MMR139" s="819"/>
      <c r="MMS139" s="819"/>
      <c r="MMT139" s="819"/>
      <c r="MMU139" s="819"/>
      <c r="MMV139" s="819"/>
      <c r="MMW139" s="819"/>
      <c r="MMX139" s="819"/>
      <c r="MMY139" s="819"/>
      <c r="MMZ139" s="819"/>
      <c r="MNA139" s="819"/>
      <c r="MNB139" s="819"/>
      <c r="MNC139" s="819"/>
      <c r="MND139" s="819"/>
      <c r="MNE139" s="819"/>
      <c r="MNF139" s="819"/>
      <c r="MNG139" s="819"/>
      <c r="MNH139" s="819"/>
      <c r="MNI139" s="819"/>
      <c r="MNJ139" s="819"/>
      <c r="MNK139" s="819"/>
      <c r="MNL139" s="819"/>
      <c r="MNM139" s="819"/>
      <c r="MNN139" s="819"/>
      <c r="MNO139" s="819"/>
      <c r="MNP139" s="819"/>
      <c r="MNQ139" s="819"/>
      <c r="MNR139" s="819"/>
      <c r="MNS139" s="819"/>
      <c r="MNT139" s="819"/>
      <c r="MNU139" s="819"/>
      <c r="MNV139" s="819"/>
      <c r="MNW139" s="819"/>
      <c r="MNX139" s="819"/>
      <c r="MNY139" s="819"/>
      <c r="MNZ139" s="819"/>
      <c r="MOA139" s="819"/>
      <c r="MOB139" s="819"/>
      <c r="MOC139" s="819"/>
      <c r="MOD139" s="819"/>
      <c r="MOE139" s="819"/>
      <c r="MOF139" s="819"/>
      <c r="MOG139" s="819"/>
      <c r="MOH139" s="819"/>
      <c r="MOI139" s="819"/>
      <c r="MOJ139" s="819"/>
      <c r="MOK139" s="819"/>
      <c r="MOL139" s="819"/>
      <c r="MOM139" s="819"/>
      <c r="MON139" s="819"/>
      <c r="MOO139" s="819"/>
      <c r="MOP139" s="819"/>
      <c r="MOQ139" s="819"/>
      <c r="MOR139" s="819"/>
      <c r="MOS139" s="819"/>
      <c r="MOT139" s="819"/>
      <c r="MOU139" s="819"/>
      <c r="MOV139" s="819"/>
      <c r="MOW139" s="819"/>
      <c r="MOX139" s="819"/>
      <c r="MOY139" s="819"/>
      <c r="MOZ139" s="819"/>
      <c r="MPA139" s="819"/>
      <c r="MPB139" s="819"/>
      <c r="MPC139" s="819"/>
      <c r="MPD139" s="819"/>
      <c r="MPE139" s="819"/>
      <c r="MPF139" s="819"/>
      <c r="MPG139" s="819"/>
      <c r="MPH139" s="819"/>
      <c r="MPI139" s="819"/>
      <c r="MPJ139" s="819"/>
      <c r="MPK139" s="819"/>
      <c r="MPL139" s="819"/>
      <c r="MPM139" s="819"/>
      <c r="MPN139" s="819"/>
      <c r="MPO139" s="819"/>
      <c r="MPP139" s="819"/>
      <c r="MPQ139" s="819"/>
      <c r="MPR139" s="819"/>
      <c r="MPS139" s="819"/>
      <c r="MPT139" s="819"/>
      <c r="MPU139" s="819"/>
      <c r="MPV139" s="819"/>
      <c r="MPW139" s="819"/>
      <c r="MPX139" s="819"/>
      <c r="MPY139" s="819"/>
      <c r="MPZ139" s="819"/>
      <c r="MQA139" s="819"/>
      <c r="MQB139" s="819"/>
      <c r="MQC139" s="819"/>
      <c r="MQD139" s="819"/>
      <c r="MQE139" s="819"/>
      <c r="MQF139" s="819"/>
      <c r="MQG139" s="819"/>
      <c r="MQH139" s="819"/>
      <c r="MQI139" s="819"/>
      <c r="MQJ139" s="819"/>
      <c r="MQK139" s="819"/>
      <c r="MQL139" s="819"/>
      <c r="MQM139" s="819"/>
      <c r="MQN139" s="819"/>
      <c r="MQO139" s="819"/>
      <c r="MQP139" s="819"/>
      <c r="MQQ139" s="819"/>
      <c r="MQR139" s="819"/>
      <c r="MQS139" s="819"/>
      <c r="MQT139" s="819"/>
      <c r="MQU139" s="819"/>
      <c r="MQV139" s="819"/>
      <c r="MQW139" s="819"/>
      <c r="MQX139" s="819"/>
      <c r="MQY139" s="819"/>
      <c r="MQZ139" s="819"/>
      <c r="MRA139" s="819"/>
      <c r="MRB139" s="819"/>
      <c r="MRC139" s="819"/>
      <c r="MRD139" s="819"/>
      <c r="MRE139" s="819"/>
      <c r="MRF139" s="819"/>
      <c r="MRG139" s="819"/>
      <c r="MRH139" s="819"/>
      <c r="MRI139" s="819"/>
      <c r="MRJ139" s="819"/>
      <c r="MRK139" s="819"/>
      <c r="MRL139" s="819"/>
      <c r="MRM139" s="819"/>
      <c r="MRN139" s="819"/>
      <c r="MRO139" s="819"/>
      <c r="MRP139" s="819"/>
      <c r="MRQ139" s="819"/>
      <c r="MRR139" s="819"/>
      <c r="MRS139" s="819"/>
      <c r="MRT139" s="819"/>
      <c r="MRU139" s="819"/>
      <c r="MRV139" s="819"/>
      <c r="MRW139" s="819"/>
      <c r="MRX139" s="819"/>
      <c r="MRY139" s="819"/>
      <c r="MRZ139" s="819"/>
      <c r="MSA139" s="819"/>
      <c r="MSB139" s="819"/>
      <c r="MSC139" s="819"/>
      <c r="MSD139" s="819"/>
      <c r="MSE139" s="819"/>
      <c r="MSF139" s="819"/>
      <c r="MSG139" s="819"/>
      <c r="MSH139" s="819"/>
      <c r="MSI139" s="819"/>
      <c r="MSJ139" s="819"/>
      <c r="MSK139" s="819"/>
      <c r="MSL139" s="819"/>
      <c r="MSM139" s="819"/>
      <c r="MSN139" s="819"/>
      <c r="MSO139" s="819"/>
      <c r="MSP139" s="819"/>
      <c r="MSQ139" s="819"/>
      <c r="MSR139" s="819"/>
      <c r="MSS139" s="819"/>
      <c r="MST139" s="819"/>
      <c r="MSU139" s="819"/>
      <c r="MSV139" s="819"/>
      <c r="MSW139" s="819"/>
      <c r="MSX139" s="819"/>
      <c r="MSY139" s="819"/>
      <c r="MSZ139" s="819"/>
      <c r="MTA139" s="819"/>
      <c r="MTB139" s="819"/>
      <c r="MTC139" s="819"/>
      <c r="MTD139" s="819"/>
      <c r="MTE139" s="819"/>
      <c r="MTF139" s="819"/>
      <c r="MTG139" s="819"/>
      <c r="MTH139" s="819"/>
      <c r="MTI139" s="819"/>
      <c r="MTJ139" s="819"/>
      <c r="MTK139" s="819"/>
      <c r="MTL139" s="819"/>
      <c r="MTM139" s="819"/>
      <c r="MTN139" s="819"/>
      <c r="MTO139" s="819"/>
      <c r="MTP139" s="819"/>
      <c r="MTQ139" s="819"/>
      <c r="MTR139" s="819"/>
      <c r="MTS139" s="819"/>
      <c r="MTT139" s="819"/>
      <c r="MTU139" s="819"/>
      <c r="MTV139" s="819"/>
      <c r="MTW139" s="819"/>
      <c r="MTX139" s="819"/>
      <c r="MTY139" s="819"/>
      <c r="MTZ139" s="819"/>
      <c r="MUA139" s="819"/>
      <c r="MUB139" s="819"/>
      <c r="MUC139" s="819"/>
      <c r="MUD139" s="819"/>
      <c r="MUE139" s="819"/>
      <c r="MUF139" s="819"/>
      <c r="MUG139" s="819"/>
      <c r="MUH139" s="819"/>
      <c r="MUI139" s="819"/>
      <c r="MUJ139" s="819"/>
      <c r="MUK139" s="819"/>
      <c r="MUL139" s="819"/>
      <c r="MUM139" s="819"/>
      <c r="MUN139" s="819"/>
      <c r="MUO139" s="819"/>
      <c r="MUP139" s="819"/>
      <c r="MUQ139" s="819"/>
      <c r="MUR139" s="819"/>
      <c r="MUS139" s="819"/>
      <c r="MUT139" s="819"/>
      <c r="MUU139" s="819"/>
      <c r="MUV139" s="819"/>
      <c r="MUW139" s="819"/>
      <c r="MUX139" s="819"/>
      <c r="MUY139" s="819"/>
      <c r="MUZ139" s="819"/>
      <c r="MVA139" s="819"/>
      <c r="MVB139" s="819"/>
      <c r="MVC139" s="819"/>
      <c r="MVD139" s="819"/>
      <c r="MVE139" s="819"/>
      <c r="MVF139" s="819"/>
      <c r="MVG139" s="819"/>
      <c r="MVH139" s="819"/>
      <c r="MVI139" s="819"/>
      <c r="MVJ139" s="819"/>
      <c r="MVK139" s="819"/>
      <c r="MVL139" s="819"/>
      <c r="MVM139" s="819"/>
      <c r="MVN139" s="819"/>
      <c r="MVO139" s="819"/>
      <c r="MVP139" s="819"/>
      <c r="MVQ139" s="819"/>
      <c r="MVR139" s="819"/>
      <c r="MVS139" s="819"/>
      <c r="MVT139" s="819"/>
      <c r="MVU139" s="819"/>
      <c r="MVV139" s="819"/>
      <c r="MVW139" s="819"/>
      <c r="MVX139" s="819"/>
      <c r="MVY139" s="819"/>
      <c r="MVZ139" s="819"/>
      <c r="MWA139" s="819"/>
      <c r="MWB139" s="819"/>
      <c r="MWC139" s="819"/>
      <c r="MWD139" s="819"/>
      <c r="MWE139" s="819"/>
      <c r="MWF139" s="819"/>
      <c r="MWG139" s="819"/>
      <c r="MWH139" s="819"/>
      <c r="MWI139" s="819"/>
      <c r="MWJ139" s="819"/>
      <c r="MWK139" s="819"/>
      <c r="MWL139" s="819"/>
      <c r="MWM139" s="819"/>
      <c r="MWN139" s="819"/>
      <c r="MWO139" s="819"/>
      <c r="MWP139" s="819"/>
      <c r="MWQ139" s="819"/>
      <c r="MWR139" s="819"/>
      <c r="MWS139" s="819"/>
      <c r="MWT139" s="819"/>
      <c r="MWU139" s="819"/>
      <c r="MWV139" s="819"/>
      <c r="MWW139" s="819"/>
      <c r="MWX139" s="819"/>
      <c r="MWY139" s="819"/>
      <c r="MWZ139" s="819"/>
      <c r="MXA139" s="819"/>
      <c r="MXB139" s="819"/>
      <c r="MXC139" s="819"/>
      <c r="MXD139" s="819"/>
      <c r="MXE139" s="819"/>
      <c r="MXF139" s="819"/>
      <c r="MXG139" s="819"/>
      <c r="MXH139" s="819"/>
      <c r="MXI139" s="819"/>
      <c r="MXJ139" s="819"/>
      <c r="MXK139" s="819"/>
      <c r="MXL139" s="819"/>
      <c r="MXM139" s="819"/>
      <c r="MXN139" s="819"/>
      <c r="MXO139" s="819"/>
      <c r="MXP139" s="819"/>
      <c r="MXQ139" s="819"/>
      <c r="MXR139" s="819"/>
      <c r="MXS139" s="819"/>
      <c r="MXT139" s="819"/>
      <c r="MXU139" s="819"/>
      <c r="MXV139" s="819"/>
      <c r="MXW139" s="819"/>
      <c r="MXX139" s="819"/>
      <c r="MXY139" s="819"/>
      <c r="MXZ139" s="819"/>
      <c r="MYA139" s="819"/>
      <c r="MYB139" s="819"/>
      <c r="MYC139" s="819"/>
      <c r="MYD139" s="819"/>
      <c r="MYE139" s="819"/>
      <c r="MYF139" s="819"/>
      <c r="MYG139" s="819"/>
      <c r="MYH139" s="819"/>
      <c r="MYI139" s="819"/>
      <c r="MYJ139" s="819"/>
      <c r="MYK139" s="819"/>
      <c r="MYL139" s="819"/>
      <c r="MYM139" s="819"/>
      <c r="MYN139" s="819"/>
      <c r="MYO139" s="819"/>
      <c r="MYP139" s="819"/>
      <c r="MYQ139" s="819"/>
      <c r="MYR139" s="819"/>
      <c r="MYS139" s="819"/>
      <c r="MYT139" s="819"/>
      <c r="MYU139" s="819"/>
      <c r="MYV139" s="819"/>
      <c r="MYW139" s="819"/>
      <c r="MYX139" s="819"/>
      <c r="MYY139" s="819"/>
      <c r="MYZ139" s="819"/>
      <c r="MZA139" s="819"/>
      <c r="MZB139" s="819"/>
      <c r="MZC139" s="819"/>
      <c r="MZD139" s="819"/>
      <c r="MZE139" s="819"/>
      <c r="MZF139" s="819"/>
      <c r="MZG139" s="819"/>
      <c r="MZH139" s="819"/>
      <c r="MZI139" s="819"/>
      <c r="MZJ139" s="819"/>
      <c r="MZK139" s="819"/>
      <c r="MZL139" s="819"/>
      <c r="MZM139" s="819"/>
      <c r="MZN139" s="819"/>
      <c r="MZO139" s="819"/>
      <c r="MZP139" s="819"/>
      <c r="MZQ139" s="819"/>
      <c r="MZR139" s="819"/>
      <c r="MZS139" s="819"/>
      <c r="MZT139" s="819"/>
      <c r="MZU139" s="819"/>
      <c r="MZV139" s="819"/>
      <c r="MZW139" s="819"/>
      <c r="MZX139" s="819"/>
      <c r="MZY139" s="819"/>
      <c r="MZZ139" s="819"/>
      <c r="NAA139" s="819"/>
      <c r="NAB139" s="819"/>
      <c r="NAC139" s="819"/>
      <c r="NAD139" s="819"/>
      <c r="NAE139" s="819"/>
      <c r="NAF139" s="819"/>
      <c r="NAG139" s="819"/>
      <c r="NAH139" s="819"/>
      <c r="NAI139" s="819"/>
      <c r="NAJ139" s="819"/>
      <c r="NAK139" s="819"/>
      <c r="NAL139" s="819"/>
      <c r="NAM139" s="819"/>
      <c r="NAN139" s="819"/>
      <c r="NAO139" s="819"/>
      <c r="NAP139" s="819"/>
      <c r="NAQ139" s="819"/>
      <c r="NAR139" s="819"/>
      <c r="NAS139" s="819"/>
      <c r="NAT139" s="819"/>
      <c r="NAU139" s="819"/>
      <c r="NAV139" s="819"/>
      <c r="NAW139" s="819"/>
      <c r="NAX139" s="819"/>
      <c r="NAY139" s="819"/>
      <c r="NAZ139" s="819"/>
      <c r="NBA139" s="819"/>
      <c r="NBB139" s="819"/>
      <c r="NBC139" s="819"/>
      <c r="NBD139" s="819"/>
      <c r="NBE139" s="819"/>
      <c r="NBF139" s="819"/>
      <c r="NBG139" s="819"/>
      <c r="NBH139" s="819"/>
      <c r="NBI139" s="819"/>
      <c r="NBJ139" s="819"/>
      <c r="NBK139" s="819"/>
      <c r="NBL139" s="819"/>
      <c r="NBM139" s="819"/>
      <c r="NBN139" s="819"/>
      <c r="NBO139" s="819"/>
      <c r="NBP139" s="819"/>
      <c r="NBQ139" s="819"/>
      <c r="NBR139" s="819"/>
      <c r="NBS139" s="819"/>
      <c r="NBT139" s="819"/>
      <c r="NBU139" s="819"/>
      <c r="NBV139" s="819"/>
      <c r="NBW139" s="819"/>
      <c r="NBX139" s="819"/>
      <c r="NBY139" s="819"/>
      <c r="NBZ139" s="819"/>
      <c r="NCA139" s="819"/>
      <c r="NCB139" s="819"/>
      <c r="NCC139" s="819"/>
      <c r="NCD139" s="819"/>
      <c r="NCE139" s="819"/>
      <c r="NCF139" s="819"/>
      <c r="NCG139" s="819"/>
      <c r="NCH139" s="819"/>
      <c r="NCI139" s="819"/>
      <c r="NCJ139" s="819"/>
      <c r="NCK139" s="819"/>
      <c r="NCL139" s="819"/>
      <c r="NCM139" s="819"/>
      <c r="NCN139" s="819"/>
      <c r="NCO139" s="819"/>
      <c r="NCP139" s="819"/>
      <c r="NCQ139" s="819"/>
      <c r="NCR139" s="819"/>
      <c r="NCS139" s="819"/>
      <c r="NCT139" s="819"/>
      <c r="NCU139" s="819"/>
      <c r="NCV139" s="819"/>
      <c r="NCW139" s="819"/>
      <c r="NCX139" s="819"/>
      <c r="NCY139" s="819"/>
      <c r="NCZ139" s="819"/>
      <c r="NDA139" s="819"/>
      <c r="NDB139" s="819"/>
      <c r="NDC139" s="819"/>
      <c r="NDD139" s="819"/>
      <c r="NDE139" s="819"/>
      <c r="NDF139" s="819"/>
      <c r="NDG139" s="819"/>
      <c r="NDH139" s="819"/>
      <c r="NDI139" s="819"/>
      <c r="NDJ139" s="819"/>
      <c r="NDK139" s="819"/>
      <c r="NDL139" s="819"/>
      <c r="NDM139" s="819"/>
      <c r="NDN139" s="819"/>
      <c r="NDO139" s="819"/>
      <c r="NDP139" s="819"/>
      <c r="NDQ139" s="819"/>
      <c r="NDR139" s="819"/>
      <c r="NDS139" s="819"/>
      <c r="NDT139" s="819"/>
      <c r="NDU139" s="819"/>
      <c r="NDV139" s="819"/>
      <c r="NDW139" s="819"/>
      <c r="NDX139" s="819"/>
      <c r="NDY139" s="819"/>
      <c r="NDZ139" s="819"/>
      <c r="NEA139" s="819"/>
      <c r="NEB139" s="819"/>
      <c r="NEC139" s="819"/>
      <c r="NED139" s="819"/>
      <c r="NEE139" s="819"/>
      <c r="NEF139" s="819"/>
      <c r="NEG139" s="819"/>
      <c r="NEH139" s="819"/>
      <c r="NEI139" s="819"/>
      <c r="NEJ139" s="819"/>
      <c r="NEK139" s="819"/>
      <c r="NEL139" s="819"/>
      <c r="NEM139" s="819"/>
      <c r="NEN139" s="819"/>
      <c r="NEO139" s="819"/>
      <c r="NEP139" s="819"/>
      <c r="NEQ139" s="819"/>
      <c r="NER139" s="819"/>
      <c r="NES139" s="819"/>
      <c r="NET139" s="819"/>
      <c r="NEU139" s="819"/>
      <c r="NEV139" s="819"/>
      <c r="NEW139" s="819"/>
      <c r="NEX139" s="819"/>
      <c r="NEY139" s="819"/>
      <c r="NEZ139" s="819"/>
      <c r="NFA139" s="819"/>
      <c r="NFB139" s="819"/>
      <c r="NFC139" s="819"/>
      <c r="NFD139" s="819"/>
      <c r="NFE139" s="819"/>
      <c r="NFF139" s="819"/>
      <c r="NFG139" s="819"/>
      <c r="NFH139" s="819"/>
      <c r="NFI139" s="819"/>
      <c r="NFJ139" s="819"/>
      <c r="NFK139" s="819"/>
      <c r="NFL139" s="819"/>
      <c r="NFM139" s="819"/>
      <c r="NFN139" s="819"/>
      <c r="NFO139" s="819"/>
      <c r="NFP139" s="819"/>
      <c r="NFQ139" s="819"/>
      <c r="NFR139" s="819"/>
      <c r="NFS139" s="819"/>
      <c r="NFT139" s="819"/>
      <c r="NFU139" s="819"/>
      <c r="NFV139" s="819"/>
      <c r="NFW139" s="819"/>
      <c r="NFX139" s="819"/>
      <c r="NFY139" s="819"/>
      <c r="NFZ139" s="819"/>
      <c r="NGA139" s="819"/>
      <c r="NGB139" s="819"/>
      <c r="NGC139" s="819"/>
      <c r="NGD139" s="819"/>
      <c r="NGE139" s="819"/>
      <c r="NGF139" s="819"/>
      <c r="NGG139" s="819"/>
      <c r="NGH139" s="819"/>
      <c r="NGI139" s="819"/>
      <c r="NGJ139" s="819"/>
      <c r="NGK139" s="819"/>
      <c r="NGL139" s="819"/>
      <c r="NGM139" s="819"/>
      <c r="NGN139" s="819"/>
      <c r="NGO139" s="819"/>
      <c r="NGP139" s="819"/>
      <c r="NGQ139" s="819"/>
      <c r="NGR139" s="819"/>
      <c r="NGS139" s="819"/>
      <c r="NGT139" s="819"/>
      <c r="NGU139" s="819"/>
      <c r="NGV139" s="819"/>
      <c r="NGW139" s="819"/>
      <c r="NGX139" s="819"/>
      <c r="NGY139" s="819"/>
      <c r="NGZ139" s="819"/>
      <c r="NHA139" s="819"/>
      <c r="NHB139" s="819"/>
      <c r="NHC139" s="819"/>
      <c r="NHD139" s="819"/>
      <c r="NHE139" s="819"/>
      <c r="NHF139" s="819"/>
      <c r="NHG139" s="819"/>
      <c r="NHH139" s="819"/>
      <c r="NHI139" s="819"/>
      <c r="NHJ139" s="819"/>
      <c r="NHK139" s="819"/>
      <c r="NHL139" s="819"/>
      <c r="NHM139" s="819"/>
      <c r="NHN139" s="819"/>
      <c r="NHO139" s="819"/>
      <c r="NHP139" s="819"/>
      <c r="NHQ139" s="819"/>
      <c r="NHR139" s="819"/>
      <c r="NHS139" s="819"/>
      <c r="NHT139" s="819"/>
      <c r="NHU139" s="819"/>
      <c r="NHV139" s="819"/>
      <c r="NHW139" s="819"/>
      <c r="NHX139" s="819"/>
      <c r="NHY139" s="819"/>
      <c r="NHZ139" s="819"/>
      <c r="NIA139" s="819"/>
      <c r="NIB139" s="819"/>
      <c r="NIC139" s="819"/>
      <c r="NID139" s="819"/>
      <c r="NIE139" s="819"/>
      <c r="NIF139" s="819"/>
      <c r="NIG139" s="819"/>
      <c r="NIH139" s="819"/>
      <c r="NII139" s="819"/>
      <c r="NIJ139" s="819"/>
      <c r="NIK139" s="819"/>
      <c r="NIL139" s="819"/>
      <c r="NIM139" s="819"/>
      <c r="NIN139" s="819"/>
      <c r="NIO139" s="819"/>
      <c r="NIP139" s="819"/>
      <c r="NIQ139" s="819"/>
      <c r="NIR139" s="819"/>
      <c r="NIS139" s="819"/>
      <c r="NIT139" s="819"/>
      <c r="NIU139" s="819"/>
      <c r="NIV139" s="819"/>
      <c r="NIW139" s="819"/>
      <c r="NIX139" s="819"/>
      <c r="NIY139" s="819"/>
      <c r="NIZ139" s="819"/>
      <c r="NJA139" s="819"/>
      <c r="NJB139" s="819"/>
      <c r="NJC139" s="819"/>
      <c r="NJD139" s="819"/>
      <c r="NJE139" s="819"/>
      <c r="NJF139" s="819"/>
      <c r="NJG139" s="819"/>
      <c r="NJH139" s="819"/>
      <c r="NJI139" s="819"/>
      <c r="NJJ139" s="819"/>
      <c r="NJK139" s="819"/>
      <c r="NJL139" s="819"/>
      <c r="NJM139" s="819"/>
      <c r="NJN139" s="819"/>
      <c r="NJO139" s="819"/>
      <c r="NJP139" s="819"/>
      <c r="NJQ139" s="819"/>
      <c r="NJR139" s="819"/>
      <c r="NJS139" s="819"/>
      <c r="NJT139" s="819"/>
      <c r="NJU139" s="819"/>
      <c r="NJV139" s="819"/>
      <c r="NJW139" s="819"/>
      <c r="NJX139" s="819"/>
      <c r="NJY139" s="819"/>
      <c r="NJZ139" s="819"/>
      <c r="NKA139" s="819"/>
      <c r="NKB139" s="819"/>
      <c r="NKC139" s="819"/>
      <c r="NKD139" s="819"/>
      <c r="NKE139" s="819"/>
      <c r="NKF139" s="819"/>
      <c r="NKG139" s="819"/>
      <c r="NKH139" s="819"/>
      <c r="NKI139" s="819"/>
      <c r="NKJ139" s="819"/>
      <c r="NKK139" s="819"/>
      <c r="NKL139" s="819"/>
      <c r="NKM139" s="819"/>
      <c r="NKN139" s="819"/>
      <c r="NKO139" s="819"/>
      <c r="NKP139" s="819"/>
      <c r="NKQ139" s="819"/>
      <c r="NKR139" s="819"/>
      <c r="NKS139" s="819"/>
      <c r="NKT139" s="819"/>
      <c r="NKU139" s="819"/>
      <c r="NKV139" s="819"/>
      <c r="NKW139" s="819"/>
      <c r="NKX139" s="819"/>
      <c r="NKY139" s="819"/>
      <c r="NKZ139" s="819"/>
      <c r="NLA139" s="819"/>
      <c r="NLB139" s="819"/>
      <c r="NLC139" s="819"/>
      <c r="NLD139" s="819"/>
      <c r="NLE139" s="819"/>
      <c r="NLF139" s="819"/>
      <c r="NLG139" s="819"/>
      <c r="NLH139" s="819"/>
      <c r="NLI139" s="819"/>
      <c r="NLJ139" s="819"/>
      <c r="NLK139" s="819"/>
      <c r="NLL139" s="819"/>
      <c r="NLM139" s="819"/>
      <c r="NLN139" s="819"/>
      <c r="NLO139" s="819"/>
      <c r="NLP139" s="819"/>
      <c r="NLQ139" s="819"/>
      <c r="NLR139" s="819"/>
      <c r="NLS139" s="819"/>
      <c r="NLT139" s="819"/>
      <c r="NLU139" s="819"/>
      <c r="NLV139" s="819"/>
      <c r="NLW139" s="819"/>
      <c r="NLX139" s="819"/>
      <c r="NLY139" s="819"/>
      <c r="NLZ139" s="819"/>
      <c r="NMA139" s="819"/>
      <c r="NMB139" s="819"/>
      <c r="NMC139" s="819"/>
      <c r="NMD139" s="819"/>
      <c r="NME139" s="819"/>
      <c r="NMF139" s="819"/>
      <c r="NMG139" s="819"/>
      <c r="NMH139" s="819"/>
      <c r="NMI139" s="819"/>
      <c r="NMJ139" s="819"/>
      <c r="NMK139" s="819"/>
      <c r="NML139" s="819"/>
      <c r="NMM139" s="819"/>
      <c r="NMN139" s="819"/>
      <c r="NMO139" s="819"/>
      <c r="NMP139" s="819"/>
      <c r="NMQ139" s="819"/>
      <c r="NMR139" s="819"/>
      <c r="NMS139" s="819"/>
      <c r="NMT139" s="819"/>
      <c r="NMU139" s="819"/>
      <c r="NMV139" s="819"/>
      <c r="NMW139" s="819"/>
      <c r="NMX139" s="819"/>
      <c r="NMY139" s="819"/>
      <c r="NMZ139" s="819"/>
      <c r="NNA139" s="819"/>
      <c r="NNB139" s="819"/>
      <c r="NNC139" s="819"/>
      <c r="NND139" s="819"/>
      <c r="NNE139" s="819"/>
      <c r="NNF139" s="819"/>
      <c r="NNG139" s="819"/>
      <c r="NNH139" s="819"/>
      <c r="NNI139" s="819"/>
      <c r="NNJ139" s="819"/>
      <c r="NNK139" s="819"/>
      <c r="NNL139" s="819"/>
      <c r="NNM139" s="819"/>
      <c r="NNN139" s="819"/>
      <c r="NNO139" s="819"/>
      <c r="NNP139" s="819"/>
      <c r="NNQ139" s="819"/>
      <c r="NNR139" s="819"/>
      <c r="NNS139" s="819"/>
      <c r="NNT139" s="819"/>
      <c r="NNU139" s="819"/>
      <c r="NNV139" s="819"/>
      <c r="NNW139" s="819"/>
      <c r="NNX139" s="819"/>
      <c r="NNY139" s="819"/>
      <c r="NNZ139" s="819"/>
      <c r="NOA139" s="819"/>
      <c r="NOB139" s="819"/>
      <c r="NOC139" s="819"/>
      <c r="NOD139" s="819"/>
      <c r="NOE139" s="819"/>
      <c r="NOF139" s="819"/>
      <c r="NOG139" s="819"/>
      <c r="NOH139" s="819"/>
      <c r="NOI139" s="819"/>
      <c r="NOJ139" s="819"/>
      <c r="NOK139" s="819"/>
      <c r="NOL139" s="819"/>
      <c r="NOM139" s="819"/>
      <c r="NON139" s="819"/>
      <c r="NOO139" s="819"/>
      <c r="NOP139" s="819"/>
      <c r="NOQ139" s="819"/>
      <c r="NOR139" s="819"/>
      <c r="NOS139" s="819"/>
      <c r="NOT139" s="819"/>
      <c r="NOU139" s="819"/>
      <c r="NOV139" s="819"/>
      <c r="NOW139" s="819"/>
      <c r="NOX139" s="819"/>
      <c r="NOY139" s="819"/>
      <c r="NOZ139" s="819"/>
      <c r="NPA139" s="819"/>
      <c r="NPB139" s="819"/>
      <c r="NPC139" s="819"/>
      <c r="NPD139" s="819"/>
      <c r="NPE139" s="819"/>
      <c r="NPF139" s="819"/>
      <c r="NPG139" s="819"/>
      <c r="NPH139" s="819"/>
      <c r="NPI139" s="819"/>
      <c r="NPJ139" s="819"/>
      <c r="NPK139" s="819"/>
      <c r="NPL139" s="819"/>
      <c r="NPM139" s="819"/>
      <c r="NPN139" s="819"/>
      <c r="NPO139" s="819"/>
      <c r="NPP139" s="819"/>
      <c r="NPQ139" s="819"/>
      <c r="NPR139" s="819"/>
      <c r="NPS139" s="819"/>
      <c r="NPT139" s="819"/>
      <c r="NPU139" s="819"/>
      <c r="NPV139" s="819"/>
      <c r="NPW139" s="819"/>
      <c r="NPX139" s="819"/>
      <c r="NPY139" s="819"/>
      <c r="NPZ139" s="819"/>
      <c r="NQA139" s="819"/>
      <c r="NQB139" s="819"/>
      <c r="NQC139" s="819"/>
      <c r="NQD139" s="819"/>
      <c r="NQE139" s="819"/>
      <c r="NQF139" s="819"/>
      <c r="NQG139" s="819"/>
      <c r="NQH139" s="819"/>
      <c r="NQI139" s="819"/>
      <c r="NQJ139" s="819"/>
      <c r="NQK139" s="819"/>
      <c r="NQL139" s="819"/>
      <c r="NQM139" s="819"/>
      <c r="NQN139" s="819"/>
      <c r="NQO139" s="819"/>
      <c r="NQP139" s="819"/>
      <c r="NQQ139" s="819"/>
      <c r="NQR139" s="819"/>
      <c r="NQS139" s="819"/>
      <c r="NQT139" s="819"/>
      <c r="NQU139" s="819"/>
      <c r="NQV139" s="819"/>
      <c r="NQW139" s="819"/>
      <c r="NQX139" s="819"/>
      <c r="NQY139" s="819"/>
      <c r="NQZ139" s="819"/>
      <c r="NRA139" s="819"/>
      <c r="NRB139" s="819"/>
      <c r="NRC139" s="819"/>
      <c r="NRD139" s="819"/>
      <c r="NRE139" s="819"/>
      <c r="NRF139" s="819"/>
      <c r="NRG139" s="819"/>
      <c r="NRH139" s="819"/>
      <c r="NRI139" s="819"/>
      <c r="NRJ139" s="819"/>
      <c r="NRK139" s="819"/>
      <c r="NRL139" s="819"/>
      <c r="NRM139" s="819"/>
      <c r="NRN139" s="819"/>
      <c r="NRO139" s="819"/>
      <c r="NRP139" s="819"/>
      <c r="NRQ139" s="819"/>
      <c r="NRR139" s="819"/>
      <c r="NRS139" s="819"/>
      <c r="NRT139" s="819"/>
      <c r="NRU139" s="819"/>
      <c r="NRV139" s="819"/>
      <c r="NRW139" s="819"/>
      <c r="NRX139" s="819"/>
      <c r="NRY139" s="819"/>
      <c r="NRZ139" s="819"/>
      <c r="NSA139" s="819"/>
      <c r="NSB139" s="819"/>
      <c r="NSC139" s="819"/>
      <c r="NSD139" s="819"/>
      <c r="NSE139" s="819"/>
      <c r="NSF139" s="819"/>
      <c r="NSG139" s="819"/>
      <c r="NSH139" s="819"/>
      <c r="NSI139" s="819"/>
      <c r="NSJ139" s="819"/>
      <c r="NSK139" s="819"/>
      <c r="NSL139" s="819"/>
      <c r="NSM139" s="819"/>
      <c r="NSN139" s="819"/>
      <c r="NSO139" s="819"/>
      <c r="NSP139" s="819"/>
      <c r="NSQ139" s="819"/>
      <c r="NSR139" s="819"/>
      <c r="NSS139" s="819"/>
      <c r="NST139" s="819"/>
      <c r="NSU139" s="819"/>
      <c r="NSV139" s="819"/>
      <c r="NSW139" s="819"/>
      <c r="NSX139" s="819"/>
      <c r="NSY139" s="819"/>
      <c r="NSZ139" s="819"/>
      <c r="NTA139" s="819"/>
      <c r="NTB139" s="819"/>
      <c r="NTC139" s="819"/>
      <c r="NTD139" s="819"/>
      <c r="NTE139" s="819"/>
      <c r="NTF139" s="819"/>
      <c r="NTG139" s="819"/>
      <c r="NTH139" s="819"/>
      <c r="NTI139" s="819"/>
      <c r="NTJ139" s="819"/>
      <c r="NTK139" s="819"/>
      <c r="NTL139" s="819"/>
      <c r="NTM139" s="819"/>
      <c r="NTN139" s="819"/>
      <c r="NTO139" s="819"/>
      <c r="NTP139" s="819"/>
      <c r="NTQ139" s="819"/>
      <c r="NTR139" s="819"/>
      <c r="NTS139" s="819"/>
      <c r="NTT139" s="819"/>
      <c r="NTU139" s="819"/>
      <c r="NTV139" s="819"/>
      <c r="NTW139" s="819"/>
      <c r="NTX139" s="819"/>
      <c r="NTY139" s="819"/>
      <c r="NTZ139" s="819"/>
      <c r="NUA139" s="819"/>
      <c r="NUB139" s="819"/>
      <c r="NUC139" s="819"/>
      <c r="NUD139" s="819"/>
      <c r="NUE139" s="819"/>
      <c r="NUF139" s="819"/>
      <c r="NUG139" s="819"/>
      <c r="NUH139" s="819"/>
      <c r="NUI139" s="819"/>
      <c r="NUJ139" s="819"/>
      <c r="NUK139" s="819"/>
      <c r="NUL139" s="819"/>
      <c r="NUM139" s="819"/>
      <c r="NUN139" s="819"/>
      <c r="NUO139" s="819"/>
      <c r="NUP139" s="819"/>
      <c r="NUQ139" s="819"/>
      <c r="NUR139" s="819"/>
      <c r="NUS139" s="819"/>
      <c r="NUT139" s="819"/>
      <c r="NUU139" s="819"/>
      <c r="NUV139" s="819"/>
      <c r="NUW139" s="819"/>
      <c r="NUX139" s="819"/>
      <c r="NUY139" s="819"/>
      <c r="NUZ139" s="819"/>
      <c r="NVA139" s="819"/>
      <c r="NVB139" s="819"/>
      <c r="NVC139" s="819"/>
      <c r="NVD139" s="819"/>
      <c r="NVE139" s="819"/>
      <c r="NVF139" s="819"/>
      <c r="NVG139" s="819"/>
      <c r="NVH139" s="819"/>
      <c r="NVI139" s="819"/>
      <c r="NVJ139" s="819"/>
      <c r="NVK139" s="819"/>
      <c r="NVL139" s="819"/>
      <c r="NVM139" s="819"/>
      <c r="NVN139" s="819"/>
      <c r="NVO139" s="819"/>
      <c r="NVP139" s="819"/>
      <c r="NVQ139" s="819"/>
      <c r="NVR139" s="819"/>
      <c r="NVS139" s="819"/>
      <c r="NVT139" s="819"/>
      <c r="NVU139" s="819"/>
      <c r="NVV139" s="819"/>
      <c r="NVW139" s="819"/>
      <c r="NVX139" s="819"/>
      <c r="NVY139" s="819"/>
      <c r="NVZ139" s="819"/>
      <c r="NWA139" s="819"/>
      <c r="NWB139" s="819"/>
      <c r="NWC139" s="819"/>
      <c r="NWD139" s="819"/>
      <c r="NWE139" s="819"/>
      <c r="NWF139" s="819"/>
      <c r="NWG139" s="819"/>
      <c r="NWH139" s="819"/>
      <c r="NWI139" s="819"/>
      <c r="NWJ139" s="819"/>
      <c r="NWK139" s="819"/>
      <c r="NWL139" s="819"/>
      <c r="NWM139" s="819"/>
      <c r="NWN139" s="819"/>
      <c r="NWO139" s="819"/>
      <c r="NWP139" s="819"/>
      <c r="NWQ139" s="819"/>
      <c r="NWR139" s="819"/>
      <c r="NWS139" s="819"/>
      <c r="NWT139" s="819"/>
      <c r="NWU139" s="819"/>
      <c r="NWV139" s="819"/>
      <c r="NWW139" s="819"/>
      <c r="NWX139" s="819"/>
      <c r="NWY139" s="819"/>
      <c r="NWZ139" s="819"/>
      <c r="NXA139" s="819"/>
      <c r="NXB139" s="819"/>
      <c r="NXC139" s="819"/>
      <c r="NXD139" s="819"/>
      <c r="NXE139" s="819"/>
      <c r="NXF139" s="819"/>
      <c r="NXG139" s="819"/>
      <c r="NXH139" s="819"/>
      <c r="NXI139" s="819"/>
      <c r="NXJ139" s="819"/>
      <c r="NXK139" s="819"/>
      <c r="NXL139" s="819"/>
      <c r="NXM139" s="819"/>
      <c r="NXN139" s="819"/>
      <c r="NXO139" s="819"/>
      <c r="NXP139" s="819"/>
      <c r="NXQ139" s="819"/>
      <c r="NXR139" s="819"/>
      <c r="NXS139" s="819"/>
      <c r="NXT139" s="819"/>
      <c r="NXU139" s="819"/>
      <c r="NXV139" s="819"/>
      <c r="NXW139" s="819"/>
      <c r="NXX139" s="819"/>
      <c r="NXY139" s="819"/>
      <c r="NXZ139" s="819"/>
      <c r="NYA139" s="819"/>
      <c r="NYB139" s="819"/>
      <c r="NYC139" s="819"/>
      <c r="NYD139" s="819"/>
      <c r="NYE139" s="819"/>
      <c r="NYF139" s="819"/>
      <c r="NYG139" s="819"/>
      <c r="NYH139" s="819"/>
      <c r="NYI139" s="819"/>
      <c r="NYJ139" s="819"/>
      <c r="NYK139" s="819"/>
      <c r="NYL139" s="819"/>
      <c r="NYM139" s="819"/>
      <c r="NYN139" s="819"/>
      <c r="NYO139" s="819"/>
      <c r="NYP139" s="819"/>
      <c r="NYQ139" s="819"/>
      <c r="NYR139" s="819"/>
      <c r="NYS139" s="819"/>
      <c r="NYT139" s="819"/>
      <c r="NYU139" s="819"/>
      <c r="NYV139" s="819"/>
      <c r="NYW139" s="819"/>
      <c r="NYX139" s="819"/>
      <c r="NYY139" s="819"/>
      <c r="NYZ139" s="819"/>
      <c r="NZA139" s="819"/>
      <c r="NZB139" s="819"/>
      <c r="NZC139" s="819"/>
      <c r="NZD139" s="819"/>
      <c r="NZE139" s="819"/>
      <c r="NZF139" s="819"/>
      <c r="NZG139" s="819"/>
      <c r="NZH139" s="819"/>
      <c r="NZI139" s="819"/>
      <c r="NZJ139" s="819"/>
      <c r="NZK139" s="819"/>
      <c r="NZL139" s="819"/>
      <c r="NZM139" s="819"/>
      <c r="NZN139" s="819"/>
      <c r="NZO139" s="819"/>
      <c r="NZP139" s="819"/>
      <c r="NZQ139" s="819"/>
      <c r="NZR139" s="819"/>
      <c r="NZS139" s="819"/>
      <c r="NZT139" s="819"/>
      <c r="NZU139" s="819"/>
      <c r="NZV139" s="819"/>
      <c r="NZW139" s="819"/>
      <c r="NZX139" s="819"/>
      <c r="NZY139" s="819"/>
      <c r="NZZ139" s="819"/>
      <c r="OAA139" s="819"/>
      <c r="OAB139" s="819"/>
      <c r="OAC139" s="819"/>
      <c r="OAD139" s="819"/>
      <c r="OAE139" s="819"/>
      <c r="OAF139" s="819"/>
      <c r="OAG139" s="819"/>
      <c r="OAH139" s="819"/>
      <c r="OAI139" s="819"/>
      <c r="OAJ139" s="819"/>
      <c r="OAK139" s="819"/>
      <c r="OAL139" s="819"/>
      <c r="OAM139" s="819"/>
      <c r="OAN139" s="819"/>
      <c r="OAO139" s="819"/>
      <c r="OAP139" s="819"/>
      <c r="OAQ139" s="819"/>
      <c r="OAR139" s="819"/>
      <c r="OAS139" s="819"/>
      <c r="OAT139" s="819"/>
      <c r="OAU139" s="819"/>
      <c r="OAV139" s="819"/>
      <c r="OAW139" s="819"/>
      <c r="OAX139" s="819"/>
      <c r="OAY139" s="819"/>
      <c r="OAZ139" s="819"/>
      <c r="OBA139" s="819"/>
      <c r="OBB139" s="819"/>
      <c r="OBC139" s="819"/>
      <c r="OBD139" s="819"/>
      <c r="OBE139" s="819"/>
      <c r="OBF139" s="819"/>
      <c r="OBG139" s="819"/>
      <c r="OBH139" s="819"/>
      <c r="OBI139" s="819"/>
      <c r="OBJ139" s="819"/>
      <c r="OBK139" s="819"/>
      <c r="OBL139" s="819"/>
      <c r="OBM139" s="819"/>
      <c r="OBN139" s="819"/>
      <c r="OBO139" s="819"/>
      <c r="OBP139" s="819"/>
      <c r="OBQ139" s="819"/>
      <c r="OBR139" s="819"/>
      <c r="OBS139" s="819"/>
      <c r="OBT139" s="819"/>
      <c r="OBU139" s="819"/>
      <c r="OBV139" s="819"/>
      <c r="OBW139" s="819"/>
      <c r="OBX139" s="819"/>
      <c r="OBY139" s="819"/>
      <c r="OBZ139" s="819"/>
      <c r="OCA139" s="819"/>
      <c r="OCB139" s="819"/>
      <c r="OCC139" s="819"/>
      <c r="OCD139" s="819"/>
      <c r="OCE139" s="819"/>
      <c r="OCF139" s="819"/>
      <c r="OCG139" s="819"/>
      <c r="OCH139" s="819"/>
      <c r="OCI139" s="819"/>
      <c r="OCJ139" s="819"/>
      <c r="OCK139" s="819"/>
      <c r="OCL139" s="819"/>
      <c r="OCM139" s="819"/>
      <c r="OCN139" s="819"/>
      <c r="OCO139" s="819"/>
      <c r="OCP139" s="819"/>
      <c r="OCQ139" s="819"/>
      <c r="OCR139" s="819"/>
      <c r="OCS139" s="819"/>
      <c r="OCT139" s="819"/>
      <c r="OCU139" s="819"/>
      <c r="OCV139" s="819"/>
      <c r="OCW139" s="819"/>
      <c r="OCX139" s="819"/>
      <c r="OCY139" s="819"/>
      <c r="OCZ139" s="819"/>
      <c r="ODA139" s="819"/>
      <c r="ODB139" s="819"/>
      <c r="ODC139" s="819"/>
      <c r="ODD139" s="819"/>
      <c r="ODE139" s="819"/>
      <c r="ODF139" s="819"/>
      <c r="ODG139" s="819"/>
      <c r="ODH139" s="819"/>
      <c r="ODI139" s="819"/>
      <c r="ODJ139" s="819"/>
      <c r="ODK139" s="819"/>
      <c r="ODL139" s="819"/>
      <c r="ODM139" s="819"/>
      <c r="ODN139" s="819"/>
      <c r="ODO139" s="819"/>
      <c r="ODP139" s="819"/>
      <c r="ODQ139" s="819"/>
      <c r="ODR139" s="819"/>
      <c r="ODS139" s="819"/>
      <c r="ODT139" s="819"/>
      <c r="ODU139" s="819"/>
      <c r="ODV139" s="819"/>
      <c r="ODW139" s="819"/>
      <c r="ODX139" s="819"/>
      <c r="ODY139" s="819"/>
      <c r="ODZ139" s="819"/>
      <c r="OEA139" s="819"/>
      <c r="OEB139" s="819"/>
      <c r="OEC139" s="819"/>
      <c r="OED139" s="819"/>
      <c r="OEE139" s="819"/>
      <c r="OEF139" s="819"/>
      <c r="OEG139" s="819"/>
      <c r="OEH139" s="819"/>
      <c r="OEI139" s="819"/>
      <c r="OEJ139" s="819"/>
      <c r="OEK139" s="819"/>
      <c r="OEL139" s="819"/>
      <c r="OEM139" s="819"/>
      <c r="OEN139" s="819"/>
      <c r="OEO139" s="819"/>
      <c r="OEP139" s="819"/>
      <c r="OEQ139" s="819"/>
      <c r="OER139" s="819"/>
      <c r="OES139" s="819"/>
      <c r="OET139" s="819"/>
      <c r="OEU139" s="819"/>
      <c r="OEV139" s="819"/>
      <c r="OEW139" s="819"/>
      <c r="OEX139" s="819"/>
      <c r="OEY139" s="819"/>
      <c r="OEZ139" s="819"/>
      <c r="OFA139" s="819"/>
      <c r="OFB139" s="819"/>
      <c r="OFC139" s="819"/>
      <c r="OFD139" s="819"/>
      <c r="OFE139" s="819"/>
      <c r="OFF139" s="819"/>
      <c r="OFG139" s="819"/>
      <c r="OFH139" s="819"/>
      <c r="OFI139" s="819"/>
      <c r="OFJ139" s="819"/>
      <c r="OFK139" s="819"/>
      <c r="OFL139" s="819"/>
      <c r="OFM139" s="819"/>
      <c r="OFN139" s="819"/>
      <c r="OFO139" s="819"/>
      <c r="OFP139" s="819"/>
      <c r="OFQ139" s="819"/>
      <c r="OFR139" s="819"/>
      <c r="OFS139" s="819"/>
      <c r="OFT139" s="819"/>
      <c r="OFU139" s="819"/>
      <c r="OFV139" s="819"/>
      <c r="OFW139" s="819"/>
      <c r="OFX139" s="819"/>
      <c r="OFY139" s="819"/>
      <c r="OFZ139" s="819"/>
      <c r="OGA139" s="819"/>
      <c r="OGB139" s="819"/>
      <c r="OGC139" s="819"/>
      <c r="OGD139" s="819"/>
      <c r="OGE139" s="819"/>
      <c r="OGF139" s="819"/>
      <c r="OGG139" s="819"/>
      <c r="OGH139" s="819"/>
      <c r="OGI139" s="819"/>
      <c r="OGJ139" s="819"/>
      <c r="OGK139" s="819"/>
      <c r="OGL139" s="819"/>
      <c r="OGM139" s="819"/>
      <c r="OGN139" s="819"/>
      <c r="OGO139" s="819"/>
      <c r="OGP139" s="819"/>
      <c r="OGQ139" s="819"/>
      <c r="OGR139" s="819"/>
      <c r="OGS139" s="819"/>
      <c r="OGT139" s="819"/>
      <c r="OGU139" s="819"/>
      <c r="OGV139" s="819"/>
      <c r="OGW139" s="819"/>
      <c r="OGX139" s="819"/>
      <c r="OGY139" s="819"/>
      <c r="OGZ139" s="819"/>
      <c r="OHA139" s="819"/>
      <c r="OHB139" s="819"/>
      <c r="OHC139" s="819"/>
      <c r="OHD139" s="819"/>
      <c r="OHE139" s="819"/>
      <c r="OHF139" s="819"/>
      <c r="OHG139" s="819"/>
      <c r="OHH139" s="819"/>
      <c r="OHI139" s="819"/>
      <c r="OHJ139" s="819"/>
      <c r="OHK139" s="819"/>
      <c r="OHL139" s="819"/>
      <c r="OHM139" s="819"/>
      <c r="OHN139" s="819"/>
      <c r="OHO139" s="819"/>
      <c r="OHP139" s="819"/>
      <c r="OHQ139" s="819"/>
      <c r="OHR139" s="819"/>
      <c r="OHS139" s="819"/>
      <c r="OHT139" s="819"/>
      <c r="OHU139" s="819"/>
      <c r="OHV139" s="819"/>
      <c r="OHW139" s="819"/>
      <c r="OHX139" s="819"/>
      <c r="OHY139" s="819"/>
      <c r="OHZ139" s="819"/>
      <c r="OIA139" s="819"/>
      <c r="OIB139" s="819"/>
      <c r="OIC139" s="819"/>
      <c r="OID139" s="819"/>
      <c r="OIE139" s="819"/>
      <c r="OIF139" s="819"/>
      <c r="OIG139" s="819"/>
      <c r="OIH139" s="819"/>
      <c r="OII139" s="819"/>
      <c r="OIJ139" s="819"/>
      <c r="OIK139" s="819"/>
      <c r="OIL139" s="819"/>
      <c r="OIM139" s="819"/>
      <c r="OIN139" s="819"/>
      <c r="OIO139" s="819"/>
      <c r="OIP139" s="819"/>
      <c r="OIQ139" s="819"/>
      <c r="OIR139" s="819"/>
      <c r="OIS139" s="819"/>
      <c r="OIT139" s="819"/>
      <c r="OIU139" s="819"/>
      <c r="OIV139" s="819"/>
      <c r="OIW139" s="819"/>
      <c r="OIX139" s="819"/>
      <c r="OIY139" s="819"/>
      <c r="OIZ139" s="819"/>
      <c r="OJA139" s="819"/>
      <c r="OJB139" s="819"/>
      <c r="OJC139" s="819"/>
      <c r="OJD139" s="819"/>
      <c r="OJE139" s="819"/>
      <c r="OJF139" s="819"/>
      <c r="OJG139" s="819"/>
      <c r="OJH139" s="819"/>
      <c r="OJI139" s="819"/>
      <c r="OJJ139" s="819"/>
      <c r="OJK139" s="819"/>
      <c r="OJL139" s="819"/>
      <c r="OJM139" s="819"/>
      <c r="OJN139" s="819"/>
      <c r="OJO139" s="819"/>
      <c r="OJP139" s="819"/>
      <c r="OJQ139" s="819"/>
      <c r="OJR139" s="819"/>
      <c r="OJS139" s="819"/>
      <c r="OJT139" s="819"/>
      <c r="OJU139" s="819"/>
      <c r="OJV139" s="819"/>
      <c r="OJW139" s="819"/>
      <c r="OJX139" s="819"/>
      <c r="OJY139" s="819"/>
      <c r="OJZ139" s="819"/>
      <c r="OKA139" s="819"/>
      <c r="OKB139" s="819"/>
      <c r="OKC139" s="819"/>
      <c r="OKD139" s="819"/>
      <c r="OKE139" s="819"/>
      <c r="OKF139" s="819"/>
      <c r="OKG139" s="819"/>
      <c r="OKH139" s="819"/>
      <c r="OKI139" s="819"/>
      <c r="OKJ139" s="819"/>
      <c r="OKK139" s="819"/>
      <c r="OKL139" s="819"/>
      <c r="OKM139" s="819"/>
      <c r="OKN139" s="819"/>
      <c r="OKO139" s="819"/>
      <c r="OKP139" s="819"/>
      <c r="OKQ139" s="819"/>
      <c r="OKR139" s="819"/>
      <c r="OKS139" s="819"/>
      <c r="OKT139" s="819"/>
      <c r="OKU139" s="819"/>
      <c r="OKV139" s="819"/>
      <c r="OKW139" s="819"/>
      <c r="OKX139" s="819"/>
      <c r="OKY139" s="819"/>
      <c r="OKZ139" s="819"/>
      <c r="OLA139" s="819"/>
      <c r="OLB139" s="819"/>
      <c r="OLC139" s="819"/>
      <c r="OLD139" s="819"/>
      <c r="OLE139" s="819"/>
      <c r="OLF139" s="819"/>
      <c r="OLG139" s="819"/>
      <c r="OLH139" s="819"/>
      <c r="OLI139" s="819"/>
      <c r="OLJ139" s="819"/>
      <c r="OLK139" s="819"/>
      <c r="OLL139" s="819"/>
      <c r="OLM139" s="819"/>
      <c r="OLN139" s="819"/>
      <c r="OLO139" s="819"/>
      <c r="OLP139" s="819"/>
      <c r="OLQ139" s="819"/>
      <c r="OLR139" s="819"/>
      <c r="OLS139" s="819"/>
      <c r="OLT139" s="819"/>
      <c r="OLU139" s="819"/>
      <c r="OLV139" s="819"/>
      <c r="OLW139" s="819"/>
      <c r="OLX139" s="819"/>
      <c r="OLY139" s="819"/>
      <c r="OLZ139" s="819"/>
      <c r="OMA139" s="819"/>
      <c r="OMB139" s="819"/>
      <c r="OMC139" s="819"/>
      <c r="OMD139" s="819"/>
      <c r="OME139" s="819"/>
      <c r="OMF139" s="819"/>
      <c r="OMG139" s="819"/>
      <c r="OMH139" s="819"/>
      <c r="OMI139" s="819"/>
      <c r="OMJ139" s="819"/>
      <c r="OMK139" s="819"/>
      <c r="OML139" s="819"/>
      <c r="OMM139" s="819"/>
      <c r="OMN139" s="819"/>
      <c r="OMO139" s="819"/>
      <c r="OMP139" s="819"/>
      <c r="OMQ139" s="819"/>
      <c r="OMR139" s="819"/>
      <c r="OMS139" s="819"/>
      <c r="OMT139" s="819"/>
      <c r="OMU139" s="819"/>
      <c r="OMV139" s="819"/>
      <c r="OMW139" s="819"/>
      <c r="OMX139" s="819"/>
      <c r="OMY139" s="819"/>
      <c r="OMZ139" s="819"/>
      <c r="ONA139" s="819"/>
      <c r="ONB139" s="819"/>
      <c r="ONC139" s="819"/>
      <c r="OND139" s="819"/>
      <c r="ONE139" s="819"/>
      <c r="ONF139" s="819"/>
      <c r="ONG139" s="819"/>
      <c r="ONH139" s="819"/>
      <c r="ONI139" s="819"/>
      <c r="ONJ139" s="819"/>
      <c r="ONK139" s="819"/>
      <c r="ONL139" s="819"/>
      <c r="ONM139" s="819"/>
      <c r="ONN139" s="819"/>
      <c r="ONO139" s="819"/>
      <c r="ONP139" s="819"/>
      <c r="ONQ139" s="819"/>
      <c r="ONR139" s="819"/>
      <c r="ONS139" s="819"/>
      <c r="ONT139" s="819"/>
      <c r="ONU139" s="819"/>
      <c r="ONV139" s="819"/>
      <c r="ONW139" s="819"/>
      <c r="ONX139" s="819"/>
      <c r="ONY139" s="819"/>
      <c r="ONZ139" s="819"/>
      <c r="OOA139" s="819"/>
      <c r="OOB139" s="819"/>
      <c r="OOC139" s="819"/>
      <c r="OOD139" s="819"/>
      <c r="OOE139" s="819"/>
      <c r="OOF139" s="819"/>
      <c r="OOG139" s="819"/>
      <c r="OOH139" s="819"/>
      <c r="OOI139" s="819"/>
      <c r="OOJ139" s="819"/>
      <c r="OOK139" s="819"/>
      <c r="OOL139" s="819"/>
      <c r="OOM139" s="819"/>
      <c r="OON139" s="819"/>
      <c r="OOO139" s="819"/>
      <c r="OOP139" s="819"/>
      <c r="OOQ139" s="819"/>
      <c r="OOR139" s="819"/>
      <c r="OOS139" s="819"/>
      <c r="OOT139" s="819"/>
      <c r="OOU139" s="819"/>
      <c r="OOV139" s="819"/>
      <c r="OOW139" s="819"/>
      <c r="OOX139" s="819"/>
      <c r="OOY139" s="819"/>
      <c r="OOZ139" s="819"/>
      <c r="OPA139" s="819"/>
      <c r="OPB139" s="819"/>
      <c r="OPC139" s="819"/>
      <c r="OPD139" s="819"/>
      <c r="OPE139" s="819"/>
      <c r="OPF139" s="819"/>
      <c r="OPG139" s="819"/>
      <c r="OPH139" s="819"/>
      <c r="OPI139" s="819"/>
      <c r="OPJ139" s="819"/>
      <c r="OPK139" s="819"/>
      <c r="OPL139" s="819"/>
      <c r="OPM139" s="819"/>
      <c r="OPN139" s="819"/>
      <c r="OPO139" s="819"/>
      <c r="OPP139" s="819"/>
      <c r="OPQ139" s="819"/>
      <c r="OPR139" s="819"/>
      <c r="OPS139" s="819"/>
      <c r="OPT139" s="819"/>
      <c r="OPU139" s="819"/>
      <c r="OPV139" s="819"/>
      <c r="OPW139" s="819"/>
      <c r="OPX139" s="819"/>
      <c r="OPY139" s="819"/>
      <c r="OPZ139" s="819"/>
      <c r="OQA139" s="819"/>
      <c r="OQB139" s="819"/>
      <c r="OQC139" s="819"/>
      <c r="OQD139" s="819"/>
      <c r="OQE139" s="819"/>
      <c r="OQF139" s="819"/>
      <c r="OQG139" s="819"/>
      <c r="OQH139" s="819"/>
      <c r="OQI139" s="819"/>
      <c r="OQJ139" s="819"/>
      <c r="OQK139" s="819"/>
      <c r="OQL139" s="819"/>
      <c r="OQM139" s="819"/>
      <c r="OQN139" s="819"/>
      <c r="OQO139" s="819"/>
      <c r="OQP139" s="819"/>
      <c r="OQQ139" s="819"/>
      <c r="OQR139" s="819"/>
      <c r="OQS139" s="819"/>
      <c r="OQT139" s="819"/>
      <c r="OQU139" s="819"/>
      <c r="OQV139" s="819"/>
      <c r="OQW139" s="819"/>
      <c r="OQX139" s="819"/>
      <c r="OQY139" s="819"/>
      <c r="OQZ139" s="819"/>
      <c r="ORA139" s="819"/>
      <c r="ORB139" s="819"/>
      <c r="ORC139" s="819"/>
      <c r="ORD139" s="819"/>
      <c r="ORE139" s="819"/>
      <c r="ORF139" s="819"/>
      <c r="ORG139" s="819"/>
      <c r="ORH139" s="819"/>
      <c r="ORI139" s="819"/>
      <c r="ORJ139" s="819"/>
      <c r="ORK139" s="819"/>
      <c r="ORL139" s="819"/>
      <c r="ORM139" s="819"/>
      <c r="ORN139" s="819"/>
      <c r="ORO139" s="819"/>
      <c r="ORP139" s="819"/>
      <c r="ORQ139" s="819"/>
      <c r="ORR139" s="819"/>
      <c r="ORS139" s="819"/>
      <c r="ORT139" s="819"/>
      <c r="ORU139" s="819"/>
      <c r="ORV139" s="819"/>
      <c r="ORW139" s="819"/>
      <c r="ORX139" s="819"/>
      <c r="ORY139" s="819"/>
      <c r="ORZ139" s="819"/>
      <c r="OSA139" s="819"/>
      <c r="OSB139" s="819"/>
      <c r="OSC139" s="819"/>
      <c r="OSD139" s="819"/>
      <c r="OSE139" s="819"/>
      <c r="OSF139" s="819"/>
      <c r="OSG139" s="819"/>
      <c r="OSH139" s="819"/>
      <c r="OSI139" s="819"/>
      <c r="OSJ139" s="819"/>
      <c r="OSK139" s="819"/>
      <c r="OSL139" s="819"/>
      <c r="OSM139" s="819"/>
      <c r="OSN139" s="819"/>
      <c r="OSO139" s="819"/>
      <c r="OSP139" s="819"/>
      <c r="OSQ139" s="819"/>
      <c r="OSR139" s="819"/>
      <c r="OSS139" s="819"/>
      <c r="OST139" s="819"/>
      <c r="OSU139" s="819"/>
      <c r="OSV139" s="819"/>
      <c r="OSW139" s="819"/>
      <c r="OSX139" s="819"/>
      <c r="OSY139" s="819"/>
      <c r="OSZ139" s="819"/>
      <c r="OTA139" s="819"/>
      <c r="OTB139" s="819"/>
      <c r="OTC139" s="819"/>
      <c r="OTD139" s="819"/>
      <c r="OTE139" s="819"/>
      <c r="OTF139" s="819"/>
      <c r="OTG139" s="819"/>
      <c r="OTH139" s="819"/>
      <c r="OTI139" s="819"/>
      <c r="OTJ139" s="819"/>
      <c r="OTK139" s="819"/>
      <c r="OTL139" s="819"/>
      <c r="OTM139" s="819"/>
      <c r="OTN139" s="819"/>
      <c r="OTO139" s="819"/>
      <c r="OTP139" s="819"/>
      <c r="OTQ139" s="819"/>
      <c r="OTR139" s="819"/>
      <c r="OTS139" s="819"/>
      <c r="OTT139" s="819"/>
      <c r="OTU139" s="819"/>
      <c r="OTV139" s="819"/>
      <c r="OTW139" s="819"/>
      <c r="OTX139" s="819"/>
      <c r="OTY139" s="819"/>
      <c r="OTZ139" s="819"/>
      <c r="OUA139" s="819"/>
      <c r="OUB139" s="819"/>
      <c r="OUC139" s="819"/>
      <c r="OUD139" s="819"/>
      <c r="OUE139" s="819"/>
      <c r="OUF139" s="819"/>
      <c r="OUG139" s="819"/>
      <c r="OUH139" s="819"/>
      <c r="OUI139" s="819"/>
      <c r="OUJ139" s="819"/>
      <c r="OUK139" s="819"/>
      <c r="OUL139" s="819"/>
      <c r="OUM139" s="819"/>
      <c r="OUN139" s="819"/>
      <c r="OUO139" s="819"/>
      <c r="OUP139" s="819"/>
      <c r="OUQ139" s="819"/>
      <c r="OUR139" s="819"/>
      <c r="OUS139" s="819"/>
      <c r="OUT139" s="819"/>
      <c r="OUU139" s="819"/>
      <c r="OUV139" s="819"/>
      <c r="OUW139" s="819"/>
      <c r="OUX139" s="819"/>
      <c r="OUY139" s="819"/>
      <c r="OUZ139" s="819"/>
      <c r="OVA139" s="819"/>
      <c r="OVB139" s="819"/>
      <c r="OVC139" s="819"/>
      <c r="OVD139" s="819"/>
      <c r="OVE139" s="819"/>
      <c r="OVF139" s="819"/>
      <c r="OVG139" s="819"/>
      <c r="OVH139" s="819"/>
      <c r="OVI139" s="819"/>
      <c r="OVJ139" s="819"/>
      <c r="OVK139" s="819"/>
      <c r="OVL139" s="819"/>
      <c r="OVM139" s="819"/>
      <c r="OVN139" s="819"/>
      <c r="OVO139" s="819"/>
      <c r="OVP139" s="819"/>
      <c r="OVQ139" s="819"/>
      <c r="OVR139" s="819"/>
      <c r="OVS139" s="819"/>
      <c r="OVT139" s="819"/>
      <c r="OVU139" s="819"/>
      <c r="OVV139" s="819"/>
      <c r="OVW139" s="819"/>
      <c r="OVX139" s="819"/>
      <c r="OVY139" s="819"/>
      <c r="OVZ139" s="819"/>
      <c r="OWA139" s="819"/>
      <c r="OWB139" s="819"/>
      <c r="OWC139" s="819"/>
      <c r="OWD139" s="819"/>
      <c r="OWE139" s="819"/>
      <c r="OWF139" s="819"/>
      <c r="OWG139" s="819"/>
      <c r="OWH139" s="819"/>
      <c r="OWI139" s="819"/>
      <c r="OWJ139" s="819"/>
      <c r="OWK139" s="819"/>
      <c r="OWL139" s="819"/>
      <c r="OWM139" s="819"/>
      <c r="OWN139" s="819"/>
      <c r="OWO139" s="819"/>
      <c r="OWP139" s="819"/>
      <c r="OWQ139" s="819"/>
      <c r="OWR139" s="819"/>
      <c r="OWS139" s="819"/>
      <c r="OWT139" s="819"/>
      <c r="OWU139" s="819"/>
      <c r="OWV139" s="819"/>
      <c r="OWW139" s="819"/>
      <c r="OWX139" s="819"/>
      <c r="OWY139" s="819"/>
      <c r="OWZ139" s="819"/>
      <c r="OXA139" s="819"/>
      <c r="OXB139" s="819"/>
      <c r="OXC139" s="819"/>
      <c r="OXD139" s="819"/>
      <c r="OXE139" s="819"/>
      <c r="OXF139" s="819"/>
      <c r="OXG139" s="819"/>
      <c r="OXH139" s="819"/>
      <c r="OXI139" s="819"/>
      <c r="OXJ139" s="819"/>
      <c r="OXK139" s="819"/>
      <c r="OXL139" s="819"/>
      <c r="OXM139" s="819"/>
      <c r="OXN139" s="819"/>
      <c r="OXO139" s="819"/>
      <c r="OXP139" s="819"/>
      <c r="OXQ139" s="819"/>
      <c r="OXR139" s="819"/>
      <c r="OXS139" s="819"/>
      <c r="OXT139" s="819"/>
      <c r="OXU139" s="819"/>
      <c r="OXV139" s="819"/>
      <c r="OXW139" s="819"/>
      <c r="OXX139" s="819"/>
      <c r="OXY139" s="819"/>
      <c r="OXZ139" s="819"/>
      <c r="OYA139" s="819"/>
      <c r="OYB139" s="819"/>
      <c r="OYC139" s="819"/>
      <c r="OYD139" s="819"/>
      <c r="OYE139" s="819"/>
      <c r="OYF139" s="819"/>
      <c r="OYG139" s="819"/>
      <c r="OYH139" s="819"/>
      <c r="OYI139" s="819"/>
      <c r="OYJ139" s="819"/>
      <c r="OYK139" s="819"/>
      <c r="OYL139" s="819"/>
      <c r="OYM139" s="819"/>
      <c r="OYN139" s="819"/>
      <c r="OYO139" s="819"/>
      <c r="OYP139" s="819"/>
      <c r="OYQ139" s="819"/>
      <c r="OYR139" s="819"/>
      <c r="OYS139" s="819"/>
      <c r="OYT139" s="819"/>
      <c r="OYU139" s="819"/>
      <c r="OYV139" s="819"/>
      <c r="OYW139" s="819"/>
      <c r="OYX139" s="819"/>
      <c r="OYY139" s="819"/>
      <c r="OYZ139" s="819"/>
      <c r="OZA139" s="819"/>
      <c r="OZB139" s="819"/>
      <c r="OZC139" s="819"/>
      <c r="OZD139" s="819"/>
      <c r="OZE139" s="819"/>
      <c r="OZF139" s="819"/>
      <c r="OZG139" s="819"/>
      <c r="OZH139" s="819"/>
      <c r="OZI139" s="819"/>
      <c r="OZJ139" s="819"/>
      <c r="OZK139" s="819"/>
      <c r="OZL139" s="819"/>
      <c r="OZM139" s="819"/>
      <c r="OZN139" s="819"/>
      <c r="OZO139" s="819"/>
      <c r="OZP139" s="819"/>
      <c r="OZQ139" s="819"/>
      <c r="OZR139" s="819"/>
      <c r="OZS139" s="819"/>
      <c r="OZT139" s="819"/>
      <c r="OZU139" s="819"/>
      <c r="OZV139" s="819"/>
      <c r="OZW139" s="819"/>
      <c r="OZX139" s="819"/>
      <c r="OZY139" s="819"/>
      <c r="OZZ139" s="819"/>
      <c r="PAA139" s="819"/>
      <c r="PAB139" s="819"/>
      <c r="PAC139" s="819"/>
      <c r="PAD139" s="819"/>
      <c r="PAE139" s="819"/>
      <c r="PAF139" s="819"/>
      <c r="PAG139" s="819"/>
      <c r="PAH139" s="819"/>
      <c r="PAI139" s="819"/>
      <c r="PAJ139" s="819"/>
      <c r="PAK139" s="819"/>
      <c r="PAL139" s="819"/>
      <c r="PAM139" s="819"/>
      <c r="PAN139" s="819"/>
      <c r="PAO139" s="819"/>
      <c r="PAP139" s="819"/>
      <c r="PAQ139" s="819"/>
      <c r="PAR139" s="819"/>
      <c r="PAS139" s="819"/>
      <c r="PAT139" s="819"/>
      <c r="PAU139" s="819"/>
      <c r="PAV139" s="819"/>
      <c r="PAW139" s="819"/>
      <c r="PAX139" s="819"/>
      <c r="PAY139" s="819"/>
      <c r="PAZ139" s="819"/>
      <c r="PBA139" s="819"/>
      <c r="PBB139" s="819"/>
      <c r="PBC139" s="819"/>
      <c r="PBD139" s="819"/>
      <c r="PBE139" s="819"/>
      <c r="PBF139" s="819"/>
      <c r="PBG139" s="819"/>
      <c r="PBH139" s="819"/>
      <c r="PBI139" s="819"/>
      <c r="PBJ139" s="819"/>
      <c r="PBK139" s="819"/>
      <c r="PBL139" s="819"/>
      <c r="PBM139" s="819"/>
      <c r="PBN139" s="819"/>
      <c r="PBO139" s="819"/>
      <c r="PBP139" s="819"/>
      <c r="PBQ139" s="819"/>
      <c r="PBR139" s="819"/>
      <c r="PBS139" s="819"/>
      <c r="PBT139" s="819"/>
      <c r="PBU139" s="819"/>
      <c r="PBV139" s="819"/>
      <c r="PBW139" s="819"/>
      <c r="PBX139" s="819"/>
      <c r="PBY139" s="819"/>
      <c r="PBZ139" s="819"/>
      <c r="PCA139" s="819"/>
      <c r="PCB139" s="819"/>
      <c r="PCC139" s="819"/>
      <c r="PCD139" s="819"/>
      <c r="PCE139" s="819"/>
      <c r="PCF139" s="819"/>
      <c r="PCG139" s="819"/>
      <c r="PCH139" s="819"/>
      <c r="PCI139" s="819"/>
      <c r="PCJ139" s="819"/>
      <c r="PCK139" s="819"/>
      <c r="PCL139" s="819"/>
      <c r="PCM139" s="819"/>
      <c r="PCN139" s="819"/>
      <c r="PCO139" s="819"/>
      <c r="PCP139" s="819"/>
      <c r="PCQ139" s="819"/>
      <c r="PCR139" s="819"/>
      <c r="PCS139" s="819"/>
      <c r="PCT139" s="819"/>
      <c r="PCU139" s="819"/>
      <c r="PCV139" s="819"/>
      <c r="PCW139" s="819"/>
      <c r="PCX139" s="819"/>
      <c r="PCY139" s="819"/>
      <c r="PCZ139" s="819"/>
      <c r="PDA139" s="819"/>
      <c r="PDB139" s="819"/>
      <c r="PDC139" s="819"/>
      <c r="PDD139" s="819"/>
      <c r="PDE139" s="819"/>
      <c r="PDF139" s="819"/>
      <c r="PDG139" s="819"/>
      <c r="PDH139" s="819"/>
      <c r="PDI139" s="819"/>
      <c r="PDJ139" s="819"/>
      <c r="PDK139" s="819"/>
      <c r="PDL139" s="819"/>
      <c r="PDM139" s="819"/>
      <c r="PDN139" s="819"/>
      <c r="PDO139" s="819"/>
      <c r="PDP139" s="819"/>
      <c r="PDQ139" s="819"/>
      <c r="PDR139" s="819"/>
      <c r="PDS139" s="819"/>
      <c r="PDT139" s="819"/>
      <c r="PDU139" s="819"/>
      <c r="PDV139" s="819"/>
      <c r="PDW139" s="819"/>
      <c r="PDX139" s="819"/>
      <c r="PDY139" s="819"/>
      <c r="PDZ139" s="819"/>
      <c r="PEA139" s="819"/>
      <c r="PEB139" s="819"/>
      <c r="PEC139" s="819"/>
      <c r="PED139" s="819"/>
      <c r="PEE139" s="819"/>
      <c r="PEF139" s="819"/>
      <c r="PEG139" s="819"/>
      <c r="PEH139" s="819"/>
      <c r="PEI139" s="819"/>
      <c r="PEJ139" s="819"/>
      <c r="PEK139" s="819"/>
      <c r="PEL139" s="819"/>
      <c r="PEM139" s="819"/>
      <c r="PEN139" s="819"/>
      <c r="PEO139" s="819"/>
      <c r="PEP139" s="819"/>
      <c r="PEQ139" s="819"/>
      <c r="PER139" s="819"/>
      <c r="PES139" s="819"/>
      <c r="PET139" s="819"/>
      <c r="PEU139" s="819"/>
      <c r="PEV139" s="819"/>
      <c r="PEW139" s="819"/>
      <c r="PEX139" s="819"/>
      <c r="PEY139" s="819"/>
      <c r="PEZ139" s="819"/>
      <c r="PFA139" s="819"/>
      <c r="PFB139" s="819"/>
      <c r="PFC139" s="819"/>
      <c r="PFD139" s="819"/>
      <c r="PFE139" s="819"/>
      <c r="PFF139" s="819"/>
      <c r="PFG139" s="819"/>
      <c r="PFH139" s="819"/>
      <c r="PFI139" s="819"/>
      <c r="PFJ139" s="819"/>
      <c r="PFK139" s="819"/>
      <c r="PFL139" s="819"/>
      <c r="PFM139" s="819"/>
      <c r="PFN139" s="819"/>
      <c r="PFO139" s="819"/>
      <c r="PFP139" s="819"/>
      <c r="PFQ139" s="819"/>
      <c r="PFR139" s="819"/>
      <c r="PFS139" s="819"/>
      <c r="PFT139" s="819"/>
      <c r="PFU139" s="819"/>
      <c r="PFV139" s="819"/>
      <c r="PFW139" s="819"/>
      <c r="PFX139" s="819"/>
      <c r="PFY139" s="819"/>
      <c r="PFZ139" s="819"/>
      <c r="PGA139" s="819"/>
      <c r="PGB139" s="819"/>
      <c r="PGC139" s="819"/>
      <c r="PGD139" s="819"/>
      <c r="PGE139" s="819"/>
      <c r="PGF139" s="819"/>
      <c r="PGG139" s="819"/>
      <c r="PGH139" s="819"/>
      <c r="PGI139" s="819"/>
      <c r="PGJ139" s="819"/>
      <c r="PGK139" s="819"/>
      <c r="PGL139" s="819"/>
      <c r="PGM139" s="819"/>
      <c r="PGN139" s="819"/>
      <c r="PGO139" s="819"/>
      <c r="PGP139" s="819"/>
      <c r="PGQ139" s="819"/>
      <c r="PGR139" s="819"/>
      <c r="PGS139" s="819"/>
      <c r="PGT139" s="819"/>
      <c r="PGU139" s="819"/>
      <c r="PGV139" s="819"/>
      <c r="PGW139" s="819"/>
      <c r="PGX139" s="819"/>
      <c r="PGY139" s="819"/>
      <c r="PGZ139" s="819"/>
      <c r="PHA139" s="819"/>
      <c r="PHB139" s="819"/>
      <c r="PHC139" s="819"/>
      <c r="PHD139" s="819"/>
      <c r="PHE139" s="819"/>
      <c r="PHF139" s="819"/>
      <c r="PHG139" s="819"/>
      <c r="PHH139" s="819"/>
      <c r="PHI139" s="819"/>
      <c r="PHJ139" s="819"/>
      <c r="PHK139" s="819"/>
      <c r="PHL139" s="819"/>
      <c r="PHM139" s="819"/>
      <c r="PHN139" s="819"/>
      <c r="PHO139" s="819"/>
      <c r="PHP139" s="819"/>
      <c r="PHQ139" s="819"/>
      <c r="PHR139" s="819"/>
      <c r="PHS139" s="819"/>
      <c r="PHT139" s="819"/>
      <c r="PHU139" s="819"/>
      <c r="PHV139" s="819"/>
      <c r="PHW139" s="819"/>
      <c r="PHX139" s="819"/>
      <c r="PHY139" s="819"/>
      <c r="PHZ139" s="819"/>
      <c r="PIA139" s="819"/>
      <c r="PIB139" s="819"/>
      <c r="PIC139" s="819"/>
      <c r="PID139" s="819"/>
      <c r="PIE139" s="819"/>
      <c r="PIF139" s="819"/>
      <c r="PIG139" s="819"/>
      <c r="PIH139" s="819"/>
      <c r="PII139" s="819"/>
      <c r="PIJ139" s="819"/>
      <c r="PIK139" s="819"/>
      <c r="PIL139" s="819"/>
      <c r="PIM139" s="819"/>
      <c r="PIN139" s="819"/>
      <c r="PIO139" s="819"/>
      <c r="PIP139" s="819"/>
      <c r="PIQ139" s="819"/>
      <c r="PIR139" s="819"/>
      <c r="PIS139" s="819"/>
      <c r="PIT139" s="819"/>
      <c r="PIU139" s="819"/>
      <c r="PIV139" s="819"/>
      <c r="PIW139" s="819"/>
      <c r="PIX139" s="819"/>
      <c r="PIY139" s="819"/>
      <c r="PIZ139" s="819"/>
      <c r="PJA139" s="819"/>
      <c r="PJB139" s="819"/>
      <c r="PJC139" s="819"/>
      <c r="PJD139" s="819"/>
      <c r="PJE139" s="819"/>
      <c r="PJF139" s="819"/>
      <c r="PJG139" s="819"/>
      <c r="PJH139" s="819"/>
      <c r="PJI139" s="819"/>
      <c r="PJJ139" s="819"/>
      <c r="PJK139" s="819"/>
      <c r="PJL139" s="819"/>
      <c r="PJM139" s="819"/>
      <c r="PJN139" s="819"/>
      <c r="PJO139" s="819"/>
      <c r="PJP139" s="819"/>
      <c r="PJQ139" s="819"/>
      <c r="PJR139" s="819"/>
      <c r="PJS139" s="819"/>
      <c r="PJT139" s="819"/>
      <c r="PJU139" s="819"/>
      <c r="PJV139" s="819"/>
      <c r="PJW139" s="819"/>
      <c r="PJX139" s="819"/>
      <c r="PJY139" s="819"/>
      <c r="PJZ139" s="819"/>
      <c r="PKA139" s="819"/>
      <c r="PKB139" s="819"/>
      <c r="PKC139" s="819"/>
      <c r="PKD139" s="819"/>
      <c r="PKE139" s="819"/>
      <c r="PKF139" s="819"/>
      <c r="PKG139" s="819"/>
      <c r="PKH139" s="819"/>
      <c r="PKI139" s="819"/>
      <c r="PKJ139" s="819"/>
      <c r="PKK139" s="819"/>
      <c r="PKL139" s="819"/>
      <c r="PKM139" s="819"/>
      <c r="PKN139" s="819"/>
      <c r="PKO139" s="819"/>
      <c r="PKP139" s="819"/>
      <c r="PKQ139" s="819"/>
      <c r="PKR139" s="819"/>
      <c r="PKS139" s="819"/>
      <c r="PKT139" s="819"/>
      <c r="PKU139" s="819"/>
      <c r="PKV139" s="819"/>
      <c r="PKW139" s="819"/>
      <c r="PKX139" s="819"/>
      <c r="PKY139" s="819"/>
      <c r="PKZ139" s="819"/>
      <c r="PLA139" s="819"/>
      <c r="PLB139" s="819"/>
      <c r="PLC139" s="819"/>
      <c r="PLD139" s="819"/>
      <c r="PLE139" s="819"/>
      <c r="PLF139" s="819"/>
      <c r="PLG139" s="819"/>
      <c r="PLH139" s="819"/>
      <c r="PLI139" s="819"/>
      <c r="PLJ139" s="819"/>
      <c r="PLK139" s="819"/>
      <c r="PLL139" s="819"/>
      <c r="PLM139" s="819"/>
      <c r="PLN139" s="819"/>
      <c r="PLO139" s="819"/>
      <c r="PLP139" s="819"/>
      <c r="PLQ139" s="819"/>
      <c r="PLR139" s="819"/>
      <c r="PLS139" s="819"/>
      <c r="PLT139" s="819"/>
      <c r="PLU139" s="819"/>
      <c r="PLV139" s="819"/>
      <c r="PLW139" s="819"/>
      <c r="PLX139" s="819"/>
      <c r="PLY139" s="819"/>
      <c r="PLZ139" s="819"/>
      <c r="PMA139" s="819"/>
      <c r="PMB139" s="819"/>
      <c r="PMC139" s="819"/>
      <c r="PMD139" s="819"/>
      <c r="PME139" s="819"/>
      <c r="PMF139" s="819"/>
      <c r="PMG139" s="819"/>
      <c r="PMH139" s="819"/>
      <c r="PMI139" s="819"/>
      <c r="PMJ139" s="819"/>
      <c r="PMK139" s="819"/>
      <c r="PML139" s="819"/>
      <c r="PMM139" s="819"/>
      <c r="PMN139" s="819"/>
      <c r="PMO139" s="819"/>
      <c r="PMP139" s="819"/>
      <c r="PMQ139" s="819"/>
      <c r="PMR139" s="819"/>
      <c r="PMS139" s="819"/>
      <c r="PMT139" s="819"/>
      <c r="PMU139" s="819"/>
      <c r="PMV139" s="819"/>
      <c r="PMW139" s="819"/>
      <c r="PMX139" s="819"/>
      <c r="PMY139" s="819"/>
      <c r="PMZ139" s="819"/>
      <c r="PNA139" s="819"/>
      <c r="PNB139" s="819"/>
      <c r="PNC139" s="819"/>
      <c r="PND139" s="819"/>
      <c r="PNE139" s="819"/>
      <c r="PNF139" s="819"/>
      <c r="PNG139" s="819"/>
      <c r="PNH139" s="819"/>
      <c r="PNI139" s="819"/>
      <c r="PNJ139" s="819"/>
      <c r="PNK139" s="819"/>
      <c r="PNL139" s="819"/>
      <c r="PNM139" s="819"/>
      <c r="PNN139" s="819"/>
      <c r="PNO139" s="819"/>
      <c r="PNP139" s="819"/>
      <c r="PNQ139" s="819"/>
      <c r="PNR139" s="819"/>
      <c r="PNS139" s="819"/>
      <c r="PNT139" s="819"/>
      <c r="PNU139" s="819"/>
      <c r="PNV139" s="819"/>
      <c r="PNW139" s="819"/>
      <c r="PNX139" s="819"/>
      <c r="PNY139" s="819"/>
      <c r="PNZ139" s="819"/>
      <c r="POA139" s="819"/>
      <c r="POB139" s="819"/>
      <c r="POC139" s="819"/>
      <c r="POD139" s="819"/>
      <c r="POE139" s="819"/>
      <c r="POF139" s="819"/>
      <c r="POG139" s="819"/>
      <c r="POH139" s="819"/>
      <c r="POI139" s="819"/>
      <c r="POJ139" s="819"/>
      <c r="POK139" s="819"/>
      <c r="POL139" s="819"/>
      <c r="POM139" s="819"/>
      <c r="PON139" s="819"/>
      <c r="POO139" s="819"/>
      <c r="POP139" s="819"/>
      <c r="POQ139" s="819"/>
      <c r="POR139" s="819"/>
      <c r="POS139" s="819"/>
      <c r="POT139" s="819"/>
      <c r="POU139" s="819"/>
      <c r="POV139" s="819"/>
      <c r="POW139" s="819"/>
      <c r="POX139" s="819"/>
      <c r="POY139" s="819"/>
      <c r="POZ139" s="819"/>
      <c r="PPA139" s="819"/>
      <c r="PPB139" s="819"/>
      <c r="PPC139" s="819"/>
      <c r="PPD139" s="819"/>
      <c r="PPE139" s="819"/>
      <c r="PPF139" s="819"/>
      <c r="PPG139" s="819"/>
      <c r="PPH139" s="819"/>
      <c r="PPI139" s="819"/>
      <c r="PPJ139" s="819"/>
      <c r="PPK139" s="819"/>
      <c r="PPL139" s="819"/>
      <c r="PPM139" s="819"/>
      <c r="PPN139" s="819"/>
      <c r="PPO139" s="819"/>
      <c r="PPP139" s="819"/>
      <c r="PPQ139" s="819"/>
      <c r="PPR139" s="819"/>
      <c r="PPS139" s="819"/>
      <c r="PPT139" s="819"/>
      <c r="PPU139" s="819"/>
      <c r="PPV139" s="819"/>
      <c r="PPW139" s="819"/>
      <c r="PPX139" s="819"/>
      <c r="PPY139" s="819"/>
      <c r="PPZ139" s="819"/>
      <c r="PQA139" s="819"/>
      <c r="PQB139" s="819"/>
      <c r="PQC139" s="819"/>
      <c r="PQD139" s="819"/>
      <c r="PQE139" s="819"/>
      <c r="PQF139" s="819"/>
      <c r="PQG139" s="819"/>
      <c r="PQH139" s="819"/>
      <c r="PQI139" s="819"/>
      <c r="PQJ139" s="819"/>
      <c r="PQK139" s="819"/>
      <c r="PQL139" s="819"/>
      <c r="PQM139" s="819"/>
      <c r="PQN139" s="819"/>
      <c r="PQO139" s="819"/>
      <c r="PQP139" s="819"/>
      <c r="PQQ139" s="819"/>
      <c r="PQR139" s="819"/>
      <c r="PQS139" s="819"/>
      <c r="PQT139" s="819"/>
      <c r="PQU139" s="819"/>
      <c r="PQV139" s="819"/>
      <c r="PQW139" s="819"/>
      <c r="PQX139" s="819"/>
      <c r="PQY139" s="819"/>
      <c r="PQZ139" s="819"/>
      <c r="PRA139" s="819"/>
      <c r="PRB139" s="819"/>
      <c r="PRC139" s="819"/>
      <c r="PRD139" s="819"/>
      <c r="PRE139" s="819"/>
      <c r="PRF139" s="819"/>
      <c r="PRG139" s="819"/>
      <c r="PRH139" s="819"/>
      <c r="PRI139" s="819"/>
      <c r="PRJ139" s="819"/>
      <c r="PRK139" s="819"/>
      <c r="PRL139" s="819"/>
      <c r="PRM139" s="819"/>
      <c r="PRN139" s="819"/>
      <c r="PRO139" s="819"/>
      <c r="PRP139" s="819"/>
      <c r="PRQ139" s="819"/>
      <c r="PRR139" s="819"/>
      <c r="PRS139" s="819"/>
      <c r="PRT139" s="819"/>
      <c r="PRU139" s="819"/>
      <c r="PRV139" s="819"/>
      <c r="PRW139" s="819"/>
      <c r="PRX139" s="819"/>
      <c r="PRY139" s="819"/>
      <c r="PRZ139" s="819"/>
      <c r="PSA139" s="819"/>
      <c r="PSB139" s="819"/>
      <c r="PSC139" s="819"/>
      <c r="PSD139" s="819"/>
      <c r="PSE139" s="819"/>
      <c r="PSF139" s="819"/>
      <c r="PSG139" s="819"/>
      <c r="PSH139" s="819"/>
      <c r="PSI139" s="819"/>
      <c r="PSJ139" s="819"/>
      <c r="PSK139" s="819"/>
      <c r="PSL139" s="819"/>
      <c r="PSM139" s="819"/>
      <c r="PSN139" s="819"/>
      <c r="PSO139" s="819"/>
      <c r="PSP139" s="819"/>
      <c r="PSQ139" s="819"/>
      <c r="PSR139" s="819"/>
      <c r="PSS139" s="819"/>
      <c r="PST139" s="819"/>
      <c r="PSU139" s="819"/>
      <c r="PSV139" s="819"/>
      <c r="PSW139" s="819"/>
      <c r="PSX139" s="819"/>
      <c r="PSY139" s="819"/>
      <c r="PSZ139" s="819"/>
      <c r="PTA139" s="819"/>
      <c r="PTB139" s="819"/>
      <c r="PTC139" s="819"/>
      <c r="PTD139" s="819"/>
      <c r="PTE139" s="819"/>
      <c r="PTF139" s="819"/>
      <c r="PTG139" s="819"/>
      <c r="PTH139" s="819"/>
      <c r="PTI139" s="819"/>
      <c r="PTJ139" s="819"/>
      <c r="PTK139" s="819"/>
      <c r="PTL139" s="819"/>
      <c r="PTM139" s="819"/>
      <c r="PTN139" s="819"/>
      <c r="PTO139" s="819"/>
      <c r="PTP139" s="819"/>
      <c r="PTQ139" s="819"/>
      <c r="PTR139" s="819"/>
      <c r="PTS139" s="819"/>
      <c r="PTT139" s="819"/>
      <c r="PTU139" s="819"/>
      <c r="PTV139" s="819"/>
      <c r="PTW139" s="819"/>
      <c r="PTX139" s="819"/>
      <c r="PTY139" s="819"/>
      <c r="PTZ139" s="819"/>
      <c r="PUA139" s="819"/>
      <c r="PUB139" s="819"/>
      <c r="PUC139" s="819"/>
      <c r="PUD139" s="819"/>
      <c r="PUE139" s="819"/>
      <c r="PUF139" s="819"/>
      <c r="PUG139" s="819"/>
      <c r="PUH139" s="819"/>
      <c r="PUI139" s="819"/>
      <c r="PUJ139" s="819"/>
      <c r="PUK139" s="819"/>
      <c r="PUL139" s="819"/>
      <c r="PUM139" s="819"/>
      <c r="PUN139" s="819"/>
      <c r="PUO139" s="819"/>
      <c r="PUP139" s="819"/>
      <c r="PUQ139" s="819"/>
      <c r="PUR139" s="819"/>
      <c r="PUS139" s="819"/>
      <c r="PUT139" s="819"/>
      <c r="PUU139" s="819"/>
      <c r="PUV139" s="819"/>
      <c r="PUW139" s="819"/>
      <c r="PUX139" s="819"/>
      <c r="PUY139" s="819"/>
      <c r="PUZ139" s="819"/>
      <c r="PVA139" s="819"/>
      <c r="PVB139" s="819"/>
      <c r="PVC139" s="819"/>
      <c r="PVD139" s="819"/>
      <c r="PVE139" s="819"/>
      <c r="PVF139" s="819"/>
      <c r="PVG139" s="819"/>
      <c r="PVH139" s="819"/>
      <c r="PVI139" s="819"/>
      <c r="PVJ139" s="819"/>
      <c r="PVK139" s="819"/>
      <c r="PVL139" s="819"/>
      <c r="PVM139" s="819"/>
      <c r="PVN139" s="819"/>
      <c r="PVO139" s="819"/>
      <c r="PVP139" s="819"/>
      <c r="PVQ139" s="819"/>
      <c r="PVR139" s="819"/>
      <c r="PVS139" s="819"/>
      <c r="PVT139" s="819"/>
      <c r="PVU139" s="819"/>
      <c r="PVV139" s="819"/>
      <c r="PVW139" s="819"/>
      <c r="PVX139" s="819"/>
      <c r="PVY139" s="819"/>
      <c r="PVZ139" s="819"/>
      <c r="PWA139" s="819"/>
      <c r="PWB139" s="819"/>
      <c r="PWC139" s="819"/>
      <c r="PWD139" s="819"/>
      <c r="PWE139" s="819"/>
      <c r="PWF139" s="819"/>
      <c r="PWG139" s="819"/>
      <c r="PWH139" s="819"/>
      <c r="PWI139" s="819"/>
      <c r="PWJ139" s="819"/>
      <c r="PWK139" s="819"/>
      <c r="PWL139" s="819"/>
      <c r="PWM139" s="819"/>
      <c r="PWN139" s="819"/>
      <c r="PWO139" s="819"/>
      <c r="PWP139" s="819"/>
      <c r="PWQ139" s="819"/>
      <c r="PWR139" s="819"/>
      <c r="PWS139" s="819"/>
      <c r="PWT139" s="819"/>
      <c r="PWU139" s="819"/>
      <c r="PWV139" s="819"/>
      <c r="PWW139" s="819"/>
      <c r="PWX139" s="819"/>
      <c r="PWY139" s="819"/>
      <c r="PWZ139" s="819"/>
      <c r="PXA139" s="819"/>
      <c r="PXB139" s="819"/>
      <c r="PXC139" s="819"/>
      <c r="PXD139" s="819"/>
      <c r="PXE139" s="819"/>
      <c r="PXF139" s="819"/>
      <c r="PXG139" s="819"/>
      <c r="PXH139" s="819"/>
      <c r="PXI139" s="819"/>
      <c r="PXJ139" s="819"/>
      <c r="PXK139" s="819"/>
      <c r="PXL139" s="819"/>
      <c r="PXM139" s="819"/>
      <c r="PXN139" s="819"/>
      <c r="PXO139" s="819"/>
      <c r="PXP139" s="819"/>
      <c r="PXQ139" s="819"/>
      <c r="PXR139" s="819"/>
      <c r="PXS139" s="819"/>
      <c r="PXT139" s="819"/>
      <c r="PXU139" s="819"/>
      <c r="PXV139" s="819"/>
      <c r="PXW139" s="819"/>
      <c r="PXX139" s="819"/>
      <c r="PXY139" s="819"/>
      <c r="PXZ139" s="819"/>
      <c r="PYA139" s="819"/>
      <c r="PYB139" s="819"/>
      <c r="PYC139" s="819"/>
      <c r="PYD139" s="819"/>
      <c r="PYE139" s="819"/>
      <c r="PYF139" s="819"/>
      <c r="PYG139" s="819"/>
      <c r="PYH139" s="819"/>
      <c r="PYI139" s="819"/>
      <c r="PYJ139" s="819"/>
      <c r="PYK139" s="819"/>
      <c r="PYL139" s="819"/>
      <c r="PYM139" s="819"/>
      <c r="PYN139" s="819"/>
      <c r="PYO139" s="819"/>
      <c r="PYP139" s="819"/>
      <c r="PYQ139" s="819"/>
      <c r="PYR139" s="819"/>
      <c r="PYS139" s="819"/>
      <c r="PYT139" s="819"/>
      <c r="PYU139" s="819"/>
      <c r="PYV139" s="819"/>
      <c r="PYW139" s="819"/>
      <c r="PYX139" s="819"/>
      <c r="PYY139" s="819"/>
      <c r="PYZ139" s="819"/>
      <c r="PZA139" s="819"/>
      <c r="PZB139" s="819"/>
      <c r="PZC139" s="819"/>
      <c r="PZD139" s="819"/>
      <c r="PZE139" s="819"/>
      <c r="PZF139" s="819"/>
      <c r="PZG139" s="819"/>
      <c r="PZH139" s="819"/>
      <c r="PZI139" s="819"/>
      <c r="PZJ139" s="819"/>
      <c r="PZK139" s="819"/>
      <c r="PZL139" s="819"/>
      <c r="PZM139" s="819"/>
      <c r="PZN139" s="819"/>
      <c r="PZO139" s="819"/>
      <c r="PZP139" s="819"/>
      <c r="PZQ139" s="819"/>
      <c r="PZR139" s="819"/>
      <c r="PZS139" s="819"/>
      <c r="PZT139" s="819"/>
      <c r="PZU139" s="819"/>
      <c r="PZV139" s="819"/>
      <c r="PZW139" s="819"/>
      <c r="PZX139" s="819"/>
      <c r="PZY139" s="819"/>
      <c r="PZZ139" s="819"/>
      <c r="QAA139" s="819"/>
      <c r="QAB139" s="819"/>
      <c r="QAC139" s="819"/>
      <c r="QAD139" s="819"/>
      <c r="QAE139" s="819"/>
      <c r="QAF139" s="819"/>
      <c r="QAG139" s="819"/>
      <c r="QAH139" s="819"/>
      <c r="QAI139" s="819"/>
      <c r="QAJ139" s="819"/>
      <c r="QAK139" s="819"/>
      <c r="QAL139" s="819"/>
      <c r="QAM139" s="819"/>
      <c r="QAN139" s="819"/>
      <c r="QAO139" s="819"/>
      <c r="QAP139" s="819"/>
      <c r="QAQ139" s="819"/>
      <c r="QAR139" s="819"/>
      <c r="QAS139" s="819"/>
      <c r="QAT139" s="819"/>
      <c r="QAU139" s="819"/>
      <c r="QAV139" s="819"/>
      <c r="QAW139" s="819"/>
      <c r="QAX139" s="819"/>
      <c r="QAY139" s="819"/>
      <c r="QAZ139" s="819"/>
      <c r="QBA139" s="819"/>
      <c r="QBB139" s="819"/>
      <c r="QBC139" s="819"/>
      <c r="QBD139" s="819"/>
      <c r="QBE139" s="819"/>
      <c r="QBF139" s="819"/>
      <c r="QBG139" s="819"/>
      <c r="QBH139" s="819"/>
      <c r="QBI139" s="819"/>
      <c r="QBJ139" s="819"/>
      <c r="QBK139" s="819"/>
      <c r="QBL139" s="819"/>
      <c r="QBM139" s="819"/>
      <c r="QBN139" s="819"/>
      <c r="QBO139" s="819"/>
      <c r="QBP139" s="819"/>
      <c r="QBQ139" s="819"/>
      <c r="QBR139" s="819"/>
      <c r="QBS139" s="819"/>
      <c r="QBT139" s="819"/>
      <c r="QBU139" s="819"/>
      <c r="QBV139" s="819"/>
      <c r="QBW139" s="819"/>
      <c r="QBX139" s="819"/>
      <c r="QBY139" s="819"/>
      <c r="QBZ139" s="819"/>
      <c r="QCA139" s="819"/>
      <c r="QCB139" s="819"/>
      <c r="QCC139" s="819"/>
      <c r="QCD139" s="819"/>
      <c r="QCE139" s="819"/>
      <c r="QCF139" s="819"/>
      <c r="QCG139" s="819"/>
      <c r="QCH139" s="819"/>
      <c r="QCI139" s="819"/>
      <c r="QCJ139" s="819"/>
      <c r="QCK139" s="819"/>
      <c r="QCL139" s="819"/>
      <c r="QCM139" s="819"/>
      <c r="QCN139" s="819"/>
      <c r="QCO139" s="819"/>
      <c r="QCP139" s="819"/>
      <c r="QCQ139" s="819"/>
      <c r="QCR139" s="819"/>
      <c r="QCS139" s="819"/>
      <c r="QCT139" s="819"/>
      <c r="QCU139" s="819"/>
      <c r="QCV139" s="819"/>
      <c r="QCW139" s="819"/>
      <c r="QCX139" s="819"/>
      <c r="QCY139" s="819"/>
      <c r="QCZ139" s="819"/>
      <c r="QDA139" s="819"/>
      <c r="QDB139" s="819"/>
      <c r="QDC139" s="819"/>
      <c r="QDD139" s="819"/>
      <c r="QDE139" s="819"/>
      <c r="QDF139" s="819"/>
      <c r="QDG139" s="819"/>
      <c r="QDH139" s="819"/>
      <c r="QDI139" s="819"/>
      <c r="QDJ139" s="819"/>
      <c r="QDK139" s="819"/>
      <c r="QDL139" s="819"/>
      <c r="QDM139" s="819"/>
      <c r="QDN139" s="819"/>
      <c r="QDO139" s="819"/>
      <c r="QDP139" s="819"/>
      <c r="QDQ139" s="819"/>
      <c r="QDR139" s="819"/>
      <c r="QDS139" s="819"/>
      <c r="QDT139" s="819"/>
      <c r="QDU139" s="819"/>
      <c r="QDV139" s="819"/>
      <c r="QDW139" s="819"/>
      <c r="QDX139" s="819"/>
      <c r="QDY139" s="819"/>
      <c r="QDZ139" s="819"/>
      <c r="QEA139" s="819"/>
      <c r="QEB139" s="819"/>
      <c r="QEC139" s="819"/>
      <c r="QED139" s="819"/>
      <c r="QEE139" s="819"/>
      <c r="QEF139" s="819"/>
      <c r="QEG139" s="819"/>
      <c r="QEH139" s="819"/>
      <c r="QEI139" s="819"/>
      <c r="QEJ139" s="819"/>
      <c r="QEK139" s="819"/>
      <c r="QEL139" s="819"/>
      <c r="QEM139" s="819"/>
      <c r="QEN139" s="819"/>
      <c r="QEO139" s="819"/>
      <c r="QEP139" s="819"/>
      <c r="QEQ139" s="819"/>
      <c r="QER139" s="819"/>
      <c r="QES139" s="819"/>
      <c r="QET139" s="819"/>
      <c r="QEU139" s="819"/>
      <c r="QEV139" s="819"/>
      <c r="QEW139" s="819"/>
      <c r="QEX139" s="819"/>
      <c r="QEY139" s="819"/>
      <c r="QEZ139" s="819"/>
      <c r="QFA139" s="819"/>
      <c r="QFB139" s="819"/>
      <c r="QFC139" s="819"/>
      <c r="QFD139" s="819"/>
      <c r="QFE139" s="819"/>
      <c r="QFF139" s="819"/>
      <c r="QFG139" s="819"/>
      <c r="QFH139" s="819"/>
      <c r="QFI139" s="819"/>
      <c r="QFJ139" s="819"/>
      <c r="QFK139" s="819"/>
      <c r="QFL139" s="819"/>
      <c r="QFM139" s="819"/>
      <c r="QFN139" s="819"/>
      <c r="QFO139" s="819"/>
      <c r="QFP139" s="819"/>
      <c r="QFQ139" s="819"/>
      <c r="QFR139" s="819"/>
      <c r="QFS139" s="819"/>
      <c r="QFT139" s="819"/>
      <c r="QFU139" s="819"/>
      <c r="QFV139" s="819"/>
      <c r="QFW139" s="819"/>
      <c r="QFX139" s="819"/>
      <c r="QFY139" s="819"/>
      <c r="QFZ139" s="819"/>
      <c r="QGA139" s="819"/>
      <c r="QGB139" s="819"/>
      <c r="QGC139" s="819"/>
      <c r="QGD139" s="819"/>
      <c r="QGE139" s="819"/>
      <c r="QGF139" s="819"/>
      <c r="QGG139" s="819"/>
      <c r="QGH139" s="819"/>
      <c r="QGI139" s="819"/>
      <c r="QGJ139" s="819"/>
      <c r="QGK139" s="819"/>
      <c r="QGL139" s="819"/>
      <c r="QGM139" s="819"/>
      <c r="QGN139" s="819"/>
      <c r="QGO139" s="819"/>
      <c r="QGP139" s="819"/>
      <c r="QGQ139" s="819"/>
      <c r="QGR139" s="819"/>
      <c r="QGS139" s="819"/>
      <c r="QGT139" s="819"/>
      <c r="QGU139" s="819"/>
      <c r="QGV139" s="819"/>
      <c r="QGW139" s="819"/>
      <c r="QGX139" s="819"/>
      <c r="QGY139" s="819"/>
      <c r="QGZ139" s="819"/>
      <c r="QHA139" s="819"/>
      <c r="QHB139" s="819"/>
      <c r="QHC139" s="819"/>
      <c r="QHD139" s="819"/>
      <c r="QHE139" s="819"/>
      <c r="QHF139" s="819"/>
      <c r="QHG139" s="819"/>
      <c r="QHH139" s="819"/>
      <c r="QHI139" s="819"/>
      <c r="QHJ139" s="819"/>
      <c r="QHK139" s="819"/>
      <c r="QHL139" s="819"/>
      <c r="QHM139" s="819"/>
      <c r="QHN139" s="819"/>
      <c r="QHO139" s="819"/>
      <c r="QHP139" s="819"/>
      <c r="QHQ139" s="819"/>
      <c r="QHR139" s="819"/>
      <c r="QHS139" s="819"/>
      <c r="QHT139" s="819"/>
      <c r="QHU139" s="819"/>
      <c r="QHV139" s="819"/>
      <c r="QHW139" s="819"/>
      <c r="QHX139" s="819"/>
      <c r="QHY139" s="819"/>
      <c r="QHZ139" s="819"/>
      <c r="QIA139" s="819"/>
      <c r="QIB139" s="819"/>
      <c r="QIC139" s="819"/>
      <c r="QID139" s="819"/>
      <c r="QIE139" s="819"/>
      <c r="QIF139" s="819"/>
      <c r="QIG139" s="819"/>
      <c r="QIH139" s="819"/>
      <c r="QII139" s="819"/>
      <c r="QIJ139" s="819"/>
      <c r="QIK139" s="819"/>
      <c r="QIL139" s="819"/>
      <c r="QIM139" s="819"/>
      <c r="QIN139" s="819"/>
      <c r="QIO139" s="819"/>
      <c r="QIP139" s="819"/>
      <c r="QIQ139" s="819"/>
      <c r="QIR139" s="819"/>
      <c r="QIS139" s="819"/>
      <c r="QIT139" s="819"/>
      <c r="QIU139" s="819"/>
      <c r="QIV139" s="819"/>
      <c r="QIW139" s="819"/>
      <c r="QIX139" s="819"/>
      <c r="QIY139" s="819"/>
      <c r="QIZ139" s="819"/>
      <c r="QJA139" s="819"/>
      <c r="QJB139" s="819"/>
      <c r="QJC139" s="819"/>
      <c r="QJD139" s="819"/>
      <c r="QJE139" s="819"/>
      <c r="QJF139" s="819"/>
      <c r="QJG139" s="819"/>
      <c r="QJH139" s="819"/>
      <c r="QJI139" s="819"/>
      <c r="QJJ139" s="819"/>
      <c r="QJK139" s="819"/>
      <c r="QJL139" s="819"/>
      <c r="QJM139" s="819"/>
      <c r="QJN139" s="819"/>
      <c r="QJO139" s="819"/>
      <c r="QJP139" s="819"/>
      <c r="QJQ139" s="819"/>
      <c r="QJR139" s="819"/>
      <c r="QJS139" s="819"/>
      <c r="QJT139" s="819"/>
      <c r="QJU139" s="819"/>
      <c r="QJV139" s="819"/>
      <c r="QJW139" s="819"/>
      <c r="QJX139" s="819"/>
      <c r="QJY139" s="819"/>
      <c r="QJZ139" s="819"/>
      <c r="QKA139" s="819"/>
      <c r="QKB139" s="819"/>
      <c r="QKC139" s="819"/>
      <c r="QKD139" s="819"/>
      <c r="QKE139" s="819"/>
      <c r="QKF139" s="819"/>
      <c r="QKG139" s="819"/>
      <c r="QKH139" s="819"/>
      <c r="QKI139" s="819"/>
      <c r="QKJ139" s="819"/>
      <c r="QKK139" s="819"/>
      <c r="QKL139" s="819"/>
      <c r="QKM139" s="819"/>
      <c r="QKN139" s="819"/>
      <c r="QKO139" s="819"/>
      <c r="QKP139" s="819"/>
      <c r="QKQ139" s="819"/>
      <c r="QKR139" s="819"/>
      <c r="QKS139" s="819"/>
      <c r="QKT139" s="819"/>
      <c r="QKU139" s="819"/>
      <c r="QKV139" s="819"/>
      <c r="QKW139" s="819"/>
      <c r="QKX139" s="819"/>
      <c r="QKY139" s="819"/>
      <c r="QKZ139" s="819"/>
      <c r="QLA139" s="819"/>
      <c r="QLB139" s="819"/>
      <c r="QLC139" s="819"/>
      <c r="QLD139" s="819"/>
      <c r="QLE139" s="819"/>
      <c r="QLF139" s="819"/>
      <c r="QLG139" s="819"/>
      <c r="QLH139" s="819"/>
      <c r="QLI139" s="819"/>
      <c r="QLJ139" s="819"/>
      <c r="QLK139" s="819"/>
      <c r="QLL139" s="819"/>
      <c r="QLM139" s="819"/>
      <c r="QLN139" s="819"/>
      <c r="QLO139" s="819"/>
      <c r="QLP139" s="819"/>
      <c r="QLQ139" s="819"/>
      <c r="QLR139" s="819"/>
      <c r="QLS139" s="819"/>
      <c r="QLT139" s="819"/>
      <c r="QLU139" s="819"/>
      <c r="QLV139" s="819"/>
      <c r="QLW139" s="819"/>
      <c r="QLX139" s="819"/>
      <c r="QLY139" s="819"/>
      <c r="QLZ139" s="819"/>
      <c r="QMA139" s="819"/>
      <c r="QMB139" s="819"/>
      <c r="QMC139" s="819"/>
      <c r="QMD139" s="819"/>
      <c r="QME139" s="819"/>
      <c r="QMF139" s="819"/>
      <c r="QMG139" s="819"/>
      <c r="QMH139" s="819"/>
      <c r="QMI139" s="819"/>
      <c r="QMJ139" s="819"/>
      <c r="QMK139" s="819"/>
      <c r="QML139" s="819"/>
      <c r="QMM139" s="819"/>
      <c r="QMN139" s="819"/>
      <c r="QMO139" s="819"/>
      <c r="QMP139" s="819"/>
      <c r="QMQ139" s="819"/>
      <c r="QMR139" s="819"/>
      <c r="QMS139" s="819"/>
      <c r="QMT139" s="819"/>
      <c r="QMU139" s="819"/>
      <c r="QMV139" s="819"/>
      <c r="QMW139" s="819"/>
      <c r="QMX139" s="819"/>
      <c r="QMY139" s="819"/>
      <c r="QMZ139" s="819"/>
      <c r="QNA139" s="819"/>
      <c r="QNB139" s="819"/>
      <c r="QNC139" s="819"/>
      <c r="QND139" s="819"/>
      <c r="QNE139" s="819"/>
      <c r="QNF139" s="819"/>
      <c r="QNG139" s="819"/>
      <c r="QNH139" s="819"/>
      <c r="QNI139" s="819"/>
      <c r="QNJ139" s="819"/>
      <c r="QNK139" s="819"/>
      <c r="QNL139" s="819"/>
      <c r="QNM139" s="819"/>
      <c r="QNN139" s="819"/>
      <c r="QNO139" s="819"/>
      <c r="QNP139" s="819"/>
      <c r="QNQ139" s="819"/>
      <c r="QNR139" s="819"/>
      <c r="QNS139" s="819"/>
      <c r="QNT139" s="819"/>
      <c r="QNU139" s="819"/>
      <c r="QNV139" s="819"/>
      <c r="QNW139" s="819"/>
      <c r="QNX139" s="819"/>
      <c r="QNY139" s="819"/>
      <c r="QNZ139" s="819"/>
      <c r="QOA139" s="819"/>
      <c r="QOB139" s="819"/>
      <c r="QOC139" s="819"/>
      <c r="QOD139" s="819"/>
      <c r="QOE139" s="819"/>
      <c r="QOF139" s="819"/>
      <c r="QOG139" s="819"/>
      <c r="QOH139" s="819"/>
      <c r="QOI139" s="819"/>
      <c r="QOJ139" s="819"/>
      <c r="QOK139" s="819"/>
      <c r="QOL139" s="819"/>
      <c r="QOM139" s="819"/>
      <c r="QON139" s="819"/>
      <c r="QOO139" s="819"/>
      <c r="QOP139" s="819"/>
      <c r="QOQ139" s="819"/>
      <c r="QOR139" s="819"/>
      <c r="QOS139" s="819"/>
      <c r="QOT139" s="819"/>
      <c r="QOU139" s="819"/>
      <c r="QOV139" s="819"/>
      <c r="QOW139" s="819"/>
      <c r="QOX139" s="819"/>
      <c r="QOY139" s="819"/>
      <c r="QOZ139" s="819"/>
      <c r="QPA139" s="819"/>
      <c r="QPB139" s="819"/>
      <c r="QPC139" s="819"/>
      <c r="QPD139" s="819"/>
      <c r="QPE139" s="819"/>
      <c r="QPF139" s="819"/>
      <c r="QPG139" s="819"/>
      <c r="QPH139" s="819"/>
      <c r="QPI139" s="819"/>
      <c r="QPJ139" s="819"/>
      <c r="QPK139" s="819"/>
      <c r="QPL139" s="819"/>
      <c r="QPM139" s="819"/>
      <c r="QPN139" s="819"/>
      <c r="QPO139" s="819"/>
      <c r="QPP139" s="819"/>
      <c r="QPQ139" s="819"/>
      <c r="QPR139" s="819"/>
      <c r="QPS139" s="819"/>
      <c r="QPT139" s="819"/>
      <c r="QPU139" s="819"/>
      <c r="QPV139" s="819"/>
      <c r="QPW139" s="819"/>
      <c r="QPX139" s="819"/>
      <c r="QPY139" s="819"/>
      <c r="QPZ139" s="819"/>
      <c r="QQA139" s="819"/>
      <c r="QQB139" s="819"/>
      <c r="QQC139" s="819"/>
      <c r="QQD139" s="819"/>
      <c r="QQE139" s="819"/>
      <c r="QQF139" s="819"/>
      <c r="QQG139" s="819"/>
      <c r="QQH139" s="819"/>
      <c r="QQI139" s="819"/>
      <c r="QQJ139" s="819"/>
      <c r="QQK139" s="819"/>
      <c r="QQL139" s="819"/>
      <c r="QQM139" s="819"/>
      <c r="QQN139" s="819"/>
      <c r="QQO139" s="819"/>
      <c r="QQP139" s="819"/>
      <c r="QQQ139" s="819"/>
      <c r="QQR139" s="819"/>
      <c r="QQS139" s="819"/>
      <c r="QQT139" s="819"/>
      <c r="QQU139" s="819"/>
      <c r="QQV139" s="819"/>
      <c r="QQW139" s="819"/>
      <c r="QQX139" s="819"/>
      <c r="QQY139" s="819"/>
      <c r="QQZ139" s="819"/>
      <c r="QRA139" s="819"/>
      <c r="QRB139" s="819"/>
      <c r="QRC139" s="819"/>
      <c r="QRD139" s="819"/>
      <c r="QRE139" s="819"/>
      <c r="QRF139" s="819"/>
      <c r="QRG139" s="819"/>
      <c r="QRH139" s="819"/>
      <c r="QRI139" s="819"/>
      <c r="QRJ139" s="819"/>
      <c r="QRK139" s="819"/>
      <c r="QRL139" s="819"/>
      <c r="QRM139" s="819"/>
      <c r="QRN139" s="819"/>
      <c r="QRO139" s="819"/>
      <c r="QRP139" s="819"/>
      <c r="QRQ139" s="819"/>
      <c r="QRR139" s="819"/>
      <c r="QRS139" s="819"/>
      <c r="QRT139" s="819"/>
      <c r="QRU139" s="819"/>
      <c r="QRV139" s="819"/>
      <c r="QRW139" s="819"/>
      <c r="QRX139" s="819"/>
      <c r="QRY139" s="819"/>
      <c r="QRZ139" s="819"/>
      <c r="QSA139" s="819"/>
      <c r="QSB139" s="819"/>
      <c r="QSC139" s="819"/>
      <c r="QSD139" s="819"/>
      <c r="QSE139" s="819"/>
      <c r="QSF139" s="819"/>
      <c r="QSG139" s="819"/>
      <c r="QSH139" s="819"/>
      <c r="QSI139" s="819"/>
      <c r="QSJ139" s="819"/>
      <c r="QSK139" s="819"/>
      <c r="QSL139" s="819"/>
      <c r="QSM139" s="819"/>
      <c r="QSN139" s="819"/>
      <c r="QSO139" s="819"/>
      <c r="QSP139" s="819"/>
      <c r="QSQ139" s="819"/>
      <c r="QSR139" s="819"/>
      <c r="QSS139" s="819"/>
      <c r="QST139" s="819"/>
      <c r="QSU139" s="819"/>
      <c r="QSV139" s="819"/>
      <c r="QSW139" s="819"/>
      <c r="QSX139" s="819"/>
      <c r="QSY139" s="819"/>
      <c r="QSZ139" s="819"/>
      <c r="QTA139" s="819"/>
      <c r="QTB139" s="819"/>
      <c r="QTC139" s="819"/>
      <c r="QTD139" s="819"/>
      <c r="QTE139" s="819"/>
      <c r="QTF139" s="819"/>
      <c r="QTG139" s="819"/>
      <c r="QTH139" s="819"/>
      <c r="QTI139" s="819"/>
      <c r="QTJ139" s="819"/>
      <c r="QTK139" s="819"/>
      <c r="QTL139" s="819"/>
      <c r="QTM139" s="819"/>
      <c r="QTN139" s="819"/>
      <c r="QTO139" s="819"/>
      <c r="QTP139" s="819"/>
      <c r="QTQ139" s="819"/>
      <c r="QTR139" s="819"/>
      <c r="QTS139" s="819"/>
      <c r="QTT139" s="819"/>
      <c r="QTU139" s="819"/>
      <c r="QTV139" s="819"/>
      <c r="QTW139" s="819"/>
      <c r="QTX139" s="819"/>
      <c r="QTY139" s="819"/>
      <c r="QTZ139" s="819"/>
      <c r="QUA139" s="819"/>
      <c r="QUB139" s="819"/>
      <c r="QUC139" s="819"/>
      <c r="QUD139" s="819"/>
      <c r="QUE139" s="819"/>
      <c r="QUF139" s="819"/>
      <c r="QUG139" s="819"/>
      <c r="QUH139" s="819"/>
      <c r="QUI139" s="819"/>
      <c r="QUJ139" s="819"/>
      <c r="QUK139" s="819"/>
      <c r="QUL139" s="819"/>
      <c r="QUM139" s="819"/>
      <c r="QUN139" s="819"/>
      <c r="QUO139" s="819"/>
      <c r="QUP139" s="819"/>
      <c r="QUQ139" s="819"/>
      <c r="QUR139" s="819"/>
      <c r="QUS139" s="819"/>
      <c r="QUT139" s="819"/>
      <c r="QUU139" s="819"/>
      <c r="QUV139" s="819"/>
      <c r="QUW139" s="819"/>
      <c r="QUX139" s="819"/>
      <c r="QUY139" s="819"/>
      <c r="QUZ139" s="819"/>
      <c r="QVA139" s="819"/>
      <c r="QVB139" s="819"/>
      <c r="QVC139" s="819"/>
      <c r="QVD139" s="819"/>
      <c r="QVE139" s="819"/>
      <c r="QVF139" s="819"/>
      <c r="QVG139" s="819"/>
      <c r="QVH139" s="819"/>
      <c r="QVI139" s="819"/>
      <c r="QVJ139" s="819"/>
      <c r="QVK139" s="819"/>
      <c r="QVL139" s="819"/>
      <c r="QVM139" s="819"/>
      <c r="QVN139" s="819"/>
      <c r="QVO139" s="819"/>
      <c r="QVP139" s="819"/>
      <c r="QVQ139" s="819"/>
      <c r="QVR139" s="819"/>
      <c r="QVS139" s="819"/>
      <c r="QVT139" s="819"/>
      <c r="QVU139" s="819"/>
      <c r="QVV139" s="819"/>
      <c r="QVW139" s="819"/>
      <c r="QVX139" s="819"/>
      <c r="QVY139" s="819"/>
      <c r="QVZ139" s="819"/>
      <c r="QWA139" s="819"/>
      <c r="QWB139" s="819"/>
      <c r="QWC139" s="819"/>
      <c r="QWD139" s="819"/>
      <c r="QWE139" s="819"/>
      <c r="QWF139" s="819"/>
      <c r="QWG139" s="819"/>
      <c r="QWH139" s="819"/>
      <c r="QWI139" s="819"/>
      <c r="QWJ139" s="819"/>
      <c r="QWK139" s="819"/>
      <c r="QWL139" s="819"/>
      <c r="QWM139" s="819"/>
      <c r="QWN139" s="819"/>
      <c r="QWO139" s="819"/>
      <c r="QWP139" s="819"/>
      <c r="QWQ139" s="819"/>
      <c r="QWR139" s="819"/>
      <c r="QWS139" s="819"/>
      <c r="QWT139" s="819"/>
      <c r="QWU139" s="819"/>
      <c r="QWV139" s="819"/>
      <c r="QWW139" s="819"/>
      <c r="QWX139" s="819"/>
      <c r="QWY139" s="819"/>
      <c r="QWZ139" s="819"/>
      <c r="QXA139" s="819"/>
      <c r="QXB139" s="819"/>
      <c r="QXC139" s="819"/>
      <c r="QXD139" s="819"/>
      <c r="QXE139" s="819"/>
      <c r="QXF139" s="819"/>
      <c r="QXG139" s="819"/>
      <c r="QXH139" s="819"/>
      <c r="QXI139" s="819"/>
      <c r="QXJ139" s="819"/>
      <c r="QXK139" s="819"/>
      <c r="QXL139" s="819"/>
      <c r="QXM139" s="819"/>
      <c r="QXN139" s="819"/>
      <c r="QXO139" s="819"/>
      <c r="QXP139" s="819"/>
      <c r="QXQ139" s="819"/>
      <c r="QXR139" s="819"/>
      <c r="QXS139" s="819"/>
      <c r="QXT139" s="819"/>
      <c r="QXU139" s="819"/>
      <c r="QXV139" s="819"/>
      <c r="QXW139" s="819"/>
      <c r="QXX139" s="819"/>
      <c r="QXY139" s="819"/>
      <c r="QXZ139" s="819"/>
      <c r="QYA139" s="819"/>
      <c r="QYB139" s="819"/>
      <c r="QYC139" s="819"/>
      <c r="QYD139" s="819"/>
      <c r="QYE139" s="819"/>
      <c r="QYF139" s="819"/>
      <c r="QYG139" s="819"/>
      <c r="QYH139" s="819"/>
      <c r="QYI139" s="819"/>
      <c r="QYJ139" s="819"/>
      <c r="QYK139" s="819"/>
      <c r="QYL139" s="819"/>
      <c r="QYM139" s="819"/>
      <c r="QYN139" s="819"/>
      <c r="QYO139" s="819"/>
      <c r="QYP139" s="819"/>
      <c r="QYQ139" s="819"/>
      <c r="QYR139" s="819"/>
      <c r="QYS139" s="819"/>
      <c r="QYT139" s="819"/>
      <c r="QYU139" s="819"/>
      <c r="QYV139" s="819"/>
      <c r="QYW139" s="819"/>
      <c r="QYX139" s="819"/>
      <c r="QYY139" s="819"/>
      <c r="QYZ139" s="819"/>
      <c r="QZA139" s="819"/>
      <c r="QZB139" s="819"/>
      <c r="QZC139" s="819"/>
      <c r="QZD139" s="819"/>
      <c r="QZE139" s="819"/>
      <c r="QZF139" s="819"/>
      <c r="QZG139" s="819"/>
      <c r="QZH139" s="819"/>
      <c r="QZI139" s="819"/>
      <c r="QZJ139" s="819"/>
      <c r="QZK139" s="819"/>
      <c r="QZL139" s="819"/>
      <c r="QZM139" s="819"/>
      <c r="QZN139" s="819"/>
      <c r="QZO139" s="819"/>
      <c r="QZP139" s="819"/>
      <c r="QZQ139" s="819"/>
      <c r="QZR139" s="819"/>
      <c r="QZS139" s="819"/>
      <c r="QZT139" s="819"/>
      <c r="QZU139" s="819"/>
      <c r="QZV139" s="819"/>
      <c r="QZW139" s="819"/>
      <c r="QZX139" s="819"/>
      <c r="QZY139" s="819"/>
      <c r="QZZ139" s="819"/>
      <c r="RAA139" s="819"/>
      <c r="RAB139" s="819"/>
      <c r="RAC139" s="819"/>
      <c r="RAD139" s="819"/>
      <c r="RAE139" s="819"/>
      <c r="RAF139" s="819"/>
      <c r="RAG139" s="819"/>
      <c r="RAH139" s="819"/>
      <c r="RAI139" s="819"/>
      <c r="RAJ139" s="819"/>
      <c r="RAK139" s="819"/>
      <c r="RAL139" s="819"/>
      <c r="RAM139" s="819"/>
      <c r="RAN139" s="819"/>
      <c r="RAO139" s="819"/>
      <c r="RAP139" s="819"/>
      <c r="RAQ139" s="819"/>
      <c r="RAR139" s="819"/>
      <c r="RAS139" s="819"/>
      <c r="RAT139" s="819"/>
      <c r="RAU139" s="819"/>
      <c r="RAV139" s="819"/>
      <c r="RAW139" s="819"/>
      <c r="RAX139" s="819"/>
      <c r="RAY139" s="819"/>
      <c r="RAZ139" s="819"/>
      <c r="RBA139" s="819"/>
      <c r="RBB139" s="819"/>
      <c r="RBC139" s="819"/>
      <c r="RBD139" s="819"/>
      <c r="RBE139" s="819"/>
      <c r="RBF139" s="819"/>
      <c r="RBG139" s="819"/>
      <c r="RBH139" s="819"/>
      <c r="RBI139" s="819"/>
      <c r="RBJ139" s="819"/>
      <c r="RBK139" s="819"/>
      <c r="RBL139" s="819"/>
      <c r="RBM139" s="819"/>
      <c r="RBN139" s="819"/>
      <c r="RBO139" s="819"/>
      <c r="RBP139" s="819"/>
      <c r="RBQ139" s="819"/>
      <c r="RBR139" s="819"/>
      <c r="RBS139" s="819"/>
      <c r="RBT139" s="819"/>
      <c r="RBU139" s="819"/>
      <c r="RBV139" s="819"/>
      <c r="RBW139" s="819"/>
      <c r="RBX139" s="819"/>
      <c r="RBY139" s="819"/>
      <c r="RBZ139" s="819"/>
      <c r="RCA139" s="819"/>
      <c r="RCB139" s="819"/>
      <c r="RCC139" s="819"/>
      <c r="RCD139" s="819"/>
      <c r="RCE139" s="819"/>
      <c r="RCF139" s="819"/>
      <c r="RCG139" s="819"/>
      <c r="RCH139" s="819"/>
      <c r="RCI139" s="819"/>
      <c r="RCJ139" s="819"/>
      <c r="RCK139" s="819"/>
      <c r="RCL139" s="819"/>
      <c r="RCM139" s="819"/>
      <c r="RCN139" s="819"/>
      <c r="RCO139" s="819"/>
      <c r="RCP139" s="819"/>
      <c r="RCQ139" s="819"/>
      <c r="RCR139" s="819"/>
      <c r="RCS139" s="819"/>
      <c r="RCT139" s="819"/>
      <c r="RCU139" s="819"/>
      <c r="RCV139" s="819"/>
      <c r="RCW139" s="819"/>
      <c r="RCX139" s="819"/>
      <c r="RCY139" s="819"/>
      <c r="RCZ139" s="819"/>
      <c r="RDA139" s="819"/>
      <c r="RDB139" s="819"/>
      <c r="RDC139" s="819"/>
      <c r="RDD139" s="819"/>
      <c r="RDE139" s="819"/>
      <c r="RDF139" s="819"/>
      <c r="RDG139" s="819"/>
      <c r="RDH139" s="819"/>
      <c r="RDI139" s="819"/>
      <c r="RDJ139" s="819"/>
      <c r="RDK139" s="819"/>
      <c r="RDL139" s="819"/>
      <c r="RDM139" s="819"/>
      <c r="RDN139" s="819"/>
      <c r="RDO139" s="819"/>
      <c r="RDP139" s="819"/>
      <c r="RDQ139" s="819"/>
      <c r="RDR139" s="819"/>
      <c r="RDS139" s="819"/>
      <c r="RDT139" s="819"/>
      <c r="RDU139" s="819"/>
      <c r="RDV139" s="819"/>
      <c r="RDW139" s="819"/>
      <c r="RDX139" s="819"/>
      <c r="RDY139" s="819"/>
      <c r="RDZ139" s="819"/>
      <c r="REA139" s="819"/>
      <c r="REB139" s="819"/>
      <c r="REC139" s="819"/>
      <c r="RED139" s="819"/>
      <c r="REE139" s="819"/>
      <c r="REF139" s="819"/>
      <c r="REG139" s="819"/>
      <c r="REH139" s="819"/>
      <c r="REI139" s="819"/>
      <c r="REJ139" s="819"/>
      <c r="REK139" s="819"/>
      <c r="REL139" s="819"/>
      <c r="REM139" s="819"/>
      <c r="REN139" s="819"/>
      <c r="REO139" s="819"/>
      <c r="REP139" s="819"/>
      <c r="REQ139" s="819"/>
      <c r="RER139" s="819"/>
      <c r="RES139" s="819"/>
      <c r="RET139" s="819"/>
      <c r="REU139" s="819"/>
      <c r="REV139" s="819"/>
      <c r="REW139" s="819"/>
      <c r="REX139" s="819"/>
      <c r="REY139" s="819"/>
      <c r="REZ139" s="819"/>
      <c r="RFA139" s="819"/>
      <c r="RFB139" s="819"/>
      <c r="RFC139" s="819"/>
      <c r="RFD139" s="819"/>
      <c r="RFE139" s="819"/>
      <c r="RFF139" s="819"/>
      <c r="RFG139" s="819"/>
      <c r="RFH139" s="819"/>
      <c r="RFI139" s="819"/>
      <c r="RFJ139" s="819"/>
      <c r="RFK139" s="819"/>
      <c r="RFL139" s="819"/>
      <c r="RFM139" s="819"/>
      <c r="RFN139" s="819"/>
      <c r="RFO139" s="819"/>
      <c r="RFP139" s="819"/>
      <c r="RFQ139" s="819"/>
      <c r="RFR139" s="819"/>
      <c r="RFS139" s="819"/>
      <c r="RFT139" s="819"/>
      <c r="RFU139" s="819"/>
      <c r="RFV139" s="819"/>
      <c r="RFW139" s="819"/>
      <c r="RFX139" s="819"/>
      <c r="RFY139" s="819"/>
      <c r="RFZ139" s="819"/>
      <c r="RGA139" s="819"/>
      <c r="RGB139" s="819"/>
      <c r="RGC139" s="819"/>
      <c r="RGD139" s="819"/>
      <c r="RGE139" s="819"/>
      <c r="RGF139" s="819"/>
      <c r="RGG139" s="819"/>
      <c r="RGH139" s="819"/>
      <c r="RGI139" s="819"/>
      <c r="RGJ139" s="819"/>
      <c r="RGK139" s="819"/>
      <c r="RGL139" s="819"/>
      <c r="RGM139" s="819"/>
      <c r="RGN139" s="819"/>
      <c r="RGO139" s="819"/>
      <c r="RGP139" s="819"/>
      <c r="RGQ139" s="819"/>
      <c r="RGR139" s="819"/>
      <c r="RGS139" s="819"/>
      <c r="RGT139" s="819"/>
      <c r="RGU139" s="819"/>
      <c r="RGV139" s="819"/>
      <c r="RGW139" s="819"/>
      <c r="RGX139" s="819"/>
      <c r="RGY139" s="819"/>
      <c r="RGZ139" s="819"/>
      <c r="RHA139" s="819"/>
      <c r="RHB139" s="819"/>
      <c r="RHC139" s="819"/>
      <c r="RHD139" s="819"/>
      <c r="RHE139" s="819"/>
      <c r="RHF139" s="819"/>
      <c r="RHG139" s="819"/>
      <c r="RHH139" s="819"/>
      <c r="RHI139" s="819"/>
      <c r="RHJ139" s="819"/>
      <c r="RHK139" s="819"/>
      <c r="RHL139" s="819"/>
      <c r="RHM139" s="819"/>
      <c r="RHN139" s="819"/>
      <c r="RHO139" s="819"/>
      <c r="RHP139" s="819"/>
      <c r="RHQ139" s="819"/>
      <c r="RHR139" s="819"/>
      <c r="RHS139" s="819"/>
      <c r="RHT139" s="819"/>
      <c r="RHU139" s="819"/>
      <c r="RHV139" s="819"/>
      <c r="RHW139" s="819"/>
      <c r="RHX139" s="819"/>
      <c r="RHY139" s="819"/>
      <c r="RHZ139" s="819"/>
      <c r="RIA139" s="819"/>
      <c r="RIB139" s="819"/>
      <c r="RIC139" s="819"/>
      <c r="RID139" s="819"/>
      <c r="RIE139" s="819"/>
      <c r="RIF139" s="819"/>
      <c r="RIG139" s="819"/>
      <c r="RIH139" s="819"/>
      <c r="RII139" s="819"/>
      <c r="RIJ139" s="819"/>
      <c r="RIK139" s="819"/>
      <c r="RIL139" s="819"/>
      <c r="RIM139" s="819"/>
      <c r="RIN139" s="819"/>
      <c r="RIO139" s="819"/>
      <c r="RIP139" s="819"/>
      <c r="RIQ139" s="819"/>
      <c r="RIR139" s="819"/>
      <c r="RIS139" s="819"/>
      <c r="RIT139" s="819"/>
      <c r="RIU139" s="819"/>
      <c r="RIV139" s="819"/>
      <c r="RIW139" s="819"/>
      <c r="RIX139" s="819"/>
      <c r="RIY139" s="819"/>
      <c r="RIZ139" s="819"/>
      <c r="RJA139" s="819"/>
      <c r="RJB139" s="819"/>
      <c r="RJC139" s="819"/>
      <c r="RJD139" s="819"/>
      <c r="RJE139" s="819"/>
      <c r="RJF139" s="819"/>
      <c r="RJG139" s="819"/>
      <c r="RJH139" s="819"/>
      <c r="RJI139" s="819"/>
      <c r="RJJ139" s="819"/>
      <c r="RJK139" s="819"/>
      <c r="RJL139" s="819"/>
      <c r="RJM139" s="819"/>
      <c r="RJN139" s="819"/>
      <c r="RJO139" s="819"/>
      <c r="RJP139" s="819"/>
      <c r="RJQ139" s="819"/>
      <c r="RJR139" s="819"/>
      <c r="RJS139" s="819"/>
      <c r="RJT139" s="819"/>
      <c r="RJU139" s="819"/>
      <c r="RJV139" s="819"/>
      <c r="RJW139" s="819"/>
      <c r="RJX139" s="819"/>
      <c r="RJY139" s="819"/>
      <c r="RJZ139" s="819"/>
      <c r="RKA139" s="819"/>
      <c r="RKB139" s="819"/>
      <c r="RKC139" s="819"/>
      <c r="RKD139" s="819"/>
      <c r="RKE139" s="819"/>
      <c r="RKF139" s="819"/>
      <c r="RKG139" s="819"/>
      <c r="RKH139" s="819"/>
      <c r="RKI139" s="819"/>
      <c r="RKJ139" s="819"/>
      <c r="RKK139" s="819"/>
      <c r="RKL139" s="819"/>
      <c r="RKM139" s="819"/>
      <c r="RKN139" s="819"/>
      <c r="RKO139" s="819"/>
      <c r="RKP139" s="819"/>
      <c r="RKQ139" s="819"/>
      <c r="RKR139" s="819"/>
      <c r="RKS139" s="819"/>
      <c r="RKT139" s="819"/>
      <c r="RKU139" s="819"/>
      <c r="RKV139" s="819"/>
      <c r="RKW139" s="819"/>
      <c r="RKX139" s="819"/>
      <c r="RKY139" s="819"/>
      <c r="RKZ139" s="819"/>
      <c r="RLA139" s="819"/>
      <c r="RLB139" s="819"/>
      <c r="RLC139" s="819"/>
      <c r="RLD139" s="819"/>
      <c r="RLE139" s="819"/>
      <c r="RLF139" s="819"/>
      <c r="RLG139" s="819"/>
      <c r="RLH139" s="819"/>
      <c r="RLI139" s="819"/>
      <c r="RLJ139" s="819"/>
      <c r="RLK139" s="819"/>
      <c r="RLL139" s="819"/>
      <c r="RLM139" s="819"/>
      <c r="RLN139" s="819"/>
      <c r="RLO139" s="819"/>
      <c r="RLP139" s="819"/>
      <c r="RLQ139" s="819"/>
      <c r="RLR139" s="819"/>
      <c r="RLS139" s="819"/>
      <c r="RLT139" s="819"/>
      <c r="RLU139" s="819"/>
      <c r="RLV139" s="819"/>
      <c r="RLW139" s="819"/>
      <c r="RLX139" s="819"/>
      <c r="RLY139" s="819"/>
      <c r="RLZ139" s="819"/>
      <c r="RMA139" s="819"/>
      <c r="RMB139" s="819"/>
      <c r="RMC139" s="819"/>
      <c r="RMD139" s="819"/>
      <c r="RME139" s="819"/>
      <c r="RMF139" s="819"/>
      <c r="RMG139" s="819"/>
      <c r="RMH139" s="819"/>
      <c r="RMI139" s="819"/>
      <c r="RMJ139" s="819"/>
      <c r="RMK139" s="819"/>
      <c r="RML139" s="819"/>
      <c r="RMM139" s="819"/>
      <c r="RMN139" s="819"/>
      <c r="RMO139" s="819"/>
      <c r="RMP139" s="819"/>
      <c r="RMQ139" s="819"/>
      <c r="RMR139" s="819"/>
      <c r="RMS139" s="819"/>
      <c r="RMT139" s="819"/>
      <c r="RMU139" s="819"/>
      <c r="RMV139" s="819"/>
      <c r="RMW139" s="819"/>
      <c r="RMX139" s="819"/>
      <c r="RMY139" s="819"/>
      <c r="RMZ139" s="819"/>
      <c r="RNA139" s="819"/>
      <c r="RNB139" s="819"/>
      <c r="RNC139" s="819"/>
      <c r="RND139" s="819"/>
      <c r="RNE139" s="819"/>
      <c r="RNF139" s="819"/>
      <c r="RNG139" s="819"/>
      <c r="RNH139" s="819"/>
      <c r="RNI139" s="819"/>
      <c r="RNJ139" s="819"/>
      <c r="RNK139" s="819"/>
      <c r="RNL139" s="819"/>
      <c r="RNM139" s="819"/>
      <c r="RNN139" s="819"/>
      <c r="RNO139" s="819"/>
      <c r="RNP139" s="819"/>
      <c r="RNQ139" s="819"/>
      <c r="RNR139" s="819"/>
      <c r="RNS139" s="819"/>
      <c r="RNT139" s="819"/>
      <c r="RNU139" s="819"/>
      <c r="RNV139" s="819"/>
      <c r="RNW139" s="819"/>
      <c r="RNX139" s="819"/>
      <c r="RNY139" s="819"/>
      <c r="RNZ139" s="819"/>
      <c r="ROA139" s="819"/>
      <c r="ROB139" s="819"/>
      <c r="ROC139" s="819"/>
      <c r="ROD139" s="819"/>
      <c r="ROE139" s="819"/>
      <c r="ROF139" s="819"/>
      <c r="ROG139" s="819"/>
      <c r="ROH139" s="819"/>
      <c r="ROI139" s="819"/>
      <c r="ROJ139" s="819"/>
      <c r="ROK139" s="819"/>
      <c r="ROL139" s="819"/>
      <c r="ROM139" s="819"/>
      <c r="RON139" s="819"/>
      <c r="ROO139" s="819"/>
      <c r="ROP139" s="819"/>
      <c r="ROQ139" s="819"/>
      <c r="ROR139" s="819"/>
      <c r="ROS139" s="819"/>
      <c r="ROT139" s="819"/>
      <c r="ROU139" s="819"/>
      <c r="ROV139" s="819"/>
      <c r="ROW139" s="819"/>
      <c r="ROX139" s="819"/>
      <c r="ROY139" s="819"/>
      <c r="ROZ139" s="819"/>
      <c r="RPA139" s="819"/>
      <c r="RPB139" s="819"/>
      <c r="RPC139" s="819"/>
      <c r="RPD139" s="819"/>
      <c r="RPE139" s="819"/>
      <c r="RPF139" s="819"/>
      <c r="RPG139" s="819"/>
      <c r="RPH139" s="819"/>
      <c r="RPI139" s="819"/>
      <c r="RPJ139" s="819"/>
      <c r="RPK139" s="819"/>
      <c r="RPL139" s="819"/>
      <c r="RPM139" s="819"/>
      <c r="RPN139" s="819"/>
      <c r="RPO139" s="819"/>
      <c r="RPP139" s="819"/>
      <c r="RPQ139" s="819"/>
      <c r="RPR139" s="819"/>
      <c r="RPS139" s="819"/>
      <c r="RPT139" s="819"/>
      <c r="RPU139" s="819"/>
      <c r="RPV139" s="819"/>
      <c r="RPW139" s="819"/>
      <c r="RPX139" s="819"/>
      <c r="RPY139" s="819"/>
      <c r="RPZ139" s="819"/>
      <c r="RQA139" s="819"/>
      <c r="RQB139" s="819"/>
      <c r="RQC139" s="819"/>
      <c r="RQD139" s="819"/>
      <c r="RQE139" s="819"/>
      <c r="RQF139" s="819"/>
      <c r="RQG139" s="819"/>
      <c r="RQH139" s="819"/>
      <c r="RQI139" s="819"/>
      <c r="RQJ139" s="819"/>
      <c r="RQK139" s="819"/>
      <c r="RQL139" s="819"/>
      <c r="RQM139" s="819"/>
      <c r="RQN139" s="819"/>
      <c r="RQO139" s="819"/>
      <c r="RQP139" s="819"/>
      <c r="RQQ139" s="819"/>
      <c r="RQR139" s="819"/>
      <c r="RQS139" s="819"/>
      <c r="RQT139" s="819"/>
      <c r="RQU139" s="819"/>
      <c r="RQV139" s="819"/>
      <c r="RQW139" s="819"/>
      <c r="RQX139" s="819"/>
      <c r="RQY139" s="819"/>
      <c r="RQZ139" s="819"/>
      <c r="RRA139" s="819"/>
      <c r="RRB139" s="819"/>
      <c r="RRC139" s="819"/>
      <c r="RRD139" s="819"/>
      <c r="RRE139" s="819"/>
      <c r="RRF139" s="819"/>
      <c r="RRG139" s="819"/>
      <c r="RRH139" s="819"/>
      <c r="RRI139" s="819"/>
      <c r="RRJ139" s="819"/>
      <c r="RRK139" s="819"/>
      <c r="RRL139" s="819"/>
      <c r="RRM139" s="819"/>
      <c r="RRN139" s="819"/>
      <c r="RRO139" s="819"/>
      <c r="RRP139" s="819"/>
      <c r="RRQ139" s="819"/>
      <c r="RRR139" s="819"/>
      <c r="RRS139" s="819"/>
      <c r="RRT139" s="819"/>
      <c r="RRU139" s="819"/>
      <c r="RRV139" s="819"/>
      <c r="RRW139" s="819"/>
      <c r="RRX139" s="819"/>
      <c r="RRY139" s="819"/>
      <c r="RRZ139" s="819"/>
      <c r="RSA139" s="819"/>
      <c r="RSB139" s="819"/>
      <c r="RSC139" s="819"/>
      <c r="RSD139" s="819"/>
      <c r="RSE139" s="819"/>
      <c r="RSF139" s="819"/>
      <c r="RSG139" s="819"/>
      <c r="RSH139" s="819"/>
      <c r="RSI139" s="819"/>
      <c r="RSJ139" s="819"/>
      <c r="RSK139" s="819"/>
      <c r="RSL139" s="819"/>
      <c r="RSM139" s="819"/>
      <c r="RSN139" s="819"/>
      <c r="RSO139" s="819"/>
      <c r="RSP139" s="819"/>
      <c r="RSQ139" s="819"/>
      <c r="RSR139" s="819"/>
      <c r="RSS139" s="819"/>
      <c r="RST139" s="819"/>
      <c r="RSU139" s="819"/>
      <c r="RSV139" s="819"/>
      <c r="RSW139" s="819"/>
      <c r="RSX139" s="819"/>
      <c r="RSY139" s="819"/>
      <c r="RSZ139" s="819"/>
      <c r="RTA139" s="819"/>
      <c r="RTB139" s="819"/>
      <c r="RTC139" s="819"/>
      <c r="RTD139" s="819"/>
      <c r="RTE139" s="819"/>
      <c r="RTF139" s="819"/>
      <c r="RTG139" s="819"/>
      <c r="RTH139" s="819"/>
      <c r="RTI139" s="819"/>
      <c r="RTJ139" s="819"/>
      <c r="RTK139" s="819"/>
      <c r="RTL139" s="819"/>
      <c r="RTM139" s="819"/>
      <c r="RTN139" s="819"/>
      <c r="RTO139" s="819"/>
      <c r="RTP139" s="819"/>
      <c r="RTQ139" s="819"/>
      <c r="RTR139" s="819"/>
      <c r="RTS139" s="819"/>
      <c r="RTT139" s="819"/>
      <c r="RTU139" s="819"/>
      <c r="RTV139" s="819"/>
      <c r="RTW139" s="819"/>
      <c r="RTX139" s="819"/>
      <c r="RTY139" s="819"/>
      <c r="RTZ139" s="819"/>
      <c r="RUA139" s="819"/>
      <c r="RUB139" s="819"/>
      <c r="RUC139" s="819"/>
      <c r="RUD139" s="819"/>
      <c r="RUE139" s="819"/>
      <c r="RUF139" s="819"/>
      <c r="RUG139" s="819"/>
      <c r="RUH139" s="819"/>
      <c r="RUI139" s="819"/>
      <c r="RUJ139" s="819"/>
      <c r="RUK139" s="819"/>
      <c r="RUL139" s="819"/>
      <c r="RUM139" s="819"/>
      <c r="RUN139" s="819"/>
      <c r="RUO139" s="819"/>
      <c r="RUP139" s="819"/>
      <c r="RUQ139" s="819"/>
      <c r="RUR139" s="819"/>
      <c r="RUS139" s="819"/>
      <c r="RUT139" s="819"/>
      <c r="RUU139" s="819"/>
      <c r="RUV139" s="819"/>
      <c r="RUW139" s="819"/>
      <c r="RUX139" s="819"/>
      <c r="RUY139" s="819"/>
      <c r="RUZ139" s="819"/>
      <c r="RVA139" s="819"/>
      <c r="RVB139" s="819"/>
      <c r="RVC139" s="819"/>
      <c r="RVD139" s="819"/>
      <c r="RVE139" s="819"/>
      <c r="RVF139" s="819"/>
      <c r="RVG139" s="819"/>
      <c r="RVH139" s="819"/>
      <c r="RVI139" s="819"/>
      <c r="RVJ139" s="819"/>
      <c r="RVK139" s="819"/>
      <c r="RVL139" s="819"/>
      <c r="RVM139" s="819"/>
      <c r="RVN139" s="819"/>
      <c r="RVO139" s="819"/>
      <c r="RVP139" s="819"/>
      <c r="RVQ139" s="819"/>
      <c r="RVR139" s="819"/>
      <c r="RVS139" s="819"/>
      <c r="RVT139" s="819"/>
      <c r="RVU139" s="819"/>
      <c r="RVV139" s="819"/>
      <c r="RVW139" s="819"/>
      <c r="RVX139" s="819"/>
      <c r="RVY139" s="819"/>
      <c r="RVZ139" s="819"/>
      <c r="RWA139" s="819"/>
      <c r="RWB139" s="819"/>
      <c r="RWC139" s="819"/>
      <c r="RWD139" s="819"/>
      <c r="RWE139" s="819"/>
      <c r="RWF139" s="819"/>
      <c r="RWG139" s="819"/>
      <c r="RWH139" s="819"/>
      <c r="RWI139" s="819"/>
      <c r="RWJ139" s="819"/>
      <c r="RWK139" s="819"/>
      <c r="RWL139" s="819"/>
      <c r="RWM139" s="819"/>
      <c r="RWN139" s="819"/>
      <c r="RWO139" s="819"/>
      <c r="RWP139" s="819"/>
      <c r="RWQ139" s="819"/>
      <c r="RWR139" s="819"/>
      <c r="RWS139" s="819"/>
      <c r="RWT139" s="819"/>
      <c r="RWU139" s="819"/>
      <c r="RWV139" s="819"/>
      <c r="RWW139" s="819"/>
      <c r="RWX139" s="819"/>
      <c r="RWY139" s="819"/>
      <c r="RWZ139" s="819"/>
      <c r="RXA139" s="819"/>
      <c r="RXB139" s="819"/>
      <c r="RXC139" s="819"/>
      <c r="RXD139" s="819"/>
      <c r="RXE139" s="819"/>
      <c r="RXF139" s="819"/>
      <c r="RXG139" s="819"/>
      <c r="RXH139" s="819"/>
      <c r="RXI139" s="819"/>
      <c r="RXJ139" s="819"/>
      <c r="RXK139" s="819"/>
      <c r="RXL139" s="819"/>
      <c r="RXM139" s="819"/>
      <c r="RXN139" s="819"/>
      <c r="RXO139" s="819"/>
      <c r="RXP139" s="819"/>
      <c r="RXQ139" s="819"/>
      <c r="RXR139" s="819"/>
      <c r="RXS139" s="819"/>
      <c r="RXT139" s="819"/>
      <c r="RXU139" s="819"/>
      <c r="RXV139" s="819"/>
      <c r="RXW139" s="819"/>
      <c r="RXX139" s="819"/>
      <c r="RXY139" s="819"/>
      <c r="RXZ139" s="819"/>
      <c r="RYA139" s="819"/>
      <c r="RYB139" s="819"/>
      <c r="RYC139" s="819"/>
      <c r="RYD139" s="819"/>
      <c r="RYE139" s="819"/>
      <c r="RYF139" s="819"/>
      <c r="RYG139" s="819"/>
      <c r="RYH139" s="819"/>
      <c r="RYI139" s="819"/>
      <c r="RYJ139" s="819"/>
      <c r="RYK139" s="819"/>
      <c r="RYL139" s="819"/>
      <c r="RYM139" s="819"/>
      <c r="RYN139" s="819"/>
      <c r="RYO139" s="819"/>
      <c r="RYP139" s="819"/>
      <c r="RYQ139" s="819"/>
      <c r="RYR139" s="819"/>
      <c r="RYS139" s="819"/>
      <c r="RYT139" s="819"/>
      <c r="RYU139" s="819"/>
      <c r="RYV139" s="819"/>
      <c r="RYW139" s="819"/>
      <c r="RYX139" s="819"/>
      <c r="RYY139" s="819"/>
      <c r="RYZ139" s="819"/>
      <c r="RZA139" s="819"/>
      <c r="RZB139" s="819"/>
      <c r="RZC139" s="819"/>
      <c r="RZD139" s="819"/>
      <c r="RZE139" s="819"/>
      <c r="RZF139" s="819"/>
      <c r="RZG139" s="819"/>
      <c r="RZH139" s="819"/>
      <c r="RZI139" s="819"/>
      <c r="RZJ139" s="819"/>
      <c r="RZK139" s="819"/>
      <c r="RZL139" s="819"/>
      <c r="RZM139" s="819"/>
      <c r="RZN139" s="819"/>
      <c r="RZO139" s="819"/>
      <c r="RZP139" s="819"/>
      <c r="RZQ139" s="819"/>
      <c r="RZR139" s="819"/>
      <c r="RZS139" s="819"/>
      <c r="RZT139" s="819"/>
      <c r="RZU139" s="819"/>
      <c r="RZV139" s="819"/>
      <c r="RZW139" s="819"/>
      <c r="RZX139" s="819"/>
      <c r="RZY139" s="819"/>
      <c r="RZZ139" s="819"/>
      <c r="SAA139" s="819"/>
      <c r="SAB139" s="819"/>
      <c r="SAC139" s="819"/>
      <c r="SAD139" s="819"/>
      <c r="SAE139" s="819"/>
      <c r="SAF139" s="819"/>
      <c r="SAG139" s="819"/>
      <c r="SAH139" s="819"/>
      <c r="SAI139" s="819"/>
      <c r="SAJ139" s="819"/>
      <c r="SAK139" s="819"/>
      <c r="SAL139" s="819"/>
      <c r="SAM139" s="819"/>
      <c r="SAN139" s="819"/>
      <c r="SAO139" s="819"/>
      <c r="SAP139" s="819"/>
      <c r="SAQ139" s="819"/>
      <c r="SAR139" s="819"/>
      <c r="SAS139" s="819"/>
      <c r="SAT139" s="819"/>
      <c r="SAU139" s="819"/>
      <c r="SAV139" s="819"/>
      <c r="SAW139" s="819"/>
      <c r="SAX139" s="819"/>
      <c r="SAY139" s="819"/>
      <c r="SAZ139" s="819"/>
      <c r="SBA139" s="819"/>
      <c r="SBB139" s="819"/>
      <c r="SBC139" s="819"/>
      <c r="SBD139" s="819"/>
      <c r="SBE139" s="819"/>
      <c r="SBF139" s="819"/>
      <c r="SBG139" s="819"/>
      <c r="SBH139" s="819"/>
      <c r="SBI139" s="819"/>
      <c r="SBJ139" s="819"/>
      <c r="SBK139" s="819"/>
      <c r="SBL139" s="819"/>
      <c r="SBM139" s="819"/>
      <c r="SBN139" s="819"/>
      <c r="SBO139" s="819"/>
      <c r="SBP139" s="819"/>
      <c r="SBQ139" s="819"/>
      <c r="SBR139" s="819"/>
      <c r="SBS139" s="819"/>
      <c r="SBT139" s="819"/>
      <c r="SBU139" s="819"/>
      <c r="SBV139" s="819"/>
      <c r="SBW139" s="819"/>
      <c r="SBX139" s="819"/>
      <c r="SBY139" s="819"/>
      <c r="SBZ139" s="819"/>
      <c r="SCA139" s="819"/>
      <c r="SCB139" s="819"/>
      <c r="SCC139" s="819"/>
      <c r="SCD139" s="819"/>
      <c r="SCE139" s="819"/>
      <c r="SCF139" s="819"/>
      <c r="SCG139" s="819"/>
      <c r="SCH139" s="819"/>
      <c r="SCI139" s="819"/>
      <c r="SCJ139" s="819"/>
      <c r="SCK139" s="819"/>
      <c r="SCL139" s="819"/>
      <c r="SCM139" s="819"/>
      <c r="SCN139" s="819"/>
      <c r="SCO139" s="819"/>
      <c r="SCP139" s="819"/>
      <c r="SCQ139" s="819"/>
      <c r="SCR139" s="819"/>
      <c r="SCS139" s="819"/>
      <c r="SCT139" s="819"/>
      <c r="SCU139" s="819"/>
      <c r="SCV139" s="819"/>
      <c r="SCW139" s="819"/>
      <c r="SCX139" s="819"/>
      <c r="SCY139" s="819"/>
      <c r="SCZ139" s="819"/>
      <c r="SDA139" s="819"/>
      <c r="SDB139" s="819"/>
      <c r="SDC139" s="819"/>
      <c r="SDD139" s="819"/>
      <c r="SDE139" s="819"/>
      <c r="SDF139" s="819"/>
      <c r="SDG139" s="819"/>
      <c r="SDH139" s="819"/>
      <c r="SDI139" s="819"/>
      <c r="SDJ139" s="819"/>
      <c r="SDK139" s="819"/>
      <c r="SDL139" s="819"/>
      <c r="SDM139" s="819"/>
      <c r="SDN139" s="819"/>
      <c r="SDO139" s="819"/>
      <c r="SDP139" s="819"/>
      <c r="SDQ139" s="819"/>
      <c r="SDR139" s="819"/>
      <c r="SDS139" s="819"/>
      <c r="SDT139" s="819"/>
      <c r="SDU139" s="819"/>
      <c r="SDV139" s="819"/>
      <c r="SDW139" s="819"/>
      <c r="SDX139" s="819"/>
      <c r="SDY139" s="819"/>
      <c r="SDZ139" s="819"/>
      <c r="SEA139" s="819"/>
      <c r="SEB139" s="819"/>
      <c r="SEC139" s="819"/>
      <c r="SED139" s="819"/>
      <c r="SEE139" s="819"/>
      <c r="SEF139" s="819"/>
      <c r="SEG139" s="819"/>
      <c r="SEH139" s="819"/>
      <c r="SEI139" s="819"/>
      <c r="SEJ139" s="819"/>
      <c r="SEK139" s="819"/>
      <c r="SEL139" s="819"/>
      <c r="SEM139" s="819"/>
      <c r="SEN139" s="819"/>
      <c r="SEO139" s="819"/>
      <c r="SEP139" s="819"/>
      <c r="SEQ139" s="819"/>
      <c r="SER139" s="819"/>
      <c r="SES139" s="819"/>
      <c r="SET139" s="819"/>
      <c r="SEU139" s="819"/>
      <c r="SEV139" s="819"/>
      <c r="SEW139" s="819"/>
      <c r="SEX139" s="819"/>
      <c r="SEY139" s="819"/>
      <c r="SEZ139" s="819"/>
      <c r="SFA139" s="819"/>
      <c r="SFB139" s="819"/>
      <c r="SFC139" s="819"/>
      <c r="SFD139" s="819"/>
      <c r="SFE139" s="819"/>
      <c r="SFF139" s="819"/>
      <c r="SFG139" s="819"/>
      <c r="SFH139" s="819"/>
      <c r="SFI139" s="819"/>
      <c r="SFJ139" s="819"/>
      <c r="SFK139" s="819"/>
      <c r="SFL139" s="819"/>
      <c r="SFM139" s="819"/>
      <c r="SFN139" s="819"/>
      <c r="SFO139" s="819"/>
      <c r="SFP139" s="819"/>
      <c r="SFQ139" s="819"/>
      <c r="SFR139" s="819"/>
      <c r="SFS139" s="819"/>
      <c r="SFT139" s="819"/>
      <c r="SFU139" s="819"/>
      <c r="SFV139" s="819"/>
      <c r="SFW139" s="819"/>
      <c r="SFX139" s="819"/>
      <c r="SFY139" s="819"/>
      <c r="SFZ139" s="819"/>
      <c r="SGA139" s="819"/>
      <c r="SGB139" s="819"/>
      <c r="SGC139" s="819"/>
      <c r="SGD139" s="819"/>
      <c r="SGE139" s="819"/>
      <c r="SGF139" s="819"/>
      <c r="SGG139" s="819"/>
      <c r="SGH139" s="819"/>
      <c r="SGI139" s="819"/>
      <c r="SGJ139" s="819"/>
      <c r="SGK139" s="819"/>
      <c r="SGL139" s="819"/>
      <c r="SGM139" s="819"/>
      <c r="SGN139" s="819"/>
      <c r="SGO139" s="819"/>
      <c r="SGP139" s="819"/>
      <c r="SGQ139" s="819"/>
      <c r="SGR139" s="819"/>
      <c r="SGS139" s="819"/>
      <c r="SGT139" s="819"/>
      <c r="SGU139" s="819"/>
      <c r="SGV139" s="819"/>
      <c r="SGW139" s="819"/>
      <c r="SGX139" s="819"/>
      <c r="SGY139" s="819"/>
      <c r="SGZ139" s="819"/>
      <c r="SHA139" s="819"/>
      <c r="SHB139" s="819"/>
      <c r="SHC139" s="819"/>
      <c r="SHD139" s="819"/>
      <c r="SHE139" s="819"/>
      <c r="SHF139" s="819"/>
      <c r="SHG139" s="819"/>
      <c r="SHH139" s="819"/>
      <c r="SHI139" s="819"/>
      <c r="SHJ139" s="819"/>
      <c r="SHK139" s="819"/>
      <c r="SHL139" s="819"/>
      <c r="SHM139" s="819"/>
      <c r="SHN139" s="819"/>
      <c r="SHO139" s="819"/>
      <c r="SHP139" s="819"/>
      <c r="SHQ139" s="819"/>
      <c r="SHR139" s="819"/>
      <c r="SHS139" s="819"/>
      <c r="SHT139" s="819"/>
      <c r="SHU139" s="819"/>
      <c r="SHV139" s="819"/>
      <c r="SHW139" s="819"/>
      <c r="SHX139" s="819"/>
      <c r="SHY139" s="819"/>
      <c r="SHZ139" s="819"/>
      <c r="SIA139" s="819"/>
      <c r="SIB139" s="819"/>
      <c r="SIC139" s="819"/>
      <c r="SID139" s="819"/>
      <c r="SIE139" s="819"/>
      <c r="SIF139" s="819"/>
      <c r="SIG139" s="819"/>
      <c r="SIH139" s="819"/>
      <c r="SII139" s="819"/>
      <c r="SIJ139" s="819"/>
      <c r="SIK139" s="819"/>
      <c r="SIL139" s="819"/>
      <c r="SIM139" s="819"/>
      <c r="SIN139" s="819"/>
      <c r="SIO139" s="819"/>
      <c r="SIP139" s="819"/>
      <c r="SIQ139" s="819"/>
      <c r="SIR139" s="819"/>
      <c r="SIS139" s="819"/>
      <c r="SIT139" s="819"/>
      <c r="SIU139" s="819"/>
      <c r="SIV139" s="819"/>
      <c r="SIW139" s="819"/>
      <c r="SIX139" s="819"/>
      <c r="SIY139" s="819"/>
      <c r="SIZ139" s="819"/>
      <c r="SJA139" s="819"/>
      <c r="SJB139" s="819"/>
      <c r="SJC139" s="819"/>
      <c r="SJD139" s="819"/>
      <c r="SJE139" s="819"/>
      <c r="SJF139" s="819"/>
      <c r="SJG139" s="819"/>
      <c r="SJH139" s="819"/>
      <c r="SJI139" s="819"/>
      <c r="SJJ139" s="819"/>
      <c r="SJK139" s="819"/>
      <c r="SJL139" s="819"/>
      <c r="SJM139" s="819"/>
      <c r="SJN139" s="819"/>
      <c r="SJO139" s="819"/>
      <c r="SJP139" s="819"/>
      <c r="SJQ139" s="819"/>
      <c r="SJR139" s="819"/>
      <c r="SJS139" s="819"/>
      <c r="SJT139" s="819"/>
      <c r="SJU139" s="819"/>
      <c r="SJV139" s="819"/>
      <c r="SJW139" s="819"/>
      <c r="SJX139" s="819"/>
      <c r="SJY139" s="819"/>
      <c r="SJZ139" s="819"/>
      <c r="SKA139" s="819"/>
      <c r="SKB139" s="819"/>
      <c r="SKC139" s="819"/>
      <c r="SKD139" s="819"/>
      <c r="SKE139" s="819"/>
      <c r="SKF139" s="819"/>
      <c r="SKG139" s="819"/>
      <c r="SKH139" s="819"/>
      <c r="SKI139" s="819"/>
      <c r="SKJ139" s="819"/>
      <c r="SKK139" s="819"/>
      <c r="SKL139" s="819"/>
      <c r="SKM139" s="819"/>
      <c r="SKN139" s="819"/>
      <c r="SKO139" s="819"/>
      <c r="SKP139" s="819"/>
      <c r="SKQ139" s="819"/>
      <c r="SKR139" s="819"/>
      <c r="SKS139" s="819"/>
      <c r="SKT139" s="819"/>
      <c r="SKU139" s="819"/>
      <c r="SKV139" s="819"/>
      <c r="SKW139" s="819"/>
      <c r="SKX139" s="819"/>
      <c r="SKY139" s="819"/>
      <c r="SKZ139" s="819"/>
      <c r="SLA139" s="819"/>
      <c r="SLB139" s="819"/>
      <c r="SLC139" s="819"/>
      <c r="SLD139" s="819"/>
      <c r="SLE139" s="819"/>
      <c r="SLF139" s="819"/>
      <c r="SLG139" s="819"/>
      <c r="SLH139" s="819"/>
      <c r="SLI139" s="819"/>
      <c r="SLJ139" s="819"/>
      <c r="SLK139" s="819"/>
      <c r="SLL139" s="819"/>
      <c r="SLM139" s="819"/>
      <c r="SLN139" s="819"/>
      <c r="SLO139" s="819"/>
      <c r="SLP139" s="819"/>
      <c r="SLQ139" s="819"/>
      <c r="SLR139" s="819"/>
      <c r="SLS139" s="819"/>
      <c r="SLT139" s="819"/>
      <c r="SLU139" s="819"/>
      <c r="SLV139" s="819"/>
      <c r="SLW139" s="819"/>
      <c r="SLX139" s="819"/>
      <c r="SLY139" s="819"/>
      <c r="SLZ139" s="819"/>
      <c r="SMA139" s="819"/>
      <c r="SMB139" s="819"/>
      <c r="SMC139" s="819"/>
      <c r="SMD139" s="819"/>
      <c r="SME139" s="819"/>
      <c r="SMF139" s="819"/>
      <c r="SMG139" s="819"/>
      <c r="SMH139" s="819"/>
      <c r="SMI139" s="819"/>
      <c r="SMJ139" s="819"/>
      <c r="SMK139" s="819"/>
      <c r="SML139" s="819"/>
      <c r="SMM139" s="819"/>
      <c r="SMN139" s="819"/>
      <c r="SMO139" s="819"/>
      <c r="SMP139" s="819"/>
      <c r="SMQ139" s="819"/>
      <c r="SMR139" s="819"/>
      <c r="SMS139" s="819"/>
      <c r="SMT139" s="819"/>
      <c r="SMU139" s="819"/>
      <c r="SMV139" s="819"/>
      <c r="SMW139" s="819"/>
      <c r="SMX139" s="819"/>
      <c r="SMY139" s="819"/>
      <c r="SMZ139" s="819"/>
      <c r="SNA139" s="819"/>
      <c r="SNB139" s="819"/>
      <c r="SNC139" s="819"/>
      <c r="SND139" s="819"/>
      <c r="SNE139" s="819"/>
      <c r="SNF139" s="819"/>
      <c r="SNG139" s="819"/>
      <c r="SNH139" s="819"/>
      <c r="SNI139" s="819"/>
      <c r="SNJ139" s="819"/>
      <c r="SNK139" s="819"/>
      <c r="SNL139" s="819"/>
      <c r="SNM139" s="819"/>
      <c r="SNN139" s="819"/>
      <c r="SNO139" s="819"/>
      <c r="SNP139" s="819"/>
      <c r="SNQ139" s="819"/>
      <c r="SNR139" s="819"/>
      <c r="SNS139" s="819"/>
      <c r="SNT139" s="819"/>
      <c r="SNU139" s="819"/>
      <c r="SNV139" s="819"/>
      <c r="SNW139" s="819"/>
      <c r="SNX139" s="819"/>
      <c r="SNY139" s="819"/>
      <c r="SNZ139" s="819"/>
      <c r="SOA139" s="819"/>
      <c r="SOB139" s="819"/>
      <c r="SOC139" s="819"/>
      <c r="SOD139" s="819"/>
      <c r="SOE139" s="819"/>
      <c r="SOF139" s="819"/>
      <c r="SOG139" s="819"/>
      <c r="SOH139" s="819"/>
      <c r="SOI139" s="819"/>
      <c r="SOJ139" s="819"/>
      <c r="SOK139" s="819"/>
      <c r="SOL139" s="819"/>
      <c r="SOM139" s="819"/>
      <c r="SON139" s="819"/>
      <c r="SOO139" s="819"/>
      <c r="SOP139" s="819"/>
      <c r="SOQ139" s="819"/>
      <c r="SOR139" s="819"/>
      <c r="SOS139" s="819"/>
      <c r="SOT139" s="819"/>
      <c r="SOU139" s="819"/>
      <c r="SOV139" s="819"/>
      <c r="SOW139" s="819"/>
      <c r="SOX139" s="819"/>
      <c r="SOY139" s="819"/>
      <c r="SOZ139" s="819"/>
      <c r="SPA139" s="819"/>
      <c r="SPB139" s="819"/>
      <c r="SPC139" s="819"/>
      <c r="SPD139" s="819"/>
      <c r="SPE139" s="819"/>
      <c r="SPF139" s="819"/>
      <c r="SPG139" s="819"/>
      <c r="SPH139" s="819"/>
      <c r="SPI139" s="819"/>
      <c r="SPJ139" s="819"/>
      <c r="SPK139" s="819"/>
      <c r="SPL139" s="819"/>
      <c r="SPM139" s="819"/>
      <c r="SPN139" s="819"/>
      <c r="SPO139" s="819"/>
      <c r="SPP139" s="819"/>
      <c r="SPQ139" s="819"/>
      <c r="SPR139" s="819"/>
      <c r="SPS139" s="819"/>
      <c r="SPT139" s="819"/>
      <c r="SPU139" s="819"/>
      <c r="SPV139" s="819"/>
      <c r="SPW139" s="819"/>
      <c r="SPX139" s="819"/>
      <c r="SPY139" s="819"/>
      <c r="SPZ139" s="819"/>
      <c r="SQA139" s="819"/>
      <c r="SQB139" s="819"/>
      <c r="SQC139" s="819"/>
      <c r="SQD139" s="819"/>
      <c r="SQE139" s="819"/>
      <c r="SQF139" s="819"/>
      <c r="SQG139" s="819"/>
      <c r="SQH139" s="819"/>
      <c r="SQI139" s="819"/>
      <c r="SQJ139" s="819"/>
      <c r="SQK139" s="819"/>
      <c r="SQL139" s="819"/>
      <c r="SQM139" s="819"/>
      <c r="SQN139" s="819"/>
      <c r="SQO139" s="819"/>
      <c r="SQP139" s="819"/>
      <c r="SQQ139" s="819"/>
      <c r="SQR139" s="819"/>
      <c r="SQS139" s="819"/>
      <c r="SQT139" s="819"/>
      <c r="SQU139" s="819"/>
      <c r="SQV139" s="819"/>
      <c r="SQW139" s="819"/>
      <c r="SQX139" s="819"/>
      <c r="SQY139" s="819"/>
      <c r="SQZ139" s="819"/>
      <c r="SRA139" s="819"/>
      <c r="SRB139" s="819"/>
      <c r="SRC139" s="819"/>
      <c r="SRD139" s="819"/>
      <c r="SRE139" s="819"/>
      <c r="SRF139" s="819"/>
      <c r="SRG139" s="819"/>
      <c r="SRH139" s="819"/>
      <c r="SRI139" s="819"/>
      <c r="SRJ139" s="819"/>
      <c r="SRK139" s="819"/>
      <c r="SRL139" s="819"/>
      <c r="SRM139" s="819"/>
      <c r="SRN139" s="819"/>
      <c r="SRO139" s="819"/>
      <c r="SRP139" s="819"/>
      <c r="SRQ139" s="819"/>
      <c r="SRR139" s="819"/>
      <c r="SRS139" s="819"/>
      <c r="SRT139" s="819"/>
      <c r="SRU139" s="819"/>
      <c r="SRV139" s="819"/>
      <c r="SRW139" s="819"/>
      <c r="SRX139" s="819"/>
      <c r="SRY139" s="819"/>
      <c r="SRZ139" s="819"/>
      <c r="SSA139" s="819"/>
      <c r="SSB139" s="819"/>
      <c r="SSC139" s="819"/>
      <c r="SSD139" s="819"/>
      <c r="SSE139" s="819"/>
      <c r="SSF139" s="819"/>
      <c r="SSG139" s="819"/>
      <c r="SSH139" s="819"/>
      <c r="SSI139" s="819"/>
      <c r="SSJ139" s="819"/>
      <c r="SSK139" s="819"/>
      <c r="SSL139" s="819"/>
      <c r="SSM139" s="819"/>
      <c r="SSN139" s="819"/>
      <c r="SSO139" s="819"/>
      <c r="SSP139" s="819"/>
      <c r="SSQ139" s="819"/>
      <c r="SSR139" s="819"/>
      <c r="SSS139" s="819"/>
      <c r="SST139" s="819"/>
      <c r="SSU139" s="819"/>
      <c r="SSV139" s="819"/>
      <c r="SSW139" s="819"/>
      <c r="SSX139" s="819"/>
      <c r="SSY139" s="819"/>
      <c r="SSZ139" s="819"/>
      <c r="STA139" s="819"/>
      <c r="STB139" s="819"/>
      <c r="STC139" s="819"/>
      <c r="STD139" s="819"/>
      <c r="STE139" s="819"/>
      <c r="STF139" s="819"/>
      <c r="STG139" s="819"/>
      <c r="STH139" s="819"/>
      <c r="STI139" s="819"/>
      <c r="STJ139" s="819"/>
      <c r="STK139" s="819"/>
      <c r="STL139" s="819"/>
      <c r="STM139" s="819"/>
      <c r="STN139" s="819"/>
      <c r="STO139" s="819"/>
      <c r="STP139" s="819"/>
      <c r="STQ139" s="819"/>
      <c r="STR139" s="819"/>
      <c r="STS139" s="819"/>
      <c r="STT139" s="819"/>
      <c r="STU139" s="819"/>
      <c r="STV139" s="819"/>
      <c r="STW139" s="819"/>
      <c r="STX139" s="819"/>
      <c r="STY139" s="819"/>
      <c r="STZ139" s="819"/>
      <c r="SUA139" s="819"/>
      <c r="SUB139" s="819"/>
      <c r="SUC139" s="819"/>
      <c r="SUD139" s="819"/>
      <c r="SUE139" s="819"/>
      <c r="SUF139" s="819"/>
      <c r="SUG139" s="819"/>
      <c r="SUH139" s="819"/>
      <c r="SUI139" s="819"/>
      <c r="SUJ139" s="819"/>
      <c r="SUK139" s="819"/>
      <c r="SUL139" s="819"/>
      <c r="SUM139" s="819"/>
      <c r="SUN139" s="819"/>
      <c r="SUO139" s="819"/>
      <c r="SUP139" s="819"/>
      <c r="SUQ139" s="819"/>
      <c r="SUR139" s="819"/>
      <c r="SUS139" s="819"/>
      <c r="SUT139" s="819"/>
      <c r="SUU139" s="819"/>
      <c r="SUV139" s="819"/>
      <c r="SUW139" s="819"/>
      <c r="SUX139" s="819"/>
      <c r="SUY139" s="819"/>
      <c r="SUZ139" s="819"/>
      <c r="SVA139" s="819"/>
      <c r="SVB139" s="819"/>
      <c r="SVC139" s="819"/>
      <c r="SVD139" s="819"/>
      <c r="SVE139" s="819"/>
      <c r="SVF139" s="819"/>
      <c r="SVG139" s="819"/>
      <c r="SVH139" s="819"/>
      <c r="SVI139" s="819"/>
      <c r="SVJ139" s="819"/>
      <c r="SVK139" s="819"/>
      <c r="SVL139" s="819"/>
      <c r="SVM139" s="819"/>
      <c r="SVN139" s="819"/>
      <c r="SVO139" s="819"/>
      <c r="SVP139" s="819"/>
      <c r="SVQ139" s="819"/>
      <c r="SVR139" s="819"/>
      <c r="SVS139" s="819"/>
      <c r="SVT139" s="819"/>
      <c r="SVU139" s="819"/>
      <c r="SVV139" s="819"/>
      <c r="SVW139" s="819"/>
      <c r="SVX139" s="819"/>
      <c r="SVY139" s="819"/>
      <c r="SVZ139" s="819"/>
      <c r="SWA139" s="819"/>
      <c r="SWB139" s="819"/>
      <c r="SWC139" s="819"/>
      <c r="SWD139" s="819"/>
      <c r="SWE139" s="819"/>
      <c r="SWF139" s="819"/>
      <c r="SWG139" s="819"/>
      <c r="SWH139" s="819"/>
      <c r="SWI139" s="819"/>
      <c r="SWJ139" s="819"/>
      <c r="SWK139" s="819"/>
      <c r="SWL139" s="819"/>
      <c r="SWM139" s="819"/>
      <c r="SWN139" s="819"/>
      <c r="SWO139" s="819"/>
      <c r="SWP139" s="819"/>
      <c r="SWQ139" s="819"/>
      <c r="SWR139" s="819"/>
      <c r="SWS139" s="819"/>
      <c r="SWT139" s="819"/>
      <c r="SWU139" s="819"/>
      <c r="SWV139" s="819"/>
      <c r="SWW139" s="819"/>
      <c r="SWX139" s="819"/>
      <c r="SWY139" s="819"/>
      <c r="SWZ139" s="819"/>
      <c r="SXA139" s="819"/>
      <c r="SXB139" s="819"/>
      <c r="SXC139" s="819"/>
      <c r="SXD139" s="819"/>
      <c r="SXE139" s="819"/>
      <c r="SXF139" s="819"/>
      <c r="SXG139" s="819"/>
      <c r="SXH139" s="819"/>
      <c r="SXI139" s="819"/>
      <c r="SXJ139" s="819"/>
      <c r="SXK139" s="819"/>
      <c r="SXL139" s="819"/>
      <c r="SXM139" s="819"/>
      <c r="SXN139" s="819"/>
      <c r="SXO139" s="819"/>
      <c r="SXP139" s="819"/>
      <c r="SXQ139" s="819"/>
      <c r="SXR139" s="819"/>
      <c r="SXS139" s="819"/>
      <c r="SXT139" s="819"/>
      <c r="SXU139" s="819"/>
      <c r="SXV139" s="819"/>
      <c r="SXW139" s="819"/>
      <c r="SXX139" s="819"/>
      <c r="SXY139" s="819"/>
      <c r="SXZ139" s="819"/>
      <c r="SYA139" s="819"/>
      <c r="SYB139" s="819"/>
      <c r="SYC139" s="819"/>
      <c r="SYD139" s="819"/>
      <c r="SYE139" s="819"/>
      <c r="SYF139" s="819"/>
      <c r="SYG139" s="819"/>
      <c r="SYH139" s="819"/>
      <c r="SYI139" s="819"/>
      <c r="SYJ139" s="819"/>
      <c r="SYK139" s="819"/>
      <c r="SYL139" s="819"/>
      <c r="SYM139" s="819"/>
      <c r="SYN139" s="819"/>
      <c r="SYO139" s="819"/>
      <c r="SYP139" s="819"/>
      <c r="SYQ139" s="819"/>
      <c r="SYR139" s="819"/>
      <c r="SYS139" s="819"/>
      <c r="SYT139" s="819"/>
      <c r="SYU139" s="819"/>
      <c r="SYV139" s="819"/>
      <c r="SYW139" s="819"/>
      <c r="SYX139" s="819"/>
      <c r="SYY139" s="819"/>
      <c r="SYZ139" s="819"/>
      <c r="SZA139" s="819"/>
      <c r="SZB139" s="819"/>
      <c r="SZC139" s="819"/>
      <c r="SZD139" s="819"/>
      <c r="SZE139" s="819"/>
      <c r="SZF139" s="819"/>
      <c r="SZG139" s="819"/>
      <c r="SZH139" s="819"/>
      <c r="SZI139" s="819"/>
      <c r="SZJ139" s="819"/>
      <c r="SZK139" s="819"/>
      <c r="SZL139" s="819"/>
      <c r="SZM139" s="819"/>
      <c r="SZN139" s="819"/>
      <c r="SZO139" s="819"/>
      <c r="SZP139" s="819"/>
      <c r="SZQ139" s="819"/>
      <c r="SZR139" s="819"/>
      <c r="SZS139" s="819"/>
      <c r="SZT139" s="819"/>
      <c r="SZU139" s="819"/>
      <c r="SZV139" s="819"/>
      <c r="SZW139" s="819"/>
      <c r="SZX139" s="819"/>
      <c r="SZY139" s="819"/>
      <c r="SZZ139" s="819"/>
      <c r="TAA139" s="819"/>
      <c r="TAB139" s="819"/>
      <c r="TAC139" s="819"/>
      <c r="TAD139" s="819"/>
      <c r="TAE139" s="819"/>
      <c r="TAF139" s="819"/>
      <c r="TAG139" s="819"/>
      <c r="TAH139" s="819"/>
      <c r="TAI139" s="819"/>
      <c r="TAJ139" s="819"/>
      <c r="TAK139" s="819"/>
      <c r="TAL139" s="819"/>
      <c r="TAM139" s="819"/>
      <c r="TAN139" s="819"/>
      <c r="TAO139" s="819"/>
      <c r="TAP139" s="819"/>
      <c r="TAQ139" s="819"/>
      <c r="TAR139" s="819"/>
      <c r="TAS139" s="819"/>
      <c r="TAT139" s="819"/>
      <c r="TAU139" s="819"/>
      <c r="TAV139" s="819"/>
      <c r="TAW139" s="819"/>
      <c r="TAX139" s="819"/>
      <c r="TAY139" s="819"/>
      <c r="TAZ139" s="819"/>
      <c r="TBA139" s="819"/>
      <c r="TBB139" s="819"/>
      <c r="TBC139" s="819"/>
      <c r="TBD139" s="819"/>
      <c r="TBE139" s="819"/>
      <c r="TBF139" s="819"/>
      <c r="TBG139" s="819"/>
      <c r="TBH139" s="819"/>
      <c r="TBI139" s="819"/>
      <c r="TBJ139" s="819"/>
      <c r="TBK139" s="819"/>
      <c r="TBL139" s="819"/>
      <c r="TBM139" s="819"/>
      <c r="TBN139" s="819"/>
      <c r="TBO139" s="819"/>
      <c r="TBP139" s="819"/>
      <c r="TBQ139" s="819"/>
      <c r="TBR139" s="819"/>
      <c r="TBS139" s="819"/>
      <c r="TBT139" s="819"/>
      <c r="TBU139" s="819"/>
      <c r="TBV139" s="819"/>
      <c r="TBW139" s="819"/>
      <c r="TBX139" s="819"/>
      <c r="TBY139" s="819"/>
      <c r="TBZ139" s="819"/>
      <c r="TCA139" s="819"/>
      <c r="TCB139" s="819"/>
      <c r="TCC139" s="819"/>
      <c r="TCD139" s="819"/>
      <c r="TCE139" s="819"/>
      <c r="TCF139" s="819"/>
      <c r="TCG139" s="819"/>
      <c r="TCH139" s="819"/>
      <c r="TCI139" s="819"/>
      <c r="TCJ139" s="819"/>
      <c r="TCK139" s="819"/>
      <c r="TCL139" s="819"/>
      <c r="TCM139" s="819"/>
      <c r="TCN139" s="819"/>
      <c r="TCO139" s="819"/>
      <c r="TCP139" s="819"/>
      <c r="TCQ139" s="819"/>
      <c r="TCR139" s="819"/>
      <c r="TCS139" s="819"/>
      <c r="TCT139" s="819"/>
      <c r="TCU139" s="819"/>
      <c r="TCV139" s="819"/>
      <c r="TCW139" s="819"/>
      <c r="TCX139" s="819"/>
      <c r="TCY139" s="819"/>
      <c r="TCZ139" s="819"/>
      <c r="TDA139" s="819"/>
      <c r="TDB139" s="819"/>
      <c r="TDC139" s="819"/>
      <c r="TDD139" s="819"/>
      <c r="TDE139" s="819"/>
      <c r="TDF139" s="819"/>
      <c r="TDG139" s="819"/>
      <c r="TDH139" s="819"/>
      <c r="TDI139" s="819"/>
      <c r="TDJ139" s="819"/>
      <c r="TDK139" s="819"/>
      <c r="TDL139" s="819"/>
      <c r="TDM139" s="819"/>
      <c r="TDN139" s="819"/>
      <c r="TDO139" s="819"/>
      <c r="TDP139" s="819"/>
      <c r="TDQ139" s="819"/>
      <c r="TDR139" s="819"/>
      <c r="TDS139" s="819"/>
      <c r="TDT139" s="819"/>
      <c r="TDU139" s="819"/>
      <c r="TDV139" s="819"/>
      <c r="TDW139" s="819"/>
      <c r="TDX139" s="819"/>
      <c r="TDY139" s="819"/>
      <c r="TDZ139" s="819"/>
      <c r="TEA139" s="819"/>
      <c r="TEB139" s="819"/>
      <c r="TEC139" s="819"/>
      <c r="TED139" s="819"/>
      <c r="TEE139" s="819"/>
      <c r="TEF139" s="819"/>
      <c r="TEG139" s="819"/>
      <c r="TEH139" s="819"/>
      <c r="TEI139" s="819"/>
      <c r="TEJ139" s="819"/>
      <c r="TEK139" s="819"/>
      <c r="TEL139" s="819"/>
      <c r="TEM139" s="819"/>
      <c r="TEN139" s="819"/>
      <c r="TEO139" s="819"/>
      <c r="TEP139" s="819"/>
      <c r="TEQ139" s="819"/>
      <c r="TER139" s="819"/>
      <c r="TES139" s="819"/>
      <c r="TET139" s="819"/>
      <c r="TEU139" s="819"/>
      <c r="TEV139" s="819"/>
      <c r="TEW139" s="819"/>
      <c r="TEX139" s="819"/>
      <c r="TEY139" s="819"/>
      <c r="TEZ139" s="819"/>
      <c r="TFA139" s="819"/>
      <c r="TFB139" s="819"/>
      <c r="TFC139" s="819"/>
      <c r="TFD139" s="819"/>
      <c r="TFE139" s="819"/>
      <c r="TFF139" s="819"/>
      <c r="TFG139" s="819"/>
      <c r="TFH139" s="819"/>
      <c r="TFI139" s="819"/>
      <c r="TFJ139" s="819"/>
      <c r="TFK139" s="819"/>
      <c r="TFL139" s="819"/>
      <c r="TFM139" s="819"/>
      <c r="TFN139" s="819"/>
      <c r="TFO139" s="819"/>
      <c r="TFP139" s="819"/>
      <c r="TFQ139" s="819"/>
      <c r="TFR139" s="819"/>
      <c r="TFS139" s="819"/>
      <c r="TFT139" s="819"/>
      <c r="TFU139" s="819"/>
      <c r="TFV139" s="819"/>
      <c r="TFW139" s="819"/>
      <c r="TFX139" s="819"/>
      <c r="TFY139" s="819"/>
      <c r="TFZ139" s="819"/>
      <c r="TGA139" s="819"/>
      <c r="TGB139" s="819"/>
      <c r="TGC139" s="819"/>
      <c r="TGD139" s="819"/>
      <c r="TGE139" s="819"/>
      <c r="TGF139" s="819"/>
      <c r="TGG139" s="819"/>
      <c r="TGH139" s="819"/>
      <c r="TGI139" s="819"/>
      <c r="TGJ139" s="819"/>
      <c r="TGK139" s="819"/>
      <c r="TGL139" s="819"/>
      <c r="TGM139" s="819"/>
      <c r="TGN139" s="819"/>
      <c r="TGO139" s="819"/>
      <c r="TGP139" s="819"/>
      <c r="TGQ139" s="819"/>
      <c r="TGR139" s="819"/>
      <c r="TGS139" s="819"/>
      <c r="TGT139" s="819"/>
      <c r="TGU139" s="819"/>
      <c r="TGV139" s="819"/>
      <c r="TGW139" s="819"/>
      <c r="TGX139" s="819"/>
      <c r="TGY139" s="819"/>
      <c r="TGZ139" s="819"/>
      <c r="THA139" s="819"/>
      <c r="THB139" s="819"/>
      <c r="THC139" s="819"/>
      <c r="THD139" s="819"/>
      <c r="THE139" s="819"/>
      <c r="THF139" s="819"/>
      <c r="THG139" s="819"/>
      <c r="THH139" s="819"/>
      <c r="THI139" s="819"/>
      <c r="THJ139" s="819"/>
      <c r="THK139" s="819"/>
      <c r="THL139" s="819"/>
      <c r="THM139" s="819"/>
      <c r="THN139" s="819"/>
      <c r="THO139" s="819"/>
      <c r="THP139" s="819"/>
      <c r="THQ139" s="819"/>
      <c r="THR139" s="819"/>
      <c r="THS139" s="819"/>
      <c r="THT139" s="819"/>
      <c r="THU139" s="819"/>
      <c r="THV139" s="819"/>
      <c r="THW139" s="819"/>
      <c r="THX139" s="819"/>
      <c r="THY139" s="819"/>
      <c r="THZ139" s="819"/>
      <c r="TIA139" s="819"/>
      <c r="TIB139" s="819"/>
      <c r="TIC139" s="819"/>
      <c r="TID139" s="819"/>
      <c r="TIE139" s="819"/>
      <c r="TIF139" s="819"/>
      <c r="TIG139" s="819"/>
      <c r="TIH139" s="819"/>
      <c r="TII139" s="819"/>
      <c r="TIJ139" s="819"/>
      <c r="TIK139" s="819"/>
      <c r="TIL139" s="819"/>
      <c r="TIM139" s="819"/>
      <c r="TIN139" s="819"/>
      <c r="TIO139" s="819"/>
      <c r="TIP139" s="819"/>
      <c r="TIQ139" s="819"/>
      <c r="TIR139" s="819"/>
      <c r="TIS139" s="819"/>
      <c r="TIT139" s="819"/>
      <c r="TIU139" s="819"/>
      <c r="TIV139" s="819"/>
      <c r="TIW139" s="819"/>
      <c r="TIX139" s="819"/>
      <c r="TIY139" s="819"/>
      <c r="TIZ139" s="819"/>
      <c r="TJA139" s="819"/>
      <c r="TJB139" s="819"/>
      <c r="TJC139" s="819"/>
      <c r="TJD139" s="819"/>
      <c r="TJE139" s="819"/>
      <c r="TJF139" s="819"/>
      <c r="TJG139" s="819"/>
      <c r="TJH139" s="819"/>
      <c r="TJI139" s="819"/>
      <c r="TJJ139" s="819"/>
      <c r="TJK139" s="819"/>
      <c r="TJL139" s="819"/>
      <c r="TJM139" s="819"/>
      <c r="TJN139" s="819"/>
      <c r="TJO139" s="819"/>
      <c r="TJP139" s="819"/>
      <c r="TJQ139" s="819"/>
      <c r="TJR139" s="819"/>
      <c r="TJS139" s="819"/>
      <c r="TJT139" s="819"/>
      <c r="TJU139" s="819"/>
      <c r="TJV139" s="819"/>
      <c r="TJW139" s="819"/>
      <c r="TJX139" s="819"/>
      <c r="TJY139" s="819"/>
      <c r="TJZ139" s="819"/>
      <c r="TKA139" s="819"/>
      <c r="TKB139" s="819"/>
      <c r="TKC139" s="819"/>
      <c r="TKD139" s="819"/>
      <c r="TKE139" s="819"/>
      <c r="TKF139" s="819"/>
      <c r="TKG139" s="819"/>
      <c r="TKH139" s="819"/>
      <c r="TKI139" s="819"/>
      <c r="TKJ139" s="819"/>
      <c r="TKK139" s="819"/>
      <c r="TKL139" s="819"/>
      <c r="TKM139" s="819"/>
      <c r="TKN139" s="819"/>
      <c r="TKO139" s="819"/>
      <c r="TKP139" s="819"/>
      <c r="TKQ139" s="819"/>
      <c r="TKR139" s="819"/>
      <c r="TKS139" s="819"/>
      <c r="TKT139" s="819"/>
      <c r="TKU139" s="819"/>
      <c r="TKV139" s="819"/>
      <c r="TKW139" s="819"/>
      <c r="TKX139" s="819"/>
      <c r="TKY139" s="819"/>
      <c r="TKZ139" s="819"/>
      <c r="TLA139" s="819"/>
      <c r="TLB139" s="819"/>
      <c r="TLC139" s="819"/>
      <c r="TLD139" s="819"/>
      <c r="TLE139" s="819"/>
      <c r="TLF139" s="819"/>
      <c r="TLG139" s="819"/>
      <c r="TLH139" s="819"/>
      <c r="TLI139" s="819"/>
      <c r="TLJ139" s="819"/>
      <c r="TLK139" s="819"/>
      <c r="TLL139" s="819"/>
      <c r="TLM139" s="819"/>
      <c r="TLN139" s="819"/>
      <c r="TLO139" s="819"/>
      <c r="TLP139" s="819"/>
      <c r="TLQ139" s="819"/>
      <c r="TLR139" s="819"/>
      <c r="TLS139" s="819"/>
      <c r="TLT139" s="819"/>
      <c r="TLU139" s="819"/>
      <c r="TLV139" s="819"/>
      <c r="TLW139" s="819"/>
      <c r="TLX139" s="819"/>
      <c r="TLY139" s="819"/>
      <c r="TLZ139" s="819"/>
      <c r="TMA139" s="819"/>
      <c r="TMB139" s="819"/>
      <c r="TMC139" s="819"/>
      <c r="TMD139" s="819"/>
      <c r="TME139" s="819"/>
      <c r="TMF139" s="819"/>
      <c r="TMG139" s="819"/>
      <c r="TMH139" s="819"/>
      <c r="TMI139" s="819"/>
      <c r="TMJ139" s="819"/>
      <c r="TMK139" s="819"/>
      <c r="TML139" s="819"/>
      <c r="TMM139" s="819"/>
      <c r="TMN139" s="819"/>
      <c r="TMO139" s="819"/>
      <c r="TMP139" s="819"/>
      <c r="TMQ139" s="819"/>
      <c r="TMR139" s="819"/>
      <c r="TMS139" s="819"/>
      <c r="TMT139" s="819"/>
      <c r="TMU139" s="819"/>
      <c r="TMV139" s="819"/>
      <c r="TMW139" s="819"/>
      <c r="TMX139" s="819"/>
      <c r="TMY139" s="819"/>
      <c r="TMZ139" s="819"/>
      <c r="TNA139" s="819"/>
      <c r="TNB139" s="819"/>
      <c r="TNC139" s="819"/>
      <c r="TND139" s="819"/>
      <c r="TNE139" s="819"/>
      <c r="TNF139" s="819"/>
      <c r="TNG139" s="819"/>
      <c r="TNH139" s="819"/>
      <c r="TNI139" s="819"/>
      <c r="TNJ139" s="819"/>
      <c r="TNK139" s="819"/>
      <c r="TNL139" s="819"/>
      <c r="TNM139" s="819"/>
      <c r="TNN139" s="819"/>
      <c r="TNO139" s="819"/>
      <c r="TNP139" s="819"/>
      <c r="TNQ139" s="819"/>
      <c r="TNR139" s="819"/>
      <c r="TNS139" s="819"/>
      <c r="TNT139" s="819"/>
      <c r="TNU139" s="819"/>
      <c r="TNV139" s="819"/>
      <c r="TNW139" s="819"/>
      <c r="TNX139" s="819"/>
      <c r="TNY139" s="819"/>
      <c r="TNZ139" s="819"/>
      <c r="TOA139" s="819"/>
      <c r="TOB139" s="819"/>
      <c r="TOC139" s="819"/>
      <c r="TOD139" s="819"/>
      <c r="TOE139" s="819"/>
      <c r="TOF139" s="819"/>
      <c r="TOG139" s="819"/>
      <c r="TOH139" s="819"/>
      <c r="TOI139" s="819"/>
      <c r="TOJ139" s="819"/>
      <c r="TOK139" s="819"/>
      <c r="TOL139" s="819"/>
      <c r="TOM139" s="819"/>
      <c r="TON139" s="819"/>
      <c r="TOO139" s="819"/>
      <c r="TOP139" s="819"/>
      <c r="TOQ139" s="819"/>
      <c r="TOR139" s="819"/>
      <c r="TOS139" s="819"/>
      <c r="TOT139" s="819"/>
      <c r="TOU139" s="819"/>
      <c r="TOV139" s="819"/>
      <c r="TOW139" s="819"/>
      <c r="TOX139" s="819"/>
      <c r="TOY139" s="819"/>
      <c r="TOZ139" s="819"/>
      <c r="TPA139" s="819"/>
      <c r="TPB139" s="819"/>
      <c r="TPC139" s="819"/>
      <c r="TPD139" s="819"/>
      <c r="TPE139" s="819"/>
      <c r="TPF139" s="819"/>
      <c r="TPG139" s="819"/>
      <c r="TPH139" s="819"/>
      <c r="TPI139" s="819"/>
      <c r="TPJ139" s="819"/>
      <c r="TPK139" s="819"/>
      <c r="TPL139" s="819"/>
      <c r="TPM139" s="819"/>
      <c r="TPN139" s="819"/>
      <c r="TPO139" s="819"/>
      <c r="TPP139" s="819"/>
      <c r="TPQ139" s="819"/>
      <c r="TPR139" s="819"/>
      <c r="TPS139" s="819"/>
      <c r="TPT139" s="819"/>
      <c r="TPU139" s="819"/>
      <c r="TPV139" s="819"/>
      <c r="TPW139" s="819"/>
      <c r="TPX139" s="819"/>
      <c r="TPY139" s="819"/>
      <c r="TPZ139" s="819"/>
      <c r="TQA139" s="819"/>
      <c r="TQB139" s="819"/>
      <c r="TQC139" s="819"/>
      <c r="TQD139" s="819"/>
      <c r="TQE139" s="819"/>
      <c r="TQF139" s="819"/>
      <c r="TQG139" s="819"/>
      <c r="TQH139" s="819"/>
      <c r="TQI139" s="819"/>
      <c r="TQJ139" s="819"/>
      <c r="TQK139" s="819"/>
      <c r="TQL139" s="819"/>
      <c r="TQM139" s="819"/>
      <c r="TQN139" s="819"/>
      <c r="TQO139" s="819"/>
      <c r="TQP139" s="819"/>
      <c r="TQQ139" s="819"/>
      <c r="TQR139" s="819"/>
      <c r="TQS139" s="819"/>
      <c r="TQT139" s="819"/>
      <c r="TQU139" s="819"/>
      <c r="TQV139" s="819"/>
      <c r="TQW139" s="819"/>
      <c r="TQX139" s="819"/>
      <c r="TQY139" s="819"/>
      <c r="TQZ139" s="819"/>
      <c r="TRA139" s="819"/>
      <c r="TRB139" s="819"/>
      <c r="TRC139" s="819"/>
      <c r="TRD139" s="819"/>
      <c r="TRE139" s="819"/>
      <c r="TRF139" s="819"/>
      <c r="TRG139" s="819"/>
      <c r="TRH139" s="819"/>
      <c r="TRI139" s="819"/>
      <c r="TRJ139" s="819"/>
      <c r="TRK139" s="819"/>
      <c r="TRL139" s="819"/>
      <c r="TRM139" s="819"/>
      <c r="TRN139" s="819"/>
      <c r="TRO139" s="819"/>
      <c r="TRP139" s="819"/>
      <c r="TRQ139" s="819"/>
      <c r="TRR139" s="819"/>
      <c r="TRS139" s="819"/>
      <c r="TRT139" s="819"/>
      <c r="TRU139" s="819"/>
      <c r="TRV139" s="819"/>
      <c r="TRW139" s="819"/>
      <c r="TRX139" s="819"/>
      <c r="TRY139" s="819"/>
      <c r="TRZ139" s="819"/>
      <c r="TSA139" s="819"/>
      <c r="TSB139" s="819"/>
      <c r="TSC139" s="819"/>
      <c r="TSD139" s="819"/>
      <c r="TSE139" s="819"/>
      <c r="TSF139" s="819"/>
      <c r="TSG139" s="819"/>
      <c r="TSH139" s="819"/>
      <c r="TSI139" s="819"/>
      <c r="TSJ139" s="819"/>
      <c r="TSK139" s="819"/>
      <c r="TSL139" s="819"/>
      <c r="TSM139" s="819"/>
      <c r="TSN139" s="819"/>
      <c r="TSO139" s="819"/>
      <c r="TSP139" s="819"/>
      <c r="TSQ139" s="819"/>
      <c r="TSR139" s="819"/>
      <c r="TSS139" s="819"/>
      <c r="TST139" s="819"/>
      <c r="TSU139" s="819"/>
      <c r="TSV139" s="819"/>
      <c r="TSW139" s="819"/>
      <c r="TSX139" s="819"/>
      <c r="TSY139" s="819"/>
      <c r="TSZ139" s="819"/>
      <c r="TTA139" s="819"/>
      <c r="TTB139" s="819"/>
      <c r="TTC139" s="819"/>
      <c r="TTD139" s="819"/>
      <c r="TTE139" s="819"/>
      <c r="TTF139" s="819"/>
      <c r="TTG139" s="819"/>
      <c r="TTH139" s="819"/>
      <c r="TTI139" s="819"/>
      <c r="TTJ139" s="819"/>
      <c r="TTK139" s="819"/>
      <c r="TTL139" s="819"/>
      <c r="TTM139" s="819"/>
      <c r="TTN139" s="819"/>
      <c r="TTO139" s="819"/>
      <c r="TTP139" s="819"/>
      <c r="TTQ139" s="819"/>
      <c r="TTR139" s="819"/>
      <c r="TTS139" s="819"/>
      <c r="TTT139" s="819"/>
      <c r="TTU139" s="819"/>
      <c r="TTV139" s="819"/>
      <c r="TTW139" s="819"/>
      <c r="TTX139" s="819"/>
      <c r="TTY139" s="819"/>
      <c r="TTZ139" s="819"/>
      <c r="TUA139" s="819"/>
      <c r="TUB139" s="819"/>
      <c r="TUC139" s="819"/>
      <c r="TUD139" s="819"/>
      <c r="TUE139" s="819"/>
      <c r="TUF139" s="819"/>
      <c r="TUG139" s="819"/>
      <c r="TUH139" s="819"/>
      <c r="TUI139" s="819"/>
      <c r="TUJ139" s="819"/>
      <c r="TUK139" s="819"/>
      <c r="TUL139" s="819"/>
      <c r="TUM139" s="819"/>
      <c r="TUN139" s="819"/>
      <c r="TUO139" s="819"/>
      <c r="TUP139" s="819"/>
      <c r="TUQ139" s="819"/>
      <c r="TUR139" s="819"/>
      <c r="TUS139" s="819"/>
      <c r="TUT139" s="819"/>
      <c r="TUU139" s="819"/>
      <c r="TUV139" s="819"/>
      <c r="TUW139" s="819"/>
      <c r="TUX139" s="819"/>
      <c r="TUY139" s="819"/>
      <c r="TUZ139" s="819"/>
      <c r="TVA139" s="819"/>
      <c r="TVB139" s="819"/>
      <c r="TVC139" s="819"/>
      <c r="TVD139" s="819"/>
      <c r="TVE139" s="819"/>
      <c r="TVF139" s="819"/>
      <c r="TVG139" s="819"/>
      <c r="TVH139" s="819"/>
      <c r="TVI139" s="819"/>
      <c r="TVJ139" s="819"/>
      <c r="TVK139" s="819"/>
      <c r="TVL139" s="819"/>
      <c r="TVM139" s="819"/>
      <c r="TVN139" s="819"/>
      <c r="TVO139" s="819"/>
      <c r="TVP139" s="819"/>
      <c r="TVQ139" s="819"/>
      <c r="TVR139" s="819"/>
      <c r="TVS139" s="819"/>
      <c r="TVT139" s="819"/>
      <c r="TVU139" s="819"/>
      <c r="TVV139" s="819"/>
      <c r="TVW139" s="819"/>
      <c r="TVX139" s="819"/>
      <c r="TVY139" s="819"/>
      <c r="TVZ139" s="819"/>
      <c r="TWA139" s="819"/>
      <c r="TWB139" s="819"/>
      <c r="TWC139" s="819"/>
      <c r="TWD139" s="819"/>
      <c r="TWE139" s="819"/>
      <c r="TWF139" s="819"/>
      <c r="TWG139" s="819"/>
      <c r="TWH139" s="819"/>
      <c r="TWI139" s="819"/>
      <c r="TWJ139" s="819"/>
      <c r="TWK139" s="819"/>
      <c r="TWL139" s="819"/>
      <c r="TWM139" s="819"/>
      <c r="TWN139" s="819"/>
      <c r="TWO139" s="819"/>
      <c r="TWP139" s="819"/>
      <c r="TWQ139" s="819"/>
      <c r="TWR139" s="819"/>
      <c r="TWS139" s="819"/>
      <c r="TWT139" s="819"/>
      <c r="TWU139" s="819"/>
      <c r="TWV139" s="819"/>
      <c r="TWW139" s="819"/>
      <c r="TWX139" s="819"/>
      <c r="TWY139" s="819"/>
      <c r="TWZ139" s="819"/>
      <c r="TXA139" s="819"/>
      <c r="TXB139" s="819"/>
      <c r="TXC139" s="819"/>
      <c r="TXD139" s="819"/>
      <c r="TXE139" s="819"/>
      <c r="TXF139" s="819"/>
      <c r="TXG139" s="819"/>
      <c r="TXH139" s="819"/>
      <c r="TXI139" s="819"/>
      <c r="TXJ139" s="819"/>
      <c r="TXK139" s="819"/>
      <c r="TXL139" s="819"/>
      <c r="TXM139" s="819"/>
      <c r="TXN139" s="819"/>
      <c r="TXO139" s="819"/>
      <c r="TXP139" s="819"/>
      <c r="TXQ139" s="819"/>
      <c r="TXR139" s="819"/>
      <c r="TXS139" s="819"/>
      <c r="TXT139" s="819"/>
      <c r="TXU139" s="819"/>
      <c r="TXV139" s="819"/>
      <c r="TXW139" s="819"/>
      <c r="TXX139" s="819"/>
      <c r="TXY139" s="819"/>
      <c r="TXZ139" s="819"/>
      <c r="TYA139" s="819"/>
      <c r="TYB139" s="819"/>
      <c r="TYC139" s="819"/>
      <c r="TYD139" s="819"/>
      <c r="TYE139" s="819"/>
      <c r="TYF139" s="819"/>
      <c r="TYG139" s="819"/>
      <c r="TYH139" s="819"/>
      <c r="TYI139" s="819"/>
      <c r="TYJ139" s="819"/>
      <c r="TYK139" s="819"/>
      <c r="TYL139" s="819"/>
      <c r="TYM139" s="819"/>
      <c r="TYN139" s="819"/>
      <c r="TYO139" s="819"/>
      <c r="TYP139" s="819"/>
      <c r="TYQ139" s="819"/>
      <c r="TYR139" s="819"/>
      <c r="TYS139" s="819"/>
      <c r="TYT139" s="819"/>
      <c r="TYU139" s="819"/>
      <c r="TYV139" s="819"/>
      <c r="TYW139" s="819"/>
      <c r="TYX139" s="819"/>
      <c r="TYY139" s="819"/>
      <c r="TYZ139" s="819"/>
      <c r="TZA139" s="819"/>
      <c r="TZB139" s="819"/>
      <c r="TZC139" s="819"/>
      <c r="TZD139" s="819"/>
      <c r="TZE139" s="819"/>
      <c r="TZF139" s="819"/>
      <c r="TZG139" s="819"/>
      <c r="TZH139" s="819"/>
      <c r="TZI139" s="819"/>
      <c r="TZJ139" s="819"/>
      <c r="TZK139" s="819"/>
      <c r="TZL139" s="819"/>
      <c r="TZM139" s="819"/>
      <c r="TZN139" s="819"/>
      <c r="TZO139" s="819"/>
      <c r="TZP139" s="819"/>
      <c r="TZQ139" s="819"/>
      <c r="TZR139" s="819"/>
      <c r="TZS139" s="819"/>
      <c r="TZT139" s="819"/>
      <c r="TZU139" s="819"/>
      <c r="TZV139" s="819"/>
      <c r="TZW139" s="819"/>
      <c r="TZX139" s="819"/>
      <c r="TZY139" s="819"/>
      <c r="TZZ139" s="819"/>
      <c r="UAA139" s="819"/>
      <c r="UAB139" s="819"/>
      <c r="UAC139" s="819"/>
      <c r="UAD139" s="819"/>
      <c r="UAE139" s="819"/>
      <c r="UAF139" s="819"/>
      <c r="UAG139" s="819"/>
      <c r="UAH139" s="819"/>
      <c r="UAI139" s="819"/>
      <c r="UAJ139" s="819"/>
      <c r="UAK139" s="819"/>
      <c r="UAL139" s="819"/>
      <c r="UAM139" s="819"/>
      <c r="UAN139" s="819"/>
      <c r="UAO139" s="819"/>
      <c r="UAP139" s="819"/>
      <c r="UAQ139" s="819"/>
      <c r="UAR139" s="819"/>
      <c r="UAS139" s="819"/>
      <c r="UAT139" s="819"/>
      <c r="UAU139" s="819"/>
      <c r="UAV139" s="819"/>
      <c r="UAW139" s="819"/>
      <c r="UAX139" s="819"/>
      <c r="UAY139" s="819"/>
      <c r="UAZ139" s="819"/>
      <c r="UBA139" s="819"/>
      <c r="UBB139" s="819"/>
      <c r="UBC139" s="819"/>
      <c r="UBD139" s="819"/>
      <c r="UBE139" s="819"/>
      <c r="UBF139" s="819"/>
      <c r="UBG139" s="819"/>
      <c r="UBH139" s="819"/>
      <c r="UBI139" s="819"/>
      <c r="UBJ139" s="819"/>
      <c r="UBK139" s="819"/>
      <c r="UBL139" s="819"/>
      <c r="UBM139" s="819"/>
      <c r="UBN139" s="819"/>
      <c r="UBO139" s="819"/>
      <c r="UBP139" s="819"/>
      <c r="UBQ139" s="819"/>
      <c r="UBR139" s="819"/>
      <c r="UBS139" s="819"/>
      <c r="UBT139" s="819"/>
      <c r="UBU139" s="819"/>
      <c r="UBV139" s="819"/>
      <c r="UBW139" s="819"/>
      <c r="UBX139" s="819"/>
      <c r="UBY139" s="819"/>
      <c r="UBZ139" s="819"/>
      <c r="UCA139" s="819"/>
      <c r="UCB139" s="819"/>
      <c r="UCC139" s="819"/>
      <c r="UCD139" s="819"/>
      <c r="UCE139" s="819"/>
      <c r="UCF139" s="819"/>
      <c r="UCG139" s="819"/>
      <c r="UCH139" s="819"/>
      <c r="UCI139" s="819"/>
      <c r="UCJ139" s="819"/>
      <c r="UCK139" s="819"/>
      <c r="UCL139" s="819"/>
      <c r="UCM139" s="819"/>
      <c r="UCN139" s="819"/>
      <c r="UCO139" s="819"/>
      <c r="UCP139" s="819"/>
      <c r="UCQ139" s="819"/>
      <c r="UCR139" s="819"/>
      <c r="UCS139" s="819"/>
      <c r="UCT139" s="819"/>
      <c r="UCU139" s="819"/>
      <c r="UCV139" s="819"/>
      <c r="UCW139" s="819"/>
      <c r="UCX139" s="819"/>
      <c r="UCY139" s="819"/>
      <c r="UCZ139" s="819"/>
      <c r="UDA139" s="819"/>
      <c r="UDB139" s="819"/>
      <c r="UDC139" s="819"/>
      <c r="UDD139" s="819"/>
      <c r="UDE139" s="819"/>
      <c r="UDF139" s="819"/>
      <c r="UDG139" s="819"/>
      <c r="UDH139" s="819"/>
      <c r="UDI139" s="819"/>
      <c r="UDJ139" s="819"/>
      <c r="UDK139" s="819"/>
      <c r="UDL139" s="819"/>
      <c r="UDM139" s="819"/>
      <c r="UDN139" s="819"/>
      <c r="UDO139" s="819"/>
      <c r="UDP139" s="819"/>
      <c r="UDQ139" s="819"/>
      <c r="UDR139" s="819"/>
      <c r="UDS139" s="819"/>
      <c r="UDT139" s="819"/>
      <c r="UDU139" s="819"/>
      <c r="UDV139" s="819"/>
      <c r="UDW139" s="819"/>
      <c r="UDX139" s="819"/>
      <c r="UDY139" s="819"/>
      <c r="UDZ139" s="819"/>
      <c r="UEA139" s="819"/>
      <c r="UEB139" s="819"/>
      <c r="UEC139" s="819"/>
      <c r="UED139" s="819"/>
      <c r="UEE139" s="819"/>
      <c r="UEF139" s="819"/>
      <c r="UEG139" s="819"/>
      <c r="UEH139" s="819"/>
      <c r="UEI139" s="819"/>
      <c r="UEJ139" s="819"/>
      <c r="UEK139" s="819"/>
      <c r="UEL139" s="819"/>
      <c r="UEM139" s="819"/>
      <c r="UEN139" s="819"/>
      <c r="UEO139" s="819"/>
      <c r="UEP139" s="819"/>
      <c r="UEQ139" s="819"/>
      <c r="UER139" s="819"/>
      <c r="UES139" s="819"/>
      <c r="UET139" s="819"/>
      <c r="UEU139" s="819"/>
      <c r="UEV139" s="819"/>
      <c r="UEW139" s="819"/>
      <c r="UEX139" s="819"/>
      <c r="UEY139" s="819"/>
      <c r="UEZ139" s="819"/>
      <c r="UFA139" s="819"/>
      <c r="UFB139" s="819"/>
      <c r="UFC139" s="819"/>
      <c r="UFD139" s="819"/>
      <c r="UFE139" s="819"/>
      <c r="UFF139" s="819"/>
      <c r="UFG139" s="819"/>
      <c r="UFH139" s="819"/>
      <c r="UFI139" s="819"/>
      <c r="UFJ139" s="819"/>
      <c r="UFK139" s="819"/>
      <c r="UFL139" s="819"/>
      <c r="UFM139" s="819"/>
      <c r="UFN139" s="819"/>
      <c r="UFO139" s="819"/>
      <c r="UFP139" s="819"/>
      <c r="UFQ139" s="819"/>
      <c r="UFR139" s="819"/>
      <c r="UFS139" s="819"/>
      <c r="UFT139" s="819"/>
      <c r="UFU139" s="819"/>
      <c r="UFV139" s="819"/>
      <c r="UFW139" s="819"/>
      <c r="UFX139" s="819"/>
      <c r="UFY139" s="819"/>
      <c r="UFZ139" s="819"/>
      <c r="UGA139" s="819"/>
      <c r="UGB139" s="819"/>
      <c r="UGC139" s="819"/>
      <c r="UGD139" s="819"/>
      <c r="UGE139" s="819"/>
      <c r="UGF139" s="819"/>
      <c r="UGG139" s="819"/>
      <c r="UGH139" s="819"/>
      <c r="UGI139" s="819"/>
      <c r="UGJ139" s="819"/>
      <c r="UGK139" s="819"/>
      <c r="UGL139" s="819"/>
      <c r="UGM139" s="819"/>
      <c r="UGN139" s="819"/>
      <c r="UGO139" s="819"/>
      <c r="UGP139" s="819"/>
      <c r="UGQ139" s="819"/>
      <c r="UGR139" s="819"/>
      <c r="UGS139" s="819"/>
      <c r="UGT139" s="819"/>
      <c r="UGU139" s="819"/>
      <c r="UGV139" s="819"/>
      <c r="UGW139" s="819"/>
      <c r="UGX139" s="819"/>
      <c r="UGY139" s="819"/>
      <c r="UGZ139" s="819"/>
      <c r="UHA139" s="819"/>
      <c r="UHB139" s="819"/>
      <c r="UHC139" s="819"/>
      <c r="UHD139" s="819"/>
      <c r="UHE139" s="819"/>
      <c r="UHF139" s="819"/>
      <c r="UHG139" s="819"/>
      <c r="UHH139" s="819"/>
      <c r="UHI139" s="819"/>
      <c r="UHJ139" s="819"/>
      <c r="UHK139" s="819"/>
      <c r="UHL139" s="819"/>
      <c r="UHM139" s="819"/>
      <c r="UHN139" s="819"/>
      <c r="UHO139" s="819"/>
      <c r="UHP139" s="819"/>
      <c r="UHQ139" s="819"/>
      <c r="UHR139" s="819"/>
      <c r="UHS139" s="819"/>
      <c r="UHT139" s="819"/>
      <c r="UHU139" s="819"/>
      <c r="UHV139" s="819"/>
      <c r="UHW139" s="819"/>
      <c r="UHX139" s="819"/>
      <c r="UHY139" s="819"/>
      <c r="UHZ139" s="819"/>
      <c r="UIA139" s="819"/>
      <c r="UIB139" s="819"/>
      <c r="UIC139" s="819"/>
      <c r="UID139" s="819"/>
      <c r="UIE139" s="819"/>
      <c r="UIF139" s="819"/>
      <c r="UIG139" s="819"/>
      <c r="UIH139" s="819"/>
      <c r="UII139" s="819"/>
      <c r="UIJ139" s="819"/>
      <c r="UIK139" s="819"/>
      <c r="UIL139" s="819"/>
      <c r="UIM139" s="819"/>
      <c r="UIN139" s="819"/>
      <c r="UIO139" s="819"/>
      <c r="UIP139" s="819"/>
      <c r="UIQ139" s="819"/>
      <c r="UIR139" s="819"/>
      <c r="UIS139" s="819"/>
      <c r="UIT139" s="819"/>
      <c r="UIU139" s="819"/>
      <c r="UIV139" s="819"/>
      <c r="UIW139" s="819"/>
      <c r="UIX139" s="819"/>
      <c r="UIY139" s="819"/>
      <c r="UIZ139" s="819"/>
      <c r="UJA139" s="819"/>
      <c r="UJB139" s="819"/>
      <c r="UJC139" s="819"/>
      <c r="UJD139" s="819"/>
      <c r="UJE139" s="819"/>
      <c r="UJF139" s="819"/>
      <c r="UJG139" s="819"/>
      <c r="UJH139" s="819"/>
      <c r="UJI139" s="819"/>
      <c r="UJJ139" s="819"/>
      <c r="UJK139" s="819"/>
      <c r="UJL139" s="819"/>
      <c r="UJM139" s="819"/>
      <c r="UJN139" s="819"/>
      <c r="UJO139" s="819"/>
      <c r="UJP139" s="819"/>
      <c r="UJQ139" s="819"/>
      <c r="UJR139" s="819"/>
      <c r="UJS139" s="819"/>
      <c r="UJT139" s="819"/>
      <c r="UJU139" s="819"/>
      <c r="UJV139" s="819"/>
      <c r="UJW139" s="819"/>
      <c r="UJX139" s="819"/>
      <c r="UJY139" s="819"/>
      <c r="UJZ139" s="819"/>
      <c r="UKA139" s="819"/>
      <c r="UKB139" s="819"/>
      <c r="UKC139" s="819"/>
      <c r="UKD139" s="819"/>
      <c r="UKE139" s="819"/>
      <c r="UKF139" s="819"/>
      <c r="UKG139" s="819"/>
      <c r="UKH139" s="819"/>
      <c r="UKI139" s="819"/>
      <c r="UKJ139" s="819"/>
      <c r="UKK139" s="819"/>
      <c r="UKL139" s="819"/>
      <c r="UKM139" s="819"/>
      <c r="UKN139" s="819"/>
      <c r="UKO139" s="819"/>
      <c r="UKP139" s="819"/>
      <c r="UKQ139" s="819"/>
      <c r="UKR139" s="819"/>
      <c r="UKS139" s="819"/>
      <c r="UKT139" s="819"/>
      <c r="UKU139" s="819"/>
      <c r="UKV139" s="819"/>
      <c r="UKW139" s="819"/>
      <c r="UKX139" s="819"/>
      <c r="UKY139" s="819"/>
      <c r="UKZ139" s="819"/>
      <c r="ULA139" s="819"/>
      <c r="ULB139" s="819"/>
      <c r="ULC139" s="819"/>
      <c r="ULD139" s="819"/>
      <c r="ULE139" s="819"/>
      <c r="ULF139" s="819"/>
      <c r="ULG139" s="819"/>
      <c r="ULH139" s="819"/>
      <c r="ULI139" s="819"/>
      <c r="ULJ139" s="819"/>
      <c r="ULK139" s="819"/>
      <c r="ULL139" s="819"/>
      <c r="ULM139" s="819"/>
      <c r="ULN139" s="819"/>
      <c r="ULO139" s="819"/>
      <c r="ULP139" s="819"/>
      <c r="ULQ139" s="819"/>
      <c r="ULR139" s="819"/>
      <c r="ULS139" s="819"/>
      <c r="ULT139" s="819"/>
      <c r="ULU139" s="819"/>
      <c r="ULV139" s="819"/>
      <c r="ULW139" s="819"/>
      <c r="ULX139" s="819"/>
      <c r="ULY139" s="819"/>
      <c r="ULZ139" s="819"/>
      <c r="UMA139" s="819"/>
      <c r="UMB139" s="819"/>
      <c r="UMC139" s="819"/>
      <c r="UMD139" s="819"/>
      <c r="UME139" s="819"/>
      <c r="UMF139" s="819"/>
      <c r="UMG139" s="819"/>
      <c r="UMH139" s="819"/>
      <c r="UMI139" s="819"/>
      <c r="UMJ139" s="819"/>
      <c r="UMK139" s="819"/>
      <c r="UML139" s="819"/>
      <c r="UMM139" s="819"/>
      <c r="UMN139" s="819"/>
      <c r="UMO139" s="819"/>
      <c r="UMP139" s="819"/>
      <c r="UMQ139" s="819"/>
      <c r="UMR139" s="819"/>
      <c r="UMS139" s="819"/>
      <c r="UMT139" s="819"/>
      <c r="UMU139" s="819"/>
      <c r="UMV139" s="819"/>
      <c r="UMW139" s="819"/>
      <c r="UMX139" s="819"/>
      <c r="UMY139" s="819"/>
      <c r="UMZ139" s="819"/>
      <c r="UNA139" s="819"/>
      <c r="UNB139" s="819"/>
      <c r="UNC139" s="819"/>
      <c r="UND139" s="819"/>
      <c r="UNE139" s="819"/>
      <c r="UNF139" s="819"/>
      <c r="UNG139" s="819"/>
      <c r="UNH139" s="819"/>
      <c r="UNI139" s="819"/>
      <c r="UNJ139" s="819"/>
      <c r="UNK139" s="819"/>
      <c r="UNL139" s="819"/>
      <c r="UNM139" s="819"/>
      <c r="UNN139" s="819"/>
      <c r="UNO139" s="819"/>
      <c r="UNP139" s="819"/>
      <c r="UNQ139" s="819"/>
      <c r="UNR139" s="819"/>
      <c r="UNS139" s="819"/>
      <c r="UNT139" s="819"/>
      <c r="UNU139" s="819"/>
      <c r="UNV139" s="819"/>
      <c r="UNW139" s="819"/>
      <c r="UNX139" s="819"/>
      <c r="UNY139" s="819"/>
      <c r="UNZ139" s="819"/>
      <c r="UOA139" s="819"/>
      <c r="UOB139" s="819"/>
      <c r="UOC139" s="819"/>
      <c r="UOD139" s="819"/>
      <c r="UOE139" s="819"/>
      <c r="UOF139" s="819"/>
      <c r="UOG139" s="819"/>
      <c r="UOH139" s="819"/>
      <c r="UOI139" s="819"/>
      <c r="UOJ139" s="819"/>
      <c r="UOK139" s="819"/>
      <c r="UOL139" s="819"/>
      <c r="UOM139" s="819"/>
      <c r="UON139" s="819"/>
      <c r="UOO139" s="819"/>
      <c r="UOP139" s="819"/>
      <c r="UOQ139" s="819"/>
      <c r="UOR139" s="819"/>
      <c r="UOS139" s="819"/>
      <c r="UOT139" s="819"/>
      <c r="UOU139" s="819"/>
      <c r="UOV139" s="819"/>
      <c r="UOW139" s="819"/>
      <c r="UOX139" s="819"/>
      <c r="UOY139" s="819"/>
      <c r="UOZ139" s="819"/>
      <c r="UPA139" s="819"/>
      <c r="UPB139" s="819"/>
      <c r="UPC139" s="819"/>
      <c r="UPD139" s="819"/>
      <c r="UPE139" s="819"/>
      <c r="UPF139" s="819"/>
      <c r="UPG139" s="819"/>
      <c r="UPH139" s="819"/>
      <c r="UPI139" s="819"/>
      <c r="UPJ139" s="819"/>
      <c r="UPK139" s="819"/>
      <c r="UPL139" s="819"/>
      <c r="UPM139" s="819"/>
      <c r="UPN139" s="819"/>
      <c r="UPO139" s="819"/>
      <c r="UPP139" s="819"/>
      <c r="UPQ139" s="819"/>
      <c r="UPR139" s="819"/>
      <c r="UPS139" s="819"/>
      <c r="UPT139" s="819"/>
      <c r="UPU139" s="819"/>
      <c r="UPV139" s="819"/>
      <c r="UPW139" s="819"/>
      <c r="UPX139" s="819"/>
      <c r="UPY139" s="819"/>
      <c r="UPZ139" s="819"/>
      <c r="UQA139" s="819"/>
      <c r="UQB139" s="819"/>
      <c r="UQC139" s="819"/>
      <c r="UQD139" s="819"/>
      <c r="UQE139" s="819"/>
      <c r="UQF139" s="819"/>
      <c r="UQG139" s="819"/>
      <c r="UQH139" s="819"/>
      <c r="UQI139" s="819"/>
      <c r="UQJ139" s="819"/>
      <c r="UQK139" s="819"/>
      <c r="UQL139" s="819"/>
      <c r="UQM139" s="819"/>
      <c r="UQN139" s="819"/>
      <c r="UQO139" s="819"/>
      <c r="UQP139" s="819"/>
      <c r="UQQ139" s="819"/>
      <c r="UQR139" s="819"/>
      <c r="UQS139" s="819"/>
      <c r="UQT139" s="819"/>
      <c r="UQU139" s="819"/>
      <c r="UQV139" s="819"/>
      <c r="UQW139" s="819"/>
      <c r="UQX139" s="819"/>
      <c r="UQY139" s="819"/>
      <c r="UQZ139" s="819"/>
      <c r="URA139" s="819"/>
      <c r="URB139" s="819"/>
      <c r="URC139" s="819"/>
      <c r="URD139" s="819"/>
      <c r="URE139" s="819"/>
      <c r="URF139" s="819"/>
      <c r="URG139" s="819"/>
      <c r="URH139" s="819"/>
      <c r="URI139" s="819"/>
      <c r="URJ139" s="819"/>
      <c r="URK139" s="819"/>
      <c r="URL139" s="819"/>
      <c r="URM139" s="819"/>
      <c r="URN139" s="819"/>
      <c r="URO139" s="819"/>
      <c r="URP139" s="819"/>
      <c r="URQ139" s="819"/>
      <c r="URR139" s="819"/>
      <c r="URS139" s="819"/>
      <c r="URT139" s="819"/>
      <c r="URU139" s="819"/>
      <c r="URV139" s="819"/>
      <c r="URW139" s="819"/>
      <c r="URX139" s="819"/>
      <c r="URY139" s="819"/>
      <c r="URZ139" s="819"/>
      <c r="USA139" s="819"/>
      <c r="USB139" s="819"/>
      <c r="USC139" s="819"/>
      <c r="USD139" s="819"/>
      <c r="USE139" s="819"/>
      <c r="USF139" s="819"/>
      <c r="USG139" s="819"/>
      <c r="USH139" s="819"/>
      <c r="USI139" s="819"/>
      <c r="USJ139" s="819"/>
      <c r="USK139" s="819"/>
      <c r="USL139" s="819"/>
      <c r="USM139" s="819"/>
      <c r="USN139" s="819"/>
      <c r="USO139" s="819"/>
      <c r="USP139" s="819"/>
      <c r="USQ139" s="819"/>
      <c r="USR139" s="819"/>
      <c r="USS139" s="819"/>
      <c r="UST139" s="819"/>
      <c r="USU139" s="819"/>
      <c r="USV139" s="819"/>
      <c r="USW139" s="819"/>
      <c r="USX139" s="819"/>
      <c r="USY139" s="819"/>
      <c r="USZ139" s="819"/>
      <c r="UTA139" s="819"/>
      <c r="UTB139" s="819"/>
      <c r="UTC139" s="819"/>
      <c r="UTD139" s="819"/>
      <c r="UTE139" s="819"/>
      <c r="UTF139" s="819"/>
      <c r="UTG139" s="819"/>
      <c r="UTH139" s="819"/>
      <c r="UTI139" s="819"/>
      <c r="UTJ139" s="819"/>
      <c r="UTK139" s="819"/>
      <c r="UTL139" s="819"/>
      <c r="UTM139" s="819"/>
      <c r="UTN139" s="819"/>
      <c r="UTO139" s="819"/>
      <c r="UTP139" s="819"/>
      <c r="UTQ139" s="819"/>
      <c r="UTR139" s="819"/>
      <c r="UTS139" s="819"/>
      <c r="UTT139" s="819"/>
      <c r="UTU139" s="819"/>
      <c r="UTV139" s="819"/>
      <c r="UTW139" s="819"/>
      <c r="UTX139" s="819"/>
      <c r="UTY139" s="819"/>
      <c r="UTZ139" s="819"/>
      <c r="UUA139" s="819"/>
      <c r="UUB139" s="819"/>
      <c r="UUC139" s="819"/>
      <c r="UUD139" s="819"/>
      <c r="UUE139" s="819"/>
      <c r="UUF139" s="819"/>
      <c r="UUG139" s="819"/>
      <c r="UUH139" s="819"/>
      <c r="UUI139" s="819"/>
      <c r="UUJ139" s="819"/>
      <c r="UUK139" s="819"/>
      <c r="UUL139" s="819"/>
      <c r="UUM139" s="819"/>
      <c r="UUN139" s="819"/>
      <c r="UUO139" s="819"/>
      <c r="UUP139" s="819"/>
      <c r="UUQ139" s="819"/>
      <c r="UUR139" s="819"/>
      <c r="UUS139" s="819"/>
      <c r="UUT139" s="819"/>
      <c r="UUU139" s="819"/>
      <c r="UUV139" s="819"/>
      <c r="UUW139" s="819"/>
      <c r="UUX139" s="819"/>
      <c r="UUY139" s="819"/>
      <c r="UUZ139" s="819"/>
      <c r="UVA139" s="819"/>
      <c r="UVB139" s="819"/>
      <c r="UVC139" s="819"/>
      <c r="UVD139" s="819"/>
      <c r="UVE139" s="819"/>
      <c r="UVF139" s="819"/>
      <c r="UVG139" s="819"/>
      <c r="UVH139" s="819"/>
      <c r="UVI139" s="819"/>
      <c r="UVJ139" s="819"/>
      <c r="UVK139" s="819"/>
      <c r="UVL139" s="819"/>
      <c r="UVM139" s="819"/>
      <c r="UVN139" s="819"/>
      <c r="UVO139" s="819"/>
      <c r="UVP139" s="819"/>
      <c r="UVQ139" s="819"/>
      <c r="UVR139" s="819"/>
      <c r="UVS139" s="819"/>
      <c r="UVT139" s="819"/>
      <c r="UVU139" s="819"/>
      <c r="UVV139" s="819"/>
      <c r="UVW139" s="819"/>
      <c r="UVX139" s="819"/>
      <c r="UVY139" s="819"/>
      <c r="UVZ139" s="819"/>
      <c r="UWA139" s="819"/>
      <c r="UWB139" s="819"/>
      <c r="UWC139" s="819"/>
      <c r="UWD139" s="819"/>
      <c r="UWE139" s="819"/>
      <c r="UWF139" s="819"/>
      <c r="UWG139" s="819"/>
      <c r="UWH139" s="819"/>
      <c r="UWI139" s="819"/>
      <c r="UWJ139" s="819"/>
      <c r="UWK139" s="819"/>
      <c r="UWL139" s="819"/>
      <c r="UWM139" s="819"/>
      <c r="UWN139" s="819"/>
      <c r="UWO139" s="819"/>
      <c r="UWP139" s="819"/>
      <c r="UWQ139" s="819"/>
      <c r="UWR139" s="819"/>
      <c r="UWS139" s="819"/>
      <c r="UWT139" s="819"/>
      <c r="UWU139" s="819"/>
      <c r="UWV139" s="819"/>
      <c r="UWW139" s="819"/>
      <c r="UWX139" s="819"/>
      <c r="UWY139" s="819"/>
      <c r="UWZ139" s="819"/>
      <c r="UXA139" s="819"/>
      <c r="UXB139" s="819"/>
      <c r="UXC139" s="819"/>
      <c r="UXD139" s="819"/>
      <c r="UXE139" s="819"/>
      <c r="UXF139" s="819"/>
      <c r="UXG139" s="819"/>
      <c r="UXH139" s="819"/>
      <c r="UXI139" s="819"/>
      <c r="UXJ139" s="819"/>
      <c r="UXK139" s="819"/>
      <c r="UXL139" s="819"/>
      <c r="UXM139" s="819"/>
      <c r="UXN139" s="819"/>
      <c r="UXO139" s="819"/>
      <c r="UXP139" s="819"/>
      <c r="UXQ139" s="819"/>
      <c r="UXR139" s="819"/>
      <c r="UXS139" s="819"/>
      <c r="UXT139" s="819"/>
      <c r="UXU139" s="819"/>
      <c r="UXV139" s="819"/>
      <c r="UXW139" s="819"/>
      <c r="UXX139" s="819"/>
      <c r="UXY139" s="819"/>
      <c r="UXZ139" s="819"/>
      <c r="UYA139" s="819"/>
      <c r="UYB139" s="819"/>
      <c r="UYC139" s="819"/>
      <c r="UYD139" s="819"/>
      <c r="UYE139" s="819"/>
      <c r="UYF139" s="819"/>
      <c r="UYG139" s="819"/>
      <c r="UYH139" s="819"/>
      <c r="UYI139" s="819"/>
      <c r="UYJ139" s="819"/>
      <c r="UYK139" s="819"/>
      <c r="UYL139" s="819"/>
      <c r="UYM139" s="819"/>
      <c r="UYN139" s="819"/>
      <c r="UYO139" s="819"/>
      <c r="UYP139" s="819"/>
      <c r="UYQ139" s="819"/>
      <c r="UYR139" s="819"/>
      <c r="UYS139" s="819"/>
      <c r="UYT139" s="819"/>
      <c r="UYU139" s="819"/>
      <c r="UYV139" s="819"/>
      <c r="UYW139" s="819"/>
      <c r="UYX139" s="819"/>
      <c r="UYY139" s="819"/>
      <c r="UYZ139" s="819"/>
      <c r="UZA139" s="819"/>
      <c r="UZB139" s="819"/>
      <c r="UZC139" s="819"/>
      <c r="UZD139" s="819"/>
      <c r="UZE139" s="819"/>
      <c r="UZF139" s="819"/>
      <c r="UZG139" s="819"/>
      <c r="UZH139" s="819"/>
      <c r="UZI139" s="819"/>
      <c r="UZJ139" s="819"/>
      <c r="UZK139" s="819"/>
      <c r="UZL139" s="819"/>
      <c r="UZM139" s="819"/>
      <c r="UZN139" s="819"/>
      <c r="UZO139" s="819"/>
      <c r="UZP139" s="819"/>
      <c r="UZQ139" s="819"/>
      <c r="UZR139" s="819"/>
      <c r="UZS139" s="819"/>
      <c r="UZT139" s="819"/>
      <c r="UZU139" s="819"/>
      <c r="UZV139" s="819"/>
      <c r="UZW139" s="819"/>
      <c r="UZX139" s="819"/>
      <c r="UZY139" s="819"/>
      <c r="UZZ139" s="819"/>
      <c r="VAA139" s="819"/>
      <c r="VAB139" s="819"/>
      <c r="VAC139" s="819"/>
      <c r="VAD139" s="819"/>
      <c r="VAE139" s="819"/>
      <c r="VAF139" s="819"/>
      <c r="VAG139" s="819"/>
      <c r="VAH139" s="819"/>
      <c r="VAI139" s="819"/>
      <c r="VAJ139" s="819"/>
      <c r="VAK139" s="819"/>
      <c r="VAL139" s="819"/>
      <c r="VAM139" s="819"/>
      <c r="VAN139" s="819"/>
      <c r="VAO139" s="819"/>
      <c r="VAP139" s="819"/>
      <c r="VAQ139" s="819"/>
      <c r="VAR139" s="819"/>
      <c r="VAS139" s="819"/>
      <c r="VAT139" s="819"/>
      <c r="VAU139" s="819"/>
      <c r="VAV139" s="819"/>
      <c r="VAW139" s="819"/>
      <c r="VAX139" s="819"/>
      <c r="VAY139" s="819"/>
      <c r="VAZ139" s="819"/>
      <c r="VBA139" s="819"/>
      <c r="VBB139" s="819"/>
      <c r="VBC139" s="819"/>
      <c r="VBD139" s="819"/>
      <c r="VBE139" s="819"/>
      <c r="VBF139" s="819"/>
      <c r="VBG139" s="819"/>
      <c r="VBH139" s="819"/>
      <c r="VBI139" s="819"/>
      <c r="VBJ139" s="819"/>
      <c r="VBK139" s="819"/>
      <c r="VBL139" s="819"/>
      <c r="VBM139" s="819"/>
      <c r="VBN139" s="819"/>
      <c r="VBO139" s="819"/>
      <c r="VBP139" s="819"/>
      <c r="VBQ139" s="819"/>
      <c r="VBR139" s="819"/>
      <c r="VBS139" s="819"/>
      <c r="VBT139" s="819"/>
      <c r="VBU139" s="819"/>
      <c r="VBV139" s="819"/>
      <c r="VBW139" s="819"/>
      <c r="VBX139" s="819"/>
      <c r="VBY139" s="819"/>
      <c r="VBZ139" s="819"/>
      <c r="VCA139" s="819"/>
      <c r="VCB139" s="819"/>
      <c r="VCC139" s="819"/>
      <c r="VCD139" s="819"/>
      <c r="VCE139" s="819"/>
      <c r="VCF139" s="819"/>
      <c r="VCG139" s="819"/>
      <c r="VCH139" s="819"/>
      <c r="VCI139" s="819"/>
      <c r="VCJ139" s="819"/>
      <c r="VCK139" s="819"/>
      <c r="VCL139" s="819"/>
      <c r="VCM139" s="819"/>
      <c r="VCN139" s="819"/>
      <c r="VCO139" s="819"/>
      <c r="VCP139" s="819"/>
      <c r="VCQ139" s="819"/>
      <c r="VCR139" s="819"/>
      <c r="VCS139" s="819"/>
      <c r="VCT139" s="819"/>
      <c r="VCU139" s="819"/>
      <c r="VCV139" s="819"/>
      <c r="VCW139" s="819"/>
      <c r="VCX139" s="819"/>
      <c r="VCY139" s="819"/>
      <c r="VCZ139" s="819"/>
      <c r="VDA139" s="819"/>
      <c r="VDB139" s="819"/>
      <c r="VDC139" s="819"/>
      <c r="VDD139" s="819"/>
      <c r="VDE139" s="819"/>
      <c r="VDF139" s="819"/>
      <c r="VDG139" s="819"/>
      <c r="VDH139" s="819"/>
      <c r="VDI139" s="819"/>
      <c r="VDJ139" s="819"/>
      <c r="VDK139" s="819"/>
      <c r="VDL139" s="819"/>
      <c r="VDM139" s="819"/>
      <c r="VDN139" s="819"/>
      <c r="VDO139" s="819"/>
      <c r="VDP139" s="819"/>
      <c r="VDQ139" s="819"/>
      <c r="VDR139" s="819"/>
      <c r="VDS139" s="819"/>
      <c r="VDT139" s="819"/>
      <c r="VDU139" s="819"/>
      <c r="VDV139" s="819"/>
      <c r="VDW139" s="819"/>
      <c r="VDX139" s="819"/>
      <c r="VDY139" s="819"/>
      <c r="VDZ139" s="819"/>
      <c r="VEA139" s="819"/>
      <c r="VEB139" s="819"/>
      <c r="VEC139" s="819"/>
      <c r="VED139" s="819"/>
      <c r="VEE139" s="819"/>
      <c r="VEF139" s="819"/>
      <c r="VEG139" s="819"/>
      <c r="VEH139" s="819"/>
      <c r="VEI139" s="819"/>
      <c r="VEJ139" s="819"/>
      <c r="VEK139" s="819"/>
      <c r="VEL139" s="819"/>
      <c r="VEM139" s="819"/>
      <c r="VEN139" s="819"/>
      <c r="VEO139" s="819"/>
      <c r="VEP139" s="819"/>
      <c r="VEQ139" s="819"/>
      <c r="VER139" s="819"/>
      <c r="VES139" s="819"/>
      <c r="VET139" s="819"/>
      <c r="VEU139" s="819"/>
      <c r="VEV139" s="819"/>
      <c r="VEW139" s="819"/>
      <c r="VEX139" s="819"/>
      <c r="VEY139" s="819"/>
      <c r="VEZ139" s="819"/>
      <c r="VFA139" s="819"/>
      <c r="VFB139" s="819"/>
      <c r="VFC139" s="819"/>
      <c r="VFD139" s="819"/>
      <c r="VFE139" s="819"/>
      <c r="VFF139" s="819"/>
      <c r="VFG139" s="819"/>
      <c r="VFH139" s="819"/>
      <c r="VFI139" s="819"/>
      <c r="VFJ139" s="819"/>
      <c r="VFK139" s="819"/>
      <c r="VFL139" s="819"/>
      <c r="VFM139" s="819"/>
      <c r="VFN139" s="819"/>
      <c r="VFO139" s="819"/>
      <c r="VFP139" s="819"/>
      <c r="VFQ139" s="819"/>
      <c r="VFR139" s="819"/>
      <c r="VFS139" s="819"/>
      <c r="VFT139" s="819"/>
      <c r="VFU139" s="819"/>
      <c r="VFV139" s="819"/>
      <c r="VFW139" s="819"/>
      <c r="VFX139" s="819"/>
      <c r="VFY139" s="819"/>
      <c r="VFZ139" s="819"/>
      <c r="VGA139" s="819"/>
      <c r="VGB139" s="819"/>
      <c r="VGC139" s="819"/>
      <c r="VGD139" s="819"/>
      <c r="VGE139" s="819"/>
      <c r="VGF139" s="819"/>
      <c r="VGG139" s="819"/>
      <c r="VGH139" s="819"/>
      <c r="VGI139" s="819"/>
      <c r="VGJ139" s="819"/>
      <c r="VGK139" s="819"/>
      <c r="VGL139" s="819"/>
      <c r="VGM139" s="819"/>
      <c r="VGN139" s="819"/>
      <c r="VGO139" s="819"/>
      <c r="VGP139" s="819"/>
      <c r="VGQ139" s="819"/>
      <c r="VGR139" s="819"/>
      <c r="VGS139" s="819"/>
      <c r="VGT139" s="819"/>
      <c r="VGU139" s="819"/>
      <c r="VGV139" s="819"/>
      <c r="VGW139" s="819"/>
      <c r="VGX139" s="819"/>
      <c r="VGY139" s="819"/>
      <c r="VGZ139" s="819"/>
      <c r="VHA139" s="819"/>
      <c r="VHB139" s="819"/>
      <c r="VHC139" s="819"/>
      <c r="VHD139" s="819"/>
      <c r="VHE139" s="819"/>
      <c r="VHF139" s="819"/>
      <c r="VHG139" s="819"/>
      <c r="VHH139" s="819"/>
      <c r="VHI139" s="819"/>
      <c r="VHJ139" s="819"/>
      <c r="VHK139" s="819"/>
      <c r="VHL139" s="819"/>
      <c r="VHM139" s="819"/>
      <c r="VHN139" s="819"/>
      <c r="VHO139" s="819"/>
      <c r="VHP139" s="819"/>
      <c r="VHQ139" s="819"/>
      <c r="VHR139" s="819"/>
      <c r="VHS139" s="819"/>
      <c r="VHT139" s="819"/>
      <c r="VHU139" s="819"/>
      <c r="VHV139" s="819"/>
      <c r="VHW139" s="819"/>
      <c r="VHX139" s="819"/>
      <c r="VHY139" s="819"/>
      <c r="VHZ139" s="819"/>
      <c r="VIA139" s="819"/>
      <c r="VIB139" s="819"/>
      <c r="VIC139" s="819"/>
      <c r="VID139" s="819"/>
      <c r="VIE139" s="819"/>
      <c r="VIF139" s="819"/>
      <c r="VIG139" s="819"/>
      <c r="VIH139" s="819"/>
      <c r="VII139" s="819"/>
      <c r="VIJ139" s="819"/>
      <c r="VIK139" s="819"/>
      <c r="VIL139" s="819"/>
      <c r="VIM139" s="819"/>
      <c r="VIN139" s="819"/>
      <c r="VIO139" s="819"/>
      <c r="VIP139" s="819"/>
      <c r="VIQ139" s="819"/>
      <c r="VIR139" s="819"/>
      <c r="VIS139" s="819"/>
      <c r="VIT139" s="819"/>
      <c r="VIU139" s="819"/>
      <c r="VIV139" s="819"/>
      <c r="VIW139" s="819"/>
      <c r="VIX139" s="819"/>
      <c r="VIY139" s="819"/>
      <c r="VIZ139" s="819"/>
      <c r="VJA139" s="819"/>
      <c r="VJB139" s="819"/>
      <c r="VJC139" s="819"/>
      <c r="VJD139" s="819"/>
      <c r="VJE139" s="819"/>
      <c r="VJF139" s="819"/>
      <c r="VJG139" s="819"/>
      <c r="VJH139" s="819"/>
      <c r="VJI139" s="819"/>
      <c r="VJJ139" s="819"/>
      <c r="VJK139" s="819"/>
      <c r="VJL139" s="819"/>
      <c r="VJM139" s="819"/>
      <c r="VJN139" s="819"/>
      <c r="VJO139" s="819"/>
      <c r="VJP139" s="819"/>
      <c r="VJQ139" s="819"/>
      <c r="VJR139" s="819"/>
      <c r="VJS139" s="819"/>
      <c r="VJT139" s="819"/>
      <c r="VJU139" s="819"/>
      <c r="VJV139" s="819"/>
      <c r="VJW139" s="819"/>
      <c r="VJX139" s="819"/>
      <c r="VJY139" s="819"/>
      <c r="VJZ139" s="819"/>
      <c r="VKA139" s="819"/>
      <c r="VKB139" s="819"/>
      <c r="VKC139" s="819"/>
      <c r="VKD139" s="819"/>
      <c r="VKE139" s="819"/>
      <c r="VKF139" s="819"/>
      <c r="VKG139" s="819"/>
      <c r="VKH139" s="819"/>
      <c r="VKI139" s="819"/>
      <c r="VKJ139" s="819"/>
      <c r="VKK139" s="819"/>
      <c r="VKL139" s="819"/>
      <c r="VKM139" s="819"/>
      <c r="VKN139" s="819"/>
      <c r="VKO139" s="819"/>
      <c r="VKP139" s="819"/>
      <c r="VKQ139" s="819"/>
      <c r="VKR139" s="819"/>
      <c r="VKS139" s="819"/>
      <c r="VKT139" s="819"/>
      <c r="VKU139" s="819"/>
      <c r="VKV139" s="819"/>
      <c r="VKW139" s="819"/>
      <c r="VKX139" s="819"/>
      <c r="VKY139" s="819"/>
      <c r="VKZ139" s="819"/>
      <c r="VLA139" s="819"/>
      <c r="VLB139" s="819"/>
      <c r="VLC139" s="819"/>
      <c r="VLD139" s="819"/>
      <c r="VLE139" s="819"/>
      <c r="VLF139" s="819"/>
      <c r="VLG139" s="819"/>
      <c r="VLH139" s="819"/>
      <c r="VLI139" s="819"/>
      <c r="VLJ139" s="819"/>
      <c r="VLK139" s="819"/>
      <c r="VLL139" s="819"/>
      <c r="VLM139" s="819"/>
      <c r="VLN139" s="819"/>
      <c r="VLO139" s="819"/>
      <c r="VLP139" s="819"/>
      <c r="VLQ139" s="819"/>
      <c r="VLR139" s="819"/>
      <c r="VLS139" s="819"/>
      <c r="VLT139" s="819"/>
      <c r="VLU139" s="819"/>
      <c r="VLV139" s="819"/>
      <c r="VLW139" s="819"/>
      <c r="VLX139" s="819"/>
      <c r="VLY139" s="819"/>
      <c r="VLZ139" s="819"/>
      <c r="VMA139" s="819"/>
      <c r="VMB139" s="819"/>
      <c r="VMC139" s="819"/>
      <c r="VMD139" s="819"/>
      <c r="VME139" s="819"/>
      <c r="VMF139" s="819"/>
      <c r="VMG139" s="819"/>
      <c r="VMH139" s="819"/>
      <c r="VMI139" s="819"/>
      <c r="VMJ139" s="819"/>
      <c r="VMK139" s="819"/>
      <c r="VML139" s="819"/>
      <c r="VMM139" s="819"/>
      <c r="VMN139" s="819"/>
      <c r="VMO139" s="819"/>
      <c r="VMP139" s="819"/>
      <c r="VMQ139" s="819"/>
      <c r="VMR139" s="819"/>
      <c r="VMS139" s="819"/>
      <c r="VMT139" s="819"/>
      <c r="VMU139" s="819"/>
      <c r="VMV139" s="819"/>
      <c r="VMW139" s="819"/>
      <c r="VMX139" s="819"/>
      <c r="VMY139" s="819"/>
      <c r="VMZ139" s="819"/>
      <c r="VNA139" s="819"/>
      <c r="VNB139" s="819"/>
      <c r="VNC139" s="819"/>
      <c r="VND139" s="819"/>
      <c r="VNE139" s="819"/>
      <c r="VNF139" s="819"/>
      <c r="VNG139" s="819"/>
      <c r="VNH139" s="819"/>
      <c r="VNI139" s="819"/>
      <c r="VNJ139" s="819"/>
      <c r="VNK139" s="819"/>
      <c r="VNL139" s="819"/>
      <c r="VNM139" s="819"/>
      <c r="VNN139" s="819"/>
      <c r="VNO139" s="819"/>
      <c r="VNP139" s="819"/>
      <c r="VNQ139" s="819"/>
      <c r="VNR139" s="819"/>
      <c r="VNS139" s="819"/>
      <c r="VNT139" s="819"/>
      <c r="VNU139" s="819"/>
      <c r="VNV139" s="819"/>
      <c r="VNW139" s="819"/>
      <c r="VNX139" s="819"/>
      <c r="VNY139" s="819"/>
      <c r="VNZ139" s="819"/>
      <c r="VOA139" s="819"/>
      <c r="VOB139" s="819"/>
      <c r="VOC139" s="819"/>
      <c r="VOD139" s="819"/>
      <c r="VOE139" s="819"/>
      <c r="VOF139" s="819"/>
      <c r="VOG139" s="819"/>
      <c r="VOH139" s="819"/>
      <c r="VOI139" s="819"/>
      <c r="VOJ139" s="819"/>
      <c r="VOK139" s="819"/>
      <c r="VOL139" s="819"/>
      <c r="VOM139" s="819"/>
      <c r="VON139" s="819"/>
      <c r="VOO139" s="819"/>
      <c r="VOP139" s="819"/>
      <c r="VOQ139" s="819"/>
      <c r="VOR139" s="819"/>
      <c r="VOS139" s="819"/>
      <c r="VOT139" s="819"/>
      <c r="VOU139" s="819"/>
      <c r="VOV139" s="819"/>
      <c r="VOW139" s="819"/>
      <c r="VOX139" s="819"/>
      <c r="VOY139" s="819"/>
      <c r="VOZ139" s="819"/>
      <c r="VPA139" s="819"/>
      <c r="VPB139" s="819"/>
      <c r="VPC139" s="819"/>
      <c r="VPD139" s="819"/>
      <c r="VPE139" s="819"/>
      <c r="VPF139" s="819"/>
      <c r="VPG139" s="819"/>
      <c r="VPH139" s="819"/>
      <c r="VPI139" s="819"/>
      <c r="VPJ139" s="819"/>
      <c r="VPK139" s="819"/>
      <c r="VPL139" s="819"/>
      <c r="VPM139" s="819"/>
      <c r="VPN139" s="819"/>
      <c r="VPO139" s="819"/>
      <c r="VPP139" s="819"/>
      <c r="VPQ139" s="819"/>
      <c r="VPR139" s="819"/>
      <c r="VPS139" s="819"/>
      <c r="VPT139" s="819"/>
      <c r="VPU139" s="819"/>
      <c r="VPV139" s="819"/>
      <c r="VPW139" s="819"/>
      <c r="VPX139" s="819"/>
      <c r="VPY139" s="819"/>
      <c r="VPZ139" s="819"/>
      <c r="VQA139" s="819"/>
      <c r="VQB139" s="819"/>
      <c r="VQC139" s="819"/>
      <c r="VQD139" s="819"/>
      <c r="VQE139" s="819"/>
      <c r="VQF139" s="819"/>
      <c r="VQG139" s="819"/>
      <c r="VQH139" s="819"/>
      <c r="VQI139" s="819"/>
      <c r="VQJ139" s="819"/>
      <c r="VQK139" s="819"/>
      <c r="VQL139" s="819"/>
      <c r="VQM139" s="819"/>
      <c r="VQN139" s="819"/>
      <c r="VQO139" s="819"/>
      <c r="VQP139" s="819"/>
      <c r="VQQ139" s="819"/>
      <c r="VQR139" s="819"/>
      <c r="VQS139" s="819"/>
      <c r="VQT139" s="819"/>
      <c r="VQU139" s="819"/>
      <c r="VQV139" s="819"/>
      <c r="VQW139" s="819"/>
      <c r="VQX139" s="819"/>
      <c r="VQY139" s="819"/>
      <c r="VQZ139" s="819"/>
      <c r="VRA139" s="819"/>
      <c r="VRB139" s="819"/>
      <c r="VRC139" s="819"/>
      <c r="VRD139" s="819"/>
      <c r="VRE139" s="819"/>
      <c r="VRF139" s="819"/>
      <c r="VRG139" s="819"/>
      <c r="VRH139" s="819"/>
      <c r="VRI139" s="819"/>
      <c r="VRJ139" s="819"/>
      <c r="VRK139" s="819"/>
      <c r="VRL139" s="819"/>
      <c r="VRM139" s="819"/>
      <c r="VRN139" s="819"/>
      <c r="VRO139" s="819"/>
      <c r="VRP139" s="819"/>
      <c r="VRQ139" s="819"/>
      <c r="VRR139" s="819"/>
      <c r="VRS139" s="819"/>
      <c r="VRT139" s="819"/>
      <c r="VRU139" s="819"/>
      <c r="VRV139" s="819"/>
      <c r="VRW139" s="819"/>
      <c r="VRX139" s="819"/>
      <c r="VRY139" s="819"/>
      <c r="VRZ139" s="819"/>
      <c r="VSA139" s="819"/>
      <c r="VSB139" s="819"/>
      <c r="VSC139" s="819"/>
      <c r="VSD139" s="819"/>
      <c r="VSE139" s="819"/>
      <c r="VSF139" s="819"/>
      <c r="VSG139" s="819"/>
      <c r="VSH139" s="819"/>
      <c r="VSI139" s="819"/>
      <c r="VSJ139" s="819"/>
      <c r="VSK139" s="819"/>
      <c r="VSL139" s="819"/>
      <c r="VSM139" s="819"/>
      <c r="VSN139" s="819"/>
      <c r="VSO139" s="819"/>
      <c r="VSP139" s="819"/>
      <c r="VSQ139" s="819"/>
      <c r="VSR139" s="819"/>
      <c r="VSS139" s="819"/>
      <c r="VST139" s="819"/>
      <c r="VSU139" s="819"/>
      <c r="VSV139" s="819"/>
      <c r="VSW139" s="819"/>
      <c r="VSX139" s="819"/>
      <c r="VSY139" s="819"/>
      <c r="VSZ139" s="819"/>
      <c r="VTA139" s="819"/>
      <c r="VTB139" s="819"/>
      <c r="VTC139" s="819"/>
      <c r="VTD139" s="819"/>
      <c r="VTE139" s="819"/>
      <c r="VTF139" s="819"/>
      <c r="VTG139" s="819"/>
      <c r="VTH139" s="819"/>
      <c r="VTI139" s="819"/>
      <c r="VTJ139" s="819"/>
      <c r="VTK139" s="819"/>
      <c r="VTL139" s="819"/>
      <c r="VTM139" s="819"/>
      <c r="VTN139" s="819"/>
      <c r="VTO139" s="819"/>
      <c r="VTP139" s="819"/>
      <c r="VTQ139" s="819"/>
      <c r="VTR139" s="819"/>
      <c r="VTS139" s="819"/>
      <c r="VTT139" s="819"/>
      <c r="VTU139" s="819"/>
      <c r="VTV139" s="819"/>
      <c r="VTW139" s="819"/>
      <c r="VTX139" s="819"/>
      <c r="VTY139" s="819"/>
      <c r="VTZ139" s="819"/>
      <c r="VUA139" s="819"/>
      <c r="VUB139" s="819"/>
      <c r="VUC139" s="819"/>
      <c r="VUD139" s="819"/>
      <c r="VUE139" s="819"/>
      <c r="VUF139" s="819"/>
      <c r="VUG139" s="819"/>
      <c r="VUH139" s="819"/>
      <c r="VUI139" s="819"/>
      <c r="VUJ139" s="819"/>
      <c r="VUK139" s="819"/>
      <c r="VUL139" s="819"/>
      <c r="VUM139" s="819"/>
      <c r="VUN139" s="819"/>
      <c r="VUO139" s="819"/>
      <c r="VUP139" s="819"/>
      <c r="VUQ139" s="819"/>
      <c r="VUR139" s="819"/>
      <c r="VUS139" s="819"/>
      <c r="VUT139" s="819"/>
      <c r="VUU139" s="819"/>
      <c r="VUV139" s="819"/>
      <c r="VUW139" s="819"/>
      <c r="VUX139" s="819"/>
      <c r="VUY139" s="819"/>
      <c r="VUZ139" s="819"/>
      <c r="VVA139" s="819"/>
      <c r="VVB139" s="819"/>
      <c r="VVC139" s="819"/>
      <c r="VVD139" s="819"/>
      <c r="VVE139" s="819"/>
      <c r="VVF139" s="819"/>
      <c r="VVG139" s="819"/>
      <c r="VVH139" s="819"/>
      <c r="VVI139" s="819"/>
      <c r="VVJ139" s="819"/>
      <c r="VVK139" s="819"/>
      <c r="VVL139" s="819"/>
      <c r="VVM139" s="819"/>
      <c r="VVN139" s="819"/>
      <c r="VVO139" s="819"/>
      <c r="VVP139" s="819"/>
      <c r="VVQ139" s="819"/>
      <c r="VVR139" s="819"/>
      <c r="VVS139" s="819"/>
      <c r="VVT139" s="819"/>
      <c r="VVU139" s="819"/>
      <c r="VVV139" s="819"/>
      <c r="VVW139" s="819"/>
      <c r="VVX139" s="819"/>
      <c r="VVY139" s="819"/>
      <c r="VVZ139" s="819"/>
      <c r="VWA139" s="819"/>
      <c r="VWB139" s="819"/>
      <c r="VWC139" s="819"/>
      <c r="VWD139" s="819"/>
      <c r="VWE139" s="819"/>
      <c r="VWF139" s="819"/>
      <c r="VWG139" s="819"/>
      <c r="VWH139" s="819"/>
      <c r="VWI139" s="819"/>
      <c r="VWJ139" s="819"/>
      <c r="VWK139" s="819"/>
      <c r="VWL139" s="819"/>
      <c r="VWM139" s="819"/>
      <c r="VWN139" s="819"/>
      <c r="VWO139" s="819"/>
      <c r="VWP139" s="819"/>
      <c r="VWQ139" s="819"/>
      <c r="VWR139" s="819"/>
      <c r="VWS139" s="819"/>
      <c r="VWT139" s="819"/>
      <c r="VWU139" s="819"/>
      <c r="VWV139" s="819"/>
      <c r="VWW139" s="819"/>
      <c r="VWX139" s="819"/>
      <c r="VWY139" s="819"/>
      <c r="VWZ139" s="819"/>
      <c r="VXA139" s="819"/>
      <c r="VXB139" s="819"/>
      <c r="VXC139" s="819"/>
      <c r="VXD139" s="819"/>
      <c r="VXE139" s="819"/>
      <c r="VXF139" s="819"/>
      <c r="VXG139" s="819"/>
      <c r="VXH139" s="819"/>
      <c r="VXI139" s="819"/>
      <c r="VXJ139" s="819"/>
      <c r="VXK139" s="819"/>
      <c r="VXL139" s="819"/>
      <c r="VXM139" s="819"/>
      <c r="VXN139" s="819"/>
      <c r="VXO139" s="819"/>
      <c r="VXP139" s="819"/>
      <c r="VXQ139" s="819"/>
      <c r="VXR139" s="819"/>
      <c r="VXS139" s="819"/>
      <c r="VXT139" s="819"/>
      <c r="VXU139" s="819"/>
      <c r="VXV139" s="819"/>
      <c r="VXW139" s="819"/>
      <c r="VXX139" s="819"/>
      <c r="VXY139" s="819"/>
      <c r="VXZ139" s="819"/>
      <c r="VYA139" s="819"/>
      <c r="VYB139" s="819"/>
      <c r="VYC139" s="819"/>
      <c r="VYD139" s="819"/>
      <c r="VYE139" s="819"/>
      <c r="VYF139" s="819"/>
      <c r="VYG139" s="819"/>
      <c r="VYH139" s="819"/>
      <c r="VYI139" s="819"/>
      <c r="VYJ139" s="819"/>
      <c r="VYK139" s="819"/>
      <c r="VYL139" s="819"/>
      <c r="VYM139" s="819"/>
      <c r="VYN139" s="819"/>
      <c r="VYO139" s="819"/>
      <c r="VYP139" s="819"/>
      <c r="VYQ139" s="819"/>
      <c r="VYR139" s="819"/>
      <c r="VYS139" s="819"/>
      <c r="VYT139" s="819"/>
      <c r="VYU139" s="819"/>
      <c r="VYV139" s="819"/>
      <c r="VYW139" s="819"/>
      <c r="VYX139" s="819"/>
      <c r="VYY139" s="819"/>
      <c r="VYZ139" s="819"/>
      <c r="VZA139" s="819"/>
      <c r="VZB139" s="819"/>
      <c r="VZC139" s="819"/>
      <c r="VZD139" s="819"/>
      <c r="VZE139" s="819"/>
      <c r="VZF139" s="819"/>
      <c r="VZG139" s="819"/>
      <c r="VZH139" s="819"/>
      <c r="VZI139" s="819"/>
      <c r="VZJ139" s="819"/>
      <c r="VZK139" s="819"/>
      <c r="VZL139" s="819"/>
      <c r="VZM139" s="819"/>
      <c r="VZN139" s="819"/>
      <c r="VZO139" s="819"/>
      <c r="VZP139" s="819"/>
      <c r="VZQ139" s="819"/>
      <c r="VZR139" s="819"/>
      <c r="VZS139" s="819"/>
      <c r="VZT139" s="819"/>
      <c r="VZU139" s="819"/>
      <c r="VZV139" s="819"/>
      <c r="VZW139" s="819"/>
      <c r="VZX139" s="819"/>
      <c r="VZY139" s="819"/>
      <c r="VZZ139" s="819"/>
      <c r="WAA139" s="819"/>
      <c r="WAB139" s="819"/>
      <c r="WAC139" s="819"/>
      <c r="WAD139" s="819"/>
      <c r="WAE139" s="819"/>
      <c r="WAF139" s="819"/>
      <c r="WAG139" s="819"/>
      <c r="WAH139" s="819"/>
      <c r="WAI139" s="819"/>
      <c r="WAJ139" s="819"/>
      <c r="WAK139" s="819"/>
      <c r="WAL139" s="819"/>
      <c r="WAM139" s="819"/>
      <c r="WAN139" s="819"/>
      <c r="WAO139" s="819"/>
      <c r="WAP139" s="819"/>
      <c r="WAQ139" s="819"/>
      <c r="WAR139" s="819"/>
      <c r="WAS139" s="819"/>
      <c r="WAT139" s="819"/>
      <c r="WAU139" s="819"/>
      <c r="WAV139" s="819"/>
      <c r="WAW139" s="819"/>
      <c r="WAX139" s="819"/>
      <c r="WAY139" s="819"/>
      <c r="WAZ139" s="819"/>
      <c r="WBA139" s="819"/>
      <c r="WBB139" s="819"/>
      <c r="WBC139" s="819"/>
      <c r="WBD139" s="819"/>
      <c r="WBE139" s="819"/>
      <c r="WBF139" s="819"/>
      <c r="WBG139" s="819"/>
      <c r="WBH139" s="819"/>
      <c r="WBI139" s="819"/>
      <c r="WBJ139" s="819"/>
      <c r="WBK139" s="819"/>
      <c r="WBL139" s="819"/>
      <c r="WBM139" s="819"/>
      <c r="WBN139" s="819"/>
      <c r="WBO139" s="819"/>
      <c r="WBP139" s="819"/>
      <c r="WBQ139" s="819"/>
      <c r="WBR139" s="819"/>
      <c r="WBS139" s="819"/>
      <c r="WBT139" s="819"/>
      <c r="WBU139" s="819"/>
      <c r="WBV139" s="819"/>
      <c r="WBW139" s="819"/>
      <c r="WBX139" s="819"/>
      <c r="WBY139" s="819"/>
      <c r="WBZ139" s="819"/>
      <c r="WCA139" s="819"/>
      <c r="WCB139" s="819"/>
      <c r="WCC139" s="819"/>
      <c r="WCD139" s="819"/>
      <c r="WCE139" s="819"/>
      <c r="WCF139" s="819"/>
      <c r="WCG139" s="819"/>
      <c r="WCH139" s="819"/>
      <c r="WCI139" s="819"/>
      <c r="WCJ139" s="819"/>
      <c r="WCK139" s="819"/>
      <c r="WCL139" s="819"/>
      <c r="WCM139" s="819"/>
      <c r="WCN139" s="819"/>
      <c r="WCO139" s="819"/>
      <c r="WCP139" s="819"/>
      <c r="WCQ139" s="819"/>
      <c r="WCR139" s="819"/>
      <c r="WCS139" s="819"/>
      <c r="WCT139" s="819"/>
      <c r="WCU139" s="819"/>
      <c r="WCV139" s="819"/>
      <c r="WCW139" s="819"/>
      <c r="WCX139" s="819"/>
      <c r="WCY139" s="819"/>
      <c r="WCZ139" s="819"/>
      <c r="WDA139" s="819"/>
      <c r="WDB139" s="819"/>
      <c r="WDC139" s="819"/>
      <c r="WDD139" s="819"/>
      <c r="WDE139" s="819"/>
      <c r="WDF139" s="819"/>
      <c r="WDG139" s="819"/>
      <c r="WDH139" s="819"/>
      <c r="WDI139" s="819"/>
      <c r="WDJ139" s="819"/>
      <c r="WDK139" s="819"/>
      <c r="WDL139" s="819"/>
      <c r="WDM139" s="819"/>
      <c r="WDN139" s="819"/>
      <c r="WDO139" s="819"/>
      <c r="WDP139" s="819"/>
      <c r="WDQ139" s="819"/>
      <c r="WDR139" s="819"/>
      <c r="WDS139" s="819"/>
      <c r="WDT139" s="819"/>
      <c r="WDU139" s="819"/>
      <c r="WDV139" s="819"/>
      <c r="WDW139" s="819"/>
      <c r="WDX139" s="819"/>
      <c r="WDY139" s="819"/>
      <c r="WDZ139" s="819"/>
      <c r="WEA139" s="819"/>
      <c r="WEB139" s="819"/>
      <c r="WEC139" s="819"/>
      <c r="WED139" s="819"/>
      <c r="WEE139" s="819"/>
      <c r="WEF139" s="819"/>
      <c r="WEG139" s="819"/>
      <c r="WEH139" s="819"/>
      <c r="WEI139" s="819"/>
      <c r="WEJ139" s="819"/>
      <c r="WEK139" s="819"/>
      <c r="WEL139" s="819"/>
      <c r="WEM139" s="819"/>
      <c r="WEN139" s="819"/>
      <c r="WEO139" s="819"/>
      <c r="WEP139" s="819"/>
      <c r="WEQ139" s="819"/>
      <c r="WER139" s="819"/>
      <c r="WES139" s="819"/>
      <c r="WET139" s="819"/>
      <c r="WEU139" s="819"/>
      <c r="WEV139" s="819"/>
      <c r="WEW139" s="819"/>
      <c r="WEX139" s="819"/>
      <c r="WEY139" s="819"/>
      <c r="WEZ139" s="819"/>
      <c r="WFA139" s="819"/>
      <c r="WFB139" s="819"/>
      <c r="WFC139" s="819"/>
      <c r="WFD139" s="819"/>
      <c r="WFE139" s="819"/>
      <c r="WFF139" s="819"/>
      <c r="WFG139" s="819"/>
      <c r="WFH139" s="819"/>
      <c r="WFI139" s="819"/>
      <c r="WFJ139" s="819"/>
      <c r="WFK139" s="819"/>
      <c r="WFL139" s="819"/>
      <c r="WFM139" s="819"/>
      <c r="WFN139" s="819"/>
      <c r="WFO139" s="819"/>
      <c r="WFP139" s="819"/>
      <c r="WFQ139" s="819"/>
      <c r="WFR139" s="819"/>
      <c r="WFS139" s="819"/>
      <c r="WFT139" s="819"/>
      <c r="WFU139" s="819"/>
      <c r="WFV139" s="819"/>
      <c r="WFW139" s="819"/>
      <c r="WFX139" s="819"/>
      <c r="WFY139" s="819"/>
      <c r="WFZ139" s="819"/>
      <c r="WGA139" s="819"/>
      <c r="WGB139" s="819"/>
      <c r="WGC139" s="819"/>
      <c r="WGD139" s="819"/>
      <c r="WGE139" s="819"/>
      <c r="WGF139" s="819"/>
      <c r="WGG139" s="819"/>
      <c r="WGH139" s="819"/>
      <c r="WGI139" s="819"/>
      <c r="WGJ139" s="819"/>
      <c r="WGK139" s="819"/>
      <c r="WGL139" s="819"/>
      <c r="WGM139" s="819"/>
      <c r="WGN139" s="819"/>
      <c r="WGO139" s="819"/>
      <c r="WGP139" s="819"/>
      <c r="WGQ139" s="819"/>
      <c r="WGR139" s="819"/>
      <c r="WGS139" s="819"/>
      <c r="WGT139" s="819"/>
      <c r="WGU139" s="819"/>
      <c r="WGV139" s="819"/>
      <c r="WGW139" s="819"/>
      <c r="WGX139" s="819"/>
      <c r="WGY139" s="819"/>
      <c r="WGZ139" s="819"/>
      <c r="WHA139" s="819"/>
      <c r="WHB139" s="819"/>
      <c r="WHC139" s="819"/>
      <c r="WHD139" s="819"/>
      <c r="WHE139" s="819"/>
      <c r="WHF139" s="819"/>
      <c r="WHG139" s="819"/>
      <c r="WHH139" s="819"/>
      <c r="WHI139" s="819"/>
      <c r="WHJ139" s="819"/>
      <c r="WHK139" s="819"/>
      <c r="WHL139" s="819"/>
      <c r="WHM139" s="819"/>
      <c r="WHN139" s="819"/>
      <c r="WHO139" s="819"/>
      <c r="WHP139" s="819"/>
      <c r="WHQ139" s="819"/>
      <c r="WHR139" s="819"/>
      <c r="WHS139" s="819"/>
      <c r="WHT139" s="819"/>
      <c r="WHU139" s="819"/>
      <c r="WHV139" s="819"/>
      <c r="WHW139" s="819"/>
      <c r="WHX139" s="819"/>
      <c r="WHY139" s="819"/>
      <c r="WHZ139" s="819"/>
      <c r="WIA139" s="819"/>
      <c r="WIB139" s="819"/>
      <c r="WIC139" s="819"/>
      <c r="WID139" s="819"/>
      <c r="WIE139" s="819"/>
      <c r="WIF139" s="819"/>
      <c r="WIG139" s="819"/>
      <c r="WIH139" s="819"/>
      <c r="WII139" s="819"/>
      <c r="WIJ139" s="819"/>
      <c r="WIK139" s="819"/>
      <c r="WIL139" s="819"/>
      <c r="WIM139" s="819"/>
      <c r="WIN139" s="819"/>
      <c r="WIO139" s="819"/>
      <c r="WIP139" s="819"/>
      <c r="WIQ139" s="819"/>
      <c r="WIR139" s="819"/>
      <c r="WIS139" s="819"/>
      <c r="WIT139" s="819"/>
      <c r="WIU139" s="819"/>
      <c r="WIV139" s="819"/>
      <c r="WIW139" s="819"/>
      <c r="WIX139" s="819"/>
      <c r="WIY139" s="819"/>
      <c r="WIZ139" s="819"/>
      <c r="WJA139" s="819"/>
      <c r="WJB139" s="819"/>
      <c r="WJC139" s="819"/>
      <c r="WJD139" s="819"/>
      <c r="WJE139" s="819"/>
      <c r="WJF139" s="819"/>
      <c r="WJG139" s="819"/>
      <c r="WJH139" s="819"/>
      <c r="WJI139" s="819"/>
      <c r="WJJ139" s="819"/>
      <c r="WJK139" s="819"/>
      <c r="WJL139" s="819"/>
      <c r="WJM139" s="819"/>
      <c r="WJN139" s="819"/>
      <c r="WJO139" s="819"/>
      <c r="WJP139" s="819"/>
      <c r="WJQ139" s="819"/>
      <c r="WJR139" s="819"/>
      <c r="WJS139" s="819"/>
      <c r="WJT139" s="819"/>
      <c r="WJU139" s="819"/>
      <c r="WJV139" s="819"/>
      <c r="WJW139" s="819"/>
      <c r="WJX139" s="819"/>
      <c r="WJY139" s="819"/>
      <c r="WJZ139" s="819"/>
      <c r="WKA139" s="819"/>
      <c r="WKB139" s="819"/>
      <c r="WKC139" s="819"/>
      <c r="WKD139" s="819"/>
      <c r="WKE139" s="819"/>
      <c r="WKF139" s="819"/>
      <c r="WKG139" s="819"/>
      <c r="WKH139" s="819"/>
      <c r="WKI139" s="819"/>
      <c r="WKJ139" s="819"/>
      <c r="WKK139" s="819"/>
      <c r="WKL139" s="819"/>
      <c r="WKM139" s="819"/>
      <c r="WKN139" s="819"/>
      <c r="WKO139" s="819"/>
      <c r="WKP139" s="819"/>
      <c r="WKQ139" s="819"/>
      <c r="WKR139" s="819"/>
      <c r="WKS139" s="819"/>
      <c r="WKT139" s="819"/>
      <c r="WKU139" s="819"/>
      <c r="WKV139" s="819"/>
      <c r="WKW139" s="819"/>
      <c r="WKX139" s="819"/>
      <c r="WKY139" s="819"/>
      <c r="WKZ139" s="819"/>
      <c r="WLA139" s="819"/>
      <c r="WLB139" s="819"/>
      <c r="WLC139" s="819"/>
      <c r="WLD139" s="819"/>
      <c r="WLE139" s="819"/>
      <c r="WLF139" s="819"/>
      <c r="WLG139" s="819"/>
      <c r="WLH139" s="819"/>
      <c r="WLI139" s="819"/>
      <c r="WLJ139" s="819"/>
      <c r="WLK139" s="819"/>
      <c r="WLL139" s="819"/>
      <c r="WLM139" s="819"/>
      <c r="WLN139" s="819"/>
      <c r="WLO139" s="819"/>
      <c r="WLP139" s="819"/>
      <c r="WLQ139" s="819"/>
      <c r="WLR139" s="819"/>
      <c r="WLS139" s="819"/>
      <c r="WLT139" s="819"/>
      <c r="WLU139" s="819"/>
      <c r="WLV139" s="819"/>
      <c r="WLW139" s="819"/>
      <c r="WLX139" s="819"/>
      <c r="WLY139" s="819"/>
      <c r="WLZ139" s="819"/>
      <c r="WMA139" s="819"/>
      <c r="WMB139" s="819"/>
      <c r="WMC139" s="819"/>
      <c r="WMD139" s="819"/>
      <c r="WME139" s="819"/>
      <c r="WMF139" s="819"/>
      <c r="WMG139" s="819"/>
      <c r="WMH139" s="819"/>
      <c r="WMI139" s="819"/>
      <c r="WMJ139" s="819"/>
      <c r="WMK139" s="819"/>
      <c r="WML139" s="819"/>
      <c r="WMM139" s="819"/>
      <c r="WMN139" s="819"/>
      <c r="WMO139" s="819"/>
      <c r="WMP139" s="819"/>
      <c r="WMQ139" s="819"/>
      <c r="WMR139" s="819"/>
      <c r="WMS139" s="819"/>
      <c r="WMT139" s="819"/>
      <c r="WMU139" s="819"/>
      <c r="WMV139" s="819"/>
      <c r="WMW139" s="819"/>
      <c r="WMX139" s="819"/>
      <c r="WMY139" s="819"/>
      <c r="WMZ139" s="819"/>
      <c r="WNA139" s="819"/>
      <c r="WNB139" s="819"/>
      <c r="WNC139" s="819"/>
      <c r="WND139" s="819"/>
      <c r="WNE139" s="819"/>
      <c r="WNF139" s="819"/>
      <c r="WNG139" s="819"/>
      <c r="WNH139" s="819"/>
      <c r="WNI139" s="819"/>
      <c r="WNJ139" s="819"/>
      <c r="WNK139" s="819"/>
      <c r="WNL139" s="819"/>
      <c r="WNM139" s="819"/>
      <c r="WNN139" s="819"/>
      <c r="WNO139" s="819"/>
      <c r="WNP139" s="819"/>
      <c r="WNQ139" s="819"/>
      <c r="WNR139" s="819"/>
      <c r="WNS139" s="819"/>
      <c r="WNT139" s="819"/>
      <c r="WNU139" s="819"/>
      <c r="WNV139" s="819"/>
      <c r="WNW139" s="819"/>
      <c r="WNX139" s="819"/>
      <c r="WNY139" s="819"/>
      <c r="WNZ139" s="819"/>
      <c r="WOA139" s="819"/>
      <c r="WOB139" s="819"/>
      <c r="WOC139" s="819"/>
      <c r="WOD139" s="819"/>
      <c r="WOE139" s="819"/>
      <c r="WOF139" s="819"/>
      <c r="WOG139" s="819"/>
      <c r="WOH139" s="819"/>
      <c r="WOI139" s="819"/>
      <c r="WOJ139" s="819"/>
      <c r="WOK139" s="819"/>
      <c r="WOL139" s="819"/>
      <c r="WOM139" s="819"/>
      <c r="WON139" s="819"/>
      <c r="WOO139" s="819"/>
      <c r="WOP139" s="819"/>
      <c r="WOQ139" s="819"/>
      <c r="WOR139" s="819"/>
      <c r="WOS139" s="819"/>
      <c r="WOT139" s="819"/>
      <c r="WOU139" s="819"/>
      <c r="WOV139" s="819"/>
      <c r="WOW139" s="819"/>
      <c r="WOX139" s="819"/>
      <c r="WOY139" s="819"/>
      <c r="WOZ139" s="819"/>
      <c r="WPA139" s="819"/>
      <c r="WPB139" s="819"/>
      <c r="WPC139" s="819"/>
      <c r="WPD139" s="819"/>
      <c r="WPE139" s="819"/>
      <c r="WPF139" s="819"/>
      <c r="WPG139" s="819"/>
      <c r="WPH139" s="819"/>
      <c r="WPI139" s="819"/>
      <c r="WPJ139" s="819"/>
      <c r="WPK139" s="819"/>
      <c r="WPL139" s="819"/>
      <c r="WPM139" s="819"/>
      <c r="WPN139" s="819"/>
      <c r="WPO139" s="819"/>
      <c r="WPP139" s="819"/>
      <c r="WPQ139" s="819"/>
      <c r="WPR139" s="819"/>
      <c r="WPS139" s="819"/>
      <c r="WPT139" s="819"/>
      <c r="WPU139" s="819"/>
      <c r="WPV139" s="819"/>
      <c r="WPW139" s="819"/>
      <c r="WPX139" s="819"/>
      <c r="WPY139" s="819"/>
      <c r="WPZ139" s="819"/>
      <c r="WQA139" s="819"/>
      <c r="WQB139" s="819"/>
      <c r="WQC139" s="819"/>
      <c r="WQD139" s="819"/>
      <c r="WQE139" s="819"/>
      <c r="WQF139" s="819"/>
      <c r="WQG139" s="819"/>
      <c r="WQH139" s="819"/>
      <c r="WQI139" s="819"/>
      <c r="WQJ139" s="819"/>
      <c r="WQK139" s="819"/>
      <c r="WQL139" s="819"/>
      <c r="WQM139" s="819"/>
      <c r="WQN139" s="819"/>
      <c r="WQO139" s="819"/>
      <c r="WQP139" s="819"/>
      <c r="WQQ139" s="819"/>
      <c r="WQR139" s="819"/>
      <c r="WQS139" s="819"/>
      <c r="WQT139" s="819"/>
      <c r="WQU139" s="819"/>
      <c r="WQV139" s="819"/>
      <c r="WQW139" s="819"/>
      <c r="WQX139" s="819"/>
      <c r="WQY139" s="819"/>
      <c r="WQZ139" s="819"/>
      <c r="WRA139" s="819"/>
      <c r="WRB139" s="819"/>
      <c r="WRC139" s="819"/>
      <c r="WRD139" s="819"/>
      <c r="WRE139" s="819"/>
      <c r="WRF139" s="819"/>
      <c r="WRG139" s="819"/>
      <c r="WRH139" s="819"/>
      <c r="WRI139" s="819"/>
      <c r="WRJ139" s="819"/>
      <c r="WRK139" s="819"/>
      <c r="WRL139" s="819"/>
      <c r="WRM139" s="819"/>
      <c r="WRN139" s="819"/>
      <c r="WRO139" s="819"/>
      <c r="WRP139" s="819"/>
      <c r="WRQ139" s="819"/>
      <c r="WRR139" s="819"/>
      <c r="WRS139" s="819"/>
      <c r="WRT139" s="819"/>
      <c r="WRU139" s="819"/>
      <c r="WRV139" s="819"/>
      <c r="WRW139" s="819"/>
      <c r="WRX139" s="819"/>
      <c r="WRY139" s="819"/>
      <c r="WRZ139" s="819"/>
      <c r="WSA139" s="819"/>
      <c r="WSB139" s="819"/>
      <c r="WSC139" s="819"/>
      <c r="WSD139" s="819"/>
      <c r="WSE139" s="819"/>
      <c r="WSF139" s="819"/>
      <c r="WSG139" s="819"/>
      <c r="WSH139" s="819"/>
      <c r="WSI139" s="819"/>
      <c r="WSJ139" s="819"/>
      <c r="WSK139" s="819"/>
      <c r="WSL139" s="819"/>
      <c r="WSM139" s="819"/>
      <c r="WSN139" s="819"/>
      <c r="WSO139" s="819"/>
      <c r="WSP139" s="819"/>
      <c r="WSQ139" s="819"/>
      <c r="WSR139" s="819"/>
      <c r="WSS139" s="819"/>
      <c r="WST139" s="819"/>
      <c r="WSU139" s="819"/>
      <c r="WSV139" s="819"/>
      <c r="WSW139" s="819"/>
      <c r="WSX139" s="819"/>
      <c r="WSY139" s="819"/>
      <c r="WSZ139" s="819"/>
      <c r="WTA139" s="819"/>
      <c r="WTB139" s="819"/>
      <c r="WTC139" s="819"/>
      <c r="WTD139" s="819"/>
      <c r="WTE139" s="819"/>
      <c r="WTF139" s="819"/>
      <c r="WTG139" s="819"/>
      <c r="WTH139" s="819"/>
      <c r="WTI139" s="819"/>
      <c r="WTJ139" s="819"/>
      <c r="WTK139" s="819"/>
      <c r="WTL139" s="819"/>
      <c r="WTM139" s="819"/>
      <c r="WTN139" s="819"/>
      <c r="WTO139" s="819"/>
      <c r="WTP139" s="819"/>
      <c r="WTQ139" s="819"/>
      <c r="WTR139" s="819"/>
      <c r="WTS139" s="819"/>
      <c r="WTT139" s="819"/>
      <c r="WTU139" s="819"/>
      <c r="WTV139" s="819"/>
      <c r="WTW139" s="819"/>
      <c r="WTX139" s="819"/>
      <c r="WTY139" s="819"/>
      <c r="WTZ139" s="819"/>
      <c r="WUA139" s="819"/>
      <c r="WUB139" s="819"/>
      <c r="WUC139" s="819"/>
      <c r="WUD139" s="819"/>
      <c r="WUE139" s="819"/>
      <c r="WUF139" s="819"/>
      <c r="WUG139" s="819"/>
      <c r="WUH139" s="819"/>
      <c r="WUI139" s="819"/>
      <c r="WUJ139" s="819"/>
      <c r="WUK139" s="819"/>
      <c r="WUL139" s="819"/>
      <c r="WUM139" s="819"/>
      <c r="WUN139" s="819"/>
      <c r="WUO139" s="819"/>
      <c r="WUP139" s="819"/>
      <c r="WUQ139" s="819"/>
      <c r="WUR139" s="819"/>
      <c r="WUS139" s="819"/>
      <c r="WUT139" s="819"/>
      <c r="WUU139" s="819"/>
      <c r="WUV139" s="819"/>
      <c r="WUW139" s="819"/>
      <c r="WUX139" s="819"/>
      <c r="WUY139" s="819"/>
      <c r="WUZ139" s="819"/>
      <c r="WVA139" s="819"/>
      <c r="WVB139" s="819"/>
      <c r="WVC139" s="819"/>
      <c r="WVD139" s="819"/>
      <c r="WVE139" s="819"/>
      <c r="WVF139" s="819"/>
      <c r="WVG139" s="819"/>
      <c r="WVH139" s="819"/>
      <c r="WVI139" s="819"/>
      <c r="WVJ139" s="819"/>
      <c r="WVK139" s="819"/>
      <c r="WVL139" s="819"/>
      <c r="WVM139" s="819"/>
      <c r="WVN139" s="819"/>
      <c r="WVO139" s="819"/>
      <c r="WVP139" s="819"/>
      <c r="WVQ139" s="819"/>
      <c r="WVR139" s="819"/>
      <c r="WVS139" s="819"/>
      <c r="WVT139" s="819"/>
      <c r="WVU139" s="819"/>
      <c r="WVV139" s="819"/>
      <c r="WVW139" s="819"/>
      <c r="WVX139" s="819"/>
      <c r="WVY139" s="819"/>
      <c r="WVZ139" s="819"/>
      <c r="WWA139" s="819"/>
      <c r="WWB139" s="819"/>
      <c r="WWC139" s="819"/>
      <c r="WWD139" s="819"/>
      <c r="WWE139" s="819"/>
      <c r="WWF139" s="819"/>
      <c r="WWG139" s="819"/>
      <c r="WWH139" s="819"/>
      <c r="WWI139" s="819"/>
      <c r="WWJ139" s="819"/>
      <c r="WWK139" s="819"/>
      <c r="WWL139" s="819"/>
      <c r="WWM139" s="819"/>
      <c r="WWN139" s="819"/>
      <c r="WWO139" s="819"/>
      <c r="WWP139" s="819"/>
      <c r="WWQ139" s="819"/>
      <c r="WWR139" s="819"/>
      <c r="WWS139" s="819"/>
      <c r="WWT139" s="819"/>
      <c r="WWU139" s="819"/>
      <c r="WWV139" s="819"/>
      <c r="WWW139" s="819"/>
      <c r="WWX139" s="819"/>
      <c r="WWY139" s="819"/>
      <c r="WWZ139" s="819"/>
      <c r="WXA139" s="819"/>
      <c r="WXB139" s="819"/>
      <c r="WXC139" s="819"/>
      <c r="WXD139" s="819"/>
      <c r="WXE139" s="819"/>
      <c r="WXF139" s="819"/>
      <c r="WXG139" s="819"/>
      <c r="WXH139" s="819"/>
      <c r="WXI139" s="819"/>
      <c r="WXJ139" s="819"/>
      <c r="WXK139" s="819"/>
      <c r="WXL139" s="819"/>
      <c r="WXM139" s="819"/>
      <c r="WXN139" s="819"/>
      <c r="WXO139" s="819"/>
      <c r="WXP139" s="819"/>
      <c r="WXQ139" s="819"/>
      <c r="WXR139" s="819"/>
      <c r="WXS139" s="819"/>
      <c r="WXT139" s="819"/>
      <c r="WXU139" s="819"/>
      <c r="WXV139" s="819"/>
      <c r="WXW139" s="819"/>
      <c r="WXX139" s="819"/>
      <c r="WXY139" s="819"/>
      <c r="WXZ139" s="819"/>
      <c r="WYA139" s="819"/>
      <c r="WYB139" s="819"/>
      <c r="WYC139" s="819"/>
      <c r="WYD139" s="819"/>
      <c r="WYE139" s="819"/>
      <c r="WYF139" s="819"/>
      <c r="WYG139" s="819"/>
      <c r="WYH139" s="819"/>
      <c r="WYI139" s="819"/>
      <c r="WYJ139" s="819"/>
      <c r="WYK139" s="819"/>
      <c r="WYL139" s="819"/>
      <c r="WYM139" s="819"/>
      <c r="WYN139" s="819"/>
      <c r="WYO139" s="819"/>
      <c r="WYP139" s="819"/>
      <c r="WYQ139" s="819"/>
      <c r="WYR139" s="819"/>
      <c r="WYS139" s="819"/>
      <c r="WYT139" s="819"/>
      <c r="WYU139" s="819"/>
      <c r="WYV139" s="819"/>
      <c r="WYW139" s="819"/>
      <c r="WYX139" s="819"/>
      <c r="WYY139" s="819"/>
      <c r="WYZ139" s="819"/>
      <c r="WZA139" s="819"/>
      <c r="WZB139" s="819"/>
      <c r="WZC139" s="819"/>
      <c r="WZD139" s="819"/>
      <c r="WZE139" s="819"/>
      <c r="WZF139" s="819"/>
      <c r="WZG139" s="819"/>
      <c r="WZH139" s="819"/>
      <c r="WZI139" s="819"/>
      <c r="WZJ139" s="819"/>
      <c r="WZK139" s="819"/>
      <c r="WZL139" s="819"/>
      <c r="WZM139" s="819"/>
      <c r="WZN139" s="819"/>
      <c r="WZO139" s="819"/>
      <c r="WZP139" s="819"/>
      <c r="WZQ139" s="819"/>
      <c r="WZR139" s="819"/>
      <c r="WZS139" s="819"/>
      <c r="WZT139" s="819"/>
      <c r="WZU139" s="819"/>
      <c r="WZV139" s="819"/>
      <c r="WZW139" s="819"/>
      <c r="WZX139" s="819"/>
      <c r="WZY139" s="819"/>
      <c r="WZZ139" s="819"/>
      <c r="XAA139" s="819"/>
      <c r="XAB139" s="819"/>
      <c r="XAC139" s="819"/>
      <c r="XAD139" s="819"/>
      <c r="XAE139" s="819"/>
      <c r="XAF139" s="819"/>
      <c r="XAG139" s="819"/>
      <c r="XAH139" s="819"/>
      <c r="XAI139" s="819"/>
      <c r="XAJ139" s="819"/>
      <c r="XAK139" s="819"/>
      <c r="XAL139" s="819"/>
      <c r="XAM139" s="819"/>
      <c r="XAN139" s="819"/>
      <c r="XAO139" s="819"/>
      <c r="XAP139" s="819"/>
      <c r="XAQ139" s="819"/>
      <c r="XAR139" s="819"/>
      <c r="XAS139" s="819"/>
      <c r="XAT139" s="819"/>
      <c r="XAU139" s="819"/>
      <c r="XAV139" s="819"/>
      <c r="XAW139" s="819"/>
      <c r="XAX139" s="819"/>
      <c r="XAY139" s="819"/>
      <c r="XAZ139" s="819"/>
      <c r="XBA139" s="819"/>
      <c r="XBB139" s="819"/>
      <c r="XBC139" s="819"/>
      <c r="XBD139" s="819"/>
      <c r="XBE139" s="819"/>
      <c r="XBF139" s="819"/>
      <c r="XBG139" s="819"/>
      <c r="XBH139" s="819"/>
      <c r="XBI139" s="819"/>
      <c r="XBJ139" s="819"/>
      <c r="XBK139" s="819"/>
      <c r="XBL139" s="819"/>
      <c r="XBM139" s="819"/>
      <c r="XBN139" s="819"/>
      <c r="XBO139" s="819"/>
      <c r="XBP139" s="819"/>
      <c r="XBQ139" s="819"/>
      <c r="XBR139" s="819"/>
      <c r="XBS139" s="819"/>
      <c r="XBT139" s="819"/>
      <c r="XBU139" s="819"/>
      <c r="XBV139" s="819"/>
      <c r="XBW139" s="819"/>
      <c r="XBX139" s="819"/>
      <c r="XBY139" s="819"/>
      <c r="XBZ139" s="819"/>
      <c r="XCA139" s="819"/>
      <c r="XCB139" s="819"/>
      <c r="XCC139" s="819"/>
      <c r="XCD139" s="819"/>
      <c r="XCE139" s="819"/>
      <c r="XCF139" s="819"/>
      <c r="XCG139" s="819"/>
      <c r="XCH139" s="819"/>
      <c r="XCI139" s="819"/>
      <c r="XCJ139" s="819"/>
      <c r="XCK139" s="819"/>
      <c r="XCL139" s="819"/>
      <c r="XCM139" s="819"/>
      <c r="XCN139" s="819"/>
      <c r="XCO139" s="819"/>
      <c r="XCP139" s="819"/>
      <c r="XCQ139" s="819"/>
      <c r="XCR139" s="819"/>
      <c r="XCS139" s="819"/>
      <c r="XCT139" s="819"/>
      <c r="XCU139" s="819"/>
      <c r="XCV139" s="819"/>
      <c r="XCW139" s="819"/>
      <c r="XCX139" s="819"/>
      <c r="XCY139" s="819"/>
      <c r="XCZ139" s="819"/>
      <c r="XDA139" s="819"/>
      <c r="XDB139" s="819"/>
      <c r="XDC139" s="819"/>
      <c r="XDD139" s="819"/>
      <c r="XDE139" s="819"/>
      <c r="XDF139" s="819"/>
      <c r="XDG139" s="819"/>
      <c r="XDH139" s="819"/>
      <c r="XDI139" s="819"/>
      <c r="XDJ139" s="819"/>
      <c r="XDK139" s="819"/>
      <c r="XDL139" s="819"/>
      <c r="XDM139" s="819"/>
      <c r="XDN139" s="819"/>
      <c r="XDO139" s="819"/>
      <c r="XDP139" s="819"/>
      <c r="XDQ139" s="819"/>
      <c r="XDR139" s="819"/>
      <c r="XDS139" s="819"/>
      <c r="XDT139" s="819"/>
      <c r="XDU139" s="819"/>
      <c r="XDV139" s="819"/>
      <c r="XDW139" s="819"/>
      <c r="XDX139" s="819"/>
      <c r="XDY139" s="819"/>
      <c r="XDZ139" s="819"/>
      <c r="XEA139" s="819"/>
      <c r="XEB139" s="819"/>
      <c r="XEC139" s="819"/>
      <c r="XED139" s="819"/>
      <c r="XEE139" s="819"/>
      <c r="XEF139" s="819"/>
      <c r="XEG139" s="819"/>
      <c r="XEH139" s="819"/>
      <c r="XEI139" s="819"/>
      <c r="XEJ139" s="819"/>
      <c r="XEK139" s="819"/>
      <c r="XEL139" s="819"/>
      <c r="XEM139" s="819"/>
      <c r="XEN139" s="819"/>
      <c r="XEO139" s="819"/>
      <c r="XEP139" s="819"/>
      <c r="XEQ139" s="819"/>
      <c r="XER139" s="819"/>
      <c r="XES139" s="819"/>
      <c r="XET139" s="819"/>
      <c r="XEU139" s="819"/>
      <c r="XEV139" s="819"/>
      <c r="XEW139" s="819"/>
      <c r="XEX139" s="819"/>
      <c r="XEY139" s="819"/>
      <c r="XEZ139" s="819"/>
      <c r="XFA139" s="819"/>
      <c r="XFB139" s="819"/>
      <c r="XFC139" s="819"/>
      <c r="XFD139" s="819"/>
    </row>
    <row r="140" spans="1:16384" s="450" customFormat="1" ht="13.5" x14ac:dyDescent="0.25">
      <c r="A140" s="820" t="s">
        <v>3566</v>
      </c>
      <c r="B140" s="821"/>
      <c r="C140" s="821"/>
      <c r="D140" s="821"/>
      <c r="E140" s="821"/>
      <c r="F140" s="821"/>
      <c r="G140" s="821"/>
      <c r="H140" s="821"/>
      <c r="I140" s="821"/>
      <c r="J140" s="821"/>
      <c r="K140" s="821"/>
      <c r="L140" s="821"/>
      <c r="M140" s="821"/>
      <c r="N140" s="821"/>
      <c r="O140" s="821"/>
      <c r="P140" s="821"/>
      <c r="Q140" s="821"/>
      <c r="R140" s="821"/>
      <c r="S140" s="821"/>
      <c r="T140" s="821"/>
      <c r="U140" s="821"/>
      <c r="V140" s="821"/>
      <c r="W140" s="821"/>
      <c r="X140" s="821"/>
      <c r="Y140" s="821"/>
      <c r="Z140" s="821"/>
      <c r="AA140" s="821"/>
      <c r="AB140" s="821"/>
      <c r="AC140" s="821"/>
      <c r="AD140" s="821"/>
      <c r="AE140" s="821"/>
      <c r="AF140" s="821"/>
      <c r="AG140" s="821"/>
      <c r="AH140" s="821"/>
      <c r="AI140" s="821"/>
      <c r="AJ140" s="821"/>
      <c r="AK140" s="821"/>
      <c r="AL140" s="821"/>
      <c r="AM140" s="821"/>
      <c r="AN140" s="821"/>
      <c r="AO140" s="821"/>
      <c r="AP140" s="821"/>
      <c r="AQ140" s="821"/>
      <c r="AR140" s="821"/>
      <c r="AS140" s="821"/>
      <c r="AT140" s="821"/>
      <c r="AU140" s="821"/>
      <c r="AV140" s="821"/>
      <c r="AW140" s="821"/>
      <c r="AX140" s="821"/>
      <c r="AY140" s="821"/>
      <c r="AZ140" s="592"/>
      <c r="BA140" s="592"/>
      <c r="BB140" s="592"/>
    </row>
    <row r="141" spans="1:16384" s="450" customFormat="1" ht="59.25" customHeight="1" x14ac:dyDescent="0.25">
      <c r="A141" s="819" t="s">
        <v>3518</v>
      </c>
      <c r="B141" s="819"/>
      <c r="C141" s="819"/>
      <c r="D141" s="819"/>
      <c r="E141" s="819"/>
      <c r="F141" s="819"/>
      <c r="G141" s="819"/>
      <c r="H141" s="819"/>
      <c r="I141" s="819"/>
      <c r="J141" s="819"/>
      <c r="K141" s="819"/>
      <c r="L141" s="819"/>
      <c r="M141" s="819"/>
      <c r="N141" s="819"/>
      <c r="O141" s="819"/>
      <c r="P141" s="819"/>
      <c r="Q141" s="819"/>
      <c r="R141" s="819"/>
      <c r="S141" s="819"/>
      <c r="T141" s="819"/>
      <c r="U141" s="819"/>
      <c r="V141" s="819"/>
      <c r="W141" s="819"/>
      <c r="X141" s="819"/>
      <c r="Y141" s="819"/>
      <c r="Z141" s="819"/>
      <c r="AA141" s="819"/>
      <c r="AB141" s="819"/>
      <c r="AC141" s="819"/>
      <c r="AD141" s="819"/>
      <c r="AE141" s="819"/>
      <c r="AF141" s="819"/>
      <c r="AG141" s="819"/>
      <c r="AH141" s="819"/>
      <c r="AI141" s="819"/>
      <c r="AJ141" s="819"/>
      <c r="AK141" s="819"/>
      <c r="AL141" s="819"/>
      <c r="AM141" s="819"/>
      <c r="AN141" s="819"/>
      <c r="AO141" s="819"/>
      <c r="AP141" s="819"/>
      <c r="AQ141" s="819"/>
      <c r="AR141" s="819"/>
      <c r="AS141" s="819"/>
      <c r="AT141" s="819"/>
      <c r="AU141" s="819"/>
      <c r="AV141" s="819"/>
      <c r="AW141" s="819"/>
      <c r="AX141" s="819"/>
      <c r="AY141" s="819"/>
      <c r="AZ141" s="592"/>
      <c r="BA141" s="592"/>
      <c r="BB141" s="592"/>
    </row>
    <row r="142" spans="1:16384" s="613" customFormat="1" ht="13.5" x14ac:dyDescent="0.25">
      <c r="A142" s="610" t="s">
        <v>3511</v>
      </c>
      <c r="B142" s="610"/>
      <c r="C142" s="610"/>
      <c r="D142" s="610"/>
      <c r="E142" s="610"/>
      <c r="F142" s="610"/>
      <c r="G142" s="610"/>
      <c r="H142" s="610"/>
      <c r="I142" s="610"/>
      <c r="J142" s="610"/>
      <c r="K142" s="610"/>
      <c r="L142" s="610"/>
      <c r="M142" s="610"/>
      <c r="N142" s="610"/>
      <c r="O142" s="610"/>
      <c r="P142" s="610"/>
      <c r="Q142" s="610"/>
      <c r="R142" s="610"/>
      <c r="S142" s="610"/>
      <c r="T142" s="610"/>
      <c r="U142" s="610"/>
      <c r="V142" s="610"/>
      <c r="W142" s="610"/>
      <c r="X142" s="610"/>
      <c r="Y142" s="610"/>
      <c r="Z142" s="610"/>
      <c r="AA142" s="610"/>
      <c r="AB142" s="610"/>
      <c r="AC142" s="610"/>
      <c r="AD142" s="610"/>
      <c r="AE142" s="610"/>
      <c r="AF142" s="610"/>
      <c r="AG142" s="610"/>
      <c r="AH142" s="610"/>
      <c r="AI142" s="610"/>
      <c r="AJ142" s="610"/>
      <c r="AK142" s="610"/>
      <c r="AL142" s="610"/>
      <c r="AM142" s="610"/>
      <c r="AN142" s="610"/>
      <c r="AO142" s="610"/>
      <c r="AP142" s="610"/>
      <c r="AQ142" s="610"/>
      <c r="AR142" s="610"/>
      <c r="AS142" s="610"/>
      <c r="AT142" s="610"/>
      <c r="AU142" s="610"/>
      <c r="AV142" s="610"/>
      <c r="AW142" s="610"/>
      <c r="AX142" s="610"/>
      <c r="AY142" s="610"/>
      <c r="AZ142" s="610"/>
      <c r="BA142" s="610"/>
      <c r="BB142" s="610"/>
    </row>
    <row r="143" spans="1:16384" s="450" customFormat="1" ht="24" customHeight="1" x14ac:dyDescent="0.25">
      <c r="A143" s="819" t="s">
        <v>3512</v>
      </c>
      <c r="B143" s="819"/>
      <c r="C143" s="819"/>
      <c r="D143" s="819"/>
      <c r="E143" s="819"/>
      <c r="F143" s="819"/>
      <c r="G143" s="819"/>
      <c r="H143" s="819"/>
      <c r="I143" s="819"/>
      <c r="J143" s="819"/>
      <c r="K143" s="819"/>
      <c r="L143" s="819"/>
      <c r="M143" s="819"/>
      <c r="N143" s="819"/>
      <c r="O143" s="819"/>
      <c r="P143" s="819"/>
      <c r="Q143" s="819"/>
      <c r="R143" s="819"/>
      <c r="S143" s="819"/>
      <c r="T143" s="819"/>
      <c r="U143" s="819"/>
      <c r="V143" s="819"/>
      <c r="W143" s="819"/>
      <c r="X143" s="819"/>
      <c r="Y143" s="819"/>
      <c r="Z143" s="819"/>
      <c r="AA143" s="819"/>
      <c r="AB143" s="819"/>
      <c r="AC143" s="819"/>
      <c r="AD143" s="819"/>
      <c r="AE143" s="819"/>
      <c r="AF143" s="819"/>
      <c r="AG143" s="819"/>
      <c r="AH143" s="819"/>
      <c r="AI143" s="819"/>
      <c r="AJ143" s="819"/>
      <c r="AK143" s="819"/>
      <c r="AL143" s="819"/>
      <c r="AM143" s="819"/>
      <c r="AN143" s="819"/>
      <c r="AO143" s="819"/>
      <c r="AP143" s="819"/>
      <c r="AQ143" s="819"/>
      <c r="AR143" s="819"/>
      <c r="AS143" s="819"/>
      <c r="AT143" s="819"/>
      <c r="AU143" s="819"/>
      <c r="AV143" s="819"/>
      <c r="AW143" s="819"/>
      <c r="AX143" s="819"/>
      <c r="AY143" s="819"/>
      <c r="AZ143" s="592"/>
      <c r="BA143" s="592"/>
      <c r="BB143" s="592"/>
    </row>
    <row r="144" spans="1:16384" s="613" customFormat="1" ht="13.5" x14ac:dyDescent="0.25">
      <c r="A144" s="610" t="s">
        <v>3494</v>
      </c>
      <c r="B144" s="610"/>
      <c r="C144" s="610"/>
      <c r="D144" s="610"/>
      <c r="E144" s="610"/>
      <c r="F144" s="610"/>
      <c r="G144" s="610"/>
      <c r="H144" s="610"/>
      <c r="I144" s="610"/>
      <c r="J144" s="610"/>
      <c r="K144" s="610"/>
      <c r="L144" s="610"/>
      <c r="M144" s="610"/>
      <c r="N144" s="610"/>
      <c r="O144" s="610"/>
      <c r="P144" s="610"/>
      <c r="Q144" s="610"/>
      <c r="R144" s="610"/>
      <c r="S144" s="610"/>
      <c r="T144" s="610"/>
      <c r="U144" s="610"/>
      <c r="V144" s="610"/>
      <c r="W144" s="610"/>
      <c r="X144" s="610"/>
      <c r="Y144" s="610"/>
      <c r="Z144" s="610"/>
      <c r="AA144" s="610"/>
      <c r="AB144" s="610"/>
      <c r="AC144" s="610"/>
      <c r="AD144" s="610"/>
      <c r="AE144" s="610"/>
      <c r="AF144" s="610"/>
      <c r="AG144" s="610"/>
      <c r="AH144" s="610"/>
      <c r="AI144" s="610"/>
      <c r="AJ144" s="610"/>
      <c r="AK144" s="610"/>
      <c r="AL144" s="610"/>
      <c r="AM144" s="610"/>
      <c r="AN144" s="610"/>
      <c r="AO144" s="610"/>
      <c r="AP144" s="610"/>
      <c r="AQ144" s="610"/>
      <c r="AR144" s="610"/>
      <c r="AS144" s="610"/>
      <c r="AT144" s="610"/>
      <c r="AU144" s="610"/>
      <c r="AV144" s="610"/>
      <c r="AW144" s="610"/>
      <c r="AX144" s="610"/>
      <c r="AY144" s="610"/>
      <c r="AZ144" s="610"/>
      <c r="BA144" s="610"/>
      <c r="BB144" s="610"/>
    </row>
    <row r="145" spans="1:16384" s="450" customFormat="1" ht="4.5" customHeight="1" x14ac:dyDescent="0.25">
      <c r="A145" s="622"/>
      <c r="B145" s="622"/>
      <c r="C145" s="622"/>
      <c r="D145" s="622"/>
      <c r="E145" s="622"/>
      <c r="F145" s="622"/>
      <c r="G145" s="622"/>
      <c r="H145" s="622"/>
      <c r="I145" s="622"/>
      <c r="J145" s="622"/>
      <c r="K145" s="622"/>
      <c r="L145" s="622"/>
      <c r="M145" s="622"/>
      <c r="N145" s="622"/>
      <c r="O145" s="622"/>
      <c r="P145" s="622"/>
      <c r="Q145" s="622"/>
      <c r="R145" s="622"/>
      <c r="S145" s="622"/>
      <c r="T145" s="622"/>
      <c r="U145" s="622"/>
      <c r="V145" s="622"/>
      <c r="W145" s="622"/>
      <c r="X145" s="622"/>
      <c r="Y145" s="622"/>
      <c r="Z145" s="622"/>
      <c r="AA145" s="622"/>
      <c r="AB145" s="622"/>
      <c r="AC145" s="622"/>
      <c r="AD145" s="622"/>
      <c r="AE145" s="622"/>
      <c r="AF145" s="622"/>
      <c r="AG145" s="622"/>
      <c r="AH145" s="622"/>
      <c r="AI145" s="622"/>
      <c r="AJ145" s="622"/>
      <c r="AK145" s="622"/>
      <c r="AL145" s="622"/>
      <c r="AM145" s="622"/>
      <c r="AN145" s="622"/>
      <c r="AO145" s="622"/>
      <c r="AP145" s="622"/>
      <c r="AQ145" s="622"/>
      <c r="AR145" s="622"/>
      <c r="AS145" s="622"/>
      <c r="AT145" s="622"/>
      <c r="AU145" s="622"/>
      <c r="AV145" s="622"/>
      <c r="AW145" s="622"/>
      <c r="AX145" s="622"/>
      <c r="AY145" s="622"/>
      <c r="AZ145" s="622"/>
      <c r="BA145" s="622"/>
      <c r="BB145" s="622"/>
    </row>
    <row r="146" spans="1:16384" s="450" customFormat="1" ht="27.75" customHeight="1" x14ac:dyDescent="0.25">
      <c r="A146" s="819" t="s">
        <v>3516</v>
      </c>
      <c r="B146" s="819"/>
      <c r="C146" s="819"/>
      <c r="D146" s="819"/>
      <c r="E146" s="819"/>
      <c r="F146" s="819"/>
      <c r="G146" s="819"/>
      <c r="H146" s="819"/>
      <c r="I146" s="819"/>
      <c r="J146" s="819"/>
      <c r="K146" s="819"/>
      <c r="L146" s="819"/>
      <c r="M146" s="819"/>
      <c r="N146" s="819"/>
      <c r="O146" s="819"/>
      <c r="P146" s="819"/>
      <c r="Q146" s="819"/>
      <c r="R146" s="819"/>
      <c r="S146" s="819"/>
      <c r="T146" s="819"/>
      <c r="U146" s="819"/>
      <c r="V146" s="819"/>
      <c r="W146" s="819"/>
      <c r="X146" s="819"/>
      <c r="Y146" s="819"/>
      <c r="Z146" s="819"/>
      <c r="AA146" s="819"/>
      <c r="AB146" s="819"/>
      <c r="AC146" s="819"/>
      <c r="AD146" s="819"/>
      <c r="AE146" s="819"/>
      <c r="AF146" s="819"/>
      <c r="AG146" s="819"/>
      <c r="AH146" s="819"/>
      <c r="AI146" s="819"/>
      <c r="AJ146" s="819"/>
      <c r="AK146" s="819"/>
      <c r="AL146" s="819"/>
      <c r="AM146" s="819"/>
      <c r="AN146" s="819"/>
      <c r="AO146" s="819"/>
      <c r="AP146" s="819"/>
      <c r="AQ146" s="819"/>
      <c r="AR146" s="819"/>
      <c r="AS146" s="819"/>
      <c r="AT146" s="819"/>
      <c r="AU146" s="819"/>
      <c r="AV146" s="819"/>
      <c r="AW146" s="819"/>
      <c r="AX146" s="819"/>
      <c r="AY146" s="819"/>
      <c r="AZ146" s="727"/>
      <c r="BA146" s="727"/>
      <c r="BB146" s="727"/>
      <c r="BC146" s="727"/>
      <c r="BD146" s="727"/>
      <c r="BE146" s="727"/>
      <c r="BF146" s="727"/>
      <c r="BG146" s="727"/>
      <c r="BH146" s="727"/>
      <c r="BI146" s="727"/>
      <c r="BJ146" s="727"/>
      <c r="BK146" s="727"/>
      <c r="BL146" s="727"/>
      <c r="BM146" s="727"/>
      <c r="BN146" s="727"/>
      <c r="BO146" s="727"/>
      <c r="BP146" s="727"/>
      <c r="BQ146" s="727"/>
      <c r="BR146" s="727"/>
      <c r="BS146" s="727"/>
      <c r="BT146" s="727"/>
      <c r="BU146" s="727"/>
      <c r="BV146" s="727"/>
      <c r="BW146" s="727"/>
      <c r="BX146" s="727"/>
      <c r="BY146" s="727"/>
      <c r="BZ146" s="727"/>
      <c r="CA146" s="727"/>
      <c r="CB146" s="727"/>
      <c r="CC146" s="727"/>
      <c r="CD146" s="727"/>
      <c r="CE146" s="727"/>
      <c r="CF146" s="727"/>
      <c r="CG146" s="727"/>
      <c r="CH146" s="727"/>
      <c r="CI146" s="727"/>
      <c r="CJ146" s="727"/>
      <c r="CK146" s="727"/>
      <c r="CL146" s="727"/>
      <c r="CM146" s="727"/>
      <c r="CN146" s="727"/>
      <c r="CO146" s="727"/>
      <c r="CP146" s="727"/>
      <c r="CQ146" s="727"/>
      <c r="CR146" s="727"/>
      <c r="CS146" s="727"/>
      <c r="CT146" s="727"/>
      <c r="CU146" s="727"/>
      <c r="CV146" s="727"/>
      <c r="CW146" s="727"/>
      <c r="CX146" s="727"/>
      <c r="CY146" s="819"/>
      <c r="CZ146" s="819"/>
      <c r="DA146" s="819"/>
      <c r="DB146" s="819"/>
      <c r="DC146" s="819"/>
      <c r="DD146" s="819"/>
      <c r="DE146" s="819"/>
      <c r="DF146" s="819"/>
      <c r="DG146" s="819"/>
      <c r="DH146" s="819"/>
      <c r="DI146" s="819"/>
      <c r="DJ146" s="819"/>
      <c r="DK146" s="819"/>
      <c r="DL146" s="819"/>
      <c r="DM146" s="819"/>
      <c r="DN146" s="819"/>
      <c r="DO146" s="819"/>
      <c r="DP146" s="819"/>
      <c r="DQ146" s="819"/>
      <c r="DR146" s="819"/>
      <c r="DS146" s="819"/>
      <c r="DT146" s="819"/>
      <c r="DU146" s="819"/>
      <c r="DV146" s="819"/>
      <c r="DW146" s="819"/>
      <c r="DX146" s="819"/>
      <c r="DY146" s="819"/>
      <c r="DZ146" s="819"/>
      <c r="EA146" s="819"/>
      <c r="EB146" s="819"/>
      <c r="EC146" s="819"/>
      <c r="ED146" s="819"/>
      <c r="EE146" s="819"/>
      <c r="EF146" s="819"/>
      <c r="EG146" s="819"/>
      <c r="EH146" s="819"/>
      <c r="EI146" s="819"/>
      <c r="EJ146" s="819"/>
      <c r="EK146" s="819"/>
      <c r="EL146" s="819"/>
      <c r="EM146" s="819"/>
      <c r="EN146" s="819"/>
      <c r="EO146" s="819"/>
      <c r="EP146" s="819"/>
      <c r="EQ146" s="819"/>
      <c r="ER146" s="819"/>
      <c r="ES146" s="819"/>
      <c r="ET146" s="819"/>
      <c r="EU146" s="819"/>
      <c r="EV146" s="819"/>
      <c r="EW146" s="819"/>
      <c r="EX146" s="819"/>
      <c r="EY146" s="819"/>
      <c r="EZ146" s="819"/>
      <c r="FA146" s="819"/>
      <c r="FB146" s="819"/>
      <c r="FC146" s="819"/>
      <c r="FD146" s="819"/>
      <c r="FE146" s="819"/>
      <c r="FF146" s="819"/>
      <c r="FG146" s="819"/>
      <c r="FH146" s="819"/>
      <c r="FI146" s="819"/>
      <c r="FJ146" s="819"/>
      <c r="FK146" s="819"/>
      <c r="FL146" s="819"/>
      <c r="FM146" s="819"/>
      <c r="FN146" s="819"/>
      <c r="FO146" s="819"/>
      <c r="FP146" s="819"/>
      <c r="FQ146" s="819"/>
      <c r="FR146" s="819"/>
      <c r="FS146" s="819"/>
      <c r="FT146" s="819"/>
      <c r="FU146" s="819"/>
      <c r="FV146" s="819"/>
      <c r="FW146" s="819"/>
      <c r="FX146" s="819"/>
      <c r="FY146" s="819"/>
      <c r="FZ146" s="819"/>
      <c r="GA146" s="819"/>
      <c r="GB146" s="819"/>
      <c r="GC146" s="819"/>
      <c r="GD146" s="819"/>
      <c r="GE146" s="819"/>
      <c r="GF146" s="819"/>
      <c r="GG146" s="819"/>
      <c r="GH146" s="819"/>
      <c r="GI146" s="819"/>
      <c r="GJ146" s="819"/>
      <c r="GK146" s="819"/>
      <c r="GL146" s="819"/>
      <c r="GM146" s="819"/>
      <c r="GN146" s="819"/>
      <c r="GO146" s="819"/>
      <c r="GP146" s="819"/>
      <c r="GQ146" s="819"/>
      <c r="GR146" s="819"/>
      <c r="GS146" s="819"/>
      <c r="GT146" s="819"/>
      <c r="GU146" s="819"/>
      <c r="GV146" s="819"/>
      <c r="GW146" s="819"/>
      <c r="GX146" s="819"/>
      <c r="GY146" s="819"/>
      <c r="GZ146" s="819"/>
      <c r="HA146" s="819"/>
      <c r="HB146" s="819"/>
      <c r="HC146" s="819"/>
      <c r="HD146" s="819"/>
      <c r="HE146" s="819"/>
      <c r="HF146" s="819"/>
      <c r="HG146" s="819"/>
      <c r="HH146" s="819"/>
      <c r="HI146" s="819"/>
      <c r="HJ146" s="819"/>
      <c r="HK146" s="819"/>
      <c r="HL146" s="819"/>
      <c r="HM146" s="819"/>
      <c r="HN146" s="819"/>
      <c r="HO146" s="819"/>
      <c r="HP146" s="819"/>
      <c r="HQ146" s="819"/>
      <c r="HR146" s="819"/>
      <c r="HS146" s="819"/>
      <c r="HT146" s="819"/>
      <c r="HU146" s="819"/>
      <c r="HV146" s="819"/>
      <c r="HW146" s="819"/>
      <c r="HX146" s="819"/>
      <c r="HY146" s="819"/>
      <c r="HZ146" s="819"/>
      <c r="IA146" s="819"/>
      <c r="IB146" s="819"/>
      <c r="IC146" s="819"/>
      <c r="ID146" s="819"/>
      <c r="IE146" s="819"/>
      <c r="IF146" s="819"/>
      <c r="IG146" s="819"/>
      <c r="IH146" s="819"/>
      <c r="II146" s="819"/>
      <c r="IJ146" s="819"/>
      <c r="IK146" s="819"/>
      <c r="IL146" s="819"/>
      <c r="IM146" s="819"/>
      <c r="IN146" s="819"/>
      <c r="IO146" s="819"/>
      <c r="IP146" s="819"/>
      <c r="IQ146" s="819"/>
      <c r="IR146" s="819"/>
      <c r="IS146" s="819"/>
      <c r="IT146" s="819"/>
      <c r="IU146" s="819"/>
      <c r="IV146" s="819"/>
      <c r="IW146" s="819"/>
      <c r="IX146" s="819"/>
      <c r="IY146" s="819"/>
      <c r="IZ146" s="819"/>
      <c r="JA146" s="819"/>
      <c r="JB146" s="819"/>
      <c r="JC146" s="819"/>
      <c r="JD146" s="819"/>
      <c r="JE146" s="819"/>
      <c r="JF146" s="819"/>
      <c r="JG146" s="819"/>
      <c r="JH146" s="819"/>
      <c r="JI146" s="819"/>
      <c r="JJ146" s="819"/>
      <c r="JK146" s="819"/>
      <c r="JL146" s="819"/>
      <c r="JM146" s="819"/>
      <c r="JN146" s="819"/>
      <c r="JO146" s="819"/>
      <c r="JP146" s="819"/>
      <c r="JQ146" s="819"/>
      <c r="JR146" s="819"/>
      <c r="JS146" s="819"/>
      <c r="JT146" s="819"/>
      <c r="JU146" s="819"/>
      <c r="JV146" s="819"/>
      <c r="JW146" s="819"/>
      <c r="JX146" s="819"/>
      <c r="JY146" s="819"/>
      <c r="JZ146" s="819"/>
      <c r="KA146" s="819"/>
      <c r="KB146" s="819"/>
      <c r="KC146" s="819"/>
      <c r="KD146" s="819"/>
      <c r="KE146" s="819"/>
      <c r="KF146" s="819"/>
      <c r="KG146" s="819"/>
      <c r="KH146" s="819"/>
      <c r="KI146" s="819"/>
      <c r="KJ146" s="819"/>
      <c r="KK146" s="819"/>
      <c r="KL146" s="819"/>
      <c r="KM146" s="819"/>
      <c r="KN146" s="819"/>
      <c r="KO146" s="819"/>
      <c r="KP146" s="819"/>
      <c r="KQ146" s="819"/>
      <c r="KR146" s="819"/>
      <c r="KS146" s="819"/>
      <c r="KT146" s="819"/>
      <c r="KU146" s="819"/>
      <c r="KV146" s="819"/>
      <c r="KW146" s="819"/>
      <c r="KX146" s="819"/>
      <c r="KY146" s="819"/>
      <c r="KZ146" s="819"/>
      <c r="LA146" s="819"/>
      <c r="LB146" s="819"/>
      <c r="LC146" s="819"/>
      <c r="LD146" s="819"/>
      <c r="LE146" s="819"/>
      <c r="LF146" s="819"/>
      <c r="LG146" s="819"/>
      <c r="LH146" s="819"/>
      <c r="LI146" s="819"/>
      <c r="LJ146" s="819"/>
      <c r="LK146" s="819"/>
      <c r="LL146" s="819"/>
      <c r="LM146" s="819"/>
      <c r="LN146" s="819"/>
      <c r="LO146" s="819"/>
      <c r="LP146" s="819"/>
      <c r="LQ146" s="819"/>
      <c r="LR146" s="819"/>
      <c r="LS146" s="819"/>
      <c r="LT146" s="819"/>
      <c r="LU146" s="819"/>
      <c r="LV146" s="819"/>
      <c r="LW146" s="819"/>
      <c r="LX146" s="819"/>
      <c r="LY146" s="819"/>
      <c r="LZ146" s="819"/>
      <c r="MA146" s="819"/>
      <c r="MB146" s="819"/>
      <c r="MC146" s="819"/>
      <c r="MD146" s="819"/>
      <c r="ME146" s="819"/>
      <c r="MF146" s="819"/>
      <c r="MG146" s="819"/>
      <c r="MH146" s="819"/>
      <c r="MI146" s="819"/>
      <c r="MJ146" s="819"/>
      <c r="MK146" s="819"/>
      <c r="ML146" s="819"/>
      <c r="MM146" s="819"/>
      <c r="MN146" s="819"/>
      <c r="MO146" s="819"/>
      <c r="MP146" s="819"/>
      <c r="MQ146" s="819"/>
      <c r="MR146" s="819"/>
      <c r="MS146" s="819"/>
      <c r="MT146" s="819"/>
      <c r="MU146" s="819"/>
      <c r="MV146" s="819"/>
      <c r="MW146" s="819"/>
      <c r="MX146" s="819"/>
      <c r="MY146" s="819"/>
      <c r="MZ146" s="819"/>
      <c r="NA146" s="819"/>
      <c r="NB146" s="819"/>
      <c r="NC146" s="819"/>
      <c r="ND146" s="819"/>
      <c r="NE146" s="819"/>
      <c r="NF146" s="819"/>
      <c r="NG146" s="819"/>
      <c r="NH146" s="819"/>
      <c r="NI146" s="819"/>
      <c r="NJ146" s="819"/>
      <c r="NK146" s="819"/>
      <c r="NL146" s="819"/>
      <c r="NM146" s="819"/>
      <c r="NN146" s="819"/>
      <c r="NO146" s="819"/>
      <c r="NP146" s="819"/>
      <c r="NQ146" s="819"/>
      <c r="NR146" s="819"/>
      <c r="NS146" s="819"/>
      <c r="NT146" s="819"/>
      <c r="NU146" s="819"/>
      <c r="NV146" s="819"/>
      <c r="NW146" s="819"/>
      <c r="NX146" s="819"/>
      <c r="NY146" s="819"/>
      <c r="NZ146" s="819"/>
      <c r="OA146" s="819"/>
      <c r="OB146" s="819"/>
      <c r="OC146" s="819"/>
      <c r="OD146" s="819"/>
      <c r="OE146" s="819"/>
      <c r="OF146" s="819"/>
      <c r="OG146" s="819"/>
      <c r="OH146" s="819"/>
      <c r="OI146" s="819"/>
      <c r="OJ146" s="819"/>
      <c r="OK146" s="819"/>
      <c r="OL146" s="819"/>
      <c r="OM146" s="819"/>
      <c r="ON146" s="819"/>
      <c r="OO146" s="819"/>
      <c r="OP146" s="819"/>
      <c r="OQ146" s="819"/>
      <c r="OR146" s="819"/>
      <c r="OS146" s="819"/>
      <c r="OT146" s="819"/>
      <c r="OU146" s="819"/>
      <c r="OV146" s="819"/>
      <c r="OW146" s="819"/>
      <c r="OX146" s="819"/>
      <c r="OY146" s="819"/>
      <c r="OZ146" s="819"/>
      <c r="PA146" s="819"/>
      <c r="PB146" s="819"/>
      <c r="PC146" s="819"/>
      <c r="PD146" s="819"/>
      <c r="PE146" s="819"/>
      <c r="PF146" s="819"/>
      <c r="PG146" s="819"/>
      <c r="PH146" s="819"/>
      <c r="PI146" s="819"/>
      <c r="PJ146" s="819"/>
      <c r="PK146" s="819"/>
      <c r="PL146" s="819"/>
      <c r="PM146" s="819"/>
      <c r="PN146" s="819"/>
      <c r="PO146" s="819"/>
      <c r="PP146" s="819"/>
      <c r="PQ146" s="819"/>
      <c r="PR146" s="819"/>
      <c r="PS146" s="819"/>
      <c r="PT146" s="819"/>
      <c r="PU146" s="819"/>
      <c r="PV146" s="819"/>
      <c r="PW146" s="819"/>
      <c r="PX146" s="819"/>
      <c r="PY146" s="819"/>
      <c r="PZ146" s="819"/>
      <c r="QA146" s="819"/>
      <c r="QB146" s="819"/>
      <c r="QC146" s="819"/>
      <c r="QD146" s="819"/>
      <c r="QE146" s="819"/>
      <c r="QF146" s="819"/>
      <c r="QG146" s="819"/>
      <c r="QH146" s="819"/>
      <c r="QI146" s="819"/>
      <c r="QJ146" s="819"/>
      <c r="QK146" s="819"/>
      <c r="QL146" s="819"/>
      <c r="QM146" s="819"/>
      <c r="QN146" s="819"/>
      <c r="QO146" s="819"/>
      <c r="QP146" s="819"/>
      <c r="QQ146" s="819"/>
      <c r="QR146" s="819"/>
      <c r="QS146" s="819"/>
      <c r="QT146" s="819"/>
      <c r="QU146" s="819"/>
      <c r="QV146" s="819"/>
      <c r="QW146" s="819"/>
      <c r="QX146" s="819"/>
      <c r="QY146" s="819"/>
      <c r="QZ146" s="819"/>
      <c r="RA146" s="819"/>
      <c r="RB146" s="819"/>
      <c r="RC146" s="819"/>
      <c r="RD146" s="819"/>
      <c r="RE146" s="819"/>
      <c r="RF146" s="819"/>
      <c r="RG146" s="819"/>
      <c r="RH146" s="819"/>
      <c r="RI146" s="819"/>
      <c r="RJ146" s="819"/>
      <c r="RK146" s="819"/>
      <c r="RL146" s="819"/>
      <c r="RM146" s="819"/>
      <c r="RN146" s="819"/>
      <c r="RO146" s="819"/>
      <c r="RP146" s="819"/>
      <c r="RQ146" s="819"/>
      <c r="RR146" s="819"/>
      <c r="RS146" s="819"/>
      <c r="RT146" s="819"/>
      <c r="RU146" s="819"/>
      <c r="RV146" s="819"/>
      <c r="RW146" s="819"/>
      <c r="RX146" s="819"/>
      <c r="RY146" s="819"/>
      <c r="RZ146" s="819"/>
      <c r="SA146" s="819"/>
      <c r="SB146" s="819"/>
      <c r="SC146" s="819"/>
      <c r="SD146" s="819"/>
      <c r="SE146" s="819"/>
      <c r="SF146" s="819"/>
      <c r="SG146" s="819"/>
      <c r="SH146" s="819"/>
      <c r="SI146" s="819"/>
      <c r="SJ146" s="819"/>
      <c r="SK146" s="819"/>
      <c r="SL146" s="819"/>
      <c r="SM146" s="819"/>
      <c r="SN146" s="819"/>
      <c r="SO146" s="819"/>
      <c r="SP146" s="819"/>
      <c r="SQ146" s="819"/>
      <c r="SR146" s="819"/>
      <c r="SS146" s="819"/>
      <c r="ST146" s="819"/>
      <c r="SU146" s="819"/>
      <c r="SV146" s="819"/>
      <c r="SW146" s="819"/>
      <c r="SX146" s="819"/>
      <c r="SY146" s="819"/>
      <c r="SZ146" s="819"/>
      <c r="TA146" s="819"/>
      <c r="TB146" s="819"/>
      <c r="TC146" s="819"/>
      <c r="TD146" s="819"/>
      <c r="TE146" s="819"/>
      <c r="TF146" s="819"/>
      <c r="TG146" s="819"/>
      <c r="TH146" s="819"/>
      <c r="TI146" s="819"/>
      <c r="TJ146" s="819"/>
      <c r="TK146" s="819"/>
      <c r="TL146" s="819"/>
      <c r="TM146" s="819"/>
      <c r="TN146" s="819"/>
      <c r="TO146" s="819"/>
      <c r="TP146" s="819"/>
      <c r="TQ146" s="819"/>
      <c r="TR146" s="819"/>
      <c r="TS146" s="819"/>
      <c r="TT146" s="819"/>
      <c r="TU146" s="819"/>
      <c r="TV146" s="819"/>
      <c r="TW146" s="819"/>
      <c r="TX146" s="819"/>
      <c r="TY146" s="819"/>
      <c r="TZ146" s="819"/>
      <c r="UA146" s="819"/>
      <c r="UB146" s="819"/>
      <c r="UC146" s="819"/>
      <c r="UD146" s="819"/>
      <c r="UE146" s="819"/>
      <c r="UF146" s="819"/>
      <c r="UG146" s="819"/>
      <c r="UH146" s="819"/>
      <c r="UI146" s="819"/>
      <c r="UJ146" s="819"/>
      <c r="UK146" s="819"/>
      <c r="UL146" s="819"/>
      <c r="UM146" s="819"/>
      <c r="UN146" s="819"/>
      <c r="UO146" s="819"/>
      <c r="UP146" s="819"/>
      <c r="UQ146" s="819"/>
      <c r="UR146" s="819"/>
      <c r="US146" s="819"/>
      <c r="UT146" s="819"/>
      <c r="UU146" s="819"/>
      <c r="UV146" s="819"/>
      <c r="UW146" s="819"/>
      <c r="UX146" s="819"/>
      <c r="UY146" s="819"/>
      <c r="UZ146" s="819"/>
      <c r="VA146" s="819"/>
      <c r="VB146" s="819"/>
      <c r="VC146" s="819"/>
      <c r="VD146" s="819"/>
      <c r="VE146" s="819"/>
      <c r="VF146" s="819"/>
      <c r="VG146" s="819"/>
      <c r="VH146" s="819"/>
      <c r="VI146" s="819"/>
      <c r="VJ146" s="819"/>
      <c r="VK146" s="819"/>
      <c r="VL146" s="819"/>
      <c r="VM146" s="819"/>
      <c r="VN146" s="819"/>
      <c r="VO146" s="819"/>
      <c r="VP146" s="819"/>
      <c r="VQ146" s="819"/>
      <c r="VR146" s="819"/>
      <c r="VS146" s="819"/>
      <c r="VT146" s="819"/>
      <c r="VU146" s="819"/>
      <c r="VV146" s="819"/>
      <c r="VW146" s="819"/>
      <c r="VX146" s="819"/>
      <c r="VY146" s="819"/>
      <c r="VZ146" s="819"/>
      <c r="WA146" s="819"/>
      <c r="WB146" s="819"/>
      <c r="WC146" s="819"/>
      <c r="WD146" s="819"/>
      <c r="WE146" s="819"/>
      <c r="WF146" s="819"/>
      <c r="WG146" s="819"/>
      <c r="WH146" s="819"/>
      <c r="WI146" s="819"/>
      <c r="WJ146" s="819"/>
      <c r="WK146" s="819"/>
      <c r="WL146" s="819"/>
      <c r="WM146" s="819"/>
      <c r="WN146" s="819"/>
      <c r="WO146" s="819"/>
      <c r="WP146" s="819"/>
      <c r="WQ146" s="819"/>
      <c r="WR146" s="819"/>
      <c r="WS146" s="819"/>
      <c r="WT146" s="819"/>
      <c r="WU146" s="819"/>
      <c r="WV146" s="819"/>
      <c r="WW146" s="819"/>
      <c r="WX146" s="819"/>
      <c r="WY146" s="819"/>
      <c r="WZ146" s="819"/>
      <c r="XA146" s="819"/>
      <c r="XB146" s="819"/>
      <c r="XC146" s="819"/>
      <c r="XD146" s="819"/>
      <c r="XE146" s="819"/>
      <c r="XF146" s="819"/>
      <c r="XG146" s="819"/>
      <c r="XH146" s="819"/>
      <c r="XI146" s="819"/>
      <c r="XJ146" s="819"/>
      <c r="XK146" s="819"/>
      <c r="XL146" s="819"/>
      <c r="XM146" s="819"/>
      <c r="XN146" s="819"/>
      <c r="XO146" s="819"/>
      <c r="XP146" s="819"/>
      <c r="XQ146" s="819"/>
      <c r="XR146" s="819"/>
      <c r="XS146" s="819"/>
      <c r="XT146" s="819"/>
      <c r="XU146" s="819"/>
      <c r="XV146" s="819"/>
      <c r="XW146" s="819"/>
      <c r="XX146" s="819"/>
      <c r="XY146" s="819"/>
      <c r="XZ146" s="819"/>
      <c r="YA146" s="819"/>
      <c r="YB146" s="819"/>
      <c r="YC146" s="819"/>
      <c r="YD146" s="819"/>
      <c r="YE146" s="819"/>
      <c r="YF146" s="819"/>
      <c r="YG146" s="819"/>
      <c r="YH146" s="819"/>
      <c r="YI146" s="819"/>
      <c r="YJ146" s="819"/>
      <c r="YK146" s="819"/>
      <c r="YL146" s="819"/>
      <c r="YM146" s="819"/>
      <c r="YN146" s="819"/>
      <c r="YO146" s="819"/>
      <c r="YP146" s="819"/>
      <c r="YQ146" s="819"/>
      <c r="YR146" s="819"/>
      <c r="YS146" s="819"/>
      <c r="YT146" s="819"/>
      <c r="YU146" s="819"/>
      <c r="YV146" s="819"/>
      <c r="YW146" s="819"/>
      <c r="YX146" s="819"/>
      <c r="YY146" s="819"/>
      <c r="YZ146" s="819"/>
      <c r="ZA146" s="819"/>
      <c r="ZB146" s="819"/>
      <c r="ZC146" s="819"/>
      <c r="ZD146" s="819"/>
      <c r="ZE146" s="819"/>
      <c r="ZF146" s="819"/>
      <c r="ZG146" s="819"/>
      <c r="ZH146" s="819"/>
      <c r="ZI146" s="819"/>
      <c r="ZJ146" s="819"/>
      <c r="ZK146" s="819"/>
      <c r="ZL146" s="819"/>
      <c r="ZM146" s="819"/>
      <c r="ZN146" s="819"/>
      <c r="ZO146" s="819"/>
      <c r="ZP146" s="819"/>
      <c r="ZQ146" s="819"/>
      <c r="ZR146" s="819"/>
      <c r="ZS146" s="819"/>
      <c r="ZT146" s="819"/>
      <c r="ZU146" s="819"/>
      <c r="ZV146" s="819"/>
      <c r="ZW146" s="819"/>
      <c r="ZX146" s="819"/>
      <c r="ZY146" s="819"/>
      <c r="ZZ146" s="819"/>
      <c r="AAA146" s="819"/>
      <c r="AAB146" s="819"/>
      <c r="AAC146" s="819"/>
      <c r="AAD146" s="819"/>
      <c r="AAE146" s="819"/>
      <c r="AAF146" s="819"/>
      <c r="AAG146" s="819"/>
      <c r="AAH146" s="819"/>
      <c r="AAI146" s="819"/>
      <c r="AAJ146" s="819"/>
      <c r="AAK146" s="819"/>
      <c r="AAL146" s="819"/>
      <c r="AAM146" s="819"/>
      <c r="AAN146" s="819"/>
      <c r="AAO146" s="819"/>
      <c r="AAP146" s="819"/>
      <c r="AAQ146" s="819"/>
      <c r="AAR146" s="819"/>
      <c r="AAS146" s="819"/>
      <c r="AAT146" s="819"/>
      <c r="AAU146" s="819"/>
      <c r="AAV146" s="819"/>
      <c r="AAW146" s="819"/>
      <c r="AAX146" s="819"/>
      <c r="AAY146" s="819"/>
      <c r="AAZ146" s="819"/>
      <c r="ABA146" s="819"/>
      <c r="ABB146" s="819"/>
      <c r="ABC146" s="819"/>
      <c r="ABD146" s="819"/>
      <c r="ABE146" s="819"/>
      <c r="ABF146" s="819"/>
      <c r="ABG146" s="819"/>
      <c r="ABH146" s="819"/>
      <c r="ABI146" s="819"/>
      <c r="ABJ146" s="819"/>
      <c r="ABK146" s="819"/>
      <c r="ABL146" s="819"/>
      <c r="ABM146" s="819"/>
      <c r="ABN146" s="819"/>
      <c r="ABO146" s="819"/>
      <c r="ABP146" s="819"/>
      <c r="ABQ146" s="819"/>
      <c r="ABR146" s="819"/>
      <c r="ABS146" s="819"/>
      <c r="ABT146" s="819"/>
      <c r="ABU146" s="819"/>
      <c r="ABV146" s="819"/>
      <c r="ABW146" s="819"/>
      <c r="ABX146" s="819"/>
      <c r="ABY146" s="819"/>
      <c r="ABZ146" s="819"/>
      <c r="ACA146" s="819"/>
      <c r="ACB146" s="819"/>
      <c r="ACC146" s="819"/>
      <c r="ACD146" s="819"/>
      <c r="ACE146" s="819"/>
      <c r="ACF146" s="819"/>
      <c r="ACG146" s="819"/>
      <c r="ACH146" s="819"/>
      <c r="ACI146" s="819"/>
      <c r="ACJ146" s="819"/>
      <c r="ACK146" s="819"/>
      <c r="ACL146" s="819"/>
      <c r="ACM146" s="819"/>
      <c r="ACN146" s="819"/>
      <c r="ACO146" s="819"/>
      <c r="ACP146" s="819"/>
      <c r="ACQ146" s="819"/>
      <c r="ACR146" s="819"/>
      <c r="ACS146" s="819"/>
      <c r="ACT146" s="819"/>
      <c r="ACU146" s="819"/>
      <c r="ACV146" s="819"/>
      <c r="ACW146" s="819"/>
      <c r="ACX146" s="819"/>
      <c r="ACY146" s="819"/>
      <c r="ACZ146" s="819"/>
      <c r="ADA146" s="819"/>
      <c r="ADB146" s="819"/>
      <c r="ADC146" s="819"/>
      <c r="ADD146" s="819"/>
      <c r="ADE146" s="819"/>
      <c r="ADF146" s="819"/>
      <c r="ADG146" s="819"/>
      <c r="ADH146" s="819"/>
      <c r="ADI146" s="819"/>
      <c r="ADJ146" s="819"/>
      <c r="ADK146" s="819"/>
      <c r="ADL146" s="819"/>
      <c r="ADM146" s="819"/>
      <c r="ADN146" s="819"/>
      <c r="ADO146" s="819"/>
      <c r="ADP146" s="819"/>
      <c r="ADQ146" s="819"/>
      <c r="ADR146" s="819"/>
      <c r="ADS146" s="819"/>
      <c r="ADT146" s="819"/>
      <c r="ADU146" s="819"/>
      <c r="ADV146" s="819"/>
      <c r="ADW146" s="819"/>
      <c r="ADX146" s="819"/>
      <c r="ADY146" s="819"/>
      <c r="ADZ146" s="819"/>
      <c r="AEA146" s="819"/>
      <c r="AEB146" s="819"/>
      <c r="AEC146" s="819"/>
      <c r="AED146" s="819"/>
      <c r="AEE146" s="819"/>
      <c r="AEF146" s="819"/>
      <c r="AEG146" s="819"/>
      <c r="AEH146" s="819"/>
      <c r="AEI146" s="819"/>
      <c r="AEJ146" s="819"/>
      <c r="AEK146" s="819"/>
      <c r="AEL146" s="819"/>
      <c r="AEM146" s="819"/>
      <c r="AEN146" s="819"/>
      <c r="AEO146" s="819"/>
      <c r="AEP146" s="819"/>
      <c r="AEQ146" s="819"/>
      <c r="AER146" s="819"/>
      <c r="AES146" s="819"/>
      <c r="AET146" s="819"/>
      <c r="AEU146" s="819"/>
      <c r="AEV146" s="819"/>
      <c r="AEW146" s="819"/>
      <c r="AEX146" s="819"/>
      <c r="AEY146" s="819"/>
      <c r="AEZ146" s="819"/>
      <c r="AFA146" s="819"/>
      <c r="AFB146" s="819"/>
      <c r="AFC146" s="819"/>
      <c r="AFD146" s="819"/>
      <c r="AFE146" s="819"/>
      <c r="AFF146" s="819"/>
      <c r="AFG146" s="819"/>
      <c r="AFH146" s="819"/>
      <c r="AFI146" s="819"/>
      <c r="AFJ146" s="819"/>
      <c r="AFK146" s="819"/>
      <c r="AFL146" s="819"/>
      <c r="AFM146" s="819"/>
      <c r="AFN146" s="819"/>
      <c r="AFO146" s="819"/>
      <c r="AFP146" s="819"/>
      <c r="AFQ146" s="819"/>
      <c r="AFR146" s="819"/>
      <c r="AFS146" s="819"/>
      <c r="AFT146" s="819"/>
      <c r="AFU146" s="819"/>
      <c r="AFV146" s="819"/>
      <c r="AFW146" s="819"/>
      <c r="AFX146" s="819"/>
      <c r="AFY146" s="819"/>
      <c r="AFZ146" s="819"/>
      <c r="AGA146" s="819"/>
      <c r="AGB146" s="819"/>
      <c r="AGC146" s="819"/>
      <c r="AGD146" s="819"/>
      <c r="AGE146" s="819"/>
      <c r="AGF146" s="819"/>
      <c r="AGG146" s="819"/>
      <c r="AGH146" s="819"/>
      <c r="AGI146" s="819"/>
      <c r="AGJ146" s="819"/>
      <c r="AGK146" s="819"/>
      <c r="AGL146" s="819"/>
      <c r="AGM146" s="819"/>
      <c r="AGN146" s="819"/>
      <c r="AGO146" s="819"/>
      <c r="AGP146" s="819"/>
      <c r="AGQ146" s="819"/>
      <c r="AGR146" s="819"/>
      <c r="AGS146" s="819"/>
      <c r="AGT146" s="819"/>
      <c r="AGU146" s="819"/>
      <c r="AGV146" s="819"/>
      <c r="AGW146" s="819"/>
      <c r="AGX146" s="819"/>
      <c r="AGY146" s="819"/>
      <c r="AGZ146" s="819"/>
      <c r="AHA146" s="819"/>
      <c r="AHB146" s="819"/>
      <c r="AHC146" s="819"/>
      <c r="AHD146" s="819"/>
      <c r="AHE146" s="819"/>
      <c r="AHF146" s="819"/>
      <c r="AHG146" s="819"/>
      <c r="AHH146" s="819"/>
      <c r="AHI146" s="819"/>
      <c r="AHJ146" s="819"/>
      <c r="AHK146" s="819"/>
      <c r="AHL146" s="819"/>
      <c r="AHM146" s="819"/>
      <c r="AHN146" s="819"/>
      <c r="AHO146" s="819"/>
      <c r="AHP146" s="819"/>
      <c r="AHQ146" s="819"/>
      <c r="AHR146" s="819"/>
      <c r="AHS146" s="819"/>
      <c r="AHT146" s="819"/>
      <c r="AHU146" s="819"/>
      <c r="AHV146" s="819"/>
      <c r="AHW146" s="819"/>
      <c r="AHX146" s="819"/>
      <c r="AHY146" s="819"/>
      <c r="AHZ146" s="819"/>
      <c r="AIA146" s="819"/>
      <c r="AIB146" s="819"/>
      <c r="AIC146" s="819"/>
      <c r="AID146" s="819"/>
      <c r="AIE146" s="819"/>
      <c r="AIF146" s="819"/>
      <c r="AIG146" s="819"/>
      <c r="AIH146" s="819"/>
      <c r="AII146" s="819"/>
      <c r="AIJ146" s="819"/>
      <c r="AIK146" s="819"/>
      <c r="AIL146" s="819"/>
      <c r="AIM146" s="819"/>
      <c r="AIN146" s="819"/>
      <c r="AIO146" s="819"/>
      <c r="AIP146" s="819"/>
      <c r="AIQ146" s="819"/>
      <c r="AIR146" s="819"/>
      <c r="AIS146" s="819"/>
      <c r="AIT146" s="819"/>
      <c r="AIU146" s="819"/>
      <c r="AIV146" s="819"/>
      <c r="AIW146" s="819"/>
      <c r="AIX146" s="819"/>
      <c r="AIY146" s="819"/>
      <c r="AIZ146" s="819"/>
      <c r="AJA146" s="819"/>
      <c r="AJB146" s="819"/>
      <c r="AJC146" s="819"/>
      <c r="AJD146" s="819"/>
      <c r="AJE146" s="819"/>
      <c r="AJF146" s="819"/>
      <c r="AJG146" s="819"/>
      <c r="AJH146" s="819"/>
      <c r="AJI146" s="819"/>
      <c r="AJJ146" s="819"/>
      <c r="AJK146" s="819"/>
      <c r="AJL146" s="819"/>
      <c r="AJM146" s="819"/>
      <c r="AJN146" s="819"/>
      <c r="AJO146" s="819"/>
      <c r="AJP146" s="819"/>
      <c r="AJQ146" s="819"/>
      <c r="AJR146" s="819"/>
      <c r="AJS146" s="819"/>
      <c r="AJT146" s="819"/>
      <c r="AJU146" s="819"/>
      <c r="AJV146" s="819"/>
      <c r="AJW146" s="819"/>
      <c r="AJX146" s="819"/>
      <c r="AJY146" s="819"/>
      <c r="AJZ146" s="819"/>
      <c r="AKA146" s="819"/>
      <c r="AKB146" s="819"/>
      <c r="AKC146" s="819"/>
      <c r="AKD146" s="819"/>
      <c r="AKE146" s="819"/>
      <c r="AKF146" s="819"/>
      <c r="AKG146" s="819"/>
      <c r="AKH146" s="819"/>
      <c r="AKI146" s="819"/>
      <c r="AKJ146" s="819"/>
      <c r="AKK146" s="819"/>
      <c r="AKL146" s="819"/>
      <c r="AKM146" s="819"/>
      <c r="AKN146" s="819"/>
      <c r="AKO146" s="819"/>
      <c r="AKP146" s="819"/>
      <c r="AKQ146" s="819"/>
      <c r="AKR146" s="819"/>
      <c r="AKS146" s="819"/>
      <c r="AKT146" s="819"/>
      <c r="AKU146" s="819"/>
      <c r="AKV146" s="819"/>
      <c r="AKW146" s="819"/>
      <c r="AKX146" s="819"/>
      <c r="AKY146" s="819"/>
      <c r="AKZ146" s="819"/>
      <c r="ALA146" s="819"/>
      <c r="ALB146" s="819"/>
      <c r="ALC146" s="819"/>
      <c r="ALD146" s="819"/>
      <c r="ALE146" s="819"/>
      <c r="ALF146" s="819"/>
      <c r="ALG146" s="819"/>
      <c r="ALH146" s="819"/>
      <c r="ALI146" s="819"/>
      <c r="ALJ146" s="819"/>
      <c r="ALK146" s="819"/>
      <c r="ALL146" s="819"/>
      <c r="ALM146" s="819"/>
      <c r="ALN146" s="819"/>
      <c r="ALO146" s="819"/>
      <c r="ALP146" s="819"/>
      <c r="ALQ146" s="819"/>
      <c r="ALR146" s="819"/>
      <c r="ALS146" s="819"/>
      <c r="ALT146" s="819"/>
      <c r="ALU146" s="819"/>
      <c r="ALV146" s="819"/>
      <c r="ALW146" s="819"/>
      <c r="ALX146" s="819"/>
      <c r="ALY146" s="819"/>
      <c r="ALZ146" s="819"/>
      <c r="AMA146" s="819"/>
      <c r="AMB146" s="819"/>
      <c r="AMC146" s="819"/>
      <c r="AMD146" s="819"/>
      <c r="AME146" s="819"/>
      <c r="AMF146" s="819"/>
      <c r="AMG146" s="819"/>
      <c r="AMH146" s="819"/>
      <c r="AMI146" s="819"/>
      <c r="AMJ146" s="819"/>
      <c r="AMK146" s="819"/>
      <c r="AML146" s="819"/>
      <c r="AMM146" s="819"/>
      <c r="AMN146" s="819"/>
      <c r="AMO146" s="819"/>
      <c r="AMP146" s="819"/>
      <c r="AMQ146" s="819"/>
      <c r="AMR146" s="819"/>
      <c r="AMS146" s="819"/>
      <c r="AMT146" s="819"/>
      <c r="AMU146" s="819"/>
      <c r="AMV146" s="819"/>
      <c r="AMW146" s="819"/>
      <c r="AMX146" s="819"/>
      <c r="AMY146" s="819"/>
      <c r="AMZ146" s="819"/>
      <c r="ANA146" s="819"/>
      <c r="ANB146" s="819"/>
      <c r="ANC146" s="819"/>
      <c r="AND146" s="819"/>
      <c r="ANE146" s="819"/>
      <c r="ANF146" s="819"/>
      <c r="ANG146" s="819"/>
      <c r="ANH146" s="819"/>
      <c r="ANI146" s="819"/>
      <c r="ANJ146" s="819"/>
      <c r="ANK146" s="819"/>
      <c r="ANL146" s="819"/>
      <c r="ANM146" s="819"/>
      <c r="ANN146" s="819"/>
      <c r="ANO146" s="819"/>
      <c r="ANP146" s="819"/>
      <c r="ANQ146" s="819"/>
      <c r="ANR146" s="819"/>
      <c r="ANS146" s="819"/>
      <c r="ANT146" s="819"/>
      <c r="ANU146" s="819"/>
      <c r="ANV146" s="819"/>
      <c r="ANW146" s="819"/>
      <c r="ANX146" s="819"/>
      <c r="ANY146" s="819"/>
      <c r="ANZ146" s="819"/>
      <c r="AOA146" s="819"/>
      <c r="AOB146" s="819"/>
      <c r="AOC146" s="819"/>
      <c r="AOD146" s="819"/>
      <c r="AOE146" s="819"/>
      <c r="AOF146" s="819"/>
      <c r="AOG146" s="819"/>
      <c r="AOH146" s="819"/>
      <c r="AOI146" s="819"/>
      <c r="AOJ146" s="819"/>
      <c r="AOK146" s="819"/>
      <c r="AOL146" s="819"/>
      <c r="AOM146" s="819"/>
      <c r="AON146" s="819"/>
      <c r="AOO146" s="819"/>
      <c r="AOP146" s="819"/>
      <c r="AOQ146" s="819"/>
      <c r="AOR146" s="819"/>
      <c r="AOS146" s="819"/>
      <c r="AOT146" s="819"/>
      <c r="AOU146" s="819"/>
      <c r="AOV146" s="819"/>
      <c r="AOW146" s="819"/>
      <c r="AOX146" s="819"/>
      <c r="AOY146" s="819"/>
      <c r="AOZ146" s="819"/>
      <c r="APA146" s="819"/>
      <c r="APB146" s="819"/>
      <c r="APC146" s="819"/>
      <c r="APD146" s="819"/>
      <c r="APE146" s="819"/>
      <c r="APF146" s="819"/>
      <c r="APG146" s="819"/>
      <c r="APH146" s="819"/>
      <c r="API146" s="819"/>
      <c r="APJ146" s="819"/>
      <c r="APK146" s="819"/>
      <c r="APL146" s="819"/>
      <c r="APM146" s="819"/>
      <c r="APN146" s="819"/>
      <c r="APO146" s="819"/>
      <c r="APP146" s="819"/>
      <c r="APQ146" s="819"/>
      <c r="APR146" s="819"/>
      <c r="APS146" s="819"/>
      <c r="APT146" s="819"/>
      <c r="APU146" s="819"/>
      <c r="APV146" s="819"/>
      <c r="APW146" s="819"/>
      <c r="APX146" s="819"/>
      <c r="APY146" s="819"/>
      <c r="APZ146" s="819"/>
      <c r="AQA146" s="819"/>
      <c r="AQB146" s="819"/>
      <c r="AQC146" s="819"/>
      <c r="AQD146" s="819"/>
      <c r="AQE146" s="819"/>
      <c r="AQF146" s="819"/>
      <c r="AQG146" s="819"/>
      <c r="AQH146" s="819"/>
      <c r="AQI146" s="819"/>
      <c r="AQJ146" s="819"/>
      <c r="AQK146" s="819"/>
      <c r="AQL146" s="819"/>
      <c r="AQM146" s="819"/>
      <c r="AQN146" s="819"/>
      <c r="AQO146" s="819"/>
      <c r="AQP146" s="819"/>
      <c r="AQQ146" s="819"/>
      <c r="AQR146" s="819"/>
      <c r="AQS146" s="819"/>
      <c r="AQT146" s="819"/>
      <c r="AQU146" s="819"/>
      <c r="AQV146" s="819"/>
      <c r="AQW146" s="819"/>
      <c r="AQX146" s="819"/>
      <c r="AQY146" s="819"/>
      <c r="AQZ146" s="819"/>
      <c r="ARA146" s="819"/>
      <c r="ARB146" s="819"/>
      <c r="ARC146" s="819"/>
      <c r="ARD146" s="819"/>
      <c r="ARE146" s="819"/>
      <c r="ARF146" s="819"/>
      <c r="ARG146" s="819"/>
      <c r="ARH146" s="819"/>
      <c r="ARI146" s="819"/>
      <c r="ARJ146" s="819"/>
      <c r="ARK146" s="819"/>
      <c r="ARL146" s="819"/>
      <c r="ARM146" s="819"/>
      <c r="ARN146" s="819"/>
      <c r="ARO146" s="819"/>
      <c r="ARP146" s="819"/>
      <c r="ARQ146" s="819"/>
      <c r="ARR146" s="819"/>
      <c r="ARS146" s="819"/>
      <c r="ART146" s="819"/>
      <c r="ARU146" s="819"/>
      <c r="ARV146" s="819"/>
      <c r="ARW146" s="819"/>
      <c r="ARX146" s="819"/>
      <c r="ARY146" s="819"/>
      <c r="ARZ146" s="819"/>
      <c r="ASA146" s="819"/>
      <c r="ASB146" s="819"/>
      <c r="ASC146" s="819"/>
      <c r="ASD146" s="819"/>
      <c r="ASE146" s="819"/>
      <c r="ASF146" s="819"/>
      <c r="ASG146" s="819"/>
      <c r="ASH146" s="819"/>
      <c r="ASI146" s="819"/>
      <c r="ASJ146" s="819"/>
      <c r="ASK146" s="819"/>
      <c r="ASL146" s="819"/>
      <c r="ASM146" s="819"/>
      <c r="ASN146" s="819"/>
      <c r="ASO146" s="819"/>
      <c r="ASP146" s="819"/>
      <c r="ASQ146" s="819"/>
      <c r="ASR146" s="819"/>
      <c r="ASS146" s="819"/>
      <c r="AST146" s="819"/>
      <c r="ASU146" s="819"/>
      <c r="ASV146" s="819"/>
      <c r="ASW146" s="819"/>
      <c r="ASX146" s="819"/>
      <c r="ASY146" s="819"/>
      <c r="ASZ146" s="819"/>
      <c r="ATA146" s="819"/>
      <c r="ATB146" s="819"/>
      <c r="ATC146" s="819"/>
      <c r="ATD146" s="819"/>
      <c r="ATE146" s="819"/>
      <c r="ATF146" s="819"/>
      <c r="ATG146" s="819"/>
      <c r="ATH146" s="819"/>
      <c r="ATI146" s="819"/>
      <c r="ATJ146" s="819"/>
      <c r="ATK146" s="819"/>
      <c r="ATL146" s="819"/>
      <c r="ATM146" s="819"/>
      <c r="ATN146" s="819"/>
      <c r="ATO146" s="819"/>
      <c r="ATP146" s="819"/>
      <c r="ATQ146" s="819"/>
      <c r="ATR146" s="819"/>
      <c r="ATS146" s="819"/>
      <c r="ATT146" s="819"/>
      <c r="ATU146" s="819"/>
      <c r="ATV146" s="819"/>
      <c r="ATW146" s="819"/>
      <c r="ATX146" s="819"/>
      <c r="ATY146" s="819"/>
      <c r="ATZ146" s="819"/>
      <c r="AUA146" s="819"/>
      <c r="AUB146" s="819"/>
      <c r="AUC146" s="819"/>
      <c r="AUD146" s="819"/>
      <c r="AUE146" s="819"/>
      <c r="AUF146" s="819"/>
      <c r="AUG146" s="819"/>
      <c r="AUH146" s="819"/>
      <c r="AUI146" s="819"/>
      <c r="AUJ146" s="819"/>
      <c r="AUK146" s="819"/>
      <c r="AUL146" s="819"/>
      <c r="AUM146" s="819"/>
      <c r="AUN146" s="819"/>
      <c r="AUO146" s="819"/>
      <c r="AUP146" s="819"/>
      <c r="AUQ146" s="819"/>
      <c r="AUR146" s="819"/>
      <c r="AUS146" s="819"/>
      <c r="AUT146" s="819"/>
      <c r="AUU146" s="819"/>
      <c r="AUV146" s="819"/>
      <c r="AUW146" s="819"/>
      <c r="AUX146" s="819"/>
      <c r="AUY146" s="819"/>
      <c r="AUZ146" s="819"/>
      <c r="AVA146" s="819"/>
      <c r="AVB146" s="819"/>
      <c r="AVC146" s="819"/>
      <c r="AVD146" s="819"/>
      <c r="AVE146" s="819"/>
      <c r="AVF146" s="819"/>
      <c r="AVG146" s="819"/>
      <c r="AVH146" s="819"/>
      <c r="AVI146" s="819"/>
      <c r="AVJ146" s="819"/>
      <c r="AVK146" s="819"/>
      <c r="AVL146" s="819"/>
      <c r="AVM146" s="819"/>
      <c r="AVN146" s="819"/>
      <c r="AVO146" s="819"/>
      <c r="AVP146" s="819"/>
      <c r="AVQ146" s="819"/>
      <c r="AVR146" s="819"/>
      <c r="AVS146" s="819"/>
      <c r="AVT146" s="819"/>
      <c r="AVU146" s="819"/>
      <c r="AVV146" s="819"/>
      <c r="AVW146" s="819"/>
      <c r="AVX146" s="819"/>
      <c r="AVY146" s="819"/>
      <c r="AVZ146" s="819"/>
      <c r="AWA146" s="819"/>
      <c r="AWB146" s="819"/>
      <c r="AWC146" s="819"/>
      <c r="AWD146" s="819"/>
      <c r="AWE146" s="819"/>
      <c r="AWF146" s="819"/>
      <c r="AWG146" s="819"/>
      <c r="AWH146" s="819"/>
      <c r="AWI146" s="819"/>
      <c r="AWJ146" s="819"/>
      <c r="AWK146" s="819"/>
      <c r="AWL146" s="819"/>
      <c r="AWM146" s="819"/>
      <c r="AWN146" s="819"/>
      <c r="AWO146" s="819"/>
      <c r="AWP146" s="819"/>
      <c r="AWQ146" s="819"/>
      <c r="AWR146" s="819"/>
      <c r="AWS146" s="819"/>
      <c r="AWT146" s="819"/>
      <c r="AWU146" s="819"/>
      <c r="AWV146" s="819"/>
      <c r="AWW146" s="819"/>
      <c r="AWX146" s="819"/>
      <c r="AWY146" s="819"/>
      <c r="AWZ146" s="819"/>
      <c r="AXA146" s="819"/>
      <c r="AXB146" s="819"/>
      <c r="AXC146" s="819"/>
      <c r="AXD146" s="819"/>
      <c r="AXE146" s="819"/>
      <c r="AXF146" s="819"/>
      <c r="AXG146" s="819"/>
      <c r="AXH146" s="819"/>
      <c r="AXI146" s="819"/>
      <c r="AXJ146" s="819"/>
      <c r="AXK146" s="819"/>
      <c r="AXL146" s="819"/>
      <c r="AXM146" s="819"/>
      <c r="AXN146" s="819"/>
      <c r="AXO146" s="819"/>
      <c r="AXP146" s="819"/>
      <c r="AXQ146" s="819"/>
      <c r="AXR146" s="819"/>
      <c r="AXS146" s="819"/>
      <c r="AXT146" s="819"/>
      <c r="AXU146" s="819"/>
      <c r="AXV146" s="819"/>
      <c r="AXW146" s="819"/>
      <c r="AXX146" s="819"/>
      <c r="AXY146" s="819"/>
      <c r="AXZ146" s="819"/>
      <c r="AYA146" s="819"/>
      <c r="AYB146" s="819"/>
      <c r="AYC146" s="819"/>
      <c r="AYD146" s="819"/>
      <c r="AYE146" s="819"/>
      <c r="AYF146" s="819"/>
      <c r="AYG146" s="819"/>
      <c r="AYH146" s="819"/>
      <c r="AYI146" s="819"/>
      <c r="AYJ146" s="819"/>
      <c r="AYK146" s="819"/>
      <c r="AYL146" s="819"/>
      <c r="AYM146" s="819"/>
      <c r="AYN146" s="819"/>
      <c r="AYO146" s="819"/>
      <c r="AYP146" s="819"/>
      <c r="AYQ146" s="819"/>
      <c r="AYR146" s="819"/>
      <c r="AYS146" s="819"/>
      <c r="AYT146" s="819"/>
      <c r="AYU146" s="819"/>
      <c r="AYV146" s="819"/>
      <c r="AYW146" s="819"/>
      <c r="AYX146" s="819"/>
      <c r="AYY146" s="819"/>
      <c r="AYZ146" s="819"/>
      <c r="AZA146" s="819"/>
      <c r="AZB146" s="819"/>
      <c r="AZC146" s="819"/>
      <c r="AZD146" s="819"/>
      <c r="AZE146" s="819"/>
      <c r="AZF146" s="819"/>
      <c r="AZG146" s="819"/>
      <c r="AZH146" s="819"/>
      <c r="AZI146" s="819"/>
      <c r="AZJ146" s="819"/>
      <c r="AZK146" s="819"/>
      <c r="AZL146" s="819"/>
      <c r="AZM146" s="819"/>
      <c r="AZN146" s="819"/>
      <c r="AZO146" s="819"/>
      <c r="AZP146" s="819"/>
      <c r="AZQ146" s="819"/>
      <c r="AZR146" s="819"/>
      <c r="AZS146" s="819"/>
      <c r="AZT146" s="819"/>
      <c r="AZU146" s="819"/>
      <c r="AZV146" s="819"/>
      <c r="AZW146" s="819"/>
      <c r="AZX146" s="819"/>
      <c r="AZY146" s="819"/>
      <c r="AZZ146" s="819"/>
      <c r="BAA146" s="819"/>
      <c r="BAB146" s="819"/>
      <c r="BAC146" s="819"/>
      <c r="BAD146" s="819"/>
      <c r="BAE146" s="819"/>
      <c r="BAF146" s="819"/>
      <c r="BAG146" s="819"/>
      <c r="BAH146" s="819"/>
      <c r="BAI146" s="819"/>
      <c r="BAJ146" s="819"/>
      <c r="BAK146" s="819"/>
      <c r="BAL146" s="819"/>
      <c r="BAM146" s="819"/>
      <c r="BAN146" s="819"/>
      <c r="BAO146" s="819"/>
      <c r="BAP146" s="819"/>
      <c r="BAQ146" s="819"/>
      <c r="BAR146" s="819"/>
      <c r="BAS146" s="819"/>
      <c r="BAT146" s="819"/>
      <c r="BAU146" s="819"/>
      <c r="BAV146" s="819"/>
      <c r="BAW146" s="819"/>
      <c r="BAX146" s="819"/>
      <c r="BAY146" s="819"/>
      <c r="BAZ146" s="819"/>
      <c r="BBA146" s="819"/>
      <c r="BBB146" s="819"/>
      <c r="BBC146" s="819"/>
      <c r="BBD146" s="819"/>
      <c r="BBE146" s="819"/>
      <c r="BBF146" s="819"/>
      <c r="BBG146" s="819"/>
      <c r="BBH146" s="819"/>
      <c r="BBI146" s="819"/>
      <c r="BBJ146" s="819"/>
      <c r="BBK146" s="819"/>
      <c r="BBL146" s="819"/>
      <c r="BBM146" s="819"/>
      <c r="BBN146" s="819"/>
      <c r="BBO146" s="819"/>
      <c r="BBP146" s="819"/>
      <c r="BBQ146" s="819"/>
      <c r="BBR146" s="819"/>
      <c r="BBS146" s="819"/>
      <c r="BBT146" s="819"/>
      <c r="BBU146" s="819"/>
      <c r="BBV146" s="819"/>
      <c r="BBW146" s="819"/>
      <c r="BBX146" s="819"/>
      <c r="BBY146" s="819"/>
      <c r="BBZ146" s="819"/>
      <c r="BCA146" s="819"/>
      <c r="BCB146" s="819"/>
      <c r="BCC146" s="819"/>
      <c r="BCD146" s="819"/>
      <c r="BCE146" s="819"/>
      <c r="BCF146" s="819"/>
      <c r="BCG146" s="819"/>
      <c r="BCH146" s="819"/>
      <c r="BCI146" s="819"/>
      <c r="BCJ146" s="819"/>
      <c r="BCK146" s="819"/>
      <c r="BCL146" s="819"/>
      <c r="BCM146" s="819"/>
      <c r="BCN146" s="819"/>
      <c r="BCO146" s="819"/>
      <c r="BCP146" s="819"/>
      <c r="BCQ146" s="819"/>
      <c r="BCR146" s="819"/>
      <c r="BCS146" s="819"/>
      <c r="BCT146" s="819"/>
      <c r="BCU146" s="819"/>
      <c r="BCV146" s="819"/>
      <c r="BCW146" s="819"/>
      <c r="BCX146" s="819"/>
      <c r="BCY146" s="819"/>
      <c r="BCZ146" s="819"/>
      <c r="BDA146" s="819"/>
      <c r="BDB146" s="819"/>
      <c r="BDC146" s="819"/>
      <c r="BDD146" s="819"/>
      <c r="BDE146" s="819"/>
      <c r="BDF146" s="819"/>
      <c r="BDG146" s="819"/>
      <c r="BDH146" s="819"/>
      <c r="BDI146" s="819"/>
      <c r="BDJ146" s="819"/>
      <c r="BDK146" s="819"/>
      <c r="BDL146" s="819"/>
      <c r="BDM146" s="819"/>
      <c r="BDN146" s="819"/>
      <c r="BDO146" s="819"/>
      <c r="BDP146" s="819"/>
      <c r="BDQ146" s="819"/>
      <c r="BDR146" s="819"/>
      <c r="BDS146" s="819"/>
      <c r="BDT146" s="819"/>
      <c r="BDU146" s="819"/>
      <c r="BDV146" s="819"/>
      <c r="BDW146" s="819"/>
      <c r="BDX146" s="819"/>
      <c r="BDY146" s="819"/>
      <c r="BDZ146" s="819"/>
      <c r="BEA146" s="819"/>
      <c r="BEB146" s="819"/>
      <c r="BEC146" s="819"/>
      <c r="BED146" s="819"/>
      <c r="BEE146" s="819"/>
      <c r="BEF146" s="819"/>
      <c r="BEG146" s="819"/>
      <c r="BEH146" s="819"/>
      <c r="BEI146" s="819"/>
      <c r="BEJ146" s="819"/>
      <c r="BEK146" s="819"/>
      <c r="BEL146" s="819"/>
      <c r="BEM146" s="819"/>
      <c r="BEN146" s="819"/>
      <c r="BEO146" s="819"/>
      <c r="BEP146" s="819"/>
      <c r="BEQ146" s="819"/>
      <c r="BER146" s="819"/>
      <c r="BES146" s="819"/>
      <c r="BET146" s="819"/>
      <c r="BEU146" s="819"/>
      <c r="BEV146" s="819"/>
      <c r="BEW146" s="819"/>
      <c r="BEX146" s="819"/>
      <c r="BEY146" s="819"/>
      <c r="BEZ146" s="819"/>
      <c r="BFA146" s="819"/>
      <c r="BFB146" s="819"/>
      <c r="BFC146" s="819"/>
      <c r="BFD146" s="819"/>
      <c r="BFE146" s="819"/>
      <c r="BFF146" s="819"/>
      <c r="BFG146" s="819"/>
      <c r="BFH146" s="819"/>
      <c r="BFI146" s="819"/>
      <c r="BFJ146" s="819"/>
      <c r="BFK146" s="819"/>
      <c r="BFL146" s="819"/>
      <c r="BFM146" s="819"/>
      <c r="BFN146" s="819"/>
      <c r="BFO146" s="819"/>
      <c r="BFP146" s="819"/>
      <c r="BFQ146" s="819"/>
      <c r="BFR146" s="819"/>
      <c r="BFS146" s="819"/>
      <c r="BFT146" s="819"/>
      <c r="BFU146" s="819"/>
      <c r="BFV146" s="819"/>
      <c r="BFW146" s="819"/>
      <c r="BFX146" s="819"/>
      <c r="BFY146" s="819"/>
      <c r="BFZ146" s="819"/>
      <c r="BGA146" s="819"/>
      <c r="BGB146" s="819"/>
      <c r="BGC146" s="819"/>
      <c r="BGD146" s="819"/>
      <c r="BGE146" s="819"/>
      <c r="BGF146" s="819"/>
      <c r="BGG146" s="819"/>
      <c r="BGH146" s="819"/>
      <c r="BGI146" s="819"/>
      <c r="BGJ146" s="819"/>
      <c r="BGK146" s="819"/>
      <c r="BGL146" s="819"/>
      <c r="BGM146" s="819"/>
      <c r="BGN146" s="819"/>
      <c r="BGO146" s="819"/>
      <c r="BGP146" s="819"/>
      <c r="BGQ146" s="819"/>
      <c r="BGR146" s="819"/>
      <c r="BGS146" s="819"/>
      <c r="BGT146" s="819"/>
      <c r="BGU146" s="819"/>
      <c r="BGV146" s="819"/>
      <c r="BGW146" s="819"/>
      <c r="BGX146" s="819"/>
      <c r="BGY146" s="819"/>
      <c r="BGZ146" s="819"/>
      <c r="BHA146" s="819"/>
      <c r="BHB146" s="819"/>
      <c r="BHC146" s="819"/>
      <c r="BHD146" s="819"/>
      <c r="BHE146" s="819"/>
      <c r="BHF146" s="819"/>
      <c r="BHG146" s="819"/>
      <c r="BHH146" s="819"/>
      <c r="BHI146" s="819"/>
      <c r="BHJ146" s="819"/>
      <c r="BHK146" s="819"/>
      <c r="BHL146" s="819"/>
      <c r="BHM146" s="819"/>
      <c r="BHN146" s="819"/>
      <c r="BHO146" s="819"/>
      <c r="BHP146" s="819"/>
      <c r="BHQ146" s="819"/>
      <c r="BHR146" s="819"/>
      <c r="BHS146" s="819"/>
      <c r="BHT146" s="819"/>
      <c r="BHU146" s="819"/>
      <c r="BHV146" s="819"/>
      <c r="BHW146" s="819"/>
      <c r="BHX146" s="819"/>
      <c r="BHY146" s="819"/>
      <c r="BHZ146" s="819"/>
      <c r="BIA146" s="819"/>
      <c r="BIB146" s="819"/>
      <c r="BIC146" s="819"/>
      <c r="BID146" s="819"/>
      <c r="BIE146" s="819"/>
      <c r="BIF146" s="819"/>
      <c r="BIG146" s="819"/>
      <c r="BIH146" s="819"/>
      <c r="BII146" s="819"/>
      <c r="BIJ146" s="819"/>
      <c r="BIK146" s="819"/>
      <c r="BIL146" s="819"/>
      <c r="BIM146" s="819"/>
      <c r="BIN146" s="819"/>
      <c r="BIO146" s="819"/>
      <c r="BIP146" s="819"/>
      <c r="BIQ146" s="819"/>
      <c r="BIR146" s="819"/>
      <c r="BIS146" s="819"/>
      <c r="BIT146" s="819"/>
      <c r="BIU146" s="819"/>
      <c r="BIV146" s="819"/>
      <c r="BIW146" s="819"/>
      <c r="BIX146" s="819"/>
      <c r="BIY146" s="819"/>
      <c r="BIZ146" s="819"/>
      <c r="BJA146" s="819"/>
      <c r="BJB146" s="819"/>
      <c r="BJC146" s="819"/>
      <c r="BJD146" s="819"/>
      <c r="BJE146" s="819"/>
      <c r="BJF146" s="819"/>
      <c r="BJG146" s="819"/>
      <c r="BJH146" s="819"/>
      <c r="BJI146" s="819"/>
      <c r="BJJ146" s="819"/>
      <c r="BJK146" s="819"/>
      <c r="BJL146" s="819"/>
      <c r="BJM146" s="819"/>
      <c r="BJN146" s="819"/>
      <c r="BJO146" s="819"/>
      <c r="BJP146" s="819"/>
      <c r="BJQ146" s="819"/>
      <c r="BJR146" s="819"/>
      <c r="BJS146" s="819"/>
      <c r="BJT146" s="819"/>
      <c r="BJU146" s="819"/>
      <c r="BJV146" s="819"/>
      <c r="BJW146" s="819"/>
      <c r="BJX146" s="819"/>
      <c r="BJY146" s="819"/>
      <c r="BJZ146" s="819"/>
      <c r="BKA146" s="819"/>
      <c r="BKB146" s="819"/>
      <c r="BKC146" s="819"/>
      <c r="BKD146" s="819"/>
      <c r="BKE146" s="819"/>
      <c r="BKF146" s="819"/>
      <c r="BKG146" s="819"/>
      <c r="BKH146" s="819"/>
      <c r="BKI146" s="819"/>
      <c r="BKJ146" s="819"/>
      <c r="BKK146" s="819"/>
      <c r="BKL146" s="819"/>
      <c r="BKM146" s="819"/>
      <c r="BKN146" s="819"/>
      <c r="BKO146" s="819"/>
      <c r="BKP146" s="819"/>
      <c r="BKQ146" s="819"/>
      <c r="BKR146" s="819"/>
      <c r="BKS146" s="819"/>
      <c r="BKT146" s="819"/>
      <c r="BKU146" s="819"/>
      <c r="BKV146" s="819"/>
      <c r="BKW146" s="819"/>
      <c r="BKX146" s="819"/>
      <c r="BKY146" s="819"/>
      <c r="BKZ146" s="819"/>
      <c r="BLA146" s="819"/>
      <c r="BLB146" s="819"/>
      <c r="BLC146" s="819"/>
      <c r="BLD146" s="819"/>
      <c r="BLE146" s="819"/>
      <c r="BLF146" s="819"/>
      <c r="BLG146" s="819"/>
      <c r="BLH146" s="819"/>
      <c r="BLI146" s="819"/>
      <c r="BLJ146" s="819"/>
      <c r="BLK146" s="819"/>
      <c r="BLL146" s="819"/>
      <c r="BLM146" s="819"/>
      <c r="BLN146" s="819"/>
      <c r="BLO146" s="819"/>
      <c r="BLP146" s="819"/>
      <c r="BLQ146" s="819"/>
      <c r="BLR146" s="819"/>
      <c r="BLS146" s="819"/>
      <c r="BLT146" s="819"/>
      <c r="BLU146" s="819"/>
      <c r="BLV146" s="819"/>
      <c r="BLW146" s="819"/>
      <c r="BLX146" s="819"/>
      <c r="BLY146" s="819"/>
      <c r="BLZ146" s="819"/>
      <c r="BMA146" s="819"/>
      <c r="BMB146" s="819"/>
      <c r="BMC146" s="819"/>
      <c r="BMD146" s="819"/>
      <c r="BME146" s="819"/>
      <c r="BMF146" s="819"/>
      <c r="BMG146" s="819"/>
      <c r="BMH146" s="819"/>
      <c r="BMI146" s="819"/>
      <c r="BMJ146" s="819"/>
      <c r="BMK146" s="819"/>
      <c r="BML146" s="819"/>
      <c r="BMM146" s="819"/>
      <c r="BMN146" s="819"/>
      <c r="BMO146" s="819"/>
      <c r="BMP146" s="819"/>
      <c r="BMQ146" s="819"/>
      <c r="BMR146" s="819"/>
      <c r="BMS146" s="819"/>
      <c r="BMT146" s="819"/>
      <c r="BMU146" s="819"/>
      <c r="BMV146" s="819"/>
      <c r="BMW146" s="819"/>
      <c r="BMX146" s="819"/>
      <c r="BMY146" s="819"/>
      <c r="BMZ146" s="819"/>
      <c r="BNA146" s="819"/>
      <c r="BNB146" s="819"/>
      <c r="BNC146" s="819"/>
      <c r="BND146" s="819"/>
      <c r="BNE146" s="819"/>
      <c r="BNF146" s="819"/>
      <c r="BNG146" s="819"/>
      <c r="BNH146" s="819"/>
      <c r="BNI146" s="819"/>
      <c r="BNJ146" s="819"/>
      <c r="BNK146" s="819"/>
      <c r="BNL146" s="819"/>
      <c r="BNM146" s="819"/>
      <c r="BNN146" s="819"/>
      <c r="BNO146" s="819"/>
      <c r="BNP146" s="819"/>
      <c r="BNQ146" s="819"/>
      <c r="BNR146" s="819"/>
      <c r="BNS146" s="819"/>
      <c r="BNT146" s="819"/>
      <c r="BNU146" s="819"/>
      <c r="BNV146" s="819"/>
      <c r="BNW146" s="819"/>
      <c r="BNX146" s="819"/>
      <c r="BNY146" s="819"/>
      <c r="BNZ146" s="819"/>
      <c r="BOA146" s="819"/>
      <c r="BOB146" s="819"/>
      <c r="BOC146" s="819"/>
      <c r="BOD146" s="819"/>
      <c r="BOE146" s="819"/>
      <c r="BOF146" s="819"/>
      <c r="BOG146" s="819"/>
      <c r="BOH146" s="819"/>
      <c r="BOI146" s="819"/>
      <c r="BOJ146" s="819"/>
      <c r="BOK146" s="819"/>
      <c r="BOL146" s="819"/>
      <c r="BOM146" s="819"/>
      <c r="BON146" s="819"/>
      <c r="BOO146" s="819"/>
      <c r="BOP146" s="819"/>
      <c r="BOQ146" s="819"/>
      <c r="BOR146" s="819"/>
      <c r="BOS146" s="819"/>
      <c r="BOT146" s="819"/>
      <c r="BOU146" s="819"/>
      <c r="BOV146" s="819"/>
      <c r="BOW146" s="819"/>
      <c r="BOX146" s="819"/>
      <c r="BOY146" s="819"/>
      <c r="BOZ146" s="819"/>
      <c r="BPA146" s="819"/>
      <c r="BPB146" s="819"/>
      <c r="BPC146" s="819"/>
      <c r="BPD146" s="819"/>
      <c r="BPE146" s="819"/>
      <c r="BPF146" s="819"/>
      <c r="BPG146" s="819"/>
      <c r="BPH146" s="819"/>
      <c r="BPI146" s="819"/>
      <c r="BPJ146" s="819"/>
      <c r="BPK146" s="819"/>
      <c r="BPL146" s="819"/>
      <c r="BPM146" s="819"/>
      <c r="BPN146" s="819"/>
      <c r="BPO146" s="819"/>
      <c r="BPP146" s="819"/>
      <c r="BPQ146" s="819"/>
      <c r="BPR146" s="819"/>
      <c r="BPS146" s="819"/>
      <c r="BPT146" s="819"/>
      <c r="BPU146" s="819"/>
      <c r="BPV146" s="819"/>
      <c r="BPW146" s="819"/>
      <c r="BPX146" s="819"/>
      <c r="BPY146" s="819"/>
      <c r="BPZ146" s="819"/>
      <c r="BQA146" s="819"/>
      <c r="BQB146" s="819"/>
      <c r="BQC146" s="819"/>
      <c r="BQD146" s="819"/>
      <c r="BQE146" s="819"/>
      <c r="BQF146" s="819"/>
      <c r="BQG146" s="819"/>
      <c r="BQH146" s="819"/>
      <c r="BQI146" s="819"/>
      <c r="BQJ146" s="819"/>
      <c r="BQK146" s="819"/>
      <c r="BQL146" s="819"/>
      <c r="BQM146" s="819"/>
      <c r="BQN146" s="819"/>
      <c r="BQO146" s="819"/>
      <c r="BQP146" s="819"/>
      <c r="BQQ146" s="819"/>
      <c r="BQR146" s="819"/>
      <c r="BQS146" s="819"/>
      <c r="BQT146" s="819"/>
      <c r="BQU146" s="819"/>
      <c r="BQV146" s="819"/>
      <c r="BQW146" s="819"/>
      <c r="BQX146" s="819"/>
      <c r="BQY146" s="819"/>
      <c r="BQZ146" s="819"/>
      <c r="BRA146" s="819"/>
      <c r="BRB146" s="819"/>
      <c r="BRC146" s="819"/>
      <c r="BRD146" s="819"/>
      <c r="BRE146" s="819"/>
      <c r="BRF146" s="819"/>
      <c r="BRG146" s="819"/>
      <c r="BRH146" s="819"/>
      <c r="BRI146" s="819"/>
      <c r="BRJ146" s="819"/>
      <c r="BRK146" s="819"/>
      <c r="BRL146" s="819"/>
      <c r="BRM146" s="819"/>
      <c r="BRN146" s="819"/>
      <c r="BRO146" s="819"/>
      <c r="BRP146" s="819"/>
      <c r="BRQ146" s="819"/>
      <c r="BRR146" s="819"/>
      <c r="BRS146" s="819"/>
      <c r="BRT146" s="819"/>
      <c r="BRU146" s="819"/>
      <c r="BRV146" s="819"/>
      <c r="BRW146" s="819"/>
      <c r="BRX146" s="819"/>
      <c r="BRY146" s="819"/>
      <c r="BRZ146" s="819"/>
      <c r="BSA146" s="819"/>
      <c r="BSB146" s="819"/>
      <c r="BSC146" s="819"/>
      <c r="BSD146" s="819"/>
      <c r="BSE146" s="819"/>
      <c r="BSF146" s="819"/>
      <c r="BSG146" s="819"/>
      <c r="BSH146" s="819"/>
      <c r="BSI146" s="819"/>
      <c r="BSJ146" s="819"/>
      <c r="BSK146" s="819"/>
      <c r="BSL146" s="819"/>
      <c r="BSM146" s="819"/>
      <c r="BSN146" s="819"/>
      <c r="BSO146" s="819"/>
      <c r="BSP146" s="819"/>
      <c r="BSQ146" s="819"/>
      <c r="BSR146" s="819"/>
      <c r="BSS146" s="819"/>
      <c r="BST146" s="819"/>
      <c r="BSU146" s="819"/>
      <c r="BSV146" s="819"/>
      <c r="BSW146" s="819"/>
      <c r="BSX146" s="819"/>
      <c r="BSY146" s="819"/>
      <c r="BSZ146" s="819"/>
      <c r="BTA146" s="819"/>
      <c r="BTB146" s="819"/>
      <c r="BTC146" s="819"/>
      <c r="BTD146" s="819"/>
      <c r="BTE146" s="819"/>
      <c r="BTF146" s="819"/>
      <c r="BTG146" s="819"/>
      <c r="BTH146" s="819"/>
      <c r="BTI146" s="819"/>
      <c r="BTJ146" s="819"/>
      <c r="BTK146" s="819"/>
      <c r="BTL146" s="819"/>
      <c r="BTM146" s="819"/>
      <c r="BTN146" s="819"/>
      <c r="BTO146" s="819"/>
      <c r="BTP146" s="819"/>
      <c r="BTQ146" s="819"/>
      <c r="BTR146" s="819"/>
      <c r="BTS146" s="819"/>
      <c r="BTT146" s="819"/>
      <c r="BTU146" s="819"/>
      <c r="BTV146" s="819"/>
      <c r="BTW146" s="819"/>
      <c r="BTX146" s="819"/>
      <c r="BTY146" s="819"/>
      <c r="BTZ146" s="819"/>
      <c r="BUA146" s="819"/>
      <c r="BUB146" s="819"/>
      <c r="BUC146" s="819"/>
      <c r="BUD146" s="819"/>
      <c r="BUE146" s="819"/>
      <c r="BUF146" s="819"/>
      <c r="BUG146" s="819"/>
      <c r="BUH146" s="819"/>
      <c r="BUI146" s="819"/>
      <c r="BUJ146" s="819"/>
      <c r="BUK146" s="819"/>
      <c r="BUL146" s="819"/>
      <c r="BUM146" s="819"/>
      <c r="BUN146" s="819"/>
      <c r="BUO146" s="819"/>
      <c r="BUP146" s="819"/>
      <c r="BUQ146" s="819"/>
      <c r="BUR146" s="819"/>
      <c r="BUS146" s="819"/>
      <c r="BUT146" s="819"/>
      <c r="BUU146" s="819"/>
      <c r="BUV146" s="819"/>
      <c r="BUW146" s="819"/>
      <c r="BUX146" s="819"/>
      <c r="BUY146" s="819"/>
      <c r="BUZ146" s="819"/>
      <c r="BVA146" s="819"/>
      <c r="BVB146" s="819"/>
      <c r="BVC146" s="819"/>
      <c r="BVD146" s="819"/>
      <c r="BVE146" s="819"/>
      <c r="BVF146" s="819"/>
      <c r="BVG146" s="819"/>
      <c r="BVH146" s="819"/>
      <c r="BVI146" s="819"/>
      <c r="BVJ146" s="819"/>
      <c r="BVK146" s="819"/>
      <c r="BVL146" s="819"/>
      <c r="BVM146" s="819"/>
      <c r="BVN146" s="819"/>
      <c r="BVO146" s="819"/>
      <c r="BVP146" s="819"/>
      <c r="BVQ146" s="819"/>
      <c r="BVR146" s="819"/>
      <c r="BVS146" s="819"/>
      <c r="BVT146" s="819"/>
      <c r="BVU146" s="819"/>
      <c r="BVV146" s="819"/>
      <c r="BVW146" s="819"/>
      <c r="BVX146" s="819"/>
      <c r="BVY146" s="819"/>
      <c r="BVZ146" s="819"/>
      <c r="BWA146" s="819"/>
      <c r="BWB146" s="819"/>
      <c r="BWC146" s="819"/>
      <c r="BWD146" s="819"/>
      <c r="BWE146" s="819"/>
      <c r="BWF146" s="819"/>
      <c r="BWG146" s="819"/>
      <c r="BWH146" s="819"/>
      <c r="BWI146" s="819"/>
      <c r="BWJ146" s="819"/>
      <c r="BWK146" s="819"/>
      <c r="BWL146" s="819"/>
      <c r="BWM146" s="819"/>
      <c r="BWN146" s="819"/>
      <c r="BWO146" s="819"/>
      <c r="BWP146" s="819"/>
      <c r="BWQ146" s="819"/>
      <c r="BWR146" s="819"/>
      <c r="BWS146" s="819"/>
      <c r="BWT146" s="819"/>
      <c r="BWU146" s="819"/>
      <c r="BWV146" s="819"/>
      <c r="BWW146" s="819"/>
      <c r="BWX146" s="819"/>
      <c r="BWY146" s="819"/>
      <c r="BWZ146" s="819"/>
      <c r="BXA146" s="819"/>
      <c r="BXB146" s="819"/>
      <c r="BXC146" s="819"/>
      <c r="BXD146" s="819"/>
      <c r="BXE146" s="819"/>
      <c r="BXF146" s="819"/>
      <c r="BXG146" s="819"/>
      <c r="BXH146" s="819"/>
      <c r="BXI146" s="819"/>
      <c r="BXJ146" s="819"/>
      <c r="BXK146" s="819"/>
      <c r="BXL146" s="819"/>
      <c r="BXM146" s="819"/>
      <c r="BXN146" s="819"/>
      <c r="BXO146" s="819"/>
      <c r="BXP146" s="819"/>
      <c r="BXQ146" s="819"/>
      <c r="BXR146" s="819"/>
      <c r="BXS146" s="819"/>
      <c r="BXT146" s="819"/>
      <c r="BXU146" s="819"/>
      <c r="BXV146" s="819"/>
      <c r="BXW146" s="819"/>
      <c r="BXX146" s="819"/>
      <c r="BXY146" s="819"/>
      <c r="BXZ146" s="819"/>
      <c r="BYA146" s="819"/>
      <c r="BYB146" s="819"/>
      <c r="BYC146" s="819"/>
      <c r="BYD146" s="819"/>
      <c r="BYE146" s="819"/>
      <c r="BYF146" s="819"/>
      <c r="BYG146" s="819"/>
      <c r="BYH146" s="819"/>
      <c r="BYI146" s="819"/>
      <c r="BYJ146" s="819"/>
      <c r="BYK146" s="819"/>
      <c r="BYL146" s="819"/>
      <c r="BYM146" s="819"/>
      <c r="BYN146" s="819"/>
      <c r="BYO146" s="819"/>
      <c r="BYP146" s="819"/>
      <c r="BYQ146" s="819"/>
      <c r="BYR146" s="819"/>
      <c r="BYS146" s="819"/>
      <c r="BYT146" s="819"/>
      <c r="BYU146" s="819"/>
      <c r="BYV146" s="819"/>
      <c r="BYW146" s="819"/>
      <c r="BYX146" s="819"/>
      <c r="BYY146" s="819"/>
      <c r="BYZ146" s="819"/>
      <c r="BZA146" s="819"/>
      <c r="BZB146" s="819"/>
      <c r="BZC146" s="819"/>
      <c r="BZD146" s="819"/>
      <c r="BZE146" s="819"/>
      <c r="BZF146" s="819"/>
      <c r="BZG146" s="819"/>
      <c r="BZH146" s="819"/>
      <c r="BZI146" s="819"/>
      <c r="BZJ146" s="819"/>
      <c r="BZK146" s="819"/>
      <c r="BZL146" s="819"/>
      <c r="BZM146" s="819"/>
      <c r="BZN146" s="819"/>
      <c r="BZO146" s="819"/>
      <c r="BZP146" s="819"/>
      <c r="BZQ146" s="819"/>
      <c r="BZR146" s="819"/>
      <c r="BZS146" s="819"/>
      <c r="BZT146" s="819"/>
      <c r="BZU146" s="819"/>
      <c r="BZV146" s="819"/>
      <c r="BZW146" s="819"/>
      <c r="BZX146" s="819"/>
      <c r="BZY146" s="819"/>
      <c r="BZZ146" s="819"/>
      <c r="CAA146" s="819"/>
      <c r="CAB146" s="819"/>
      <c r="CAC146" s="819"/>
      <c r="CAD146" s="819"/>
      <c r="CAE146" s="819"/>
      <c r="CAF146" s="819"/>
      <c r="CAG146" s="819"/>
      <c r="CAH146" s="819"/>
      <c r="CAI146" s="819"/>
      <c r="CAJ146" s="819"/>
      <c r="CAK146" s="819"/>
      <c r="CAL146" s="819"/>
      <c r="CAM146" s="819"/>
      <c r="CAN146" s="819"/>
      <c r="CAO146" s="819"/>
      <c r="CAP146" s="819"/>
      <c r="CAQ146" s="819"/>
      <c r="CAR146" s="819"/>
      <c r="CAS146" s="819"/>
      <c r="CAT146" s="819"/>
      <c r="CAU146" s="819"/>
      <c r="CAV146" s="819"/>
      <c r="CAW146" s="819"/>
      <c r="CAX146" s="819"/>
      <c r="CAY146" s="819"/>
      <c r="CAZ146" s="819"/>
      <c r="CBA146" s="819"/>
      <c r="CBB146" s="819"/>
      <c r="CBC146" s="819"/>
      <c r="CBD146" s="819"/>
      <c r="CBE146" s="819"/>
      <c r="CBF146" s="819"/>
      <c r="CBG146" s="819"/>
      <c r="CBH146" s="819"/>
      <c r="CBI146" s="819"/>
      <c r="CBJ146" s="819"/>
      <c r="CBK146" s="819"/>
      <c r="CBL146" s="819"/>
      <c r="CBM146" s="819"/>
      <c r="CBN146" s="819"/>
      <c r="CBO146" s="819"/>
      <c r="CBP146" s="819"/>
      <c r="CBQ146" s="819"/>
      <c r="CBR146" s="819"/>
      <c r="CBS146" s="819"/>
      <c r="CBT146" s="819"/>
      <c r="CBU146" s="819"/>
      <c r="CBV146" s="819"/>
      <c r="CBW146" s="819"/>
      <c r="CBX146" s="819"/>
      <c r="CBY146" s="819"/>
      <c r="CBZ146" s="819"/>
      <c r="CCA146" s="819"/>
      <c r="CCB146" s="819"/>
      <c r="CCC146" s="819"/>
      <c r="CCD146" s="819"/>
      <c r="CCE146" s="819"/>
      <c r="CCF146" s="819"/>
      <c r="CCG146" s="819"/>
      <c r="CCH146" s="819"/>
      <c r="CCI146" s="819"/>
      <c r="CCJ146" s="819"/>
      <c r="CCK146" s="819"/>
      <c r="CCL146" s="819"/>
      <c r="CCM146" s="819"/>
      <c r="CCN146" s="819"/>
      <c r="CCO146" s="819"/>
      <c r="CCP146" s="819"/>
      <c r="CCQ146" s="819"/>
      <c r="CCR146" s="819"/>
      <c r="CCS146" s="819"/>
      <c r="CCT146" s="819"/>
      <c r="CCU146" s="819"/>
      <c r="CCV146" s="819"/>
      <c r="CCW146" s="819"/>
      <c r="CCX146" s="819"/>
      <c r="CCY146" s="819"/>
      <c r="CCZ146" s="819"/>
      <c r="CDA146" s="819"/>
      <c r="CDB146" s="819"/>
      <c r="CDC146" s="819"/>
      <c r="CDD146" s="819"/>
      <c r="CDE146" s="819"/>
      <c r="CDF146" s="819"/>
      <c r="CDG146" s="819"/>
      <c r="CDH146" s="819"/>
      <c r="CDI146" s="819"/>
      <c r="CDJ146" s="819"/>
      <c r="CDK146" s="819"/>
      <c r="CDL146" s="819"/>
      <c r="CDM146" s="819"/>
      <c r="CDN146" s="819"/>
      <c r="CDO146" s="819"/>
      <c r="CDP146" s="819"/>
      <c r="CDQ146" s="819"/>
      <c r="CDR146" s="819"/>
      <c r="CDS146" s="819"/>
      <c r="CDT146" s="819"/>
      <c r="CDU146" s="819"/>
      <c r="CDV146" s="819"/>
      <c r="CDW146" s="819"/>
      <c r="CDX146" s="819"/>
      <c r="CDY146" s="819"/>
      <c r="CDZ146" s="819"/>
      <c r="CEA146" s="819"/>
      <c r="CEB146" s="819"/>
      <c r="CEC146" s="819"/>
      <c r="CED146" s="819"/>
      <c r="CEE146" s="819"/>
      <c r="CEF146" s="819"/>
      <c r="CEG146" s="819"/>
      <c r="CEH146" s="819"/>
      <c r="CEI146" s="819"/>
      <c r="CEJ146" s="819"/>
      <c r="CEK146" s="819"/>
      <c r="CEL146" s="819"/>
      <c r="CEM146" s="819"/>
      <c r="CEN146" s="819"/>
      <c r="CEO146" s="819"/>
      <c r="CEP146" s="819"/>
      <c r="CEQ146" s="819"/>
      <c r="CER146" s="819"/>
      <c r="CES146" s="819"/>
      <c r="CET146" s="819"/>
      <c r="CEU146" s="819"/>
      <c r="CEV146" s="819"/>
      <c r="CEW146" s="819"/>
      <c r="CEX146" s="819"/>
      <c r="CEY146" s="819"/>
      <c r="CEZ146" s="819"/>
      <c r="CFA146" s="819"/>
      <c r="CFB146" s="819"/>
      <c r="CFC146" s="819"/>
      <c r="CFD146" s="819"/>
      <c r="CFE146" s="819"/>
      <c r="CFF146" s="819"/>
      <c r="CFG146" s="819"/>
      <c r="CFH146" s="819"/>
      <c r="CFI146" s="819"/>
      <c r="CFJ146" s="819"/>
      <c r="CFK146" s="819"/>
      <c r="CFL146" s="819"/>
      <c r="CFM146" s="819"/>
      <c r="CFN146" s="819"/>
      <c r="CFO146" s="819"/>
      <c r="CFP146" s="819"/>
      <c r="CFQ146" s="819"/>
      <c r="CFR146" s="819"/>
      <c r="CFS146" s="819"/>
      <c r="CFT146" s="819"/>
      <c r="CFU146" s="819"/>
      <c r="CFV146" s="819"/>
      <c r="CFW146" s="819"/>
      <c r="CFX146" s="819"/>
      <c r="CFY146" s="819"/>
      <c r="CFZ146" s="819"/>
      <c r="CGA146" s="819"/>
      <c r="CGB146" s="819"/>
      <c r="CGC146" s="819"/>
      <c r="CGD146" s="819"/>
      <c r="CGE146" s="819"/>
      <c r="CGF146" s="819"/>
      <c r="CGG146" s="819"/>
      <c r="CGH146" s="819"/>
      <c r="CGI146" s="819"/>
      <c r="CGJ146" s="819"/>
      <c r="CGK146" s="819"/>
      <c r="CGL146" s="819"/>
      <c r="CGM146" s="819"/>
      <c r="CGN146" s="819"/>
      <c r="CGO146" s="819"/>
      <c r="CGP146" s="819"/>
      <c r="CGQ146" s="819"/>
      <c r="CGR146" s="819"/>
      <c r="CGS146" s="819"/>
      <c r="CGT146" s="819"/>
      <c r="CGU146" s="819"/>
      <c r="CGV146" s="819"/>
      <c r="CGW146" s="819"/>
      <c r="CGX146" s="819"/>
      <c r="CGY146" s="819"/>
      <c r="CGZ146" s="819"/>
      <c r="CHA146" s="819"/>
      <c r="CHB146" s="819"/>
      <c r="CHC146" s="819"/>
      <c r="CHD146" s="819"/>
      <c r="CHE146" s="819"/>
      <c r="CHF146" s="819"/>
      <c r="CHG146" s="819"/>
      <c r="CHH146" s="819"/>
      <c r="CHI146" s="819"/>
      <c r="CHJ146" s="819"/>
      <c r="CHK146" s="819"/>
      <c r="CHL146" s="819"/>
      <c r="CHM146" s="819"/>
      <c r="CHN146" s="819"/>
      <c r="CHO146" s="819"/>
      <c r="CHP146" s="819"/>
      <c r="CHQ146" s="819"/>
      <c r="CHR146" s="819"/>
      <c r="CHS146" s="819"/>
      <c r="CHT146" s="819"/>
      <c r="CHU146" s="819"/>
      <c r="CHV146" s="819"/>
      <c r="CHW146" s="819"/>
      <c r="CHX146" s="819"/>
      <c r="CHY146" s="819"/>
      <c r="CHZ146" s="819"/>
      <c r="CIA146" s="819"/>
      <c r="CIB146" s="819"/>
      <c r="CIC146" s="819"/>
      <c r="CID146" s="819"/>
      <c r="CIE146" s="819"/>
      <c r="CIF146" s="819"/>
      <c r="CIG146" s="819"/>
      <c r="CIH146" s="819"/>
      <c r="CII146" s="819"/>
      <c r="CIJ146" s="819"/>
      <c r="CIK146" s="819"/>
      <c r="CIL146" s="819"/>
      <c r="CIM146" s="819"/>
      <c r="CIN146" s="819"/>
      <c r="CIO146" s="819"/>
      <c r="CIP146" s="819"/>
      <c r="CIQ146" s="819"/>
      <c r="CIR146" s="819"/>
      <c r="CIS146" s="819"/>
      <c r="CIT146" s="819"/>
      <c r="CIU146" s="819"/>
      <c r="CIV146" s="819"/>
      <c r="CIW146" s="819"/>
      <c r="CIX146" s="819"/>
      <c r="CIY146" s="819"/>
      <c r="CIZ146" s="819"/>
      <c r="CJA146" s="819"/>
      <c r="CJB146" s="819"/>
      <c r="CJC146" s="819"/>
      <c r="CJD146" s="819"/>
      <c r="CJE146" s="819"/>
      <c r="CJF146" s="819"/>
      <c r="CJG146" s="819"/>
      <c r="CJH146" s="819"/>
      <c r="CJI146" s="819"/>
      <c r="CJJ146" s="819"/>
      <c r="CJK146" s="819"/>
      <c r="CJL146" s="819"/>
      <c r="CJM146" s="819"/>
      <c r="CJN146" s="819"/>
      <c r="CJO146" s="819"/>
      <c r="CJP146" s="819"/>
      <c r="CJQ146" s="819"/>
      <c r="CJR146" s="819"/>
      <c r="CJS146" s="819"/>
      <c r="CJT146" s="819"/>
      <c r="CJU146" s="819"/>
      <c r="CJV146" s="819"/>
      <c r="CJW146" s="819"/>
      <c r="CJX146" s="819"/>
      <c r="CJY146" s="819"/>
      <c r="CJZ146" s="819"/>
      <c r="CKA146" s="819"/>
      <c r="CKB146" s="819"/>
      <c r="CKC146" s="819"/>
      <c r="CKD146" s="819"/>
      <c r="CKE146" s="819"/>
      <c r="CKF146" s="819"/>
      <c r="CKG146" s="819"/>
      <c r="CKH146" s="819"/>
      <c r="CKI146" s="819"/>
      <c r="CKJ146" s="819"/>
      <c r="CKK146" s="819"/>
      <c r="CKL146" s="819"/>
      <c r="CKM146" s="819"/>
      <c r="CKN146" s="819"/>
      <c r="CKO146" s="819"/>
      <c r="CKP146" s="819"/>
      <c r="CKQ146" s="819"/>
      <c r="CKR146" s="819"/>
      <c r="CKS146" s="819"/>
      <c r="CKT146" s="819"/>
      <c r="CKU146" s="819"/>
      <c r="CKV146" s="819"/>
      <c r="CKW146" s="819"/>
      <c r="CKX146" s="819"/>
      <c r="CKY146" s="819"/>
      <c r="CKZ146" s="819"/>
      <c r="CLA146" s="819"/>
      <c r="CLB146" s="819"/>
      <c r="CLC146" s="819"/>
      <c r="CLD146" s="819"/>
      <c r="CLE146" s="819"/>
      <c r="CLF146" s="819"/>
      <c r="CLG146" s="819"/>
      <c r="CLH146" s="819"/>
      <c r="CLI146" s="819"/>
      <c r="CLJ146" s="819"/>
      <c r="CLK146" s="819"/>
      <c r="CLL146" s="819"/>
      <c r="CLM146" s="819"/>
      <c r="CLN146" s="819"/>
      <c r="CLO146" s="819"/>
      <c r="CLP146" s="819"/>
      <c r="CLQ146" s="819"/>
      <c r="CLR146" s="819"/>
      <c r="CLS146" s="819"/>
      <c r="CLT146" s="819"/>
      <c r="CLU146" s="819"/>
      <c r="CLV146" s="819"/>
      <c r="CLW146" s="819"/>
      <c r="CLX146" s="819"/>
      <c r="CLY146" s="819"/>
      <c r="CLZ146" s="819"/>
      <c r="CMA146" s="819"/>
      <c r="CMB146" s="819"/>
      <c r="CMC146" s="819"/>
      <c r="CMD146" s="819"/>
      <c r="CME146" s="819"/>
      <c r="CMF146" s="819"/>
      <c r="CMG146" s="819"/>
      <c r="CMH146" s="819"/>
      <c r="CMI146" s="819"/>
      <c r="CMJ146" s="819"/>
      <c r="CMK146" s="819"/>
      <c r="CML146" s="819"/>
      <c r="CMM146" s="819"/>
      <c r="CMN146" s="819"/>
      <c r="CMO146" s="819"/>
      <c r="CMP146" s="819"/>
      <c r="CMQ146" s="819"/>
      <c r="CMR146" s="819"/>
      <c r="CMS146" s="819"/>
      <c r="CMT146" s="819"/>
      <c r="CMU146" s="819"/>
      <c r="CMV146" s="819"/>
      <c r="CMW146" s="819"/>
      <c r="CMX146" s="819"/>
      <c r="CMY146" s="819"/>
      <c r="CMZ146" s="819"/>
      <c r="CNA146" s="819"/>
      <c r="CNB146" s="819"/>
      <c r="CNC146" s="819"/>
      <c r="CND146" s="819"/>
      <c r="CNE146" s="819"/>
      <c r="CNF146" s="819"/>
      <c r="CNG146" s="819"/>
      <c r="CNH146" s="819"/>
      <c r="CNI146" s="819"/>
      <c r="CNJ146" s="819"/>
      <c r="CNK146" s="819"/>
      <c r="CNL146" s="819"/>
      <c r="CNM146" s="819"/>
      <c r="CNN146" s="819"/>
      <c r="CNO146" s="819"/>
      <c r="CNP146" s="819"/>
      <c r="CNQ146" s="819"/>
      <c r="CNR146" s="819"/>
      <c r="CNS146" s="819"/>
      <c r="CNT146" s="819"/>
      <c r="CNU146" s="819"/>
      <c r="CNV146" s="819"/>
      <c r="CNW146" s="819"/>
      <c r="CNX146" s="819"/>
      <c r="CNY146" s="819"/>
      <c r="CNZ146" s="819"/>
      <c r="COA146" s="819"/>
      <c r="COB146" s="819"/>
      <c r="COC146" s="819"/>
      <c r="COD146" s="819"/>
      <c r="COE146" s="819"/>
      <c r="COF146" s="819"/>
      <c r="COG146" s="819"/>
      <c r="COH146" s="819"/>
      <c r="COI146" s="819"/>
      <c r="COJ146" s="819"/>
      <c r="COK146" s="819"/>
      <c r="COL146" s="819"/>
      <c r="COM146" s="819"/>
      <c r="CON146" s="819"/>
      <c r="COO146" s="819"/>
      <c r="COP146" s="819"/>
      <c r="COQ146" s="819"/>
      <c r="COR146" s="819"/>
      <c r="COS146" s="819"/>
      <c r="COT146" s="819"/>
      <c r="COU146" s="819"/>
      <c r="COV146" s="819"/>
      <c r="COW146" s="819"/>
      <c r="COX146" s="819"/>
      <c r="COY146" s="819"/>
      <c r="COZ146" s="819"/>
      <c r="CPA146" s="819"/>
      <c r="CPB146" s="819"/>
      <c r="CPC146" s="819"/>
      <c r="CPD146" s="819"/>
      <c r="CPE146" s="819"/>
      <c r="CPF146" s="819"/>
      <c r="CPG146" s="819"/>
      <c r="CPH146" s="819"/>
      <c r="CPI146" s="819"/>
      <c r="CPJ146" s="819"/>
      <c r="CPK146" s="819"/>
      <c r="CPL146" s="819"/>
      <c r="CPM146" s="819"/>
      <c r="CPN146" s="819"/>
      <c r="CPO146" s="819"/>
      <c r="CPP146" s="819"/>
      <c r="CPQ146" s="819"/>
      <c r="CPR146" s="819"/>
      <c r="CPS146" s="819"/>
      <c r="CPT146" s="819"/>
      <c r="CPU146" s="819"/>
      <c r="CPV146" s="819"/>
      <c r="CPW146" s="819"/>
      <c r="CPX146" s="819"/>
      <c r="CPY146" s="819"/>
      <c r="CPZ146" s="819"/>
      <c r="CQA146" s="819"/>
      <c r="CQB146" s="819"/>
      <c r="CQC146" s="819"/>
      <c r="CQD146" s="819"/>
      <c r="CQE146" s="819"/>
      <c r="CQF146" s="819"/>
      <c r="CQG146" s="819"/>
      <c r="CQH146" s="819"/>
      <c r="CQI146" s="819"/>
      <c r="CQJ146" s="819"/>
      <c r="CQK146" s="819"/>
      <c r="CQL146" s="819"/>
      <c r="CQM146" s="819"/>
      <c r="CQN146" s="819"/>
      <c r="CQO146" s="819"/>
      <c r="CQP146" s="819"/>
      <c r="CQQ146" s="819"/>
      <c r="CQR146" s="819"/>
      <c r="CQS146" s="819"/>
      <c r="CQT146" s="819"/>
      <c r="CQU146" s="819"/>
      <c r="CQV146" s="819"/>
      <c r="CQW146" s="819"/>
      <c r="CQX146" s="819"/>
      <c r="CQY146" s="819"/>
      <c r="CQZ146" s="819"/>
      <c r="CRA146" s="819"/>
      <c r="CRB146" s="819"/>
      <c r="CRC146" s="819"/>
      <c r="CRD146" s="819"/>
      <c r="CRE146" s="819"/>
      <c r="CRF146" s="819"/>
      <c r="CRG146" s="819"/>
      <c r="CRH146" s="819"/>
      <c r="CRI146" s="819"/>
      <c r="CRJ146" s="819"/>
      <c r="CRK146" s="819"/>
      <c r="CRL146" s="819"/>
      <c r="CRM146" s="819"/>
      <c r="CRN146" s="819"/>
      <c r="CRO146" s="819"/>
      <c r="CRP146" s="819"/>
      <c r="CRQ146" s="819"/>
      <c r="CRR146" s="819"/>
      <c r="CRS146" s="819"/>
      <c r="CRT146" s="819"/>
      <c r="CRU146" s="819"/>
      <c r="CRV146" s="819"/>
      <c r="CRW146" s="819"/>
      <c r="CRX146" s="819"/>
      <c r="CRY146" s="819"/>
      <c r="CRZ146" s="819"/>
      <c r="CSA146" s="819"/>
      <c r="CSB146" s="819"/>
      <c r="CSC146" s="819"/>
      <c r="CSD146" s="819"/>
      <c r="CSE146" s="819"/>
      <c r="CSF146" s="819"/>
      <c r="CSG146" s="819"/>
      <c r="CSH146" s="819"/>
      <c r="CSI146" s="819"/>
      <c r="CSJ146" s="819"/>
      <c r="CSK146" s="819"/>
      <c r="CSL146" s="819"/>
      <c r="CSM146" s="819"/>
      <c r="CSN146" s="819"/>
      <c r="CSO146" s="819"/>
      <c r="CSP146" s="819"/>
      <c r="CSQ146" s="819"/>
      <c r="CSR146" s="819"/>
      <c r="CSS146" s="819"/>
      <c r="CST146" s="819"/>
      <c r="CSU146" s="819"/>
      <c r="CSV146" s="819"/>
      <c r="CSW146" s="819"/>
      <c r="CSX146" s="819"/>
      <c r="CSY146" s="819"/>
      <c r="CSZ146" s="819"/>
      <c r="CTA146" s="819"/>
      <c r="CTB146" s="819"/>
      <c r="CTC146" s="819"/>
      <c r="CTD146" s="819"/>
      <c r="CTE146" s="819"/>
      <c r="CTF146" s="819"/>
      <c r="CTG146" s="819"/>
      <c r="CTH146" s="819"/>
      <c r="CTI146" s="819"/>
      <c r="CTJ146" s="819"/>
      <c r="CTK146" s="819"/>
      <c r="CTL146" s="819"/>
      <c r="CTM146" s="819"/>
      <c r="CTN146" s="819"/>
      <c r="CTO146" s="819"/>
      <c r="CTP146" s="819"/>
      <c r="CTQ146" s="819"/>
      <c r="CTR146" s="819"/>
      <c r="CTS146" s="819"/>
      <c r="CTT146" s="819"/>
      <c r="CTU146" s="819"/>
      <c r="CTV146" s="819"/>
      <c r="CTW146" s="819"/>
      <c r="CTX146" s="819"/>
      <c r="CTY146" s="819"/>
      <c r="CTZ146" s="819"/>
      <c r="CUA146" s="819"/>
      <c r="CUB146" s="819"/>
      <c r="CUC146" s="819"/>
      <c r="CUD146" s="819"/>
      <c r="CUE146" s="819"/>
      <c r="CUF146" s="819"/>
      <c r="CUG146" s="819"/>
      <c r="CUH146" s="819"/>
      <c r="CUI146" s="819"/>
      <c r="CUJ146" s="819"/>
      <c r="CUK146" s="819"/>
      <c r="CUL146" s="819"/>
      <c r="CUM146" s="819"/>
      <c r="CUN146" s="819"/>
      <c r="CUO146" s="819"/>
      <c r="CUP146" s="819"/>
      <c r="CUQ146" s="819"/>
      <c r="CUR146" s="819"/>
      <c r="CUS146" s="819"/>
      <c r="CUT146" s="819"/>
      <c r="CUU146" s="819"/>
      <c r="CUV146" s="819"/>
      <c r="CUW146" s="819"/>
      <c r="CUX146" s="819"/>
      <c r="CUY146" s="819"/>
      <c r="CUZ146" s="819"/>
      <c r="CVA146" s="819"/>
      <c r="CVB146" s="819"/>
      <c r="CVC146" s="819"/>
      <c r="CVD146" s="819"/>
      <c r="CVE146" s="819"/>
      <c r="CVF146" s="819"/>
      <c r="CVG146" s="819"/>
      <c r="CVH146" s="819"/>
      <c r="CVI146" s="819"/>
      <c r="CVJ146" s="819"/>
      <c r="CVK146" s="819"/>
      <c r="CVL146" s="819"/>
      <c r="CVM146" s="819"/>
      <c r="CVN146" s="819"/>
      <c r="CVO146" s="819"/>
      <c r="CVP146" s="819"/>
      <c r="CVQ146" s="819"/>
      <c r="CVR146" s="819"/>
      <c r="CVS146" s="819"/>
      <c r="CVT146" s="819"/>
      <c r="CVU146" s="819"/>
      <c r="CVV146" s="819"/>
      <c r="CVW146" s="819"/>
      <c r="CVX146" s="819"/>
      <c r="CVY146" s="819"/>
      <c r="CVZ146" s="819"/>
      <c r="CWA146" s="819"/>
      <c r="CWB146" s="819"/>
      <c r="CWC146" s="819"/>
      <c r="CWD146" s="819"/>
      <c r="CWE146" s="819"/>
      <c r="CWF146" s="819"/>
      <c r="CWG146" s="819"/>
      <c r="CWH146" s="819"/>
      <c r="CWI146" s="819"/>
      <c r="CWJ146" s="819"/>
      <c r="CWK146" s="819"/>
      <c r="CWL146" s="819"/>
      <c r="CWM146" s="819"/>
      <c r="CWN146" s="819"/>
      <c r="CWO146" s="819"/>
      <c r="CWP146" s="819"/>
      <c r="CWQ146" s="819"/>
      <c r="CWR146" s="819"/>
      <c r="CWS146" s="819"/>
      <c r="CWT146" s="819"/>
      <c r="CWU146" s="819"/>
      <c r="CWV146" s="819"/>
      <c r="CWW146" s="819"/>
      <c r="CWX146" s="819"/>
      <c r="CWY146" s="819"/>
      <c r="CWZ146" s="819"/>
      <c r="CXA146" s="819"/>
      <c r="CXB146" s="819"/>
      <c r="CXC146" s="819"/>
      <c r="CXD146" s="819"/>
      <c r="CXE146" s="819"/>
      <c r="CXF146" s="819"/>
      <c r="CXG146" s="819"/>
      <c r="CXH146" s="819"/>
      <c r="CXI146" s="819"/>
      <c r="CXJ146" s="819"/>
      <c r="CXK146" s="819"/>
      <c r="CXL146" s="819"/>
      <c r="CXM146" s="819"/>
      <c r="CXN146" s="819"/>
      <c r="CXO146" s="819"/>
      <c r="CXP146" s="819"/>
      <c r="CXQ146" s="819"/>
      <c r="CXR146" s="819"/>
      <c r="CXS146" s="819"/>
      <c r="CXT146" s="819"/>
      <c r="CXU146" s="819"/>
      <c r="CXV146" s="819"/>
      <c r="CXW146" s="819"/>
      <c r="CXX146" s="819"/>
      <c r="CXY146" s="819"/>
      <c r="CXZ146" s="819"/>
      <c r="CYA146" s="819"/>
      <c r="CYB146" s="819"/>
      <c r="CYC146" s="819"/>
      <c r="CYD146" s="819"/>
      <c r="CYE146" s="819"/>
      <c r="CYF146" s="819"/>
      <c r="CYG146" s="819"/>
      <c r="CYH146" s="819"/>
      <c r="CYI146" s="819"/>
      <c r="CYJ146" s="819"/>
      <c r="CYK146" s="819"/>
      <c r="CYL146" s="819"/>
      <c r="CYM146" s="819"/>
      <c r="CYN146" s="819"/>
      <c r="CYO146" s="819"/>
      <c r="CYP146" s="819"/>
      <c r="CYQ146" s="819"/>
      <c r="CYR146" s="819"/>
      <c r="CYS146" s="819"/>
      <c r="CYT146" s="819"/>
      <c r="CYU146" s="819"/>
      <c r="CYV146" s="819"/>
      <c r="CYW146" s="819"/>
      <c r="CYX146" s="819"/>
      <c r="CYY146" s="819"/>
      <c r="CYZ146" s="819"/>
      <c r="CZA146" s="819"/>
      <c r="CZB146" s="819"/>
      <c r="CZC146" s="819"/>
      <c r="CZD146" s="819"/>
      <c r="CZE146" s="819"/>
      <c r="CZF146" s="819"/>
      <c r="CZG146" s="819"/>
      <c r="CZH146" s="819"/>
      <c r="CZI146" s="819"/>
      <c r="CZJ146" s="819"/>
      <c r="CZK146" s="819"/>
      <c r="CZL146" s="819"/>
      <c r="CZM146" s="819"/>
      <c r="CZN146" s="819"/>
      <c r="CZO146" s="819"/>
      <c r="CZP146" s="819"/>
      <c r="CZQ146" s="819"/>
      <c r="CZR146" s="819"/>
      <c r="CZS146" s="819"/>
      <c r="CZT146" s="819"/>
      <c r="CZU146" s="819"/>
      <c r="CZV146" s="819"/>
      <c r="CZW146" s="819"/>
      <c r="CZX146" s="819"/>
      <c r="CZY146" s="819"/>
      <c r="CZZ146" s="819"/>
      <c r="DAA146" s="819"/>
      <c r="DAB146" s="819"/>
      <c r="DAC146" s="819"/>
      <c r="DAD146" s="819"/>
      <c r="DAE146" s="819"/>
      <c r="DAF146" s="819"/>
      <c r="DAG146" s="819"/>
      <c r="DAH146" s="819"/>
      <c r="DAI146" s="819"/>
      <c r="DAJ146" s="819"/>
      <c r="DAK146" s="819"/>
      <c r="DAL146" s="819"/>
      <c r="DAM146" s="819"/>
      <c r="DAN146" s="819"/>
      <c r="DAO146" s="819"/>
      <c r="DAP146" s="819"/>
      <c r="DAQ146" s="819"/>
      <c r="DAR146" s="819"/>
      <c r="DAS146" s="819"/>
      <c r="DAT146" s="819"/>
      <c r="DAU146" s="819"/>
      <c r="DAV146" s="819"/>
      <c r="DAW146" s="819"/>
      <c r="DAX146" s="819"/>
      <c r="DAY146" s="819"/>
      <c r="DAZ146" s="819"/>
      <c r="DBA146" s="819"/>
      <c r="DBB146" s="819"/>
      <c r="DBC146" s="819"/>
      <c r="DBD146" s="819"/>
      <c r="DBE146" s="819"/>
      <c r="DBF146" s="819"/>
      <c r="DBG146" s="819"/>
      <c r="DBH146" s="819"/>
      <c r="DBI146" s="819"/>
      <c r="DBJ146" s="819"/>
      <c r="DBK146" s="819"/>
      <c r="DBL146" s="819"/>
      <c r="DBM146" s="819"/>
      <c r="DBN146" s="819"/>
      <c r="DBO146" s="819"/>
      <c r="DBP146" s="819"/>
      <c r="DBQ146" s="819"/>
      <c r="DBR146" s="819"/>
      <c r="DBS146" s="819"/>
      <c r="DBT146" s="819"/>
      <c r="DBU146" s="819"/>
      <c r="DBV146" s="819"/>
      <c r="DBW146" s="819"/>
      <c r="DBX146" s="819"/>
      <c r="DBY146" s="819"/>
      <c r="DBZ146" s="819"/>
      <c r="DCA146" s="819"/>
      <c r="DCB146" s="819"/>
      <c r="DCC146" s="819"/>
      <c r="DCD146" s="819"/>
      <c r="DCE146" s="819"/>
      <c r="DCF146" s="819"/>
      <c r="DCG146" s="819"/>
      <c r="DCH146" s="819"/>
      <c r="DCI146" s="819"/>
      <c r="DCJ146" s="819"/>
      <c r="DCK146" s="819"/>
      <c r="DCL146" s="819"/>
      <c r="DCM146" s="819"/>
      <c r="DCN146" s="819"/>
      <c r="DCO146" s="819"/>
      <c r="DCP146" s="819"/>
      <c r="DCQ146" s="819"/>
      <c r="DCR146" s="819"/>
      <c r="DCS146" s="819"/>
      <c r="DCT146" s="819"/>
      <c r="DCU146" s="819"/>
      <c r="DCV146" s="819"/>
      <c r="DCW146" s="819"/>
      <c r="DCX146" s="819"/>
      <c r="DCY146" s="819"/>
      <c r="DCZ146" s="819"/>
      <c r="DDA146" s="819"/>
      <c r="DDB146" s="819"/>
      <c r="DDC146" s="819"/>
      <c r="DDD146" s="819"/>
      <c r="DDE146" s="819"/>
      <c r="DDF146" s="819"/>
      <c r="DDG146" s="819"/>
      <c r="DDH146" s="819"/>
      <c r="DDI146" s="819"/>
      <c r="DDJ146" s="819"/>
      <c r="DDK146" s="819"/>
      <c r="DDL146" s="819"/>
      <c r="DDM146" s="819"/>
      <c r="DDN146" s="819"/>
      <c r="DDO146" s="819"/>
      <c r="DDP146" s="819"/>
      <c r="DDQ146" s="819"/>
      <c r="DDR146" s="819"/>
      <c r="DDS146" s="819"/>
      <c r="DDT146" s="819"/>
      <c r="DDU146" s="819"/>
      <c r="DDV146" s="819"/>
      <c r="DDW146" s="819"/>
      <c r="DDX146" s="819"/>
      <c r="DDY146" s="819"/>
      <c r="DDZ146" s="819"/>
      <c r="DEA146" s="819"/>
      <c r="DEB146" s="819"/>
      <c r="DEC146" s="819"/>
      <c r="DED146" s="819"/>
      <c r="DEE146" s="819"/>
      <c r="DEF146" s="819"/>
      <c r="DEG146" s="819"/>
      <c r="DEH146" s="819"/>
      <c r="DEI146" s="819"/>
      <c r="DEJ146" s="819"/>
      <c r="DEK146" s="819"/>
      <c r="DEL146" s="819"/>
      <c r="DEM146" s="819"/>
      <c r="DEN146" s="819"/>
      <c r="DEO146" s="819"/>
      <c r="DEP146" s="819"/>
      <c r="DEQ146" s="819"/>
      <c r="DER146" s="819"/>
      <c r="DES146" s="819"/>
      <c r="DET146" s="819"/>
      <c r="DEU146" s="819"/>
      <c r="DEV146" s="819"/>
      <c r="DEW146" s="819"/>
      <c r="DEX146" s="819"/>
      <c r="DEY146" s="819"/>
      <c r="DEZ146" s="819"/>
      <c r="DFA146" s="819"/>
      <c r="DFB146" s="819"/>
      <c r="DFC146" s="819"/>
      <c r="DFD146" s="819"/>
      <c r="DFE146" s="819"/>
      <c r="DFF146" s="819"/>
      <c r="DFG146" s="819"/>
      <c r="DFH146" s="819"/>
      <c r="DFI146" s="819"/>
      <c r="DFJ146" s="819"/>
      <c r="DFK146" s="819"/>
      <c r="DFL146" s="819"/>
      <c r="DFM146" s="819"/>
      <c r="DFN146" s="819"/>
      <c r="DFO146" s="819"/>
      <c r="DFP146" s="819"/>
      <c r="DFQ146" s="819"/>
      <c r="DFR146" s="819"/>
      <c r="DFS146" s="819"/>
      <c r="DFT146" s="819"/>
      <c r="DFU146" s="819"/>
      <c r="DFV146" s="819"/>
      <c r="DFW146" s="819"/>
      <c r="DFX146" s="819"/>
      <c r="DFY146" s="819"/>
      <c r="DFZ146" s="819"/>
      <c r="DGA146" s="819"/>
      <c r="DGB146" s="819"/>
      <c r="DGC146" s="819"/>
      <c r="DGD146" s="819"/>
      <c r="DGE146" s="819"/>
      <c r="DGF146" s="819"/>
      <c r="DGG146" s="819"/>
      <c r="DGH146" s="819"/>
      <c r="DGI146" s="819"/>
      <c r="DGJ146" s="819"/>
      <c r="DGK146" s="819"/>
      <c r="DGL146" s="819"/>
      <c r="DGM146" s="819"/>
      <c r="DGN146" s="819"/>
      <c r="DGO146" s="819"/>
      <c r="DGP146" s="819"/>
      <c r="DGQ146" s="819"/>
      <c r="DGR146" s="819"/>
      <c r="DGS146" s="819"/>
      <c r="DGT146" s="819"/>
      <c r="DGU146" s="819"/>
      <c r="DGV146" s="819"/>
      <c r="DGW146" s="819"/>
      <c r="DGX146" s="819"/>
      <c r="DGY146" s="819"/>
      <c r="DGZ146" s="819"/>
      <c r="DHA146" s="819"/>
      <c r="DHB146" s="819"/>
      <c r="DHC146" s="819"/>
      <c r="DHD146" s="819"/>
      <c r="DHE146" s="819"/>
      <c r="DHF146" s="819"/>
      <c r="DHG146" s="819"/>
      <c r="DHH146" s="819"/>
      <c r="DHI146" s="819"/>
      <c r="DHJ146" s="819"/>
      <c r="DHK146" s="819"/>
      <c r="DHL146" s="819"/>
      <c r="DHM146" s="819"/>
      <c r="DHN146" s="819"/>
      <c r="DHO146" s="819"/>
      <c r="DHP146" s="819"/>
      <c r="DHQ146" s="819"/>
      <c r="DHR146" s="819"/>
      <c r="DHS146" s="819"/>
      <c r="DHT146" s="819"/>
      <c r="DHU146" s="819"/>
      <c r="DHV146" s="819"/>
      <c r="DHW146" s="819"/>
      <c r="DHX146" s="819"/>
      <c r="DHY146" s="819"/>
      <c r="DHZ146" s="819"/>
      <c r="DIA146" s="819"/>
      <c r="DIB146" s="819"/>
      <c r="DIC146" s="819"/>
      <c r="DID146" s="819"/>
      <c r="DIE146" s="819"/>
      <c r="DIF146" s="819"/>
      <c r="DIG146" s="819"/>
      <c r="DIH146" s="819"/>
      <c r="DII146" s="819"/>
      <c r="DIJ146" s="819"/>
      <c r="DIK146" s="819"/>
      <c r="DIL146" s="819"/>
      <c r="DIM146" s="819"/>
      <c r="DIN146" s="819"/>
      <c r="DIO146" s="819"/>
      <c r="DIP146" s="819"/>
      <c r="DIQ146" s="819"/>
      <c r="DIR146" s="819"/>
      <c r="DIS146" s="819"/>
      <c r="DIT146" s="819"/>
      <c r="DIU146" s="819"/>
      <c r="DIV146" s="819"/>
      <c r="DIW146" s="819"/>
      <c r="DIX146" s="819"/>
      <c r="DIY146" s="819"/>
      <c r="DIZ146" s="819"/>
      <c r="DJA146" s="819"/>
      <c r="DJB146" s="819"/>
      <c r="DJC146" s="819"/>
      <c r="DJD146" s="819"/>
      <c r="DJE146" s="819"/>
      <c r="DJF146" s="819"/>
      <c r="DJG146" s="819"/>
      <c r="DJH146" s="819"/>
      <c r="DJI146" s="819"/>
      <c r="DJJ146" s="819"/>
      <c r="DJK146" s="819"/>
      <c r="DJL146" s="819"/>
      <c r="DJM146" s="819"/>
      <c r="DJN146" s="819"/>
      <c r="DJO146" s="819"/>
      <c r="DJP146" s="819"/>
      <c r="DJQ146" s="819"/>
      <c r="DJR146" s="819"/>
      <c r="DJS146" s="819"/>
      <c r="DJT146" s="819"/>
      <c r="DJU146" s="819"/>
      <c r="DJV146" s="819"/>
      <c r="DJW146" s="819"/>
      <c r="DJX146" s="819"/>
      <c r="DJY146" s="819"/>
      <c r="DJZ146" s="819"/>
      <c r="DKA146" s="819"/>
      <c r="DKB146" s="819"/>
      <c r="DKC146" s="819"/>
      <c r="DKD146" s="819"/>
      <c r="DKE146" s="819"/>
      <c r="DKF146" s="819"/>
      <c r="DKG146" s="819"/>
      <c r="DKH146" s="819"/>
      <c r="DKI146" s="819"/>
      <c r="DKJ146" s="819"/>
      <c r="DKK146" s="819"/>
      <c r="DKL146" s="819"/>
      <c r="DKM146" s="819"/>
      <c r="DKN146" s="819"/>
      <c r="DKO146" s="819"/>
      <c r="DKP146" s="819"/>
      <c r="DKQ146" s="819"/>
      <c r="DKR146" s="819"/>
      <c r="DKS146" s="819"/>
      <c r="DKT146" s="819"/>
      <c r="DKU146" s="819"/>
      <c r="DKV146" s="819"/>
      <c r="DKW146" s="819"/>
      <c r="DKX146" s="819"/>
      <c r="DKY146" s="819"/>
      <c r="DKZ146" s="819"/>
      <c r="DLA146" s="819"/>
      <c r="DLB146" s="819"/>
      <c r="DLC146" s="819"/>
      <c r="DLD146" s="819"/>
      <c r="DLE146" s="819"/>
      <c r="DLF146" s="819"/>
      <c r="DLG146" s="819"/>
      <c r="DLH146" s="819"/>
      <c r="DLI146" s="819"/>
      <c r="DLJ146" s="819"/>
      <c r="DLK146" s="819"/>
      <c r="DLL146" s="819"/>
      <c r="DLM146" s="819"/>
      <c r="DLN146" s="819"/>
      <c r="DLO146" s="819"/>
      <c r="DLP146" s="819"/>
      <c r="DLQ146" s="819"/>
      <c r="DLR146" s="819"/>
      <c r="DLS146" s="819"/>
      <c r="DLT146" s="819"/>
      <c r="DLU146" s="819"/>
      <c r="DLV146" s="819"/>
      <c r="DLW146" s="819"/>
      <c r="DLX146" s="819"/>
      <c r="DLY146" s="819"/>
      <c r="DLZ146" s="819"/>
      <c r="DMA146" s="819"/>
      <c r="DMB146" s="819"/>
      <c r="DMC146" s="819"/>
      <c r="DMD146" s="819"/>
      <c r="DME146" s="819"/>
      <c r="DMF146" s="819"/>
      <c r="DMG146" s="819"/>
      <c r="DMH146" s="819"/>
      <c r="DMI146" s="819"/>
      <c r="DMJ146" s="819"/>
      <c r="DMK146" s="819"/>
      <c r="DML146" s="819"/>
      <c r="DMM146" s="819"/>
      <c r="DMN146" s="819"/>
      <c r="DMO146" s="819"/>
      <c r="DMP146" s="819"/>
      <c r="DMQ146" s="819"/>
      <c r="DMR146" s="819"/>
      <c r="DMS146" s="819"/>
      <c r="DMT146" s="819"/>
      <c r="DMU146" s="819"/>
      <c r="DMV146" s="819"/>
      <c r="DMW146" s="819"/>
      <c r="DMX146" s="819"/>
      <c r="DMY146" s="819"/>
      <c r="DMZ146" s="819"/>
      <c r="DNA146" s="819"/>
      <c r="DNB146" s="819"/>
      <c r="DNC146" s="819"/>
      <c r="DND146" s="819"/>
      <c r="DNE146" s="819"/>
      <c r="DNF146" s="819"/>
      <c r="DNG146" s="819"/>
      <c r="DNH146" s="819"/>
      <c r="DNI146" s="819"/>
      <c r="DNJ146" s="819"/>
      <c r="DNK146" s="819"/>
      <c r="DNL146" s="819"/>
      <c r="DNM146" s="819"/>
      <c r="DNN146" s="819"/>
      <c r="DNO146" s="819"/>
      <c r="DNP146" s="819"/>
      <c r="DNQ146" s="819"/>
      <c r="DNR146" s="819"/>
      <c r="DNS146" s="819"/>
      <c r="DNT146" s="819"/>
      <c r="DNU146" s="819"/>
      <c r="DNV146" s="819"/>
      <c r="DNW146" s="819"/>
      <c r="DNX146" s="819"/>
      <c r="DNY146" s="819"/>
      <c r="DNZ146" s="819"/>
      <c r="DOA146" s="819"/>
      <c r="DOB146" s="819"/>
      <c r="DOC146" s="819"/>
      <c r="DOD146" s="819"/>
      <c r="DOE146" s="819"/>
      <c r="DOF146" s="819"/>
      <c r="DOG146" s="819"/>
      <c r="DOH146" s="819"/>
      <c r="DOI146" s="819"/>
      <c r="DOJ146" s="819"/>
      <c r="DOK146" s="819"/>
      <c r="DOL146" s="819"/>
      <c r="DOM146" s="819"/>
      <c r="DON146" s="819"/>
      <c r="DOO146" s="819"/>
      <c r="DOP146" s="819"/>
      <c r="DOQ146" s="819"/>
      <c r="DOR146" s="819"/>
      <c r="DOS146" s="819"/>
      <c r="DOT146" s="819"/>
      <c r="DOU146" s="819"/>
      <c r="DOV146" s="819"/>
      <c r="DOW146" s="819"/>
      <c r="DOX146" s="819"/>
      <c r="DOY146" s="819"/>
      <c r="DOZ146" s="819"/>
      <c r="DPA146" s="819"/>
      <c r="DPB146" s="819"/>
      <c r="DPC146" s="819"/>
      <c r="DPD146" s="819"/>
      <c r="DPE146" s="819"/>
      <c r="DPF146" s="819"/>
      <c r="DPG146" s="819"/>
      <c r="DPH146" s="819"/>
      <c r="DPI146" s="819"/>
      <c r="DPJ146" s="819"/>
      <c r="DPK146" s="819"/>
      <c r="DPL146" s="819"/>
      <c r="DPM146" s="819"/>
      <c r="DPN146" s="819"/>
      <c r="DPO146" s="819"/>
      <c r="DPP146" s="819"/>
      <c r="DPQ146" s="819"/>
      <c r="DPR146" s="819"/>
      <c r="DPS146" s="819"/>
      <c r="DPT146" s="819"/>
      <c r="DPU146" s="819"/>
      <c r="DPV146" s="819"/>
      <c r="DPW146" s="819"/>
      <c r="DPX146" s="819"/>
      <c r="DPY146" s="819"/>
      <c r="DPZ146" s="819"/>
      <c r="DQA146" s="819"/>
      <c r="DQB146" s="819"/>
      <c r="DQC146" s="819"/>
      <c r="DQD146" s="819"/>
      <c r="DQE146" s="819"/>
      <c r="DQF146" s="819"/>
      <c r="DQG146" s="819"/>
      <c r="DQH146" s="819"/>
      <c r="DQI146" s="819"/>
      <c r="DQJ146" s="819"/>
      <c r="DQK146" s="819"/>
      <c r="DQL146" s="819"/>
      <c r="DQM146" s="819"/>
      <c r="DQN146" s="819"/>
      <c r="DQO146" s="819"/>
      <c r="DQP146" s="819"/>
      <c r="DQQ146" s="819"/>
      <c r="DQR146" s="819"/>
      <c r="DQS146" s="819"/>
      <c r="DQT146" s="819"/>
      <c r="DQU146" s="819"/>
      <c r="DQV146" s="819"/>
      <c r="DQW146" s="819"/>
      <c r="DQX146" s="819"/>
      <c r="DQY146" s="819"/>
      <c r="DQZ146" s="819"/>
      <c r="DRA146" s="819"/>
      <c r="DRB146" s="819"/>
      <c r="DRC146" s="819"/>
      <c r="DRD146" s="819"/>
      <c r="DRE146" s="819"/>
      <c r="DRF146" s="819"/>
      <c r="DRG146" s="819"/>
      <c r="DRH146" s="819"/>
      <c r="DRI146" s="819"/>
      <c r="DRJ146" s="819"/>
      <c r="DRK146" s="819"/>
      <c r="DRL146" s="819"/>
      <c r="DRM146" s="819"/>
      <c r="DRN146" s="819"/>
      <c r="DRO146" s="819"/>
      <c r="DRP146" s="819"/>
      <c r="DRQ146" s="819"/>
      <c r="DRR146" s="819"/>
      <c r="DRS146" s="819"/>
      <c r="DRT146" s="819"/>
      <c r="DRU146" s="819"/>
      <c r="DRV146" s="819"/>
      <c r="DRW146" s="819"/>
      <c r="DRX146" s="819"/>
      <c r="DRY146" s="819"/>
      <c r="DRZ146" s="819"/>
      <c r="DSA146" s="819"/>
      <c r="DSB146" s="819"/>
      <c r="DSC146" s="819"/>
      <c r="DSD146" s="819"/>
      <c r="DSE146" s="819"/>
      <c r="DSF146" s="819"/>
      <c r="DSG146" s="819"/>
      <c r="DSH146" s="819"/>
      <c r="DSI146" s="819"/>
      <c r="DSJ146" s="819"/>
      <c r="DSK146" s="819"/>
      <c r="DSL146" s="819"/>
      <c r="DSM146" s="819"/>
      <c r="DSN146" s="819"/>
      <c r="DSO146" s="819"/>
      <c r="DSP146" s="819"/>
      <c r="DSQ146" s="819"/>
      <c r="DSR146" s="819"/>
      <c r="DSS146" s="819"/>
      <c r="DST146" s="819"/>
      <c r="DSU146" s="819"/>
      <c r="DSV146" s="819"/>
      <c r="DSW146" s="819"/>
      <c r="DSX146" s="819"/>
      <c r="DSY146" s="819"/>
      <c r="DSZ146" s="819"/>
      <c r="DTA146" s="819"/>
      <c r="DTB146" s="819"/>
      <c r="DTC146" s="819"/>
      <c r="DTD146" s="819"/>
      <c r="DTE146" s="819"/>
      <c r="DTF146" s="819"/>
      <c r="DTG146" s="819"/>
      <c r="DTH146" s="819"/>
      <c r="DTI146" s="819"/>
      <c r="DTJ146" s="819"/>
      <c r="DTK146" s="819"/>
      <c r="DTL146" s="819"/>
      <c r="DTM146" s="819"/>
      <c r="DTN146" s="819"/>
      <c r="DTO146" s="819"/>
      <c r="DTP146" s="819"/>
      <c r="DTQ146" s="819"/>
      <c r="DTR146" s="819"/>
      <c r="DTS146" s="819"/>
      <c r="DTT146" s="819"/>
      <c r="DTU146" s="819"/>
      <c r="DTV146" s="819"/>
      <c r="DTW146" s="819"/>
      <c r="DTX146" s="819"/>
      <c r="DTY146" s="819"/>
      <c r="DTZ146" s="819"/>
      <c r="DUA146" s="819"/>
      <c r="DUB146" s="819"/>
      <c r="DUC146" s="819"/>
      <c r="DUD146" s="819"/>
      <c r="DUE146" s="819"/>
      <c r="DUF146" s="819"/>
      <c r="DUG146" s="819"/>
      <c r="DUH146" s="819"/>
      <c r="DUI146" s="819"/>
      <c r="DUJ146" s="819"/>
      <c r="DUK146" s="819"/>
      <c r="DUL146" s="819"/>
      <c r="DUM146" s="819"/>
      <c r="DUN146" s="819"/>
      <c r="DUO146" s="819"/>
      <c r="DUP146" s="819"/>
      <c r="DUQ146" s="819"/>
      <c r="DUR146" s="819"/>
      <c r="DUS146" s="819"/>
      <c r="DUT146" s="819"/>
      <c r="DUU146" s="819"/>
      <c r="DUV146" s="819"/>
      <c r="DUW146" s="819"/>
      <c r="DUX146" s="819"/>
      <c r="DUY146" s="819"/>
      <c r="DUZ146" s="819"/>
      <c r="DVA146" s="819"/>
      <c r="DVB146" s="819"/>
      <c r="DVC146" s="819"/>
      <c r="DVD146" s="819"/>
      <c r="DVE146" s="819"/>
      <c r="DVF146" s="819"/>
      <c r="DVG146" s="819"/>
      <c r="DVH146" s="819"/>
      <c r="DVI146" s="819"/>
      <c r="DVJ146" s="819"/>
      <c r="DVK146" s="819"/>
      <c r="DVL146" s="819"/>
      <c r="DVM146" s="819"/>
      <c r="DVN146" s="819"/>
      <c r="DVO146" s="819"/>
      <c r="DVP146" s="819"/>
      <c r="DVQ146" s="819"/>
      <c r="DVR146" s="819"/>
      <c r="DVS146" s="819"/>
      <c r="DVT146" s="819"/>
      <c r="DVU146" s="819"/>
      <c r="DVV146" s="819"/>
      <c r="DVW146" s="819"/>
      <c r="DVX146" s="819"/>
      <c r="DVY146" s="819"/>
      <c r="DVZ146" s="819"/>
      <c r="DWA146" s="819"/>
      <c r="DWB146" s="819"/>
      <c r="DWC146" s="819"/>
      <c r="DWD146" s="819"/>
      <c r="DWE146" s="819"/>
      <c r="DWF146" s="819"/>
      <c r="DWG146" s="819"/>
      <c r="DWH146" s="819"/>
      <c r="DWI146" s="819"/>
      <c r="DWJ146" s="819"/>
      <c r="DWK146" s="819"/>
      <c r="DWL146" s="819"/>
      <c r="DWM146" s="819"/>
      <c r="DWN146" s="819"/>
      <c r="DWO146" s="819"/>
      <c r="DWP146" s="819"/>
      <c r="DWQ146" s="819"/>
      <c r="DWR146" s="819"/>
      <c r="DWS146" s="819"/>
      <c r="DWT146" s="819"/>
      <c r="DWU146" s="819"/>
      <c r="DWV146" s="819"/>
      <c r="DWW146" s="819"/>
      <c r="DWX146" s="819"/>
      <c r="DWY146" s="819"/>
      <c r="DWZ146" s="819"/>
      <c r="DXA146" s="819"/>
      <c r="DXB146" s="819"/>
      <c r="DXC146" s="819"/>
      <c r="DXD146" s="819"/>
      <c r="DXE146" s="819"/>
      <c r="DXF146" s="819"/>
      <c r="DXG146" s="819"/>
      <c r="DXH146" s="819"/>
      <c r="DXI146" s="819"/>
      <c r="DXJ146" s="819"/>
      <c r="DXK146" s="819"/>
      <c r="DXL146" s="819"/>
      <c r="DXM146" s="819"/>
      <c r="DXN146" s="819"/>
      <c r="DXO146" s="819"/>
      <c r="DXP146" s="819"/>
      <c r="DXQ146" s="819"/>
      <c r="DXR146" s="819"/>
      <c r="DXS146" s="819"/>
      <c r="DXT146" s="819"/>
      <c r="DXU146" s="819"/>
      <c r="DXV146" s="819"/>
      <c r="DXW146" s="819"/>
      <c r="DXX146" s="819"/>
      <c r="DXY146" s="819"/>
      <c r="DXZ146" s="819"/>
      <c r="DYA146" s="819"/>
      <c r="DYB146" s="819"/>
      <c r="DYC146" s="819"/>
      <c r="DYD146" s="819"/>
      <c r="DYE146" s="819"/>
      <c r="DYF146" s="819"/>
      <c r="DYG146" s="819"/>
      <c r="DYH146" s="819"/>
      <c r="DYI146" s="819"/>
      <c r="DYJ146" s="819"/>
      <c r="DYK146" s="819"/>
      <c r="DYL146" s="819"/>
      <c r="DYM146" s="819"/>
      <c r="DYN146" s="819"/>
      <c r="DYO146" s="819"/>
      <c r="DYP146" s="819"/>
      <c r="DYQ146" s="819"/>
      <c r="DYR146" s="819"/>
      <c r="DYS146" s="819"/>
      <c r="DYT146" s="819"/>
      <c r="DYU146" s="819"/>
      <c r="DYV146" s="819"/>
      <c r="DYW146" s="819"/>
      <c r="DYX146" s="819"/>
      <c r="DYY146" s="819"/>
      <c r="DYZ146" s="819"/>
      <c r="DZA146" s="819"/>
      <c r="DZB146" s="819"/>
      <c r="DZC146" s="819"/>
      <c r="DZD146" s="819"/>
      <c r="DZE146" s="819"/>
      <c r="DZF146" s="819"/>
      <c r="DZG146" s="819"/>
      <c r="DZH146" s="819"/>
      <c r="DZI146" s="819"/>
      <c r="DZJ146" s="819"/>
      <c r="DZK146" s="819"/>
      <c r="DZL146" s="819"/>
      <c r="DZM146" s="819"/>
      <c r="DZN146" s="819"/>
      <c r="DZO146" s="819"/>
      <c r="DZP146" s="819"/>
      <c r="DZQ146" s="819"/>
      <c r="DZR146" s="819"/>
      <c r="DZS146" s="819"/>
      <c r="DZT146" s="819"/>
      <c r="DZU146" s="819"/>
      <c r="DZV146" s="819"/>
      <c r="DZW146" s="819"/>
      <c r="DZX146" s="819"/>
      <c r="DZY146" s="819"/>
      <c r="DZZ146" s="819"/>
      <c r="EAA146" s="819"/>
      <c r="EAB146" s="819"/>
      <c r="EAC146" s="819"/>
      <c r="EAD146" s="819"/>
      <c r="EAE146" s="819"/>
      <c r="EAF146" s="819"/>
      <c r="EAG146" s="819"/>
      <c r="EAH146" s="819"/>
      <c r="EAI146" s="819"/>
      <c r="EAJ146" s="819"/>
      <c r="EAK146" s="819"/>
      <c r="EAL146" s="819"/>
      <c r="EAM146" s="819"/>
      <c r="EAN146" s="819"/>
      <c r="EAO146" s="819"/>
      <c r="EAP146" s="819"/>
      <c r="EAQ146" s="819"/>
      <c r="EAR146" s="819"/>
      <c r="EAS146" s="819"/>
      <c r="EAT146" s="819"/>
      <c r="EAU146" s="819"/>
      <c r="EAV146" s="819"/>
      <c r="EAW146" s="819"/>
      <c r="EAX146" s="819"/>
      <c r="EAY146" s="819"/>
      <c r="EAZ146" s="819"/>
      <c r="EBA146" s="819"/>
      <c r="EBB146" s="819"/>
      <c r="EBC146" s="819"/>
      <c r="EBD146" s="819"/>
      <c r="EBE146" s="819"/>
      <c r="EBF146" s="819"/>
      <c r="EBG146" s="819"/>
      <c r="EBH146" s="819"/>
      <c r="EBI146" s="819"/>
      <c r="EBJ146" s="819"/>
      <c r="EBK146" s="819"/>
      <c r="EBL146" s="819"/>
      <c r="EBM146" s="819"/>
      <c r="EBN146" s="819"/>
      <c r="EBO146" s="819"/>
      <c r="EBP146" s="819"/>
      <c r="EBQ146" s="819"/>
      <c r="EBR146" s="819"/>
      <c r="EBS146" s="819"/>
      <c r="EBT146" s="819"/>
      <c r="EBU146" s="819"/>
      <c r="EBV146" s="819"/>
      <c r="EBW146" s="819"/>
      <c r="EBX146" s="819"/>
      <c r="EBY146" s="819"/>
      <c r="EBZ146" s="819"/>
      <c r="ECA146" s="819"/>
      <c r="ECB146" s="819"/>
      <c r="ECC146" s="819"/>
      <c r="ECD146" s="819"/>
      <c r="ECE146" s="819"/>
      <c r="ECF146" s="819"/>
      <c r="ECG146" s="819"/>
      <c r="ECH146" s="819"/>
      <c r="ECI146" s="819"/>
      <c r="ECJ146" s="819"/>
      <c r="ECK146" s="819"/>
      <c r="ECL146" s="819"/>
      <c r="ECM146" s="819"/>
      <c r="ECN146" s="819"/>
      <c r="ECO146" s="819"/>
      <c r="ECP146" s="819"/>
      <c r="ECQ146" s="819"/>
      <c r="ECR146" s="819"/>
      <c r="ECS146" s="819"/>
      <c r="ECT146" s="819"/>
      <c r="ECU146" s="819"/>
      <c r="ECV146" s="819"/>
      <c r="ECW146" s="819"/>
      <c r="ECX146" s="819"/>
      <c r="ECY146" s="819"/>
      <c r="ECZ146" s="819"/>
      <c r="EDA146" s="819"/>
      <c r="EDB146" s="819"/>
      <c r="EDC146" s="819"/>
      <c r="EDD146" s="819"/>
      <c r="EDE146" s="819"/>
      <c r="EDF146" s="819"/>
      <c r="EDG146" s="819"/>
      <c r="EDH146" s="819"/>
      <c r="EDI146" s="819"/>
      <c r="EDJ146" s="819"/>
      <c r="EDK146" s="819"/>
      <c r="EDL146" s="819"/>
      <c r="EDM146" s="819"/>
      <c r="EDN146" s="819"/>
      <c r="EDO146" s="819"/>
      <c r="EDP146" s="819"/>
      <c r="EDQ146" s="819"/>
      <c r="EDR146" s="819"/>
      <c r="EDS146" s="819"/>
      <c r="EDT146" s="819"/>
      <c r="EDU146" s="819"/>
      <c r="EDV146" s="819"/>
      <c r="EDW146" s="819"/>
      <c r="EDX146" s="819"/>
      <c r="EDY146" s="819"/>
      <c r="EDZ146" s="819"/>
      <c r="EEA146" s="819"/>
      <c r="EEB146" s="819"/>
      <c r="EEC146" s="819"/>
      <c r="EED146" s="819"/>
      <c r="EEE146" s="819"/>
      <c r="EEF146" s="819"/>
      <c r="EEG146" s="819"/>
      <c r="EEH146" s="819"/>
      <c r="EEI146" s="819"/>
      <c r="EEJ146" s="819"/>
      <c r="EEK146" s="819"/>
      <c r="EEL146" s="819"/>
      <c r="EEM146" s="819"/>
      <c r="EEN146" s="819"/>
      <c r="EEO146" s="819"/>
      <c r="EEP146" s="819"/>
      <c r="EEQ146" s="819"/>
      <c r="EER146" s="819"/>
      <c r="EES146" s="819"/>
      <c r="EET146" s="819"/>
      <c r="EEU146" s="819"/>
      <c r="EEV146" s="819"/>
      <c r="EEW146" s="819"/>
      <c r="EEX146" s="819"/>
      <c r="EEY146" s="819"/>
      <c r="EEZ146" s="819"/>
      <c r="EFA146" s="819"/>
      <c r="EFB146" s="819"/>
      <c r="EFC146" s="819"/>
      <c r="EFD146" s="819"/>
      <c r="EFE146" s="819"/>
      <c r="EFF146" s="819"/>
      <c r="EFG146" s="819"/>
      <c r="EFH146" s="819"/>
      <c r="EFI146" s="819"/>
      <c r="EFJ146" s="819"/>
      <c r="EFK146" s="819"/>
      <c r="EFL146" s="819"/>
      <c r="EFM146" s="819"/>
      <c r="EFN146" s="819"/>
      <c r="EFO146" s="819"/>
      <c r="EFP146" s="819"/>
      <c r="EFQ146" s="819"/>
      <c r="EFR146" s="819"/>
      <c r="EFS146" s="819"/>
      <c r="EFT146" s="819"/>
      <c r="EFU146" s="819"/>
      <c r="EFV146" s="819"/>
      <c r="EFW146" s="819"/>
      <c r="EFX146" s="819"/>
      <c r="EFY146" s="819"/>
      <c r="EFZ146" s="819"/>
      <c r="EGA146" s="819"/>
      <c r="EGB146" s="819"/>
      <c r="EGC146" s="819"/>
      <c r="EGD146" s="819"/>
      <c r="EGE146" s="819"/>
      <c r="EGF146" s="819"/>
      <c r="EGG146" s="819"/>
      <c r="EGH146" s="819"/>
      <c r="EGI146" s="819"/>
      <c r="EGJ146" s="819"/>
      <c r="EGK146" s="819"/>
      <c r="EGL146" s="819"/>
      <c r="EGM146" s="819"/>
      <c r="EGN146" s="819"/>
      <c r="EGO146" s="819"/>
      <c r="EGP146" s="819"/>
      <c r="EGQ146" s="819"/>
      <c r="EGR146" s="819"/>
      <c r="EGS146" s="819"/>
      <c r="EGT146" s="819"/>
      <c r="EGU146" s="819"/>
      <c r="EGV146" s="819"/>
      <c r="EGW146" s="819"/>
      <c r="EGX146" s="819"/>
      <c r="EGY146" s="819"/>
      <c r="EGZ146" s="819"/>
      <c r="EHA146" s="819"/>
      <c r="EHB146" s="819"/>
      <c r="EHC146" s="819"/>
      <c r="EHD146" s="819"/>
      <c r="EHE146" s="819"/>
      <c r="EHF146" s="819"/>
      <c r="EHG146" s="819"/>
      <c r="EHH146" s="819"/>
      <c r="EHI146" s="819"/>
      <c r="EHJ146" s="819"/>
      <c r="EHK146" s="819"/>
      <c r="EHL146" s="819"/>
      <c r="EHM146" s="819"/>
      <c r="EHN146" s="819"/>
      <c r="EHO146" s="819"/>
      <c r="EHP146" s="819"/>
      <c r="EHQ146" s="819"/>
      <c r="EHR146" s="819"/>
      <c r="EHS146" s="819"/>
      <c r="EHT146" s="819"/>
      <c r="EHU146" s="819"/>
      <c r="EHV146" s="819"/>
      <c r="EHW146" s="819"/>
      <c r="EHX146" s="819"/>
      <c r="EHY146" s="819"/>
      <c r="EHZ146" s="819"/>
      <c r="EIA146" s="819"/>
      <c r="EIB146" s="819"/>
      <c r="EIC146" s="819"/>
      <c r="EID146" s="819"/>
      <c r="EIE146" s="819"/>
      <c r="EIF146" s="819"/>
      <c r="EIG146" s="819"/>
      <c r="EIH146" s="819"/>
      <c r="EII146" s="819"/>
      <c r="EIJ146" s="819"/>
      <c r="EIK146" s="819"/>
      <c r="EIL146" s="819"/>
      <c r="EIM146" s="819"/>
      <c r="EIN146" s="819"/>
      <c r="EIO146" s="819"/>
      <c r="EIP146" s="819"/>
      <c r="EIQ146" s="819"/>
      <c r="EIR146" s="819"/>
      <c r="EIS146" s="819"/>
      <c r="EIT146" s="819"/>
      <c r="EIU146" s="819"/>
      <c r="EIV146" s="819"/>
      <c r="EIW146" s="819"/>
      <c r="EIX146" s="819"/>
      <c r="EIY146" s="819"/>
      <c r="EIZ146" s="819"/>
      <c r="EJA146" s="819"/>
      <c r="EJB146" s="819"/>
      <c r="EJC146" s="819"/>
      <c r="EJD146" s="819"/>
      <c r="EJE146" s="819"/>
      <c r="EJF146" s="819"/>
      <c r="EJG146" s="819"/>
      <c r="EJH146" s="819"/>
      <c r="EJI146" s="819"/>
      <c r="EJJ146" s="819"/>
      <c r="EJK146" s="819"/>
      <c r="EJL146" s="819"/>
      <c r="EJM146" s="819"/>
      <c r="EJN146" s="819"/>
      <c r="EJO146" s="819"/>
      <c r="EJP146" s="819"/>
      <c r="EJQ146" s="819"/>
      <c r="EJR146" s="819"/>
      <c r="EJS146" s="819"/>
      <c r="EJT146" s="819"/>
      <c r="EJU146" s="819"/>
      <c r="EJV146" s="819"/>
      <c r="EJW146" s="819"/>
      <c r="EJX146" s="819"/>
      <c r="EJY146" s="819"/>
      <c r="EJZ146" s="819"/>
      <c r="EKA146" s="819"/>
      <c r="EKB146" s="819"/>
      <c r="EKC146" s="819"/>
      <c r="EKD146" s="819"/>
      <c r="EKE146" s="819"/>
      <c r="EKF146" s="819"/>
      <c r="EKG146" s="819"/>
      <c r="EKH146" s="819"/>
      <c r="EKI146" s="819"/>
      <c r="EKJ146" s="819"/>
      <c r="EKK146" s="819"/>
      <c r="EKL146" s="819"/>
      <c r="EKM146" s="819"/>
      <c r="EKN146" s="819"/>
      <c r="EKO146" s="819"/>
      <c r="EKP146" s="819"/>
      <c r="EKQ146" s="819"/>
      <c r="EKR146" s="819"/>
      <c r="EKS146" s="819"/>
      <c r="EKT146" s="819"/>
      <c r="EKU146" s="819"/>
      <c r="EKV146" s="819"/>
      <c r="EKW146" s="819"/>
      <c r="EKX146" s="819"/>
      <c r="EKY146" s="819"/>
      <c r="EKZ146" s="819"/>
      <c r="ELA146" s="819"/>
      <c r="ELB146" s="819"/>
      <c r="ELC146" s="819"/>
      <c r="ELD146" s="819"/>
      <c r="ELE146" s="819"/>
      <c r="ELF146" s="819"/>
      <c r="ELG146" s="819"/>
      <c r="ELH146" s="819"/>
      <c r="ELI146" s="819"/>
      <c r="ELJ146" s="819"/>
      <c r="ELK146" s="819"/>
      <c r="ELL146" s="819"/>
      <c r="ELM146" s="819"/>
      <c r="ELN146" s="819"/>
      <c r="ELO146" s="819"/>
      <c r="ELP146" s="819"/>
      <c r="ELQ146" s="819"/>
      <c r="ELR146" s="819"/>
      <c r="ELS146" s="819"/>
      <c r="ELT146" s="819"/>
      <c r="ELU146" s="819"/>
      <c r="ELV146" s="819"/>
      <c r="ELW146" s="819"/>
      <c r="ELX146" s="819"/>
      <c r="ELY146" s="819"/>
      <c r="ELZ146" s="819"/>
      <c r="EMA146" s="819"/>
      <c r="EMB146" s="819"/>
      <c r="EMC146" s="819"/>
      <c r="EMD146" s="819"/>
      <c r="EME146" s="819"/>
      <c r="EMF146" s="819"/>
      <c r="EMG146" s="819"/>
      <c r="EMH146" s="819"/>
      <c r="EMI146" s="819"/>
      <c r="EMJ146" s="819"/>
      <c r="EMK146" s="819"/>
      <c r="EML146" s="819"/>
      <c r="EMM146" s="819"/>
      <c r="EMN146" s="819"/>
      <c r="EMO146" s="819"/>
      <c r="EMP146" s="819"/>
      <c r="EMQ146" s="819"/>
      <c r="EMR146" s="819"/>
      <c r="EMS146" s="819"/>
      <c r="EMT146" s="819"/>
      <c r="EMU146" s="819"/>
      <c r="EMV146" s="819"/>
      <c r="EMW146" s="819"/>
      <c r="EMX146" s="819"/>
      <c r="EMY146" s="819"/>
      <c r="EMZ146" s="819"/>
      <c r="ENA146" s="819"/>
      <c r="ENB146" s="819"/>
      <c r="ENC146" s="819"/>
      <c r="END146" s="819"/>
      <c r="ENE146" s="819"/>
      <c r="ENF146" s="819"/>
      <c r="ENG146" s="819"/>
      <c r="ENH146" s="819"/>
      <c r="ENI146" s="819"/>
      <c r="ENJ146" s="819"/>
      <c r="ENK146" s="819"/>
      <c r="ENL146" s="819"/>
      <c r="ENM146" s="819"/>
      <c r="ENN146" s="819"/>
      <c r="ENO146" s="819"/>
      <c r="ENP146" s="819"/>
      <c r="ENQ146" s="819"/>
      <c r="ENR146" s="819"/>
      <c r="ENS146" s="819"/>
      <c r="ENT146" s="819"/>
      <c r="ENU146" s="819"/>
      <c r="ENV146" s="819"/>
      <c r="ENW146" s="819"/>
      <c r="ENX146" s="819"/>
      <c r="ENY146" s="819"/>
      <c r="ENZ146" s="819"/>
      <c r="EOA146" s="819"/>
      <c r="EOB146" s="819"/>
      <c r="EOC146" s="819"/>
      <c r="EOD146" s="819"/>
      <c r="EOE146" s="819"/>
      <c r="EOF146" s="819"/>
      <c r="EOG146" s="819"/>
      <c r="EOH146" s="819"/>
      <c r="EOI146" s="819"/>
      <c r="EOJ146" s="819"/>
      <c r="EOK146" s="819"/>
      <c r="EOL146" s="819"/>
      <c r="EOM146" s="819"/>
      <c r="EON146" s="819"/>
      <c r="EOO146" s="819"/>
      <c r="EOP146" s="819"/>
      <c r="EOQ146" s="819"/>
      <c r="EOR146" s="819"/>
      <c r="EOS146" s="819"/>
      <c r="EOT146" s="819"/>
      <c r="EOU146" s="819"/>
      <c r="EOV146" s="819"/>
      <c r="EOW146" s="819"/>
      <c r="EOX146" s="819"/>
      <c r="EOY146" s="819"/>
      <c r="EOZ146" s="819"/>
      <c r="EPA146" s="819"/>
      <c r="EPB146" s="819"/>
      <c r="EPC146" s="819"/>
      <c r="EPD146" s="819"/>
      <c r="EPE146" s="819"/>
      <c r="EPF146" s="819"/>
      <c r="EPG146" s="819"/>
      <c r="EPH146" s="819"/>
      <c r="EPI146" s="819"/>
      <c r="EPJ146" s="819"/>
      <c r="EPK146" s="819"/>
      <c r="EPL146" s="819"/>
      <c r="EPM146" s="819"/>
      <c r="EPN146" s="819"/>
      <c r="EPO146" s="819"/>
      <c r="EPP146" s="819"/>
      <c r="EPQ146" s="819"/>
      <c r="EPR146" s="819"/>
      <c r="EPS146" s="819"/>
      <c r="EPT146" s="819"/>
      <c r="EPU146" s="819"/>
      <c r="EPV146" s="819"/>
      <c r="EPW146" s="819"/>
      <c r="EPX146" s="819"/>
      <c r="EPY146" s="819"/>
      <c r="EPZ146" s="819"/>
      <c r="EQA146" s="819"/>
      <c r="EQB146" s="819"/>
      <c r="EQC146" s="819"/>
      <c r="EQD146" s="819"/>
      <c r="EQE146" s="819"/>
      <c r="EQF146" s="819"/>
      <c r="EQG146" s="819"/>
      <c r="EQH146" s="819"/>
      <c r="EQI146" s="819"/>
      <c r="EQJ146" s="819"/>
      <c r="EQK146" s="819"/>
      <c r="EQL146" s="819"/>
      <c r="EQM146" s="819"/>
      <c r="EQN146" s="819"/>
      <c r="EQO146" s="819"/>
      <c r="EQP146" s="819"/>
      <c r="EQQ146" s="819"/>
      <c r="EQR146" s="819"/>
      <c r="EQS146" s="819"/>
      <c r="EQT146" s="819"/>
      <c r="EQU146" s="819"/>
      <c r="EQV146" s="819"/>
      <c r="EQW146" s="819"/>
      <c r="EQX146" s="819"/>
      <c r="EQY146" s="819"/>
      <c r="EQZ146" s="819"/>
      <c r="ERA146" s="819"/>
      <c r="ERB146" s="819"/>
      <c r="ERC146" s="819"/>
      <c r="ERD146" s="819"/>
      <c r="ERE146" s="819"/>
      <c r="ERF146" s="819"/>
      <c r="ERG146" s="819"/>
      <c r="ERH146" s="819"/>
      <c r="ERI146" s="819"/>
      <c r="ERJ146" s="819"/>
      <c r="ERK146" s="819"/>
      <c r="ERL146" s="819"/>
      <c r="ERM146" s="819"/>
      <c r="ERN146" s="819"/>
      <c r="ERO146" s="819"/>
      <c r="ERP146" s="819"/>
      <c r="ERQ146" s="819"/>
      <c r="ERR146" s="819"/>
      <c r="ERS146" s="819"/>
      <c r="ERT146" s="819"/>
      <c r="ERU146" s="819"/>
      <c r="ERV146" s="819"/>
      <c r="ERW146" s="819"/>
      <c r="ERX146" s="819"/>
      <c r="ERY146" s="819"/>
      <c r="ERZ146" s="819"/>
      <c r="ESA146" s="819"/>
      <c r="ESB146" s="819"/>
      <c r="ESC146" s="819"/>
      <c r="ESD146" s="819"/>
      <c r="ESE146" s="819"/>
      <c r="ESF146" s="819"/>
      <c r="ESG146" s="819"/>
      <c r="ESH146" s="819"/>
      <c r="ESI146" s="819"/>
      <c r="ESJ146" s="819"/>
      <c r="ESK146" s="819"/>
      <c r="ESL146" s="819"/>
      <c r="ESM146" s="819"/>
      <c r="ESN146" s="819"/>
      <c r="ESO146" s="819"/>
      <c r="ESP146" s="819"/>
      <c r="ESQ146" s="819"/>
      <c r="ESR146" s="819"/>
      <c r="ESS146" s="819"/>
      <c r="EST146" s="819"/>
      <c r="ESU146" s="819"/>
      <c r="ESV146" s="819"/>
      <c r="ESW146" s="819"/>
      <c r="ESX146" s="819"/>
      <c r="ESY146" s="819"/>
      <c r="ESZ146" s="819"/>
      <c r="ETA146" s="819"/>
      <c r="ETB146" s="819"/>
      <c r="ETC146" s="819"/>
      <c r="ETD146" s="819"/>
      <c r="ETE146" s="819"/>
      <c r="ETF146" s="819"/>
      <c r="ETG146" s="819"/>
      <c r="ETH146" s="819"/>
      <c r="ETI146" s="819"/>
      <c r="ETJ146" s="819"/>
      <c r="ETK146" s="819"/>
      <c r="ETL146" s="819"/>
      <c r="ETM146" s="819"/>
      <c r="ETN146" s="819"/>
      <c r="ETO146" s="819"/>
      <c r="ETP146" s="819"/>
      <c r="ETQ146" s="819"/>
      <c r="ETR146" s="819"/>
      <c r="ETS146" s="819"/>
      <c r="ETT146" s="819"/>
      <c r="ETU146" s="819"/>
      <c r="ETV146" s="819"/>
      <c r="ETW146" s="819"/>
      <c r="ETX146" s="819"/>
      <c r="ETY146" s="819"/>
      <c r="ETZ146" s="819"/>
      <c r="EUA146" s="819"/>
      <c r="EUB146" s="819"/>
      <c r="EUC146" s="819"/>
      <c r="EUD146" s="819"/>
      <c r="EUE146" s="819"/>
      <c r="EUF146" s="819"/>
      <c r="EUG146" s="819"/>
      <c r="EUH146" s="819"/>
      <c r="EUI146" s="819"/>
      <c r="EUJ146" s="819"/>
      <c r="EUK146" s="819"/>
      <c r="EUL146" s="819"/>
      <c r="EUM146" s="819"/>
      <c r="EUN146" s="819"/>
      <c r="EUO146" s="819"/>
      <c r="EUP146" s="819"/>
      <c r="EUQ146" s="819"/>
      <c r="EUR146" s="819"/>
      <c r="EUS146" s="819"/>
      <c r="EUT146" s="819"/>
      <c r="EUU146" s="819"/>
      <c r="EUV146" s="819"/>
      <c r="EUW146" s="819"/>
      <c r="EUX146" s="819"/>
      <c r="EUY146" s="819"/>
      <c r="EUZ146" s="819"/>
      <c r="EVA146" s="819"/>
      <c r="EVB146" s="819"/>
      <c r="EVC146" s="819"/>
      <c r="EVD146" s="819"/>
      <c r="EVE146" s="819"/>
      <c r="EVF146" s="819"/>
      <c r="EVG146" s="819"/>
      <c r="EVH146" s="819"/>
      <c r="EVI146" s="819"/>
      <c r="EVJ146" s="819"/>
      <c r="EVK146" s="819"/>
      <c r="EVL146" s="819"/>
      <c r="EVM146" s="819"/>
      <c r="EVN146" s="819"/>
      <c r="EVO146" s="819"/>
      <c r="EVP146" s="819"/>
      <c r="EVQ146" s="819"/>
      <c r="EVR146" s="819"/>
      <c r="EVS146" s="819"/>
      <c r="EVT146" s="819"/>
      <c r="EVU146" s="819"/>
      <c r="EVV146" s="819"/>
      <c r="EVW146" s="819"/>
      <c r="EVX146" s="819"/>
      <c r="EVY146" s="819"/>
      <c r="EVZ146" s="819"/>
      <c r="EWA146" s="819"/>
      <c r="EWB146" s="819"/>
      <c r="EWC146" s="819"/>
      <c r="EWD146" s="819"/>
      <c r="EWE146" s="819"/>
      <c r="EWF146" s="819"/>
      <c r="EWG146" s="819"/>
      <c r="EWH146" s="819"/>
      <c r="EWI146" s="819"/>
      <c r="EWJ146" s="819"/>
      <c r="EWK146" s="819"/>
      <c r="EWL146" s="819"/>
      <c r="EWM146" s="819"/>
      <c r="EWN146" s="819"/>
      <c r="EWO146" s="819"/>
      <c r="EWP146" s="819"/>
      <c r="EWQ146" s="819"/>
      <c r="EWR146" s="819"/>
      <c r="EWS146" s="819"/>
      <c r="EWT146" s="819"/>
      <c r="EWU146" s="819"/>
      <c r="EWV146" s="819"/>
      <c r="EWW146" s="819"/>
      <c r="EWX146" s="819"/>
      <c r="EWY146" s="819"/>
      <c r="EWZ146" s="819"/>
      <c r="EXA146" s="819"/>
      <c r="EXB146" s="819"/>
      <c r="EXC146" s="819"/>
      <c r="EXD146" s="819"/>
      <c r="EXE146" s="819"/>
      <c r="EXF146" s="819"/>
      <c r="EXG146" s="819"/>
      <c r="EXH146" s="819"/>
      <c r="EXI146" s="819"/>
      <c r="EXJ146" s="819"/>
      <c r="EXK146" s="819"/>
      <c r="EXL146" s="819"/>
      <c r="EXM146" s="819"/>
      <c r="EXN146" s="819"/>
      <c r="EXO146" s="819"/>
      <c r="EXP146" s="819"/>
      <c r="EXQ146" s="819"/>
      <c r="EXR146" s="819"/>
      <c r="EXS146" s="819"/>
      <c r="EXT146" s="819"/>
      <c r="EXU146" s="819"/>
      <c r="EXV146" s="819"/>
      <c r="EXW146" s="819"/>
      <c r="EXX146" s="819"/>
      <c r="EXY146" s="819"/>
      <c r="EXZ146" s="819"/>
      <c r="EYA146" s="819"/>
      <c r="EYB146" s="819"/>
      <c r="EYC146" s="819"/>
      <c r="EYD146" s="819"/>
      <c r="EYE146" s="819"/>
      <c r="EYF146" s="819"/>
      <c r="EYG146" s="819"/>
      <c r="EYH146" s="819"/>
      <c r="EYI146" s="819"/>
      <c r="EYJ146" s="819"/>
      <c r="EYK146" s="819"/>
      <c r="EYL146" s="819"/>
      <c r="EYM146" s="819"/>
      <c r="EYN146" s="819"/>
      <c r="EYO146" s="819"/>
      <c r="EYP146" s="819"/>
      <c r="EYQ146" s="819"/>
      <c r="EYR146" s="819"/>
      <c r="EYS146" s="819"/>
      <c r="EYT146" s="819"/>
      <c r="EYU146" s="819"/>
      <c r="EYV146" s="819"/>
      <c r="EYW146" s="819"/>
      <c r="EYX146" s="819"/>
      <c r="EYY146" s="819"/>
      <c r="EYZ146" s="819"/>
      <c r="EZA146" s="819"/>
      <c r="EZB146" s="819"/>
      <c r="EZC146" s="819"/>
      <c r="EZD146" s="819"/>
      <c r="EZE146" s="819"/>
      <c r="EZF146" s="819"/>
      <c r="EZG146" s="819"/>
      <c r="EZH146" s="819"/>
      <c r="EZI146" s="819"/>
      <c r="EZJ146" s="819"/>
      <c r="EZK146" s="819"/>
      <c r="EZL146" s="819"/>
      <c r="EZM146" s="819"/>
      <c r="EZN146" s="819"/>
      <c r="EZO146" s="819"/>
      <c r="EZP146" s="819"/>
      <c r="EZQ146" s="819"/>
      <c r="EZR146" s="819"/>
      <c r="EZS146" s="819"/>
      <c r="EZT146" s="819"/>
      <c r="EZU146" s="819"/>
      <c r="EZV146" s="819"/>
      <c r="EZW146" s="819"/>
      <c r="EZX146" s="819"/>
      <c r="EZY146" s="819"/>
      <c r="EZZ146" s="819"/>
      <c r="FAA146" s="819"/>
      <c r="FAB146" s="819"/>
      <c r="FAC146" s="819"/>
      <c r="FAD146" s="819"/>
      <c r="FAE146" s="819"/>
      <c r="FAF146" s="819"/>
      <c r="FAG146" s="819"/>
      <c r="FAH146" s="819"/>
      <c r="FAI146" s="819"/>
      <c r="FAJ146" s="819"/>
      <c r="FAK146" s="819"/>
      <c r="FAL146" s="819"/>
      <c r="FAM146" s="819"/>
      <c r="FAN146" s="819"/>
      <c r="FAO146" s="819"/>
      <c r="FAP146" s="819"/>
      <c r="FAQ146" s="819"/>
      <c r="FAR146" s="819"/>
      <c r="FAS146" s="819"/>
      <c r="FAT146" s="819"/>
      <c r="FAU146" s="819"/>
      <c r="FAV146" s="819"/>
      <c r="FAW146" s="819"/>
      <c r="FAX146" s="819"/>
      <c r="FAY146" s="819"/>
      <c r="FAZ146" s="819"/>
      <c r="FBA146" s="819"/>
      <c r="FBB146" s="819"/>
      <c r="FBC146" s="819"/>
      <c r="FBD146" s="819"/>
      <c r="FBE146" s="819"/>
      <c r="FBF146" s="819"/>
      <c r="FBG146" s="819"/>
      <c r="FBH146" s="819"/>
      <c r="FBI146" s="819"/>
      <c r="FBJ146" s="819"/>
      <c r="FBK146" s="819"/>
      <c r="FBL146" s="819"/>
      <c r="FBM146" s="819"/>
      <c r="FBN146" s="819"/>
      <c r="FBO146" s="819"/>
      <c r="FBP146" s="819"/>
      <c r="FBQ146" s="819"/>
      <c r="FBR146" s="819"/>
      <c r="FBS146" s="819"/>
      <c r="FBT146" s="819"/>
      <c r="FBU146" s="819"/>
      <c r="FBV146" s="819"/>
      <c r="FBW146" s="819"/>
      <c r="FBX146" s="819"/>
      <c r="FBY146" s="819"/>
      <c r="FBZ146" s="819"/>
      <c r="FCA146" s="819"/>
      <c r="FCB146" s="819"/>
      <c r="FCC146" s="819"/>
      <c r="FCD146" s="819"/>
      <c r="FCE146" s="819"/>
      <c r="FCF146" s="819"/>
      <c r="FCG146" s="819"/>
      <c r="FCH146" s="819"/>
      <c r="FCI146" s="819"/>
      <c r="FCJ146" s="819"/>
      <c r="FCK146" s="819"/>
      <c r="FCL146" s="819"/>
      <c r="FCM146" s="819"/>
      <c r="FCN146" s="819"/>
      <c r="FCO146" s="819"/>
      <c r="FCP146" s="819"/>
      <c r="FCQ146" s="819"/>
      <c r="FCR146" s="819"/>
      <c r="FCS146" s="819"/>
      <c r="FCT146" s="819"/>
      <c r="FCU146" s="819"/>
      <c r="FCV146" s="819"/>
      <c r="FCW146" s="819"/>
      <c r="FCX146" s="819"/>
      <c r="FCY146" s="819"/>
      <c r="FCZ146" s="819"/>
      <c r="FDA146" s="819"/>
      <c r="FDB146" s="819"/>
      <c r="FDC146" s="819"/>
      <c r="FDD146" s="819"/>
      <c r="FDE146" s="819"/>
      <c r="FDF146" s="819"/>
      <c r="FDG146" s="819"/>
      <c r="FDH146" s="819"/>
      <c r="FDI146" s="819"/>
      <c r="FDJ146" s="819"/>
      <c r="FDK146" s="819"/>
      <c r="FDL146" s="819"/>
      <c r="FDM146" s="819"/>
      <c r="FDN146" s="819"/>
      <c r="FDO146" s="819"/>
      <c r="FDP146" s="819"/>
      <c r="FDQ146" s="819"/>
      <c r="FDR146" s="819"/>
      <c r="FDS146" s="819"/>
      <c r="FDT146" s="819"/>
      <c r="FDU146" s="819"/>
      <c r="FDV146" s="819"/>
      <c r="FDW146" s="819"/>
      <c r="FDX146" s="819"/>
      <c r="FDY146" s="819"/>
      <c r="FDZ146" s="819"/>
      <c r="FEA146" s="819"/>
      <c r="FEB146" s="819"/>
      <c r="FEC146" s="819"/>
      <c r="FED146" s="819"/>
      <c r="FEE146" s="819"/>
      <c r="FEF146" s="819"/>
      <c r="FEG146" s="819"/>
      <c r="FEH146" s="819"/>
      <c r="FEI146" s="819"/>
      <c r="FEJ146" s="819"/>
      <c r="FEK146" s="819"/>
      <c r="FEL146" s="819"/>
      <c r="FEM146" s="819"/>
      <c r="FEN146" s="819"/>
      <c r="FEO146" s="819"/>
      <c r="FEP146" s="819"/>
      <c r="FEQ146" s="819"/>
      <c r="FER146" s="819"/>
      <c r="FES146" s="819"/>
      <c r="FET146" s="819"/>
      <c r="FEU146" s="819"/>
      <c r="FEV146" s="819"/>
      <c r="FEW146" s="819"/>
      <c r="FEX146" s="819"/>
      <c r="FEY146" s="819"/>
      <c r="FEZ146" s="819"/>
      <c r="FFA146" s="819"/>
      <c r="FFB146" s="819"/>
      <c r="FFC146" s="819"/>
      <c r="FFD146" s="819"/>
      <c r="FFE146" s="819"/>
      <c r="FFF146" s="819"/>
      <c r="FFG146" s="819"/>
      <c r="FFH146" s="819"/>
      <c r="FFI146" s="819"/>
      <c r="FFJ146" s="819"/>
      <c r="FFK146" s="819"/>
      <c r="FFL146" s="819"/>
      <c r="FFM146" s="819"/>
      <c r="FFN146" s="819"/>
      <c r="FFO146" s="819"/>
      <c r="FFP146" s="819"/>
      <c r="FFQ146" s="819"/>
      <c r="FFR146" s="819"/>
      <c r="FFS146" s="819"/>
      <c r="FFT146" s="819"/>
      <c r="FFU146" s="819"/>
      <c r="FFV146" s="819"/>
      <c r="FFW146" s="819"/>
      <c r="FFX146" s="819"/>
      <c r="FFY146" s="819"/>
      <c r="FFZ146" s="819"/>
      <c r="FGA146" s="819"/>
      <c r="FGB146" s="819"/>
      <c r="FGC146" s="819"/>
      <c r="FGD146" s="819"/>
      <c r="FGE146" s="819"/>
      <c r="FGF146" s="819"/>
      <c r="FGG146" s="819"/>
      <c r="FGH146" s="819"/>
      <c r="FGI146" s="819"/>
      <c r="FGJ146" s="819"/>
      <c r="FGK146" s="819"/>
      <c r="FGL146" s="819"/>
      <c r="FGM146" s="819"/>
      <c r="FGN146" s="819"/>
      <c r="FGO146" s="819"/>
      <c r="FGP146" s="819"/>
      <c r="FGQ146" s="819"/>
      <c r="FGR146" s="819"/>
      <c r="FGS146" s="819"/>
      <c r="FGT146" s="819"/>
      <c r="FGU146" s="819"/>
      <c r="FGV146" s="819"/>
      <c r="FGW146" s="819"/>
      <c r="FGX146" s="819"/>
      <c r="FGY146" s="819"/>
      <c r="FGZ146" s="819"/>
      <c r="FHA146" s="819"/>
      <c r="FHB146" s="819"/>
      <c r="FHC146" s="819"/>
      <c r="FHD146" s="819"/>
      <c r="FHE146" s="819"/>
      <c r="FHF146" s="819"/>
      <c r="FHG146" s="819"/>
      <c r="FHH146" s="819"/>
      <c r="FHI146" s="819"/>
      <c r="FHJ146" s="819"/>
      <c r="FHK146" s="819"/>
      <c r="FHL146" s="819"/>
      <c r="FHM146" s="819"/>
      <c r="FHN146" s="819"/>
      <c r="FHO146" s="819"/>
      <c r="FHP146" s="819"/>
      <c r="FHQ146" s="819"/>
      <c r="FHR146" s="819"/>
      <c r="FHS146" s="819"/>
      <c r="FHT146" s="819"/>
      <c r="FHU146" s="819"/>
      <c r="FHV146" s="819"/>
      <c r="FHW146" s="819"/>
      <c r="FHX146" s="819"/>
      <c r="FHY146" s="819"/>
      <c r="FHZ146" s="819"/>
      <c r="FIA146" s="819"/>
      <c r="FIB146" s="819"/>
      <c r="FIC146" s="819"/>
      <c r="FID146" s="819"/>
      <c r="FIE146" s="819"/>
      <c r="FIF146" s="819"/>
      <c r="FIG146" s="819"/>
      <c r="FIH146" s="819"/>
      <c r="FII146" s="819"/>
      <c r="FIJ146" s="819"/>
      <c r="FIK146" s="819"/>
      <c r="FIL146" s="819"/>
      <c r="FIM146" s="819"/>
      <c r="FIN146" s="819"/>
      <c r="FIO146" s="819"/>
      <c r="FIP146" s="819"/>
      <c r="FIQ146" s="819"/>
      <c r="FIR146" s="819"/>
      <c r="FIS146" s="819"/>
      <c r="FIT146" s="819"/>
      <c r="FIU146" s="819"/>
      <c r="FIV146" s="819"/>
      <c r="FIW146" s="819"/>
      <c r="FIX146" s="819"/>
      <c r="FIY146" s="819"/>
      <c r="FIZ146" s="819"/>
      <c r="FJA146" s="819"/>
      <c r="FJB146" s="819"/>
      <c r="FJC146" s="819"/>
      <c r="FJD146" s="819"/>
      <c r="FJE146" s="819"/>
      <c r="FJF146" s="819"/>
      <c r="FJG146" s="819"/>
      <c r="FJH146" s="819"/>
      <c r="FJI146" s="819"/>
      <c r="FJJ146" s="819"/>
      <c r="FJK146" s="819"/>
      <c r="FJL146" s="819"/>
      <c r="FJM146" s="819"/>
      <c r="FJN146" s="819"/>
      <c r="FJO146" s="819"/>
      <c r="FJP146" s="819"/>
      <c r="FJQ146" s="819"/>
      <c r="FJR146" s="819"/>
      <c r="FJS146" s="819"/>
      <c r="FJT146" s="819"/>
      <c r="FJU146" s="819"/>
      <c r="FJV146" s="819"/>
      <c r="FJW146" s="819"/>
      <c r="FJX146" s="819"/>
      <c r="FJY146" s="819"/>
      <c r="FJZ146" s="819"/>
      <c r="FKA146" s="819"/>
      <c r="FKB146" s="819"/>
      <c r="FKC146" s="819"/>
      <c r="FKD146" s="819"/>
      <c r="FKE146" s="819"/>
      <c r="FKF146" s="819"/>
      <c r="FKG146" s="819"/>
      <c r="FKH146" s="819"/>
      <c r="FKI146" s="819"/>
      <c r="FKJ146" s="819"/>
      <c r="FKK146" s="819"/>
      <c r="FKL146" s="819"/>
      <c r="FKM146" s="819"/>
      <c r="FKN146" s="819"/>
      <c r="FKO146" s="819"/>
      <c r="FKP146" s="819"/>
      <c r="FKQ146" s="819"/>
      <c r="FKR146" s="819"/>
      <c r="FKS146" s="819"/>
      <c r="FKT146" s="819"/>
      <c r="FKU146" s="819"/>
      <c r="FKV146" s="819"/>
      <c r="FKW146" s="819"/>
      <c r="FKX146" s="819"/>
      <c r="FKY146" s="819"/>
      <c r="FKZ146" s="819"/>
      <c r="FLA146" s="819"/>
      <c r="FLB146" s="819"/>
      <c r="FLC146" s="819"/>
      <c r="FLD146" s="819"/>
      <c r="FLE146" s="819"/>
      <c r="FLF146" s="819"/>
      <c r="FLG146" s="819"/>
      <c r="FLH146" s="819"/>
      <c r="FLI146" s="819"/>
      <c r="FLJ146" s="819"/>
      <c r="FLK146" s="819"/>
      <c r="FLL146" s="819"/>
      <c r="FLM146" s="819"/>
      <c r="FLN146" s="819"/>
      <c r="FLO146" s="819"/>
      <c r="FLP146" s="819"/>
      <c r="FLQ146" s="819"/>
      <c r="FLR146" s="819"/>
      <c r="FLS146" s="819"/>
      <c r="FLT146" s="819"/>
      <c r="FLU146" s="819"/>
      <c r="FLV146" s="819"/>
      <c r="FLW146" s="819"/>
      <c r="FLX146" s="819"/>
      <c r="FLY146" s="819"/>
      <c r="FLZ146" s="819"/>
      <c r="FMA146" s="819"/>
      <c r="FMB146" s="819"/>
      <c r="FMC146" s="819"/>
      <c r="FMD146" s="819"/>
      <c r="FME146" s="819"/>
      <c r="FMF146" s="819"/>
      <c r="FMG146" s="819"/>
      <c r="FMH146" s="819"/>
      <c r="FMI146" s="819"/>
      <c r="FMJ146" s="819"/>
      <c r="FMK146" s="819"/>
      <c r="FML146" s="819"/>
      <c r="FMM146" s="819"/>
      <c r="FMN146" s="819"/>
      <c r="FMO146" s="819"/>
      <c r="FMP146" s="819"/>
      <c r="FMQ146" s="819"/>
      <c r="FMR146" s="819"/>
      <c r="FMS146" s="819"/>
      <c r="FMT146" s="819"/>
      <c r="FMU146" s="819"/>
      <c r="FMV146" s="819"/>
      <c r="FMW146" s="819"/>
      <c r="FMX146" s="819"/>
      <c r="FMY146" s="819"/>
      <c r="FMZ146" s="819"/>
      <c r="FNA146" s="819"/>
      <c r="FNB146" s="819"/>
      <c r="FNC146" s="819"/>
      <c r="FND146" s="819"/>
      <c r="FNE146" s="819"/>
      <c r="FNF146" s="819"/>
      <c r="FNG146" s="819"/>
      <c r="FNH146" s="819"/>
      <c r="FNI146" s="819"/>
      <c r="FNJ146" s="819"/>
      <c r="FNK146" s="819"/>
      <c r="FNL146" s="819"/>
      <c r="FNM146" s="819"/>
      <c r="FNN146" s="819"/>
      <c r="FNO146" s="819"/>
      <c r="FNP146" s="819"/>
      <c r="FNQ146" s="819"/>
      <c r="FNR146" s="819"/>
      <c r="FNS146" s="819"/>
      <c r="FNT146" s="819"/>
      <c r="FNU146" s="819"/>
      <c r="FNV146" s="819"/>
      <c r="FNW146" s="819"/>
      <c r="FNX146" s="819"/>
      <c r="FNY146" s="819"/>
      <c r="FNZ146" s="819"/>
      <c r="FOA146" s="819"/>
      <c r="FOB146" s="819"/>
      <c r="FOC146" s="819"/>
      <c r="FOD146" s="819"/>
      <c r="FOE146" s="819"/>
      <c r="FOF146" s="819"/>
      <c r="FOG146" s="819"/>
      <c r="FOH146" s="819"/>
      <c r="FOI146" s="819"/>
      <c r="FOJ146" s="819"/>
      <c r="FOK146" s="819"/>
      <c r="FOL146" s="819"/>
      <c r="FOM146" s="819"/>
      <c r="FON146" s="819"/>
      <c r="FOO146" s="819"/>
      <c r="FOP146" s="819"/>
      <c r="FOQ146" s="819"/>
      <c r="FOR146" s="819"/>
      <c r="FOS146" s="819"/>
      <c r="FOT146" s="819"/>
      <c r="FOU146" s="819"/>
      <c r="FOV146" s="819"/>
      <c r="FOW146" s="819"/>
      <c r="FOX146" s="819"/>
      <c r="FOY146" s="819"/>
      <c r="FOZ146" s="819"/>
      <c r="FPA146" s="819"/>
      <c r="FPB146" s="819"/>
      <c r="FPC146" s="819"/>
      <c r="FPD146" s="819"/>
      <c r="FPE146" s="819"/>
      <c r="FPF146" s="819"/>
      <c r="FPG146" s="819"/>
      <c r="FPH146" s="819"/>
      <c r="FPI146" s="819"/>
      <c r="FPJ146" s="819"/>
      <c r="FPK146" s="819"/>
      <c r="FPL146" s="819"/>
      <c r="FPM146" s="819"/>
      <c r="FPN146" s="819"/>
      <c r="FPO146" s="819"/>
      <c r="FPP146" s="819"/>
      <c r="FPQ146" s="819"/>
      <c r="FPR146" s="819"/>
      <c r="FPS146" s="819"/>
      <c r="FPT146" s="819"/>
      <c r="FPU146" s="819"/>
      <c r="FPV146" s="819"/>
      <c r="FPW146" s="819"/>
      <c r="FPX146" s="819"/>
      <c r="FPY146" s="819"/>
      <c r="FPZ146" s="819"/>
      <c r="FQA146" s="819"/>
      <c r="FQB146" s="819"/>
      <c r="FQC146" s="819"/>
      <c r="FQD146" s="819"/>
      <c r="FQE146" s="819"/>
      <c r="FQF146" s="819"/>
      <c r="FQG146" s="819"/>
      <c r="FQH146" s="819"/>
      <c r="FQI146" s="819"/>
      <c r="FQJ146" s="819"/>
      <c r="FQK146" s="819"/>
      <c r="FQL146" s="819"/>
      <c r="FQM146" s="819"/>
      <c r="FQN146" s="819"/>
      <c r="FQO146" s="819"/>
      <c r="FQP146" s="819"/>
      <c r="FQQ146" s="819"/>
      <c r="FQR146" s="819"/>
      <c r="FQS146" s="819"/>
      <c r="FQT146" s="819"/>
      <c r="FQU146" s="819"/>
      <c r="FQV146" s="819"/>
      <c r="FQW146" s="819"/>
      <c r="FQX146" s="819"/>
      <c r="FQY146" s="819"/>
      <c r="FQZ146" s="819"/>
      <c r="FRA146" s="819"/>
      <c r="FRB146" s="819"/>
      <c r="FRC146" s="819"/>
      <c r="FRD146" s="819"/>
      <c r="FRE146" s="819"/>
      <c r="FRF146" s="819"/>
      <c r="FRG146" s="819"/>
      <c r="FRH146" s="819"/>
      <c r="FRI146" s="819"/>
      <c r="FRJ146" s="819"/>
      <c r="FRK146" s="819"/>
      <c r="FRL146" s="819"/>
      <c r="FRM146" s="819"/>
      <c r="FRN146" s="819"/>
      <c r="FRO146" s="819"/>
      <c r="FRP146" s="819"/>
      <c r="FRQ146" s="819"/>
      <c r="FRR146" s="819"/>
      <c r="FRS146" s="819"/>
      <c r="FRT146" s="819"/>
      <c r="FRU146" s="819"/>
      <c r="FRV146" s="819"/>
      <c r="FRW146" s="819"/>
      <c r="FRX146" s="819"/>
      <c r="FRY146" s="819"/>
      <c r="FRZ146" s="819"/>
      <c r="FSA146" s="819"/>
      <c r="FSB146" s="819"/>
      <c r="FSC146" s="819"/>
      <c r="FSD146" s="819"/>
      <c r="FSE146" s="819"/>
      <c r="FSF146" s="819"/>
      <c r="FSG146" s="819"/>
      <c r="FSH146" s="819"/>
      <c r="FSI146" s="819"/>
      <c r="FSJ146" s="819"/>
      <c r="FSK146" s="819"/>
      <c r="FSL146" s="819"/>
      <c r="FSM146" s="819"/>
      <c r="FSN146" s="819"/>
      <c r="FSO146" s="819"/>
      <c r="FSP146" s="819"/>
      <c r="FSQ146" s="819"/>
      <c r="FSR146" s="819"/>
      <c r="FSS146" s="819"/>
      <c r="FST146" s="819"/>
      <c r="FSU146" s="819"/>
      <c r="FSV146" s="819"/>
      <c r="FSW146" s="819"/>
      <c r="FSX146" s="819"/>
      <c r="FSY146" s="819"/>
      <c r="FSZ146" s="819"/>
      <c r="FTA146" s="819"/>
      <c r="FTB146" s="819"/>
      <c r="FTC146" s="819"/>
      <c r="FTD146" s="819"/>
      <c r="FTE146" s="819"/>
      <c r="FTF146" s="819"/>
      <c r="FTG146" s="819"/>
      <c r="FTH146" s="819"/>
      <c r="FTI146" s="819"/>
      <c r="FTJ146" s="819"/>
      <c r="FTK146" s="819"/>
      <c r="FTL146" s="819"/>
      <c r="FTM146" s="819"/>
      <c r="FTN146" s="819"/>
      <c r="FTO146" s="819"/>
      <c r="FTP146" s="819"/>
      <c r="FTQ146" s="819"/>
      <c r="FTR146" s="819"/>
      <c r="FTS146" s="819"/>
      <c r="FTT146" s="819"/>
      <c r="FTU146" s="819"/>
      <c r="FTV146" s="819"/>
      <c r="FTW146" s="819"/>
      <c r="FTX146" s="819"/>
      <c r="FTY146" s="819"/>
      <c r="FTZ146" s="819"/>
      <c r="FUA146" s="819"/>
      <c r="FUB146" s="819"/>
      <c r="FUC146" s="819"/>
      <c r="FUD146" s="819"/>
      <c r="FUE146" s="819"/>
      <c r="FUF146" s="819"/>
      <c r="FUG146" s="819"/>
      <c r="FUH146" s="819"/>
      <c r="FUI146" s="819"/>
      <c r="FUJ146" s="819"/>
      <c r="FUK146" s="819"/>
      <c r="FUL146" s="819"/>
      <c r="FUM146" s="819"/>
      <c r="FUN146" s="819"/>
      <c r="FUO146" s="819"/>
      <c r="FUP146" s="819"/>
      <c r="FUQ146" s="819"/>
      <c r="FUR146" s="819"/>
      <c r="FUS146" s="819"/>
      <c r="FUT146" s="819"/>
      <c r="FUU146" s="819"/>
      <c r="FUV146" s="819"/>
      <c r="FUW146" s="819"/>
      <c r="FUX146" s="819"/>
      <c r="FUY146" s="819"/>
      <c r="FUZ146" s="819"/>
      <c r="FVA146" s="819"/>
      <c r="FVB146" s="819"/>
      <c r="FVC146" s="819"/>
      <c r="FVD146" s="819"/>
      <c r="FVE146" s="819"/>
      <c r="FVF146" s="819"/>
      <c r="FVG146" s="819"/>
      <c r="FVH146" s="819"/>
      <c r="FVI146" s="819"/>
      <c r="FVJ146" s="819"/>
      <c r="FVK146" s="819"/>
      <c r="FVL146" s="819"/>
      <c r="FVM146" s="819"/>
      <c r="FVN146" s="819"/>
      <c r="FVO146" s="819"/>
      <c r="FVP146" s="819"/>
      <c r="FVQ146" s="819"/>
      <c r="FVR146" s="819"/>
      <c r="FVS146" s="819"/>
      <c r="FVT146" s="819"/>
      <c r="FVU146" s="819"/>
      <c r="FVV146" s="819"/>
      <c r="FVW146" s="819"/>
      <c r="FVX146" s="819"/>
      <c r="FVY146" s="819"/>
      <c r="FVZ146" s="819"/>
      <c r="FWA146" s="819"/>
      <c r="FWB146" s="819"/>
      <c r="FWC146" s="819"/>
      <c r="FWD146" s="819"/>
      <c r="FWE146" s="819"/>
      <c r="FWF146" s="819"/>
      <c r="FWG146" s="819"/>
      <c r="FWH146" s="819"/>
      <c r="FWI146" s="819"/>
      <c r="FWJ146" s="819"/>
      <c r="FWK146" s="819"/>
      <c r="FWL146" s="819"/>
      <c r="FWM146" s="819"/>
      <c r="FWN146" s="819"/>
      <c r="FWO146" s="819"/>
      <c r="FWP146" s="819"/>
      <c r="FWQ146" s="819"/>
      <c r="FWR146" s="819"/>
      <c r="FWS146" s="819"/>
      <c r="FWT146" s="819"/>
      <c r="FWU146" s="819"/>
      <c r="FWV146" s="819"/>
      <c r="FWW146" s="819"/>
      <c r="FWX146" s="819"/>
      <c r="FWY146" s="819"/>
      <c r="FWZ146" s="819"/>
      <c r="FXA146" s="819"/>
      <c r="FXB146" s="819"/>
      <c r="FXC146" s="819"/>
      <c r="FXD146" s="819"/>
      <c r="FXE146" s="819"/>
      <c r="FXF146" s="819"/>
      <c r="FXG146" s="819"/>
      <c r="FXH146" s="819"/>
      <c r="FXI146" s="819"/>
      <c r="FXJ146" s="819"/>
      <c r="FXK146" s="819"/>
      <c r="FXL146" s="819"/>
      <c r="FXM146" s="819"/>
      <c r="FXN146" s="819"/>
      <c r="FXO146" s="819"/>
      <c r="FXP146" s="819"/>
      <c r="FXQ146" s="819"/>
      <c r="FXR146" s="819"/>
      <c r="FXS146" s="819"/>
      <c r="FXT146" s="819"/>
      <c r="FXU146" s="819"/>
      <c r="FXV146" s="819"/>
      <c r="FXW146" s="819"/>
      <c r="FXX146" s="819"/>
      <c r="FXY146" s="819"/>
      <c r="FXZ146" s="819"/>
      <c r="FYA146" s="819"/>
      <c r="FYB146" s="819"/>
      <c r="FYC146" s="819"/>
      <c r="FYD146" s="819"/>
      <c r="FYE146" s="819"/>
      <c r="FYF146" s="819"/>
      <c r="FYG146" s="819"/>
      <c r="FYH146" s="819"/>
      <c r="FYI146" s="819"/>
      <c r="FYJ146" s="819"/>
      <c r="FYK146" s="819"/>
      <c r="FYL146" s="819"/>
      <c r="FYM146" s="819"/>
      <c r="FYN146" s="819"/>
      <c r="FYO146" s="819"/>
      <c r="FYP146" s="819"/>
      <c r="FYQ146" s="819"/>
      <c r="FYR146" s="819"/>
      <c r="FYS146" s="819"/>
      <c r="FYT146" s="819"/>
      <c r="FYU146" s="819"/>
      <c r="FYV146" s="819"/>
      <c r="FYW146" s="819"/>
      <c r="FYX146" s="819"/>
      <c r="FYY146" s="819"/>
      <c r="FYZ146" s="819"/>
      <c r="FZA146" s="819"/>
      <c r="FZB146" s="819"/>
      <c r="FZC146" s="819"/>
      <c r="FZD146" s="819"/>
      <c r="FZE146" s="819"/>
      <c r="FZF146" s="819"/>
      <c r="FZG146" s="819"/>
      <c r="FZH146" s="819"/>
      <c r="FZI146" s="819"/>
      <c r="FZJ146" s="819"/>
      <c r="FZK146" s="819"/>
      <c r="FZL146" s="819"/>
      <c r="FZM146" s="819"/>
      <c r="FZN146" s="819"/>
      <c r="FZO146" s="819"/>
      <c r="FZP146" s="819"/>
      <c r="FZQ146" s="819"/>
      <c r="FZR146" s="819"/>
      <c r="FZS146" s="819"/>
      <c r="FZT146" s="819"/>
      <c r="FZU146" s="819"/>
      <c r="FZV146" s="819"/>
      <c r="FZW146" s="819"/>
      <c r="FZX146" s="819"/>
      <c r="FZY146" s="819"/>
      <c r="FZZ146" s="819"/>
      <c r="GAA146" s="819"/>
      <c r="GAB146" s="819"/>
      <c r="GAC146" s="819"/>
      <c r="GAD146" s="819"/>
      <c r="GAE146" s="819"/>
      <c r="GAF146" s="819"/>
      <c r="GAG146" s="819"/>
      <c r="GAH146" s="819"/>
      <c r="GAI146" s="819"/>
      <c r="GAJ146" s="819"/>
      <c r="GAK146" s="819"/>
      <c r="GAL146" s="819"/>
      <c r="GAM146" s="819"/>
      <c r="GAN146" s="819"/>
      <c r="GAO146" s="819"/>
      <c r="GAP146" s="819"/>
      <c r="GAQ146" s="819"/>
      <c r="GAR146" s="819"/>
      <c r="GAS146" s="819"/>
      <c r="GAT146" s="819"/>
      <c r="GAU146" s="819"/>
      <c r="GAV146" s="819"/>
      <c r="GAW146" s="819"/>
      <c r="GAX146" s="819"/>
      <c r="GAY146" s="819"/>
      <c r="GAZ146" s="819"/>
      <c r="GBA146" s="819"/>
      <c r="GBB146" s="819"/>
      <c r="GBC146" s="819"/>
      <c r="GBD146" s="819"/>
      <c r="GBE146" s="819"/>
      <c r="GBF146" s="819"/>
      <c r="GBG146" s="819"/>
      <c r="GBH146" s="819"/>
      <c r="GBI146" s="819"/>
      <c r="GBJ146" s="819"/>
      <c r="GBK146" s="819"/>
      <c r="GBL146" s="819"/>
      <c r="GBM146" s="819"/>
      <c r="GBN146" s="819"/>
      <c r="GBO146" s="819"/>
      <c r="GBP146" s="819"/>
      <c r="GBQ146" s="819"/>
      <c r="GBR146" s="819"/>
      <c r="GBS146" s="819"/>
      <c r="GBT146" s="819"/>
      <c r="GBU146" s="819"/>
      <c r="GBV146" s="819"/>
      <c r="GBW146" s="819"/>
      <c r="GBX146" s="819"/>
      <c r="GBY146" s="819"/>
      <c r="GBZ146" s="819"/>
      <c r="GCA146" s="819"/>
      <c r="GCB146" s="819"/>
      <c r="GCC146" s="819"/>
      <c r="GCD146" s="819"/>
      <c r="GCE146" s="819"/>
      <c r="GCF146" s="819"/>
      <c r="GCG146" s="819"/>
      <c r="GCH146" s="819"/>
      <c r="GCI146" s="819"/>
      <c r="GCJ146" s="819"/>
      <c r="GCK146" s="819"/>
      <c r="GCL146" s="819"/>
      <c r="GCM146" s="819"/>
      <c r="GCN146" s="819"/>
      <c r="GCO146" s="819"/>
      <c r="GCP146" s="819"/>
      <c r="GCQ146" s="819"/>
      <c r="GCR146" s="819"/>
      <c r="GCS146" s="819"/>
      <c r="GCT146" s="819"/>
      <c r="GCU146" s="819"/>
      <c r="GCV146" s="819"/>
      <c r="GCW146" s="819"/>
      <c r="GCX146" s="819"/>
      <c r="GCY146" s="819"/>
      <c r="GCZ146" s="819"/>
      <c r="GDA146" s="819"/>
      <c r="GDB146" s="819"/>
      <c r="GDC146" s="819"/>
      <c r="GDD146" s="819"/>
      <c r="GDE146" s="819"/>
      <c r="GDF146" s="819"/>
      <c r="GDG146" s="819"/>
      <c r="GDH146" s="819"/>
      <c r="GDI146" s="819"/>
      <c r="GDJ146" s="819"/>
      <c r="GDK146" s="819"/>
      <c r="GDL146" s="819"/>
      <c r="GDM146" s="819"/>
      <c r="GDN146" s="819"/>
      <c r="GDO146" s="819"/>
      <c r="GDP146" s="819"/>
      <c r="GDQ146" s="819"/>
      <c r="GDR146" s="819"/>
      <c r="GDS146" s="819"/>
      <c r="GDT146" s="819"/>
      <c r="GDU146" s="819"/>
      <c r="GDV146" s="819"/>
      <c r="GDW146" s="819"/>
      <c r="GDX146" s="819"/>
      <c r="GDY146" s="819"/>
      <c r="GDZ146" s="819"/>
      <c r="GEA146" s="819"/>
      <c r="GEB146" s="819"/>
      <c r="GEC146" s="819"/>
      <c r="GED146" s="819"/>
      <c r="GEE146" s="819"/>
      <c r="GEF146" s="819"/>
      <c r="GEG146" s="819"/>
      <c r="GEH146" s="819"/>
      <c r="GEI146" s="819"/>
      <c r="GEJ146" s="819"/>
      <c r="GEK146" s="819"/>
      <c r="GEL146" s="819"/>
      <c r="GEM146" s="819"/>
      <c r="GEN146" s="819"/>
      <c r="GEO146" s="819"/>
      <c r="GEP146" s="819"/>
      <c r="GEQ146" s="819"/>
      <c r="GER146" s="819"/>
      <c r="GES146" s="819"/>
      <c r="GET146" s="819"/>
      <c r="GEU146" s="819"/>
      <c r="GEV146" s="819"/>
      <c r="GEW146" s="819"/>
      <c r="GEX146" s="819"/>
      <c r="GEY146" s="819"/>
      <c r="GEZ146" s="819"/>
      <c r="GFA146" s="819"/>
      <c r="GFB146" s="819"/>
      <c r="GFC146" s="819"/>
      <c r="GFD146" s="819"/>
      <c r="GFE146" s="819"/>
      <c r="GFF146" s="819"/>
      <c r="GFG146" s="819"/>
      <c r="GFH146" s="819"/>
      <c r="GFI146" s="819"/>
      <c r="GFJ146" s="819"/>
      <c r="GFK146" s="819"/>
      <c r="GFL146" s="819"/>
      <c r="GFM146" s="819"/>
      <c r="GFN146" s="819"/>
      <c r="GFO146" s="819"/>
      <c r="GFP146" s="819"/>
      <c r="GFQ146" s="819"/>
      <c r="GFR146" s="819"/>
      <c r="GFS146" s="819"/>
      <c r="GFT146" s="819"/>
      <c r="GFU146" s="819"/>
      <c r="GFV146" s="819"/>
      <c r="GFW146" s="819"/>
      <c r="GFX146" s="819"/>
      <c r="GFY146" s="819"/>
      <c r="GFZ146" s="819"/>
      <c r="GGA146" s="819"/>
      <c r="GGB146" s="819"/>
      <c r="GGC146" s="819"/>
      <c r="GGD146" s="819"/>
      <c r="GGE146" s="819"/>
      <c r="GGF146" s="819"/>
      <c r="GGG146" s="819"/>
      <c r="GGH146" s="819"/>
      <c r="GGI146" s="819"/>
      <c r="GGJ146" s="819"/>
      <c r="GGK146" s="819"/>
      <c r="GGL146" s="819"/>
      <c r="GGM146" s="819"/>
      <c r="GGN146" s="819"/>
      <c r="GGO146" s="819"/>
      <c r="GGP146" s="819"/>
      <c r="GGQ146" s="819"/>
      <c r="GGR146" s="819"/>
      <c r="GGS146" s="819"/>
      <c r="GGT146" s="819"/>
      <c r="GGU146" s="819"/>
      <c r="GGV146" s="819"/>
      <c r="GGW146" s="819"/>
      <c r="GGX146" s="819"/>
      <c r="GGY146" s="819"/>
      <c r="GGZ146" s="819"/>
      <c r="GHA146" s="819"/>
      <c r="GHB146" s="819"/>
      <c r="GHC146" s="819"/>
      <c r="GHD146" s="819"/>
      <c r="GHE146" s="819"/>
      <c r="GHF146" s="819"/>
      <c r="GHG146" s="819"/>
      <c r="GHH146" s="819"/>
      <c r="GHI146" s="819"/>
      <c r="GHJ146" s="819"/>
      <c r="GHK146" s="819"/>
      <c r="GHL146" s="819"/>
      <c r="GHM146" s="819"/>
      <c r="GHN146" s="819"/>
      <c r="GHO146" s="819"/>
      <c r="GHP146" s="819"/>
      <c r="GHQ146" s="819"/>
      <c r="GHR146" s="819"/>
      <c r="GHS146" s="819"/>
      <c r="GHT146" s="819"/>
      <c r="GHU146" s="819"/>
      <c r="GHV146" s="819"/>
      <c r="GHW146" s="819"/>
      <c r="GHX146" s="819"/>
      <c r="GHY146" s="819"/>
      <c r="GHZ146" s="819"/>
      <c r="GIA146" s="819"/>
      <c r="GIB146" s="819"/>
      <c r="GIC146" s="819"/>
      <c r="GID146" s="819"/>
      <c r="GIE146" s="819"/>
      <c r="GIF146" s="819"/>
      <c r="GIG146" s="819"/>
      <c r="GIH146" s="819"/>
      <c r="GII146" s="819"/>
      <c r="GIJ146" s="819"/>
      <c r="GIK146" s="819"/>
      <c r="GIL146" s="819"/>
      <c r="GIM146" s="819"/>
      <c r="GIN146" s="819"/>
      <c r="GIO146" s="819"/>
      <c r="GIP146" s="819"/>
      <c r="GIQ146" s="819"/>
      <c r="GIR146" s="819"/>
      <c r="GIS146" s="819"/>
      <c r="GIT146" s="819"/>
      <c r="GIU146" s="819"/>
      <c r="GIV146" s="819"/>
      <c r="GIW146" s="819"/>
      <c r="GIX146" s="819"/>
      <c r="GIY146" s="819"/>
      <c r="GIZ146" s="819"/>
      <c r="GJA146" s="819"/>
      <c r="GJB146" s="819"/>
      <c r="GJC146" s="819"/>
      <c r="GJD146" s="819"/>
      <c r="GJE146" s="819"/>
      <c r="GJF146" s="819"/>
      <c r="GJG146" s="819"/>
      <c r="GJH146" s="819"/>
      <c r="GJI146" s="819"/>
      <c r="GJJ146" s="819"/>
      <c r="GJK146" s="819"/>
      <c r="GJL146" s="819"/>
      <c r="GJM146" s="819"/>
      <c r="GJN146" s="819"/>
      <c r="GJO146" s="819"/>
      <c r="GJP146" s="819"/>
      <c r="GJQ146" s="819"/>
      <c r="GJR146" s="819"/>
      <c r="GJS146" s="819"/>
      <c r="GJT146" s="819"/>
      <c r="GJU146" s="819"/>
      <c r="GJV146" s="819"/>
      <c r="GJW146" s="819"/>
      <c r="GJX146" s="819"/>
      <c r="GJY146" s="819"/>
      <c r="GJZ146" s="819"/>
      <c r="GKA146" s="819"/>
      <c r="GKB146" s="819"/>
      <c r="GKC146" s="819"/>
      <c r="GKD146" s="819"/>
      <c r="GKE146" s="819"/>
      <c r="GKF146" s="819"/>
      <c r="GKG146" s="819"/>
      <c r="GKH146" s="819"/>
      <c r="GKI146" s="819"/>
      <c r="GKJ146" s="819"/>
      <c r="GKK146" s="819"/>
      <c r="GKL146" s="819"/>
      <c r="GKM146" s="819"/>
      <c r="GKN146" s="819"/>
      <c r="GKO146" s="819"/>
      <c r="GKP146" s="819"/>
      <c r="GKQ146" s="819"/>
      <c r="GKR146" s="819"/>
      <c r="GKS146" s="819"/>
      <c r="GKT146" s="819"/>
      <c r="GKU146" s="819"/>
      <c r="GKV146" s="819"/>
      <c r="GKW146" s="819"/>
      <c r="GKX146" s="819"/>
      <c r="GKY146" s="819"/>
      <c r="GKZ146" s="819"/>
      <c r="GLA146" s="819"/>
      <c r="GLB146" s="819"/>
      <c r="GLC146" s="819"/>
      <c r="GLD146" s="819"/>
      <c r="GLE146" s="819"/>
      <c r="GLF146" s="819"/>
      <c r="GLG146" s="819"/>
      <c r="GLH146" s="819"/>
      <c r="GLI146" s="819"/>
      <c r="GLJ146" s="819"/>
      <c r="GLK146" s="819"/>
      <c r="GLL146" s="819"/>
      <c r="GLM146" s="819"/>
      <c r="GLN146" s="819"/>
      <c r="GLO146" s="819"/>
      <c r="GLP146" s="819"/>
      <c r="GLQ146" s="819"/>
      <c r="GLR146" s="819"/>
      <c r="GLS146" s="819"/>
      <c r="GLT146" s="819"/>
      <c r="GLU146" s="819"/>
      <c r="GLV146" s="819"/>
      <c r="GLW146" s="819"/>
      <c r="GLX146" s="819"/>
      <c r="GLY146" s="819"/>
      <c r="GLZ146" s="819"/>
      <c r="GMA146" s="819"/>
      <c r="GMB146" s="819"/>
      <c r="GMC146" s="819"/>
      <c r="GMD146" s="819"/>
      <c r="GME146" s="819"/>
      <c r="GMF146" s="819"/>
      <c r="GMG146" s="819"/>
      <c r="GMH146" s="819"/>
      <c r="GMI146" s="819"/>
      <c r="GMJ146" s="819"/>
      <c r="GMK146" s="819"/>
      <c r="GML146" s="819"/>
      <c r="GMM146" s="819"/>
      <c r="GMN146" s="819"/>
      <c r="GMO146" s="819"/>
      <c r="GMP146" s="819"/>
      <c r="GMQ146" s="819"/>
      <c r="GMR146" s="819"/>
      <c r="GMS146" s="819"/>
      <c r="GMT146" s="819"/>
      <c r="GMU146" s="819"/>
      <c r="GMV146" s="819"/>
      <c r="GMW146" s="819"/>
      <c r="GMX146" s="819"/>
      <c r="GMY146" s="819"/>
      <c r="GMZ146" s="819"/>
      <c r="GNA146" s="819"/>
      <c r="GNB146" s="819"/>
      <c r="GNC146" s="819"/>
      <c r="GND146" s="819"/>
      <c r="GNE146" s="819"/>
      <c r="GNF146" s="819"/>
      <c r="GNG146" s="819"/>
      <c r="GNH146" s="819"/>
      <c r="GNI146" s="819"/>
      <c r="GNJ146" s="819"/>
      <c r="GNK146" s="819"/>
      <c r="GNL146" s="819"/>
      <c r="GNM146" s="819"/>
      <c r="GNN146" s="819"/>
      <c r="GNO146" s="819"/>
      <c r="GNP146" s="819"/>
      <c r="GNQ146" s="819"/>
      <c r="GNR146" s="819"/>
      <c r="GNS146" s="819"/>
      <c r="GNT146" s="819"/>
      <c r="GNU146" s="819"/>
      <c r="GNV146" s="819"/>
      <c r="GNW146" s="819"/>
      <c r="GNX146" s="819"/>
      <c r="GNY146" s="819"/>
      <c r="GNZ146" s="819"/>
      <c r="GOA146" s="819"/>
      <c r="GOB146" s="819"/>
      <c r="GOC146" s="819"/>
      <c r="GOD146" s="819"/>
      <c r="GOE146" s="819"/>
      <c r="GOF146" s="819"/>
      <c r="GOG146" s="819"/>
      <c r="GOH146" s="819"/>
      <c r="GOI146" s="819"/>
      <c r="GOJ146" s="819"/>
      <c r="GOK146" s="819"/>
      <c r="GOL146" s="819"/>
      <c r="GOM146" s="819"/>
      <c r="GON146" s="819"/>
      <c r="GOO146" s="819"/>
      <c r="GOP146" s="819"/>
      <c r="GOQ146" s="819"/>
      <c r="GOR146" s="819"/>
      <c r="GOS146" s="819"/>
      <c r="GOT146" s="819"/>
      <c r="GOU146" s="819"/>
      <c r="GOV146" s="819"/>
      <c r="GOW146" s="819"/>
      <c r="GOX146" s="819"/>
      <c r="GOY146" s="819"/>
      <c r="GOZ146" s="819"/>
      <c r="GPA146" s="819"/>
      <c r="GPB146" s="819"/>
      <c r="GPC146" s="819"/>
      <c r="GPD146" s="819"/>
      <c r="GPE146" s="819"/>
      <c r="GPF146" s="819"/>
      <c r="GPG146" s="819"/>
      <c r="GPH146" s="819"/>
      <c r="GPI146" s="819"/>
      <c r="GPJ146" s="819"/>
      <c r="GPK146" s="819"/>
      <c r="GPL146" s="819"/>
      <c r="GPM146" s="819"/>
      <c r="GPN146" s="819"/>
      <c r="GPO146" s="819"/>
      <c r="GPP146" s="819"/>
      <c r="GPQ146" s="819"/>
      <c r="GPR146" s="819"/>
      <c r="GPS146" s="819"/>
      <c r="GPT146" s="819"/>
      <c r="GPU146" s="819"/>
      <c r="GPV146" s="819"/>
      <c r="GPW146" s="819"/>
      <c r="GPX146" s="819"/>
      <c r="GPY146" s="819"/>
      <c r="GPZ146" s="819"/>
      <c r="GQA146" s="819"/>
      <c r="GQB146" s="819"/>
      <c r="GQC146" s="819"/>
      <c r="GQD146" s="819"/>
      <c r="GQE146" s="819"/>
      <c r="GQF146" s="819"/>
      <c r="GQG146" s="819"/>
      <c r="GQH146" s="819"/>
      <c r="GQI146" s="819"/>
      <c r="GQJ146" s="819"/>
      <c r="GQK146" s="819"/>
      <c r="GQL146" s="819"/>
      <c r="GQM146" s="819"/>
      <c r="GQN146" s="819"/>
      <c r="GQO146" s="819"/>
      <c r="GQP146" s="819"/>
      <c r="GQQ146" s="819"/>
      <c r="GQR146" s="819"/>
      <c r="GQS146" s="819"/>
      <c r="GQT146" s="819"/>
      <c r="GQU146" s="819"/>
      <c r="GQV146" s="819"/>
      <c r="GQW146" s="819"/>
      <c r="GQX146" s="819"/>
      <c r="GQY146" s="819"/>
      <c r="GQZ146" s="819"/>
      <c r="GRA146" s="819"/>
      <c r="GRB146" s="819"/>
      <c r="GRC146" s="819"/>
      <c r="GRD146" s="819"/>
      <c r="GRE146" s="819"/>
      <c r="GRF146" s="819"/>
      <c r="GRG146" s="819"/>
      <c r="GRH146" s="819"/>
      <c r="GRI146" s="819"/>
      <c r="GRJ146" s="819"/>
      <c r="GRK146" s="819"/>
      <c r="GRL146" s="819"/>
      <c r="GRM146" s="819"/>
      <c r="GRN146" s="819"/>
      <c r="GRO146" s="819"/>
      <c r="GRP146" s="819"/>
      <c r="GRQ146" s="819"/>
      <c r="GRR146" s="819"/>
      <c r="GRS146" s="819"/>
      <c r="GRT146" s="819"/>
      <c r="GRU146" s="819"/>
      <c r="GRV146" s="819"/>
      <c r="GRW146" s="819"/>
      <c r="GRX146" s="819"/>
      <c r="GRY146" s="819"/>
      <c r="GRZ146" s="819"/>
      <c r="GSA146" s="819"/>
      <c r="GSB146" s="819"/>
      <c r="GSC146" s="819"/>
      <c r="GSD146" s="819"/>
      <c r="GSE146" s="819"/>
      <c r="GSF146" s="819"/>
      <c r="GSG146" s="819"/>
      <c r="GSH146" s="819"/>
      <c r="GSI146" s="819"/>
      <c r="GSJ146" s="819"/>
      <c r="GSK146" s="819"/>
      <c r="GSL146" s="819"/>
      <c r="GSM146" s="819"/>
      <c r="GSN146" s="819"/>
      <c r="GSO146" s="819"/>
      <c r="GSP146" s="819"/>
      <c r="GSQ146" s="819"/>
      <c r="GSR146" s="819"/>
      <c r="GSS146" s="819"/>
      <c r="GST146" s="819"/>
      <c r="GSU146" s="819"/>
      <c r="GSV146" s="819"/>
      <c r="GSW146" s="819"/>
      <c r="GSX146" s="819"/>
      <c r="GSY146" s="819"/>
      <c r="GSZ146" s="819"/>
      <c r="GTA146" s="819"/>
      <c r="GTB146" s="819"/>
      <c r="GTC146" s="819"/>
      <c r="GTD146" s="819"/>
      <c r="GTE146" s="819"/>
      <c r="GTF146" s="819"/>
      <c r="GTG146" s="819"/>
      <c r="GTH146" s="819"/>
      <c r="GTI146" s="819"/>
      <c r="GTJ146" s="819"/>
      <c r="GTK146" s="819"/>
      <c r="GTL146" s="819"/>
      <c r="GTM146" s="819"/>
      <c r="GTN146" s="819"/>
      <c r="GTO146" s="819"/>
      <c r="GTP146" s="819"/>
      <c r="GTQ146" s="819"/>
      <c r="GTR146" s="819"/>
      <c r="GTS146" s="819"/>
      <c r="GTT146" s="819"/>
      <c r="GTU146" s="819"/>
      <c r="GTV146" s="819"/>
      <c r="GTW146" s="819"/>
      <c r="GTX146" s="819"/>
      <c r="GTY146" s="819"/>
      <c r="GTZ146" s="819"/>
      <c r="GUA146" s="819"/>
      <c r="GUB146" s="819"/>
      <c r="GUC146" s="819"/>
      <c r="GUD146" s="819"/>
      <c r="GUE146" s="819"/>
      <c r="GUF146" s="819"/>
      <c r="GUG146" s="819"/>
      <c r="GUH146" s="819"/>
      <c r="GUI146" s="819"/>
      <c r="GUJ146" s="819"/>
      <c r="GUK146" s="819"/>
      <c r="GUL146" s="819"/>
      <c r="GUM146" s="819"/>
      <c r="GUN146" s="819"/>
      <c r="GUO146" s="819"/>
      <c r="GUP146" s="819"/>
      <c r="GUQ146" s="819"/>
      <c r="GUR146" s="819"/>
      <c r="GUS146" s="819"/>
      <c r="GUT146" s="819"/>
      <c r="GUU146" s="819"/>
      <c r="GUV146" s="819"/>
      <c r="GUW146" s="819"/>
      <c r="GUX146" s="819"/>
      <c r="GUY146" s="819"/>
      <c r="GUZ146" s="819"/>
      <c r="GVA146" s="819"/>
      <c r="GVB146" s="819"/>
      <c r="GVC146" s="819"/>
      <c r="GVD146" s="819"/>
      <c r="GVE146" s="819"/>
      <c r="GVF146" s="819"/>
      <c r="GVG146" s="819"/>
      <c r="GVH146" s="819"/>
      <c r="GVI146" s="819"/>
      <c r="GVJ146" s="819"/>
      <c r="GVK146" s="819"/>
      <c r="GVL146" s="819"/>
      <c r="GVM146" s="819"/>
      <c r="GVN146" s="819"/>
      <c r="GVO146" s="819"/>
      <c r="GVP146" s="819"/>
      <c r="GVQ146" s="819"/>
      <c r="GVR146" s="819"/>
      <c r="GVS146" s="819"/>
      <c r="GVT146" s="819"/>
      <c r="GVU146" s="819"/>
      <c r="GVV146" s="819"/>
      <c r="GVW146" s="819"/>
      <c r="GVX146" s="819"/>
      <c r="GVY146" s="819"/>
      <c r="GVZ146" s="819"/>
      <c r="GWA146" s="819"/>
      <c r="GWB146" s="819"/>
      <c r="GWC146" s="819"/>
      <c r="GWD146" s="819"/>
      <c r="GWE146" s="819"/>
      <c r="GWF146" s="819"/>
      <c r="GWG146" s="819"/>
      <c r="GWH146" s="819"/>
      <c r="GWI146" s="819"/>
      <c r="GWJ146" s="819"/>
      <c r="GWK146" s="819"/>
      <c r="GWL146" s="819"/>
      <c r="GWM146" s="819"/>
      <c r="GWN146" s="819"/>
      <c r="GWO146" s="819"/>
      <c r="GWP146" s="819"/>
      <c r="GWQ146" s="819"/>
      <c r="GWR146" s="819"/>
      <c r="GWS146" s="819"/>
      <c r="GWT146" s="819"/>
      <c r="GWU146" s="819"/>
      <c r="GWV146" s="819"/>
      <c r="GWW146" s="819"/>
      <c r="GWX146" s="819"/>
      <c r="GWY146" s="819"/>
      <c r="GWZ146" s="819"/>
      <c r="GXA146" s="819"/>
      <c r="GXB146" s="819"/>
      <c r="GXC146" s="819"/>
      <c r="GXD146" s="819"/>
      <c r="GXE146" s="819"/>
      <c r="GXF146" s="819"/>
      <c r="GXG146" s="819"/>
      <c r="GXH146" s="819"/>
      <c r="GXI146" s="819"/>
      <c r="GXJ146" s="819"/>
      <c r="GXK146" s="819"/>
      <c r="GXL146" s="819"/>
      <c r="GXM146" s="819"/>
      <c r="GXN146" s="819"/>
      <c r="GXO146" s="819"/>
      <c r="GXP146" s="819"/>
      <c r="GXQ146" s="819"/>
      <c r="GXR146" s="819"/>
      <c r="GXS146" s="819"/>
      <c r="GXT146" s="819"/>
      <c r="GXU146" s="819"/>
      <c r="GXV146" s="819"/>
      <c r="GXW146" s="819"/>
      <c r="GXX146" s="819"/>
      <c r="GXY146" s="819"/>
      <c r="GXZ146" s="819"/>
      <c r="GYA146" s="819"/>
      <c r="GYB146" s="819"/>
      <c r="GYC146" s="819"/>
      <c r="GYD146" s="819"/>
      <c r="GYE146" s="819"/>
      <c r="GYF146" s="819"/>
      <c r="GYG146" s="819"/>
      <c r="GYH146" s="819"/>
      <c r="GYI146" s="819"/>
      <c r="GYJ146" s="819"/>
      <c r="GYK146" s="819"/>
      <c r="GYL146" s="819"/>
      <c r="GYM146" s="819"/>
      <c r="GYN146" s="819"/>
      <c r="GYO146" s="819"/>
      <c r="GYP146" s="819"/>
      <c r="GYQ146" s="819"/>
      <c r="GYR146" s="819"/>
      <c r="GYS146" s="819"/>
      <c r="GYT146" s="819"/>
      <c r="GYU146" s="819"/>
      <c r="GYV146" s="819"/>
      <c r="GYW146" s="819"/>
      <c r="GYX146" s="819"/>
      <c r="GYY146" s="819"/>
      <c r="GYZ146" s="819"/>
      <c r="GZA146" s="819"/>
      <c r="GZB146" s="819"/>
      <c r="GZC146" s="819"/>
      <c r="GZD146" s="819"/>
      <c r="GZE146" s="819"/>
      <c r="GZF146" s="819"/>
      <c r="GZG146" s="819"/>
      <c r="GZH146" s="819"/>
      <c r="GZI146" s="819"/>
      <c r="GZJ146" s="819"/>
      <c r="GZK146" s="819"/>
      <c r="GZL146" s="819"/>
      <c r="GZM146" s="819"/>
      <c r="GZN146" s="819"/>
      <c r="GZO146" s="819"/>
      <c r="GZP146" s="819"/>
      <c r="GZQ146" s="819"/>
      <c r="GZR146" s="819"/>
      <c r="GZS146" s="819"/>
      <c r="GZT146" s="819"/>
      <c r="GZU146" s="819"/>
      <c r="GZV146" s="819"/>
      <c r="GZW146" s="819"/>
      <c r="GZX146" s="819"/>
      <c r="GZY146" s="819"/>
      <c r="GZZ146" s="819"/>
      <c r="HAA146" s="819"/>
      <c r="HAB146" s="819"/>
      <c r="HAC146" s="819"/>
      <c r="HAD146" s="819"/>
      <c r="HAE146" s="819"/>
      <c r="HAF146" s="819"/>
      <c r="HAG146" s="819"/>
      <c r="HAH146" s="819"/>
      <c r="HAI146" s="819"/>
      <c r="HAJ146" s="819"/>
      <c r="HAK146" s="819"/>
      <c r="HAL146" s="819"/>
      <c r="HAM146" s="819"/>
      <c r="HAN146" s="819"/>
      <c r="HAO146" s="819"/>
      <c r="HAP146" s="819"/>
      <c r="HAQ146" s="819"/>
      <c r="HAR146" s="819"/>
      <c r="HAS146" s="819"/>
      <c r="HAT146" s="819"/>
      <c r="HAU146" s="819"/>
      <c r="HAV146" s="819"/>
      <c r="HAW146" s="819"/>
      <c r="HAX146" s="819"/>
      <c r="HAY146" s="819"/>
      <c r="HAZ146" s="819"/>
      <c r="HBA146" s="819"/>
      <c r="HBB146" s="819"/>
      <c r="HBC146" s="819"/>
      <c r="HBD146" s="819"/>
      <c r="HBE146" s="819"/>
      <c r="HBF146" s="819"/>
      <c r="HBG146" s="819"/>
      <c r="HBH146" s="819"/>
      <c r="HBI146" s="819"/>
      <c r="HBJ146" s="819"/>
      <c r="HBK146" s="819"/>
      <c r="HBL146" s="819"/>
      <c r="HBM146" s="819"/>
      <c r="HBN146" s="819"/>
      <c r="HBO146" s="819"/>
      <c r="HBP146" s="819"/>
      <c r="HBQ146" s="819"/>
      <c r="HBR146" s="819"/>
      <c r="HBS146" s="819"/>
      <c r="HBT146" s="819"/>
      <c r="HBU146" s="819"/>
      <c r="HBV146" s="819"/>
      <c r="HBW146" s="819"/>
      <c r="HBX146" s="819"/>
      <c r="HBY146" s="819"/>
      <c r="HBZ146" s="819"/>
      <c r="HCA146" s="819"/>
      <c r="HCB146" s="819"/>
      <c r="HCC146" s="819"/>
      <c r="HCD146" s="819"/>
      <c r="HCE146" s="819"/>
      <c r="HCF146" s="819"/>
      <c r="HCG146" s="819"/>
      <c r="HCH146" s="819"/>
      <c r="HCI146" s="819"/>
      <c r="HCJ146" s="819"/>
      <c r="HCK146" s="819"/>
      <c r="HCL146" s="819"/>
      <c r="HCM146" s="819"/>
      <c r="HCN146" s="819"/>
      <c r="HCO146" s="819"/>
      <c r="HCP146" s="819"/>
      <c r="HCQ146" s="819"/>
      <c r="HCR146" s="819"/>
      <c r="HCS146" s="819"/>
      <c r="HCT146" s="819"/>
      <c r="HCU146" s="819"/>
      <c r="HCV146" s="819"/>
      <c r="HCW146" s="819"/>
      <c r="HCX146" s="819"/>
      <c r="HCY146" s="819"/>
      <c r="HCZ146" s="819"/>
      <c r="HDA146" s="819"/>
      <c r="HDB146" s="819"/>
      <c r="HDC146" s="819"/>
      <c r="HDD146" s="819"/>
      <c r="HDE146" s="819"/>
      <c r="HDF146" s="819"/>
      <c r="HDG146" s="819"/>
      <c r="HDH146" s="819"/>
      <c r="HDI146" s="819"/>
      <c r="HDJ146" s="819"/>
      <c r="HDK146" s="819"/>
      <c r="HDL146" s="819"/>
      <c r="HDM146" s="819"/>
      <c r="HDN146" s="819"/>
      <c r="HDO146" s="819"/>
      <c r="HDP146" s="819"/>
      <c r="HDQ146" s="819"/>
      <c r="HDR146" s="819"/>
      <c r="HDS146" s="819"/>
      <c r="HDT146" s="819"/>
      <c r="HDU146" s="819"/>
      <c r="HDV146" s="819"/>
      <c r="HDW146" s="819"/>
      <c r="HDX146" s="819"/>
      <c r="HDY146" s="819"/>
      <c r="HDZ146" s="819"/>
      <c r="HEA146" s="819"/>
      <c r="HEB146" s="819"/>
      <c r="HEC146" s="819"/>
      <c r="HED146" s="819"/>
      <c r="HEE146" s="819"/>
      <c r="HEF146" s="819"/>
      <c r="HEG146" s="819"/>
      <c r="HEH146" s="819"/>
      <c r="HEI146" s="819"/>
      <c r="HEJ146" s="819"/>
      <c r="HEK146" s="819"/>
      <c r="HEL146" s="819"/>
      <c r="HEM146" s="819"/>
      <c r="HEN146" s="819"/>
      <c r="HEO146" s="819"/>
      <c r="HEP146" s="819"/>
      <c r="HEQ146" s="819"/>
      <c r="HER146" s="819"/>
      <c r="HES146" s="819"/>
      <c r="HET146" s="819"/>
      <c r="HEU146" s="819"/>
      <c r="HEV146" s="819"/>
      <c r="HEW146" s="819"/>
      <c r="HEX146" s="819"/>
      <c r="HEY146" s="819"/>
      <c r="HEZ146" s="819"/>
      <c r="HFA146" s="819"/>
      <c r="HFB146" s="819"/>
      <c r="HFC146" s="819"/>
      <c r="HFD146" s="819"/>
      <c r="HFE146" s="819"/>
      <c r="HFF146" s="819"/>
      <c r="HFG146" s="819"/>
      <c r="HFH146" s="819"/>
      <c r="HFI146" s="819"/>
      <c r="HFJ146" s="819"/>
      <c r="HFK146" s="819"/>
      <c r="HFL146" s="819"/>
      <c r="HFM146" s="819"/>
      <c r="HFN146" s="819"/>
      <c r="HFO146" s="819"/>
      <c r="HFP146" s="819"/>
      <c r="HFQ146" s="819"/>
      <c r="HFR146" s="819"/>
      <c r="HFS146" s="819"/>
      <c r="HFT146" s="819"/>
      <c r="HFU146" s="819"/>
      <c r="HFV146" s="819"/>
      <c r="HFW146" s="819"/>
      <c r="HFX146" s="819"/>
      <c r="HFY146" s="819"/>
      <c r="HFZ146" s="819"/>
      <c r="HGA146" s="819"/>
      <c r="HGB146" s="819"/>
      <c r="HGC146" s="819"/>
      <c r="HGD146" s="819"/>
      <c r="HGE146" s="819"/>
      <c r="HGF146" s="819"/>
      <c r="HGG146" s="819"/>
      <c r="HGH146" s="819"/>
      <c r="HGI146" s="819"/>
      <c r="HGJ146" s="819"/>
      <c r="HGK146" s="819"/>
      <c r="HGL146" s="819"/>
      <c r="HGM146" s="819"/>
      <c r="HGN146" s="819"/>
      <c r="HGO146" s="819"/>
      <c r="HGP146" s="819"/>
      <c r="HGQ146" s="819"/>
      <c r="HGR146" s="819"/>
      <c r="HGS146" s="819"/>
      <c r="HGT146" s="819"/>
      <c r="HGU146" s="819"/>
      <c r="HGV146" s="819"/>
      <c r="HGW146" s="819"/>
      <c r="HGX146" s="819"/>
      <c r="HGY146" s="819"/>
      <c r="HGZ146" s="819"/>
      <c r="HHA146" s="819"/>
      <c r="HHB146" s="819"/>
      <c r="HHC146" s="819"/>
      <c r="HHD146" s="819"/>
      <c r="HHE146" s="819"/>
      <c r="HHF146" s="819"/>
      <c r="HHG146" s="819"/>
      <c r="HHH146" s="819"/>
      <c r="HHI146" s="819"/>
      <c r="HHJ146" s="819"/>
      <c r="HHK146" s="819"/>
      <c r="HHL146" s="819"/>
      <c r="HHM146" s="819"/>
      <c r="HHN146" s="819"/>
      <c r="HHO146" s="819"/>
      <c r="HHP146" s="819"/>
      <c r="HHQ146" s="819"/>
      <c r="HHR146" s="819"/>
      <c r="HHS146" s="819"/>
      <c r="HHT146" s="819"/>
      <c r="HHU146" s="819"/>
      <c r="HHV146" s="819"/>
      <c r="HHW146" s="819"/>
      <c r="HHX146" s="819"/>
      <c r="HHY146" s="819"/>
      <c r="HHZ146" s="819"/>
      <c r="HIA146" s="819"/>
      <c r="HIB146" s="819"/>
      <c r="HIC146" s="819"/>
      <c r="HID146" s="819"/>
      <c r="HIE146" s="819"/>
      <c r="HIF146" s="819"/>
      <c r="HIG146" s="819"/>
      <c r="HIH146" s="819"/>
      <c r="HII146" s="819"/>
      <c r="HIJ146" s="819"/>
      <c r="HIK146" s="819"/>
      <c r="HIL146" s="819"/>
      <c r="HIM146" s="819"/>
      <c r="HIN146" s="819"/>
      <c r="HIO146" s="819"/>
      <c r="HIP146" s="819"/>
      <c r="HIQ146" s="819"/>
      <c r="HIR146" s="819"/>
      <c r="HIS146" s="819"/>
      <c r="HIT146" s="819"/>
      <c r="HIU146" s="819"/>
      <c r="HIV146" s="819"/>
      <c r="HIW146" s="819"/>
      <c r="HIX146" s="819"/>
      <c r="HIY146" s="819"/>
      <c r="HIZ146" s="819"/>
      <c r="HJA146" s="819"/>
      <c r="HJB146" s="819"/>
      <c r="HJC146" s="819"/>
      <c r="HJD146" s="819"/>
      <c r="HJE146" s="819"/>
      <c r="HJF146" s="819"/>
      <c r="HJG146" s="819"/>
      <c r="HJH146" s="819"/>
      <c r="HJI146" s="819"/>
      <c r="HJJ146" s="819"/>
      <c r="HJK146" s="819"/>
      <c r="HJL146" s="819"/>
      <c r="HJM146" s="819"/>
      <c r="HJN146" s="819"/>
      <c r="HJO146" s="819"/>
      <c r="HJP146" s="819"/>
      <c r="HJQ146" s="819"/>
      <c r="HJR146" s="819"/>
      <c r="HJS146" s="819"/>
      <c r="HJT146" s="819"/>
      <c r="HJU146" s="819"/>
      <c r="HJV146" s="819"/>
      <c r="HJW146" s="819"/>
      <c r="HJX146" s="819"/>
      <c r="HJY146" s="819"/>
      <c r="HJZ146" s="819"/>
      <c r="HKA146" s="819"/>
      <c r="HKB146" s="819"/>
      <c r="HKC146" s="819"/>
      <c r="HKD146" s="819"/>
      <c r="HKE146" s="819"/>
      <c r="HKF146" s="819"/>
      <c r="HKG146" s="819"/>
      <c r="HKH146" s="819"/>
      <c r="HKI146" s="819"/>
      <c r="HKJ146" s="819"/>
      <c r="HKK146" s="819"/>
      <c r="HKL146" s="819"/>
      <c r="HKM146" s="819"/>
      <c r="HKN146" s="819"/>
      <c r="HKO146" s="819"/>
      <c r="HKP146" s="819"/>
      <c r="HKQ146" s="819"/>
      <c r="HKR146" s="819"/>
      <c r="HKS146" s="819"/>
      <c r="HKT146" s="819"/>
      <c r="HKU146" s="819"/>
      <c r="HKV146" s="819"/>
      <c r="HKW146" s="819"/>
      <c r="HKX146" s="819"/>
      <c r="HKY146" s="819"/>
      <c r="HKZ146" s="819"/>
      <c r="HLA146" s="819"/>
      <c r="HLB146" s="819"/>
      <c r="HLC146" s="819"/>
      <c r="HLD146" s="819"/>
      <c r="HLE146" s="819"/>
      <c r="HLF146" s="819"/>
      <c r="HLG146" s="819"/>
      <c r="HLH146" s="819"/>
      <c r="HLI146" s="819"/>
      <c r="HLJ146" s="819"/>
      <c r="HLK146" s="819"/>
      <c r="HLL146" s="819"/>
      <c r="HLM146" s="819"/>
      <c r="HLN146" s="819"/>
      <c r="HLO146" s="819"/>
      <c r="HLP146" s="819"/>
      <c r="HLQ146" s="819"/>
      <c r="HLR146" s="819"/>
      <c r="HLS146" s="819"/>
      <c r="HLT146" s="819"/>
      <c r="HLU146" s="819"/>
      <c r="HLV146" s="819"/>
      <c r="HLW146" s="819"/>
      <c r="HLX146" s="819"/>
      <c r="HLY146" s="819"/>
      <c r="HLZ146" s="819"/>
      <c r="HMA146" s="819"/>
      <c r="HMB146" s="819"/>
      <c r="HMC146" s="819"/>
      <c r="HMD146" s="819"/>
      <c r="HME146" s="819"/>
      <c r="HMF146" s="819"/>
      <c r="HMG146" s="819"/>
      <c r="HMH146" s="819"/>
      <c r="HMI146" s="819"/>
      <c r="HMJ146" s="819"/>
      <c r="HMK146" s="819"/>
      <c r="HML146" s="819"/>
      <c r="HMM146" s="819"/>
      <c r="HMN146" s="819"/>
      <c r="HMO146" s="819"/>
      <c r="HMP146" s="819"/>
      <c r="HMQ146" s="819"/>
      <c r="HMR146" s="819"/>
      <c r="HMS146" s="819"/>
      <c r="HMT146" s="819"/>
      <c r="HMU146" s="819"/>
      <c r="HMV146" s="819"/>
      <c r="HMW146" s="819"/>
      <c r="HMX146" s="819"/>
      <c r="HMY146" s="819"/>
      <c r="HMZ146" s="819"/>
      <c r="HNA146" s="819"/>
      <c r="HNB146" s="819"/>
      <c r="HNC146" s="819"/>
      <c r="HND146" s="819"/>
      <c r="HNE146" s="819"/>
      <c r="HNF146" s="819"/>
      <c r="HNG146" s="819"/>
      <c r="HNH146" s="819"/>
      <c r="HNI146" s="819"/>
      <c r="HNJ146" s="819"/>
      <c r="HNK146" s="819"/>
      <c r="HNL146" s="819"/>
      <c r="HNM146" s="819"/>
      <c r="HNN146" s="819"/>
      <c r="HNO146" s="819"/>
      <c r="HNP146" s="819"/>
      <c r="HNQ146" s="819"/>
      <c r="HNR146" s="819"/>
      <c r="HNS146" s="819"/>
      <c r="HNT146" s="819"/>
      <c r="HNU146" s="819"/>
      <c r="HNV146" s="819"/>
      <c r="HNW146" s="819"/>
      <c r="HNX146" s="819"/>
      <c r="HNY146" s="819"/>
      <c r="HNZ146" s="819"/>
      <c r="HOA146" s="819"/>
      <c r="HOB146" s="819"/>
      <c r="HOC146" s="819"/>
      <c r="HOD146" s="819"/>
      <c r="HOE146" s="819"/>
      <c r="HOF146" s="819"/>
      <c r="HOG146" s="819"/>
      <c r="HOH146" s="819"/>
      <c r="HOI146" s="819"/>
      <c r="HOJ146" s="819"/>
      <c r="HOK146" s="819"/>
      <c r="HOL146" s="819"/>
      <c r="HOM146" s="819"/>
      <c r="HON146" s="819"/>
      <c r="HOO146" s="819"/>
      <c r="HOP146" s="819"/>
      <c r="HOQ146" s="819"/>
      <c r="HOR146" s="819"/>
      <c r="HOS146" s="819"/>
      <c r="HOT146" s="819"/>
      <c r="HOU146" s="819"/>
      <c r="HOV146" s="819"/>
      <c r="HOW146" s="819"/>
      <c r="HOX146" s="819"/>
      <c r="HOY146" s="819"/>
      <c r="HOZ146" s="819"/>
      <c r="HPA146" s="819"/>
      <c r="HPB146" s="819"/>
      <c r="HPC146" s="819"/>
      <c r="HPD146" s="819"/>
      <c r="HPE146" s="819"/>
      <c r="HPF146" s="819"/>
      <c r="HPG146" s="819"/>
      <c r="HPH146" s="819"/>
      <c r="HPI146" s="819"/>
      <c r="HPJ146" s="819"/>
      <c r="HPK146" s="819"/>
      <c r="HPL146" s="819"/>
      <c r="HPM146" s="819"/>
      <c r="HPN146" s="819"/>
      <c r="HPO146" s="819"/>
      <c r="HPP146" s="819"/>
      <c r="HPQ146" s="819"/>
      <c r="HPR146" s="819"/>
      <c r="HPS146" s="819"/>
      <c r="HPT146" s="819"/>
      <c r="HPU146" s="819"/>
      <c r="HPV146" s="819"/>
      <c r="HPW146" s="819"/>
      <c r="HPX146" s="819"/>
      <c r="HPY146" s="819"/>
      <c r="HPZ146" s="819"/>
      <c r="HQA146" s="819"/>
      <c r="HQB146" s="819"/>
      <c r="HQC146" s="819"/>
      <c r="HQD146" s="819"/>
      <c r="HQE146" s="819"/>
      <c r="HQF146" s="819"/>
      <c r="HQG146" s="819"/>
      <c r="HQH146" s="819"/>
      <c r="HQI146" s="819"/>
      <c r="HQJ146" s="819"/>
      <c r="HQK146" s="819"/>
      <c r="HQL146" s="819"/>
      <c r="HQM146" s="819"/>
      <c r="HQN146" s="819"/>
      <c r="HQO146" s="819"/>
      <c r="HQP146" s="819"/>
      <c r="HQQ146" s="819"/>
      <c r="HQR146" s="819"/>
      <c r="HQS146" s="819"/>
      <c r="HQT146" s="819"/>
      <c r="HQU146" s="819"/>
      <c r="HQV146" s="819"/>
      <c r="HQW146" s="819"/>
      <c r="HQX146" s="819"/>
      <c r="HQY146" s="819"/>
      <c r="HQZ146" s="819"/>
      <c r="HRA146" s="819"/>
      <c r="HRB146" s="819"/>
      <c r="HRC146" s="819"/>
      <c r="HRD146" s="819"/>
      <c r="HRE146" s="819"/>
      <c r="HRF146" s="819"/>
      <c r="HRG146" s="819"/>
      <c r="HRH146" s="819"/>
      <c r="HRI146" s="819"/>
      <c r="HRJ146" s="819"/>
      <c r="HRK146" s="819"/>
      <c r="HRL146" s="819"/>
      <c r="HRM146" s="819"/>
      <c r="HRN146" s="819"/>
      <c r="HRO146" s="819"/>
      <c r="HRP146" s="819"/>
      <c r="HRQ146" s="819"/>
      <c r="HRR146" s="819"/>
      <c r="HRS146" s="819"/>
      <c r="HRT146" s="819"/>
      <c r="HRU146" s="819"/>
      <c r="HRV146" s="819"/>
      <c r="HRW146" s="819"/>
      <c r="HRX146" s="819"/>
      <c r="HRY146" s="819"/>
      <c r="HRZ146" s="819"/>
      <c r="HSA146" s="819"/>
      <c r="HSB146" s="819"/>
      <c r="HSC146" s="819"/>
      <c r="HSD146" s="819"/>
      <c r="HSE146" s="819"/>
      <c r="HSF146" s="819"/>
      <c r="HSG146" s="819"/>
      <c r="HSH146" s="819"/>
      <c r="HSI146" s="819"/>
      <c r="HSJ146" s="819"/>
      <c r="HSK146" s="819"/>
      <c r="HSL146" s="819"/>
      <c r="HSM146" s="819"/>
      <c r="HSN146" s="819"/>
      <c r="HSO146" s="819"/>
      <c r="HSP146" s="819"/>
      <c r="HSQ146" s="819"/>
      <c r="HSR146" s="819"/>
      <c r="HSS146" s="819"/>
      <c r="HST146" s="819"/>
      <c r="HSU146" s="819"/>
      <c r="HSV146" s="819"/>
      <c r="HSW146" s="819"/>
      <c r="HSX146" s="819"/>
      <c r="HSY146" s="819"/>
      <c r="HSZ146" s="819"/>
      <c r="HTA146" s="819"/>
      <c r="HTB146" s="819"/>
      <c r="HTC146" s="819"/>
      <c r="HTD146" s="819"/>
      <c r="HTE146" s="819"/>
      <c r="HTF146" s="819"/>
      <c r="HTG146" s="819"/>
      <c r="HTH146" s="819"/>
      <c r="HTI146" s="819"/>
      <c r="HTJ146" s="819"/>
      <c r="HTK146" s="819"/>
      <c r="HTL146" s="819"/>
      <c r="HTM146" s="819"/>
      <c r="HTN146" s="819"/>
      <c r="HTO146" s="819"/>
      <c r="HTP146" s="819"/>
      <c r="HTQ146" s="819"/>
      <c r="HTR146" s="819"/>
      <c r="HTS146" s="819"/>
      <c r="HTT146" s="819"/>
      <c r="HTU146" s="819"/>
      <c r="HTV146" s="819"/>
      <c r="HTW146" s="819"/>
      <c r="HTX146" s="819"/>
      <c r="HTY146" s="819"/>
      <c r="HTZ146" s="819"/>
      <c r="HUA146" s="819"/>
      <c r="HUB146" s="819"/>
      <c r="HUC146" s="819"/>
      <c r="HUD146" s="819"/>
      <c r="HUE146" s="819"/>
      <c r="HUF146" s="819"/>
      <c r="HUG146" s="819"/>
      <c r="HUH146" s="819"/>
      <c r="HUI146" s="819"/>
      <c r="HUJ146" s="819"/>
      <c r="HUK146" s="819"/>
      <c r="HUL146" s="819"/>
      <c r="HUM146" s="819"/>
      <c r="HUN146" s="819"/>
      <c r="HUO146" s="819"/>
      <c r="HUP146" s="819"/>
      <c r="HUQ146" s="819"/>
      <c r="HUR146" s="819"/>
      <c r="HUS146" s="819"/>
      <c r="HUT146" s="819"/>
      <c r="HUU146" s="819"/>
      <c r="HUV146" s="819"/>
      <c r="HUW146" s="819"/>
      <c r="HUX146" s="819"/>
      <c r="HUY146" s="819"/>
      <c r="HUZ146" s="819"/>
      <c r="HVA146" s="819"/>
      <c r="HVB146" s="819"/>
      <c r="HVC146" s="819"/>
      <c r="HVD146" s="819"/>
      <c r="HVE146" s="819"/>
      <c r="HVF146" s="819"/>
      <c r="HVG146" s="819"/>
      <c r="HVH146" s="819"/>
      <c r="HVI146" s="819"/>
      <c r="HVJ146" s="819"/>
      <c r="HVK146" s="819"/>
      <c r="HVL146" s="819"/>
      <c r="HVM146" s="819"/>
      <c r="HVN146" s="819"/>
      <c r="HVO146" s="819"/>
      <c r="HVP146" s="819"/>
      <c r="HVQ146" s="819"/>
      <c r="HVR146" s="819"/>
      <c r="HVS146" s="819"/>
      <c r="HVT146" s="819"/>
      <c r="HVU146" s="819"/>
      <c r="HVV146" s="819"/>
      <c r="HVW146" s="819"/>
      <c r="HVX146" s="819"/>
      <c r="HVY146" s="819"/>
      <c r="HVZ146" s="819"/>
      <c r="HWA146" s="819"/>
      <c r="HWB146" s="819"/>
      <c r="HWC146" s="819"/>
      <c r="HWD146" s="819"/>
      <c r="HWE146" s="819"/>
      <c r="HWF146" s="819"/>
      <c r="HWG146" s="819"/>
      <c r="HWH146" s="819"/>
      <c r="HWI146" s="819"/>
      <c r="HWJ146" s="819"/>
      <c r="HWK146" s="819"/>
      <c r="HWL146" s="819"/>
      <c r="HWM146" s="819"/>
      <c r="HWN146" s="819"/>
      <c r="HWO146" s="819"/>
      <c r="HWP146" s="819"/>
      <c r="HWQ146" s="819"/>
      <c r="HWR146" s="819"/>
      <c r="HWS146" s="819"/>
      <c r="HWT146" s="819"/>
      <c r="HWU146" s="819"/>
      <c r="HWV146" s="819"/>
      <c r="HWW146" s="819"/>
      <c r="HWX146" s="819"/>
      <c r="HWY146" s="819"/>
      <c r="HWZ146" s="819"/>
      <c r="HXA146" s="819"/>
      <c r="HXB146" s="819"/>
      <c r="HXC146" s="819"/>
      <c r="HXD146" s="819"/>
      <c r="HXE146" s="819"/>
      <c r="HXF146" s="819"/>
      <c r="HXG146" s="819"/>
      <c r="HXH146" s="819"/>
      <c r="HXI146" s="819"/>
      <c r="HXJ146" s="819"/>
      <c r="HXK146" s="819"/>
      <c r="HXL146" s="819"/>
      <c r="HXM146" s="819"/>
      <c r="HXN146" s="819"/>
      <c r="HXO146" s="819"/>
      <c r="HXP146" s="819"/>
      <c r="HXQ146" s="819"/>
      <c r="HXR146" s="819"/>
      <c r="HXS146" s="819"/>
      <c r="HXT146" s="819"/>
      <c r="HXU146" s="819"/>
      <c r="HXV146" s="819"/>
      <c r="HXW146" s="819"/>
      <c r="HXX146" s="819"/>
      <c r="HXY146" s="819"/>
      <c r="HXZ146" s="819"/>
      <c r="HYA146" s="819"/>
      <c r="HYB146" s="819"/>
      <c r="HYC146" s="819"/>
      <c r="HYD146" s="819"/>
      <c r="HYE146" s="819"/>
      <c r="HYF146" s="819"/>
      <c r="HYG146" s="819"/>
      <c r="HYH146" s="819"/>
      <c r="HYI146" s="819"/>
      <c r="HYJ146" s="819"/>
      <c r="HYK146" s="819"/>
      <c r="HYL146" s="819"/>
      <c r="HYM146" s="819"/>
      <c r="HYN146" s="819"/>
      <c r="HYO146" s="819"/>
      <c r="HYP146" s="819"/>
      <c r="HYQ146" s="819"/>
      <c r="HYR146" s="819"/>
      <c r="HYS146" s="819"/>
      <c r="HYT146" s="819"/>
      <c r="HYU146" s="819"/>
      <c r="HYV146" s="819"/>
      <c r="HYW146" s="819"/>
      <c r="HYX146" s="819"/>
      <c r="HYY146" s="819"/>
      <c r="HYZ146" s="819"/>
      <c r="HZA146" s="819"/>
      <c r="HZB146" s="819"/>
      <c r="HZC146" s="819"/>
      <c r="HZD146" s="819"/>
      <c r="HZE146" s="819"/>
      <c r="HZF146" s="819"/>
      <c r="HZG146" s="819"/>
      <c r="HZH146" s="819"/>
      <c r="HZI146" s="819"/>
      <c r="HZJ146" s="819"/>
      <c r="HZK146" s="819"/>
      <c r="HZL146" s="819"/>
      <c r="HZM146" s="819"/>
      <c r="HZN146" s="819"/>
      <c r="HZO146" s="819"/>
      <c r="HZP146" s="819"/>
      <c r="HZQ146" s="819"/>
      <c r="HZR146" s="819"/>
      <c r="HZS146" s="819"/>
      <c r="HZT146" s="819"/>
      <c r="HZU146" s="819"/>
      <c r="HZV146" s="819"/>
      <c r="HZW146" s="819"/>
      <c r="HZX146" s="819"/>
      <c r="HZY146" s="819"/>
      <c r="HZZ146" s="819"/>
      <c r="IAA146" s="819"/>
      <c r="IAB146" s="819"/>
      <c r="IAC146" s="819"/>
      <c r="IAD146" s="819"/>
      <c r="IAE146" s="819"/>
      <c r="IAF146" s="819"/>
      <c r="IAG146" s="819"/>
      <c r="IAH146" s="819"/>
      <c r="IAI146" s="819"/>
      <c r="IAJ146" s="819"/>
      <c r="IAK146" s="819"/>
      <c r="IAL146" s="819"/>
      <c r="IAM146" s="819"/>
      <c r="IAN146" s="819"/>
      <c r="IAO146" s="819"/>
      <c r="IAP146" s="819"/>
      <c r="IAQ146" s="819"/>
      <c r="IAR146" s="819"/>
      <c r="IAS146" s="819"/>
      <c r="IAT146" s="819"/>
      <c r="IAU146" s="819"/>
      <c r="IAV146" s="819"/>
      <c r="IAW146" s="819"/>
      <c r="IAX146" s="819"/>
      <c r="IAY146" s="819"/>
      <c r="IAZ146" s="819"/>
      <c r="IBA146" s="819"/>
      <c r="IBB146" s="819"/>
      <c r="IBC146" s="819"/>
      <c r="IBD146" s="819"/>
      <c r="IBE146" s="819"/>
      <c r="IBF146" s="819"/>
      <c r="IBG146" s="819"/>
      <c r="IBH146" s="819"/>
      <c r="IBI146" s="819"/>
      <c r="IBJ146" s="819"/>
      <c r="IBK146" s="819"/>
      <c r="IBL146" s="819"/>
      <c r="IBM146" s="819"/>
      <c r="IBN146" s="819"/>
      <c r="IBO146" s="819"/>
      <c r="IBP146" s="819"/>
      <c r="IBQ146" s="819"/>
      <c r="IBR146" s="819"/>
      <c r="IBS146" s="819"/>
      <c r="IBT146" s="819"/>
      <c r="IBU146" s="819"/>
      <c r="IBV146" s="819"/>
      <c r="IBW146" s="819"/>
      <c r="IBX146" s="819"/>
      <c r="IBY146" s="819"/>
      <c r="IBZ146" s="819"/>
      <c r="ICA146" s="819"/>
      <c r="ICB146" s="819"/>
      <c r="ICC146" s="819"/>
      <c r="ICD146" s="819"/>
      <c r="ICE146" s="819"/>
      <c r="ICF146" s="819"/>
      <c r="ICG146" s="819"/>
      <c r="ICH146" s="819"/>
      <c r="ICI146" s="819"/>
      <c r="ICJ146" s="819"/>
      <c r="ICK146" s="819"/>
      <c r="ICL146" s="819"/>
      <c r="ICM146" s="819"/>
      <c r="ICN146" s="819"/>
      <c r="ICO146" s="819"/>
      <c r="ICP146" s="819"/>
      <c r="ICQ146" s="819"/>
      <c r="ICR146" s="819"/>
      <c r="ICS146" s="819"/>
      <c r="ICT146" s="819"/>
      <c r="ICU146" s="819"/>
      <c r="ICV146" s="819"/>
      <c r="ICW146" s="819"/>
      <c r="ICX146" s="819"/>
      <c r="ICY146" s="819"/>
      <c r="ICZ146" s="819"/>
      <c r="IDA146" s="819"/>
      <c r="IDB146" s="819"/>
      <c r="IDC146" s="819"/>
      <c r="IDD146" s="819"/>
      <c r="IDE146" s="819"/>
      <c r="IDF146" s="819"/>
      <c r="IDG146" s="819"/>
      <c r="IDH146" s="819"/>
      <c r="IDI146" s="819"/>
      <c r="IDJ146" s="819"/>
      <c r="IDK146" s="819"/>
      <c r="IDL146" s="819"/>
      <c r="IDM146" s="819"/>
      <c r="IDN146" s="819"/>
      <c r="IDO146" s="819"/>
      <c r="IDP146" s="819"/>
      <c r="IDQ146" s="819"/>
      <c r="IDR146" s="819"/>
      <c r="IDS146" s="819"/>
      <c r="IDT146" s="819"/>
      <c r="IDU146" s="819"/>
      <c r="IDV146" s="819"/>
      <c r="IDW146" s="819"/>
      <c r="IDX146" s="819"/>
      <c r="IDY146" s="819"/>
      <c r="IDZ146" s="819"/>
      <c r="IEA146" s="819"/>
      <c r="IEB146" s="819"/>
      <c r="IEC146" s="819"/>
      <c r="IED146" s="819"/>
      <c r="IEE146" s="819"/>
      <c r="IEF146" s="819"/>
      <c r="IEG146" s="819"/>
      <c r="IEH146" s="819"/>
      <c r="IEI146" s="819"/>
      <c r="IEJ146" s="819"/>
      <c r="IEK146" s="819"/>
      <c r="IEL146" s="819"/>
      <c r="IEM146" s="819"/>
      <c r="IEN146" s="819"/>
      <c r="IEO146" s="819"/>
      <c r="IEP146" s="819"/>
      <c r="IEQ146" s="819"/>
      <c r="IER146" s="819"/>
      <c r="IES146" s="819"/>
      <c r="IET146" s="819"/>
      <c r="IEU146" s="819"/>
      <c r="IEV146" s="819"/>
      <c r="IEW146" s="819"/>
      <c r="IEX146" s="819"/>
      <c r="IEY146" s="819"/>
      <c r="IEZ146" s="819"/>
      <c r="IFA146" s="819"/>
      <c r="IFB146" s="819"/>
      <c r="IFC146" s="819"/>
      <c r="IFD146" s="819"/>
      <c r="IFE146" s="819"/>
      <c r="IFF146" s="819"/>
      <c r="IFG146" s="819"/>
      <c r="IFH146" s="819"/>
      <c r="IFI146" s="819"/>
      <c r="IFJ146" s="819"/>
      <c r="IFK146" s="819"/>
      <c r="IFL146" s="819"/>
      <c r="IFM146" s="819"/>
      <c r="IFN146" s="819"/>
      <c r="IFO146" s="819"/>
      <c r="IFP146" s="819"/>
      <c r="IFQ146" s="819"/>
      <c r="IFR146" s="819"/>
      <c r="IFS146" s="819"/>
      <c r="IFT146" s="819"/>
      <c r="IFU146" s="819"/>
      <c r="IFV146" s="819"/>
      <c r="IFW146" s="819"/>
      <c r="IFX146" s="819"/>
      <c r="IFY146" s="819"/>
      <c r="IFZ146" s="819"/>
      <c r="IGA146" s="819"/>
      <c r="IGB146" s="819"/>
      <c r="IGC146" s="819"/>
      <c r="IGD146" s="819"/>
      <c r="IGE146" s="819"/>
      <c r="IGF146" s="819"/>
      <c r="IGG146" s="819"/>
      <c r="IGH146" s="819"/>
      <c r="IGI146" s="819"/>
      <c r="IGJ146" s="819"/>
      <c r="IGK146" s="819"/>
      <c r="IGL146" s="819"/>
      <c r="IGM146" s="819"/>
      <c r="IGN146" s="819"/>
      <c r="IGO146" s="819"/>
      <c r="IGP146" s="819"/>
      <c r="IGQ146" s="819"/>
      <c r="IGR146" s="819"/>
      <c r="IGS146" s="819"/>
      <c r="IGT146" s="819"/>
      <c r="IGU146" s="819"/>
      <c r="IGV146" s="819"/>
      <c r="IGW146" s="819"/>
      <c r="IGX146" s="819"/>
      <c r="IGY146" s="819"/>
      <c r="IGZ146" s="819"/>
      <c r="IHA146" s="819"/>
      <c r="IHB146" s="819"/>
      <c r="IHC146" s="819"/>
      <c r="IHD146" s="819"/>
      <c r="IHE146" s="819"/>
      <c r="IHF146" s="819"/>
      <c r="IHG146" s="819"/>
      <c r="IHH146" s="819"/>
      <c r="IHI146" s="819"/>
      <c r="IHJ146" s="819"/>
      <c r="IHK146" s="819"/>
      <c r="IHL146" s="819"/>
      <c r="IHM146" s="819"/>
      <c r="IHN146" s="819"/>
      <c r="IHO146" s="819"/>
      <c r="IHP146" s="819"/>
      <c r="IHQ146" s="819"/>
      <c r="IHR146" s="819"/>
      <c r="IHS146" s="819"/>
      <c r="IHT146" s="819"/>
      <c r="IHU146" s="819"/>
      <c r="IHV146" s="819"/>
      <c r="IHW146" s="819"/>
      <c r="IHX146" s="819"/>
      <c r="IHY146" s="819"/>
      <c r="IHZ146" s="819"/>
      <c r="IIA146" s="819"/>
      <c r="IIB146" s="819"/>
      <c r="IIC146" s="819"/>
      <c r="IID146" s="819"/>
      <c r="IIE146" s="819"/>
      <c r="IIF146" s="819"/>
      <c r="IIG146" s="819"/>
      <c r="IIH146" s="819"/>
      <c r="III146" s="819"/>
      <c r="IIJ146" s="819"/>
      <c r="IIK146" s="819"/>
      <c r="IIL146" s="819"/>
      <c r="IIM146" s="819"/>
      <c r="IIN146" s="819"/>
      <c r="IIO146" s="819"/>
      <c r="IIP146" s="819"/>
      <c r="IIQ146" s="819"/>
      <c r="IIR146" s="819"/>
      <c r="IIS146" s="819"/>
      <c r="IIT146" s="819"/>
      <c r="IIU146" s="819"/>
      <c r="IIV146" s="819"/>
      <c r="IIW146" s="819"/>
      <c r="IIX146" s="819"/>
      <c r="IIY146" s="819"/>
      <c r="IIZ146" s="819"/>
      <c r="IJA146" s="819"/>
      <c r="IJB146" s="819"/>
      <c r="IJC146" s="819"/>
      <c r="IJD146" s="819"/>
      <c r="IJE146" s="819"/>
      <c r="IJF146" s="819"/>
      <c r="IJG146" s="819"/>
      <c r="IJH146" s="819"/>
      <c r="IJI146" s="819"/>
      <c r="IJJ146" s="819"/>
      <c r="IJK146" s="819"/>
      <c r="IJL146" s="819"/>
      <c r="IJM146" s="819"/>
      <c r="IJN146" s="819"/>
      <c r="IJO146" s="819"/>
      <c r="IJP146" s="819"/>
      <c r="IJQ146" s="819"/>
      <c r="IJR146" s="819"/>
      <c r="IJS146" s="819"/>
      <c r="IJT146" s="819"/>
      <c r="IJU146" s="819"/>
      <c r="IJV146" s="819"/>
      <c r="IJW146" s="819"/>
      <c r="IJX146" s="819"/>
      <c r="IJY146" s="819"/>
      <c r="IJZ146" s="819"/>
      <c r="IKA146" s="819"/>
      <c r="IKB146" s="819"/>
      <c r="IKC146" s="819"/>
      <c r="IKD146" s="819"/>
      <c r="IKE146" s="819"/>
      <c r="IKF146" s="819"/>
      <c r="IKG146" s="819"/>
      <c r="IKH146" s="819"/>
      <c r="IKI146" s="819"/>
      <c r="IKJ146" s="819"/>
      <c r="IKK146" s="819"/>
      <c r="IKL146" s="819"/>
      <c r="IKM146" s="819"/>
      <c r="IKN146" s="819"/>
      <c r="IKO146" s="819"/>
      <c r="IKP146" s="819"/>
      <c r="IKQ146" s="819"/>
      <c r="IKR146" s="819"/>
      <c r="IKS146" s="819"/>
      <c r="IKT146" s="819"/>
      <c r="IKU146" s="819"/>
      <c r="IKV146" s="819"/>
      <c r="IKW146" s="819"/>
      <c r="IKX146" s="819"/>
      <c r="IKY146" s="819"/>
      <c r="IKZ146" s="819"/>
      <c r="ILA146" s="819"/>
      <c r="ILB146" s="819"/>
      <c r="ILC146" s="819"/>
      <c r="ILD146" s="819"/>
      <c r="ILE146" s="819"/>
      <c r="ILF146" s="819"/>
      <c r="ILG146" s="819"/>
      <c r="ILH146" s="819"/>
      <c r="ILI146" s="819"/>
      <c r="ILJ146" s="819"/>
      <c r="ILK146" s="819"/>
      <c r="ILL146" s="819"/>
      <c r="ILM146" s="819"/>
      <c r="ILN146" s="819"/>
      <c r="ILO146" s="819"/>
      <c r="ILP146" s="819"/>
      <c r="ILQ146" s="819"/>
      <c r="ILR146" s="819"/>
      <c r="ILS146" s="819"/>
      <c r="ILT146" s="819"/>
      <c r="ILU146" s="819"/>
      <c r="ILV146" s="819"/>
      <c r="ILW146" s="819"/>
      <c r="ILX146" s="819"/>
      <c r="ILY146" s="819"/>
      <c r="ILZ146" s="819"/>
      <c r="IMA146" s="819"/>
      <c r="IMB146" s="819"/>
      <c r="IMC146" s="819"/>
      <c r="IMD146" s="819"/>
      <c r="IME146" s="819"/>
      <c r="IMF146" s="819"/>
      <c r="IMG146" s="819"/>
      <c r="IMH146" s="819"/>
      <c r="IMI146" s="819"/>
      <c r="IMJ146" s="819"/>
      <c r="IMK146" s="819"/>
      <c r="IML146" s="819"/>
      <c r="IMM146" s="819"/>
      <c r="IMN146" s="819"/>
      <c r="IMO146" s="819"/>
      <c r="IMP146" s="819"/>
      <c r="IMQ146" s="819"/>
      <c r="IMR146" s="819"/>
      <c r="IMS146" s="819"/>
      <c r="IMT146" s="819"/>
      <c r="IMU146" s="819"/>
      <c r="IMV146" s="819"/>
      <c r="IMW146" s="819"/>
      <c r="IMX146" s="819"/>
      <c r="IMY146" s="819"/>
      <c r="IMZ146" s="819"/>
      <c r="INA146" s="819"/>
      <c r="INB146" s="819"/>
      <c r="INC146" s="819"/>
      <c r="IND146" s="819"/>
      <c r="INE146" s="819"/>
      <c r="INF146" s="819"/>
      <c r="ING146" s="819"/>
      <c r="INH146" s="819"/>
      <c r="INI146" s="819"/>
      <c r="INJ146" s="819"/>
      <c r="INK146" s="819"/>
      <c r="INL146" s="819"/>
      <c r="INM146" s="819"/>
      <c r="INN146" s="819"/>
      <c r="INO146" s="819"/>
      <c r="INP146" s="819"/>
      <c r="INQ146" s="819"/>
      <c r="INR146" s="819"/>
      <c r="INS146" s="819"/>
      <c r="INT146" s="819"/>
      <c r="INU146" s="819"/>
      <c r="INV146" s="819"/>
      <c r="INW146" s="819"/>
      <c r="INX146" s="819"/>
      <c r="INY146" s="819"/>
      <c r="INZ146" s="819"/>
      <c r="IOA146" s="819"/>
      <c r="IOB146" s="819"/>
      <c r="IOC146" s="819"/>
      <c r="IOD146" s="819"/>
      <c r="IOE146" s="819"/>
      <c r="IOF146" s="819"/>
      <c r="IOG146" s="819"/>
      <c r="IOH146" s="819"/>
      <c r="IOI146" s="819"/>
      <c r="IOJ146" s="819"/>
      <c r="IOK146" s="819"/>
      <c r="IOL146" s="819"/>
      <c r="IOM146" s="819"/>
      <c r="ION146" s="819"/>
      <c r="IOO146" s="819"/>
      <c r="IOP146" s="819"/>
      <c r="IOQ146" s="819"/>
      <c r="IOR146" s="819"/>
      <c r="IOS146" s="819"/>
      <c r="IOT146" s="819"/>
      <c r="IOU146" s="819"/>
      <c r="IOV146" s="819"/>
      <c r="IOW146" s="819"/>
      <c r="IOX146" s="819"/>
      <c r="IOY146" s="819"/>
      <c r="IOZ146" s="819"/>
      <c r="IPA146" s="819"/>
      <c r="IPB146" s="819"/>
      <c r="IPC146" s="819"/>
      <c r="IPD146" s="819"/>
      <c r="IPE146" s="819"/>
      <c r="IPF146" s="819"/>
      <c r="IPG146" s="819"/>
      <c r="IPH146" s="819"/>
      <c r="IPI146" s="819"/>
      <c r="IPJ146" s="819"/>
      <c r="IPK146" s="819"/>
      <c r="IPL146" s="819"/>
      <c r="IPM146" s="819"/>
      <c r="IPN146" s="819"/>
      <c r="IPO146" s="819"/>
      <c r="IPP146" s="819"/>
      <c r="IPQ146" s="819"/>
      <c r="IPR146" s="819"/>
      <c r="IPS146" s="819"/>
      <c r="IPT146" s="819"/>
      <c r="IPU146" s="819"/>
      <c r="IPV146" s="819"/>
      <c r="IPW146" s="819"/>
      <c r="IPX146" s="819"/>
      <c r="IPY146" s="819"/>
      <c r="IPZ146" s="819"/>
      <c r="IQA146" s="819"/>
      <c r="IQB146" s="819"/>
      <c r="IQC146" s="819"/>
      <c r="IQD146" s="819"/>
      <c r="IQE146" s="819"/>
      <c r="IQF146" s="819"/>
      <c r="IQG146" s="819"/>
      <c r="IQH146" s="819"/>
      <c r="IQI146" s="819"/>
      <c r="IQJ146" s="819"/>
      <c r="IQK146" s="819"/>
      <c r="IQL146" s="819"/>
      <c r="IQM146" s="819"/>
      <c r="IQN146" s="819"/>
      <c r="IQO146" s="819"/>
      <c r="IQP146" s="819"/>
      <c r="IQQ146" s="819"/>
      <c r="IQR146" s="819"/>
      <c r="IQS146" s="819"/>
      <c r="IQT146" s="819"/>
      <c r="IQU146" s="819"/>
      <c r="IQV146" s="819"/>
      <c r="IQW146" s="819"/>
      <c r="IQX146" s="819"/>
      <c r="IQY146" s="819"/>
      <c r="IQZ146" s="819"/>
      <c r="IRA146" s="819"/>
      <c r="IRB146" s="819"/>
      <c r="IRC146" s="819"/>
      <c r="IRD146" s="819"/>
      <c r="IRE146" s="819"/>
      <c r="IRF146" s="819"/>
      <c r="IRG146" s="819"/>
      <c r="IRH146" s="819"/>
      <c r="IRI146" s="819"/>
      <c r="IRJ146" s="819"/>
      <c r="IRK146" s="819"/>
      <c r="IRL146" s="819"/>
      <c r="IRM146" s="819"/>
      <c r="IRN146" s="819"/>
      <c r="IRO146" s="819"/>
      <c r="IRP146" s="819"/>
      <c r="IRQ146" s="819"/>
      <c r="IRR146" s="819"/>
      <c r="IRS146" s="819"/>
      <c r="IRT146" s="819"/>
      <c r="IRU146" s="819"/>
      <c r="IRV146" s="819"/>
      <c r="IRW146" s="819"/>
      <c r="IRX146" s="819"/>
      <c r="IRY146" s="819"/>
      <c r="IRZ146" s="819"/>
      <c r="ISA146" s="819"/>
      <c r="ISB146" s="819"/>
      <c r="ISC146" s="819"/>
      <c r="ISD146" s="819"/>
      <c r="ISE146" s="819"/>
      <c r="ISF146" s="819"/>
      <c r="ISG146" s="819"/>
      <c r="ISH146" s="819"/>
      <c r="ISI146" s="819"/>
      <c r="ISJ146" s="819"/>
      <c r="ISK146" s="819"/>
      <c r="ISL146" s="819"/>
      <c r="ISM146" s="819"/>
      <c r="ISN146" s="819"/>
      <c r="ISO146" s="819"/>
      <c r="ISP146" s="819"/>
      <c r="ISQ146" s="819"/>
      <c r="ISR146" s="819"/>
      <c r="ISS146" s="819"/>
      <c r="IST146" s="819"/>
      <c r="ISU146" s="819"/>
      <c r="ISV146" s="819"/>
      <c r="ISW146" s="819"/>
      <c r="ISX146" s="819"/>
      <c r="ISY146" s="819"/>
      <c r="ISZ146" s="819"/>
      <c r="ITA146" s="819"/>
      <c r="ITB146" s="819"/>
      <c r="ITC146" s="819"/>
      <c r="ITD146" s="819"/>
      <c r="ITE146" s="819"/>
      <c r="ITF146" s="819"/>
      <c r="ITG146" s="819"/>
      <c r="ITH146" s="819"/>
      <c r="ITI146" s="819"/>
      <c r="ITJ146" s="819"/>
      <c r="ITK146" s="819"/>
      <c r="ITL146" s="819"/>
      <c r="ITM146" s="819"/>
      <c r="ITN146" s="819"/>
      <c r="ITO146" s="819"/>
      <c r="ITP146" s="819"/>
      <c r="ITQ146" s="819"/>
      <c r="ITR146" s="819"/>
      <c r="ITS146" s="819"/>
      <c r="ITT146" s="819"/>
      <c r="ITU146" s="819"/>
      <c r="ITV146" s="819"/>
      <c r="ITW146" s="819"/>
      <c r="ITX146" s="819"/>
      <c r="ITY146" s="819"/>
      <c r="ITZ146" s="819"/>
      <c r="IUA146" s="819"/>
      <c r="IUB146" s="819"/>
      <c r="IUC146" s="819"/>
      <c r="IUD146" s="819"/>
      <c r="IUE146" s="819"/>
      <c r="IUF146" s="819"/>
      <c r="IUG146" s="819"/>
      <c r="IUH146" s="819"/>
      <c r="IUI146" s="819"/>
      <c r="IUJ146" s="819"/>
      <c r="IUK146" s="819"/>
      <c r="IUL146" s="819"/>
      <c r="IUM146" s="819"/>
      <c r="IUN146" s="819"/>
      <c r="IUO146" s="819"/>
      <c r="IUP146" s="819"/>
      <c r="IUQ146" s="819"/>
      <c r="IUR146" s="819"/>
      <c r="IUS146" s="819"/>
      <c r="IUT146" s="819"/>
      <c r="IUU146" s="819"/>
      <c r="IUV146" s="819"/>
      <c r="IUW146" s="819"/>
      <c r="IUX146" s="819"/>
      <c r="IUY146" s="819"/>
      <c r="IUZ146" s="819"/>
      <c r="IVA146" s="819"/>
      <c r="IVB146" s="819"/>
      <c r="IVC146" s="819"/>
      <c r="IVD146" s="819"/>
      <c r="IVE146" s="819"/>
      <c r="IVF146" s="819"/>
      <c r="IVG146" s="819"/>
      <c r="IVH146" s="819"/>
      <c r="IVI146" s="819"/>
      <c r="IVJ146" s="819"/>
      <c r="IVK146" s="819"/>
      <c r="IVL146" s="819"/>
      <c r="IVM146" s="819"/>
      <c r="IVN146" s="819"/>
      <c r="IVO146" s="819"/>
      <c r="IVP146" s="819"/>
      <c r="IVQ146" s="819"/>
      <c r="IVR146" s="819"/>
      <c r="IVS146" s="819"/>
      <c r="IVT146" s="819"/>
      <c r="IVU146" s="819"/>
      <c r="IVV146" s="819"/>
      <c r="IVW146" s="819"/>
      <c r="IVX146" s="819"/>
      <c r="IVY146" s="819"/>
      <c r="IVZ146" s="819"/>
      <c r="IWA146" s="819"/>
      <c r="IWB146" s="819"/>
      <c r="IWC146" s="819"/>
      <c r="IWD146" s="819"/>
      <c r="IWE146" s="819"/>
      <c r="IWF146" s="819"/>
      <c r="IWG146" s="819"/>
      <c r="IWH146" s="819"/>
      <c r="IWI146" s="819"/>
      <c r="IWJ146" s="819"/>
      <c r="IWK146" s="819"/>
      <c r="IWL146" s="819"/>
      <c r="IWM146" s="819"/>
      <c r="IWN146" s="819"/>
      <c r="IWO146" s="819"/>
      <c r="IWP146" s="819"/>
      <c r="IWQ146" s="819"/>
      <c r="IWR146" s="819"/>
      <c r="IWS146" s="819"/>
      <c r="IWT146" s="819"/>
      <c r="IWU146" s="819"/>
      <c r="IWV146" s="819"/>
      <c r="IWW146" s="819"/>
      <c r="IWX146" s="819"/>
      <c r="IWY146" s="819"/>
      <c r="IWZ146" s="819"/>
      <c r="IXA146" s="819"/>
      <c r="IXB146" s="819"/>
      <c r="IXC146" s="819"/>
      <c r="IXD146" s="819"/>
      <c r="IXE146" s="819"/>
      <c r="IXF146" s="819"/>
      <c r="IXG146" s="819"/>
      <c r="IXH146" s="819"/>
      <c r="IXI146" s="819"/>
      <c r="IXJ146" s="819"/>
      <c r="IXK146" s="819"/>
      <c r="IXL146" s="819"/>
      <c r="IXM146" s="819"/>
      <c r="IXN146" s="819"/>
      <c r="IXO146" s="819"/>
      <c r="IXP146" s="819"/>
      <c r="IXQ146" s="819"/>
      <c r="IXR146" s="819"/>
      <c r="IXS146" s="819"/>
      <c r="IXT146" s="819"/>
      <c r="IXU146" s="819"/>
      <c r="IXV146" s="819"/>
      <c r="IXW146" s="819"/>
      <c r="IXX146" s="819"/>
      <c r="IXY146" s="819"/>
      <c r="IXZ146" s="819"/>
      <c r="IYA146" s="819"/>
      <c r="IYB146" s="819"/>
      <c r="IYC146" s="819"/>
      <c r="IYD146" s="819"/>
      <c r="IYE146" s="819"/>
      <c r="IYF146" s="819"/>
      <c r="IYG146" s="819"/>
      <c r="IYH146" s="819"/>
      <c r="IYI146" s="819"/>
      <c r="IYJ146" s="819"/>
      <c r="IYK146" s="819"/>
      <c r="IYL146" s="819"/>
      <c r="IYM146" s="819"/>
      <c r="IYN146" s="819"/>
      <c r="IYO146" s="819"/>
      <c r="IYP146" s="819"/>
      <c r="IYQ146" s="819"/>
      <c r="IYR146" s="819"/>
      <c r="IYS146" s="819"/>
      <c r="IYT146" s="819"/>
      <c r="IYU146" s="819"/>
      <c r="IYV146" s="819"/>
      <c r="IYW146" s="819"/>
      <c r="IYX146" s="819"/>
      <c r="IYY146" s="819"/>
      <c r="IYZ146" s="819"/>
      <c r="IZA146" s="819"/>
      <c r="IZB146" s="819"/>
      <c r="IZC146" s="819"/>
      <c r="IZD146" s="819"/>
      <c r="IZE146" s="819"/>
      <c r="IZF146" s="819"/>
      <c r="IZG146" s="819"/>
      <c r="IZH146" s="819"/>
      <c r="IZI146" s="819"/>
      <c r="IZJ146" s="819"/>
      <c r="IZK146" s="819"/>
      <c r="IZL146" s="819"/>
      <c r="IZM146" s="819"/>
      <c r="IZN146" s="819"/>
      <c r="IZO146" s="819"/>
      <c r="IZP146" s="819"/>
      <c r="IZQ146" s="819"/>
      <c r="IZR146" s="819"/>
      <c r="IZS146" s="819"/>
      <c r="IZT146" s="819"/>
      <c r="IZU146" s="819"/>
      <c r="IZV146" s="819"/>
      <c r="IZW146" s="819"/>
      <c r="IZX146" s="819"/>
      <c r="IZY146" s="819"/>
      <c r="IZZ146" s="819"/>
      <c r="JAA146" s="819"/>
      <c r="JAB146" s="819"/>
      <c r="JAC146" s="819"/>
      <c r="JAD146" s="819"/>
      <c r="JAE146" s="819"/>
      <c r="JAF146" s="819"/>
      <c r="JAG146" s="819"/>
      <c r="JAH146" s="819"/>
      <c r="JAI146" s="819"/>
      <c r="JAJ146" s="819"/>
      <c r="JAK146" s="819"/>
      <c r="JAL146" s="819"/>
      <c r="JAM146" s="819"/>
      <c r="JAN146" s="819"/>
      <c r="JAO146" s="819"/>
      <c r="JAP146" s="819"/>
      <c r="JAQ146" s="819"/>
      <c r="JAR146" s="819"/>
      <c r="JAS146" s="819"/>
      <c r="JAT146" s="819"/>
      <c r="JAU146" s="819"/>
      <c r="JAV146" s="819"/>
      <c r="JAW146" s="819"/>
      <c r="JAX146" s="819"/>
      <c r="JAY146" s="819"/>
      <c r="JAZ146" s="819"/>
      <c r="JBA146" s="819"/>
      <c r="JBB146" s="819"/>
      <c r="JBC146" s="819"/>
      <c r="JBD146" s="819"/>
      <c r="JBE146" s="819"/>
      <c r="JBF146" s="819"/>
      <c r="JBG146" s="819"/>
      <c r="JBH146" s="819"/>
      <c r="JBI146" s="819"/>
      <c r="JBJ146" s="819"/>
      <c r="JBK146" s="819"/>
      <c r="JBL146" s="819"/>
      <c r="JBM146" s="819"/>
      <c r="JBN146" s="819"/>
      <c r="JBO146" s="819"/>
      <c r="JBP146" s="819"/>
      <c r="JBQ146" s="819"/>
      <c r="JBR146" s="819"/>
      <c r="JBS146" s="819"/>
      <c r="JBT146" s="819"/>
      <c r="JBU146" s="819"/>
      <c r="JBV146" s="819"/>
      <c r="JBW146" s="819"/>
      <c r="JBX146" s="819"/>
      <c r="JBY146" s="819"/>
      <c r="JBZ146" s="819"/>
      <c r="JCA146" s="819"/>
      <c r="JCB146" s="819"/>
      <c r="JCC146" s="819"/>
      <c r="JCD146" s="819"/>
      <c r="JCE146" s="819"/>
      <c r="JCF146" s="819"/>
      <c r="JCG146" s="819"/>
      <c r="JCH146" s="819"/>
      <c r="JCI146" s="819"/>
      <c r="JCJ146" s="819"/>
      <c r="JCK146" s="819"/>
      <c r="JCL146" s="819"/>
      <c r="JCM146" s="819"/>
      <c r="JCN146" s="819"/>
      <c r="JCO146" s="819"/>
      <c r="JCP146" s="819"/>
      <c r="JCQ146" s="819"/>
      <c r="JCR146" s="819"/>
      <c r="JCS146" s="819"/>
      <c r="JCT146" s="819"/>
      <c r="JCU146" s="819"/>
      <c r="JCV146" s="819"/>
      <c r="JCW146" s="819"/>
      <c r="JCX146" s="819"/>
      <c r="JCY146" s="819"/>
      <c r="JCZ146" s="819"/>
      <c r="JDA146" s="819"/>
      <c r="JDB146" s="819"/>
      <c r="JDC146" s="819"/>
      <c r="JDD146" s="819"/>
      <c r="JDE146" s="819"/>
      <c r="JDF146" s="819"/>
      <c r="JDG146" s="819"/>
      <c r="JDH146" s="819"/>
      <c r="JDI146" s="819"/>
      <c r="JDJ146" s="819"/>
      <c r="JDK146" s="819"/>
      <c r="JDL146" s="819"/>
      <c r="JDM146" s="819"/>
      <c r="JDN146" s="819"/>
      <c r="JDO146" s="819"/>
      <c r="JDP146" s="819"/>
      <c r="JDQ146" s="819"/>
      <c r="JDR146" s="819"/>
      <c r="JDS146" s="819"/>
      <c r="JDT146" s="819"/>
      <c r="JDU146" s="819"/>
      <c r="JDV146" s="819"/>
      <c r="JDW146" s="819"/>
      <c r="JDX146" s="819"/>
      <c r="JDY146" s="819"/>
      <c r="JDZ146" s="819"/>
      <c r="JEA146" s="819"/>
      <c r="JEB146" s="819"/>
      <c r="JEC146" s="819"/>
      <c r="JED146" s="819"/>
      <c r="JEE146" s="819"/>
      <c r="JEF146" s="819"/>
      <c r="JEG146" s="819"/>
      <c r="JEH146" s="819"/>
      <c r="JEI146" s="819"/>
      <c r="JEJ146" s="819"/>
      <c r="JEK146" s="819"/>
      <c r="JEL146" s="819"/>
      <c r="JEM146" s="819"/>
      <c r="JEN146" s="819"/>
      <c r="JEO146" s="819"/>
      <c r="JEP146" s="819"/>
      <c r="JEQ146" s="819"/>
      <c r="JER146" s="819"/>
      <c r="JES146" s="819"/>
      <c r="JET146" s="819"/>
      <c r="JEU146" s="819"/>
      <c r="JEV146" s="819"/>
      <c r="JEW146" s="819"/>
      <c r="JEX146" s="819"/>
      <c r="JEY146" s="819"/>
      <c r="JEZ146" s="819"/>
      <c r="JFA146" s="819"/>
      <c r="JFB146" s="819"/>
      <c r="JFC146" s="819"/>
      <c r="JFD146" s="819"/>
      <c r="JFE146" s="819"/>
      <c r="JFF146" s="819"/>
      <c r="JFG146" s="819"/>
      <c r="JFH146" s="819"/>
      <c r="JFI146" s="819"/>
      <c r="JFJ146" s="819"/>
      <c r="JFK146" s="819"/>
      <c r="JFL146" s="819"/>
      <c r="JFM146" s="819"/>
      <c r="JFN146" s="819"/>
      <c r="JFO146" s="819"/>
      <c r="JFP146" s="819"/>
      <c r="JFQ146" s="819"/>
      <c r="JFR146" s="819"/>
      <c r="JFS146" s="819"/>
      <c r="JFT146" s="819"/>
      <c r="JFU146" s="819"/>
      <c r="JFV146" s="819"/>
      <c r="JFW146" s="819"/>
      <c r="JFX146" s="819"/>
      <c r="JFY146" s="819"/>
      <c r="JFZ146" s="819"/>
      <c r="JGA146" s="819"/>
      <c r="JGB146" s="819"/>
      <c r="JGC146" s="819"/>
      <c r="JGD146" s="819"/>
      <c r="JGE146" s="819"/>
      <c r="JGF146" s="819"/>
      <c r="JGG146" s="819"/>
      <c r="JGH146" s="819"/>
      <c r="JGI146" s="819"/>
      <c r="JGJ146" s="819"/>
      <c r="JGK146" s="819"/>
      <c r="JGL146" s="819"/>
      <c r="JGM146" s="819"/>
      <c r="JGN146" s="819"/>
      <c r="JGO146" s="819"/>
      <c r="JGP146" s="819"/>
      <c r="JGQ146" s="819"/>
      <c r="JGR146" s="819"/>
      <c r="JGS146" s="819"/>
      <c r="JGT146" s="819"/>
      <c r="JGU146" s="819"/>
      <c r="JGV146" s="819"/>
      <c r="JGW146" s="819"/>
      <c r="JGX146" s="819"/>
      <c r="JGY146" s="819"/>
      <c r="JGZ146" s="819"/>
      <c r="JHA146" s="819"/>
      <c r="JHB146" s="819"/>
      <c r="JHC146" s="819"/>
      <c r="JHD146" s="819"/>
      <c r="JHE146" s="819"/>
      <c r="JHF146" s="819"/>
      <c r="JHG146" s="819"/>
      <c r="JHH146" s="819"/>
      <c r="JHI146" s="819"/>
      <c r="JHJ146" s="819"/>
      <c r="JHK146" s="819"/>
      <c r="JHL146" s="819"/>
      <c r="JHM146" s="819"/>
      <c r="JHN146" s="819"/>
      <c r="JHO146" s="819"/>
      <c r="JHP146" s="819"/>
      <c r="JHQ146" s="819"/>
      <c r="JHR146" s="819"/>
      <c r="JHS146" s="819"/>
      <c r="JHT146" s="819"/>
      <c r="JHU146" s="819"/>
      <c r="JHV146" s="819"/>
      <c r="JHW146" s="819"/>
      <c r="JHX146" s="819"/>
      <c r="JHY146" s="819"/>
      <c r="JHZ146" s="819"/>
      <c r="JIA146" s="819"/>
      <c r="JIB146" s="819"/>
      <c r="JIC146" s="819"/>
      <c r="JID146" s="819"/>
      <c r="JIE146" s="819"/>
      <c r="JIF146" s="819"/>
      <c r="JIG146" s="819"/>
      <c r="JIH146" s="819"/>
      <c r="JII146" s="819"/>
      <c r="JIJ146" s="819"/>
      <c r="JIK146" s="819"/>
      <c r="JIL146" s="819"/>
      <c r="JIM146" s="819"/>
      <c r="JIN146" s="819"/>
      <c r="JIO146" s="819"/>
      <c r="JIP146" s="819"/>
      <c r="JIQ146" s="819"/>
      <c r="JIR146" s="819"/>
      <c r="JIS146" s="819"/>
      <c r="JIT146" s="819"/>
      <c r="JIU146" s="819"/>
      <c r="JIV146" s="819"/>
      <c r="JIW146" s="819"/>
      <c r="JIX146" s="819"/>
      <c r="JIY146" s="819"/>
      <c r="JIZ146" s="819"/>
      <c r="JJA146" s="819"/>
      <c r="JJB146" s="819"/>
      <c r="JJC146" s="819"/>
      <c r="JJD146" s="819"/>
      <c r="JJE146" s="819"/>
      <c r="JJF146" s="819"/>
      <c r="JJG146" s="819"/>
      <c r="JJH146" s="819"/>
      <c r="JJI146" s="819"/>
      <c r="JJJ146" s="819"/>
      <c r="JJK146" s="819"/>
      <c r="JJL146" s="819"/>
      <c r="JJM146" s="819"/>
      <c r="JJN146" s="819"/>
      <c r="JJO146" s="819"/>
      <c r="JJP146" s="819"/>
      <c r="JJQ146" s="819"/>
      <c r="JJR146" s="819"/>
      <c r="JJS146" s="819"/>
      <c r="JJT146" s="819"/>
      <c r="JJU146" s="819"/>
      <c r="JJV146" s="819"/>
      <c r="JJW146" s="819"/>
      <c r="JJX146" s="819"/>
      <c r="JJY146" s="819"/>
      <c r="JJZ146" s="819"/>
      <c r="JKA146" s="819"/>
      <c r="JKB146" s="819"/>
      <c r="JKC146" s="819"/>
      <c r="JKD146" s="819"/>
      <c r="JKE146" s="819"/>
      <c r="JKF146" s="819"/>
      <c r="JKG146" s="819"/>
      <c r="JKH146" s="819"/>
      <c r="JKI146" s="819"/>
      <c r="JKJ146" s="819"/>
      <c r="JKK146" s="819"/>
      <c r="JKL146" s="819"/>
      <c r="JKM146" s="819"/>
      <c r="JKN146" s="819"/>
      <c r="JKO146" s="819"/>
      <c r="JKP146" s="819"/>
      <c r="JKQ146" s="819"/>
      <c r="JKR146" s="819"/>
      <c r="JKS146" s="819"/>
      <c r="JKT146" s="819"/>
      <c r="JKU146" s="819"/>
      <c r="JKV146" s="819"/>
      <c r="JKW146" s="819"/>
      <c r="JKX146" s="819"/>
      <c r="JKY146" s="819"/>
      <c r="JKZ146" s="819"/>
      <c r="JLA146" s="819"/>
      <c r="JLB146" s="819"/>
      <c r="JLC146" s="819"/>
      <c r="JLD146" s="819"/>
      <c r="JLE146" s="819"/>
      <c r="JLF146" s="819"/>
      <c r="JLG146" s="819"/>
      <c r="JLH146" s="819"/>
      <c r="JLI146" s="819"/>
      <c r="JLJ146" s="819"/>
      <c r="JLK146" s="819"/>
      <c r="JLL146" s="819"/>
      <c r="JLM146" s="819"/>
      <c r="JLN146" s="819"/>
      <c r="JLO146" s="819"/>
      <c r="JLP146" s="819"/>
      <c r="JLQ146" s="819"/>
      <c r="JLR146" s="819"/>
      <c r="JLS146" s="819"/>
      <c r="JLT146" s="819"/>
      <c r="JLU146" s="819"/>
      <c r="JLV146" s="819"/>
      <c r="JLW146" s="819"/>
      <c r="JLX146" s="819"/>
      <c r="JLY146" s="819"/>
      <c r="JLZ146" s="819"/>
      <c r="JMA146" s="819"/>
      <c r="JMB146" s="819"/>
      <c r="JMC146" s="819"/>
      <c r="JMD146" s="819"/>
      <c r="JME146" s="819"/>
      <c r="JMF146" s="819"/>
      <c r="JMG146" s="819"/>
      <c r="JMH146" s="819"/>
      <c r="JMI146" s="819"/>
      <c r="JMJ146" s="819"/>
      <c r="JMK146" s="819"/>
      <c r="JML146" s="819"/>
      <c r="JMM146" s="819"/>
      <c r="JMN146" s="819"/>
      <c r="JMO146" s="819"/>
      <c r="JMP146" s="819"/>
      <c r="JMQ146" s="819"/>
      <c r="JMR146" s="819"/>
      <c r="JMS146" s="819"/>
      <c r="JMT146" s="819"/>
      <c r="JMU146" s="819"/>
      <c r="JMV146" s="819"/>
      <c r="JMW146" s="819"/>
      <c r="JMX146" s="819"/>
      <c r="JMY146" s="819"/>
      <c r="JMZ146" s="819"/>
      <c r="JNA146" s="819"/>
      <c r="JNB146" s="819"/>
      <c r="JNC146" s="819"/>
      <c r="JND146" s="819"/>
      <c r="JNE146" s="819"/>
      <c r="JNF146" s="819"/>
      <c r="JNG146" s="819"/>
      <c r="JNH146" s="819"/>
      <c r="JNI146" s="819"/>
      <c r="JNJ146" s="819"/>
      <c r="JNK146" s="819"/>
      <c r="JNL146" s="819"/>
      <c r="JNM146" s="819"/>
      <c r="JNN146" s="819"/>
      <c r="JNO146" s="819"/>
      <c r="JNP146" s="819"/>
      <c r="JNQ146" s="819"/>
      <c r="JNR146" s="819"/>
      <c r="JNS146" s="819"/>
      <c r="JNT146" s="819"/>
      <c r="JNU146" s="819"/>
      <c r="JNV146" s="819"/>
      <c r="JNW146" s="819"/>
      <c r="JNX146" s="819"/>
      <c r="JNY146" s="819"/>
      <c r="JNZ146" s="819"/>
      <c r="JOA146" s="819"/>
      <c r="JOB146" s="819"/>
      <c r="JOC146" s="819"/>
      <c r="JOD146" s="819"/>
      <c r="JOE146" s="819"/>
      <c r="JOF146" s="819"/>
      <c r="JOG146" s="819"/>
      <c r="JOH146" s="819"/>
      <c r="JOI146" s="819"/>
      <c r="JOJ146" s="819"/>
      <c r="JOK146" s="819"/>
      <c r="JOL146" s="819"/>
      <c r="JOM146" s="819"/>
      <c r="JON146" s="819"/>
      <c r="JOO146" s="819"/>
      <c r="JOP146" s="819"/>
      <c r="JOQ146" s="819"/>
      <c r="JOR146" s="819"/>
      <c r="JOS146" s="819"/>
      <c r="JOT146" s="819"/>
      <c r="JOU146" s="819"/>
      <c r="JOV146" s="819"/>
      <c r="JOW146" s="819"/>
      <c r="JOX146" s="819"/>
      <c r="JOY146" s="819"/>
      <c r="JOZ146" s="819"/>
      <c r="JPA146" s="819"/>
      <c r="JPB146" s="819"/>
      <c r="JPC146" s="819"/>
      <c r="JPD146" s="819"/>
      <c r="JPE146" s="819"/>
      <c r="JPF146" s="819"/>
      <c r="JPG146" s="819"/>
      <c r="JPH146" s="819"/>
      <c r="JPI146" s="819"/>
      <c r="JPJ146" s="819"/>
      <c r="JPK146" s="819"/>
      <c r="JPL146" s="819"/>
      <c r="JPM146" s="819"/>
      <c r="JPN146" s="819"/>
      <c r="JPO146" s="819"/>
      <c r="JPP146" s="819"/>
      <c r="JPQ146" s="819"/>
      <c r="JPR146" s="819"/>
      <c r="JPS146" s="819"/>
      <c r="JPT146" s="819"/>
      <c r="JPU146" s="819"/>
      <c r="JPV146" s="819"/>
      <c r="JPW146" s="819"/>
      <c r="JPX146" s="819"/>
      <c r="JPY146" s="819"/>
      <c r="JPZ146" s="819"/>
      <c r="JQA146" s="819"/>
      <c r="JQB146" s="819"/>
      <c r="JQC146" s="819"/>
      <c r="JQD146" s="819"/>
      <c r="JQE146" s="819"/>
      <c r="JQF146" s="819"/>
      <c r="JQG146" s="819"/>
      <c r="JQH146" s="819"/>
      <c r="JQI146" s="819"/>
      <c r="JQJ146" s="819"/>
      <c r="JQK146" s="819"/>
      <c r="JQL146" s="819"/>
      <c r="JQM146" s="819"/>
      <c r="JQN146" s="819"/>
      <c r="JQO146" s="819"/>
      <c r="JQP146" s="819"/>
      <c r="JQQ146" s="819"/>
      <c r="JQR146" s="819"/>
      <c r="JQS146" s="819"/>
      <c r="JQT146" s="819"/>
      <c r="JQU146" s="819"/>
      <c r="JQV146" s="819"/>
      <c r="JQW146" s="819"/>
      <c r="JQX146" s="819"/>
      <c r="JQY146" s="819"/>
      <c r="JQZ146" s="819"/>
      <c r="JRA146" s="819"/>
      <c r="JRB146" s="819"/>
      <c r="JRC146" s="819"/>
      <c r="JRD146" s="819"/>
      <c r="JRE146" s="819"/>
      <c r="JRF146" s="819"/>
      <c r="JRG146" s="819"/>
      <c r="JRH146" s="819"/>
      <c r="JRI146" s="819"/>
      <c r="JRJ146" s="819"/>
      <c r="JRK146" s="819"/>
      <c r="JRL146" s="819"/>
      <c r="JRM146" s="819"/>
      <c r="JRN146" s="819"/>
      <c r="JRO146" s="819"/>
      <c r="JRP146" s="819"/>
      <c r="JRQ146" s="819"/>
      <c r="JRR146" s="819"/>
      <c r="JRS146" s="819"/>
      <c r="JRT146" s="819"/>
      <c r="JRU146" s="819"/>
      <c r="JRV146" s="819"/>
      <c r="JRW146" s="819"/>
      <c r="JRX146" s="819"/>
      <c r="JRY146" s="819"/>
      <c r="JRZ146" s="819"/>
      <c r="JSA146" s="819"/>
      <c r="JSB146" s="819"/>
      <c r="JSC146" s="819"/>
      <c r="JSD146" s="819"/>
      <c r="JSE146" s="819"/>
      <c r="JSF146" s="819"/>
      <c r="JSG146" s="819"/>
      <c r="JSH146" s="819"/>
      <c r="JSI146" s="819"/>
      <c r="JSJ146" s="819"/>
      <c r="JSK146" s="819"/>
      <c r="JSL146" s="819"/>
      <c r="JSM146" s="819"/>
      <c r="JSN146" s="819"/>
      <c r="JSO146" s="819"/>
      <c r="JSP146" s="819"/>
      <c r="JSQ146" s="819"/>
      <c r="JSR146" s="819"/>
      <c r="JSS146" s="819"/>
      <c r="JST146" s="819"/>
      <c r="JSU146" s="819"/>
      <c r="JSV146" s="819"/>
      <c r="JSW146" s="819"/>
      <c r="JSX146" s="819"/>
      <c r="JSY146" s="819"/>
      <c r="JSZ146" s="819"/>
      <c r="JTA146" s="819"/>
      <c r="JTB146" s="819"/>
      <c r="JTC146" s="819"/>
      <c r="JTD146" s="819"/>
      <c r="JTE146" s="819"/>
      <c r="JTF146" s="819"/>
      <c r="JTG146" s="819"/>
      <c r="JTH146" s="819"/>
      <c r="JTI146" s="819"/>
      <c r="JTJ146" s="819"/>
      <c r="JTK146" s="819"/>
      <c r="JTL146" s="819"/>
      <c r="JTM146" s="819"/>
      <c r="JTN146" s="819"/>
      <c r="JTO146" s="819"/>
      <c r="JTP146" s="819"/>
      <c r="JTQ146" s="819"/>
      <c r="JTR146" s="819"/>
      <c r="JTS146" s="819"/>
      <c r="JTT146" s="819"/>
      <c r="JTU146" s="819"/>
      <c r="JTV146" s="819"/>
      <c r="JTW146" s="819"/>
      <c r="JTX146" s="819"/>
      <c r="JTY146" s="819"/>
      <c r="JTZ146" s="819"/>
      <c r="JUA146" s="819"/>
      <c r="JUB146" s="819"/>
      <c r="JUC146" s="819"/>
      <c r="JUD146" s="819"/>
      <c r="JUE146" s="819"/>
      <c r="JUF146" s="819"/>
      <c r="JUG146" s="819"/>
      <c r="JUH146" s="819"/>
      <c r="JUI146" s="819"/>
      <c r="JUJ146" s="819"/>
      <c r="JUK146" s="819"/>
      <c r="JUL146" s="819"/>
      <c r="JUM146" s="819"/>
      <c r="JUN146" s="819"/>
      <c r="JUO146" s="819"/>
      <c r="JUP146" s="819"/>
      <c r="JUQ146" s="819"/>
      <c r="JUR146" s="819"/>
      <c r="JUS146" s="819"/>
      <c r="JUT146" s="819"/>
      <c r="JUU146" s="819"/>
      <c r="JUV146" s="819"/>
      <c r="JUW146" s="819"/>
      <c r="JUX146" s="819"/>
      <c r="JUY146" s="819"/>
      <c r="JUZ146" s="819"/>
      <c r="JVA146" s="819"/>
      <c r="JVB146" s="819"/>
      <c r="JVC146" s="819"/>
      <c r="JVD146" s="819"/>
      <c r="JVE146" s="819"/>
      <c r="JVF146" s="819"/>
      <c r="JVG146" s="819"/>
      <c r="JVH146" s="819"/>
      <c r="JVI146" s="819"/>
      <c r="JVJ146" s="819"/>
      <c r="JVK146" s="819"/>
      <c r="JVL146" s="819"/>
      <c r="JVM146" s="819"/>
      <c r="JVN146" s="819"/>
      <c r="JVO146" s="819"/>
      <c r="JVP146" s="819"/>
      <c r="JVQ146" s="819"/>
      <c r="JVR146" s="819"/>
      <c r="JVS146" s="819"/>
      <c r="JVT146" s="819"/>
      <c r="JVU146" s="819"/>
      <c r="JVV146" s="819"/>
      <c r="JVW146" s="819"/>
      <c r="JVX146" s="819"/>
      <c r="JVY146" s="819"/>
      <c r="JVZ146" s="819"/>
      <c r="JWA146" s="819"/>
      <c r="JWB146" s="819"/>
      <c r="JWC146" s="819"/>
      <c r="JWD146" s="819"/>
      <c r="JWE146" s="819"/>
      <c r="JWF146" s="819"/>
      <c r="JWG146" s="819"/>
      <c r="JWH146" s="819"/>
      <c r="JWI146" s="819"/>
      <c r="JWJ146" s="819"/>
      <c r="JWK146" s="819"/>
      <c r="JWL146" s="819"/>
      <c r="JWM146" s="819"/>
      <c r="JWN146" s="819"/>
      <c r="JWO146" s="819"/>
      <c r="JWP146" s="819"/>
      <c r="JWQ146" s="819"/>
      <c r="JWR146" s="819"/>
      <c r="JWS146" s="819"/>
      <c r="JWT146" s="819"/>
      <c r="JWU146" s="819"/>
      <c r="JWV146" s="819"/>
      <c r="JWW146" s="819"/>
      <c r="JWX146" s="819"/>
      <c r="JWY146" s="819"/>
      <c r="JWZ146" s="819"/>
      <c r="JXA146" s="819"/>
      <c r="JXB146" s="819"/>
      <c r="JXC146" s="819"/>
      <c r="JXD146" s="819"/>
      <c r="JXE146" s="819"/>
      <c r="JXF146" s="819"/>
      <c r="JXG146" s="819"/>
      <c r="JXH146" s="819"/>
      <c r="JXI146" s="819"/>
      <c r="JXJ146" s="819"/>
      <c r="JXK146" s="819"/>
      <c r="JXL146" s="819"/>
      <c r="JXM146" s="819"/>
      <c r="JXN146" s="819"/>
      <c r="JXO146" s="819"/>
      <c r="JXP146" s="819"/>
      <c r="JXQ146" s="819"/>
      <c r="JXR146" s="819"/>
      <c r="JXS146" s="819"/>
      <c r="JXT146" s="819"/>
      <c r="JXU146" s="819"/>
      <c r="JXV146" s="819"/>
      <c r="JXW146" s="819"/>
      <c r="JXX146" s="819"/>
      <c r="JXY146" s="819"/>
      <c r="JXZ146" s="819"/>
      <c r="JYA146" s="819"/>
      <c r="JYB146" s="819"/>
      <c r="JYC146" s="819"/>
      <c r="JYD146" s="819"/>
      <c r="JYE146" s="819"/>
      <c r="JYF146" s="819"/>
      <c r="JYG146" s="819"/>
      <c r="JYH146" s="819"/>
      <c r="JYI146" s="819"/>
      <c r="JYJ146" s="819"/>
      <c r="JYK146" s="819"/>
      <c r="JYL146" s="819"/>
      <c r="JYM146" s="819"/>
      <c r="JYN146" s="819"/>
      <c r="JYO146" s="819"/>
      <c r="JYP146" s="819"/>
      <c r="JYQ146" s="819"/>
      <c r="JYR146" s="819"/>
      <c r="JYS146" s="819"/>
      <c r="JYT146" s="819"/>
      <c r="JYU146" s="819"/>
      <c r="JYV146" s="819"/>
      <c r="JYW146" s="819"/>
      <c r="JYX146" s="819"/>
      <c r="JYY146" s="819"/>
      <c r="JYZ146" s="819"/>
      <c r="JZA146" s="819"/>
      <c r="JZB146" s="819"/>
      <c r="JZC146" s="819"/>
      <c r="JZD146" s="819"/>
      <c r="JZE146" s="819"/>
      <c r="JZF146" s="819"/>
      <c r="JZG146" s="819"/>
      <c r="JZH146" s="819"/>
      <c r="JZI146" s="819"/>
      <c r="JZJ146" s="819"/>
      <c r="JZK146" s="819"/>
      <c r="JZL146" s="819"/>
      <c r="JZM146" s="819"/>
      <c r="JZN146" s="819"/>
      <c r="JZO146" s="819"/>
      <c r="JZP146" s="819"/>
      <c r="JZQ146" s="819"/>
      <c r="JZR146" s="819"/>
      <c r="JZS146" s="819"/>
      <c r="JZT146" s="819"/>
      <c r="JZU146" s="819"/>
      <c r="JZV146" s="819"/>
      <c r="JZW146" s="819"/>
      <c r="JZX146" s="819"/>
      <c r="JZY146" s="819"/>
      <c r="JZZ146" s="819"/>
      <c r="KAA146" s="819"/>
      <c r="KAB146" s="819"/>
      <c r="KAC146" s="819"/>
      <c r="KAD146" s="819"/>
      <c r="KAE146" s="819"/>
      <c r="KAF146" s="819"/>
      <c r="KAG146" s="819"/>
      <c r="KAH146" s="819"/>
      <c r="KAI146" s="819"/>
      <c r="KAJ146" s="819"/>
      <c r="KAK146" s="819"/>
      <c r="KAL146" s="819"/>
      <c r="KAM146" s="819"/>
      <c r="KAN146" s="819"/>
      <c r="KAO146" s="819"/>
      <c r="KAP146" s="819"/>
      <c r="KAQ146" s="819"/>
      <c r="KAR146" s="819"/>
      <c r="KAS146" s="819"/>
      <c r="KAT146" s="819"/>
      <c r="KAU146" s="819"/>
      <c r="KAV146" s="819"/>
      <c r="KAW146" s="819"/>
      <c r="KAX146" s="819"/>
      <c r="KAY146" s="819"/>
      <c r="KAZ146" s="819"/>
      <c r="KBA146" s="819"/>
      <c r="KBB146" s="819"/>
      <c r="KBC146" s="819"/>
      <c r="KBD146" s="819"/>
      <c r="KBE146" s="819"/>
      <c r="KBF146" s="819"/>
      <c r="KBG146" s="819"/>
      <c r="KBH146" s="819"/>
      <c r="KBI146" s="819"/>
      <c r="KBJ146" s="819"/>
      <c r="KBK146" s="819"/>
      <c r="KBL146" s="819"/>
      <c r="KBM146" s="819"/>
      <c r="KBN146" s="819"/>
      <c r="KBO146" s="819"/>
      <c r="KBP146" s="819"/>
      <c r="KBQ146" s="819"/>
      <c r="KBR146" s="819"/>
      <c r="KBS146" s="819"/>
      <c r="KBT146" s="819"/>
      <c r="KBU146" s="819"/>
      <c r="KBV146" s="819"/>
      <c r="KBW146" s="819"/>
      <c r="KBX146" s="819"/>
      <c r="KBY146" s="819"/>
      <c r="KBZ146" s="819"/>
      <c r="KCA146" s="819"/>
      <c r="KCB146" s="819"/>
      <c r="KCC146" s="819"/>
      <c r="KCD146" s="819"/>
      <c r="KCE146" s="819"/>
      <c r="KCF146" s="819"/>
      <c r="KCG146" s="819"/>
      <c r="KCH146" s="819"/>
      <c r="KCI146" s="819"/>
      <c r="KCJ146" s="819"/>
      <c r="KCK146" s="819"/>
      <c r="KCL146" s="819"/>
      <c r="KCM146" s="819"/>
      <c r="KCN146" s="819"/>
      <c r="KCO146" s="819"/>
      <c r="KCP146" s="819"/>
      <c r="KCQ146" s="819"/>
      <c r="KCR146" s="819"/>
      <c r="KCS146" s="819"/>
      <c r="KCT146" s="819"/>
      <c r="KCU146" s="819"/>
      <c r="KCV146" s="819"/>
      <c r="KCW146" s="819"/>
      <c r="KCX146" s="819"/>
      <c r="KCY146" s="819"/>
      <c r="KCZ146" s="819"/>
      <c r="KDA146" s="819"/>
      <c r="KDB146" s="819"/>
      <c r="KDC146" s="819"/>
      <c r="KDD146" s="819"/>
      <c r="KDE146" s="819"/>
      <c r="KDF146" s="819"/>
      <c r="KDG146" s="819"/>
      <c r="KDH146" s="819"/>
      <c r="KDI146" s="819"/>
      <c r="KDJ146" s="819"/>
      <c r="KDK146" s="819"/>
      <c r="KDL146" s="819"/>
      <c r="KDM146" s="819"/>
      <c r="KDN146" s="819"/>
      <c r="KDO146" s="819"/>
      <c r="KDP146" s="819"/>
      <c r="KDQ146" s="819"/>
      <c r="KDR146" s="819"/>
      <c r="KDS146" s="819"/>
      <c r="KDT146" s="819"/>
      <c r="KDU146" s="819"/>
      <c r="KDV146" s="819"/>
      <c r="KDW146" s="819"/>
      <c r="KDX146" s="819"/>
      <c r="KDY146" s="819"/>
      <c r="KDZ146" s="819"/>
      <c r="KEA146" s="819"/>
      <c r="KEB146" s="819"/>
      <c r="KEC146" s="819"/>
      <c r="KED146" s="819"/>
      <c r="KEE146" s="819"/>
      <c r="KEF146" s="819"/>
      <c r="KEG146" s="819"/>
      <c r="KEH146" s="819"/>
      <c r="KEI146" s="819"/>
      <c r="KEJ146" s="819"/>
      <c r="KEK146" s="819"/>
      <c r="KEL146" s="819"/>
      <c r="KEM146" s="819"/>
      <c r="KEN146" s="819"/>
      <c r="KEO146" s="819"/>
      <c r="KEP146" s="819"/>
      <c r="KEQ146" s="819"/>
      <c r="KER146" s="819"/>
      <c r="KES146" s="819"/>
      <c r="KET146" s="819"/>
      <c r="KEU146" s="819"/>
      <c r="KEV146" s="819"/>
      <c r="KEW146" s="819"/>
      <c r="KEX146" s="819"/>
      <c r="KEY146" s="819"/>
      <c r="KEZ146" s="819"/>
      <c r="KFA146" s="819"/>
      <c r="KFB146" s="819"/>
      <c r="KFC146" s="819"/>
      <c r="KFD146" s="819"/>
      <c r="KFE146" s="819"/>
      <c r="KFF146" s="819"/>
      <c r="KFG146" s="819"/>
      <c r="KFH146" s="819"/>
      <c r="KFI146" s="819"/>
      <c r="KFJ146" s="819"/>
      <c r="KFK146" s="819"/>
      <c r="KFL146" s="819"/>
      <c r="KFM146" s="819"/>
      <c r="KFN146" s="819"/>
      <c r="KFO146" s="819"/>
      <c r="KFP146" s="819"/>
      <c r="KFQ146" s="819"/>
      <c r="KFR146" s="819"/>
      <c r="KFS146" s="819"/>
      <c r="KFT146" s="819"/>
      <c r="KFU146" s="819"/>
      <c r="KFV146" s="819"/>
      <c r="KFW146" s="819"/>
      <c r="KFX146" s="819"/>
      <c r="KFY146" s="819"/>
      <c r="KFZ146" s="819"/>
      <c r="KGA146" s="819"/>
      <c r="KGB146" s="819"/>
      <c r="KGC146" s="819"/>
      <c r="KGD146" s="819"/>
      <c r="KGE146" s="819"/>
      <c r="KGF146" s="819"/>
      <c r="KGG146" s="819"/>
      <c r="KGH146" s="819"/>
      <c r="KGI146" s="819"/>
      <c r="KGJ146" s="819"/>
      <c r="KGK146" s="819"/>
      <c r="KGL146" s="819"/>
      <c r="KGM146" s="819"/>
      <c r="KGN146" s="819"/>
      <c r="KGO146" s="819"/>
      <c r="KGP146" s="819"/>
      <c r="KGQ146" s="819"/>
      <c r="KGR146" s="819"/>
      <c r="KGS146" s="819"/>
      <c r="KGT146" s="819"/>
      <c r="KGU146" s="819"/>
      <c r="KGV146" s="819"/>
      <c r="KGW146" s="819"/>
      <c r="KGX146" s="819"/>
      <c r="KGY146" s="819"/>
      <c r="KGZ146" s="819"/>
      <c r="KHA146" s="819"/>
      <c r="KHB146" s="819"/>
      <c r="KHC146" s="819"/>
      <c r="KHD146" s="819"/>
      <c r="KHE146" s="819"/>
      <c r="KHF146" s="819"/>
      <c r="KHG146" s="819"/>
      <c r="KHH146" s="819"/>
      <c r="KHI146" s="819"/>
      <c r="KHJ146" s="819"/>
      <c r="KHK146" s="819"/>
      <c r="KHL146" s="819"/>
      <c r="KHM146" s="819"/>
      <c r="KHN146" s="819"/>
      <c r="KHO146" s="819"/>
      <c r="KHP146" s="819"/>
      <c r="KHQ146" s="819"/>
      <c r="KHR146" s="819"/>
      <c r="KHS146" s="819"/>
      <c r="KHT146" s="819"/>
      <c r="KHU146" s="819"/>
      <c r="KHV146" s="819"/>
      <c r="KHW146" s="819"/>
      <c r="KHX146" s="819"/>
      <c r="KHY146" s="819"/>
      <c r="KHZ146" s="819"/>
      <c r="KIA146" s="819"/>
      <c r="KIB146" s="819"/>
      <c r="KIC146" s="819"/>
      <c r="KID146" s="819"/>
      <c r="KIE146" s="819"/>
      <c r="KIF146" s="819"/>
      <c r="KIG146" s="819"/>
      <c r="KIH146" s="819"/>
      <c r="KII146" s="819"/>
      <c r="KIJ146" s="819"/>
      <c r="KIK146" s="819"/>
      <c r="KIL146" s="819"/>
      <c r="KIM146" s="819"/>
      <c r="KIN146" s="819"/>
      <c r="KIO146" s="819"/>
      <c r="KIP146" s="819"/>
      <c r="KIQ146" s="819"/>
      <c r="KIR146" s="819"/>
      <c r="KIS146" s="819"/>
      <c r="KIT146" s="819"/>
      <c r="KIU146" s="819"/>
      <c r="KIV146" s="819"/>
      <c r="KIW146" s="819"/>
      <c r="KIX146" s="819"/>
      <c r="KIY146" s="819"/>
      <c r="KIZ146" s="819"/>
      <c r="KJA146" s="819"/>
      <c r="KJB146" s="819"/>
      <c r="KJC146" s="819"/>
      <c r="KJD146" s="819"/>
      <c r="KJE146" s="819"/>
      <c r="KJF146" s="819"/>
      <c r="KJG146" s="819"/>
      <c r="KJH146" s="819"/>
      <c r="KJI146" s="819"/>
      <c r="KJJ146" s="819"/>
      <c r="KJK146" s="819"/>
      <c r="KJL146" s="819"/>
      <c r="KJM146" s="819"/>
      <c r="KJN146" s="819"/>
      <c r="KJO146" s="819"/>
      <c r="KJP146" s="819"/>
      <c r="KJQ146" s="819"/>
      <c r="KJR146" s="819"/>
      <c r="KJS146" s="819"/>
      <c r="KJT146" s="819"/>
      <c r="KJU146" s="819"/>
      <c r="KJV146" s="819"/>
      <c r="KJW146" s="819"/>
      <c r="KJX146" s="819"/>
      <c r="KJY146" s="819"/>
      <c r="KJZ146" s="819"/>
      <c r="KKA146" s="819"/>
      <c r="KKB146" s="819"/>
      <c r="KKC146" s="819"/>
      <c r="KKD146" s="819"/>
      <c r="KKE146" s="819"/>
      <c r="KKF146" s="819"/>
      <c r="KKG146" s="819"/>
      <c r="KKH146" s="819"/>
      <c r="KKI146" s="819"/>
      <c r="KKJ146" s="819"/>
      <c r="KKK146" s="819"/>
      <c r="KKL146" s="819"/>
      <c r="KKM146" s="819"/>
      <c r="KKN146" s="819"/>
      <c r="KKO146" s="819"/>
      <c r="KKP146" s="819"/>
      <c r="KKQ146" s="819"/>
      <c r="KKR146" s="819"/>
      <c r="KKS146" s="819"/>
      <c r="KKT146" s="819"/>
      <c r="KKU146" s="819"/>
      <c r="KKV146" s="819"/>
      <c r="KKW146" s="819"/>
      <c r="KKX146" s="819"/>
      <c r="KKY146" s="819"/>
      <c r="KKZ146" s="819"/>
      <c r="KLA146" s="819"/>
      <c r="KLB146" s="819"/>
      <c r="KLC146" s="819"/>
      <c r="KLD146" s="819"/>
      <c r="KLE146" s="819"/>
      <c r="KLF146" s="819"/>
      <c r="KLG146" s="819"/>
      <c r="KLH146" s="819"/>
      <c r="KLI146" s="819"/>
      <c r="KLJ146" s="819"/>
      <c r="KLK146" s="819"/>
      <c r="KLL146" s="819"/>
      <c r="KLM146" s="819"/>
      <c r="KLN146" s="819"/>
      <c r="KLO146" s="819"/>
      <c r="KLP146" s="819"/>
      <c r="KLQ146" s="819"/>
      <c r="KLR146" s="819"/>
      <c r="KLS146" s="819"/>
      <c r="KLT146" s="819"/>
      <c r="KLU146" s="819"/>
      <c r="KLV146" s="819"/>
      <c r="KLW146" s="819"/>
      <c r="KLX146" s="819"/>
      <c r="KLY146" s="819"/>
      <c r="KLZ146" s="819"/>
      <c r="KMA146" s="819"/>
      <c r="KMB146" s="819"/>
      <c r="KMC146" s="819"/>
      <c r="KMD146" s="819"/>
      <c r="KME146" s="819"/>
      <c r="KMF146" s="819"/>
      <c r="KMG146" s="819"/>
      <c r="KMH146" s="819"/>
      <c r="KMI146" s="819"/>
      <c r="KMJ146" s="819"/>
      <c r="KMK146" s="819"/>
      <c r="KML146" s="819"/>
      <c r="KMM146" s="819"/>
      <c r="KMN146" s="819"/>
      <c r="KMO146" s="819"/>
      <c r="KMP146" s="819"/>
      <c r="KMQ146" s="819"/>
      <c r="KMR146" s="819"/>
      <c r="KMS146" s="819"/>
      <c r="KMT146" s="819"/>
      <c r="KMU146" s="819"/>
      <c r="KMV146" s="819"/>
      <c r="KMW146" s="819"/>
      <c r="KMX146" s="819"/>
      <c r="KMY146" s="819"/>
      <c r="KMZ146" s="819"/>
      <c r="KNA146" s="819"/>
      <c r="KNB146" s="819"/>
      <c r="KNC146" s="819"/>
      <c r="KND146" s="819"/>
      <c r="KNE146" s="819"/>
      <c r="KNF146" s="819"/>
      <c r="KNG146" s="819"/>
      <c r="KNH146" s="819"/>
      <c r="KNI146" s="819"/>
      <c r="KNJ146" s="819"/>
      <c r="KNK146" s="819"/>
      <c r="KNL146" s="819"/>
      <c r="KNM146" s="819"/>
      <c r="KNN146" s="819"/>
      <c r="KNO146" s="819"/>
      <c r="KNP146" s="819"/>
      <c r="KNQ146" s="819"/>
      <c r="KNR146" s="819"/>
      <c r="KNS146" s="819"/>
      <c r="KNT146" s="819"/>
      <c r="KNU146" s="819"/>
      <c r="KNV146" s="819"/>
      <c r="KNW146" s="819"/>
      <c r="KNX146" s="819"/>
      <c r="KNY146" s="819"/>
      <c r="KNZ146" s="819"/>
      <c r="KOA146" s="819"/>
      <c r="KOB146" s="819"/>
      <c r="KOC146" s="819"/>
      <c r="KOD146" s="819"/>
      <c r="KOE146" s="819"/>
      <c r="KOF146" s="819"/>
      <c r="KOG146" s="819"/>
      <c r="KOH146" s="819"/>
      <c r="KOI146" s="819"/>
      <c r="KOJ146" s="819"/>
      <c r="KOK146" s="819"/>
      <c r="KOL146" s="819"/>
      <c r="KOM146" s="819"/>
      <c r="KON146" s="819"/>
      <c r="KOO146" s="819"/>
      <c r="KOP146" s="819"/>
      <c r="KOQ146" s="819"/>
      <c r="KOR146" s="819"/>
      <c r="KOS146" s="819"/>
      <c r="KOT146" s="819"/>
      <c r="KOU146" s="819"/>
      <c r="KOV146" s="819"/>
      <c r="KOW146" s="819"/>
      <c r="KOX146" s="819"/>
      <c r="KOY146" s="819"/>
      <c r="KOZ146" s="819"/>
      <c r="KPA146" s="819"/>
      <c r="KPB146" s="819"/>
      <c r="KPC146" s="819"/>
      <c r="KPD146" s="819"/>
      <c r="KPE146" s="819"/>
      <c r="KPF146" s="819"/>
      <c r="KPG146" s="819"/>
      <c r="KPH146" s="819"/>
      <c r="KPI146" s="819"/>
      <c r="KPJ146" s="819"/>
      <c r="KPK146" s="819"/>
      <c r="KPL146" s="819"/>
      <c r="KPM146" s="819"/>
      <c r="KPN146" s="819"/>
      <c r="KPO146" s="819"/>
      <c r="KPP146" s="819"/>
      <c r="KPQ146" s="819"/>
      <c r="KPR146" s="819"/>
      <c r="KPS146" s="819"/>
      <c r="KPT146" s="819"/>
      <c r="KPU146" s="819"/>
      <c r="KPV146" s="819"/>
      <c r="KPW146" s="819"/>
      <c r="KPX146" s="819"/>
      <c r="KPY146" s="819"/>
      <c r="KPZ146" s="819"/>
      <c r="KQA146" s="819"/>
      <c r="KQB146" s="819"/>
      <c r="KQC146" s="819"/>
      <c r="KQD146" s="819"/>
      <c r="KQE146" s="819"/>
      <c r="KQF146" s="819"/>
      <c r="KQG146" s="819"/>
      <c r="KQH146" s="819"/>
      <c r="KQI146" s="819"/>
      <c r="KQJ146" s="819"/>
      <c r="KQK146" s="819"/>
      <c r="KQL146" s="819"/>
      <c r="KQM146" s="819"/>
      <c r="KQN146" s="819"/>
      <c r="KQO146" s="819"/>
      <c r="KQP146" s="819"/>
      <c r="KQQ146" s="819"/>
      <c r="KQR146" s="819"/>
      <c r="KQS146" s="819"/>
      <c r="KQT146" s="819"/>
      <c r="KQU146" s="819"/>
      <c r="KQV146" s="819"/>
      <c r="KQW146" s="819"/>
      <c r="KQX146" s="819"/>
      <c r="KQY146" s="819"/>
      <c r="KQZ146" s="819"/>
      <c r="KRA146" s="819"/>
      <c r="KRB146" s="819"/>
      <c r="KRC146" s="819"/>
      <c r="KRD146" s="819"/>
      <c r="KRE146" s="819"/>
      <c r="KRF146" s="819"/>
      <c r="KRG146" s="819"/>
      <c r="KRH146" s="819"/>
      <c r="KRI146" s="819"/>
      <c r="KRJ146" s="819"/>
      <c r="KRK146" s="819"/>
      <c r="KRL146" s="819"/>
      <c r="KRM146" s="819"/>
      <c r="KRN146" s="819"/>
      <c r="KRO146" s="819"/>
      <c r="KRP146" s="819"/>
      <c r="KRQ146" s="819"/>
      <c r="KRR146" s="819"/>
      <c r="KRS146" s="819"/>
      <c r="KRT146" s="819"/>
      <c r="KRU146" s="819"/>
      <c r="KRV146" s="819"/>
      <c r="KRW146" s="819"/>
      <c r="KRX146" s="819"/>
      <c r="KRY146" s="819"/>
      <c r="KRZ146" s="819"/>
      <c r="KSA146" s="819"/>
      <c r="KSB146" s="819"/>
      <c r="KSC146" s="819"/>
      <c r="KSD146" s="819"/>
      <c r="KSE146" s="819"/>
      <c r="KSF146" s="819"/>
      <c r="KSG146" s="819"/>
      <c r="KSH146" s="819"/>
      <c r="KSI146" s="819"/>
      <c r="KSJ146" s="819"/>
      <c r="KSK146" s="819"/>
      <c r="KSL146" s="819"/>
      <c r="KSM146" s="819"/>
      <c r="KSN146" s="819"/>
      <c r="KSO146" s="819"/>
      <c r="KSP146" s="819"/>
      <c r="KSQ146" s="819"/>
      <c r="KSR146" s="819"/>
      <c r="KSS146" s="819"/>
      <c r="KST146" s="819"/>
      <c r="KSU146" s="819"/>
      <c r="KSV146" s="819"/>
      <c r="KSW146" s="819"/>
      <c r="KSX146" s="819"/>
      <c r="KSY146" s="819"/>
      <c r="KSZ146" s="819"/>
      <c r="KTA146" s="819"/>
      <c r="KTB146" s="819"/>
      <c r="KTC146" s="819"/>
      <c r="KTD146" s="819"/>
      <c r="KTE146" s="819"/>
      <c r="KTF146" s="819"/>
      <c r="KTG146" s="819"/>
      <c r="KTH146" s="819"/>
      <c r="KTI146" s="819"/>
      <c r="KTJ146" s="819"/>
      <c r="KTK146" s="819"/>
      <c r="KTL146" s="819"/>
      <c r="KTM146" s="819"/>
      <c r="KTN146" s="819"/>
      <c r="KTO146" s="819"/>
      <c r="KTP146" s="819"/>
      <c r="KTQ146" s="819"/>
      <c r="KTR146" s="819"/>
      <c r="KTS146" s="819"/>
      <c r="KTT146" s="819"/>
      <c r="KTU146" s="819"/>
      <c r="KTV146" s="819"/>
      <c r="KTW146" s="819"/>
      <c r="KTX146" s="819"/>
      <c r="KTY146" s="819"/>
      <c r="KTZ146" s="819"/>
      <c r="KUA146" s="819"/>
      <c r="KUB146" s="819"/>
      <c r="KUC146" s="819"/>
      <c r="KUD146" s="819"/>
      <c r="KUE146" s="819"/>
      <c r="KUF146" s="819"/>
      <c r="KUG146" s="819"/>
      <c r="KUH146" s="819"/>
      <c r="KUI146" s="819"/>
      <c r="KUJ146" s="819"/>
      <c r="KUK146" s="819"/>
      <c r="KUL146" s="819"/>
      <c r="KUM146" s="819"/>
      <c r="KUN146" s="819"/>
      <c r="KUO146" s="819"/>
      <c r="KUP146" s="819"/>
      <c r="KUQ146" s="819"/>
      <c r="KUR146" s="819"/>
      <c r="KUS146" s="819"/>
      <c r="KUT146" s="819"/>
      <c r="KUU146" s="819"/>
      <c r="KUV146" s="819"/>
      <c r="KUW146" s="819"/>
      <c r="KUX146" s="819"/>
      <c r="KUY146" s="819"/>
      <c r="KUZ146" s="819"/>
      <c r="KVA146" s="819"/>
      <c r="KVB146" s="819"/>
      <c r="KVC146" s="819"/>
      <c r="KVD146" s="819"/>
      <c r="KVE146" s="819"/>
      <c r="KVF146" s="819"/>
      <c r="KVG146" s="819"/>
      <c r="KVH146" s="819"/>
      <c r="KVI146" s="819"/>
      <c r="KVJ146" s="819"/>
      <c r="KVK146" s="819"/>
      <c r="KVL146" s="819"/>
      <c r="KVM146" s="819"/>
      <c r="KVN146" s="819"/>
      <c r="KVO146" s="819"/>
      <c r="KVP146" s="819"/>
      <c r="KVQ146" s="819"/>
      <c r="KVR146" s="819"/>
      <c r="KVS146" s="819"/>
      <c r="KVT146" s="819"/>
      <c r="KVU146" s="819"/>
      <c r="KVV146" s="819"/>
      <c r="KVW146" s="819"/>
      <c r="KVX146" s="819"/>
      <c r="KVY146" s="819"/>
      <c r="KVZ146" s="819"/>
      <c r="KWA146" s="819"/>
      <c r="KWB146" s="819"/>
      <c r="KWC146" s="819"/>
      <c r="KWD146" s="819"/>
      <c r="KWE146" s="819"/>
      <c r="KWF146" s="819"/>
      <c r="KWG146" s="819"/>
      <c r="KWH146" s="819"/>
      <c r="KWI146" s="819"/>
      <c r="KWJ146" s="819"/>
      <c r="KWK146" s="819"/>
      <c r="KWL146" s="819"/>
      <c r="KWM146" s="819"/>
      <c r="KWN146" s="819"/>
      <c r="KWO146" s="819"/>
      <c r="KWP146" s="819"/>
      <c r="KWQ146" s="819"/>
      <c r="KWR146" s="819"/>
      <c r="KWS146" s="819"/>
      <c r="KWT146" s="819"/>
      <c r="KWU146" s="819"/>
      <c r="KWV146" s="819"/>
      <c r="KWW146" s="819"/>
      <c r="KWX146" s="819"/>
      <c r="KWY146" s="819"/>
      <c r="KWZ146" s="819"/>
      <c r="KXA146" s="819"/>
      <c r="KXB146" s="819"/>
      <c r="KXC146" s="819"/>
      <c r="KXD146" s="819"/>
      <c r="KXE146" s="819"/>
      <c r="KXF146" s="819"/>
      <c r="KXG146" s="819"/>
      <c r="KXH146" s="819"/>
      <c r="KXI146" s="819"/>
      <c r="KXJ146" s="819"/>
      <c r="KXK146" s="819"/>
      <c r="KXL146" s="819"/>
      <c r="KXM146" s="819"/>
      <c r="KXN146" s="819"/>
      <c r="KXO146" s="819"/>
      <c r="KXP146" s="819"/>
      <c r="KXQ146" s="819"/>
      <c r="KXR146" s="819"/>
      <c r="KXS146" s="819"/>
      <c r="KXT146" s="819"/>
      <c r="KXU146" s="819"/>
      <c r="KXV146" s="819"/>
      <c r="KXW146" s="819"/>
      <c r="KXX146" s="819"/>
      <c r="KXY146" s="819"/>
      <c r="KXZ146" s="819"/>
      <c r="KYA146" s="819"/>
      <c r="KYB146" s="819"/>
      <c r="KYC146" s="819"/>
      <c r="KYD146" s="819"/>
      <c r="KYE146" s="819"/>
      <c r="KYF146" s="819"/>
      <c r="KYG146" s="819"/>
      <c r="KYH146" s="819"/>
      <c r="KYI146" s="819"/>
      <c r="KYJ146" s="819"/>
      <c r="KYK146" s="819"/>
      <c r="KYL146" s="819"/>
      <c r="KYM146" s="819"/>
      <c r="KYN146" s="819"/>
      <c r="KYO146" s="819"/>
      <c r="KYP146" s="819"/>
      <c r="KYQ146" s="819"/>
      <c r="KYR146" s="819"/>
      <c r="KYS146" s="819"/>
      <c r="KYT146" s="819"/>
      <c r="KYU146" s="819"/>
      <c r="KYV146" s="819"/>
      <c r="KYW146" s="819"/>
      <c r="KYX146" s="819"/>
      <c r="KYY146" s="819"/>
      <c r="KYZ146" s="819"/>
      <c r="KZA146" s="819"/>
      <c r="KZB146" s="819"/>
      <c r="KZC146" s="819"/>
      <c r="KZD146" s="819"/>
      <c r="KZE146" s="819"/>
      <c r="KZF146" s="819"/>
      <c r="KZG146" s="819"/>
      <c r="KZH146" s="819"/>
      <c r="KZI146" s="819"/>
      <c r="KZJ146" s="819"/>
      <c r="KZK146" s="819"/>
      <c r="KZL146" s="819"/>
      <c r="KZM146" s="819"/>
      <c r="KZN146" s="819"/>
      <c r="KZO146" s="819"/>
      <c r="KZP146" s="819"/>
      <c r="KZQ146" s="819"/>
      <c r="KZR146" s="819"/>
      <c r="KZS146" s="819"/>
      <c r="KZT146" s="819"/>
      <c r="KZU146" s="819"/>
      <c r="KZV146" s="819"/>
      <c r="KZW146" s="819"/>
      <c r="KZX146" s="819"/>
      <c r="KZY146" s="819"/>
      <c r="KZZ146" s="819"/>
      <c r="LAA146" s="819"/>
      <c r="LAB146" s="819"/>
      <c r="LAC146" s="819"/>
      <c r="LAD146" s="819"/>
      <c r="LAE146" s="819"/>
      <c r="LAF146" s="819"/>
      <c r="LAG146" s="819"/>
      <c r="LAH146" s="819"/>
      <c r="LAI146" s="819"/>
      <c r="LAJ146" s="819"/>
      <c r="LAK146" s="819"/>
      <c r="LAL146" s="819"/>
      <c r="LAM146" s="819"/>
      <c r="LAN146" s="819"/>
      <c r="LAO146" s="819"/>
      <c r="LAP146" s="819"/>
      <c r="LAQ146" s="819"/>
      <c r="LAR146" s="819"/>
      <c r="LAS146" s="819"/>
      <c r="LAT146" s="819"/>
      <c r="LAU146" s="819"/>
      <c r="LAV146" s="819"/>
      <c r="LAW146" s="819"/>
      <c r="LAX146" s="819"/>
      <c r="LAY146" s="819"/>
      <c r="LAZ146" s="819"/>
      <c r="LBA146" s="819"/>
      <c r="LBB146" s="819"/>
      <c r="LBC146" s="819"/>
      <c r="LBD146" s="819"/>
      <c r="LBE146" s="819"/>
      <c r="LBF146" s="819"/>
      <c r="LBG146" s="819"/>
      <c r="LBH146" s="819"/>
      <c r="LBI146" s="819"/>
      <c r="LBJ146" s="819"/>
      <c r="LBK146" s="819"/>
      <c r="LBL146" s="819"/>
      <c r="LBM146" s="819"/>
      <c r="LBN146" s="819"/>
      <c r="LBO146" s="819"/>
      <c r="LBP146" s="819"/>
      <c r="LBQ146" s="819"/>
      <c r="LBR146" s="819"/>
      <c r="LBS146" s="819"/>
      <c r="LBT146" s="819"/>
      <c r="LBU146" s="819"/>
      <c r="LBV146" s="819"/>
      <c r="LBW146" s="819"/>
      <c r="LBX146" s="819"/>
      <c r="LBY146" s="819"/>
      <c r="LBZ146" s="819"/>
      <c r="LCA146" s="819"/>
      <c r="LCB146" s="819"/>
      <c r="LCC146" s="819"/>
      <c r="LCD146" s="819"/>
      <c r="LCE146" s="819"/>
      <c r="LCF146" s="819"/>
      <c r="LCG146" s="819"/>
      <c r="LCH146" s="819"/>
      <c r="LCI146" s="819"/>
      <c r="LCJ146" s="819"/>
      <c r="LCK146" s="819"/>
      <c r="LCL146" s="819"/>
      <c r="LCM146" s="819"/>
      <c r="LCN146" s="819"/>
      <c r="LCO146" s="819"/>
      <c r="LCP146" s="819"/>
      <c r="LCQ146" s="819"/>
      <c r="LCR146" s="819"/>
      <c r="LCS146" s="819"/>
      <c r="LCT146" s="819"/>
      <c r="LCU146" s="819"/>
      <c r="LCV146" s="819"/>
      <c r="LCW146" s="819"/>
      <c r="LCX146" s="819"/>
      <c r="LCY146" s="819"/>
      <c r="LCZ146" s="819"/>
      <c r="LDA146" s="819"/>
      <c r="LDB146" s="819"/>
      <c r="LDC146" s="819"/>
      <c r="LDD146" s="819"/>
      <c r="LDE146" s="819"/>
      <c r="LDF146" s="819"/>
      <c r="LDG146" s="819"/>
      <c r="LDH146" s="819"/>
      <c r="LDI146" s="819"/>
      <c r="LDJ146" s="819"/>
      <c r="LDK146" s="819"/>
      <c r="LDL146" s="819"/>
      <c r="LDM146" s="819"/>
      <c r="LDN146" s="819"/>
      <c r="LDO146" s="819"/>
      <c r="LDP146" s="819"/>
      <c r="LDQ146" s="819"/>
      <c r="LDR146" s="819"/>
      <c r="LDS146" s="819"/>
      <c r="LDT146" s="819"/>
      <c r="LDU146" s="819"/>
      <c r="LDV146" s="819"/>
      <c r="LDW146" s="819"/>
      <c r="LDX146" s="819"/>
      <c r="LDY146" s="819"/>
      <c r="LDZ146" s="819"/>
      <c r="LEA146" s="819"/>
      <c r="LEB146" s="819"/>
      <c r="LEC146" s="819"/>
      <c r="LED146" s="819"/>
      <c r="LEE146" s="819"/>
      <c r="LEF146" s="819"/>
      <c r="LEG146" s="819"/>
      <c r="LEH146" s="819"/>
      <c r="LEI146" s="819"/>
      <c r="LEJ146" s="819"/>
      <c r="LEK146" s="819"/>
      <c r="LEL146" s="819"/>
      <c r="LEM146" s="819"/>
      <c r="LEN146" s="819"/>
      <c r="LEO146" s="819"/>
      <c r="LEP146" s="819"/>
      <c r="LEQ146" s="819"/>
      <c r="LER146" s="819"/>
      <c r="LES146" s="819"/>
      <c r="LET146" s="819"/>
      <c r="LEU146" s="819"/>
      <c r="LEV146" s="819"/>
      <c r="LEW146" s="819"/>
      <c r="LEX146" s="819"/>
      <c r="LEY146" s="819"/>
      <c r="LEZ146" s="819"/>
      <c r="LFA146" s="819"/>
      <c r="LFB146" s="819"/>
      <c r="LFC146" s="819"/>
      <c r="LFD146" s="819"/>
      <c r="LFE146" s="819"/>
      <c r="LFF146" s="819"/>
      <c r="LFG146" s="819"/>
      <c r="LFH146" s="819"/>
      <c r="LFI146" s="819"/>
      <c r="LFJ146" s="819"/>
      <c r="LFK146" s="819"/>
      <c r="LFL146" s="819"/>
      <c r="LFM146" s="819"/>
      <c r="LFN146" s="819"/>
      <c r="LFO146" s="819"/>
      <c r="LFP146" s="819"/>
      <c r="LFQ146" s="819"/>
      <c r="LFR146" s="819"/>
      <c r="LFS146" s="819"/>
      <c r="LFT146" s="819"/>
      <c r="LFU146" s="819"/>
      <c r="LFV146" s="819"/>
      <c r="LFW146" s="819"/>
      <c r="LFX146" s="819"/>
      <c r="LFY146" s="819"/>
      <c r="LFZ146" s="819"/>
      <c r="LGA146" s="819"/>
      <c r="LGB146" s="819"/>
      <c r="LGC146" s="819"/>
      <c r="LGD146" s="819"/>
      <c r="LGE146" s="819"/>
      <c r="LGF146" s="819"/>
      <c r="LGG146" s="819"/>
      <c r="LGH146" s="819"/>
      <c r="LGI146" s="819"/>
      <c r="LGJ146" s="819"/>
      <c r="LGK146" s="819"/>
      <c r="LGL146" s="819"/>
      <c r="LGM146" s="819"/>
      <c r="LGN146" s="819"/>
      <c r="LGO146" s="819"/>
      <c r="LGP146" s="819"/>
      <c r="LGQ146" s="819"/>
      <c r="LGR146" s="819"/>
      <c r="LGS146" s="819"/>
      <c r="LGT146" s="819"/>
      <c r="LGU146" s="819"/>
      <c r="LGV146" s="819"/>
      <c r="LGW146" s="819"/>
      <c r="LGX146" s="819"/>
      <c r="LGY146" s="819"/>
      <c r="LGZ146" s="819"/>
      <c r="LHA146" s="819"/>
      <c r="LHB146" s="819"/>
      <c r="LHC146" s="819"/>
      <c r="LHD146" s="819"/>
      <c r="LHE146" s="819"/>
      <c r="LHF146" s="819"/>
      <c r="LHG146" s="819"/>
      <c r="LHH146" s="819"/>
      <c r="LHI146" s="819"/>
      <c r="LHJ146" s="819"/>
      <c r="LHK146" s="819"/>
      <c r="LHL146" s="819"/>
      <c r="LHM146" s="819"/>
      <c r="LHN146" s="819"/>
      <c r="LHO146" s="819"/>
      <c r="LHP146" s="819"/>
      <c r="LHQ146" s="819"/>
      <c r="LHR146" s="819"/>
      <c r="LHS146" s="819"/>
      <c r="LHT146" s="819"/>
      <c r="LHU146" s="819"/>
      <c r="LHV146" s="819"/>
      <c r="LHW146" s="819"/>
      <c r="LHX146" s="819"/>
      <c r="LHY146" s="819"/>
      <c r="LHZ146" s="819"/>
      <c r="LIA146" s="819"/>
      <c r="LIB146" s="819"/>
      <c r="LIC146" s="819"/>
      <c r="LID146" s="819"/>
      <c r="LIE146" s="819"/>
      <c r="LIF146" s="819"/>
      <c r="LIG146" s="819"/>
      <c r="LIH146" s="819"/>
      <c r="LII146" s="819"/>
      <c r="LIJ146" s="819"/>
      <c r="LIK146" s="819"/>
      <c r="LIL146" s="819"/>
      <c r="LIM146" s="819"/>
      <c r="LIN146" s="819"/>
      <c r="LIO146" s="819"/>
      <c r="LIP146" s="819"/>
      <c r="LIQ146" s="819"/>
      <c r="LIR146" s="819"/>
      <c r="LIS146" s="819"/>
      <c r="LIT146" s="819"/>
      <c r="LIU146" s="819"/>
      <c r="LIV146" s="819"/>
      <c r="LIW146" s="819"/>
      <c r="LIX146" s="819"/>
      <c r="LIY146" s="819"/>
      <c r="LIZ146" s="819"/>
      <c r="LJA146" s="819"/>
      <c r="LJB146" s="819"/>
      <c r="LJC146" s="819"/>
      <c r="LJD146" s="819"/>
      <c r="LJE146" s="819"/>
      <c r="LJF146" s="819"/>
      <c r="LJG146" s="819"/>
      <c r="LJH146" s="819"/>
      <c r="LJI146" s="819"/>
      <c r="LJJ146" s="819"/>
      <c r="LJK146" s="819"/>
      <c r="LJL146" s="819"/>
      <c r="LJM146" s="819"/>
      <c r="LJN146" s="819"/>
      <c r="LJO146" s="819"/>
      <c r="LJP146" s="819"/>
      <c r="LJQ146" s="819"/>
      <c r="LJR146" s="819"/>
      <c r="LJS146" s="819"/>
      <c r="LJT146" s="819"/>
      <c r="LJU146" s="819"/>
      <c r="LJV146" s="819"/>
      <c r="LJW146" s="819"/>
      <c r="LJX146" s="819"/>
      <c r="LJY146" s="819"/>
      <c r="LJZ146" s="819"/>
      <c r="LKA146" s="819"/>
      <c r="LKB146" s="819"/>
      <c r="LKC146" s="819"/>
      <c r="LKD146" s="819"/>
      <c r="LKE146" s="819"/>
      <c r="LKF146" s="819"/>
      <c r="LKG146" s="819"/>
      <c r="LKH146" s="819"/>
      <c r="LKI146" s="819"/>
      <c r="LKJ146" s="819"/>
      <c r="LKK146" s="819"/>
      <c r="LKL146" s="819"/>
      <c r="LKM146" s="819"/>
      <c r="LKN146" s="819"/>
      <c r="LKO146" s="819"/>
      <c r="LKP146" s="819"/>
      <c r="LKQ146" s="819"/>
      <c r="LKR146" s="819"/>
      <c r="LKS146" s="819"/>
      <c r="LKT146" s="819"/>
      <c r="LKU146" s="819"/>
      <c r="LKV146" s="819"/>
      <c r="LKW146" s="819"/>
      <c r="LKX146" s="819"/>
      <c r="LKY146" s="819"/>
      <c r="LKZ146" s="819"/>
      <c r="LLA146" s="819"/>
      <c r="LLB146" s="819"/>
      <c r="LLC146" s="819"/>
      <c r="LLD146" s="819"/>
      <c r="LLE146" s="819"/>
      <c r="LLF146" s="819"/>
      <c r="LLG146" s="819"/>
      <c r="LLH146" s="819"/>
      <c r="LLI146" s="819"/>
      <c r="LLJ146" s="819"/>
      <c r="LLK146" s="819"/>
      <c r="LLL146" s="819"/>
      <c r="LLM146" s="819"/>
      <c r="LLN146" s="819"/>
      <c r="LLO146" s="819"/>
      <c r="LLP146" s="819"/>
      <c r="LLQ146" s="819"/>
      <c r="LLR146" s="819"/>
      <c r="LLS146" s="819"/>
      <c r="LLT146" s="819"/>
      <c r="LLU146" s="819"/>
      <c r="LLV146" s="819"/>
      <c r="LLW146" s="819"/>
      <c r="LLX146" s="819"/>
      <c r="LLY146" s="819"/>
      <c r="LLZ146" s="819"/>
      <c r="LMA146" s="819"/>
      <c r="LMB146" s="819"/>
      <c r="LMC146" s="819"/>
      <c r="LMD146" s="819"/>
      <c r="LME146" s="819"/>
      <c r="LMF146" s="819"/>
      <c r="LMG146" s="819"/>
      <c r="LMH146" s="819"/>
      <c r="LMI146" s="819"/>
      <c r="LMJ146" s="819"/>
      <c r="LMK146" s="819"/>
      <c r="LML146" s="819"/>
      <c r="LMM146" s="819"/>
      <c r="LMN146" s="819"/>
      <c r="LMO146" s="819"/>
      <c r="LMP146" s="819"/>
      <c r="LMQ146" s="819"/>
      <c r="LMR146" s="819"/>
      <c r="LMS146" s="819"/>
      <c r="LMT146" s="819"/>
      <c r="LMU146" s="819"/>
      <c r="LMV146" s="819"/>
      <c r="LMW146" s="819"/>
      <c r="LMX146" s="819"/>
      <c r="LMY146" s="819"/>
      <c r="LMZ146" s="819"/>
      <c r="LNA146" s="819"/>
      <c r="LNB146" s="819"/>
      <c r="LNC146" s="819"/>
      <c r="LND146" s="819"/>
      <c r="LNE146" s="819"/>
      <c r="LNF146" s="819"/>
      <c r="LNG146" s="819"/>
      <c r="LNH146" s="819"/>
      <c r="LNI146" s="819"/>
      <c r="LNJ146" s="819"/>
      <c r="LNK146" s="819"/>
      <c r="LNL146" s="819"/>
      <c r="LNM146" s="819"/>
      <c r="LNN146" s="819"/>
      <c r="LNO146" s="819"/>
      <c r="LNP146" s="819"/>
      <c r="LNQ146" s="819"/>
      <c r="LNR146" s="819"/>
      <c r="LNS146" s="819"/>
      <c r="LNT146" s="819"/>
      <c r="LNU146" s="819"/>
      <c r="LNV146" s="819"/>
      <c r="LNW146" s="819"/>
      <c r="LNX146" s="819"/>
      <c r="LNY146" s="819"/>
      <c r="LNZ146" s="819"/>
      <c r="LOA146" s="819"/>
      <c r="LOB146" s="819"/>
      <c r="LOC146" s="819"/>
      <c r="LOD146" s="819"/>
      <c r="LOE146" s="819"/>
      <c r="LOF146" s="819"/>
      <c r="LOG146" s="819"/>
      <c r="LOH146" s="819"/>
      <c r="LOI146" s="819"/>
      <c r="LOJ146" s="819"/>
      <c r="LOK146" s="819"/>
      <c r="LOL146" s="819"/>
      <c r="LOM146" s="819"/>
      <c r="LON146" s="819"/>
      <c r="LOO146" s="819"/>
      <c r="LOP146" s="819"/>
      <c r="LOQ146" s="819"/>
      <c r="LOR146" s="819"/>
      <c r="LOS146" s="819"/>
      <c r="LOT146" s="819"/>
      <c r="LOU146" s="819"/>
      <c r="LOV146" s="819"/>
      <c r="LOW146" s="819"/>
      <c r="LOX146" s="819"/>
      <c r="LOY146" s="819"/>
      <c r="LOZ146" s="819"/>
      <c r="LPA146" s="819"/>
      <c r="LPB146" s="819"/>
      <c r="LPC146" s="819"/>
      <c r="LPD146" s="819"/>
      <c r="LPE146" s="819"/>
      <c r="LPF146" s="819"/>
      <c r="LPG146" s="819"/>
      <c r="LPH146" s="819"/>
      <c r="LPI146" s="819"/>
      <c r="LPJ146" s="819"/>
      <c r="LPK146" s="819"/>
      <c r="LPL146" s="819"/>
      <c r="LPM146" s="819"/>
      <c r="LPN146" s="819"/>
      <c r="LPO146" s="819"/>
      <c r="LPP146" s="819"/>
      <c r="LPQ146" s="819"/>
      <c r="LPR146" s="819"/>
      <c r="LPS146" s="819"/>
      <c r="LPT146" s="819"/>
      <c r="LPU146" s="819"/>
      <c r="LPV146" s="819"/>
      <c r="LPW146" s="819"/>
      <c r="LPX146" s="819"/>
      <c r="LPY146" s="819"/>
      <c r="LPZ146" s="819"/>
      <c r="LQA146" s="819"/>
      <c r="LQB146" s="819"/>
      <c r="LQC146" s="819"/>
      <c r="LQD146" s="819"/>
      <c r="LQE146" s="819"/>
      <c r="LQF146" s="819"/>
      <c r="LQG146" s="819"/>
      <c r="LQH146" s="819"/>
      <c r="LQI146" s="819"/>
      <c r="LQJ146" s="819"/>
      <c r="LQK146" s="819"/>
      <c r="LQL146" s="819"/>
      <c r="LQM146" s="819"/>
      <c r="LQN146" s="819"/>
      <c r="LQO146" s="819"/>
      <c r="LQP146" s="819"/>
      <c r="LQQ146" s="819"/>
      <c r="LQR146" s="819"/>
      <c r="LQS146" s="819"/>
      <c r="LQT146" s="819"/>
      <c r="LQU146" s="819"/>
      <c r="LQV146" s="819"/>
      <c r="LQW146" s="819"/>
      <c r="LQX146" s="819"/>
      <c r="LQY146" s="819"/>
      <c r="LQZ146" s="819"/>
      <c r="LRA146" s="819"/>
      <c r="LRB146" s="819"/>
      <c r="LRC146" s="819"/>
      <c r="LRD146" s="819"/>
      <c r="LRE146" s="819"/>
      <c r="LRF146" s="819"/>
      <c r="LRG146" s="819"/>
      <c r="LRH146" s="819"/>
      <c r="LRI146" s="819"/>
      <c r="LRJ146" s="819"/>
      <c r="LRK146" s="819"/>
      <c r="LRL146" s="819"/>
      <c r="LRM146" s="819"/>
      <c r="LRN146" s="819"/>
      <c r="LRO146" s="819"/>
      <c r="LRP146" s="819"/>
      <c r="LRQ146" s="819"/>
      <c r="LRR146" s="819"/>
      <c r="LRS146" s="819"/>
      <c r="LRT146" s="819"/>
      <c r="LRU146" s="819"/>
      <c r="LRV146" s="819"/>
      <c r="LRW146" s="819"/>
      <c r="LRX146" s="819"/>
      <c r="LRY146" s="819"/>
      <c r="LRZ146" s="819"/>
      <c r="LSA146" s="819"/>
      <c r="LSB146" s="819"/>
      <c r="LSC146" s="819"/>
      <c r="LSD146" s="819"/>
      <c r="LSE146" s="819"/>
      <c r="LSF146" s="819"/>
      <c r="LSG146" s="819"/>
      <c r="LSH146" s="819"/>
      <c r="LSI146" s="819"/>
      <c r="LSJ146" s="819"/>
      <c r="LSK146" s="819"/>
      <c r="LSL146" s="819"/>
      <c r="LSM146" s="819"/>
      <c r="LSN146" s="819"/>
      <c r="LSO146" s="819"/>
      <c r="LSP146" s="819"/>
      <c r="LSQ146" s="819"/>
      <c r="LSR146" s="819"/>
      <c r="LSS146" s="819"/>
      <c r="LST146" s="819"/>
      <c r="LSU146" s="819"/>
      <c r="LSV146" s="819"/>
      <c r="LSW146" s="819"/>
      <c r="LSX146" s="819"/>
      <c r="LSY146" s="819"/>
      <c r="LSZ146" s="819"/>
      <c r="LTA146" s="819"/>
      <c r="LTB146" s="819"/>
      <c r="LTC146" s="819"/>
      <c r="LTD146" s="819"/>
      <c r="LTE146" s="819"/>
      <c r="LTF146" s="819"/>
      <c r="LTG146" s="819"/>
      <c r="LTH146" s="819"/>
      <c r="LTI146" s="819"/>
      <c r="LTJ146" s="819"/>
      <c r="LTK146" s="819"/>
      <c r="LTL146" s="819"/>
      <c r="LTM146" s="819"/>
      <c r="LTN146" s="819"/>
      <c r="LTO146" s="819"/>
      <c r="LTP146" s="819"/>
      <c r="LTQ146" s="819"/>
      <c r="LTR146" s="819"/>
      <c r="LTS146" s="819"/>
      <c r="LTT146" s="819"/>
      <c r="LTU146" s="819"/>
      <c r="LTV146" s="819"/>
      <c r="LTW146" s="819"/>
      <c r="LTX146" s="819"/>
      <c r="LTY146" s="819"/>
      <c r="LTZ146" s="819"/>
      <c r="LUA146" s="819"/>
      <c r="LUB146" s="819"/>
      <c r="LUC146" s="819"/>
      <c r="LUD146" s="819"/>
      <c r="LUE146" s="819"/>
      <c r="LUF146" s="819"/>
      <c r="LUG146" s="819"/>
      <c r="LUH146" s="819"/>
      <c r="LUI146" s="819"/>
      <c r="LUJ146" s="819"/>
      <c r="LUK146" s="819"/>
      <c r="LUL146" s="819"/>
      <c r="LUM146" s="819"/>
      <c r="LUN146" s="819"/>
      <c r="LUO146" s="819"/>
      <c r="LUP146" s="819"/>
      <c r="LUQ146" s="819"/>
      <c r="LUR146" s="819"/>
      <c r="LUS146" s="819"/>
      <c r="LUT146" s="819"/>
      <c r="LUU146" s="819"/>
      <c r="LUV146" s="819"/>
      <c r="LUW146" s="819"/>
      <c r="LUX146" s="819"/>
      <c r="LUY146" s="819"/>
      <c r="LUZ146" s="819"/>
      <c r="LVA146" s="819"/>
      <c r="LVB146" s="819"/>
      <c r="LVC146" s="819"/>
      <c r="LVD146" s="819"/>
      <c r="LVE146" s="819"/>
      <c r="LVF146" s="819"/>
      <c r="LVG146" s="819"/>
      <c r="LVH146" s="819"/>
      <c r="LVI146" s="819"/>
      <c r="LVJ146" s="819"/>
      <c r="LVK146" s="819"/>
      <c r="LVL146" s="819"/>
      <c r="LVM146" s="819"/>
      <c r="LVN146" s="819"/>
      <c r="LVO146" s="819"/>
      <c r="LVP146" s="819"/>
      <c r="LVQ146" s="819"/>
      <c r="LVR146" s="819"/>
      <c r="LVS146" s="819"/>
      <c r="LVT146" s="819"/>
      <c r="LVU146" s="819"/>
      <c r="LVV146" s="819"/>
      <c r="LVW146" s="819"/>
      <c r="LVX146" s="819"/>
      <c r="LVY146" s="819"/>
      <c r="LVZ146" s="819"/>
      <c r="LWA146" s="819"/>
      <c r="LWB146" s="819"/>
      <c r="LWC146" s="819"/>
      <c r="LWD146" s="819"/>
      <c r="LWE146" s="819"/>
      <c r="LWF146" s="819"/>
      <c r="LWG146" s="819"/>
      <c r="LWH146" s="819"/>
      <c r="LWI146" s="819"/>
      <c r="LWJ146" s="819"/>
      <c r="LWK146" s="819"/>
      <c r="LWL146" s="819"/>
      <c r="LWM146" s="819"/>
      <c r="LWN146" s="819"/>
      <c r="LWO146" s="819"/>
      <c r="LWP146" s="819"/>
      <c r="LWQ146" s="819"/>
      <c r="LWR146" s="819"/>
      <c r="LWS146" s="819"/>
      <c r="LWT146" s="819"/>
      <c r="LWU146" s="819"/>
      <c r="LWV146" s="819"/>
      <c r="LWW146" s="819"/>
      <c r="LWX146" s="819"/>
      <c r="LWY146" s="819"/>
      <c r="LWZ146" s="819"/>
      <c r="LXA146" s="819"/>
      <c r="LXB146" s="819"/>
      <c r="LXC146" s="819"/>
      <c r="LXD146" s="819"/>
      <c r="LXE146" s="819"/>
      <c r="LXF146" s="819"/>
      <c r="LXG146" s="819"/>
      <c r="LXH146" s="819"/>
      <c r="LXI146" s="819"/>
      <c r="LXJ146" s="819"/>
      <c r="LXK146" s="819"/>
      <c r="LXL146" s="819"/>
      <c r="LXM146" s="819"/>
      <c r="LXN146" s="819"/>
      <c r="LXO146" s="819"/>
      <c r="LXP146" s="819"/>
      <c r="LXQ146" s="819"/>
      <c r="LXR146" s="819"/>
      <c r="LXS146" s="819"/>
      <c r="LXT146" s="819"/>
      <c r="LXU146" s="819"/>
      <c r="LXV146" s="819"/>
      <c r="LXW146" s="819"/>
      <c r="LXX146" s="819"/>
      <c r="LXY146" s="819"/>
      <c r="LXZ146" s="819"/>
      <c r="LYA146" s="819"/>
      <c r="LYB146" s="819"/>
      <c r="LYC146" s="819"/>
      <c r="LYD146" s="819"/>
      <c r="LYE146" s="819"/>
      <c r="LYF146" s="819"/>
      <c r="LYG146" s="819"/>
      <c r="LYH146" s="819"/>
      <c r="LYI146" s="819"/>
      <c r="LYJ146" s="819"/>
      <c r="LYK146" s="819"/>
      <c r="LYL146" s="819"/>
      <c r="LYM146" s="819"/>
      <c r="LYN146" s="819"/>
      <c r="LYO146" s="819"/>
      <c r="LYP146" s="819"/>
      <c r="LYQ146" s="819"/>
      <c r="LYR146" s="819"/>
      <c r="LYS146" s="819"/>
      <c r="LYT146" s="819"/>
      <c r="LYU146" s="819"/>
      <c r="LYV146" s="819"/>
      <c r="LYW146" s="819"/>
      <c r="LYX146" s="819"/>
      <c r="LYY146" s="819"/>
      <c r="LYZ146" s="819"/>
      <c r="LZA146" s="819"/>
      <c r="LZB146" s="819"/>
      <c r="LZC146" s="819"/>
      <c r="LZD146" s="819"/>
      <c r="LZE146" s="819"/>
      <c r="LZF146" s="819"/>
      <c r="LZG146" s="819"/>
      <c r="LZH146" s="819"/>
      <c r="LZI146" s="819"/>
      <c r="LZJ146" s="819"/>
      <c r="LZK146" s="819"/>
      <c r="LZL146" s="819"/>
      <c r="LZM146" s="819"/>
      <c r="LZN146" s="819"/>
      <c r="LZO146" s="819"/>
      <c r="LZP146" s="819"/>
      <c r="LZQ146" s="819"/>
      <c r="LZR146" s="819"/>
      <c r="LZS146" s="819"/>
      <c r="LZT146" s="819"/>
      <c r="LZU146" s="819"/>
      <c r="LZV146" s="819"/>
      <c r="LZW146" s="819"/>
      <c r="LZX146" s="819"/>
      <c r="LZY146" s="819"/>
      <c r="LZZ146" s="819"/>
      <c r="MAA146" s="819"/>
      <c r="MAB146" s="819"/>
      <c r="MAC146" s="819"/>
      <c r="MAD146" s="819"/>
      <c r="MAE146" s="819"/>
      <c r="MAF146" s="819"/>
      <c r="MAG146" s="819"/>
      <c r="MAH146" s="819"/>
      <c r="MAI146" s="819"/>
      <c r="MAJ146" s="819"/>
      <c r="MAK146" s="819"/>
      <c r="MAL146" s="819"/>
      <c r="MAM146" s="819"/>
      <c r="MAN146" s="819"/>
      <c r="MAO146" s="819"/>
      <c r="MAP146" s="819"/>
      <c r="MAQ146" s="819"/>
      <c r="MAR146" s="819"/>
      <c r="MAS146" s="819"/>
      <c r="MAT146" s="819"/>
      <c r="MAU146" s="819"/>
      <c r="MAV146" s="819"/>
      <c r="MAW146" s="819"/>
      <c r="MAX146" s="819"/>
      <c r="MAY146" s="819"/>
      <c r="MAZ146" s="819"/>
      <c r="MBA146" s="819"/>
      <c r="MBB146" s="819"/>
      <c r="MBC146" s="819"/>
      <c r="MBD146" s="819"/>
      <c r="MBE146" s="819"/>
      <c r="MBF146" s="819"/>
      <c r="MBG146" s="819"/>
      <c r="MBH146" s="819"/>
      <c r="MBI146" s="819"/>
      <c r="MBJ146" s="819"/>
      <c r="MBK146" s="819"/>
      <c r="MBL146" s="819"/>
      <c r="MBM146" s="819"/>
      <c r="MBN146" s="819"/>
      <c r="MBO146" s="819"/>
      <c r="MBP146" s="819"/>
      <c r="MBQ146" s="819"/>
      <c r="MBR146" s="819"/>
      <c r="MBS146" s="819"/>
      <c r="MBT146" s="819"/>
      <c r="MBU146" s="819"/>
      <c r="MBV146" s="819"/>
      <c r="MBW146" s="819"/>
      <c r="MBX146" s="819"/>
      <c r="MBY146" s="819"/>
      <c r="MBZ146" s="819"/>
      <c r="MCA146" s="819"/>
      <c r="MCB146" s="819"/>
      <c r="MCC146" s="819"/>
      <c r="MCD146" s="819"/>
      <c r="MCE146" s="819"/>
      <c r="MCF146" s="819"/>
      <c r="MCG146" s="819"/>
      <c r="MCH146" s="819"/>
      <c r="MCI146" s="819"/>
      <c r="MCJ146" s="819"/>
      <c r="MCK146" s="819"/>
      <c r="MCL146" s="819"/>
      <c r="MCM146" s="819"/>
      <c r="MCN146" s="819"/>
      <c r="MCO146" s="819"/>
      <c r="MCP146" s="819"/>
      <c r="MCQ146" s="819"/>
      <c r="MCR146" s="819"/>
      <c r="MCS146" s="819"/>
      <c r="MCT146" s="819"/>
      <c r="MCU146" s="819"/>
      <c r="MCV146" s="819"/>
      <c r="MCW146" s="819"/>
      <c r="MCX146" s="819"/>
      <c r="MCY146" s="819"/>
      <c r="MCZ146" s="819"/>
      <c r="MDA146" s="819"/>
      <c r="MDB146" s="819"/>
      <c r="MDC146" s="819"/>
      <c r="MDD146" s="819"/>
      <c r="MDE146" s="819"/>
      <c r="MDF146" s="819"/>
      <c r="MDG146" s="819"/>
      <c r="MDH146" s="819"/>
      <c r="MDI146" s="819"/>
      <c r="MDJ146" s="819"/>
      <c r="MDK146" s="819"/>
      <c r="MDL146" s="819"/>
      <c r="MDM146" s="819"/>
      <c r="MDN146" s="819"/>
      <c r="MDO146" s="819"/>
      <c r="MDP146" s="819"/>
      <c r="MDQ146" s="819"/>
      <c r="MDR146" s="819"/>
      <c r="MDS146" s="819"/>
      <c r="MDT146" s="819"/>
      <c r="MDU146" s="819"/>
      <c r="MDV146" s="819"/>
      <c r="MDW146" s="819"/>
      <c r="MDX146" s="819"/>
      <c r="MDY146" s="819"/>
      <c r="MDZ146" s="819"/>
      <c r="MEA146" s="819"/>
      <c r="MEB146" s="819"/>
      <c r="MEC146" s="819"/>
      <c r="MED146" s="819"/>
      <c r="MEE146" s="819"/>
      <c r="MEF146" s="819"/>
      <c r="MEG146" s="819"/>
      <c r="MEH146" s="819"/>
      <c r="MEI146" s="819"/>
      <c r="MEJ146" s="819"/>
      <c r="MEK146" s="819"/>
      <c r="MEL146" s="819"/>
      <c r="MEM146" s="819"/>
      <c r="MEN146" s="819"/>
      <c r="MEO146" s="819"/>
      <c r="MEP146" s="819"/>
      <c r="MEQ146" s="819"/>
      <c r="MER146" s="819"/>
      <c r="MES146" s="819"/>
      <c r="MET146" s="819"/>
      <c r="MEU146" s="819"/>
      <c r="MEV146" s="819"/>
      <c r="MEW146" s="819"/>
      <c r="MEX146" s="819"/>
      <c r="MEY146" s="819"/>
      <c r="MEZ146" s="819"/>
      <c r="MFA146" s="819"/>
      <c r="MFB146" s="819"/>
      <c r="MFC146" s="819"/>
      <c r="MFD146" s="819"/>
      <c r="MFE146" s="819"/>
      <c r="MFF146" s="819"/>
      <c r="MFG146" s="819"/>
      <c r="MFH146" s="819"/>
      <c r="MFI146" s="819"/>
      <c r="MFJ146" s="819"/>
      <c r="MFK146" s="819"/>
      <c r="MFL146" s="819"/>
      <c r="MFM146" s="819"/>
      <c r="MFN146" s="819"/>
      <c r="MFO146" s="819"/>
      <c r="MFP146" s="819"/>
      <c r="MFQ146" s="819"/>
      <c r="MFR146" s="819"/>
      <c r="MFS146" s="819"/>
      <c r="MFT146" s="819"/>
      <c r="MFU146" s="819"/>
      <c r="MFV146" s="819"/>
      <c r="MFW146" s="819"/>
      <c r="MFX146" s="819"/>
      <c r="MFY146" s="819"/>
      <c r="MFZ146" s="819"/>
      <c r="MGA146" s="819"/>
      <c r="MGB146" s="819"/>
      <c r="MGC146" s="819"/>
      <c r="MGD146" s="819"/>
      <c r="MGE146" s="819"/>
      <c r="MGF146" s="819"/>
      <c r="MGG146" s="819"/>
      <c r="MGH146" s="819"/>
      <c r="MGI146" s="819"/>
      <c r="MGJ146" s="819"/>
      <c r="MGK146" s="819"/>
      <c r="MGL146" s="819"/>
      <c r="MGM146" s="819"/>
      <c r="MGN146" s="819"/>
      <c r="MGO146" s="819"/>
      <c r="MGP146" s="819"/>
      <c r="MGQ146" s="819"/>
      <c r="MGR146" s="819"/>
      <c r="MGS146" s="819"/>
      <c r="MGT146" s="819"/>
      <c r="MGU146" s="819"/>
      <c r="MGV146" s="819"/>
      <c r="MGW146" s="819"/>
      <c r="MGX146" s="819"/>
      <c r="MGY146" s="819"/>
      <c r="MGZ146" s="819"/>
      <c r="MHA146" s="819"/>
      <c r="MHB146" s="819"/>
      <c r="MHC146" s="819"/>
      <c r="MHD146" s="819"/>
      <c r="MHE146" s="819"/>
      <c r="MHF146" s="819"/>
      <c r="MHG146" s="819"/>
      <c r="MHH146" s="819"/>
      <c r="MHI146" s="819"/>
      <c r="MHJ146" s="819"/>
      <c r="MHK146" s="819"/>
      <c r="MHL146" s="819"/>
      <c r="MHM146" s="819"/>
      <c r="MHN146" s="819"/>
      <c r="MHO146" s="819"/>
      <c r="MHP146" s="819"/>
      <c r="MHQ146" s="819"/>
      <c r="MHR146" s="819"/>
      <c r="MHS146" s="819"/>
      <c r="MHT146" s="819"/>
      <c r="MHU146" s="819"/>
      <c r="MHV146" s="819"/>
      <c r="MHW146" s="819"/>
      <c r="MHX146" s="819"/>
      <c r="MHY146" s="819"/>
      <c r="MHZ146" s="819"/>
      <c r="MIA146" s="819"/>
      <c r="MIB146" s="819"/>
      <c r="MIC146" s="819"/>
      <c r="MID146" s="819"/>
      <c r="MIE146" s="819"/>
      <c r="MIF146" s="819"/>
      <c r="MIG146" s="819"/>
      <c r="MIH146" s="819"/>
      <c r="MII146" s="819"/>
      <c r="MIJ146" s="819"/>
      <c r="MIK146" s="819"/>
      <c r="MIL146" s="819"/>
      <c r="MIM146" s="819"/>
      <c r="MIN146" s="819"/>
      <c r="MIO146" s="819"/>
      <c r="MIP146" s="819"/>
      <c r="MIQ146" s="819"/>
      <c r="MIR146" s="819"/>
      <c r="MIS146" s="819"/>
      <c r="MIT146" s="819"/>
      <c r="MIU146" s="819"/>
      <c r="MIV146" s="819"/>
      <c r="MIW146" s="819"/>
      <c r="MIX146" s="819"/>
      <c r="MIY146" s="819"/>
      <c r="MIZ146" s="819"/>
      <c r="MJA146" s="819"/>
      <c r="MJB146" s="819"/>
      <c r="MJC146" s="819"/>
      <c r="MJD146" s="819"/>
      <c r="MJE146" s="819"/>
      <c r="MJF146" s="819"/>
      <c r="MJG146" s="819"/>
      <c r="MJH146" s="819"/>
      <c r="MJI146" s="819"/>
      <c r="MJJ146" s="819"/>
      <c r="MJK146" s="819"/>
      <c r="MJL146" s="819"/>
      <c r="MJM146" s="819"/>
      <c r="MJN146" s="819"/>
      <c r="MJO146" s="819"/>
      <c r="MJP146" s="819"/>
      <c r="MJQ146" s="819"/>
      <c r="MJR146" s="819"/>
      <c r="MJS146" s="819"/>
      <c r="MJT146" s="819"/>
      <c r="MJU146" s="819"/>
      <c r="MJV146" s="819"/>
      <c r="MJW146" s="819"/>
      <c r="MJX146" s="819"/>
      <c r="MJY146" s="819"/>
      <c r="MJZ146" s="819"/>
      <c r="MKA146" s="819"/>
      <c r="MKB146" s="819"/>
      <c r="MKC146" s="819"/>
      <c r="MKD146" s="819"/>
      <c r="MKE146" s="819"/>
      <c r="MKF146" s="819"/>
      <c r="MKG146" s="819"/>
      <c r="MKH146" s="819"/>
      <c r="MKI146" s="819"/>
      <c r="MKJ146" s="819"/>
      <c r="MKK146" s="819"/>
      <c r="MKL146" s="819"/>
      <c r="MKM146" s="819"/>
      <c r="MKN146" s="819"/>
      <c r="MKO146" s="819"/>
      <c r="MKP146" s="819"/>
      <c r="MKQ146" s="819"/>
      <c r="MKR146" s="819"/>
      <c r="MKS146" s="819"/>
      <c r="MKT146" s="819"/>
      <c r="MKU146" s="819"/>
      <c r="MKV146" s="819"/>
      <c r="MKW146" s="819"/>
      <c r="MKX146" s="819"/>
      <c r="MKY146" s="819"/>
      <c r="MKZ146" s="819"/>
      <c r="MLA146" s="819"/>
      <c r="MLB146" s="819"/>
      <c r="MLC146" s="819"/>
      <c r="MLD146" s="819"/>
      <c r="MLE146" s="819"/>
      <c r="MLF146" s="819"/>
      <c r="MLG146" s="819"/>
      <c r="MLH146" s="819"/>
      <c r="MLI146" s="819"/>
      <c r="MLJ146" s="819"/>
      <c r="MLK146" s="819"/>
      <c r="MLL146" s="819"/>
      <c r="MLM146" s="819"/>
      <c r="MLN146" s="819"/>
      <c r="MLO146" s="819"/>
      <c r="MLP146" s="819"/>
      <c r="MLQ146" s="819"/>
      <c r="MLR146" s="819"/>
      <c r="MLS146" s="819"/>
      <c r="MLT146" s="819"/>
      <c r="MLU146" s="819"/>
      <c r="MLV146" s="819"/>
      <c r="MLW146" s="819"/>
      <c r="MLX146" s="819"/>
      <c r="MLY146" s="819"/>
      <c r="MLZ146" s="819"/>
      <c r="MMA146" s="819"/>
      <c r="MMB146" s="819"/>
      <c r="MMC146" s="819"/>
      <c r="MMD146" s="819"/>
      <c r="MME146" s="819"/>
      <c r="MMF146" s="819"/>
      <c r="MMG146" s="819"/>
      <c r="MMH146" s="819"/>
      <c r="MMI146" s="819"/>
      <c r="MMJ146" s="819"/>
      <c r="MMK146" s="819"/>
      <c r="MML146" s="819"/>
      <c r="MMM146" s="819"/>
      <c r="MMN146" s="819"/>
      <c r="MMO146" s="819"/>
      <c r="MMP146" s="819"/>
      <c r="MMQ146" s="819"/>
      <c r="MMR146" s="819"/>
      <c r="MMS146" s="819"/>
      <c r="MMT146" s="819"/>
      <c r="MMU146" s="819"/>
      <c r="MMV146" s="819"/>
      <c r="MMW146" s="819"/>
      <c r="MMX146" s="819"/>
      <c r="MMY146" s="819"/>
      <c r="MMZ146" s="819"/>
      <c r="MNA146" s="819"/>
      <c r="MNB146" s="819"/>
      <c r="MNC146" s="819"/>
      <c r="MND146" s="819"/>
      <c r="MNE146" s="819"/>
      <c r="MNF146" s="819"/>
      <c r="MNG146" s="819"/>
      <c r="MNH146" s="819"/>
      <c r="MNI146" s="819"/>
      <c r="MNJ146" s="819"/>
      <c r="MNK146" s="819"/>
      <c r="MNL146" s="819"/>
      <c r="MNM146" s="819"/>
      <c r="MNN146" s="819"/>
      <c r="MNO146" s="819"/>
      <c r="MNP146" s="819"/>
      <c r="MNQ146" s="819"/>
      <c r="MNR146" s="819"/>
      <c r="MNS146" s="819"/>
      <c r="MNT146" s="819"/>
      <c r="MNU146" s="819"/>
      <c r="MNV146" s="819"/>
      <c r="MNW146" s="819"/>
      <c r="MNX146" s="819"/>
      <c r="MNY146" s="819"/>
      <c r="MNZ146" s="819"/>
      <c r="MOA146" s="819"/>
      <c r="MOB146" s="819"/>
      <c r="MOC146" s="819"/>
      <c r="MOD146" s="819"/>
      <c r="MOE146" s="819"/>
      <c r="MOF146" s="819"/>
      <c r="MOG146" s="819"/>
      <c r="MOH146" s="819"/>
      <c r="MOI146" s="819"/>
      <c r="MOJ146" s="819"/>
      <c r="MOK146" s="819"/>
      <c r="MOL146" s="819"/>
      <c r="MOM146" s="819"/>
      <c r="MON146" s="819"/>
      <c r="MOO146" s="819"/>
      <c r="MOP146" s="819"/>
      <c r="MOQ146" s="819"/>
      <c r="MOR146" s="819"/>
      <c r="MOS146" s="819"/>
      <c r="MOT146" s="819"/>
      <c r="MOU146" s="819"/>
      <c r="MOV146" s="819"/>
      <c r="MOW146" s="819"/>
      <c r="MOX146" s="819"/>
      <c r="MOY146" s="819"/>
      <c r="MOZ146" s="819"/>
      <c r="MPA146" s="819"/>
      <c r="MPB146" s="819"/>
      <c r="MPC146" s="819"/>
      <c r="MPD146" s="819"/>
      <c r="MPE146" s="819"/>
      <c r="MPF146" s="819"/>
      <c r="MPG146" s="819"/>
      <c r="MPH146" s="819"/>
      <c r="MPI146" s="819"/>
      <c r="MPJ146" s="819"/>
      <c r="MPK146" s="819"/>
      <c r="MPL146" s="819"/>
      <c r="MPM146" s="819"/>
      <c r="MPN146" s="819"/>
      <c r="MPO146" s="819"/>
      <c r="MPP146" s="819"/>
      <c r="MPQ146" s="819"/>
      <c r="MPR146" s="819"/>
      <c r="MPS146" s="819"/>
      <c r="MPT146" s="819"/>
      <c r="MPU146" s="819"/>
      <c r="MPV146" s="819"/>
      <c r="MPW146" s="819"/>
      <c r="MPX146" s="819"/>
      <c r="MPY146" s="819"/>
      <c r="MPZ146" s="819"/>
      <c r="MQA146" s="819"/>
      <c r="MQB146" s="819"/>
      <c r="MQC146" s="819"/>
      <c r="MQD146" s="819"/>
      <c r="MQE146" s="819"/>
      <c r="MQF146" s="819"/>
      <c r="MQG146" s="819"/>
      <c r="MQH146" s="819"/>
      <c r="MQI146" s="819"/>
      <c r="MQJ146" s="819"/>
      <c r="MQK146" s="819"/>
      <c r="MQL146" s="819"/>
      <c r="MQM146" s="819"/>
      <c r="MQN146" s="819"/>
      <c r="MQO146" s="819"/>
      <c r="MQP146" s="819"/>
      <c r="MQQ146" s="819"/>
      <c r="MQR146" s="819"/>
      <c r="MQS146" s="819"/>
      <c r="MQT146" s="819"/>
      <c r="MQU146" s="819"/>
      <c r="MQV146" s="819"/>
      <c r="MQW146" s="819"/>
      <c r="MQX146" s="819"/>
      <c r="MQY146" s="819"/>
      <c r="MQZ146" s="819"/>
      <c r="MRA146" s="819"/>
      <c r="MRB146" s="819"/>
      <c r="MRC146" s="819"/>
      <c r="MRD146" s="819"/>
      <c r="MRE146" s="819"/>
      <c r="MRF146" s="819"/>
      <c r="MRG146" s="819"/>
      <c r="MRH146" s="819"/>
      <c r="MRI146" s="819"/>
      <c r="MRJ146" s="819"/>
      <c r="MRK146" s="819"/>
      <c r="MRL146" s="819"/>
      <c r="MRM146" s="819"/>
      <c r="MRN146" s="819"/>
      <c r="MRO146" s="819"/>
      <c r="MRP146" s="819"/>
      <c r="MRQ146" s="819"/>
      <c r="MRR146" s="819"/>
      <c r="MRS146" s="819"/>
      <c r="MRT146" s="819"/>
      <c r="MRU146" s="819"/>
      <c r="MRV146" s="819"/>
      <c r="MRW146" s="819"/>
      <c r="MRX146" s="819"/>
      <c r="MRY146" s="819"/>
      <c r="MRZ146" s="819"/>
      <c r="MSA146" s="819"/>
      <c r="MSB146" s="819"/>
      <c r="MSC146" s="819"/>
      <c r="MSD146" s="819"/>
      <c r="MSE146" s="819"/>
      <c r="MSF146" s="819"/>
      <c r="MSG146" s="819"/>
      <c r="MSH146" s="819"/>
      <c r="MSI146" s="819"/>
      <c r="MSJ146" s="819"/>
      <c r="MSK146" s="819"/>
      <c r="MSL146" s="819"/>
      <c r="MSM146" s="819"/>
      <c r="MSN146" s="819"/>
      <c r="MSO146" s="819"/>
      <c r="MSP146" s="819"/>
      <c r="MSQ146" s="819"/>
      <c r="MSR146" s="819"/>
      <c r="MSS146" s="819"/>
      <c r="MST146" s="819"/>
      <c r="MSU146" s="819"/>
      <c r="MSV146" s="819"/>
      <c r="MSW146" s="819"/>
      <c r="MSX146" s="819"/>
      <c r="MSY146" s="819"/>
      <c r="MSZ146" s="819"/>
      <c r="MTA146" s="819"/>
      <c r="MTB146" s="819"/>
      <c r="MTC146" s="819"/>
      <c r="MTD146" s="819"/>
      <c r="MTE146" s="819"/>
      <c r="MTF146" s="819"/>
      <c r="MTG146" s="819"/>
      <c r="MTH146" s="819"/>
      <c r="MTI146" s="819"/>
      <c r="MTJ146" s="819"/>
      <c r="MTK146" s="819"/>
      <c r="MTL146" s="819"/>
      <c r="MTM146" s="819"/>
      <c r="MTN146" s="819"/>
      <c r="MTO146" s="819"/>
      <c r="MTP146" s="819"/>
      <c r="MTQ146" s="819"/>
      <c r="MTR146" s="819"/>
      <c r="MTS146" s="819"/>
      <c r="MTT146" s="819"/>
      <c r="MTU146" s="819"/>
      <c r="MTV146" s="819"/>
      <c r="MTW146" s="819"/>
      <c r="MTX146" s="819"/>
      <c r="MTY146" s="819"/>
      <c r="MTZ146" s="819"/>
      <c r="MUA146" s="819"/>
      <c r="MUB146" s="819"/>
      <c r="MUC146" s="819"/>
      <c r="MUD146" s="819"/>
      <c r="MUE146" s="819"/>
      <c r="MUF146" s="819"/>
      <c r="MUG146" s="819"/>
      <c r="MUH146" s="819"/>
      <c r="MUI146" s="819"/>
      <c r="MUJ146" s="819"/>
      <c r="MUK146" s="819"/>
      <c r="MUL146" s="819"/>
      <c r="MUM146" s="819"/>
      <c r="MUN146" s="819"/>
      <c r="MUO146" s="819"/>
      <c r="MUP146" s="819"/>
      <c r="MUQ146" s="819"/>
      <c r="MUR146" s="819"/>
      <c r="MUS146" s="819"/>
      <c r="MUT146" s="819"/>
      <c r="MUU146" s="819"/>
      <c r="MUV146" s="819"/>
      <c r="MUW146" s="819"/>
      <c r="MUX146" s="819"/>
      <c r="MUY146" s="819"/>
      <c r="MUZ146" s="819"/>
      <c r="MVA146" s="819"/>
      <c r="MVB146" s="819"/>
      <c r="MVC146" s="819"/>
      <c r="MVD146" s="819"/>
      <c r="MVE146" s="819"/>
      <c r="MVF146" s="819"/>
      <c r="MVG146" s="819"/>
      <c r="MVH146" s="819"/>
      <c r="MVI146" s="819"/>
      <c r="MVJ146" s="819"/>
      <c r="MVK146" s="819"/>
      <c r="MVL146" s="819"/>
      <c r="MVM146" s="819"/>
      <c r="MVN146" s="819"/>
      <c r="MVO146" s="819"/>
      <c r="MVP146" s="819"/>
      <c r="MVQ146" s="819"/>
      <c r="MVR146" s="819"/>
      <c r="MVS146" s="819"/>
      <c r="MVT146" s="819"/>
      <c r="MVU146" s="819"/>
      <c r="MVV146" s="819"/>
      <c r="MVW146" s="819"/>
      <c r="MVX146" s="819"/>
      <c r="MVY146" s="819"/>
      <c r="MVZ146" s="819"/>
      <c r="MWA146" s="819"/>
      <c r="MWB146" s="819"/>
      <c r="MWC146" s="819"/>
      <c r="MWD146" s="819"/>
      <c r="MWE146" s="819"/>
      <c r="MWF146" s="819"/>
      <c r="MWG146" s="819"/>
      <c r="MWH146" s="819"/>
      <c r="MWI146" s="819"/>
      <c r="MWJ146" s="819"/>
      <c r="MWK146" s="819"/>
      <c r="MWL146" s="819"/>
      <c r="MWM146" s="819"/>
      <c r="MWN146" s="819"/>
      <c r="MWO146" s="819"/>
      <c r="MWP146" s="819"/>
      <c r="MWQ146" s="819"/>
      <c r="MWR146" s="819"/>
      <c r="MWS146" s="819"/>
      <c r="MWT146" s="819"/>
      <c r="MWU146" s="819"/>
      <c r="MWV146" s="819"/>
      <c r="MWW146" s="819"/>
      <c r="MWX146" s="819"/>
      <c r="MWY146" s="819"/>
      <c r="MWZ146" s="819"/>
      <c r="MXA146" s="819"/>
      <c r="MXB146" s="819"/>
      <c r="MXC146" s="819"/>
      <c r="MXD146" s="819"/>
      <c r="MXE146" s="819"/>
      <c r="MXF146" s="819"/>
      <c r="MXG146" s="819"/>
      <c r="MXH146" s="819"/>
      <c r="MXI146" s="819"/>
      <c r="MXJ146" s="819"/>
      <c r="MXK146" s="819"/>
      <c r="MXL146" s="819"/>
      <c r="MXM146" s="819"/>
      <c r="MXN146" s="819"/>
      <c r="MXO146" s="819"/>
      <c r="MXP146" s="819"/>
      <c r="MXQ146" s="819"/>
      <c r="MXR146" s="819"/>
      <c r="MXS146" s="819"/>
      <c r="MXT146" s="819"/>
      <c r="MXU146" s="819"/>
      <c r="MXV146" s="819"/>
      <c r="MXW146" s="819"/>
      <c r="MXX146" s="819"/>
      <c r="MXY146" s="819"/>
      <c r="MXZ146" s="819"/>
      <c r="MYA146" s="819"/>
      <c r="MYB146" s="819"/>
      <c r="MYC146" s="819"/>
      <c r="MYD146" s="819"/>
      <c r="MYE146" s="819"/>
      <c r="MYF146" s="819"/>
      <c r="MYG146" s="819"/>
      <c r="MYH146" s="819"/>
      <c r="MYI146" s="819"/>
      <c r="MYJ146" s="819"/>
      <c r="MYK146" s="819"/>
      <c r="MYL146" s="819"/>
      <c r="MYM146" s="819"/>
      <c r="MYN146" s="819"/>
      <c r="MYO146" s="819"/>
      <c r="MYP146" s="819"/>
      <c r="MYQ146" s="819"/>
      <c r="MYR146" s="819"/>
      <c r="MYS146" s="819"/>
      <c r="MYT146" s="819"/>
      <c r="MYU146" s="819"/>
      <c r="MYV146" s="819"/>
      <c r="MYW146" s="819"/>
      <c r="MYX146" s="819"/>
      <c r="MYY146" s="819"/>
      <c r="MYZ146" s="819"/>
      <c r="MZA146" s="819"/>
      <c r="MZB146" s="819"/>
      <c r="MZC146" s="819"/>
      <c r="MZD146" s="819"/>
      <c r="MZE146" s="819"/>
      <c r="MZF146" s="819"/>
      <c r="MZG146" s="819"/>
      <c r="MZH146" s="819"/>
      <c r="MZI146" s="819"/>
      <c r="MZJ146" s="819"/>
      <c r="MZK146" s="819"/>
      <c r="MZL146" s="819"/>
      <c r="MZM146" s="819"/>
      <c r="MZN146" s="819"/>
      <c r="MZO146" s="819"/>
      <c r="MZP146" s="819"/>
      <c r="MZQ146" s="819"/>
      <c r="MZR146" s="819"/>
      <c r="MZS146" s="819"/>
      <c r="MZT146" s="819"/>
      <c r="MZU146" s="819"/>
      <c r="MZV146" s="819"/>
      <c r="MZW146" s="819"/>
      <c r="MZX146" s="819"/>
      <c r="MZY146" s="819"/>
      <c r="MZZ146" s="819"/>
      <c r="NAA146" s="819"/>
      <c r="NAB146" s="819"/>
      <c r="NAC146" s="819"/>
      <c r="NAD146" s="819"/>
      <c r="NAE146" s="819"/>
      <c r="NAF146" s="819"/>
      <c r="NAG146" s="819"/>
      <c r="NAH146" s="819"/>
      <c r="NAI146" s="819"/>
      <c r="NAJ146" s="819"/>
      <c r="NAK146" s="819"/>
      <c r="NAL146" s="819"/>
      <c r="NAM146" s="819"/>
      <c r="NAN146" s="819"/>
      <c r="NAO146" s="819"/>
      <c r="NAP146" s="819"/>
      <c r="NAQ146" s="819"/>
      <c r="NAR146" s="819"/>
      <c r="NAS146" s="819"/>
      <c r="NAT146" s="819"/>
      <c r="NAU146" s="819"/>
      <c r="NAV146" s="819"/>
      <c r="NAW146" s="819"/>
      <c r="NAX146" s="819"/>
      <c r="NAY146" s="819"/>
      <c r="NAZ146" s="819"/>
      <c r="NBA146" s="819"/>
      <c r="NBB146" s="819"/>
      <c r="NBC146" s="819"/>
      <c r="NBD146" s="819"/>
      <c r="NBE146" s="819"/>
      <c r="NBF146" s="819"/>
      <c r="NBG146" s="819"/>
      <c r="NBH146" s="819"/>
      <c r="NBI146" s="819"/>
      <c r="NBJ146" s="819"/>
      <c r="NBK146" s="819"/>
      <c r="NBL146" s="819"/>
      <c r="NBM146" s="819"/>
      <c r="NBN146" s="819"/>
      <c r="NBO146" s="819"/>
      <c r="NBP146" s="819"/>
      <c r="NBQ146" s="819"/>
      <c r="NBR146" s="819"/>
      <c r="NBS146" s="819"/>
      <c r="NBT146" s="819"/>
      <c r="NBU146" s="819"/>
      <c r="NBV146" s="819"/>
      <c r="NBW146" s="819"/>
      <c r="NBX146" s="819"/>
      <c r="NBY146" s="819"/>
      <c r="NBZ146" s="819"/>
      <c r="NCA146" s="819"/>
      <c r="NCB146" s="819"/>
      <c r="NCC146" s="819"/>
      <c r="NCD146" s="819"/>
      <c r="NCE146" s="819"/>
      <c r="NCF146" s="819"/>
      <c r="NCG146" s="819"/>
      <c r="NCH146" s="819"/>
      <c r="NCI146" s="819"/>
      <c r="NCJ146" s="819"/>
      <c r="NCK146" s="819"/>
      <c r="NCL146" s="819"/>
      <c r="NCM146" s="819"/>
      <c r="NCN146" s="819"/>
      <c r="NCO146" s="819"/>
      <c r="NCP146" s="819"/>
      <c r="NCQ146" s="819"/>
      <c r="NCR146" s="819"/>
      <c r="NCS146" s="819"/>
      <c r="NCT146" s="819"/>
      <c r="NCU146" s="819"/>
      <c r="NCV146" s="819"/>
      <c r="NCW146" s="819"/>
      <c r="NCX146" s="819"/>
      <c r="NCY146" s="819"/>
      <c r="NCZ146" s="819"/>
      <c r="NDA146" s="819"/>
      <c r="NDB146" s="819"/>
      <c r="NDC146" s="819"/>
      <c r="NDD146" s="819"/>
      <c r="NDE146" s="819"/>
      <c r="NDF146" s="819"/>
      <c r="NDG146" s="819"/>
      <c r="NDH146" s="819"/>
      <c r="NDI146" s="819"/>
      <c r="NDJ146" s="819"/>
      <c r="NDK146" s="819"/>
      <c r="NDL146" s="819"/>
      <c r="NDM146" s="819"/>
      <c r="NDN146" s="819"/>
      <c r="NDO146" s="819"/>
      <c r="NDP146" s="819"/>
      <c r="NDQ146" s="819"/>
      <c r="NDR146" s="819"/>
      <c r="NDS146" s="819"/>
      <c r="NDT146" s="819"/>
      <c r="NDU146" s="819"/>
      <c r="NDV146" s="819"/>
      <c r="NDW146" s="819"/>
      <c r="NDX146" s="819"/>
      <c r="NDY146" s="819"/>
      <c r="NDZ146" s="819"/>
      <c r="NEA146" s="819"/>
      <c r="NEB146" s="819"/>
      <c r="NEC146" s="819"/>
      <c r="NED146" s="819"/>
      <c r="NEE146" s="819"/>
      <c r="NEF146" s="819"/>
      <c r="NEG146" s="819"/>
      <c r="NEH146" s="819"/>
      <c r="NEI146" s="819"/>
      <c r="NEJ146" s="819"/>
      <c r="NEK146" s="819"/>
      <c r="NEL146" s="819"/>
      <c r="NEM146" s="819"/>
      <c r="NEN146" s="819"/>
      <c r="NEO146" s="819"/>
      <c r="NEP146" s="819"/>
      <c r="NEQ146" s="819"/>
      <c r="NER146" s="819"/>
      <c r="NES146" s="819"/>
      <c r="NET146" s="819"/>
      <c r="NEU146" s="819"/>
      <c r="NEV146" s="819"/>
      <c r="NEW146" s="819"/>
      <c r="NEX146" s="819"/>
      <c r="NEY146" s="819"/>
      <c r="NEZ146" s="819"/>
      <c r="NFA146" s="819"/>
      <c r="NFB146" s="819"/>
      <c r="NFC146" s="819"/>
      <c r="NFD146" s="819"/>
      <c r="NFE146" s="819"/>
      <c r="NFF146" s="819"/>
      <c r="NFG146" s="819"/>
      <c r="NFH146" s="819"/>
      <c r="NFI146" s="819"/>
      <c r="NFJ146" s="819"/>
      <c r="NFK146" s="819"/>
      <c r="NFL146" s="819"/>
      <c r="NFM146" s="819"/>
      <c r="NFN146" s="819"/>
      <c r="NFO146" s="819"/>
      <c r="NFP146" s="819"/>
      <c r="NFQ146" s="819"/>
      <c r="NFR146" s="819"/>
      <c r="NFS146" s="819"/>
      <c r="NFT146" s="819"/>
      <c r="NFU146" s="819"/>
      <c r="NFV146" s="819"/>
      <c r="NFW146" s="819"/>
      <c r="NFX146" s="819"/>
      <c r="NFY146" s="819"/>
      <c r="NFZ146" s="819"/>
      <c r="NGA146" s="819"/>
      <c r="NGB146" s="819"/>
      <c r="NGC146" s="819"/>
      <c r="NGD146" s="819"/>
      <c r="NGE146" s="819"/>
      <c r="NGF146" s="819"/>
      <c r="NGG146" s="819"/>
      <c r="NGH146" s="819"/>
      <c r="NGI146" s="819"/>
      <c r="NGJ146" s="819"/>
      <c r="NGK146" s="819"/>
      <c r="NGL146" s="819"/>
      <c r="NGM146" s="819"/>
      <c r="NGN146" s="819"/>
      <c r="NGO146" s="819"/>
      <c r="NGP146" s="819"/>
      <c r="NGQ146" s="819"/>
      <c r="NGR146" s="819"/>
      <c r="NGS146" s="819"/>
      <c r="NGT146" s="819"/>
      <c r="NGU146" s="819"/>
      <c r="NGV146" s="819"/>
      <c r="NGW146" s="819"/>
      <c r="NGX146" s="819"/>
      <c r="NGY146" s="819"/>
      <c r="NGZ146" s="819"/>
      <c r="NHA146" s="819"/>
      <c r="NHB146" s="819"/>
      <c r="NHC146" s="819"/>
      <c r="NHD146" s="819"/>
      <c r="NHE146" s="819"/>
      <c r="NHF146" s="819"/>
      <c r="NHG146" s="819"/>
      <c r="NHH146" s="819"/>
      <c r="NHI146" s="819"/>
      <c r="NHJ146" s="819"/>
      <c r="NHK146" s="819"/>
      <c r="NHL146" s="819"/>
      <c r="NHM146" s="819"/>
      <c r="NHN146" s="819"/>
      <c r="NHO146" s="819"/>
      <c r="NHP146" s="819"/>
      <c r="NHQ146" s="819"/>
      <c r="NHR146" s="819"/>
      <c r="NHS146" s="819"/>
      <c r="NHT146" s="819"/>
      <c r="NHU146" s="819"/>
      <c r="NHV146" s="819"/>
      <c r="NHW146" s="819"/>
      <c r="NHX146" s="819"/>
      <c r="NHY146" s="819"/>
      <c r="NHZ146" s="819"/>
      <c r="NIA146" s="819"/>
      <c r="NIB146" s="819"/>
      <c r="NIC146" s="819"/>
      <c r="NID146" s="819"/>
      <c r="NIE146" s="819"/>
      <c r="NIF146" s="819"/>
      <c r="NIG146" s="819"/>
      <c r="NIH146" s="819"/>
      <c r="NII146" s="819"/>
      <c r="NIJ146" s="819"/>
      <c r="NIK146" s="819"/>
      <c r="NIL146" s="819"/>
      <c r="NIM146" s="819"/>
      <c r="NIN146" s="819"/>
      <c r="NIO146" s="819"/>
      <c r="NIP146" s="819"/>
      <c r="NIQ146" s="819"/>
      <c r="NIR146" s="819"/>
      <c r="NIS146" s="819"/>
      <c r="NIT146" s="819"/>
      <c r="NIU146" s="819"/>
      <c r="NIV146" s="819"/>
      <c r="NIW146" s="819"/>
      <c r="NIX146" s="819"/>
      <c r="NIY146" s="819"/>
      <c r="NIZ146" s="819"/>
      <c r="NJA146" s="819"/>
      <c r="NJB146" s="819"/>
      <c r="NJC146" s="819"/>
      <c r="NJD146" s="819"/>
      <c r="NJE146" s="819"/>
      <c r="NJF146" s="819"/>
      <c r="NJG146" s="819"/>
      <c r="NJH146" s="819"/>
      <c r="NJI146" s="819"/>
      <c r="NJJ146" s="819"/>
      <c r="NJK146" s="819"/>
      <c r="NJL146" s="819"/>
      <c r="NJM146" s="819"/>
      <c r="NJN146" s="819"/>
      <c r="NJO146" s="819"/>
      <c r="NJP146" s="819"/>
      <c r="NJQ146" s="819"/>
      <c r="NJR146" s="819"/>
      <c r="NJS146" s="819"/>
      <c r="NJT146" s="819"/>
      <c r="NJU146" s="819"/>
      <c r="NJV146" s="819"/>
      <c r="NJW146" s="819"/>
      <c r="NJX146" s="819"/>
      <c r="NJY146" s="819"/>
      <c r="NJZ146" s="819"/>
      <c r="NKA146" s="819"/>
      <c r="NKB146" s="819"/>
      <c r="NKC146" s="819"/>
      <c r="NKD146" s="819"/>
      <c r="NKE146" s="819"/>
      <c r="NKF146" s="819"/>
      <c r="NKG146" s="819"/>
      <c r="NKH146" s="819"/>
      <c r="NKI146" s="819"/>
      <c r="NKJ146" s="819"/>
      <c r="NKK146" s="819"/>
      <c r="NKL146" s="819"/>
      <c r="NKM146" s="819"/>
      <c r="NKN146" s="819"/>
      <c r="NKO146" s="819"/>
      <c r="NKP146" s="819"/>
      <c r="NKQ146" s="819"/>
      <c r="NKR146" s="819"/>
      <c r="NKS146" s="819"/>
      <c r="NKT146" s="819"/>
      <c r="NKU146" s="819"/>
      <c r="NKV146" s="819"/>
      <c r="NKW146" s="819"/>
      <c r="NKX146" s="819"/>
      <c r="NKY146" s="819"/>
      <c r="NKZ146" s="819"/>
      <c r="NLA146" s="819"/>
      <c r="NLB146" s="819"/>
      <c r="NLC146" s="819"/>
      <c r="NLD146" s="819"/>
      <c r="NLE146" s="819"/>
      <c r="NLF146" s="819"/>
      <c r="NLG146" s="819"/>
      <c r="NLH146" s="819"/>
      <c r="NLI146" s="819"/>
      <c r="NLJ146" s="819"/>
      <c r="NLK146" s="819"/>
      <c r="NLL146" s="819"/>
      <c r="NLM146" s="819"/>
      <c r="NLN146" s="819"/>
      <c r="NLO146" s="819"/>
      <c r="NLP146" s="819"/>
      <c r="NLQ146" s="819"/>
      <c r="NLR146" s="819"/>
      <c r="NLS146" s="819"/>
      <c r="NLT146" s="819"/>
      <c r="NLU146" s="819"/>
      <c r="NLV146" s="819"/>
      <c r="NLW146" s="819"/>
      <c r="NLX146" s="819"/>
      <c r="NLY146" s="819"/>
      <c r="NLZ146" s="819"/>
      <c r="NMA146" s="819"/>
      <c r="NMB146" s="819"/>
      <c r="NMC146" s="819"/>
      <c r="NMD146" s="819"/>
      <c r="NME146" s="819"/>
      <c r="NMF146" s="819"/>
      <c r="NMG146" s="819"/>
      <c r="NMH146" s="819"/>
      <c r="NMI146" s="819"/>
      <c r="NMJ146" s="819"/>
      <c r="NMK146" s="819"/>
      <c r="NML146" s="819"/>
      <c r="NMM146" s="819"/>
      <c r="NMN146" s="819"/>
      <c r="NMO146" s="819"/>
      <c r="NMP146" s="819"/>
      <c r="NMQ146" s="819"/>
      <c r="NMR146" s="819"/>
      <c r="NMS146" s="819"/>
      <c r="NMT146" s="819"/>
      <c r="NMU146" s="819"/>
      <c r="NMV146" s="819"/>
      <c r="NMW146" s="819"/>
      <c r="NMX146" s="819"/>
      <c r="NMY146" s="819"/>
      <c r="NMZ146" s="819"/>
      <c r="NNA146" s="819"/>
      <c r="NNB146" s="819"/>
      <c r="NNC146" s="819"/>
      <c r="NND146" s="819"/>
      <c r="NNE146" s="819"/>
      <c r="NNF146" s="819"/>
      <c r="NNG146" s="819"/>
      <c r="NNH146" s="819"/>
      <c r="NNI146" s="819"/>
      <c r="NNJ146" s="819"/>
      <c r="NNK146" s="819"/>
      <c r="NNL146" s="819"/>
      <c r="NNM146" s="819"/>
      <c r="NNN146" s="819"/>
      <c r="NNO146" s="819"/>
      <c r="NNP146" s="819"/>
      <c r="NNQ146" s="819"/>
      <c r="NNR146" s="819"/>
      <c r="NNS146" s="819"/>
      <c r="NNT146" s="819"/>
      <c r="NNU146" s="819"/>
      <c r="NNV146" s="819"/>
      <c r="NNW146" s="819"/>
      <c r="NNX146" s="819"/>
      <c r="NNY146" s="819"/>
      <c r="NNZ146" s="819"/>
      <c r="NOA146" s="819"/>
      <c r="NOB146" s="819"/>
      <c r="NOC146" s="819"/>
      <c r="NOD146" s="819"/>
      <c r="NOE146" s="819"/>
      <c r="NOF146" s="819"/>
      <c r="NOG146" s="819"/>
      <c r="NOH146" s="819"/>
      <c r="NOI146" s="819"/>
      <c r="NOJ146" s="819"/>
      <c r="NOK146" s="819"/>
      <c r="NOL146" s="819"/>
      <c r="NOM146" s="819"/>
      <c r="NON146" s="819"/>
      <c r="NOO146" s="819"/>
      <c r="NOP146" s="819"/>
      <c r="NOQ146" s="819"/>
      <c r="NOR146" s="819"/>
      <c r="NOS146" s="819"/>
      <c r="NOT146" s="819"/>
      <c r="NOU146" s="819"/>
      <c r="NOV146" s="819"/>
      <c r="NOW146" s="819"/>
      <c r="NOX146" s="819"/>
      <c r="NOY146" s="819"/>
      <c r="NOZ146" s="819"/>
      <c r="NPA146" s="819"/>
      <c r="NPB146" s="819"/>
      <c r="NPC146" s="819"/>
      <c r="NPD146" s="819"/>
      <c r="NPE146" s="819"/>
      <c r="NPF146" s="819"/>
      <c r="NPG146" s="819"/>
      <c r="NPH146" s="819"/>
      <c r="NPI146" s="819"/>
      <c r="NPJ146" s="819"/>
      <c r="NPK146" s="819"/>
      <c r="NPL146" s="819"/>
      <c r="NPM146" s="819"/>
      <c r="NPN146" s="819"/>
      <c r="NPO146" s="819"/>
      <c r="NPP146" s="819"/>
      <c r="NPQ146" s="819"/>
      <c r="NPR146" s="819"/>
      <c r="NPS146" s="819"/>
      <c r="NPT146" s="819"/>
      <c r="NPU146" s="819"/>
      <c r="NPV146" s="819"/>
      <c r="NPW146" s="819"/>
      <c r="NPX146" s="819"/>
      <c r="NPY146" s="819"/>
      <c r="NPZ146" s="819"/>
      <c r="NQA146" s="819"/>
      <c r="NQB146" s="819"/>
      <c r="NQC146" s="819"/>
      <c r="NQD146" s="819"/>
      <c r="NQE146" s="819"/>
      <c r="NQF146" s="819"/>
      <c r="NQG146" s="819"/>
      <c r="NQH146" s="819"/>
      <c r="NQI146" s="819"/>
      <c r="NQJ146" s="819"/>
      <c r="NQK146" s="819"/>
      <c r="NQL146" s="819"/>
      <c r="NQM146" s="819"/>
      <c r="NQN146" s="819"/>
      <c r="NQO146" s="819"/>
      <c r="NQP146" s="819"/>
      <c r="NQQ146" s="819"/>
      <c r="NQR146" s="819"/>
      <c r="NQS146" s="819"/>
      <c r="NQT146" s="819"/>
      <c r="NQU146" s="819"/>
      <c r="NQV146" s="819"/>
      <c r="NQW146" s="819"/>
      <c r="NQX146" s="819"/>
      <c r="NQY146" s="819"/>
      <c r="NQZ146" s="819"/>
      <c r="NRA146" s="819"/>
      <c r="NRB146" s="819"/>
      <c r="NRC146" s="819"/>
      <c r="NRD146" s="819"/>
      <c r="NRE146" s="819"/>
      <c r="NRF146" s="819"/>
      <c r="NRG146" s="819"/>
      <c r="NRH146" s="819"/>
      <c r="NRI146" s="819"/>
      <c r="NRJ146" s="819"/>
      <c r="NRK146" s="819"/>
      <c r="NRL146" s="819"/>
      <c r="NRM146" s="819"/>
      <c r="NRN146" s="819"/>
      <c r="NRO146" s="819"/>
      <c r="NRP146" s="819"/>
      <c r="NRQ146" s="819"/>
      <c r="NRR146" s="819"/>
      <c r="NRS146" s="819"/>
      <c r="NRT146" s="819"/>
      <c r="NRU146" s="819"/>
      <c r="NRV146" s="819"/>
      <c r="NRW146" s="819"/>
      <c r="NRX146" s="819"/>
      <c r="NRY146" s="819"/>
      <c r="NRZ146" s="819"/>
      <c r="NSA146" s="819"/>
      <c r="NSB146" s="819"/>
      <c r="NSC146" s="819"/>
      <c r="NSD146" s="819"/>
      <c r="NSE146" s="819"/>
      <c r="NSF146" s="819"/>
      <c r="NSG146" s="819"/>
      <c r="NSH146" s="819"/>
      <c r="NSI146" s="819"/>
      <c r="NSJ146" s="819"/>
      <c r="NSK146" s="819"/>
      <c r="NSL146" s="819"/>
      <c r="NSM146" s="819"/>
      <c r="NSN146" s="819"/>
      <c r="NSO146" s="819"/>
      <c r="NSP146" s="819"/>
      <c r="NSQ146" s="819"/>
      <c r="NSR146" s="819"/>
      <c r="NSS146" s="819"/>
      <c r="NST146" s="819"/>
      <c r="NSU146" s="819"/>
      <c r="NSV146" s="819"/>
      <c r="NSW146" s="819"/>
      <c r="NSX146" s="819"/>
      <c r="NSY146" s="819"/>
      <c r="NSZ146" s="819"/>
      <c r="NTA146" s="819"/>
      <c r="NTB146" s="819"/>
      <c r="NTC146" s="819"/>
      <c r="NTD146" s="819"/>
      <c r="NTE146" s="819"/>
      <c r="NTF146" s="819"/>
      <c r="NTG146" s="819"/>
      <c r="NTH146" s="819"/>
      <c r="NTI146" s="819"/>
      <c r="NTJ146" s="819"/>
      <c r="NTK146" s="819"/>
      <c r="NTL146" s="819"/>
      <c r="NTM146" s="819"/>
      <c r="NTN146" s="819"/>
      <c r="NTO146" s="819"/>
      <c r="NTP146" s="819"/>
      <c r="NTQ146" s="819"/>
      <c r="NTR146" s="819"/>
      <c r="NTS146" s="819"/>
      <c r="NTT146" s="819"/>
      <c r="NTU146" s="819"/>
      <c r="NTV146" s="819"/>
      <c r="NTW146" s="819"/>
      <c r="NTX146" s="819"/>
      <c r="NTY146" s="819"/>
      <c r="NTZ146" s="819"/>
      <c r="NUA146" s="819"/>
      <c r="NUB146" s="819"/>
      <c r="NUC146" s="819"/>
      <c r="NUD146" s="819"/>
      <c r="NUE146" s="819"/>
      <c r="NUF146" s="819"/>
      <c r="NUG146" s="819"/>
      <c r="NUH146" s="819"/>
      <c r="NUI146" s="819"/>
      <c r="NUJ146" s="819"/>
      <c r="NUK146" s="819"/>
      <c r="NUL146" s="819"/>
      <c r="NUM146" s="819"/>
      <c r="NUN146" s="819"/>
      <c r="NUO146" s="819"/>
      <c r="NUP146" s="819"/>
      <c r="NUQ146" s="819"/>
      <c r="NUR146" s="819"/>
      <c r="NUS146" s="819"/>
      <c r="NUT146" s="819"/>
      <c r="NUU146" s="819"/>
      <c r="NUV146" s="819"/>
      <c r="NUW146" s="819"/>
      <c r="NUX146" s="819"/>
      <c r="NUY146" s="819"/>
      <c r="NUZ146" s="819"/>
      <c r="NVA146" s="819"/>
      <c r="NVB146" s="819"/>
      <c r="NVC146" s="819"/>
      <c r="NVD146" s="819"/>
      <c r="NVE146" s="819"/>
      <c r="NVF146" s="819"/>
      <c r="NVG146" s="819"/>
      <c r="NVH146" s="819"/>
      <c r="NVI146" s="819"/>
      <c r="NVJ146" s="819"/>
      <c r="NVK146" s="819"/>
      <c r="NVL146" s="819"/>
      <c r="NVM146" s="819"/>
      <c r="NVN146" s="819"/>
      <c r="NVO146" s="819"/>
      <c r="NVP146" s="819"/>
      <c r="NVQ146" s="819"/>
      <c r="NVR146" s="819"/>
      <c r="NVS146" s="819"/>
      <c r="NVT146" s="819"/>
      <c r="NVU146" s="819"/>
      <c r="NVV146" s="819"/>
      <c r="NVW146" s="819"/>
      <c r="NVX146" s="819"/>
      <c r="NVY146" s="819"/>
      <c r="NVZ146" s="819"/>
      <c r="NWA146" s="819"/>
      <c r="NWB146" s="819"/>
      <c r="NWC146" s="819"/>
      <c r="NWD146" s="819"/>
      <c r="NWE146" s="819"/>
      <c r="NWF146" s="819"/>
      <c r="NWG146" s="819"/>
      <c r="NWH146" s="819"/>
      <c r="NWI146" s="819"/>
      <c r="NWJ146" s="819"/>
      <c r="NWK146" s="819"/>
      <c r="NWL146" s="819"/>
      <c r="NWM146" s="819"/>
      <c r="NWN146" s="819"/>
      <c r="NWO146" s="819"/>
      <c r="NWP146" s="819"/>
      <c r="NWQ146" s="819"/>
      <c r="NWR146" s="819"/>
      <c r="NWS146" s="819"/>
      <c r="NWT146" s="819"/>
      <c r="NWU146" s="819"/>
      <c r="NWV146" s="819"/>
      <c r="NWW146" s="819"/>
      <c r="NWX146" s="819"/>
      <c r="NWY146" s="819"/>
      <c r="NWZ146" s="819"/>
      <c r="NXA146" s="819"/>
      <c r="NXB146" s="819"/>
      <c r="NXC146" s="819"/>
      <c r="NXD146" s="819"/>
      <c r="NXE146" s="819"/>
      <c r="NXF146" s="819"/>
      <c r="NXG146" s="819"/>
      <c r="NXH146" s="819"/>
      <c r="NXI146" s="819"/>
      <c r="NXJ146" s="819"/>
      <c r="NXK146" s="819"/>
      <c r="NXL146" s="819"/>
      <c r="NXM146" s="819"/>
      <c r="NXN146" s="819"/>
      <c r="NXO146" s="819"/>
      <c r="NXP146" s="819"/>
      <c r="NXQ146" s="819"/>
      <c r="NXR146" s="819"/>
      <c r="NXS146" s="819"/>
      <c r="NXT146" s="819"/>
      <c r="NXU146" s="819"/>
      <c r="NXV146" s="819"/>
      <c r="NXW146" s="819"/>
      <c r="NXX146" s="819"/>
      <c r="NXY146" s="819"/>
      <c r="NXZ146" s="819"/>
      <c r="NYA146" s="819"/>
      <c r="NYB146" s="819"/>
      <c r="NYC146" s="819"/>
      <c r="NYD146" s="819"/>
      <c r="NYE146" s="819"/>
      <c r="NYF146" s="819"/>
      <c r="NYG146" s="819"/>
      <c r="NYH146" s="819"/>
      <c r="NYI146" s="819"/>
      <c r="NYJ146" s="819"/>
      <c r="NYK146" s="819"/>
      <c r="NYL146" s="819"/>
      <c r="NYM146" s="819"/>
      <c r="NYN146" s="819"/>
      <c r="NYO146" s="819"/>
      <c r="NYP146" s="819"/>
      <c r="NYQ146" s="819"/>
      <c r="NYR146" s="819"/>
      <c r="NYS146" s="819"/>
      <c r="NYT146" s="819"/>
      <c r="NYU146" s="819"/>
      <c r="NYV146" s="819"/>
      <c r="NYW146" s="819"/>
      <c r="NYX146" s="819"/>
      <c r="NYY146" s="819"/>
      <c r="NYZ146" s="819"/>
      <c r="NZA146" s="819"/>
      <c r="NZB146" s="819"/>
      <c r="NZC146" s="819"/>
      <c r="NZD146" s="819"/>
      <c r="NZE146" s="819"/>
      <c r="NZF146" s="819"/>
      <c r="NZG146" s="819"/>
      <c r="NZH146" s="819"/>
      <c r="NZI146" s="819"/>
      <c r="NZJ146" s="819"/>
      <c r="NZK146" s="819"/>
      <c r="NZL146" s="819"/>
      <c r="NZM146" s="819"/>
      <c r="NZN146" s="819"/>
      <c r="NZO146" s="819"/>
      <c r="NZP146" s="819"/>
      <c r="NZQ146" s="819"/>
      <c r="NZR146" s="819"/>
      <c r="NZS146" s="819"/>
      <c r="NZT146" s="819"/>
      <c r="NZU146" s="819"/>
      <c r="NZV146" s="819"/>
      <c r="NZW146" s="819"/>
      <c r="NZX146" s="819"/>
      <c r="NZY146" s="819"/>
      <c r="NZZ146" s="819"/>
      <c r="OAA146" s="819"/>
      <c r="OAB146" s="819"/>
      <c r="OAC146" s="819"/>
      <c r="OAD146" s="819"/>
      <c r="OAE146" s="819"/>
      <c r="OAF146" s="819"/>
      <c r="OAG146" s="819"/>
      <c r="OAH146" s="819"/>
      <c r="OAI146" s="819"/>
      <c r="OAJ146" s="819"/>
      <c r="OAK146" s="819"/>
      <c r="OAL146" s="819"/>
      <c r="OAM146" s="819"/>
      <c r="OAN146" s="819"/>
      <c r="OAO146" s="819"/>
      <c r="OAP146" s="819"/>
      <c r="OAQ146" s="819"/>
      <c r="OAR146" s="819"/>
      <c r="OAS146" s="819"/>
      <c r="OAT146" s="819"/>
      <c r="OAU146" s="819"/>
      <c r="OAV146" s="819"/>
      <c r="OAW146" s="819"/>
      <c r="OAX146" s="819"/>
      <c r="OAY146" s="819"/>
      <c r="OAZ146" s="819"/>
      <c r="OBA146" s="819"/>
      <c r="OBB146" s="819"/>
      <c r="OBC146" s="819"/>
      <c r="OBD146" s="819"/>
      <c r="OBE146" s="819"/>
      <c r="OBF146" s="819"/>
      <c r="OBG146" s="819"/>
      <c r="OBH146" s="819"/>
      <c r="OBI146" s="819"/>
      <c r="OBJ146" s="819"/>
      <c r="OBK146" s="819"/>
      <c r="OBL146" s="819"/>
      <c r="OBM146" s="819"/>
      <c r="OBN146" s="819"/>
      <c r="OBO146" s="819"/>
      <c r="OBP146" s="819"/>
      <c r="OBQ146" s="819"/>
      <c r="OBR146" s="819"/>
      <c r="OBS146" s="819"/>
      <c r="OBT146" s="819"/>
      <c r="OBU146" s="819"/>
      <c r="OBV146" s="819"/>
      <c r="OBW146" s="819"/>
      <c r="OBX146" s="819"/>
      <c r="OBY146" s="819"/>
      <c r="OBZ146" s="819"/>
      <c r="OCA146" s="819"/>
      <c r="OCB146" s="819"/>
      <c r="OCC146" s="819"/>
      <c r="OCD146" s="819"/>
      <c r="OCE146" s="819"/>
      <c r="OCF146" s="819"/>
      <c r="OCG146" s="819"/>
      <c r="OCH146" s="819"/>
      <c r="OCI146" s="819"/>
      <c r="OCJ146" s="819"/>
      <c r="OCK146" s="819"/>
      <c r="OCL146" s="819"/>
      <c r="OCM146" s="819"/>
      <c r="OCN146" s="819"/>
      <c r="OCO146" s="819"/>
      <c r="OCP146" s="819"/>
      <c r="OCQ146" s="819"/>
      <c r="OCR146" s="819"/>
      <c r="OCS146" s="819"/>
      <c r="OCT146" s="819"/>
      <c r="OCU146" s="819"/>
      <c r="OCV146" s="819"/>
      <c r="OCW146" s="819"/>
      <c r="OCX146" s="819"/>
      <c r="OCY146" s="819"/>
      <c r="OCZ146" s="819"/>
      <c r="ODA146" s="819"/>
      <c r="ODB146" s="819"/>
      <c r="ODC146" s="819"/>
      <c r="ODD146" s="819"/>
      <c r="ODE146" s="819"/>
      <c r="ODF146" s="819"/>
      <c r="ODG146" s="819"/>
      <c r="ODH146" s="819"/>
      <c r="ODI146" s="819"/>
      <c r="ODJ146" s="819"/>
      <c r="ODK146" s="819"/>
      <c r="ODL146" s="819"/>
      <c r="ODM146" s="819"/>
      <c r="ODN146" s="819"/>
      <c r="ODO146" s="819"/>
      <c r="ODP146" s="819"/>
      <c r="ODQ146" s="819"/>
      <c r="ODR146" s="819"/>
      <c r="ODS146" s="819"/>
      <c r="ODT146" s="819"/>
      <c r="ODU146" s="819"/>
      <c r="ODV146" s="819"/>
      <c r="ODW146" s="819"/>
      <c r="ODX146" s="819"/>
      <c r="ODY146" s="819"/>
      <c r="ODZ146" s="819"/>
      <c r="OEA146" s="819"/>
      <c r="OEB146" s="819"/>
      <c r="OEC146" s="819"/>
      <c r="OED146" s="819"/>
      <c r="OEE146" s="819"/>
      <c r="OEF146" s="819"/>
      <c r="OEG146" s="819"/>
      <c r="OEH146" s="819"/>
      <c r="OEI146" s="819"/>
      <c r="OEJ146" s="819"/>
      <c r="OEK146" s="819"/>
      <c r="OEL146" s="819"/>
      <c r="OEM146" s="819"/>
      <c r="OEN146" s="819"/>
      <c r="OEO146" s="819"/>
      <c r="OEP146" s="819"/>
      <c r="OEQ146" s="819"/>
      <c r="OER146" s="819"/>
      <c r="OES146" s="819"/>
      <c r="OET146" s="819"/>
      <c r="OEU146" s="819"/>
      <c r="OEV146" s="819"/>
      <c r="OEW146" s="819"/>
      <c r="OEX146" s="819"/>
      <c r="OEY146" s="819"/>
      <c r="OEZ146" s="819"/>
      <c r="OFA146" s="819"/>
      <c r="OFB146" s="819"/>
      <c r="OFC146" s="819"/>
      <c r="OFD146" s="819"/>
      <c r="OFE146" s="819"/>
      <c r="OFF146" s="819"/>
      <c r="OFG146" s="819"/>
      <c r="OFH146" s="819"/>
      <c r="OFI146" s="819"/>
      <c r="OFJ146" s="819"/>
      <c r="OFK146" s="819"/>
      <c r="OFL146" s="819"/>
      <c r="OFM146" s="819"/>
      <c r="OFN146" s="819"/>
      <c r="OFO146" s="819"/>
      <c r="OFP146" s="819"/>
      <c r="OFQ146" s="819"/>
      <c r="OFR146" s="819"/>
      <c r="OFS146" s="819"/>
      <c r="OFT146" s="819"/>
      <c r="OFU146" s="819"/>
      <c r="OFV146" s="819"/>
      <c r="OFW146" s="819"/>
      <c r="OFX146" s="819"/>
      <c r="OFY146" s="819"/>
      <c r="OFZ146" s="819"/>
      <c r="OGA146" s="819"/>
      <c r="OGB146" s="819"/>
      <c r="OGC146" s="819"/>
      <c r="OGD146" s="819"/>
      <c r="OGE146" s="819"/>
      <c r="OGF146" s="819"/>
      <c r="OGG146" s="819"/>
      <c r="OGH146" s="819"/>
      <c r="OGI146" s="819"/>
      <c r="OGJ146" s="819"/>
      <c r="OGK146" s="819"/>
      <c r="OGL146" s="819"/>
      <c r="OGM146" s="819"/>
      <c r="OGN146" s="819"/>
      <c r="OGO146" s="819"/>
      <c r="OGP146" s="819"/>
      <c r="OGQ146" s="819"/>
      <c r="OGR146" s="819"/>
      <c r="OGS146" s="819"/>
      <c r="OGT146" s="819"/>
      <c r="OGU146" s="819"/>
      <c r="OGV146" s="819"/>
      <c r="OGW146" s="819"/>
      <c r="OGX146" s="819"/>
      <c r="OGY146" s="819"/>
      <c r="OGZ146" s="819"/>
      <c r="OHA146" s="819"/>
      <c r="OHB146" s="819"/>
      <c r="OHC146" s="819"/>
      <c r="OHD146" s="819"/>
      <c r="OHE146" s="819"/>
      <c r="OHF146" s="819"/>
      <c r="OHG146" s="819"/>
      <c r="OHH146" s="819"/>
      <c r="OHI146" s="819"/>
      <c r="OHJ146" s="819"/>
      <c r="OHK146" s="819"/>
      <c r="OHL146" s="819"/>
      <c r="OHM146" s="819"/>
      <c r="OHN146" s="819"/>
      <c r="OHO146" s="819"/>
      <c r="OHP146" s="819"/>
      <c r="OHQ146" s="819"/>
      <c r="OHR146" s="819"/>
      <c r="OHS146" s="819"/>
      <c r="OHT146" s="819"/>
      <c r="OHU146" s="819"/>
      <c r="OHV146" s="819"/>
      <c r="OHW146" s="819"/>
      <c r="OHX146" s="819"/>
      <c r="OHY146" s="819"/>
      <c r="OHZ146" s="819"/>
      <c r="OIA146" s="819"/>
      <c r="OIB146" s="819"/>
      <c r="OIC146" s="819"/>
      <c r="OID146" s="819"/>
      <c r="OIE146" s="819"/>
      <c r="OIF146" s="819"/>
      <c r="OIG146" s="819"/>
      <c r="OIH146" s="819"/>
      <c r="OII146" s="819"/>
      <c r="OIJ146" s="819"/>
      <c r="OIK146" s="819"/>
      <c r="OIL146" s="819"/>
      <c r="OIM146" s="819"/>
      <c r="OIN146" s="819"/>
      <c r="OIO146" s="819"/>
      <c r="OIP146" s="819"/>
      <c r="OIQ146" s="819"/>
      <c r="OIR146" s="819"/>
      <c r="OIS146" s="819"/>
      <c r="OIT146" s="819"/>
      <c r="OIU146" s="819"/>
      <c r="OIV146" s="819"/>
      <c r="OIW146" s="819"/>
      <c r="OIX146" s="819"/>
      <c r="OIY146" s="819"/>
      <c r="OIZ146" s="819"/>
      <c r="OJA146" s="819"/>
      <c r="OJB146" s="819"/>
      <c r="OJC146" s="819"/>
      <c r="OJD146" s="819"/>
      <c r="OJE146" s="819"/>
      <c r="OJF146" s="819"/>
      <c r="OJG146" s="819"/>
      <c r="OJH146" s="819"/>
      <c r="OJI146" s="819"/>
      <c r="OJJ146" s="819"/>
      <c r="OJK146" s="819"/>
      <c r="OJL146" s="819"/>
      <c r="OJM146" s="819"/>
      <c r="OJN146" s="819"/>
      <c r="OJO146" s="819"/>
      <c r="OJP146" s="819"/>
      <c r="OJQ146" s="819"/>
      <c r="OJR146" s="819"/>
      <c r="OJS146" s="819"/>
      <c r="OJT146" s="819"/>
      <c r="OJU146" s="819"/>
      <c r="OJV146" s="819"/>
      <c r="OJW146" s="819"/>
      <c r="OJX146" s="819"/>
      <c r="OJY146" s="819"/>
      <c r="OJZ146" s="819"/>
      <c r="OKA146" s="819"/>
      <c r="OKB146" s="819"/>
      <c r="OKC146" s="819"/>
      <c r="OKD146" s="819"/>
      <c r="OKE146" s="819"/>
      <c r="OKF146" s="819"/>
      <c r="OKG146" s="819"/>
      <c r="OKH146" s="819"/>
      <c r="OKI146" s="819"/>
      <c r="OKJ146" s="819"/>
      <c r="OKK146" s="819"/>
      <c r="OKL146" s="819"/>
      <c r="OKM146" s="819"/>
      <c r="OKN146" s="819"/>
      <c r="OKO146" s="819"/>
      <c r="OKP146" s="819"/>
      <c r="OKQ146" s="819"/>
      <c r="OKR146" s="819"/>
      <c r="OKS146" s="819"/>
      <c r="OKT146" s="819"/>
      <c r="OKU146" s="819"/>
      <c r="OKV146" s="819"/>
      <c r="OKW146" s="819"/>
      <c r="OKX146" s="819"/>
      <c r="OKY146" s="819"/>
      <c r="OKZ146" s="819"/>
      <c r="OLA146" s="819"/>
      <c r="OLB146" s="819"/>
      <c r="OLC146" s="819"/>
      <c r="OLD146" s="819"/>
      <c r="OLE146" s="819"/>
      <c r="OLF146" s="819"/>
      <c r="OLG146" s="819"/>
      <c r="OLH146" s="819"/>
      <c r="OLI146" s="819"/>
      <c r="OLJ146" s="819"/>
      <c r="OLK146" s="819"/>
      <c r="OLL146" s="819"/>
      <c r="OLM146" s="819"/>
      <c r="OLN146" s="819"/>
      <c r="OLO146" s="819"/>
      <c r="OLP146" s="819"/>
      <c r="OLQ146" s="819"/>
      <c r="OLR146" s="819"/>
      <c r="OLS146" s="819"/>
      <c r="OLT146" s="819"/>
      <c r="OLU146" s="819"/>
      <c r="OLV146" s="819"/>
      <c r="OLW146" s="819"/>
      <c r="OLX146" s="819"/>
      <c r="OLY146" s="819"/>
      <c r="OLZ146" s="819"/>
      <c r="OMA146" s="819"/>
      <c r="OMB146" s="819"/>
      <c r="OMC146" s="819"/>
      <c r="OMD146" s="819"/>
      <c r="OME146" s="819"/>
      <c r="OMF146" s="819"/>
      <c r="OMG146" s="819"/>
      <c r="OMH146" s="819"/>
      <c r="OMI146" s="819"/>
      <c r="OMJ146" s="819"/>
      <c r="OMK146" s="819"/>
      <c r="OML146" s="819"/>
      <c r="OMM146" s="819"/>
      <c r="OMN146" s="819"/>
      <c r="OMO146" s="819"/>
      <c r="OMP146" s="819"/>
      <c r="OMQ146" s="819"/>
      <c r="OMR146" s="819"/>
      <c r="OMS146" s="819"/>
      <c r="OMT146" s="819"/>
      <c r="OMU146" s="819"/>
      <c r="OMV146" s="819"/>
      <c r="OMW146" s="819"/>
      <c r="OMX146" s="819"/>
      <c r="OMY146" s="819"/>
      <c r="OMZ146" s="819"/>
      <c r="ONA146" s="819"/>
      <c r="ONB146" s="819"/>
      <c r="ONC146" s="819"/>
      <c r="OND146" s="819"/>
      <c r="ONE146" s="819"/>
      <c r="ONF146" s="819"/>
      <c r="ONG146" s="819"/>
      <c r="ONH146" s="819"/>
      <c r="ONI146" s="819"/>
      <c r="ONJ146" s="819"/>
      <c r="ONK146" s="819"/>
      <c r="ONL146" s="819"/>
      <c r="ONM146" s="819"/>
      <c r="ONN146" s="819"/>
      <c r="ONO146" s="819"/>
      <c r="ONP146" s="819"/>
      <c r="ONQ146" s="819"/>
      <c r="ONR146" s="819"/>
      <c r="ONS146" s="819"/>
      <c r="ONT146" s="819"/>
      <c r="ONU146" s="819"/>
      <c r="ONV146" s="819"/>
      <c r="ONW146" s="819"/>
      <c r="ONX146" s="819"/>
      <c r="ONY146" s="819"/>
      <c r="ONZ146" s="819"/>
      <c r="OOA146" s="819"/>
      <c r="OOB146" s="819"/>
      <c r="OOC146" s="819"/>
      <c r="OOD146" s="819"/>
      <c r="OOE146" s="819"/>
      <c r="OOF146" s="819"/>
      <c r="OOG146" s="819"/>
      <c r="OOH146" s="819"/>
      <c r="OOI146" s="819"/>
      <c r="OOJ146" s="819"/>
      <c r="OOK146" s="819"/>
      <c r="OOL146" s="819"/>
      <c r="OOM146" s="819"/>
      <c r="OON146" s="819"/>
      <c r="OOO146" s="819"/>
      <c r="OOP146" s="819"/>
      <c r="OOQ146" s="819"/>
      <c r="OOR146" s="819"/>
      <c r="OOS146" s="819"/>
      <c r="OOT146" s="819"/>
      <c r="OOU146" s="819"/>
      <c r="OOV146" s="819"/>
      <c r="OOW146" s="819"/>
      <c r="OOX146" s="819"/>
      <c r="OOY146" s="819"/>
      <c r="OOZ146" s="819"/>
      <c r="OPA146" s="819"/>
      <c r="OPB146" s="819"/>
      <c r="OPC146" s="819"/>
      <c r="OPD146" s="819"/>
      <c r="OPE146" s="819"/>
      <c r="OPF146" s="819"/>
      <c r="OPG146" s="819"/>
      <c r="OPH146" s="819"/>
      <c r="OPI146" s="819"/>
      <c r="OPJ146" s="819"/>
      <c r="OPK146" s="819"/>
      <c r="OPL146" s="819"/>
      <c r="OPM146" s="819"/>
      <c r="OPN146" s="819"/>
      <c r="OPO146" s="819"/>
      <c r="OPP146" s="819"/>
      <c r="OPQ146" s="819"/>
      <c r="OPR146" s="819"/>
      <c r="OPS146" s="819"/>
      <c r="OPT146" s="819"/>
      <c r="OPU146" s="819"/>
      <c r="OPV146" s="819"/>
      <c r="OPW146" s="819"/>
      <c r="OPX146" s="819"/>
      <c r="OPY146" s="819"/>
      <c r="OPZ146" s="819"/>
      <c r="OQA146" s="819"/>
      <c r="OQB146" s="819"/>
      <c r="OQC146" s="819"/>
      <c r="OQD146" s="819"/>
      <c r="OQE146" s="819"/>
      <c r="OQF146" s="819"/>
      <c r="OQG146" s="819"/>
      <c r="OQH146" s="819"/>
      <c r="OQI146" s="819"/>
      <c r="OQJ146" s="819"/>
      <c r="OQK146" s="819"/>
      <c r="OQL146" s="819"/>
      <c r="OQM146" s="819"/>
      <c r="OQN146" s="819"/>
      <c r="OQO146" s="819"/>
      <c r="OQP146" s="819"/>
      <c r="OQQ146" s="819"/>
      <c r="OQR146" s="819"/>
      <c r="OQS146" s="819"/>
      <c r="OQT146" s="819"/>
      <c r="OQU146" s="819"/>
      <c r="OQV146" s="819"/>
      <c r="OQW146" s="819"/>
      <c r="OQX146" s="819"/>
      <c r="OQY146" s="819"/>
      <c r="OQZ146" s="819"/>
      <c r="ORA146" s="819"/>
      <c r="ORB146" s="819"/>
      <c r="ORC146" s="819"/>
      <c r="ORD146" s="819"/>
      <c r="ORE146" s="819"/>
      <c r="ORF146" s="819"/>
      <c r="ORG146" s="819"/>
      <c r="ORH146" s="819"/>
      <c r="ORI146" s="819"/>
      <c r="ORJ146" s="819"/>
      <c r="ORK146" s="819"/>
      <c r="ORL146" s="819"/>
      <c r="ORM146" s="819"/>
      <c r="ORN146" s="819"/>
      <c r="ORO146" s="819"/>
      <c r="ORP146" s="819"/>
      <c r="ORQ146" s="819"/>
      <c r="ORR146" s="819"/>
      <c r="ORS146" s="819"/>
      <c r="ORT146" s="819"/>
      <c r="ORU146" s="819"/>
      <c r="ORV146" s="819"/>
      <c r="ORW146" s="819"/>
      <c r="ORX146" s="819"/>
      <c r="ORY146" s="819"/>
      <c r="ORZ146" s="819"/>
      <c r="OSA146" s="819"/>
      <c r="OSB146" s="819"/>
      <c r="OSC146" s="819"/>
      <c r="OSD146" s="819"/>
      <c r="OSE146" s="819"/>
      <c r="OSF146" s="819"/>
      <c r="OSG146" s="819"/>
      <c r="OSH146" s="819"/>
      <c r="OSI146" s="819"/>
      <c r="OSJ146" s="819"/>
      <c r="OSK146" s="819"/>
      <c r="OSL146" s="819"/>
      <c r="OSM146" s="819"/>
      <c r="OSN146" s="819"/>
      <c r="OSO146" s="819"/>
      <c r="OSP146" s="819"/>
      <c r="OSQ146" s="819"/>
      <c r="OSR146" s="819"/>
      <c r="OSS146" s="819"/>
      <c r="OST146" s="819"/>
      <c r="OSU146" s="819"/>
      <c r="OSV146" s="819"/>
      <c r="OSW146" s="819"/>
      <c r="OSX146" s="819"/>
      <c r="OSY146" s="819"/>
      <c r="OSZ146" s="819"/>
      <c r="OTA146" s="819"/>
      <c r="OTB146" s="819"/>
      <c r="OTC146" s="819"/>
      <c r="OTD146" s="819"/>
      <c r="OTE146" s="819"/>
      <c r="OTF146" s="819"/>
      <c r="OTG146" s="819"/>
      <c r="OTH146" s="819"/>
      <c r="OTI146" s="819"/>
      <c r="OTJ146" s="819"/>
      <c r="OTK146" s="819"/>
      <c r="OTL146" s="819"/>
      <c r="OTM146" s="819"/>
      <c r="OTN146" s="819"/>
      <c r="OTO146" s="819"/>
      <c r="OTP146" s="819"/>
      <c r="OTQ146" s="819"/>
      <c r="OTR146" s="819"/>
      <c r="OTS146" s="819"/>
      <c r="OTT146" s="819"/>
      <c r="OTU146" s="819"/>
      <c r="OTV146" s="819"/>
      <c r="OTW146" s="819"/>
      <c r="OTX146" s="819"/>
      <c r="OTY146" s="819"/>
      <c r="OTZ146" s="819"/>
      <c r="OUA146" s="819"/>
      <c r="OUB146" s="819"/>
      <c r="OUC146" s="819"/>
      <c r="OUD146" s="819"/>
      <c r="OUE146" s="819"/>
      <c r="OUF146" s="819"/>
      <c r="OUG146" s="819"/>
      <c r="OUH146" s="819"/>
      <c r="OUI146" s="819"/>
      <c r="OUJ146" s="819"/>
      <c r="OUK146" s="819"/>
      <c r="OUL146" s="819"/>
      <c r="OUM146" s="819"/>
      <c r="OUN146" s="819"/>
      <c r="OUO146" s="819"/>
      <c r="OUP146" s="819"/>
      <c r="OUQ146" s="819"/>
      <c r="OUR146" s="819"/>
      <c r="OUS146" s="819"/>
      <c r="OUT146" s="819"/>
      <c r="OUU146" s="819"/>
      <c r="OUV146" s="819"/>
      <c r="OUW146" s="819"/>
      <c r="OUX146" s="819"/>
      <c r="OUY146" s="819"/>
      <c r="OUZ146" s="819"/>
      <c r="OVA146" s="819"/>
      <c r="OVB146" s="819"/>
      <c r="OVC146" s="819"/>
      <c r="OVD146" s="819"/>
      <c r="OVE146" s="819"/>
      <c r="OVF146" s="819"/>
      <c r="OVG146" s="819"/>
      <c r="OVH146" s="819"/>
      <c r="OVI146" s="819"/>
      <c r="OVJ146" s="819"/>
      <c r="OVK146" s="819"/>
      <c r="OVL146" s="819"/>
      <c r="OVM146" s="819"/>
      <c r="OVN146" s="819"/>
      <c r="OVO146" s="819"/>
      <c r="OVP146" s="819"/>
      <c r="OVQ146" s="819"/>
      <c r="OVR146" s="819"/>
      <c r="OVS146" s="819"/>
      <c r="OVT146" s="819"/>
      <c r="OVU146" s="819"/>
      <c r="OVV146" s="819"/>
      <c r="OVW146" s="819"/>
      <c r="OVX146" s="819"/>
      <c r="OVY146" s="819"/>
      <c r="OVZ146" s="819"/>
      <c r="OWA146" s="819"/>
      <c r="OWB146" s="819"/>
      <c r="OWC146" s="819"/>
      <c r="OWD146" s="819"/>
      <c r="OWE146" s="819"/>
      <c r="OWF146" s="819"/>
      <c r="OWG146" s="819"/>
      <c r="OWH146" s="819"/>
      <c r="OWI146" s="819"/>
      <c r="OWJ146" s="819"/>
      <c r="OWK146" s="819"/>
      <c r="OWL146" s="819"/>
      <c r="OWM146" s="819"/>
      <c r="OWN146" s="819"/>
      <c r="OWO146" s="819"/>
      <c r="OWP146" s="819"/>
      <c r="OWQ146" s="819"/>
      <c r="OWR146" s="819"/>
      <c r="OWS146" s="819"/>
      <c r="OWT146" s="819"/>
      <c r="OWU146" s="819"/>
      <c r="OWV146" s="819"/>
      <c r="OWW146" s="819"/>
      <c r="OWX146" s="819"/>
      <c r="OWY146" s="819"/>
      <c r="OWZ146" s="819"/>
      <c r="OXA146" s="819"/>
      <c r="OXB146" s="819"/>
      <c r="OXC146" s="819"/>
      <c r="OXD146" s="819"/>
      <c r="OXE146" s="819"/>
      <c r="OXF146" s="819"/>
      <c r="OXG146" s="819"/>
      <c r="OXH146" s="819"/>
      <c r="OXI146" s="819"/>
      <c r="OXJ146" s="819"/>
      <c r="OXK146" s="819"/>
      <c r="OXL146" s="819"/>
      <c r="OXM146" s="819"/>
      <c r="OXN146" s="819"/>
      <c r="OXO146" s="819"/>
      <c r="OXP146" s="819"/>
      <c r="OXQ146" s="819"/>
      <c r="OXR146" s="819"/>
      <c r="OXS146" s="819"/>
      <c r="OXT146" s="819"/>
      <c r="OXU146" s="819"/>
      <c r="OXV146" s="819"/>
      <c r="OXW146" s="819"/>
      <c r="OXX146" s="819"/>
      <c r="OXY146" s="819"/>
      <c r="OXZ146" s="819"/>
      <c r="OYA146" s="819"/>
      <c r="OYB146" s="819"/>
      <c r="OYC146" s="819"/>
      <c r="OYD146" s="819"/>
      <c r="OYE146" s="819"/>
      <c r="OYF146" s="819"/>
      <c r="OYG146" s="819"/>
      <c r="OYH146" s="819"/>
      <c r="OYI146" s="819"/>
      <c r="OYJ146" s="819"/>
      <c r="OYK146" s="819"/>
      <c r="OYL146" s="819"/>
      <c r="OYM146" s="819"/>
      <c r="OYN146" s="819"/>
      <c r="OYO146" s="819"/>
      <c r="OYP146" s="819"/>
      <c r="OYQ146" s="819"/>
      <c r="OYR146" s="819"/>
      <c r="OYS146" s="819"/>
      <c r="OYT146" s="819"/>
      <c r="OYU146" s="819"/>
      <c r="OYV146" s="819"/>
      <c r="OYW146" s="819"/>
      <c r="OYX146" s="819"/>
      <c r="OYY146" s="819"/>
      <c r="OYZ146" s="819"/>
      <c r="OZA146" s="819"/>
      <c r="OZB146" s="819"/>
      <c r="OZC146" s="819"/>
      <c r="OZD146" s="819"/>
      <c r="OZE146" s="819"/>
      <c r="OZF146" s="819"/>
      <c r="OZG146" s="819"/>
      <c r="OZH146" s="819"/>
      <c r="OZI146" s="819"/>
      <c r="OZJ146" s="819"/>
      <c r="OZK146" s="819"/>
      <c r="OZL146" s="819"/>
      <c r="OZM146" s="819"/>
      <c r="OZN146" s="819"/>
      <c r="OZO146" s="819"/>
      <c r="OZP146" s="819"/>
      <c r="OZQ146" s="819"/>
      <c r="OZR146" s="819"/>
      <c r="OZS146" s="819"/>
      <c r="OZT146" s="819"/>
      <c r="OZU146" s="819"/>
      <c r="OZV146" s="819"/>
      <c r="OZW146" s="819"/>
      <c r="OZX146" s="819"/>
      <c r="OZY146" s="819"/>
      <c r="OZZ146" s="819"/>
      <c r="PAA146" s="819"/>
      <c r="PAB146" s="819"/>
      <c r="PAC146" s="819"/>
      <c r="PAD146" s="819"/>
      <c r="PAE146" s="819"/>
      <c r="PAF146" s="819"/>
      <c r="PAG146" s="819"/>
      <c r="PAH146" s="819"/>
      <c r="PAI146" s="819"/>
      <c r="PAJ146" s="819"/>
      <c r="PAK146" s="819"/>
      <c r="PAL146" s="819"/>
      <c r="PAM146" s="819"/>
      <c r="PAN146" s="819"/>
      <c r="PAO146" s="819"/>
      <c r="PAP146" s="819"/>
      <c r="PAQ146" s="819"/>
      <c r="PAR146" s="819"/>
      <c r="PAS146" s="819"/>
      <c r="PAT146" s="819"/>
      <c r="PAU146" s="819"/>
      <c r="PAV146" s="819"/>
      <c r="PAW146" s="819"/>
      <c r="PAX146" s="819"/>
      <c r="PAY146" s="819"/>
      <c r="PAZ146" s="819"/>
      <c r="PBA146" s="819"/>
      <c r="PBB146" s="819"/>
      <c r="PBC146" s="819"/>
      <c r="PBD146" s="819"/>
      <c r="PBE146" s="819"/>
      <c r="PBF146" s="819"/>
      <c r="PBG146" s="819"/>
      <c r="PBH146" s="819"/>
      <c r="PBI146" s="819"/>
      <c r="PBJ146" s="819"/>
      <c r="PBK146" s="819"/>
      <c r="PBL146" s="819"/>
      <c r="PBM146" s="819"/>
      <c r="PBN146" s="819"/>
      <c r="PBO146" s="819"/>
      <c r="PBP146" s="819"/>
      <c r="PBQ146" s="819"/>
      <c r="PBR146" s="819"/>
      <c r="PBS146" s="819"/>
      <c r="PBT146" s="819"/>
      <c r="PBU146" s="819"/>
      <c r="PBV146" s="819"/>
      <c r="PBW146" s="819"/>
      <c r="PBX146" s="819"/>
      <c r="PBY146" s="819"/>
      <c r="PBZ146" s="819"/>
      <c r="PCA146" s="819"/>
      <c r="PCB146" s="819"/>
      <c r="PCC146" s="819"/>
      <c r="PCD146" s="819"/>
      <c r="PCE146" s="819"/>
      <c r="PCF146" s="819"/>
      <c r="PCG146" s="819"/>
      <c r="PCH146" s="819"/>
      <c r="PCI146" s="819"/>
      <c r="PCJ146" s="819"/>
      <c r="PCK146" s="819"/>
      <c r="PCL146" s="819"/>
      <c r="PCM146" s="819"/>
      <c r="PCN146" s="819"/>
      <c r="PCO146" s="819"/>
      <c r="PCP146" s="819"/>
      <c r="PCQ146" s="819"/>
      <c r="PCR146" s="819"/>
      <c r="PCS146" s="819"/>
      <c r="PCT146" s="819"/>
      <c r="PCU146" s="819"/>
      <c r="PCV146" s="819"/>
      <c r="PCW146" s="819"/>
      <c r="PCX146" s="819"/>
      <c r="PCY146" s="819"/>
      <c r="PCZ146" s="819"/>
      <c r="PDA146" s="819"/>
      <c r="PDB146" s="819"/>
      <c r="PDC146" s="819"/>
      <c r="PDD146" s="819"/>
      <c r="PDE146" s="819"/>
      <c r="PDF146" s="819"/>
      <c r="PDG146" s="819"/>
      <c r="PDH146" s="819"/>
      <c r="PDI146" s="819"/>
      <c r="PDJ146" s="819"/>
      <c r="PDK146" s="819"/>
      <c r="PDL146" s="819"/>
      <c r="PDM146" s="819"/>
      <c r="PDN146" s="819"/>
      <c r="PDO146" s="819"/>
      <c r="PDP146" s="819"/>
      <c r="PDQ146" s="819"/>
      <c r="PDR146" s="819"/>
      <c r="PDS146" s="819"/>
      <c r="PDT146" s="819"/>
      <c r="PDU146" s="819"/>
      <c r="PDV146" s="819"/>
      <c r="PDW146" s="819"/>
      <c r="PDX146" s="819"/>
      <c r="PDY146" s="819"/>
      <c r="PDZ146" s="819"/>
      <c r="PEA146" s="819"/>
      <c r="PEB146" s="819"/>
      <c r="PEC146" s="819"/>
      <c r="PED146" s="819"/>
      <c r="PEE146" s="819"/>
      <c r="PEF146" s="819"/>
      <c r="PEG146" s="819"/>
      <c r="PEH146" s="819"/>
      <c r="PEI146" s="819"/>
      <c r="PEJ146" s="819"/>
      <c r="PEK146" s="819"/>
      <c r="PEL146" s="819"/>
      <c r="PEM146" s="819"/>
      <c r="PEN146" s="819"/>
      <c r="PEO146" s="819"/>
      <c r="PEP146" s="819"/>
      <c r="PEQ146" s="819"/>
      <c r="PER146" s="819"/>
      <c r="PES146" s="819"/>
      <c r="PET146" s="819"/>
      <c r="PEU146" s="819"/>
      <c r="PEV146" s="819"/>
      <c r="PEW146" s="819"/>
      <c r="PEX146" s="819"/>
      <c r="PEY146" s="819"/>
      <c r="PEZ146" s="819"/>
      <c r="PFA146" s="819"/>
      <c r="PFB146" s="819"/>
      <c r="PFC146" s="819"/>
      <c r="PFD146" s="819"/>
      <c r="PFE146" s="819"/>
      <c r="PFF146" s="819"/>
      <c r="PFG146" s="819"/>
      <c r="PFH146" s="819"/>
      <c r="PFI146" s="819"/>
      <c r="PFJ146" s="819"/>
      <c r="PFK146" s="819"/>
      <c r="PFL146" s="819"/>
      <c r="PFM146" s="819"/>
      <c r="PFN146" s="819"/>
      <c r="PFO146" s="819"/>
      <c r="PFP146" s="819"/>
      <c r="PFQ146" s="819"/>
      <c r="PFR146" s="819"/>
      <c r="PFS146" s="819"/>
      <c r="PFT146" s="819"/>
      <c r="PFU146" s="819"/>
      <c r="PFV146" s="819"/>
      <c r="PFW146" s="819"/>
      <c r="PFX146" s="819"/>
      <c r="PFY146" s="819"/>
      <c r="PFZ146" s="819"/>
      <c r="PGA146" s="819"/>
      <c r="PGB146" s="819"/>
      <c r="PGC146" s="819"/>
      <c r="PGD146" s="819"/>
      <c r="PGE146" s="819"/>
      <c r="PGF146" s="819"/>
      <c r="PGG146" s="819"/>
      <c r="PGH146" s="819"/>
      <c r="PGI146" s="819"/>
      <c r="PGJ146" s="819"/>
      <c r="PGK146" s="819"/>
      <c r="PGL146" s="819"/>
      <c r="PGM146" s="819"/>
      <c r="PGN146" s="819"/>
      <c r="PGO146" s="819"/>
      <c r="PGP146" s="819"/>
      <c r="PGQ146" s="819"/>
      <c r="PGR146" s="819"/>
      <c r="PGS146" s="819"/>
      <c r="PGT146" s="819"/>
      <c r="PGU146" s="819"/>
      <c r="PGV146" s="819"/>
      <c r="PGW146" s="819"/>
      <c r="PGX146" s="819"/>
      <c r="PGY146" s="819"/>
      <c r="PGZ146" s="819"/>
      <c r="PHA146" s="819"/>
      <c r="PHB146" s="819"/>
      <c r="PHC146" s="819"/>
      <c r="PHD146" s="819"/>
      <c r="PHE146" s="819"/>
      <c r="PHF146" s="819"/>
      <c r="PHG146" s="819"/>
      <c r="PHH146" s="819"/>
      <c r="PHI146" s="819"/>
      <c r="PHJ146" s="819"/>
      <c r="PHK146" s="819"/>
      <c r="PHL146" s="819"/>
      <c r="PHM146" s="819"/>
      <c r="PHN146" s="819"/>
      <c r="PHO146" s="819"/>
      <c r="PHP146" s="819"/>
      <c r="PHQ146" s="819"/>
      <c r="PHR146" s="819"/>
      <c r="PHS146" s="819"/>
      <c r="PHT146" s="819"/>
      <c r="PHU146" s="819"/>
      <c r="PHV146" s="819"/>
      <c r="PHW146" s="819"/>
      <c r="PHX146" s="819"/>
      <c r="PHY146" s="819"/>
      <c r="PHZ146" s="819"/>
      <c r="PIA146" s="819"/>
      <c r="PIB146" s="819"/>
      <c r="PIC146" s="819"/>
      <c r="PID146" s="819"/>
      <c r="PIE146" s="819"/>
      <c r="PIF146" s="819"/>
      <c r="PIG146" s="819"/>
      <c r="PIH146" s="819"/>
      <c r="PII146" s="819"/>
      <c r="PIJ146" s="819"/>
      <c r="PIK146" s="819"/>
      <c r="PIL146" s="819"/>
      <c r="PIM146" s="819"/>
      <c r="PIN146" s="819"/>
      <c r="PIO146" s="819"/>
      <c r="PIP146" s="819"/>
      <c r="PIQ146" s="819"/>
      <c r="PIR146" s="819"/>
      <c r="PIS146" s="819"/>
      <c r="PIT146" s="819"/>
      <c r="PIU146" s="819"/>
      <c r="PIV146" s="819"/>
      <c r="PIW146" s="819"/>
      <c r="PIX146" s="819"/>
      <c r="PIY146" s="819"/>
      <c r="PIZ146" s="819"/>
      <c r="PJA146" s="819"/>
      <c r="PJB146" s="819"/>
      <c r="PJC146" s="819"/>
      <c r="PJD146" s="819"/>
      <c r="PJE146" s="819"/>
      <c r="PJF146" s="819"/>
      <c r="PJG146" s="819"/>
      <c r="PJH146" s="819"/>
      <c r="PJI146" s="819"/>
      <c r="PJJ146" s="819"/>
      <c r="PJK146" s="819"/>
      <c r="PJL146" s="819"/>
      <c r="PJM146" s="819"/>
      <c r="PJN146" s="819"/>
      <c r="PJO146" s="819"/>
      <c r="PJP146" s="819"/>
      <c r="PJQ146" s="819"/>
      <c r="PJR146" s="819"/>
      <c r="PJS146" s="819"/>
      <c r="PJT146" s="819"/>
      <c r="PJU146" s="819"/>
      <c r="PJV146" s="819"/>
      <c r="PJW146" s="819"/>
      <c r="PJX146" s="819"/>
      <c r="PJY146" s="819"/>
      <c r="PJZ146" s="819"/>
      <c r="PKA146" s="819"/>
      <c r="PKB146" s="819"/>
      <c r="PKC146" s="819"/>
      <c r="PKD146" s="819"/>
      <c r="PKE146" s="819"/>
      <c r="PKF146" s="819"/>
      <c r="PKG146" s="819"/>
      <c r="PKH146" s="819"/>
      <c r="PKI146" s="819"/>
      <c r="PKJ146" s="819"/>
      <c r="PKK146" s="819"/>
      <c r="PKL146" s="819"/>
      <c r="PKM146" s="819"/>
      <c r="PKN146" s="819"/>
      <c r="PKO146" s="819"/>
      <c r="PKP146" s="819"/>
      <c r="PKQ146" s="819"/>
      <c r="PKR146" s="819"/>
      <c r="PKS146" s="819"/>
      <c r="PKT146" s="819"/>
      <c r="PKU146" s="819"/>
      <c r="PKV146" s="819"/>
      <c r="PKW146" s="819"/>
      <c r="PKX146" s="819"/>
      <c r="PKY146" s="819"/>
      <c r="PKZ146" s="819"/>
      <c r="PLA146" s="819"/>
      <c r="PLB146" s="819"/>
      <c r="PLC146" s="819"/>
      <c r="PLD146" s="819"/>
      <c r="PLE146" s="819"/>
      <c r="PLF146" s="819"/>
      <c r="PLG146" s="819"/>
      <c r="PLH146" s="819"/>
      <c r="PLI146" s="819"/>
      <c r="PLJ146" s="819"/>
      <c r="PLK146" s="819"/>
      <c r="PLL146" s="819"/>
      <c r="PLM146" s="819"/>
      <c r="PLN146" s="819"/>
      <c r="PLO146" s="819"/>
      <c r="PLP146" s="819"/>
      <c r="PLQ146" s="819"/>
      <c r="PLR146" s="819"/>
      <c r="PLS146" s="819"/>
      <c r="PLT146" s="819"/>
      <c r="PLU146" s="819"/>
      <c r="PLV146" s="819"/>
      <c r="PLW146" s="819"/>
      <c r="PLX146" s="819"/>
      <c r="PLY146" s="819"/>
      <c r="PLZ146" s="819"/>
      <c r="PMA146" s="819"/>
      <c r="PMB146" s="819"/>
      <c r="PMC146" s="819"/>
      <c r="PMD146" s="819"/>
      <c r="PME146" s="819"/>
      <c r="PMF146" s="819"/>
      <c r="PMG146" s="819"/>
      <c r="PMH146" s="819"/>
      <c r="PMI146" s="819"/>
      <c r="PMJ146" s="819"/>
      <c r="PMK146" s="819"/>
      <c r="PML146" s="819"/>
      <c r="PMM146" s="819"/>
      <c r="PMN146" s="819"/>
      <c r="PMO146" s="819"/>
      <c r="PMP146" s="819"/>
      <c r="PMQ146" s="819"/>
      <c r="PMR146" s="819"/>
      <c r="PMS146" s="819"/>
      <c r="PMT146" s="819"/>
      <c r="PMU146" s="819"/>
      <c r="PMV146" s="819"/>
      <c r="PMW146" s="819"/>
      <c r="PMX146" s="819"/>
      <c r="PMY146" s="819"/>
      <c r="PMZ146" s="819"/>
      <c r="PNA146" s="819"/>
      <c r="PNB146" s="819"/>
      <c r="PNC146" s="819"/>
      <c r="PND146" s="819"/>
      <c r="PNE146" s="819"/>
      <c r="PNF146" s="819"/>
      <c r="PNG146" s="819"/>
      <c r="PNH146" s="819"/>
      <c r="PNI146" s="819"/>
      <c r="PNJ146" s="819"/>
      <c r="PNK146" s="819"/>
      <c r="PNL146" s="819"/>
      <c r="PNM146" s="819"/>
      <c r="PNN146" s="819"/>
      <c r="PNO146" s="819"/>
      <c r="PNP146" s="819"/>
      <c r="PNQ146" s="819"/>
      <c r="PNR146" s="819"/>
      <c r="PNS146" s="819"/>
      <c r="PNT146" s="819"/>
      <c r="PNU146" s="819"/>
      <c r="PNV146" s="819"/>
      <c r="PNW146" s="819"/>
      <c r="PNX146" s="819"/>
      <c r="PNY146" s="819"/>
      <c r="PNZ146" s="819"/>
      <c r="POA146" s="819"/>
      <c r="POB146" s="819"/>
      <c r="POC146" s="819"/>
      <c r="POD146" s="819"/>
      <c r="POE146" s="819"/>
      <c r="POF146" s="819"/>
      <c r="POG146" s="819"/>
      <c r="POH146" s="819"/>
      <c r="POI146" s="819"/>
      <c r="POJ146" s="819"/>
      <c r="POK146" s="819"/>
      <c r="POL146" s="819"/>
      <c r="POM146" s="819"/>
      <c r="PON146" s="819"/>
      <c r="POO146" s="819"/>
      <c r="POP146" s="819"/>
      <c r="POQ146" s="819"/>
      <c r="POR146" s="819"/>
      <c r="POS146" s="819"/>
      <c r="POT146" s="819"/>
      <c r="POU146" s="819"/>
      <c r="POV146" s="819"/>
      <c r="POW146" s="819"/>
      <c r="POX146" s="819"/>
      <c r="POY146" s="819"/>
      <c r="POZ146" s="819"/>
      <c r="PPA146" s="819"/>
      <c r="PPB146" s="819"/>
      <c r="PPC146" s="819"/>
      <c r="PPD146" s="819"/>
      <c r="PPE146" s="819"/>
      <c r="PPF146" s="819"/>
      <c r="PPG146" s="819"/>
      <c r="PPH146" s="819"/>
      <c r="PPI146" s="819"/>
      <c r="PPJ146" s="819"/>
      <c r="PPK146" s="819"/>
      <c r="PPL146" s="819"/>
      <c r="PPM146" s="819"/>
      <c r="PPN146" s="819"/>
      <c r="PPO146" s="819"/>
      <c r="PPP146" s="819"/>
      <c r="PPQ146" s="819"/>
      <c r="PPR146" s="819"/>
      <c r="PPS146" s="819"/>
      <c r="PPT146" s="819"/>
      <c r="PPU146" s="819"/>
      <c r="PPV146" s="819"/>
      <c r="PPW146" s="819"/>
      <c r="PPX146" s="819"/>
      <c r="PPY146" s="819"/>
      <c r="PPZ146" s="819"/>
      <c r="PQA146" s="819"/>
      <c r="PQB146" s="819"/>
      <c r="PQC146" s="819"/>
      <c r="PQD146" s="819"/>
      <c r="PQE146" s="819"/>
      <c r="PQF146" s="819"/>
      <c r="PQG146" s="819"/>
      <c r="PQH146" s="819"/>
      <c r="PQI146" s="819"/>
      <c r="PQJ146" s="819"/>
      <c r="PQK146" s="819"/>
      <c r="PQL146" s="819"/>
      <c r="PQM146" s="819"/>
      <c r="PQN146" s="819"/>
      <c r="PQO146" s="819"/>
      <c r="PQP146" s="819"/>
      <c r="PQQ146" s="819"/>
      <c r="PQR146" s="819"/>
      <c r="PQS146" s="819"/>
      <c r="PQT146" s="819"/>
      <c r="PQU146" s="819"/>
      <c r="PQV146" s="819"/>
      <c r="PQW146" s="819"/>
      <c r="PQX146" s="819"/>
      <c r="PQY146" s="819"/>
      <c r="PQZ146" s="819"/>
      <c r="PRA146" s="819"/>
      <c r="PRB146" s="819"/>
      <c r="PRC146" s="819"/>
      <c r="PRD146" s="819"/>
      <c r="PRE146" s="819"/>
      <c r="PRF146" s="819"/>
      <c r="PRG146" s="819"/>
      <c r="PRH146" s="819"/>
      <c r="PRI146" s="819"/>
      <c r="PRJ146" s="819"/>
      <c r="PRK146" s="819"/>
      <c r="PRL146" s="819"/>
      <c r="PRM146" s="819"/>
      <c r="PRN146" s="819"/>
      <c r="PRO146" s="819"/>
      <c r="PRP146" s="819"/>
      <c r="PRQ146" s="819"/>
      <c r="PRR146" s="819"/>
      <c r="PRS146" s="819"/>
      <c r="PRT146" s="819"/>
      <c r="PRU146" s="819"/>
      <c r="PRV146" s="819"/>
      <c r="PRW146" s="819"/>
      <c r="PRX146" s="819"/>
      <c r="PRY146" s="819"/>
      <c r="PRZ146" s="819"/>
      <c r="PSA146" s="819"/>
      <c r="PSB146" s="819"/>
      <c r="PSC146" s="819"/>
      <c r="PSD146" s="819"/>
      <c r="PSE146" s="819"/>
      <c r="PSF146" s="819"/>
      <c r="PSG146" s="819"/>
      <c r="PSH146" s="819"/>
      <c r="PSI146" s="819"/>
      <c r="PSJ146" s="819"/>
      <c r="PSK146" s="819"/>
      <c r="PSL146" s="819"/>
      <c r="PSM146" s="819"/>
      <c r="PSN146" s="819"/>
      <c r="PSO146" s="819"/>
      <c r="PSP146" s="819"/>
      <c r="PSQ146" s="819"/>
      <c r="PSR146" s="819"/>
      <c r="PSS146" s="819"/>
      <c r="PST146" s="819"/>
      <c r="PSU146" s="819"/>
      <c r="PSV146" s="819"/>
      <c r="PSW146" s="819"/>
      <c r="PSX146" s="819"/>
      <c r="PSY146" s="819"/>
      <c r="PSZ146" s="819"/>
      <c r="PTA146" s="819"/>
      <c r="PTB146" s="819"/>
      <c r="PTC146" s="819"/>
      <c r="PTD146" s="819"/>
      <c r="PTE146" s="819"/>
      <c r="PTF146" s="819"/>
      <c r="PTG146" s="819"/>
      <c r="PTH146" s="819"/>
      <c r="PTI146" s="819"/>
      <c r="PTJ146" s="819"/>
      <c r="PTK146" s="819"/>
      <c r="PTL146" s="819"/>
      <c r="PTM146" s="819"/>
      <c r="PTN146" s="819"/>
      <c r="PTO146" s="819"/>
      <c r="PTP146" s="819"/>
      <c r="PTQ146" s="819"/>
      <c r="PTR146" s="819"/>
      <c r="PTS146" s="819"/>
      <c r="PTT146" s="819"/>
      <c r="PTU146" s="819"/>
      <c r="PTV146" s="819"/>
      <c r="PTW146" s="819"/>
      <c r="PTX146" s="819"/>
      <c r="PTY146" s="819"/>
      <c r="PTZ146" s="819"/>
      <c r="PUA146" s="819"/>
      <c r="PUB146" s="819"/>
      <c r="PUC146" s="819"/>
      <c r="PUD146" s="819"/>
      <c r="PUE146" s="819"/>
      <c r="PUF146" s="819"/>
      <c r="PUG146" s="819"/>
      <c r="PUH146" s="819"/>
      <c r="PUI146" s="819"/>
      <c r="PUJ146" s="819"/>
      <c r="PUK146" s="819"/>
      <c r="PUL146" s="819"/>
      <c r="PUM146" s="819"/>
      <c r="PUN146" s="819"/>
      <c r="PUO146" s="819"/>
      <c r="PUP146" s="819"/>
      <c r="PUQ146" s="819"/>
      <c r="PUR146" s="819"/>
      <c r="PUS146" s="819"/>
      <c r="PUT146" s="819"/>
      <c r="PUU146" s="819"/>
      <c r="PUV146" s="819"/>
      <c r="PUW146" s="819"/>
      <c r="PUX146" s="819"/>
      <c r="PUY146" s="819"/>
      <c r="PUZ146" s="819"/>
      <c r="PVA146" s="819"/>
      <c r="PVB146" s="819"/>
      <c r="PVC146" s="819"/>
      <c r="PVD146" s="819"/>
      <c r="PVE146" s="819"/>
      <c r="PVF146" s="819"/>
      <c r="PVG146" s="819"/>
      <c r="PVH146" s="819"/>
      <c r="PVI146" s="819"/>
      <c r="PVJ146" s="819"/>
      <c r="PVK146" s="819"/>
      <c r="PVL146" s="819"/>
      <c r="PVM146" s="819"/>
      <c r="PVN146" s="819"/>
      <c r="PVO146" s="819"/>
      <c r="PVP146" s="819"/>
      <c r="PVQ146" s="819"/>
      <c r="PVR146" s="819"/>
      <c r="PVS146" s="819"/>
      <c r="PVT146" s="819"/>
      <c r="PVU146" s="819"/>
      <c r="PVV146" s="819"/>
      <c r="PVW146" s="819"/>
      <c r="PVX146" s="819"/>
      <c r="PVY146" s="819"/>
      <c r="PVZ146" s="819"/>
      <c r="PWA146" s="819"/>
      <c r="PWB146" s="819"/>
      <c r="PWC146" s="819"/>
      <c r="PWD146" s="819"/>
      <c r="PWE146" s="819"/>
      <c r="PWF146" s="819"/>
      <c r="PWG146" s="819"/>
      <c r="PWH146" s="819"/>
      <c r="PWI146" s="819"/>
      <c r="PWJ146" s="819"/>
      <c r="PWK146" s="819"/>
      <c r="PWL146" s="819"/>
      <c r="PWM146" s="819"/>
      <c r="PWN146" s="819"/>
      <c r="PWO146" s="819"/>
      <c r="PWP146" s="819"/>
      <c r="PWQ146" s="819"/>
      <c r="PWR146" s="819"/>
      <c r="PWS146" s="819"/>
      <c r="PWT146" s="819"/>
      <c r="PWU146" s="819"/>
      <c r="PWV146" s="819"/>
      <c r="PWW146" s="819"/>
      <c r="PWX146" s="819"/>
      <c r="PWY146" s="819"/>
      <c r="PWZ146" s="819"/>
      <c r="PXA146" s="819"/>
      <c r="PXB146" s="819"/>
      <c r="PXC146" s="819"/>
      <c r="PXD146" s="819"/>
      <c r="PXE146" s="819"/>
      <c r="PXF146" s="819"/>
      <c r="PXG146" s="819"/>
      <c r="PXH146" s="819"/>
      <c r="PXI146" s="819"/>
      <c r="PXJ146" s="819"/>
      <c r="PXK146" s="819"/>
      <c r="PXL146" s="819"/>
      <c r="PXM146" s="819"/>
      <c r="PXN146" s="819"/>
      <c r="PXO146" s="819"/>
      <c r="PXP146" s="819"/>
      <c r="PXQ146" s="819"/>
      <c r="PXR146" s="819"/>
      <c r="PXS146" s="819"/>
      <c r="PXT146" s="819"/>
      <c r="PXU146" s="819"/>
      <c r="PXV146" s="819"/>
      <c r="PXW146" s="819"/>
      <c r="PXX146" s="819"/>
      <c r="PXY146" s="819"/>
      <c r="PXZ146" s="819"/>
      <c r="PYA146" s="819"/>
      <c r="PYB146" s="819"/>
      <c r="PYC146" s="819"/>
      <c r="PYD146" s="819"/>
      <c r="PYE146" s="819"/>
      <c r="PYF146" s="819"/>
      <c r="PYG146" s="819"/>
      <c r="PYH146" s="819"/>
      <c r="PYI146" s="819"/>
      <c r="PYJ146" s="819"/>
      <c r="PYK146" s="819"/>
      <c r="PYL146" s="819"/>
      <c r="PYM146" s="819"/>
      <c r="PYN146" s="819"/>
      <c r="PYO146" s="819"/>
      <c r="PYP146" s="819"/>
      <c r="PYQ146" s="819"/>
      <c r="PYR146" s="819"/>
      <c r="PYS146" s="819"/>
      <c r="PYT146" s="819"/>
      <c r="PYU146" s="819"/>
      <c r="PYV146" s="819"/>
      <c r="PYW146" s="819"/>
      <c r="PYX146" s="819"/>
      <c r="PYY146" s="819"/>
      <c r="PYZ146" s="819"/>
      <c r="PZA146" s="819"/>
      <c r="PZB146" s="819"/>
      <c r="PZC146" s="819"/>
      <c r="PZD146" s="819"/>
      <c r="PZE146" s="819"/>
      <c r="PZF146" s="819"/>
      <c r="PZG146" s="819"/>
      <c r="PZH146" s="819"/>
      <c r="PZI146" s="819"/>
      <c r="PZJ146" s="819"/>
      <c r="PZK146" s="819"/>
      <c r="PZL146" s="819"/>
      <c r="PZM146" s="819"/>
      <c r="PZN146" s="819"/>
      <c r="PZO146" s="819"/>
      <c r="PZP146" s="819"/>
      <c r="PZQ146" s="819"/>
      <c r="PZR146" s="819"/>
      <c r="PZS146" s="819"/>
      <c r="PZT146" s="819"/>
      <c r="PZU146" s="819"/>
      <c r="PZV146" s="819"/>
      <c r="PZW146" s="819"/>
      <c r="PZX146" s="819"/>
      <c r="PZY146" s="819"/>
      <c r="PZZ146" s="819"/>
      <c r="QAA146" s="819"/>
      <c r="QAB146" s="819"/>
      <c r="QAC146" s="819"/>
      <c r="QAD146" s="819"/>
      <c r="QAE146" s="819"/>
      <c r="QAF146" s="819"/>
      <c r="QAG146" s="819"/>
      <c r="QAH146" s="819"/>
      <c r="QAI146" s="819"/>
      <c r="QAJ146" s="819"/>
      <c r="QAK146" s="819"/>
      <c r="QAL146" s="819"/>
      <c r="QAM146" s="819"/>
      <c r="QAN146" s="819"/>
      <c r="QAO146" s="819"/>
      <c r="QAP146" s="819"/>
      <c r="QAQ146" s="819"/>
      <c r="QAR146" s="819"/>
      <c r="QAS146" s="819"/>
      <c r="QAT146" s="819"/>
      <c r="QAU146" s="819"/>
      <c r="QAV146" s="819"/>
      <c r="QAW146" s="819"/>
      <c r="QAX146" s="819"/>
      <c r="QAY146" s="819"/>
      <c r="QAZ146" s="819"/>
      <c r="QBA146" s="819"/>
      <c r="QBB146" s="819"/>
      <c r="QBC146" s="819"/>
      <c r="QBD146" s="819"/>
      <c r="QBE146" s="819"/>
      <c r="QBF146" s="819"/>
      <c r="QBG146" s="819"/>
      <c r="QBH146" s="819"/>
      <c r="QBI146" s="819"/>
      <c r="QBJ146" s="819"/>
      <c r="QBK146" s="819"/>
      <c r="QBL146" s="819"/>
      <c r="QBM146" s="819"/>
      <c r="QBN146" s="819"/>
      <c r="QBO146" s="819"/>
      <c r="QBP146" s="819"/>
      <c r="QBQ146" s="819"/>
      <c r="QBR146" s="819"/>
      <c r="QBS146" s="819"/>
      <c r="QBT146" s="819"/>
      <c r="QBU146" s="819"/>
      <c r="QBV146" s="819"/>
      <c r="QBW146" s="819"/>
      <c r="QBX146" s="819"/>
      <c r="QBY146" s="819"/>
      <c r="QBZ146" s="819"/>
      <c r="QCA146" s="819"/>
      <c r="QCB146" s="819"/>
      <c r="QCC146" s="819"/>
      <c r="QCD146" s="819"/>
      <c r="QCE146" s="819"/>
      <c r="QCF146" s="819"/>
      <c r="QCG146" s="819"/>
      <c r="QCH146" s="819"/>
      <c r="QCI146" s="819"/>
      <c r="QCJ146" s="819"/>
      <c r="QCK146" s="819"/>
      <c r="QCL146" s="819"/>
      <c r="QCM146" s="819"/>
      <c r="QCN146" s="819"/>
      <c r="QCO146" s="819"/>
      <c r="QCP146" s="819"/>
      <c r="QCQ146" s="819"/>
      <c r="QCR146" s="819"/>
      <c r="QCS146" s="819"/>
      <c r="QCT146" s="819"/>
      <c r="QCU146" s="819"/>
      <c r="QCV146" s="819"/>
      <c r="QCW146" s="819"/>
      <c r="QCX146" s="819"/>
      <c r="QCY146" s="819"/>
      <c r="QCZ146" s="819"/>
      <c r="QDA146" s="819"/>
      <c r="QDB146" s="819"/>
      <c r="QDC146" s="819"/>
      <c r="QDD146" s="819"/>
      <c r="QDE146" s="819"/>
      <c r="QDF146" s="819"/>
      <c r="QDG146" s="819"/>
      <c r="QDH146" s="819"/>
      <c r="QDI146" s="819"/>
      <c r="QDJ146" s="819"/>
      <c r="QDK146" s="819"/>
      <c r="QDL146" s="819"/>
      <c r="QDM146" s="819"/>
      <c r="QDN146" s="819"/>
      <c r="QDO146" s="819"/>
      <c r="QDP146" s="819"/>
      <c r="QDQ146" s="819"/>
      <c r="QDR146" s="819"/>
      <c r="QDS146" s="819"/>
      <c r="QDT146" s="819"/>
      <c r="QDU146" s="819"/>
      <c r="QDV146" s="819"/>
      <c r="QDW146" s="819"/>
      <c r="QDX146" s="819"/>
      <c r="QDY146" s="819"/>
      <c r="QDZ146" s="819"/>
      <c r="QEA146" s="819"/>
      <c r="QEB146" s="819"/>
      <c r="QEC146" s="819"/>
      <c r="QED146" s="819"/>
      <c r="QEE146" s="819"/>
      <c r="QEF146" s="819"/>
      <c r="QEG146" s="819"/>
      <c r="QEH146" s="819"/>
      <c r="QEI146" s="819"/>
      <c r="QEJ146" s="819"/>
      <c r="QEK146" s="819"/>
      <c r="QEL146" s="819"/>
      <c r="QEM146" s="819"/>
      <c r="QEN146" s="819"/>
      <c r="QEO146" s="819"/>
      <c r="QEP146" s="819"/>
      <c r="QEQ146" s="819"/>
      <c r="QER146" s="819"/>
      <c r="QES146" s="819"/>
      <c r="QET146" s="819"/>
      <c r="QEU146" s="819"/>
      <c r="QEV146" s="819"/>
      <c r="QEW146" s="819"/>
      <c r="QEX146" s="819"/>
      <c r="QEY146" s="819"/>
      <c r="QEZ146" s="819"/>
      <c r="QFA146" s="819"/>
      <c r="QFB146" s="819"/>
      <c r="QFC146" s="819"/>
      <c r="QFD146" s="819"/>
      <c r="QFE146" s="819"/>
      <c r="QFF146" s="819"/>
      <c r="QFG146" s="819"/>
      <c r="QFH146" s="819"/>
      <c r="QFI146" s="819"/>
      <c r="QFJ146" s="819"/>
      <c r="QFK146" s="819"/>
      <c r="QFL146" s="819"/>
      <c r="QFM146" s="819"/>
      <c r="QFN146" s="819"/>
      <c r="QFO146" s="819"/>
      <c r="QFP146" s="819"/>
      <c r="QFQ146" s="819"/>
      <c r="QFR146" s="819"/>
      <c r="QFS146" s="819"/>
      <c r="QFT146" s="819"/>
      <c r="QFU146" s="819"/>
      <c r="QFV146" s="819"/>
      <c r="QFW146" s="819"/>
      <c r="QFX146" s="819"/>
      <c r="QFY146" s="819"/>
      <c r="QFZ146" s="819"/>
      <c r="QGA146" s="819"/>
      <c r="QGB146" s="819"/>
      <c r="QGC146" s="819"/>
      <c r="QGD146" s="819"/>
      <c r="QGE146" s="819"/>
      <c r="QGF146" s="819"/>
      <c r="QGG146" s="819"/>
      <c r="QGH146" s="819"/>
      <c r="QGI146" s="819"/>
      <c r="QGJ146" s="819"/>
      <c r="QGK146" s="819"/>
      <c r="QGL146" s="819"/>
      <c r="QGM146" s="819"/>
      <c r="QGN146" s="819"/>
      <c r="QGO146" s="819"/>
      <c r="QGP146" s="819"/>
      <c r="QGQ146" s="819"/>
      <c r="QGR146" s="819"/>
      <c r="QGS146" s="819"/>
      <c r="QGT146" s="819"/>
      <c r="QGU146" s="819"/>
      <c r="QGV146" s="819"/>
      <c r="QGW146" s="819"/>
      <c r="QGX146" s="819"/>
      <c r="QGY146" s="819"/>
      <c r="QGZ146" s="819"/>
      <c r="QHA146" s="819"/>
      <c r="QHB146" s="819"/>
      <c r="QHC146" s="819"/>
      <c r="QHD146" s="819"/>
      <c r="QHE146" s="819"/>
      <c r="QHF146" s="819"/>
      <c r="QHG146" s="819"/>
      <c r="QHH146" s="819"/>
      <c r="QHI146" s="819"/>
      <c r="QHJ146" s="819"/>
      <c r="QHK146" s="819"/>
      <c r="QHL146" s="819"/>
      <c r="QHM146" s="819"/>
      <c r="QHN146" s="819"/>
      <c r="QHO146" s="819"/>
      <c r="QHP146" s="819"/>
      <c r="QHQ146" s="819"/>
      <c r="QHR146" s="819"/>
      <c r="QHS146" s="819"/>
      <c r="QHT146" s="819"/>
      <c r="QHU146" s="819"/>
      <c r="QHV146" s="819"/>
      <c r="QHW146" s="819"/>
      <c r="QHX146" s="819"/>
      <c r="QHY146" s="819"/>
      <c r="QHZ146" s="819"/>
      <c r="QIA146" s="819"/>
      <c r="QIB146" s="819"/>
      <c r="QIC146" s="819"/>
      <c r="QID146" s="819"/>
      <c r="QIE146" s="819"/>
      <c r="QIF146" s="819"/>
      <c r="QIG146" s="819"/>
      <c r="QIH146" s="819"/>
      <c r="QII146" s="819"/>
      <c r="QIJ146" s="819"/>
      <c r="QIK146" s="819"/>
      <c r="QIL146" s="819"/>
      <c r="QIM146" s="819"/>
      <c r="QIN146" s="819"/>
      <c r="QIO146" s="819"/>
      <c r="QIP146" s="819"/>
      <c r="QIQ146" s="819"/>
      <c r="QIR146" s="819"/>
      <c r="QIS146" s="819"/>
      <c r="QIT146" s="819"/>
      <c r="QIU146" s="819"/>
      <c r="QIV146" s="819"/>
      <c r="QIW146" s="819"/>
      <c r="QIX146" s="819"/>
      <c r="QIY146" s="819"/>
      <c r="QIZ146" s="819"/>
      <c r="QJA146" s="819"/>
      <c r="QJB146" s="819"/>
      <c r="QJC146" s="819"/>
      <c r="QJD146" s="819"/>
      <c r="QJE146" s="819"/>
      <c r="QJF146" s="819"/>
      <c r="QJG146" s="819"/>
      <c r="QJH146" s="819"/>
      <c r="QJI146" s="819"/>
      <c r="QJJ146" s="819"/>
      <c r="QJK146" s="819"/>
      <c r="QJL146" s="819"/>
      <c r="QJM146" s="819"/>
      <c r="QJN146" s="819"/>
      <c r="QJO146" s="819"/>
      <c r="QJP146" s="819"/>
      <c r="QJQ146" s="819"/>
      <c r="QJR146" s="819"/>
      <c r="QJS146" s="819"/>
      <c r="QJT146" s="819"/>
      <c r="QJU146" s="819"/>
      <c r="QJV146" s="819"/>
      <c r="QJW146" s="819"/>
      <c r="QJX146" s="819"/>
      <c r="QJY146" s="819"/>
      <c r="QJZ146" s="819"/>
      <c r="QKA146" s="819"/>
      <c r="QKB146" s="819"/>
      <c r="QKC146" s="819"/>
      <c r="QKD146" s="819"/>
      <c r="QKE146" s="819"/>
      <c r="QKF146" s="819"/>
      <c r="QKG146" s="819"/>
      <c r="QKH146" s="819"/>
      <c r="QKI146" s="819"/>
      <c r="QKJ146" s="819"/>
      <c r="QKK146" s="819"/>
      <c r="QKL146" s="819"/>
      <c r="QKM146" s="819"/>
      <c r="QKN146" s="819"/>
      <c r="QKO146" s="819"/>
      <c r="QKP146" s="819"/>
      <c r="QKQ146" s="819"/>
      <c r="QKR146" s="819"/>
      <c r="QKS146" s="819"/>
      <c r="QKT146" s="819"/>
      <c r="QKU146" s="819"/>
      <c r="QKV146" s="819"/>
      <c r="QKW146" s="819"/>
      <c r="QKX146" s="819"/>
      <c r="QKY146" s="819"/>
      <c r="QKZ146" s="819"/>
      <c r="QLA146" s="819"/>
      <c r="QLB146" s="819"/>
      <c r="QLC146" s="819"/>
      <c r="QLD146" s="819"/>
      <c r="QLE146" s="819"/>
      <c r="QLF146" s="819"/>
      <c r="QLG146" s="819"/>
      <c r="QLH146" s="819"/>
      <c r="QLI146" s="819"/>
      <c r="QLJ146" s="819"/>
      <c r="QLK146" s="819"/>
      <c r="QLL146" s="819"/>
      <c r="QLM146" s="819"/>
      <c r="QLN146" s="819"/>
      <c r="QLO146" s="819"/>
      <c r="QLP146" s="819"/>
      <c r="QLQ146" s="819"/>
      <c r="QLR146" s="819"/>
      <c r="QLS146" s="819"/>
      <c r="QLT146" s="819"/>
      <c r="QLU146" s="819"/>
      <c r="QLV146" s="819"/>
      <c r="QLW146" s="819"/>
      <c r="QLX146" s="819"/>
      <c r="QLY146" s="819"/>
      <c r="QLZ146" s="819"/>
      <c r="QMA146" s="819"/>
      <c r="QMB146" s="819"/>
      <c r="QMC146" s="819"/>
      <c r="QMD146" s="819"/>
      <c r="QME146" s="819"/>
      <c r="QMF146" s="819"/>
      <c r="QMG146" s="819"/>
      <c r="QMH146" s="819"/>
      <c r="QMI146" s="819"/>
      <c r="QMJ146" s="819"/>
      <c r="QMK146" s="819"/>
      <c r="QML146" s="819"/>
      <c r="QMM146" s="819"/>
      <c r="QMN146" s="819"/>
      <c r="QMO146" s="819"/>
      <c r="QMP146" s="819"/>
      <c r="QMQ146" s="819"/>
      <c r="QMR146" s="819"/>
      <c r="QMS146" s="819"/>
      <c r="QMT146" s="819"/>
      <c r="QMU146" s="819"/>
      <c r="QMV146" s="819"/>
      <c r="QMW146" s="819"/>
      <c r="QMX146" s="819"/>
      <c r="QMY146" s="819"/>
      <c r="QMZ146" s="819"/>
      <c r="QNA146" s="819"/>
      <c r="QNB146" s="819"/>
      <c r="QNC146" s="819"/>
      <c r="QND146" s="819"/>
      <c r="QNE146" s="819"/>
      <c r="QNF146" s="819"/>
      <c r="QNG146" s="819"/>
      <c r="QNH146" s="819"/>
      <c r="QNI146" s="819"/>
      <c r="QNJ146" s="819"/>
      <c r="QNK146" s="819"/>
      <c r="QNL146" s="819"/>
      <c r="QNM146" s="819"/>
      <c r="QNN146" s="819"/>
      <c r="QNO146" s="819"/>
      <c r="QNP146" s="819"/>
      <c r="QNQ146" s="819"/>
      <c r="QNR146" s="819"/>
      <c r="QNS146" s="819"/>
      <c r="QNT146" s="819"/>
      <c r="QNU146" s="819"/>
      <c r="QNV146" s="819"/>
      <c r="QNW146" s="819"/>
      <c r="QNX146" s="819"/>
      <c r="QNY146" s="819"/>
      <c r="QNZ146" s="819"/>
      <c r="QOA146" s="819"/>
      <c r="QOB146" s="819"/>
      <c r="QOC146" s="819"/>
      <c r="QOD146" s="819"/>
      <c r="QOE146" s="819"/>
      <c r="QOF146" s="819"/>
      <c r="QOG146" s="819"/>
      <c r="QOH146" s="819"/>
      <c r="QOI146" s="819"/>
      <c r="QOJ146" s="819"/>
      <c r="QOK146" s="819"/>
      <c r="QOL146" s="819"/>
      <c r="QOM146" s="819"/>
      <c r="QON146" s="819"/>
      <c r="QOO146" s="819"/>
      <c r="QOP146" s="819"/>
      <c r="QOQ146" s="819"/>
      <c r="QOR146" s="819"/>
      <c r="QOS146" s="819"/>
      <c r="QOT146" s="819"/>
      <c r="QOU146" s="819"/>
      <c r="QOV146" s="819"/>
      <c r="QOW146" s="819"/>
      <c r="QOX146" s="819"/>
      <c r="QOY146" s="819"/>
      <c r="QOZ146" s="819"/>
      <c r="QPA146" s="819"/>
      <c r="QPB146" s="819"/>
      <c r="QPC146" s="819"/>
      <c r="QPD146" s="819"/>
      <c r="QPE146" s="819"/>
      <c r="QPF146" s="819"/>
      <c r="QPG146" s="819"/>
      <c r="QPH146" s="819"/>
      <c r="QPI146" s="819"/>
      <c r="QPJ146" s="819"/>
      <c r="QPK146" s="819"/>
      <c r="QPL146" s="819"/>
      <c r="QPM146" s="819"/>
      <c r="QPN146" s="819"/>
      <c r="QPO146" s="819"/>
      <c r="QPP146" s="819"/>
      <c r="QPQ146" s="819"/>
      <c r="QPR146" s="819"/>
      <c r="QPS146" s="819"/>
      <c r="QPT146" s="819"/>
      <c r="QPU146" s="819"/>
      <c r="QPV146" s="819"/>
      <c r="QPW146" s="819"/>
      <c r="QPX146" s="819"/>
      <c r="QPY146" s="819"/>
      <c r="QPZ146" s="819"/>
      <c r="QQA146" s="819"/>
      <c r="QQB146" s="819"/>
      <c r="QQC146" s="819"/>
      <c r="QQD146" s="819"/>
      <c r="QQE146" s="819"/>
      <c r="QQF146" s="819"/>
      <c r="QQG146" s="819"/>
      <c r="QQH146" s="819"/>
      <c r="QQI146" s="819"/>
      <c r="QQJ146" s="819"/>
      <c r="QQK146" s="819"/>
      <c r="QQL146" s="819"/>
      <c r="QQM146" s="819"/>
      <c r="QQN146" s="819"/>
      <c r="QQO146" s="819"/>
      <c r="QQP146" s="819"/>
      <c r="QQQ146" s="819"/>
      <c r="QQR146" s="819"/>
      <c r="QQS146" s="819"/>
      <c r="QQT146" s="819"/>
      <c r="QQU146" s="819"/>
      <c r="QQV146" s="819"/>
      <c r="QQW146" s="819"/>
      <c r="QQX146" s="819"/>
      <c r="QQY146" s="819"/>
      <c r="QQZ146" s="819"/>
      <c r="QRA146" s="819"/>
      <c r="QRB146" s="819"/>
      <c r="QRC146" s="819"/>
      <c r="QRD146" s="819"/>
      <c r="QRE146" s="819"/>
      <c r="QRF146" s="819"/>
      <c r="QRG146" s="819"/>
      <c r="QRH146" s="819"/>
      <c r="QRI146" s="819"/>
      <c r="QRJ146" s="819"/>
      <c r="QRK146" s="819"/>
      <c r="QRL146" s="819"/>
      <c r="QRM146" s="819"/>
      <c r="QRN146" s="819"/>
      <c r="QRO146" s="819"/>
      <c r="QRP146" s="819"/>
      <c r="QRQ146" s="819"/>
      <c r="QRR146" s="819"/>
      <c r="QRS146" s="819"/>
      <c r="QRT146" s="819"/>
      <c r="QRU146" s="819"/>
      <c r="QRV146" s="819"/>
      <c r="QRW146" s="819"/>
      <c r="QRX146" s="819"/>
      <c r="QRY146" s="819"/>
      <c r="QRZ146" s="819"/>
      <c r="QSA146" s="819"/>
      <c r="QSB146" s="819"/>
      <c r="QSC146" s="819"/>
      <c r="QSD146" s="819"/>
      <c r="QSE146" s="819"/>
      <c r="QSF146" s="819"/>
      <c r="QSG146" s="819"/>
      <c r="QSH146" s="819"/>
      <c r="QSI146" s="819"/>
      <c r="QSJ146" s="819"/>
      <c r="QSK146" s="819"/>
      <c r="QSL146" s="819"/>
      <c r="QSM146" s="819"/>
      <c r="QSN146" s="819"/>
      <c r="QSO146" s="819"/>
      <c r="QSP146" s="819"/>
      <c r="QSQ146" s="819"/>
      <c r="QSR146" s="819"/>
      <c r="QSS146" s="819"/>
      <c r="QST146" s="819"/>
      <c r="QSU146" s="819"/>
      <c r="QSV146" s="819"/>
      <c r="QSW146" s="819"/>
      <c r="QSX146" s="819"/>
      <c r="QSY146" s="819"/>
      <c r="QSZ146" s="819"/>
      <c r="QTA146" s="819"/>
      <c r="QTB146" s="819"/>
      <c r="QTC146" s="819"/>
      <c r="QTD146" s="819"/>
      <c r="QTE146" s="819"/>
      <c r="QTF146" s="819"/>
      <c r="QTG146" s="819"/>
      <c r="QTH146" s="819"/>
      <c r="QTI146" s="819"/>
      <c r="QTJ146" s="819"/>
      <c r="QTK146" s="819"/>
      <c r="QTL146" s="819"/>
      <c r="QTM146" s="819"/>
      <c r="QTN146" s="819"/>
      <c r="QTO146" s="819"/>
      <c r="QTP146" s="819"/>
      <c r="QTQ146" s="819"/>
      <c r="QTR146" s="819"/>
      <c r="QTS146" s="819"/>
      <c r="QTT146" s="819"/>
      <c r="QTU146" s="819"/>
      <c r="QTV146" s="819"/>
      <c r="QTW146" s="819"/>
      <c r="QTX146" s="819"/>
      <c r="QTY146" s="819"/>
      <c r="QTZ146" s="819"/>
      <c r="QUA146" s="819"/>
      <c r="QUB146" s="819"/>
      <c r="QUC146" s="819"/>
      <c r="QUD146" s="819"/>
      <c r="QUE146" s="819"/>
      <c r="QUF146" s="819"/>
      <c r="QUG146" s="819"/>
      <c r="QUH146" s="819"/>
      <c r="QUI146" s="819"/>
      <c r="QUJ146" s="819"/>
      <c r="QUK146" s="819"/>
      <c r="QUL146" s="819"/>
      <c r="QUM146" s="819"/>
      <c r="QUN146" s="819"/>
      <c r="QUO146" s="819"/>
      <c r="QUP146" s="819"/>
      <c r="QUQ146" s="819"/>
      <c r="QUR146" s="819"/>
      <c r="QUS146" s="819"/>
      <c r="QUT146" s="819"/>
      <c r="QUU146" s="819"/>
      <c r="QUV146" s="819"/>
      <c r="QUW146" s="819"/>
      <c r="QUX146" s="819"/>
      <c r="QUY146" s="819"/>
      <c r="QUZ146" s="819"/>
      <c r="QVA146" s="819"/>
      <c r="QVB146" s="819"/>
      <c r="QVC146" s="819"/>
      <c r="QVD146" s="819"/>
      <c r="QVE146" s="819"/>
      <c r="QVF146" s="819"/>
      <c r="QVG146" s="819"/>
      <c r="QVH146" s="819"/>
      <c r="QVI146" s="819"/>
      <c r="QVJ146" s="819"/>
      <c r="QVK146" s="819"/>
      <c r="QVL146" s="819"/>
      <c r="QVM146" s="819"/>
      <c r="QVN146" s="819"/>
      <c r="QVO146" s="819"/>
      <c r="QVP146" s="819"/>
      <c r="QVQ146" s="819"/>
      <c r="QVR146" s="819"/>
      <c r="QVS146" s="819"/>
      <c r="QVT146" s="819"/>
      <c r="QVU146" s="819"/>
      <c r="QVV146" s="819"/>
      <c r="QVW146" s="819"/>
      <c r="QVX146" s="819"/>
      <c r="QVY146" s="819"/>
      <c r="QVZ146" s="819"/>
      <c r="QWA146" s="819"/>
      <c r="QWB146" s="819"/>
      <c r="QWC146" s="819"/>
      <c r="QWD146" s="819"/>
      <c r="QWE146" s="819"/>
      <c r="QWF146" s="819"/>
      <c r="QWG146" s="819"/>
      <c r="QWH146" s="819"/>
      <c r="QWI146" s="819"/>
      <c r="QWJ146" s="819"/>
      <c r="QWK146" s="819"/>
      <c r="QWL146" s="819"/>
      <c r="QWM146" s="819"/>
      <c r="QWN146" s="819"/>
      <c r="QWO146" s="819"/>
      <c r="QWP146" s="819"/>
      <c r="QWQ146" s="819"/>
      <c r="QWR146" s="819"/>
      <c r="QWS146" s="819"/>
      <c r="QWT146" s="819"/>
      <c r="QWU146" s="819"/>
      <c r="QWV146" s="819"/>
      <c r="QWW146" s="819"/>
      <c r="QWX146" s="819"/>
      <c r="QWY146" s="819"/>
      <c r="QWZ146" s="819"/>
      <c r="QXA146" s="819"/>
      <c r="QXB146" s="819"/>
      <c r="QXC146" s="819"/>
      <c r="QXD146" s="819"/>
      <c r="QXE146" s="819"/>
      <c r="QXF146" s="819"/>
      <c r="QXG146" s="819"/>
      <c r="QXH146" s="819"/>
      <c r="QXI146" s="819"/>
      <c r="QXJ146" s="819"/>
      <c r="QXK146" s="819"/>
      <c r="QXL146" s="819"/>
      <c r="QXM146" s="819"/>
      <c r="QXN146" s="819"/>
      <c r="QXO146" s="819"/>
      <c r="QXP146" s="819"/>
      <c r="QXQ146" s="819"/>
      <c r="QXR146" s="819"/>
      <c r="QXS146" s="819"/>
      <c r="QXT146" s="819"/>
      <c r="QXU146" s="819"/>
      <c r="QXV146" s="819"/>
      <c r="QXW146" s="819"/>
      <c r="QXX146" s="819"/>
      <c r="QXY146" s="819"/>
      <c r="QXZ146" s="819"/>
      <c r="QYA146" s="819"/>
      <c r="QYB146" s="819"/>
      <c r="QYC146" s="819"/>
      <c r="QYD146" s="819"/>
      <c r="QYE146" s="819"/>
      <c r="QYF146" s="819"/>
      <c r="QYG146" s="819"/>
      <c r="QYH146" s="819"/>
      <c r="QYI146" s="819"/>
      <c r="QYJ146" s="819"/>
      <c r="QYK146" s="819"/>
      <c r="QYL146" s="819"/>
      <c r="QYM146" s="819"/>
      <c r="QYN146" s="819"/>
      <c r="QYO146" s="819"/>
      <c r="QYP146" s="819"/>
      <c r="QYQ146" s="819"/>
      <c r="QYR146" s="819"/>
      <c r="QYS146" s="819"/>
      <c r="QYT146" s="819"/>
      <c r="QYU146" s="819"/>
      <c r="QYV146" s="819"/>
      <c r="QYW146" s="819"/>
      <c r="QYX146" s="819"/>
      <c r="QYY146" s="819"/>
      <c r="QYZ146" s="819"/>
      <c r="QZA146" s="819"/>
      <c r="QZB146" s="819"/>
      <c r="QZC146" s="819"/>
      <c r="QZD146" s="819"/>
      <c r="QZE146" s="819"/>
      <c r="QZF146" s="819"/>
      <c r="QZG146" s="819"/>
      <c r="QZH146" s="819"/>
      <c r="QZI146" s="819"/>
      <c r="QZJ146" s="819"/>
      <c r="QZK146" s="819"/>
      <c r="QZL146" s="819"/>
      <c r="QZM146" s="819"/>
      <c r="QZN146" s="819"/>
      <c r="QZO146" s="819"/>
      <c r="QZP146" s="819"/>
      <c r="QZQ146" s="819"/>
      <c r="QZR146" s="819"/>
      <c r="QZS146" s="819"/>
      <c r="QZT146" s="819"/>
      <c r="QZU146" s="819"/>
      <c r="QZV146" s="819"/>
      <c r="QZW146" s="819"/>
      <c r="QZX146" s="819"/>
      <c r="QZY146" s="819"/>
      <c r="QZZ146" s="819"/>
      <c r="RAA146" s="819"/>
      <c r="RAB146" s="819"/>
      <c r="RAC146" s="819"/>
      <c r="RAD146" s="819"/>
      <c r="RAE146" s="819"/>
      <c r="RAF146" s="819"/>
      <c r="RAG146" s="819"/>
      <c r="RAH146" s="819"/>
      <c r="RAI146" s="819"/>
      <c r="RAJ146" s="819"/>
      <c r="RAK146" s="819"/>
      <c r="RAL146" s="819"/>
      <c r="RAM146" s="819"/>
      <c r="RAN146" s="819"/>
      <c r="RAO146" s="819"/>
      <c r="RAP146" s="819"/>
      <c r="RAQ146" s="819"/>
      <c r="RAR146" s="819"/>
      <c r="RAS146" s="819"/>
      <c r="RAT146" s="819"/>
      <c r="RAU146" s="819"/>
      <c r="RAV146" s="819"/>
      <c r="RAW146" s="819"/>
      <c r="RAX146" s="819"/>
      <c r="RAY146" s="819"/>
      <c r="RAZ146" s="819"/>
      <c r="RBA146" s="819"/>
      <c r="RBB146" s="819"/>
      <c r="RBC146" s="819"/>
      <c r="RBD146" s="819"/>
      <c r="RBE146" s="819"/>
      <c r="RBF146" s="819"/>
      <c r="RBG146" s="819"/>
      <c r="RBH146" s="819"/>
      <c r="RBI146" s="819"/>
      <c r="RBJ146" s="819"/>
      <c r="RBK146" s="819"/>
      <c r="RBL146" s="819"/>
      <c r="RBM146" s="819"/>
      <c r="RBN146" s="819"/>
      <c r="RBO146" s="819"/>
      <c r="RBP146" s="819"/>
      <c r="RBQ146" s="819"/>
      <c r="RBR146" s="819"/>
      <c r="RBS146" s="819"/>
      <c r="RBT146" s="819"/>
      <c r="RBU146" s="819"/>
      <c r="RBV146" s="819"/>
      <c r="RBW146" s="819"/>
      <c r="RBX146" s="819"/>
      <c r="RBY146" s="819"/>
      <c r="RBZ146" s="819"/>
      <c r="RCA146" s="819"/>
      <c r="RCB146" s="819"/>
      <c r="RCC146" s="819"/>
      <c r="RCD146" s="819"/>
      <c r="RCE146" s="819"/>
      <c r="RCF146" s="819"/>
      <c r="RCG146" s="819"/>
      <c r="RCH146" s="819"/>
      <c r="RCI146" s="819"/>
      <c r="RCJ146" s="819"/>
      <c r="RCK146" s="819"/>
      <c r="RCL146" s="819"/>
      <c r="RCM146" s="819"/>
      <c r="RCN146" s="819"/>
      <c r="RCO146" s="819"/>
      <c r="RCP146" s="819"/>
      <c r="RCQ146" s="819"/>
      <c r="RCR146" s="819"/>
      <c r="RCS146" s="819"/>
      <c r="RCT146" s="819"/>
      <c r="RCU146" s="819"/>
      <c r="RCV146" s="819"/>
      <c r="RCW146" s="819"/>
      <c r="RCX146" s="819"/>
      <c r="RCY146" s="819"/>
      <c r="RCZ146" s="819"/>
      <c r="RDA146" s="819"/>
      <c r="RDB146" s="819"/>
      <c r="RDC146" s="819"/>
      <c r="RDD146" s="819"/>
      <c r="RDE146" s="819"/>
      <c r="RDF146" s="819"/>
      <c r="RDG146" s="819"/>
      <c r="RDH146" s="819"/>
      <c r="RDI146" s="819"/>
      <c r="RDJ146" s="819"/>
      <c r="RDK146" s="819"/>
      <c r="RDL146" s="819"/>
      <c r="RDM146" s="819"/>
      <c r="RDN146" s="819"/>
      <c r="RDO146" s="819"/>
      <c r="RDP146" s="819"/>
      <c r="RDQ146" s="819"/>
      <c r="RDR146" s="819"/>
      <c r="RDS146" s="819"/>
      <c r="RDT146" s="819"/>
      <c r="RDU146" s="819"/>
      <c r="RDV146" s="819"/>
      <c r="RDW146" s="819"/>
      <c r="RDX146" s="819"/>
      <c r="RDY146" s="819"/>
      <c r="RDZ146" s="819"/>
      <c r="REA146" s="819"/>
      <c r="REB146" s="819"/>
      <c r="REC146" s="819"/>
      <c r="RED146" s="819"/>
      <c r="REE146" s="819"/>
      <c r="REF146" s="819"/>
      <c r="REG146" s="819"/>
      <c r="REH146" s="819"/>
      <c r="REI146" s="819"/>
      <c r="REJ146" s="819"/>
      <c r="REK146" s="819"/>
      <c r="REL146" s="819"/>
      <c r="REM146" s="819"/>
      <c r="REN146" s="819"/>
      <c r="REO146" s="819"/>
      <c r="REP146" s="819"/>
      <c r="REQ146" s="819"/>
      <c r="RER146" s="819"/>
      <c r="RES146" s="819"/>
      <c r="RET146" s="819"/>
      <c r="REU146" s="819"/>
      <c r="REV146" s="819"/>
      <c r="REW146" s="819"/>
      <c r="REX146" s="819"/>
      <c r="REY146" s="819"/>
      <c r="REZ146" s="819"/>
      <c r="RFA146" s="819"/>
      <c r="RFB146" s="819"/>
      <c r="RFC146" s="819"/>
      <c r="RFD146" s="819"/>
      <c r="RFE146" s="819"/>
      <c r="RFF146" s="819"/>
      <c r="RFG146" s="819"/>
      <c r="RFH146" s="819"/>
      <c r="RFI146" s="819"/>
      <c r="RFJ146" s="819"/>
      <c r="RFK146" s="819"/>
      <c r="RFL146" s="819"/>
      <c r="RFM146" s="819"/>
      <c r="RFN146" s="819"/>
      <c r="RFO146" s="819"/>
      <c r="RFP146" s="819"/>
      <c r="RFQ146" s="819"/>
      <c r="RFR146" s="819"/>
      <c r="RFS146" s="819"/>
      <c r="RFT146" s="819"/>
      <c r="RFU146" s="819"/>
      <c r="RFV146" s="819"/>
      <c r="RFW146" s="819"/>
      <c r="RFX146" s="819"/>
      <c r="RFY146" s="819"/>
      <c r="RFZ146" s="819"/>
      <c r="RGA146" s="819"/>
      <c r="RGB146" s="819"/>
      <c r="RGC146" s="819"/>
      <c r="RGD146" s="819"/>
      <c r="RGE146" s="819"/>
      <c r="RGF146" s="819"/>
      <c r="RGG146" s="819"/>
      <c r="RGH146" s="819"/>
      <c r="RGI146" s="819"/>
      <c r="RGJ146" s="819"/>
      <c r="RGK146" s="819"/>
      <c r="RGL146" s="819"/>
      <c r="RGM146" s="819"/>
      <c r="RGN146" s="819"/>
      <c r="RGO146" s="819"/>
      <c r="RGP146" s="819"/>
      <c r="RGQ146" s="819"/>
      <c r="RGR146" s="819"/>
      <c r="RGS146" s="819"/>
      <c r="RGT146" s="819"/>
      <c r="RGU146" s="819"/>
      <c r="RGV146" s="819"/>
      <c r="RGW146" s="819"/>
      <c r="RGX146" s="819"/>
      <c r="RGY146" s="819"/>
      <c r="RGZ146" s="819"/>
      <c r="RHA146" s="819"/>
      <c r="RHB146" s="819"/>
      <c r="RHC146" s="819"/>
      <c r="RHD146" s="819"/>
      <c r="RHE146" s="819"/>
      <c r="RHF146" s="819"/>
      <c r="RHG146" s="819"/>
      <c r="RHH146" s="819"/>
      <c r="RHI146" s="819"/>
      <c r="RHJ146" s="819"/>
      <c r="RHK146" s="819"/>
      <c r="RHL146" s="819"/>
      <c r="RHM146" s="819"/>
      <c r="RHN146" s="819"/>
      <c r="RHO146" s="819"/>
      <c r="RHP146" s="819"/>
      <c r="RHQ146" s="819"/>
      <c r="RHR146" s="819"/>
      <c r="RHS146" s="819"/>
      <c r="RHT146" s="819"/>
      <c r="RHU146" s="819"/>
      <c r="RHV146" s="819"/>
      <c r="RHW146" s="819"/>
      <c r="RHX146" s="819"/>
      <c r="RHY146" s="819"/>
      <c r="RHZ146" s="819"/>
      <c r="RIA146" s="819"/>
      <c r="RIB146" s="819"/>
      <c r="RIC146" s="819"/>
      <c r="RID146" s="819"/>
      <c r="RIE146" s="819"/>
      <c r="RIF146" s="819"/>
      <c r="RIG146" s="819"/>
      <c r="RIH146" s="819"/>
      <c r="RII146" s="819"/>
      <c r="RIJ146" s="819"/>
      <c r="RIK146" s="819"/>
      <c r="RIL146" s="819"/>
      <c r="RIM146" s="819"/>
      <c r="RIN146" s="819"/>
      <c r="RIO146" s="819"/>
      <c r="RIP146" s="819"/>
      <c r="RIQ146" s="819"/>
      <c r="RIR146" s="819"/>
      <c r="RIS146" s="819"/>
      <c r="RIT146" s="819"/>
      <c r="RIU146" s="819"/>
      <c r="RIV146" s="819"/>
      <c r="RIW146" s="819"/>
      <c r="RIX146" s="819"/>
      <c r="RIY146" s="819"/>
      <c r="RIZ146" s="819"/>
      <c r="RJA146" s="819"/>
      <c r="RJB146" s="819"/>
      <c r="RJC146" s="819"/>
      <c r="RJD146" s="819"/>
      <c r="RJE146" s="819"/>
      <c r="RJF146" s="819"/>
      <c r="RJG146" s="819"/>
      <c r="RJH146" s="819"/>
      <c r="RJI146" s="819"/>
      <c r="RJJ146" s="819"/>
      <c r="RJK146" s="819"/>
      <c r="RJL146" s="819"/>
      <c r="RJM146" s="819"/>
      <c r="RJN146" s="819"/>
      <c r="RJO146" s="819"/>
      <c r="RJP146" s="819"/>
      <c r="RJQ146" s="819"/>
      <c r="RJR146" s="819"/>
      <c r="RJS146" s="819"/>
      <c r="RJT146" s="819"/>
      <c r="RJU146" s="819"/>
      <c r="RJV146" s="819"/>
      <c r="RJW146" s="819"/>
      <c r="RJX146" s="819"/>
      <c r="RJY146" s="819"/>
      <c r="RJZ146" s="819"/>
      <c r="RKA146" s="819"/>
      <c r="RKB146" s="819"/>
      <c r="RKC146" s="819"/>
      <c r="RKD146" s="819"/>
      <c r="RKE146" s="819"/>
      <c r="RKF146" s="819"/>
      <c r="RKG146" s="819"/>
      <c r="RKH146" s="819"/>
      <c r="RKI146" s="819"/>
      <c r="RKJ146" s="819"/>
      <c r="RKK146" s="819"/>
      <c r="RKL146" s="819"/>
      <c r="RKM146" s="819"/>
      <c r="RKN146" s="819"/>
      <c r="RKO146" s="819"/>
      <c r="RKP146" s="819"/>
      <c r="RKQ146" s="819"/>
      <c r="RKR146" s="819"/>
      <c r="RKS146" s="819"/>
      <c r="RKT146" s="819"/>
      <c r="RKU146" s="819"/>
      <c r="RKV146" s="819"/>
      <c r="RKW146" s="819"/>
      <c r="RKX146" s="819"/>
      <c r="RKY146" s="819"/>
      <c r="RKZ146" s="819"/>
      <c r="RLA146" s="819"/>
      <c r="RLB146" s="819"/>
      <c r="RLC146" s="819"/>
      <c r="RLD146" s="819"/>
      <c r="RLE146" s="819"/>
      <c r="RLF146" s="819"/>
      <c r="RLG146" s="819"/>
      <c r="RLH146" s="819"/>
      <c r="RLI146" s="819"/>
      <c r="RLJ146" s="819"/>
      <c r="RLK146" s="819"/>
      <c r="RLL146" s="819"/>
      <c r="RLM146" s="819"/>
      <c r="RLN146" s="819"/>
      <c r="RLO146" s="819"/>
      <c r="RLP146" s="819"/>
      <c r="RLQ146" s="819"/>
      <c r="RLR146" s="819"/>
      <c r="RLS146" s="819"/>
      <c r="RLT146" s="819"/>
      <c r="RLU146" s="819"/>
      <c r="RLV146" s="819"/>
      <c r="RLW146" s="819"/>
      <c r="RLX146" s="819"/>
      <c r="RLY146" s="819"/>
      <c r="RLZ146" s="819"/>
      <c r="RMA146" s="819"/>
      <c r="RMB146" s="819"/>
      <c r="RMC146" s="819"/>
      <c r="RMD146" s="819"/>
      <c r="RME146" s="819"/>
      <c r="RMF146" s="819"/>
      <c r="RMG146" s="819"/>
      <c r="RMH146" s="819"/>
      <c r="RMI146" s="819"/>
      <c r="RMJ146" s="819"/>
      <c r="RMK146" s="819"/>
      <c r="RML146" s="819"/>
      <c r="RMM146" s="819"/>
      <c r="RMN146" s="819"/>
      <c r="RMO146" s="819"/>
      <c r="RMP146" s="819"/>
      <c r="RMQ146" s="819"/>
      <c r="RMR146" s="819"/>
      <c r="RMS146" s="819"/>
      <c r="RMT146" s="819"/>
      <c r="RMU146" s="819"/>
      <c r="RMV146" s="819"/>
      <c r="RMW146" s="819"/>
      <c r="RMX146" s="819"/>
      <c r="RMY146" s="819"/>
      <c r="RMZ146" s="819"/>
      <c r="RNA146" s="819"/>
      <c r="RNB146" s="819"/>
      <c r="RNC146" s="819"/>
      <c r="RND146" s="819"/>
      <c r="RNE146" s="819"/>
      <c r="RNF146" s="819"/>
      <c r="RNG146" s="819"/>
      <c r="RNH146" s="819"/>
      <c r="RNI146" s="819"/>
      <c r="RNJ146" s="819"/>
      <c r="RNK146" s="819"/>
      <c r="RNL146" s="819"/>
      <c r="RNM146" s="819"/>
      <c r="RNN146" s="819"/>
      <c r="RNO146" s="819"/>
      <c r="RNP146" s="819"/>
      <c r="RNQ146" s="819"/>
      <c r="RNR146" s="819"/>
      <c r="RNS146" s="819"/>
      <c r="RNT146" s="819"/>
      <c r="RNU146" s="819"/>
      <c r="RNV146" s="819"/>
      <c r="RNW146" s="819"/>
      <c r="RNX146" s="819"/>
      <c r="RNY146" s="819"/>
      <c r="RNZ146" s="819"/>
      <c r="ROA146" s="819"/>
      <c r="ROB146" s="819"/>
      <c r="ROC146" s="819"/>
      <c r="ROD146" s="819"/>
      <c r="ROE146" s="819"/>
      <c r="ROF146" s="819"/>
      <c r="ROG146" s="819"/>
      <c r="ROH146" s="819"/>
      <c r="ROI146" s="819"/>
      <c r="ROJ146" s="819"/>
      <c r="ROK146" s="819"/>
      <c r="ROL146" s="819"/>
      <c r="ROM146" s="819"/>
      <c r="RON146" s="819"/>
      <c r="ROO146" s="819"/>
      <c r="ROP146" s="819"/>
      <c r="ROQ146" s="819"/>
      <c r="ROR146" s="819"/>
      <c r="ROS146" s="819"/>
      <c r="ROT146" s="819"/>
      <c r="ROU146" s="819"/>
      <c r="ROV146" s="819"/>
      <c r="ROW146" s="819"/>
      <c r="ROX146" s="819"/>
      <c r="ROY146" s="819"/>
      <c r="ROZ146" s="819"/>
      <c r="RPA146" s="819"/>
      <c r="RPB146" s="819"/>
      <c r="RPC146" s="819"/>
      <c r="RPD146" s="819"/>
      <c r="RPE146" s="819"/>
      <c r="RPF146" s="819"/>
      <c r="RPG146" s="819"/>
      <c r="RPH146" s="819"/>
      <c r="RPI146" s="819"/>
      <c r="RPJ146" s="819"/>
      <c r="RPK146" s="819"/>
      <c r="RPL146" s="819"/>
      <c r="RPM146" s="819"/>
      <c r="RPN146" s="819"/>
      <c r="RPO146" s="819"/>
      <c r="RPP146" s="819"/>
      <c r="RPQ146" s="819"/>
      <c r="RPR146" s="819"/>
      <c r="RPS146" s="819"/>
      <c r="RPT146" s="819"/>
      <c r="RPU146" s="819"/>
      <c r="RPV146" s="819"/>
      <c r="RPW146" s="819"/>
      <c r="RPX146" s="819"/>
      <c r="RPY146" s="819"/>
      <c r="RPZ146" s="819"/>
      <c r="RQA146" s="819"/>
      <c r="RQB146" s="819"/>
      <c r="RQC146" s="819"/>
      <c r="RQD146" s="819"/>
      <c r="RQE146" s="819"/>
      <c r="RQF146" s="819"/>
      <c r="RQG146" s="819"/>
      <c r="RQH146" s="819"/>
      <c r="RQI146" s="819"/>
      <c r="RQJ146" s="819"/>
      <c r="RQK146" s="819"/>
      <c r="RQL146" s="819"/>
      <c r="RQM146" s="819"/>
      <c r="RQN146" s="819"/>
      <c r="RQO146" s="819"/>
      <c r="RQP146" s="819"/>
      <c r="RQQ146" s="819"/>
      <c r="RQR146" s="819"/>
      <c r="RQS146" s="819"/>
      <c r="RQT146" s="819"/>
      <c r="RQU146" s="819"/>
      <c r="RQV146" s="819"/>
      <c r="RQW146" s="819"/>
      <c r="RQX146" s="819"/>
      <c r="RQY146" s="819"/>
      <c r="RQZ146" s="819"/>
      <c r="RRA146" s="819"/>
      <c r="RRB146" s="819"/>
      <c r="RRC146" s="819"/>
      <c r="RRD146" s="819"/>
      <c r="RRE146" s="819"/>
      <c r="RRF146" s="819"/>
      <c r="RRG146" s="819"/>
      <c r="RRH146" s="819"/>
      <c r="RRI146" s="819"/>
      <c r="RRJ146" s="819"/>
      <c r="RRK146" s="819"/>
      <c r="RRL146" s="819"/>
      <c r="RRM146" s="819"/>
      <c r="RRN146" s="819"/>
      <c r="RRO146" s="819"/>
      <c r="RRP146" s="819"/>
      <c r="RRQ146" s="819"/>
      <c r="RRR146" s="819"/>
      <c r="RRS146" s="819"/>
      <c r="RRT146" s="819"/>
      <c r="RRU146" s="819"/>
      <c r="RRV146" s="819"/>
      <c r="RRW146" s="819"/>
      <c r="RRX146" s="819"/>
      <c r="RRY146" s="819"/>
      <c r="RRZ146" s="819"/>
      <c r="RSA146" s="819"/>
      <c r="RSB146" s="819"/>
      <c r="RSC146" s="819"/>
      <c r="RSD146" s="819"/>
      <c r="RSE146" s="819"/>
      <c r="RSF146" s="819"/>
      <c r="RSG146" s="819"/>
      <c r="RSH146" s="819"/>
      <c r="RSI146" s="819"/>
      <c r="RSJ146" s="819"/>
      <c r="RSK146" s="819"/>
      <c r="RSL146" s="819"/>
      <c r="RSM146" s="819"/>
      <c r="RSN146" s="819"/>
      <c r="RSO146" s="819"/>
      <c r="RSP146" s="819"/>
      <c r="RSQ146" s="819"/>
      <c r="RSR146" s="819"/>
      <c r="RSS146" s="819"/>
      <c r="RST146" s="819"/>
      <c r="RSU146" s="819"/>
      <c r="RSV146" s="819"/>
      <c r="RSW146" s="819"/>
      <c r="RSX146" s="819"/>
      <c r="RSY146" s="819"/>
      <c r="RSZ146" s="819"/>
      <c r="RTA146" s="819"/>
      <c r="RTB146" s="819"/>
      <c r="RTC146" s="819"/>
      <c r="RTD146" s="819"/>
      <c r="RTE146" s="819"/>
      <c r="RTF146" s="819"/>
      <c r="RTG146" s="819"/>
      <c r="RTH146" s="819"/>
      <c r="RTI146" s="819"/>
      <c r="RTJ146" s="819"/>
      <c r="RTK146" s="819"/>
      <c r="RTL146" s="819"/>
      <c r="RTM146" s="819"/>
      <c r="RTN146" s="819"/>
      <c r="RTO146" s="819"/>
      <c r="RTP146" s="819"/>
      <c r="RTQ146" s="819"/>
      <c r="RTR146" s="819"/>
      <c r="RTS146" s="819"/>
      <c r="RTT146" s="819"/>
      <c r="RTU146" s="819"/>
      <c r="RTV146" s="819"/>
      <c r="RTW146" s="819"/>
      <c r="RTX146" s="819"/>
      <c r="RTY146" s="819"/>
      <c r="RTZ146" s="819"/>
      <c r="RUA146" s="819"/>
      <c r="RUB146" s="819"/>
      <c r="RUC146" s="819"/>
      <c r="RUD146" s="819"/>
      <c r="RUE146" s="819"/>
      <c r="RUF146" s="819"/>
      <c r="RUG146" s="819"/>
      <c r="RUH146" s="819"/>
      <c r="RUI146" s="819"/>
      <c r="RUJ146" s="819"/>
      <c r="RUK146" s="819"/>
      <c r="RUL146" s="819"/>
      <c r="RUM146" s="819"/>
      <c r="RUN146" s="819"/>
      <c r="RUO146" s="819"/>
      <c r="RUP146" s="819"/>
      <c r="RUQ146" s="819"/>
      <c r="RUR146" s="819"/>
      <c r="RUS146" s="819"/>
      <c r="RUT146" s="819"/>
      <c r="RUU146" s="819"/>
      <c r="RUV146" s="819"/>
      <c r="RUW146" s="819"/>
      <c r="RUX146" s="819"/>
      <c r="RUY146" s="819"/>
      <c r="RUZ146" s="819"/>
      <c r="RVA146" s="819"/>
      <c r="RVB146" s="819"/>
      <c r="RVC146" s="819"/>
      <c r="RVD146" s="819"/>
      <c r="RVE146" s="819"/>
      <c r="RVF146" s="819"/>
      <c r="RVG146" s="819"/>
      <c r="RVH146" s="819"/>
      <c r="RVI146" s="819"/>
      <c r="RVJ146" s="819"/>
      <c r="RVK146" s="819"/>
      <c r="RVL146" s="819"/>
      <c r="RVM146" s="819"/>
      <c r="RVN146" s="819"/>
      <c r="RVO146" s="819"/>
      <c r="RVP146" s="819"/>
      <c r="RVQ146" s="819"/>
      <c r="RVR146" s="819"/>
      <c r="RVS146" s="819"/>
      <c r="RVT146" s="819"/>
      <c r="RVU146" s="819"/>
      <c r="RVV146" s="819"/>
      <c r="RVW146" s="819"/>
      <c r="RVX146" s="819"/>
      <c r="RVY146" s="819"/>
      <c r="RVZ146" s="819"/>
      <c r="RWA146" s="819"/>
      <c r="RWB146" s="819"/>
      <c r="RWC146" s="819"/>
      <c r="RWD146" s="819"/>
      <c r="RWE146" s="819"/>
      <c r="RWF146" s="819"/>
      <c r="RWG146" s="819"/>
      <c r="RWH146" s="819"/>
      <c r="RWI146" s="819"/>
      <c r="RWJ146" s="819"/>
      <c r="RWK146" s="819"/>
      <c r="RWL146" s="819"/>
      <c r="RWM146" s="819"/>
      <c r="RWN146" s="819"/>
      <c r="RWO146" s="819"/>
      <c r="RWP146" s="819"/>
      <c r="RWQ146" s="819"/>
      <c r="RWR146" s="819"/>
      <c r="RWS146" s="819"/>
      <c r="RWT146" s="819"/>
      <c r="RWU146" s="819"/>
      <c r="RWV146" s="819"/>
      <c r="RWW146" s="819"/>
      <c r="RWX146" s="819"/>
      <c r="RWY146" s="819"/>
      <c r="RWZ146" s="819"/>
      <c r="RXA146" s="819"/>
      <c r="RXB146" s="819"/>
      <c r="RXC146" s="819"/>
      <c r="RXD146" s="819"/>
      <c r="RXE146" s="819"/>
      <c r="RXF146" s="819"/>
      <c r="RXG146" s="819"/>
      <c r="RXH146" s="819"/>
      <c r="RXI146" s="819"/>
      <c r="RXJ146" s="819"/>
      <c r="RXK146" s="819"/>
      <c r="RXL146" s="819"/>
      <c r="RXM146" s="819"/>
      <c r="RXN146" s="819"/>
      <c r="RXO146" s="819"/>
      <c r="RXP146" s="819"/>
      <c r="RXQ146" s="819"/>
      <c r="RXR146" s="819"/>
      <c r="RXS146" s="819"/>
      <c r="RXT146" s="819"/>
      <c r="RXU146" s="819"/>
      <c r="RXV146" s="819"/>
      <c r="RXW146" s="819"/>
      <c r="RXX146" s="819"/>
      <c r="RXY146" s="819"/>
      <c r="RXZ146" s="819"/>
      <c r="RYA146" s="819"/>
      <c r="RYB146" s="819"/>
      <c r="RYC146" s="819"/>
      <c r="RYD146" s="819"/>
      <c r="RYE146" s="819"/>
      <c r="RYF146" s="819"/>
      <c r="RYG146" s="819"/>
      <c r="RYH146" s="819"/>
      <c r="RYI146" s="819"/>
      <c r="RYJ146" s="819"/>
      <c r="RYK146" s="819"/>
      <c r="RYL146" s="819"/>
      <c r="RYM146" s="819"/>
      <c r="RYN146" s="819"/>
      <c r="RYO146" s="819"/>
      <c r="RYP146" s="819"/>
      <c r="RYQ146" s="819"/>
      <c r="RYR146" s="819"/>
      <c r="RYS146" s="819"/>
      <c r="RYT146" s="819"/>
      <c r="RYU146" s="819"/>
      <c r="RYV146" s="819"/>
      <c r="RYW146" s="819"/>
      <c r="RYX146" s="819"/>
      <c r="RYY146" s="819"/>
      <c r="RYZ146" s="819"/>
      <c r="RZA146" s="819"/>
      <c r="RZB146" s="819"/>
      <c r="RZC146" s="819"/>
      <c r="RZD146" s="819"/>
      <c r="RZE146" s="819"/>
      <c r="RZF146" s="819"/>
      <c r="RZG146" s="819"/>
      <c r="RZH146" s="819"/>
      <c r="RZI146" s="819"/>
      <c r="RZJ146" s="819"/>
      <c r="RZK146" s="819"/>
      <c r="RZL146" s="819"/>
      <c r="RZM146" s="819"/>
      <c r="RZN146" s="819"/>
      <c r="RZO146" s="819"/>
      <c r="RZP146" s="819"/>
      <c r="RZQ146" s="819"/>
      <c r="RZR146" s="819"/>
      <c r="RZS146" s="819"/>
      <c r="RZT146" s="819"/>
      <c r="RZU146" s="819"/>
      <c r="RZV146" s="819"/>
      <c r="RZW146" s="819"/>
      <c r="RZX146" s="819"/>
      <c r="RZY146" s="819"/>
      <c r="RZZ146" s="819"/>
      <c r="SAA146" s="819"/>
      <c r="SAB146" s="819"/>
      <c r="SAC146" s="819"/>
      <c r="SAD146" s="819"/>
      <c r="SAE146" s="819"/>
      <c r="SAF146" s="819"/>
      <c r="SAG146" s="819"/>
      <c r="SAH146" s="819"/>
      <c r="SAI146" s="819"/>
      <c r="SAJ146" s="819"/>
      <c r="SAK146" s="819"/>
      <c r="SAL146" s="819"/>
      <c r="SAM146" s="819"/>
      <c r="SAN146" s="819"/>
      <c r="SAO146" s="819"/>
      <c r="SAP146" s="819"/>
      <c r="SAQ146" s="819"/>
      <c r="SAR146" s="819"/>
      <c r="SAS146" s="819"/>
      <c r="SAT146" s="819"/>
      <c r="SAU146" s="819"/>
      <c r="SAV146" s="819"/>
      <c r="SAW146" s="819"/>
      <c r="SAX146" s="819"/>
      <c r="SAY146" s="819"/>
      <c r="SAZ146" s="819"/>
      <c r="SBA146" s="819"/>
      <c r="SBB146" s="819"/>
      <c r="SBC146" s="819"/>
      <c r="SBD146" s="819"/>
      <c r="SBE146" s="819"/>
      <c r="SBF146" s="819"/>
      <c r="SBG146" s="819"/>
      <c r="SBH146" s="819"/>
      <c r="SBI146" s="819"/>
      <c r="SBJ146" s="819"/>
      <c r="SBK146" s="819"/>
      <c r="SBL146" s="819"/>
      <c r="SBM146" s="819"/>
      <c r="SBN146" s="819"/>
      <c r="SBO146" s="819"/>
      <c r="SBP146" s="819"/>
      <c r="SBQ146" s="819"/>
      <c r="SBR146" s="819"/>
      <c r="SBS146" s="819"/>
      <c r="SBT146" s="819"/>
      <c r="SBU146" s="819"/>
      <c r="SBV146" s="819"/>
      <c r="SBW146" s="819"/>
      <c r="SBX146" s="819"/>
      <c r="SBY146" s="819"/>
      <c r="SBZ146" s="819"/>
      <c r="SCA146" s="819"/>
      <c r="SCB146" s="819"/>
      <c r="SCC146" s="819"/>
      <c r="SCD146" s="819"/>
      <c r="SCE146" s="819"/>
      <c r="SCF146" s="819"/>
      <c r="SCG146" s="819"/>
      <c r="SCH146" s="819"/>
      <c r="SCI146" s="819"/>
      <c r="SCJ146" s="819"/>
      <c r="SCK146" s="819"/>
      <c r="SCL146" s="819"/>
      <c r="SCM146" s="819"/>
      <c r="SCN146" s="819"/>
      <c r="SCO146" s="819"/>
      <c r="SCP146" s="819"/>
      <c r="SCQ146" s="819"/>
      <c r="SCR146" s="819"/>
      <c r="SCS146" s="819"/>
      <c r="SCT146" s="819"/>
      <c r="SCU146" s="819"/>
      <c r="SCV146" s="819"/>
      <c r="SCW146" s="819"/>
      <c r="SCX146" s="819"/>
      <c r="SCY146" s="819"/>
      <c r="SCZ146" s="819"/>
      <c r="SDA146" s="819"/>
      <c r="SDB146" s="819"/>
      <c r="SDC146" s="819"/>
      <c r="SDD146" s="819"/>
      <c r="SDE146" s="819"/>
      <c r="SDF146" s="819"/>
      <c r="SDG146" s="819"/>
      <c r="SDH146" s="819"/>
      <c r="SDI146" s="819"/>
      <c r="SDJ146" s="819"/>
      <c r="SDK146" s="819"/>
      <c r="SDL146" s="819"/>
      <c r="SDM146" s="819"/>
      <c r="SDN146" s="819"/>
      <c r="SDO146" s="819"/>
      <c r="SDP146" s="819"/>
      <c r="SDQ146" s="819"/>
      <c r="SDR146" s="819"/>
      <c r="SDS146" s="819"/>
      <c r="SDT146" s="819"/>
      <c r="SDU146" s="819"/>
      <c r="SDV146" s="819"/>
      <c r="SDW146" s="819"/>
      <c r="SDX146" s="819"/>
      <c r="SDY146" s="819"/>
      <c r="SDZ146" s="819"/>
      <c r="SEA146" s="819"/>
      <c r="SEB146" s="819"/>
      <c r="SEC146" s="819"/>
      <c r="SED146" s="819"/>
      <c r="SEE146" s="819"/>
      <c r="SEF146" s="819"/>
      <c r="SEG146" s="819"/>
      <c r="SEH146" s="819"/>
      <c r="SEI146" s="819"/>
      <c r="SEJ146" s="819"/>
      <c r="SEK146" s="819"/>
      <c r="SEL146" s="819"/>
      <c r="SEM146" s="819"/>
      <c r="SEN146" s="819"/>
      <c r="SEO146" s="819"/>
      <c r="SEP146" s="819"/>
      <c r="SEQ146" s="819"/>
      <c r="SER146" s="819"/>
      <c r="SES146" s="819"/>
      <c r="SET146" s="819"/>
      <c r="SEU146" s="819"/>
      <c r="SEV146" s="819"/>
      <c r="SEW146" s="819"/>
      <c r="SEX146" s="819"/>
      <c r="SEY146" s="819"/>
      <c r="SEZ146" s="819"/>
      <c r="SFA146" s="819"/>
      <c r="SFB146" s="819"/>
      <c r="SFC146" s="819"/>
      <c r="SFD146" s="819"/>
      <c r="SFE146" s="819"/>
      <c r="SFF146" s="819"/>
      <c r="SFG146" s="819"/>
      <c r="SFH146" s="819"/>
      <c r="SFI146" s="819"/>
      <c r="SFJ146" s="819"/>
      <c r="SFK146" s="819"/>
      <c r="SFL146" s="819"/>
      <c r="SFM146" s="819"/>
      <c r="SFN146" s="819"/>
      <c r="SFO146" s="819"/>
      <c r="SFP146" s="819"/>
      <c r="SFQ146" s="819"/>
      <c r="SFR146" s="819"/>
      <c r="SFS146" s="819"/>
      <c r="SFT146" s="819"/>
      <c r="SFU146" s="819"/>
      <c r="SFV146" s="819"/>
      <c r="SFW146" s="819"/>
      <c r="SFX146" s="819"/>
      <c r="SFY146" s="819"/>
      <c r="SFZ146" s="819"/>
      <c r="SGA146" s="819"/>
      <c r="SGB146" s="819"/>
      <c r="SGC146" s="819"/>
      <c r="SGD146" s="819"/>
      <c r="SGE146" s="819"/>
      <c r="SGF146" s="819"/>
      <c r="SGG146" s="819"/>
      <c r="SGH146" s="819"/>
      <c r="SGI146" s="819"/>
      <c r="SGJ146" s="819"/>
      <c r="SGK146" s="819"/>
      <c r="SGL146" s="819"/>
      <c r="SGM146" s="819"/>
      <c r="SGN146" s="819"/>
      <c r="SGO146" s="819"/>
      <c r="SGP146" s="819"/>
      <c r="SGQ146" s="819"/>
      <c r="SGR146" s="819"/>
      <c r="SGS146" s="819"/>
      <c r="SGT146" s="819"/>
      <c r="SGU146" s="819"/>
      <c r="SGV146" s="819"/>
      <c r="SGW146" s="819"/>
      <c r="SGX146" s="819"/>
      <c r="SGY146" s="819"/>
      <c r="SGZ146" s="819"/>
      <c r="SHA146" s="819"/>
      <c r="SHB146" s="819"/>
      <c r="SHC146" s="819"/>
      <c r="SHD146" s="819"/>
      <c r="SHE146" s="819"/>
      <c r="SHF146" s="819"/>
      <c r="SHG146" s="819"/>
      <c r="SHH146" s="819"/>
      <c r="SHI146" s="819"/>
      <c r="SHJ146" s="819"/>
      <c r="SHK146" s="819"/>
      <c r="SHL146" s="819"/>
      <c r="SHM146" s="819"/>
      <c r="SHN146" s="819"/>
      <c r="SHO146" s="819"/>
      <c r="SHP146" s="819"/>
      <c r="SHQ146" s="819"/>
      <c r="SHR146" s="819"/>
      <c r="SHS146" s="819"/>
      <c r="SHT146" s="819"/>
      <c r="SHU146" s="819"/>
      <c r="SHV146" s="819"/>
      <c r="SHW146" s="819"/>
      <c r="SHX146" s="819"/>
      <c r="SHY146" s="819"/>
      <c r="SHZ146" s="819"/>
      <c r="SIA146" s="819"/>
      <c r="SIB146" s="819"/>
      <c r="SIC146" s="819"/>
      <c r="SID146" s="819"/>
      <c r="SIE146" s="819"/>
      <c r="SIF146" s="819"/>
      <c r="SIG146" s="819"/>
      <c r="SIH146" s="819"/>
      <c r="SII146" s="819"/>
      <c r="SIJ146" s="819"/>
      <c r="SIK146" s="819"/>
      <c r="SIL146" s="819"/>
      <c r="SIM146" s="819"/>
      <c r="SIN146" s="819"/>
      <c r="SIO146" s="819"/>
      <c r="SIP146" s="819"/>
      <c r="SIQ146" s="819"/>
      <c r="SIR146" s="819"/>
      <c r="SIS146" s="819"/>
      <c r="SIT146" s="819"/>
      <c r="SIU146" s="819"/>
      <c r="SIV146" s="819"/>
      <c r="SIW146" s="819"/>
      <c r="SIX146" s="819"/>
      <c r="SIY146" s="819"/>
      <c r="SIZ146" s="819"/>
      <c r="SJA146" s="819"/>
      <c r="SJB146" s="819"/>
      <c r="SJC146" s="819"/>
      <c r="SJD146" s="819"/>
      <c r="SJE146" s="819"/>
      <c r="SJF146" s="819"/>
      <c r="SJG146" s="819"/>
      <c r="SJH146" s="819"/>
      <c r="SJI146" s="819"/>
      <c r="SJJ146" s="819"/>
      <c r="SJK146" s="819"/>
      <c r="SJL146" s="819"/>
      <c r="SJM146" s="819"/>
      <c r="SJN146" s="819"/>
      <c r="SJO146" s="819"/>
      <c r="SJP146" s="819"/>
      <c r="SJQ146" s="819"/>
      <c r="SJR146" s="819"/>
      <c r="SJS146" s="819"/>
      <c r="SJT146" s="819"/>
      <c r="SJU146" s="819"/>
      <c r="SJV146" s="819"/>
      <c r="SJW146" s="819"/>
      <c r="SJX146" s="819"/>
      <c r="SJY146" s="819"/>
      <c r="SJZ146" s="819"/>
      <c r="SKA146" s="819"/>
      <c r="SKB146" s="819"/>
      <c r="SKC146" s="819"/>
      <c r="SKD146" s="819"/>
      <c r="SKE146" s="819"/>
      <c r="SKF146" s="819"/>
      <c r="SKG146" s="819"/>
      <c r="SKH146" s="819"/>
      <c r="SKI146" s="819"/>
      <c r="SKJ146" s="819"/>
      <c r="SKK146" s="819"/>
      <c r="SKL146" s="819"/>
      <c r="SKM146" s="819"/>
      <c r="SKN146" s="819"/>
      <c r="SKO146" s="819"/>
      <c r="SKP146" s="819"/>
      <c r="SKQ146" s="819"/>
      <c r="SKR146" s="819"/>
      <c r="SKS146" s="819"/>
      <c r="SKT146" s="819"/>
      <c r="SKU146" s="819"/>
      <c r="SKV146" s="819"/>
      <c r="SKW146" s="819"/>
      <c r="SKX146" s="819"/>
      <c r="SKY146" s="819"/>
      <c r="SKZ146" s="819"/>
      <c r="SLA146" s="819"/>
      <c r="SLB146" s="819"/>
      <c r="SLC146" s="819"/>
      <c r="SLD146" s="819"/>
      <c r="SLE146" s="819"/>
      <c r="SLF146" s="819"/>
      <c r="SLG146" s="819"/>
      <c r="SLH146" s="819"/>
      <c r="SLI146" s="819"/>
      <c r="SLJ146" s="819"/>
      <c r="SLK146" s="819"/>
      <c r="SLL146" s="819"/>
      <c r="SLM146" s="819"/>
      <c r="SLN146" s="819"/>
      <c r="SLO146" s="819"/>
      <c r="SLP146" s="819"/>
      <c r="SLQ146" s="819"/>
      <c r="SLR146" s="819"/>
      <c r="SLS146" s="819"/>
      <c r="SLT146" s="819"/>
      <c r="SLU146" s="819"/>
      <c r="SLV146" s="819"/>
      <c r="SLW146" s="819"/>
      <c r="SLX146" s="819"/>
      <c r="SLY146" s="819"/>
      <c r="SLZ146" s="819"/>
      <c r="SMA146" s="819"/>
      <c r="SMB146" s="819"/>
      <c r="SMC146" s="819"/>
      <c r="SMD146" s="819"/>
      <c r="SME146" s="819"/>
      <c r="SMF146" s="819"/>
      <c r="SMG146" s="819"/>
      <c r="SMH146" s="819"/>
      <c r="SMI146" s="819"/>
      <c r="SMJ146" s="819"/>
      <c r="SMK146" s="819"/>
      <c r="SML146" s="819"/>
      <c r="SMM146" s="819"/>
      <c r="SMN146" s="819"/>
      <c r="SMO146" s="819"/>
      <c r="SMP146" s="819"/>
      <c r="SMQ146" s="819"/>
      <c r="SMR146" s="819"/>
      <c r="SMS146" s="819"/>
      <c r="SMT146" s="819"/>
      <c r="SMU146" s="819"/>
      <c r="SMV146" s="819"/>
      <c r="SMW146" s="819"/>
      <c r="SMX146" s="819"/>
      <c r="SMY146" s="819"/>
      <c r="SMZ146" s="819"/>
      <c r="SNA146" s="819"/>
      <c r="SNB146" s="819"/>
      <c r="SNC146" s="819"/>
      <c r="SND146" s="819"/>
      <c r="SNE146" s="819"/>
      <c r="SNF146" s="819"/>
      <c r="SNG146" s="819"/>
      <c r="SNH146" s="819"/>
      <c r="SNI146" s="819"/>
      <c r="SNJ146" s="819"/>
      <c r="SNK146" s="819"/>
      <c r="SNL146" s="819"/>
      <c r="SNM146" s="819"/>
      <c r="SNN146" s="819"/>
      <c r="SNO146" s="819"/>
      <c r="SNP146" s="819"/>
      <c r="SNQ146" s="819"/>
      <c r="SNR146" s="819"/>
      <c r="SNS146" s="819"/>
      <c r="SNT146" s="819"/>
      <c r="SNU146" s="819"/>
      <c r="SNV146" s="819"/>
      <c r="SNW146" s="819"/>
      <c r="SNX146" s="819"/>
      <c r="SNY146" s="819"/>
      <c r="SNZ146" s="819"/>
      <c r="SOA146" s="819"/>
      <c r="SOB146" s="819"/>
      <c r="SOC146" s="819"/>
      <c r="SOD146" s="819"/>
      <c r="SOE146" s="819"/>
      <c r="SOF146" s="819"/>
      <c r="SOG146" s="819"/>
      <c r="SOH146" s="819"/>
      <c r="SOI146" s="819"/>
      <c r="SOJ146" s="819"/>
      <c r="SOK146" s="819"/>
      <c r="SOL146" s="819"/>
      <c r="SOM146" s="819"/>
      <c r="SON146" s="819"/>
      <c r="SOO146" s="819"/>
      <c r="SOP146" s="819"/>
      <c r="SOQ146" s="819"/>
      <c r="SOR146" s="819"/>
      <c r="SOS146" s="819"/>
      <c r="SOT146" s="819"/>
      <c r="SOU146" s="819"/>
      <c r="SOV146" s="819"/>
      <c r="SOW146" s="819"/>
      <c r="SOX146" s="819"/>
      <c r="SOY146" s="819"/>
      <c r="SOZ146" s="819"/>
      <c r="SPA146" s="819"/>
      <c r="SPB146" s="819"/>
      <c r="SPC146" s="819"/>
      <c r="SPD146" s="819"/>
      <c r="SPE146" s="819"/>
      <c r="SPF146" s="819"/>
      <c r="SPG146" s="819"/>
      <c r="SPH146" s="819"/>
      <c r="SPI146" s="819"/>
      <c r="SPJ146" s="819"/>
      <c r="SPK146" s="819"/>
      <c r="SPL146" s="819"/>
      <c r="SPM146" s="819"/>
      <c r="SPN146" s="819"/>
      <c r="SPO146" s="819"/>
      <c r="SPP146" s="819"/>
      <c r="SPQ146" s="819"/>
      <c r="SPR146" s="819"/>
      <c r="SPS146" s="819"/>
      <c r="SPT146" s="819"/>
      <c r="SPU146" s="819"/>
      <c r="SPV146" s="819"/>
      <c r="SPW146" s="819"/>
      <c r="SPX146" s="819"/>
      <c r="SPY146" s="819"/>
      <c r="SPZ146" s="819"/>
      <c r="SQA146" s="819"/>
      <c r="SQB146" s="819"/>
      <c r="SQC146" s="819"/>
      <c r="SQD146" s="819"/>
      <c r="SQE146" s="819"/>
      <c r="SQF146" s="819"/>
      <c r="SQG146" s="819"/>
      <c r="SQH146" s="819"/>
      <c r="SQI146" s="819"/>
      <c r="SQJ146" s="819"/>
      <c r="SQK146" s="819"/>
      <c r="SQL146" s="819"/>
      <c r="SQM146" s="819"/>
      <c r="SQN146" s="819"/>
      <c r="SQO146" s="819"/>
      <c r="SQP146" s="819"/>
      <c r="SQQ146" s="819"/>
      <c r="SQR146" s="819"/>
      <c r="SQS146" s="819"/>
      <c r="SQT146" s="819"/>
      <c r="SQU146" s="819"/>
      <c r="SQV146" s="819"/>
      <c r="SQW146" s="819"/>
      <c r="SQX146" s="819"/>
      <c r="SQY146" s="819"/>
      <c r="SQZ146" s="819"/>
      <c r="SRA146" s="819"/>
      <c r="SRB146" s="819"/>
      <c r="SRC146" s="819"/>
      <c r="SRD146" s="819"/>
      <c r="SRE146" s="819"/>
      <c r="SRF146" s="819"/>
      <c r="SRG146" s="819"/>
      <c r="SRH146" s="819"/>
      <c r="SRI146" s="819"/>
      <c r="SRJ146" s="819"/>
      <c r="SRK146" s="819"/>
      <c r="SRL146" s="819"/>
      <c r="SRM146" s="819"/>
      <c r="SRN146" s="819"/>
      <c r="SRO146" s="819"/>
      <c r="SRP146" s="819"/>
      <c r="SRQ146" s="819"/>
      <c r="SRR146" s="819"/>
      <c r="SRS146" s="819"/>
      <c r="SRT146" s="819"/>
      <c r="SRU146" s="819"/>
      <c r="SRV146" s="819"/>
      <c r="SRW146" s="819"/>
      <c r="SRX146" s="819"/>
      <c r="SRY146" s="819"/>
      <c r="SRZ146" s="819"/>
      <c r="SSA146" s="819"/>
      <c r="SSB146" s="819"/>
      <c r="SSC146" s="819"/>
      <c r="SSD146" s="819"/>
      <c r="SSE146" s="819"/>
      <c r="SSF146" s="819"/>
      <c r="SSG146" s="819"/>
      <c r="SSH146" s="819"/>
      <c r="SSI146" s="819"/>
      <c r="SSJ146" s="819"/>
      <c r="SSK146" s="819"/>
      <c r="SSL146" s="819"/>
      <c r="SSM146" s="819"/>
      <c r="SSN146" s="819"/>
      <c r="SSO146" s="819"/>
      <c r="SSP146" s="819"/>
      <c r="SSQ146" s="819"/>
      <c r="SSR146" s="819"/>
      <c r="SSS146" s="819"/>
      <c r="SST146" s="819"/>
      <c r="SSU146" s="819"/>
      <c r="SSV146" s="819"/>
      <c r="SSW146" s="819"/>
      <c r="SSX146" s="819"/>
      <c r="SSY146" s="819"/>
      <c r="SSZ146" s="819"/>
      <c r="STA146" s="819"/>
      <c r="STB146" s="819"/>
      <c r="STC146" s="819"/>
      <c r="STD146" s="819"/>
      <c r="STE146" s="819"/>
      <c r="STF146" s="819"/>
      <c r="STG146" s="819"/>
      <c r="STH146" s="819"/>
      <c r="STI146" s="819"/>
      <c r="STJ146" s="819"/>
      <c r="STK146" s="819"/>
      <c r="STL146" s="819"/>
      <c r="STM146" s="819"/>
      <c r="STN146" s="819"/>
      <c r="STO146" s="819"/>
      <c r="STP146" s="819"/>
      <c r="STQ146" s="819"/>
      <c r="STR146" s="819"/>
      <c r="STS146" s="819"/>
      <c r="STT146" s="819"/>
      <c r="STU146" s="819"/>
      <c r="STV146" s="819"/>
      <c r="STW146" s="819"/>
      <c r="STX146" s="819"/>
      <c r="STY146" s="819"/>
      <c r="STZ146" s="819"/>
      <c r="SUA146" s="819"/>
      <c r="SUB146" s="819"/>
      <c r="SUC146" s="819"/>
      <c r="SUD146" s="819"/>
      <c r="SUE146" s="819"/>
      <c r="SUF146" s="819"/>
      <c r="SUG146" s="819"/>
      <c r="SUH146" s="819"/>
      <c r="SUI146" s="819"/>
      <c r="SUJ146" s="819"/>
      <c r="SUK146" s="819"/>
      <c r="SUL146" s="819"/>
      <c r="SUM146" s="819"/>
      <c r="SUN146" s="819"/>
      <c r="SUO146" s="819"/>
      <c r="SUP146" s="819"/>
      <c r="SUQ146" s="819"/>
      <c r="SUR146" s="819"/>
      <c r="SUS146" s="819"/>
      <c r="SUT146" s="819"/>
      <c r="SUU146" s="819"/>
      <c r="SUV146" s="819"/>
      <c r="SUW146" s="819"/>
      <c r="SUX146" s="819"/>
      <c r="SUY146" s="819"/>
      <c r="SUZ146" s="819"/>
      <c r="SVA146" s="819"/>
      <c r="SVB146" s="819"/>
      <c r="SVC146" s="819"/>
      <c r="SVD146" s="819"/>
      <c r="SVE146" s="819"/>
      <c r="SVF146" s="819"/>
      <c r="SVG146" s="819"/>
      <c r="SVH146" s="819"/>
      <c r="SVI146" s="819"/>
      <c r="SVJ146" s="819"/>
      <c r="SVK146" s="819"/>
      <c r="SVL146" s="819"/>
      <c r="SVM146" s="819"/>
      <c r="SVN146" s="819"/>
      <c r="SVO146" s="819"/>
      <c r="SVP146" s="819"/>
      <c r="SVQ146" s="819"/>
      <c r="SVR146" s="819"/>
      <c r="SVS146" s="819"/>
      <c r="SVT146" s="819"/>
      <c r="SVU146" s="819"/>
      <c r="SVV146" s="819"/>
      <c r="SVW146" s="819"/>
      <c r="SVX146" s="819"/>
      <c r="SVY146" s="819"/>
      <c r="SVZ146" s="819"/>
      <c r="SWA146" s="819"/>
      <c r="SWB146" s="819"/>
      <c r="SWC146" s="819"/>
      <c r="SWD146" s="819"/>
      <c r="SWE146" s="819"/>
      <c r="SWF146" s="819"/>
      <c r="SWG146" s="819"/>
      <c r="SWH146" s="819"/>
      <c r="SWI146" s="819"/>
      <c r="SWJ146" s="819"/>
      <c r="SWK146" s="819"/>
      <c r="SWL146" s="819"/>
      <c r="SWM146" s="819"/>
      <c r="SWN146" s="819"/>
      <c r="SWO146" s="819"/>
      <c r="SWP146" s="819"/>
      <c r="SWQ146" s="819"/>
      <c r="SWR146" s="819"/>
      <c r="SWS146" s="819"/>
      <c r="SWT146" s="819"/>
      <c r="SWU146" s="819"/>
      <c r="SWV146" s="819"/>
      <c r="SWW146" s="819"/>
      <c r="SWX146" s="819"/>
      <c r="SWY146" s="819"/>
      <c r="SWZ146" s="819"/>
      <c r="SXA146" s="819"/>
      <c r="SXB146" s="819"/>
      <c r="SXC146" s="819"/>
      <c r="SXD146" s="819"/>
      <c r="SXE146" s="819"/>
      <c r="SXF146" s="819"/>
      <c r="SXG146" s="819"/>
      <c r="SXH146" s="819"/>
      <c r="SXI146" s="819"/>
      <c r="SXJ146" s="819"/>
      <c r="SXK146" s="819"/>
      <c r="SXL146" s="819"/>
      <c r="SXM146" s="819"/>
      <c r="SXN146" s="819"/>
      <c r="SXO146" s="819"/>
      <c r="SXP146" s="819"/>
      <c r="SXQ146" s="819"/>
      <c r="SXR146" s="819"/>
      <c r="SXS146" s="819"/>
      <c r="SXT146" s="819"/>
      <c r="SXU146" s="819"/>
      <c r="SXV146" s="819"/>
      <c r="SXW146" s="819"/>
      <c r="SXX146" s="819"/>
      <c r="SXY146" s="819"/>
      <c r="SXZ146" s="819"/>
      <c r="SYA146" s="819"/>
      <c r="SYB146" s="819"/>
      <c r="SYC146" s="819"/>
      <c r="SYD146" s="819"/>
      <c r="SYE146" s="819"/>
      <c r="SYF146" s="819"/>
      <c r="SYG146" s="819"/>
      <c r="SYH146" s="819"/>
      <c r="SYI146" s="819"/>
      <c r="SYJ146" s="819"/>
      <c r="SYK146" s="819"/>
      <c r="SYL146" s="819"/>
      <c r="SYM146" s="819"/>
      <c r="SYN146" s="819"/>
      <c r="SYO146" s="819"/>
      <c r="SYP146" s="819"/>
      <c r="SYQ146" s="819"/>
      <c r="SYR146" s="819"/>
      <c r="SYS146" s="819"/>
      <c r="SYT146" s="819"/>
      <c r="SYU146" s="819"/>
      <c r="SYV146" s="819"/>
      <c r="SYW146" s="819"/>
      <c r="SYX146" s="819"/>
      <c r="SYY146" s="819"/>
      <c r="SYZ146" s="819"/>
      <c r="SZA146" s="819"/>
      <c r="SZB146" s="819"/>
      <c r="SZC146" s="819"/>
      <c r="SZD146" s="819"/>
      <c r="SZE146" s="819"/>
      <c r="SZF146" s="819"/>
      <c r="SZG146" s="819"/>
      <c r="SZH146" s="819"/>
      <c r="SZI146" s="819"/>
      <c r="SZJ146" s="819"/>
      <c r="SZK146" s="819"/>
      <c r="SZL146" s="819"/>
      <c r="SZM146" s="819"/>
      <c r="SZN146" s="819"/>
      <c r="SZO146" s="819"/>
      <c r="SZP146" s="819"/>
      <c r="SZQ146" s="819"/>
      <c r="SZR146" s="819"/>
      <c r="SZS146" s="819"/>
      <c r="SZT146" s="819"/>
      <c r="SZU146" s="819"/>
      <c r="SZV146" s="819"/>
      <c r="SZW146" s="819"/>
      <c r="SZX146" s="819"/>
      <c r="SZY146" s="819"/>
      <c r="SZZ146" s="819"/>
      <c r="TAA146" s="819"/>
      <c r="TAB146" s="819"/>
      <c r="TAC146" s="819"/>
      <c r="TAD146" s="819"/>
      <c r="TAE146" s="819"/>
      <c r="TAF146" s="819"/>
      <c r="TAG146" s="819"/>
      <c r="TAH146" s="819"/>
      <c r="TAI146" s="819"/>
      <c r="TAJ146" s="819"/>
      <c r="TAK146" s="819"/>
      <c r="TAL146" s="819"/>
      <c r="TAM146" s="819"/>
      <c r="TAN146" s="819"/>
      <c r="TAO146" s="819"/>
      <c r="TAP146" s="819"/>
      <c r="TAQ146" s="819"/>
      <c r="TAR146" s="819"/>
      <c r="TAS146" s="819"/>
      <c r="TAT146" s="819"/>
      <c r="TAU146" s="819"/>
      <c r="TAV146" s="819"/>
      <c r="TAW146" s="819"/>
      <c r="TAX146" s="819"/>
      <c r="TAY146" s="819"/>
      <c r="TAZ146" s="819"/>
      <c r="TBA146" s="819"/>
      <c r="TBB146" s="819"/>
      <c r="TBC146" s="819"/>
      <c r="TBD146" s="819"/>
      <c r="TBE146" s="819"/>
      <c r="TBF146" s="819"/>
      <c r="TBG146" s="819"/>
      <c r="TBH146" s="819"/>
      <c r="TBI146" s="819"/>
      <c r="TBJ146" s="819"/>
      <c r="TBK146" s="819"/>
      <c r="TBL146" s="819"/>
      <c r="TBM146" s="819"/>
      <c r="TBN146" s="819"/>
      <c r="TBO146" s="819"/>
      <c r="TBP146" s="819"/>
      <c r="TBQ146" s="819"/>
      <c r="TBR146" s="819"/>
      <c r="TBS146" s="819"/>
      <c r="TBT146" s="819"/>
      <c r="TBU146" s="819"/>
      <c r="TBV146" s="819"/>
      <c r="TBW146" s="819"/>
      <c r="TBX146" s="819"/>
      <c r="TBY146" s="819"/>
      <c r="TBZ146" s="819"/>
      <c r="TCA146" s="819"/>
      <c r="TCB146" s="819"/>
      <c r="TCC146" s="819"/>
      <c r="TCD146" s="819"/>
      <c r="TCE146" s="819"/>
      <c r="TCF146" s="819"/>
      <c r="TCG146" s="819"/>
      <c r="TCH146" s="819"/>
      <c r="TCI146" s="819"/>
      <c r="TCJ146" s="819"/>
      <c r="TCK146" s="819"/>
      <c r="TCL146" s="819"/>
      <c r="TCM146" s="819"/>
      <c r="TCN146" s="819"/>
      <c r="TCO146" s="819"/>
      <c r="TCP146" s="819"/>
      <c r="TCQ146" s="819"/>
      <c r="TCR146" s="819"/>
      <c r="TCS146" s="819"/>
      <c r="TCT146" s="819"/>
      <c r="TCU146" s="819"/>
      <c r="TCV146" s="819"/>
      <c r="TCW146" s="819"/>
      <c r="TCX146" s="819"/>
      <c r="TCY146" s="819"/>
      <c r="TCZ146" s="819"/>
      <c r="TDA146" s="819"/>
      <c r="TDB146" s="819"/>
      <c r="TDC146" s="819"/>
      <c r="TDD146" s="819"/>
      <c r="TDE146" s="819"/>
      <c r="TDF146" s="819"/>
      <c r="TDG146" s="819"/>
      <c r="TDH146" s="819"/>
      <c r="TDI146" s="819"/>
      <c r="TDJ146" s="819"/>
      <c r="TDK146" s="819"/>
      <c r="TDL146" s="819"/>
      <c r="TDM146" s="819"/>
      <c r="TDN146" s="819"/>
      <c r="TDO146" s="819"/>
      <c r="TDP146" s="819"/>
      <c r="TDQ146" s="819"/>
      <c r="TDR146" s="819"/>
      <c r="TDS146" s="819"/>
      <c r="TDT146" s="819"/>
      <c r="TDU146" s="819"/>
      <c r="TDV146" s="819"/>
      <c r="TDW146" s="819"/>
      <c r="TDX146" s="819"/>
      <c r="TDY146" s="819"/>
      <c r="TDZ146" s="819"/>
      <c r="TEA146" s="819"/>
      <c r="TEB146" s="819"/>
      <c r="TEC146" s="819"/>
      <c r="TED146" s="819"/>
      <c r="TEE146" s="819"/>
      <c r="TEF146" s="819"/>
      <c r="TEG146" s="819"/>
      <c r="TEH146" s="819"/>
      <c r="TEI146" s="819"/>
      <c r="TEJ146" s="819"/>
      <c r="TEK146" s="819"/>
      <c r="TEL146" s="819"/>
      <c r="TEM146" s="819"/>
      <c r="TEN146" s="819"/>
      <c r="TEO146" s="819"/>
      <c r="TEP146" s="819"/>
      <c r="TEQ146" s="819"/>
      <c r="TER146" s="819"/>
      <c r="TES146" s="819"/>
      <c r="TET146" s="819"/>
      <c r="TEU146" s="819"/>
      <c r="TEV146" s="819"/>
      <c r="TEW146" s="819"/>
      <c r="TEX146" s="819"/>
      <c r="TEY146" s="819"/>
      <c r="TEZ146" s="819"/>
      <c r="TFA146" s="819"/>
      <c r="TFB146" s="819"/>
      <c r="TFC146" s="819"/>
      <c r="TFD146" s="819"/>
      <c r="TFE146" s="819"/>
      <c r="TFF146" s="819"/>
      <c r="TFG146" s="819"/>
      <c r="TFH146" s="819"/>
      <c r="TFI146" s="819"/>
      <c r="TFJ146" s="819"/>
      <c r="TFK146" s="819"/>
      <c r="TFL146" s="819"/>
      <c r="TFM146" s="819"/>
      <c r="TFN146" s="819"/>
      <c r="TFO146" s="819"/>
      <c r="TFP146" s="819"/>
      <c r="TFQ146" s="819"/>
      <c r="TFR146" s="819"/>
      <c r="TFS146" s="819"/>
      <c r="TFT146" s="819"/>
      <c r="TFU146" s="819"/>
      <c r="TFV146" s="819"/>
      <c r="TFW146" s="819"/>
      <c r="TFX146" s="819"/>
      <c r="TFY146" s="819"/>
      <c r="TFZ146" s="819"/>
      <c r="TGA146" s="819"/>
      <c r="TGB146" s="819"/>
      <c r="TGC146" s="819"/>
      <c r="TGD146" s="819"/>
      <c r="TGE146" s="819"/>
      <c r="TGF146" s="819"/>
      <c r="TGG146" s="819"/>
      <c r="TGH146" s="819"/>
      <c r="TGI146" s="819"/>
      <c r="TGJ146" s="819"/>
      <c r="TGK146" s="819"/>
      <c r="TGL146" s="819"/>
      <c r="TGM146" s="819"/>
      <c r="TGN146" s="819"/>
      <c r="TGO146" s="819"/>
      <c r="TGP146" s="819"/>
      <c r="TGQ146" s="819"/>
      <c r="TGR146" s="819"/>
      <c r="TGS146" s="819"/>
      <c r="TGT146" s="819"/>
      <c r="TGU146" s="819"/>
      <c r="TGV146" s="819"/>
      <c r="TGW146" s="819"/>
      <c r="TGX146" s="819"/>
      <c r="TGY146" s="819"/>
      <c r="TGZ146" s="819"/>
      <c r="THA146" s="819"/>
      <c r="THB146" s="819"/>
      <c r="THC146" s="819"/>
      <c r="THD146" s="819"/>
      <c r="THE146" s="819"/>
      <c r="THF146" s="819"/>
      <c r="THG146" s="819"/>
      <c r="THH146" s="819"/>
      <c r="THI146" s="819"/>
      <c r="THJ146" s="819"/>
      <c r="THK146" s="819"/>
      <c r="THL146" s="819"/>
      <c r="THM146" s="819"/>
      <c r="THN146" s="819"/>
      <c r="THO146" s="819"/>
      <c r="THP146" s="819"/>
      <c r="THQ146" s="819"/>
      <c r="THR146" s="819"/>
      <c r="THS146" s="819"/>
      <c r="THT146" s="819"/>
      <c r="THU146" s="819"/>
      <c r="THV146" s="819"/>
      <c r="THW146" s="819"/>
      <c r="THX146" s="819"/>
      <c r="THY146" s="819"/>
      <c r="THZ146" s="819"/>
      <c r="TIA146" s="819"/>
      <c r="TIB146" s="819"/>
      <c r="TIC146" s="819"/>
      <c r="TID146" s="819"/>
      <c r="TIE146" s="819"/>
      <c r="TIF146" s="819"/>
      <c r="TIG146" s="819"/>
      <c r="TIH146" s="819"/>
      <c r="TII146" s="819"/>
      <c r="TIJ146" s="819"/>
      <c r="TIK146" s="819"/>
      <c r="TIL146" s="819"/>
      <c r="TIM146" s="819"/>
      <c r="TIN146" s="819"/>
      <c r="TIO146" s="819"/>
      <c r="TIP146" s="819"/>
      <c r="TIQ146" s="819"/>
      <c r="TIR146" s="819"/>
      <c r="TIS146" s="819"/>
      <c r="TIT146" s="819"/>
      <c r="TIU146" s="819"/>
      <c r="TIV146" s="819"/>
      <c r="TIW146" s="819"/>
      <c r="TIX146" s="819"/>
      <c r="TIY146" s="819"/>
      <c r="TIZ146" s="819"/>
      <c r="TJA146" s="819"/>
      <c r="TJB146" s="819"/>
      <c r="TJC146" s="819"/>
      <c r="TJD146" s="819"/>
      <c r="TJE146" s="819"/>
      <c r="TJF146" s="819"/>
      <c r="TJG146" s="819"/>
      <c r="TJH146" s="819"/>
      <c r="TJI146" s="819"/>
      <c r="TJJ146" s="819"/>
      <c r="TJK146" s="819"/>
      <c r="TJL146" s="819"/>
      <c r="TJM146" s="819"/>
      <c r="TJN146" s="819"/>
      <c r="TJO146" s="819"/>
      <c r="TJP146" s="819"/>
      <c r="TJQ146" s="819"/>
      <c r="TJR146" s="819"/>
      <c r="TJS146" s="819"/>
      <c r="TJT146" s="819"/>
      <c r="TJU146" s="819"/>
      <c r="TJV146" s="819"/>
      <c r="TJW146" s="819"/>
      <c r="TJX146" s="819"/>
      <c r="TJY146" s="819"/>
      <c r="TJZ146" s="819"/>
      <c r="TKA146" s="819"/>
      <c r="TKB146" s="819"/>
      <c r="TKC146" s="819"/>
      <c r="TKD146" s="819"/>
      <c r="TKE146" s="819"/>
      <c r="TKF146" s="819"/>
      <c r="TKG146" s="819"/>
      <c r="TKH146" s="819"/>
      <c r="TKI146" s="819"/>
      <c r="TKJ146" s="819"/>
      <c r="TKK146" s="819"/>
      <c r="TKL146" s="819"/>
      <c r="TKM146" s="819"/>
      <c r="TKN146" s="819"/>
      <c r="TKO146" s="819"/>
      <c r="TKP146" s="819"/>
      <c r="TKQ146" s="819"/>
      <c r="TKR146" s="819"/>
      <c r="TKS146" s="819"/>
      <c r="TKT146" s="819"/>
      <c r="TKU146" s="819"/>
      <c r="TKV146" s="819"/>
      <c r="TKW146" s="819"/>
      <c r="TKX146" s="819"/>
      <c r="TKY146" s="819"/>
      <c r="TKZ146" s="819"/>
      <c r="TLA146" s="819"/>
      <c r="TLB146" s="819"/>
      <c r="TLC146" s="819"/>
      <c r="TLD146" s="819"/>
      <c r="TLE146" s="819"/>
      <c r="TLF146" s="819"/>
      <c r="TLG146" s="819"/>
      <c r="TLH146" s="819"/>
      <c r="TLI146" s="819"/>
      <c r="TLJ146" s="819"/>
      <c r="TLK146" s="819"/>
      <c r="TLL146" s="819"/>
      <c r="TLM146" s="819"/>
      <c r="TLN146" s="819"/>
      <c r="TLO146" s="819"/>
      <c r="TLP146" s="819"/>
      <c r="TLQ146" s="819"/>
      <c r="TLR146" s="819"/>
      <c r="TLS146" s="819"/>
      <c r="TLT146" s="819"/>
      <c r="TLU146" s="819"/>
      <c r="TLV146" s="819"/>
      <c r="TLW146" s="819"/>
      <c r="TLX146" s="819"/>
      <c r="TLY146" s="819"/>
      <c r="TLZ146" s="819"/>
      <c r="TMA146" s="819"/>
      <c r="TMB146" s="819"/>
      <c r="TMC146" s="819"/>
      <c r="TMD146" s="819"/>
      <c r="TME146" s="819"/>
      <c r="TMF146" s="819"/>
      <c r="TMG146" s="819"/>
      <c r="TMH146" s="819"/>
      <c r="TMI146" s="819"/>
      <c r="TMJ146" s="819"/>
      <c r="TMK146" s="819"/>
      <c r="TML146" s="819"/>
      <c r="TMM146" s="819"/>
      <c r="TMN146" s="819"/>
      <c r="TMO146" s="819"/>
      <c r="TMP146" s="819"/>
      <c r="TMQ146" s="819"/>
      <c r="TMR146" s="819"/>
      <c r="TMS146" s="819"/>
      <c r="TMT146" s="819"/>
      <c r="TMU146" s="819"/>
      <c r="TMV146" s="819"/>
      <c r="TMW146" s="819"/>
      <c r="TMX146" s="819"/>
      <c r="TMY146" s="819"/>
      <c r="TMZ146" s="819"/>
      <c r="TNA146" s="819"/>
      <c r="TNB146" s="819"/>
      <c r="TNC146" s="819"/>
      <c r="TND146" s="819"/>
      <c r="TNE146" s="819"/>
      <c r="TNF146" s="819"/>
      <c r="TNG146" s="819"/>
      <c r="TNH146" s="819"/>
      <c r="TNI146" s="819"/>
      <c r="TNJ146" s="819"/>
      <c r="TNK146" s="819"/>
      <c r="TNL146" s="819"/>
      <c r="TNM146" s="819"/>
      <c r="TNN146" s="819"/>
      <c r="TNO146" s="819"/>
      <c r="TNP146" s="819"/>
      <c r="TNQ146" s="819"/>
      <c r="TNR146" s="819"/>
      <c r="TNS146" s="819"/>
      <c r="TNT146" s="819"/>
      <c r="TNU146" s="819"/>
      <c r="TNV146" s="819"/>
      <c r="TNW146" s="819"/>
      <c r="TNX146" s="819"/>
      <c r="TNY146" s="819"/>
      <c r="TNZ146" s="819"/>
      <c r="TOA146" s="819"/>
      <c r="TOB146" s="819"/>
      <c r="TOC146" s="819"/>
      <c r="TOD146" s="819"/>
      <c r="TOE146" s="819"/>
      <c r="TOF146" s="819"/>
      <c r="TOG146" s="819"/>
      <c r="TOH146" s="819"/>
      <c r="TOI146" s="819"/>
      <c r="TOJ146" s="819"/>
      <c r="TOK146" s="819"/>
      <c r="TOL146" s="819"/>
      <c r="TOM146" s="819"/>
      <c r="TON146" s="819"/>
      <c r="TOO146" s="819"/>
      <c r="TOP146" s="819"/>
      <c r="TOQ146" s="819"/>
      <c r="TOR146" s="819"/>
      <c r="TOS146" s="819"/>
      <c r="TOT146" s="819"/>
      <c r="TOU146" s="819"/>
      <c r="TOV146" s="819"/>
      <c r="TOW146" s="819"/>
      <c r="TOX146" s="819"/>
      <c r="TOY146" s="819"/>
      <c r="TOZ146" s="819"/>
      <c r="TPA146" s="819"/>
      <c r="TPB146" s="819"/>
      <c r="TPC146" s="819"/>
      <c r="TPD146" s="819"/>
      <c r="TPE146" s="819"/>
      <c r="TPF146" s="819"/>
      <c r="TPG146" s="819"/>
      <c r="TPH146" s="819"/>
      <c r="TPI146" s="819"/>
      <c r="TPJ146" s="819"/>
      <c r="TPK146" s="819"/>
      <c r="TPL146" s="819"/>
      <c r="TPM146" s="819"/>
      <c r="TPN146" s="819"/>
      <c r="TPO146" s="819"/>
      <c r="TPP146" s="819"/>
      <c r="TPQ146" s="819"/>
      <c r="TPR146" s="819"/>
      <c r="TPS146" s="819"/>
      <c r="TPT146" s="819"/>
      <c r="TPU146" s="819"/>
      <c r="TPV146" s="819"/>
      <c r="TPW146" s="819"/>
      <c r="TPX146" s="819"/>
      <c r="TPY146" s="819"/>
      <c r="TPZ146" s="819"/>
      <c r="TQA146" s="819"/>
      <c r="TQB146" s="819"/>
      <c r="TQC146" s="819"/>
      <c r="TQD146" s="819"/>
      <c r="TQE146" s="819"/>
      <c r="TQF146" s="819"/>
      <c r="TQG146" s="819"/>
      <c r="TQH146" s="819"/>
      <c r="TQI146" s="819"/>
      <c r="TQJ146" s="819"/>
      <c r="TQK146" s="819"/>
      <c r="TQL146" s="819"/>
      <c r="TQM146" s="819"/>
      <c r="TQN146" s="819"/>
      <c r="TQO146" s="819"/>
      <c r="TQP146" s="819"/>
      <c r="TQQ146" s="819"/>
      <c r="TQR146" s="819"/>
      <c r="TQS146" s="819"/>
      <c r="TQT146" s="819"/>
      <c r="TQU146" s="819"/>
      <c r="TQV146" s="819"/>
      <c r="TQW146" s="819"/>
      <c r="TQX146" s="819"/>
      <c r="TQY146" s="819"/>
      <c r="TQZ146" s="819"/>
      <c r="TRA146" s="819"/>
      <c r="TRB146" s="819"/>
      <c r="TRC146" s="819"/>
      <c r="TRD146" s="819"/>
      <c r="TRE146" s="819"/>
      <c r="TRF146" s="819"/>
      <c r="TRG146" s="819"/>
      <c r="TRH146" s="819"/>
      <c r="TRI146" s="819"/>
      <c r="TRJ146" s="819"/>
      <c r="TRK146" s="819"/>
      <c r="TRL146" s="819"/>
      <c r="TRM146" s="819"/>
      <c r="TRN146" s="819"/>
      <c r="TRO146" s="819"/>
      <c r="TRP146" s="819"/>
      <c r="TRQ146" s="819"/>
      <c r="TRR146" s="819"/>
      <c r="TRS146" s="819"/>
      <c r="TRT146" s="819"/>
      <c r="TRU146" s="819"/>
      <c r="TRV146" s="819"/>
      <c r="TRW146" s="819"/>
      <c r="TRX146" s="819"/>
      <c r="TRY146" s="819"/>
      <c r="TRZ146" s="819"/>
      <c r="TSA146" s="819"/>
      <c r="TSB146" s="819"/>
      <c r="TSC146" s="819"/>
      <c r="TSD146" s="819"/>
      <c r="TSE146" s="819"/>
      <c r="TSF146" s="819"/>
      <c r="TSG146" s="819"/>
      <c r="TSH146" s="819"/>
      <c r="TSI146" s="819"/>
      <c r="TSJ146" s="819"/>
      <c r="TSK146" s="819"/>
      <c r="TSL146" s="819"/>
      <c r="TSM146" s="819"/>
      <c r="TSN146" s="819"/>
      <c r="TSO146" s="819"/>
      <c r="TSP146" s="819"/>
      <c r="TSQ146" s="819"/>
      <c r="TSR146" s="819"/>
      <c r="TSS146" s="819"/>
      <c r="TST146" s="819"/>
      <c r="TSU146" s="819"/>
      <c r="TSV146" s="819"/>
      <c r="TSW146" s="819"/>
      <c r="TSX146" s="819"/>
      <c r="TSY146" s="819"/>
      <c r="TSZ146" s="819"/>
      <c r="TTA146" s="819"/>
      <c r="TTB146" s="819"/>
      <c r="TTC146" s="819"/>
      <c r="TTD146" s="819"/>
      <c r="TTE146" s="819"/>
      <c r="TTF146" s="819"/>
      <c r="TTG146" s="819"/>
      <c r="TTH146" s="819"/>
      <c r="TTI146" s="819"/>
      <c r="TTJ146" s="819"/>
      <c r="TTK146" s="819"/>
      <c r="TTL146" s="819"/>
      <c r="TTM146" s="819"/>
      <c r="TTN146" s="819"/>
      <c r="TTO146" s="819"/>
      <c r="TTP146" s="819"/>
      <c r="TTQ146" s="819"/>
      <c r="TTR146" s="819"/>
      <c r="TTS146" s="819"/>
      <c r="TTT146" s="819"/>
      <c r="TTU146" s="819"/>
      <c r="TTV146" s="819"/>
      <c r="TTW146" s="819"/>
      <c r="TTX146" s="819"/>
      <c r="TTY146" s="819"/>
      <c r="TTZ146" s="819"/>
      <c r="TUA146" s="819"/>
      <c r="TUB146" s="819"/>
      <c r="TUC146" s="819"/>
      <c r="TUD146" s="819"/>
      <c r="TUE146" s="819"/>
      <c r="TUF146" s="819"/>
      <c r="TUG146" s="819"/>
      <c r="TUH146" s="819"/>
      <c r="TUI146" s="819"/>
      <c r="TUJ146" s="819"/>
      <c r="TUK146" s="819"/>
      <c r="TUL146" s="819"/>
      <c r="TUM146" s="819"/>
      <c r="TUN146" s="819"/>
      <c r="TUO146" s="819"/>
      <c r="TUP146" s="819"/>
      <c r="TUQ146" s="819"/>
      <c r="TUR146" s="819"/>
      <c r="TUS146" s="819"/>
      <c r="TUT146" s="819"/>
      <c r="TUU146" s="819"/>
      <c r="TUV146" s="819"/>
      <c r="TUW146" s="819"/>
      <c r="TUX146" s="819"/>
      <c r="TUY146" s="819"/>
      <c r="TUZ146" s="819"/>
      <c r="TVA146" s="819"/>
      <c r="TVB146" s="819"/>
      <c r="TVC146" s="819"/>
      <c r="TVD146" s="819"/>
      <c r="TVE146" s="819"/>
      <c r="TVF146" s="819"/>
      <c r="TVG146" s="819"/>
      <c r="TVH146" s="819"/>
      <c r="TVI146" s="819"/>
      <c r="TVJ146" s="819"/>
      <c r="TVK146" s="819"/>
      <c r="TVL146" s="819"/>
      <c r="TVM146" s="819"/>
      <c r="TVN146" s="819"/>
      <c r="TVO146" s="819"/>
      <c r="TVP146" s="819"/>
      <c r="TVQ146" s="819"/>
      <c r="TVR146" s="819"/>
      <c r="TVS146" s="819"/>
      <c r="TVT146" s="819"/>
      <c r="TVU146" s="819"/>
      <c r="TVV146" s="819"/>
      <c r="TVW146" s="819"/>
      <c r="TVX146" s="819"/>
      <c r="TVY146" s="819"/>
      <c r="TVZ146" s="819"/>
      <c r="TWA146" s="819"/>
      <c r="TWB146" s="819"/>
      <c r="TWC146" s="819"/>
      <c r="TWD146" s="819"/>
      <c r="TWE146" s="819"/>
      <c r="TWF146" s="819"/>
      <c r="TWG146" s="819"/>
      <c r="TWH146" s="819"/>
      <c r="TWI146" s="819"/>
      <c r="TWJ146" s="819"/>
      <c r="TWK146" s="819"/>
      <c r="TWL146" s="819"/>
      <c r="TWM146" s="819"/>
      <c r="TWN146" s="819"/>
      <c r="TWO146" s="819"/>
      <c r="TWP146" s="819"/>
      <c r="TWQ146" s="819"/>
      <c r="TWR146" s="819"/>
      <c r="TWS146" s="819"/>
      <c r="TWT146" s="819"/>
      <c r="TWU146" s="819"/>
      <c r="TWV146" s="819"/>
      <c r="TWW146" s="819"/>
      <c r="TWX146" s="819"/>
      <c r="TWY146" s="819"/>
      <c r="TWZ146" s="819"/>
      <c r="TXA146" s="819"/>
      <c r="TXB146" s="819"/>
      <c r="TXC146" s="819"/>
      <c r="TXD146" s="819"/>
      <c r="TXE146" s="819"/>
      <c r="TXF146" s="819"/>
      <c r="TXG146" s="819"/>
      <c r="TXH146" s="819"/>
      <c r="TXI146" s="819"/>
      <c r="TXJ146" s="819"/>
      <c r="TXK146" s="819"/>
      <c r="TXL146" s="819"/>
      <c r="TXM146" s="819"/>
      <c r="TXN146" s="819"/>
      <c r="TXO146" s="819"/>
      <c r="TXP146" s="819"/>
      <c r="TXQ146" s="819"/>
      <c r="TXR146" s="819"/>
      <c r="TXS146" s="819"/>
      <c r="TXT146" s="819"/>
      <c r="TXU146" s="819"/>
      <c r="TXV146" s="819"/>
      <c r="TXW146" s="819"/>
      <c r="TXX146" s="819"/>
      <c r="TXY146" s="819"/>
      <c r="TXZ146" s="819"/>
      <c r="TYA146" s="819"/>
      <c r="TYB146" s="819"/>
      <c r="TYC146" s="819"/>
      <c r="TYD146" s="819"/>
      <c r="TYE146" s="819"/>
      <c r="TYF146" s="819"/>
      <c r="TYG146" s="819"/>
      <c r="TYH146" s="819"/>
      <c r="TYI146" s="819"/>
      <c r="TYJ146" s="819"/>
      <c r="TYK146" s="819"/>
      <c r="TYL146" s="819"/>
      <c r="TYM146" s="819"/>
      <c r="TYN146" s="819"/>
      <c r="TYO146" s="819"/>
      <c r="TYP146" s="819"/>
      <c r="TYQ146" s="819"/>
      <c r="TYR146" s="819"/>
      <c r="TYS146" s="819"/>
      <c r="TYT146" s="819"/>
      <c r="TYU146" s="819"/>
      <c r="TYV146" s="819"/>
      <c r="TYW146" s="819"/>
      <c r="TYX146" s="819"/>
      <c r="TYY146" s="819"/>
      <c r="TYZ146" s="819"/>
      <c r="TZA146" s="819"/>
      <c r="TZB146" s="819"/>
      <c r="TZC146" s="819"/>
      <c r="TZD146" s="819"/>
      <c r="TZE146" s="819"/>
      <c r="TZF146" s="819"/>
      <c r="TZG146" s="819"/>
      <c r="TZH146" s="819"/>
      <c r="TZI146" s="819"/>
      <c r="TZJ146" s="819"/>
      <c r="TZK146" s="819"/>
      <c r="TZL146" s="819"/>
      <c r="TZM146" s="819"/>
      <c r="TZN146" s="819"/>
      <c r="TZO146" s="819"/>
      <c r="TZP146" s="819"/>
      <c r="TZQ146" s="819"/>
      <c r="TZR146" s="819"/>
      <c r="TZS146" s="819"/>
      <c r="TZT146" s="819"/>
      <c r="TZU146" s="819"/>
      <c r="TZV146" s="819"/>
      <c r="TZW146" s="819"/>
      <c r="TZX146" s="819"/>
      <c r="TZY146" s="819"/>
      <c r="TZZ146" s="819"/>
      <c r="UAA146" s="819"/>
      <c r="UAB146" s="819"/>
      <c r="UAC146" s="819"/>
      <c r="UAD146" s="819"/>
      <c r="UAE146" s="819"/>
      <c r="UAF146" s="819"/>
      <c r="UAG146" s="819"/>
      <c r="UAH146" s="819"/>
      <c r="UAI146" s="819"/>
      <c r="UAJ146" s="819"/>
      <c r="UAK146" s="819"/>
      <c r="UAL146" s="819"/>
      <c r="UAM146" s="819"/>
      <c r="UAN146" s="819"/>
      <c r="UAO146" s="819"/>
      <c r="UAP146" s="819"/>
      <c r="UAQ146" s="819"/>
      <c r="UAR146" s="819"/>
      <c r="UAS146" s="819"/>
      <c r="UAT146" s="819"/>
      <c r="UAU146" s="819"/>
      <c r="UAV146" s="819"/>
      <c r="UAW146" s="819"/>
      <c r="UAX146" s="819"/>
      <c r="UAY146" s="819"/>
      <c r="UAZ146" s="819"/>
      <c r="UBA146" s="819"/>
      <c r="UBB146" s="819"/>
      <c r="UBC146" s="819"/>
      <c r="UBD146" s="819"/>
      <c r="UBE146" s="819"/>
      <c r="UBF146" s="819"/>
      <c r="UBG146" s="819"/>
      <c r="UBH146" s="819"/>
      <c r="UBI146" s="819"/>
      <c r="UBJ146" s="819"/>
      <c r="UBK146" s="819"/>
      <c r="UBL146" s="819"/>
      <c r="UBM146" s="819"/>
      <c r="UBN146" s="819"/>
      <c r="UBO146" s="819"/>
      <c r="UBP146" s="819"/>
      <c r="UBQ146" s="819"/>
      <c r="UBR146" s="819"/>
      <c r="UBS146" s="819"/>
      <c r="UBT146" s="819"/>
      <c r="UBU146" s="819"/>
      <c r="UBV146" s="819"/>
      <c r="UBW146" s="819"/>
      <c r="UBX146" s="819"/>
      <c r="UBY146" s="819"/>
      <c r="UBZ146" s="819"/>
      <c r="UCA146" s="819"/>
      <c r="UCB146" s="819"/>
      <c r="UCC146" s="819"/>
      <c r="UCD146" s="819"/>
      <c r="UCE146" s="819"/>
      <c r="UCF146" s="819"/>
      <c r="UCG146" s="819"/>
      <c r="UCH146" s="819"/>
      <c r="UCI146" s="819"/>
      <c r="UCJ146" s="819"/>
      <c r="UCK146" s="819"/>
      <c r="UCL146" s="819"/>
      <c r="UCM146" s="819"/>
      <c r="UCN146" s="819"/>
      <c r="UCO146" s="819"/>
      <c r="UCP146" s="819"/>
      <c r="UCQ146" s="819"/>
      <c r="UCR146" s="819"/>
      <c r="UCS146" s="819"/>
      <c r="UCT146" s="819"/>
      <c r="UCU146" s="819"/>
      <c r="UCV146" s="819"/>
      <c r="UCW146" s="819"/>
      <c r="UCX146" s="819"/>
      <c r="UCY146" s="819"/>
      <c r="UCZ146" s="819"/>
      <c r="UDA146" s="819"/>
      <c r="UDB146" s="819"/>
      <c r="UDC146" s="819"/>
      <c r="UDD146" s="819"/>
      <c r="UDE146" s="819"/>
      <c r="UDF146" s="819"/>
      <c r="UDG146" s="819"/>
      <c r="UDH146" s="819"/>
      <c r="UDI146" s="819"/>
      <c r="UDJ146" s="819"/>
      <c r="UDK146" s="819"/>
      <c r="UDL146" s="819"/>
      <c r="UDM146" s="819"/>
      <c r="UDN146" s="819"/>
      <c r="UDO146" s="819"/>
      <c r="UDP146" s="819"/>
      <c r="UDQ146" s="819"/>
      <c r="UDR146" s="819"/>
      <c r="UDS146" s="819"/>
      <c r="UDT146" s="819"/>
      <c r="UDU146" s="819"/>
      <c r="UDV146" s="819"/>
      <c r="UDW146" s="819"/>
      <c r="UDX146" s="819"/>
      <c r="UDY146" s="819"/>
      <c r="UDZ146" s="819"/>
      <c r="UEA146" s="819"/>
      <c r="UEB146" s="819"/>
      <c r="UEC146" s="819"/>
      <c r="UED146" s="819"/>
      <c r="UEE146" s="819"/>
      <c r="UEF146" s="819"/>
      <c r="UEG146" s="819"/>
      <c r="UEH146" s="819"/>
      <c r="UEI146" s="819"/>
      <c r="UEJ146" s="819"/>
      <c r="UEK146" s="819"/>
      <c r="UEL146" s="819"/>
      <c r="UEM146" s="819"/>
      <c r="UEN146" s="819"/>
      <c r="UEO146" s="819"/>
      <c r="UEP146" s="819"/>
      <c r="UEQ146" s="819"/>
      <c r="UER146" s="819"/>
      <c r="UES146" s="819"/>
      <c r="UET146" s="819"/>
      <c r="UEU146" s="819"/>
      <c r="UEV146" s="819"/>
      <c r="UEW146" s="819"/>
      <c r="UEX146" s="819"/>
      <c r="UEY146" s="819"/>
      <c r="UEZ146" s="819"/>
      <c r="UFA146" s="819"/>
      <c r="UFB146" s="819"/>
      <c r="UFC146" s="819"/>
      <c r="UFD146" s="819"/>
      <c r="UFE146" s="819"/>
      <c r="UFF146" s="819"/>
      <c r="UFG146" s="819"/>
      <c r="UFH146" s="819"/>
      <c r="UFI146" s="819"/>
      <c r="UFJ146" s="819"/>
      <c r="UFK146" s="819"/>
      <c r="UFL146" s="819"/>
      <c r="UFM146" s="819"/>
      <c r="UFN146" s="819"/>
      <c r="UFO146" s="819"/>
      <c r="UFP146" s="819"/>
      <c r="UFQ146" s="819"/>
      <c r="UFR146" s="819"/>
      <c r="UFS146" s="819"/>
      <c r="UFT146" s="819"/>
      <c r="UFU146" s="819"/>
      <c r="UFV146" s="819"/>
      <c r="UFW146" s="819"/>
      <c r="UFX146" s="819"/>
      <c r="UFY146" s="819"/>
      <c r="UFZ146" s="819"/>
      <c r="UGA146" s="819"/>
      <c r="UGB146" s="819"/>
      <c r="UGC146" s="819"/>
      <c r="UGD146" s="819"/>
      <c r="UGE146" s="819"/>
      <c r="UGF146" s="819"/>
      <c r="UGG146" s="819"/>
      <c r="UGH146" s="819"/>
      <c r="UGI146" s="819"/>
      <c r="UGJ146" s="819"/>
      <c r="UGK146" s="819"/>
      <c r="UGL146" s="819"/>
      <c r="UGM146" s="819"/>
      <c r="UGN146" s="819"/>
      <c r="UGO146" s="819"/>
      <c r="UGP146" s="819"/>
      <c r="UGQ146" s="819"/>
      <c r="UGR146" s="819"/>
      <c r="UGS146" s="819"/>
      <c r="UGT146" s="819"/>
      <c r="UGU146" s="819"/>
      <c r="UGV146" s="819"/>
      <c r="UGW146" s="819"/>
      <c r="UGX146" s="819"/>
      <c r="UGY146" s="819"/>
      <c r="UGZ146" s="819"/>
      <c r="UHA146" s="819"/>
      <c r="UHB146" s="819"/>
      <c r="UHC146" s="819"/>
      <c r="UHD146" s="819"/>
      <c r="UHE146" s="819"/>
      <c r="UHF146" s="819"/>
      <c r="UHG146" s="819"/>
      <c r="UHH146" s="819"/>
      <c r="UHI146" s="819"/>
      <c r="UHJ146" s="819"/>
      <c r="UHK146" s="819"/>
      <c r="UHL146" s="819"/>
      <c r="UHM146" s="819"/>
      <c r="UHN146" s="819"/>
      <c r="UHO146" s="819"/>
      <c r="UHP146" s="819"/>
      <c r="UHQ146" s="819"/>
      <c r="UHR146" s="819"/>
      <c r="UHS146" s="819"/>
      <c r="UHT146" s="819"/>
      <c r="UHU146" s="819"/>
      <c r="UHV146" s="819"/>
      <c r="UHW146" s="819"/>
      <c r="UHX146" s="819"/>
      <c r="UHY146" s="819"/>
      <c r="UHZ146" s="819"/>
      <c r="UIA146" s="819"/>
      <c r="UIB146" s="819"/>
      <c r="UIC146" s="819"/>
      <c r="UID146" s="819"/>
      <c r="UIE146" s="819"/>
      <c r="UIF146" s="819"/>
      <c r="UIG146" s="819"/>
      <c r="UIH146" s="819"/>
      <c r="UII146" s="819"/>
      <c r="UIJ146" s="819"/>
      <c r="UIK146" s="819"/>
      <c r="UIL146" s="819"/>
      <c r="UIM146" s="819"/>
      <c r="UIN146" s="819"/>
      <c r="UIO146" s="819"/>
      <c r="UIP146" s="819"/>
      <c r="UIQ146" s="819"/>
      <c r="UIR146" s="819"/>
      <c r="UIS146" s="819"/>
      <c r="UIT146" s="819"/>
      <c r="UIU146" s="819"/>
      <c r="UIV146" s="819"/>
      <c r="UIW146" s="819"/>
      <c r="UIX146" s="819"/>
      <c r="UIY146" s="819"/>
      <c r="UIZ146" s="819"/>
      <c r="UJA146" s="819"/>
      <c r="UJB146" s="819"/>
      <c r="UJC146" s="819"/>
      <c r="UJD146" s="819"/>
      <c r="UJE146" s="819"/>
      <c r="UJF146" s="819"/>
      <c r="UJG146" s="819"/>
      <c r="UJH146" s="819"/>
      <c r="UJI146" s="819"/>
      <c r="UJJ146" s="819"/>
      <c r="UJK146" s="819"/>
      <c r="UJL146" s="819"/>
      <c r="UJM146" s="819"/>
      <c r="UJN146" s="819"/>
      <c r="UJO146" s="819"/>
      <c r="UJP146" s="819"/>
      <c r="UJQ146" s="819"/>
      <c r="UJR146" s="819"/>
      <c r="UJS146" s="819"/>
      <c r="UJT146" s="819"/>
      <c r="UJU146" s="819"/>
      <c r="UJV146" s="819"/>
      <c r="UJW146" s="819"/>
      <c r="UJX146" s="819"/>
      <c r="UJY146" s="819"/>
      <c r="UJZ146" s="819"/>
      <c r="UKA146" s="819"/>
      <c r="UKB146" s="819"/>
      <c r="UKC146" s="819"/>
      <c r="UKD146" s="819"/>
      <c r="UKE146" s="819"/>
      <c r="UKF146" s="819"/>
      <c r="UKG146" s="819"/>
      <c r="UKH146" s="819"/>
      <c r="UKI146" s="819"/>
      <c r="UKJ146" s="819"/>
      <c r="UKK146" s="819"/>
      <c r="UKL146" s="819"/>
      <c r="UKM146" s="819"/>
      <c r="UKN146" s="819"/>
      <c r="UKO146" s="819"/>
      <c r="UKP146" s="819"/>
      <c r="UKQ146" s="819"/>
      <c r="UKR146" s="819"/>
      <c r="UKS146" s="819"/>
      <c r="UKT146" s="819"/>
      <c r="UKU146" s="819"/>
      <c r="UKV146" s="819"/>
      <c r="UKW146" s="819"/>
      <c r="UKX146" s="819"/>
      <c r="UKY146" s="819"/>
      <c r="UKZ146" s="819"/>
      <c r="ULA146" s="819"/>
      <c r="ULB146" s="819"/>
      <c r="ULC146" s="819"/>
      <c r="ULD146" s="819"/>
      <c r="ULE146" s="819"/>
      <c r="ULF146" s="819"/>
      <c r="ULG146" s="819"/>
      <c r="ULH146" s="819"/>
      <c r="ULI146" s="819"/>
      <c r="ULJ146" s="819"/>
      <c r="ULK146" s="819"/>
      <c r="ULL146" s="819"/>
      <c r="ULM146" s="819"/>
      <c r="ULN146" s="819"/>
      <c r="ULO146" s="819"/>
      <c r="ULP146" s="819"/>
      <c r="ULQ146" s="819"/>
      <c r="ULR146" s="819"/>
      <c r="ULS146" s="819"/>
      <c r="ULT146" s="819"/>
      <c r="ULU146" s="819"/>
      <c r="ULV146" s="819"/>
      <c r="ULW146" s="819"/>
      <c r="ULX146" s="819"/>
      <c r="ULY146" s="819"/>
      <c r="ULZ146" s="819"/>
      <c r="UMA146" s="819"/>
      <c r="UMB146" s="819"/>
      <c r="UMC146" s="819"/>
      <c r="UMD146" s="819"/>
      <c r="UME146" s="819"/>
      <c r="UMF146" s="819"/>
      <c r="UMG146" s="819"/>
      <c r="UMH146" s="819"/>
      <c r="UMI146" s="819"/>
      <c r="UMJ146" s="819"/>
      <c r="UMK146" s="819"/>
      <c r="UML146" s="819"/>
      <c r="UMM146" s="819"/>
      <c r="UMN146" s="819"/>
      <c r="UMO146" s="819"/>
      <c r="UMP146" s="819"/>
      <c r="UMQ146" s="819"/>
      <c r="UMR146" s="819"/>
      <c r="UMS146" s="819"/>
      <c r="UMT146" s="819"/>
      <c r="UMU146" s="819"/>
      <c r="UMV146" s="819"/>
      <c r="UMW146" s="819"/>
      <c r="UMX146" s="819"/>
      <c r="UMY146" s="819"/>
      <c r="UMZ146" s="819"/>
      <c r="UNA146" s="819"/>
      <c r="UNB146" s="819"/>
      <c r="UNC146" s="819"/>
      <c r="UND146" s="819"/>
      <c r="UNE146" s="819"/>
      <c r="UNF146" s="819"/>
      <c r="UNG146" s="819"/>
      <c r="UNH146" s="819"/>
      <c r="UNI146" s="819"/>
      <c r="UNJ146" s="819"/>
      <c r="UNK146" s="819"/>
      <c r="UNL146" s="819"/>
      <c r="UNM146" s="819"/>
      <c r="UNN146" s="819"/>
      <c r="UNO146" s="819"/>
      <c r="UNP146" s="819"/>
      <c r="UNQ146" s="819"/>
      <c r="UNR146" s="819"/>
      <c r="UNS146" s="819"/>
      <c r="UNT146" s="819"/>
      <c r="UNU146" s="819"/>
      <c r="UNV146" s="819"/>
      <c r="UNW146" s="819"/>
      <c r="UNX146" s="819"/>
      <c r="UNY146" s="819"/>
      <c r="UNZ146" s="819"/>
      <c r="UOA146" s="819"/>
      <c r="UOB146" s="819"/>
      <c r="UOC146" s="819"/>
      <c r="UOD146" s="819"/>
      <c r="UOE146" s="819"/>
      <c r="UOF146" s="819"/>
      <c r="UOG146" s="819"/>
      <c r="UOH146" s="819"/>
      <c r="UOI146" s="819"/>
      <c r="UOJ146" s="819"/>
      <c r="UOK146" s="819"/>
      <c r="UOL146" s="819"/>
      <c r="UOM146" s="819"/>
      <c r="UON146" s="819"/>
      <c r="UOO146" s="819"/>
      <c r="UOP146" s="819"/>
      <c r="UOQ146" s="819"/>
      <c r="UOR146" s="819"/>
      <c r="UOS146" s="819"/>
      <c r="UOT146" s="819"/>
      <c r="UOU146" s="819"/>
      <c r="UOV146" s="819"/>
      <c r="UOW146" s="819"/>
      <c r="UOX146" s="819"/>
      <c r="UOY146" s="819"/>
      <c r="UOZ146" s="819"/>
      <c r="UPA146" s="819"/>
      <c r="UPB146" s="819"/>
      <c r="UPC146" s="819"/>
      <c r="UPD146" s="819"/>
      <c r="UPE146" s="819"/>
      <c r="UPF146" s="819"/>
      <c r="UPG146" s="819"/>
      <c r="UPH146" s="819"/>
      <c r="UPI146" s="819"/>
      <c r="UPJ146" s="819"/>
      <c r="UPK146" s="819"/>
      <c r="UPL146" s="819"/>
      <c r="UPM146" s="819"/>
      <c r="UPN146" s="819"/>
      <c r="UPO146" s="819"/>
      <c r="UPP146" s="819"/>
      <c r="UPQ146" s="819"/>
      <c r="UPR146" s="819"/>
      <c r="UPS146" s="819"/>
      <c r="UPT146" s="819"/>
      <c r="UPU146" s="819"/>
      <c r="UPV146" s="819"/>
      <c r="UPW146" s="819"/>
      <c r="UPX146" s="819"/>
      <c r="UPY146" s="819"/>
      <c r="UPZ146" s="819"/>
      <c r="UQA146" s="819"/>
      <c r="UQB146" s="819"/>
      <c r="UQC146" s="819"/>
      <c r="UQD146" s="819"/>
      <c r="UQE146" s="819"/>
      <c r="UQF146" s="819"/>
      <c r="UQG146" s="819"/>
      <c r="UQH146" s="819"/>
      <c r="UQI146" s="819"/>
      <c r="UQJ146" s="819"/>
      <c r="UQK146" s="819"/>
      <c r="UQL146" s="819"/>
      <c r="UQM146" s="819"/>
      <c r="UQN146" s="819"/>
      <c r="UQO146" s="819"/>
      <c r="UQP146" s="819"/>
      <c r="UQQ146" s="819"/>
      <c r="UQR146" s="819"/>
      <c r="UQS146" s="819"/>
      <c r="UQT146" s="819"/>
      <c r="UQU146" s="819"/>
      <c r="UQV146" s="819"/>
      <c r="UQW146" s="819"/>
      <c r="UQX146" s="819"/>
      <c r="UQY146" s="819"/>
      <c r="UQZ146" s="819"/>
      <c r="URA146" s="819"/>
      <c r="URB146" s="819"/>
      <c r="URC146" s="819"/>
      <c r="URD146" s="819"/>
      <c r="URE146" s="819"/>
      <c r="URF146" s="819"/>
      <c r="URG146" s="819"/>
      <c r="URH146" s="819"/>
      <c r="URI146" s="819"/>
      <c r="URJ146" s="819"/>
      <c r="URK146" s="819"/>
      <c r="URL146" s="819"/>
      <c r="URM146" s="819"/>
      <c r="URN146" s="819"/>
      <c r="URO146" s="819"/>
      <c r="URP146" s="819"/>
      <c r="URQ146" s="819"/>
      <c r="URR146" s="819"/>
      <c r="URS146" s="819"/>
      <c r="URT146" s="819"/>
      <c r="URU146" s="819"/>
      <c r="URV146" s="819"/>
      <c r="URW146" s="819"/>
      <c r="URX146" s="819"/>
      <c r="URY146" s="819"/>
      <c r="URZ146" s="819"/>
      <c r="USA146" s="819"/>
      <c r="USB146" s="819"/>
      <c r="USC146" s="819"/>
      <c r="USD146" s="819"/>
      <c r="USE146" s="819"/>
      <c r="USF146" s="819"/>
      <c r="USG146" s="819"/>
      <c r="USH146" s="819"/>
      <c r="USI146" s="819"/>
      <c r="USJ146" s="819"/>
      <c r="USK146" s="819"/>
      <c r="USL146" s="819"/>
      <c r="USM146" s="819"/>
      <c r="USN146" s="819"/>
      <c r="USO146" s="819"/>
      <c r="USP146" s="819"/>
      <c r="USQ146" s="819"/>
      <c r="USR146" s="819"/>
      <c r="USS146" s="819"/>
      <c r="UST146" s="819"/>
      <c r="USU146" s="819"/>
      <c r="USV146" s="819"/>
      <c r="USW146" s="819"/>
      <c r="USX146" s="819"/>
      <c r="USY146" s="819"/>
      <c r="USZ146" s="819"/>
      <c r="UTA146" s="819"/>
      <c r="UTB146" s="819"/>
      <c r="UTC146" s="819"/>
      <c r="UTD146" s="819"/>
      <c r="UTE146" s="819"/>
      <c r="UTF146" s="819"/>
      <c r="UTG146" s="819"/>
      <c r="UTH146" s="819"/>
      <c r="UTI146" s="819"/>
      <c r="UTJ146" s="819"/>
      <c r="UTK146" s="819"/>
      <c r="UTL146" s="819"/>
      <c r="UTM146" s="819"/>
      <c r="UTN146" s="819"/>
      <c r="UTO146" s="819"/>
      <c r="UTP146" s="819"/>
      <c r="UTQ146" s="819"/>
      <c r="UTR146" s="819"/>
      <c r="UTS146" s="819"/>
      <c r="UTT146" s="819"/>
      <c r="UTU146" s="819"/>
      <c r="UTV146" s="819"/>
      <c r="UTW146" s="819"/>
      <c r="UTX146" s="819"/>
      <c r="UTY146" s="819"/>
      <c r="UTZ146" s="819"/>
      <c r="UUA146" s="819"/>
      <c r="UUB146" s="819"/>
      <c r="UUC146" s="819"/>
      <c r="UUD146" s="819"/>
      <c r="UUE146" s="819"/>
      <c r="UUF146" s="819"/>
      <c r="UUG146" s="819"/>
      <c r="UUH146" s="819"/>
      <c r="UUI146" s="819"/>
      <c r="UUJ146" s="819"/>
      <c r="UUK146" s="819"/>
      <c r="UUL146" s="819"/>
      <c r="UUM146" s="819"/>
      <c r="UUN146" s="819"/>
      <c r="UUO146" s="819"/>
      <c r="UUP146" s="819"/>
      <c r="UUQ146" s="819"/>
      <c r="UUR146" s="819"/>
      <c r="UUS146" s="819"/>
      <c r="UUT146" s="819"/>
      <c r="UUU146" s="819"/>
      <c r="UUV146" s="819"/>
      <c r="UUW146" s="819"/>
      <c r="UUX146" s="819"/>
      <c r="UUY146" s="819"/>
      <c r="UUZ146" s="819"/>
      <c r="UVA146" s="819"/>
      <c r="UVB146" s="819"/>
      <c r="UVC146" s="819"/>
      <c r="UVD146" s="819"/>
      <c r="UVE146" s="819"/>
      <c r="UVF146" s="819"/>
      <c r="UVG146" s="819"/>
      <c r="UVH146" s="819"/>
      <c r="UVI146" s="819"/>
      <c r="UVJ146" s="819"/>
      <c r="UVK146" s="819"/>
      <c r="UVL146" s="819"/>
      <c r="UVM146" s="819"/>
      <c r="UVN146" s="819"/>
      <c r="UVO146" s="819"/>
      <c r="UVP146" s="819"/>
      <c r="UVQ146" s="819"/>
      <c r="UVR146" s="819"/>
      <c r="UVS146" s="819"/>
      <c r="UVT146" s="819"/>
      <c r="UVU146" s="819"/>
      <c r="UVV146" s="819"/>
      <c r="UVW146" s="819"/>
      <c r="UVX146" s="819"/>
      <c r="UVY146" s="819"/>
      <c r="UVZ146" s="819"/>
      <c r="UWA146" s="819"/>
      <c r="UWB146" s="819"/>
      <c r="UWC146" s="819"/>
      <c r="UWD146" s="819"/>
      <c r="UWE146" s="819"/>
      <c r="UWF146" s="819"/>
      <c r="UWG146" s="819"/>
      <c r="UWH146" s="819"/>
      <c r="UWI146" s="819"/>
      <c r="UWJ146" s="819"/>
      <c r="UWK146" s="819"/>
      <c r="UWL146" s="819"/>
      <c r="UWM146" s="819"/>
      <c r="UWN146" s="819"/>
      <c r="UWO146" s="819"/>
      <c r="UWP146" s="819"/>
      <c r="UWQ146" s="819"/>
      <c r="UWR146" s="819"/>
      <c r="UWS146" s="819"/>
      <c r="UWT146" s="819"/>
      <c r="UWU146" s="819"/>
      <c r="UWV146" s="819"/>
      <c r="UWW146" s="819"/>
      <c r="UWX146" s="819"/>
      <c r="UWY146" s="819"/>
      <c r="UWZ146" s="819"/>
      <c r="UXA146" s="819"/>
      <c r="UXB146" s="819"/>
      <c r="UXC146" s="819"/>
      <c r="UXD146" s="819"/>
      <c r="UXE146" s="819"/>
      <c r="UXF146" s="819"/>
      <c r="UXG146" s="819"/>
      <c r="UXH146" s="819"/>
      <c r="UXI146" s="819"/>
      <c r="UXJ146" s="819"/>
      <c r="UXK146" s="819"/>
      <c r="UXL146" s="819"/>
      <c r="UXM146" s="819"/>
      <c r="UXN146" s="819"/>
      <c r="UXO146" s="819"/>
      <c r="UXP146" s="819"/>
      <c r="UXQ146" s="819"/>
      <c r="UXR146" s="819"/>
      <c r="UXS146" s="819"/>
      <c r="UXT146" s="819"/>
      <c r="UXU146" s="819"/>
      <c r="UXV146" s="819"/>
      <c r="UXW146" s="819"/>
      <c r="UXX146" s="819"/>
      <c r="UXY146" s="819"/>
      <c r="UXZ146" s="819"/>
      <c r="UYA146" s="819"/>
      <c r="UYB146" s="819"/>
      <c r="UYC146" s="819"/>
      <c r="UYD146" s="819"/>
      <c r="UYE146" s="819"/>
      <c r="UYF146" s="819"/>
      <c r="UYG146" s="819"/>
      <c r="UYH146" s="819"/>
      <c r="UYI146" s="819"/>
      <c r="UYJ146" s="819"/>
      <c r="UYK146" s="819"/>
      <c r="UYL146" s="819"/>
      <c r="UYM146" s="819"/>
      <c r="UYN146" s="819"/>
      <c r="UYO146" s="819"/>
      <c r="UYP146" s="819"/>
      <c r="UYQ146" s="819"/>
      <c r="UYR146" s="819"/>
      <c r="UYS146" s="819"/>
      <c r="UYT146" s="819"/>
      <c r="UYU146" s="819"/>
      <c r="UYV146" s="819"/>
      <c r="UYW146" s="819"/>
      <c r="UYX146" s="819"/>
      <c r="UYY146" s="819"/>
      <c r="UYZ146" s="819"/>
      <c r="UZA146" s="819"/>
      <c r="UZB146" s="819"/>
      <c r="UZC146" s="819"/>
      <c r="UZD146" s="819"/>
      <c r="UZE146" s="819"/>
      <c r="UZF146" s="819"/>
      <c r="UZG146" s="819"/>
      <c r="UZH146" s="819"/>
      <c r="UZI146" s="819"/>
      <c r="UZJ146" s="819"/>
      <c r="UZK146" s="819"/>
      <c r="UZL146" s="819"/>
      <c r="UZM146" s="819"/>
      <c r="UZN146" s="819"/>
      <c r="UZO146" s="819"/>
      <c r="UZP146" s="819"/>
      <c r="UZQ146" s="819"/>
      <c r="UZR146" s="819"/>
      <c r="UZS146" s="819"/>
      <c r="UZT146" s="819"/>
      <c r="UZU146" s="819"/>
      <c r="UZV146" s="819"/>
      <c r="UZW146" s="819"/>
      <c r="UZX146" s="819"/>
      <c r="UZY146" s="819"/>
      <c r="UZZ146" s="819"/>
      <c r="VAA146" s="819"/>
      <c r="VAB146" s="819"/>
      <c r="VAC146" s="819"/>
      <c r="VAD146" s="819"/>
      <c r="VAE146" s="819"/>
      <c r="VAF146" s="819"/>
      <c r="VAG146" s="819"/>
      <c r="VAH146" s="819"/>
      <c r="VAI146" s="819"/>
      <c r="VAJ146" s="819"/>
      <c r="VAK146" s="819"/>
      <c r="VAL146" s="819"/>
      <c r="VAM146" s="819"/>
      <c r="VAN146" s="819"/>
      <c r="VAO146" s="819"/>
      <c r="VAP146" s="819"/>
      <c r="VAQ146" s="819"/>
      <c r="VAR146" s="819"/>
      <c r="VAS146" s="819"/>
      <c r="VAT146" s="819"/>
      <c r="VAU146" s="819"/>
      <c r="VAV146" s="819"/>
      <c r="VAW146" s="819"/>
      <c r="VAX146" s="819"/>
      <c r="VAY146" s="819"/>
      <c r="VAZ146" s="819"/>
      <c r="VBA146" s="819"/>
      <c r="VBB146" s="819"/>
      <c r="VBC146" s="819"/>
      <c r="VBD146" s="819"/>
      <c r="VBE146" s="819"/>
      <c r="VBF146" s="819"/>
      <c r="VBG146" s="819"/>
      <c r="VBH146" s="819"/>
      <c r="VBI146" s="819"/>
      <c r="VBJ146" s="819"/>
      <c r="VBK146" s="819"/>
      <c r="VBL146" s="819"/>
      <c r="VBM146" s="819"/>
      <c r="VBN146" s="819"/>
      <c r="VBO146" s="819"/>
      <c r="VBP146" s="819"/>
      <c r="VBQ146" s="819"/>
      <c r="VBR146" s="819"/>
      <c r="VBS146" s="819"/>
      <c r="VBT146" s="819"/>
      <c r="VBU146" s="819"/>
      <c r="VBV146" s="819"/>
      <c r="VBW146" s="819"/>
      <c r="VBX146" s="819"/>
      <c r="VBY146" s="819"/>
      <c r="VBZ146" s="819"/>
      <c r="VCA146" s="819"/>
      <c r="VCB146" s="819"/>
      <c r="VCC146" s="819"/>
      <c r="VCD146" s="819"/>
      <c r="VCE146" s="819"/>
      <c r="VCF146" s="819"/>
      <c r="VCG146" s="819"/>
      <c r="VCH146" s="819"/>
      <c r="VCI146" s="819"/>
      <c r="VCJ146" s="819"/>
      <c r="VCK146" s="819"/>
      <c r="VCL146" s="819"/>
      <c r="VCM146" s="819"/>
      <c r="VCN146" s="819"/>
      <c r="VCO146" s="819"/>
      <c r="VCP146" s="819"/>
      <c r="VCQ146" s="819"/>
      <c r="VCR146" s="819"/>
      <c r="VCS146" s="819"/>
      <c r="VCT146" s="819"/>
      <c r="VCU146" s="819"/>
      <c r="VCV146" s="819"/>
      <c r="VCW146" s="819"/>
      <c r="VCX146" s="819"/>
      <c r="VCY146" s="819"/>
      <c r="VCZ146" s="819"/>
      <c r="VDA146" s="819"/>
      <c r="VDB146" s="819"/>
      <c r="VDC146" s="819"/>
      <c r="VDD146" s="819"/>
      <c r="VDE146" s="819"/>
      <c r="VDF146" s="819"/>
      <c r="VDG146" s="819"/>
      <c r="VDH146" s="819"/>
      <c r="VDI146" s="819"/>
      <c r="VDJ146" s="819"/>
      <c r="VDK146" s="819"/>
      <c r="VDL146" s="819"/>
      <c r="VDM146" s="819"/>
      <c r="VDN146" s="819"/>
      <c r="VDO146" s="819"/>
      <c r="VDP146" s="819"/>
      <c r="VDQ146" s="819"/>
      <c r="VDR146" s="819"/>
      <c r="VDS146" s="819"/>
      <c r="VDT146" s="819"/>
      <c r="VDU146" s="819"/>
      <c r="VDV146" s="819"/>
      <c r="VDW146" s="819"/>
      <c r="VDX146" s="819"/>
      <c r="VDY146" s="819"/>
      <c r="VDZ146" s="819"/>
      <c r="VEA146" s="819"/>
      <c r="VEB146" s="819"/>
      <c r="VEC146" s="819"/>
      <c r="VED146" s="819"/>
      <c r="VEE146" s="819"/>
      <c r="VEF146" s="819"/>
      <c r="VEG146" s="819"/>
      <c r="VEH146" s="819"/>
      <c r="VEI146" s="819"/>
      <c r="VEJ146" s="819"/>
      <c r="VEK146" s="819"/>
      <c r="VEL146" s="819"/>
      <c r="VEM146" s="819"/>
      <c r="VEN146" s="819"/>
      <c r="VEO146" s="819"/>
      <c r="VEP146" s="819"/>
      <c r="VEQ146" s="819"/>
      <c r="VER146" s="819"/>
      <c r="VES146" s="819"/>
      <c r="VET146" s="819"/>
      <c r="VEU146" s="819"/>
      <c r="VEV146" s="819"/>
      <c r="VEW146" s="819"/>
      <c r="VEX146" s="819"/>
      <c r="VEY146" s="819"/>
      <c r="VEZ146" s="819"/>
      <c r="VFA146" s="819"/>
      <c r="VFB146" s="819"/>
      <c r="VFC146" s="819"/>
      <c r="VFD146" s="819"/>
      <c r="VFE146" s="819"/>
      <c r="VFF146" s="819"/>
      <c r="VFG146" s="819"/>
      <c r="VFH146" s="819"/>
      <c r="VFI146" s="819"/>
      <c r="VFJ146" s="819"/>
      <c r="VFK146" s="819"/>
      <c r="VFL146" s="819"/>
      <c r="VFM146" s="819"/>
      <c r="VFN146" s="819"/>
      <c r="VFO146" s="819"/>
      <c r="VFP146" s="819"/>
      <c r="VFQ146" s="819"/>
      <c r="VFR146" s="819"/>
      <c r="VFS146" s="819"/>
      <c r="VFT146" s="819"/>
      <c r="VFU146" s="819"/>
      <c r="VFV146" s="819"/>
      <c r="VFW146" s="819"/>
      <c r="VFX146" s="819"/>
      <c r="VFY146" s="819"/>
      <c r="VFZ146" s="819"/>
      <c r="VGA146" s="819"/>
      <c r="VGB146" s="819"/>
      <c r="VGC146" s="819"/>
      <c r="VGD146" s="819"/>
      <c r="VGE146" s="819"/>
      <c r="VGF146" s="819"/>
      <c r="VGG146" s="819"/>
      <c r="VGH146" s="819"/>
      <c r="VGI146" s="819"/>
      <c r="VGJ146" s="819"/>
      <c r="VGK146" s="819"/>
      <c r="VGL146" s="819"/>
      <c r="VGM146" s="819"/>
      <c r="VGN146" s="819"/>
      <c r="VGO146" s="819"/>
      <c r="VGP146" s="819"/>
      <c r="VGQ146" s="819"/>
      <c r="VGR146" s="819"/>
      <c r="VGS146" s="819"/>
      <c r="VGT146" s="819"/>
      <c r="VGU146" s="819"/>
      <c r="VGV146" s="819"/>
      <c r="VGW146" s="819"/>
      <c r="VGX146" s="819"/>
      <c r="VGY146" s="819"/>
      <c r="VGZ146" s="819"/>
      <c r="VHA146" s="819"/>
      <c r="VHB146" s="819"/>
      <c r="VHC146" s="819"/>
      <c r="VHD146" s="819"/>
      <c r="VHE146" s="819"/>
      <c r="VHF146" s="819"/>
      <c r="VHG146" s="819"/>
      <c r="VHH146" s="819"/>
      <c r="VHI146" s="819"/>
      <c r="VHJ146" s="819"/>
      <c r="VHK146" s="819"/>
      <c r="VHL146" s="819"/>
      <c r="VHM146" s="819"/>
      <c r="VHN146" s="819"/>
      <c r="VHO146" s="819"/>
      <c r="VHP146" s="819"/>
      <c r="VHQ146" s="819"/>
      <c r="VHR146" s="819"/>
      <c r="VHS146" s="819"/>
      <c r="VHT146" s="819"/>
      <c r="VHU146" s="819"/>
      <c r="VHV146" s="819"/>
      <c r="VHW146" s="819"/>
      <c r="VHX146" s="819"/>
      <c r="VHY146" s="819"/>
      <c r="VHZ146" s="819"/>
      <c r="VIA146" s="819"/>
      <c r="VIB146" s="819"/>
      <c r="VIC146" s="819"/>
      <c r="VID146" s="819"/>
      <c r="VIE146" s="819"/>
      <c r="VIF146" s="819"/>
      <c r="VIG146" s="819"/>
      <c r="VIH146" s="819"/>
      <c r="VII146" s="819"/>
      <c r="VIJ146" s="819"/>
      <c r="VIK146" s="819"/>
      <c r="VIL146" s="819"/>
      <c r="VIM146" s="819"/>
      <c r="VIN146" s="819"/>
      <c r="VIO146" s="819"/>
      <c r="VIP146" s="819"/>
      <c r="VIQ146" s="819"/>
      <c r="VIR146" s="819"/>
      <c r="VIS146" s="819"/>
      <c r="VIT146" s="819"/>
      <c r="VIU146" s="819"/>
      <c r="VIV146" s="819"/>
      <c r="VIW146" s="819"/>
      <c r="VIX146" s="819"/>
      <c r="VIY146" s="819"/>
      <c r="VIZ146" s="819"/>
      <c r="VJA146" s="819"/>
      <c r="VJB146" s="819"/>
      <c r="VJC146" s="819"/>
      <c r="VJD146" s="819"/>
      <c r="VJE146" s="819"/>
      <c r="VJF146" s="819"/>
      <c r="VJG146" s="819"/>
      <c r="VJH146" s="819"/>
      <c r="VJI146" s="819"/>
      <c r="VJJ146" s="819"/>
      <c r="VJK146" s="819"/>
      <c r="VJL146" s="819"/>
      <c r="VJM146" s="819"/>
      <c r="VJN146" s="819"/>
      <c r="VJO146" s="819"/>
      <c r="VJP146" s="819"/>
      <c r="VJQ146" s="819"/>
      <c r="VJR146" s="819"/>
      <c r="VJS146" s="819"/>
      <c r="VJT146" s="819"/>
      <c r="VJU146" s="819"/>
      <c r="VJV146" s="819"/>
      <c r="VJW146" s="819"/>
      <c r="VJX146" s="819"/>
      <c r="VJY146" s="819"/>
      <c r="VJZ146" s="819"/>
      <c r="VKA146" s="819"/>
      <c r="VKB146" s="819"/>
      <c r="VKC146" s="819"/>
      <c r="VKD146" s="819"/>
      <c r="VKE146" s="819"/>
      <c r="VKF146" s="819"/>
      <c r="VKG146" s="819"/>
      <c r="VKH146" s="819"/>
      <c r="VKI146" s="819"/>
      <c r="VKJ146" s="819"/>
      <c r="VKK146" s="819"/>
      <c r="VKL146" s="819"/>
      <c r="VKM146" s="819"/>
      <c r="VKN146" s="819"/>
      <c r="VKO146" s="819"/>
      <c r="VKP146" s="819"/>
      <c r="VKQ146" s="819"/>
      <c r="VKR146" s="819"/>
      <c r="VKS146" s="819"/>
      <c r="VKT146" s="819"/>
      <c r="VKU146" s="819"/>
      <c r="VKV146" s="819"/>
      <c r="VKW146" s="819"/>
      <c r="VKX146" s="819"/>
      <c r="VKY146" s="819"/>
      <c r="VKZ146" s="819"/>
      <c r="VLA146" s="819"/>
      <c r="VLB146" s="819"/>
      <c r="VLC146" s="819"/>
      <c r="VLD146" s="819"/>
      <c r="VLE146" s="819"/>
      <c r="VLF146" s="819"/>
      <c r="VLG146" s="819"/>
      <c r="VLH146" s="819"/>
      <c r="VLI146" s="819"/>
      <c r="VLJ146" s="819"/>
      <c r="VLK146" s="819"/>
      <c r="VLL146" s="819"/>
      <c r="VLM146" s="819"/>
      <c r="VLN146" s="819"/>
      <c r="VLO146" s="819"/>
      <c r="VLP146" s="819"/>
      <c r="VLQ146" s="819"/>
      <c r="VLR146" s="819"/>
      <c r="VLS146" s="819"/>
      <c r="VLT146" s="819"/>
      <c r="VLU146" s="819"/>
      <c r="VLV146" s="819"/>
      <c r="VLW146" s="819"/>
      <c r="VLX146" s="819"/>
      <c r="VLY146" s="819"/>
      <c r="VLZ146" s="819"/>
      <c r="VMA146" s="819"/>
      <c r="VMB146" s="819"/>
      <c r="VMC146" s="819"/>
      <c r="VMD146" s="819"/>
      <c r="VME146" s="819"/>
      <c r="VMF146" s="819"/>
      <c r="VMG146" s="819"/>
      <c r="VMH146" s="819"/>
      <c r="VMI146" s="819"/>
      <c r="VMJ146" s="819"/>
      <c r="VMK146" s="819"/>
      <c r="VML146" s="819"/>
      <c r="VMM146" s="819"/>
      <c r="VMN146" s="819"/>
      <c r="VMO146" s="819"/>
      <c r="VMP146" s="819"/>
      <c r="VMQ146" s="819"/>
      <c r="VMR146" s="819"/>
      <c r="VMS146" s="819"/>
      <c r="VMT146" s="819"/>
      <c r="VMU146" s="819"/>
      <c r="VMV146" s="819"/>
      <c r="VMW146" s="819"/>
      <c r="VMX146" s="819"/>
      <c r="VMY146" s="819"/>
      <c r="VMZ146" s="819"/>
      <c r="VNA146" s="819"/>
      <c r="VNB146" s="819"/>
      <c r="VNC146" s="819"/>
      <c r="VND146" s="819"/>
      <c r="VNE146" s="819"/>
      <c r="VNF146" s="819"/>
      <c r="VNG146" s="819"/>
      <c r="VNH146" s="819"/>
      <c r="VNI146" s="819"/>
      <c r="VNJ146" s="819"/>
      <c r="VNK146" s="819"/>
      <c r="VNL146" s="819"/>
      <c r="VNM146" s="819"/>
      <c r="VNN146" s="819"/>
      <c r="VNO146" s="819"/>
      <c r="VNP146" s="819"/>
      <c r="VNQ146" s="819"/>
      <c r="VNR146" s="819"/>
      <c r="VNS146" s="819"/>
      <c r="VNT146" s="819"/>
      <c r="VNU146" s="819"/>
      <c r="VNV146" s="819"/>
      <c r="VNW146" s="819"/>
      <c r="VNX146" s="819"/>
      <c r="VNY146" s="819"/>
      <c r="VNZ146" s="819"/>
      <c r="VOA146" s="819"/>
      <c r="VOB146" s="819"/>
      <c r="VOC146" s="819"/>
      <c r="VOD146" s="819"/>
      <c r="VOE146" s="819"/>
      <c r="VOF146" s="819"/>
      <c r="VOG146" s="819"/>
      <c r="VOH146" s="819"/>
      <c r="VOI146" s="819"/>
      <c r="VOJ146" s="819"/>
      <c r="VOK146" s="819"/>
      <c r="VOL146" s="819"/>
      <c r="VOM146" s="819"/>
      <c r="VON146" s="819"/>
      <c r="VOO146" s="819"/>
      <c r="VOP146" s="819"/>
      <c r="VOQ146" s="819"/>
      <c r="VOR146" s="819"/>
      <c r="VOS146" s="819"/>
      <c r="VOT146" s="819"/>
      <c r="VOU146" s="819"/>
      <c r="VOV146" s="819"/>
      <c r="VOW146" s="819"/>
      <c r="VOX146" s="819"/>
      <c r="VOY146" s="819"/>
      <c r="VOZ146" s="819"/>
      <c r="VPA146" s="819"/>
      <c r="VPB146" s="819"/>
      <c r="VPC146" s="819"/>
      <c r="VPD146" s="819"/>
      <c r="VPE146" s="819"/>
      <c r="VPF146" s="819"/>
      <c r="VPG146" s="819"/>
      <c r="VPH146" s="819"/>
      <c r="VPI146" s="819"/>
      <c r="VPJ146" s="819"/>
      <c r="VPK146" s="819"/>
      <c r="VPL146" s="819"/>
      <c r="VPM146" s="819"/>
      <c r="VPN146" s="819"/>
      <c r="VPO146" s="819"/>
      <c r="VPP146" s="819"/>
      <c r="VPQ146" s="819"/>
      <c r="VPR146" s="819"/>
      <c r="VPS146" s="819"/>
      <c r="VPT146" s="819"/>
      <c r="VPU146" s="819"/>
      <c r="VPV146" s="819"/>
      <c r="VPW146" s="819"/>
      <c r="VPX146" s="819"/>
      <c r="VPY146" s="819"/>
      <c r="VPZ146" s="819"/>
      <c r="VQA146" s="819"/>
      <c r="VQB146" s="819"/>
      <c r="VQC146" s="819"/>
      <c r="VQD146" s="819"/>
      <c r="VQE146" s="819"/>
      <c r="VQF146" s="819"/>
      <c r="VQG146" s="819"/>
      <c r="VQH146" s="819"/>
      <c r="VQI146" s="819"/>
      <c r="VQJ146" s="819"/>
      <c r="VQK146" s="819"/>
      <c r="VQL146" s="819"/>
      <c r="VQM146" s="819"/>
      <c r="VQN146" s="819"/>
      <c r="VQO146" s="819"/>
      <c r="VQP146" s="819"/>
      <c r="VQQ146" s="819"/>
      <c r="VQR146" s="819"/>
      <c r="VQS146" s="819"/>
      <c r="VQT146" s="819"/>
      <c r="VQU146" s="819"/>
      <c r="VQV146" s="819"/>
      <c r="VQW146" s="819"/>
      <c r="VQX146" s="819"/>
      <c r="VQY146" s="819"/>
      <c r="VQZ146" s="819"/>
      <c r="VRA146" s="819"/>
      <c r="VRB146" s="819"/>
      <c r="VRC146" s="819"/>
      <c r="VRD146" s="819"/>
      <c r="VRE146" s="819"/>
      <c r="VRF146" s="819"/>
      <c r="VRG146" s="819"/>
      <c r="VRH146" s="819"/>
      <c r="VRI146" s="819"/>
      <c r="VRJ146" s="819"/>
      <c r="VRK146" s="819"/>
      <c r="VRL146" s="819"/>
      <c r="VRM146" s="819"/>
      <c r="VRN146" s="819"/>
      <c r="VRO146" s="819"/>
      <c r="VRP146" s="819"/>
      <c r="VRQ146" s="819"/>
      <c r="VRR146" s="819"/>
      <c r="VRS146" s="819"/>
      <c r="VRT146" s="819"/>
      <c r="VRU146" s="819"/>
      <c r="VRV146" s="819"/>
      <c r="VRW146" s="819"/>
      <c r="VRX146" s="819"/>
      <c r="VRY146" s="819"/>
      <c r="VRZ146" s="819"/>
      <c r="VSA146" s="819"/>
      <c r="VSB146" s="819"/>
      <c r="VSC146" s="819"/>
      <c r="VSD146" s="819"/>
      <c r="VSE146" s="819"/>
      <c r="VSF146" s="819"/>
      <c r="VSG146" s="819"/>
      <c r="VSH146" s="819"/>
      <c r="VSI146" s="819"/>
      <c r="VSJ146" s="819"/>
      <c r="VSK146" s="819"/>
      <c r="VSL146" s="819"/>
      <c r="VSM146" s="819"/>
      <c r="VSN146" s="819"/>
      <c r="VSO146" s="819"/>
      <c r="VSP146" s="819"/>
      <c r="VSQ146" s="819"/>
      <c r="VSR146" s="819"/>
      <c r="VSS146" s="819"/>
      <c r="VST146" s="819"/>
      <c r="VSU146" s="819"/>
      <c r="VSV146" s="819"/>
      <c r="VSW146" s="819"/>
      <c r="VSX146" s="819"/>
      <c r="VSY146" s="819"/>
      <c r="VSZ146" s="819"/>
      <c r="VTA146" s="819"/>
      <c r="VTB146" s="819"/>
      <c r="VTC146" s="819"/>
      <c r="VTD146" s="819"/>
      <c r="VTE146" s="819"/>
      <c r="VTF146" s="819"/>
      <c r="VTG146" s="819"/>
      <c r="VTH146" s="819"/>
      <c r="VTI146" s="819"/>
      <c r="VTJ146" s="819"/>
      <c r="VTK146" s="819"/>
      <c r="VTL146" s="819"/>
      <c r="VTM146" s="819"/>
      <c r="VTN146" s="819"/>
      <c r="VTO146" s="819"/>
      <c r="VTP146" s="819"/>
      <c r="VTQ146" s="819"/>
      <c r="VTR146" s="819"/>
      <c r="VTS146" s="819"/>
      <c r="VTT146" s="819"/>
      <c r="VTU146" s="819"/>
      <c r="VTV146" s="819"/>
      <c r="VTW146" s="819"/>
      <c r="VTX146" s="819"/>
      <c r="VTY146" s="819"/>
      <c r="VTZ146" s="819"/>
      <c r="VUA146" s="819"/>
      <c r="VUB146" s="819"/>
      <c r="VUC146" s="819"/>
      <c r="VUD146" s="819"/>
      <c r="VUE146" s="819"/>
      <c r="VUF146" s="819"/>
      <c r="VUG146" s="819"/>
      <c r="VUH146" s="819"/>
      <c r="VUI146" s="819"/>
      <c r="VUJ146" s="819"/>
      <c r="VUK146" s="819"/>
      <c r="VUL146" s="819"/>
      <c r="VUM146" s="819"/>
      <c r="VUN146" s="819"/>
      <c r="VUO146" s="819"/>
      <c r="VUP146" s="819"/>
      <c r="VUQ146" s="819"/>
      <c r="VUR146" s="819"/>
      <c r="VUS146" s="819"/>
      <c r="VUT146" s="819"/>
      <c r="VUU146" s="819"/>
      <c r="VUV146" s="819"/>
      <c r="VUW146" s="819"/>
      <c r="VUX146" s="819"/>
      <c r="VUY146" s="819"/>
      <c r="VUZ146" s="819"/>
      <c r="VVA146" s="819"/>
      <c r="VVB146" s="819"/>
      <c r="VVC146" s="819"/>
      <c r="VVD146" s="819"/>
      <c r="VVE146" s="819"/>
      <c r="VVF146" s="819"/>
      <c r="VVG146" s="819"/>
      <c r="VVH146" s="819"/>
      <c r="VVI146" s="819"/>
      <c r="VVJ146" s="819"/>
      <c r="VVK146" s="819"/>
      <c r="VVL146" s="819"/>
      <c r="VVM146" s="819"/>
      <c r="VVN146" s="819"/>
      <c r="VVO146" s="819"/>
      <c r="VVP146" s="819"/>
      <c r="VVQ146" s="819"/>
      <c r="VVR146" s="819"/>
      <c r="VVS146" s="819"/>
      <c r="VVT146" s="819"/>
      <c r="VVU146" s="819"/>
      <c r="VVV146" s="819"/>
      <c r="VVW146" s="819"/>
      <c r="VVX146" s="819"/>
      <c r="VVY146" s="819"/>
      <c r="VVZ146" s="819"/>
      <c r="VWA146" s="819"/>
      <c r="VWB146" s="819"/>
      <c r="VWC146" s="819"/>
      <c r="VWD146" s="819"/>
      <c r="VWE146" s="819"/>
      <c r="VWF146" s="819"/>
      <c r="VWG146" s="819"/>
      <c r="VWH146" s="819"/>
      <c r="VWI146" s="819"/>
      <c r="VWJ146" s="819"/>
      <c r="VWK146" s="819"/>
      <c r="VWL146" s="819"/>
      <c r="VWM146" s="819"/>
      <c r="VWN146" s="819"/>
      <c r="VWO146" s="819"/>
      <c r="VWP146" s="819"/>
      <c r="VWQ146" s="819"/>
      <c r="VWR146" s="819"/>
      <c r="VWS146" s="819"/>
      <c r="VWT146" s="819"/>
      <c r="VWU146" s="819"/>
      <c r="VWV146" s="819"/>
      <c r="VWW146" s="819"/>
      <c r="VWX146" s="819"/>
      <c r="VWY146" s="819"/>
      <c r="VWZ146" s="819"/>
      <c r="VXA146" s="819"/>
      <c r="VXB146" s="819"/>
      <c r="VXC146" s="819"/>
      <c r="VXD146" s="819"/>
      <c r="VXE146" s="819"/>
      <c r="VXF146" s="819"/>
      <c r="VXG146" s="819"/>
      <c r="VXH146" s="819"/>
      <c r="VXI146" s="819"/>
      <c r="VXJ146" s="819"/>
      <c r="VXK146" s="819"/>
      <c r="VXL146" s="819"/>
      <c r="VXM146" s="819"/>
      <c r="VXN146" s="819"/>
      <c r="VXO146" s="819"/>
      <c r="VXP146" s="819"/>
      <c r="VXQ146" s="819"/>
      <c r="VXR146" s="819"/>
      <c r="VXS146" s="819"/>
      <c r="VXT146" s="819"/>
      <c r="VXU146" s="819"/>
      <c r="VXV146" s="819"/>
      <c r="VXW146" s="819"/>
      <c r="VXX146" s="819"/>
      <c r="VXY146" s="819"/>
      <c r="VXZ146" s="819"/>
      <c r="VYA146" s="819"/>
      <c r="VYB146" s="819"/>
      <c r="VYC146" s="819"/>
      <c r="VYD146" s="819"/>
      <c r="VYE146" s="819"/>
      <c r="VYF146" s="819"/>
      <c r="VYG146" s="819"/>
      <c r="VYH146" s="819"/>
      <c r="VYI146" s="819"/>
      <c r="VYJ146" s="819"/>
      <c r="VYK146" s="819"/>
      <c r="VYL146" s="819"/>
      <c r="VYM146" s="819"/>
      <c r="VYN146" s="819"/>
      <c r="VYO146" s="819"/>
      <c r="VYP146" s="819"/>
      <c r="VYQ146" s="819"/>
      <c r="VYR146" s="819"/>
      <c r="VYS146" s="819"/>
      <c r="VYT146" s="819"/>
      <c r="VYU146" s="819"/>
      <c r="VYV146" s="819"/>
      <c r="VYW146" s="819"/>
      <c r="VYX146" s="819"/>
      <c r="VYY146" s="819"/>
      <c r="VYZ146" s="819"/>
      <c r="VZA146" s="819"/>
      <c r="VZB146" s="819"/>
      <c r="VZC146" s="819"/>
      <c r="VZD146" s="819"/>
      <c r="VZE146" s="819"/>
      <c r="VZF146" s="819"/>
      <c r="VZG146" s="819"/>
      <c r="VZH146" s="819"/>
      <c r="VZI146" s="819"/>
      <c r="VZJ146" s="819"/>
      <c r="VZK146" s="819"/>
      <c r="VZL146" s="819"/>
      <c r="VZM146" s="819"/>
      <c r="VZN146" s="819"/>
      <c r="VZO146" s="819"/>
      <c r="VZP146" s="819"/>
      <c r="VZQ146" s="819"/>
      <c r="VZR146" s="819"/>
      <c r="VZS146" s="819"/>
      <c r="VZT146" s="819"/>
      <c r="VZU146" s="819"/>
      <c r="VZV146" s="819"/>
      <c r="VZW146" s="819"/>
      <c r="VZX146" s="819"/>
      <c r="VZY146" s="819"/>
      <c r="VZZ146" s="819"/>
      <c r="WAA146" s="819"/>
      <c r="WAB146" s="819"/>
      <c r="WAC146" s="819"/>
      <c r="WAD146" s="819"/>
      <c r="WAE146" s="819"/>
      <c r="WAF146" s="819"/>
      <c r="WAG146" s="819"/>
      <c r="WAH146" s="819"/>
      <c r="WAI146" s="819"/>
      <c r="WAJ146" s="819"/>
      <c r="WAK146" s="819"/>
      <c r="WAL146" s="819"/>
      <c r="WAM146" s="819"/>
      <c r="WAN146" s="819"/>
      <c r="WAO146" s="819"/>
      <c r="WAP146" s="819"/>
      <c r="WAQ146" s="819"/>
      <c r="WAR146" s="819"/>
      <c r="WAS146" s="819"/>
      <c r="WAT146" s="819"/>
      <c r="WAU146" s="819"/>
      <c r="WAV146" s="819"/>
      <c r="WAW146" s="819"/>
      <c r="WAX146" s="819"/>
      <c r="WAY146" s="819"/>
      <c r="WAZ146" s="819"/>
      <c r="WBA146" s="819"/>
      <c r="WBB146" s="819"/>
      <c r="WBC146" s="819"/>
      <c r="WBD146" s="819"/>
      <c r="WBE146" s="819"/>
      <c r="WBF146" s="819"/>
      <c r="WBG146" s="819"/>
      <c r="WBH146" s="819"/>
      <c r="WBI146" s="819"/>
      <c r="WBJ146" s="819"/>
      <c r="WBK146" s="819"/>
      <c r="WBL146" s="819"/>
      <c r="WBM146" s="819"/>
      <c r="WBN146" s="819"/>
      <c r="WBO146" s="819"/>
      <c r="WBP146" s="819"/>
      <c r="WBQ146" s="819"/>
      <c r="WBR146" s="819"/>
      <c r="WBS146" s="819"/>
      <c r="WBT146" s="819"/>
      <c r="WBU146" s="819"/>
      <c r="WBV146" s="819"/>
      <c r="WBW146" s="819"/>
      <c r="WBX146" s="819"/>
      <c r="WBY146" s="819"/>
      <c r="WBZ146" s="819"/>
      <c r="WCA146" s="819"/>
      <c r="WCB146" s="819"/>
      <c r="WCC146" s="819"/>
      <c r="WCD146" s="819"/>
      <c r="WCE146" s="819"/>
      <c r="WCF146" s="819"/>
      <c r="WCG146" s="819"/>
      <c r="WCH146" s="819"/>
      <c r="WCI146" s="819"/>
      <c r="WCJ146" s="819"/>
      <c r="WCK146" s="819"/>
      <c r="WCL146" s="819"/>
      <c r="WCM146" s="819"/>
      <c r="WCN146" s="819"/>
      <c r="WCO146" s="819"/>
      <c r="WCP146" s="819"/>
      <c r="WCQ146" s="819"/>
      <c r="WCR146" s="819"/>
      <c r="WCS146" s="819"/>
      <c r="WCT146" s="819"/>
      <c r="WCU146" s="819"/>
      <c r="WCV146" s="819"/>
      <c r="WCW146" s="819"/>
      <c r="WCX146" s="819"/>
      <c r="WCY146" s="819"/>
      <c r="WCZ146" s="819"/>
      <c r="WDA146" s="819"/>
      <c r="WDB146" s="819"/>
      <c r="WDC146" s="819"/>
      <c r="WDD146" s="819"/>
      <c r="WDE146" s="819"/>
      <c r="WDF146" s="819"/>
      <c r="WDG146" s="819"/>
      <c r="WDH146" s="819"/>
      <c r="WDI146" s="819"/>
      <c r="WDJ146" s="819"/>
      <c r="WDK146" s="819"/>
      <c r="WDL146" s="819"/>
      <c r="WDM146" s="819"/>
      <c r="WDN146" s="819"/>
      <c r="WDO146" s="819"/>
      <c r="WDP146" s="819"/>
      <c r="WDQ146" s="819"/>
      <c r="WDR146" s="819"/>
      <c r="WDS146" s="819"/>
      <c r="WDT146" s="819"/>
      <c r="WDU146" s="819"/>
      <c r="WDV146" s="819"/>
      <c r="WDW146" s="819"/>
      <c r="WDX146" s="819"/>
      <c r="WDY146" s="819"/>
      <c r="WDZ146" s="819"/>
      <c r="WEA146" s="819"/>
      <c r="WEB146" s="819"/>
      <c r="WEC146" s="819"/>
      <c r="WED146" s="819"/>
      <c r="WEE146" s="819"/>
      <c r="WEF146" s="819"/>
      <c r="WEG146" s="819"/>
      <c r="WEH146" s="819"/>
      <c r="WEI146" s="819"/>
      <c r="WEJ146" s="819"/>
      <c r="WEK146" s="819"/>
      <c r="WEL146" s="819"/>
      <c r="WEM146" s="819"/>
      <c r="WEN146" s="819"/>
      <c r="WEO146" s="819"/>
      <c r="WEP146" s="819"/>
      <c r="WEQ146" s="819"/>
      <c r="WER146" s="819"/>
      <c r="WES146" s="819"/>
      <c r="WET146" s="819"/>
      <c r="WEU146" s="819"/>
      <c r="WEV146" s="819"/>
      <c r="WEW146" s="819"/>
      <c r="WEX146" s="819"/>
      <c r="WEY146" s="819"/>
      <c r="WEZ146" s="819"/>
      <c r="WFA146" s="819"/>
      <c r="WFB146" s="819"/>
      <c r="WFC146" s="819"/>
      <c r="WFD146" s="819"/>
      <c r="WFE146" s="819"/>
      <c r="WFF146" s="819"/>
      <c r="WFG146" s="819"/>
      <c r="WFH146" s="819"/>
      <c r="WFI146" s="819"/>
      <c r="WFJ146" s="819"/>
      <c r="WFK146" s="819"/>
      <c r="WFL146" s="819"/>
      <c r="WFM146" s="819"/>
      <c r="WFN146" s="819"/>
      <c r="WFO146" s="819"/>
      <c r="WFP146" s="819"/>
      <c r="WFQ146" s="819"/>
      <c r="WFR146" s="819"/>
      <c r="WFS146" s="819"/>
      <c r="WFT146" s="819"/>
      <c r="WFU146" s="819"/>
      <c r="WFV146" s="819"/>
      <c r="WFW146" s="819"/>
      <c r="WFX146" s="819"/>
      <c r="WFY146" s="819"/>
      <c r="WFZ146" s="819"/>
      <c r="WGA146" s="819"/>
      <c r="WGB146" s="819"/>
      <c r="WGC146" s="819"/>
      <c r="WGD146" s="819"/>
      <c r="WGE146" s="819"/>
      <c r="WGF146" s="819"/>
      <c r="WGG146" s="819"/>
      <c r="WGH146" s="819"/>
      <c r="WGI146" s="819"/>
      <c r="WGJ146" s="819"/>
      <c r="WGK146" s="819"/>
      <c r="WGL146" s="819"/>
      <c r="WGM146" s="819"/>
      <c r="WGN146" s="819"/>
      <c r="WGO146" s="819"/>
      <c r="WGP146" s="819"/>
      <c r="WGQ146" s="819"/>
      <c r="WGR146" s="819"/>
      <c r="WGS146" s="819"/>
      <c r="WGT146" s="819"/>
      <c r="WGU146" s="819"/>
      <c r="WGV146" s="819"/>
      <c r="WGW146" s="819"/>
      <c r="WGX146" s="819"/>
      <c r="WGY146" s="819"/>
      <c r="WGZ146" s="819"/>
      <c r="WHA146" s="819"/>
      <c r="WHB146" s="819"/>
      <c r="WHC146" s="819"/>
      <c r="WHD146" s="819"/>
      <c r="WHE146" s="819"/>
      <c r="WHF146" s="819"/>
      <c r="WHG146" s="819"/>
      <c r="WHH146" s="819"/>
      <c r="WHI146" s="819"/>
      <c r="WHJ146" s="819"/>
      <c r="WHK146" s="819"/>
      <c r="WHL146" s="819"/>
      <c r="WHM146" s="819"/>
      <c r="WHN146" s="819"/>
      <c r="WHO146" s="819"/>
      <c r="WHP146" s="819"/>
      <c r="WHQ146" s="819"/>
      <c r="WHR146" s="819"/>
      <c r="WHS146" s="819"/>
      <c r="WHT146" s="819"/>
      <c r="WHU146" s="819"/>
      <c r="WHV146" s="819"/>
      <c r="WHW146" s="819"/>
      <c r="WHX146" s="819"/>
      <c r="WHY146" s="819"/>
      <c r="WHZ146" s="819"/>
      <c r="WIA146" s="819"/>
      <c r="WIB146" s="819"/>
      <c r="WIC146" s="819"/>
      <c r="WID146" s="819"/>
      <c r="WIE146" s="819"/>
      <c r="WIF146" s="819"/>
      <c r="WIG146" s="819"/>
      <c r="WIH146" s="819"/>
      <c r="WII146" s="819"/>
      <c r="WIJ146" s="819"/>
      <c r="WIK146" s="819"/>
      <c r="WIL146" s="819"/>
      <c r="WIM146" s="819"/>
      <c r="WIN146" s="819"/>
      <c r="WIO146" s="819"/>
      <c r="WIP146" s="819"/>
      <c r="WIQ146" s="819"/>
      <c r="WIR146" s="819"/>
      <c r="WIS146" s="819"/>
      <c r="WIT146" s="819"/>
      <c r="WIU146" s="819"/>
      <c r="WIV146" s="819"/>
      <c r="WIW146" s="819"/>
      <c r="WIX146" s="819"/>
      <c r="WIY146" s="819"/>
      <c r="WIZ146" s="819"/>
      <c r="WJA146" s="819"/>
      <c r="WJB146" s="819"/>
      <c r="WJC146" s="819"/>
      <c r="WJD146" s="819"/>
      <c r="WJE146" s="819"/>
      <c r="WJF146" s="819"/>
      <c r="WJG146" s="819"/>
      <c r="WJH146" s="819"/>
      <c r="WJI146" s="819"/>
      <c r="WJJ146" s="819"/>
      <c r="WJK146" s="819"/>
      <c r="WJL146" s="819"/>
      <c r="WJM146" s="819"/>
      <c r="WJN146" s="819"/>
      <c r="WJO146" s="819"/>
      <c r="WJP146" s="819"/>
      <c r="WJQ146" s="819"/>
      <c r="WJR146" s="819"/>
      <c r="WJS146" s="819"/>
      <c r="WJT146" s="819"/>
      <c r="WJU146" s="819"/>
      <c r="WJV146" s="819"/>
      <c r="WJW146" s="819"/>
      <c r="WJX146" s="819"/>
      <c r="WJY146" s="819"/>
      <c r="WJZ146" s="819"/>
      <c r="WKA146" s="819"/>
      <c r="WKB146" s="819"/>
      <c r="WKC146" s="819"/>
      <c r="WKD146" s="819"/>
      <c r="WKE146" s="819"/>
      <c r="WKF146" s="819"/>
      <c r="WKG146" s="819"/>
      <c r="WKH146" s="819"/>
      <c r="WKI146" s="819"/>
      <c r="WKJ146" s="819"/>
      <c r="WKK146" s="819"/>
      <c r="WKL146" s="819"/>
      <c r="WKM146" s="819"/>
      <c r="WKN146" s="819"/>
      <c r="WKO146" s="819"/>
      <c r="WKP146" s="819"/>
      <c r="WKQ146" s="819"/>
      <c r="WKR146" s="819"/>
      <c r="WKS146" s="819"/>
      <c r="WKT146" s="819"/>
      <c r="WKU146" s="819"/>
      <c r="WKV146" s="819"/>
      <c r="WKW146" s="819"/>
      <c r="WKX146" s="819"/>
      <c r="WKY146" s="819"/>
      <c r="WKZ146" s="819"/>
      <c r="WLA146" s="819"/>
      <c r="WLB146" s="819"/>
      <c r="WLC146" s="819"/>
      <c r="WLD146" s="819"/>
      <c r="WLE146" s="819"/>
      <c r="WLF146" s="819"/>
      <c r="WLG146" s="819"/>
      <c r="WLH146" s="819"/>
      <c r="WLI146" s="819"/>
      <c r="WLJ146" s="819"/>
      <c r="WLK146" s="819"/>
      <c r="WLL146" s="819"/>
      <c r="WLM146" s="819"/>
      <c r="WLN146" s="819"/>
      <c r="WLO146" s="819"/>
      <c r="WLP146" s="819"/>
      <c r="WLQ146" s="819"/>
      <c r="WLR146" s="819"/>
      <c r="WLS146" s="819"/>
      <c r="WLT146" s="819"/>
      <c r="WLU146" s="819"/>
      <c r="WLV146" s="819"/>
      <c r="WLW146" s="819"/>
      <c r="WLX146" s="819"/>
      <c r="WLY146" s="819"/>
      <c r="WLZ146" s="819"/>
      <c r="WMA146" s="819"/>
      <c r="WMB146" s="819"/>
      <c r="WMC146" s="819"/>
      <c r="WMD146" s="819"/>
      <c r="WME146" s="819"/>
      <c r="WMF146" s="819"/>
      <c r="WMG146" s="819"/>
      <c r="WMH146" s="819"/>
      <c r="WMI146" s="819"/>
      <c r="WMJ146" s="819"/>
      <c r="WMK146" s="819"/>
      <c r="WML146" s="819"/>
      <c r="WMM146" s="819"/>
      <c r="WMN146" s="819"/>
      <c r="WMO146" s="819"/>
      <c r="WMP146" s="819"/>
      <c r="WMQ146" s="819"/>
      <c r="WMR146" s="819"/>
      <c r="WMS146" s="819"/>
      <c r="WMT146" s="819"/>
      <c r="WMU146" s="819"/>
      <c r="WMV146" s="819"/>
      <c r="WMW146" s="819"/>
      <c r="WMX146" s="819"/>
      <c r="WMY146" s="819"/>
      <c r="WMZ146" s="819"/>
      <c r="WNA146" s="819"/>
      <c r="WNB146" s="819"/>
      <c r="WNC146" s="819"/>
      <c r="WND146" s="819"/>
      <c r="WNE146" s="819"/>
      <c r="WNF146" s="819"/>
      <c r="WNG146" s="819"/>
      <c r="WNH146" s="819"/>
      <c r="WNI146" s="819"/>
      <c r="WNJ146" s="819"/>
      <c r="WNK146" s="819"/>
      <c r="WNL146" s="819"/>
      <c r="WNM146" s="819"/>
      <c r="WNN146" s="819"/>
      <c r="WNO146" s="819"/>
      <c r="WNP146" s="819"/>
      <c r="WNQ146" s="819"/>
      <c r="WNR146" s="819"/>
      <c r="WNS146" s="819"/>
      <c r="WNT146" s="819"/>
      <c r="WNU146" s="819"/>
      <c r="WNV146" s="819"/>
      <c r="WNW146" s="819"/>
      <c r="WNX146" s="819"/>
      <c r="WNY146" s="819"/>
      <c r="WNZ146" s="819"/>
      <c r="WOA146" s="819"/>
      <c r="WOB146" s="819"/>
      <c r="WOC146" s="819"/>
      <c r="WOD146" s="819"/>
      <c r="WOE146" s="819"/>
      <c r="WOF146" s="819"/>
      <c r="WOG146" s="819"/>
      <c r="WOH146" s="819"/>
      <c r="WOI146" s="819"/>
      <c r="WOJ146" s="819"/>
      <c r="WOK146" s="819"/>
      <c r="WOL146" s="819"/>
      <c r="WOM146" s="819"/>
      <c r="WON146" s="819"/>
      <c r="WOO146" s="819"/>
      <c r="WOP146" s="819"/>
      <c r="WOQ146" s="819"/>
      <c r="WOR146" s="819"/>
      <c r="WOS146" s="819"/>
      <c r="WOT146" s="819"/>
      <c r="WOU146" s="819"/>
      <c r="WOV146" s="819"/>
      <c r="WOW146" s="819"/>
      <c r="WOX146" s="819"/>
      <c r="WOY146" s="819"/>
      <c r="WOZ146" s="819"/>
      <c r="WPA146" s="819"/>
      <c r="WPB146" s="819"/>
      <c r="WPC146" s="819"/>
      <c r="WPD146" s="819"/>
      <c r="WPE146" s="819"/>
      <c r="WPF146" s="819"/>
      <c r="WPG146" s="819"/>
      <c r="WPH146" s="819"/>
      <c r="WPI146" s="819"/>
      <c r="WPJ146" s="819"/>
      <c r="WPK146" s="819"/>
      <c r="WPL146" s="819"/>
      <c r="WPM146" s="819"/>
      <c r="WPN146" s="819"/>
      <c r="WPO146" s="819"/>
      <c r="WPP146" s="819"/>
      <c r="WPQ146" s="819"/>
      <c r="WPR146" s="819"/>
      <c r="WPS146" s="819"/>
      <c r="WPT146" s="819"/>
      <c r="WPU146" s="819"/>
      <c r="WPV146" s="819"/>
      <c r="WPW146" s="819"/>
      <c r="WPX146" s="819"/>
      <c r="WPY146" s="819"/>
      <c r="WPZ146" s="819"/>
      <c r="WQA146" s="819"/>
      <c r="WQB146" s="819"/>
      <c r="WQC146" s="819"/>
      <c r="WQD146" s="819"/>
      <c r="WQE146" s="819"/>
      <c r="WQF146" s="819"/>
      <c r="WQG146" s="819"/>
      <c r="WQH146" s="819"/>
      <c r="WQI146" s="819"/>
      <c r="WQJ146" s="819"/>
      <c r="WQK146" s="819"/>
      <c r="WQL146" s="819"/>
      <c r="WQM146" s="819"/>
      <c r="WQN146" s="819"/>
      <c r="WQO146" s="819"/>
      <c r="WQP146" s="819"/>
      <c r="WQQ146" s="819"/>
      <c r="WQR146" s="819"/>
      <c r="WQS146" s="819"/>
      <c r="WQT146" s="819"/>
      <c r="WQU146" s="819"/>
      <c r="WQV146" s="819"/>
      <c r="WQW146" s="819"/>
      <c r="WQX146" s="819"/>
      <c r="WQY146" s="819"/>
      <c r="WQZ146" s="819"/>
      <c r="WRA146" s="819"/>
      <c r="WRB146" s="819"/>
      <c r="WRC146" s="819"/>
      <c r="WRD146" s="819"/>
      <c r="WRE146" s="819"/>
      <c r="WRF146" s="819"/>
      <c r="WRG146" s="819"/>
      <c r="WRH146" s="819"/>
      <c r="WRI146" s="819"/>
      <c r="WRJ146" s="819"/>
      <c r="WRK146" s="819"/>
      <c r="WRL146" s="819"/>
      <c r="WRM146" s="819"/>
      <c r="WRN146" s="819"/>
      <c r="WRO146" s="819"/>
      <c r="WRP146" s="819"/>
      <c r="WRQ146" s="819"/>
      <c r="WRR146" s="819"/>
      <c r="WRS146" s="819"/>
      <c r="WRT146" s="819"/>
      <c r="WRU146" s="819"/>
      <c r="WRV146" s="819"/>
      <c r="WRW146" s="819"/>
      <c r="WRX146" s="819"/>
      <c r="WRY146" s="819"/>
      <c r="WRZ146" s="819"/>
      <c r="WSA146" s="819"/>
      <c r="WSB146" s="819"/>
      <c r="WSC146" s="819"/>
      <c r="WSD146" s="819"/>
      <c r="WSE146" s="819"/>
      <c r="WSF146" s="819"/>
      <c r="WSG146" s="819"/>
      <c r="WSH146" s="819"/>
      <c r="WSI146" s="819"/>
      <c r="WSJ146" s="819"/>
      <c r="WSK146" s="819"/>
      <c r="WSL146" s="819"/>
      <c r="WSM146" s="819"/>
      <c r="WSN146" s="819"/>
      <c r="WSO146" s="819"/>
      <c r="WSP146" s="819"/>
      <c r="WSQ146" s="819"/>
      <c r="WSR146" s="819"/>
      <c r="WSS146" s="819"/>
      <c r="WST146" s="819"/>
      <c r="WSU146" s="819"/>
      <c r="WSV146" s="819"/>
      <c r="WSW146" s="819"/>
      <c r="WSX146" s="819"/>
      <c r="WSY146" s="819"/>
      <c r="WSZ146" s="819"/>
      <c r="WTA146" s="819"/>
      <c r="WTB146" s="819"/>
      <c r="WTC146" s="819"/>
      <c r="WTD146" s="819"/>
      <c r="WTE146" s="819"/>
      <c r="WTF146" s="819"/>
      <c r="WTG146" s="819"/>
      <c r="WTH146" s="819"/>
      <c r="WTI146" s="819"/>
      <c r="WTJ146" s="819"/>
      <c r="WTK146" s="819"/>
      <c r="WTL146" s="819"/>
      <c r="WTM146" s="819"/>
      <c r="WTN146" s="819"/>
      <c r="WTO146" s="819"/>
      <c r="WTP146" s="819"/>
      <c r="WTQ146" s="819"/>
      <c r="WTR146" s="819"/>
      <c r="WTS146" s="819"/>
      <c r="WTT146" s="819"/>
      <c r="WTU146" s="819"/>
      <c r="WTV146" s="819"/>
      <c r="WTW146" s="819"/>
      <c r="WTX146" s="819"/>
      <c r="WTY146" s="819"/>
      <c r="WTZ146" s="819"/>
      <c r="WUA146" s="819"/>
      <c r="WUB146" s="819"/>
      <c r="WUC146" s="819"/>
      <c r="WUD146" s="819"/>
      <c r="WUE146" s="819"/>
      <c r="WUF146" s="819"/>
      <c r="WUG146" s="819"/>
      <c r="WUH146" s="819"/>
      <c r="WUI146" s="819"/>
      <c r="WUJ146" s="819"/>
      <c r="WUK146" s="819"/>
      <c r="WUL146" s="819"/>
      <c r="WUM146" s="819"/>
      <c r="WUN146" s="819"/>
      <c r="WUO146" s="819"/>
      <c r="WUP146" s="819"/>
      <c r="WUQ146" s="819"/>
      <c r="WUR146" s="819"/>
      <c r="WUS146" s="819"/>
      <c r="WUT146" s="819"/>
      <c r="WUU146" s="819"/>
      <c r="WUV146" s="819"/>
      <c r="WUW146" s="819"/>
      <c r="WUX146" s="819"/>
      <c r="WUY146" s="819"/>
      <c r="WUZ146" s="819"/>
      <c r="WVA146" s="819"/>
      <c r="WVB146" s="819"/>
      <c r="WVC146" s="819"/>
      <c r="WVD146" s="819"/>
      <c r="WVE146" s="819"/>
      <c r="WVF146" s="819"/>
      <c r="WVG146" s="819"/>
      <c r="WVH146" s="819"/>
      <c r="WVI146" s="819"/>
      <c r="WVJ146" s="819"/>
      <c r="WVK146" s="819"/>
      <c r="WVL146" s="819"/>
      <c r="WVM146" s="819"/>
      <c r="WVN146" s="819"/>
      <c r="WVO146" s="819"/>
      <c r="WVP146" s="819"/>
      <c r="WVQ146" s="819"/>
      <c r="WVR146" s="819"/>
      <c r="WVS146" s="819"/>
      <c r="WVT146" s="819"/>
      <c r="WVU146" s="819"/>
      <c r="WVV146" s="819"/>
      <c r="WVW146" s="819"/>
      <c r="WVX146" s="819"/>
      <c r="WVY146" s="819"/>
      <c r="WVZ146" s="819"/>
      <c r="WWA146" s="819"/>
      <c r="WWB146" s="819"/>
      <c r="WWC146" s="819"/>
      <c r="WWD146" s="819"/>
      <c r="WWE146" s="819"/>
      <c r="WWF146" s="819"/>
      <c r="WWG146" s="819"/>
      <c r="WWH146" s="819"/>
      <c r="WWI146" s="819"/>
      <c r="WWJ146" s="819"/>
      <c r="WWK146" s="819"/>
      <c r="WWL146" s="819"/>
      <c r="WWM146" s="819"/>
      <c r="WWN146" s="819"/>
      <c r="WWO146" s="819"/>
      <c r="WWP146" s="819"/>
      <c r="WWQ146" s="819"/>
      <c r="WWR146" s="819"/>
      <c r="WWS146" s="819"/>
      <c r="WWT146" s="819"/>
      <c r="WWU146" s="819"/>
      <c r="WWV146" s="819"/>
      <c r="WWW146" s="819"/>
      <c r="WWX146" s="819"/>
      <c r="WWY146" s="819"/>
      <c r="WWZ146" s="819"/>
      <c r="WXA146" s="819"/>
      <c r="WXB146" s="819"/>
      <c r="WXC146" s="819"/>
      <c r="WXD146" s="819"/>
      <c r="WXE146" s="819"/>
      <c r="WXF146" s="819"/>
      <c r="WXG146" s="819"/>
      <c r="WXH146" s="819"/>
      <c r="WXI146" s="819"/>
      <c r="WXJ146" s="819"/>
      <c r="WXK146" s="819"/>
      <c r="WXL146" s="819"/>
      <c r="WXM146" s="819"/>
      <c r="WXN146" s="819"/>
      <c r="WXO146" s="819"/>
      <c r="WXP146" s="819"/>
      <c r="WXQ146" s="819"/>
      <c r="WXR146" s="819"/>
      <c r="WXS146" s="819"/>
      <c r="WXT146" s="819"/>
      <c r="WXU146" s="819"/>
      <c r="WXV146" s="819"/>
      <c r="WXW146" s="819"/>
      <c r="WXX146" s="819"/>
      <c r="WXY146" s="819"/>
      <c r="WXZ146" s="819"/>
      <c r="WYA146" s="819"/>
      <c r="WYB146" s="819"/>
      <c r="WYC146" s="819"/>
      <c r="WYD146" s="819"/>
      <c r="WYE146" s="819"/>
      <c r="WYF146" s="819"/>
      <c r="WYG146" s="819"/>
      <c r="WYH146" s="819"/>
      <c r="WYI146" s="819"/>
      <c r="WYJ146" s="819"/>
      <c r="WYK146" s="819"/>
      <c r="WYL146" s="819"/>
      <c r="WYM146" s="819"/>
      <c r="WYN146" s="819"/>
      <c r="WYO146" s="819"/>
      <c r="WYP146" s="819"/>
      <c r="WYQ146" s="819"/>
      <c r="WYR146" s="819"/>
      <c r="WYS146" s="819"/>
      <c r="WYT146" s="819"/>
      <c r="WYU146" s="819"/>
      <c r="WYV146" s="819"/>
      <c r="WYW146" s="819"/>
      <c r="WYX146" s="819"/>
      <c r="WYY146" s="819"/>
      <c r="WYZ146" s="819"/>
      <c r="WZA146" s="819"/>
      <c r="WZB146" s="819"/>
      <c r="WZC146" s="819"/>
      <c r="WZD146" s="819"/>
      <c r="WZE146" s="819"/>
      <c r="WZF146" s="819"/>
      <c r="WZG146" s="819"/>
      <c r="WZH146" s="819"/>
      <c r="WZI146" s="819"/>
      <c r="WZJ146" s="819"/>
      <c r="WZK146" s="819"/>
      <c r="WZL146" s="819"/>
      <c r="WZM146" s="819"/>
      <c r="WZN146" s="819"/>
      <c r="WZO146" s="819"/>
      <c r="WZP146" s="819"/>
      <c r="WZQ146" s="819"/>
      <c r="WZR146" s="819"/>
      <c r="WZS146" s="819"/>
      <c r="WZT146" s="819"/>
      <c r="WZU146" s="819"/>
      <c r="WZV146" s="819"/>
      <c r="WZW146" s="819"/>
      <c r="WZX146" s="819"/>
      <c r="WZY146" s="819"/>
      <c r="WZZ146" s="819"/>
      <c r="XAA146" s="819"/>
      <c r="XAB146" s="819"/>
      <c r="XAC146" s="819"/>
      <c r="XAD146" s="819"/>
      <c r="XAE146" s="819"/>
      <c r="XAF146" s="819"/>
      <c r="XAG146" s="819"/>
      <c r="XAH146" s="819"/>
      <c r="XAI146" s="819"/>
      <c r="XAJ146" s="819"/>
      <c r="XAK146" s="819"/>
      <c r="XAL146" s="819"/>
      <c r="XAM146" s="819"/>
      <c r="XAN146" s="819"/>
      <c r="XAO146" s="819"/>
      <c r="XAP146" s="819"/>
      <c r="XAQ146" s="819"/>
      <c r="XAR146" s="819"/>
      <c r="XAS146" s="819"/>
      <c r="XAT146" s="819"/>
      <c r="XAU146" s="819"/>
      <c r="XAV146" s="819"/>
      <c r="XAW146" s="819"/>
      <c r="XAX146" s="819"/>
      <c r="XAY146" s="819"/>
      <c r="XAZ146" s="819"/>
      <c r="XBA146" s="819"/>
      <c r="XBB146" s="819"/>
      <c r="XBC146" s="819"/>
      <c r="XBD146" s="819"/>
      <c r="XBE146" s="819"/>
      <c r="XBF146" s="819"/>
      <c r="XBG146" s="819"/>
      <c r="XBH146" s="819"/>
      <c r="XBI146" s="819"/>
      <c r="XBJ146" s="819"/>
      <c r="XBK146" s="819"/>
      <c r="XBL146" s="819"/>
      <c r="XBM146" s="819"/>
      <c r="XBN146" s="819"/>
      <c r="XBO146" s="819"/>
      <c r="XBP146" s="819"/>
      <c r="XBQ146" s="819"/>
      <c r="XBR146" s="819"/>
      <c r="XBS146" s="819"/>
      <c r="XBT146" s="819"/>
      <c r="XBU146" s="819"/>
      <c r="XBV146" s="819"/>
      <c r="XBW146" s="819"/>
      <c r="XBX146" s="819"/>
      <c r="XBY146" s="819"/>
      <c r="XBZ146" s="819"/>
      <c r="XCA146" s="819"/>
      <c r="XCB146" s="819"/>
      <c r="XCC146" s="819"/>
      <c r="XCD146" s="819"/>
      <c r="XCE146" s="819"/>
      <c r="XCF146" s="819"/>
      <c r="XCG146" s="819"/>
      <c r="XCH146" s="819"/>
      <c r="XCI146" s="819"/>
      <c r="XCJ146" s="819"/>
      <c r="XCK146" s="819"/>
      <c r="XCL146" s="819"/>
      <c r="XCM146" s="819"/>
      <c r="XCN146" s="819"/>
      <c r="XCO146" s="819"/>
      <c r="XCP146" s="819"/>
      <c r="XCQ146" s="819"/>
      <c r="XCR146" s="819"/>
      <c r="XCS146" s="819"/>
      <c r="XCT146" s="819"/>
      <c r="XCU146" s="819"/>
      <c r="XCV146" s="819"/>
      <c r="XCW146" s="819"/>
      <c r="XCX146" s="819"/>
      <c r="XCY146" s="819"/>
      <c r="XCZ146" s="819"/>
      <c r="XDA146" s="819"/>
      <c r="XDB146" s="819"/>
      <c r="XDC146" s="819"/>
      <c r="XDD146" s="819"/>
      <c r="XDE146" s="819"/>
      <c r="XDF146" s="819"/>
      <c r="XDG146" s="819"/>
      <c r="XDH146" s="819"/>
      <c r="XDI146" s="819"/>
      <c r="XDJ146" s="819"/>
      <c r="XDK146" s="819"/>
      <c r="XDL146" s="819"/>
      <c r="XDM146" s="819"/>
      <c r="XDN146" s="819"/>
      <c r="XDO146" s="819"/>
      <c r="XDP146" s="819"/>
      <c r="XDQ146" s="819"/>
      <c r="XDR146" s="819"/>
      <c r="XDS146" s="819"/>
      <c r="XDT146" s="819"/>
      <c r="XDU146" s="819"/>
      <c r="XDV146" s="819"/>
      <c r="XDW146" s="819"/>
      <c r="XDX146" s="819"/>
      <c r="XDY146" s="819"/>
      <c r="XDZ146" s="819"/>
      <c r="XEA146" s="819"/>
      <c r="XEB146" s="819"/>
      <c r="XEC146" s="819"/>
      <c r="XED146" s="819"/>
      <c r="XEE146" s="819"/>
      <c r="XEF146" s="819"/>
      <c r="XEG146" s="819"/>
      <c r="XEH146" s="819"/>
      <c r="XEI146" s="819"/>
      <c r="XEJ146" s="819"/>
      <c r="XEK146" s="819"/>
      <c r="XEL146" s="819"/>
      <c r="XEM146" s="819"/>
      <c r="XEN146" s="819"/>
      <c r="XEO146" s="819"/>
      <c r="XEP146" s="819"/>
      <c r="XEQ146" s="819"/>
      <c r="XER146" s="819"/>
      <c r="XES146" s="819"/>
      <c r="XET146" s="819"/>
      <c r="XEU146" s="819"/>
      <c r="XEV146" s="819"/>
      <c r="XEW146" s="819"/>
      <c r="XEX146" s="819"/>
      <c r="XEY146" s="819"/>
      <c r="XEZ146" s="819"/>
      <c r="XFA146" s="819"/>
      <c r="XFB146" s="819"/>
      <c r="XFC146" s="819"/>
      <c r="XFD146" s="819"/>
    </row>
    <row r="147" spans="1:16384" ht="12.6" customHeight="1" x14ac:dyDescent="0.25">
      <c r="A147" s="623" t="s">
        <v>1835</v>
      </c>
    </row>
    <row r="148" spans="1:16384" ht="12.6" customHeight="1" x14ac:dyDescent="0.25">
      <c r="A148" s="449" t="s">
        <v>475</v>
      </c>
    </row>
    <row r="149" spans="1:16384" ht="12.6" customHeight="1" x14ac:dyDescent="0.25">
      <c r="A149" s="624"/>
      <c r="B149" s="625"/>
      <c r="C149" s="625"/>
      <c r="D149" s="625"/>
      <c r="E149" s="625"/>
      <c r="F149" s="625"/>
      <c r="G149" s="625"/>
      <c r="H149" s="625"/>
      <c r="I149" s="625"/>
      <c r="J149" s="625"/>
      <c r="K149" s="625"/>
      <c r="L149" s="940" t="s">
        <v>799</v>
      </c>
      <c r="M149" s="941"/>
      <c r="N149" s="941"/>
      <c r="O149" s="941"/>
      <c r="P149" s="941"/>
      <c r="Q149" s="941"/>
      <c r="R149" s="941"/>
      <c r="S149" s="941"/>
      <c r="T149" s="941"/>
      <c r="U149" s="941"/>
      <c r="V149" s="941"/>
      <c r="W149" s="941"/>
      <c r="X149" s="941"/>
      <c r="Y149" s="941"/>
      <c r="Z149" s="941"/>
      <c r="AA149" s="941"/>
      <c r="AB149" s="941"/>
      <c r="AC149" s="941"/>
      <c r="AD149" s="941"/>
      <c r="AE149" s="941"/>
      <c r="AF149" s="941"/>
      <c r="AG149" s="941"/>
      <c r="AH149" s="941"/>
      <c r="AI149" s="941"/>
      <c r="AJ149" s="941"/>
      <c r="AK149" s="941"/>
      <c r="AL149" s="941"/>
      <c r="AM149" s="941"/>
      <c r="AN149" s="941"/>
      <c r="AO149" s="941"/>
      <c r="AP149" s="941"/>
      <c r="AQ149" s="941"/>
      <c r="AR149" s="941"/>
      <c r="AS149" s="941"/>
      <c r="AT149" s="941"/>
      <c r="AU149" s="941"/>
      <c r="AV149" s="941"/>
      <c r="AW149" s="941"/>
      <c r="AX149" s="942"/>
      <c r="AY149" s="596"/>
      <c r="AZ149" s="596"/>
      <c r="BA149" s="596"/>
      <c r="BB149" s="596"/>
      <c r="BC149" s="593"/>
    </row>
    <row r="150" spans="1:16384" ht="12.6" customHeight="1" x14ac:dyDescent="0.25">
      <c r="A150" s="626"/>
      <c r="B150" s="627"/>
      <c r="C150" s="627"/>
      <c r="D150" s="627"/>
      <c r="E150" s="627"/>
      <c r="F150" s="627"/>
      <c r="G150" s="627"/>
      <c r="H150" s="627"/>
      <c r="I150" s="627"/>
      <c r="J150" s="627"/>
      <c r="K150" s="627"/>
      <c r="L150" s="915" t="s">
        <v>3574</v>
      </c>
      <c r="M150" s="915"/>
      <c r="N150" s="915"/>
      <c r="O150" s="915"/>
      <c r="P150" s="1086" t="s">
        <v>927</v>
      </c>
      <c r="Q150" s="1086"/>
      <c r="R150" s="1086"/>
      <c r="S150" s="1086"/>
      <c r="T150" s="915" t="s">
        <v>1833</v>
      </c>
      <c r="U150" s="915"/>
      <c r="V150" s="915"/>
      <c r="W150" s="915"/>
      <c r="X150" s="1086" t="s">
        <v>931</v>
      </c>
      <c r="Y150" s="1086"/>
      <c r="Z150" s="1086"/>
      <c r="AA150" s="1086"/>
      <c r="AB150" s="1086"/>
      <c r="AC150" s="915" t="s">
        <v>1787</v>
      </c>
      <c r="AD150" s="915"/>
      <c r="AE150" s="915"/>
      <c r="AF150" s="915"/>
      <c r="AG150" s="915"/>
      <c r="AH150" s="915" t="s">
        <v>1832</v>
      </c>
      <c r="AI150" s="915"/>
      <c r="AJ150" s="915"/>
      <c r="AK150" s="915"/>
      <c r="AL150" s="787"/>
      <c r="AM150" s="787" t="s">
        <v>1831</v>
      </c>
      <c r="AN150" s="788"/>
      <c r="AO150" s="788"/>
      <c r="AP150" s="788"/>
      <c r="AQ150" s="788"/>
      <c r="AR150" s="788"/>
      <c r="AS150" s="789"/>
      <c r="AT150" s="1086" t="s">
        <v>479</v>
      </c>
      <c r="AU150" s="1086"/>
      <c r="AV150" s="1086"/>
      <c r="AW150" s="1105"/>
      <c r="AX150" s="628"/>
    </row>
    <row r="151" spans="1:16384" ht="12.6" customHeight="1" x14ac:dyDescent="0.25">
      <c r="A151" s="787" t="s">
        <v>1830</v>
      </c>
      <c r="B151" s="788"/>
      <c r="C151" s="788"/>
      <c r="D151" s="788"/>
      <c r="E151" s="788"/>
      <c r="F151" s="788"/>
      <c r="G151" s="788"/>
      <c r="H151" s="788"/>
      <c r="I151" s="788"/>
      <c r="J151" s="788"/>
      <c r="K151" s="788"/>
      <c r="L151" s="915" t="s">
        <v>1829</v>
      </c>
      <c r="M151" s="915"/>
      <c r="N151" s="915"/>
      <c r="O151" s="915"/>
      <c r="P151" s="1086"/>
      <c r="Q151" s="1086"/>
      <c r="R151" s="1086"/>
      <c r="S151" s="1086"/>
      <c r="T151" s="915" t="s">
        <v>1828</v>
      </c>
      <c r="U151" s="915"/>
      <c r="V151" s="915"/>
      <c r="W151" s="915"/>
      <c r="X151" s="1086"/>
      <c r="Y151" s="1086"/>
      <c r="Z151" s="1086"/>
      <c r="AA151" s="1086"/>
      <c r="AB151" s="1086"/>
      <c r="AC151" s="915" t="s">
        <v>1784</v>
      </c>
      <c r="AD151" s="915"/>
      <c r="AE151" s="915"/>
      <c r="AF151" s="915"/>
      <c r="AG151" s="915"/>
      <c r="AH151" s="915" t="s">
        <v>1827</v>
      </c>
      <c r="AI151" s="915"/>
      <c r="AJ151" s="915"/>
      <c r="AK151" s="915"/>
      <c r="AL151" s="787"/>
      <c r="AM151" s="787" t="s">
        <v>1826</v>
      </c>
      <c r="AN151" s="788"/>
      <c r="AO151" s="788"/>
      <c r="AP151" s="788"/>
      <c r="AQ151" s="788"/>
      <c r="AR151" s="788"/>
      <c r="AS151" s="789"/>
      <c r="AT151" s="1086"/>
      <c r="AU151" s="1086"/>
      <c r="AV151" s="1086"/>
      <c r="AW151" s="1105"/>
      <c r="AX151" s="628"/>
    </row>
    <row r="152" spans="1:16384" ht="12.6" customHeight="1" x14ac:dyDescent="0.25">
      <c r="A152" s="787" t="s">
        <v>1781</v>
      </c>
      <c r="B152" s="788"/>
      <c r="C152" s="788"/>
      <c r="D152" s="788"/>
      <c r="E152" s="788"/>
      <c r="F152" s="788"/>
      <c r="G152" s="788"/>
      <c r="H152" s="788"/>
      <c r="I152" s="788"/>
      <c r="J152" s="788"/>
      <c r="K152" s="788"/>
      <c r="L152" s="915" t="s">
        <v>1825</v>
      </c>
      <c r="M152" s="915"/>
      <c r="N152" s="915"/>
      <c r="O152" s="915"/>
      <c r="P152" s="1086"/>
      <c r="Q152" s="1086"/>
      <c r="R152" s="1086"/>
      <c r="S152" s="1086"/>
      <c r="T152" s="915" t="s">
        <v>1824</v>
      </c>
      <c r="U152" s="915"/>
      <c r="V152" s="915"/>
      <c r="W152" s="915"/>
      <c r="X152" s="1086"/>
      <c r="Y152" s="1086"/>
      <c r="Z152" s="1086"/>
      <c r="AA152" s="1086"/>
      <c r="AB152" s="1086"/>
      <c r="AC152" s="915" t="s">
        <v>1823</v>
      </c>
      <c r="AD152" s="915"/>
      <c r="AE152" s="915"/>
      <c r="AF152" s="915"/>
      <c r="AG152" s="915"/>
      <c r="AH152" s="915" t="s">
        <v>1823</v>
      </c>
      <c r="AI152" s="915"/>
      <c r="AJ152" s="915"/>
      <c r="AK152" s="915"/>
      <c r="AL152" s="787"/>
      <c r="AM152" s="787" t="s">
        <v>1822</v>
      </c>
      <c r="AN152" s="788"/>
      <c r="AO152" s="788"/>
      <c r="AP152" s="788"/>
      <c r="AQ152" s="788"/>
      <c r="AR152" s="788"/>
      <c r="AS152" s="789"/>
      <c r="AT152" s="1086"/>
      <c r="AU152" s="1086"/>
      <c r="AV152" s="1086"/>
      <c r="AW152" s="1105"/>
      <c r="AX152" s="628"/>
    </row>
    <row r="153" spans="1:16384" ht="12.6" customHeight="1" x14ac:dyDescent="0.25">
      <c r="A153" s="626"/>
      <c r="B153" s="627"/>
      <c r="C153" s="627"/>
      <c r="D153" s="627"/>
      <c r="E153" s="627"/>
      <c r="F153" s="627"/>
      <c r="G153" s="627"/>
      <c r="H153" s="627"/>
      <c r="I153" s="627"/>
      <c r="J153" s="627"/>
      <c r="K153" s="627"/>
      <c r="L153" s="915" t="s">
        <v>1821</v>
      </c>
      <c r="M153" s="915"/>
      <c r="N153" s="915"/>
      <c r="O153" s="915"/>
      <c r="P153" s="1086"/>
      <c r="Q153" s="1086"/>
      <c r="R153" s="1086"/>
      <c r="S153" s="1086"/>
      <c r="T153" s="915"/>
      <c r="U153" s="915"/>
      <c r="V153" s="915"/>
      <c r="W153" s="915"/>
      <c r="X153" s="1086"/>
      <c r="Y153" s="1086"/>
      <c r="Z153" s="1086"/>
      <c r="AA153" s="1086"/>
      <c r="AB153" s="1086"/>
      <c r="AC153" s="787"/>
      <c r="AD153" s="788"/>
      <c r="AE153" s="788"/>
      <c r="AF153" s="788"/>
      <c r="AG153" s="789"/>
      <c r="AH153" s="787"/>
      <c r="AI153" s="788"/>
      <c r="AJ153" s="788"/>
      <c r="AK153" s="788"/>
      <c r="AL153" s="788"/>
      <c r="AM153" s="595"/>
      <c r="AN153" s="596"/>
      <c r="AO153" s="596"/>
      <c r="AP153" s="596"/>
      <c r="AQ153" s="596"/>
      <c r="AR153" s="596"/>
      <c r="AS153" s="596"/>
      <c r="AT153" s="1086"/>
      <c r="AU153" s="1086"/>
      <c r="AV153" s="1086"/>
      <c r="AW153" s="1105"/>
      <c r="AX153" s="628"/>
    </row>
    <row r="154" spans="1:16384" ht="12.6" customHeight="1" x14ac:dyDescent="0.25">
      <c r="A154" s="784" t="s">
        <v>800</v>
      </c>
      <c r="B154" s="785"/>
      <c r="C154" s="785"/>
      <c r="D154" s="785"/>
      <c r="E154" s="785"/>
      <c r="F154" s="785"/>
      <c r="G154" s="785"/>
      <c r="H154" s="785"/>
      <c r="I154" s="785"/>
      <c r="J154" s="785"/>
      <c r="K154" s="785"/>
      <c r="L154" s="954" t="s">
        <v>801</v>
      </c>
      <c r="M154" s="954"/>
      <c r="N154" s="954"/>
      <c r="O154" s="954"/>
      <c r="P154" s="954" t="s">
        <v>802</v>
      </c>
      <c r="Q154" s="954"/>
      <c r="R154" s="954"/>
      <c r="S154" s="954"/>
      <c r="T154" s="954" t="s">
        <v>477</v>
      </c>
      <c r="U154" s="954"/>
      <c r="V154" s="954"/>
      <c r="W154" s="954"/>
      <c r="X154" s="954" t="s">
        <v>478</v>
      </c>
      <c r="Y154" s="954"/>
      <c r="Z154" s="954"/>
      <c r="AA154" s="954"/>
      <c r="AB154" s="954"/>
      <c r="AC154" s="954" t="s">
        <v>481</v>
      </c>
      <c r="AD154" s="954"/>
      <c r="AE154" s="954"/>
      <c r="AF154" s="954"/>
      <c r="AG154" s="954"/>
      <c r="AH154" s="954" t="s">
        <v>1478</v>
      </c>
      <c r="AI154" s="954"/>
      <c r="AJ154" s="954"/>
      <c r="AK154" s="954"/>
      <c r="AL154" s="784"/>
      <c r="AM154" s="784" t="s">
        <v>1479</v>
      </c>
      <c r="AN154" s="785"/>
      <c r="AO154" s="785"/>
      <c r="AP154" s="785"/>
      <c r="AQ154" s="785"/>
      <c r="AR154" s="785"/>
      <c r="AS154" s="786"/>
      <c r="AT154" s="954" t="s">
        <v>1480</v>
      </c>
      <c r="AU154" s="954"/>
      <c r="AV154" s="954"/>
      <c r="AW154" s="784"/>
      <c r="AX154" s="628"/>
    </row>
    <row r="155" spans="1:16384" ht="12.6" customHeight="1" x14ac:dyDescent="0.25">
      <c r="A155" s="598" t="s">
        <v>1778</v>
      </c>
      <c r="B155" s="598"/>
      <c r="C155" s="598"/>
      <c r="D155" s="598"/>
      <c r="E155" s="598"/>
      <c r="F155" s="598"/>
      <c r="G155" s="598"/>
      <c r="H155" s="598"/>
      <c r="I155" s="598"/>
      <c r="J155" s="598"/>
      <c r="K155" s="598"/>
      <c r="L155" s="598"/>
      <c r="M155" s="598"/>
      <c r="N155" s="598"/>
      <c r="O155" s="598"/>
      <c r="P155" s="598"/>
      <c r="Q155" s="598"/>
      <c r="R155" s="598"/>
      <c r="S155" s="598"/>
      <c r="T155" s="598"/>
      <c r="U155" s="598"/>
      <c r="V155" s="598"/>
      <c r="W155" s="598"/>
      <c r="X155" s="598"/>
      <c r="Y155" s="598"/>
      <c r="Z155" s="598"/>
      <c r="AA155" s="598"/>
      <c r="AB155" s="598"/>
      <c r="AC155" s="598"/>
      <c r="AD155" s="598"/>
      <c r="AE155" s="598"/>
      <c r="AF155" s="598"/>
      <c r="AG155" s="598"/>
      <c r="AH155" s="598"/>
      <c r="AI155" s="598"/>
      <c r="AJ155" s="598"/>
      <c r="AK155" s="598"/>
      <c r="AL155" s="598"/>
      <c r="AM155" s="607"/>
      <c r="AN155" s="607"/>
      <c r="AO155" s="607"/>
      <c r="AP155" s="607"/>
      <c r="AQ155" s="607"/>
      <c r="AR155" s="607"/>
      <c r="AS155" s="607"/>
      <c r="AT155" s="598"/>
      <c r="AU155" s="598"/>
      <c r="AV155" s="598"/>
      <c r="AW155" s="598"/>
      <c r="AX155" s="599"/>
    </row>
    <row r="156" spans="1:16384" ht="12.6" customHeight="1" x14ac:dyDescent="0.25">
      <c r="A156" s="624" t="s">
        <v>1522</v>
      </c>
      <c r="B156" s="604"/>
      <c r="C156" s="604"/>
      <c r="D156" s="604"/>
      <c r="E156" s="604"/>
      <c r="F156" s="604"/>
      <c r="G156" s="604"/>
      <c r="H156" s="604"/>
      <c r="I156" s="604"/>
      <c r="J156" s="604"/>
      <c r="K156" s="605"/>
      <c r="L156" s="845">
        <f>SUM('HL KNIHA VYPOC'!$D$8)</f>
        <v>0</v>
      </c>
      <c r="M156" s="846"/>
      <c r="N156" s="846"/>
      <c r="O156" s="847"/>
      <c r="P156" s="846">
        <f>SUM('HL KNIHA VYPOC'!$D$9)</f>
        <v>73889.990000000005</v>
      </c>
      <c r="Q156" s="846"/>
      <c r="R156" s="846"/>
      <c r="S156" s="847"/>
      <c r="T156" s="846">
        <f>SUM('HL KNIHA VYPOC'!$D$10)</f>
        <v>0</v>
      </c>
      <c r="U156" s="846"/>
      <c r="V156" s="846"/>
      <c r="W156" s="847"/>
      <c r="X156" s="845">
        <f>SUM('HL KNIHA VYPOC'!$D$11)</f>
        <v>0</v>
      </c>
      <c r="Y156" s="846"/>
      <c r="Z156" s="846"/>
      <c r="AA156" s="846"/>
      <c r="AB156" s="847"/>
      <c r="AC156" s="845">
        <f>SUM('HL KNIHA VYPOC'!$D$13)</f>
        <v>0</v>
      </c>
      <c r="AD156" s="846"/>
      <c r="AE156" s="846"/>
      <c r="AF156" s="846"/>
      <c r="AG156" s="847"/>
      <c r="AH156" s="845">
        <f>SUM('HL KNIHA VYPOC'!$D$31)</f>
        <v>0</v>
      </c>
      <c r="AI156" s="846"/>
      <c r="AJ156" s="846"/>
      <c r="AK156" s="846"/>
      <c r="AL156" s="847"/>
      <c r="AM156" s="976">
        <f>SUM('HL KNIHA VYPOC'!$D$37)</f>
        <v>0</v>
      </c>
      <c r="AN156" s="977"/>
      <c r="AO156" s="977"/>
      <c r="AP156" s="977"/>
      <c r="AQ156" s="977"/>
      <c r="AR156" s="977"/>
      <c r="AS156" s="978"/>
      <c r="AT156" s="830">
        <f>SUM(L156:AS157)</f>
        <v>73889.990000000005</v>
      </c>
      <c r="AU156" s="831"/>
      <c r="AV156" s="831"/>
      <c r="AW156" s="831"/>
      <c r="AX156" s="832"/>
    </row>
    <row r="157" spans="1:16384" ht="12.6" customHeight="1" x14ac:dyDescent="0.25">
      <c r="A157" s="629" t="s">
        <v>1507</v>
      </c>
      <c r="B157" s="607"/>
      <c r="C157" s="607"/>
      <c r="D157" s="607"/>
      <c r="E157" s="607"/>
      <c r="F157" s="607"/>
      <c r="G157" s="607"/>
      <c r="H157" s="607"/>
      <c r="I157" s="607"/>
      <c r="J157" s="607"/>
      <c r="K157" s="608"/>
      <c r="L157" s="851"/>
      <c r="M157" s="852"/>
      <c r="N157" s="852"/>
      <c r="O157" s="853"/>
      <c r="P157" s="852"/>
      <c r="Q157" s="852"/>
      <c r="R157" s="852"/>
      <c r="S157" s="853"/>
      <c r="T157" s="852"/>
      <c r="U157" s="852"/>
      <c r="V157" s="852"/>
      <c r="W157" s="853"/>
      <c r="X157" s="851"/>
      <c r="Y157" s="852"/>
      <c r="Z157" s="852"/>
      <c r="AA157" s="852"/>
      <c r="AB157" s="853"/>
      <c r="AC157" s="851"/>
      <c r="AD157" s="852"/>
      <c r="AE157" s="852"/>
      <c r="AF157" s="852"/>
      <c r="AG157" s="853"/>
      <c r="AH157" s="851"/>
      <c r="AI157" s="852"/>
      <c r="AJ157" s="852"/>
      <c r="AK157" s="852"/>
      <c r="AL157" s="853"/>
      <c r="AM157" s="1102"/>
      <c r="AN157" s="1103"/>
      <c r="AO157" s="1103"/>
      <c r="AP157" s="1103"/>
      <c r="AQ157" s="1103"/>
      <c r="AR157" s="1103"/>
      <c r="AS157" s="1104"/>
      <c r="AT157" s="836"/>
      <c r="AU157" s="837"/>
      <c r="AV157" s="837"/>
      <c r="AW157" s="837"/>
      <c r="AX157" s="838"/>
    </row>
    <row r="158" spans="1:16384" ht="12.6" customHeight="1" x14ac:dyDescent="0.25">
      <c r="A158" s="597" t="s">
        <v>511</v>
      </c>
      <c r="B158" s="598"/>
      <c r="C158" s="598"/>
      <c r="D158" s="598"/>
      <c r="E158" s="598"/>
      <c r="F158" s="598"/>
      <c r="G158" s="598"/>
      <c r="H158" s="598"/>
      <c r="I158" s="598"/>
      <c r="J158" s="598"/>
      <c r="K158" s="599"/>
      <c r="L158" s="1076">
        <f>SUM('HL KNIHA VYPOC'!$E$8)</f>
        <v>0</v>
      </c>
      <c r="M158" s="1074"/>
      <c r="N158" s="1074"/>
      <c r="O158" s="1075"/>
      <c r="P158" s="1076">
        <f>SUM('HL KNIHA VYPOC'!$E$9)</f>
        <v>0</v>
      </c>
      <c r="Q158" s="1074"/>
      <c r="R158" s="1074"/>
      <c r="S158" s="1075"/>
      <c r="T158" s="1074">
        <f>SUM('HL KNIHA VYPOC'!$E$10)</f>
        <v>0</v>
      </c>
      <c r="U158" s="1074"/>
      <c r="V158" s="1074"/>
      <c r="W158" s="1075"/>
      <c r="X158" s="842">
        <f>SUM('HL KNIHA VYPOC'!$E$11)</f>
        <v>0</v>
      </c>
      <c r="Y158" s="843"/>
      <c r="Z158" s="843"/>
      <c r="AA158" s="843"/>
      <c r="AB158" s="844"/>
      <c r="AC158" s="842">
        <f>SUM('HL KNIHA VYPOC'!$E$13)</f>
        <v>0</v>
      </c>
      <c r="AD158" s="843"/>
      <c r="AE158" s="843"/>
      <c r="AF158" s="843"/>
      <c r="AG158" s="844"/>
      <c r="AH158" s="842">
        <f>SUM('HL KNIHA VYPOC'!$E$31)</f>
        <v>0</v>
      </c>
      <c r="AI158" s="843"/>
      <c r="AJ158" s="843"/>
      <c r="AK158" s="843"/>
      <c r="AL158" s="844"/>
      <c r="AM158" s="855">
        <f>SUM('HL KNIHA VYPOC'!$E$37)</f>
        <v>0</v>
      </c>
      <c r="AN158" s="856"/>
      <c r="AO158" s="856"/>
      <c r="AP158" s="856"/>
      <c r="AQ158" s="856"/>
      <c r="AR158" s="856"/>
      <c r="AS158" s="857"/>
      <c r="AT158" s="833">
        <f>SUM(L158:AS158)</f>
        <v>0</v>
      </c>
      <c r="AU158" s="834"/>
      <c r="AV158" s="834"/>
      <c r="AW158" s="834"/>
      <c r="AX158" s="835"/>
    </row>
    <row r="159" spans="1:16384" ht="12.6" customHeight="1" x14ac:dyDescent="0.25">
      <c r="A159" s="597" t="s">
        <v>510</v>
      </c>
      <c r="B159" s="598"/>
      <c r="C159" s="598"/>
      <c r="D159" s="598"/>
      <c r="E159" s="598"/>
      <c r="F159" s="598"/>
      <c r="G159" s="598"/>
      <c r="H159" s="598"/>
      <c r="I159" s="598"/>
      <c r="J159" s="598"/>
      <c r="K159" s="599"/>
      <c r="L159" s="842">
        <f>SUM('HL KNIHA VYPOC'!$F$8)</f>
        <v>0</v>
      </c>
      <c r="M159" s="843"/>
      <c r="N159" s="843"/>
      <c r="O159" s="844"/>
      <c r="P159" s="1076">
        <f>SUM('HL KNIHA VYPOC'!$F$9)</f>
        <v>0</v>
      </c>
      <c r="Q159" s="1074"/>
      <c r="R159" s="1074"/>
      <c r="S159" s="1075"/>
      <c r="T159" s="1076">
        <f>SUM('HL KNIHA VYPOC'!$F$10)</f>
        <v>0</v>
      </c>
      <c r="U159" s="1074"/>
      <c r="V159" s="1074"/>
      <c r="W159" s="1075"/>
      <c r="X159" s="842">
        <f>SUM('HL KNIHA VYPOC'!$F$11)</f>
        <v>0</v>
      </c>
      <c r="Y159" s="843"/>
      <c r="Z159" s="843"/>
      <c r="AA159" s="843"/>
      <c r="AB159" s="844"/>
      <c r="AC159" s="842">
        <f>SUM('HL KNIHA VYPOC'!$F$13)</f>
        <v>0</v>
      </c>
      <c r="AD159" s="843"/>
      <c r="AE159" s="843"/>
      <c r="AF159" s="843"/>
      <c r="AG159" s="844"/>
      <c r="AH159" s="842">
        <f>SUM('HL KNIHA VYPOC'!$F$31)</f>
        <v>0</v>
      </c>
      <c r="AI159" s="843"/>
      <c r="AJ159" s="843"/>
      <c r="AK159" s="843"/>
      <c r="AL159" s="844"/>
      <c r="AM159" s="855">
        <f>SUM('HL KNIHA VYPOC'!$F$37)</f>
        <v>0</v>
      </c>
      <c r="AN159" s="856"/>
      <c r="AO159" s="856"/>
      <c r="AP159" s="856"/>
      <c r="AQ159" s="856"/>
      <c r="AR159" s="856"/>
      <c r="AS159" s="857"/>
      <c r="AT159" s="833">
        <f>SUM(L159:AS159)</f>
        <v>0</v>
      </c>
      <c r="AU159" s="834"/>
      <c r="AV159" s="834"/>
      <c r="AW159" s="834"/>
      <c r="AX159" s="835"/>
    </row>
    <row r="160" spans="1:16384" ht="12.6" customHeight="1" x14ac:dyDescent="0.25">
      <c r="A160" s="597" t="s">
        <v>573</v>
      </c>
      <c r="B160" s="598"/>
      <c r="C160" s="598"/>
      <c r="D160" s="598"/>
      <c r="E160" s="598"/>
      <c r="F160" s="598"/>
      <c r="G160" s="598"/>
      <c r="H160" s="598"/>
      <c r="I160" s="598"/>
      <c r="J160" s="598"/>
      <c r="K160" s="599"/>
      <c r="L160" s="928"/>
      <c r="M160" s="929"/>
      <c r="N160" s="929"/>
      <c r="O160" s="930"/>
      <c r="P160" s="931"/>
      <c r="Q160" s="932"/>
      <c r="R160" s="932"/>
      <c r="S160" s="933"/>
      <c r="T160" s="931"/>
      <c r="U160" s="932"/>
      <c r="V160" s="932"/>
      <c r="W160" s="933"/>
      <c r="X160" s="928"/>
      <c r="Y160" s="929"/>
      <c r="Z160" s="929"/>
      <c r="AA160" s="929"/>
      <c r="AB160" s="930"/>
      <c r="AC160" s="928"/>
      <c r="AD160" s="929"/>
      <c r="AE160" s="929"/>
      <c r="AF160" s="929"/>
      <c r="AG160" s="930"/>
      <c r="AH160" s="928"/>
      <c r="AI160" s="929"/>
      <c r="AJ160" s="929"/>
      <c r="AK160" s="929"/>
      <c r="AL160" s="930"/>
      <c r="AM160" s="1093"/>
      <c r="AN160" s="1094"/>
      <c r="AO160" s="1094"/>
      <c r="AP160" s="1094"/>
      <c r="AQ160" s="1094"/>
      <c r="AR160" s="1094"/>
      <c r="AS160" s="1095"/>
      <c r="AT160" s="833">
        <f>SUM(L160:AS160)</f>
        <v>0</v>
      </c>
      <c r="AU160" s="834"/>
      <c r="AV160" s="834"/>
      <c r="AW160" s="834"/>
      <c r="AX160" s="835"/>
    </row>
    <row r="161" spans="1:50" ht="12.6" customHeight="1" x14ac:dyDescent="0.25">
      <c r="A161" s="626" t="s">
        <v>505</v>
      </c>
      <c r="B161" s="593"/>
      <c r="C161" s="593"/>
      <c r="D161" s="593"/>
      <c r="E161" s="593"/>
      <c r="F161" s="593"/>
      <c r="G161" s="593"/>
      <c r="H161" s="593"/>
      <c r="I161" s="593"/>
      <c r="J161" s="593"/>
      <c r="K161" s="628"/>
      <c r="L161" s="1083">
        <f>SUM(L156+L158-L159+L160)</f>
        <v>0</v>
      </c>
      <c r="M161" s="1084"/>
      <c r="N161" s="1084"/>
      <c r="O161" s="1085"/>
      <c r="P161" s="1084">
        <f>SUM(P156+P158-P159+P160)</f>
        <v>73889.990000000005</v>
      </c>
      <c r="Q161" s="1084"/>
      <c r="R161" s="1084"/>
      <c r="S161" s="1085"/>
      <c r="T161" s="1084">
        <f>SUM(T156+T158-T159+T160)</f>
        <v>0</v>
      </c>
      <c r="U161" s="1084"/>
      <c r="V161" s="1084"/>
      <c r="W161" s="1085"/>
      <c r="X161" s="1083">
        <f>SUM(X156+X158-X159+X160)</f>
        <v>0</v>
      </c>
      <c r="Y161" s="1084"/>
      <c r="Z161" s="1084"/>
      <c r="AA161" s="1084"/>
      <c r="AB161" s="1085"/>
      <c r="AC161" s="1083">
        <f>SUM(AC156+AC158-AC159+AC160)</f>
        <v>0</v>
      </c>
      <c r="AD161" s="1084"/>
      <c r="AE161" s="1084"/>
      <c r="AF161" s="1084"/>
      <c r="AG161" s="1085"/>
      <c r="AH161" s="1083">
        <f>SUM(AH156+AH158-AH159+AH160)</f>
        <v>0</v>
      </c>
      <c r="AI161" s="1084"/>
      <c r="AJ161" s="1084"/>
      <c r="AK161" s="1084"/>
      <c r="AL161" s="1085"/>
      <c r="AM161" s="1096">
        <f>SUM(AM156+AM158-AM159+AM160)</f>
        <v>0</v>
      </c>
      <c r="AN161" s="1097"/>
      <c r="AO161" s="1097"/>
      <c r="AP161" s="1097"/>
      <c r="AQ161" s="1097"/>
      <c r="AR161" s="1097"/>
      <c r="AS161" s="1098"/>
      <c r="AT161" s="1087">
        <f>SUM(L161:AS162)</f>
        <v>73889.990000000005</v>
      </c>
      <c r="AU161" s="1088"/>
      <c r="AV161" s="1088"/>
      <c r="AW161" s="1088"/>
      <c r="AX161" s="1089"/>
    </row>
    <row r="162" spans="1:50" ht="12.6" customHeight="1" x14ac:dyDescent="0.25">
      <c r="A162" s="629" t="s">
        <v>1507</v>
      </c>
      <c r="B162" s="607"/>
      <c r="C162" s="607"/>
      <c r="D162" s="607"/>
      <c r="E162" s="607"/>
      <c r="F162" s="607"/>
      <c r="G162" s="607"/>
      <c r="H162" s="607"/>
      <c r="I162" s="607"/>
      <c r="J162" s="607"/>
      <c r="K162" s="608"/>
      <c r="L162" s="1080"/>
      <c r="M162" s="1081"/>
      <c r="N162" s="1081"/>
      <c r="O162" s="1082"/>
      <c r="P162" s="1081"/>
      <c r="Q162" s="1081"/>
      <c r="R162" s="1081"/>
      <c r="S162" s="1082"/>
      <c r="T162" s="1081"/>
      <c r="U162" s="1081"/>
      <c r="V162" s="1081"/>
      <c r="W162" s="1082"/>
      <c r="X162" s="1080"/>
      <c r="Y162" s="1081"/>
      <c r="Z162" s="1081"/>
      <c r="AA162" s="1081"/>
      <c r="AB162" s="1082"/>
      <c r="AC162" s="1080"/>
      <c r="AD162" s="1081"/>
      <c r="AE162" s="1081"/>
      <c r="AF162" s="1081"/>
      <c r="AG162" s="1082"/>
      <c r="AH162" s="1080"/>
      <c r="AI162" s="1081"/>
      <c r="AJ162" s="1081"/>
      <c r="AK162" s="1081"/>
      <c r="AL162" s="1082"/>
      <c r="AM162" s="1099"/>
      <c r="AN162" s="1100"/>
      <c r="AO162" s="1100"/>
      <c r="AP162" s="1100"/>
      <c r="AQ162" s="1100"/>
      <c r="AR162" s="1100"/>
      <c r="AS162" s="1101"/>
      <c r="AT162" s="1090"/>
      <c r="AU162" s="1091"/>
      <c r="AV162" s="1091"/>
      <c r="AW162" s="1091"/>
      <c r="AX162" s="1092"/>
    </row>
    <row r="163" spans="1:50" ht="12.6" customHeight="1" x14ac:dyDescent="0.25">
      <c r="A163" s="598" t="s">
        <v>1794</v>
      </c>
      <c r="B163" s="598"/>
      <c r="C163" s="598"/>
      <c r="D163" s="598"/>
      <c r="E163" s="598"/>
      <c r="F163" s="598"/>
      <c r="G163" s="598"/>
      <c r="H163" s="598"/>
      <c r="I163" s="598"/>
      <c r="J163" s="598"/>
      <c r="K163" s="598"/>
      <c r="L163" s="630"/>
      <c r="M163" s="630"/>
      <c r="N163" s="630"/>
      <c r="O163" s="630"/>
      <c r="P163" s="630"/>
      <c r="Q163" s="630"/>
      <c r="R163" s="630"/>
      <c r="S163" s="630"/>
      <c r="T163" s="630"/>
      <c r="U163" s="630"/>
      <c r="V163" s="630"/>
      <c r="W163" s="630"/>
      <c r="X163" s="630"/>
      <c r="Y163" s="630"/>
      <c r="Z163" s="630"/>
      <c r="AA163" s="630"/>
      <c r="AB163" s="630"/>
      <c r="AC163" s="630"/>
      <c r="AD163" s="630"/>
      <c r="AE163" s="630"/>
      <c r="AF163" s="630"/>
      <c r="AG163" s="630"/>
      <c r="AH163" s="630"/>
      <c r="AI163" s="630"/>
      <c r="AJ163" s="630"/>
      <c r="AK163" s="630"/>
      <c r="AL163" s="630"/>
      <c r="AM163" s="630"/>
      <c r="AN163" s="630"/>
      <c r="AO163" s="630"/>
      <c r="AP163" s="630"/>
      <c r="AQ163" s="630"/>
      <c r="AR163" s="630"/>
      <c r="AS163" s="630"/>
      <c r="AT163" s="631"/>
      <c r="AU163" s="631"/>
      <c r="AV163" s="631"/>
      <c r="AW163" s="631"/>
      <c r="AX163" s="632"/>
    </row>
    <row r="164" spans="1:50" ht="12.6" customHeight="1" x14ac:dyDescent="0.25">
      <c r="A164" s="624" t="s">
        <v>1522</v>
      </c>
      <c r="B164" s="603"/>
      <c r="C164" s="604"/>
      <c r="D164" s="604"/>
      <c r="E164" s="604"/>
      <c r="F164" s="604"/>
      <c r="G164" s="604"/>
      <c r="H164" s="604"/>
      <c r="I164" s="604"/>
      <c r="J164" s="604"/>
      <c r="K164" s="605"/>
      <c r="L164" s="846">
        <f>SUM('HL KNIHA VYPOC'!$D$53)*-1</f>
        <v>0</v>
      </c>
      <c r="M164" s="846"/>
      <c r="N164" s="846"/>
      <c r="O164" s="847"/>
      <c r="P164" s="846">
        <f>SUM('HL KNIHA VYPOC'!$D$54)*-1</f>
        <v>73889.990000000005</v>
      </c>
      <c r="Q164" s="846"/>
      <c r="R164" s="846"/>
      <c r="S164" s="847"/>
      <c r="T164" s="846">
        <f>SUM('HL KNIHA VYPOC'!$D$55)*-1</f>
        <v>0</v>
      </c>
      <c r="U164" s="846"/>
      <c r="V164" s="846"/>
      <c r="W164" s="847"/>
      <c r="X164" s="845">
        <f>SUM('HL KNIHA VYPOC'!$D$56)*-1</f>
        <v>0</v>
      </c>
      <c r="Y164" s="846"/>
      <c r="Z164" s="846"/>
      <c r="AA164" s="846"/>
      <c r="AB164" s="847"/>
      <c r="AC164" s="845">
        <f>SUM('HL KNIHA VYPOC'!$D$58)*-1</f>
        <v>0</v>
      </c>
      <c r="AD164" s="846"/>
      <c r="AE164" s="846"/>
      <c r="AF164" s="846"/>
      <c r="AG164" s="847"/>
      <c r="AH164" s="845"/>
      <c r="AI164" s="846"/>
      <c r="AJ164" s="846"/>
      <c r="AK164" s="846"/>
      <c r="AL164" s="847"/>
      <c r="AM164" s="976"/>
      <c r="AN164" s="977"/>
      <c r="AO164" s="977"/>
      <c r="AP164" s="977"/>
      <c r="AQ164" s="977"/>
      <c r="AR164" s="977"/>
      <c r="AS164" s="978"/>
      <c r="AT164" s="830">
        <f>SUM(L164:AS165)</f>
        <v>73889.990000000005</v>
      </c>
      <c r="AU164" s="831"/>
      <c r="AV164" s="831"/>
      <c r="AW164" s="831"/>
      <c r="AX164" s="832"/>
    </row>
    <row r="165" spans="1:50" ht="12.6" customHeight="1" x14ac:dyDescent="0.25">
      <c r="A165" s="629" t="s">
        <v>1507</v>
      </c>
      <c r="B165" s="606"/>
      <c r="C165" s="607"/>
      <c r="D165" s="607"/>
      <c r="E165" s="607"/>
      <c r="F165" s="607"/>
      <c r="G165" s="607"/>
      <c r="H165" s="607"/>
      <c r="I165" s="607"/>
      <c r="J165" s="607"/>
      <c r="K165" s="608"/>
      <c r="L165" s="852"/>
      <c r="M165" s="852"/>
      <c r="N165" s="852"/>
      <c r="O165" s="853"/>
      <c r="P165" s="852"/>
      <c r="Q165" s="852"/>
      <c r="R165" s="852"/>
      <c r="S165" s="853"/>
      <c r="T165" s="852"/>
      <c r="U165" s="852"/>
      <c r="V165" s="852"/>
      <c r="W165" s="853"/>
      <c r="X165" s="851"/>
      <c r="Y165" s="852"/>
      <c r="Z165" s="852"/>
      <c r="AA165" s="852"/>
      <c r="AB165" s="853"/>
      <c r="AC165" s="851"/>
      <c r="AD165" s="852"/>
      <c r="AE165" s="852"/>
      <c r="AF165" s="852"/>
      <c r="AG165" s="853"/>
      <c r="AH165" s="851"/>
      <c r="AI165" s="852"/>
      <c r="AJ165" s="852"/>
      <c r="AK165" s="852"/>
      <c r="AL165" s="853"/>
      <c r="AM165" s="1102"/>
      <c r="AN165" s="1103"/>
      <c r="AO165" s="1103"/>
      <c r="AP165" s="1103"/>
      <c r="AQ165" s="1103"/>
      <c r="AR165" s="1103"/>
      <c r="AS165" s="1104"/>
      <c r="AT165" s="836"/>
      <c r="AU165" s="837"/>
      <c r="AV165" s="837"/>
      <c r="AW165" s="837"/>
      <c r="AX165" s="838"/>
    </row>
    <row r="166" spans="1:50" ht="12.6" customHeight="1" x14ac:dyDescent="0.25">
      <c r="A166" s="597" t="s">
        <v>511</v>
      </c>
      <c r="B166" s="597"/>
      <c r="C166" s="598"/>
      <c r="D166" s="598"/>
      <c r="E166" s="598"/>
      <c r="F166" s="598"/>
      <c r="G166" s="598"/>
      <c r="H166" s="598"/>
      <c r="I166" s="598"/>
      <c r="J166" s="598"/>
      <c r="K166" s="599"/>
      <c r="L166" s="1074">
        <f>SUM('HL KNIHA VYPOC'!$F$53)</f>
        <v>0</v>
      </c>
      <c r="M166" s="1074"/>
      <c r="N166" s="1074"/>
      <c r="O166" s="1075"/>
      <c r="P166" s="1076">
        <f>SUM('HL KNIHA VYPOC'!$F$54)</f>
        <v>0</v>
      </c>
      <c r="Q166" s="1074"/>
      <c r="R166" s="1074"/>
      <c r="S166" s="1075"/>
      <c r="T166" s="1074">
        <f>SUM('HL KNIHA VYPOC'!$F$55)</f>
        <v>0</v>
      </c>
      <c r="U166" s="1074"/>
      <c r="V166" s="1074"/>
      <c r="W166" s="1075"/>
      <c r="X166" s="842">
        <f>SUM('HL KNIHA VYPOC'!$F$56)</f>
        <v>0</v>
      </c>
      <c r="Y166" s="843"/>
      <c r="Z166" s="843"/>
      <c r="AA166" s="843"/>
      <c r="AB166" s="844"/>
      <c r="AC166" s="842">
        <f>SUM('HL KNIHA VYPOC'!$F$58)</f>
        <v>0</v>
      </c>
      <c r="AD166" s="843"/>
      <c r="AE166" s="843"/>
      <c r="AF166" s="843"/>
      <c r="AG166" s="844"/>
      <c r="AH166" s="842"/>
      <c r="AI166" s="843"/>
      <c r="AJ166" s="843"/>
      <c r="AK166" s="843"/>
      <c r="AL166" s="844"/>
      <c r="AM166" s="855"/>
      <c r="AN166" s="856"/>
      <c r="AO166" s="856"/>
      <c r="AP166" s="856"/>
      <c r="AQ166" s="856"/>
      <c r="AR166" s="856"/>
      <c r="AS166" s="857"/>
      <c r="AT166" s="833">
        <f>SUM(L166:AS166)</f>
        <v>0</v>
      </c>
      <c r="AU166" s="834"/>
      <c r="AV166" s="834"/>
      <c r="AW166" s="834"/>
      <c r="AX166" s="835"/>
    </row>
    <row r="167" spans="1:50" ht="12.6" customHeight="1" x14ac:dyDescent="0.25">
      <c r="A167" s="597" t="s">
        <v>510</v>
      </c>
      <c r="B167" s="633"/>
      <c r="C167" s="598"/>
      <c r="D167" s="598"/>
      <c r="E167" s="598"/>
      <c r="F167" s="598"/>
      <c r="G167" s="598"/>
      <c r="H167" s="598"/>
      <c r="I167" s="598"/>
      <c r="J167" s="598"/>
      <c r="K167" s="598"/>
      <c r="L167" s="842">
        <f>SUM('HL KNIHA VYPOC'!$E$53)</f>
        <v>0</v>
      </c>
      <c r="M167" s="843"/>
      <c r="N167" s="843"/>
      <c r="O167" s="844"/>
      <c r="P167" s="1076">
        <f>SUM('HL KNIHA VYPOC'!$E$54)</f>
        <v>0</v>
      </c>
      <c r="Q167" s="1074"/>
      <c r="R167" s="1074"/>
      <c r="S167" s="1075"/>
      <c r="T167" s="1074">
        <f>SUM('HL KNIHA VYPOC'!$E$55)</f>
        <v>0</v>
      </c>
      <c r="U167" s="1074"/>
      <c r="V167" s="1074"/>
      <c r="W167" s="1075"/>
      <c r="X167" s="842">
        <f>SUM('HL KNIHA VYPOC'!$E$56)</f>
        <v>0</v>
      </c>
      <c r="Y167" s="843"/>
      <c r="Z167" s="843"/>
      <c r="AA167" s="843"/>
      <c r="AB167" s="844"/>
      <c r="AC167" s="842">
        <f>SUM('HL KNIHA VYPOC'!$E$58)</f>
        <v>0</v>
      </c>
      <c r="AD167" s="843"/>
      <c r="AE167" s="843"/>
      <c r="AF167" s="843"/>
      <c r="AG167" s="844"/>
      <c r="AH167" s="842"/>
      <c r="AI167" s="843"/>
      <c r="AJ167" s="843"/>
      <c r="AK167" s="843"/>
      <c r="AL167" s="844"/>
      <c r="AM167" s="855"/>
      <c r="AN167" s="856"/>
      <c r="AO167" s="856"/>
      <c r="AP167" s="856"/>
      <c r="AQ167" s="856"/>
      <c r="AR167" s="856"/>
      <c r="AS167" s="857"/>
      <c r="AT167" s="833">
        <f>SUM(L167:AS167)</f>
        <v>0</v>
      </c>
      <c r="AU167" s="834"/>
      <c r="AV167" s="834"/>
      <c r="AW167" s="834"/>
      <c r="AX167" s="835"/>
    </row>
    <row r="168" spans="1:50" ht="12.6" customHeight="1" x14ac:dyDescent="0.25">
      <c r="A168" s="597" t="s">
        <v>573</v>
      </c>
      <c r="B168" s="633"/>
      <c r="C168" s="598"/>
      <c r="D168" s="598"/>
      <c r="E168" s="598"/>
      <c r="F168" s="598"/>
      <c r="G168" s="598"/>
      <c r="H168" s="598"/>
      <c r="I168" s="598"/>
      <c r="J168" s="598"/>
      <c r="K168" s="598"/>
      <c r="L168" s="928"/>
      <c r="M168" s="929"/>
      <c r="N168" s="929"/>
      <c r="O168" s="930"/>
      <c r="P168" s="931"/>
      <c r="Q168" s="932"/>
      <c r="R168" s="932"/>
      <c r="S168" s="933"/>
      <c r="T168" s="932"/>
      <c r="U168" s="932"/>
      <c r="V168" s="932"/>
      <c r="W168" s="933"/>
      <c r="X168" s="928"/>
      <c r="Y168" s="929"/>
      <c r="Z168" s="929"/>
      <c r="AA168" s="929"/>
      <c r="AB168" s="930"/>
      <c r="AC168" s="928"/>
      <c r="AD168" s="929"/>
      <c r="AE168" s="929"/>
      <c r="AF168" s="929"/>
      <c r="AG168" s="930"/>
      <c r="AH168" s="928"/>
      <c r="AI168" s="929"/>
      <c r="AJ168" s="929"/>
      <c r="AK168" s="929"/>
      <c r="AL168" s="930"/>
      <c r="AM168" s="1093"/>
      <c r="AN168" s="1094"/>
      <c r="AO168" s="1094"/>
      <c r="AP168" s="1094"/>
      <c r="AQ168" s="1094"/>
      <c r="AR168" s="1094"/>
      <c r="AS168" s="1095"/>
      <c r="AT168" s="833">
        <f>SUM(L168:AS168)</f>
        <v>0</v>
      </c>
      <c r="AU168" s="834"/>
      <c r="AV168" s="834"/>
      <c r="AW168" s="834"/>
      <c r="AX168" s="835"/>
    </row>
    <row r="169" spans="1:50" ht="12.6" customHeight="1" x14ac:dyDescent="0.25">
      <c r="A169" s="626" t="s">
        <v>505</v>
      </c>
      <c r="B169" s="634"/>
      <c r="C169" s="593"/>
      <c r="D169" s="593"/>
      <c r="E169" s="593"/>
      <c r="F169" s="593"/>
      <c r="G169" s="593"/>
      <c r="H169" s="593"/>
      <c r="I169" s="593"/>
      <c r="J169" s="593"/>
      <c r="K169" s="593"/>
      <c r="L169" s="1083">
        <f>SUM(L164+L166-L167+L168)</f>
        <v>0</v>
      </c>
      <c r="M169" s="1084"/>
      <c r="N169" s="1084"/>
      <c r="O169" s="1085"/>
      <c r="P169" s="1084">
        <f>SUM(P164+P166-P167)</f>
        <v>73889.990000000005</v>
      </c>
      <c r="Q169" s="1084"/>
      <c r="R169" s="1084"/>
      <c r="S169" s="1085"/>
      <c r="T169" s="1084">
        <f>SUM(T164+T166-T167)</f>
        <v>0</v>
      </c>
      <c r="U169" s="1084"/>
      <c r="V169" s="1084"/>
      <c r="W169" s="1085"/>
      <c r="X169" s="1083">
        <f>SUM(X164+X166-X167)</f>
        <v>0</v>
      </c>
      <c r="Y169" s="1084"/>
      <c r="Z169" s="1084"/>
      <c r="AA169" s="1084"/>
      <c r="AB169" s="1085"/>
      <c r="AC169" s="1083">
        <f>SUM(AC164+AC166-AC167)</f>
        <v>0</v>
      </c>
      <c r="AD169" s="1084"/>
      <c r="AE169" s="1084"/>
      <c r="AF169" s="1084"/>
      <c r="AG169" s="1085"/>
      <c r="AH169" s="1083"/>
      <c r="AI169" s="1084"/>
      <c r="AJ169" s="1084"/>
      <c r="AK169" s="1084"/>
      <c r="AL169" s="1085"/>
      <c r="AM169" s="1096"/>
      <c r="AN169" s="1097"/>
      <c r="AO169" s="1097"/>
      <c r="AP169" s="1097"/>
      <c r="AQ169" s="1097"/>
      <c r="AR169" s="1097"/>
      <c r="AS169" s="1098"/>
      <c r="AT169" s="1087">
        <f>SUM(L169:AS170)</f>
        <v>73889.990000000005</v>
      </c>
      <c r="AU169" s="1088"/>
      <c r="AV169" s="1088"/>
      <c r="AW169" s="1088"/>
      <c r="AX169" s="1089"/>
    </row>
    <row r="170" spans="1:50" ht="12.6" customHeight="1" x14ac:dyDescent="0.25">
      <c r="A170" s="629" t="s">
        <v>1507</v>
      </c>
      <c r="B170" s="635"/>
      <c r="C170" s="607"/>
      <c r="D170" s="607"/>
      <c r="E170" s="607"/>
      <c r="F170" s="607"/>
      <c r="G170" s="607"/>
      <c r="H170" s="607"/>
      <c r="I170" s="607"/>
      <c r="J170" s="607"/>
      <c r="K170" s="607"/>
      <c r="L170" s="1080"/>
      <c r="M170" s="1081"/>
      <c r="N170" s="1081"/>
      <c r="O170" s="1082"/>
      <c r="P170" s="1081"/>
      <c r="Q170" s="1081"/>
      <c r="R170" s="1081"/>
      <c r="S170" s="1082"/>
      <c r="T170" s="1081"/>
      <c r="U170" s="1081"/>
      <c r="V170" s="1081"/>
      <c r="W170" s="1082"/>
      <c r="X170" s="1080"/>
      <c r="Y170" s="1081"/>
      <c r="Z170" s="1081"/>
      <c r="AA170" s="1081"/>
      <c r="AB170" s="1082"/>
      <c r="AC170" s="1080"/>
      <c r="AD170" s="1081"/>
      <c r="AE170" s="1081"/>
      <c r="AF170" s="1081"/>
      <c r="AG170" s="1082"/>
      <c r="AH170" s="1080"/>
      <c r="AI170" s="1081"/>
      <c r="AJ170" s="1081"/>
      <c r="AK170" s="1081"/>
      <c r="AL170" s="1082"/>
      <c r="AM170" s="1099"/>
      <c r="AN170" s="1100"/>
      <c r="AO170" s="1100"/>
      <c r="AP170" s="1100"/>
      <c r="AQ170" s="1100"/>
      <c r="AR170" s="1100"/>
      <c r="AS170" s="1101"/>
      <c r="AT170" s="1090"/>
      <c r="AU170" s="1091"/>
      <c r="AV170" s="1091"/>
      <c r="AW170" s="1091"/>
      <c r="AX170" s="1092"/>
    </row>
    <row r="171" spans="1:50" ht="12.6" customHeight="1" x14ac:dyDescent="0.25">
      <c r="A171" s="593" t="s">
        <v>1777</v>
      </c>
      <c r="B171" s="593"/>
      <c r="C171" s="593"/>
      <c r="D171" s="593"/>
      <c r="E171" s="593"/>
      <c r="F171" s="593"/>
      <c r="G171" s="593"/>
      <c r="H171" s="593"/>
      <c r="I171" s="593"/>
      <c r="J171" s="593"/>
      <c r="K171" s="593"/>
      <c r="L171" s="636"/>
      <c r="M171" s="636"/>
      <c r="N171" s="636"/>
      <c r="O171" s="636"/>
      <c r="P171" s="636"/>
      <c r="Q171" s="636"/>
      <c r="R171" s="636"/>
      <c r="S171" s="636"/>
      <c r="T171" s="636"/>
      <c r="U171" s="636"/>
      <c r="V171" s="636"/>
      <c r="W171" s="636"/>
      <c r="X171" s="636"/>
      <c r="Y171" s="636"/>
      <c r="Z171" s="636"/>
      <c r="AA171" s="636"/>
      <c r="AB171" s="636"/>
      <c r="AC171" s="636"/>
      <c r="AD171" s="636"/>
      <c r="AE171" s="636"/>
      <c r="AF171" s="636"/>
      <c r="AG171" s="636"/>
      <c r="AH171" s="636"/>
      <c r="AI171" s="636"/>
      <c r="AJ171" s="636"/>
      <c r="AK171" s="636"/>
      <c r="AL171" s="636"/>
      <c r="AM171" s="636"/>
      <c r="AN171" s="636"/>
      <c r="AO171" s="636"/>
      <c r="AP171" s="636"/>
      <c r="AQ171" s="636"/>
      <c r="AR171" s="636"/>
      <c r="AS171" s="636"/>
      <c r="AT171" s="637"/>
      <c r="AU171" s="637"/>
      <c r="AV171" s="637"/>
      <c r="AW171" s="637"/>
      <c r="AX171" s="632"/>
    </row>
    <row r="172" spans="1:50" ht="12.6" customHeight="1" x14ac:dyDescent="0.25">
      <c r="A172" s="624" t="s">
        <v>1522</v>
      </c>
      <c r="B172" s="604"/>
      <c r="C172" s="604"/>
      <c r="D172" s="604"/>
      <c r="E172" s="604"/>
      <c r="F172" s="604"/>
      <c r="G172" s="604"/>
      <c r="H172" s="604"/>
      <c r="I172" s="604"/>
      <c r="J172" s="604"/>
      <c r="K172" s="604"/>
      <c r="L172" s="845">
        <f>SUM(L177-L176+L175-L174)</f>
        <v>0</v>
      </c>
      <c r="M172" s="846"/>
      <c r="N172" s="846"/>
      <c r="O172" s="847"/>
      <c r="P172" s="846">
        <f>SUM(P177-P176+P175-P174)</f>
        <v>0</v>
      </c>
      <c r="Q172" s="846"/>
      <c r="R172" s="846"/>
      <c r="S172" s="847"/>
      <c r="T172" s="846">
        <f>SUM(T177-T176+T175-T174)</f>
        <v>0</v>
      </c>
      <c r="U172" s="846"/>
      <c r="V172" s="846"/>
      <c r="W172" s="847"/>
      <c r="X172" s="845">
        <f>SUM(X177-X176+X175-X174)</f>
        <v>0</v>
      </c>
      <c r="Y172" s="846"/>
      <c r="Z172" s="846"/>
      <c r="AA172" s="846"/>
      <c r="AB172" s="847"/>
      <c r="AC172" s="845">
        <f>SUM(AC177-AC176+AC175-AC174)</f>
        <v>0</v>
      </c>
      <c r="AD172" s="846"/>
      <c r="AE172" s="846"/>
      <c r="AF172" s="846"/>
      <c r="AG172" s="847"/>
      <c r="AH172" s="845">
        <f>SUM(AH177-AH176+AH175-AH174)</f>
        <v>0</v>
      </c>
      <c r="AI172" s="846"/>
      <c r="AJ172" s="846"/>
      <c r="AK172" s="846"/>
      <c r="AL172" s="847"/>
      <c r="AM172" s="976">
        <f>SUM(AM177-AM176+AM175-AM174)</f>
        <v>0</v>
      </c>
      <c r="AN172" s="977"/>
      <c r="AO172" s="977"/>
      <c r="AP172" s="977"/>
      <c r="AQ172" s="977"/>
      <c r="AR172" s="977"/>
      <c r="AS172" s="978"/>
      <c r="AT172" s="830">
        <f>SUM(L172:AS173)</f>
        <v>0</v>
      </c>
      <c r="AU172" s="831"/>
      <c r="AV172" s="831"/>
      <c r="AW172" s="831"/>
      <c r="AX172" s="832"/>
    </row>
    <row r="173" spans="1:50" ht="12.6" customHeight="1" x14ac:dyDescent="0.25">
      <c r="A173" s="629" t="s">
        <v>1507</v>
      </c>
      <c r="B173" s="607"/>
      <c r="C173" s="607"/>
      <c r="D173" s="607"/>
      <c r="E173" s="607"/>
      <c r="F173" s="607"/>
      <c r="G173" s="607"/>
      <c r="H173" s="607"/>
      <c r="I173" s="607"/>
      <c r="J173" s="607"/>
      <c r="K173" s="607"/>
      <c r="L173" s="851"/>
      <c r="M173" s="852"/>
      <c r="N173" s="852"/>
      <c r="O173" s="853"/>
      <c r="P173" s="852"/>
      <c r="Q173" s="852"/>
      <c r="R173" s="852"/>
      <c r="S173" s="853"/>
      <c r="T173" s="852"/>
      <c r="U173" s="852"/>
      <c r="V173" s="852"/>
      <c r="W173" s="853"/>
      <c r="X173" s="851"/>
      <c r="Y173" s="852"/>
      <c r="Z173" s="852"/>
      <c r="AA173" s="852"/>
      <c r="AB173" s="853"/>
      <c r="AC173" s="851"/>
      <c r="AD173" s="852"/>
      <c r="AE173" s="852"/>
      <c r="AF173" s="852"/>
      <c r="AG173" s="853"/>
      <c r="AH173" s="851"/>
      <c r="AI173" s="852"/>
      <c r="AJ173" s="852"/>
      <c r="AK173" s="852"/>
      <c r="AL173" s="853"/>
      <c r="AM173" s="1102"/>
      <c r="AN173" s="1103"/>
      <c r="AO173" s="1103"/>
      <c r="AP173" s="1103"/>
      <c r="AQ173" s="1103"/>
      <c r="AR173" s="1103"/>
      <c r="AS173" s="1104"/>
      <c r="AT173" s="836"/>
      <c r="AU173" s="837"/>
      <c r="AV173" s="837"/>
      <c r="AW173" s="837"/>
      <c r="AX173" s="838"/>
    </row>
    <row r="174" spans="1:50" ht="12.6" customHeight="1" x14ac:dyDescent="0.25">
      <c r="A174" s="597" t="s">
        <v>511</v>
      </c>
      <c r="B174" s="598"/>
      <c r="C174" s="598"/>
      <c r="D174" s="598"/>
      <c r="E174" s="598"/>
      <c r="F174" s="598"/>
      <c r="G174" s="598"/>
      <c r="H174" s="598"/>
      <c r="I174" s="598"/>
      <c r="J174" s="598"/>
      <c r="K174" s="598"/>
      <c r="L174" s="931"/>
      <c r="M174" s="932"/>
      <c r="N174" s="932"/>
      <c r="O174" s="933"/>
      <c r="P174" s="931"/>
      <c r="Q174" s="932"/>
      <c r="R174" s="932"/>
      <c r="S174" s="933"/>
      <c r="T174" s="932"/>
      <c r="U174" s="932"/>
      <c r="V174" s="932"/>
      <c r="W174" s="933"/>
      <c r="X174" s="928"/>
      <c r="Y174" s="929"/>
      <c r="Z174" s="929"/>
      <c r="AA174" s="929"/>
      <c r="AB174" s="930"/>
      <c r="AC174" s="928"/>
      <c r="AD174" s="929"/>
      <c r="AE174" s="929"/>
      <c r="AF174" s="929"/>
      <c r="AG174" s="930"/>
      <c r="AH174" s="928"/>
      <c r="AI174" s="929"/>
      <c r="AJ174" s="929"/>
      <c r="AK174" s="929"/>
      <c r="AL174" s="930"/>
      <c r="AM174" s="1093"/>
      <c r="AN174" s="1094"/>
      <c r="AO174" s="1094"/>
      <c r="AP174" s="1094"/>
      <c r="AQ174" s="1094"/>
      <c r="AR174" s="1094"/>
      <c r="AS174" s="1095"/>
      <c r="AT174" s="833">
        <f>SUM(L174:AS174)</f>
        <v>0</v>
      </c>
      <c r="AU174" s="834"/>
      <c r="AV174" s="834"/>
      <c r="AW174" s="834"/>
      <c r="AX174" s="835"/>
    </row>
    <row r="175" spans="1:50" ht="12.6" customHeight="1" x14ac:dyDescent="0.25">
      <c r="A175" s="597" t="s">
        <v>510</v>
      </c>
      <c r="B175" s="598"/>
      <c r="C175" s="598"/>
      <c r="D175" s="598"/>
      <c r="E175" s="598"/>
      <c r="F175" s="598"/>
      <c r="G175" s="598"/>
      <c r="H175" s="598"/>
      <c r="I175" s="598"/>
      <c r="J175" s="598"/>
      <c r="K175" s="598"/>
      <c r="L175" s="928"/>
      <c r="M175" s="929"/>
      <c r="N175" s="929"/>
      <c r="O175" s="930"/>
      <c r="P175" s="931"/>
      <c r="Q175" s="932"/>
      <c r="R175" s="932"/>
      <c r="S175" s="933"/>
      <c r="T175" s="932"/>
      <c r="U175" s="932"/>
      <c r="V175" s="932"/>
      <c r="W175" s="933"/>
      <c r="X175" s="928"/>
      <c r="Y175" s="929"/>
      <c r="Z175" s="929"/>
      <c r="AA175" s="929"/>
      <c r="AB175" s="930"/>
      <c r="AC175" s="928"/>
      <c r="AD175" s="929"/>
      <c r="AE175" s="929"/>
      <c r="AF175" s="929"/>
      <c r="AG175" s="930"/>
      <c r="AH175" s="928"/>
      <c r="AI175" s="929"/>
      <c r="AJ175" s="929"/>
      <c r="AK175" s="929"/>
      <c r="AL175" s="930"/>
      <c r="AM175" s="1093"/>
      <c r="AN175" s="1094"/>
      <c r="AO175" s="1094"/>
      <c r="AP175" s="1094"/>
      <c r="AQ175" s="1094"/>
      <c r="AR175" s="1094"/>
      <c r="AS175" s="1095"/>
      <c r="AT175" s="833">
        <f>SUM(L175:AS175)</f>
        <v>0</v>
      </c>
      <c r="AU175" s="834"/>
      <c r="AV175" s="834"/>
      <c r="AW175" s="834"/>
      <c r="AX175" s="835"/>
    </row>
    <row r="176" spans="1:50" ht="12.6" customHeight="1" x14ac:dyDescent="0.25">
      <c r="A176" s="597" t="s">
        <v>573</v>
      </c>
      <c r="B176" s="598"/>
      <c r="C176" s="598"/>
      <c r="D176" s="598"/>
      <c r="E176" s="598"/>
      <c r="F176" s="598"/>
      <c r="G176" s="598"/>
      <c r="H176" s="598"/>
      <c r="I176" s="598"/>
      <c r="J176" s="598"/>
      <c r="K176" s="598"/>
      <c r="L176" s="928"/>
      <c r="M176" s="929"/>
      <c r="N176" s="929"/>
      <c r="O176" s="930"/>
      <c r="P176" s="931"/>
      <c r="Q176" s="932"/>
      <c r="R176" s="932"/>
      <c r="S176" s="933"/>
      <c r="T176" s="932"/>
      <c r="U176" s="932"/>
      <c r="V176" s="932"/>
      <c r="W176" s="933"/>
      <c r="X176" s="928"/>
      <c r="Y176" s="929"/>
      <c r="Z176" s="929"/>
      <c r="AA176" s="929"/>
      <c r="AB176" s="930"/>
      <c r="AC176" s="928"/>
      <c r="AD176" s="929"/>
      <c r="AE176" s="929"/>
      <c r="AF176" s="929"/>
      <c r="AG176" s="930"/>
      <c r="AH176" s="928"/>
      <c r="AI176" s="929"/>
      <c r="AJ176" s="929"/>
      <c r="AK176" s="929"/>
      <c r="AL176" s="930"/>
      <c r="AM176" s="1093"/>
      <c r="AN176" s="1094"/>
      <c r="AO176" s="1094"/>
      <c r="AP176" s="1094"/>
      <c r="AQ176" s="1094"/>
      <c r="AR176" s="1094"/>
      <c r="AS176" s="1095"/>
      <c r="AT176" s="833">
        <f>SUM(L176:AS176)</f>
        <v>0</v>
      </c>
      <c r="AU176" s="834"/>
      <c r="AV176" s="834"/>
      <c r="AW176" s="834"/>
      <c r="AX176" s="835"/>
    </row>
    <row r="177" spans="1:55" ht="12.6" customHeight="1" x14ac:dyDescent="0.25">
      <c r="A177" s="626" t="s">
        <v>505</v>
      </c>
      <c r="B177" s="593"/>
      <c r="C177" s="593"/>
      <c r="D177" s="593"/>
      <c r="E177" s="593"/>
      <c r="F177" s="593"/>
      <c r="G177" s="593"/>
      <c r="H177" s="593"/>
      <c r="I177" s="593"/>
      <c r="J177" s="593"/>
      <c r="K177" s="593"/>
      <c r="L177" s="1083">
        <f>SUM(ANALYTIKAVUJ!$C$26)*-1</f>
        <v>0</v>
      </c>
      <c r="M177" s="1084"/>
      <c r="N177" s="1084"/>
      <c r="O177" s="1085"/>
      <c r="P177" s="1084">
        <f>SUM(ANALYTIKAVUJ!$C$27)*-1</f>
        <v>0</v>
      </c>
      <c r="Q177" s="1084"/>
      <c r="R177" s="1084"/>
      <c r="S177" s="1085"/>
      <c r="T177" s="1084">
        <f>SUM(ANALYTIKAVUJ!$C$28)*-1</f>
        <v>0</v>
      </c>
      <c r="U177" s="1084"/>
      <c r="V177" s="1084"/>
      <c r="W177" s="1085"/>
      <c r="X177" s="1083">
        <f>SUM(ANALYTIKAVUJ!$C$29)*-1</f>
        <v>0</v>
      </c>
      <c r="Y177" s="1084"/>
      <c r="Z177" s="1084"/>
      <c r="AA177" s="1084"/>
      <c r="AB177" s="1085"/>
      <c r="AC177" s="1083">
        <f>SUM(ANALYTIKAVUJ!$C$30)*-1</f>
        <v>0</v>
      </c>
      <c r="AD177" s="1084"/>
      <c r="AE177" s="1084"/>
      <c r="AF177" s="1084"/>
      <c r="AG177" s="1085"/>
      <c r="AH177" s="1083">
        <f>SUM('HL KNIHA VYPOC'!$G$73)*-1</f>
        <v>0</v>
      </c>
      <c r="AI177" s="1084"/>
      <c r="AJ177" s="1084"/>
      <c r="AK177" s="1084"/>
      <c r="AL177" s="1085"/>
      <c r="AM177" s="1096">
        <f>SUM(ANALYTIKAVUJ!$C$41)*-1</f>
        <v>0</v>
      </c>
      <c r="AN177" s="1097"/>
      <c r="AO177" s="1097"/>
      <c r="AP177" s="1097"/>
      <c r="AQ177" s="1097"/>
      <c r="AR177" s="1097"/>
      <c r="AS177" s="1098"/>
      <c r="AT177" s="1087">
        <f>SUM(L177:AS178)</f>
        <v>0</v>
      </c>
      <c r="AU177" s="1088"/>
      <c r="AV177" s="1088"/>
      <c r="AW177" s="1088"/>
      <c r="AX177" s="1089"/>
    </row>
    <row r="178" spans="1:55" ht="12.6" customHeight="1" x14ac:dyDescent="0.25">
      <c r="A178" s="629" t="s">
        <v>1507</v>
      </c>
      <c r="B178" s="607"/>
      <c r="C178" s="607"/>
      <c r="D178" s="607"/>
      <c r="E178" s="607"/>
      <c r="F178" s="607"/>
      <c r="G178" s="607"/>
      <c r="H178" s="607"/>
      <c r="I178" s="607"/>
      <c r="J178" s="607"/>
      <c r="K178" s="607"/>
      <c r="L178" s="1080"/>
      <c r="M178" s="1081"/>
      <c r="N178" s="1081"/>
      <c r="O178" s="1082"/>
      <c r="P178" s="1081"/>
      <c r="Q178" s="1081"/>
      <c r="R178" s="1081"/>
      <c r="S178" s="1082"/>
      <c r="T178" s="1081"/>
      <c r="U178" s="1081"/>
      <c r="V178" s="1081"/>
      <c r="W178" s="1082"/>
      <c r="X178" s="1080"/>
      <c r="Y178" s="1081"/>
      <c r="Z178" s="1081"/>
      <c r="AA178" s="1081"/>
      <c r="AB178" s="1082"/>
      <c r="AC178" s="1080"/>
      <c r="AD178" s="1081"/>
      <c r="AE178" s="1081"/>
      <c r="AF178" s="1081"/>
      <c r="AG178" s="1082"/>
      <c r="AH178" s="1080"/>
      <c r="AI178" s="1081"/>
      <c r="AJ178" s="1081"/>
      <c r="AK178" s="1081"/>
      <c r="AL178" s="1082"/>
      <c r="AM178" s="1099"/>
      <c r="AN178" s="1100"/>
      <c r="AO178" s="1100"/>
      <c r="AP178" s="1100"/>
      <c r="AQ178" s="1100"/>
      <c r="AR178" s="1100"/>
      <c r="AS178" s="1101"/>
      <c r="AT178" s="1090"/>
      <c r="AU178" s="1091"/>
      <c r="AV178" s="1091"/>
      <c r="AW178" s="1091"/>
      <c r="AX178" s="1092"/>
    </row>
    <row r="179" spans="1:55" ht="12.6" customHeight="1" x14ac:dyDescent="0.25">
      <c r="A179" s="593" t="s">
        <v>1481</v>
      </c>
      <c r="B179" s="593"/>
      <c r="C179" s="593"/>
      <c r="D179" s="593"/>
      <c r="E179" s="593"/>
      <c r="F179" s="593"/>
      <c r="G179" s="593"/>
      <c r="H179" s="593"/>
      <c r="I179" s="593"/>
      <c r="J179" s="593"/>
      <c r="K179" s="593"/>
      <c r="L179" s="636"/>
      <c r="M179" s="636"/>
      <c r="N179" s="636"/>
      <c r="O179" s="636"/>
      <c r="P179" s="636"/>
      <c r="Q179" s="636"/>
      <c r="R179" s="636"/>
      <c r="S179" s="636"/>
      <c r="T179" s="636"/>
      <c r="U179" s="636"/>
      <c r="V179" s="636"/>
      <c r="W179" s="636"/>
      <c r="X179" s="636"/>
      <c r="Y179" s="636"/>
      <c r="Z179" s="636"/>
      <c r="AA179" s="636"/>
      <c r="AB179" s="636"/>
      <c r="AC179" s="636"/>
      <c r="AD179" s="636"/>
      <c r="AE179" s="636"/>
      <c r="AF179" s="636"/>
      <c r="AG179" s="636"/>
      <c r="AH179" s="636"/>
      <c r="AI179" s="636"/>
      <c r="AJ179" s="636"/>
      <c r="AK179" s="636"/>
      <c r="AL179" s="636"/>
      <c r="AM179" s="636"/>
      <c r="AN179" s="636"/>
      <c r="AO179" s="636"/>
      <c r="AP179" s="636"/>
      <c r="AQ179" s="636"/>
      <c r="AR179" s="636"/>
      <c r="AS179" s="636"/>
      <c r="AT179" s="637"/>
      <c r="AU179" s="637"/>
      <c r="AV179" s="637"/>
      <c r="AW179" s="637"/>
      <c r="AX179" s="632"/>
    </row>
    <row r="180" spans="1:55" ht="12.6" customHeight="1" x14ac:dyDescent="0.25">
      <c r="A180" s="624" t="s">
        <v>1522</v>
      </c>
      <c r="B180" s="604"/>
      <c r="C180" s="604"/>
      <c r="D180" s="604"/>
      <c r="E180" s="604"/>
      <c r="F180" s="604"/>
      <c r="G180" s="604"/>
      <c r="H180" s="604"/>
      <c r="I180" s="604"/>
      <c r="J180" s="604"/>
      <c r="K180" s="605"/>
      <c r="L180" s="1077">
        <f>SUM(L156-L164-L172)</f>
        <v>0</v>
      </c>
      <c r="M180" s="1078"/>
      <c r="N180" s="1078"/>
      <c r="O180" s="1079"/>
      <c r="P180" s="1078">
        <f>SUM(P156-P164-P172)</f>
        <v>0</v>
      </c>
      <c r="Q180" s="1078"/>
      <c r="R180" s="1078"/>
      <c r="S180" s="1079"/>
      <c r="T180" s="1078">
        <f>SUM(T156-T164-T172)</f>
        <v>0</v>
      </c>
      <c r="U180" s="1078"/>
      <c r="V180" s="1078"/>
      <c r="W180" s="1079"/>
      <c r="X180" s="1077">
        <f>SUM(X156-X164-X172)</f>
        <v>0</v>
      </c>
      <c r="Y180" s="1078"/>
      <c r="Z180" s="1078"/>
      <c r="AA180" s="1078"/>
      <c r="AB180" s="1079"/>
      <c r="AC180" s="1077">
        <f>SUM(AC156-AC164-AC172)</f>
        <v>0</v>
      </c>
      <c r="AD180" s="1078"/>
      <c r="AE180" s="1078"/>
      <c r="AF180" s="1078"/>
      <c r="AG180" s="1079"/>
      <c r="AH180" s="1077">
        <f>SUM(AH156-AH164-AH172)</f>
        <v>0</v>
      </c>
      <c r="AI180" s="1078"/>
      <c r="AJ180" s="1078"/>
      <c r="AK180" s="1078"/>
      <c r="AL180" s="1079"/>
      <c r="AM180" s="1096">
        <f>SUM(AM156-AM164-AM172)</f>
        <v>0</v>
      </c>
      <c r="AN180" s="1097"/>
      <c r="AO180" s="1097"/>
      <c r="AP180" s="1097"/>
      <c r="AQ180" s="1097"/>
      <c r="AR180" s="1097"/>
      <c r="AS180" s="1098"/>
      <c r="AT180" s="1087">
        <f>SUM(L180:AS181)</f>
        <v>0</v>
      </c>
      <c r="AU180" s="1088"/>
      <c r="AV180" s="1088"/>
      <c r="AW180" s="1088"/>
      <c r="AX180" s="1089"/>
    </row>
    <row r="181" spans="1:55" ht="12.6" customHeight="1" x14ac:dyDescent="0.25">
      <c r="A181" s="629" t="s">
        <v>1507</v>
      </c>
      <c r="B181" s="607"/>
      <c r="C181" s="607"/>
      <c r="D181" s="607"/>
      <c r="E181" s="607"/>
      <c r="F181" s="607"/>
      <c r="G181" s="607"/>
      <c r="H181" s="607"/>
      <c r="I181" s="607"/>
      <c r="J181" s="607"/>
      <c r="K181" s="608"/>
      <c r="L181" s="1080"/>
      <c r="M181" s="1081"/>
      <c r="N181" s="1081"/>
      <c r="O181" s="1082"/>
      <c r="P181" s="1081"/>
      <c r="Q181" s="1081"/>
      <c r="R181" s="1081"/>
      <c r="S181" s="1082"/>
      <c r="T181" s="1081"/>
      <c r="U181" s="1081"/>
      <c r="V181" s="1081"/>
      <c r="W181" s="1082"/>
      <c r="X181" s="1080"/>
      <c r="Y181" s="1081"/>
      <c r="Z181" s="1081"/>
      <c r="AA181" s="1081"/>
      <c r="AB181" s="1082"/>
      <c r="AC181" s="1080"/>
      <c r="AD181" s="1081"/>
      <c r="AE181" s="1081"/>
      <c r="AF181" s="1081"/>
      <c r="AG181" s="1082"/>
      <c r="AH181" s="1080"/>
      <c r="AI181" s="1081"/>
      <c r="AJ181" s="1081"/>
      <c r="AK181" s="1081"/>
      <c r="AL181" s="1082"/>
      <c r="AM181" s="1099"/>
      <c r="AN181" s="1100"/>
      <c r="AO181" s="1100"/>
      <c r="AP181" s="1100"/>
      <c r="AQ181" s="1100"/>
      <c r="AR181" s="1100"/>
      <c r="AS181" s="1101"/>
      <c r="AT181" s="1090"/>
      <c r="AU181" s="1091"/>
      <c r="AV181" s="1091"/>
      <c r="AW181" s="1091"/>
      <c r="AX181" s="1092"/>
    </row>
    <row r="182" spans="1:55" ht="12.6" customHeight="1" x14ac:dyDescent="0.25">
      <c r="A182" s="626" t="s">
        <v>505</v>
      </c>
      <c r="B182" s="593"/>
      <c r="C182" s="593"/>
      <c r="D182" s="593"/>
      <c r="E182" s="593"/>
      <c r="F182" s="593"/>
      <c r="G182" s="593"/>
      <c r="H182" s="593"/>
      <c r="I182" s="593"/>
      <c r="J182" s="593"/>
      <c r="K182" s="628"/>
      <c r="L182" s="1083">
        <f>SUM(L161-L169-L177)</f>
        <v>0</v>
      </c>
      <c r="M182" s="1084"/>
      <c r="N182" s="1084"/>
      <c r="O182" s="1085"/>
      <c r="P182" s="1084">
        <f>SUM(P161-P169-P177)</f>
        <v>0</v>
      </c>
      <c r="Q182" s="1084"/>
      <c r="R182" s="1084"/>
      <c r="S182" s="1085"/>
      <c r="T182" s="1084">
        <f>SUM(T161-T169-T177)</f>
        <v>0</v>
      </c>
      <c r="U182" s="1084"/>
      <c r="V182" s="1084"/>
      <c r="W182" s="1085"/>
      <c r="X182" s="1083">
        <f>SUM(X161-X169-X177)</f>
        <v>0</v>
      </c>
      <c r="Y182" s="1084"/>
      <c r="Z182" s="1084"/>
      <c r="AA182" s="1084"/>
      <c r="AB182" s="1085"/>
      <c r="AC182" s="1083">
        <f>SUM(AC161-AC169-AC177)</f>
        <v>0</v>
      </c>
      <c r="AD182" s="1084"/>
      <c r="AE182" s="1084"/>
      <c r="AF182" s="1084"/>
      <c r="AG182" s="1085"/>
      <c r="AH182" s="1083">
        <f>SUM(AH161-AH169-AH177)</f>
        <v>0</v>
      </c>
      <c r="AI182" s="1084"/>
      <c r="AJ182" s="1084"/>
      <c r="AK182" s="1084"/>
      <c r="AL182" s="1085"/>
      <c r="AM182" s="1096">
        <f>SUM(AM161-AM169-AM177)</f>
        <v>0</v>
      </c>
      <c r="AN182" s="1097"/>
      <c r="AO182" s="1097"/>
      <c r="AP182" s="1097"/>
      <c r="AQ182" s="1097"/>
      <c r="AR182" s="1097"/>
      <c r="AS182" s="1098"/>
      <c r="AT182" s="1087">
        <f>SUM(L182:AS183)</f>
        <v>0</v>
      </c>
      <c r="AU182" s="1088"/>
      <c r="AV182" s="1088"/>
      <c r="AW182" s="1088"/>
      <c r="AX182" s="1089"/>
    </row>
    <row r="183" spans="1:55" ht="12.6" customHeight="1" x14ac:dyDescent="0.25">
      <c r="A183" s="629" t="s">
        <v>1507</v>
      </c>
      <c r="B183" s="607"/>
      <c r="C183" s="607"/>
      <c r="D183" s="607"/>
      <c r="E183" s="607"/>
      <c r="F183" s="607"/>
      <c r="G183" s="607"/>
      <c r="H183" s="607"/>
      <c r="I183" s="607"/>
      <c r="J183" s="607"/>
      <c r="K183" s="608"/>
      <c r="L183" s="1080"/>
      <c r="M183" s="1081"/>
      <c r="N183" s="1081"/>
      <c r="O183" s="1082"/>
      <c r="P183" s="1081"/>
      <c r="Q183" s="1081"/>
      <c r="R183" s="1081"/>
      <c r="S183" s="1082"/>
      <c r="T183" s="1081"/>
      <c r="U183" s="1081"/>
      <c r="V183" s="1081"/>
      <c r="W183" s="1082"/>
      <c r="X183" s="1080"/>
      <c r="Y183" s="1081"/>
      <c r="Z183" s="1081"/>
      <c r="AA183" s="1081"/>
      <c r="AB183" s="1082"/>
      <c r="AC183" s="1080"/>
      <c r="AD183" s="1081"/>
      <c r="AE183" s="1081"/>
      <c r="AF183" s="1081"/>
      <c r="AG183" s="1082"/>
      <c r="AH183" s="1080"/>
      <c r="AI183" s="1081"/>
      <c r="AJ183" s="1081"/>
      <c r="AK183" s="1081"/>
      <c r="AL183" s="1082"/>
      <c r="AM183" s="1099"/>
      <c r="AN183" s="1100"/>
      <c r="AO183" s="1100"/>
      <c r="AP183" s="1100"/>
      <c r="AQ183" s="1100"/>
      <c r="AR183" s="1100"/>
      <c r="AS183" s="1101"/>
      <c r="AT183" s="1090"/>
      <c r="AU183" s="1091"/>
      <c r="AV183" s="1091"/>
      <c r="AW183" s="1091"/>
      <c r="AX183" s="1092"/>
    </row>
    <row r="184" spans="1:55" ht="12.6" customHeight="1" x14ac:dyDescent="0.25">
      <c r="A184" s="627"/>
      <c r="B184" s="593"/>
      <c r="C184" s="593"/>
      <c r="D184" s="593"/>
      <c r="E184" s="593"/>
      <c r="F184" s="593"/>
      <c r="G184" s="593"/>
      <c r="H184" s="593"/>
      <c r="I184" s="593"/>
      <c r="J184" s="593"/>
      <c r="K184" s="593"/>
      <c r="L184" s="638"/>
      <c r="M184" s="638"/>
      <c r="N184" s="638"/>
      <c r="O184" s="638"/>
      <c r="P184" s="638"/>
      <c r="Q184" s="638"/>
      <c r="R184" s="638"/>
      <c r="S184" s="638"/>
      <c r="T184" s="638"/>
      <c r="U184" s="638"/>
      <c r="V184" s="638"/>
      <c r="W184" s="638"/>
      <c r="X184" s="638"/>
      <c r="Y184" s="638"/>
      <c r="Z184" s="638"/>
      <c r="AA184" s="638"/>
      <c r="AB184" s="638"/>
      <c r="AC184" s="638"/>
      <c r="AD184" s="638"/>
      <c r="AE184" s="638"/>
      <c r="AF184" s="638"/>
      <c r="AG184" s="638"/>
      <c r="AH184" s="638"/>
      <c r="AI184" s="638"/>
      <c r="AJ184" s="638"/>
      <c r="AK184" s="638"/>
      <c r="AL184" s="638"/>
      <c r="AM184" s="638"/>
      <c r="AN184" s="638"/>
      <c r="AO184" s="638"/>
      <c r="AP184" s="638"/>
      <c r="AQ184" s="638"/>
      <c r="AR184" s="638"/>
      <c r="AS184" s="638"/>
      <c r="AT184" s="638"/>
      <c r="AU184" s="638"/>
      <c r="AV184" s="638"/>
      <c r="AW184" s="638"/>
      <c r="AX184" s="638"/>
      <c r="AY184" s="638"/>
      <c r="AZ184" s="638"/>
      <c r="BA184" s="638"/>
      <c r="BB184" s="638"/>
    </row>
    <row r="185" spans="1:55" s="593" customFormat="1" ht="12.6" customHeight="1" x14ac:dyDescent="0.25"/>
    <row r="186" spans="1:55" ht="12.6" customHeight="1" x14ac:dyDescent="0.25">
      <c r="A186" s="449" t="s">
        <v>480</v>
      </c>
    </row>
    <row r="187" spans="1:55" ht="12.6" customHeight="1" x14ac:dyDescent="0.25">
      <c r="A187" s="624"/>
      <c r="B187" s="625"/>
      <c r="C187" s="625"/>
      <c r="D187" s="625"/>
      <c r="E187" s="625"/>
      <c r="F187" s="625"/>
      <c r="G187" s="625"/>
      <c r="H187" s="625"/>
      <c r="I187" s="625"/>
      <c r="J187" s="625"/>
      <c r="K187" s="625"/>
      <c r="L187" s="940" t="s">
        <v>470</v>
      </c>
      <c r="M187" s="941"/>
      <c r="N187" s="941"/>
      <c r="O187" s="941"/>
      <c r="P187" s="941"/>
      <c r="Q187" s="941"/>
      <c r="R187" s="941"/>
      <c r="S187" s="941"/>
      <c r="T187" s="941"/>
      <c r="U187" s="941"/>
      <c r="V187" s="941"/>
      <c r="W187" s="941"/>
      <c r="X187" s="941"/>
      <c r="Y187" s="941"/>
      <c r="Z187" s="941"/>
      <c r="AA187" s="941"/>
      <c r="AB187" s="941"/>
      <c r="AC187" s="941"/>
      <c r="AD187" s="941"/>
      <c r="AE187" s="941"/>
      <c r="AF187" s="941"/>
      <c r="AG187" s="941"/>
      <c r="AH187" s="941"/>
      <c r="AI187" s="941"/>
      <c r="AJ187" s="941"/>
      <c r="AK187" s="941"/>
      <c r="AL187" s="941"/>
      <c r="AM187" s="941"/>
      <c r="AN187" s="941"/>
      <c r="AO187" s="941"/>
      <c r="AP187" s="941"/>
      <c r="AQ187" s="941"/>
      <c r="AR187" s="941"/>
      <c r="AS187" s="941"/>
      <c r="AT187" s="941"/>
      <c r="AU187" s="941"/>
      <c r="AV187" s="941"/>
      <c r="AW187" s="941"/>
      <c r="AX187" s="942"/>
      <c r="AY187" s="596"/>
      <c r="AZ187" s="596"/>
      <c r="BA187" s="596"/>
      <c r="BB187" s="596"/>
      <c r="BC187" s="593"/>
    </row>
    <row r="188" spans="1:55" ht="12.6" customHeight="1" x14ac:dyDescent="0.25">
      <c r="A188" s="626"/>
      <c r="B188" s="627"/>
      <c r="C188" s="627"/>
      <c r="D188" s="627"/>
      <c r="E188" s="627"/>
      <c r="F188" s="627"/>
      <c r="G188" s="627"/>
      <c r="H188" s="627"/>
      <c r="I188" s="627"/>
      <c r="J188" s="627"/>
      <c r="K188" s="627"/>
      <c r="L188" s="915" t="s">
        <v>1834</v>
      </c>
      <c r="M188" s="915"/>
      <c r="N188" s="915"/>
      <c r="O188" s="915"/>
      <c r="P188" s="1086" t="s">
        <v>927</v>
      </c>
      <c r="Q188" s="1086"/>
      <c r="R188" s="1086"/>
      <c r="S188" s="1086"/>
      <c r="T188" s="915" t="s">
        <v>1833</v>
      </c>
      <c r="U188" s="915"/>
      <c r="V188" s="915"/>
      <c r="W188" s="915"/>
      <c r="X188" s="1086" t="s">
        <v>931</v>
      </c>
      <c r="Y188" s="1086"/>
      <c r="Z188" s="1086"/>
      <c r="AA188" s="1086"/>
      <c r="AB188" s="1086"/>
      <c r="AC188" s="915" t="s">
        <v>1787</v>
      </c>
      <c r="AD188" s="915"/>
      <c r="AE188" s="915"/>
      <c r="AF188" s="915"/>
      <c r="AG188" s="915"/>
      <c r="AH188" s="915" t="s">
        <v>1832</v>
      </c>
      <c r="AI188" s="915"/>
      <c r="AJ188" s="915"/>
      <c r="AK188" s="915"/>
      <c r="AL188" s="915"/>
      <c r="AM188" s="915" t="s">
        <v>1831</v>
      </c>
      <c r="AN188" s="915"/>
      <c r="AO188" s="915"/>
      <c r="AP188" s="915"/>
      <c r="AQ188" s="915"/>
      <c r="AR188" s="915"/>
      <c r="AS188" s="915"/>
      <c r="AT188" s="1086" t="s">
        <v>479</v>
      </c>
      <c r="AU188" s="1086"/>
      <c r="AV188" s="1086"/>
      <c r="AW188" s="1105"/>
      <c r="AX188" s="628"/>
    </row>
    <row r="189" spans="1:55" ht="12.6" customHeight="1" x14ac:dyDescent="0.25">
      <c r="A189" s="787" t="s">
        <v>1830</v>
      </c>
      <c r="B189" s="788"/>
      <c r="C189" s="788"/>
      <c r="D189" s="788"/>
      <c r="E189" s="788"/>
      <c r="F189" s="788"/>
      <c r="G189" s="788"/>
      <c r="H189" s="788"/>
      <c r="I189" s="788"/>
      <c r="J189" s="788"/>
      <c r="K189" s="788"/>
      <c r="L189" s="915" t="s">
        <v>1829</v>
      </c>
      <c r="M189" s="915"/>
      <c r="N189" s="915"/>
      <c r="O189" s="915"/>
      <c r="P189" s="1086"/>
      <c r="Q189" s="1086"/>
      <c r="R189" s="1086"/>
      <c r="S189" s="1086"/>
      <c r="T189" s="915" t="s">
        <v>1828</v>
      </c>
      <c r="U189" s="915"/>
      <c r="V189" s="915"/>
      <c r="W189" s="915"/>
      <c r="X189" s="1086"/>
      <c r="Y189" s="1086"/>
      <c r="Z189" s="1086"/>
      <c r="AA189" s="1086"/>
      <c r="AB189" s="1086"/>
      <c r="AC189" s="915" t="s">
        <v>1784</v>
      </c>
      <c r="AD189" s="915"/>
      <c r="AE189" s="915"/>
      <c r="AF189" s="915"/>
      <c r="AG189" s="915"/>
      <c r="AH189" s="915" t="s">
        <v>1827</v>
      </c>
      <c r="AI189" s="915"/>
      <c r="AJ189" s="915"/>
      <c r="AK189" s="915"/>
      <c r="AL189" s="915"/>
      <c r="AM189" s="915" t="s">
        <v>1826</v>
      </c>
      <c r="AN189" s="915"/>
      <c r="AO189" s="915"/>
      <c r="AP189" s="915"/>
      <c r="AQ189" s="915"/>
      <c r="AR189" s="915"/>
      <c r="AS189" s="915"/>
      <c r="AT189" s="1086"/>
      <c r="AU189" s="1086"/>
      <c r="AV189" s="1086"/>
      <c r="AW189" s="1105"/>
      <c r="AX189" s="628"/>
    </row>
    <row r="190" spans="1:55" ht="12.6" customHeight="1" x14ac:dyDescent="0.25">
      <c r="A190" s="787" t="s">
        <v>1781</v>
      </c>
      <c r="B190" s="788"/>
      <c r="C190" s="788"/>
      <c r="D190" s="788"/>
      <c r="E190" s="788"/>
      <c r="F190" s="788"/>
      <c r="G190" s="788"/>
      <c r="H190" s="788"/>
      <c r="I190" s="788"/>
      <c r="J190" s="788"/>
      <c r="K190" s="788"/>
      <c r="L190" s="915" t="s">
        <v>1825</v>
      </c>
      <c r="M190" s="915"/>
      <c r="N190" s="915"/>
      <c r="O190" s="915"/>
      <c r="P190" s="1086"/>
      <c r="Q190" s="1086"/>
      <c r="R190" s="1086"/>
      <c r="S190" s="1086"/>
      <c r="T190" s="915" t="s">
        <v>1824</v>
      </c>
      <c r="U190" s="915"/>
      <c r="V190" s="915"/>
      <c r="W190" s="915"/>
      <c r="X190" s="1086"/>
      <c r="Y190" s="1086"/>
      <c r="Z190" s="1086"/>
      <c r="AA190" s="1086"/>
      <c r="AB190" s="1086"/>
      <c r="AC190" s="915" t="s">
        <v>1823</v>
      </c>
      <c r="AD190" s="915"/>
      <c r="AE190" s="915"/>
      <c r="AF190" s="915"/>
      <c r="AG190" s="915"/>
      <c r="AH190" s="915" t="s">
        <v>1823</v>
      </c>
      <c r="AI190" s="915"/>
      <c r="AJ190" s="915"/>
      <c r="AK190" s="915"/>
      <c r="AL190" s="915"/>
      <c r="AM190" s="915" t="s">
        <v>1822</v>
      </c>
      <c r="AN190" s="915"/>
      <c r="AO190" s="915"/>
      <c r="AP190" s="915"/>
      <c r="AQ190" s="915"/>
      <c r="AR190" s="915"/>
      <c r="AS190" s="915"/>
      <c r="AT190" s="1086"/>
      <c r="AU190" s="1086"/>
      <c r="AV190" s="1086"/>
      <c r="AW190" s="1105"/>
      <c r="AX190" s="628"/>
    </row>
    <row r="191" spans="1:55" ht="12.6" customHeight="1" x14ac:dyDescent="0.25">
      <c r="A191" s="626"/>
      <c r="B191" s="627"/>
      <c r="C191" s="627"/>
      <c r="D191" s="627"/>
      <c r="E191" s="627"/>
      <c r="F191" s="627"/>
      <c r="G191" s="627"/>
      <c r="H191" s="627"/>
      <c r="I191" s="627"/>
      <c r="J191" s="627"/>
      <c r="K191" s="627"/>
      <c r="L191" s="915" t="s">
        <v>1821</v>
      </c>
      <c r="M191" s="915"/>
      <c r="N191" s="915"/>
      <c r="O191" s="915"/>
      <c r="P191" s="1086"/>
      <c r="Q191" s="1086"/>
      <c r="R191" s="1086"/>
      <c r="S191" s="1086"/>
      <c r="T191" s="915"/>
      <c r="U191" s="915"/>
      <c r="V191" s="915"/>
      <c r="W191" s="915"/>
      <c r="X191" s="1086"/>
      <c r="Y191" s="1086"/>
      <c r="Z191" s="1086"/>
      <c r="AA191" s="1086"/>
      <c r="AB191" s="1086"/>
      <c r="AC191" s="787"/>
      <c r="AD191" s="788"/>
      <c r="AE191" s="788"/>
      <c r="AF191" s="788"/>
      <c r="AG191" s="789"/>
      <c r="AH191" s="787"/>
      <c r="AI191" s="788"/>
      <c r="AJ191" s="788"/>
      <c r="AK191" s="788"/>
      <c r="AL191" s="789"/>
      <c r="AM191" s="787"/>
      <c r="AN191" s="788"/>
      <c r="AO191" s="788"/>
      <c r="AP191" s="788"/>
      <c r="AQ191" s="788"/>
      <c r="AR191" s="788"/>
      <c r="AS191" s="789"/>
      <c r="AT191" s="1086"/>
      <c r="AU191" s="1086"/>
      <c r="AV191" s="1086"/>
      <c r="AW191" s="1105"/>
      <c r="AX191" s="628"/>
    </row>
    <row r="192" spans="1:55" ht="12.6" customHeight="1" x14ac:dyDescent="0.25">
      <c r="A192" s="784" t="s">
        <v>800</v>
      </c>
      <c r="B192" s="785"/>
      <c r="C192" s="785"/>
      <c r="D192" s="785"/>
      <c r="E192" s="785"/>
      <c r="F192" s="785"/>
      <c r="G192" s="785"/>
      <c r="H192" s="785"/>
      <c r="I192" s="785"/>
      <c r="J192" s="785"/>
      <c r="K192" s="785"/>
      <c r="L192" s="954" t="s">
        <v>801</v>
      </c>
      <c r="M192" s="954"/>
      <c r="N192" s="954"/>
      <c r="O192" s="954"/>
      <c r="P192" s="954" t="s">
        <v>802</v>
      </c>
      <c r="Q192" s="954"/>
      <c r="R192" s="954"/>
      <c r="S192" s="954"/>
      <c r="T192" s="954" t="s">
        <v>477</v>
      </c>
      <c r="U192" s="954"/>
      <c r="V192" s="954"/>
      <c r="W192" s="954"/>
      <c r="X192" s="954" t="s">
        <v>478</v>
      </c>
      <c r="Y192" s="954"/>
      <c r="Z192" s="954"/>
      <c r="AA192" s="954"/>
      <c r="AB192" s="954"/>
      <c r="AC192" s="954" t="s">
        <v>481</v>
      </c>
      <c r="AD192" s="954"/>
      <c r="AE192" s="954"/>
      <c r="AF192" s="954"/>
      <c r="AG192" s="954"/>
      <c r="AH192" s="954" t="s">
        <v>1478</v>
      </c>
      <c r="AI192" s="954"/>
      <c r="AJ192" s="954"/>
      <c r="AK192" s="954"/>
      <c r="AL192" s="954"/>
      <c r="AM192" s="954" t="s">
        <v>1479</v>
      </c>
      <c r="AN192" s="954"/>
      <c r="AO192" s="954"/>
      <c r="AP192" s="954"/>
      <c r="AQ192" s="954"/>
      <c r="AR192" s="954"/>
      <c r="AS192" s="954"/>
      <c r="AT192" s="954" t="s">
        <v>1480</v>
      </c>
      <c r="AU192" s="954"/>
      <c r="AV192" s="954"/>
      <c r="AW192" s="784"/>
      <c r="AX192" s="628"/>
    </row>
    <row r="193" spans="1:50" ht="12.6" customHeight="1" x14ac:dyDescent="0.25">
      <c r="A193" s="598" t="s">
        <v>1778</v>
      </c>
      <c r="B193" s="598"/>
      <c r="C193" s="598"/>
      <c r="D193" s="598"/>
      <c r="E193" s="598"/>
      <c r="F193" s="598"/>
      <c r="G193" s="598"/>
      <c r="H193" s="598"/>
      <c r="I193" s="598"/>
      <c r="J193" s="598"/>
      <c r="K193" s="598"/>
      <c r="L193" s="598"/>
      <c r="M193" s="598"/>
      <c r="N193" s="598"/>
      <c r="O193" s="598"/>
      <c r="P193" s="598"/>
      <c r="Q193" s="598"/>
      <c r="R193" s="598"/>
      <c r="S193" s="598"/>
      <c r="T193" s="598"/>
      <c r="U193" s="598"/>
      <c r="V193" s="598"/>
      <c r="W193" s="598"/>
      <c r="X193" s="598"/>
      <c r="Y193" s="598"/>
      <c r="Z193" s="598"/>
      <c r="AA193" s="598"/>
      <c r="AB193" s="598"/>
      <c r="AC193" s="598"/>
      <c r="AD193" s="598"/>
      <c r="AE193" s="598"/>
      <c r="AF193" s="598"/>
      <c r="AG193" s="598"/>
      <c r="AH193" s="598"/>
      <c r="AI193" s="598"/>
      <c r="AJ193" s="598"/>
      <c r="AK193" s="598"/>
      <c r="AL193" s="598"/>
      <c r="AM193" s="598"/>
      <c r="AN193" s="598"/>
      <c r="AO193" s="598"/>
      <c r="AP193" s="598"/>
      <c r="AQ193" s="598"/>
      <c r="AR193" s="598"/>
      <c r="AS193" s="598"/>
      <c r="AT193" s="598"/>
      <c r="AU193" s="598"/>
      <c r="AV193" s="598"/>
      <c r="AW193" s="598"/>
      <c r="AX193" s="599"/>
    </row>
    <row r="194" spans="1:50" ht="12.6" customHeight="1" x14ac:dyDescent="0.25">
      <c r="A194" s="624" t="s">
        <v>1522</v>
      </c>
      <c r="B194" s="604"/>
      <c r="C194" s="604"/>
      <c r="D194" s="604"/>
      <c r="E194" s="604"/>
      <c r="F194" s="604"/>
      <c r="G194" s="604"/>
      <c r="H194" s="604"/>
      <c r="I194" s="604"/>
      <c r="J194" s="604"/>
      <c r="K194" s="605"/>
      <c r="L194" s="845">
        <f>SUM('HL KNIHA VYPOC'!$H$8)</f>
        <v>0</v>
      </c>
      <c r="M194" s="846"/>
      <c r="N194" s="846"/>
      <c r="O194" s="847"/>
      <c r="P194" s="846">
        <f>SUM('HL KNIHA VYPOC'!$H$9)</f>
        <v>73889.990000000005</v>
      </c>
      <c r="Q194" s="846"/>
      <c r="R194" s="846"/>
      <c r="S194" s="847"/>
      <c r="T194" s="846">
        <f>SUM('HL KNIHA VYPOC'!$H$10)</f>
        <v>0</v>
      </c>
      <c r="U194" s="846"/>
      <c r="V194" s="846"/>
      <c r="W194" s="847"/>
      <c r="X194" s="845">
        <f>SUM('HL KNIHA VYPOC'!$H$11)</f>
        <v>0</v>
      </c>
      <c r="Y194" s="846"/>
      <c r="Z194" s="846"/>
      <c r="AA194" s="846"/>
      <c r="AB194" s="847"/>
      <c r="AC194" s="845">
        <f>SUM('HL KNIHA VYPOC'!$H$13)</f>
        <v>0</v>
      </c>
      <c r="AD194" s="846"/>
      <c r="AE194" s="846"/>
      <c r="AF194" s="846"/>
      <c r="AG194" s="847"/>
      <c r="AH194" s="845">
        <f>SUM('HL KNIHA VYPOC'!$H$31)</f>
        <v>0</v>
      </c>
      <c r="AI194" s="846"/>
      <c r="AJ194" s="846"/>
      <c r="AK194" s="846"/>
      <c r="AL194" s="847"/>
      <c r="AM194" s="845">
        <f>SUM('HL KNIHA VYPOC'!$H$37)</f>
        <v>0</v>
      </c>
      <c r="AN194" s="846"/>
      <c r="AO194" s="846"/>
      <c r="AP194" s="846"/>
      <c r="AQ194" s="846"/>
      <c r="AR194" s="846"/>
      <c r="AS194" s="847"/>
      <c r="AT194" s="830">
        <f>SUM(L194:AS195)</f>
        <v>73889.990000000005</v>
      </c>
      <c r="AU194" s="831"/>
      <c r="AV194" s="831"/>
      <c r="AW194" s="831"/>
      <c r="AX194" s="832"/>
    </row>
    <row r="195" spans="1:50" ht="12.6" customHeight="1" x14ac:dyDescent="0.25">
      <c r="A195" s="629" t="s">
        <v>1507</v>
      </c>
      <c r="B195" s="607"/>
      <c r="C195" s="607"/>
      <c r="D195" s="607"/>
      <c r="E195" s="607"/>
      <c r="F195" s="607"/>
      <c r="G195" s="607"/>
      <c r="H195" s="607"/>
      <c r="I195" s="607"/>
      <c r="J195" s="607"/>
      <c r="K195" s="608"/>
      <c r="L195" s="851"/>
      <c r="M195" s="852"/>
      <c r="N195" s="852"/>
      <c r="O195" s="853"/>
      <c r="P195" s="852"/>
      <c r="Q195" s="852"/>
      <c r="R195" s="852"/>
      <c r="S195" s="853"/>
      <c r="T195" s="852"/>
      <c r="U195" s="852"/>
      <c r="V195" s="852"/>
      <c r="W195" s="853"/>
      <c r="X195" s="851"/>
      <c r="Y195" s="852"/>
      <c r="Z195" s="852"/>
      <c r="AA195" s="852"/>
      <c r="AB195" s="853"/>
      <c r="AC195" s="851"/>
      <c r="AD195" s="852"/>
      <c r="AE195" s="852"/>
      <c r="AF195" s="852"/>
      <c r="AG195" s="853"/>
      <c r="AH195" s="851"/>
      <c r="AI195" s="852"/>
      <c r="AJ195" s="852"/>
      <c r="AK195" s="852"/>
      <c r="AL195" s="853"/>
      <c r="AM195" s="851"/>
      <c r="AN195" s="852"/>
      <c r="AO195" s="852"/>
      <c r="AP195" s="852"/>
      <c r="AQ195" s="852"/>
      <c r="AR195" s="852"/>
      <c r="AS195" s="853"/>
      <c r="AT195" s="836"/>
      <c r="AU195" s="837"/>
      <c r="AV195" s="837"/>
      <c r="AW195" s="837"/>
      <c r="AX195" s="838"/>
    </row>
    <row r="196" spans="1:50" ht="12.6" customHeight="1" x14ac:dyDescent="0.25">
      <c r="A196" s="597" t="s">
        <v>511</v>
      </c>
      <c r="B196" s="598"/>
      <c r="C196" s="598"/>
      <c r="D196" s="598"/>
      <c r="E196" s="598"/>
      <c r="F196" s="598"/>
      <c r="G196" s="598"/>
      <c r="H196" s="598"/>
      <c r="I196" s="598"/>
      <c r="J196" s="598"/>
      <c r="K196" s="599"/>
      <c r="L196" s="1076">
        <f>SUM('HL KNIHA VYPOC'!$I$8)</f>
        <v>0</v>
      </c>
      <c r="M196" s="1074"/>
      <c r="N196" s="1074"/>
      <c r="O196" s="1075"/>
      <c r="P196" s="1076">
        <f>SUM('HL KNIHA VYPOC'!$I$9)</f>
        <v>0</v>
      </c>
      <c r="Q196" s="1074"/>
      <c r="R196" s="1074"/>
      <c r="S196" s="1075"/>
      <c r="T196" s="1074">
        <f>SUM('HL KNIHA VYPOC'!$I$10)</f>
        <v>0</v>
      </c>
      <c r="U196" s="1074"/>
      <c r="V196" s="1074"/>
      <c r="W196" s="1075"/>
      <c r="X196" s="842">
        <f>SUM('HL KNIHA VYPOC'!$I$11)</f>
        <v>0</v>
      </c>
      <c r="Y196" s="843"/>
      <c r="Z196" s="843"/>
      <c r="AA196" s="843"/>
      <c r="AB196" s="844"/>
      <c r="AC196" s="842">
        <f>SUM('HL KNIHA VYPOC'!$I$13)</f>
        <v>0</v>
      </c>
      <c r="AD196" s="843"/>
      <c r="AE196" s="843"/>
      <c r="AF196" s="843"/>
      <c r="AG196" s="844"/>
      <c r="AH196" s="842">
        <f>SUM('HL KNIHA VYPOC'!$I$31)</f>
        <v>0</v>
      </c>
      <c r="AI196" s="843"/>
      <c r="AJ196" s="843"/>
      <c r="AK196" s="843"/>
      <c r="AL196" s="844"/>
      <c r="AM196" s="842">
        <f>SUM('HL KNIHA VYPOC'!$I$37)</f>
        <v>0</v>
      </c>
      <c r="AN196" s="843"/>
      <c r="AO196" s="843"/>
      <c r="AP196" s="843"/>
      <c r="AQ196" s="843"/>
      <c r="AR196" s="843"/>
      <c r="AS196" s="844"/>
      <c r="AT196" s="833">
        <f>SUM(L196:AS196)</f>
        <v>0</v>
      </c>
      <c r="AU196" s="834"/>
      <c r="AV196" s="834"/>
      <c r="AW196" s="834"/>
      <c r="AX196" s="835"/>
    </row>
    <row r="197" spans="1:50" ht="12.6" customHeight="1" x14ac:dyDescent="0.25">
      <c r="A197" s="597" t="s">
        <v>510</v>
      </c>
      <c r="B197" s="598"/>
      <c r="C197" s="598"/>
      <c r="D197" s="598"/>
      <c r="E197" s="598"/>
      <c r="F197" s="598"/>
      <c r="G197" s="598"/>
      <c r="H197" s="598"/>
      <c r="I197" s="598"/>
      <c r="J197" s="598"/>
      <c r="K197" s="599"/>
      <c r="L197" s="842">
        <f>SUM('HL KNIHA VYPOC'!$J$8)</f>
        <v>0</v>
      </c>
      <c r="M197" s="843"/>
      <c r="N197" s="843"/>
      <c r="O197" s="844"/>
      <c r="P197" s="1076">
        <f>SUM('HL KNIHA VYPOC'!$J$9)</f>
        <v>0</v>
      </c>
      <c r="Q197" s="1074"/>
      <c r="R197" s="1074"/>
      <c r="S197" s="1075"/>
      <c r="T197" s="1076">
        <f>SUM('HL KNIHA VYPOC'!$J$10)</f>
        <v>0</v>
      </c>
      <c r="U197" s="1074"/>
      <c r="V197" s="1074"/>
      <c r="W197" s="1075"/>
      <c r="X197" s="842">
        <f>SUM('HL KNIHA VYPOC'!$J$11)</f>
        <v>0</v>
      </c>
      <c r="Y197" s="843"/>
      <c r="Z197" s="843"/>
      <c r="AA197" s="843"/>
      <c r="AB197" s="844"/>
      <c r="AC197" s="842">
        <f>SUM('HL KNIHA VYPOC'!$J$13)</f>
        <v>0</v>
      </c>
      <c r="AD197" s="843"/>
      <c r="AE197" s="843"/>
      <c r="AF197" s="843"/>
      <c r="AG197" s="844"/>
      <c r="AH197" s="842">
        <f>SUM('HL KNIHA VYPOC'!$J$31)</f>
        <v>0</v>
      </c>
      <c r="AI197" s="843"/>
      <c r="AJ197" s="843"/>
      <c r="AK197" s="843"/>
      <c r="AL197" s="844"/>
      <c r="AM197" s="842">
        <f>SUM('HL KNIHA VYPOC'!$J$37)</f>
        <v>0</v>
      </c>
      <c r="AN197" s="843"/>
      <c r="AO197" s="843"/>
      <c r="AP197" s="843"/>
      <c r="AQ197" s="843"/>
      <c r="AR197" s="843"/>
      <c r="AS197" s="844"/>
      <c r="AT197" s="833">
        <f>SUM(L197:AS197)</f>
        <v>0</v>
      </c>
      <c r="AU197" s="834"/>
      <c r="AV197" s="834"/>
      <c r="AW197" s="834"/>
      <c r="AX197" s="835"/>
    </row>
    <row r="198" spans="1:50" ht="12.6" customHeight="1" x14ac:dyDescent="0.25">
      <c r="A198" s="597" t="s">
        <v>573</v>
      </c>
      <c r="B198" s="598"/>
      <c r="C198" s="598"/>
      <c r="D198" s="598"/>
      <c r="E198" s="598"/>
      <c r="F198" s="598"/>
      <c r="G198" s="598"/>
      <c r="H198" s="598"/>
      <c r="I198" s="598"/>
      <c r="J198" s="598"/>
      <c r="K198" s="599"/>
      <c r="L198" s="928"/>
      <c r="M198" s="929"/>
      <c r="N198" s="929"/>
      <c r="O198" s="930"/>
      <c r="P198" s="931"/>
      <c r="Q198" s="932"/>
      <c r="R198" s="932"/>
      <c r="S198" s="933"/>
      <c r="T198" s="931"/>
      <c r="U198" s="932"/>
      <c r="V198" s="932"/>
      <c r="W198" s="933"/>
      <c r="X198" s="928"/>
      <c r="Y198" s="929"/>
      <c r="Z198" s="929"/>
      <c r="AA198" s="929"/>
      <c r="AB198" s="930"/>
      <c r="AC198" s="928"/>
      <c r="AD198" s="929"/>
      <c r="AE198" s="929"/>
      <c r="AF198" s="929"/>
      <c r="AG198" s="930"/>
      <c r="AH198" s="928"/>
      <c r="AI198" s="929"/>
      <c r="AJ198" s="929"/>
      <c r="AK198" s="929"/>
      <c r="AL198" s="930"/>
      <c r="AM198" s="928"/>
      <c r="AN198" s="929"/>
      <c r="AO198" s="929"/>
      <c r="AP198" s="929"/>
      <c r="AQ198" s="929"/>
      <c r="AR198" s="929"/>
      <c r="AS198" s="930"/>
      <c r="AT198" s="833">
        <f>SUM(L198:AS198)</f>
        <v>0</v>
      </c>
      <c r="AU198" s="834"/>
      <c r="AV198" s="834"/>
      <c r="AW198" s="834"/>
      <c r="AX198" s="835"/>
    </row>
    <row r="199" spans="1:50" ht="12.6" customHeight="1" x14ac:dyDescent="0.25">
      <c r="A199" s="626" t="s">
        <v>505</v>
      </c>
      <c r="B199" s="593"/>
      <c r="C199" s="593"/>
      <c r="D199" s="593"/>
      <c r="E199" s="593"/>
      <c r="F199" s="593"/>
      <c r="G199" s="593"/>
      <c r="H199" s="593"/>
      <c r="I199" s="593"/>
      <c r="J199" s="593"/>
      <c r="K199" s="628"/>
      <c r="L199" s="848">
        <f>SUM(L194+L196-L197+L198)</f>
        <v>0</v>
      </c>
      <c r="M199" s="849"/>
      <c r="N199" s="849"/>
      <c r="O199" s="850"/>
      <c r="P199" s="849">
        <f>SUM(P194+P196-P197+P198)</f>
        <v>73889.990000000005</v>
      </c>
      <c r="Q199" s="849"/>
      <c r="R199" s="849"/>
      <c r="S199" s="850"/>
      <c r="T199" s="849">
        <f>SUM(T194+T196-T197+T198)</f>
        <v>0</v>
      </c>
      <c r="U199" s="849"/>
      <c r="V199" s="849"/>
      <c r="W199" s="850"/>
      <c r="X199" s="848">
        <f>SUM(X194+X196-X197+X198)</f>
        <v>0</v>
      </c>
      <c r="Y199" s="849"/>
      <c r="Z199" s="849"/>
      <c r="AA199" s="849"/>
      <c r="AB199" s="850"/>
      <c r="AC199" s="848">
        <f>SUM(AC194+AC196-AC197+AC198)</f>
        <v>0</v>
      </c>
      <c r="AD199" s="849"/>
      <c r="AE199" s="849"/>
      <c r="AF199" s="849"/>
      <c r="AG199" s="850"/>
      <c r="AH199" s="848">
        <f>SUM(AH194+AH196-AH197+AH198)</f>
        <v>0</v>
      </c>
      <c r="AI199" s="849"/>
      <c r="AJ199" s="849"/>
      <c r="AK199" s="849"/>
      <c r="AL199" s="850"/>
      <c r="AM199" s="848">
        <f>SUM(AM194+AM196-AM197+AM198)</f>
        <v>0</v>
      </c>
      <c r="AN199" s="849"/>
      <c r="AO199" s="849"/>
      <c r="AP199" s="849"/>
      <c r="AQ199" s="849"/>
      <c r="AR199" s="849"/>
      <c r="AS199" s="850"/>
      <c r="AT199" s="830">
        <f>SUM(L199:AS200)</f>
        <v>73889.990000000005</v>
      </c>
      <c r="AU199" s="831"/>
      <c r="AV199" s="831"/>
      <c r="AW199" s="831"/>
      <c r="AX199" s="832"/>
    </row>
    <row r="200" spans="1:50" ht="12.6" customHeight="1" x14ac:dyDescent="0.25">
      <c r="A200" s="629" t="s">
        <v>1507</v>
      </c>
      <c r="B200" s="607"/>
      <c r="C200" s="607"/>
      <c r="D200" s="607"/>
      <c r="E200" s="607"/>
      <c r="F200" s="607"/>
      <c r="G200" s="607"/>
      <c r="H200" s="607"/>
      <c r="I200" s="607"/>
      <c r="J200" s="607"/>
      <c r="K200" s="608"/>
      <c r="L200" s="851"/>
      <c r="M200" s="852"/>
      <c r="N200" s="852"/>
      <c r="O200" s="853"/>
      <c r="P200" s="852"/>
      <c r="Q200" s="852"/>
      <c r="R200" s="852"/>
      <c r="S200" s="853"/>
      <c r="T200" s="852"/>
      <c r="U200" s="852"/>
      <c r="V200" s="852"/>
      <c r="W200" s="853"/>
      <c r="X200" s="851"/>
      <c r="Y200" s="852"/>
      <c r="Z200" s="852"/>
      <c r="AA200" s="852"/>
      <c r="AB200" s="853"/>
      <c r="AC200" s="851"/>
      <c r="AD200" s="852"/>
      <c r="AE200" s="852"/>
      <c r="AF200" s="852"/>
      <c r="AG200" s="853"/>
      <c r="AH200" s="851"/>
      <c r="AI200" s="852"/>
      <c r="AJ200" s="852"/>
      <c r="AK200" s="852"/>
      <c r="AL200" s="853"/>
      <c r="AM200" s="851"/>
      <c r="AN200" s="852"/>
      <c r="AO200" s="852"/>
      <c r="AP200" s="852"/>
      <c r="AQ200" s="852"/>
      <c r="AR200" s="852"/>
      <c r="AS200" s="853"/>
      <c r="AT200" s="836"/>
      <c r="AU200" s="837"/>
      <c r="AV200" s="837"/>
      <c r="AW200" s="837"/>
      <c r="AX200" s="838"/>
    </row>
    <row r="201" spans="1:50" ht="12.6" customHeight="1" x14ac:dyDescent="0.25">
      <c r="A201" s="598" t="s">
        <v>1794</v>
      </c>
      <c r="B201" s="598"/>
      <c r="C201" s="598"/>
      <c r="D201" s="598"/>
      <c r="E201" s="598"/>
      <c r="F201" s="598"/>
      <c r="G201" s="598"/>
      <c r="H201" s="598"/>
      <c r="I201" s="598"/>
      <c r="J201" s="598"/>
      <c r="K201" s="598"/>
      <c r="L201" s="630"/>
      <c r="M201" s="630"/>
      <c r="N201" s="630"/>
      <c r="O201" s="630"/>
      <c r="P201" s="630"/>
      <c r="Q201" s="630"/>
      <c r="R201" s="630"/>
      <c r="S201" s="630"/>
      <c r="T201" s="630"/>
      <c r="U201" s="630"/>
      <c r="V201" s="630"/>
      <c r="W201" s="630"/>
      <c r="X201" s="630"/>
      <c r="Y201" s="630"/>
      <c r="Z201" s="630"/>
      <c r="AA201" s="630"/>
      <c r="AB201" s="630"/>
      <c r="AC201" s="630"/>
      <c r="AD201" s="630"/>
      <c r="AE201" s="630"/>
      <c r="AF201" s="630"/>
      <c r="AG201" s="630"/>
      <c r="AH201" s="630"/>
      <c r="AI201" s="630"/>
      <c r="AJ201" s="630"/>
      <c r="AK201" s="630"/>
      <c r="AL201" s="630"/>
      <c r="AM201" s="630"/>
      <c r="AN201" s="630"/>
      <c r="AO201" s="630"/>
      <c r="AP201" s="630"/>
      <c r="AQ201" s="630"/>
      <c r="AR201" s="630"/>
      <c r="AS201" s="630"/>
      <c r="AT201" s="631"/>
      <c r="AU201" s="631"/>
      <c r="AV201" s="631"/>
      <c r="AW201" s="631"/>
      <c r="AX201" s="632"/>
    </row>
    <row r="202" spans="1:50" ht="12.6" customHeight="1" x14ac:dyDescent="0.25">
      <c r="A202" s="624" t="s">
        <v>1522</v>
      </c>
      <c r="B202" s="603"/>
      <c r="C202" s="604"/>
      <c r="D202" s="604"/>
      <c r="E202" s="604"/>
      <c r="F202" s="604"/>
      <c r="G202" s="604"/>
      <c r="H202" s="604"/>
      <c r="I202" s="604"/>
      <c r="J202" s="604"/>
      <c r="K202" s="605"/>
      <c r="L202" s="846">
        <f>SUM('HL KNIHA VYPOC'!$H$53)*-1</f>
        <v>0</v>
      </c>
      <c r="M202" s="846"/>
      <c r="N202" s="846"/>
      <c r="O202" s="847"/>
      <c r="P202" s="846">
        <f>SUM('HL KNIHA VYPOC'!$H$54)*-1</f>
        <v>72544.990000000005</v>
      </c>
      <c r="Q202" s="846"/>
      <c r="R202" s="846"/>
      <c r="S202" s="847"/>
      <c r="T202" s="846">
        <f>SUM('HL KNIHA VYPOC'!$H$55)*-1</f>
        <v>0</v>
      </c>
      <c r="U202" s="846"/>
      <c r="V202" s="846"/>
      <c r="W202" s="847"/>
      <c r="X202" s="845">
        <f>SUM('HL KNIHA VYPOC'!$H$56)*-1</f>
        <v>0</v>
      </c>
      <c r="Y202" s="846"/>
      <c r="Z202" s="846"/>
      <c r="AA202" s="846"/>
      <c r="AB202" s="847"/>
      <c r="AC202" s="845">
        <f>SUM('HL KNIHA VYPOC'!$H$58)*-1</f>
        <v>0</v>
      </c>
      <c r="AD202" s="846"/>
      <c r="AE202" s="846"/>
      <c r="AF202" s="846"/>
      <c r="AG202" s="847"/>
      <c r="AH202" s="845"/>
      <c r="AI202" s="846"/>
      <c r="AJ202" s="846"/>
      <c r="AK202" s="846"/>
      <c r="AL202" s="847"/>
      <c r="AM202" s="845"/>
      <c r="AN202" s="846"/>
      <c r="AO202" s="846"/>
      <c r="AP202" s="846"/>
      <c r="AQ202" s="846"/>
      <c r="AR202" s="846"/>
      <c r="AS202" s="847"/>
      <c r="AT202" s="830">
        <f>SUM(L202:AS203)</f>
        <v>72544.990000000005</v>
      </c>
      <c r="AU202" s="831"/>
      <c r="AV202" s="831"/>
      <c r="AW202" s="831"/>
      <c r="AX202" s="832"/>
    </row>
    <row r="203" spans="1:50" ht="12.6" customHeight="1" x14ac:dyDescent="0.25">
      <c r="A203" s="629" t="s">
        <v>1507</v>
      </c>
      <c r="B203" s="606"/>
      <c r="C203" s="607"/>
      <c r="D203" s="607"/>
      <c r="E203" s="607"/>
      <c r="F203" s="607"/>
      <c r="G203" s="607"/>
      <c r="H203" s="607"/>
      <c r="I203" s="607"/>
      <c r="J203" s="607"/>
      <c r="K203" s="608"/>
      <c r="L203" s="852"/>
      <c r="M203" s="852"/>
      <c r="N203" s="852"/>
      <c r="O203" s="853"/>
      <c r="P203" s="852"/>
      <c r="Q203" s="852"/>
      <c r="R203" s="852"/>
      <c r="S203" s="853"/>
      <c r="T203" s="852"/>
      <c r="U203" s="852"/>
      <c r="V203" s="852"/>
      <c r="W203" s="853"/>
      <c r="X203" s="851"/>
      <c r="Y203" s="852"/>
      <c r="Z203" s="852"/>
      <c r="AA203" s="852"/>
      <c r="AB203" s="853"/>
      <c r="AC203" s="851"/>
      <c r="AD203" s="852"/>
      <c r="AE203" s="852"/>
      <c r="AF203" s="852"/>
      <c r="AG203" s="853"/>
      <c r="AH203" s="851"/>
      <c r="AI203" s="852"/>
      <c r="AJ203" s="852"/>
      <c r="AK203" s="852"/>
      <c r="AL203" s="853"/>
      <c r="AM203" s="851"/>
      <c r="AN203" s="852"/>
      <c r="AO203" s="852"/>
      <c r="AP203" s="852"/>
      <c r="AQ203" s="852"/>
      <c r="AR203" s="852"/>
      <c r="AS203" s="853"/>
      <c r="AT203" s="836"/>
      <c r="AU203" s="837"/>
      <c r="AV203" s="837"/>
      <c r="AW203" s="837"/>
      <c r="AX203" s="838"/>
    </row>
    <row r="204" spans="1:50" ht="12.6" customHeight="1" x14ac:dyDescent="0.25">
      <c r="A204" s="597" t="s">
        <v>511</v>
      </c>
      <c r="B204" s="597"/>
      <c r="C204" s="598"/>
      <c r="D204" s="598"/>
      <c r="E204" s="598"/>
      <c r="F204" s="598"/>
      <c r="G204" s="598"/>
      <c r="H204" s="598"/>
      <c r="I204" s="598"/>
      <c r="J204" s="598"/>
      <c r="K204" s="599"/>
      <c r="L204" s="1074">
        <f>SUM('HL KNIHA VYPOC'!$J$53)</f>
        <v>0</v>
      </c>
      <c r="M204" s="1074"/>
      <c r="N204" s="1074"/>
      <c r="O204" s="1075"/>
      <c r="P204" s="1076">
        <f>SUM('HL KNIHA VYPOC'!$J$54)</f>
        <v>1345</v>
      </c>
      <c r="Q204" s="1074"/>
      <c r="R204" s="1074"/>
      <c r="S204" s="1075"/>
      <c r="T204" s="1074">
        <f>SUM('HL KNIHA VYPOC'!$J$55)</f>
        <v>0</v>
      </c>
      <c r="U204" s="1074"/>
      <c r="V204" s="1074"/>
      <c r="W204" s="1075"/>
      <c r="X204" s="842">
        <f>SUM('HL KNIHA VYPOC'!$J$56)</f>
        <v>0</v>
      </c>
      <c r="Y204" s="843"/>
      <c r="Z204" s="843"/>
      <c r="AA204" s="843"/>
      <c r="AB204" s="844"/>
      <c r="AC204" s="842">
        <f>SUM('HL KNIHA VYPOC'!$J$58)</f>
        <v>0</v>
      </c>
      <c r="AD204" s="843"/>
      <c r="AE204" s="843"/>
      <c r="AF204" s="843"/>
      <c r="AG204" s="844"/>
      <c r="AH204" s="842"/>
      <c r="AI204" s="843"/>
      <c r="AJ204" s="843"/>
      <c r="AK204" s="843"/>
      <c r="AL204" s="844"/>
      <c r="AM204" s="842"/>
      <c r="AN204" s="843"/>
      <c r="AO204" s="843"/>
      <c r="AP204" s="843"/>
      <c r="AQ204" s="843"/>
      <c r="AR204" s="843"/>
      <c r="AS204" s="844"/>
      <c r="AT204" s="833">
        <f>SUM(L204:AS204)</f>
        <v>1345</v>
      </c>
      <c r="AU204" s="834"/>
      <c r="AV204" s="834"/>
      <c r="AW204" s="834"/>
      <c r="AX204" s="835"/>
    </row>
    <row r="205" spans="1:50" ht="12.6" customHeight="1" x14ac:dyDescent="0.25">
      <c r="A205" s="597" t="s">
        <v>510</v>
      </c>
      <c r="B205" s="633"/>
      <c r="C205" s="598"/>
      <c r="D205" s="598"/>
      <c r="E205" s="598"/>
      <c r="F205" s="598"/>
      <c r="G205" s="598"/>
      <c r="H205" s="598"/>
      <c r="I205" s="598"/>
      <c r="J205" s="598"/>
      <c r="K205" s="598"/>
      <c r="L205" s="842">
        <f>SUM('HL KNIHA VYPOC'!$I$53)</f>
        <v>0</v>
      </c>
      <c r="M205" s="843"/>
      <c r="N205" s="843"/>
      <c r="O205" s="844"/>
      <c r="P205" s="1076">
        <f>SUM('HL KNIHA VYPOC'!$I$54)</f>
        <v>0</v>
      </c>
      <c r="Q205" s="1074"/>
      <c r="R205" s="1074"/>
      <c r="S205" s="1075"/>
      <c r="T205" s="1074">
        <f>SUM('HL KNIHA VYPOC'!$I$55)</f>
        <v>0</v>
      </c>
      <c r="U205" s="1074"/>
      <c r="V205" s="1074"/>
      <c r="W205" s="1075"/>
      <c r="X205" s="842">
        <f>SUM('HL KNIHA VYPOC'!$I$56)</f>
        <v>0</v>
      </c>
      <c r="Y205" s="843"/>
      <c r="Z205" s="843"/>
      <c r="AA205" s="843"/>
      <c r="AB205" s="844"/>
      <c r="AC205" s="842">
        <f>SUM('HL KNIHA VYPOC'!$I$58)</f>
        <v>0</v>
      </c>
      <c r="AD205" s="843"/>
      <c r="AE205" s="843"/>
      <c r="AF205" s="843"/>
      <c r="AG205" s="844"/>
      <c r="AH205" s="842"/>
      <c r="AI205" s="843"/>
      <c r="AJ205" s="843"/>
      <c r="AK205" s="843"/>
      <c r="AL205" s="844"/>
      <c r="AM205" s="842"/>
      <c r="AN205" s="843"/>
      <c r="AO205" s="843"/>
      <c r="AP205" s="843"/>
      <c r="AQ205" s="843"/>
      <c r="AR205" s="843"/>
      <c r="AS205" s="844"/>
      <c r="AT205" s="833">
        <f>SUM(L205:AS205)</f>
        <v>0</v>
      </c>
      <c r="AU205" s="834"/>
      <c r="AV205" s="834"/>
      <c r="AW205" s="834"/>
      <c r="AX205" s="835"/>
    </row>
    <row r="206" spans="1:50" ht="12.6" customHeight="1" x14ac:dyDescent="0.25">
      <c r="A206" s="597" t="s">
        <v>573</v>
      </c>
      <c r="B206" s="633"/>
      <c r="C206" s="598"/>
      <c r="D206" s="598"/>
      <c r="E206" s="598"/>
      <c r="F206" s="598"/>
      <c r="G206" s="598"/>
      <c r="H206" s="598"/>
      <c r="I206" s="598"/>
      <c r="J206" s="598"/>
      <c r="K206" s="598"/>
      <c r="L206" s="928"/>
      <c r="M206" s="929"/>
      <c r="N206" s="929"/>
      <c r="O206" s="930"/>
      <c r="P206" s="931"/>
      <c r="Q206" s="932"/>
      <c r="R206" s="932"/>
      <c r="S206" s="933"/>
      <c r="T206" s="932"/>
      <c r="U206" s="932"/>
      <c r="V206" s="932"/>
      <c r="W206" s="933"/>
      <c r="X206" s="928"/>
      <c r="Y206" s="929"/>
      <c r="Z206" s="929"/>
      <c r="AA206" s="929"/>
      <c r="AB206" s="930"/>
      <c r="AC206" s="928"/>
      <c r="AD206" s="929"/>
      <c r="AE206" s="929"/>
      <c r="AF206" s="929"/>
      <c r="AG206" s="930"/>
      <c r="AH206" s="928"/>
      <c r="AI206" s="929"/>
      <c r="AJ206" s="929"/>
      <c r="AK206" s="929"/>
      <c r="AL206" s="930"/>
      <c r="AM206" s="928"/>
      <c r="AN206" s="929"/>
      <c r="AO206" s="929"/>
      <c r="AP206" s="929"/>
      <c r="AQ206" s="929"/>
      <c r="AR206" s="929"/>
      <c r="AS206" s="930"/>
      <c r="AT206" s="833">
        <f>SUM(L206:AS206)</f>
        <v>0</v>
      </c>
      <c r="AU206" s="834"/>
      <c r="AV206" s="834"/>
      <c r="AW206" s="834"/>
      <c r="AX206" s="835"/>
    </row>
    <row r="207" spans="1:50" ht="12.6" customHeight="1" x14ac:dyDescent="0.25">
      <c r="A207" s="626" t="s">
        <v>505</v>
      </c>
      <c r="B207" s="634"/>
      <c r="C207" s="593"/>
      <c r="D207" s="593"/>
      <c r="E207" s="593"/>
      <c r="F207" s="593"/>
      <c r="G207" s="593"/>
      <c r="H207" s="593"/>
      <c r="I207" s="593"/>
      <c r="J207" s="593"/>
      <c r="K207" s="593"/>
      <c r="L207" s="848">
        <f>SUM(L202+L204-L205+L206)</f>
        <v>0</v>
      </c>
      <c r="M207" s="849"/>
      <c r="N207" s="849"/>
      <c r="O207" s="850"/>
      <c r="P207" s="849">
        <f>SUM(P202+P204-P205)</f>
        <v>73889.990000000005</v>
      </c>
      <c r="Q207" s="849"/>
      <c r="R207" s="849"/>
      <c r="S207" s="850"/>
      <c r="T207" s="849">
        <f>SUM(T202+T204-T205)</f>
        <v>0</v>
      </c>
      <c r="U207" s="849"/>
      <c r="V207" s="849"/>
      <c r="W207" s="850"/>
      <c r="X207" s="848">
        <f>SUM(X202+X204-X205)</f>
        <v>0</v>
      </c>
      <c r="Y207" s="849"/>
      <c r="Z207" s="849"/>
      <c r="AA207" s="849"/>
      <c r="AB207" s="850"/>
      <c r="AC207" s="848">
        <f>SUM(AC202+AC204-AC205)</f>
        <v>0</v>
      </c>
      <c r="AD207" s="849"/>
      <c r="AE207" s="849"/>
      <c r="AF207" s="849"/>
      <c r="AG207" s="850"/>
      <c r="AH207" s="848"/>
      <c r="AI207" s="849"/>
      <c r="AJ207" s="849"/>
      <c r="AK207" s="849"/>
      <c r="AL207" s="850"/>
      <c r="AM207" s="848"/>
      <c r="AN207" s="849"/>
      <c r="AO207" s="849"/>
      <c r="AP207" s="849"/>
      <c r="AQ207" s="849"/>
      <c r="AR207" s="849"/>
      <c r="AS207" s="850"/>
      <c r="AT207" s="830">
        <f>SUM(L207:AS208)</f>
        <v>73889.990000000005</v>
      </c>
      <c r="AU207" s="831"/>
      <c r="AV207" s="831"/>
      <c r="AW207" s="831"/>
      <c r="AX207" s="832"/>
    </row>
    <row r="208" spans="1:50" ht="12.6" customHeight="1" x14ac:dyDescent="0.25">
      <c r="A208" s="629" t="s">
        <v>1507</v>
      </c>
      <c r="B208" s="635"/>
      <c r="C208" s="607"/>
      <c r="D208" s="607"/>
      <c r="E208" s="607"/>
      <c r="F208" s="607"/>
      <c r="G208" s="607"/>
      <c r="H208" s="607"/>
      <c r="I208" s="607"/>
      <c r="J208" s="607"/>
      <c r="K208" s="607"/>
      <c r="L208" s="851"/>
      <c r="M208" s="852"/>
      <c r="N208" s="852"/>
      <c r="O208" s="853"/>
      <c r="P208" s="852"/>
      <c r="Q208" s="852"/>
      <c r="R208" s="852"/>
      <c r="S208" s="853"/>
      <c r="T208" s="852"/>
      <c r="U208" s="852"/>
      <c r="V208" s="852"/>
      <c r="W208" s="853"/>
      <c r="X208" s="851"/>
      <c r="Y208" s="852"/>
      <c r="Z208" s="852"/>
      <c r="AA208" s="852"/>
      <c r="AB208" s="853"/>
      <c r="AC208" s="851"/>
      <c r="AD208" s="852"/>
      <c r="AE208" s="852"/>
      <c r="AF208" s="852"/>
      <c r="AG208" s="853"/>
      <c r="AH208" s="851"/>
      <c r="AI208" s="852"/>
      <c r="AJ208" s="852"/>
      <c r="AK208" s="852"/>
      <c r="AL208" s="853"/>
      <c r="AM208" s="851"/>
      <c r="AN208" s="852"/>
      <c r="AO208" s="852"/>
      <c r="AP208" s="852"/>
      <c r="AQ208" s="852"/>
      <c r="AR208" s="852"/>
      <c r="AS208" s="853"/>
      <c r="AT208" s="836"/>
      <c r="AU208" s="837"/>
      <c r="AV208" s="837"/>
      <c r="AW208" s="837"/>
      <c r="AX208" s="838"/>
    </row>
    <row r="209" spans="1:54" ht="12.6" customHeight="1" x14ac:dyDescent="0.25">
      <c r="A209" s="593" t="s">
        <v>1777</v>
      </c>
      <c r="B209" s="593"/>
      <c r="C209" s="593"/>
      <c r="D209" s="593"/>
      <c r="E209" s="593"/>
      <c r="F209" s="593"/>
      <c r="G209" s="593"/>
      <c r="H209" s="593"/>
      <c r="I209" s="593"/>
      <c r="J209" s="593"/>
      <c r="K209" s="593"/>
      <c r="L209" s="636"/>
      <c r="M209" s="636"/>
      <c r="N209" s="636"/>
      <c r="O209" s="636"/>
      <c r="P209" s="636"/>
      <c r="Q209" s="636"/>
      <c r="R209" s="636"/>
      <c r="S209" s="636"/>
      <c r="T209" s="636"/>
      <c r="U209" s="636"/>
      <c r="V209" s="636"/>
      <c r="W209" s="636"/>
      <c r="X209" s="636"/>
      <c r="Y209" s="636"/>
      <c r="Z209" s="636"/>
      <c r="AA209" s="636"/>
      <c r="AB209" s="636"/>
      <c r="AC209" s="636"/>
      <c r="AD209" s="636"/>
      <c r="AE209" s="636"/>
      <c r="AF209" s="636"/>
      <c r="AG209" s="636"/>
      <c r="AH209" s="636"/>
      <c r="AI209" s="636"/>
      <c r="AJ209" s="636"/>
      <c r="AK209" s="636"/>
      <c r="AL209" s="636"/>
      <c r="AM209" s="636"/>
      <c r="AN209" s="636"/>
      <c r="AO209" s="636"/>
      <c r="AP209" s="636"/>
      <c r="AQ209" s="636"/>
      <c r="AR209" s="636"/>
      <c r="AS209" s="636"/>
      <c r="AT209" s="637"/>
      <c r="AU209" s="637"/>
      <c r="AV209" s="637"/>
      <c r="AW209" s="637"/>
      <c r="AX209" s="632"/>
    </row>
    <row r="210" spans="1:54" ht="12.6" customHeight="1" x14ac:dyDescent="0.25">
      <c r="A210" s="624" t="s">
        <v>1522</v>
      </c>
      <c r="B210" s="604"/>
      <c r="C210" s="604"/>
      <c r="D210" s="604"/>
      <c r="E210" s="604"/>
      <c r="F210" s="604"/>
      <c r="G210" s="604"/>
      <c r="H210" s="604"/>
      <c r="I210" s="604"/>
      <c r="J210" s="604"/>
      <c r="K210" s="604"/>
      <c r="L210" s="845">
        <f>SUM(L215-L214+L213-L212)</f>
        <v>0</v>
      </c>
      <c r="M210" s="846"/>
      <c r="N210" s="846"/>
      <c r="O210" s="847"/>
      <c r="P210" s="846">
        <f>SUM(P215-P214+P213-P212)</f>
        <v>0</v>
      </c>
      <c r="Q210" s="846"/>
      <c r="R210" s="846"/>
      <c r="S210" s="847"/>
      <c r="T210" s="846">
        <f>SUM(T215-T214+T213-T212)</f>
        <v>0</v>
      </c>
      <c r="U210" s="846"/>
      <c r="V210" s="846"/>
      <c r="W210" s="847"/>
      <c r="X210" s="845">
        <f>SUM(X215-X214+X213-X212)</f>
        <v>0</v>
      </c>
      <c r="Y210" s="846"/>
      <c r="Z210" s="846"/>
      <c r="AA210" s="846"/>
      <c r="AB210" s="847"/>
      <c r="AC210" s="845">
        <f>SUM(AC215-AC214+AC213-AC212)</f>
        <v>0</v>
      </c>
      <c r="AD210" s="846"/>
      <c r="AE210" s="846"/>
      <c r="AF210" s="846"/>
      <c r="AG210" s="847"/>
      <c r="AH210" s="845">
        <f>SUM(AH215-AH214+AH213-AH212)</f>
        <v>0</v>
      </c>
      <c r="AI210" s="846"/>
      <c r="AJ210" s="846"/>
      <c r="AK210" s="846"/>
      <c r="AL210" s="847"/>
      <c r="AM210" s="845">
        <f>SUM(AM215-AM214+AM213-AM212)</f>
        <v>0</v>
      </c>
      <c r="AN210" s="846"/>
      <c r="AO210" s="846"/>
      <c r="AP210" s="846"/>
      <c r="AQ210" s="846"/>
      <c r="AR210" s="846"/>
      <c r="AS210" s="847"/>
      <c r="AT210" s="830">
        <f>SUM(L210:AS211)</f>
        <v>0</v>
      </c>
      <c r="AU210" s="831"/>
      <c r="AV210" s="831"/>
      <c r="AW210" s="831"/>
      <c r="AX210" s="832"/>
    </row>
    <row r="211" spans="1:54" ht="12.6" customHeight="1" x14ac:dyDescent="0.25">
      <c r="A211" s="629" t="s">
        <v>1507</v>
      </c>
      <c r="B211" s="607"/>
      <c r="C211" s="607"/>
      <c r="D211" s="607"/>
      <c r="E211" s="607"/>
      <c r="F211" s="607"/>
      <c r="G211" s="607"/>
      <c r="H211" s="607"/>
      <c r="I211" s="607"/>
      <c r="J211" s="607"/>
      <c r="K211" s="607"/>
      <c r="L211" s="851"/>
      <c r="M211" s="852"/>
      <c r="N211" s="852"/>
      <c r="O211" s="853"/>
      <c r="P211" s="852"/>
      <c r="Q211" s="852"/>
      <c r="R211" s="852"/>
      <c r="S211" s="853"/>
      <c r="T211" s="852"/>
      <c r="U211" s="852"/>
      <c r="V211" s="852"/>
      <c r="W211" s="853"/>
      <c r="X211" s="851"/>
      <c r="Y211" s="852"/>
      <c r="Z211" s="852"/>
      <c r="AA211" s="852"/>
      <c r="AB211" s="853"/>
      <c r="AC211" s="851"/>
      <c r="AD211" s="852"/>
      <c r="AE211" s="852"/>
      <c r="AF211" s="852"/>
      <c r="AG211" s="853"/>
      <c r="AH211" s="851"/>
      <c r="AI211" s="852"/>
      <c r="AJ211" s="852"/>
      <c r="AK211" s="852"/>
      <c r="AL211" s="853"/>
      <c r="AM211" s="851"/>
      <c r="AN211" s="852"/>
      <c r="AO211" s="852"/>
      <c r="AP211" s="852"/>
      <c r="AQ211" s="852"/>
      <c r="AR211" s="852"/>
      <c r="AS211" s="853"/>
      <c r="AT211" s="836"/>
      <c r="AU211" s="837"/>
      <c r="AV211" s="837"/>
      <c r="AW211" s="837"/>
      <c r="AX211" s="838"/>
    </row>
    <row r="212" spans="1:54" ht="12.6" customHeight="1" x14ac:dyDescent="0.25">
      <c r="A212" s="597" t="s">
        <v>511</v>
      </c>
      <c r="B212" s="598"/>
      <c r="C212" s="598"/>
      <c r="D212" s="598"/>
      <c r="E212" s="598"/>
      <c r="F212" s="598"/>
      <c r="G212" s="598"/>
      <c r="H212" s="598"/>
      <c r="I212" s="598"/>
      <c r="J212" s="598"/>
      <c r="K212" s="598"/>
      <c r="L212" s="931"/>
      <c r="M212" s="932"/>
      <c r="N212" s="932"/>
      <c r="O212" s="933"/>
      <c r="P212" s="931"/>
      <c r="Q212" s="932"/>
      <c r="R212" s="932"/>
      <c r="S212" s="933"/>
      <c r="T212" s="932"/>
      <c r="U212" s="932"/>
      <c r="V212" s="932"/>
      <c r="W212" s="933"/>
      <c r="X212" s="928"/>
      <c r="Y212" s="929"/>
      <c r="Z212" s="929"/>
      <c r="AA212" s="929"/>
      <c r="AB212" s="930"/>
      <c r="AC212" s="928"/>
      <c r="AD212" s="929"/>
      <c r="AE212" s="929"/>
      <c r="AF212" s="929"/>
      <c r="AG212" s="930"/>
      <c r="AH212" s="928"/>
      <c r="AI212" s="929"/>
      <c r="AJ212" s="929"/>
      <c r="AK212" s="929"/>
      <c r="AL212" s="930"/>
      <c r="AM212" s="928"/>
      <c r="AN212" s="929"/>
      <c r="AO212" s="929"/>
      <c r="AP212" s="929"/>
      <c r="AQ212" s="929"/>
      <c r="AR212" s="929"/>
      <c r="AS212" s="930"/>
      <c r="AT212" s="833">
        <f>SUM(L212:AS212)</f>
        <v>0</v>
      </c>
      <c r="AU212" s="834"/>
      <c r="AV212" s="834"/>
      <c r="AW212" s="834"/>
      <c r="AX212" s="835"/>
    </row>
    <row r="213" spans="1:54" ht="12.6" customHeight="1" x14ac:dyDescent="0.25">
      <c r="A213" s="597" t="s">
        <v>510</v>
      </c>
      <c r="B213" s="598"/>
      <c r="C213" s="598"/>
      <c r="D213" s="598"/>
      <c r="E213" s="598"/>
      <c r="F213" s="598"/>
      <c r="G213" s="598"/>
      <c r="H213" s="598"/>
      <c r="I213" s="598"/>
      <c r="J213" s="598"/>
      <c r="K213" s="598"/>
      <c r="L213" s="928"/>
      <c r="M213" s="929"/>
      <c r="N213" s="929"/>
      <c r="O213" s="930"/>
      <c r="P213" s="931"/>
      <c r="Q213" s="932"/>
      <c r="R213" s="932"/>
      <c r="S213" s="933"/>
      <c r="T213" s="932"/>
      <c r="U213" s="932"/>
      <c r="V213" s="932"/>
      <c r="W213" s="933"/>
      <c r="X213" s="928"/>
      <c r="Y213" s="929"/>
      <c r="Z213" s="929"/>
      <c r="AA213" s="929"/>
      <c r="AB213" s="930"/>
      <c r="AC213" s="928"/>
      <c r="AD213" s="929"/>
      <c r="AE213" s="929"/>
      <c r="AF213" s="929"/>
      <c r="AG213" s="930"/>
      <c r="AH213" s="928"/>
      <c r="AI213" s="929"/>
      <c r="AJ213" s="929"/>
      <c r="AK213" s="929"/>
      <c r="AL213" s="930"/>
      <c r="AM213" s="928"/>
      <c r="AN213" s="929"/>
      <c r="AO213" s="929"/>
      <c r="AP213" s="929"/>
      <c r="AQ213" s="929"/>
      <c r="AR213" s="929"/>
      <c r="AS213" s="930"/>
      <c r="AT213" s="833">
        <f>SUM(L213:AS213)</f>
        <v>0</v>
      </c>
      <c r="AU213" s="834"/>
      <c r="AV213" s="834"/>
      <c r="AW213" s="834"/>
      <c r="AX213" s="835"/>
    </row>
    <row r="214" spans="1:54" ht="12.6" customHeight="1" x14ac:dyDescent="0.25">
      <c r="A214" s="597" t="s">
        <v>573</v>
      </c>
      <c r="B214" s="598"/>
      <c r="C214" s="598"/>
      <c r="D214" s="598"/>
      <c r="E214" s="598"/>
      <c r="F214" s="598"/>
      <c r="G214" s="598"/>
      <c r="H214" s="598"/>
      <c r="I214" s="598"/>
      <c r="J214" s="598"/>
      <c r="K214" s="598"/>
      <c r="L214" s="928"/>
      <c r="M214" s="929"/>
      <c r="N214" s="929"/>
      <c r="O214" s="930"/>
      <c r="P214" s="931"/>
      <c r="Q214" s="932"/>
      <c r="R214" s="932"/>
      <c r="S214" s="933"/>
      <c r="T214" s="932"/>
      <c r="U214" s="932"/>
      <c r="V214" s="932"/>
      <c r="W214" s="933"/>
      <c r="X214" s="928"/>
      <c r="Y214" s="929"/>
      <c r="Z214" s="929"/>
      <c r="AA214" s="929"/>
      <c r="AB214" s="930"/>
      <c r="AC214" s="928"/>
      <c r="AD214" s="929"/>
      <c r="AE214" s="929"/>
      <c r="AF214" s="929"/>
      <c r="AG214" s="930"/>
      <c r="AH214" s="928"/>
      <c r="AI214" s="929"/>
      <c r="AJ214" s="929"/>
      <c r="AK214" s="929"/>
      <c r="AL214" s="930"/>
      <c r="AM214" s="928"/>
      <c r="AN214" s="929"/>
      <c r="AO214" s="929"/>
      <c r="AP214" s="929"/>
      <c r="AQ214" s="929"/>
      <c r="AR214" s="929"/>
      <c r="AS214" s="930"/>
      <c r="AT214" s="833">
        <f>SUM(L214:AS214)</f>
        <v>0</v>
      </c>
      <c r="AU214" s="834"/>
      <c r="AV214" s="834"/>
      <c r="AW214" s="834"/>
      <c r="AX214" s="835"/>
    </row>
    <row r="215" spans="1:54" ht="12.6" customHeight="1" x14ac:dyDescent="0.25">
      <c r="A215" s="626" t="s">
        <v>505</v>
      </c>
      <c r="B215" s="593"/>
      <c r="C215" s="593"/>
      <c r="D215" s="593"/>
      <c r="E215" s="593"/>
      <c r="F215" s="593"/>
      <c r="G215" s="593"/>
      <c r="H215" s="593"/>
      <c r="I215" s="593"/>
      <c r="J215" s="593"/>
      <c r="K215" s="593"/>
      <c r="L215" s="848">
        <f>SUM(ANALYTIKAVUJ!$D$26)*-1</f>
        <v>0</v>
      </c>
      <c r="M215" s="849"/>
      <c r="N215" s="849"/>
      <c r="O215" s="850"/>
      <c r="P215" s="849">
        <f>SUM(ANALYTIKAVUJ!$D$27)*-1</f>
        <v>0</v>
      </c>
      <c r="Q215" s="849"/>
      <c r="R215" s="849"/>
      <c r="S215" s="850"/>
      <c r="T215" s="849">
        <f>SUM(ANALYTIKAVUJ!$D$28)*-1</f>
        <v>0</v>
      </c>
      <c r="U215" s="849"/>
      <c r="V215" s="849"/>
      <c r="W215" s="850"/>
      <c r="X215" s="848">
        <f>SUM(ANALYTIKAVUJ!$D$29)*-1</f>
        <v>0</v>
      </c>
      <c r="Y215" s="849"/>
      <c r="Z215" s="849"/>
      <c r="AA215" s="849"/>
      <c r="AB215" s="850"/>
      <c r="AC215" s="848">
        <f>SUM(ANALYTIKAVUJ!$D$30)*-1</f>
        <v>0</v>
      </c>
      <c r="AD215" s="849"/>
      <c r="AE215" s="849"/>
      <c r="AF215" s="849"/>
      <c r="AG215" s="850"/>
      <c r="AH215" s="848">
        <f>SUM('HL KNIHA VYPOC'!$K$73)*-1</f>
        <v>0</v>
      </c>
      <c r="AI215" s="849"/>
      <c r="AJ215" s="849"/>
      <c r="AK215" s="849"/>
      <c r="AL215" s="850"/>
      <c r="AM215" s="848">
        <f>SUM(ANALYTIKAVUJ!$D$41)*-1</f>
        <v>0</v>
      </c>
      <c r="AN215" s="849"/>
      <c r="AO215" s="849"/>
      <c r="AP215" s="849"/>
      <c r="AQ215" s="849"/>
      <c r="AR215" s="849"/>
      <c r="AS215" s="850"/>
      <c r="AT215" s="830">
        <f>SUM(L215:AS216)</f>
        <v>0</v>
      </c>
      <c r="AU215" s="831"/>
      <c r="AV215" s="831"/>
      <c r="AW215" s="831"/>
      <c r="AX215" s="832"/>
    </row>
    <row r="216" spans="1:54" ht="12.6" customHeight="1" x14ac:dyDescent="0.25">
      <c r="A216" s="629" t="s">
        <v>1507</v>
      </c>
      <c r="B216" s="607"/>
      <c r="C216" s="607"/>
      <c r="D216" s="607"/>
      <c r="E216" s="607"/>
      <c r="F216" s="607"/>
      <c r="G216" s="607"/>
      <c r="H216" s="607"/>
      <c r="I216" s="607"/>
      <c r="J216" s="607"/>
      <c r="K216" s="607"/>
      <c r="L216" s="851"/>
      <c r="M216" s="852"/>
      <c r="N216" s="852"/>
      <c r="O216" s="853"/>
      <c r="P216" s="852"/>
      <c r="Q216" s="852"/>
      <c r="R216" s="852"/>
      <c r="S216" s="853"/>
      <c r="T216" s="852"/>
      <c r="U216" s="852"/>
      <c r="V216" s="852"/>
      <c r="W216" s="853"/>
      <c r="X216" s="851"/>
      <c r="Y216" s="852"/>
      <c r="Z216" s="852"/>
      <c r="AA216" s="852"/>
      <c r="AB216" s="853"/>
      <c r="AC216" s="851"/>
      <c r="AD216" s="852"/>
      <c r="AE216" s="852"/>
      <c r="AF216" s="852"/>
      <c r="AG216" s="853"/>
      <c r="AH216" s="851"/>
      <c r="AI216" s="852"/>
      <c r="AJ216" s="852"/>
      <c r="AK216" s="852"/>
      <c r="AL216" s="853"/>
      <c r="AM216" s="851"/>
      <c r="AN216" s="852"/>
      <c r="AO216" s="852"/>
      <c r="AP216" s="852"/>
      <c r="AQ216" s="852"/>
      <c r="AR216" s="852"/>
      <c r="AS216" s="853"/>
      <c r="AT216" s="836"/>
      <c r="AU216" s="837"/>
      <c r="AV216" s="837"/>
      <c r="AW216" s="837"/>
      <c r="AX216" s="838"/>
    </row>
    <row r="217" spans="1:54" ht="12.6" customHeight="1" x14ac:dyDescent="0.25">
      <c r="A217" s="593" t="s">
        <v>1481</v>
      </c>
      <c r="B217" s="593"/>
      <c r="C217" s="593"/>
      <c r="D217" s="593"/>
      <c r="E217" s="593"/>
      <c r="F217" s="593"/>
      <c r="G217" s="593"/>
      <c r="H217" s="593"/>
      <c r="I217" s="593"/>
      <c r="J217" s="593"/>
      <c r="K217" s="593"/>
      <c r="L217" s="636"/>
      <c r="M217" s="636"/>
      <c r="N217" s="636"/>
      <c r="O217" s="636"/>
      <c r="P217" s="636"/>
      <c r="Q217" s="636"/>
      <c r="R217" s="636"/>
      <c r="S217" s="636"/>
      <c r="T217" s="636"/>
      <c r="U217" s="636"/>
      <c r="V217" s="636"/>
      <c r="W217" s="636"/>
      <c r="X217" s="636"/>
      <c r="Y217" s="636"/>
      <c r="Z217" s="636"/>
      <c r="AA217" s="636"/>
      <c r="AB217" s="636"/>
      <c r="AC217" s="636"/>
      <c r="AD217" s="636"/>
      <c r="AE217" s="636"/>
      <c r="AF217" s="636"/>
      <c r="AG217" s="636"/>
      <c r="AH217" s="636"/>
      <c r="AI217" s="636"/>
      <c r="AJ217" s="636"/>
      <c r="AK217" s="636"/>
      <c r="AL217" s="636"/>
      <c r="AM217" s="636"/>
      <c r="AN217" s="636"/>
      <c r="AO217" s="636"/>
      <c r="AP217" s="636"/>
      <c r="AQ217" s="636"/>
      <c r="AR217" s="636"/>
      <c r="AS217" s="636"/>
      <c r="AT217" s="637"/>
      <c r="AU217" s="637"/>
      <c r="AV217" s="637"/>
      <c r="AW217" s="637"/>
      <c r="AX217" s="632"/>
    </row>
    <row r="218" spans="1:54" ht="12.6" customHeight="1" x14ac:dyDescent="0.25">
      <c r="A218" s="624" t="s">
        <v>1522</v>
      </c>
      <c r="B218" s="604"/>
      <c r="C218" s="604"/>
      <c r="D218" s="604"/>
      <c r="E218" s="604"/>
      <c r="F218" s="604"/>
      <c r="G218" s="604"/>
      <c r="H218" s="604"/>
      <c r="I218" s="604"/>
      <c r="J218" s="604"/>
      <c r="K218" s="605"/>
      <c r="L218" s="845">
        <f>SUM(L194-L202-L210)</f>
        <v>0</v>
      </c>
      <c r="M218" s="846"/>
      <c r="N218" s="846"/>
      <c r="O218" s="847"/>
      <c r="P218" s="846">
        <f>SUM(P194-P202-P210)</f>
        <v>1345</v>
      </c>
      <c r="Q218" s="846"/>
      <c r="R218" s="846"/>
      <c r="S218" s="847"/>
      <c r="T218" s="846">
        <f>SUM(T194-T202-T210)</f>
        <v>0</v>
      </c>
      <c r="U218" s="846"/>
      <c r="V218" s="846"/>
      <c r="W218" s="847"/>
      <c r="X218" s="845">
        <f>SUM(X194-X202-X210)</f>
        <v>0</v>
      </c>
      <c r="Y218" s="846"/>
      <c r="Z218" s="846"/>
      <c r="AA218" s="846"/>
      <c r="AB218" s="847"/>
      <c r="AC218" s="845">
        <f>SUM(AC194-AC202-AC210)</f>
        <v>0</v>
      </c>
      <c r="AD218" s="846"/>
      <c r="AE218" s="846"/>
      <c r="AF218" s="846"/>
      <c r="AG218" s="847"/>
      <c r="AH218" s="845">
        <f>SUM(AH194-AH202-AH210)</f>
        <v>0</v>
      </c>
      <c r="AI218" s="846"/>
      <c r="AJ218" s="846"/>
      <c r="AK218" s="846"/>
      <c r="AL218" s="847"/>
      <c r="AM218" s="845">
        <f>SUM(AM194-AM202-AM210)</f>
        <v>0</v>
      </c>
      <c r="AN218" s="846"/>
      <c r="AO218" s="846"/>
      <c r="AP218" s="846"/>
      <c r="AQ218" s="846"/>
      <c r="AR218" s="846"/>
      <c r="AS218" s="847"/>
      <c r="AT218" s="830">
        <f>SUM(L218:AS219)</f>
        <v>1345</v>
      </c>
      <c r="AU218" s="831"/>
      <c r="AV218" s="831"/>
      <c r="AW218" s="831"/>
      <c r="AX218" s="832"/>
    </row>
    <row r="219" spans="1:54" ht="12.6" customHeight="1" x14ac:dyDescent="0.25">
      <c r="A219" s="629" t="s">
        <v>1507</v>
      </c>
      <c r="B219" s="607"/>
      <c r="C219" s="607"/>
      <c r="D219" s="607"/>
      <c r="E219" s="607"/>
      <c r="F219" s="607"/>
      <c r="G219" s="607"/>
      <c r="H219" s="607"/>
      <c r="I219" s="607"/>
      <c r="J219" s="607"/>
      <c r="K219" s="608"/>
      <c r="L219" s="851"/>
      <c r="M219" s="852"/>
      <c r="N219" s="852"/>
      <c r="O219" s="853"/>
      <c r="P219" s="852"/>
      <c r="Q219" s="852"/>
      <c r="R219" s="852"/>
      <c r="S219" s="853"/>
      <c r="T219" s="852"/>
      <c r="U219" s="852"/>
      <c r="V219" s="852"/>
      <c r="W219" s="853"/>
      <c r="X219" s="851"/>
      <c r="Y219" s="852"/>
      <c r="Z219" s="852"/>
      <c r="AA219" s="852"/>
      <c r="AB219" s="853"/>
      <c r="AC219" s="851"/>
      <c r="AD219" s="852"/>
      <c r="AE219" s="852"/>
      <c r="AF219" s="852"/>
      <c r="AG219" s="853"/>
      <c r="AH219" s="851"/>
      <c r="AI219" s="852"/>
      <c r="AJ219" s="852"/>
      <c r="AK219" s="852"/>
      <c r="AL219" s="853"/>
      <c r="AM219" s="851"/>
      <c r="AN219" s="852"/>
      <c r="AO219" s="852"/>
      <c r="AP219" s="852"/>
      <c r="AQ219" s="852"/>
      <c r="AR219" s="852"/>
      <c r="AS219" s="853"/>
      <c r="AT219" s="836"/>
      <c r="AU219" s="837"/>
      <c r="AV219" s="837"/>
      <c r="AW219" s="837"/>
      <c r="AX219" s="838"/>
    </row>
    <row r="220" spans="1:54" ht="12.6" customHeight="1" x14ac:dyDescent="0.25">
      <c r="A220" s="626" t="s">
        <v>505</v>
      </c>
      <c r="B220" s="593"/>
      <c r="C220" s="593"/>
      <c r="D220" s="593"/>
      <c r="E220" s="593"/>
      <c r="F220" s="593"/>
      <c r="G220" s="593"/>
      <c r="H220" s="593"/>
      <c r="I220" s="593"/>
      <c r="J220" s="593"/>
      <c r="K220" s="628"/>
      <c r="L220" s="848">
        <f>SUM(L199-L207-L215)</f>
        <v>0</v>
      </c>
      <c r="M220" s="849"/>
      <c r="N220" s="849"/>
      <c r="O220" s="850"/>
      <c r="P220" s="849">
        <f>SUM(P199-P207-P215)</f>
        <v>0</v>
      </c>
      <c r="Q220" s="849"/>
      <c r="R220" s="849"/>
      <c r="S220" s="850"/>
      <c r="T220" s="849">
        <f>SUM(T199-T207-T215)</f>
        <v>0</v>
      </c>
      <c r="U220" s="849"/>
      <c r="V220" s="849"/>
      <c r="W220" s="850"/>
      <c r="X220" s="848">
        <f>SUM(X199-X207-X215)</f>
        <v>0</v>
      </c>
      <c r="Y220" s="849"/>
      <c r="Z220" s="849"/>
      <c r="AA220" s="849"/>
      <c r="AB220" s="850"/>
      <c r="AC220" s="848">
        <f>SUM(AC199-AC207-AC215)</f>
        <v>0</v>
      </c>
      <c r="AD220" s="849"/>
      <c r="AE220" s="849"/>
      <c r="AF220" s="849"/>
      <c r="AG220" s="850"/>
      <c r="AH220" s="848">
        <f>SUM(AH199-AH207-AH215)</f>
        <v>0</v>
      </c>
      <c r="AI220" s="849"/>
      <c r="AJ220" s="849"/>
      <c r="AK220" s="849"/>
      <c r="AL220" s="850"/>
      <c r="AM220" s="848">
        <f>SUM(AM199-AM207-AM215)</f>
        <v>0</v>
      </c>
      <c r="AN220" s="849"/>
      <c r="AO220" s="849"/>
      <c r="AP220" s="849"/>
      <c r="AQ220" s="849"/>
      <c r="AR220" s="849"/>
      <c r="AS220" s="850"/>
      <c r="AT220" s="830">
        <f>SUM(L220:AS221)</f>
        <v>0</v>
      </c>
      <c r="AU220" s="831"/>
      <c r="AV220" s="831"/>
      <c r="AW220" s="831"/>
      <c r="AX220" s="832"/>
    </row>
    <row r="221" spans="1:54" ht="12.6" customHeight="1" x14ac:dyDescent="0.25">
      <c r="A221" s="629" t="s">
        <v>1507</v>
      </c>
      <c r="B221" s="607"/>
      <c r="C221" s="607"/>
      <c r="D221" s="607"/>
      <c r="E221" s="607"/>
      <c r="F221" s="607"/>
      <c r="G221" s="607"/>
      <c r="H221" s="607"/>
      <c r="I221" s="607"/>
      <c r="J221" s="607"/>
      <c r="K221" s="608"/>
      <c r="L221" s="851"/>
      <c r="M221" s="852"/>
      <c r="N221" s="852"/>
      <c r="O221" s="853"/>
      <c r="P221" s="852"/>
      <c r="Q221" s="852"/>
      <c r="R221" s="852"/>
      <c r="S221" s="853"/>
      <c r="T221" s="852"/>
      <c r="U221" s="852"/>
      <c r="V221" s="852"/>
      <c r="W221" s="853"/>
      <c r="X221" s="851"/>
      <c r="Y221" s="852"/>
      <c r="Z221" s="852"/>
      <c r="AA221" s="852"/>
      <c r="AB221" s="853"/>
      <c r="AC221" s="851"/>
      <c r="AD221" s="852"/>
      <c r="AE221" s="852"/>
      <c r="AF221" s="852"/>
      <c r="AG221" s="853"/>
      <c r="AH221" s="851"/>
      <c r="AI221" s="852"/>
      <c r="AJ221" s="852"/>
      <c r="AK221" s="852"/>
      <c r="AL221" s="853"/>
      <c r="AM221" s="851"/>
      <c r="AN221" s="852"/>
      <c r="AO221" s="852"/>
      <c r="AP221" s="852"/>
      <c r="AQ221" s="852"/>
      <c r="AR221" s="852"/>
      <c r="AS221" s="853"/>
      <c r="AT221" s="836"/>
      <c r="AU221" s="837"/>
      <c r="AV221" s="837"/>
      <c r="AW221" s="837"/>
      <c r="AX221" s="838"/>
    </row>
    <row r="222" spans="1:54" ht="12.6" customHeight="1" x14ac:dyDescent="0.25">
      <c r="A222" s="623" t="s">
        <v>1820</v>
      </c>
    </row>
    <row r="223" spans="1:54" ht="15" customHeight="1" x14ac:dyDescent="0.25">
      <c r="A223" s="803"/>
      <c r="B223" s="804"/>
      <c r="C223" s="804"/>
      <c r="D223" s="804"/>
      <c r="E223" s="804"/>
      <c r="F223" s="804"/>
      <c r="G223" s="804"/>
      <c r="H223" s="804"/>
      <c r="I223" s="804"/>
      <c r="J223" s="804"/>
      <c r="K223" s="804"/>
      <c r="L223" s="804"/>
      <c r="M223" s="804"/>
      <c r="N223" s="804"/>
      <c r="O223" s="804"/>
      <c r="P223" s="804"/>
      <c r="Q223" s="804"/>
      <c r="R223" s="804"/>
      <c r="S223" s="804"/>
      <c r="T223" s="804"/>
      <c r="U223" s="804"/>
      <c r="V223" s="804"/>
      <c r="W223" s="804"/>
      <c r="X223" s="804"/>
      <c r="Y223" s="804"/>
      <c r="Z223" s="804"/>
      <c r="AA223" s="804"/>
      <c r="AB223" s="804"/>
      <c r="AC223" s="804"/>
      <c r="AD223" s="804"/>
      <c r="AE223" s="804"/>
      <c r="AF223" s="804"/>
      <c r="AG223" s="804"/>
      <c r="AH223" s="804"/>
      <c r="AI223" s="804"/>
      <c r="AJ223" s="804"/>
      <c r="AK223" s="804"/>
      <c r="AL223" s="804"/>
      <c r="AM223" s="804"/>
      <c r="AN223" s="804"/>
      <c r="AO223" s="804"/>
      <c r="AP223" s="804"/>
      <c r="AQ223" s="804"/>
      <c r="AR223" s="804"/>
      <c r="AS223" s="804"/>
      <c r="AT223" s="804"/>
      <c r="AU223" s="804"/>
      <c r="AV223" s="804"/>
      <c r="AW223" s="804"/>
      <c r="AX223" s="804"/>
      <c r="AY223" s="804"/>
      <c r="AZ223" s="804"/>
      <c r="BA223" s="804"/>
      <c r="BB223" s="805"/>
    </row>
    <row r="224" spans="1:54" ht="15" customHeight="1" x14ac:dyDescent="0.25">
      <c r="A224" s="806"/>
      <c r="B224" s="807"/>
      <c r="C224" s="807"/>
      <c r="D224" s="807"/>
      <c r="E224" s="807"/>
      <c r="F224" s="807"/>
      <c r="G224" s="807"/>
      <c r="H224" s="807"/>
      <c r="I224" s="807"/>
      <c r="J224" s="807"/>
      <c r="K224" s="807"/>
      <c r="L224" s="807"/>
      <c r="M224" s="807"/>
      <c r="N224" s="807"/>
      <c r="O224" s="807"/>
      <c r="P224" s="807"/>
      <c r="Q224" s="807"/>
      <c r="R224" s="807"/>
      <c r="S224" s="807"/>
      <c r="T224" s="807"/>
      <c r="U224" s="807"/>
      <c r="V224" s="807"/>
      <c r="W224" s="807"/>
      <c r="X224" s="807"/>
      <c r="Y224" s="807"/>
      <c r="Z224" s="807"/>
      <c r="AA224" s="807"/>
      <c r="AB224" s="807"/>
      <c r="AC224" s="807"/>
      <c r="AD224" s="807"/>
      <c r="AE224" s="807"/>
      <c r="AF224" s="807"/>
      <c r="AG224" s="807"/>
      <c r="AH224" s="807"/>
      <c r="AI224" s="807"/>
      <c r="AJ224" s="807"/>
      <c r="AK224" s="807"/>
      <c r="AL224" s="807"/>
      <c r="AM224" s="807"/>
      <c r="AN224" s="807"/>
      <c r="AO224" s="807"/>
      <c r="AP224" s="807"/>
      <c r="AQ224" s="807"/>
      <c r="AR224" s="807"/>
      <c r="AS224" s="807"/>
      <c r="AT224" s="807"/>
      <c r="AU224" s="807"/>
      <c r="AV224" s="807"/>
      <c r="AW224" s="807"/>
      <c r="AX224" s="807"/>
      <c r="AY224" s="807"/>
      <c r="AZ224" s="807"/>
      <c r="BA224" s="807"/>
      <c r="BB224" s="808"/>
    </row>
    <row r="226" spans="1:55" ht="12.6" customHeight="1" x14ac:dyDescent="0.25">
      <c r="A226" s="623" t="s">
        <v>1819</v>
      </c>
    </row>
    <row r="227" spans="1:55" ht="12.6" customHeight="1" x14ac:dyDescent="0.25">
      <c r="A227" s="1035" t="s">
        <v>919</v>
      </c>
      <c r="B227" s="1036"/>
      <c r="C227" s="1036"/>
      <c r="D227" s="1036"/>
      <c r="E227" s="1036"/>
      <c r="F227" s="1036"/>
      <c r="G227" s="1036"/>
      <c r="H227" s="1036"/>
      <c r="I227" s="1036"/>
      <c r="J227" s="1036"/>
      <c r="K227" s="1036"/>
      <c r="L227" s="1036"/>
      <c r="M227" s="1036"/>
      <c r="N227" s="1036"/>
      <c r="O227" s="1036"/>
      <c r="P227" s="1036"/>
      <c r="Q227" s="1036"/>
      <c r="R227" s="1036"/>
      <c r="S227" s="1036"/>
      <c r="T227" s="1036"/>
      <c r="U227" s="1036"/>
      <c r="V227" s="1036"/>
      <c r="W227" s="1036"/>
      <c r="X227" s="1036"/>
      <c r="Y227" s="1036"/>
      <c r="Z227" s="1036"/>
      <c r="AA227" s="1036"/>
      <c r="AB227" s="1036"/>
      <c r="AC227" s="1036"/>
      <c r="AD227" s="1036"/>
      <c r="AE227" s="1036"/>
      <c r="AF227" s="1036"/>
      <c r="AG227" s="1066"/>
      <c r="AH227" s="790" t="s">
        <v>1774</v>
      </c>
      <c r="AI227" s="791"/>
      <c r="AJ227" s="791"/>
      <c r="AK227" s="791"/>
      <c r="AL227" s="791"/>
      <c r="AM227" s="791"/>
      <c r="AN227" s="791"/>
      <c r="AO227" s="791"/>
      <c r="AP227" s="791"/>
      <c r="AQ227" s="791"/>
      <c r="AR227" s="791"/>
      <c r="AS227" s="791"/>
      <c r="AT227" s="791"/>
      <c r="AU227" s="791"/>
      <c r="AV227" s="791"/>
      <c r="AW227" s="791"/>
      <c r="AX227" s="791"/>
      <c r="AY227" s="791"/>
      <c r="AZ227" s="791"/>
      <c r="BA227" s="791"/>
      <c r="BB227" s="792"/>
    </row>
    <row r="228" spans="1:55" ht="12.6" customHeight="1" x14ac:dyDescent="0.25">
      <c r="A228" s="1037"/>
      <c r="B228" s="1038"/>
      <c r="C228" s="1038"/>
      <c r="D228" s="1038"/>
      <c r="E228" s="1038"/>
      <c r="F228" s="1038"/>
      <c r="G228" s="1038"/>
      <c r="H228" s="1038"/>
      <c r="I228" s="1038"/>
      <c r="J228" s="1038"/>
      <c r="K228" s="1038"/>
      <c r="L228" s="1038"/>
      <c r="M228" s="1038"/>
      <c r="N228" s="1038"/>
      <c r="O228" s="1038"/>
      <c r="P228" s="1038"/>
      <c r="Q228" s="1038"/>
      <c r="R228" s="1038"/>
      <c r="S228" s="1038"/>
      <c r="T228" s="1038"/>
      <c r="U228" s="1038"/>
      <c r="V228" s="1038"/>
      <c r="W228" s="1038"/>
      <c r="X228" s="1038"/>
      <c r="Y228" s="1038"/>
      <c r="Z228" s="1038"/>
      <c r="AA228" s="1038"/>
      <c r="AB228" s="1038"/>
      <c r="AC228" s="1038"/>
      <c r="AD228" s="1038"/>
      <c r="AE228" s="1038"/>
      <c r="AF228" s="1038"/>
      <c r="AG228" s="1067"/>
      <c r="AH228" s="1037" t="s">
        <v>1557</v>
      </c>
      <c r="AI228" s="1038"/>
      <c r="AJ228" s="1038"/>
      <c r="AK228" s="1038"/>
      <c r="AL228" s="1038"/>
      <c r="AM228" s="1038"/>
      <c r="AN228" s="1038"/>
      <c r="AO228" s="1038"/>
      <c r="AP228" s="1038"/>
      <c r="AQ228" s="1038"/>
      <c r="AR228" s="1038"/>
      <c r="AS228" s="1038"/>
      <c r="AT228" s="1038"/>
      <c r="AU228" s="1038"/>
      <c r="AV228" s="1038"/>
      <c r="AW228" s="1038"/>
      <c r="AX228" s="1038"/>
      <c r="AY228" s="1038"/>
      <c r="AZ228" s="1038"/>
      <c r="BA228" s="1038"/>
      <c r="BB228" s="1067"/>
    </row>
    <row r="229" spans="1:55" ht="12.6" customHeight="1" x14ac:dyDescent="0.25">
      <c r="A229" s="597" t="s">
        <v>1484</v>
      </c>
      <c r="B229" s="598"/>
      <c r="C229" s="598"/>
      <c r="D229" s="598"/>
      <c r="E229" s="598"/>
      <c r="F229" s="598"/>
      <c r="G229" s="598"/>
      <c r="H229" s="598"/>
      <c r="I229" s="598"/>
      <c r="J229" s="598"/>
      <c r="K229" s="598"/>
      <c r="L229" s="598"/>
      <c r="M229" s="598"/>
      <c r="N229" s="598"/>
      <c r="O229" s="598"/>
      <c r="P229" s="598"/>
      <c r="Q229" s="598"/>
      <c r="R229" s="598"/>
      <c r="S229" s="598"/>
      <c r="T229" s="598"/>
      <c r="U229" s="598"/>
      <c r="V229" s="598"/>
      <c r="W229" s="598"/>
      <c r="X229" s="598"/>
      <c r="Y229" s="598"/>
      <c r="Z229" s="598"/>
      <c r="AA229" s="598"/>
      <c r="AB229" s="598"/>
      <c r="AC229" s="598"/>
      <c r="AD229" s="598"/>
      <c r="AE229" s="598"/>
      <c r="AF229" s="598"/>
      <c r="AG229" s="598"/>
      <c r="AH229" s="866"/>
      <c r="AI229" s="867"/>
      <c r="AJ229" s="867"/>
      <c r="AK229" s="867"/>
      <c r="AL229" s="867"/>
      <c r="AM229" s="867"/>
      <c r="AN229" s="867"/>
      <c r="AO229" s="867"/>
      <c r="AP229" s="867"/>
      <c r="AQ229" s="867"/>
      <c r="AR229" s="867"/>
      <c r="AS229" s="867"/>
      <c r="AT229" s="867"/>
      <c r="AU229" s="867"/>
      <c r="AV229" s="867"/>
      <c r="AW229" s="867"/>
      <c r="AX229" s="867"/>
      <c r="AY229" s="867"/>
      <c r="AZ229" s="867"/>
      <c r="BA229" s="867"/>
      <c r="BB229" s="868"/>
    </row>
    <row r="230" spans="1:55" ht="12.6" customHeight="1" x14ac:dyDescent="0.25">
      <c r="A230" s="623" t="s">
        <v>1818</v>
      </c>
    </row>
    <row r="231" spans="1:55" ht="15" customHeight="1" x14ac:dyDescent="0.25">
      <c r="A231" s="803" t="s">
        <v>3619</v>
      </c>
      <c r="B231" s="804"/>
      <c r="C231" s="804"/>
      <c r="D231" s="804"/>
      <c r="E231" s="804"/>
      <c r="F231" s="804"/>
      <c r="G231" s="804"/>
      <c r="H231" s="804"/>
      <c r="I231" s="804"/>
      <c r="J231" s="804"/>
      <c r="K231" s="804"/>
      <c r="L231" s="804"/>
      <c r="M231" s="804"/>
      <c r="N231" s="804"/>
      <c r="O231" s="804"/>
      <c r="P231" s="804"/>
      <c r="Q231" s="804"/>
      <c r="R231" s="804"/>
      <c r="S231" s="804"/>
      <c r="T231" s="804"/>
      <c r="U231" s="804"/>
      <c r="V231" s="804"/>
      <c r="W231" s="804"/>
      <c r="X231" s="804"/>
      <c r="Y231" s="804"/>
      <c r="Z231" s="804"/>
      <c r="AA231" s="804"/>
      <c r="AB231" s="804"/>
      <c r="AC231" s="804"/>
      <c r="AD231" s="804"/>
      <c r="AE231" s="804"/>
      <c r="AF231" s="804"/>
      <c r="AG231" s="804"/>
      <c r="AH231" s="804"/>
      <c r="AI231" s="804"/>
      <c r="AJ231" s="804"/>
      <c r="AK231" s="804"/>
      <c r="AL231" s="804"/>
      <c r="AM231" s="804"/>
      <c r="AN231" s="804"/>
      <c r="AO231" s="804"/>
      <c r="AP231" s="804"/>
      <c r="AQ231" s="804"/>
      <c r="AR231" s="804"/>
      <c r="AS231" s="804"/>
      <c r="AT231" s="804"/>
      <c r="AU231" s="804"/>
      <c r="AV231" s="804"/>
      <c r="AW231" s="804"/>
      <c r="AX231" s="804"/>
      <c r="AY231" s="804"/>
      <c r="AZ231" s="804"/>
      <c r="BA231" s="804"/>
      <c r="BB231" s="805"/>
    </row>
    <row r="232" spans="1:55" ht="15" customHeight="1" x14ac:dyDescent="0.25">
      <c r="A232" s="806"/>
      <c r="B232" s="807"/>
      <c r="C232" s="807"/>
      <c r="D232" s="807"/>
      <c r="E232" s="807"/>
      <c r="F232" s="807"/>
      <c r="G232" s="807"/>
      <c r="H232" s="807"/>
      <c r="I232" s="807"/>
      <c r="J232" s="807"/>
      <c r="K232" s="807"/>
      <c r="L232" s="807"/>
      <c r="M232" s="807"/>
      <c r="N232" s="807"/>
      <c r="O232" s="807"/>
      <c r="P232" s="807"/>
      <c r="Q232" s="807"/>
      <c r="R232" s="807"/>
      <c r="S232" s="807"/>
      <c r="T232" s="807"/>
      <c r="U232" s="807"/>
      <c r="V232" s="807"/>
      <c r="W232" s="807"/>
      <c r="X232" s="807"/>
      <c r="Y232" s="807"/>
      <c r="Z232" s="807"/>
      <c r="AA232" s="807"/>
      <c r="AB232" s="807"/>
      <c r="AC232" s="807"/>
      <c r="AD232" s="807"/>
      <c r="AE232" s="807"/>
      <c r="AF232" s="807"/>
      <c r="AG232" s="807"/>
      <c r="AH232" s="807"/>
      <c r="AI232" s="807"/>
      <c r="AJ232" s="807"/>
      <c r="AK232" s="807"/>
      <c r="AL232" s="807"/>
      <c r="AM232" s="807"/>
      <c r="AN232" s="807"/>
      <c r="AO232" s="807"/>
      <c r="AP232" s="807"/>
      <c r="AQ232" s="807"/>
      <c r="AR232" s="807"/>
      <c r="AS232" s="807"/>
      <c r="AT232" s="807"/>
      <c r="AU232" s="807"/>
      <c r="AV232" s="807"/>
      <c r="AW232" s="807"/>
      <c r="AX232" s="807"/>
      <c r="AY232" s="807"/>
      <c r="AZ232" s="807"/>
      <c r="BA232" s="807"/>
      <c r="BB232" s="808"/>
    </row>
    <row r="233" spans="1:55" ht="0.75" customHeight="1" x14ac:dyDescent="0.25">
      <c r="A233" s="639"/>
      <c r="B233" s="639"/>
      <c r="C233" s="639"/>
      <c r="D233" s="639"/>
      <c r="E233" s="639"/>
      <c r="F233" s="639"/>
      <c r="G233" s="639"/>
      <c r="H233" s="639"/>
      <c r="I233" s="639"/>
      <c r="J233" s="639"/>
      <c r="K233" s="639"/>
      <c r="L233" s="639"/>
      <c r="M233" s="639"/>
      <c r="N233" s="639"/>
      <c r="O233" s="639"/>
      <c r="P233" s="639"/>
      <c r="Q233" s="639"/>
      <c r="R233" s="639"/>
      <c r="S233" s="639"/>
      <c r="T233" s="639"/>
      <c r="U233" s="639"/>
      <c r="V233" s="639"/>
      <c r="W233" s="639"/>
      <c r="X233" s="639"/>
      <c r="Y233" s="639"/>
      <c r="Z233" s="639"/>
      <c r="AA233" s="639"/>
      <c r="AB233" s="639"/>
      <c r="AC233" s="639"/>
      <c r="AD233" s="639"/>
      <c r="AE233" s="639"/>
      <c r="AF233" s="639"/>
      <c r="AG233" s="639"/>
      <c r="AH233" s="639"/>
      <c r="AI233" s="639"/>
      <c r="AJ233" s="639"/>
      <c r="AK233" s="639"/>
      <c r="AL233" s="639"/>
      <c r="AM233" s="639"/>
      <c r="AN233" s="639"/>
      <c r="AO233" s="639"/>
      <c r="AP233" s="639"/>
      <c r="AQ233" s="639"/>
      <c r="AR233" s="639"/>
      <c r="AS233" s="639"/>
      <c r="AT233" s="639"/>
      <c r="AU233" s="639"/>
      <c r="AV233" s="639"/>
      <c r="AW233" s="639"/>
      <c r="AX233" s="639"/>
      <c r="AY233" s="639"/>
      <c r="AZ233" s="639"/>
      <c r="BA233" s="639"/>
      <c r="BB233" s="639"/>
    </row>
    <row r="234" spans="1:55" s="593" customFormat="1" ht="4.5" customHeight="1" x14ac:dyDescent="0.25"/>
    <row r="235" spans="1:55" ht="12.6" customHeight="1" x14ac:dyDescent="0.25">
      <c r="A235" s="623" t="s">
        <v>1817</v>
      </c>
    </row>
    <row r="236" spans="1:55" ht="12.6" customHeight="1" x14ac:dyDescent="0.25">
      <c r="A236" s="623" t="s">
        <v>475</v>
      </c>
      <c r="B236" s="623"/>
      <c r="C236" s="623"/>
      <c r="D236" s="623"/>
      <c r="E236" s="623"/>
      <c r="F236" s="623"/>
      <c r="G236" s="623"/>
      <c r="H236" s="623"/>
      <c r="I236" s="623"/>
      <c r="J236" s="623"/>
      <c r="K236" s="623"/>
      <c r="L236" s="623"/>
      <c r="M236" s="623"/>
      <c r="N236" s="623"/>
      <c r="O236" s="623"/>
      <c r="P236" s="623"/>
      <c r="Q236" s="623"/>
      <c r="R236" s="623"/>
      <c r="S236" s="623"/>
      <c r="T236" s="623"/>
      <c r="U236" s="623"/>
      <c r="V236" s="623"/>
      <c r="W236" s="623"/>
      <c r="X236" s="623"/>
      <c r="Y236" s="623"/>
      <c r="Z236" s="623"/>
      <c r="AA236" s="623"/>
      <c r="AB236" s="623"/>
      <c r="AC236" s="623"/>
      <c r="AD236" s="623"/>
      <c r="AE236" s="623"/>
      <c r="AF236" s="623"/>
      <c r="AG236" s="623"/>
      <c r="AH236" s="623"/>
      <c r="AI236" s="623"/>
      <c r="AJ236" s="623"/>
      <c r="AK236" s="623"/>
      <c r="AL236" s="623"/>
      <c r="AM236" s="623"/>
      <c r="AN236" s="623"/>
      <c r="AO236" s="623"/>
      <c r="AP236" s="623"/>
      <c r="AQ236" s="623"/>
      <c r="AR236" s="623"/>
      <c r="AS236" s="623"/>
      <c r="AT236" s="623"/>
      <c r="AU236" s="623"/>
      <c r="AV236" s="623"/>
      <c r="AW236" s="623"/>
      <c r="AX236" s="623"/>
      <c r="AY236" s="623"/>
      <c r="AZ236" s="623"/>
      <c r="BA236" s="623"/>
      <c r="BB236" s="623"/>
    </row>
    <row r="237" spans="1:55" ht="12.6" customHeight="1" x14ac:dyDescent="0.25">
      <c r="A237" s="624"/>
      <c r="B237" s="625"/>
      <c r="C237" s="625"/>
      <c r="D237" s="625"/>
      <c r="E237" s="625"/>
      <c r="F237" s="625"/>
      <c r="G237" s="625"/>
      <c r="H237" s="940" t="s">
        <v>799</v>
      </c>
      <c r="I237" s="941"/>
      <c r="J237" s="941"/>
      <c r="K237" s="941"/>
      <c r="L237" s="941"/>
      <c r="M237" s="941"/>
      <c r="N237" s="941"/>
      <c r="O237" s="941"/>
      <c r="P237" s="941"/>
      <c r="Q237" s="941"/>
      <c r="R237" s="941"/>
      <c r="S237" s="941"/>
      <c r="T237" s="941"/>
      <c r="U237" s="941"/>
      <c r="V237" s="941"/>
      <c r="W237" s="941"/>
      <c r="X237" s="941"/>
      <c r="Y237" s="941"/>
      <c r="Z237" s="941"/>
      <c r="AA237" s="941"/>
      <c r="AB237" s="941"/>
      <c r="AC237" s="941"/>
      <c r="AD237" s="941"/>
      <c r="AE237" s="941"/>
      <c r="AF237" s="941"/>
      <c r="AG237" s="941"/>
      <c r="AH237" s="941"/>
      <c r="AI237" s="941"/>
      <c r="AJ237" s="941"/>
      <c r="AK237" s="941"/>
      <c r="AL237" s="941"/>
      <c r="AM237" s="941"/>
      <c r="AN237" s="941"/>
      <c r="AO237" s="941"/>
      <c r="AP237" s="941"/>
      <c r="AQ237" s="941"/>
      <c r="AR237" s="941"/>
      <c r="AS237" s="941"/>
      <c r="AT237" s="941"/>
      <c r="AU237" s="941"/>
      <c r="AV237" s="941"/>
      <c r="AW237" s="941"/>
      <c r="AX237" s="942"/>
      <c r="AY237" s="596"/>
      <c r="AZ237" s="596"/>
      <c r="BA237" s="596"/>
      <c r="BB237" s="596"/>
      <c r="BC237" s="596"/>
    </row>
    <row r="238" spans="1:55" ht="12.6" customHeight="1" x14ac:dyDescent="0.25">
      <c r="A238" s="626"/>
      <c r="B238" s="627"/>
      <c r="C238" s="627"/>
      <c r="D238" s="627"/>
      <c r="E238" s="627"/>
      <c r="F238" s="627"/>
      <c r="G238" s="627"/>
      <c r="H238" s="975"/>
      <c r="I238" s="975"/>
      <c r="J238" s="975"/>
      <c r="K238" s="975"/>
      <c r="L238" s="975"/>
      <c r="M238" s="975"/>
      <c r="N238" s="975"/>
      <c r="O238" s="975"/>
      <c r="P238" s="975"/>
      <c r="Q238" s="975"/>
      <c r="R238" s="975" t="s">
        <v>1816</v>
      </c>
      <c r="S238" s="975"/>
      <c r="T238" s="975"/>
      <c r="U238" s="975"/>
      <c r="V238" s="975"/>
      <c r="W238" s="975"/>
      <c r="X238" s="975"/>
      <c r="Y238" s="975"/>
      <c r="Z238" s="975"/>
      <c r="AA238" s="975"/>
      <c r="AB238" s="975"/>
      <c r="AC238" s="975"/>
      <c r="AD238" s="975"/>
      <c r="AE238" s="975"/>
      <c r="AF238" s="975"/>
      <c r="AG238" s="624"/>
      <c r="AH238" s="625"/>
      <c r="AI238" s="625"/>
      <c r="AJ238" s="640"/>
      <c r="AK238" s="624"/>
      <c r="AL238" s="625"/>
      <c r="AM238" s="625"/>
      <c r="AN238" s="640"/>
      <c r="AO238" s="624"/>
      <c r="AP238" s="625"/>
      <c r="AQ238" s="625"/>
      <c r="AR238" s="625"/>
      <c r="AS238" s="640"/>
      <c r="AT238" s="624"/>
      <c r="AU238" s="625"/>
      <c r="AV238" s="625"/>
      <c r="AW238" s="625"/>
      <c r="AX238" s="628"/>
    </row>
    <row r="239" spans="1:55" ht="12.6" customHeight="1" x14ac:dyDescent="0.25">
      <c r="A239" s="626"/>
      <c r="B239" s="627"/>
      <c r="C239" s="627"/>
      <c r="D239" s="627"/>
      <c r="E239" s="627"/>
      <c r="F239" s="627"/>
      <c r="G239" s="627"/>
      <c r="H239" s="915"/>
      <c r="I239" s="915"/>
      <c r="J239" s="915"/>
      <c r="K239" s="915"/>
      <c r="L239" s="915"/>
      <c r="M239" s="915"/>
      <c r="N239" s="915"/>
      <c r="O239" s="915"/>
      <c r="P239" s="915"/>
      <c r="Q239" s="915"/>
      <c r="R239" s="915" t="s">
        <v>1815</v>
      </c>
      <c r="S239" s="915"/>
      <c r="T239" s="915"/>
      <c r="U239" s="915"/>
      <c r="V239" s="915"/>
      <c r="W239" s="915"/>
      <c r="X239" s="915"/>
      <c r="Y239" s="915"/>
      <c r="Z239" s="915"/>
      <c r="AA239" s="915"/>
      <c r="AB239" s="915"/>
      <c r="AC239" s="915"/>
      <c r="AD239" s="915"/>
      <c r="AE239" s="915"/>
      <c r="AF239" s="915"/>
      <c r="AG239" s="626"/>
      <c r="AH239" s="627"/>
      <c r="AI239" s="627"/>
      <c r="AJ239" s="641"/>
      <c r="AK239" s="626"/>
      <c r="AL239" s="627"/>
      <c r="AM239" s="627"/>
      <c r="AN239" s="641"/>
      <c r="AO239" s="787" t="s">
        <v>1789</v>
      </c>
      <c r="AP239" s="788"/>
      <c r="AQ239" s="788"/>
      <c r="AR239" s="788"/>
      <c r="AS239" s="789"/>
      <c r="AT239" s="626"/>
      <c r="AU239" s="627"/>
      <c r="AV239" s="627"/>
      <c r="AW239" s="627"/>
      <c r="AX239" s="628"/>
    </row>
    <row r="240" spans="1:55" ht="12.6" customHeight="1" x14ac:dyDescent="0.25">
      <c r="A240" s="787" t="s">
        <v>1788</v>
      </c>
      <c r="B240" s="788"/>
      <c r="C240" s="788"/>
      <c r="D240" s="788"/>
      <c r="E240" s="788"/>
      <c r="F240" s="788"/>
      <c r="G240" s="788"/>
      <c r="H240" s="915"/>
      <c r="I240" s="915"/>
      <c r="J240" s="915"/>
      <c r="K240" s="915"/>
      <c r="L240" s="915"/>
      <c r="M240" s="915"/>
      <c r="N240" s="915"/>
      <c r="O240" s="915"/>
      <c r="P240" s="915"/>
      <c r="Q240" s="915"/>
      <c r="R240" s="915" t="s">
        <v>1800</v>
      </c>
      <c r="S240" s="915"/>
      <c r="T240" s="915"/>
      <c r="U240" s="915"/>
      <c r="V240" s="915"/>
      <c r="W240" s="915" t="s">
        <v>1814</v>
      </c>
      <c r="X240" s="915"/>
      <c r="Y240" s="915"/>
      <c r="Z240" s="915"/>
      <c r="AA240" s="915"/>
      <c r="AB240" s="915"/>
      <c r="AC240" s="915"/>
      <c r="AD240" s="915"/>
      <c r="AE240" s="915"/>
      <c r="AF240" s="915"/>
      <c r="AG240" s="626"/>
      <c r="AH240" s="627"/>
      <c r="AI240" s="627"/>
      <c r="AJ240" s="641"/>
      <c r="AK240" s="626"/>
      <c r="AL240" s="627"/>
      <c r="AM240" s="627"/>
      <c r="AN240" s="641"/>
      <c r="AO240" s="787" t="s">
        <v>1786</v>
      </c>
      <c r="AP240" s="788"/>
      <c r="AQ240" s="788"/>
      <c r="AR240" s="788"/>
      <c r="AS240" s="789"/>
      <c r="AT240" s="626"/>
      <c r="AU240" s="627"/>
      <c r="AV240" s="627"/>
      <c r="AW240" s="627"/>
      <c r="AX240" s="628"/>
    </row>
    <row r="241" spans="1:57" ht="12.6" customHeight="1" x14ac:dyDescent="0.25">
      <c r="A241" s="787" t="s">
        <v>1813</v>
      </c>
      <c r="B241" s="788"/>
      <c r="C241" s="788"/>
      <c r="D241" s="788"/>
      <c r="E241" s="788"/>
      <c r="F241" s="788"/>
      <c r="G241" s="788"/>
      <c r="H241" s="915" t="s">
        <v>957</v>
      </c>
      <c r="I241" s="915"/>
      <c r="J241" s="915"/>
      <c r="K241" s="915"/>
      <c r="L241" s="915"/>
      <c r="M241" s="915" t="s">
        <v>939</v>
      </c>
      <c r="N241" s="915"/>
      <c r="O241" s="915"/>
      <c r="P241" s="915"/>
      <c r="Q241" s="915"/>
      <c r="R241" s="915" t="s">
        <v>1812</v>
      </c>
      <c r="S241" s="915"/>
      <c r="T241" s="915"/>
      <c r="U241" s="915"/>
      <c r="V241" s="915"/>
      <c r="W241" s="915" t="s">
        <v>1811</v>
      </c>
      <c r="X241" s="915"/>
      <c r="Y241" s="915"/>
      <c r="Z241" s="915"/>
      <c r="AA241" s="915"/>
      <c r="AB241" s="915" t="s">
        <v>1810</v>
      </c>
      <c r="AC241" s="915"/>
      <c r="AD241" s="915"/>
      <c r="AE241" s="915"/>
      <c r="AF241" s="915"/>
      <c r="AG241" s="787"/>
      <c r="AH241" s="788"/>
      <c r="AI241" s="788"/>
      <c r="AJ241" s="789"/>
      <c r="AK241" s="787" t="s">
        <v>1783</v>
      </c>
      <c r="AL241" s="788"/>
      <c r="AM241" s="788"/>
      <c r="AN241" s="789"/>
      <c r="AO241" s="787" t="s">
        <v>1782</v>
      </c>
      <c r="AP241" s="788"/>
      <c r="AQ241" s="788"/>
      <c r="AR241" s="788"/>
      <c r="AS241" s="789"/>
      <c r="AT241" s="787" t="s">
        <v>479</v>
      </c>
      <c r="AU241" s="788"/>
      <c r="AV241" s="788"/>
      <c r="AW241" s="788"/>
      <c r="AX241" s="628"/>
      <c r="BD241" s="593"/>
      <c r="BE241" s="593"/>
    </row>
    <row r="242" spans="1:57" ht="12.6" customHeight="1" x14ac:dyDescent="0.25">
      <c r="A242" s="626"/>
      <c r="B242" s="627"/>
      <c r="C242" s="627"/>
      <c r="D242" s="627"/>
      <c r="E242" s="627"/>
      <c r="F242" s="627"/>
      <c r="G242" s="627"/>
      <c r="H242" s="915"/>
      <c r="I242" s="915"/>
      <c r="J242" s="915"/>
      <c r="K242" s="915"/>
      <c r="L242" s="915"/>
      <c r="M242" s="915"/>
      <c r="N242" s="915"/>
      <c r="O242" s="915"/>
      <c r="P242" s="915"/>
      <c r="Q242" s="915"/>
      <c r="R242" s="915" t="s">
        <v>800</v>
      </c>
      <c r="S242" s="915"/>
      <c r="T242" s="915"/>
      <c r="U242" s="915"/>
      <c r="V242" s="915"/>
      <c r="W242" s="915" t="s">
        <v>1809</v>
      </c>
      <c r="X242" s="915"/>
      <c r="Y242" s="915"/>
      <c r="Z242" s="915"/>
      <c r="AA242" s="915"/>
      <c r="AB242" s="915" t="s">
        <v>1808</v>
      </c>
      <c r="AC242" s="915"/>
      <c r="AD242" s="915"/>
      <c r="AE242" s="915"/>
      <c r="AF242" s="915"/>
      <c r="AG242" s="787" t="s">
        <v>1807</v>
      </c>
      <c r="AH242" s="788"/>
      <c r="AI242" s="788"/>
      <c r="AJ242" s="789"/>
      <c r="AK242" s="787" t="s">
        <v>1780</v>
      </c>
      <c r="AL242" s="788"/>
      <c r="AM242" s="788"/>
      <c r="AN242" s="789"/>
      <c r="AO242" s="787" t="s">
        <v>1806</v>
      </c>
      <c r="AP242" s="788"/>
      <c r="AQ242" s="788"/>
      <c r="AR242" s="788"/>
      <c r="AS242" s="789"/>
      <c r="AT242" s="626"/>
      <c r="AU242" s="627"/>
      <c r="AV242" s="627"/>
      <c r="AW242" s="627"/>
      <c r="AX242" s="628"/>
    </row>
    <row r="243" spans="1:57" ht="12.6" customHeight="1" x14ac:dyDescent="0.25">
      <c r="A243" s="626"/>
      <c r="B243" s="627"/>
      <c r="C243" s="627"/>
      <c r="D243" s="627"/>
      <c r="E243" s="627"/>
      <c r="F243" s="627"/>
      <c r="G243" s="627"/>
      <c r="H243" s="915"/>
      <c r="I243" s="915"/>
      <c r="J243" s="915"/>
      <c r="K243" s="915"/>
      <c r="L243" s="915"/>
      <c r="M243" s="915"/>
      <c r="N243" s="915"/>
      <c r="O243" s="915"/>
      <c r="P243" s="915"/>
      <c r="Q243" s="915"/>
      <c r="R243" s="915" t="s">
        <v>1805</v>
      </c>
      <c r="S243" s="915"/>
      <c r="T243" s="915"/>
      <c r="U243" s="915"/>
      <c r="V243" s="915"/>
      <c r="W243" s="915" t="s">
        <v>1804</v>
      </c>
      <c r="X243" s="915"/>
      <c r="Y243" s="915"/>
      <c r="Z243" s="915"/>
      <c r="AA243" s="915"/>
      <c r="AB243" s="915" t="s">
        <v>1803</v>
      </c>
      <c r="AC243" s="915"/>
      <c r="AD243" s="915"/>
      <c r="AE243" s="915"/>
      <c r="AF243" s="915"/>
      <c r="AG243" s="787" t="s">
        <v>1802</v>
      </c>
      <c r="AH243" s="788"/>
      <c r="AI243" s="788"/>
      <c r="AJ243" s="789"/>
      <c r="AK243" s="787" t="s">
        <v>1779</v>
      </c>
      <c r="AL243" s="788"/>
      <c r="AM243" s="788"/>
      <c r="AN243" s="789"/>
      <c r="AO243" s="787" t="s">
        <v>1801</v>
      </c>
      <c r="AP243" s="788"/>
      <c r="AQ243" s="788"/>
      <c r="AR243" s="788"/>
      <c r="AS243" s="789"/>
      <c r="AT243" s="626"/>
      <c r="AU243" s="627"/>
      <c r="AV243" s="627"/>
      <c r="AW243" s="627"/>
      <c r="AX243" s="628"/>
    </row>
    <row r="244" spans="1:57" ht="12.6" customHeight="1" x14ac:dyDescent="0.25">
      <c r="A244" s="626"/>
      <c r="B244" s="627"/>
      <c r="C244" s="627"/>
      <c r="D244" s="627"/>
      <c r="E244" s="627"/>
      <c r="F244" s="627"/>
      <c r="G244" s="627"/>
      <c r="H244" s="915"/>
      <c r="I244" s="915"/>
      <c r="J244" s="915"/>
      <c r="K244" s="915"/>
      <c r="L244" s="915"/>
      <c r="M244" s="915"/>
      <c r="N244" s="915"/>
      <c r="O244" s="915"/>
      <c r="P244" s="915"/>
      <c r="Q244" s="915"/>
      <c r="R244" s="915" t="s">
        <v>1800</v>
      </c>
      <c r="S244" s="915"/>
      <c r="T244" s="915"/>
      <c r="U244" s="915"/>
      <c r="V244" s="915"/>
      <c r="W244" s="915" t="s">
        <v>1799</v>
      </c>
      <c r="X244" s="915"/>
      <c r="Y244" s="915"/>
      <c r="Z244" s="915"/>
      <c r="AA244" s="915"/>
      <c r="AB244" s="915" t="s">
        <v>1798</v>
      </c>
      <c r="AC244" s="915"/>
      <c r="AD244" s="915"/>
      <c r="AE244" s="915"/>
      <c r="AF244" s="915"/>
      <c r="AG244" s="787" t="s">
        <v>1797</v>
      </c>
      <c r="AH244" s="788"/>
      <c r="AI244" s="788"/>
      <c r="AJ244" s="789"/>
      <c r="AK244" s="787" t="s">
        <v>1797</v>
      </c>
      <c r="AL244" s="788"/>
      <c r="AM244" s="788"/>
      <c r="AN244" s="789"/>
      <c r="AO244" s="787" t="s">
        <v>1797</v>
      </c>
      <c r="AP244" s="788"/>
      <c r="AQ244" s="788"/>
      <c r="AR244" s="788"/>
      <c r="AS244" s="789"/>
      <c r="AT244" s="626"/>
      <c r="AU244" s="627"/>
      <c r="AV244" s="627"/>
      <c r="AW244" s="627"/>
      <c r="AX244" s="628"/>
    </row>
    <row r="245" spans="1:57" ht="12.6" customHeight="1" x14ac:dyDescent="0.25">
      <c r="A245" s="626"/>
      <c r="B245" s="627"/>
      <c r="C245" s="627"/>
      <c r="D245" s="627"/>
      <c r="E245" s="627"/>
      <c r="F245" s="627"/>
      <c r="G245" s="627"/>
      <c r="H245" s="915"/>
      <c r="I245" s="915"/>
      <c r="J245" s="915"/>
      <c r="K245" s="915"/>
      <c r="L245" s="915"/>
      <c r="M245" s="915"/>
      <c r="N245" s="915"/>
      <c r="O245" s="915"/>
      <c r="P245" s="915"/>
      <c r="Q245" s="915"/>
      <c r="R245" s="915" t="s">
        <v>1796</v>
      </c>
      <c r="S245" s="915"/>
      <c r="T245" s="915"/>
      <c r="U245" s="915"/>
      <c r="V245" s="915"/>
      <c r="W245" s="915"/>
      <c r="X245" s="915"/>
      <c r="Y245" s="915"/>
      <c r="Z245" s="915"/>
      <c r="AA245" s="915"/>
      <c r="AB245" s="915"/>
      <c r="AC245" s="915"/>
      <c r="AD245" s="915"/>
      <c r="AE245" s="915"/>
      <c r="AF245" s="915"/>
      <c r="AG245" s="626"/>
      <c r="AH245" s="627"/>
      <c r="AI245" s="627"/>
      <c r="AJ245" s="641"/>
      <c r="AK245" s="626"/>
      <c r="AL245" s="627"/>
      <c r="AM245" s="627"/>
      <c r="AN245" s="641"/>
      <c r="AO245" s="626"/>
      <c r="AP245" s="627"/>
      <c r="AQ245" s="627"/>
      <c r="AR245" s="627"/>
      <c r="AS245" s="641"/>
      <c r="AT245" s="626"/>
      <c r="AU245" s="627"/>
      <c r="AV245" s="627"/>
      <c r="AW245" s="627"/>
      <c r="AX245" s="628"/>
    </row>
    <row r="246" spans="1:57" ht="12.6" customHeight="1" x14ac:dyDescent="0.25">
      <c r="A246" s="626"/>
      <c r="B246" s="627"/>
      <c r="C246" s="627"/>
      <c r="D246" s="627"/>
      <c r="E246" s="627"/>
      <c r="F246" s="627"/>
      <c r="G246" s="627"/>
      <c r="H246" s="915"/>
      <c r="I246" s="915"/>
      <c r="J246" s="915"/>
      <c r="K246" s="915"/>
      <c r="L246" s="915"/>
      <c r="M246" s="915"/>
      <c r="N246" s="915"/>
      <c r="O246" s="915"/>
      <c r="P246" s="915"/>
      <c r="Q246" s="915"/>
      <c r="R246" s="915" t="s">
        <v>1795</v>
      </c>
      <c r="S246" s="915"/>
      <c r="T246" s="915"/>
      <c r="U246" s="915"/>
      <c r="V246" s="915"/>
      <c r="W246" s="915"/>
      <c r="X246" s="915"/>
      <c r="Y246" s="915"/>
      <c r="Z246" s="915"/>
      <c r="AA246" s="915"/>
      <c r="AB246" s="915"/>
      <c r="AC246" s="915"/>
      <c r="AD246" s="915"/>
      <c r="AE246" s="915"/>
      <c r="AF246" s="915"/>
      <c r="AG246" s="626"/>
      <c r="AH246" s="627"/>
      <c r="AI246" s="627"/>
      <c r="AJ246" s="641"/>
      <c r="AK246" s="626"/>
      <c r="AL246" s="627"/>
      <c r="AM246" s="627"/>
      <c r="AN246" s="641"/>
      <c r="AO246" s="626"/>
      <c r="AP246" s="627"/>
      <c r="AQ246" s="627"/>
      <c r="AR246" s="627"/>
      <c r="AS246" s="641"/>
      <c r="AT246" s="626"/>
      <c r="AU246" s="627"/>
      <c r="AV246" s="627"/>
      <c r="AW246" s="627"/>
      <c r="AX246" s="628"/>
    </row>
    <row r="247" spans="1:57" ht="12.6" customHeight="1" x14ac:dyDescent="0.25">
      <c r="A247" s="784" t="s">
        <v>800</v>
      </c>
      <c r="B247" s="785"/>
      <c r="C247" s="785"/>
      <c r="D247" s="785"/>
      <c r="E247" s="785"/>
      <c r="F247" s="785"/>
      <c r="G247" s="785"/>
      <c r="H247" s="954" t="s">
        <v>801</v>
      </c>
      <c r="I247" s="954"/>
      <c r="J247" s="954"/>
      <c r="K247" s="954"/>
      <c r="L247" s="954"/>
      <c r="M247" s="954" t="s">
        <v>802</v>
      </c>
      <c r="N247" s="954"/>
      <c r="O247" s="954"/>
      <c r="P247" s="954"/>
      <c r="Q247" s="954"/>
      <c r="R247" s="954" t="s">
        <v>477</v>
      </c>
      <c r="S247" s="954"/>
      <c r="T247" s="954"/>
      <c r="U247" s="954"/>
      <c r="V247" s="954"/>
      <c r="W247" s="954" t="s">
        <v>478</v>
      </c>
      <c r="X247" s="954"/>
      <c r="Y247" s="954"/>
      <c r="Z247" s="954"/>
      <c r="AA247" s="954"/>
      <c r="AB247" s="954" t="s">
        <v>481</v>
      </c>
      <c r="AC247" s="954"/>
      <c r="AD247" s="954"/>
      <c r="AE247" s="954"/>
      <c r="AF247" s="954"/>
      <c r="AG247" s="784" t="s">
        <v>1478</v>
      </c>
      <c r="AH247" s="785"/>
      <c r="AI247" s="785"/>
      <c r="AJ247" s="786"/>
      <c r="AK247" s="784" t="s">
        <v>1479</v>
      </c>
      <c r="AL247" s="785"/>
      <c r="AM247" s="785"/>
      <c r="AN247" s="786"/>
      <c r="AO247" s="784" t="s">
        <v>1480</v>
      </c>
      <c r="AP247" s="785"/>
      <c r="AQ247" s="785"/>
      <c r="AR247" s="785"/>
      <c r="AS247" s="786"/>
      <c r="AT247" s="784" t="s">
        <v>1483</v>
      </c>
      <c r="AU247" s="785"/>
      <c r="AV247" s="785"/>
      <c r="AW247" s="785"/>
      <c r="AX247" s="628"/>
    </row>
    <row r="248" spans="1:57" ht="12.6" customHeight="1" x14ac:dyDescent="0.25">
      <c r="A248" s="593" t="s">
        <v>1778</v>
      </c>
      <c r="B248" s="593"/>
      <c r="C248" s="593"/>
      <c r="D248" s="593"/>
      <c r="E248" s="593"/>
      <c r="F248" s="593"/>
      <c r="G248" s="593"/>
      <c r="H248" s="593"/>
      <c r="I248" s="593"/>
      <c r="J248" s="593"/>
      <c r="K248" s="593"/>
      <c r="L248" s="593"/>
      <c r="M248" s="593"/>
      <c r="N248" s="593"/>
      <c r="O248" s="593"/>
      <c r="P248" s="593"/>
      <c r="Q248" s="593"/>
      <c r="R248" s="593"/>
      <c r="S248" s="593"/>
      <c r="T248" s="593"/>
      <c r="U248" s="593"/>
      <c r="V248" s="593"/>
      <c r="W248" s="593"/>
      <c r="X248" s="593"/>
      <c r="Y248" s="593"/>
      <c r="Z248" s="593"/>
      <c r="AA248" s="593"/>
      <c r="AB248" s="593"/>
      <c r="AC248" s="593"/>
      <c r="AD248" s="593"/>
      <c r="AE248" s="593"/>
      <c r="AF248" s="593"/>
      <c r="AG248" s="593"/>
      <c r="AH248" s="593"/>
      <c r="AI248" s="593"/>
      <c r="AJ248" s="593"/>
      <c r="AK248" s="593"/>
      <c r="AL248" s="593"/>
      <c r="AM248" s="593"/>
      <c r="AN248" s="593"/>
      <c r="AO248" s="593"/>
      <c r="AP248" s="593"/>
      <c r="AQ248" s="593"/>
      <c r="AR248" s="593"/>
      <c r="AS248" s="593"/>
      <c r="AT248" s="593"/>
      <c r="AU248" s="593"/>
      <c r="AV248" s="593"/>
      <c r="AW248" s="593"/>
      <c r="AX248" s="599"/>
    </row>
    <row r="249" spans="1:57" ht="12.6" customHeight="1" x14ac:dyDescent="0.25">
      <c r="A249" s="624" t="s">
        <v>1524</v>
      </c>
      <c r="B249" s="642"/>
      <c r="C249" s="604"/>
      <c r="D249" s="604"/>
      <c r="E249" s="604"/>
      <c r="F249" s="604"/>
      <c r="G249" s="604"/>
      <c r="H249" s="899">
        <f>SUM('HL KNIHA VYPOC'!$D$26)</f>
        <v>2767366.93</v>
      </c>
      <c r="I249" s="899"/>
      <c r="J249" s="899"/>
      <c r="K249" s="899"/>
      <c r="L249" s="899"/>
      <c r="M249" s="899">
        <f>SUM('HL KNIHA VYPOC'!$D$16)</f>
        <v>3342319.06</v>
      </c>
      <c r="N249" s="899"/>
      <c r="O249" s="899"/>
      <c r="P249" s="899"/>
      <c r="Q249" s="899"/>
      <c r="R249" s="899">
        <f>SUM('HL KNIHA VYPOC'!$D$17)</f>
        <v>2550795.35</v>
      </c>
      <c r="S249" s="899"/>
      <c r="T249" s="899"/>
      <c r="U249" s="899"/>
      <c r="V249" s="899"/>
      <c r="W249" s="899">
        <f>SUM('HL KNIHA VYPOC'!$D$20)</f>
        <v>0</v>
      </c>
      <c r="X249" s="899"/>
      <c r="Y249" s="899"/>
      <c r="Z249" s="899"/>
      <c r="AA249" s="899"/>
      <c r="AB249" s="899">
        <f>SUM('HL KNIHA VYPOC'!$D$21)</f>
        <v>0</v>
      </c>
      <c r="AC249" s="899"/>
      <c r="AD249" s="899"/>
      <c r="AE249" s="899"/>
      <c r="AF249" s="899"/>
      <c r="AG249" s="899">
        <f>SUM('HL KNIHA VYPOC'!$D$22+'HL KNIHA VYPOC'!$D$23)</f>
        <v>0</v>
      </c>
      <c r="AH249" s="899"/>
      <c r="AI249" s="899"/>
      <c r="AJ249" s="899"/>
      <c r="AK249" s="899">
        <f>SUM('HL KNIHA VYPOC'!$D$32)</f>
        <v>0</v>
      </c>
      <c r="AL249" s="899"/>
      <c r="AM249" s="899"/>
      <c r="AN249" s="899"/>
      <c r="AO249" s="899">
        <f>SUM('HL KNIHA VYPOC'!$D$38)</f>
        <v>0</v>
      </c>
      <c r="AP249" s="899"/>
      <c r="AQ249" s="899"/>
      <c r="AR249" s="899"/>
      <c r="AS249" s="899"/>
      <c r="AT249" s="845">
        <f>SUM(H249:AS252)</f>
        <v>8660481.3399999999</v>
      </c>
      <c r="AU249" s="846"/>
      <c r="AV249" s="846"/>
      <c r="AW249" s="846"/>
      <c r="AX249" s="847"/>
    </row>
    <row r="250" spans="1:57" ht="12.6" customHeight="1" x14ac:dyDescent="0.25">
      <c r="A250" s="626" t="s">
        <v>1665</v>
      </c>
      <c r="B250" s="634"/>
      <c r="C250" s="593"/>
      <c r="D250" s="593"/>
      <c r="E250" s="593"/>
      <c r="F250" s="593"/>
      <c r="G250" s="593"/>
      <c r="H250" s="899"/>
      <c r="I250" s="899"/>
      <c r="J250" s="899"/>
      <c r="K250" s="899"/>
      <c r="L250" s="899"/>
      <c r="M250" s="899"/>
      <c r="N250" s="899"/>
      <c r="O250" s="899"/>
      <c r="P250" s="899"/>
      <c r="Q250" s="899"/>
      <c r="R250" s="899"/>
      <c r="S250" s="899"/>
      <c r="T250" s="899"/>
      <c r="U250" s="899"/>
      <c r="V250" s="899"/>
      <c r="W250" s="899"/>
      <c r="X250" s="899"/>
      <c r="Y250" s="899"/>
      <c r="Z250" s="899"/>
      <c r="AA250" s="899"/>
      <c r="AB250" s="899"/>
      <c r="AC250" s="899"/>
      <c r="AD250" s="899"/>
      <c r="AE250" s="899"/>
      <c r="AF250" s="899"/>
      <c r="AG250" s="899"/>
      <c r="AH250" s="899"/>
      <c r="AI250" s="899"/>
      <c r="AJ250" s="899"/>
      <c r="AK250" s="899"/>
      <c r="AL250" s="899"/>
      <c r="AM250" s="899"/>
      <c r="AN250" s="899"/>
      <c r="AO250" s="899"/>
      <c r="AP250" s="899"/>
      <c r="AQ250" s="899"/>
      <c r="AR250" s="899"/>
      <c r="AS250" s="899"/>
      <c r="AT250" s="848"/>
      <c r="AU250" s="849"/>
      <c r="AV250" s="849"/>
      <c r="AW250" s="849"/>
      <c r="AX250" s="850"/>
    </row>
    <row r="251" spans="1:57" ht="12.6" customHeight="1" x14ac:dyDescent="0.25">
      <c r="A251" s="626" t="s">
        <v>1520</v>
      </c>
      <c r="B251" s="634"/>
      <c r="C251" s="593"/>
      <c r="D251" s="593"/>
      <c r="E251" s="593"/>
      <c r="F251" s="593"/>
      <c r="G251" s="593"/>
      <c r="H251" s="899"/>
      <c r="I251" s="899"/>
      <c r="J251" s="899"/>
      <c r="K251" s="899"/>
      <c r="L251" s="899"/>
      <c r="M251" s="899"/>
      <c r="N251" s="899"/>
      <c r="O251" s="899"/>
      <c r="P251" s="899"/>
      <c r="Q251" s="899"/>
      <c r="R251" s="899"/>
      <c r="S251" s="899"/>
      <c r="T251" s="899"/>
      <c r="U251" s="899"/>
      <c r="V251" s="899"/>
      <c r="W251" s="899"/>
      <c r="X251" s="899"/>
      <c r="Y251" s="899"/>
      <c r="Z251" s="899"/>
      <c r="AA251" s="899"/>
      <c r="AB251" s="899"/>
      <c r="AC251" s="899"/>
      <c r="AD251" s="899"/>
      <c r="AE251" s="899"/>
      <c r="AF251" s="899"/>
      <c r="AG251" s="899"/>
      <c r="AH251" s="899"/>
      <c r="AI251" s="899"/>
      <c r="AJ251" s="899"/>
      <c r="AK251" s="899"/>
      <c r="AL251" s="899"/>
      <c r="AM251" s="899"/>
      <c r="AN251" s="899"/>
      <c r="AO251" s="899"/>
      <c r="AP251" s="899"/>
      <c r="AQ251" s="899"/>
      <c r="AR251" s="899"/>
      <c r="AS251" s="899"/>
      <c r="AT251" s="848"/>
      <c r="AU251" s="849"/>
      <c r="AV251" s="849"/>
      <c r="AW251" s="849"/>
      <c r="AX251" s="850"/>
    </row>
    <row r="252" spans="1:57" ht="12.6" customHeight="1" x14ac:dyDescent="0.25">
      <c r="A252" s="626" t="s">
        <v>1519</v>
      </c>
      <c r="B252" s="634"/>
      <c r="C252" s="593"/>
      <c r="D252" s="593"/>
      <c r="E252" s="593"/>
      <c r="F252" s="593"/>
      <c r="G252" s="593"/>
      <c r="H252" s="899"/>
      <c r="I252" s="899"/>
      <c r="J252" s="899"/>
      <c r="K252" s="899"/>
      <c r="L252" s="899"/>
      <c r="M252" s="899"/>
      <c r="N252" s="899"/>
      <c r="O252" s="899"/>
      <c r="P252" s="899"/>
      <c r="Q252" s="899"/>
      <c r="R252" s="899"/>
      <c r="S252" s="899"/>
      <c r="T252" s="899"/>
      <c r="U252" s="899"/>
      <c r="V252" s="899"/>
      <c r="W252" s="899"/>
      <c r="X252" s="899"/>
      <c r="Y252" s="899"/>
      <c r="Z252" s="899"/>
      <c r="AA252" s="899"/>
      <c r="AB252" s="899"/>
      <c r="AC252" s="899"/>
      <c r="AD252" s="899"/>
      <c r="AE252" s="899"/>
      <c r="AF252" s="899"/>
      <c r="AG252" s="899"/>
      <c r="AH252" s="899"/>
      <c r="AI252" s="899"/>
      <c r="AJ252" s="899"/>
      <c r="AK252" s="899"/>
      <c r="AL252" s="899"/>
      <c r="AM252" s="899"/>
      <c r="AN252" s="899"/>
      <c r="AO252" s="899"/>
      <c r="AP252" s="899"/>
      <c r="AQ252" s="899"/>
      <c r="AR252" s="899"/>
      <c r="AS252" s="899"/>
      <c r="AT252" s="851"/>
      <c r="AU252" s="852"/>
      <c r="AV252" s="852"/>
      <c r="AW252" s="852"/>
      <c r="AX252" s="853"/>
    </row>
    <row r="253" spans="1:57" ht="12.6" customHeight="1" x14ac:dyDescent="0.25">
      <c r="A253" s="597" t="s">
        <v>511</v>
      </c>
      <c r="B253" s="633"/>
      <c r="C253" s="598"/>
      <c r="D253" s="598"/>
      <c r="E253" s="598"/>
      <c r="F253" s="598"/>
      <c r="G253" s="598"/>
      <c r="H253" s="899">
        <f>SUM('HL KNIHA VYPOC'!$E$26)</f>
        <v>0</v>
      </c>
      <c r="I253" s="899"/>
      <c r="J253" s="899"/>
      <c r="K253" s="899"/>
      <c r="L253" s="899"/>
      <c r="M253" s="899">
        <f>SUM('HL KNIHA VYPOC'!$E$16)</f>
        <v>0</v>
      </c>
      <c r="N253" s="899"/>
      <c r="O253" s="899"/>
      <c r="P253" s="899"/>
      <c r="Q253" s="899"/>
      <c r="R253" s="899">
        <f>SUM('HL KNIHA VYPOC'!$E$17)</f>
        <v>138109</v>
      </c>
      <c r="S253" s="899"/>
      <c r="T253" s="899"/>
      <c r="U253" s="899"/>
      <c r="V253" s="899"/>
      <c r="W253" s="899">
        <f>SUM('HL KNIHA VYPOC'!$E$20)</f>
        <v>0</v>
      </c>
      <c r="X253" s="899"/>
      <c r="Y253" s="899"/>
      <c r="Z253" s="899"/>
      <c r="AA253" s="899"/>
      <c r="AB253" s="899">
        <f>SUM('HL KNIHA VYPOC'!$E$21)</f>
        <v>0</v>
      </c>
      <c r="AC253" s="899"/>
      <c r="AD253" s="899"/>
      <c r="AE253" s="899"/>
      <c r="AF253" s="899"/>
      <c r="AG253" s="899">
        <f>SUM('HL KNIHA VYPOC'!$E$22+'HL KNIHA VYPOC'!$E$23)</f>
        <v>0</v>
      </c>
      <c r="AH253" s="899"/>
      <c r="AI253" s="899"/>
      <c r="AJ253" s="899"/>
      <c r="AK253" s="899">
        <f>SUM('HL KNIHA VYPOC'!$E$32)</f>
        <v>138609</v>
      </c>
      <c r="AL253" s="899"/>
      <c r="AM253" s="899"/>
      <c r="AN253" s="899"/>
      <c r="AO253" s="899">
        <f>SUM('HL KNIHA VYPOC'!$E$38)</f>
        <v>0</v>
      </c>
      <c r="AP253" s="899"/>
      <c r="AQ253" s="899"/>
      <c r="AR253" s="899"/>
      <c r="AS253" s="899"/>
      <c r="AT253" s="842">
        <f>SUM(H253:AS253)</f>
        <v>276718</v>
      </c>
      <c r="AU253" s="843"/>
      <c r="AV253" s="843"/>
      <c r="AW253" s="843"/>
      <c r="AX253" s="844"/>
    </row>
    <row r="254" spans="1:57" ht="12.6" customHeight="1" x14ac:dyDescent="0.25">
      <c r="A254" s="597" t="s">
        <v>510</v>
      </c>
      <c r="B254" s="633"/>
      <c r="C254" s="598"/>
      <c r="D254" s="598"/>
      <c r="E254" s="598"/>
      <c r="F254" s="598"/>
      <c r="G254" s="598"/>
      <c r="H254" s="899">
        <f>SUM('HL KNIHA VYPOC'!$F$26)</f>
        <v>0</v>
      </c>
      <c r="I254" s="899"/>
      <c r="J254" s="899"/>
      <c r="K254" s="899"/>
      <c r="L254" s="899"/>
      <c r="M254" s="899">
        <f>SUM('HL KNIHA VYPOC'!$F$16)</f>
        <v>0</v>
      </c>
      <c r="N254" s="899"/>
      <c r="O254" s="899"/>
      <c r="P254" s="899"/>
      <c r="Q254" s="899"/>
      <c r="R254" s="899">
        <f>SUM('HL KNIHA VYPOC'!$F$17)</f>
        <v>129449.32</v>
      </c>
      <c r="S254" s="899"/>
      <c r="T254" s="899"/>
      <c r="U254" s="899"/>
      <c r="V254" s="899"/>
      <c r="W254" s="899">
        <f>SUM('HL KNIHA VYPOC'!$F$20)</f>
        <v>0</v>
      </c>
      <c r="X254" s="899"/>
      <c r="Y254" s="899"/>
      <c r="Z254" s="899"/>
      <c r="AA254" s="899"/>
      <c r="AB254" s="899">
        <f>SUM('HL KNIHA VYPOC'!$F$21)</f>
        <v>0</v>
      </c>
      <c r="AC254" s="899"/>
      <c r="AD254" s="899"/>
      <c r="AE254" s="899"/>
      <c r="AF254" s="899"/>
      <c r="AG254" s="899">
        <f>SUM('HL KNIHA VYPOC'!$F$22+'HL KNIHA VYPOC'!$F$23)</f>
        <v>0</v>
      </c>
      <c r="AH254" s="899"/>
      <c r="AI254" s="899"/>
      <c r="AJ254" s="899"/>
      <c r="AK254" s="899">
        <f>SUM('HL KNIHA VYPOC'!$F$32)</f>
        <v>138609</v>
      </c>
      <c r="AL254" s="899"/>
      <c r="AM254" s="899"/>
      <c r="AN254" s="899"/>
      <c r="AO254" s="899">
        <f>SUM('HL KNIHA VYPOC'!$F$38)</f>
        <v>0</v>
      </c>
      <c r="AP254" s="899"/>
      <c r="AQ254" s="899"/>
      <c r="AR254" s="899"/>
      <c r="AS254" s="899"/>
      <c r="AT254" s="842">
        <f>SUM(H254:AS254)</f>
        <v>268058.32</v>
      </c>
      <c r="AU254" s="843"/>
      <c r="AV254" s="843"/>
      <c r="AW254" s="843"/>
      <c r="AX254" s="844"/>
    </row>
    <row r="255" spans="1:57" ht="12.6" customHeight="1" x14ac:dyDescent="0.25">
      <c r="A255" s="597" t="s">
        <v>573</v>
      </c>
      <c r="B255" s="633"/>
      <c r="C255" s="598"/>
      <c r="D255" s="598"/>
      <c r="E255" s="598"/>
      <c r="F255" s="598"/>
      <c r="G255" s="598"/>
      <c r="H255" s="900"/>
      <c r="I255" s="900"/>
      <c r="J255" s="900"/>
      <c r="K255" s="900"/>
      <c r="L255" s="900"/>
      <c r="M255" s="900"/>
      <c r="N255" s="900"/>
      <c r="O255" s="900"/>
      <c r="P255" s="900"/>
      <c r="Q255" s="900"/>
      <c r="R255" s="900"/>
      <c r="S255" s="900"/>
      <c r="T255" s="900"/>
      <c r="U255" s="900"/>
      <c r="V255" s="900"/>
      <c r="W255" s="900"/>
      <c r="X255" s="900"/>
      <c r="Y255" s="900"/>
      <c r="Z255" s="900"/>
      <c r="AA255" s="900"/>
      <c r="AB255" s="900"/>
      <c r="AC255" s="900"/>
      <c r="AD255" s="900"/>
      <c r="AE255" s="900"/>
      <c r="AF255" s="900"/>
      <c r="AG255" s="900"/>
      <c r="AH255" s="900"/>
      <c r="AI255" s="900"/>
      <c r="AJ255" s="900"/>
      <c r="AK255" s="900"/>
      <c r="AL255" s="900"/>
      <c r="AM255" s="900"/>
      <c r="AN255" s="900"/>
      <c r="AO255" s="900"/>
      <c r="AP255" s="900"/>
      <c r="AQ255" s="900"/>
      <c r="AR255" s="900"/>
      <c r="AS255" s="900"/>
      <c r="AT255" s="842">
        <f>SUM(H255:AS255)</f>
        <v>0</v>
      </c>
      <c r="AU255" s="843"/>
      <c r="AV255" s="843"/>
      <c r="AW255" s="843"/>
      <c r="AX255" s="844"/>
    </row>
    <row r="256" spans="1:57" ht="12.6" customHeight="1" x14ac:dyDescent="0.25">
      <c r="A256" s="626" t="s">
        <v>505</v>
      </c>
      <c r="B256" s="634"/>
      <c r="C256" s="593"/>
      <c r="D256" s="593"/>
      <c r="E256" s="593"/>
      <c r="F256" s="593"/>
      <c r="G256" s="593"/>
      <c r="H256" s="899">
        <f>SUM(H249+H253-H254+H255)</f>
        <v>2767366.93</v>
      </c>
      <c r="I256" s="899"/>
      <c r="J256" s="899"/>
      <c r="K256" s="899"/>
      <c r="L256" s="899"/>
      <c r="M256" s="899">
        <f>SUM(M249+M253-M254+M255)</f>
        <v>3342319.06</v>
      </c>
      <c r="N256" s="899"/>
      <c r="O256" s="899"/>
      <c r="P256" s="899"/>
      <c r="Q256" s="899"/>
      <c r="R256" s="899">
        <f>SUM(R249+R253-R254+R255)</f>
        <v>2559455.0300000003</v>
      </c>
      <c r="S256" s="899"/>
      <c r="T256" s="899"/>
      <c r="U256" s="899"/>
      <c r="V256" s="899"/>
      <c r="W256" s="899">
        <f>SUM(W249+W253-W254+W255)</f>
        <v>0</v>
      </c>
      <c r="X256" s="899"/>
      <c r="Y256" s="899"/>
      <c r="Z256" s="899"/>
      <c r="AA256" s="899"/>
      <c r="AB256" s="899">
        <f>SUM(AB249+AB253-AB254+AB255)</f>
        <v>0</v>
      </c>
      <c r="AC256" s="899"/>
      <c r="AD256" s="899"/>
      <c r="AE256" s="899"/>
      <c r="AF256" s="899"/>
      <c r="AG256" s="899">
        <f>SUM(AG249+AG253-AG254+AG255)</f>
        <v>0</v>
      </c>
      <c r="AH256" s="899"/>
      <c r="AI256" s="899"/>
      <c r="AJ256" s="899"/>
      <c r="AK256" s="899">
        <f>SUM(AK249+AK253-AK254+AK255)</f>
        <v>0</v>
      </c>
      <c r="AL256" s="899"/>
      <c r="AM256" s="899"/>
      <c r="AN256" s="899"/>
      <c r="AO256" s="899">
        <f>SUM(AO249+AO253-AO254+AO255)</f>
        <v>0</v>
      </c>
      <c r="AP256" s="899"/>
      <c r="AQ256" s="899"/>
      <c r="AR256" s="899"/>
      <c r="AS256" s="899"/>
      <c r="AT256" s="845">
        <f>SUM(H256:AS258)</f>
        <v>8669141.0199999996</v>
      </c>
      <c r="AU256" s="846"/>
      <c r="AV256" s="846"/>
      <c r="AW256" s="846"/>
      <c r="AX256" s="847"/>
    </row>
    <row r="257" spans="1:50" ht="12.6" customHeight="1" x14ac:dyDescent="0.25">
      <c r="A257" s="626" t="s">
        <v>1520</v>
      </c>
      <c r="B257" s="634"/>
      <c r="C257" s="593"/>
      <c r="D257" s="593"/>
      <c r="E257" s="593"/>
      <c r="F257" s="593"/>
      <c r="G257" s="593"/>
      <c r="H257" s="899"/>
      <c r="I257" s="899"/>
      <c r="J257" s="899"/>
      <c r="K257" s="899"/>
      <c r="L257" s="899"/>
      <c r="M257" s="899"/>
      <c r="N257" s="899"/>
      <c r="O257" s="899"/>
      <c r="P257" s="899"/>
      <c r="Q257" s="899"/>
      <c r="R257" s="899"/>
      <c r="S257" s="899"/>
      <c r="T257" s="899"/>
      <c r="U257" s="899"/>
      <c r="V257" s="899"/>
      <c r="W257" s="899"/>
      <c r="X257" s="899"/>
      <c r="Y257" s="899"/>
      <c r="Z257" s="899"/>
      <c r="AA257" s="899"/>
      <c r="AB257" s="899"/>
      <c r="AC257" s="899"/>
      <c r="AD257" s="899"/>
      <c r="AE257" s="899"/>
      <c r="AF257" s="899"/>
      <c r="AG257" s="899"/>
      <c r="AH257" s="899"/>
      <c r="AI257" s="899"/>
      <c r="AJ257" s="899"/>
      <c r="AK257" s="899"/>
      <c r="AL257" s="899"/>
      <c r="AM257" s="899"/>
      <c r="AN257" s="899"/>
      <c r="AO257" s="899"/>
      <c r="AP257" s="899"/>
      <c r="AQ257" s="899"/>
      <c r="AR257" s="899"/>
      <c r="AS257" s="899"/>
      <c r="AT257" s="848"/>
      <c r="AU257" s="849"/>
      <c r="AV257" s="849"/>
      <c r="AW257" s="849"/>
      <c r="AX257" s="850"/>
    </row>
    <row r="258" spans="1:50" ht="12.6" customHeight="1" x14ac:dyDescent="0.25">
      <c r="A258" s="629" t="s">
        <v>1519</v>
      </c>
      <c r="B258" s="635"/>
      <c r="C258" s="607"/>
      <c r="D258" s="607"/>
      <c r="E258" s="607"/>
      <c r="F258" s="607"/>
      <c r="G258" s="607"/>
      <c r="H258" s="899"/>
      <c r="I258" s="899"/>
      <c r="J258" s="899"/>
      <c r="K258" s="899"/>
      <c r="L258" s="899"/>
      <c r="M258" s="899"/>
      <c r="N258" s="899"/>
      <c r="O258" s="899"/>
      <c r="P258" s="899"/>
      <c r="Q258" s="899"/>
      <c r="R258" s="899"/>
      <c r="S258" s="899"/>
      <c r="T258" s="899"/>
      <c r="U258" s="899"/>
      <c r="V258" s="899"/>
      <c r="W258" s="899"/>
      <c r="X258" s="899"/>
      <c r="Y258" s="899"/>
      <c r="Z258" s="899"/>
      <c r="AA258" s="899"/>
      <c r="AB258" s="899"/>
      <c r="AC258" s="899"/>
      <c r="AD258" s="899"/>
      <c r="AE258" s="899"/>
      <c r="AF258" s="899"/>
      <c r="AG258" s="899"/>
      <c r="AH258" s="899"/>
      <c r="AI258" s="899"/>
      <c r="AJ258" s="899"/>
      <c r="AK258" s="899"/>
      <c r="AL258" s="899"/>
      <c r="AM258" s="899"/>
      <c r="AN258" s="899"/>
      <c r="AO258" s="899"/>
      <c r="AP258" s="899"/>
      <c r="AQ258" s="899"/>
      <c r="AR258" s="899"/>
      <c r="AS258" s="899"/>
      <c r="AT258" s="848"/>
      <c r="AU258" s="849"/>
      <c r="AV258" s="849"/>
      <c r="AW258" s="849"/>
      <c r="AX258" s="850"/>
    </row>
    <row r="259" spans="1:50" ht="12.6" customHeight="1" x14ac:dyDescent="0.25">
      <c r="A259" s="604" t="s">
        <v>1794</v>
      </c>
      <c r="B259" s="604"/>
      <c r="C259" s="604"/>
      <c r="D259" s="604"/>
      <c r="E259" s="604"/>
      <c r="F259" s="604"/>
      <c r="G259" s="604"/>
      <c r="H259" s="643"/>
      <c r="I259" s="643"/>
      <c r="J259" s="643"/>
      <c r="K259" s="643"/>
      <c r="L259" s="643"/>
      <c r="M259" s="643"/>
      <c r="N259" s="643"/>
      <c r="O259" s="643"/>
      <c r="P259" s="643"/>
      <c r="Q259" s="643"/>
      <c r="R259" s="643"/>
      <c r="S259" s="643"/>
      <c r="T259" s="643"/>
      <c r="U259" s="643"/>
      <c r="V259" s="643"/>
      <c r="W259" s="643"/>
      <c r="X259" s="643"/>
      <c r="Y259" s="643"/>
      <c r="Z259" s="643"/>
      <c r="AA259" s="643"/>
      <c r="AB259" s="643"/>
      <c r="AC259" s="643"/>
      <c r="AD259" s="643"/>
      <c r="AE259" s="643"/>
      <c r="AF259" s="643"/>
      <c r="AG259" s="643"/>
      <c r="AH259" s="643"/>
      <c r="AI259" s="643"/>
      <c r="AJ259" s="643"/>
      <c r="AK259" s="643"/>
      <c r="AL259" s="643"/>
      <c r="AM259" s="643"/>
      <c r="AN259" s="643"/>
      <c r="AO259" s="643"/>
      <c r="AP259" s="643"/>
      <c r="AQ259" s="643"/>
      <c r="AR259" s="643"/>
      <c r="AS259" s="644"/>
      <c r="AT259" s="643"/>
      <c r="AU259" s="643"/>
      <c r="AV259" s="643"/>
      <c r="AW259" s="643"/>
      <c r="AX259" s="645"/>
    </row>
    <row r="260" spans="1:50" ht="12.6" customHeight="1" x14ac:dyDescent="0.25">
      <c r="A260" s="624" t="s">
        <v>1524</v>
      </c>
      <c r="B260" s="604"/>
      <c r="C260" s="604"/>
      <c r="D260" s="604"/>
      <c r="E260" s="604"/>
      <c r="F260" s="604"/>
      <c r="G260" s="604"/>
      <c r="H260" s="927"/>
      <c r="I260" s="927"/>
      <c r="J260" s="927"/>
      <c r="K260" s="927"/>
      <c r="L260" s="927"/>
      <c r="M260" s="899">
        <f>SUM('HL KNIHA VYPOC'!$D$61)*-1</f>
        <v>1543582.35</v>
      </c>
      <c r="N260" s="899"/>
      <c r="O260" s="899"/>
      <c r="P260" s="899"/>
      <c r="Q260" s="899"/>
      <c r="R260" s="899">
        <f>SUM('HL KNIHA VYPOC'!$D$62)*-1</f>
        <v>2157307.5</v>
      </c>
      <c r="S260" s="899"/>
      <c r="T260" s="899"/>
      <c r="U260" s="899"/>
      <c r="V260" s="899"/>
      <c r="W260" s="899">
        <f>SUM('HL KNIHA VYPOC'!$D$65)*-1</f>
        <v>0</v>
      </c>
      <c r="X260" s="899"/>
      <c r="Y260" s="899"/>
      <c r="Z260" s="899"/>
      <c r="AA260" s="899"/>
      <c r="AB260" s="899">
        <f>SUM('HL KNIHA VYPOC'!$D$66)*-1</f>
        <v>0</v>
      </c>
      <c r="AC260" s="899"/>
      <c r="AD260" s="899"/>
      <c r="AE260" s="899"/>
      <c r="AF260" s="899"/>
      <c r="AG260" s="899">
        <f>SUM('HL KNIHA VYPOC'!$D$68)*-1+'HL KNIHA VYPOC'!$D$67</f>
        <v>0</v>
      </c>
      <c r="AH260" s="899"/>
      <c r="AI260" s="899"/>
      <c r="AJ260" s="899"/>
      <c r="AK260" s="899"/>
      <c r="AL260" s="899"/>
      <c r="AM260" s="899"/>
      <c r="AN260" s="899"/>
      <c r="AO260" s="899"/>
      <c r="AP260" s="899"/>
      <c r="AQ260" s="899"/>
      <c r="AR260" s="899"/>
      <c r="AS260" s="899"/>
      <c r="AT260" s="845">
        <f>SUM(H260:AS263)</f>
        <v>3700889.85</v>
      </c>
      <c r="AU260" s="846"/>
      <c r="AV260" s="846"/>
      <c r="AW260" s="846"/>
      <c r="AX260" s="847"/>
    </row>
    <row r="261" spans="1:50" ht="12.6" customHeight="1" x14ac:dyDescent="0.25">
      <c r="A261" s="626" t="s">
        <v>1665</v>
      </c>
      <c r="B261" s="593"/>
      <c r="C261" s="593"/>
      <c r="D261" s="593"/>
      <c r="E261" s="593"/>
      <c r="F261" s="593"/>
      <c r="G261" s="593"/>
      <c r="H261" s="927"/>
      <c r="I261" s="927"/>
      <c r="J261" s="927"/>
      <c r="K261" s="927"/>
      <c r="L261" s="927"/>
      <c r="M261" s="899"/>
      <c r="N261" s="899"/>
      <c r="O261" s="899"/>
      <c r="P261" s="899"/>
      <c r="Q261" s="899"/>
      <c r="R261" s="899"/>
      <c r="S261" s="899"/>
      <c r="T261" s="899"/>
      <c r="U261" s="899"/>
      <c r="V261" s="899"/>
      <c r="W261" s="899"/>
      <c r="X261" s="899"/>
      <c r="Y261" s="899"/>
      <c r="Z261" s="899"/>
      <c r="AA261" s="899"/>
      <c r="AB261" s="899"/>
      <c r="AC261" s="899"/>
      <c r="AD261" s="899"/>
      <c r="AE261" s="899"/>
      <c r="AF261" s="899"/>
      <c r="AG261" s="899"/>
      <c r="AH261" s="899"/>
      <c r="AI261" s="899"/>
      <c r="AJ261" s="899"/>
      <c r="AK261" s="899"/>
      <c r="AL261" s="899"/>
      <c r="AM261" s="899"/>
      <c r="AN261" s="899"/>
      <c r="AO261" s="899"/>
      <c r="AP261" s="899"/>
      <c r="AQ261" s="899"/>
      <c r="AR261" s="899"/>
      <c r="AS261" s="899"/>
      <c r="AT261" s="848"/>
      <c r="AU261" s="849"/>
      <c r="AV261" s="849"/>
      <c r="AW261" s="849"/>
      <c r="AX261" s="850"/>
    </row>
    <row r="262" spans="1:50" ht="12.6" customHeight="1" x14ac:dyDescent="0.25">
      <c r="A262" s="626" t="s">
        <v>1520</v>
      </c>
      <c r="B262" s="593"/>
      <c r="C262" s="593"/>
      <c r="D262" s="593"/>
      <c r="E262" s="593"/>
      <c r="F262" s="593"/>
      <c r="G262" s="593"/>
      <c r="H262" s="927"/>
      <c r="I262" s="927"/>
      <c r="J262" s="927"/>
      <c r="K262" s="927"/>
      <c r="L262" s="927"/>
      <c r="M262" s="899"/>
      <c r="N262" s="899"/>
      <c r="O262" s="899"/>
      <c r="P262" s="899"/>
      <c r="Q262" s="899"/>
      <c r="R262" s="899"/>
      <c r="S262" s="899"/>
      <c r="T262" s="899"/>
      <c r="U262" s="899"/>
      <c r="V262" s="899"/>
      <c r="W262" s="899"/>
      <c r="X262" s="899"/>
      <c r="Y262" s="899"/>
      <c r="Z262" s="899"/>
      <c r="AA262" s="899"/>
      <c r="AB262" s="899"/>
      <c r="AC262" s="899"/>
      <c r="AD262" s="899"/>
      <c r="AE262" s="899"/>
      <c r="AF262" s="899"/>
      <c r="AG262" s="899"/>
      <c r="AH262" s="899"/>
      <c r="AI262" s="899"/>
      <c r="AJ262" s="899"/>
      <c r="AK262" s="899"/>
      <c r="AL262" s="899"/>
      <c r="AM262" s="899"/>
      <c r="AN262" s="899"/>
      <c r="AO262" s="899"/>
      <c r="AP262" s="899"/>
      <c r="AQ262" s="899"/>
      <c r="AR262" s="899"/>
      <c r="AS262" s="899"/>
      <c r="AT262" s="848"/>
      <c r="AU262" s="849"/>
      <c r="AV262" s="849"/>
      <c r="AW262" s="849"/>
      <c r="AX262" s="850"/>
    </row>
    <row r="263" spans="1:50" ht="12.6" customHeight="1" x14ac:dyDescent="0.25">
      <c r="A263" s="629" t="s">
        <v>1519</v>
      </c>
      <c r="B263" s="607"/>
      <c r="C263" s="607"/>
      <c r="D263" s="607"/>
      <c r="E263" s="607"/>
      <c r="F263" s="607"/>
      <c r="G263" s="607"/>
      <c r="H263" s="927"/>
      <c r="I263" s="927"/>
      <c r="J263" s="927"/>
      <c r="K263" s="927"/>
      <c r="L263" s="927"/>
      <c r="M263" s="899"/>
      <c r="N263" s="899"/>
      <c r="O263" s="899"/>
      <c r="P263" s="899"/>
      <c r="Q263" s="899"/>
      <c r="R263" s="899"/>
      <c r="S263" s="899"/>
      <c r="T263" s="899"/>
      <c r="U263" s="899"/>
      <c r="V263" s="899"/>
      <c r="W263" s="899"/>
      <c r="X263" s="899"/>
      <c r="Y263" s="899"/>
      <c r="Z263" s="899"/>
      <c r="AA263" s="899"/>
      <c r="AB263" s="899"/>
      <c r="AC263" s="899"/>
      <c r="AD263" s="899"/>
      <c r="AE263" s="899"/>
      <c r="AF263" s="899"/>
      <c r="AG263" s="899"/>
      <c r="AH263" s="899"/>
      <c r="AI263" s="899"/>
      <c r="AJ263" s="899"/>
      <c r="AK263" s="899"/>
      <c r="AL263" s="899"/>
      <c r="AM263" s="899"/>
      <c r="AN263" s="899"/>
      <c r="AO263" s="899"/>
      <c r="AP263" s="899"/>
      <c r="AQ263" s="899"/>
      <c r="AR263" s="899"/>
      <c r="AS263" s="899"/>
      <c r="AT263" s="851"/>
      <c r="AU263" s="852"/>
      <c r="AV263" s="852"/>
      <c r="AW263" s="852"/>
      <c r="AX263" s="853"/>
    </row>
    <row r="264" spans="1:50" ht="12.6" customHeight="1" x14ac:dyDescent="0.25">
      <c r="A264" s="597" t="s">
        <v>511</v>
      </c>
      <c r="B264" s="598"/>
      <c r="C264" s="598"/>
      <c r="D264" s="598"/>
      <c r="E264" s="598"/>
      <c r="F264" s="598"/>
      <c r="G264" s="598"/>
      <c r="H264" s="927"/>
      <c r="I264" s="927"/>
      <c r="J264" s="927"/>
      <c r="K264" s="927"/>
      <c r="L264" s="927"/>
      <c r="M264" s="899">
        <f>SUM('HL KNIHA VYPOC'!$F$61)</f>
        <v>166348</v>
      </c>
      <c r="N264" s="899"/>
      <c r="O264" s="899"/>
      <c r="P264" s="899"/>
      <c r="Q264" s="899"/>
      <c r="R264" s="899">
        <f>SUM('HL KNIHA VYPOC'!$F$62)</f>
        <v>124315</v>
      </c>
      <c r="S264" s="899"/>
      <c r="T264" s="899"/>
      <c r="U264" s="899"/>
      <c r="V264" s="899"/>
      <c r="W264" s="899">
        <f>SUM('HL KNIHA VYPOC'!$F$65)</f>
        <v>0</v>
      </c>
      <c r="X264" s="899"/>
      <c r="Y264" s="899"/>
      <c r="Z264" s="899"/>
      <c r="AA264" s="899"/>
      <c r="AB264" s="899">
        <f>SUM('HL KNIHA VYPOC'!$F$66)</f>
        <v>0</v>
      </c>
      <c r="AC264" s="899"/>
      <c r="AD264" s="899"/>
      <c r="AE264" s="899"/>
      <c r="AF264" s="899"/>
      <c r="AG264" s="899">
        <f>SUM('HL KNIHA VYPOC'!$F$68+'HL KNIHA VYPOC'!$F$67)</f>
        <v>0</v>
      </c>
      <c r="AH264" s="899"/>
      <c r="AI264" s="899"/>
      <c r="AJ264" s="899"/>
      <c r="AK264" s="899"/>
      <c r="AL264" s="899"/>
      <c r="AM264" s="899"/>
      <c r="AN264" s="899"/>
      <c r="AO264" s="899"/>
      <c r="AP264" s="899"/>
      <c r="AQ264" s="899"/>
      <c r="AR264" s="899"/>
      <c r="AS264" s="899"/>
      <c r="AT264" s="842">
        <f>SUM(H264:AS264)</f>
        <v>290663</v>
      </c>
      <c r="AU264" s="843"/>
      <c r="AV264" s="843"/>
      <c r="AW264" s="843"/>
      <c r="AX264" s="844"/>
    </row>
    <row r="265" spans="1:50" ht="12.6" customHeight="1" x14ac:dyDescent="0.25">
      <c r="A265" s="597" t="s">
        <v>510</v>
      </c>
      <c r="B265" s="633"/>
      <c r="C265" s="598"/>
      <c r="D265" s="598"/>
      <c r="E265" s="598"/>
      <c r="F265" s="598"/>
      <c r="G265" s="598"/>
      <c r="H265" s="927"/>
      <c r="I265" s="927"/>
      <c r="J265" s="927"/>
      <c r="K265" s="927"/>
      <c r="L265" s="927"/>
      <c r="M265" s="899">
        <f>SUM('HL KNIHA VYPOC'!$E$61)</f>
        <v>0</v>
      </c>
      <c r="N265" s="899"/>
      <c r="O265" s="899"/>
      <c r="P265" s="899"/>
      <c r="Q265" s="899"/>
      <c r="R265" s="899">
        <f>SUM('HL KNIHA VYPOC'!$E$62)</f>
        <v>129449.32</v>
      </c>
      <c r="S265" s="899"/>
      <c r="T265" s="899"/>
      <c r="U265" s="899"/>
      <c r="V265" s="899"/>
      <c r="W265" s="899">
        <f>SUM('HL KNIHA VYPOC'!$E$65)</f>
        <v>0</v>
      </c>
      <c r="X265" s="899"/>
      <c r="Y265" s="899"/>
      <c r="Z265" s="899"/>
      <c r="AA265" s="899"/>
      <c r="AB265" s="899">
        <f>SUM('HL KNIHA VYPOC'!$E$66)</f>
        <v>0</v>
      </c>
      <c r="AC265" s="899"/>
      <c r="AD265" s="899"/>
      <c r="AE265" s="899"/>
      <c r="AF265" s="899"/>
      <c r="AG265" s="899">
        <f>SUM('HL KNIHA VYPOC'!$E$68)+'HL KNIHA VYPOC'!$E$67</f>
        <v>0</v>
      </c>
      <c r="AH265" s="899"/>
      <c r="AI265" s="899"/>
      <c r="AJ265" s="899"/>
      <c r="AK265" s="899"/>
      <c r="AL265" s="899"/>
      <c r="AM265" s="899"/>
      <c r="AN265" s="899"/>
      <c r="AO265" s="899"/>
      <c r="AP265" s="899"/>
      <c r="AQ265" s="899"/>
      <c r="AR265" s="899"/>
      <c r="AS265" s="899"/>
      <c r="AT265" s="842">
        <f>SUM(H265:AS265)</f>
        <v>129449.32</v>
      </c>
      <c r="AU265" s="843"/>
      <c r="AV265" s="843"/>
      <c r="AW265" s="843"/>
      <c r="AX265" s="844"/>
    </row>
    <row r="266" spans="1:50" ht="12.6" customHeight="1" x14ac:dyDescent="0.25">
      <c r="A266" s="597" t="s">
        <v>573</v>
      </c>
      <c r="B266" s="633"/>
      <c r="C266" s="598"/>
      <c r="D266" s="598"/>
      <c r="E266" s="598"/>
      <c r="F266" s="598"/>
      <c r="G266" s="598"/>
      <c r="H266" s="900"/>
      <c r="I266" s="900"/>
      <c r="J266" s="900"/>
      <c r="K266" s="900"/>
      <c r="L266" s="900"/>
      <c r="M266" s="900"/>
      <c r="N266" s="900"/>
      <c r="O266" s="900"/>
      <c r="P266" s="900"/>
      <c r="Q266" s="900"/>
      <c r="R266" s="900"/>
      <c r="S266" s="900"/>
      <c r="T266" s="900"/>
      <c r="U266" s="900"/>
      <c r="V266" s="900"/>
      <c r="W266" s="900"/>
      <c r="X266" s="900"/>
      <c r="Y266" s="900"/>
      <c r="Z266" s="900"/>
      <c r="AA266" s="900"/>
      <c r="AB266" s="900"/>
      <c r="AC266" s="900"/>
      <c r="AD266" s="900"/>
      <c r="AE266" s="900"/>
      <c r="AF266" s="900"/>
      <c r="AG266" s="900"/>
      <c r="AH266" s="900"/>
      <c r="AI266" s="900"/>
      <c r="AJ266" s="900"/>
      <c r="AK266" s="900"/>
      <c r="AL266" s="900"/>
      <c r="AM266" s="900"/>
      <c r="AN266" s="900"/>
      <c r="AO266" s="900"/>
      <c r="AP266" s="900"/>
      <c r="AQ266" s="900"/>
      <c r="AR266" s="900"/>
      <c r="AS266" s="900"/>
      <c r="AT266" s="842">
        <f>SUM(H266:AS266)</f>
        <v>0</v>
      </c>
      <c r="AU266" s="843"/>
      <c r="AV266" s="843"/>
      <c r="AW266" s="843"/>
      <c r="AX266" s="844"/>
    </row>
    <row r="267" spans="1:50" ht="12.6" customHeight="1" x14ac:dyDescent="0.25">
      <c r="A267" s="626" t="s">
        <v>505</v>
      </c>
      <c r="B267" s="593"/>
      <c r="C267" s="593"/>
      <c r="D267" s="593"/>
      <c r="E267" s="593"/>
      <c r="F267" s="593"/>
      <c r="G267" s="593"/>
      <c r="H267" s="927"/>
      <c r="I267" s="927"/>
      <c r="J267" s="927"/>
      <c r="K267" s="927"/>
      <c r="L267" s="927"/>
      <c r="M267" s="899">
        <f>SUM(M260+M264-M265+M266)</f>
        <v>1709930.35</v>
      </c>
      <c r="N267" s="899"/>
      <c r="O267" s="899"/>
      <c r="P267" s="899"/>
      <c r="Q267" s="899"/>
      <c r="R267" s="899">
        <f>SUM(R260+R264-R265+R266)</f>
        <v>2152173.1800000002</v>
      </c>
      <c r="S267" s="899"/>
      <c r="T267" s="899"/>
      <c r="U267" s="899"/>
      <c r="V267" s="899"/>
      <c r="W267" s="899">
        <f>SUM(W260+W264-W265+W266)</f>
        <v>0</v>
      </c>
      <c r="X267" s="899"/>
      <c r="Y267" s="899"/>
      <c r="Z267" s="899"/>
      <c r="AA267" s="899"/>
      <c r="AB267" s="899">
        <f>SUM(AB260+AB264-AB265+AB266)</f>
        <v>0</v>
      </c>
      <c r="AC267" s="899"/>
      <c r="AD267" s="899"/>
      <c r="AE267" s="899"/>
      <c r="AF267" s="899"/>
      <c r="AG267" s="899">
        <f>SUM(AG260+AG264-AG265+AG266)</f>
        <v>0</v>
      </c>
      <c r="AH267" s="899"/>
      <c r="AI267" s="899"/>
      <c r="AJ267" s="899"/>
      <c r="AK267" s="899"/>
      <c r="AL267" s="899"/>
      <c r="AM267" s="899"/>
      <c r="AN267" s="899"/>
      <c r="AO267" s="899"/>
      <c r="AP267" s="899"/>
      <c r="AQ267" s="899"/>
      <c r="AR267" s="899"/>
      <c r="AS267" s="899"/>
      <c r="AT267" s="845">
        <f>SUM(H267:AS269)</f>
        <v>3862103.5300000003</v>
      </c>
      <c r="AU267" s="846"/>
      <c r="AV267" s="846"/>
      <c r="AW267" s="846"/>
      <c r="AX267" s="847"/>
    </row>
    <row r="268" spans="1:50" ht="12.6" customHeight="1" x14ac:dyDescent="0.25">
      <c r="A268" s="626" t="s">
        <v>1520</v>
      </c>
      <c r="B268" s="593"/>
      <c r="C268" s="593"/>
      <c r="D268" s="593"/>
      <c r="E268" s="593"/>
      <c r="F268" s="593"/>
      <c r="G268" s="593"/>
      <c r="H268" s="927"/>
      <c r="I268" s="927"/>
      <c r="J268" s="927"/>
      <c r="K268" s="927"/>
      <c r="L268" s="927"/>
      <c r="M268" s="899"/>
      <c r="N268" s="899"/>
      <c r="O268" s="899"/>
      <c r="P268" s="899"/>
      <c r="Q268" s="899"/>
      <c r="R268" s="899"/>
      <c r="S268" s="899"/>
      <c r="T268" s="899"/>
      <c r="U268" s="899"/>
      <c r="V268" s="899"/>
      <c r="W268" s="899"/>
      <c r="X268" s="899"/>
      <c r="Y268" s="899"/>
      <c r="Z268" s="899"/>
      <c r="AA268" s="899"/>
      <c r="AB268" s="899"/>
      <c r="AC268" s="899"/>
      <c r="AD268" s="899"/>
      <c r="AE268" s="899"/>
      <c r="AF268" s="899"/>
      <c r="AG268" s="899"/>
      <c r="AH268" s="899"/>
      <c r="AI268" s="899"/>
      <c r="AJ268" s="899"/>
      <c r="AK268" s="899"/>
      <c r="AL268" s="899"/>
      <c r="AM268" s="899"/>
      <c r="AN268" s="899"/>
      <c r="AO268" s="899"/>
      <c r="AP268" s="899"/>
      <c r="AQ268" s="899"/>
      <c r="AR268" s="899"/>
      <c r="AS268" s="899"/>
      <c r="AT268" s="848"/>
      <c r="AU268" s="849"/>
      <c r="AV268" s="849"/>
      <c r="AW268" s="849"/>
      <c r="AX268" s="850"/>
    </row>
    <row r="269" spans="1:50" ht="12.6" customHeight="1" x14ac:dyDescent="0.25">
      <c r="A269" s="629" t="s">
        <v>1519</v>
      </c>
      <c r="B269" s="607"/>
      <c r="C269" s="607"/>
      <c r="D269" s="607"/>
      <c r="E269" s="607"/>
      <c r="F269" s="607"/>
      <c r="G269" s="607"/>
      <c r="H269" s="927"/>
      <c r="I269" s="927"/>
      <c r="J269" s="927"/>
      <c r="K269" s="927"/>
      <c r="L269" s="927"/>
      <c r="M269" s="899"/>
      <c r="N269" s="899"/>
      <c r="O269" s="899"/>
      <c r="P269" s="899"/>
      <c r="Q269" s="899"/>
      <c r="R269" s="899"/>
      <c r="S269" s="899"/>
      <c r="T269" s="899"/>
      <c r="U269" s="899"/>
      <c r="V269" s="899"/>
      <c r="W269" s="899"/>
      <c r="X269" s="899"/>
      <c r="Y269" s="899"/>
      <c r="Z269" s="899"/>
      <c r="AA269" s="899"/>
      <c r="AB269" s="899"/>
      <c r="AC269" s="899"/>
      <c r="AD269" s="899"/>
      <c r="AE269" s="899"/>
      <c r="AF269" s="899"/>
      <c r="AG269" s="899"/>
      <c r="AH269" s="899"/>
      <c r="AI269" s="899"/>
      <c r="AJ269" s="899"/>
      <c r="AK269" s="899"/>
      <c r="AL269" s="899"/>
      <c r="AM269" s="899"/>
      <c r="AN269" s="899"/>
      <c r="AO269" s="899"/>
      <c r="AP269" s="899"/>
      <c r="AQ269" s="899"/>
      <c r="AR269" s="899"/>
      <c r="AS269" s="899"/>
      <c r="AT269" s="851"/>
      <c r="AU269" s="852"/>
      <c r="AV269" s="852"/>
      <c r="AW269" s="852"/>
      <c r="AX269" s="853"/>
    </row>
    <row r="270" spans="1:50" ht="12.6" customHeight="1" x14ac:dyDescent="0.25">
      <c r="A270" s="593" t="s">
        <v>1777</v>
      </c>
      <c r="B270" s="593"/>
      <c r="C270" s="593"/>
      <c r="D270" s="593"/>
      <c r="E270" s="593"/>
      <c r="F270" s="593"/>
      <c r="G270" s="593"/>
      <c r="H270" s="636"/>
      <c r="I270" s="636"/>
      <c r="J270" s="636"/>
      <c r="K270" s="636"/>
      <c r="L270" s="636"/>
      <c r="M270" s="636"/>
      <c r="N270" s="636"/>
      <c r="O270" s="636"/>
      <c r="P270" s="636"/>
      <c r="Q270" s="636"/>
      <c r="R270" s="636"/>
      <c r="S270" s="636"/>
      <c r="T270" s="636"/>
      <c r="U270" s="636"/>
      <c r="V270" s="636"/>
      <c r="W270" s="636"/>
      <c r="X270" s="636"/>
      <c r="Y270" s="636"/>
      <c r="Z270" s="636"/>
      <c r="AA270" s="636"/>
      <c r="AB270" s="636"/>
      <c r="AC270" s="636"/>
      <c r="AD270" s="636"/>
      <c r="AE270" s="636"/>
      <c r="AF270" s="636"/>
      <c r="AG270" s="636"/>
      <c r="AH270" s="636"/>
      <c r="AI270" s="636"/>
      <c r="AJ270" s="636"/>
      <c r="AK270" s="636"/>
      <c r="AL270" s="636"/>
      <c r="AM270" s="636"/>
      <c r="AN270" s="636"/>
      <c r="AO270" s="636"/>
      <c r="AP270" s="636"/>
      <c r="AQ270" s="636"/>
      <c r="AR270" s="636"/>
      <c r="AS270" s="636"/>
      <c r="AT270" s="636"/>
      <c r="AU270" s="636"/>
      <c r="AV270" s="636"/>
      <c r="AW270" s="636"/>
      <c r="AX270" s="645"/>
    </row>
    <row r="271" spans="1:50" ht="12.6" customHeight="1" x14ac:dyDescent="0.25">
      <c r="A271" s="624" t="s">
        <v>1524</v>
      </c>
      <c r="B271" s="604"/>
      <c r="C271" s="604"/>
      <c r="D271" s="604"/>
      <c r="E271" s="604"/>
      <c r="F271" s="604"/>
      <c r="G271" s="604"/>
      <c r="H271" s="899">
        <f>SUM(H278-H277+H276-H275)</f>
        <v>0</v>
      </c>
      <c r="I271" s="899"/>
      <c r="J271" s="899"/>
      <c r="K271" s="899"/>
      <c r="L271" s="899"/>
      <c r="M271" s="899">
        <f>SUM(M278-M277+M276-M275)</f>
        <v>0</v>
      </c>
      <c r="N271" s="899"/>
      <c r="O271" s="899"/>
      <c r="P271" s="899"/>
      <c r="Q271" s="899"/>
      <c r="R271" s="899">
        <f>SUM(R278-R277+R276-R275)</f>
        <v>0</v>
      </c>
      <c r="S271" s="899"/>
      <c r="T271" s="899"/>
      <c r="U271" s="899"/>
      <c r="V271" s="899"/>
      <c r="W271" s="899">
        <f>SUM(W278-W277+W276-W275)</f>
        <v>0</v>
      </c>
      <c r="X271" s="899"/>
      <c r="Y271" s="899"/>
      <c r="Z271" s="899"/>
      <c r="AA271" s="899"/>
      <c r="AB271" s="899">
        <f>SUM(AB278-AB277+AB276-AB275)</f>
        <v>0</v>
      </c>
      <c r="AC271" s="899"/>
      <c r="AD271" s="899"/>
      <c r="AE271" s="899"/>
      <c r="AF271" s="899"/>
      <c r="AG271" s="899">
        <f>SUM(AG278-AG277+AG276-AG275)</f>
        <v>0</v>
      </c>
      <c r="AH271" s="899"/>
      <c r="AI271" s="899"/>
      <c r="AJ271" s="899"/>
      <c r="AK271" s="899">
        <f>SUM(AK278-AK277+AK276-AK275)</f>
        <v>0</v>
      </c>
      <c r="AL271" s="899"/>
      <c r="AM271" s="899"/>
      <c r="AN271" s="899"/>
      <c r="AO271" s="899">
        <f>SUM(AO278-AO277+AO276-AO275)</f>
        <v>0</v>
      </c>
      <c r="AP271" s="899"/>
      <c r="AQ271" s="899"/>
      <c r="AR271" s="899"/>
      <c r="AS271" s="899"/>
      <c r="AT271" s="845">
        <f>SUM(H271:AS274)</f>
        <v>0</v>
      </c>
      <c r="AU271" s="846"/>
      <c r="AV271" s="846"/>
      <c r="AW271" s="846"/>
      <c r="AX271" s="847"/>
    </row>
    <row r="272" spans="1:50" ht="12.6" customHeight="1" x14ac:dyDescent="0.25">
      <c r="A272" s="626" t="s">
        <v>1665</v>
      </c>
      <c r="B272" s="593"/>
      <c r="C272" s="593"/>
      <c r="D272" s="593"/>
      <c r="E272" s="593"/>
      <c r="F272" s="593"/>
      <c r="G272" s="593"/>
      <c r="H272" s="899"/>
      <c r="I272" s="899"/>
      <c r="J272" s="899"/>
      <c r="K272" s="899"/>
      <c r="L272" s="899"/>
      <c r="M272" s="899"/>
      <c r="N272" s="899"/>
      <c r="O272" s="899"/>
      <c r="P272" s="899"/>
      <c r="Q272" s="899"/>
      <c r="R272" s="899"/>
      <c r="S272" s="899"/>
      <c r="T272" s="899"/>
      <c r="U272" s="899"/>
      <c r="V272" s="899"/>
      <c r="W272" s="899"/>
      <c r="X272" s="899"/>
      <c r="Y272" s="899"/>
      <c r="Z272" s="899"/>
      <c r="AA272" s="899"/>
      <c r="AB272" s="899"/>
      <c r="AC272" s="899"/>
      <c r="AD272" s="899"/>
      <c r="AE272" s="899"/>
      <c r="AF272" s="899"/>
      <c r="AG272" s="899"/>
      <c r="AH272" s="899"/>
      <c r="AI272" s="899"/>
      <c r="AJ272" s="899"/>
      <c r="AK272" s="899"/>
      <c r="AL272" s="899"/>
      <c r="AM272" s="899"/>
      <c r="AN272" s="899"/>
      <c r="AO272" s="899"/>
      <c r="AP272" s="899"/>
      <c r="AQ272" s="899"/>
      <c r="AR272" s="899"/>
      <c r="AS272" s="899"/>
      <c r="AT272" s="848"/>
      <c r="AU272" s="849"/>
      <c r="AV272" s="849"/>
      <c r="AW272" s="849"/>
      <c r="AX272" s="850"/>
    </row>
    <row r="273" spans="1:50" ht="12.6" customHeight="1" x14ac:dyDescent="0.25">
      <c r="A273" s="626" t="s">
        <v>1520</v>
      </c>
      <c r="B273" s="593"/>
      <c r="C273" s="593"/>
      <c r="D273" s="593"/>
      <c r="E273" s="593"/>
      <c r="F273" s="593"/>
      <c r="G273" s="593"/>
      <c r="H273" s="899"/>
      <c r="I273" s="899"/>
      <c r="J273" s="899"/>
      <c r="K273" s="899"/>
      <c r="L273" s="899"/>
      <c r="M273" s="899"/>
      <c r="N273" s="899"/>
      <c r="O273" s="899"/>
      <c r="P273" s="899"/>
      <c r="Q273" s="899"/>
      <c r="R273" s="899"/>
      <c r="S273" s="899"/>
      <c r="T273" s="899"/>
      <c r="U273" s="899"/>
      <c r="V273" s="899"/>
      <c r="W273" s="899"/>
      <c r="X273" s="899"/>
      <c r="Y273" s="899"/>
      <c r="Z273" s="899"/>
      <c r="AA273" s="899"/>
      <c r="AB273" s="899"/>
      <c r="AC273" s="899"/>
      <c r="AD273" s="899"/>
      <c r="AE273" s="899"/>
      <c r="AF273" s="899"/>
      <c r="AG273" s="899"/>
      <c r="AH273" s="899"/>
      <c r="AI273" s="899"/>
      <c r="AJ273" s="899"/>
      <c r="AK273" s="899"/>
      <c r="AL273" s="899"/>
      <c r="AM273" s="899"/>
      <c r="AN273" s="899"/>
      <c r="AO273" s="899"/>
      <c r="AP273" s="899"/>
      <c r="AQ273" s="899"/>
      <c r="AR273" s="899"/>
      <c r="AS273" s="899"/>
      <c r="AT273" s="848"/>
      <c r="AU273" s="849"/>
      <c r="AV273" s="849"/>
      <c r="AW273" s="849"/>
      <c r="AX273" s="850"/>
    </row>
    <row r="274" spans="1:50" ht="12.6" customHeight="1" x14ac:dyDescent="0.25">
      <c r="A274" s="626" t="s">
        <v>1519</v>
      </c>
      <c r="B274" s="593"/>
      <c r="C274" s="593"/>
      <c r="D274" s="593"/>
      <c r="E274" s="593"/>
      <c r="F274" s="593"/>
      <c r="G274" s="593"/>
      <c r="H274" s="899"/>
      <c r="I274" s="899"/>
      <c r="J274" s="899"/>
      <c r="K274" s="899"/>
      <c r="L274" s="899"/>
      <c r="M274" s="899"/>
      <c r="N274" s="899"/>
      <c r="O274" s="899"/>
      <c r="P274" s="899"/>
      <c r="Q274" s="899"/>
      <c r="R274" s="899"/>
      <c r="S274" s="899"/>
      <c r="T274" s="899"/>
      <c r="U274" s="899"/>
      <c r="V274" s="899"/>
      <c r="W274" s="899"/>
      <c r="X274" s="899"/>
      <c r="Y274" s="899"/>
      <c r="Z274" s="899"/>
      <c r="AA274" s="899"/>
      <c r="AB274" s="899"/>
      <c r="AC274" s="899"/>
      <c r="AD274" s="899"/>
      <c r="AE274" s="899"/>
      <c r="AF274" s="899"/>
      <c r="AG274" s="899"/>
      <c r="AH274" s="899"/>
      <c r="AI274" s="899"/>
      <c r="AJ274" s="899"/>
      <c r="AK274" s="899"/>
      <c r="AL274" s="899"/>
      <c r="AM274" s="899"/>
      <c r="AN274" s="899"/>
      <c r="AO274" s="899"/>
      <c r="AP274" s="899"/>
      <c r="AQ274" s="899"/>
      <c r="AR274" s="899"/>
      <c r="AS274" s="899"/>
      <c r="AT274" s="851"/>
      <c r="AU274" s="852"/>
      <c r="AV274" s="852"/>
      <c r="AW274" s="852"/>
      <c r="AX274" s="853"/>
    </row>
    <row r="275" spans="1:50" ht="12.6" customHeight="1" x14ac:dyDescent="0.25">
      <c r="A275" s="597" t="s">
        <v>511</v>
      </c>
      <c r="B275" s="598"/>
      <c r="C275" s="598"/>
      <c r="D275" s="598"/>
      <c r="E275" s="598"/>
      <c r="F275" s="598"/>
      <c r="G275" s="598"/>
      <c r="H275" s="900"/>
      <c r="I275" s="900"/>
      <c r="J275" s="900"/>
      <c r="K275" s="900"/>
      <c r="L275" s="900"/>
      <c r="M275" s="900"/>
      <c r="N275" s="900"/>
      <c r="O275" s="900"/>
      <c r="P275" s="900"/>
      <c r="Q275" s="900"/>
      <c r="R275" s="900"/>
      <c r="S275" s="900"/>
      <c r="T275" s="900"/>
      <c r="U275" s="900"/>
      <c r="V275" s="900"/>
      <c r="W275" s="900"/>
      <c r="X275" s="900"/>
      <c r="Y275" s="900"/>
      <c r="Z275" s="900"/>
      <c r="AA275" s="900"/>
      <c r="AB275" s="900"/>
      <c r="AC275" s="900"/>
      <c r="AD275" s="900"/>
      <c r="AE275" s="900"/>
      <c r="AF275" s="900"/>
      <c r="AG275" s="900"/>
      <c r="AH275" s="900"/>
      <c r="AI275" s="900"/>
      <c r="AJ275" s="900"/>
      <c r="AK275" s="900"/>
      <c r="AL275" s="900"/>
      <c r="AM275" s="900"/>
      <c r="AN275" s="900"/>
      <c r="AO275" s="900"/>
      <c r="AP275" s="900"/>
      <c r="AQ275" s="900"/>
      <c r="AR275" s="900"/>
      <c r="AS275" s="900"/>
      <c r="AT275" s="842">
        <f>SUM(H275:AS275)</f>
        <v>0</v>
      </c>
      <c r="AU275" s="843"/>
      <c r="AV275" s="843"/>
      <c r="AW275" s="843"/>
      <c r="AX275" s="844"/>
    </row>
    <row r="276" spans="1:50" ht="12.6" customHeight="1" x14ac:dyDescent="0.25">
      <c r="A276" s="597" t="s">
        <v>510</v>
      </c>
      <c r="B276" s="633"/>
      <c r="C276" s="598"/>
      <c r="D276" s="598"/>
      <c r="E276" s="598"/>
      <c r="F276" s="598"/>
      <c r="G276" s="598"/>
      <c r="H276" s="900"/>
      <c r="I276" s="900"/>
      <c r="J276" s="900"/>
      <c r="K276" s="900"/>
      <c r="L276" s="900"/>
      <c r="M276" s="900"/>
      <c r="N276" s="900"/>
      <c r="O276" s="900"/>
      <c r="P276" s="900"/>
      <c r="Q276" s="900"/>
      <c r="R276" s="900"/>
      <c r="S276" s="900"/>
      <c r="T276" s="900"/>
      <c r="U276" s="900"/>
      <c r="V276" s="900"/>
      <c r="W276" s="900"/>
      <c r="X276" s="900"/>
      <c r="Y276" s="900"/>
      <c r="Z276" s="900"/>
      <c r="AA276" s="900"/>
      <c r="AB276" s="900"/>
      <c r="AC276" s="900"/>
      <c r="AD276" s="900"/>
      <c r="AE276" s="900"/>
      <c r="AF276" s="900"/>
      <c r="AG276" s="900"/>
      <c r="AH276" s="900"/>
      <c r="AI276" s="900"/>
      <c r="AJ276" s="900"/>
      <c r="AK276" s="900"/>
      <c r="AL276" s="900"/>
      <c r="AM276" s="900"/>
      <c r="AN276" s="900"/>
      <c r="AO276" s="900"/>
      <c r="AP276" s="900"/>
      <c r="AQ276" s="900"/>
      <c r="AR276" s="900"/>
      <c r="AS276" s="900"/>
      <c r="AT276" s="842">
        <f>SUM(H276:AS276)</f>
        <v>0</v>
      </c>
      <c r="AU276" s="843"/>
      <c r="AV276" s="843"/>
      <c r="AW276" s="843"/>
      <c r="AX276" s="844"/>
    </row>
    <row r="277" spans="1:50" ht="12.6" customHeight="1" x14ac:dyDescent="0.25">
      <c r="A277" s="597" t="s">
        <v>573</v>
      </c>
      <c r="B277" s="633"/>
      <c r="C277" s="598"/>
      <c r="D277" s="598"/>
      <c r="E277" s="598"/>
      <c r="F277" s="598"/>
      <c r="G277" s="598"/>
      <c r="H277" s="900"/>
      <c r="I277" s="900"/>
      <c r="J277" s="900"/>
      <c r="K277" s="900"/>
      <c r="L277" s="900"/>
      <c r="M277" s="900"/>
      <c r="N277" s="900"/>
      <c r="O277" s="900"/>
      <c r="P277" s="900"/>
      <c r="Q277" s="900"/>
      <c r="R277" s="900"/>
      <c r="S277" s="900"/>
      <c r="T277" s="900"/>
      <c r="U277" s="900"/>
      <c r="V277" s="900"/>
      <c r="W277" s="900"/>
      <c r="X277" s="900"/>
      <c r="Y277" s="900"/>
      <c r="Z277" s="900"/>
      <c r="AA277" s="900"/>
      <c r="AB277" s="900"/>
      <c r="AC277" s="900"/>
      <c r="AD277" s="900"/>
      <c r="AE277" s="900"/>
      <c r="AF277" s="900"/>
      <c r="AG277" s="900"/>
      <c r="AH277" s="900"/>
      <c r="AI277" s="900"/>
      <c r="AJ277" s="900"/>
      <c r="AK277" s="900"/>
      <c r="AL277" s="900"/>
      <c r="AM277" s="900"/>
      <c r="AN277" s="900"/>
      <c r="AO277" s="900"/>
      <c r="AP277" s="900"/>
      <c r="AQ277" s="900"/>
      <c r="AR277" s="900"/>
      <c r="AS277" s="900"/>
      <c r="AT277" s="842">
        <f>SUM(H277:AS277)</f>
        <v>0</v>
      </c>
      <c r="AU277" s="843"/>
      <c r="AV277" s="843"/>
      <c r="AW277" s="843"/>
      <c r="AX277" s="844"/>
    </row>
    <row r="278" spans="1:50" ht="12.6" customHeight="1" x14ac:dyDescent="0.25">
      <c r="A278" s="626" t="s">
        <v>505</v>
      </c>
      <c r="B278" s="593"/>
      <c r="C278" s="593"/>
      <c r="D278" s="593"/>
      <c r="E278" s="593"/>
      <c r="F278" s="593"/>
      <c r="G278" s="593"/>
      <c r="H278" s="899">
        <f>SUM(ANALYTIKAVUJ!$C$33)*-1</f>
        <v>0</v>
      </c>
      <c r="I278" s="899"/>
      <c r="J278" s="899"/>
      <c r="K278" s="899"/>
      <c r="L278" s="899"/>
      <c r="M278" s="899">
        <f>SUM(ANALYTIKAVUJ!$C$34)*-1</f>
        <v>0</v>
      </c>
      <c r="N278" s="899"/>
      <c r="O278" s="899"/>
      <c r="P278" s="899"/>
      <c r="Q278" s="899"/>
      <c r="R278" s="899">
        <f>SUM(ANALYTIKAVUJ!$C$35)*-1</f>
        <v>0</v>
      </c>
      <c r="S278" s="899"/>
      <c r="T278" s="899"/>
      <c r="U278" s="899"/>
      <c r="V278" s="899"/>
      <c r="W278" s="899">
        <f>SUM(ANALYTIKAVUJ!$C$36)*-1</f>
        <v>0</v>
      </c>
      <c r="X278" s="899"/>
      <c r="Y278" s="899"/>
      <c r="Z278" s="899"/>
      <c r="AA278" s="899"/>
      <c r="AB278" s="899">
        <f>SUM(ANALYTIKAVUJ!$C$37)*-1</f>
        <v>0</v>
      </c>
      <c r="AC278" s="899"/>
      <c r="AD278" s="899"/>
      <c r="AE278" s="899"/>
      <c r="AF278" s="899"/>
      <c r="AG278" s="899">
        <f>SUM(ANALYTIKAVUJ!$C$38)*-1</f>
        <v>0</v>
      </c>
      <c r="AH278" s="899"/>
      <c r="AI278" s="899"/>
      <c r="AJ278" s="899"/>
      <c r="AK278" s="899">
        <f>SUM('HL KNIHA VYPOC'!$G$74)*-1</f>
        <v>0</v>
      </c>
      <c r="AL278" s="899"/>
      <c r="AM278" s="899"/>
      <c r="AN278" s="899"/>
      <c r="AO278" s="899">
        <f>SUM(ANALYTIKAVUJ!$C$42)*-1</f>
        <v>0</v>
      </c>
      <c r="AP278" s="899"/>
      <c r="AQ278" s="899"/>
      <c r="AR278" s="899"/>
      <c r="AS278" s="899"/>
      <c r="AT278" s="830">
        <f>SUM(H278:AS280)</f>
        <v>0</v>
      </c>
      <c r="AU278" s="831"/>
      <c r="AV278" s="831"/>
      <c r="AW278" s="831"/>
      <c r="AX278" s="832"/>
    </row>
    <row r="279" spans="1:50" ht="12.6" customHeight="1" x14ac:dyDescent="0.25">
      <c r="A279" s="626" t="s">
        <v>1520</v>
      </c>
      <c r="B279" s="593"/>
      <c r="C279" s="593"/>
      <c r="D279" s="593"/>
      <c r="E279" s="593"/>
      <c r="F279" s="593"/>
      <c r="G279" s="593"/>
      <c r="H279" s="899"/>
      <c r="I279" s="899"/>
      <c r="J279" s="899"/>
      <c r="K279" s="899"/>
      <c r="L279" s="899"/>
      <c r="M279" s="899"/>
      <c r="N279" s="899"/>
      <c r="O279" s="899"/>
      <c r="P279" s="899"/>
      <c r="Q279" s="899"/>
      <c r="R279" s="899"/>
      <c r="S279" s="899"/>
      <c r="T279" s="899"/>
      <c r="U279" s="899"/>
      <c r="V279" s="899"/>
      <c r="W279" s="899"/>
      <c r="X279" s="899"/>
      <c r="Y279" s="899"/>
      <c r="Z279" s="899"/>
      <c r="AA279" s="899"/>
      <c r="AB279" s="899"/>
      <c r="AC279" s="899"/>
      <c r="AD279" s="899"/>
      <c r="AE279" s="899"/>
      <c r="AF279" s="899"/>
      <c r="AG279" s="899"/>
      <c r="AH279" s="899"/>
      <c r="AI279" s="899"/>
      <c r="AJ279" s="899"/>
      <c r="AK279" s="899"/>
      <c r="AL279" s="899"/>
      <c r="AM279" s="899"/>
      <c r="AN279" s="899"/>
      <c r="AO279" s="899"/>
      <c r="AP279" s="899"/>
      <c r="AQ279" s="899"/>
      <c r="AR279" s="899"/>
      <c r="AS279" s="899"/>
      <c r="AT279" s="839"/>
      <c r="AU279" s="840"/>
      <c r="AV279" s="840"/>
      <c r="AW279" s="840"/>
      <c r="AX279" s="841"/>
    </row>
    <row r="280" spans="1:50" ht="12.6" customHeight="1" x14ac:dyDescent="0.25">
      <c r="A280" s="629" t="s">
        <v>1519</v>
      </c>
      <c r="B280" s="607"/>
      <c r="C280" s="607"/>
      <c r="D280" s="607"/>
      <c r="E280" s="607"/>
      <c r="F280" s="607"/>
      <c r="G280" s="607"/>
      <c r="H280" s="899"/>
      <c r="I280" s="899"/>
      <c r="J280" s="899"/>
      <c r="K280" s="899"/>
      <c r="L280" s="899"/>
      <c r="M280" s="899"/>
      <c r="N280" s="899"/>
      <c r="O280" s="899"/>
      <c r="P280" s="899"/>
      <c r="Q280" s="899"/>
      <c r="R280" s="899"/>
      <c r="S280" s="899"/>
      <c r="T280" s="899"/>
      <c r="U280" s="899"/>
      <c r="V280" s="899"/>
      <c r="W280" s="899"/>
      <c r="X280" s="899"/>
      <c r="Y280" s="899"/>
      <c r="Z280" s="899"/>
      <c r="AA280" s="899"/>
      <c r="AB280" s="899"/>
      <c r="AC280" s="899"/>
      <c r="AD280" s="899"/>
      <c r="AE280" s="899"/>
      <c r="AF280" s="899"/>
      <c r="AG280" s="899"/>
      <c r="AH280" s="899"/>
      <c r="AI280" s="899"/>
      <c r="AJ280" s="899"/>
      <c r="AK280" s="899"/>
      <c r="AL280" s="899"/>
      <c r="AM280" s="899"/>
      <c r="AN280" s="899"/>
      <c r="AO280" s="899"/>
      <c r="AP280" s="899"/>
      <c r="AQ280" s="899"/>
      <c r="AR280" s="899"/>
      <c r="AS280" s="899"/>
      <c r="AT280" s="836"/>
      <c r="AU280" s="837"/>
      <c r="AV280" s="837"/>
      <c r="AW280" s="837"/>
      <c r="AX280" s="838"/>
    </row>
    <row r="281" spans="1:50" ht="12.6" customHeight="1" x14ac:dyDescent="0.25">
      <c r="A281" s="598" t="s">
        <v>1481</v>
      </c>
      <c r="B281" s="598"/>
      <c r="C281" s="598"/>
      <c r="D281" s="598"/>
      <c r="E281" s="598"/>
      <c r="F281" s="598"/>
      <c r="G281" s="598"/>
      <c r="H281" s="646"/>
      <c r="I281" s="646"/>
      <c r="J281" s="646"/>
      <c r="K281" s="646"/>
      <c r="L281" s="646"/>
      <c r="M281" s="646"/>
      <c r="N281" s="646"/>
      <c r="O281" s="646"/>
      <c r="P281" s="646"/>
      <c r="Q281" s="646"/>
      <c r="R281" s="646"/>
      <c r="S281" s="646"/>
      <c r="T281" s="646"/>
      <c r="U281" s="646"/>
      <c r="V281" s="646"/>
      <c r="W281" s="646"/>
      <c r="X281" s="646"/>
      <c r="Y281" s="646"/>
      <c r="Z281" s="646"/>
      <c r="AA281" s="646"/>
      <c r="AB281" s="646"/>
      <c r="AC281" s="646"/>
      <c r="AD281" s="646"/>
      <c r="AE281" s="646"/>
      <c r="AF281" s="646"/>
      <c r="AG281" s="646"/>
      <c r="AH281" s="646"/>
      <c r="AI281" s="646"/>
      <c r="AJ281" s="646"/>
      <c r="AK281" s="646"/>
      <c r="AL281" s="646"/>
      <c r="AM281" s="646"/>
      <c r="AN281" s="646"/>
      <c r="AO281" s="646"/>
      <c r="AP281" s="646"/>
      <c r="AQ281" s="646"/>
      <c r="AR281" s="646"/>
      <c r="AS281" s="646"/>
      <c r="AT281" s="646"/>
      <c r="AU281" s="646"/>
      <c r="AV281" s="646"/>
      <c r="AW281" s="646"/>
      <c r="AX281" s="645"/>
    </row>
    <row r="282" spans="1:50" ht="12.6" customHeight="1" x14ac:dyDescent="0.25">
      <c r="A282" s="624" t="s">
        <v>1524</v>
      </c>
      <c r="B282" s="604"/>
      <c r="C282" s="604"/>
      <c r="D282" s="604"/>
      <c r="E282" s="604"/>
      <c r="F282" s="604"/>
      <c r="G282" s="604"/>
      <c r="H282" s="899">
        <f>SUM(H249-H260-H271)</f>
        <v>2767366.93</v>
      </c>
      <c r="I282" s="899"/>
      <c r="J282" s="899"/>
      <c r="K282" s="899"/>
      <c r="L282" s="899"/>
      <c r="M282" s="899">
        <f>SUM(M249-M260-M271)</f>
        <v>1798736.71</v>
      </c>
      <c r="N282" s="899"/>
      <c r="O282" s="899"/>
      <c r="P282" s="899"/>
      <c r="Q282" s="899"/>
      <c r="R282" s="899">
        <f>SUM(R249-R260-R271)</f>
        <v>393487.85000000009</v>
      </c>
      <c r="S282" s="899"/>
      <c r="T282" s="899"/>
      <c r="U282" s="899"/>
      <c r="V282" s="899"/>
      <c r="W282" s="899">
        <f>SUM(W249-W260-W271)</f>
        <v>0</v>
      </c>
      <c r="X282" s="899"/>
      <c r="Y282" s="899"/>
      <c r="Z282" s="899"/>
      <c r="AA282" s="899"/>
      <c r="AB282" s="899">
        <f>SUM(AB249-AB260-AB271)</f>
        <v>0</v>
      </c>
      <c r="AC282" s="899"/>
      <c r="AD282" s="899"/>
      <c r="AE282" s="899"/>
      <c r="AF282" s="899"/>
      <c r="AG282" s="899">
        <f>SUM(AG249-AG260-AG271)</f>
        <v>0</v>
      </c>
      <c r="AH282" s="899"/>
      <c r="AI282" s="899"/>
      <c r="AJ282" s="899"/>
      <c r="AK282" s="899">
        <f>SUM(AK249-AK260-AK271)</f>
        <v>0</v>
      </c>
      <c r="AL282" s="899"/>
      <c r="AM282" s="899"/>
      <c r="AN282" s="899"/>
      <c r="AO282" s="899">
        <f>SUM(AO249-AO260-AO271)</f>
        <v>0</v>
      </c>
      <c r="AP282" s="899"/>
      <c r="AQ282" s="899"/>
      <c r="AR282" s="899"/>
      <c r="AS282" s="899"/>
      <c r="AT282" s="845">
        <f>SUM(AT249-AT260-AT271)</f>
        <v>4959591.49</v>
      </c>
      <c r="AU282" s="846"/>
      <c r="AV282" s="846"/>
      <c r="AW282" s="846"/>
      <c r="AX282" s="847"/>
    </row>
    <row r="283" spans="1:50" ht="12.6" customHeight="1" x14ac:dyDescent="0.25">
      <c r="A283" s="626" t="s">
        <v>1665</v>
      </c>
      <c r="B283" s="593"/>
      <c r="C283" s="593"/>
      <c r="D283" s="593"/>
      <c r="E283" s="593"/>
      <c r="F283" s="593"/>
      <c r="G283" s="593"/>
      <c r="H283" s="899"/>
      <c r="I283" s="899"/>
      <c r="J283" s="899"/>
      <c r="K283" s="899"/>
      <c r="L283" s="899"/>
      <c r="M283" s="899"/>
      <c r="N283" s="899"/>
      <c r="O283" s="899"/>
      <c r="P283" s="899"/>
      <c r="Q283" s="899"/>
      <c r="R283" s="899"/>
      <c r="S283" s="899"/>
      <c r="T283" s="899"/>
      <c r="U283" s="899"/>
      <c r="V283" s="899"/>
      <c r="W283" s="899"/>
      <c r="X283" s="899"/>
      <c r="Y283" s="899"/>
      <c r="Z283" s="899"/>
      <c r="AA283" s="899"/>
      <c r="AB283" s="899"/>
      <c r="AC283" s="899"/>
      <c r="AD283" s="899"/>
      <c r="AE283" s="899"/>
      <c r="AF283" s="899"/>
      <c r="AG283" s="899"/>
      <c r="AH283" s="899"/>
      <c r="AI283" s="899"/>
      <c r="AJ283" s="899"/>
      <c r="AK283" s="899"/>
      <c r="AL283" s="899"/>
      <c r="AM283" s="899"/>
      <c r="AN283" s="899"/>
      <c r="AO283" s="899"/>
      <c r="AP283" s="899"/>
      <c r="AQ283" s="899"/>
      <c r="AR283" s="899"/>
      <c r="AS283" s="899"/>
      <c r="AT283" s="848"/>
      <c r="AU283" s="849"/>
      <c r="AV283" s="849"/>
      <c r="AW283" s="849"/>
      <c r="AX283" s="850"/>
    </row>
    <row r="284" spans="1:50" ht="12.6" customHeight="1" x14ac:dyDescent="0.25">
      <c r="A284" s="626" t="s">
        <v>1520</v>
      </c>
      <c r="B284" s="593"/>
      <c r="C284" s="593"/>
      <c r="D284" s="593"/>
      <c r="E284" s="593"/>
      <c r="F284" s="593"/>
      <c r="G284" s="593"/>
      <c r="H284" s="899"/>
      <c r="I284" s="899"/>
      <c r="J284" s="899"/>
      <c r="K284" s="899"/>
      <c r="L284" s="899"/>
      <c r="M284" s="899"/>
      <c r="N284" s="899"/>
      <c r="O284" s="899"/>
      <c r="P284" s="899"/>
      <c r="Q284" s="899"/>
      <c r="R284" s="899"/>
      <c r="S284" s="899"/>
      <c r="T284" s="899"/>
      <c r="U284" s="899"/>
      <c r="V284" s="899"/>
      <c r="W284" s="899"/>
      <c r="X284" s="899"/>
      <c r="Y284" s="899"/>
      <c r="Z284" s="899"/>
      <c r="AA284" s="899"/>
      <c r="AB284" s="899"/>
      <c r="AC284" s="899"/>
      <c r="AD284" s="899"/>
      <c r="AE284" s="899"/>
      <c r="AF284" s="899"/>
      <c r="AG284" s="899"/>
      <c r="AH284" s="899"/>
      <c r="AI284" s="899"/>
      <c r="AJ284" s="899"/>
      <c r="AK284" s="899"/>
      <c r="AL284" s="899"/>
      <c r="AM284" s="899"/>
      <c r="AN284" s="899"/>
      <c r="AO284" s="899"/>
      <c r="AP284" s="899"/>
      <c r="AQ284" s="899"/>
      <c r="AR284" s="899"/>
      <c r="AS284" s="899"/>
      <c r="AT284" s="848"/>
      <c r="AU284" s="849"/>
      <c r="AV284" s="849"/>
      <c r="AW284" s="849"/>
      <c r="AX284" s="850"/>
    </row>
    <row r="285" spans="1:50" ht="12.6" customHeight="1" x14ac:dyDescent="0.25">
      <c r="A285" s="626" t="s">
        <v>1519</v>
      </c>
      <c r="B285" s="593"/>
      <c r="C285" s="593"/>
      <c r="D285" s="593"/>
      <c r="E285" s="593"/>
      <c r="F285" s="593"/>
      <c r="G285" s="593"/>
      <c r="H285" s="899"/>
      <c r="I285" s="899"/>
      <c r="J285" s="899"/>
      <c r="K285" s="899"/>
      <c r="L285" s="899"/>
      <c r="M285" s="899"/>
      <c r="N285" s="899"/>
      <c r="O285" s="899"/>
      <c r="P285" s="899"/>
      <c r="Q285" s="899"/>
      <c r="R285" s="899"/>
      <c r="S285" s="899"/>
      <c r="T285" s="899"/>
      <c r="U285" s="899"/>
      <c r="V285" s="899"/>
      <c r="W285" s="899"/>
      <c r="X285" s="899"/>
      <c r="Y285" s="899"/>
      <c r="Z285" s="899"/>
      <c r="AA285" s="899"/>
      <c r="AB285" s="899"/>
      <c r="AC285" s="899"/>
      <c r="AD285" s="899"/>
      <c r="AE285" s="899"/>
      <c r="AF285" s="899"/>
      <c r="AG285" s="899"/>
      <c r="AH285" s="899"/>
      <c r="AI285" s="899"/>
      <c r="AJ285" s="899"/>
      <c r="AK285" s="899"/>
      <c r="AL285" s="899"/>
      <c r="AM285" s="899"/>
      <c r="AN285" s="899"/>
      <c r="AO285" s="899"/>
      <c r="AP285" s="899"/>
      <c r="AQ285" s="899"/>
      <c r="AR285" s="899"/>
      <c r="AS285" s="899"/>
      <c r="AT285" s="851"/>
      <c r="AU285" s="852"/>
      <c r="AV285" s="852"/>
      <c r="AW285" s="852"/>
      <c r="AX285" s="853"/>
    </row>
    <row r="286" spans="1:50" ht="12.6" customHeight="1" x14ac:dyDescent="0.25">
      <c r="A286" s="624" t="s">
        <v>505</v>
      </c>
      <c r="B286" s="604"/>
      <c r="C286" s="604"/>
      <c r="D286" s="604"/>
      <c r="E286" s="604"/>
      <c r="F286" s="604"/>
      <c r="G286" s="605"/>
      <c r="H286" s="899">
        <f>SUM(H256-H267-H278)</f>
        <v>2767366.93</v>
      </c>
      <c r="I286" s="899"/>
      <c r="J286" s="899"/>
      <c r="K286" s="899"/>
      <c r="L286" s="899"/>
      <c r="M286" s="899">
        <f>SUM(M256-M267-M278)</f>
        <v>1632388.71</v>
      </c>
      <c r="N286" s="899"/>
      <c r="O286" s="899"/>
      <c r="P286" s="899"/>
      <c r="Q286" s="899"/>
      <c r="R286" s="899">
        <f>SUM(R256-R267-R278)</f>
        <v>407281.85000000009</v>
      </c>
      <c r="S286" s="899"/>
      <c r="T286" s="899"/>
      <c r="U286" s="899"/>
      <c r="V286" s="899"/>
      <c r="W286" s="899">
        <f>SUM(W256-W267-W278)</f>
        <v>0</v>
      </c>
      <c r="X286" s="899"/>
      <c r="Y286" s="899"/>
      <c r="Z286" s="899"/>
      <c r="AA286" s="899"/>
      <c r="AB286" s="899">
        <f>SUM(AB256-AB267-AB278)</f>
        <v>0</v>
      </c>
      <c r="AC286" s="899"/>
      <c r="AD286" s="899"/>
      <c r="AE286" s="899"/>
      <c r="AF286" s="899"/>
      <c r="AG286" s="899">
        <f>SUM(AG256-AG267-AG278)</f>
        <v>0</v>
      </c>
      <c r="AH286" s="899"/>
      <c r="AI286" s="899"/>
      <c r="AJ286" s="899"/>
      <c r="AK286" s="899">
        <f>SUM(AK256-AK267-AK278)</f>
        <v>0</v>
      </c>
      <c r="AL286" s="899"/>
      <c r="AM286" s="899"/>
      <c r="AN286" s="899"/>
      <c r="AO286" s="899">
        <f>SUM(AO256-AO267-AO278)</f>
        <v>0</v>
      </c>
      <c r="AP286" s="899"/>
      <c r="AQ286" s="899"/>
      <c r="AR286" s="899"/>
      <c r="AS286" s="899"/>
      <c r="AT286" s="845">
        <f>SUM(H286:AS288)</f>
        <v>4807037.49</v>
      </c>
      <c r="AU286" s="846"/>
      <c r="AV286" s="846"/>
      <c r="AW286" s="846"/>
      <c r="AX286" s="847"/>
    </row>
    <row r="287" spans="1:50" ht="12.6" customHeight="1" x14ac:dyDescent="0.25">
      <c r="A287" s="626" t="s">
        <v>1520</v>
      </c>
      <c r="B287" s="593"/>
      <c r="C287" s="593"/>
      <c r="D287" s="593"/>
      <c r="E287" s="593"/>
      <c r="F287" s="593"/>
      <c r="G287" s="628"/>
      <c r="H287" s="899"/>
      <c r="I287" s="899"/>
      <c r="J287" s="899"/>
      <c r="K287" s="899"/>
      <c r="L287" s="899"/>
      <c r="M287" s="899"/>
      <c r="N287" s="899"/>
      <c r="O287" s="899"/>
      <c r="P287" s="899"/>
      <c r="Q287" s="899"/>
      <c r="R287" s="899"/>
      <c r="S287" s="899"/>
      <c r="T287" s="899"/>
      <c r="U287" s="899"/>
      <c r="V287" s="899"/>
      <c r="W287" s="899"/>
      <c r="X287" s="899"/>
      <c r="Y287" s="899"/>
      <c r="Z287" s="899"/>
      <c r="AA287" s="899"/>
      <c r="AB287" s="899"/>
      <c r="AC287" s="899"/>
      <c r="AD287" s="899"/>
      <c r="AE287" s="899"/>
      <c r="AF287" s="899"/>
      <c r="AG287" s="899"/>
      <c r="AH287" s="899"/>
      <c r="AI287" s="899"/>
      <c r="AJ287" s="899"/>
      <c r="AK287" s="899"/>
      <c r="AL287" s="899"/>
      <c r="AM287" s="899"/>
      <c r="AN287" s="899"/>
      <c r="AO287" s="899"/>
      <c r="AP287" s="899"/>
      <c r="AQ287" s="899"/>
      <c r="AR287" s="899"/>
      <c r="AS287" s="899"/>
      <c r="AT287" s="848"/>
      <c r="AU287" s="849"/>
      <c r="AV287" s="849"/>
      <c r="AW287" s="849"/>
      <c r="AX287" s="850"/>
    </row>
    <row r="288" spans="1:50" ht="12.6" customHeight="1" x14ac:dyDescent="0.25">
      <c r="A288" s="629" t="s">
        <v>1519</v>
      </c>
      <c r="B288" s="607"/>
      <c r="C288" s="607"/>
      <c r="D288" s="607"/>
      <c r="E288" s="607"/>
      <c r="F288" s="607"/>
      <c r="G288" s="608"/>
      <c r="H288" s="899"/>
      <c r="I288" s="899"/>
      <c r="J288" s="899"/>
      <c r="K288" s="899"/>
      <c r="L288" s="899"/>
      <c r="M288" s="899"/>
      <c r="N288" s="899"/>
      <c r="O288" s="899"/>
      <c r="P288" s="899"/>
      <c r="Q288" s="899"/>
      <c r="R288" s="899"/>
      <c r="S288" s="899"/>
      <c r="T288" s="899"/>
      <c r="U288" s="899"/>
      <c r="V288" s="899"/>
      <c r="W288" s="899"/>
      <c r="X288" s="899"/>
      <c r="Y288" s="899"/>
      <c r="Z288" s="899"/>
      <c r="AA288" s="899"/>
      <c r="AB288" s="899"/>
      <c r="AC288" s="899"/>
      <c r="AD288" s="899"/>
      <c r="AE288" s="899"/>
      <c r="AF288" s="899"/>
      <c r="AG288" s="899"/>
      <c r="AH288" s="899"/>
      <c r="AI288" s="899"/>
      <c r="AJ288" s="899"/>
      <c r="AK288" s="899"/>
      <c r="AL288" s="899"/>
      <c r="AM288" s="899"/>
      <c r="AN288" s="899"/>
      <c r="AO288" s="899"/>
      <c r="AP288" s="899"/>
      <c r="AQ288" s="899"/>
      <c r="AR288" s="899"/>
      <c r="AS288" s="899"/>
      <c r="AT288" s="851"/>
      <c r="AU288" s="852"/>
      <c r="AV288" s="852"/>
      <c r="AW288" s="852"/>
      <c r="AX288" s="853"/>
    </row>
    <row r="289" spans="1:55" s="593" customFormat="1" ht="12.6" customHeight="1" x14ac:dyDescent="0.25"/>
    <row r="290" spans="1:55" ht="12.6" customHeight="1" x14ac:dyDescent="0.25">
      <c r="A290" s="449" t="s">
        <v>480</v>
      </c>
      <c r="B290" s="623"/>
      <c r="C290" s="623"/>
      <c r="D290" s="623"/>
      <c r="E290" s="623"/>
      <c r="F290" s="623"/>
      <c r="G290" s="623"/>
      <c r="H290" s="623"/>
      <c r="I290" s="623"/>
      <c r="J290" s="623"/>
      <c r="K290" s="623"/>
      <c r="L290" s="623"/>
      <c r="M290" s="623"/>
      <c r="N290" s="623"/>
      <c r="O290" s="623"/>
      <c r="P290" s="623"/>
      <c r="Q290" s="623"/>
      <c r="R290" s="623"/>
      <c r="S290" s="623"/>
      <c r="T290" s="623"/>
      <c r="U290" s="623"/>
      <c r="V290" s="623"/>
      <c r="W290" s="623"/>
      <c r="X290" s="623"/>
      <c r="Y290" s="623"/>
      <c r="Z290" s="623"/>
      <c r="AA290" s="623"/>
      <c r="AB290" s="623"/>
      <c r="AC290" s="623"/>
      <c r="AD290" s="623"/>
      <c r="AE290" s="623"/>
      <c r="AF290" s="623"/>
      <c r="AG290" s="623"/>
      <c r="AH290" s="623"/>
      <c r="AI290" s="623"/>
      <c r="AJ290" s="623"/>
      <c r="AK290" s="623"/>
      <c r="AL290" s="623"/>
      <c r="AM290" s="623"/>
      <c r="AN290" s="623"/>
      <c r="AO290" s="623"/>
      <c r="AP290" s="623"/>
      <c r="AQ290" s="623"/>
      <c r="AR290" s="623"/>
      <c r="AS290" s="623"/>
      <c r="AT290" s="623"/>
      <c r="AU290" s="623"/>
      <c r="AV290" s="623"/>
      <c r="AW290" s="623"/>
      <c r="AX290" s="623"/>
      <c r="AY290" s="623"/>
      <c r="AZ290" s="623"/>
      <c r="BA290" s="623"/>
      <c r="BB290" s="623"/>
    </row>
    <row r="291" spans="1:55" ht="12.6" customHeight="1" x14ac:dyDescent="0.25">
      <c r="A291" s="624"/>
      <c r="B291" s="625"/>
      <c r="C291" s="625"/>
      <c r="D291" s="625"/>
      <c r="E291" s="625"/>
      <c r="F291" s="625"/>
      <c r="G291" s="625"/>
      <c r="H291" s="940" t="s">
        <v>470</v>
      </c>
      <c r="I291" s="941"/>
      <c r="J291" s="941"/>
      <c r="K291" s="941"/>
      <c r="L291" s="941"/>
      <c r="M291" s="941"/>
      <c r="N291" s="941"/>
      <c r="O291" s="941"/>
      <c r="P291" s="941"/>
      <c r="Q291" s="941"/>
      <c r="R291" s="941"/>
      <c r="S291" s="941"/>
      <c r="T291" s="941"/>
      <c r="U291" s="941"/>
      <c r="V291" s="941"/>
      <c r="W291" s="941"/>
      <c r="X291" s="941"/>
      <c r="Y291" s="941"/>
      <c r="Z291" s="941"/>
      <c r="AA291" s="941"/>
      <c r="AB291" s="941"/>
      <c r="AC291" s="941"/>
      <c r="AD291" s="941"/>
      <c r="AE291" s="941"/>
      <c r="AF291" s="941"/>
      <c r="AG291" s="941"/>
      <c r="AH291" s="941"/>
      <c r="AI291" s="941"/>
      <c r="AJ291" s="941"/>
      <c r="AK291" s="941"/>
      <c r="AL291" s="941"/>
      <c r="AM291" s="941"/>
      <c r="AN291" s="941"/>
      <c r="AO291" s="941"/>
      <c r="AP291" s="941"/>
      <c r="AQ291" s="941"/>
      <c r="AR291" s="941"/>
      <c r="AS291" s="941"/>
      <c r="AT291" s="941"/>
      <c r="AU291" s="941"/>
      <c r="AV291" s="941"/>
      <c r="AW291" s="941"/>
      <c r="AX291" s="942"/>
      <c r="AY291" s="596"/>
      <c r="AZ291" s="596"/>
      <c r="BA291" s="596"/>
      <c r="BB291" s="596"/>
      <c r="BC291" s="593"/>
    </row>
    <row r="292" spans="1:55" ht="12.6" customHeight="1" x14ac:dyDescent="0.25">
      <c r="A292" s="626"/>
      <c r="B292" s="627"/>
      <c r="C292" s="627"/>
      <c r="D292" s="627"/>
      <c r="E292" s="627"/>
      <c r="F292" s="627"/>
      <c r="G292" s="627"/>
      <c r="H292" s="915"/>
      <c r="I292" s="915"/>
      <c r="J292" s="915"/>
      <c r="K292" s="915"/>
      <c r="L292" s="915"/>
      <c r="M292" s="915"/>
      <c r="N292" s="915"/>
      <c r="O292" s="915"/>
      <c r="P292" s="915"/>
      <c r="Q292" s="915"/>
      <c r="R292" s="915" t="s">
        <v>1816</v>
      </c>
      <c r="S292" s="915"/>
      <c r="T292" s="915"/>
      <c r="U292" s="915"/>
      <c r="V292" s="915"/>
      <c r="W292" s="915"/>
      <c r="X292" s="915"/>
      <c r="Y292" s="915"/>
      <c r="Z292" s="915"/>
      <c r="AA292" s="915"/>
      <c r="AB292" s="915"/>
      <c r="AC292" s="915"/>
      <c r="AD292" s="915"/>
      <c r="AE292" s="915"/>
      <c r="AF292" s="915"/>
      <c r="AG292" s="626"/>
      <c r="AH292" s="627"/>
      <c r="AI292" s="627"/>
      <c r="AJ292" s="641"/>
      <c r="AK292" s="626"/>
      <c r="AL292" s="627"/>
      <c r="AM292" s="627"/>
      <c r="AN292" s="641"/>
      <c r="AO292" s="626"/>
      <c r="AP292" s="627"/>
      <c r="AQ292" s="627"/>
      <c r="AR292" s="627"/>
      <c r="AS292" s="641"/>
      <c r="AT292" s="626"/>
      <c r="AU292" s="627"/>
      <c r="AV292" s="627"/>
      <c r="AW292" s="627"/>
      <c r="AX292" s="628"/>
    </row>
    <row r="293" spans="1:55" ht="12.6" customHeight="1" x14ac:dyDescent="0.25">
      <c r="A293" s="626"/>
      <c r="B293" s="627"/>
      <c r="C293" s="627"/>
      <c r="D293" s="627"/>
      <c r="E293" s="627"/>
      <c r="F293" s="627"/>
      <c r="G293" s="627"/>
      <c r="H293" s="915"/>
      <c r="I293" s="915"/>
      <c r="J293" s="915"/>
      <c r="K293" s="915"/>
      <c r="L293" s="915"/>
      <c r="M293" s="915"/>
      <c r="N293" s="915"/>
      <c r="O293" s="915"/>
      <c r="P293" s="915"/>
      <c r="Q293" s="915"/>
      <c r="R293" s="915" t="s">
        <v>1815</v>
      </c>
      <c r="S293" s="915"/>
      <c r="T293" s="915"/>
      <c r="U293" s="915"/>
      <c r="V293" s="915"/>
      <c r="W293" s="915"/>
      <c r="X293" s="915"/>
      <c r="Y293" s="915"/>
      <c r="Z293" s="915"/>
      <c r="AA293" s="915"/>
      <c r="AB293" s="915"/>
      <c r="AC293" s="915"/>
      <c r="AD293" s="915"/>
      <c r="AE293" s="915"/>
      <c r="AF293" s="915"/>
      <c r="AG293" s="626"/>
      <c r="AH293" s="627"/>
      <c r="AI293" s="627"/>
      <c r="AJ293" s="641"/>
      <c r="AK293" s="626"/>
      <c r="AL293" s="627"/>
      <c r="AM293" s="627"/>
      <c r="AN293" s="641"/>
      <c r="AO293" s="787" t="s">
        <v>1789</v>
      </c>
      <c r="AP293" s="788"/>
      <c r="AQ293" s="788"/>
      <c r="AR293" s="788"/>
      <c r="AS293" s="789"/>
      <c r="AT293" s="626"/>
      <c r="AU293" s="627"/>
      <c r="AV293" s="627"/>
      <c r="AW293" s="627"/>
      <c r="AX293" s="628"/>
    </row>
    <row r="294" spans="1:55" ht="12.6" customHeight="1" x14ac:dyDescent="0.25">
      <c r="A294" s="787" t="s">
        <v>1788</v>
      </c>
      <c r="B294" s="788"/>
      <c r="C294" s="788"/>
      <c r="D294" s="788"/>
      <c r="E294" s="788"/>
      <c r="F294" s="788"/>
      <c r="G294" s="788"/>
      <c r="H294" s="915"/>
      <c r="I294" s="915"/>
      <c r="J294" s="915"/>
      <c r="K294" s="915"/>
      <c r="L294" s="915"/>
      <c r="M294" s="915"/>
      <c r="N294" s="915"/>
      <c r="O294" s="915"/>
      <c r="P294" s="915"/>
      <c r="Q294" s="915"/>
      <c r="R294" s="915" t="s">
        <v>1800</v>
      </c>
      <c r="S294" s="915"/>
      <c r="T294" s="915"/>
      <c r="U294" s="915"/>
      <c r="V294" s="915"/>
      <c r="W294" s="915" t="s">
        <v>1814</v>
      </c>
      <c r="X294" s="915"/>
      <c r="Y294" s="915"/>
      <c r="Z294" s="915"/>
      <c r="AA294" s="915"/>
      <c r="AB294" s="915"/>
      <c r="AC294" s="915"/>
      <c r="AD294" s="915"/>
      <c r="AE294" s="915"/>
      <c r="AF294" s="915"/>
      <c r="AG294" s="626"/>
      <c r="AH294" s="627"/>
      <c r="AI294" s="627"/>
      <c r="AJ294" s="641"/>
      <c r="AK294" s="626"/>
      <c r="AL294" s="627"/>
      <c r="AM294" s="627"/>
      <c r="AN294" s="641"/>
      <c r="AO294" s="787" t="s">
        <v>1786</v>
      </c>
      <c r="AP294" s="788"/>
      <c r="AQ294" s="788"/>
      <c r="AR294" s="788"/>
      <c r="AS294" s="789"/>
      <c r="AT294" s="626"/>
      <c r="AU294" s="627"/>
      <c r="AV294" s="627"/>
      <c r="AW294" s="627"/>
      <c r="AX294" s="628"/>
    </row>
    <row r="295" spans="1:55" ht="12.6" customHeight="1" x14ac:dyDescent="0.25">
      <c r="A295" s="787" t="s">
        <v>1813</v>
      </c>
      <c r="B295" s="788"/>
      <c r="C295" s="788"/>
      <c r="D295" s="788"/>
      <c r="E295" s="788"/>
      <c r="F295" s="788"/>
      <c r="G295" s="788"/>
      <c r="H295" s="915" t="s">
        <v>957</v>
      </c>
      <c r="I295" s="915"/>
      <c r="J295" s="915"/>
      <c r="K295" s="915"/>
      <c r="L295" s="915"/>
      <c r="M295" s="915" t="s">
        <v>939</v>
      </c>
      <c r="N295" s="915"/>
      <c r="O295" s="915"/>
      <c r="P295" s="915"/>
      <c r="Q295" s="915"/>
      <c r="R295" s="915" t="s">
        <v>1812</v>
      </c>
      <c r="S295" s="915"/>
      <c r="T295" s="915"/>
      <c r="U295" s="915"/>
      <c r="V295" s="915"/>
      <c r="W295" s="915" t="s">
        <v>1811</v>
      </c>
      <c r="X295" s="915"/>
      <c r="Y295" s="915"/>
      <c r="Z295" s="915"/>
      <c r="AA295" s="915"/>
      <c r="AB295" s="915" t="s">
        <v>1810</v>
      </c>
      <c r="AC295" s="915"/>
      <c r="AD295" s="915"/>
      <c r="AE295" s="915"/>
      <c r="AF295" s="915"/>
      <c r="AG295" s="787"/>
      <c r="AH295" s="788"/>
      <c r="AI295" s="788"/>
      <c r="AJ295" s="789"/>
      <c r="AK295" s="787" t="s">
        <v>1783</v>
      </c>
      <c r="AL295" s="788"/>
      <c r="AM295" s="788"/>
      <c r="AN295" s="789"/>
      <c r="AO295" s="787" t="s">
        <v>1782</v>
      </c>
      <c r="AP295" s="788"/>
      <c r="AQ295" s="788"/>
      <c r="AR295" s="788"/>
      <c r="AS295" s="789"/>
      <c r="AT295" s="787" t="s">
        <v>479</v>
      </c>
      <c r="AU295" s="788"/>
      <c r="AV295" s="788"/>
      <c r="AW295" s="788"/>
      <c r="AX295" s="628"/>
    </row>
    <row r="296" spans="1:55" ht="12.6" customHeight="1" x14ac:dyDescent="0.25">
      <c r="A296" s="626"/>
      <c r="B296" s="627"/>
      <c r="C296" s="627"/>
      <c r="D296" s="627"/>
      <c r="E296" s="627"/>
      <c r="F296" s="627"/>
      <c r="G296" s="627"/>
      <c r="H296" s="915"/>
      <c r="I296" s="915"/>
      <c r="J296" s="915"/>
      <c r="K296" s="915"/>
      <c r="L296" s="915"/>
      <c r="M296" s="915"/>
      <c r="N296" s="915"/>
      <c r="O296" s="915"/>
      <c r="P296" s="915"/>
      <c r="Q296" s="915"/>
      <c r="R296" s="915" t="s">
        <v>800</v>
      </c>
      <c r="S296" s="915"/>
      <c r="T296" s="915"/>
      <c r="U296" s="915"/>
      <c r="V296" s="915"/>
      <c r="W296" s="915" t="s">
        <v>1809</v>
      </c>
      <c r="X296" s="915"/>
      <c r="Y296" s="915"/>
      <c r="Z296" s="915"/>
      <c r="AA296" s="915"/>
      <c r="AB296" s="915" t="s">
        <v>1808</v>
      </c>
      <c r="AC296" s="915"/>
      <c r="AD296" s="915"/>
      <c r="AE296" s="915"/>
      <c r="AF296" s="915"/>
      <c r="AG296" s="787" t="s">
        <v>1807</v>
      </c>
      <c r="AH296" s="788"/>
      <c r="AI296" s="788"/>
      <c r="AJ296" s="789"/>
      <c r="AK296" s="787" t="s">
        <v>1780</v>
      </c>
      <c r="AL296" s="788"/>
      <c r="AM296" s="788"/>
      <c r="AN296" s="789"/>
      <c r="AO296" s="787" t="s">
        <v>3575</v>
      </c>
      <c r="AP296" s="788"/>
      <c r="AQ296" s="788"/>
      <c r="AR296" s="788"/>
      <c r="AS296" s="789"/>
      <c r="AT296" s="626"/>
      <c r="AU296" s="627"/>
      <c r="AV296" s="627"/>
      <c r="AW296" s="627"/>
      <c r="AX296" s="628"/>
    </row>
    <row r="297" spans="1:55" ht="12.6" customHeight="1" x14ac:dyDescent="0.25">
      <c r="A297" s="626"/>
      <c r="B297" s="627"/>
      <c r="C297" s="627"/>
      <c r="D297" s="627"/>
      <c r="E297" s="627"/>
      <c r="F297" s="627"/>
      <c r="G297" s="627"/>
      <c r="H297" s="915"/>
      <c r="I297" s="915"/>
      <c r="J297" s="915"/>
      <c r="K297" s="915"/>
      <c r="L297" s="915"/>
      <c r="M297" s="915"/>
      <c r="N297" s="915"/>
      <c r="O297" s="915"/>
      <c r="P297" s="915"/>
      <c r="Q297" s="915"/>
      <c r="R297" s="915" t="s">
        <v>1805</v>
      </c>
      <c r="S297" s="915"/>
      <c r="T297" s="915"/>
      <c r="U297" s="915"/>
      <c r="V297" s="915"/>
      <c r="W297" s="915" t="s">
        <v>1804</v>
      </c>
      <c r="X297" s="915"/>
      <c r="Y297" s="915"/>
      <c r="Z297" s="915"/>
      <c r="AA297" s="915"/>
      <c r="AB297" s="915" t="s">
        <v>1803</v>
      </c>
      <c r="AC297" s="915"/>
      <c r="AD297" s="915"/>
      <c r="AE297" s="915"/>
      <c r="AF297" s="915"/>
      <c r="AG297" s="787" t="s">
        <v>1802</v>
      </c>
      <c r="AH297" s="788"/>
      <c r="AI297" s="788"/>
      <c r="AJ297" s="789"/>
      <c r="AK297" s="787" t="s">
        <v>1779</v>
      </c>
      <c r="AL297" s="788"/>
      <c r="AM297" s="788"/>
      <c r="AN297" s="789"/>
      <c r="AO297" s="787" t="s">
        <v>1801</v>
      </c>
      <c r="AP297" s="788"/>
      <c r="AQ297" s="788"/>
      <c r="AR297" s="788"/>
      <c r="AS297" s="789"/>
      <c r="AT297" s="626"/>
      <c r="AU297" s="627"/>
      <c r="AV297" s="627"/>
      <c r="AW297" s="627"/>
      <c r="AX297" s="628"/>
    </row>
    <row r="298" spans="1:55" ht="12.6" customHeight="1" x14ac:dyDescent="0.25">
      <c r="A298" s="626"/>
      <c r="B298" s="627"/>
      <c r="C298" s="627"/>
      <c r="D298" s="627"/>
      <c r="E298" s="627"/>
      <c r="F298" s="627"/>
      <c r="G298" s="627"/>
      <c r="H298" s="915"/>
      <c r="I298" s="915"/>
      <c r="J298" s="915"/>
      <c r="K298" s="915"/>
      <c r="L298" s="915"/>
      <c r="M298" s="915"/>
      <c r="N298" s="915"/>
      <c r="O298" s="915"/>
      <c r="P298" s="915"/>
      <c r="Q298" s="915"/>
      <c r="R298" s="915" t="s">
        <v>1800</v>
      </c>
      <c r="S298" s="915"/>
      <c r="T298" s="915"/>
      <c r="U298" s="915"/>
      <c r="V298" s="915"/>
      <c r="W298" s="915" t="s">
        <v>1799</v>
      </c>
      <c r="X298" s="915"/>
      <c r="Y298" s="915"/>
      <c r="Z298" s="915"/>
      <c r="AA298" s="915"/>
      <c r="AB298" s="915" t="s">
        <v>1798</v>
      </c>
      <c r="AC298" s="915"/>
      <c r="AD298" s="915"/>
      <c r="AE298" s="915"/>
      <c r="AF298" s="915"/>
      <c r="AG298" s="787" t="s">
        <v>1797</v>
      </c>
      <c r="AH298" s="788"/>
      <c r="AI298" s="788"/>
      <c r="AJ298" s="789"/>
      <c r="AK298" s="787" t="s">
        <v>1797</v>
      </c>
      <c r="AL298" s="788"/>
      <c r="AM298" s="788"/>
      <c r="AN298" s="789"/>
      <c r="AO298" s="787" t="s">
        <v>1797</v>
      </c>
      <c r="AP298" s="788"/>
      <c r="AQ298" s="788"/>
      <c r="AR298" s="788"/>
      <c r="AS298" s="789"/>
      <c r="AT298" s="626"/>
      <c r="AU298" s="627"/>
      <c r="AV298" s="627"/>
      <c r="AW298" s="627"/>
      <c r="AX298" s="628"/>
    </row>
    <row r="299" spans="1:55" ht="12.6" customHeight="1" x14ac:dyDescent="0.25">
      <c r="A299" s="626"/>
      <c r="B299" s="627"/>
      <c r="C299" s="627"/>
      <c r="D299" s="627"/>
      <c r="E299" s="627"/>
      <c r="F299" s="627"/>
      <c r="G299" s="627"/>
      <c r="H299" s="915"/>
      <c r="I299" s="915"/>
      <c r="J299" s="915"/>
      <c r="K299" s="915"/>
      <c r="L299" s="915"/>
      <c r="M299" s="915"/>
      <c r="N299" s="915"/>
      <c r="O299" s="915"/>
      <c r="P299" s="915"/>
      <c r="Q299" s="915"/>
      <c r="R299" s="915" t="s">
        <v>1796</v>
      </c>
      <c r="S299" s="915"/>
      <c r="T299" s="915"/>
      <c r="U299" s="915"/>
      <c r="V299" s="915"/>
      <c r="W299" s="915"/>
      <c r="X299" s="915"/>
      <c r="Y299" s="915"/>
      <c r="Z299" s="915"/>
      <c r="AA299" s="915"/>
      <c r="AB299" s="915"/>
      <c r="AC299" s="915"/>
      <c r="AD299" s="915"/>
      <c r="AE299" s="915"/>
      <c r="AF299" s="915"/>
      <c r="AG299" s="626"/>
      <c r="AH299" s="627"/>
      <c r="AI299" s="627"/>
      <c r="AJ299" s="641"/>
      <c r="AK299" s="626"/>
      <c r="AL299" s="627"/>
      <c r="AM299" s="627"/>
      <c r="AN299" s="641"/>
      <c r="AO299" s="626"/>
      <c r="AP299" s="627"/>
      <c r="AQ299" s="627"/>
      <c r="AR299" s="627"/>
      <c r="AS299" s="641"/>
      <c r="AT299" s="626"/>
      <c r="AU299" s="627"/>
      <c r="AV299" s="627"/>
      <c r="AW299" s="627"/>
      <c r="AX299" s="628"/>
    </row>
    <row r="300" spans="1:55" ht="12.6" customHeight="1" x14ac:dyDescent="0.25">
      <c r="A300" s="626"/>
      <c r="B300" s="627"/>
      <c r="C300" s="627"/>
      <c r="D300" s="627"/>
      <c r="E300" s="627"/>
      <c r="F300" s="627"/>
      <c r="G300" s="627"/>
      <c r="H300" s="915"/>
      <c r="I300" s="915"/>
      <c r="J300" s="915"/>
      <c r="K300" s="915"/>
      <c r="L300" s="915"/>
      <c r="M300" s="915"/>
      <c r="N300" s="915"/>
      <c r="O300" s="915"/>
      <c r="P300" s="915"/>
      <c r="Q300" s="915"/>
      <c r="R300" s="915" t="s">
        <v>1795</v>
      </c>
      <c r="S300" s="915"/>
      <c r="T300" s="915"/>
      <c r="U300" s="915"/>
      <c r="V300" s="915"/>
      <c r="W300" s="915"/>
      <c r="X300" s="915"/>
      <c r="Y300" s="915"/>
      <c r="Z300" s="915"/>
      <c r="AA300" s="915"/>
      <c r="AB300" s="915"/>
      <c r="AC300" s="915"/>
      <c r="AD300" s="915"/>
      <c r="AE300" s="915"/>
      <c r="AF300" s="915"/>
      <c r="AG300" s="626"/>
      <c r="AH300" s="627"/>
      <c r="AI300" s="627"/>
      <c r="AJ300" s="641"/>
      <c r="AK300" s="626"/>
      <c r="AL300" s="627"/>
      <c r="AM300" s="627"/>
      <c r="AN300" s="641"/>
      <c r="AO300" s="626"/>
      <c r="AP300" s="627"/>
      <c r="AQ300" s="627"/>
      <c r="AR300" s="627"/>
      <c r="AS300" s="641"/>
      <c r="AT300" s="626"/>
      <c r="AU300" s="627"/>
      <c r="AV300" s="627"/>
      <c r="AW300" s="627"/>
      <c r="AX300" s="628"/>
    </row>
    <row r="301" spans="1:55" ht="12.6" customHeight="1" x14ac:dyDescent="0.25">
      <c r="A301" s="784" t="s">
        <v>800</v>
      </c>
      <c r="B301" s="785"/>
      <c r="C301" s="785"/>
      <c r="D301" s="785"/>
      <c r="E301" s="785"/>
      <c r="F301" s="785"/>
      <c r="G301" s="785"/>
      <c r="H301" s="954" t="s">
        <v>801</v>
      </c>
      <c r="I301" s="954"/>
      <c r="J301" s="954"/>
      <c r="K301" s="954"/>
      <c r="L301" s="954"/>
      <c r="M301" s="954" t="s">
        <v>802</v>
      </c>
      <c r="N301" s="954"/>
      <c r="O301" s="954"/>
      <c r="P301" s="954"/>
      <c r="Q301" s="954"/>
      <c r="R301" s="954" t="s">
        <v>477</v>
      </c>
      <c r="S301" s="954"/>
      <c r="T301" s="954"/>
      <c r="U301" s="954"/>
      <c r="V301" s="954"/>
      <c r="W301" s="954" t="s">
        <v>478</v>
      </c>
      <c r="X301" s="954"/>
      <c r="Y301" s="954"/>
      <c r="Z301" s="954"/>
      <c r="AA301" s="954"/>
      <c r="AB301" s="954" t="s">
        <v>481</v>
      </c>
      <c r="AC301" s="954"/>
      <c r="AD301" s="954"/>
      <c r="AE301" s="954"/>
      <c r="AF301" s="954"/>
      <c r="AG301" s="784" t="s">
        <v>1478</v>
      </c>
      <c r="AH301" s="785"/>
      <c r="AI301" s="785"/>
      <c r="AJ301" s="786"/>
      <c r="AK301" s="784" t="s">
        <v>1479</v>
      </c>
      <c r="AL301" s="785"/>
      <c r="AM301" s="785"/>
      <c r="AN301" s="786"/>
      <c r="AO301" s="784" t="s">
        <v>1480</v>
      </c>
      <c r="AP301" s="785"/>
      <c r="AQ301" s="785"/>
      <c r="AR301" s="785"/>
      <c r="AS301" s="786"/>
      <c r="AT301" s="784" t="s">
        <v>1483</v>
      </c>
      <c r="AU301" s="785"/>
      <c r="AV301" s="785"/>
      <c r="AW301" s="785"/>
      <c r="AX301" s="628"/>
    </row>
    <row r="302" spans="1:55" ht="12.6" customHeight="1" x14ac:dyDescent="0.25">
      <c r="A302" s="593" t="s">
        <v>1778</v>
      </c>
      <c r="B302" s="593"/>
      <c r="C302" s="593"/>
      <c r="D302" s="593"/>
      <c r="E302" s="593"/>
      <c r="F302" s="593"/>
      <c r="G302" s="593"/>
      <c r="H302" s="593"/>
      <c r="I302" s="593"/>
      <c r="J302" s="593"/>
      <c r="K302" s="593"/>
      <c r="L302" s="593"/>
      <c r="M302" s="593"/>
      <c r="N302" s="593"/>
      <c r="O302" s="593"/>
      <c r="P302" s="593"/>
      <c r="Q302" s="593"/>
      <c r="R302" s="593"/>
      <c r="S302" s="593"/>
      <c r="T302" s="593"/>
      <c r="U302" s="593"/>
      <c r="V302" s="593"/>
      <c r="W302" s="593"/>
      <c r="X302" s="593"/>
      <c r="Y302" s="593"/>
      <c r="Z302" s="593"/>
      <c r="AA302" s="593"/>
      <c r="AB302" s="593"/>
      <c r="AC302" s="593"/>
      <c r="AD302" s="593"/>
      <c r="AE302" s="593"/>
      <c r="AF302" s="593"/>
      <c r="AG302" s="593"/>
      <c r="AH302" s="593"/>
      <c r="AI302" s="593"/>
      <c r="AJ302" s="593"/>
      <c r="AK302" s="593"/>
      <c r="AL302" s="593"/>
      <c r="AM302" s="593"/>
      <c r="AN302" s="593"/>
      <c r="AO302" s="593"/>
      <c r="AP302" s="593"/>
      <c r="AQ302" s="593"/>
      <c r="AR302" s="593"/>
      <c r="AS302" s="593"/>
      <c r="AT302" s="593"/>
      <c r="AU302" s="593"/>
      <c r="AV302" s="593"/>
      <c r="AW302" s="593"/>
      <c r="AX302" s="599"/>
    </row>
    <row r="303" spans="1:55" ht="12.6" customHeight="1" x14ac:dyDescent="0.25">
      <c r="A303" s="624" t="s">
        <v>1524</v>
      </c>
      <c r="B303" s="642"/>
      <c r="C303" s="604"/>
      <c r="D303" s="604"/>
      <c r="E303" s="604"/>
      <c r="F303" s="604"/>
      <c r="G303" s="604"/>
      <c r="H303" s="899">
        <f>SUM('HL KNIHA VYPOC'!$H$26)</f>
        <v>1621425.93</v>
      </c>
      <c r="I303" s="899"/>
      <c r="J303" s="899"/>
      <c r="K303" s="899"/>
      <c r="L303" s="899"/>
      <c r="M303" s="899">
        <f>SUM('HL KNIHA VYPOC'!$H$16)</f>
        <v>3342319.06</v>
      </c>
      <c r="N303" s="899"/>
      <c r="O303" s="899"/>
      <c r="P303" s="899"/>
      <c r="Q303" s="899"/>
      <c r="R303" s="899">
        <f>SUM('HL KNIHA VYPOC'!$H$17)</f>
        <v>2479362.6800000002</v>
      </c>
      <c r="S303" s="899"/>
      <c r="T303" s="899"/>
      <c r="U303" s="899"/>
      <c r="V303" s="899"/>
      <c r="W303" s="899">
        <f>SUM('HL KNIHA VYPOC'!$H$20)</f>
        <v>0</v>
      </c>
      <c r="X303" s="899"/>
      <c r="Y303" s="899"/>
      <c r="Z303" s="899"/>
      <c r="AA303" s="899"/>
      <c r="AB303" s="899">
        <f>SUM('HL KNIHA VYPOC'!$H$21)</f>
        <v>0</v>
      </c>
      <c r="AC303" s="899"/>
      <c r="AD303" s="899"/>
      <c r="AE303" s="899"/>
      <c r="AF303" s="899"/>
      <c r="AG303" s="899">
        <f>SUM('HL KNIHA VYPOC'!$H$22+'HL KNIHA VYPOC'!$H$23)</f>
        <v>0</v>
      </c>
      <c r="AH303" s="899"/>
      <c r="AI303" s="899"/>
      <c r="AJ303" s="899"/>
      <c r="AK303" s="899">
        <f>SUM('HL KNIHA VYPOC'!$H$32)</f>
        <v>31215.4</v>
      </c>
      <c r="AL303" s="899"/>
      <c r="AM303" s="899"/>
      <c r="AN303" s="899"/>
      <c r="AO303" s="899">
        <f>SUM('HL KNIHA VYPOC'!$H$38)</f>
        <v>0</v>
      </c>
      <c r="AP303" s="899"/>
      <c r="AQ303" s="899"/>
      <c r="AR303" s="899"/>
      <c r="AS303" s="899"/>
      <c r="AT303" s="845">
        <f>SUM(H303:AS306)</f>
        <v>7474323.0700000003</v>
      </c>
      <c r="AU303" s="846"/>
      <c r="AV303" s="846"/>
      <c r="AW303" s="846"/>
      <c r="AX303" s="847"/>
    </row>
    <row r="304" spans="1:55" ht="12.6" customHeight="1" x14ac:dyDescent="0.25">
      <c r="A304" s="626" t="s">
        <v>1665</v>
      </c>
      <c r="B304" s="634"/>
      <c r="C304" s="593"/>
      <c r="D304" s="593"/>
      <c r="E304" s="593"/>
      <c r="F304" s="593"/>
      <c r="G304" s="593"/>
      <c r="H304" s="899"/>
      <c r="I304" s="899"/>
      <c r="J304" s="899"/>
      <c r="K304" s="899"/>
      <c r="L304" s="899"/>
      <c r="M304" s="899"/>
      <c r="N304" s="899"/>
      <c r="O304" s="899"/>
      <c r="P304" s="899"/>
      <c r="Q304" s="899"/>
      <c r="R304" s="899"/>
      <c r="S304" s="899"/>
      <c r="T304" s="899"/>
      <c r="U304" s="899"/>
      <c r="V304" s="899"/>
      <c r="W304" s="899"/>
      <c r="X304" s="899"/>
      <c r="Y304" s="899"/>
      <c r="Z304" s="899"/>
      <c r="AA304" s="899"/>
      <c r="AB304" s="899"/>
      <c r="AC304" s="899"/>
      <c r="AD304" s="899"/>
      <c r="AE304" s="899"/>
      <c r="AF304" s="899"/>
      <c r="AG304" s="899"/>
      <c r="AH304" s="899"/>
      <c r="AI304" s="899"/>
      <c r="AJ304" s="899"/>
      <c r="AK304" s="899"/>
      <c r="AL304" s="899"/>
      <c r="AM304" s="899"/>
      <c r="AN304" s="899"/>
      <c r="AO304" s="899"/>
      <c r="AP304" s="899"/>
      <c r="AQ304" s="899"/>
      <c r="AR304" s="899"/>
      <c r="AS304" s="899"/>
      <c r="AT304" s="848"/>
      <c r="AU304" s="849"/>
      <c r="AV304" s="849"/>
      <c r="AW304" s="849"/>
      <c r="AX304" s="850"/>
    </row>
    <row r="305" spans="1:50" ht="12.6" customHeight="1" x14ac:dyDescent="0.25">
      <c r="A305" s="626" t="s">
        <v>1520</v>
      </c>
      <c r="B305" s="634"/>
      <c r="C305" s="593"/>
      <c r="D305" s="593"/>
      <c r="E305" s="593"/>
      <c r="F305" s="593"/>
      <c r="G305" s="593"/>
      <c r="H305" s="899"/>
      <c r="I305" s="899"/>
      <c r="J305" s="899"/>
      <c r="K305" s="899"/>
      <c r="L305" s="899"/>
      <c r="M305" s="899"/>
      <c r="N305" s="899"/>
      <c r="O305" s="899"/>
      <c r="P305" s="899"/>
      <c r="Q305" s="899"/>
      <c r="R305" s="899"/>
      <c r="S305" s="899"/>
      <c r="T305" s="899"/>
      <c r="U305" s="899"/>
      <c r="V305" s="899"/>
      <c r="W305" s="899"/>
      <c r="X305" s="899"/>
      <c r="Y305" s="899"/>
      <c r="Z305" s="899"/>
      <c r="AA305" s="899"/>
      <c r="AB305" s="899"/>
      <c r="AC305" s="899"/>
      <c r="AD305" s="899"/>
      <c r="AE305" s="899"/>
      <c r="AF305" s="899"/>
      <c r="AG305" s="899"/>
      <c r="AH305" s="899"/>
      <c r="AI305" s="899"/>
      <c r="AJ305" s="899"/>
      <c r="AK305" s="899"/>
      <c r="AL305" s="899"/>
      <c r="AM305" s="899"/>
      <c r="AN305" s="899"/>
      <c r="AO305" s="899"/>
      <c r="AP305" s="899"/>
      <c r="AQ305" s="899"/>
      <c r="AR305" s="899"/>
      <c r="AS305" s="899"/>
      <c r="AT305" s="848"/>
      <c r="AU305" s="849"/>
      <c r="AV305" s="849"/>
      <c r="AW305" s="849"/>
      <c r="AX305" s="850"/>
    </row>
    <row r="306" spans="1:50" ht="12.6" customHeight="1" x14ac:dyDescent="0.25">
      <c r="A306" s="626" t="s">
        <v>1519</v>
      </c>
      <c r="B306" s="634"/>
      <c r="C306" s="593"/>
      <c r="D306" s="593"/>
      <c r="E306" s="593"/>
      <c r="F306" s="593"/>
      <c r="G306" s="593"/>
      <c r="H306" s="899"/>
      <c r="I306" s="899"/>
      <c r="J306" s="899"/>
      <c r="K306" s="899"/>
      <c r="L306" s="899"/>
      <c r="M306" s="899"/>
      <c r="N306" s="899"/>
      <c r="O306" s="899"/>
      <c r="P306" s="899"/>
      <c r="Q306" s="899"/>
      <c r="R306" s="899"/>
      <c r="S306" s="899"/>
      <c r="T306" s="899"/>
      <c r="U306" s="899"/>
      <c r="V306" s="899"/>
      <c r="W306" s="899"/>
      <c r="X306" s="899"/>
      <c r="Y306" s="899"/>
      <c r="Z306" s="899"/>
      <c r="AA306" s="899"/>
      <c r="AB306" s="899"/>
      <c r="AC306" s="899"/>
      <c r="AD306" s="899"/>
      <c r="AE306" s="899"/>
      <c r="AF306" s="899"/>
      <c r="AG306" s="899"/>
      <c r="AH306" s="899"/>
      <c r="AI306" s="899"/>
      <c r="AJ306" s="899"/>
      <c r="AK306" s="899"/>
      <c r="AL306" s="899"/>
      <c r="AM306" s="899"/>
      <c r="AN306" s="899"/>
      <c r="AO306" s="899"/>
      <c r="AP306" s="899"/>
      <c r="AQ306" s="899"/>
      <c r="AR306" s="899"/>
      <c r="AS306" s="899"/>
      <c r="AT306" s="851"/>
      <c r="AU306" s="852"/>
      <c r="AV306" s="852"/>
      <c r="AW306" s="852"/>
      <c r="AX306" s="853"/>
    </row>
    <row r="307" spans="1:50" ht="12.6" customHeight="1" x14ac:dyDescent="0.25">
      <c r="A307" s="597" t="s">
        <v>511</v>
      </c>
      <c r="B307" s="633"/>
      <c r="C307" s="598"/>
      <c r="D307" s="598"/>
      <c r="E307" s="598"/>
      <c r="F307" s="598"/>
      <c r="G307" s="598"/>
      <c r="H307" s="899">
        <f>SUM('HL KNIHA VYPOC'!$I$26)</f>
        <v>1145941</v>
      </c>
      <c r="I307" s="899"/>
      <c r="J307" s="899"/>
      <c r="K307" s="899"/>
      <c r="L307" s="899"/>
      <c r="M307" s="899">
        <f>SUM('HL KNIHA VYPOC'!$I$16)</f>
        <v>0</v>
      </c>
      <c r="N307" s="899"/>
      <c r="O307" s="899"/>
      <c r="P307" s="899"/>
      <c r="Q307" s="899"/>
      <c r="R307" s="899">
        <f>SUM('HL KNIHA VYPOC'!$I$17)</f>
        <v>232598.74</v>
      </c>
      <c r="S307" s="899"/>
      <c r="T307" s="899"/>
      <c r="U307" s="899"/>
      <c r="V307" s="899"/>
      <c r="W307" s="899">
        <f>SUM('HL KNIHA VYPOC'!$I$20)</f>
        <v>0</v>
      </c>
      <c r="X307" s="899"/>
      <c r="Y307" s="899"/>
      <c r="Z307" s="899"/>
      <c r="AA307" s="899"/>
      <c r="AB307" s="899">
        <f>SUM('HL KNIHA VYPOC'!$I$21)</f>
        <v>0</v>
      </c>
      <c r="AC307" s="899"/>
      <c r="AD307" s="899"/>
      <c r="AE307" s="899"/>
      <c r="AF307" s="899"/>
      <c r="AG307" s="899">
        <f>SUM('HL KNIHA VYPOC'!$I$22+'HL KNIHA VYPOC'!$I$23)</f>
        <v>0</v>
      </c>
      <c r="AH307" s="899"/>
      <c r="AI307" s="899"/>
      <c r="AJ307" s="899"/>
      <c r="AK307" s="899">
        <f>SUM('HL KNIHA VYPOC'!$I$32)</f>
        <v>1346907.6</v>
      </c>
      <c r="AL307" s="899"/>
      <c r="AM307" s="899"/>
      <c r="AN307" s="899"/>
      <c r="AO307" s="899">
        <f>SUM('HL KNIHA VYPOC'!$I$38)</f>
        <v>0</v>
      </c>
      <c r="AP307" s="899"/>
      <c r="AQ307" s="899"/>
      <c r="AR307" s="899"/>
      <c r="AS307" s="899"/>
      <c r="AT307" s="842">
        <f>SUM(H307:AS307)</f>
        <v>2725447.34</v>
      </c>
      <c r="AU307" s="843"/>
      <c r="AV307" s="843"/>
      <c r="AW307" s="843"/>
      <c r="AX307" s="844"/>
    </row>
    <row r="308" spans="1:50" ht="12.6" customHeight="1" x14ac:dyDescent="0.25">
      <c r="A308" s="597" t="s">
        <v>510</v>
      </c>
      <c r="B308" s="633"/>
      <c r="C308" s="598"/>
      <c r="D308" s="598"/>
      <c r="E308" s="598"/>
      <c r="F308" s="598"/>
      <c r="G308" s="598"/>
      <c r="H308" s="899">
        <f>SUM('HL KNIHA VYPOC'!$J$26)</f>
        <v>0</v>
      </c>
      <c r="I308" s="899"/>
      <c r="J308" s="899"/>
      <c r="K308" s="899"/>
      <c r="L308" s="899"/>
      <c r="M308" s="899">
        <f>SUM('HL KNIHA VYPOC'!$J$16)</f>
        <v>0</v>
      </c>
      <c r="N308" s="899"/>
      <c r="O308" s="899"/>
      <c r="P308" s="899"/>
      <c r="Q308" s="899"/>
      <c r="R308" s="899">
        <f>SUM('HL KNIHA VYPOC'!$J$17)</f>
        <v>161166.07</v>
      </c>
      <c r="S308" s="899"/>
      <c r="T308" s="899"/>
      <c r="U308" s="899"/>
      <c r="V308" s="899"/>
      <c r="W308" s="899">
        <f>SUM('HL KNIHA VYPOC'!$J$20)</f>
        <v>0</v>
      </c>
      <c r="X308" s="899"/>
      <c r="Y308" s="899"/>
      <c r="Z308" s="899"/>
      <c r="AA308" s="899"/>
      <c r="AB308" s="899">
        <f>SUM('HL KNIHA VYPOC'!$J$21)</f>
        <v>0</v>
      </c>
      <c r="AC308" s="899"/>
      <c r="AD308" s="899"/>
      <c r="AE308" s="899"/>
      <c r="AF308" s="899"/>
      <c r="AG308" s="899">
        <f>SUM('HL KNIHA VYPOC'!$J$22+'HL KNIHA VYPOC'!$J$23)</f>
        <v>0</v>
      </c>
      <c r="AH308" s="899"/>
      <c r="AI308" s="899"/>
      <c r="AJ308" s="899"/>
      <c r="AK308" s="899">
        <f>SUM('HL KNIHA VYPOC'!$J$32)</f>
        <v>1378123</v>
      </c>
      <c r="AL308" s="899"/>
      <c r="AM308" s="899"/>
      <c r="AN308" s="899"/>
      <c r="AO308" s="899">
        <f>SUM('HL KNIHA VYPOC'!$J$38)</f>
        <v>0</v>
      </c>
      <c r="AP308" s="899"/>
      <c r="AQ308" s="899"/>
      <c r="AR308" s="899"/>
      <c r="AS308" s="899"/>
      <c r="AT308" s="842">
        <f>SUM(H308:AS308)</f>
        <v>1539289.07</v>
      </c>
      <c r="AU308" s="843"/>
      <c r="AV308" s="843"/>
      <c r="AW308" s="843"/>
      <c r="AX308" s="844"/>
    </row>
    <row r="309" spans="1:50" ht="12.6" customHeight="1" x14ac:dyDescent="0.25">
      <c r="A309" s="597" t="s">
        <v>573</v>
      </c>
      <c r="B309" s="633"/>
      <c r="C309" s="598"/>
      <c r="D309" s="598"/>
      <c r="E309" s="598"/>
      <c r="F309" s="598"/>
      <c r="G309" s="598"/>
      <c r="H309" s="900"/>
      <c r="I309" s="900"/>
      <c r="J309" s="900"/>
      <c r="K309" s="900"/>
      <c r="L309" s="900"/>
      <c r="M309" s="900"/>
      <c r="N309" s="900"/>
      <c r="O309" s="900"/>
      <c r="P309" s="900"/>
      <c r="Q309" s="900"/>
      <c r="R309" s="900"/>
      <c r="S309" s="900"/>
      <c r="T309" s="900"/>
      <c r="U309" s="900"/>
      <c r="V309" s="900"/>
      <c r="W309" s="900"/>
      <c r="X309" s="900"/>
      <c r="Y309" s="900"/>
      <c r="Z309" s="900"/>
      <c r="AA309" s="900"/>
      <c r="AB309" s="900"/>
      <c r="AC309" s="900"/>
      <c r="AD309" s="900"/>
      <c r="AE309" s="900"/>
      <c r="AF309" s="900"/>
      <c r="AG309" s="900"/>
      <c r="AH309" s="900"/>
      <c r="AI309" s="900"/>
      <c r="AJ309" s="900"/>
      <c r="AK309" s="900"/>
      <c r="AL309" s="900"/>
      <c r="AM309" s="900"/>
      <c r="AN309" s="900"/>
      <c r="AO309" s="900"/>
      <c r="AP309" s="900"/>
      <c r="AQ309" s="900"/>
      <c r="AR309" s="900"/>
      <c r="AS309" s="900"/>
      <c r="AT309" s="842">
        <f>SUM(H309:AS309)</f>
        <v>0</v>
      </c>
      <c r="AU309" s="843"/>
      <c r="AV309" s="843"/>
      <c r="AW309" s="843"/>
      <c r="AX309" s="844"/>
    </row>
    <row r="310" spans="1:50" ht="12.6" customHeight="1" x14ac:dyDescent="0.25">
      <c r="A310" s="626" t="s">
        <v>505</v>
      </c>
      <c r="B310" s="634"/>
      <c r="C310" s="593"/>
      <c r="D310" s="593"/>
      <c r="E310" s="593"/>
      <c r="F310" s="593"/>
      <c r="G310" s="593"/>
      <c r="H310" s="899">
        <f>SUM(H303+H307-H308+H309)</f>
        <v>2767366.9299999997</v>
      </c>
      <c r="I310" s="899"/>
      <c r="J310" s="899"/>
      <c r="K310" s="899"/>
      <c r="L310" s="899"/>
      <c r="M310" s="899">
        <f>SUM(M303+M307-M308+M309)</f>
        <v>3342319.06</v>
      </c>
      <c r="N310" s="899"/>
      <c r="O310" s="899"/>
      <c r="P310" s="899"/>
      <c r="Q310" s="899"/>
      <c r="R310" s="899">
        <f>SUM(R303+R307-R308+R309)</f>
        <v>2550795.35</v>
      </c>
      <c r="S310" s="899"/>
      <c r="T310" s="899"/>
      <c r="U310" s="899"/>
      <c r="V310" s="899"/>
      <c r="W310" s="899">
        <f>SUM(W303+W307-W308+W309)</f>
        <v>0</v>
      </c>
      <c r="X310" s="899"/>
      <c r="Y310" s="899"/>
      <c r="Z310" s="899"/>
      <c r="AA310" s="899"/>
      <c r="AB310" s="899">
        <f>SUM(AB303+AB307-AB308+AB309)</f>
        <v>0</v>
      </c>
      <c r="AC310" s="899"/>
      <c r="AD310" s="899"/>
      <c r="AE310" s="899"/>
      <c r="AF310" s="899"/>
      <c r="AG310" s="899">
        <f>SUM(AG303+AG307-AG308+AG309)</f>
        <v>0</v>
      </c>
      <c r="AH310" s="899"/>
      <c r="AI310" s="899"/>
      <c r="AJ310" s="899"/>
      <c r="AK310" s="899">
        <f>SUM(AK303+AK307-AK308+AK309)</f>
        <v>0</v>
      </c>
      <c r="AL310" s="899"/>
      <c r="AM310" s="899"/>
      <c r="AN310" s="899"/>
      <c r="AO310" s="899">
        <f>SUM(AO303+AO307-AO308+AO309)</f>
        <v>0</v>
      </c>
      <c r="AP310" s="899"/>
      <c r="AQ310" s="899"/>
      <c r="AR310" s="899"/>
      <c r="AS310" s="899"/>
      <c r="AT310" s="845">
        <f>SUM(H310:AS312)</f>
        <v>8660481.3399999999</v>
      </c>
      <c r="AU310" s="846"/>
      <c r="AV310" s="846"/>
      <c r="AW310" s="846"/>
      <c r="AX310" s="847"/>
    </row>
    <row r="311" spans="1:50" ht="12.6" customHeight="1" x14ac:dyDescent="0.25">
      <c r="A311" s="626" t="s">
        <v>1520</v>
      </c>
      <c r="B311" s="634"/>
      <c r="C311" s="593"/>
      <c r="D311" s="593"/>
      <c r="E311" s="593"/>
      <c r="F311" s="593"/>
      <c r="G311" s="593"/>
      <c r="H311" s="899"/>
      <c r="I311" s="899"/>
      <c r="J311" s="899"/>
      <c r="K311" s="899"/>
      <c r="L311" s="899"/>
      <c r="M311" s="899"/>
      <c r="N311" s="899"/>
      <c r="O311" s="899"/>
      <c r="P311" s="899"/>
      <c r="Q311" s="899"/>
      <c r="R311" s="899"/>
      <c r="S311" s="899"/>
      <c r="T311" s="899"/>
      <c r="U311" s="899"/>
      <c r="V311" s="899"/>
      <c r="W311" s="899"/>
      <c r="X311" s="899"/>
      <c r="Y311" s="899"/>
      <c r="Z311" s="899"/>
      <c r="AA311" s="899"/>
      <c r="AB311" s="899"/>
      <c r="AC311" s="899"/>
      <c r="AD311" s="899"/>
      <c r="AE311" s="899"/>
      <c r="AF311" s="899"/>
      <c r="AG311" s="899"/>
      <c r="AH311" s="899"/>
      <c r="AI311" s="899"/>
      <c r="AJ311" s="899"/>
      <c r="AK311" s="899"/>
      <c r="AL311" s="899"/>
      <c r="AM311" s="899"/>
      <c r="AN311" s="899"/>
      <c r="AO311" s="899"/>
      <c r="AP311" s="899"/>
      <c r="AQ311" s="899"/>
      <c r="AR311" s="899"/>
      <c r="AS311" s="899"/>
      <c r="AT311" s="848"/>
      <c r="AU311" s="849"/>
      <c r="AV311" s="849"/>
      <c r="AW311" s="849"/>
      <c r="AX311" s="850"/>
    </row>
    <row r="312" spans="1:50" ht="12.6" customHeight="1" x14ac:dyDescent="0.25">
      <c r="A312" s="629" t="s">
        <v>1519</v>
      </c>
      <c r="B312" s="635"/>
      <c r="C312" s="607"/>
      <c r="D312" s="607"/>
      <c r="E312" s="607"/>
      <c r="F312" s="607"/>
      <c r="G312" s="607"/>
      <c r="H312" s="899"/>
      <c r="I312" s="899"/>
      <c r="J312" s="899"/>
      <c r="K312" s="899"/>
      <c r="L312" s="899"/>
      <c r="M312" s="899"/>
      <c r="N312" s="899"/>
      <c r="O312" s="899"/>
      <c r="P312" s="899"/>
      <c r="Q312" s="899"/>
      <c r="R312" s="899"/>
      <c r="S312" s="899"/>
      <c r="T312" s="899"/>
      <c r="U312" s="899"/>
      <c r="V312" s="899"/>
      <c r="W312" s="899"/>
      <c r="X312" s="899"/>
      <c r="Y312" s="899"/>
      <c r="Z312" s="899"/>
      <c r="AA312" s="899"/>
      <c r="AB312" s="899"/>
      <c r="AC312" s="899"/>
      <c r="AD312" s="899"/>
      <c r="AE312" s="899"/>
      <c r="AF312" s="899"/>
      <c r="AG312" s="899"/>
      <c r="AH312" s="899"/>
      <c r="AI312" s="899"/>
      <c r="AJ312" s="899"/>
      <c r="AK312" s="899"/>
      <c r="AL312" s="899"/>
      <c r="AM312" s="899"/>
      <c r="AN312" s="899"/>
      <c r="AO312" s="899"/>
      <c r="AP312" s="899"/>
      <c r="AQ312" s="899"/>
      <c r="AR312" s="899"/>
      <c r="AS312" s="899"/>
      <c r="AT312" s="848"/>
      <c r="AU312" s="849"/>
      <c r="AV312" s="849"/>
      <c r="AW312" s="849"/>
      <c r="AX312" s="850"/>
    </row>
    <row r="313" spans="1:50" ht="12.6" customHeight="1" x14ac:dyDescent="0.25">
      <c r="A313" s="593" t="s">
        <v>1794</v>
      </c>
      <c r="B313" s="593"/>
      <c r="C313" s="593"/>
      <c r="D313" s="593"/>
      <c r="E313" s="593"/>
      <c r="F313" s="593"/>
      <c r="G313" s="593"/>
      <c r="H313" s="636"/>
      <c r="I313" s="636"/>
      <c r="J313" s="636"/>
      <c r="K313" s="636"/>
      <c r="L313" s="636"/>
      <c r="M313" s="636"/>
      <c r="N313" s="636"/>
      <c r="O313" s="636"/>
      <c r="P313" s="636"/>
      <c r="Q313" s="636"/>
      <c r="R313" s="636"/>
      <c r="S313" s="636"/>
      <c r="T313" s="636"/>
      <c r="U313" s="636"/>
      <c r="V313" s="636"/>
      <c r="W313" s="636"/>
      <c r="X313" s="636"/>
      <c r="Y313" s="636"/>
      <c r="Z313" s="636"/>
      <c r="AA313" s="636"/>
      <c r="AB313" s="636"/>
      <c r="AC313" s="636"/>
      <c r="AD313" s="636"/>
      <c r="AE313" s="636"/>
      <c r="AF313" s="636"/>
      <c r="AG313" s="636"/>
      <c r="AH313" s="636"/>
      <c r="AI313" s="636"/>
      <c r="AJ313" s="636"/>
      <c r="AK313" s="636"/>
      <c r="AL313" s="636"/>
      <c r="AM313" s="636"/>
      <c r="AN313" s="636"/>
      <c r="AO313" s="636"/>
      <c r="AP313" s="636"/>
      <c r="AQ313" s="636"/>
      <c r="AR313" s="636"/>
      <c r="AS313" s="636"/>
      <c r="AT313" s="643"/>
      <c r="AU313" s="643"/>
      <c r="AV313" s="643"/>
      <c r="AW313" s="643"/>
      <c r="AX313" s="645"/>
    </row>
    <row r="314" spans="1:50" ht="12.6" customHeight="1" x14ac:dyDescent="0.25">
      <c r="A314" s="624" t="s">
        <v>1524</v>
      </c>
      <c r="B314" s="604"/>
      <c r="C314" s="604"/>
      <c r="D314" s="604"/>
      <c r="E314" s="604"/>
      <c r="F314" s="604"/>
      <c r="G314" s="604"/>
      <c r="H314" s="829"/>
      <c r="I314" s="829"/>
      <c r="J314" s="829"/>
      <c r="K314" s="829"/>
      <c r="L314" s="829"/>
      <c r="M314" s="829">
        <f>SUM('HL KNIHA VYPOC'!$H$61)*-1</f>
        <v>1376434.35</v>
      </c>
      <c r="N314" s="829"/>
      <c r="O314" s="829"/>
      <c r="P314" s="829"/>
      <c r="Q314" s="829"/>
      <c r="R314" s="829">
        <f>SUM('HL KNIHA VYPOC'!$H$62)*-1</f>
        <v>2167700.11</v>
      </c>
      <c r="S314" s="829"/>
      <c r="T314" s="829"/>
      <c r="U314" s="829"/>
      <c r="V314" s="829"/>
      <c r="W314" s="829">
        <f>SUM('HL KNIHA VYPOC'!$H$65)*-1</f>
        <v>0</v>
      </c>
      <c r="X314" s="829"/>
      <c r="Y314" s="829"/>
      <c r="Z314" s="829"/>
      <c r="AA314" s="829"/>
      <c r="AB314" s="829">
        <f>SUM('HL KNIHA VYPOC'!$H$66)*-1</f>
        <v>0</v>
      </c>
      <c r="AC314" s="829"/>
      <c r="AD314" s="829"/>
      <c r="AE314" s="829"/>
      <c r="AF314" s="829"/>
      <c r="AG314" s="829">
        <f>SUM('HL KNIHA VYPOC'!$H$68)*-1+'HL KNIHA VYPOC'!$H$67</f>
        <v>0</v>
      </c>
      <c r="AH314" s="829"/>
      <c r="AI314" s="829"/>
      <c r="AJ314" s="829"/>
      <c r="AK314" s="829"/>
      <c r="AL314" s="829"/>
      <c r="AM314" s="829"/>
      <c r="AN314" s="829"/>
      <c r="AO314" s="829"/>
      <c r="AP314" s="829"/>
      <c r="AQ314" s="829"/>
      <c r="AR314" s="829"/>
      <c r="AS314" s="829"/>
      <c r="AT314" s="845">
        <f>SUM(H314:AS317)</f>
        <v>3544134.46</v>
      </c>
      <c r="AU314" s="846"/>
      <c r="AV314" s="846"/>
      <c r="AW314" s="846"/>
      <c r="AX314" s="847"/>
    </row>
    <row r="315" spans="1:50" ht="12.6" customHeight="1" x14ac:dyDescent="0.25">
      <c r="A315" s="626" t="s">
        <v>1665</v>
      </c>
      <c r="B315" s="593"/>
      <c r="C315" s="593"/>
      <c r="D315" s="593"/>
      <c r="E315" s="593"/>
      <c r="F315" s="593"/>
      <c r="G315" s="593"/>
      <c r="H315" s="829"/>
      <c r="I315" s="829"/>
      <c r="J315" s="829"/>
      <c r="K315" s="829"/>
      <c r="L315" s="829"/>
      <c r="M315" s="829"/>
      <c r="N315" s="829"/>
      <c r="O315" s="829"/>
      <c r="P315" s="829"/>
      <c r="Q315" s="829"/>
      <c r="R315" s="829"/>
      <c r="S315" s="829"/>
      <c r="T315" s="829"/>
      <c r="U315" s="829"/>
      <c r="V315" s="829"/>
      <c r="W315" s="829"/>
      <c r="X315" s="829"/>
      <c r="Y315" s="829"/>
      <c r="Z315" s="829"/>
      <c r="AA315" s="829"/>
      <c r="AB315" s="829"/>
      <c r="AC315" s="829"/>
      <c r="AD315" s="829"/>
      <c r="AE315" s="829"/>
      <c r="AF315" s="829"/>
      <c r="AG315" s="829"/>
      <c r="AH315" s="829"/>
      <c r="AI315" s="829"/>
      <c r="AJ315" s="829"/>
      <c r="AK315" s="829"/>
      <c r="AL315" s="829"/>
      <c r="AM315" s="829"/>
      <c r="AN315" s="829"/>
      <c r="AO315" s="829"/>
      <c r="AP315" s="829"/>
      <c r="AQ315" s="829"/>
      <c r="AR315" s="829"/>
      <c r="AS315" s="829"/>
      <c r="AT315" s="848"/>
      <c r="AU315" s="849"/>
      <c r="AV315" s="849"/>
      <c r="AW315" s="849"/>
      <c r="AX315" s="850"/>
    </row>
    <row r="316" spans="1:50" ht="12.6" customHeight="1" x14ac:dyDescent="0.25">
      <c r="A316" s="626" t="s">
        <v>1520</v>
      </c>
      <c r="B316" s="593"/>
      <c r="C316" s="593"/>
      <c r="D316" s="593"/>
      <c r="E316" s="593"/>
      <c r="F316" s="593"/>
      <c r="G316" s="593"/>
      <c r="H316" s="829"/>
      <c r="I316" s="829"/>
      <c r="J316" s="829"/>
      <c r="K316" s="829"/>
      <c r="L316" s="829"/>
      <c r="M316" s="829"/>
      <c r="N316" s="829"/>
      <c r="O316" s="829"/>
      <c r="P316" s="829"/>
      <c r="Q316" s="829"/>
      <c r="R316" s="829"/>
      <c r="S316" s="829"/>
      <c r="T316" s="829"/>
      <c r="U316" s="829"/>
      <c r="V316" s="829"/>
      <c r="W316" s="829"/>
      <c r="X316" s="829"/>
      <c r="Y316" s="829"/>
      <c r="Z316" s="829"/>
      <c r="AA316" s="829"/>
      <c r="AB316" s="829"/>
      <c r="AC316" s="829"/>
      <c r="AD316" s="829"/>
      <c r="AE316" s="829"/>
      <c r="AF316" s="829"/>
      <c r="AG316" s="829"/>
      <c r="AH316" s="829"/>
      <c r="AI316" s="829"/>
      <c r="AJ316" s="829"/>
      <c r="AK316" s="829"/>
      <c r="AL316" s="829"/>
      <c r="AM316" s="829"/>
      <c r="AN316" s="829"/>
      <c r="AO316" s="829"/>
      <c r="AP316" s="829"/>
      <c r="AQ316" s="829"/>
      <c r="AR316" s="829"/>
      <c r="AS316" s="829"/>
      <c r="AT316" s="848"/>
      <c r="AU316" s="849"/>
      <c r="AV316" s="849"/>
      <c r="AW316" s="849"/>
      <c r="AX316" s="850"/>
    </row>
    <row r="317" spans="1:50" ht="12.6" customHeight="1" x14ac:dyDescent="0.25">
      <c r="A317" s="626" t="s">
        <v>1519</v>
      </c>
      <c r="B317" s="593"/>
      <c r="C317" s="593"/>
      <c r="D317" s="593"/>
      <c r="E317" s="593"/>
      <c r="F317" s="593"/>
      <c r="G317" s="593"/>
      <c r="H317" s="829"/>
      <c r="I317" s="829"/>
      <c r="J317" s="829"/>
      <c r="K317" s="829"/>
      <c r="L317" s="829"/>
      <c r="M317" s="829"/>
      <c r="N317" s="829"/>
      <c r="O317" s="829"/>
      <c r="P317" s="829"/>
      <c r="Q317" s="829"/>
      <c r="R317" s="829"/>
      <c r="S317" s="829"/>
      <c r="T317" s="829"/>
      <c r="U317" s="829"/>
      <c r="V317" s="829"/>
      <c r="W317" s="829"/>
      <c r="X317" s="829"/>
      <c r="Y317" s="829"/>
      <c r="Z317" s="829"/>
      <c r="AA317" s="829"/>
      <c r="AB317" s="829"/>
      <c r="AC317" s="829"/>
      <c r="AD317" s="829"/>
      <c r="AE317" s="829"/>
      <c r="AF317" s="829"/>
      <c r="AG317" s="829"/>
      <c r="AH317" s="829"/>
      <c r="AI317" s="829"/>
      <c r="AJ317" s="829"/>
      <c r="AK317" s="829"/>
      <c r="AL317" s="829"/>
      <c r="AM317" s="829"/>
      <c r="AN317" s="829"/>
      <c r="AO317" s="829"/>
      <c r="AP317" s="829"/>
      <c r="AQ317" s="829"/>
      <c r="AR317" s="829"/>
      <c r="AS317" s="829"/>
      <c r="AT317" s="851"/>
      <c r="AU317" s="852"/>
      <c r="AV317" s="852"/>
      <c r="AW317" s="852"/>
      <c r="AX317" s="853"/>
    </row>
    <row r="318" spans="1:50" ht="12.6" customHeight="1" x14ac:dyDescent="0.25">
      <c r="A318" s="597" t="s">
        <v>511</v>
      </c>
      <c r="B318" s="598"/>
      <c r="C318" s="598"/>
      <c r="D318" s="598"/>
      <c r="E318" s="598"/>
      <c r="F318" s="598"/>
      <c r="G318" s="598"/>
      <c r="H318" s="829"/>
      <c r="I318" s="829"/>
      <c r="J318" s="829"/>
      <c r="K318" s="829"/>
      <c r="L318" s="829"/>
      <c r="M318" s="829">
        <f>SUM('HL KNIHA VYPOC'!$J$61)</f>
        <v>167148</v>
      </c>
      <c r="N318" s="829"/>
      <c r="O318" s="829"/>
      <c r="P318" s="829"/>
      <c r="Q318" s="829"/>
      <c r="R318" s="829">
        <f>SUM('HL KNIHA VYPOC'!$J$62)</f>
        <v>150773.46</v>
      </c>
      <c r="S318" s="829"/>
      <c r="T318" s="829"/>
      <c r="U318" s="829"/>
      <c r="V318" s="829"/>
      <c r="W318" s="829">
        <f>SUM('HL KNIHA VYPOC'!$J$65)</f>
        <v>0</v>
      </c>
      <c r="X318" s="829"/>
      <c r="Y318" s="829"/>
      <c r="Z318" s="829"/>
      <c r="AA318" s="829"/>
      <c r="AB318" s="829">
        <f>SUM('HL KNIHA VYPOC'!$J$66)</f>
        <v>0</v>
      </c>
      <c r="AC318" s="829"/>
      <c r="AD318" s="829"/>
      <c r="AE318" s="829"/>
      <c r="AF318" s="829"/>
      <c r="AG318" s="829">
        <f>SUM('HL KNIHA VYPOC'!$J$68+'HL KNIHA VYPOC'!$J$67)</f>
        <v>0</v>
      </c>
      <c r="AH318" s="829"/>
      <c r="AI318" s="829"/>
      <c r="AJ318" s="829"/>
      <c r="AK318" s="829"/>
      <c r="AL318" s="829"/>
      <c r="AM318" s="829"/>
      <c r="AN318" s="829"/>
      <c r="AO318" s="829"/>
      <c r="AP318" s="829"/>
      <c r="AQ318" s="829"/>
      <c r="AR318" s="829"/>
      <c r="AS318" s="829"/>
      <c r="AT318" s="842">
        <f>SUM(H318:AS318)</f>
        <v>317921.45999999996</v>
      </c>
      <c r="AU318" s="843"/>
      <c r="AV318" s="843"/>
      <c r="AW318" s="843"/>
      <c r="AX318" s="844"/>
    </row>
    <row r="319" spans="1:50" ht="12.6" customHeight="1" x14ac:dyDescent="0.25">
      <c r="A319" s="597" t="s">
        <v>510</v>
      </c>
      <c r="B319" s="633"/>
      <c r="C319" s="598"/>
      <c r="D319" s="598"/>
      <c r="E319" s="598"/>
      <c r="F319" s="598"/>
      <c r="G319" s="598"/>
      <c r="H319" s="829"/>
      <c r="I319" s="829"/>
      <c r="J319" s="829"/>
      <c r="K319" s="829"/>
      <c r="L319" s="829"/>
      <c r="M319" s="829">
        <f>SUM('HL KNIHA VYPOC'!$I$61)</f>
        <v>0</v>
      </c>
      <c r="N319" s="829"/>
      <c r="O319" s="829"/>
      <c r="P319" s="829"/>
      <c r="Q319" s="829"/>
      <c r="R319" s="829">
        <f>SUM('HL KNIHA VYPOC'!$I$62)</f>
        <v>161166.07</v>
      </c>
      <c r="S319" s="829"/>
      <c r="T319" s="829"/>
      <c r="U319" s="829"/>
      <c r="V319" s="829"/>
      <c r="W319" s="829">
        <f>SUM('HL KNIHA VYPOC'!$I$65)</f>
        <v>0</v>
      </c>
      <c r="X319" s="829"/>
      <c r="Y319" s="829"/>
      <c r="Z319" s="829"/>
      <c r="AA319" s="829"/>
      <c r="AB319" s="829">
        <f>SUM('HL KNIHA VYPOC'!$I$66)</f>
        <v>0</v>
      </c>
      <c r="AC319" s="829"/>
      <c r="AD319" s="829"/>
      <c r="AE319" s="829"/>
      <c r="AF319" s="829"/>
      <c r="AG319" s="829">
        <f>SUM('HL KNIHA VYPOC'!$I$68)+'HL KNIHA VYPOC'!$I$67</f>
        <v>0</v>
      </c>
      <c r="AH319" s="829"/>
      <c r="AI319" s="829"/>
      <c r="AJ319" s="829"/>
      <c r="AK319" s="829"/>
      <c r="AL319" s="829"/>
      <c r="AM319" s="829"/>
      <c r="AN319" s="829"/>
      <c r="AO319" s="829"/>
      <c r="AP319" s="829"/>
      <c r="AQ319" s="829"/>
      <c r="AR319" s="829"/>
      <c r="AS319" s="829"/>
      <c r="AT319" s="842">
        <f>SUM(H319:AS319)</f>
        <v>161166.07</v>
      </c>
      <c r="AU319" s="843"/>
      <c r="AV319" s="843"/>
      <c r="AW319" s="843"/>
      <c r="AX319" s="844"/>
    </row>
    <row r="320" spans="1:50" ht="12.6" customHeight="1" x14ac:dyDescent="0.25">
      <c r="A320" s="597" t="s">
        <v>573</v>
      </c>
      <c r="B320" s="633"/>
      <c r="C320" s="598"/>
      <c r="D320" s="598"/>
      <c r="E320" s="598"/>
      <c r="F320" s="598"/>
      <c r="G320" s="598"/>
      <c r="H320" s="926"/>
      <c r="I320" s="926"/>
      <c r="J320" s="926"/>
      <c r="K320" s="926"/>
      <c r="L320" s="926"/>
      <c r="M320" s="926"/>
      <c r="N320" s="926"/>
      <c r="O320" s="926"/>
      <c r="P320" s="926"/>
      <c r="Q320" s="926"/>
      <c r="R320" s="926"/>
      <c r="S320" s="926"/>
      <c r="T320" s="926"/>
      <c r="U320" s="926"/>
      <c r="V320" s="926"/>
      <c r="W320" s="926"/>
      <c r="X320" s="926"/>
      <c r="Y320" s="926"/>
      <c r="Z320" s="926"/>
      <c r="AA320" s="926"/>
      <c r="AB320" s="926"/>
      <c r="AC320" s="926"/>
      <c r="AD320" s="926"/>
      <c r="AE320" s="926"/>
      <c r="AF320" s="926"/>
      <c r="AG320" s="926"/>
      <c r="AH320" s="926"/>
      <c r="AI320" s="926"/>
      <c r="AJ320" s="926"/>
      <c r="AK320" s="926"/>
      <c r="AL320" s="926"/>
      <c r="AM320" s="926"/>
      <c r="AN320" s="926"/>
      <c r="AO320" s="926"/>
      <c r="AP320" s="926"/>
      <c r="AQ320" s="926"/>
      <c r="AR320" s="926"/>
      <c r="AS320" s="926"/>
      <c r="AT320" s="842">
        <f>SUM(H320:AS320)</f>
        <v>0</v>
      </c>
      <c r="AU320" s="843"/>
      <c r="AV320" s="843"/>
      <c r="AW320" s="843"/>
      <c r="AX320" s="844"/>
    </row>
    <row r="321" spans="1:50" ht="12.6" customHeight="1" x14ac:dyDescent="0.25">
      <c r="A321" s="626" t="s">
        <v>505</v>
      </c>
      <c r="B321" s="593"/>
      <c r="C321" s="593"/>
      <c r="D321" s="593"/>
      <c r="E321" s="593"/>
      <c r="F321" s="593"/>
      <c r="G321" s="593"/>
      <c r="H321" s="829"/>
      <c r="I321" s="829"/>
      <c r="J321" s="829"/>
      <c r="K321" s="829"/>
      <c r="L321" s="829"/>
      <c r="M321" s="829">
        <f>SUM(M314+M318-M319+M320)</f>
        <v>1543582.35</v>
      </c>
      <c r="N321" s="829"/>
      <c r="O321" s="829"/>
      <c r="P321" s="829"/>
      <c r="Q321" s="829"/>
      <c r="R321" s="829">
        <f>SUM(R314+R318-R319+R320)</f>
        <v>2157307.5</v>
      </c>
      <c r="S321" s="829"/>
      <c r="T321" s="829"/>
      <c r="U321" s="829"/>
      <c r="V321" s="829"/>
      <c r="W321" s="829">
        <f>SUM(W314+W318-W319+W320)</f>
        <v>0</v>
      </c>
      <c r="X321" s="829"/>
      <c r="Y321" s="829"/>
      <c r="Z321" s="829"/>
      <c r="AA321" s="829"/>
      <c r="AB321" s="829">
        <f>SUM(AB314+AB318-AB319+AB320)</f>
        <v>0</v>
      </c>
      <c r="AC321" s="829"/>
      <c r="AD321" s="829"/>
      <c r="AE321" s="829"/>
      <c r="AF321" s="829"/>
      <c r="AG321" s="829">
        <f>SUM(AG314+AG318-AG319+AG320)</f>
        <v>0</v>
      </c>
      <c r="AH321" s="829"/>
      <c r="AI321" s="829"/>
      <c r="AJ321" s="829"/>
      <c r="AK321" s="829"/>
      <c r="AL321" s="829"/>
      <c r="AM321" s="829"/>
      <c r="AN321" s="829"/>
      <c r="AO321" s="829"/>
      <c r="AP321" s="829"/>
      <c r="AQ321" s="829"/>
      <c r="AR321" s="829"/>
      <c r="AS321" s="829"/>
      <c r="AT321" s="845">
        <f>SUM(H321:AS323)</f>
        <v>3700889.85</v>
      </c>
      <c r="AU321" s="846"/>
      <c r="AV321" s="846"/>
      <c r="AW321" s="846"/>
      <c r="AX321" s="847"/>
    </row>
    <row r="322" spans="1:50" ht="12.6" customHeight="1" x14ac:dyDescent="0.25">
      <c r="A322" s="626" t="s">
        <v>1520</v>
      </c>
      <c r="B322" s="593"/>
      <c r="C322" s="593"/>
      <c r="D322" s="593"/>
      <c r="E322" s="593"/>
      <c r="F322" s="593"/>
      <c r="G322" s="593"/>
      <c r="H322" s="829"/>
      <c r="I322" s="829"/>
      <c r="J322" s="829"/>
      <c r="K322" s="829"/>
      <c r="L322" s="829"/>
      <c r="M322" s="829"/>
      <c r="N322" s="829"/>
      <c r="O322" s="829"/>
      <c r="P322" s="829"/>
      <c r="Q322" s="829"/>
      <c r="R322" s="829"/>
      <c r="S322" s="829"/>
      <c r="T322" s="829"/>
      <c r="U322" s="829"/>
      <c r="V322" s="829"/>
      <c r="W322" s="829"/>
      <c r="X322" s="829"/>
      <c r="Y322" s="829"/>
      <c r="Z322" s="829"/>
      <c r="AA322" s="829"/>
      <c r="AB322" s="829"/>
      <c r="AC322" s="829"/>
      <c r="AD322" s="829"/>
      <c r="AE322" s="829"/>
      <c r="AF322" s="829"/>
      <c r="AG322" s="829"/>
      <c r="AH322" s="829"/>
      <c r="AI322" s="829"/>
      <c r="AJ322" s="829"/>
      <c r="AK322" s="829"/>
      <c r="AL322" s="829"/>
      <c r="AM322" s="829"/>
      <c r="AN322" s="829"/>
      <c r="AO322" s="829"/>
      <c r="AP322" s="829"/>
      <c r="AQ322" s="829"/>
      <c r="AR322" s="829"/>
      <c r="AS322" s="829"/>
      <c r="AT322" s="848"/>
      <c r="AU322" s="849"/>
      <c r="AV322" s="849"/>
      <c r="AW322" s="849"/>
      <c r="AX322" s="850"/>
    </row>
    <row r="323" spans="1:50" ht="12.6" customHeight="1" x14ac:dyDescent="0.25">
      <c r="A323" s="629" t="s">
        <v>1519</v>
      </c>
      <c r="B323" s="607"/>
      <c r="C323" s="607"/>
      <c r="D323" s="607"/>
      <c r="E323" s="607"/>
      <c r="F323" s="607"/>
      <c r="G323" s="607"/>
      <c r="H323" s="829"/>
      <c r="I323" s="829"/>
      <c r="J323" s="829"/>
      <c r="K323" s="829"/>
      <c r="L323" s="829"/>
      <c r="M323" s="829"/>
      <c r="N323" s="829"/>
      <c r="O323" s="829"/>
      <c r="P323" s="829"/>
      <c r="Q323" s="829"/>
      <c r="R323" s="829"/>
      <c r="S323" s="829"/>
      <c r="T323" s="829"/>
      <c r="U323" s="829"/>
      <c r="V323" s="829"/>
      <c r="W323" s="829"/>
      <c r="X323" s="829"/>
      <c r="Y323" s="829"/>
      <c r="Z323" s="829"/>
      <c r="AA323" s="829"/>
      <c r="AB323" s="829"/>
      <c r="AC323" s="829"/>
      <c r="AD323" s="829"/>
      <c r="AE323" s="829"/>
      <c r="AF323" s="829"/>
      <c r="AG323" s="829"/>
      <c r="AH323" s="829"/>
      <c r="AI323" s="829"/>
      <c r="AJ323" s="829"/>
      <c r="AK323" s="829"/>
      <c r="AL323" s="829"/>
      <c r="AM323" s="829"/>
      <c r="AN323" s="829"/>
      <c r="AO323" s="829"/>
      <c r="AP323" s="829"/>
      <c r="AQ323" s="829"/>
      <c r="AR323" s="829"/>
      <c r="AS323" s="829"/>
      <c r="AT323" s="851"/>
      <c r="AU323" s="852"/>
      <c r="AV323" s="852"/>
      <c r="AW323" s="852"/>
      <c r="AX323" s="853"/>
    </row>
    <row r="324" spans="1:50" ht="12.6" customHeight="1" x14ac:dyDescent="0.25">
      <c r="A324" s="593" t="s">
        <v>1777</v>
      </c>
      <c r="B324" s="593"/>
      <c r="C324" s="593"/>
      <c r="D324" s="593"/>
      <c r="E324" s="593"/>
      <c r="F324" s="593"/>
      <c r="G324" s="593"/>
      <c r="H324" s="636"/>
      <c r="I324" s="636"/>
      <c r="J324" s="636"/>
      <c r="K324" s="636"/>
      <c r="L324" s="636"/>
      <c r="M324" s="636"/>
      <c r="N324" s="636"/>
      <c r="O324" s="636"/>
      <c r="P324" s="636"/>
      <c r="Q324" s="636"/>
      <c r="R324" s="636"/>
      <c r="S324" s="636"/>
      <c r="T324" s="636"/>
      <c r="U324" s="636"/>
      <c r="V324" s="636"/>
      <c r="W324" s="636"/>
      <c r="X324" s="636"/>
      <c r="Y324" s="636"/>
      <c r="Z324" s="636"/>
      <c r="AA324" s="636"/>
      <c r="AB324" s="636"/>
      <c r="AC324" s="636"/>
      <c r="AD324" s="636"/>
      <c r="AE324" s="636"/>
      <c r="AF324" s="636"/>
      <c r="AG324" s="636"/>
      <c r="AH324" s="636"/>
      <c r="AI324" s="636"/>
      <c r="AJ324" s="636"/>
      <c r="AK324" s="636"/>
      <c r="AL324" s="636"/>
      <c r="AM324" s="636"/>
      <c r="AN324" s="636"/>
      <c r="AO324" s="636"/>
      <c r="AP324" s="636"/>
      <c r="AQ324" s="636"/>
      <c r="AR324" s="636"/>
      <c r="AS324" s="636"/>
      <c r="AT324" s="636"/>
      <c r="AU324" s="636"/>
      <c r="AV324" s="636"/>
      <c r="AW324" s="636"/>
      <c r="AX324" s="645"/>
    </row>
    <row r="325" spans="1:50" ht="12.6" customHeight="1" x14ac:dyDescent="0.25">
      <c r="A325" s="624" t="s">
        <v>1524</v>
      </c>
      <c r="B325" s="604"/>
      <c r="C325" s="604"/>
      <c r="D325" s="604"/>
      <c r="E325" s="604"/>
      <c r="F325" s="604"/>
      <c r="G325" s="604"/>
      <c r="H325" s="829">
        <f>SUM(H332-H331+H330-H329)</f>
        <v>0</v>
      </c>
      <c r="I325" s="829"/>
      <c r="J325" s="829"/>
      <c r="K325" s="829"/>
      <c r="L325" s="829"/>
      <c r="M325" s="829">
        <f>SUM(M332-M331+M330-M329)</f>
        <v>0</v>
      </c>
      <c r="N325" s="829"/>
      <c r="O325" s="829"/>
      <c r="P325" s="829"/>
      <c r="Q325" s="829"/>
      <c r="R325" s="829">
        <f>SUM(R332-R331+R330-R329)</f>
        <v>0</v>
      </c>
      <c r="S325" s="829"/>
      <c r="T325" s="829"/>
      <c r="U325" s="829"/>
      <c r="V325" s="829"/>
      <c r="W325" s="829">
        <f>SUM(W332-W331+W330-W329)</f>
        <v>0</v>
      </c>
      <c r="X325" s="829"/>
      <c r="Y325" s="829"/>
      <c r="Z325" s="829"/>
      <c r="AA325" s="829"/>
      <c r="AB325" s="829">
        <f>SUM(AB332-AB331+AB330-AB329)</f>
        <v>0</v>
      </c>
      <c r="AC325" s="829"/>
      <c r="AD325" s="829"/>
      <c r="AE325" s="829"/>
      <c r="AF325" s="829"/>
      <c r="AG325" s="829">
        <f>SUM(AG332-AG331+AG330-AG329)</f>
        <v>0</v>
      </c>
      <c r="AH325" s="829"/>
      <c r="AI325" s="829"/>
      <c r="AJ325" s="829"/>
      <c r="AK325" s="829">
        <f>SUM(AK332-AK331+AK330-AK329)</f>
        <v>0</v>
      </c>
      <c r="AL325" s="829"/>
      <c r="AM325" s="829"/>
      <c r="AN325" s="829"/>
      <c r="AO325" s="829">
        <f>SUM(AO332-AO331+AO330-AO329)</f>
        <v>0</v>
      </c>
      <c r="AP325" s="829"/>
      <c r="AQ325" s="829"/>
      <c r="AR325" s="829"/>
      <c r="AS325" s="829"/>
      <c r="AT325" s="845">
        <f>SUM(H325:AS328)</f>
        <v>0</v>
      </c>
      <c r="AU325" s="846"/>
      <c r="AV325" s="846"/>
      <c r="AW325" s="846"/>
      <c r="AX325" s="847"/>
    </row>
    <row r="326" spans="1:50" ht="12.6" customHeight="1" x14ac:dyDescent="0.25">
      <c r="A326" s="626" t="s">
        <v>1665</v>
      </c>
      <c r="B326" s="593"/>
      <c r="C326" s="593"/>
      <c r="D326" s="593"/>
      <c r="E326" s="593"/>
      <c r="F326" s="593"/>
      <c r="G326" s="593"/>
      <c r="H326" s="829"/>
      <c r="I326" s="829"/>
      <c r="J326" s="829"/>
      <c r="K326" s="829"/>
      <c r="L326" s="829"/>
      <c r="M326" s="829"/>
      <c r="N326" s="829"/>
      <c r="O326" s="829"/>
      <c r="P326" s="829"/>
      <c r="Q326" s="829"/>
      <c r="R326" s="829"/>
      <c r="S326" s="829"/>
      <c r="T326" s="829"/>
      <c r="U326" s="829"/>
      <c r="V326" s="829"/>
      <c r="W326" s="829"/>
      <c r="X326" s="829"/>
      <c r="Y326" s="829"/>
      <c r="Z326" s="829"/>
      <c r="AA326" s="829"/>
      <c r="AB326" s="829"/>
      <c r="AC326" s="829"/>
      <c r="AD326" s="829"/>
      <c r="AE326" s="829"/>
      <c r="AF326" s="829"/>
      <c r="AG326" s="829"/>
      <c r="AH326" s="829"/>
      <c r="AI326" s="829"/>
      <c r="AJ326" s="829"/>
      <c r="AK326" s="829"/>
      <c r="AL326" s="829"/>
      <c r="AM326" s="829"/>
      <c r="AN326" s="829"/>
      <c r="AO326" s="829"/>
      <c r="AP326" s="829"/>
      <c r="AQ326" s="829"/>
      <c r="AR326" s="829"/>
      <c r="AS326" s="829"/>
      <c r="AT326" s="848"/>
      <c r="AU326" s="849"/>
      <c r="AV326" s="849"/>
      <c r="AW326" s="849"/>
      <c r="AX326" s="850"/>
    </row>
    <row r="327" spans="1:50" ht="12.6" customHeight="1" x14ac:dyDescent="0.25">
      <c r="A327" s="626" t="s">
        <v>1520</v>
      </c>
      <c r="B327" s="593"/>
      <c r="C327" s="593"/>
      <c r="D327" s="593"/>
      <c r="E327" s="593"/>
      <c r="F327" s="593"/>
      <c r="G327" s="593"/>
      <c r="H327" s="829"/>
      <c r="I327" s="829"/>
      <c r="J327" s="829"/>
      <c r="K327" s="829"/>
      <c r="L327" s="829"/>
      <c r="M327" s="829"/>
      <c r="N327" s="829"/>
      <c r="O327" s="829"/>
      <c r="P327" s="829"/>
      <c r="Q327" s="829"/>
      <c r="R327" s="829"/>
      <c r="S327" s="829"/>
      <c r="T327" s="829"/>
      <c r="U327" s="829"/>
      <c r="V327" s="829"/>
      <c r="W327" s="829"/>
      <c r="X327" s="829"/>
      <c r="Y327" s="829"/>
      <c r="Z327" s="829"/>
      <c r="AA327" s="829"/>
      <c r="AB327" s="829"/>
      <c r="AC327" s="829"/>
      <c r="AD327" s="829"/>
      <c r="AE327" s="829"/>
      <c r="AF327" s="829"/>
      <c r="AG327" s="829"/>
      <c r="AH327" s="829"/>
      <c r="AI327" s="829"/>
      <c r="AJ327" s="829"/>
      <c r="AK327" s="829"/>
      <c r="AL327" s="829"/>
      <c r="AM327" s="829"/>
      <c r="AN327" s="829"/>
      <c r="AO327" s="829"/>
      <c r="AP327" s="829"/>
      <c r="AQ327" s="829"/>
      <c r="AR327" s="829"/>
      <c r="AS327" s="829"/>
      <c r="AT327" s="848"/>
      <c r="AU327" s="849"/>
      <c r="AV327" s="849"/>
      <c r="AW327" s="849"/>
      <c r="AX327" s="850"/>
    </row>
    <row r="328" spans="1:50" ht="12.6" customHeight="1" x14ac:dyDescent="0.25">
      <c r="A328" s="626" t="s">
        <v>1519</v>
      </c>
      <c r="B328" s="593"/>
      <c r="C328" s="593"/>
      <c r="D328" s="593"/>
      <c r="E328" s="593"/>
      <c r="F328" s="593"/>
      <c r="G328" s="593"/>
      <c r="H328" s="829"/>
      <c r="I328" s="829"/>
      <c r="J328" s="829"/>
      <c r="K328" s="829"/>
      <c r="L328" s="829"/>
      <c r="M328" s="829"/>
      <c r="N328" s="829"/>
      <c r="O328" s="829"/>
      <c r="P328" s="829"/>
      <c r="Q328" s="829"/>
      <c r="R328" s="829"/>
      <c r="S328" s="829"/>
      <c r="T328" s="829"/>
      <c r="U328" s="829"/>
      <c r="V328" s="829"/>
      <c r="W328" s="829"/>
      <c r="X328" s="829"/>
      <c r="Y328" s="829"/>
      <c r="Z328" s="829"/>
      <c r="AA328" s="829"/>
      <c r="AB328" s="829"/>
      <c r="AC328" s="829"/>
      <c r="AD328" s="829"/>
      <c r="AE328" s="829"/>
      <c r="AF328" s="829"/>
      <c r="AG328" s="829"/>
      <c r="AH328" s="829"/>
      <c r="AI328" s="829"/>
      <c r="AJ328" s="829"/>
      <c r="AK328" s="829"/>
      <c r="AL328" s="829"/>
      <c r="AM328" s="829"/>
      <c r="AN328" s="829"/>
      <c r="AO328" s="829"/>
      <c r="AP328" s="829"/>
      <c r="AQ328" s="829"/>
      <c r="AR328" s="829"/>
      <c r="AS328" s="829"/>
      <c r="AT328" s="851"/>
      <c r="AU328" s="852"/>
      <c r="AV328" s="852"/>
      <c r="AW328" s="852"/>
      <c r="AX328" s="853"/>
    </row>
    <row r="329" spans="1:50" ht="12.6" customHeight="1" x14ac:dyDescent="0.25">
      <c r="A329" s="597" t="s">
        <v>511</v>
      </c>
      <c r="B329" s="598"/>
      <c r="C329" s="598"/>
      <c r="D329" s="598"/>
      <c r="E329" s="598"/>
      <c r="F329" s="598"/>
      <c r="G329" s="598"/>
      <c r="H329" s="926"/>
      <c r="I329" s="926"/>
      <c r="J329" s="926"/>
      <c r="K329" s="926"/>
      <c r="L329" s="926"/>
      <c r="M329" s="926"/>
      <c r="N329" s="926"/>
      <c r="O329" s="926"/>
      <c r="P329" s="926"/>
      <c r="Q329" s="926"/>
      <c r="R329" s="926"/>
      <c r="S329" s="926"/>
      <c r="T329" s="926"/>
      <c r="U329" s="926"/>
      <c r="V329" s="926"/>
      <c r="W329" s="926"/>
      <c r="X329" s="926"/>
      <c r="Y329" s="926"/>
      <c r="Z329" s="926"/>
      <c r="AA329" s="926"/>
      <c r="AB329" s="926"/>
      <c r="AC329" s="926"/>
      <c r="AD329" s="926"/>
      <c r="AE329" s="926"/>
      <c r="AF329" s="926"/>
      <c r="AG329" s="926"/>
      <c r="AH329" s="926"/>
      <c r="AI329" s="926"/>
      <c r="AJ329" s="926"/>
      <c r="AK329" s="926"/>
      <c r="AL329" s="926"/>
      <c r="AM329" s="926"/>
      <c r="AN329" s="926"/>
      <c r="AO329" s="926"/>
      <c r="AP329" s="926"/>
      <c r="AQ329" s="926"/>
      <c r="AR329" s="926"/>
      <c r="AS329" s="926"/>
      <c r="AT329" s="842">
        <f>SUM(H329:AS329)</f>
        <v>0</v>
      </c>
      <c r="AU329" s="843"/>
      <c r="AV329" s="843"/>
      <c r="AW329" s="843"/>
      <c r="AX329" s="844"/>
    </row>
    <row r="330" spans="1:50" ht="12.6" customHeight="1" x14ac:dyDescent="0.25">
      <c r="A330" s="597" t="s">
        <v>510</v>
      </c>
      <c r="B330" s="633"/>
      <c r="C330" s="598"/>
      <c r="D330" s="598"/>
      <c r="E330" s="598"/>
      <c r="F330" s="598"/>
      <c r="G330" s="598"/>
      <c r="H330" s="926"/>
      <c r="I330" s="926"/>
      <c r="J330" s="926"/>
      <c r="K330" s="926"/>
      <c r="L330" s="926"/>
      <c r="M330" s="900"/>
      <c r="N330" s="900"/>
      <c r="O330" s="900"/>
      <c r="P330" s="900"/>
      <c r="Q330" s="900"/>
      <c r="R330" s="900"/>
      <c r="S330" s="900"/>
      <c r="T330" s="900"/>
      <c r="U330" s="900"/>
      <c r="V330" s="900"/>
      <c r="W330" s="900"/>
      <c r="X330" s="900"/>
      <c r="Y330" s="900"/>
      <c r="Z330" s="900"/>
      <c r="AA330" s="900"/>
      <c r="AB330" s="900"/>
      <c r="AC330" s="900"/>
      <c r="AD330" s="900"/>
      <c r="AE330" s="900"/>
      <c r="AF330" s="900"/>
      <c r="AG330" s="900"/>
      <c r="AH330" s="900"/>
      <c r="AI330" s="900"/>
      <c r="AJ330" s="900"/>
      <c r="AK330" s="900"/>
      <c r="AL330" s="900"/>
      <c r="AM330" s="900"/>
      <c r="AN330" s="900"/>
      <c r="AO330" s="900"/>
      <c r="AP330" s="900"/>
      <c r="AQ330" s="900"/>
      <c r="AR330" s="900"/>
      <c r="AS330" s="900"/>
      <c r="AT330" s="842">
        <f>SUM(H330:AS330)</f>
        <v>0</v>
      </c>
      <c r="AU330" s="843"/>
      <c r="AV330" s="843"/>
      <c r="AW330" s="843"/>
      <c r="AX330" s="844"/>
    </row>
    <row r="331" spans="1:50" ht="12.6" customHeight="1" x14ac:dyDescent="0.25">
      <c r="A331" s="597" t="s">
        <v>573</v>
      </c>
      <c r="B331" s="633"/>
      <c r="C331" s="598"/>
      <c r="D331" s="598"/>
      <c r="E331" s="598"/>
      <c r="F331" s="598"/>
      <c r="G331" s="598"/>
      <c r="H331" s="900"/>
      <c r="I331" s="900"/>
      <c r="J331" s="900"/>
      <c r="K331" s="900"/>
      <c r="L331" s="900"/>
      <c r="M331" s="900"/>
      <c r="N331" s="900"/>
      <c r="O331" s="900"/>
      <c r="P331" s="900"/>
      <c r="Q331" s="900"/>
      <c r="R331" s="900"/>
      <c r="S331" s="900"/>
      <c r="T331" s="900"/>
      <c r="U331" s="900"/>
      <c r="V331" s="900"/>
      <c r="W331" s="900"/>
      <c r="X331" s="900"/>
      <c r="Y331" s="900"/>
      <c r="Z331" s="900"/>
      <c r="AA331" s="900"/>
      <c r="AB331" s="900"/>
      <c r="AC331" s="900"/>
      <c r="AD331" s="900"/>
      <c r="AE331" s="900"/>
      <c r="AF331" s="900"/>
      <c r="AG331" s="900"/>
      <c r="AH331" s="900"/>
      <c r="AI331" s="900"/>
      <c r="AJ331" s="900"/>
      <c r="AK331" s="900"/>
      <c r="AL331" s="900"/>
      <c r="AM331" s="900"/>
      <c r="AN331" s="900"/>
      <c r="AO331" s="900"/>
      <c r="AP331" s="900"/>
      <c r="AQ331" s="900"/>
      <c r="AR331" s="900"/>
      <c r="AS331" s="900"/>
      <c r="AT331" s="842">
        <f>SUM(H331:AS331)</f>
        <v>0</v>
      </c>
      <c r="AU331" s="843"/>
      <c r="AV331" s="843"/>
      <c r="AW331" s="843"/>
      <c r="AX331" s="844"/>
    </row>
    <row r="332" spans="1:50" ht="12.6" customHeight="1" x14ac:dyDescent="0.25">
      <c r="A332" s="626" t="s">
        <v>505</v>
      </c>
      <c r="B332" s="593"/>
      <c r="C332" s="593"/>
      <c r="D332" s="593"/>
      <c r="E332" s="593"/>
      <c r="F332" s="593"/>
      <c r="G332" s="593"/>
      <c r="H332" s="899">
        <f>SUM(ANALYTIKAVUJ!$D$33)*-1</f>
        <v>0</v>
      </c>
      <c r="I332" s="899"/>
      <c r="J332" s="899"/>
      <c r="K332" s="899"/>
      <c r="L332" s="899"/>
      <c r="M332" s="899">
        <f>SUM(ANALYTIKAVUJ!$D$34)*-1</f>
        <v>0</v>
      </c>
      <c r="N332" s="899"/>
      <c r="O332" s="899"/>
      <c r="P332" s="899"/>
      <c r="Q332" s="899"/>
      <c r="R332" s="899">
        <f>SUM(ANALYTIKAVUJ!$D$35)*-1</f>
        <v>0</v>
      </c>
      <c r="S332" s="899"/>
      <c r="T332" s="899"/>
      <c r="U332" s="899"/>
      <c r="V332" s="899"/>
      <c r="W332" s="899">
        <f>SUM(ANALYTIKAVUJ!$D$36)*-1</f>
        <v>0</v>
      </c>
      <c r="X332" s="899"/>
      <c r="Y332" s="899"/>
      <c r="Z332" s="899"/>
      <c r="AA332" s="899"/>
      <c r="AB332" s="899">
        <f>SUM(ANALYTIKAVUJ!$D$37)*-1</f>
        <v>0</v>
      </c>
      <c r="AC332" s="899"/>
      <c r="AD332" s="899"/>
      <c r="AE332" s="899"/>
      <c r="AF332" s="899"/>
      <c r="AG332" s="899">
        <f>SUM(ANALYTIKAVUJ!$D$38)*-1</f>
        <v>0</v>
      </c>
      <c r="AH332" s="899"/>
      <c r="AI332" s="899"/>
      <c r="AJ332" s="899"/>
      <c r="AK332" s="899">
        <f>SUM('HL KNIHA VYPOC'!$K$74)*-1</f>
        <v>0</v>
      </c>
      <c r="AL332" s="899"/>
      <c r="AM332" s="899"/>
      <c r="AN332" s="899"/>
      <c r="AO332" s="899">
        <f>SUM(ANALYTIKAVUJ!$D$42)*-1</f>
        <v>0</v>
      </c>
      <c r="AP332" s="899"/>
      <c r="AQ332" s="899"/>
      <c r="AR332" s="899"/>
      <c r="AS332" s="899"/>
      <c r="AT332" s="830">
        <f>SUM(H332:AS334)</f>
        <v>0</v>
      </c>
      <c r="AU332" s="831"/>
      <c r="AV332" s="831"/>
      <c r="AW332" s="831"/>
      <c r="AX332" s="832"/>
    </row>
    <row r="333" spans="1:50" ht="12.6" customHeight="1" x14ac:dyDescent="0.25">
      <c r="A333" s="626" t="s">
        <v>1520</v>
      </c>
      <c r="B333" s="593"/>
      <c r="C333" s="593"/>
      <c r="D333" s="593"/>
      <c r="E333" s="593"/>
      <c r="F333" s="593"/>
      <c r="G333" s="593"/>
      <c r="H333" s="899"/>
      <c r="I333" s="899"/>
      <c r="J333" s="899"/>
      <c r="K333" s="899"/>
      <c r="L333" s="899"/>
      <c r="M333" s="899"/>
      <c r="N333" s="899"/>
      <c r="O333" s="899"/>
      <c r="P333" s="899"/>
      <c r="Q333" s="899"/>
      <c r="R333" s="899"/>
      <c r="S333" s="899"/>
      <c r="T333" s="899"/>
      <c r="U333" s="899"/>
      <c r="V333" s="899"/>
      <c r="W333" s="899"/>
      <c r="X333" s="899"/>
      <c r="Y333" s="899"/>
      <c r="Z333" s="899"/>
      <c r="AA333" s="899"/>
      <c r="AB333" s="899"/>
      <c r="AC333" s="899"/>
      <c r="AD333" s="899"/>
      <c r="AE333" s="899"/>
      <c r="AF333" s="899"/>
      <c r="AG333" s="899"/>
      <c r="AH333" s="899"/>
      <c r="AI333" s="899"/>
      <c r="AJ333" s="899"/>
      <c r="AK333" s="899"/>
      <c r="AL333" s="899"/>
      <c r="AM333" s="899"/>
      <c r="AN333" s="899"/>
      <c r="AO333" s="899"/>
      <c r="AP333" s="899"/>
      <c r="AQ333" s="899"/>
      <c r="AR333" s="899"/>
      <c r="AS333" s="899"/>
      <c r="AT333" s="839"/>
      <c r="AU333" s="840"/>
      <c r="AV333" s="840"/>
      <c r="AW333" s="840"/>
      <c r="AX333" s="841"/>
    </row>
    <row r="334" spans="1:50" ht="12.6" customHeight="1" x14ac:dyDescent="0.25">
      <c r="A334" s="629" t="s">
        <v>1519</v>
      </c>
      <c r="B334" s="607"/>
      <c r="C334" s="607"/>
      <c r="D334" s="607"/>
      <c r="E334" s="607"/>
      <c r="F334" s="607"/>
      <c r="G334" s="607"/>
      <c r="H334" s="899"/>
      <c r="I334" s="899"/>
      <c r="J334" s="899"/>
      <c r="K334" s="899"/>
      <c r="L334" s="899"/>
      <c r="M334" s="899"/>
      <c r="N334" s="899"/>
      <c r="O334" s="899"/>
      <c r="P334" s="899"/>
      <c r="Q334" s="899"/>
      <c r="R334" s="899"/>
      <c r="S334" s="899"/>
      <c r="T334" s="899"/>
      <c r="U334" s="899"/>
      <c r="V334" s="899"/>
      <c r="W334" s="899"/>
      <c r="X334" s="899"/>
      <c r="Y334" s="899"/>
      <c r="Z334" s="899"/>
      <c r="AA334" s="899"/>
      <c r="AB334" s="899"/>
      <c r="AC334" s="899"/>
      <c r="AD334" s="899"/>
      <c r="AE334" s="899"/>
      <c r="AF334" s="899"/>
      <c r="AG334" s="899"/>
      <c r="AH334" s="899"/>
      <c r="AI334" s="899"/>
      <c r="AJ334" s="899"/>
      <c r="AK334" s="899"/>
      <c r="AL334" s="899"/>
      <c r="AM334" s="899"/>
      <c r="AN334" s="899"/>
      <c r="AO334" s="899"/>
      <c r="AP334" s="899"/>
      <c r="AQ334" s="899"/>
      <c r="AR334" s="899"/>
      <c r="AS334" s="899"/>
      <c r="AT334" s="836"/>
      <c r="AU334" s="837"/>
      <c r="AV334" s="837"/>
      <c r="AW334" s="837"/>
      <c r="AX334" s="838"/>
    </row>
    <row r="335" spans="1:50" ht="12.6" customHeight="1" x14ac:dyDescent="0.25">
      <c r="A335" s="598" t="s">
        <v>1481</v>
      </c>
      <c r="B335" s="598"/>
      <c r="C335" s="598"/>
      <c r="D335" s="598"/>
      <c r="E335" s="598"/>
      <c r="F335" s="598"/>
      <c r="G335" s="598"/>
      <c r="H335" s="631"/>
      <c r="I335" s="631"/>
      <c r="J335" s="631"/>
      <c r="K335" s="631"/>
      <c r="L335" s="631"/>
      <c r="M335" s="631"/>
      <c r="N335" s="631"/>
      <c r="O335" s="631"/>
      <c r="P335" s="631"/>
      <c r="Q335" s="631"/>
      <c r="R335" s="631"/>
      <c r="S335" s="631"/>
      <c r="T335" s="631"/>
      <c r="U335" s="631"/>
      <c r="V335" s="631"/>
      <c r="W335" s="631"/>
      <c r="X335" s="631"/>
      <c r="Y335" s="631"/>
      <c r="Z335" s="631"/>
      <c r="AA335" s="631"/>
      <c r="AB335" s="631"/>
      <c r="AC335" s="631"/>
      <c r="AD335" s="631"/>
      <c r="AE335" s="631"/>
      <c r="AF335" s="631"/>
      <c r="AG335" s="631"/>
      <c r="AH335" s="631"/>
      <c r="AI335" s="631"/>
      <c r="AJ335" s="631"/>
      <c r="AK335" s="631"/>
      <c r="AL335" s="631"/>
      <c r="AM335" s="631"/>
      <c r="AN335" s="631"/>
      <c r="AO335" s="631"/>
      <c r="AP335" s="631"/>
      <c r="AQ335" s="631"/>
      <c r="AR335" s="631"/>
      <c r="AS335" s="631"/>
      <c r="AT335" s="646"/>
      <c r="AU335" s="646"/>
      <c r="AV335" s="646"/>
      <c r="AW335" s="646"/>
      <c r="AX335" s="645"/>
    </row>
    <row r="336" spans="1:50" ht="12.6" customHeight="1" x14ac:dyDescent="0.25">
      <c r="A336" s="624" t="s">
        <v>1524</v>
      </c>
      <c r="B336" s="604"/>
      <c r="C336" s="604"/>
      <c r="D336" s="604"/>
      <c r="E336" s="604"/>
      <c r="F336" s="604"/>
      <c r="G336" s="605"/>
      <c r="H336" s="899">
        <f>SUM(H303-H314--H325)</f>
        <v>1621425.93</v>
      </c>
      <c r="I336" s="899"/>
      <c r="J336" s="899"/>
      <c r="K336" s="899"/>
      <c r="L336" s="899"/>
      <c r="M336" s="899">
        <f>SUM(M303-M314--M325)</f>
        <v>1965884.71</v>
      </c>
      <c r="N336" s="899"/>
      <c r="O336" s="899"/>
      <c r="P336" s="899"/>
      <c r="Q336" s="899"/>
      <c r="R336" s="899">
        <f>SUM(R303-R314-R325)</f>
        <v>311662.5700000003</v>
      </c>
      <c r="S336" s="899"/>
      <c r="T336" s="899"/>
      <c r="U336" s="899"/>
      <c r="V336" s="899"/>
      <c r="W336" s="899">
        <f>SUM(W303-W314--W325)</f>
        <v>0</v>
      </c>
      <c r="X336" s="899"/>
      <c r="Y336" s="899"/>
      <c r="Z336" s="899"/>
      <c r="AA336" s="899"/>
      <c r="AB336" s="899">
        <f>SUM(AB303-AB314--AB325)</f>
        <v>0</v>
      </c>
      <c r="AC336" s="899"/>
      <c r="AD336" s="899"/>
      <c r="AE336" s="899"/>
      <c r="AF336" s="899"/>
      <c r="AG336" s="899">
        <f>SUM(AG303-AG314-AG325)</f>
        <v>0</v>
      </c>
      <c r="AH336" s="899"/>
      <c r="AI336" s="899"/>
      <c r="AJ336" s="899"/>
      <c r="AK336" s="899">
        <f>SUM(AK303-AK314-AK325)</f>
        <v>31215.4</v>
      </c>
      <c r="AL336" s="899"/>
      <c r="AM336" s="899"/>
      <c r="AN336" s="899"/>
      <c r="AO336" s="899">
        <f>SUM(AO303-AO314--AO325)</f>
        <v>0</v>
      </c>
      <c r="AP336" s="899"/>
      <c r="AQ336" s="899"/>
      <c r="AR336" s="899"/>
      <c r="AS336" s="899"/>
      <c r="AT336" s="845">
        <f>SUM(H336:AS339)</f>
        <v>3930188.61</v>
      </c>
      <c r="AU336" s="846"/>
      <c r="AV336" s="846"/>
      <c r="AW336" s="846"/>
      <c r="AX336" s="847"/>
    </row>
    <row r="337" spans="1:54" ht="12.6" customHeight="1" x14ac:dyDescent="0.25">
      <c r="A337" s="626" t="s">
        <v>1665</v>
      </c>
      <c r="B337" s="593"/>
      <c r="C337" s="593"/>
      <c r="D337" s="593"/>
      <c r="E337" s="593"/>
      <c r="F337" s="593"/>
      <c r="G337" s="628"/>
      <c r="H337" s="899"/>
      <c r="I337" s="899"/>
      <c r="J337" s="899"/>
      <c r="K337" s="899"/>
      <c r="L337" s="899"/>
      <c r="M337" s="899"/>
      <c r="N337" s="899"/>
      <c r="O337" s="899"/>
      <c r="P337" s="899"/>
      <c r="Q337" s="899"/>
      <c r="R337" s="899"/>
      <c r="S337" s="899"/>
      <c r="T337" s="899"/>
      <c r="U337" s="899"/>
      <c r="V337" s="899"/>
      <c r="W337" s="899"/>
      <c r="X337" s="899"/>
      <c r="Y337" s="899"/>
      <c r="Z337" s="899"/>
      <c r="AA337" s="899"/>
      <c r="AB337" s="899"/>
      <c r="AC337" s="899"/>
      <c r="AD337" s="899"/>
      <c r="AE337" s="899"/>
      <c r="AF337" s="899"/>
      <c r="AG337" s="899"/>
      <c r="AH337" s="899"/>
      <c r="AI337" s="899"/>
      <c r="AJ337" s="899"/>
      <c r="AK337" s="899"/>
      <c r="AL337" s="899"/>
      <c r="AM337" s="899"/>
      <c r="AN337" s="899"/>
      <c r="AO337" s="899"/>
      <c r="AP337" s="899"/>
      <c r="AQ337" s="899"/>
      <c r="AR337" s="899"/>
      <c r="AS337" s="899"/>
      <c r="AT337" s="848"/>
      <c r="AU337" s="849"/>
      <c r="AV337" s="849"/>
      <c r="AW337" s="849"/>
      <c r="AX337" s="850"/>
    </row>
    <row r="338" spans="1:54" ht="12.6" customHeight="1" x14ac:dyDescent="0.25">
      <c r="A338" s="626" t="s">
        <v>1520</v>
      </c>
      <c r="B338" s="593"/>
      <c r="C338" s="593"/>
      <c r="D338" s="593"/>
      <c r="E338" s="593"/>
      <c r="F338" s="593"/>
      <c r="G338" s="628"/>
      <c r="H338" s="899"/>
      <c r="I338" s="899"/>
      <c r="J338" s="899"/>
      <c r="K338" s="899"/>
      <c r="L338" s="899"/>
      <c r="M338" s="899"/>
      <c r="N338" s="899"/>
      <c r="O338" s="899"/>
      <c r="P338" s="899"/>
      <c r="Q338" s="899"/>
      <c r="R338" s="899"/>
      <c r="S338" s="899"/>
      <c r="T338" s="899"/>
      <c r="U338" s="899"/>
      <c r="V338" s="899"/>
      <c r="W338" s="899"/>
      <c r="X338" s="899"/>
      <c r="Y338" s="899"/>
      <c r="Z338" s="899"/>
      <c r="AA338" s="899"/>
      <c r="AB338" s="899"/>
      <c r="AC338" s="899"/>
      <c r="AD338" s="899"/>
      <c r="AE338" s="899"/>
      <c r="AF338" s="899"/>
      <c r="AG338" s="899"/>
      <c r="AH338" s="899"/>
      <c r="AI338" s="899"/>
      <c r="AJ338" s="899"/>
      <c r="AK338" s="899"/>
      <c r="AL338" s="899"/>
      <c r="AM338" s="899"/>
      <c r="AN338" s="899"/>
      <c r="AO338" s="899"/>
      <c r="AP338" s="899"/>
      <c r="AQ338" s="899"/>
      <c r="AR338" s="899"/>
      <c r="AS338" s="899"/>
      <c r="AT338" s="848"/>
      <c r="AU338" s="849"/>
      <c r="AV338" s="849"/>
      <c r="AW338" s="849"/>
      <c r="AX338" s="850"/>
    </row>
    <row r="339" spans="1:54" ht="12.6" customHeight="1" x14ac:dyDescent="0.25">
      <c r="A339" s="629" t="s">
        <v>1519</v>
      </c>
      <c r="B339" s="607"/>
      <c r="C339" s="607"/>
      <c r="D339" s="607"/>
      <c r="E339" s="607"/>
      <c r="F339" s="607"/>
      <c r="G339" s="608"/>
      <c r="H339" s="899"/>
      <c r="I339" s="899"/>
      <c r="J339" s="899"/>
      <c r="K339" s="899"/>
      <c r="L339" s="899"/>
      <c r="M339" s="899"/>
      <c r="N339" s="899"/>
      <c r="O339" s="899"/>
      <c r="P339" s="899"/>
      <c r="Q339" s="899"/>
      <c r="R339" s="899"/>
      <c r="S339" s="899"/>
      <c r="T339" s="899"/>
      <c r="U339" s="899"/>
      <c r="V339" s="899"/>
      <c r="W339" s="899"/>
      <c r="X339" s="899"/>
      <c r="Y339" s="899"/>
      <c r="Z339" s="899"/>
      <c r="AA339" s="899"/>
      <c r="AB339" s="899"/>
      <c r="AC339" s="899"/>
      <c r="AD339" s="899"/>
      <c r="AE339" s="899"/>
      <c r="AF339" s="899"/>
      <c r="AG339" s="899"/>
      <c r="AH339" s="899"/>
      <c r="AI339" s="899"/>
      <c r="AJ339" s="899"/>
      <c r="AK339" s="899"/>
      <c r="AL339" s="899"/>
      <c r="AM339" s="899"/>
      <c r="AN339" s="899"/>
      <c r="AO339" s="899"/>
      <c r="AP339" s="899"/>
      <c r="AQ339" s="899"/>
      <c r="AR339" s="899"/>
      <c r="AS339" s="899"/>
      <c r="AT339" s="851"/>
      <c r="AU339" s="852"/>
      <c r="AV339" s="852"/>
      <c r="AW339" s="852"/>
      <c r="AX339" s="853"/>
    </row>
    <row r="340" spans="1:54" ht="12.6" customHeight="1" x14ac:dyDescent="0.25">
      <c r="A340" s="626" t="s">
        <v>505</v>
      </c>
      <c r="B340" s="593"/>
      <c r="C340" s="593"/>
      <c r="D340" s="593"/>
      <c r="E340" s="593"/>
      <c r="F340" s="593"/>
      <c r="G340" s="593"/>
      <c r="H340" s="899">
        <f>SUM(H310-H321-H332)</f>
        <v>2767366.9299999997</v>
      </c>
      <c r="I340" s="899"/>
      <c r="J340" s="899"/>
      <c r="K340" s="899"/>
      <c r="L340" s="899"/>
      <c r="M340" s="899">
        <f>SUM(M310-M321-M332)</f>
        <v>1798736.71</v>
      </c>
      <c r="N340" s="899"/>
      <c r="O340" s="899"/>
      <c r="P340" s="899"/>
      <c r="Q340" s="899"/>
      <c r="R340" s="899">
        <f>SUM(R310-R321-R332)</f>
        <v>393487.85000000009</v>
      </c>
      <c r="S340" s="899"/>
      <c r="T340" s="899"/>
      <c r="U340" s="899"/>
      <c r="V340" s="899"/>
      <c r="W340" s="899">
        <f>SUM(W310-W321-W332)</f>
        <v>0</v>
      </c>
      <c r="X340" s="899"/>
      <c r="Y340" s="899"/>
      <c r="Z340" s="899"/>
      <c r="AA340" s="899"/>
      <c r="AB340" s="899">
        <f>SUM(AB310-AB321-AB332)</f>
        <v>0</v>
      </c>
      <c r="AC340" s="899"/>
      <c r="AD340" s="899"/>
      <c r="AE340" s="899"/>
      <c r="AF340" s="899"/>
      <c r="AG340" s="899">
        <f>SUM(AG310-AG321-AG332)</f>
        <v>0</v>
      </c>
      <c r="AH340" s="899"/>
      <c r="AI340" s="899"/>
      <c r="AJ340" s="899"/>
      <c r="AK340" s="899">
        <f>SUM(AK310-AK321-AK332)</f>
        <v>0</v>
      </c>
      <c r="AL340" s="899"/>
      <c r="AM340" s="899"/>
      <c r="AN340" s="899"/>
      <c r="AO340" s="899">
        <f>SUM(AO310-AO321-AO332)</f>
        <v>0</v>
      </c>
      <c r="AP340" s="899"/>
      <c r="AQ340" s="899"/>
      <c r="AR340" s="899"/>
      <c r="AS340" s="899"/>
      <c r="AT340" s="845">
        <f>SUM(H340:AS342)</f>
        <v>4959591.49</v>
      </c>
      <c r="AU340" s="846"/>
      <c r="AV340" s="846"/>
      <c r="AW340" s="846"/>
      <c r="AX340" s="847"/>
    </row>
    <row r="341" spans="1:54" ht="12.6" customHeight="1" x14ac:dyDescent="0.25">
      <c r="A341" s="626" t="s">
        <v>1520</v>
      </c>
      <c r="B341" s="593"/>
      <c r="C341" s="593"/>
      <c r="D341" s="593"/>
      <c r="E341" s="593"/>
      <c r="F341" s="593"/>
      <c r="G341" s="593"/>
      <c r="H341" s="899"/>
      <c r="I341" s="899"/>
      <c r="J341" s="899"/>
      <c r="K341" s="899"/>
      <c r="L341" s="899"/>
      <c r="M341" s="899"/>
      <c r="N341" s="899"/>
      <c r="O341" s="899"/>
      <c r="P341" s="899"/>
      <c r="Q341" s="899"/>
      <c r="R341" s="899"/>
      <c r="S341" s="899"/>
      <c r="T341" s="899"/>
      <c r="U341" s="899"/>
      <c r="V341" s="899"/>
      <c r="W341" s="899"/>
      <c r="X341" s="899"/>
      <c r="Y341" s="899"/>
      <c r="Z341" s="899"/>
      <c r="AA341" s="899"/>
      <c r="AB341" s="899"/>
      <c r="AC341" s="899"/>
      <c r="AD341" s="899"/>
      <c r="AE341" s="899"/>
      <c r="AF341" s="899"/>
      <c r="AG341" s="899"/>
      <c r="AH341" s="899"/>
      <c r="AI341" s="899"/>
      <c r="AJ341" s="899"/>
      <c r="AK341" s="899"/>
      <c r="AL341" s="899"/>
      <c r="AM341" s="899"/>
      <c r="AN341" s="899"/>
      <c r="AO341" s="899"/>
      <c r="AP341" s="899"/>
      <c r="AQ341" s="899"/>
      <c r="AR341" s="899"/>
      <c r="AS341" s="899"/>
      <c r="AT341" s="848"/>
      <c r="AU341" s="849"/>
      <c r="AV341" s="849"/>
      <c r="AW341" s="849"/>
      <c r="AX341" s="850"/>
    </row>
    <row r="342" spans="1:54" ht="12.6" customHeight="1" x14ac:dyDescent="0.25">
      <c r="A342" s="629" t="s">
        <v>1519</v>
      </c>
      <c r="B342" s="607"/>
      <c r="C342" s="607"/>
      <c r="D342" s="607"/>
      <c r="E342" s="607"/>
      <c r="F342" s="607"/>
      <c r="G342" s="607"/>
      <c r="H342" s="899"/>
      <c r="I342" s="899"/>
      <c r="J342" s="899"/>
      <c r="K342" s="899"/>
      <c r="L342" s="899"/>
      <c r="M342" s="899"/>
      <c r="N342" s="899"/>
      <c r="O342" s="899"/>
      <c r="P342" s="899"/>
      <c r="Q342" s="899"/>
      <c r="R342" s="899"/>
      <c r="S342" s="899"/>
      <c r="T342" s="899"/>
      <c r="U342" s="899"/>
      <c r="V342" s="899"/>
      <c r="W342" s="899"/>
      <c r="X342" s="899"/>
      <c r="Y342" s="899"/>
      <c r="Z342" s="899"/>
      <c r="AA342" s="899"/>
      <c r="AB342" s="899"/>
      <c r="AC342" s="899"/>
      <c r="AD342" s="899"/>
      <c r="AE342" s="899"/>
      <c r="AF342" s="899"/>
      <c r="AG342" s="899"/>
      <c r="AH342" s="899"/>
      <c r="AI342" s="899"/>
      <c r="AJ342" s="899"/>
      <c r="AK342" s="899"/>
      <c r="AL342" s="899"/>
      <c r="AM342" s="899"/>
      <c r="AN342" s="899"/>
      <c r="AO342" s="899"/>
      <c r="AP342" s="899"/>
      <c r="AQ342" s="899"/>
      <c r="AR342" s="899"/>
      <c r="AS342" s="899"/>
      <c r="AT342" s="851"/>
      <c r="AU342" s="852"/>
      <c r="AV342" s="852"/>
      <c r="AW342" s="852"/>
      <c r="AX342" s="853"/>
    </row>
    <row r="343" spans="1:54" ht="12.6" customHeight="1" x14ac:dyDescent="0.25">
      <c r="A343" s="623" t="s">
        <v>1793</v>
      </c>
    </row>
    <row r="344" spans="1:54" ht="15" customHeight="1" x14ac:dyDescent="0.25">
      <c r="A344" s="803"/>
      <c r="B344" s="804"/>
      <c r="C344" s="804"/>
      <c r="D344" s="804"/>
      <c r="E344" s="804"/>
      <c r="F344" s="804"/>
      <c r="G344" s="804"/>
      <c r="H344" s="804"/>
      <c r="I344" s="804"/>
      <c r="J344" s="804"/>
      <c r="K344" s="804"/>
      <c r="L344" s="804"/>
      <c r="M344" s="804"/>
      <c r="N344" s="804"/>
      <c r="O344" s="804"/>
      <c r="P344" s="804"/>
      <c r="Q344" s="804"/>
      <c r="R344" s="804"/>
      <c r="S344" s="804"/>
      <c r="T344" s="804"/>
      <c r="U344" s="804"/>
      <c r="V344" s="804"/>
      <c r="W344" s="804"/>
      <c r="X344" s="804"/>
      <c r="Y344" s="804"/>
      <c r="Z344" s="804"/>
      <c r="AA344" s="804"/>
      <c r="AB344" s="804"/>
      <c r="AC344" s="804"/>
      <c r="AD344" s="804"/>
      <c r="AE344" s="804"/>
      <c r="AF344" s="804"/>
      <c r="AG344" s="804"/>
      <c r="AH344" s="804"/>
      <c r="AI344" s="804"/>
      <c r="AJ344" s="804"/>
      <c r="AK344" s="804"/>
      <c r="AL344" s="804"/>
      <c r="AM344" s="804"/>
      <c r="AN344" s="804"/>
      <c r="AO344" s="804"/>
      <c r="AP344" s="804"/>
      <c r="AQ344" s="804"/>
      <c r="AR344" s="804"/>
      <c r="AS344" s="804"/>
      <c r="AT344" s="804"/>
      <c r="AU344" s="804"/>
      <c r="AV344" s="804"/>
      <c r="AW344" s="804"/>
      <c r="AX344" s="804"/>
      <c r="AY344" s="804"/>
      <c r="AZ344" s="804"/>
      <c r="BA344" s="804"/>
      <c r="BB344" s="805"/>
    </row>
    <row r="345" spans="1:54" ht="15" customHeight="1" x14ac:dyDescent="0.25">
      <c r="A345" s="806"/>
      <c r="B345" s="807"/>
      <c r="C345" s="807"/>
      <c r="D345" s="807"/>
      <c r="E345" s="807"/>
      <c r="F345" s="807"/>
      <c r="G345" s="807"/>
      <c r="H345" s="807"/>
      <c r="I345" s="807"/>
      <c r="J345" s="807"/>
      <c r="K345" s="807"/>
      <c r="L345" s="807"/>
      <c r="M345" s="807"/>
      <c r="N345" s="807"/>
      <c r="O345" s="807"/>
      <c r="P345" s="807"/>
      <c r="Q345" s="807"/>
      <c r="R345" s="807"/>
      <c r="S345" s="807"/>
      <c r="T345" s="807"/>
      <c r="U345" s="807"/>
      <c r="V345" s="807"/>
      <c r="W345" s="807"/>
      <c r="X345" s="807"/>
      <c r="Y345" s="807"/>
      <c r="Z345" s="807"/>
      <c r="AA345" s="807"/>
      <c r="AB345" s="807"/>
      <c r="AC345" s="807"/>
      <c r="AD345" s="807"/>
      <c r="AE345" s="807"/>
      <c r="AF345" s="807"/>
      <c r="AG345" s="807"/>
      <c r="AH345" s="807"/>
      <c r="AI345" s="807"/>
      <c r="AJ345" s="807"/>
      <c r="AK345" s="807"/>
      <c r="AL345" s="807"/>
      <c r="AM345" s="807"/>
      <c r="AN345" s="807"/>
      <c r="AO345" s="807"/>
      <c r="AP345" s="807"/>
      <c r="AQ345" s="807"/>
      <c r="AR345" s="807"/>
      <c r="AS345" s="807"/>
      <c r="AT345" s="807"/>
      <c r="AU345" s="807"/>
      <c r="AV345" s="807"/>
      <c r="AW345" s="807"/>
      <c r="AX345" s="807"/>
      <c r="AY345" s="807"/>
      <c r="AZ345" s="807"/>
      <c r="BA345" s="807"/>
      <c r="BB345" s="808"/>
    </row>
    <row r="346" spans="1:54" s="593" customFormat="1" ht="12.6" customHeight="1" x14ac:dyDescent="0.25"/>
    <row r="347" spans="1:54" ht="12.6" customHeight="1" x14ac:dyDescent="0.25">
      <c r="A347" s="623" t="s">
        <v>1792</v>
      </c>
    </row>
    <row r="348" spans="1:54" ht="12.6" customHeight="1" x14ac:dyDescent="0.25">
      <c r="A348" s="1035" t="s">
        <v>484</v>
      </c>
      <c r="B348" s="1036"/>
      <c r="C348" s="1036"/>
      <c r="D348" s="1036"/>
      <c r="E348" s="1036"/>
      <c r="F348" s="1036"/>
      <c r="G348" s="1036"/>
      <c r="H348" s="1036"/>
      <c r="I348" s="1036"/>
      <c r="J348" s="1036"/>
      <c r="K348" s="1036"/>
      <c r="L348" s="1036"/>
      <c r="M348" s="1036"/>
      <c r="N348" s="1036"/>
      <c r="O348" s="1036"/>
      <c r="P348" s="1036"/>
      <c r="Q348" s="1036"/>
      <c r="R348" s="1036"/>
      <c r="S348" s="1036"/>
      <c r="T348" s="1036"/>
      <c r="U348" s="1036"/>
      <c r="V348" s="1036"/>
      <c r="W348" s="1036"/>
      <c r="X348" s="1036"/>
      <c r="Y348" s="1036"/>
      <c r="Z348" s="1036"/>
      <c r="AA348" s="1036"/>
      <c r="AB348" s="1036"/>
      <c r="AC348" s="1036"/>
      <c r="AD348" s="1036"/>
      <c r="AE348" s="1036"/>
      <c r="AF348" s="1036"/>
      <c r="AG348" s="1066"/>
      <c r="AH348" s="790" t="s">
        <v>1774</v>
      </c>
      <c r="AI348" s="791"/>
      <c r="AJ348" s="791"/>
      <c r="AK348" s="791"/>
      <c r="AL348" s="791"/>
      <c r="AM348" s="791"/>
      <c r="AN348" s="791"/>
      <c r="AO348" s="791"/>
      <c r="AP348" s="791"/>
      <c r="AQ348" s="791"/>
      <c r="AR348" s="791"/>
      <c r="AS348" s="791"/>
      <c r="AT348" s="791"/>
      <c r="AU348" s="791"/>
      <c r="AV348" s="791"/>
      <c r="AW348" s="791"/>
      <c r="AX348" s="791"/>
      <c r="AY348" s="791"/>
      <c r="AZ348" s="791"/>
      <c r="BA348" s="791"/>
      <c r="BB348" s="792"/>
    </row>
    <row r="349" spans="1:54" ht="12.6" customHeight="1" x14ac:dyDescent="0.25">
      <c r="A349" s="1037"/>
      <c r="B349" s="1038"/>
      <c r="C349" s="1038"/>
      <c r="D349" s="1038"/>
      <c r="E349" s="1038"/>
      <c r="F349" s="1038"/>
      <c r="G349" s="1038"/>
      <c r="H349" s="1038"/>
      <c r="I349" s="1038"/>
      <c r="J349" s="1038"/>
      <c r="K349" s="1038"/>
      <c r="L349" s="1038"/>
      <c r="M349" s="1038"/>
      <c r="N349" s="1038"/>
      <c r="O349" s="1038"/>
      <c r="P349" s="1038"/>
      <c r="Q349" s="1038"/>
      <c r="R349" s="1038"/>
      <c r="S349" s="1038"/>
      <c r="T349" s="1038"/>
      <c r="U349" s="1038"/>
      <c r="V349" s="1038"/>
      <c r="W349" s="1038"/>
      <c r="X349" s="1038"/>
      <c r="Y349" s="1038"/>
      <c r="Z349" s="1038"/>
      <c r="AA349" s="1038"/>
      <c r="AB349" s="1038"/>
      <c r="AC349" s="1038"/>
      <c r="AD349" s="1038"/>
      <c r="AE349" s="1038"/>
      <c r="AF349" s="1038"/>
      <c r="AG349" s="1067"/>
      <c r="AH349" s="784" t="s">
        <v>1557</v>
      </c>
      <c r="AI349" s="785"/>
      <c r="AJ349" s="785"/>
      <c r="AK349" s="785"/>
      <c r="AL349" s="785"/>
      <c r="AM349" s="785"/>
      <c r="AN349" s="785"/>
      <c r="AO349" s="785"/>
      <c r="AP349" s="785"/>
      <c r="AQ349" s="785"/>
      <c r="AR349" s="785"/>
      <c r="AS349" s="785"/>
      <c r="AT349" s="785"/>
      <c r="AU349" s="785"/>
      <c r="AV349" s="785"/>
      <c r="AW349" s="785"/>
      <c r="AX349" s="785"/>
      <c r="AY349" s="785"/>
      <c r="AZ349" s="785"/>
      <c r="BA349" s="785"/>
      <c r="BB349" s="786"/>
    </row>
    <row r="350" spans="1:54" ht="12.6" customHeight="1" x14ac:dyDescent="0.25">
      <c r="A350" s="597" t="s">
        <v>1485</v>
      </c>
      <c r="B350" s="598"/>
      <c r="C350" s="598"/>
      <c r="D350" s="598"/>
      <c r="E350" s="598"/>
      <c r="F350" s="598"/>
      <c r="G350" s="598"/>
      <c r="H350" s="598"/>
      <c r="I350" s="598"/>
      <c r="J350" s="598"/>
      <c r="K350" s="598"/>
      <c r="L350" s="598"/>
      <c r="M350" s="598"/>
      <c r="N350" s="598"/>
      <c r="O350" s="598"/>
      <c r="P350" s="598"/>
      <c r="Q350" s="598"/>
      <c r="R350" s="598"/>
      <c r="S350" s="598"/>
      <c r="T350" s="598"/>
      <c r="U350" s="598"/>
      <c r="V350" s="598"/>
      <c r="W350" s="598"/>
      <c r="X350" s="598"/>
      <c r="Y350" s="598"/>
      <c r="Z350" s="598"/>
      <c r="AA350" s="598"/>
      <c r="AB350" s="598"/>
      <c r="AC350" s="598"/>
      <c r="AD350" s="598"/>
      <c r="AE350" s="598"/>
      <c r="AF350" s="598"/>
      <c r="AG350" s="598"/>
      <c r="AH350" s="945"/>
      <c r="AI350" s="946"/>
      <c r="AJ350" s="946"/>
      <c r="AK350" s="946"/>
      <c r="AL350" s="946"/>
      <c r="AM350" s="946"/>
      <c r="AN350" s="946"/>
      <c r="AO350" s="946"/>
      <c r="AP350" s="946"/>
      <c r="AQ350" s="946"/>
      <c r="AR350" s="946"/>
      <c r="AS350" s="946"/>
      <c r="AT350" s="946"/>
      <c r="AU350" s="946"/>
      <c r="AV350" s="946"/>
      <c r="AW350" s="946"/>
      <c r="AX350" s="946"/>
      <c r="AY350" s="946"/>
      <c r="AZ350" s="946"/>
      <c r="BA350" s="946"/>
      <c r="BB350" s="947"/>
    </row>
    <row r="351" spans="1:54" ht="12.6" customHeight="1" x14ac:dyDescent="0.25">
      <c r="A351" s="627" t="s">
        <v>1791</v>
      </c>
      <c r="B351" s="593"/>
      <c r="C351" s="593"/>
      <c r="D351" s="593"/>
      <c r="E351" s="593"/>
      <c r="F351" s="593"/>
      <c r="G351" s="593"/>
      <c r="H351" s="593"/>
      <c r="I351" s="593"/>
      <c r="J351" s="593"/>
      <c r="K351" s="593"/>
      <c r="L351" s="593"/>
      <c r="M351" s="593"/>
      <c r="N351" s="593"/>
      <c r="O351" s="593"/>
      <c r="P351" s="593"/>
      <c r="Q351" s="593"/>
      <c r="R351" s="593"/>
      <c r="S351" s="593"/>
      <c r="T351" s="593"/>
      <c r="U351" s="593"/>
      <c r="V351" s="593"/>
      <c r="W351" s="593"/>
      <c r="X351" s="593"/>
      <c r="Y351" s="593"/>
      <c r="Z351" s="593"/>
      <c r="AA351" s="593"/>
      <c r="AB351" s="593"/>
      <c r="AC351" s="593"/>
      <c r="AD351" s="593"/>
      <c r="AE351" s="593"/>
      <c r="AF351" s="593"/>
      <c r="AG351" s="593"/>
      <c r="AH351" s="601"/>
      <c r="AI351" s="601"/>
      <c r="AJ351" s="601"/>
      <c r="AK351" s="601"/>
      <c r="AL351" s="601"/>
      <c r="AM351" s="601"/>
      <c r="AN351" s="601"/>
      <c r="AO351" s="601"/>
      <c r="AP351" s="601"/>
      <c r="AQ351" s="601"/>
      <c r="AR351" s="601"/>
      <c r="AS351" s="601"/>
      <c r="AT351" s="601"/>
      <c r="AU351" s="601"/>
      <c r="AV351" s="601"/>
      <c r="AW351" s="601"/>
      <c r="AX351" s="601"/>
      <c r="AY351" s="601"/>
      <c r="AZ351" s="601"/>
      <c r="BA351" s="601"/>
      <c r="BB351" s="601"/>
    </row>
    <row r="352" spans="1:54" ht="12.6" customHeight="1" x14ac:dyDescent="0.25">
      <c r="A352" s="860" t="s">
        <v>3619</v>
      </c>
      <c r="B352" s="861"/>
      <c r="C352" s="861"/>
      <c r="D352" s="861"/>
      <c r="E352" s="861"/>
      <c r="F352" s="861"/>
      <c r="G352" s="861"/>
      <c r="H352" s="861"/>
      <c r="I352" s="861"/>
      <c r="J352" s="861"/>
      <c r="K352" s="861"/>
      <c r="L352" s="861"/>
      <c r="M352" s="861"/>
      <c r="N352" s="861"/>
      <c r="O352" s="861"/>
      <c r="P352" s="861"/>
      <c r="Q352" s="861"/>
      <c r="R352" s="861"/>
      <c r="S352" s="861"/>
      <c r="T352" s="861"/>
      <c r="U352" s="861"/>
      <c r="V352" s="861"/>
      <c r="W352" s="861"/>
      <c r="X352" s="861"/>
      <c r="Y352" s="861"/>
      <c r="Z352" s="861"/>
      <c r="AA352" s="861"/>
      <c r="AB352" s="861"/>
      <c r="AC352" s="861"/>
      <c r="AD352" s="861"/>
      <c r="AE352" s="861"/>
      <c r="AF352" s="861"/>
      <c r="AG352" s="861"/>
      <c r="AH352" s="861"/>
      <c r="AI352" s="861"/>
      <c r="AJ352" s="861"/>
      <c r="AK352" s="861"/>
      <c r="AL352" s="861"/>
      <c r="AM352" s="861"/>
      <c r="AN352" s="861"/>
      <c r="AO352" s="861"/>
      <c r="AP352" s="861"/>
      <c r="AQ352" s="861"/>
      <c r="AR352" s="861"/>
      <c r="AS352" s="861"/>
      <c r="AT352" s="861"/>
      <c r="AU352" s="861"/>
      <c r="AV352" s="861"/>
      <c r="AW352" s="861"/>
      <c r="AX352" s="861"/>
      <c r="AY352" s="861"/>
      <c r="AZ352" s="861"/>
      <c r="BA352" s="861"/>
      <c r="BB352" s="862"/>
    </row>
    <row r="353" spans="1:78" ht="12.6" customHeight="1" x14ac:dyDescent="0.25">
      <c r="A353" s="863"/>
      <c r="B353" s="864"/>
      <c r="C353" s="864"/>
      <c r="D353" s="864"/>
      <c r="E353" s="864"/>
      <c r="F353" s="864"/>
      <c r="G353" s="864"/>
      <c r="H353" s="864"/>
      <c r="I353" s="864"/>
      <c r="J353" s="864"/>
      <c r="K353" s="864"/>
      <c r="L353" s="864"/>
      <c r="M353" s="864"/>
      <c r="N353" s="864"/>
      <c r="O353" s="864"/>
      <c r="P353" s="864"/>
      <c r="Q353" s="864"/>
      <c r="R353" s="864"/>
      <c r="S353" s="864"/>
      <c r="T353" s="864"/>
      <c r="U353" s="864"/>
      <c r="V353" s="864"/>
      <c r="W353" s="864"/>
      <c r="X353" s="864"/>
      <c r="Y353" s="864"/>
      <c r="Z353" s="864"/>
      <c r="AA353" s="864"/>
      <c r="AB353" s="864"/>
      <c r="AC353" s="864"/>
      <c r="AD353" s="864"/>
      <c r="AE353" s="864"/>
      <c r="AF353" s="864"/>
      <c r="AG353" s="864"/>
      <c r="AH353" s="864"/>
      <c r="AI353" s="864"/>
      <c r="AJ353" s="864"/>
      <c r="AK353" s="864"/>
      <c r="AL353" s="864"/>
      <c r="AM353" s="864"/>
      <c r="AN353" s="864"/>
      <c r="AO353" s="864"/>
      <c r="AP353" s="864"/>
      <c r="AQ353" s="864"/>
      <c r="AR353" s="864"/>
      <c r="AS353" s="864"/>
      <c r="AT353" s="864"/>
      <c r="AU353" s="864"/>
      <c r="AV353" s="864"/>
      <c r="AW353" s="864"/>
      <c r="AX353" s="864"/>
      <c r="AY353" s="864"/>
      <c r="AZ353" s="864"/>
      <c r="BA353" s="864"/>
      <c r="BB353" s="865"/>
    </row>
    <row r="354" spans="1:78" ht="12.6" customHeight="1" x14ac:dyDescent="0.25">
      <c r="A354" s="623" t="s">
        <v>1790</v>
      </c>
    </row>
    <row r="355" spans="1:78" ht="12.6" customHeight="1" x14ac:dyDescent="0.25">
      <c r="A355" s="449" t="s">
        <v>475</v>
      </c>
    </row>
    <row r="356" spans="1:78" ht="12.6" customHeight="1" x14ac:dyDescent="0.25">
      <c r="A356" s="647"/>
      <c r="B356" s="648"/>
      <c r="C356" s="648"/>
      <c r="D356" s="648"/>
      <c r="E356" s="648"/>
      <c r="F356" s="1071" t="s">
        <v>799</v>
      </c>
      <c r="G356" s="1072"/>
      <c r="H356" s="1072"/>
      <c r="I356" s="1072"/>
      <c r="J356" s="1072"/>
      <c r="K356" s="1072"/>
      <c r="L356" s="1072"/>
      <c r="M356" s="1072"/>
      <c r="N356" s="1072"/>
      <c r="O356" s="1072"/>
      <c r="P356" s="1072"/>
      <c r="Q356" s="1072"/>
      <c r="R356" s="1072"/>
      <c r="S356" s="1072"/>
      <c r="T356" s="1072"/>
      <c r="U356" s="1072"/>
      <c r="V356" s="1072"/>
      <c r="W356" s="1072"/>
      <c r="X356" s="1072"/>
      <c r="Y356" s="1072"/>
      <c r="Z356" s="1072"/>
      <c r="AA356" s="1072"/>
      <c r="AB356" s="1072"/>
      <c r="AC356" s="1072"/>
      <c r="AD356" s="1072"/>
      <c r="AE356" s="1072"/>
      <c r="AF356" s="1072"/>
      <c r="AG356" s="1072"/>
      <c r="AH356" s="1072"/>
      <c r="AI356" s="1072"/>
      <c r="AJ356" s="1072"/>
      <c r="AK356" s="1072"/>
      <c r="AL356" s="1072"/>
      <c r="AM356" s="1072"/>
      <c r="AN356" s="1072"/>
      <c r="AO356" s="1072"/>
      <c r="AP356" s="1072"/>
      <c r="AQ356" s="1072"/>
      <c r="AR356" s="1072"/>
      <c r="AS356" s="1072"/>
      <c r="AT356" s="1072"/>
      <c r="AU356" s="1072"/>
      <c r="AV356" s="1072"/>
      <c r="AW356" s="1072"/>
      <c r="AX356" s="1072"/>
      <c r="AY356" s="1072"/>
      <c r="AZ356" s="1072"/>
      <c r="BA356" s="1073"/>
      <c r="BB356" s="649"/>
      <c r="BC356" s="649"/>
      <c r="BD356" s="649"/>
      <c r="BE356" s="649"/>
      <c r="BF356" s="728"/>
      <c r="BG356" s="729"/>
      <c r="BH356" s="729"/>
      <c r="BI356" s="729"/>
      <c r="BJ356" s="729"/>
      <c r="BK356" s="729"/>
      <c r="BL356" s="729"/>
      <c r="BM356" s="729"/>
      <c r="BN356" s="729"/>
      <c r="BO356" s="729"/>
      <c r="BP356" s="729"/>
      <c r="BQ356" s="729"/>
      <c r="BR356" s="729"/>
      <c r="BS356" s="729"/>
      <c r="BT356" s="729"/>
      <c r="BU356" s="729"/>
      <c r="BV356" s="729"/>
      <c r="BW356" s="729"/>
      <c r="BX356" s="729"/>
      <c r="BY356" s="729"/>
      <c r="BZ356" s="729"/>
    </row>
    <row r="357" spans="1:78" ht="12.6" customHeight="1" x14ac:dyDescent="0.25">
      <c r="A357" s="650"/>
      <c r="B357" s="651"/>
      <c r="C357" s="651"/>
      <c r="D357" s="651"/>
      <c r="E357" s="651"/>
      <c r="F357" s="943" t="s">
        <v>2113</v>
      </c>
      <c r="G357" s="943"/>
      <c r="H357" s="943"/>
      <c r="I357" s="943"/>
      <c r="J357" s="943" t="s">
        <v>2114</v>
      </c>
      <c r="K357" s="943"/>
      <c r="L357" s="943"/>
      <c r="M357" s="943"/>
      <c r="N357" s="943" t="s">
        <v>2115</v>
      </c>
      <c r="O357" s="943"/>
      <c r="P357" s="943"/>
      <c r="Q357" s="943"/>
      <c r="R357" s="943" t="s">
        <v>2116</v>
      </c>
      <c r="S357" s="943"/>
      <c r="T357" s="943"/>
      <c r="U357" s="943"/>
      <c r="V357" s="943" t="s">
        <v>2117</v>
      </c>
      <c r="W357" s="943"/>
      <c r="X357" s="943"/>
      <c r="Y357" s="943"/>
      <c r="Z357" s="943" t="s">
        <v>18</v>
      </c>
      <c r="AA357" s="943"/>
      <c r="AB357" s="943"/>
      <c r="AC357" s="943"/>
      <c r="AD357" s="943" t="s">
        <v>2118</v>
      </c>
      <c r="AE357" s="943"/>
      <c r="AF357" s="943"/>
      <c r="AG357" s="943"/>
      <c r="AH357" s="943" t="s">
        <v>2119</v>
      </c>
      <c r="AI357" s="943"/>
      <c r="AJ357" s="943"/>
      <c r="AK357" s="943"/>
      <c r="AL357" s="943" t="s">
        <v>2109</v>
      </c>
      <c r="AM357" s="943"/>
      <c r="AN357" s="943"/>
      <c r="AO357" s="943"/>
      <c r="AP357" s="943" t="s">
        <v>2120</v>
      </c>
      <c r="AQ357" s="943"/>
      <c r="AR357" s="943"/>
      <c r="AS357" s="943"/>
      <c r="AT357" s="943" t="s">
        <v>2254</v>
      </c>
      <c r="AU357" s="943"/>
      <c r="AV357" s="943"/>
      <c r="AW357" s="943"/>
      <c r="AX357" s="948" t="s">
        <v>479</v>
      </c>
      <c r="AY357" s="949"/>
      <c r="AZ357" s="949"/>
      <c r="BA357" s="950"/>
      <c r="BB357" s="951"/>
      <c r="BC357" s="952"/>
      <c r="BD357" s="952"/>
      <c r="BE357" s="952"/>
      <c r="BF357" s="952"/>
    </row>
    <row r="358" spans="1:78" ht="12.6" customHeight="1" x14ac:dyDescent="0.25">
      <c r="A358" s="650"/>
      <c r="B358" s="651"/>
      <c r="C358" s="651"/>
      <c r="D358" s="651"/>
      <c r="E358" s="651"/>
      <c r="F358" s="944"/>
      <c r="G358" s="944"/>
      <c r="H358" s="944"/>
      <c r="I358" s="944"/>
      <c r="J358" s="944"/>
      <c r="K358" s="944"/>
      <c r="L358" s="944"/>
      <c r="M358" s="944"/>
      <c r="N358" s="944"/>
      <c r="O358" s="944"/>
      <c r="P358" s="944"/>
      <c r="Q358" s="944"/>
      <c r="R358" s="944"/>
      <c r="S358" s="944"/>
      <c r="T358" s="944"/>
      <c r="U358" s="944"/>
      <c r="V358" s="944"/>
      <c r="W358" s="944"/>
      <c r="X358" s="944"/>
      <c r="Y358" s="944"/>
      <c r="Z358" s="944"/>
      <c r="AA358" s="944"/>
      <c r="AB358" s="944"/>
      <c r="AC358" s="944"/>
      <c r="AD358" s="944"/>
      <c r="AE358" s="944"/>
      <c r="AF358" s="944"/>
      <c r="AG358" s="944"/>
      <c r="AH358" s="944"/>
      <c r="AI358" s="944"/>
      <c r="AJ358" s="944"/>
      <c r="AK358" s="944"/>
      <c r="AL358" s="944"/>
      <c r="AM358" s="944"/>
      <c r="AN358" s="944"/>
      <c r="AO358" s="944"/>
      <c r="AP358" s="944"/>
      <c r="AQ358" s="944"/>
      <c r="AR358" s="944"/>
      <c r="AS358" s="944"/>
      <c r="AT358" s="944"/>
      <c r="AU358" s="944"/>
      <c r="AV358" s="944"/>
      <c r="AW358" s="944"/>
      <c r="AX358" s="951"/>
      <c r="AY358" s="952"/>
      <c r="AZ358" s="952"/>
      <c r="BA358" s="953"/>
      <c r="BB358" s="951"/>
      <c r="BC358" s="952"/>
      <c r="BD358" s="952"/>
      <c r="BE358" s="952"/>
      <c r="BF358" s="952"/>
    </row>
    <row r="359" spans="1:78" ht="12.6" customHeight="1" x14ac:dyDescent="0.25">
      <c r="A359" s="1068" t="s">
        <v>1788</v>
      </c>
      <c r="B359" s="1069"/>
      <c r="C359" s="1069"/>
      <c r="D359" s="1069"/>
      <c r="E359" s="1070"/>
      <c r="F359" s="944"/>
      <c r="G359" s="944"/>
      <c r="H359" s="944"/>
      <c r="I359" s="944"/>
      <c r="J359" s="944"/>
      <c r="K359" s="944"/>
      <c r="L359" s="944"/>
      <c r="M359" s="944"/>
      <c r="N359" s="944"/>
      <c r="O359" s="944"/>
      <c r="P359" s="944"/>
      <c r="Q359" s="944"/>
      <c r="R359" s="944"/>
      <c r="S359" s="944"/>
      <c r="T359" s="944"/>
      <c r="U359" s="944"/>
      <c r="V359" s="944"/>
      <c r="W359" s="944"/>
      <c r="X359" s="944"/>
      <c r="Y359" s="944"/>
      <c r="Z359" s="944"/>
      <c r="AA359" s="944"/>
      <c r="AB359" s="944"/>
      <c r="AC359" s="944"/>
      <c r="AD359" s="944"/>
      <c r="AE359" s="944"/>
      <c r="AF359" s="944"/>
      <c r="AG359" s="944"/>
      <c r="AH359" s="944"/>
      <c r="AI359" s="944"/>
      <c r="AJ359" s="944"/>
      <c r="AK359" s="944"/>
      <c r="AL359" s="944"/>
      <c r="AM359" s="944"/>
      <c r="AN359" s="944"/>
      <c r="AO359" s="944"/>
      <c r="AP359" s="944"/>
      <c r="AQ359" s="944"/>
      <c r="AR359" s="944"/>
      <c r="AS359" s="944"/>
      <c r="AT359" s="944"/>
      <c r="AU359" s="944"/>
      <c r="AV359" s="944"/>
      <c r="AW359" s="944"/>
      <c r="AX359" s="951"/>
      <c r="AY359" s="952"/>
      <c r="AZ359" s="952"/>
      <c r="BA359" s="953"/>
      <c r="BB359" s="951"/>
      <c r="BC359" s="952"/>
      <c r="BD359" s="952"/>
      <c r="BE359" s="952"/>
      <c r="BF359" s="952"/>
    </row>
    <row r="360" spans="1:78" ht="12.6" customHeight="1" x14ac:dyDescent="0.25">
      <c r="A360" s="1068" t="s">
        <v>1785</v>
      </c>
      <c r="B360" s="1069"/>
      <c r="C360" s="1069"/>
      <c r="D360" s="1069"/>
      <c r="E360" s="1070"/>
      <c r="F360" s="944"/>
      <c r="G360" s="944"/>
      <c r="H360" s="944"/>
      <c r="I360" s="944"/>
      <c r="J360" s="944"/>
      <c r="K360" s="944"/>
      <c r="L360" s="944"/>
      <c r="M360" s="944"/>
      <c r="N360" s="944"/>
      <c r="O360" s="944"/>
      <c r="P360" s="944"/>
      <c r="Q360" s="944"/>
      <c r="R360" s="944"/>
      <c r="S360" s="944"/>
      <c r="T360" s="944"/>
      <c r="U360" s="944"/>
      <c r="V360" s="944"/>
      <c r="W360" s="944"/>
      <c r="X360" s="944"/>
      <c r="Y360" s="944"/>
      <c r="Z360" s="944"/>
      <c r="AA360" s="944"/>
      <c r="AB360" s="944"/>
      <c r="AC360" s="944"/>
      <c r="AD360" s="944"/>
      <c r="AE360" s="944"/>
      <c r="AF360" s="944"/>
      <c r="AG360" s="944"/>
      <c r="AH360" s="944"/>
      <c r="AI360" s="944"/>
      <c r="AJ360" s="944"/>
      <c r="AK360" s="944"/>
      <c r="AL360" s="944"/>
      <c r="AM360" s="944"/>
      <c r="AN360" s="944"/>
      <c r="AO360" s="944"/>
      <c r="AP360" s="944"/>
      <c r="AQ360" s="944"/>
      <c r="AR360" s="944"/>
      <c r="AS360" s="944"/>
      <c r="AT360" s="944"/>
      <c r="AU360" s="944"/>
      <c r="AV360" s="944"/>
      <c r="AW360" s="944"/>
      <c r="AX360" s="951"/>
      <c r="AY360" s="952"/>
      <c r="AZ360" s="952"/>
      <c r="BA360" s="953"/>
      <c r="BB360" s="951"/>
      <c r="BC360" s="952"/>
      <c r="BD360" s="952"/>
      <c r="BE360" s="952"/>
      <c r="BF360" s="952"/>
    </row>
    <row r="361" spans="1:78" ht="12.6" customHeight="1" x14ac:dyDescent="0.25">
      <c r="A361" s="1068" t="s">
        <v>1781</v>
      </c>
      <c r="B361" s="1069"/>
      <c r="C361" s="1069"/>
      <c r="D361" s="1069"/>
      <c r="E361" s="1070"/>
      <c r="F361" s="944"/>
      <c r="G361" s="944"/>
      <c r="H361" s="944"/>
      <c r="I361" s="944"/>
      <c r="J361" s="944"/>
      <c r="K361" s="944"/>
      <c r="L361" s="944"/>
      <c r="M361" s="944"/>
      <c r="N361" s="944"/>
      <c r="O361" s="944"/>
      <c r="P361" s="944"/>
      <c r="Q361" s="944"/>
      <c r="R361" s="944"/>
      <c r="S361" s="944"/>
      <c r="T361" s="944"/>
      <c r="U361" s="944"/>
      <c r="V361" s="944"/>
      <c r="W361" s="944"/>
      <c r="X361" s="944"/>
      <c r="Y361" s="944"/>
      <c r="Z361" s="944"/>
      <c r="AA361" s="944"/>
      <c r="AB361" s="944"/>
      <c r="AC361" s="944"/>
      <c r="AD361" s="944"/>
      <c r="AE361" s="944"/>
      <c r="AF361" s="944"/>
      <c r="AG361" s="944"/>
      <c r="AH361" s="944"/>
      <c r="AI361" s="944"/>
      <c r="AJ361" s="944"/>
      <c r="AK361" s="944"/>
      <c r="AL361" s="944"/>
      <c r="AM361" s="944"/>
      <c r="AN361" s="944"/>
      <c r="AO361" s="944"/>
      <c r="AP361" s="944"/>
      <c r="AQ361" s="944"/>
      <c r="AR361" s="944"/>
      <c r="AS361" s="944"/>
      <c r="AT361" s="944"/>
      <c r="AU361" s="944"/>
      <c r="AV361" s="944"/>
      <c r="AW361" s="944"/>
      <c r="AX361" s="951"/>
      <c r="AY361" s="952"/>
      <c r="AZ361" s="952"/>
      <c r="BA361" s="953"/>
      <c r="BB361" s="951"/>
      <c r="BC361" s="952"/>
      <c r="BD361" s="952"/>
      <c r="BE361" s="952"/>
      <c r="BF361" s="952"/>
    </row>
    <row r="362" spans="1:78" ht="12.6" customHeight="1" x14ac:dyDescent="0.25">
      <c r="A362" s="650"/>
      <c r="B362" s="651"/>
      <c r="C362" s="651"/>
      <c r="D362" s="651"/>
      <c r="E362" s="651"/>
      <c r="F362" s="944"/>
      <c r="G362" s="944"/>
      <c r="H362" s="944"/>
      <c r="I362" s="944"/>
      <c r="J362" s="944"/>
      <c r="K362" s="944"/>
      <c r="L362" s="944"/>
      <c r="M362" s="944"/>
      <c r="N362" s="944"/>
      <c r="O362" s="944"/>
      <c r="P362" s="944"/>
      <c r="Q362" s="944"/>
      <c r="R362" s="944"/>
      <c r="S362" s="944"/>
      <c r="T362" s="944"/>
      <c r="U362" s="944"/>
      <c r="V362" s="944"/>
      <c r="W362" s="944"/>
      <c r="X362" s="944"/>
      <c r="Y362" s="944"/>
      <c r="Z362" s="944"/>
      <c r="AA362" s="944"/>
      <c r="AB362" s="944"/>
      <c r="AC362" s="944"/>
      <c r="AD362" s="944"/>
      <c r="AE362" s="944"/>
      <c r="AF362" s="944"/>
      <c r="AG362" s="944"/>
      <c r="AH362" s="944"/>
      <c r="AI362" s="944"/>
      <c r="AJ362" s="944"/>
      <c r="AK362" s="944"/>
      <c r="AL362" s="944"/>
      <c r="AM362" s="944"/>
      <c r="AN362" s="944"/>
      <c r="AO362" s="944"/>
      <c r="AP362" s="944"/>
      <c r="AQ362" s="944"/>
      <c r="AR362" s="944"/>
      <c r="AS362" s="944"/>
      <c r="AT362" s="944"/>
      <c r="AU362" s="944"/>
      <c r="AV362" s="944"/>
      <c r="AW362" s="944"/>
      <c r="AX362" s="951"/>
      <c r="AY362" s="952"/>
      <c r="AZ362" s="952"/>
      <c r="BA362" s="953"/>
      <c r="BB362" s="951"/>
      <c r="BC362" s="952"/>
      <c r="BD362" s="952"/>
      <c r="BE362" s="952"/>
      <c r="BF362" s="952"/>
    </row>
    <row r="363" spans="1:78" ht="12.6" customHeight="1" x14ac:dyDescent="0.25">
      <c r="A363" s="650"/>
      <c r="B363" s="651"/>
      <c r="C363" s="651"/>
      <c r="D363" s="651"/>
      <c r="E363" s="651"/>
      <c r="F363" s="944"/>
      <c r="G363" s="944"/>
      <c r="H363" s="944"/>
      <c r="I363" s="944"/>
      <c r="J363" s="944"/>
      <c r="K363" s="944"/>
      <c r="L363" s="944"/>
      <c r="M363" s="944"/>
      <c r="N363" s="944"/>
      <c r="O363" s="944"/>
      <c r="P363" s="944"/>
      <c r="Q363" s="944"/>
      <c r="R363" s="944"/>
      <c r="S363" s="944"/>
      <c r="T363" s="944"/>
      <c r="U363" s="944"/>
      <c r="V363" s="944"/>
      <c r="W363" s="944"/>
      <c r="X363" s="944"/>
      <c r="Y363" s="944"/>
      <c r="Z363" s="944"/>
      <c r="AA363" s="944"/>
      <c r="AB363" s="944"/>
      <c r="AC363" s="944"/>
      <c r="AD363" s="944"/>
      <c r="AE363" s="944"/>
      <c r="AF363" s="944"/>
      <c r="AG363" s="944"/>
      <c r="AH363" s="944"/>
      <c r="AI363" s="944"/>
      <c r="AJ363" s="944"/>
      <c r="AK363" s="944"/>
      <c r="AL363" s="944"/>
      <c r="AM363" s="944"/>
      <c r="AN363" s="944"/>
      <c r="AO363" s="944"/>
      <c r="AP363" s="944"/>
      <c r="AQ363" s="944"/>
      <c r="AR363" s="944"/>
      <c r="AS363" s="944"/>
      <c r="AT363" s="944"/>
      <c r="AU363" s="944"/>
      <c r="AV363" s="944"/>
      <c r="AW363" s="944"/>
      <c r="AX363" s="951"/>
      <c r="AY363" s="952"/>
      <c r="AZ363" s="952"/>
      <c r="BA363" s="953"/>
      <c r="BB363" s="951"/>
      <c r="BC363" s="952"/>
      <c r="BD363" s="952"/>
      <c r="BE363" s="952"/>
      <c r="BF363" s="952"/>
    </row>
    <row r="364" spans="1:78" ht="12.6" customHeight="1" x14ac:dyDescent="0.25">
      <c r="A364" s="650"/>
      <c r="B364" s="651"/>
      <c r="C364" s="651"/>
      <c r="D364" s="651"/>
      <c r="E364" s="651"/>
      <c r="F364" s="944"/>
      <c r="G364" s="944"/>
      <c r="H364" s="944"/>
      <c r="I364" s="944"/>
      <c r="J364" s="944"/>
      <c r="K364" s="944"/>
      <c r="L364" s="944"/>
      <c r="M364" s="944"/>
      <c r="N364" s="944"/>
      <c r="O364" s="944"/>
      <c r="P364" s="944"/>
      <c r="Q364" s="944"/>
      <c r="R364" s="944"/>
      <c r="S364" s="944"/>
      <c r="T364" s="944"/>
      <c r="U364" s="944"/>
      <c r="V364" s="944"/>
      <c r="W364" s="944"/>
      <c r="X364" s="944"/>
      <c r="Y364" s="944"/>
      <c r="Z364" s="944"/>
      <c r="AA364" s="944"/>
      <c r="AB364" s="944"/>
      <c r="AC364" s="944"/>
      <c r="AD364" s="944"/>
      <c r="AE364" s="944"/>
      <c r="AF364" s="944"/>
      <c r="AG364" s="944"/>
      <c r="AH364" s="944"/>
      <c r="AI364" s="944"/>
      <c r="AJ364" s="944"/>
      <c r="AK364" s="944"/>
      <c r="AL364" s="944"/>
      <c r="AM364" s="944"/>
      <c r="AN364" s="944"/>
      <c r="AO364" s="944"/>
      <c r="AP364" s="944"/>
      <c r="AQ364" s="944"/>
      <c r="AR364" s="944"/>
      <c r="AS364" s="944"/>
      <c r="AT364" s="944"/>
      <c r="AU364" s="944"/>
      <c r="AV364" s="944"/>
      <c r="AW364" s="944"/>
      <c r="AX364" s="951"/>
      <c r="AY364" s="952"/>
      <c r="AZ364" s="952"/>
      <c r="BA364" s="953"/>
      <c r="BB364" s="951"/>
      <c r="BC364" s="952"/>
      <c r="BD364" s="952"/>
      <c r="BE364" s="952"/>
      <c r="BF364" s="952"/>
    </row>
    <row r="365" spans="1:78" ht="12.6" customHeight="1" x14ac:dyDescent="0.25">
      <c r="A365" s="650"/>
      <c r="B365" s="651"/>
      <c r="C365" s="651"/>
      <c r="D365" s="651"/>
      <c r="E365" s="651"/>
      <c r="F365" s="944"/>
      <c r="G365" s="944"/>
      <c r="H365" s="944"/>
      <c r="I365" s="944"/>
      <c r="J365" s="944"/>
      <c r="K365" s="944"/>
      <c r="L365" s="944"/>
      <c r="M365" s="944"/>
      <c r="N365" s="944"/>
      <c r="O365" s="944"/>
      <c r="P365" s="944"/>
      <c r="Q365" s="944"/>
      <c r="R365" s="944"/>
      <c r="S365" s="944"/>
      <c r="T365" s="944"/>
      <c r="U365" s="944"/>
      <c r="V365" s="944"/>
      <c r="W365" s="944"/>
      <c r="X365" s="944"/>
      <c r="Y365" s="944"/>
      <c r="Z365" s="944"/>
      <c r="AA365" s="944"/>
      <c r="AB365" s="944"/>
      <c r="AC365" s="944"/>
      <c r="AD365" s="944"/>
      <c r="AE365" s="944"/>
      <c r="AF365" s="944"/>
      <c r="AG365" s="944"/>
      <c r="AH365" s="944"/>
      <c r="AI365" s="944"/>
      <c r="AJ365" s="944"/>
      <c r="AK365" s="944"/>
      <c r="AL365" s="944"/>
      <c r="AM365" s="944"/>
      <c r="AN365" s="944"/>
      <c r="AO365" s="944"/>
      <c r="AP365" s="944"/>
      <c r="AQ365" s="944"/>
      <c r="AR365" s="944"/>
      <c r="AS365" s="944"/>
      <c r="AT365" s="944"/>
      <c r="AU365" s="944"/>
      <c r="AV365" s="944"/>
      <c r="AW365" s="944"/>
      <c r="AX365" s="951"/>
      <c r="AY365" s="952"/>
      <c r="AZ365" s="952"/>
      <c r="BA365" s="953"/>
      <c r="BB365" s="951"/>
      <c r="BC365" s="952"/>
      <c r="BD365" s="952"/>
      <c r="BE365" s="952"/>
      <c r="BF365" s="952"/>
    </row>
    <row r="366" spans="1:78" ht="12.6" customHeight="1" x14ac:dyDescent="0.25">
      <c r="A366" s="923" t="s">
        <v>800</v>
      </c>
      <c r="B366" s="924"/>
      <c r="C366" s="924"/>
      <c r="D366" s="924"/>
      <c r="E366" s="925"/>
      <c r="F366" s="954" t="s">
        <v>801</v>
      </c>
      <c r="G366" s="954"/>
      <c r="H366" s="954"/>
      <c r="I366" s="954"/>
      <c r="J366" s="954" t="s">
        <v>802</v>
      </c>
      <c r="K366" s="954"/>
      <c r="L366" s="954"/>
      <c r="M366" s="954"/>
      <c r="N366" s="954" t="s">
        <v>477</v>
      </c>
      <c r="O366" s="954"/>
      <c r="P366" s="954"/>
      <c r="Q366" s="954"/>
      <c r="R366" s="954" t="s">
        <v>478</v>
      </c>
      <c r="S366" s="954"/>
      <c r="T366" s="954"/>
      <c r="U366" s="954"/>
      <c r="V366" s="954" t="s">
        <v>481</v>
      </c>
      <c r="W366" s="954"/>
      <c r="X366" s="954"/>
      <c r="Y366" s="954"/>
      <c r="Z366" s="954" t="s">
        <v>1478</v>
      </c>
      <c r="AA366" s="954"/>
      <c r="AB366" s="954"/>
      <c r="AC366" s="954"/>
      <c r="AD366" s="954" t="s">
        <v>1479</v>
      </c>
      <c r="AE366" s="954"/>
      <c r="AF366" s="954"/>
      <c r="AG366" s="954"/>
      <c r="AH366" s="954" t="s">
        <v>1480</v>
      </c>
      <c r="AI366" s="954"/>
      <c r="AJ366" s="954"/>
      <c r="AK366" s="954"/>
      <c r="AL366" s="954" t="s">
        <v>1483</v>
      </c>
      <c r="AM366" s="954"/>
      <c r="AN366" s="954"/>
      <c r="AO366" s="954"/>
      <c r="AP366" s="954" t="s">
        <v>2167</v>
      </c>
      <c r="AQ366" s="954"/>
      <c r="AR366" s="954"/>
      <c r="AS366" s="954"/>
      <c r="AT366" s="954" t="s">
        <v>2168</v>
      </c>
      <c r="AU366" s="954"/>
      <c r="AV366" s="954"/>
      <c r="AW366" s="954"/>
      <c r="AX366" s="784" t="s">
        <v>2253</v>
      </c>
      <c r="AY366" s="785"/>
      <c r="AZ366" s="785"/>
      <c r="BA366" s="786"/>
      <c r="BB366" s="787"/>
      <c r="BC366" s="788"/>
      <c r="BD366" s="788"/>
      <c r="BE366" s="788"/>
      <c r="BF366" s="788"/>
    </row>
    <row r="367" spans="1:78" ht="12.6" customHeight="1" x14ac:dyDescent="0.25">
      <c r="A367" s="593" t="s">
        <v>1778</v>
      </c>
      <c r="B367" s="593"/>
      <c r="C367" s="593"/>
      <c r="D367" s="593"/>
      <c r="E367" s="593"/>
      <c r="F367" s="593"/>
      <c r="G367" s="593"/>
      <c r="H367" s="593"/>
      <c r="I367" s="593"/>
      <c r="J367" s="593"/>
      <c r="K367" s="593"/>
      <c r="L367" s="593"/>
      <c r="M367" s="593"/>
      <c r="N367" s="593"/>
      <c r="O367" s="593"/>
      <c r="P367" s="593"/>
      <c r="Q367" s="593"/>
      <c r="R367" s="593"/>
      <c r="S367" s="593"/>
      <c r="T367" s="593"/>
      <c r="U367" s="593"/>
      <c r="V367" s="593"/>
      <c r="W367" s="593"/>
      <c r="X367" s="593"/>
      <c r="Y367" s="593"/>
      <c r="Z367" s="593"/>
      <c r="AA367" s="593"/>
      <c r="AB367" s="593"/>
      <c r="AC367" s="593"/>
      <c r="AD367" s="593"/>
      <c r="AE367" s="593"/>
      <c r="AF367" s="593"/>
      <c r="AG367" s="593"/>
      <c r="AH367" s="593"/>
      <c r="AI367" s="593"/>
      <c r="AJ367" s="593"/>
      <c r="AK367" s="593"/>
      <c r="AL367" s="593"/>
      <c r="AM367" s="593"/>
      <c r="AN367" s="593"/>
      <c r="AO367" s="593"/>
      <c r="AP367" s="593"/>
      <c r="AQ367" s="593"/>
      <c r="AR367" s="593"/>
      <c r="AS367" s="593"/>
      <c r="AT367" s="593"/>
      <c r="AU367" s="593"/>
      <c r="AV367" s="593"/>
      <c r="AW367" s="593"/>
      <c r="AX367" s="593"/>
      <c r="AY367" s="593"/>
      <c r="AZ367" s="593"/>
      <c r="BA367" s="593"/>
      <c r="BB367" s="593"/>
      <c r="BC367" s="593"/>
      <c r="BD367" s="593"/>
      <c r="BE367" s="593"/>
      <c r="BF367" s="593"/>
    </row>
    <row r="368" spans="1:78" ht="12.6" customHeight="1" x14ac:dyDescent="0.25">
      <c r="A368" s="624" t="s">
        <v>1524</v>
      </c>
      <c r="B368" s="642"/>
      <c r="C368" s="604"/>
      <c r="D368" s="604"/>
      <c r="E368" s="605"/>
      <c r="F368" s="796">
        <f>SUM(F375-F374+F373-F372)</f>
        <v>8066.12</v>
      </c>
      <c r="G368" s="1058"/>
      <c r="H368" s="1058"/>
      <c r="I368" s="1059"/>
      <c r="J368" s="796">
        <f>SUM(J375-J374+J373-J372)</f>
        <v>0</v>
      </c>
      <c r="K368" s="797"/>
      <c r="L368" s="797"/>
      <c r="M368" s="798"/>
      <c r="N368" s="796">
        <f>SUM(N375-N374+N373-N372)</f>
        <v>0</v>
      </c>
      <c r="O368" s="797"/>
      <c r="P368" s="797"/>
      <c r="Q368" s="798"/>
      <c r="R368" s="796">
        <f>SUM(R375-R374+R373-R372)</f>
        <v>-2177.52</v>
      </c>
      <c r="S368" s="797"/>
      <c r="T368" s="797"/>
      <c r="U368" s="798"/>
      <c r="V368" s="796">
        <f>SUM(V375-V374+V373-V372)</f>
        <v>0</v>
      </c>
      <c r="W368" s="797"/>
      <c r="X368" s="797"/>
      <c r="Y368" s="798"/>
      <c r="Z368" s="796">
        <f>SUM(Z375-Z374+Z373-Z372)</f>
        <v>0</v>
      </c>
      <c r="AA368" s="797"/>
      <c r="AB368" s="797"/>
      <c r="AC368" s="798"/>
      <c r="AD368" s="796">
        <f>SUM(AD375-AD374+AD373-AD372)</f>
        <v>3029457.4699999997</v>
      </c>
      <c r="AE368" s="797"/>
      <c r="AF368" s="797"/>
      <c r="AG368" s="798"/>
      <c r="AH368" s="796">
        <f>SUM(AH375-AH374+AH373-AH372)</f>
        <v>0</v>
      </c>
      <c r="AI368" s="797"/>
      <c r="AJ368" s="797"/>
      <c r="AK368" s="798"/>
      <c r="AL368" s="796">
        <f>SUM(AL375-AL374+AL373-AL372)</f>
        <v>0</v>
      </c>
      <c r="AM368" s="797"/>
      <c r="AN368" s="797"/>
      <c r="AO368" s="798"/>
      <c r="AP368" s="796">
        <f>SUM('HL KNIHA VYPOC'!D390)</f>
        <v>0</v>
      </c>
      <c r="AQ368" s="797"/>
      <c r="AR368" s="797"/>
      <c r="AS368" s="798"/>
      <c r="AT368" s="796">
        <f>SUM('HL KNIHA VYPOC'!D396)</f>
        <v>0</v>
      </c>
      <c r="AU368" s="797"/>
      <c r="AV368" s="797"/>
      <c r="AW368" s="798"/>
      <c r="AX368" s="796">
        <f>SUM(F368:AW371)</f>
        <v>3035346.07</v>
      </c>
      <c r="AY368" s="797"/>
      <c r="AZ368" s="797"/>
      <c r="BA368" s="798"/>
      <c r="BB368" s="875"/>
      <c r="BC368" s="876"/>
      <c r="BD368" s="876"/>
      <c r="BE368" s="876"/>
      <c r="BF368" s="876"/>
    </row>
    <row r="369" spans="1:58" ht="12.6" customHeight="1" x14ac:dyDescent="0.25">
      <c r="A369" s="626" t="s">
        <v>1665</v>
      </c>
      <c r="B369" s="634"/>
      <c r="C369" s="593"/>
      <c r="D369" s="593"/>
      <c r="E369" s="628"/>
      <c r="F369" s="1060"/>
      <c r="G369" s="1061"/>
      <c r="H369" s="1061"/>
      <c r="I369" s="1062"/>
      <c r="J369" s="881"/>
      <c r="K369" s="882"/>
      <c r="L369" s="882"/>
      <c r="M369" s="883"/>
      <c r="N369" s="881"/>
      <c r="O369" s="882"/>
      <c r="P369" s="882"/>
      <c r="Q369" s="883"/>
      <c r="R369" s="881"/>
      <c r="S369" s="882"/>
      <c r="T369" s="882"/>
      <c r="U369" s="883"/>
      <c r="V369" s="881"/>
      <c r="W369" s="882"/>
      <c r="X369" s="882"/>
      <c r="Y369" s="883"/>
      <c r="Z369" s="881"/>
      <c r="AA369" s="882"/>
      <c r="AB369" s="882"/>
      <c r="AC369" s="883"/>
      <c r="AD369" s="881"/>
      <c r="AE369" s="882"/>
      <c r="AF369" s="882"/>
      <c r="AG369" s="883"/>
      <c r="AH369" s="881"/>
      <c r="AI369" s="882"/>
      <c r="AJ369" s="882"/>
      <c r="AK369" s="883"/>
      <c r="AL369" s="881"/>
      <c r="AM369" s="882"/>
      <c r="AN369" s="882"/>
      <c r="AO369" s="883"/>
      <c r="AP369" s="881"/>
      <c r="AQ369" s="882"/>
      <c r="AR369" s="882"/>
      <c r="AS369" s="883"/>
      <c r="AT369" s="881"/>
      <c r="AU369" s="882"/>
      <c r="AV369" s="882"/>
      <c r="AW369" s="883"/>
      <c r="AX369" s="881"/>
      <c r="AY369" s="882"/>
      <c r="AZ369" s="882"/>
      <c r="BA369" s="883"/>
      <c r="BB369" s="875"/>
      <c r="BC369" s="876"/>
      <c r="BD369" s="876"/>
      <c r="BE369" s="876"/>
      <c r="BF369" s="876"/>
    </row>
    <row r="370" spans="1:58" ht="12.6" customHeight="1" x14ac:dyDescent="0.25">
      <c r="A370" s="626" t="s">
        <v>1520</v>
      </c>
      <c r="B370" s="634"/>
      <c r="C370" s="593"/>
      <c r="D370" s="593"/>
      <c r="E370" s="628"/>
      <c r="F370" s="1060"/>
      <c r="G370" s="1061"/>
      <c r="H370" s="1061"/>
      <c r="I370" s="1062"/>
      <c r="J370" s="881"/>
      <c r="K370" s="882"/>
      <c r="L370" s="882"/>
      <c r="M370" s="883"/>
      <c r="N370" s="881"/>
      <c r="O370" s="882"/>
      <c r="P370" s="882"/>
      <c r="Q370" s="883"/>
      <c r="R370" s="881"/>
      <c r="S370" s="882"/>
      <c r="T370" s="882"/>
      <c r="U370" s="883"/>
      <c r="V370" s="881"/>
      <c r="W370" s="882"/>
      <c r="X370" s="882"/>
      <c r="Y370" s="883"/>
      <c r="Z370" s="881"/>
      <c r="AA370" s="882"/>
      <c r="AB370" s="882"/>
      <c r="AC370" s="883"/>
      <c r="AD370" s="881"/>
      <c r="AE370" s="882"/>
      <c r="AF370" s="882"/>
      <c r="AG370" s="883"/>
      <c r="AH370" s="881"/>
      <c r="AI370" s="882"/>
      <c r="AJ370" s="882"/>
      <c r="AK370" s="883"/>
      <c r="AL370" s="881"/>
      <c r="AM370" s="882"/>
      <c r="AN370" s="882"/>
      <c r="AO370" s="883"/>
      <c r="AP370" s="881"/>
      <c r="AQ370" s="882"/>
      <c r="AR370" s="882"/>
      <c r="AS370" s="883"/>
      <c r="AT370" s="881"/>
      <c r="AU370" s="882"/>
      <c r="AV370" s="882"/>
      <c r="AW370" s="883"/>
      <c r="AX370" s="881"/>
      <c r="AY370" s="882"/>
      <c r="AZ370" s="882"/>
      <c r="BA370" s="883"/>
      <c r="BB370" s="875"/>
      <c r="BC370" s="876"/>
      <c r="BD370" s="876"/>
      <c r="BE370" s="876"/>
      <c r="BF370" s="876"/>
    </row>
    <row r="371" spans="1:58" ht="12.6" customHeight="1" x14ac:dyDescent="0.25">
      <c r="A371" s="626" t="s">
        <v>1519</v>
      </c>
      <c r="B371" s="634"/>
      <c r="C371" s="593"/>
      <c r="D371" s="593"/>
      <c r="E371" s="628"/>
      <c r="F371" s="1063"/>
      <c r="G371" s="1064"/>
      <c r="H371" s="1064"/>
      <c r="I371" s="1065"/>
      <c r="J371" s="799"/>
      <c r="K371" s="800"/>
      <c r="L371" s="800"/>
      <c r="M371" s="801"/>
      <c r="N371" s="799"/>
      <c r="O371" s="800"/>
      <c r="P371" s="800"/>
      <c r="Q371" s="801"/>
      <c r="R371" s="799"/>
      <c r="S371" s="800"/>
      <c r="T371" s="800"/>
      <c r="U371" s="801"/>
      <c r="V371" s="799"/>
      <c r="W371" s="800"/>
      <c r="X371" s="800"/>
      <c r="Y371" s="801"/>
      <c r="Z371" s="799"/>
      <c r="AA371" s="800"/>
      <c r="AB371" s="800"/>
      <c r="AC371" s="801"/>
      <c r="AD371" s="799"/>
      <c r="AE371" s="800"/>
      <c r="AF371" s="800"/>
      <c r="AG371" s="801"/>
      <c r="AH371" s="799"/>
      <c r="AI371" s="800"/>
      <c r="AJ371" s="800"/>
      <c r="AK371" s="801"/>
      <c r="AL371" s="799"/>
      <c r="AM371" s="800"/>
      <c r="AN371" s="800"/>
      <c r="AO371" s="801"/>
      <c r="AP371" s="799"/>
      <c r="AQ371" s="800"/>
      <c r="AR371" s="800"/>
      <c r="AS371" s="801"/>
      <c r="AT371" s="799"/>
      <c r="AU371" s="800"/>
      <c r="AV371" s="800"/>
      <c r="AW371" s="801"/>
      <c r="AX371" s="799"/>
      <c r="AY371" s="800"/>
      <c r="AZ371" s="800"/>
      <c r="BA371" s="801"/>
      <c r="BB371" s="875"/>
      <c r="BC371" s="876"/>
      <c r="BD371" s="876"/>
      <c r="BE371" s="876"/>
      <c r="BF371" s="876"/>
    </row>
    <row r="372" spans="1:58" ht="12.6" customHeight="1" x14ac:dyDescent="0.25">
      <c r="A372" s="597" t="s">
        <v>511</v>
      </c>
      <c r="B372" s="633"/>
      <c r="C372" s="598"/>
      <c r="D372" s="598"/>
      <c r="E372" s="599"/>
      <c r="F372" s="793"/>
      <c r="G372" s="794"/>
      <c r="H372" s="794"/>
      <c r="I372" s="795"/>
      <c r="J372" s="793"/>
      <c r="K372" s="794"/>
      <c r="L372" s="794"/>
      <c r="M372" s="795"/>
      <c r="N372" s="793"/>
      <c r="O372" s="794"/>
      <c r="P372" s="794"/>
      <c r="Q372" s="795"/>
      <c r="R372" s="793"/>
      <c r="S372" s="794"/>
      <c r="T372" s="794"/>
      <c r="U372" s="795"/>
      <c r="V372" s="793"/>
      <c r="W372" s="794"/>
      <c r="X372" s="794"/>
      <c r="Y372" s="795"/>
      <c r="Z372" s="793"/>
      <c r="AA372" s="794"/>
      <c r="AB372" s="794"/>
      <c r="AC372" s="795"/>
      <c r="AD372" s="793"/>
      <c r="AE372" s="794"/>
      <c r="AF372" s="794"/>
      <c r="AG372" s="795"/>
      <c r="AH372" s="793"/>
      <c r="AI372" s="794"/>
      <c r="AJ372" s="794"/>
      <c r="AK372" s="795"/>
      <c r="AL372" s="793"/>
      <c r="AM372" s="794"/>
      <c r="AN372" s="794"/>
      <c r="AO372" s="795"/>
      <c r="AP372" s="793">
        <f>SUM('HL KNIHA VYPOC'!$E$33)</f>
        <v>0</v>
      </c>
      <c r="AQ372" s="794"/>
      <c r="AR372" s="794"/>
      <c r="AS372" s="795"/>
      <c r="AT372" s="793">
        <f>SUM('HL KNIHA VYPOC'!$E$39)</f>
        <v>0</v>
      </c>
      <c r="AU372" s="794"/>
      <c r="AV372" s="794"/>
      <c r="AW372" s="795"/>
      <c r="AX372" s="793">
        <f>SUM(F372:AW372)</f>
        <v>0</v>
      </c>
      <c r="AY372" s="794"/>
      <c r="AZ372" s="794"/>
      <c r="BA372" s="795"/>
      <c r="BB372" s="875"/>
      <c r="BC372" s="876"/>
      <c r="BD372" s="876"/>
      <c r="BE372" s="876"/>
      <c r="BF372" s="876"/>
    </row>
    <row r="373" spans="1:58" ht="12.6" customHeight="1" x14ac:dyDescent="0.25">
      <c r="A373" s="597" t="s">
        <v>510</v>
      </c>
      <c r="B373" s="633"/>
      <c r="C373" s="598"/>
      <c r="D373" s="598"/>
      <c r="E373" s="599"/>
      <c r="F373" s="793"/>
      <c r="G373" s="794"/>
      <c r="H373" s="794"/>
      <c r="I373" s="795"/>
      <c r="J373" s="793"/>
      <c r="K373" s="794"/>
      <c r="L373" s="794"/>
      <c r="M373" s="795"/>
      <c r="N373" s="793"/>
      <c r="O373" s="794"/>
      <c r="P373" s="794"/>
      <c r="Q373" s="795"/>
      <c r="R373" s="793"/>
      <c r="S373" s="794"/>
      <c r="T373" s="794"/>
      <c r="U373" s="795"/>
      <c r="V373" s="793"/>
      <c r="W373" s="794"/>
      <c r="X373" s="794"/>
      <c r="Y373" s="795"/>
      <c r="Z373" s="793"/>
      <c r="AA373" s="794"/>
      <c r="AB373" s="794"/>
      <c r="AC373" s="795"/>
      <c r="AD373" s="793"/>
      <c r="AE373" s="794"/>
      <c r="AF373" s="794"/>
      <c r="AG373" s="795"/>
      <c r="AH373" s="793"/>
      <c r="AI373" s="794"/>
      <c r="AJ373" s="794"/>
      <c r="AK373" s="795"/>
      <c r="AL373" s="793"/>
      <c r="AM373" s="794"/>
      <c r="AN373" s="794"/>
      <c r="AO373" s="795"/>
      <c r="AP373" s="793">
        <f>SUM('HL KNIHA VYPOC'!$F$33)</f>
        <v>0</v>
      </c>
      <c r="AQ373" s="794"/>
      <c r="AR373" s="794"/>
      <c r="AS373" s="795"/>
      <c r="AT373" s="793">
        <f>SUM('HL KNIHA VYPOC'!$F$39)</f>
        <v>0</v>
      </c>
      <c r="AU373" s="794"/>
      <c r="AV373" s="794"/>
      <c r="AW373" s="795"/>
      <c r="AX373" s="793">
        <f>SUM(F373:AW373)</f>
        <v>0</v>
      </c>
      <c r="AY373" s="794"/>
      <c r="AZ373" s="794"/>
      <c r="BA373" s="795"/>
      <c r="BB373" s="875"/>
      <c r="BC373" s="876"/>
      <c r="BD373" s="876"/>
      <c r="BE373" s="876"/>
      <c r="BF373" s="876"/>
    </row>
    <row r="374" spans="1:58" ht="12.6" customHeight="1" x14ac:dyDescent="0.25">
      <c r="A374" s="597" t="s">
        <v>573</v>
      </c>
      <c r="B374" s="633"/>
      <c r="C374" s="598"/>
      <c r="D374" s="598"/>
      <c r="E374" s="599"/>
      <c r="F374" s="887"/>
      <c r="G374" s="888"/>
      <c r="H374" s="888"/>
      <c r="I374" s="889"/>
      <c r="J374" s="887"/>
      <c r="K374" s="888"/>
      <c r="L374" s="888"/>
      <c r="M374" s="889"/>
      <c r="N374" s="887"/>
      <c r="O374" s="888"/>
      <c r="P374" s="888"/>
      <c r="Q374" s="889"/>
      <c r="R374" s="887"/>
      <c r="S374" s="888"/>
      <c r="T374" s="888"/>
      <c r="U374" s="889"/>
      <c r="V374" s="887"/>
      <c r="W374" s="888"/>
      <c r="X374" s="888"/>
      <c r="Y374" s="889"/>
      <c r="Z374" s="887"/>
      <c r="AA374" s="888"/>
      <c r="AB374" s="888"/>
      <c r="AC374" s="889"/>
      <c r="AD374" s="887"/>
      <c r="AE374" s="888"/>
      <c r="AF374" s="888"/>
      <c r="AG374" s="889"/>
      <c r="AH374" s="887"/>
      <c r="AI374" s="888"/>
      <c r="AJ374" s="888"/>
      <c r="AK374" s="889"/>
      <c r="AL374" s="887"/>
      <c r="AM374" s="888"/>
      <c r="AN374" s="888"/>
      <c r="AO374" s="889"/>
      <c r="AP374" s="887"/>
      <c r="AQ374" s="888"/>
      <c r="AR374" s="888"/>
      <c r="AS374" s="889"/>
      <c r="AT374" s="887"/>
      <c r="AU374" s="888"/>
      <c r="AV374" s="888"/>
      <c r="AW374" s="889"/>
      <c r="AX374" s="884">
        <f>SUM(F374:AW374)</f>
        <v>0</v>
      </c>
      <c r="AY374" s="885"/>
      <c r="AZ374" s="885"/>
      <c r="BA374" s="886"/>
      <c r="BB374" s="875"/>
      <c r="BC374" s="876"/>
      <c r="BD374" s="876"/>
      <c r="BE374" s="876"/>
      <c r="BF374" s="876"/>
    </row>
    <row r="375" spans="1:58" ht="12.6" customHeight="1" x14ac:dyDescent="0.25">
      <c r="A375" s="624" t="s">
        <v>505</v>
      </c>
      <c r="B375" s="642"/>
      <c r="C375" s="604"/>
      <c r="D375" s="604"/>
      <c r="E375" s="605"/>
      <c r="F375" s="796">
        <f>SUM(ANALYTIKAVUJ!$C$5+ANALYTIKAVUJ!$C$9+'HL KNIHA VYPOC'!$G$42)</f>
        <v>8066.12</v>
      </c>
      <c r="G375" s="797"/>
      <c r="H375" s="797"/>
      <c r="I375" s="798"/>
      <c r="J375" s="796">
        <f>SUM(ANALYTIKAVUJ!$C$6)</f>
        <v>0</v>
      </c>
      <c r="K375" s="797"/>
      <c r="L375" s="797"/>
      <c r="M375" s="798"/>
      <c r="N375" s="796">
        <f>SUM(ANALYTIKAVUJ!$C$10)</f>
        <v>0</v>
      </c>
      <c r="O375" s="797"/>
      <c r="P375" s="797"/>
      <c r="Q375" s="798"/>
      <c r="R375" s="796">
        <f>SUM(ANALYTIKAVUJ!$C$13)</f>
        <v>-2177.52</v>
      </c>
      <c r="S375" s="797"/>
      <c r="T375" s="797"/>
      <c r="U375" s="798"/>
      <c r="V375" s="796">
        <f>SUM(ANALYTIKAVUJ!$C$14)</f>
        <v>0</v>
      </c>
      <c r="W375" s="797"/>
      <c r="X375" s="797"/>
      <c r="Y375" s="798"/>
      <c r="Z375" s="796">
        <f>SUM(ANALYTIKAVUJ!$C$18)</f>
        <v>0</v>
      </c>
      <c r="AA375" s="797"/>
      <c r="AB375" s="797"/>
      <c r="AC375" s="798"/>
      <c r="AD375" s="796">
        <f>SUM(ANALYTIKAVUJ!$C$22+'HL KNIHA VYPOC'!$G$45)</f>
        <v>3029457.4699999997</v>
      </c>
      <c r="AE375" s="797"/>
      <c r="AF375" s="797"/>
      <c r="AG375" s="798"/>
      <c r="AH375" s="796">
        <f>SUM(ANALYTIKAVUJ!$C$15+ANALYTIKAVUJ!$C$19+ANALYTIKAVUJ!$C$23)</f>
        <v>0</v>
      </c>
      <c r="AI375" s="797"/>
      <c r="AJ375" s="797"/>
      <c r="AK375" s="798"/>
      <c r="AL375" s="796">
        <f>SUM(ANALYTIKAVUJ!$C$108)</f>
        <v>0</v>
      </c>
      <c r="AM375" s="797"/>
      <c r="AN375" s="797"/>
      <c r="AO375" s="798"/>
      <c r="AP375" s="796">
        <f>SUM('HL KNIHA VYPOC'!$G$33)</f>
        <v>0</v>
      </c>
      <c r="AQ375" s="797"/>
      <c r="AR375" s="797"/>
      <c r="AS375" s="798"/>
      <c r="AT375" s="796">
        <f>SUM('HL KNIHA VYPOC'!$G$39)</f>
        <v>0</v>
      </c>
      <c r="AU375" s="797"/>
      <c r="AV375" s="797"/>
      <c r="AW375" s="798"/>
      <c r="AX375" s="796">
        <f>SUM(F375:AW377)</f>
        <v>3035346.07</v>
      </c>
      <c r="AY375" s="797"/>
      <c r="AZ375" s="797"/>
      <c r="BA375" s="798"/>
      <c r="BB375" s="875"/>
      <c r="BC375" s="876"/>
      <c r="BD375" s="876"/>
      <c r="BE375" s="876"/>
      <c r="BF375" s="876"/>
    </row>
    <row r="376" spans="1:58" ht="12.6" customHeight="1" x14ac:dyDescent="0.25">
      <c r="A376" s="626" t="s">
        <v>1520</v>
      </c>
      <c r="B376" s="634"/>
      <c r="C376" s="593"/>
      <c r="D376" s="593"/>
      <c r="E376" s="628"/>
      <c r="F376" s="881"/>
      <c r="G376" s="882"/>
      <c r="H376" s="882"/>
      <c r="I376" s="883"/>
      <c r="J376" s="881"/>
      <c r="K376" s="882"/>
      <c r="L376" s="882"/>
      <c r="M376" s="883"/>
      <c r="N376" s="881"/>
      <c r="O376" s="882"/>
      <c r="P376" s="882"/>
      <c r="Q376" s="883"/>
      <c r="R376" s="881"/>
      <c r="S376" s="882"/>
      <c r="T376" s="882"/>
      <c r="U376" s="883"/>
      <c r="V376" s="881"/>
      <c r="W376" s="882"/>
      <c r="X376" s="882"/>
      <c r="Y376" s="883"/>
      <c r="Z376" s="881"/>
      <c r="AA376" s="882"/>
      <c r="AB376" s="882"/>
      <c r="AC376" s="883"/>
      <c r="AD376" s="881"/>
      <c r="AE376" s="882"/>
      <c r="AF376" s="882"/>
      <c r="AG376" s="883"/>
      <c r="AH376" s="881"/>
      <c r="AI376" s="882"/>
      <c r="AJ376" s="882"/>
      <c r="AK376" s="883"/>
      <c r="AL376" s="881"/>
      <c r="AM376" s="882"/>
      <c r="AN376" s="882"/>
      <c r="AO376" s="883"/>
      <c r="AP376" s="881"/>
      <c r="AQ376" s="882"/>
      <c r="AR376" s="882"/>
      <c r="AS376" s="883"/>
      <c r="AT376" s="881"/>
      <c r="AU376" s="882"/>
      <c r="AV376" s="882"/>
      <c r="AW376" s="883"/>
      <c r="AX376" s="881"/>
      <c r="AY376" s="882"/>
      <c r="AZ376" s="882"/>
      <c r="BA376" s="883"/>
      <c r="BB376" s="875"/>
      <c r="BC376" s="876"/>
      <c r="BD376" s="876"/>
      <c r="BE376" s="876"/>
      <c r="BF376" s="876"/>
    </row>
    <row r="377" spans="1:58" ht="12.6" customHeight="1" x14ac:dyDescent="0.25">
      <c r="A377" s="629" t="s">
        <v>1519</v>
      </c>
      <c r="B377" s="635"/>
      <c r="C377" s="607"/>
      <c r="D377" s="607"/>
      <c r="E377" s="608"/>
      <c r="F377" s="799"/>
      <c r="G377" s="800"/>
      <c r="H377" s="800"/>
      <c r="I377" s="801"/>
      <c r="J377" s="799"/>
      <c r="K377" s="800"/>
      <c r="L377" s="800"/>
      <c r="M377" s="801"/>
      <c r="N377" s="799"/>
      <c r="O377" s="800"/>
      <c r="P377" s="800"/>
      <c r="Q377" s="801"/>
      <c r="R377" s="799"/>
      <c r="S377" s="800"/>
      <c r="T377" s="800"/>
      <c r="U377" s="801"/>
      <c r="V377" s="799"/>
      <c r="W377" s="800"/>
      <c r="X377" s="800"/>
      <c r="Y377" s="801"/>
      <c r="Z377" s="799"/>
      <c r="AA377" s="800"/>
      <c r="AB377" s="800"/>
      <c r="AC377" s="801"/>
      <c r="AD377" s="799"/>
      <c r="AE377" s="800"/>
      <c r="AF377" s="800"/>
      <c r="AG377" s="801"/>
      <c r="AH377" s="799"/>
      <c r="AI377" s="800"/>
      <c r="AJ377" s="800"/>
      <c r="AK377" s="801"/>
      <c r="AL377" s="799"/>
      <c r="AM377" s="800"/>
      <c r="AN377" s="800"/>
      <c r="AO377" s="801"/>
      <c r="AP377" s="799"/>
      <c r="AQ377" s="800"/>
      <c r="AR377" s="800"/>
      <c r="AS377" s="801"/>
      <c r="AT377" s="799"/>
      <c r="AU377" s="800"/>
      <c r="AV377" s="800"/>
      <c r="AW377" s="801"/>
      <c r="AX377" s="799"/>
      <c r="AY377" s="800"/>
      <c r="AZ377" s="800"/>
      <c r="BA377" s="801"/>
      <c r="BB377" s="875"/>
      <c r="BC377" s="876"/>
      <c r="BD377" s="876"/>
      <c r="BE377" s="876"/>
      <c r="BF377" s="876"/>
    </row>
    <row r="378" spans="1:58" ht="12.6" customHeight="1" x14ac:dyDescent="0.25">
      <c r="A378" s="593" t="s">
        <v>1777</v>
      </c>
      <c r="B378" s="593"/>
      <c r="C378" s="593"/>
      <c r="D378" s="593"/>
      <c r="E378" s="593"/>
      <c r="F378" s="652"/>
      <c r="G378" s="652"/>
      <c r="H378" s="601"/>
      <c r="I378" s="601"/>
      <c r="J378" s="601"/>
      <c r="K378" s="601"/>
      <c r="L378" s="601"/>
      <c r="M378" s="601"/>
      <c r="N378" s="601"/>
      <c r="O378" s="601"/>
      <c r="P378" s="601"/>
      <c r="Q378" s="601"/>
      <c r="R378" s="601"/>
      <c r="S378" s="601"/>
      <c r="T378" s="601"/>
      <c r="U378" s="601"/>
      <c r="V378" s="601"/>
      <c r="W378" s="601"/>
      <c r="X378" s="601"/>
      <c r="Y378" s="601"/>
      <c r="Z378" s="601"/>
      <c r="AA378" s="601"/>
      <c r="AB378" s="601"/>
      <c r="AC378" s="601"/>
      <c r="AD378" s="601"/>
      <c r="AE378" s="601"/>
      <c r="AF378" s="601"/>
      <c r="AG378" s="601"/>
      <c r="AH378" s="601"/>
      <c r="AI378" s="601"/>
      <c r="AJ378" s="601"/>
      <c r="AK378" s="601"/>
      <c r="AL378" s="601"/>
      <c r="AM378" s="601"/>
      <c r="AN378" s="601"/>
      <c r="AO378" s="601"/>
      <c r="AP378" s="601"/>
      <c r="AQ378" s="601"/>
      <c r="AR378" s="601"/>
      <c r="AS378" s="601"/>
      <c r="AT378" s="601"/>
      <c r="AU378" s="601"/>
      <c r="AV378" s="601"/>
      <c r="AW378" s="601"/>
      <c r="AX378" s="601"/>
      <c r="AY378" s="601"/>
      <c r="AZ378" s="601"/>
      <c r="BA378" s="601"/>
      <c r="BB378" s="601"/>
      <c r="BC378" s="601"/>
      <c r="BD378" s="601"/>
      <c r="BE378" s="601"/>
      <c r="BF378" s="652"/>
    </row>
    <row r="379" spans="1:58" ht="12.6" customHeight="1" x14ac:dyDescent="0.25">
      <c r="A379" s="624" t="s">
        <v>1524</v>
      </c>
      <c r="B379" s="604"/>
      <c r="C379" s="604"/>
      <c r="D379" s="604"/>
      <c r="E379" s="604"/>
      <c r="F379" s="907">
        <f>SUM(F386-F385+F384-F383)</f>
        <v>0</v>
      </c>
      <c r="G379" s="908"/>
      <c r="H379" s="908"/>
      <c r="I379" s="909"/>
      <c r="J379" s="907">
        <f>SUM(J386-J385+J384-J383)</f>
        <v>0</v>
      </c>
      <c r="K379" s="908"/>
      <c r="L379" s="908"/>
      <c r="M379" s="909"/>
      <c r="N379" s="907">
        <f>SUM(N386-N385+N384-N383)</f>
        <v>0</v>
      </c>
      <c r="O379" s="908"/>
      <c r="P379" s="908"/>
      <c r="Q379" s="909"/>
      <c r="R379" s="907">
        <f>SUM(R386-R385+R384-R383)</f>
        <v>0</v>
      </c>
      <c r="S379" s="908"/>
      <c r="T379" s="908"/>
      <c r="U379" s="909"/>
      <c r="V379" s="907">
        <f>SUM(V386-V385+V384-V383)</f>
        <v>0</v>
      </c>
      <c r="W379" s="908"/>
      <c r="X379" s="908"/>
      <c r="Y379" s="909"/>
      <c r="Z379" s="907">
        <f>SUM(Z386-Z385+Z384-Z383)</f>
        <v>0</v>
      </c>
      <c r="AA379" s="908"/>
      <c r="AB379" s="908"/>
      <c r="AC379" s="909"/>
      <c r="AD379" s="907">
        <f>SUM(AD386-AD385+AD384-AD383)</f>
        <v>0</v>
      </c>
      <c r="AE379" s="908"/>
      <c r="AF379" s="908"/>
      <c r="AG379" s="909"/>
      <c r="AH379" s="907">
        <f>SUM(AH386-AH385+AH384-AH383)</f>
        <v>0</v>
      </c>
      <c r="AI379" s="908"/>
      <c r="AJ379" s="908"/>
      <c r="AK379" s="909"/>
      <c r="AL379" s="907"/>
      <c r="AM379" s="908"/>
      <c r="AN379" s="908"/>
      <c r="AO379" s="909"/>
      <c r="AP379" s="907">
        <f>SUM(AP386-AP385+AP384-AP383)</f>
        <v>0</v>
      </c>
      <c r="AQ379" s="908"/>
      <c r="AR379" s="908"/>
      <c r="AS379" s="909"/>
      <c r="AT379" s="796">
        <f>SUM(AT386-AT385+AT384-AT383)</f>
        <v>0</v>
      </c>
      <c r="AU379" s="797"/>
      <c r="AV379" s="797"/>
      <c r="AW379" s="798"/>
      <c r="AX379" s="796">
        <f>SUM(F379:AW382)</f>
        <v>0</v>
      </c>
      <c r="AY379" s="797"/>
      <c r="AZ379" s="797"/>
      <c r="BA379" s="798"/>
      <c r="BB379" s="875"/>
      <c r="BC379" s="876"/>
      <c r="BD379" s="876"/>
      <c r="BE379" s="876"/>
      <c r="BF379" s="876"/>
    </row>
    <row r="380" spans="1:58" ht="12.6" customHeight="1" x14ac:dyDescent="0.25">
      <c r="A380" s="626" t="s">
        <v>1665</v>
      </c>
      <c r="B380" s="593"/>
      <c r="C380" s="593"/>
      <c r="D380" s="593"/>
      <c r="E380" s="593"/>
      <c r="F380" s="934"/>
      <c r="G380" s="935"/>
      <c r="H380" s="935"/>
      <c r="I380" s="936"/>
      <c r="J380" s="934"/>
      <c r="K380" s="935"/>
      <c r="L380" s="935"/>
      <c r="M380" s="936"/>
      <c r="N380" s="934"/>
      <c r="O380" s="935"/>
      <c r="P380" s="935"/>
      <c r="Q380" s="936"/>
      <c r="R380" s="934"/>
      <c r="S380" s="935"/>
      <c r="T380" s="935"/>
      <c r="U380" s="936"/>
      <c r="V380" s="934"/>
      <c r="W380" s="935"/>
      <c r="X380" s="935"/>
      <c r="Y380" s="936"/>
      <c r="Z380" s="934"/>
      <c r="AA380" s="935"/>
      <c r="AB380" s="935"/>
      <c r="AC380" s="936"/>
      <c r="AD380" s="934"/>
      <c r="AE380" s="935"/>
      <c r="AF380" s="935"/>
      <c r="AG380" s="936"/>
      <c r="AH380" s="934"/>
      <c r="AI380" s="935"/>
      <c r="AJ380" s="935"/>
      <c r="AK380" s="936"/>
      <c r="AL380" s="934"/>
      <c r="AM380" s="935"/>
      <c r="AN380" s="935"/>
      <c r="AO380" s="936"/>
      <c r="AP380" s="934"/>
      <c r="AQ380" s="935"/>
      <c r="AR380" s="935"/>
      <c r="AS380" s="936"/>
      <c r="AT380" s="881"/>
      <c r="AU380" s="882"/>
      <c r="AV380" s="882"/>
      <c r="AW380" s="883"/>
      <c r="AX380" s="881"/>
      <c r="AY380" s="882"/>
      <c r="AZ380" s="882"/>
      <c r="BA380" s="883"/>
      <c r="BB380" s="875"/>
      <c r="BC380" s="876"/>
      <c r="BD380" s="876"/>
      <c r="BE380" s="876"/>
      <c r="BF380" s="876"/>
    </row>
    <row r="381" spans="1:58" ht="12.6" customHeight="1" x14ac:dyDescent="0.25">
      <c r="A381" s="626" t="s">
        <v>1520</v>
      </c>
      <c r="B381" s="593"/>
      <c r="C381" s="593"/>
      <c r="D381" s="593"/>
      <c r="E381" s="593"/>
      <c r="F381" s="934"/>
      <c r="G381" s="935"/>
      <c r="H381" s="935"/>
      <c r="I381" s="936"/>
      <c r="J381" s="934"/>
      <c r="K381" s="935"/>
      <c r="L381" s="935"/>
      <c r="M381" s="936"/>
      <c r="N381" s="934"/>
      <c r="O381" s="935"/>
      <c r="P381" s="935"/>
      <c r="Q381" s="936"/>
      <c r="R381" s="934"/>
      <c r="S381" s="935"/>
      <c r="T381" s="935"/>
      <c r="U381" s="936"/>
      <c r="V381" s="934"/>
      <c r="W381" s="935"/>
      <c r="X381" s="935"/>
      <c r="Y381" s="936"/>
      <c r="Z381" s="934"/>
      <c r="AA381" s="935"/>
      <c r="AB381" s="935"/>
      <c r="AC381" s="936"/>
      <c r="AD381" s="934"/>
      <c r="AE381" s="935"/>
      <c r="AF381" s="935"/>
      <c r="AG381" s="936"/>
      <c r="AH381" s="934"/>
      <c r="AI381" s="935"/>
      <c r="AJ381" s="935"/>
      <c r="AK381" s="936"/>
      <c r="AL381" s="934"/>
      <c r="AM381" s="935"/>
      <c r="AN381" s="935"/>
      <c r="AO381" s="936"/>
      <c r="AP381" s="934"/>
      <c r="AQ381" s="935"/>
      <c r="AR381" s="935"/>
      <c r="AS381" s="936"/>
      <c r="AT381" s="881"/>
      <c r="AU381" s="882"/>
      <c r="AV381" s="882"/>
      <c r="AW381" s="883"/>
      <c r="AX381" s="881"/>
      <c r="AY381" s="882"/>
      <c r="AZ381" s="882"/>
      <c r="BA381" s="883"/>
      <c r="BB381" s="875"/>
      <c r="BC381" s="876"/>
      <c r="BD381" s="876"/>
      <c r="BE381" s="876"/>
      <c r="BF381" s="876"/>
    </row>
    <row r="382" spans="1:58" ht="12.6" customHeight="1" x14ac:dyDescent="0.25">
      <c r="A382" s="629" t="s">
        <v>1519</v>
      </c>
      <c r="B382" s="607"/>
      <c r="C382" s="607"/>
      <c r="D382" s="607"/>
      <c r="E382" s="607"/>
      <c r="F382" s="910"/>
      <c r="G382" s="911"/>
      <c r="H382" s="911"/>
      <c r="I382" s="912"/>
      <c r="J382" s="910"/>
      <c r="K382" s="911"/>
      <c r="L382" s="911"/>
      <c r="M382" s="912"/>
      <c r="N382" s="910"/>
      <c r="O382" s="911"/>
      <c r="P382" s="911"/>
      <c r="Q382" s="912"/>
      <c r="R382" s="910"/>
      <c r="S382" s="911"/>
      <c r="T382" s="911"/>
      <c r="U382" s="912"/>
      <c r="V382" s="910"/>
      <c r="W382" s="911"/>
      <c r="X382" s="911"/>
      <c r="Y382" s="912"/>
      <c r="Z382" s="910"/>
      <c r="AA382" s="911"/>
      <c r="AB382" s="911"/>
      <c r="AC382" s="912"/>
      <c r="AD382" s="910"/>
      <c r="AE382" s="911"/>
      <c r="AF382" s="911"/>
      <c r="AG382" s="912"/>
      <c r="AH382" s="910"/>
      <c r="AI382" s="911"/>
      <c r="AJ382" s="911"/>
      <c r="AK382" s="912"/>
      <c r="AL382" s="910"/>
      <c r="AM382" s="911"/>
      <c r="AN382" s="911"/>
      <c r="AO382" s="912"/>
      <c r="AP382" s="910"/>
      <c r="AQ382" s="911"/>
      <c r="AR382" s="911"/>
      <c r="AS382" s="912"/>
      <c r="AT382" s="799"/>
      <c r="AU382" s="800"/>
      <c r="AV382" s="800"/>
      <c r="AW382" s="801"/>
      <c r="AX382" s="799"/>
      <c r="AY382" s="800"/>
      <c r="AZ382" s="800"/>
      <c r="BA382" s="801"/>
      <c r="BB382" s="875"/>
      <c r="BC382" s="876"/>
      <c r="BD382" s="876"/>
      <c r="BE382" s="876"/>
      <c r="BF382" s="876"/>
    </row>
    <row r="383" spans="1:58" ht="12.6" customHeight="1" x14ac:dyDescent="0.25">
      <c r="A383" s="597" t="s">
        <v>511</v>
      </c>
      <c r="B383" s="598"/>
      <c r="C383" s="598"/>
      <c r="D383" s="598"/>
      <c r="E383" s="598"/>
      <c r="F383" s="937"/>
      <c r="G383" s="938"/>
      <c r="H383" s="938"/>
      <c r="I383" s="939"/>
      <c r="J383" s="937"/>
      <c r="K383" s="938"/>
      <c r="L383" s="938"/>
      <c r="M383" s="939"/>
      <c r="N383" s="937"/>
      <c r="O383" s="938"/>
      <c r="P383" s="938"/>
      <c r="Q383" s="939"/>
      <c r="R383" s="937"/>
      <c r="S383" s="938"/>
      <c r="T383" s="938"/>
      <c r="U383" s="939"/>
      <c r="V383" s="937"/>
      <c r="W383" s="938"/>
      <c r="X383" s="938"/>
      <c r="Y383" s="939"/>
      <c r="Z383" s="937"/>
      <c r="AA383" s="938"/>
      <c r="AB383" s="938"/>
      <c r="AC383" s="939"/>
      <c r="AD383" s="937"/>
      <c r="AE383" s="938"/>
      <c r="AF383" s="938"/>
      <c r="AG383" s="939"/>
      <c r="AH383" s="937"/>
      <c r="AI383" s="938"/>
      <c r="AJ383" s="938"/>
      <c r="AK383" s="939"/>
      <c r="AL383" s="937"/>
      <c r="AM383" s="938"/>
      <c r="AN383" s="938"/>
      <c r="AO383" s="939"/>
      <c r="AP383" s="937"/>
      <c r="AQ383" s="938"/>
      <c r="AR383" s="938"/>
      <c r="AS383" s="939"/>
      <c r="AT383" s="887"/>
      <c r="AU383" s="888"/>
      <c r="AV383" s="888"/>
      <c r="AW383" s="889"/>
      <c r="AX383" s="884">
        <f>SUM(F383:AW383)</f>
        <v>0</v>
      </c>
      <c r="AY383" s="885"/>
      <c r="AZ383" s="885"/>
      <c r="BA383" s="886"/>
      <c r="BB383" s="875"/>
      <c r="BC383" s="876"/>
      <c r="BD383" s="876"/>
      <c r="BE383" s="876"/>
      <c r="BF383" s="876"/>
    </row>
    <row r="384" spans="1:58" ht="12.6" customHeight="1" x14ac:dyDescent="0.25">
      <c r="A384" s="597" t="s">
        <v>510</v>
      </c>
      <c r="B384" s="633"/>
      <c r="C384" s="598"/>
      <c r="D384" s="598"/>
      <c r="E384" s="598"/>
      <c r="F384" s="937"/>
      <c r="G384" s="938"/>
      <c r="H384" s="938"/>
      <c r="I384" s="939"/>
      <c r="J384" s="937"/>
      <c r="K384" s="938"/>
      <c r="L384" s="938"/>
      <c r="M384" s="939"/>
      <c r="N384" s="937"/>
      <c r="O384" s="938"/>
      <c r="P384" s="938"/>
      <c r="Q384" s="939"/>
      <c r="R384" s="937"/>
      <c r="S384" s="938"/>
      <c r="T384" s="938"/>
      <c r="U384" s="939"/>
      <c r="V384" s="937"/>
      <c r="W384" s="938"/>
      <c r="X384" s="938"/>
      <c r="Y384" s="939"/>
      <c r="Z384" s="937"/>
      <c r="AA384" s="938"/>
      <c r="AB384" s="938"/>
      <c r="AC384" s="939"/>
      <c r="AD384" s="937"/>
      <c r="AE384" s="938"/>
      <c r="AF384" s="938"/>
      <c r="AG384" s="939"/>
      <c r="AH384" s="937"/>
      <c r="AI384" s="938"/>
      <c r="AJ384" s="938"/>
      <c r="AK384" s="939"/>
      <c r="AL384" s="937"/>
      <c r="AM384" s="938"/>
      <c r="AN384" s="938"/>
      <c r="AO384" s="939"/>
      <c r="AP384" s="937"/>
      <c r="AQ384" s="938"/>
      <c r="AR384" s="938"/>
      <c r="AS384" s="939"/>
      <c r="AT384" s="887"/>
      <c r="AU384" s="888"/>
      <c r="AV384" s="888"/>
      <c r="AW384" s="889"/>
      <c r="AX384" s="884">
        <f t="shared" ref="AX384:AX385" si="0">SUM(F384:AW384)</f>
        <v>0</v>
      </c>
      <c r="AY384" s="885"/>
      <c r="AZ384" s="885"/>
      <c r="BA384" s="886"/>
      <c r="BB384" s="875"/>
      <c r="BC384" s="876"/>
      <c r="BD384" s="876"/>
      <c r="BE384" s="876"/>
      <c r="BF384" s="876"/>
    </row>
    <row r="385" spans="1:58" ht="12.6" customHeight="1" x14ac:dyDescent="0.25">
      <c r="A385" s="597" t="s">
        <v>573</v>
      </c>
      <c r="B385" s="633"/>
      <c r="C385" s="598"/>
      <c r="D385" s="598"/>
      <c r="E385" s="598"/>
      <c r="F385" s="937"/>
      <c r="G385" s="938"/>
      <c r="H385" s="938"/>
      <c r="I385" s="939"/>
      <c r="J385" s="937"/>
      <c r="K385" s="938"/>
      <c r="L385" s="938"/>
      <c r="M385" s="939"/>
      <c r="N385" s="937"/>
      <c r="O385" s="938"/>
      <c r="P385" s="938"/>
      <c r="Q385" s="939"/>
      <c r="R385" s="937"/>
      <c r="S385" s="938"/>
      <c r="T385" s="938"/>
      <c r="U385" s="939"/>
      <c r="V385" s="937"/>
      <c r="W385" s="938"/>
      <c r="X385" s="938"/>
      <c r="Y385" s="939"/>
      <c r="Z385" s="937"/>
      <c r="AA385" s="938"/>
      <c r="AB385" s="938"/>
      <c r="AC385" s="939"/>
      <c r="AD385" s="937"/>
      <c r="AE385" s="938"/>
      <c r="AF385" s="938"/>
      <c r="AG385" s="939"/>
      <c r="AH385" s="937"/>
      <c r="AI385" s="938"/>
      <c r="AJ385" s="938"/>
      <c r="AK385" s="939"/>
      <c r="AL385" s="937"/>
      <c r="AM385" s="938"/>
      <c r="AN385" s="938"/>
      <c r="AO385" s="939"/>
      <c r="AP385" s="937"/>
      <c r="AQ385" s="938"/>
      <c r="AR385" s="938"/>
      <c r="AS385" s="939"/>
      <c r="AT385" s="887"/>
      <c r="AU385" s="888"/>
      <c r="AV385" s="888"/>
      <c r="AW385" s="889"/>
      <c r="AX385" s="884">
        <f t="shared" si="0"/>
        <v>0</v>
      </c>
      <c r="AY385" s="885"/>
      <c r="AZ385" s="885"/>
      <c r="BA385" s="886"/>
      <c r="BB385" s="875"/>
      <c r="BC385" s="876"/>
      <c r="BD385" s="876"/>
      <c r="BE385" s="876"/>
      <c r="BF385" s="876"/>
    </row>
    <row r="386" spans="1:58" ht="12.6" customHeight="1" x14ac:dyDescent="0.25">
      <c r="A386" s="626" t="s">
        <v>505</v>
      </c>
      <c r="B386" s="593"/>
      <c r="C386" s="593"/>
      <c r="D386" s="593"/>
      <c r="E386" s="593"/>
      <c r="F386" s="907">
        <f>SUM(ANALYTIKAVUJ!$C$46)*-1</f>
        <v>0</v>
      </c>
      <c r="G386" s="908"/>
      <c r="H386" s="908"/>
      <c r="I386" s="909"/>
      <c r="J386" s="907">
        <f>SUM(ANALYTIKAVUJ!$C$47)*-1</f>
        <v>0</v>
      </c>
      <c r="K386" s="908"/>
      <c r="L386" s="908"/>
      <c r="M386" s="909"/>
      <c r="N386" s="907">
        <f>SUM(ANALYTIKAVUJ!$C$48)*-1</f>
        <v>0</v>
      </c>
      <c r="O386" s="908"/>
      <c r="P386" s="908"/>
      <c r="Q386" s="909"/>
      <c r="R386" s="907">
        <f>SUM(ANALYTIKAVUJ!$C$49)*-1</f>
        <v>0</v>
      </c>
      <c r="S386" s="908"/>
      <c r="T386" s="908"/>
      <c r="U386" s="909"/>
      <c r="V386" s="907">
        <f>SUM(ANALYTIKAVUJ!$C$50)*-1</f>
        <v>0</v>
      </c>
      <c r="W386" s="908"/>
      <c r="X386" s="908"/>
      <c r="Y386" s="909"/>
      <c r="Z386" s="907">
        <f>SUM(ANALYTIKAVUJ!$C$51)*-1</f>
        <v>0</v>
      </c>
      <c r="AA386" s="908"/>
      <c r="AB386" s="908"/>
      <c r="AC386" s="909"/>
      <c r="AD386" s="907">
        <f>SUM(ANALYTIKAVUJ!$C$52)*-1</f>
        <v>0</v>
      </c>
      <c r="AE386" s="908"/>
      <c r="AF386" s="908"/>
      <c r="AG386" s="909"/>
      <c r="AH386" s="907">
        <f>SUM(ANALYTIKAVUJ!$C$53)*-1</f>
        <v>0</v>
      </c>
      <c r="AI386" s="908"/>
      <c r="AJ386" s="908"/>
      <c r="AK386" s="909"/>
      <c r="AL386" s="907"/>
      <c r="AM386" s="908"/>
      <c r="AN386" s="908"/>
      <c r="AO386" s="909"/>
      <c r="AP386" s="907">
        <f>SUM(ANALYTIKAVUJ!$C$54)*-1</f>
        <v>0</v>
      </c>
      <c r="AQ386" s="908"/>
      <c r="AR386" s="908"/>
      <c r="AS386" s="909"/>
      <c r="AT386" s="796">
        <f>SUM(ANALYTIKAVUJ!$C$43)*-1</f>
        <v>0</v>
      </c>
      <c r="AU386" s="797"/>
      <c r="AV386" s="797"/>
      <c r="AW386" s="798"/>
      <c r="AX386" s="796">
        <f>SUM(F386:AW388)</f>
        <v>0</v>
      </c>
      <c r="AY386" s="797"/>
      <c r="AZ386" s="797"/>
      <c r="BA386" s="798"/>
      <c r="BB386" s="875"/>
      <c r="BC386" s="876"/>
      <c r="BD386" s="876"/>
      <c r="BE386" s="876"/>
      <c r="BF386" s="876"/>
    </row>
    <row r="387" spans="1:58" ht="12.6" customHeight="1" x14ac:dyDescent="0.25">
      <c r="A387" s="626" t="s">
        <v>1520</v>
      </c>
      <c r="B387" s="593"/>
      <c r="C387" s="593"/>
      <c r="D387" s="593"/>
      <c r="E387" s="593"/>
      <c r="F387" s="934"/>
      <c r="G387" s="935"/>
      <c r="H387" s="935"/>
      <c r="I387" s="936"/>
      <c r="J387" s="934"/>
      <c r="K387" s="935"/>
      <c r="L387" s="935"/>
      <c r="M387" s="936"/>
      <c r="N387" s="934"/>
      <c r="O387" s="935"/>
      <c r="P387" s="935"/>
      <c r="Q387" s="936"/>
      <c r="R387" s="934"/>
      <c r="S387" s="935"/>
      <c r="T387" s="935"/>
      <c r="U387" s="936"/>
      <c r="V387" s="934"/>
      <c r="W387" s="935"/>
      <c r="X387" s="935"/>
      <c r="Y387" s="936"/>
      <c r="Z387" s="934"/>
      <c r="AA387" s="935"/>
      <c r="AB387" s="935"/>
      <c r="AC387" s="936"/>
      <c r="AD387" s="934"/>
      <c r="AE387" s="935"/>
      <c r="AF387" s="935"/>
      <c r="AG387" s="936"/>
      <c r="AH387" s="934"/>
      <c r="AI387" s="935"/>
      <c r="AJ387" s="935"/>
      <c r="AK387" s="936"/>
      <c r="AL387" s="934"/>
      <c r="AM387" s="935"/>
      <c r="AN387" s="935"/>
      <c r="AO387" s="936"/>
      <c r="AP387" s="934"/>
      <c r="AQ387" s="935"/>
      <c r="AR387" s="935"/>
      <c r="AS387" s="936"/>
      <c r="AT387" s="881"/>
      <c r="AU387" s="882"/>
      <c r="AV387" s="882"/>
      <c r="AW387" s="883"/>
      <c r="AX387" s="881"/>
      <c r="AY387" s="882"/>
      <c r="AZ387" s="882"/>
      <c r="BA387" s="883"/>
      <c r="BB387" s="875"/>
      <c r="BC387" s="876"/>
      <c r="BD387" s="876"/>
      <c r="BE387" s="876"/>
      <c r="BF387" s="876"/>
    </row>
    <row r="388" spans="1:58" ht="12.6" customHeight="1" x14ac:dyDescent="0.25">
      <c r="A388" s="629" t="s">
        <v>1519</v>
      </c>
      <c r="B388" s="607"/>
      <c r="C388" s="607"/>
      <c r="D388" s="607"/>
      <c r="E388" s="607"/>
      <c r="F388" s="910"/>
      <c r="G388" s="911"/>
      <c r="H388" s="911"/>
      <c r="I388" s="912"/>
      <c r="J388" s="910"/>
      <c r="K388" s="911"/>
      <c r="L388" s="911"/>
      <c r="M388" s="912"/>
      <c r="N388" s="910"/>
      <c r="O388" s="911"/>
      <c r="P388" s="911"/>
      <c r="Q388" s="912"/>
      <c r="R388" s="910"/>
      <c r="S388" s="911"/>
      <c r="T388" s="911"/>
      <c r="U388" s="912"/>
      <c r="V388" s="910"/>
      <c r="W388" s="911"/>
      <c r="X388" s="911"/>
      <c r="Y388" s="912"/>
      <c r="Z388" s="910"/>
      <c r="AA388" s="911"/>
      <c r="AB388" s="911"/>
      <c r="AC388" s="912"/>
      <c r="AD388" s="910"/>
      <c r="AE388" s="911"/>
      <c r="AF388" s="911"/>
      <c r="AG388" s="912"/>
      <c r="AH388" s="910"/>
      <c r="AI388" s="911"/>
      <c r="AJ388" s="911"/>
      <c r="AK388" s="912"/>
      <c r="AL388" s="910"/>
      <c r="AM388" s="911"/>
      <c r="AN388" s="911"/>
      <c r="AO388" s="912"/>
      <c r="AP388" s="910"/>
      <c r="AQ388" s="911"/>
      <c r="AR388" s="911"/>
      <c r="AS388" s="912"/>
      <c r="AT388" s="799"/>
      <c r="AU388" s="800"/>
      <c r="AV388" s="800"/>
      <c r="AW388" s="801"/>
      <c r="AX388" s="799"/>
      <c r="AY388" s="800"/>
      <c r="AZ388" s="800"/>
      <c r="BA388" s="801"/>
      <c r="BB388" s="875"/>
      <c r="BC388" s="876"/>
      <c r="BD388" s="876"/>
      <c r="BE388" s="876"/>
      <c r="BF388" s="876"/>
    </row>
    <row r="389" spans="1:58" ht="12.6" customHeight="1" x14ac:dyDescent="0.25">
      <c r="A389" s="598" t="s">
        <v>1601</v>
      </c>
      <c r="B389" s="598"/>
      <c r="C389" s="598"/>
      <c r="D389" s="598"/>
      <c r="E389" s="598"/>
      <c r="F389" s="654"/>
      <c r="G389" s="654"/>
      <c r="H389" s="654"/>
      <c r="I389" s="654"/>
      <c r="J389" s="654"/>
      <c r="K389" s="654"/>
      <c r="L389" s="654"/>
      <c r="M389" s="654"/>
      <c r="N389" s="654"/>
      <c r="O389" s="654"/>
      <c r="P389" s="654"/>
      <c r="Q389" s="654"/>
      <c r="R389" s="654"/>
      <c r="S389" s="654"/>
      <c r="T389" s="654"/>
      <c r="U389" s="654"/>
      <c r="V389" s="654"/>
      <c r="W389" s="654"/>
      <c r="X389" s="654"/>
      <c r="Y389" s="654"/>
      <c r="Z389" s="654"/>
      <c r="AA389" s="654"/>
      <c r="AB389" s="654"/>
      <c r="AC389" s="654"/>
      <c r="AD389" s="654"/>
      <c r="AE389" s="654"/>
      <c r="AF389" s="654"/>
      <c r="AG389" s="654"/>
      <c r="AH389" s="654"/>
      <c r="AI389" s="654"/>
      <c r="AJ389" s="654"/>
      <c r="AK389" s="654"/>
      <c r="AL389" s="654"/>
      <c r="AM389" s="654"/>
      <c r="AN389" s="654"/>
      <c r="AO389" s="654"/>
      <c r="AP389" s="654"/>
      <c r="AQ389" s="654"/>
      <c r="AR389" s="654"/>
      <c r="AS389" s="654"/>
      <c r="AT389" s="654"/>
      <c r="AU389" s="654"/>
      <c r="AV389" s="654"/>
      <c r="AW389" s="654"/>
      <c r="AX389" s="654"/>
      <c r="AY389" s="654"/>
      <c r="AZ389" s="654"/>
      <c r="BA389" s="654"/>
      <c r="BB389" s="652"/>
      <c r="BC389" s="652"/>
      <c r="BD389" s="652"/>
      <c r="BE389" s="652"/>
      <c r="BF389" s="652"/>
    </row>
    <row r="390" spans="1:58" ht="12.6" customHeight="1" x14ac:dyDescent="0.25">
      <c r="A390" s="624" t="s">
        <v>1524</v>
      </c>
      <c r="B390" s="604"/>
      <c r="C390" s="604"/>
      <c r="D390" s="604"/>
      <c r="E390" s="604"/>
      <c r="F390" s="907">
        <f>SUM(F368-F379)</f>
        <v>8066.12</v>
      </c>
      <c r="G390" s="908"/>
      <c r="H390" s="908"/>
      <c r="I390" s="909"/>
      <c r="J390" s="907">
        <f>SUM(J368-J379)</f>
        <v>0</v>
      </c>
      <c r="K390" s="908"/>
      <c r="L390" s="908"/>
      <c r="M390" s="909"/>
      <c r="N390" s="907">
        <f>SUM(N368-N379)</f>
        <v>0</v>
      </c>
      <c r="O390" s="908"/>
      <c r="P390" s="908"/>
      <c r="Q390" s="909"/>
      <c r="R390" s="907">
        <f>SUM(R368-R379)</f>
        <v>-2177.52</v>
      </c>
      <c r="S390" s="908"/>
      <c r="T390" s="908"/>
      <c r="U390" s="909"/>
      <c r="V390" s="907">
        <f>SUM(V368-V379)</f>
        <v>0</v>
      </c>
      <c r="W390" s="908"/>
      <c r="X390" s="908"/>
      <c r="Y390" s="909"/>
      <c r="Z390" s="907">
        <f>SUM(Z368-Z379)</f>
        <v>0</v>
      </c>
      <c r="AA390" s="908"/>
      <c r="AB390" s="908"/>
      <c r="AC390" s="909"/>
      <c r="AD390" s="907">
        <f>SUM(AD368-AD379)</f>
        <v>3029457.4699999997</v>
      </c>
      <c r="AE390" s="908"/>
      <c r="AF390" s="908"/>
      <c r="AG390" s="909"/>
      <c r="AH390" s="907">
        <f>SUM(AH368-AH379)</f>
        <v>0</v>
      </c>
      <c r="AI390" s="908"/>
      <c r="AJ390" s="908"/>
      <c r="AK390" s="909"/>
      <c r="AL390" s="907">
        <f>SUM(AL368-AL379)</f>
        <v>0</v>
      </c>
      <c r="AM390" s="908"/>
      <c r="AN390" s="908"/>
      <c r="AO390" s="909"/>
      <c r="AP390" s="907">
        <f>SUM(AP368-AP379)</f>
        <v>0</v>
      </c>
      <c r="AQ390" s="908"/>
      <c r="AR390" s="908"/>
      <c r="AS390" s="909"/>
      <c r="AT390" s="796">
        <f>SUM(AT368-AT379)</f>
        <v>0</v>
      </c>
      <c r="AU390" s="797"/>
      <c r="AV390" s="797"/>
      <c r="AW390" s="798"/>
      <c r="AX390" s="796">
        <f>SUM(F390:AW393)</f>
        <v>3035346.07</v>
      </c>
      <c r="AY390" s="797"/>
      <c r="AZ390" s="797"/>
      <c r="BA390" s="798"/>
      <c r="BB390" s="881"/>
      <c r="BC390" s="882"/>
      <c r="BD390" s="882"/>
      <c r="BE390" s="882"/>
      <c r="BF390" s="882"/>
    </row>
    <row r="391" spans="1:58" ht="12.6" customHeight="1" x14ac:dyDescent="0.25">
      <c r="A391" s="626" t="s">
        <v>1665</v>
      </c>
      <c r="B391" s="593"/>
      <c r="C391" s="593"/>
      <c r="D391" s="593"/>
      <c r="E391" s="593"/>
      <c r="F391" s="934"/>
      <c r="G391" s="935"/>
      <c r="H391" s="935"/>
      <c r="I391" s="936"/>
      <c r="J391" s="934"/>
      <c r="K391" s="935"/>
      <c r="L391" s="935"/>
      <c r="M391" s="936"/>
      <c r="N391" s="934"/>
      <c r="O391" s="935"/>
      <c r="P391" s="935"/>
      <c r="Q391" s="936"/>
      <c r="R391" s="934"/>
      <c r="S391" s="935"/>
      <c r="T391" s="935"/>
      <c r="U391" s="936"/>
      <c r="V391" s="934"/>
      <c r="W391" s="935"/>
      <c r="X391" s="935"/>
      <c r="Y391" s="936"/>
      <c r="Z391" s="934"/>
      <c r="AA391" s="935"/>
      <c r="AB391" s="935"/>
      <c r="AC391" s="936"/>
      <c r="AD391" s="934"/>
      <c r="AE391" s="935"/>
      <c r="AF391" s="935"/>
      <c r="AG391" s="936"/>
      <c r="AH391" s="934"/>
      <c r="AI391" s="935"/>
      <c r="AJ391" s="935"/>
      <c r="AK391" s="936"/>
      <c r="AL391" s="934"/>
      <c r="AM391" s="935"/>
      <c r="AN391" s="935"/>
      <c r="AO391" s="936"/>
      <c r="AP391" s="934"/>
      <c r="AQ391" s="935"/>
      <c r="AR391" s="935"/>
      <c r="AS391" s="936"/>
      <c r="AT391" s="881"/>
      <c r="AU391" s="882"/>
      <c r="AV391" s="882"/>
      <c r="AW391" s="883"/>
      <c r="AX391" s="881"/>
      <c r="AY391" s="882"/>
      <c r="AZ391" s="882"/>
      <c r="BA391" s="883"/>
      <c r="BB391" s="881"/>
      <c r="BC391" s="882"/>
      <c r="BD391" s="882"/>
      <c r="BE391" s="882"/>
      <c r="BF391" s="882"/>
    </row>
    <row r="392" spans="1:58" ht="12.6" customHeight="1" x14ac:dyDescent="0.25">
      <c r="A392" s="626" t="s">
        <v>1520</v>
      </c>
      <c r="B392" s="593"/>
      <c r="C392" s="593"/>
      <c r="D392" s="593"/>
      <c r="E392" s="593"/>
      <c r="F392" s="934"/>
      <c r="G392" s="935"/>
      <c r="H392" s="935"/>
      <c r="I392" s="936"/>
      <c r="J392" s="934"/>
      <c r="K392" s="935"/>
      <c r="L392" s="935"/>
      <c r="M392" s="936"/>
      <c r="N392" s="934"/>
      <c r="O392" s="935"/>
      <c r="P392" s="935"/>
      <c r="Q392" s="936"/>
      <c r="R392" s="934"/>
      <c r="S392" s="935"/>
      <c r="T392" s="935"/>
      <c r="U392" s="936"/>
      <c r="V392" s="934"/>
      <c r="W392" s="935"/>
      <c r="X392" s="935"/>
      <c r="Y392" s="936"/>
      <c r="Z392" s="934"/>
      <c r="AA392" s="935"/>
      <c r="AB392" s="935"/>
      <c r="AC392" s="936"/>
      <c r="AD392" s="934"/>
      <c r="AE392" s="935"/>
      <c r="AF392" s="935"/>
      <c r="AG392" s="936"/>
      <c r="AH392" s="934"/>
      <c r="AI392" s="935"/>
      <c r="AJ392" s="935"/>
      <c r="AK392" s="936"/>
      <c r="AL392" s="934"/>
      <c r="AM392" s="935"/>
      <c r="AN392" s="935"/>
      <c r="AO392" s="936"/>
      <c r="AP392" s="934"/>
      <c r="AQ392" s="935"/>
      <c r="AR392" s="935"/>
      <c r="AS392" s="936"/>
      <c r="AT392" s="881"/>
      <c r="AU392" s="882"/>
      <c r="AV392" s="882"/>
      <c r="AW392" s="883"/>
      <c r="AX392" s="881"/>
      <c r="AY392" s="882"/>
      <c r="AZ392" s="882"/>
      <c r="BA392" s="883"/>
      <c r="BB392" s="881"/>
      <c r="BC392" s="882"/>
      <c r="BD392" s="882"/>
      <c r="BE392" s="882"/>
      <c r="BF392" s="882"/>
    </row>
    <row r="393" spans="1:58" ht="12.6" customHeight="1" x14ac:dyDescent="0.25">
      <c r="A393" s="626" t="s">
        <v>1519</v>
      </c>
      <c r="B393" s="593"/>
      <c r="C393" s="593"/>
      <c r="D393" s="593"/>
      <c r="E393" s="593"/>
      <c r="F393" s="910"/>
      <c r="G393" s="911"/>
      <c r="H393" s="911"/>
      <c r="I393" s="912"/>
      <c r="J393" s="910"/>
      <c r="K393" s="911"/>
      <c r="L393" s="911"/>
      <c r="M393" s="912"/>
      <c r="N393" s="910"/>
      <c r="O393" s="911"/>
      <c r="P393" s="911"/>
      <c r="Q393" s="912"/>
      <c r="R393" s="910"/>
      <c r="S393" s="911"/>
      <c r="T393" s="911"/>
      <c r="U393" s="912"/>
      <c r="V393" s="910"/>
      <c r="W393" s="911"/>
      <c r="X393" s="911"/>
      <c r="Y393" s="912"/>
      <c r="Z393" s="910"/>
      <c r="AA393" s="911"/>
      <c r="AB393" s="911"/>
      <c r="AC393" s="912"/>
      <c r="AD393" s="910"/>
      <c r="AE393" s="911"/>
      <c r="AF393" s="911"/>
      <c r="AG393" s="912"/>
      <c r="AH393" s="910"/>
      <c r="AI393" s="911"/>
      <c r="AJ393" s="911"/>
      <c r="AK393" s="912"/>
      <c r="AL393" s="910"/>
      <c r="AM393" s="911"/>
      <c r="AN393" s="911"/>
      <c r="AO393" s="912"/>
      <c r="AP393" s="910"/>
      <c r="AQ393" s="911"/>
      <c r="AR393" s="911"/>
      <c r="AS393" s="912"/>
      <c r="AT393" s="799"/>
      <c r="AU393" s="800"/>
      <c r="AV393" s="800"/>
      <c r="AW393" s="801"/>
      <c r="AX393" s="799"/>
      <c r="AY393" s="800"/>
      <c r="AZ393" s="800"/>
      <c r="BA393" s="801"/>
      <c r="BB393" s="881"/>
      <c r="BC393" s="882"/>
      <c r="BD393" s="882"/>
      <c r="BE393" s="882"/>
      <c r="BF393" s="882"/>
    </row>
    <row r="394" spans="1:58" ht="12.6" customHeight="1" x14ac:dyDescent="0.25">
      <c r="A394" s="624" t="s">
        <v>505</v>
      </c>
      <c r="B394" s="604"/>
      <c r="C394" s="604"/>
      <c r="D394" s="604"/>
      <c r="E394" s="604"/>
      <c r="F394" s="907">
        <f>SUM(F375-F386)</f>
        <v>8066.12</v>
      </c>
      <c r="G394" s="908"/>
      <c r="H394" s="908"/>
      <c r="I394" s="909"/>
      <c r="J394" s="907">
        <f>SUM(J375-J386)</f>
        <v>0</v>
      </c>
      <c r="K394" s="908"/>
      <c r="L394" s="908"/>
      <c r="M394" s="909"/>
      <c r="N394" s="907">
        <f>SUM(N375-N386)</f>
        <v>0</v>
      </c>
      <c r="O394" s="908"/>
      <c r="P394" s="908"/>
      <c r="Q394" s="909"/>
      <c r="R394" s="907">
        <f>SUM(R375-R386)</f>
        <v>-2177.52</v>
      </c>
      <c r="S394" s="908"/>
      <c r="T394" s="908"/>
      <c r="U394" s="909"/>
      <c r="V394" s="907">
        <f>SUM(V375-V386)</f>
        <v>0</v>
      </c>
      <c r="W394" s="908"/>
      <c r="X394" s="908"/>
      <c r="Y394" s="909"/>
      <c r="Z394" s="907">
        <f>SUM(Z375-Z386)</f>
        <v>0</v>
      </c>
      <c r="AA394" s="908"/>
      <c r="AB394" s="908"/>
      <c r="AC394" s="909"/>
      <c r="AD394" s="907">
        <f>SUM(AD375-AD386)</f>
        <v>3029457.4699999997</v>
      </c>
      <c r="AE394" s="908"/>
      <c r="AF394" s="908"/>
      <c r="AG394" s="909"/>
      <c r="AH394" s="907">
        <f>SUM(AH375-AH386)</f>
        <v>0</v>
      </c>
      <c r="AI394" s="908"/>
      <c r="AJ394" s="908"/>
      <c r="AK394" s="909"/>
      <c r="AL394" s="907">
        <f>SUM(AL375-AL386)</f>
        <v>0</v>
      </c>
      <c r="AM394" s="908"/>
      <c r="AN394" s="908"/>
      <c r="AO394" s="909"/>
      <c r="AP394" s="907">
        <f>SUM(AP375-AP386)</f>
        <v>0</v>
      </c>
      <c r="AQ394" s="908"/>
      <c r="AR394" s="908"/>
      <c r="AS394" s="909"/>
      <c r="AT394" s="796">
        <f>SUM(AT375-AT386)</f>
        <v>0</v>
      </c>
      <c r="AU394" s="797"/>
      <c r="AV394" s="797"/>
      <c r="AW394" s="798"/>
      <c r="AX394" s="796">
        <f>SUM(F394:AW396)</f>
        <v>3035346.07</v>
      </c>
      <c r="AY394" s="797"/>
      <c r="AZ394" s="797"/>
      <c r="BA394" s="798"/>
      <c r="BB394" s="881"/>
      <c r="BC394" s="882"/>
      <c r="BD394" s="882"/>
      <c r="BE394" s="882"/>
      <c r="BF394" s="882"/>
    </row>
    <row r="395" spans="1:58" ht="12.6" customHeight="1" x14ac:dyDescent="0.25">
      <c r="A395" s="626" t="s">
        <v>1520</v>
      </c>
      <c r="B395" s="593"/>
      <c r="C395" s="593"/>
      <c r="D395" s="593"/>
      <c r="E395" s="593"/>
      <c r="F395" s="934"/>
      <c r="G395" s="935"/>
      <c r="H395" s="935"/>
      <c r="I395" s="936"/>
      <c r="J395" s="934"/>
      <c r="K395" s="935"/>
      <c r="L395" s="935"/>
      <c r="M395" s="936"/>
      <c r="N395" s="934"/>
      <c r="O395" s="935"/>
      <c r="P395" s="935"/>
      <c r="Q395" s="936"/>
      <c r="R395" s="934"/>
      <c r="S395" s="935"/>
      <c r="T395" s="935"/>
      <c r="U395" s="936"/>
      <c r="V395" s="934"/>
      <c r="W395" s="935"/>
      <c r="X395" s="935"/>
      <c r="Y395" s="936"/>
      <c r="Z395" s="934"/>
      <c r="AA395" s="935"/>
      <c r="AB395" s="935"/>
      <c r="AC395" s="936"/>
      <c r="AD395" s="934"/>
      <c r="AE395" s="935"/>
      <c r="AF395" s="935"/>
      <c r="AG395" s="936"/>
      <c r="AH395" s="934"/>
      <c r="AI395" s="935"/>
      <c r="AJ395" s="935"/>
      <c r="AK395" s="936"/>
      <c r="AL395" s="934"/>
      <c r="AM395" s="935"/>
      <c r="AN395" s="935"/>
      <c r="AO395" s="936"/>
      <c r="AP395" s="934"/>
      <c r="AQ395" s="935"/>
      <c r="AR395" s="935"/>
      <c r="AS395" s="936"/>
      <c r="AT395" s="881"/>
      <c r="AU395" s="882"/>
      <c r="AV395" s="882"/>
      <c r="AW395" s="883"/>
      <c r="AX395" s="881"/>
      <c r="AY395" s="882"/>
      <c r="AZ395" s="882"/>
      <c r="BA395" s="883"/>
      <c r="BB395" s="881"/>
      <c r="BC395" s="882"/>
      <c r="BD395" s="882"/>
      <c r="BE395" s="882"/>
      <c r="BF395" s="882"/>
    </row>
    <row r="396" spans="1:58" ht="12.6" customHeight="1" x14ac:dyDescent="0.25">
      <c r="A396" s="629" t="s">
        <v>1519</v>
      </c>
      <c r="B396" s="607"/>
      <c r="C396" s="607"/>
      <c r="D396" s="607"/>
      <c r="E396" s="607"/>
      <c r="F396" s="910"/>
      <c r="G396" s="911"/>
      <c r="H396" s="911"/>
      <c r="I396" s="912"/>
      <c r="J396" s="910"/>
      <c r="K396" s="911"/>
      <c r="L396" s="911"/>
      <c r="M396" s="912"/>
      <c r="N396" s="910"/>
      <c r="O396" s="911"/>
      <c r="P396" s="911"/>
      <c r="Q396" s="912"/>
      <c r="R396" s="910"/>
      <c r="S396" s="911"/>
      <c r="T396" s="911"/>
      <c r="U396" s="912"/>
      <c r="V396" s="910"/>
      <c r="W396" s="911"/>
      <c r="X396" s="911"/>
      <c r="Y396" s="912"/>
      <c r="Z396" s="910"/>
      <c r="AA396" s="911"/>
      <c r="AB396" s="911"/>
      <c r="AC396" s="912"/>
      <c r="AD396" s="910"/>
      <c r="AE396" s="911"/>
      <c r="AF396" s="911"/>
      <c r="AG396" s="912"/>
      <c r="AH396" s="910"/>
      <c r="AI396" s="911"/>
      <c r="AJ396" s="911"/>
      <c r="AK396" s="912"/>
      <c r="AL396" s="910"/>
      <c r="AM396" s="911"/>
      <c r="AN396" s="911"/>
      <c r="AO396" s="912"/>
      <c r="AP396" s="910"/>
      <c r="AQ396" s="911"/>
      <c r="AR396" s="911"/>
      <c r="AS396" s="912"/>
      <c r="AT396" s="799"/>
      <c r="AU396" s="800"/>
      <c r="AV396" s="800"/>
      <c r="AW396" s="801"/>
      <c r="AX396" s="799"/>
      <c r="AY396" s="800"/>
      <c r="AZ396" s="800"/>
      <c r="BA396" s="801"/>
      <c r="BB396" s="881"/>
      <c r="BC396" s="882"/>
      <c r="BD396" s="882"/>
      <c r="BE396" s="882"/>
      <c r="BF396" s="882"/>
    </row>
    <row r="398" spans="1:58" s="593" customFormat="1" ht="12.6" customHeight="1" x14ac:dyDescent="0.25"/>
    <row r="399" spans="1:58" ht="12.6" customHeight="1" x14ac:dyDescent="0.25">
      <c r="A399" s="449" t="s">
        <v>480</v>
      </c>
    </row>
    <row r="400" spans="1:58" ht="12.6" customHeight="1" x14ac:dyDescent="0.25">
      <c r="A400" s="655"/>
      <c r="B400" s="656"/>
      <c r="C400" s="656"/>
      <c r="D400" s="656"/>
      <c r="E400" s="656"/>
      <c r="F400" s="1071" t="s">
        <v>470</v>
      </c>
      <c r="G400" s="1072"/>
      <c r="H400" s="1072"/>
      <c r="I400" s="1072"/>
      <c r="J400" s="1072"/>
      <c r="K400" s="1072"/>
      <c r="L400" s="1072"/>
      <c r="M400" s="1072"/>
      <c r="N400" s="1072"/>
      <c r="O400" s="1072"/>
      <c r="P400" s="1072"/>
      <c r="Q400" s="1072"/>
      <c r="R400" s="1072"/>
      <c r="S400" s="1072"/>
      <c r="T400" s="1072"/>
      <c r="U400" s="1072"/>
      <c r="V400" s="1072"/>
      <c r="W400" s="1072"/>
      <c r="X400" s="1072"/>
      <c r="Y400" s="1072"/>
      <c r="Z400" s="1072"/>
      <c r="AA400" s="1072"/>
      <c r="AB400" s="1072"/>
      <c r="AC400" s="1072"/>
      <c r="AD400" s="1072"/>
      <c r="AE400" s="1072"/>
      <c r="AF400" s="1072"/>
      <c r="AG400" s="1072"/>
      <c r="AH400" s="1072"/>
      <c r="AI400" s="1072"/>
      <c r="AJ400" s="1072"/>
      <c r="AK400" s="1072"/>
      <c r="AL400" s="1072"/>
      <c r="AM400" s="1072"/>
      <c r="AN400" s="1072"/>
      <c r="AO400" s="1072"/>
      <c r="AP400" s="1072"/>
      <c r="AQ400" s="1072"/>
      <c r="AR400" s="1072"/>
      <c r="AS400" s="1072"/>
      <c r="AT400" s="1072"/>
      <c r="AU400" s="1072"/>
      <c r="AV400" s="1072"/>
      <c r="AW400" s="1072"/>
      <c r="AX400" s="1072"/>
      <c r="AY400" s="1072"/>
      <c r="AZ400" s="1072"/>
      <c r="BA400" s="1073"/>
      <c r="BB400" s="649"/>
      <c r="BC400" s="649"/>
      <c r="BD400" s="649"/>
      <c r="BE400" s="649"/>
      <c r="BF400" s="649"/>
    </row>
    <row r="401" spans="1:58" ht="12.6" customHeight="1" x14ac:dyDescent="0.25">
      <c r="A401" s="657" t="s">
        <v>1788</v>
      </c>
      <c r="B401" s="658"/>
      <c r="C401" s="658"/>
      <c r="D401" s="658"/>
      <c r="E401" s="658"/>
      <c r="F401" s="955" t="s">
        <v>2169</v>
      </c>
      <c r="G401" s="955"/>
      <c r="H401" s="955"/>
      <c r="I401" s="955"/>
      <c r="J401" s="955" t="s">
        <v>2170</v>
      </c>
      <c r="K401" s="955"/>
      <c r="L401" s="955"/>
      <c r="M401" s="955"/>
      <c r="N401" s="955" t="s">
        <v>1486</v>
      </c>
      <c r="O401" s="955"/>
      <c r="P401" s="955"/>
      <c r="Q401" s="955"/>
      <c r="R401" s="955" t="s">
        <v>2116</v>
      </c>
      <c r="S401" s="955"/>
      <c r="T401" s="955"/>
      <c r="U401" s="955"/>
      <c r="V401" s="955" t="s">
        <v>2110</v>
      </c>
      <c r="W401" s="955"/>
      <c r="X401" s="955"/>
      <c r="Y401" s="955"/>
      <c r="Z401" s="955" t="s">
        <v>18</v>
      </c>
      <c r="AA401" s="955"/>
      <c r="AB401" s="955"/>
      <c r="AC401" s="955"/>
      <c r="AD401" s="955" t="s">
        <v>2118</v>
      </c>
      <c r="AE401" s="955"/>
      <c r="AF401" s="955"/>
      <c r="AG401" s="955"/>
      <c r="AH401" s="955" t="s">
        <v>2108</v>
      </c>
      <c r="AI401" s="955"/>
      <c r="AJ401" s="955"/>
      <c r="AK401" s="955"/>
      <c r="AL401" s="955" t="s">
        <v>2109</v>
      </c>
      <c r="AM401" s="955"/>
      <c r="AN401" s="955"/>
      <c r="AO401" s="955"/>
      <c r="AP401" s="955" t="s">
        <v>2171</v>
      </c>
      <c r="AQ401" s="955"/>
      <c r="AR401" s="955"/>
      <c r="AS401" s="955"/>
      <c r="AT401" s="943" t="s">
        <v>2254</v>
      </c>
      <c r="AU401" s="943"/>
      <c r="AV401" s="943"/>
      <c r="AW401" s="943"/>
      <c r="AX401" s="948" t="s">
        <v>3182</v>
      </c>
      <c r="AY401" s="949"/>
      <c r="AZ401" s="949"/>
      <c r="BA401" s="950"/>
      <c r="BB401" s="951"/>
      <c r="BC401" s="952"/>
      <c r="BD401" s="952"/>
      <c r="BE401" s="952"/>
      <c r="BF401" s="952"/>
    </row>
    <row r="402" spans="1:58" ht="12.6" customHeight="1" x14ac:dyDescent="0.25">
      <c r="A402" s="657" t="s">
        <v>1785</v>
      </c>
      <c r="B402" s="658"/>
      <c r="C402" s="658"/>
      <c r="D402" s="658"/>
      <c r="E402" s="658"/>
      <c r="F402" s="956"/>
      <c r="G402" s="956"/>
      <c r="H402" s="956"/>
      <c r="I402" s="956"/>
      <c r="J402" s="956"/>
      <c r="K402" s="956"/>
      <c r="L402" s="956"/>
      <c r="M402" s="956"/>
      <c r="N402" s="956"/>
      <c r="O402" s="956"/>
      <c r="P402" s="956"/>
      <c r="Q402" s="956"/>
      <c r="R402" s="956"/>
      <c r="S402" s="956"/>
      <c r="T402" s="956"/>
      <c r="U402" s="956"/>
      <c r="V402" s="956"/>
      <c r="W402" s="956"/>
      <c r="X402" s="956"/>
      <c r="Y402" s="956"/>
      <c r="Z402" s="956"/>
      <c r="AA402" s="956"/>
      <c r="AB402" s="956"/>
      <c r="AC402" s="956"/>
      <c r="AD402" s="956"/>
      <c r="AE402" s="956"/>
      <c r="AF402" s="956"/>
      <c r="AG402" s="956"/>
      <c r="AH402" s="956"/>
      <c r="AI402" s="956"/>
      <c r="AJ402" s="956"/>
      <c r="AK402" s="956"/>
      <c r="AL402" s="956"/>
      <c r="AM402" s="956"/>
      <c r="AN402" s="956"/>
      <c r="AO402" s="956"/>
      <c r="AP402" s="956"/>
      <c r="AQ402" s="956"/>
      <c r="AR402" s="956"/>
      <c r="AS402" s="956"/>
      <c r="AT402" s="944"/>
      <c r="AU402" s="944"/>
      <c r="AV402" s="944"/>
      <c r="AW402" s="944"/>
      <c r="AX402" s="951"/>
      <c r="AY402" s="952"/>
      <c r="AZ402" s="952"/>
      <c r="BA402" s="953"/>
      <c r="BB402" s="951"/>
      <c r="BC402" s="952"/>
      <c r="BD402" s="952"/>
      <c r="BE402" s="952"/>
      <c r="BF402" s="952"/>
    </row>
    <row r="403" spans="1:58" ht="12.6" customHeight="1" x14ac:dyDescent="0.25">
      <c r="A403" s="657" t="s">
        <v>1781</v>
      </c>
      <c r="B403" s="649"/>
      <c r="C403" s="649"/>
      <c r="D403" s="649"/>
      <c r="E403" s="649"/>
      <c r="F403" s="956"/>
      <c r="G403" s="956"/>
      <c r="H403" s="956"/>
      <c r="I403" s="956"/>
      <c r="J403" s="956"/>
      <c r="K403" s="956"/>
      <c r="L403" s="956"/>
      <c r="M403" s="956"/>
      <c r="N403" s="956"/>
      <c r="O403" s="956"/>
      <c r="P403" s="956"/>
      <c r="Q403" s="956"/>
      <c r="R403" s="956"/>
      <c r="S403" s="956"/>
      <c r="T403" s="956"/>
      <c r="U403" s="956"/>
      <c r="V403" s="956"/>
      <c r="W403" s="956"/>
      <c r="X403" s="956"/>
      <c r="Y403" s="956"/>
      <c r="Z403" s="956"/>
      <c r="AA403" s="956"/>
      <c r="AB403" s="956"/>
      <c r="AC403" s="956"/>
      <c r="AD403" s="956"/>
      <c r="AE403" s="956"/>
      <c r="AF403" s="956"/>
      <c r="AG403" s="956"/>
      <c r="AH403" s="956"/>
      <c r="AI403" s="956"/>
      <c r="AJ403" s="956"/>
      <c r="AK403" s="956"/>
      <c r="AL403" s="956"/>
      <c r="AM403" s="956"/>
      <c r="AN403" s="956"/>
      <c r="AO403" s="956"/>
      <c r="AP403" s="956"/>
      <c r="AQ403" s="956"/>
      <c r="AR403" s="956"/>
      <c r="AS403" s="956"/>
      <c r="AT403" s="944"/>
      <c r="AU403" s="944"/>
      <c r="AV403" s="944"/>
      <c r="AW403" s="944"/>
      <c r="AX403" s="951"/>
      <c r="AY403" s="952"/>
      <c r="AZ403" s="952"/>
      <c r="BA403" s="953"/>
      <c r="BB403" s="951"/>
      <c r="BC403" s="952"/>
      <c r="BD403" s="952"/>
      <c r="BE403" s="952"/>
      <c r="BF403" s="952"/>
    </row>
    <row r="404" spans="1:58" ht="12.6" customHeight="1" x14ac:dyDescent="0.25">
      <c r="A404" s="659"/>
      <c r="B404" s="649"/>
      <c r="C404" s="649"/>
      <c r="D404" s="649"/>
      <c r="E404" s="649"/>
      <c r="F404" s="956"/>
      <c r="G404" s="956"/>
      <c r="H404" s="956"/>
      <c r="I404" s="956"/>
      <c r="J404" s="956"/>
      <c r="K404" s="956"/>
      <c r="L404" s="956"/>
      <c r="M404" s="956"/>
      <c r="N404" s="956"/>
      <c r="O404" s="956"/>
      <c r="P404" s="956"/>
      <c r="Q404" s="956"/>
      <c r="R404" s="956"/>
      <c r="S404" s="956"/>
      <c r="T404" s="956"/>
      <c r="U404" s="956"/>
      <c r="V404" s="956"/>
      <c r="W404" s="956"/>
      <c r="X404" s="956"/>
      <c r="Y404" s="956"/>
      <c r="Z404" s="956"/>
      <c r="AA404" s="956"/>
      <c r="AB404" s="956"/>
      <c r="AC404" s="956"/>
      <c r="AD404" s="956"/>
      <c r="AE404" s="956"/>
      <c r="AF404" s="956"/>
      <c r="AG404" s="956"/>
      <c r="AH404" s="956"/>
      <c r="AI404" s="956"/>
      <c r="AJ404" s="956"/>
      <c r="AK404" s="956"/>
      <c r="AL404" s="956"/>
      <c r="AM404" s="956"/>
      <c r="AN404" s="956"/>
      <c r="AO404" s="956"/>
      <c r="AP404" s="956"/>
      <c r="AQ404" s="956"/>
      <c r="AR404" s="956"/>
      <c r="AS404" s="956"/>
      <c r="AT404" s="944"/>
      <c r="AU404" s="944"/>
      <c r="AV404" s="944"/>
      <c r="AW404" s="944"/>
      <c r="AX404" s="951"/>
      <c r="AY404" s="952"/>
      <c r="AZ404" s="952"/>
      <c r="BA404" s="953"/>
      <c r="BB404" s="951"/>
      <c r="BC404" s="952"/>
      <c r="BD404" s="952"/>
      <c r="BE404" s="952"/>
      <c r="BF404" s="952"/>
    </row>
    <row r="405" spans="1:58" ht="12.6" customHeight="1" x14ac:dyDescent="0.25">
      <c r="A405" s="659"/>
      <c r="B405" s="649"/>
      <c r="C405" s="649"/>
      <c r="D405" s="649"/>
      <c r="E405" s="649"/>
      <c r="F405" s="956"/>
      <c r="G405" s="956"/>
      <c r="H405" s="956"/>
      <c r="I405" s="956"/>
      <c r="J405" s="956"/>
      <c r="K405" s="956"/>
      <c r="L405" s="956"/>
      <c r="M405" s="956"/>
      <c r="N405" s="956"/>
      <c r="O405" s="956"/>
      <c r="P405" s="956"/>
      <c r="Q405" s="956"/>
      <c r="R405" s="956"/>
      <c r="S405" s="956"/>
      <c r="T405" s="956"/>
      <c r="U405" s="956"/>
      <c r="V405" s="956"/>
      <c r="W405" s="956"/>
      <c r="X405" s="956"/>
      <c r="Y405" s="956"/>
      <c r="Z405" s="956"/>
      <c r="AA405" s="956"/>
      <c r="AB405" s="956"/>
      <c r="AC405" s="956"/>
      <c r="AD405" s="956"/>
      <c r="AE405" s="956"/>
      <c r="AF405" s="956"/>
      <c r="AG405" s="956"/>
      <c r="AH405" s="956"/>
      <c r="AI405" s="956"/>
      <c r="AJ405" s="956"/>
      <c r="AK405" s="956"/>
      <c r="AL405" s="956"/>
      <c r="AM405" s="956"/>
      <c r="AN405" s="956"/>
      <c r="AO405" s="956"/>
      <c r="AP405" s="956"/>
      <c r="AQ405" s="956"/>
      <c r="AR405" s="956"/>
      <c r="AS405" s="956"/>
      <c r="AT405" s="944"/>
      <c r="AU405" s="944"/>
      <c r="AV405" s="944"/>
      <c r="AW405" s="944"/>
      <c r="AX405" s="951"/>
      <c r="AY405" s="952"/>
      <c r="AZ405" s="952"/>
      <c r="BA405" s="953"/>
      <c r="BB405" s="951"/>
      <c r="BC405" s="952"/>
      <c r="BD405" s="952"/>
      <c r="BE405" s="952"/>
      <c r="BF405" s="952"/>
    </row>
    <row r="406" spans="1:58" ht="12.6" customHeight="1" x14ac:dyDescent="0.25">
      <c r="A406" s="660"/>
      <c r="B406" s="658"/>
      <c r="C406" s="658"/>
      <c r="D406" s="658"/>
      <c r="E406" s="658"/>
      <c r="F406" s="956"/>
      <c r="G406" s="956"/>
      <c r="H406" s="956"/>
      <c r="I406" s="956"/>
      <c r="J406" s="956"/>
      <c r="K406" s="956"/>
      <c r="L406" s="956"/>
      <c r="M406" s="956"/>
      <c r="N406" s="956"/>
      <c r="O406" s="956"/>
      <c r="P406" s="956"/>
      <c r="Q406" s="956"/>
      <c r="R406" s="956"/>
      <c r="S406" s="956"/>
      <c r="T406" s="956"/>
      <c r="U406" s="956"/>
      <c r="V406" s="956"/>
      <c r="W406" s="956"/>
      <c r="X406" s="956"/>
      <c r="Y406" s="956"/>
      <c r="Z406" s="956"/>
      <c r="AA406" s="956"/>
      <c r="AB406" s="956"/>
      <c r="AC406" s="956"/>
      <c r="AD406" s="956"/>
      <c r="AE406" s="956"/>
      <c r="AF406" s="956"/>
      <c r="AG406" s="956"/>
      <c r="AH406" s="956"/>
      <c r="AI406" s="956"/>
      <c r="AJ406" s="956"/>
      <c r="AK406" s="956"/>
      <c r="AL406" s="956"/>
      <c r="AM406" s="956"/>
      <c r="AN406" s="956"/>
      <c r="AO406" s="956"/>
      <c r="AP406" s="956"/>
      <c r="AQ406" s="956"/>
      <c r="AR406" s="956"/>
      <c r="AS406" s="956"/>
      <c r="AT406" s="944"/>
      <c r="AU406" s="944"/>
      <c r="AV406" s="944"/>
      <c r="AW406" s="944"/>
      <c r="AX406" s="951"/>
      <c r="AY406" s="952"/>
      <c r="AZ406" s="952"/>
      <c r="BA406" s="953"/>
      <c r="BB406" s="951"/>
      <c r="BC406" s="952"/>
      <c r="BD406" s="952"/>
      <c r="BE406" s="952"/>
      <c r="BF406" s="952"/>
    </row>
    <row r="407" spans="1:58" ht="12.6" customHeight="1" x14ac:dyDescent="0.25">
      <c r="A407" s="660"/>
      <c r="B407" s="658"/>
      <c r="C407" s="658"/>
      <c r="D407" s="658"/>
      <c r="E407" s="658"/>
      <c r="F407" s="956"/>
      <c r="G407" s="956"/>
      <c r="H407" s="956"/>
      <c r="I407" s="956"/>
      <c r="J407" s="956"/>
      <c r="K407" s="956"/>
      <c r="L407" s="956"/>
      <c r="M407" s="956"/>
      <c r="N407" s="956"/>
      <c r="O407" s="956"/>
      <c r="P407" s="956"/>
      <c r="Q407" s="956"/>
      <c r="R407" s="956"/>
      <c r="S407" s="956"/>
      <c r="T407" s="956"/>
      <c r="U407" s="956"/>
      <c r="V407" s="956"/>
      <c r="W407" s="956"/>
      <c r="X407" s="956"/>
      <c r="Y407" s="956"/>
      <c r="Z407" s="956"/>
      <c r="AA407" s="956"/>
      <c r="AB407" s="956"/>
      <c r="AC407" s="956"/>
      <c r="AD407" s="956"/>
      <c r="AE407" s="956"/>
      <c r="AF407" s="956"/>
      <c r="AG407" s="956"/>
      <c r="AH407" s="956"/>
      <c r="AI407" s="956"/>
      <c r="AJ407" s="956"/>
      <c r="AK407" s="956"/>
      <c r="AL407" s="956"/>
      <c r="AM407" s="956"/>
      <c r="AN407" s="956"/>
      <c r="AO407" s="956"/>
      <c r="AP407" s="956"/>
      <c r="AQ407" s="956"/>
      <c r="AR407" s="956"/>
      <c r="AS407" s="956"/>
      <c r="AT407" s="944"/>
      <c r="AU407" s="944"/>
      <c r="AV407" s="944"/>
      <c r="AW407" s="944"/>
      <c r="AX407" s="951"/>
      <c r="AY407" s="952"/>
      <c r="AZ407" s="952"/>
      <c r="BA407" s="953"/>
      <c r="BB407" s="951"/>
      <c r="BC407" s="952"/>
      <c r="BD407" s="952"/>
      <c r="BE407" s="952"/>
      <c r="BF407" s="952"/>
    </row>
    <row r="408" spans="1:58" ht="12.6" customHeight="1" x14ac:dyDescent="0.25">
      <c r="A408" s="660"/>
      <c r="B408" s="658"/>
      <c r="C408" s="658"/>
      <c r="D408" s="658"/>
      <c r="E408" s="658"/>
      <c r="F408" s="956"/>
      <c r="G408" s="956"/>
      <c r="H408" s="956"/>
      <c r="I408" s="956"/>
      <c r="J408" s="956"/>
      <c r="K408" s="956"/>
      <c r="L408" s="956"/>
      <c r="M408" s="956"/>
      <c r="N408" s="956"/>
      <c r="O408" s="956"/>
      <c r="P408" s="956"/>
      <c r="Q408" s="956"/>
      <c r="R408" s="956"/>
      <c r="S408" s="956"/>
      <c r="T408" s="956"/>
      <c r="U408" s="956"/>
      <c r="V408" s="956"/>
      <c r="W408" s="956"/>
      <c r="X408" s="956"/>
      <c r="Y408" s="956"/>
      <c r="Z408" s="956"/>
      <c r="AA408" s="956"/>
      <c r="AB408" s="956"/>
      <c r="AC408" s="956"/>
      <c r="AD408" s="956"/>
      <c r="AE408" s="956"/>
      <c r="AF408" s="956"/>
      <c r="AG408" s="956"/>
      <c r="AH408" s="956"/>
      <c r="AI408" s="956"/>
      <c r="AJ408" s="956"/>
      <c r="AK408" s="956"/>
      <c r="AL408" s="956"/>
      <c r="AM408" s="956"/>
      <c r="AN408" s="956"/>
      <c r="AO408" s="956"/>
      <c r="AP408" s="956"/>
      <c r="AQ408" s="956"/>
      <c r="AR408" s="956"/>
      <c r="AS408" s="956"/>
      <c r="AT408" s="944"/>
      <c r="AU408" s="944"/>
      <c r="AV408" s="944"/>
      <c r="AW408" s="944"/>
      <c r="AX408" s="951"/>
      <c r="AY408" s="952"/>
      <c r="AZ408" s="952"/>
      <c r="BA408" s="953"/>
      <c r="BB408" s="951"/>
      <c r="BC408" s="952"/>
      <c r="BD408" s="952"/>
      <c r="BE408" s="952"/>
      <c r="BF408" s="952"/>
    </row>
    <row r="409" spans="1:58" ht="12.6" customHeight="1" x14ac:dyDescent="0.25">
      <c r="A409" s="660"/>
      <c r="B409" s="658"/>
      <c r="C409" s="658"/>
      <c r="D409" s="658"/>
      <c r="E409" s="658"/>
      <c r="F409" s="956"/>
      <c r="G409" s="956"/>
      <c r="H409" s="956"/>
      <c r="I409" s="956"/>
      <c r="J409" s="956"/>
      <c r="K409" s="956"/>
      <c r="L409" s="956"/>
      <c r="M409" s="956"/>
      <c r="N409" s="956"/>
      <c r="O409" s="956"/>
      <c r="P409" s="956"/>
      <c r="Q409" s="956"/>
      <c r="R409" s="956"/>
      <c r="S409" s="956"/>
      <c r="T409" s="956"/>
      <c r="U409" s="956"/>
      <c r="V409" s="956"/>
      <c r="W409" s="956"/>
      <c r="X409" s="956"/>
      <c r="Y409" s="956"/>
      <c r="Z409" s="956"/>
      <c r="AA409" s="956"/>
      <c r="AB409" s="956"/>
      <c r="AC409" s="956"/>
      <c r="AD409" s="956"/>
      <c r="AE409" s="956"/>
      <c r="AF409" s="956"/>
      <c r="AG409" s="956"/>
      <c r="AH409" s="956"/>
      <c r="AI409" s="956"/>
      <c r="AJ409" s="956"/>
      <c r="AK409" s="956"/>
      <c r="AL409" s="956"/>
      <c r="AM409" s="956"/>
      <c r="AN409" s="956"/>
      <c r="AO409" s="956"/>
      <c r="AP409" s="956"/>
      <c r="AQ409" s="956"/>
      <c r="AR409" s="956"/>
      <c r="AS409" s="956"/>
      <c r="AT409" s="944"/>
      <c r="AU409" s="944"/>
      <c r="AV409" s="944"/>
      <c r="AW409" s="944"/>
      <c r="AX409" s="951"/>
      <c r="AY409" s="952"/>
      <c r="AZ409" s="952"/>
      <c r="BA409" s="953"/>
      <c r="BB409" s="951"/>
      <c r="BC409" s="952"/>
      <c r="BD409" s="952"/>
      <c r="BE409" s="952"/>
      <c r="BF409" s="952"/>
    </row>
    <row r="410" spans="1:58" ht="12.6" customHeight="1" x14ac:dyDescent="0.25">
      <c r="A410" s="923" t="s">
        <v>800</v>
      </c>
      <c r="B410" s="924"/>
      <c r="C410" s="924"/>
      <c r="D410" s="924"/>
      <c r="E410" s="925"/>
      <c r="F410" s="954" t="s">
        <v>801</v>
      </c>
      <c r="G410" s="954"/>
      <c r="H410" s="954"/>
      <c r="I410" s="954"/>
      <c r="J410" s="954" t="s">
        <v>802</v>
      </c>
      <c r="K410" s="954"/>
      <c r="L410" s="954"/>
      <c r="M410" s="954"/>
      <c r="N410" s="954" t="s">
        <v>477</v>
      </c>
      <c r="O410" s="954"/>
      <c r="P410" s="954"/>
      <c r="Q410" s="954"/>
      <c r="R410" s="954" t="s">
        <v>478</v>
      </c>
      <c r="S410" s="954"/>
      <c r="T410" s="954"/>
      <c r="U410" s="954"/>
      <c r="V410" s="954" t="s">
        <v>481</v>
      </c>
      <c r="W410" s="954"/>
      <c r="X410" s="954"/>
      <c r="Y410" s="954"/>
      <c r="Z410" s="954" t="s">
        <v>1478</v>
      </c>
      <c r="AA410" s="954"/>
      <c r="AB410" s="954"/>
      <c r="AC410" s="954"/>
      <c r="AD410" s="954" t="s">
        <v>1479</v>
      </c>
      <c r="AE410" s="954"/>
      <c r="AF410" s="954"/>
      <c r="AG410" s="954"/>
      <c r="AH410" s="954" t="s">
        <v>1480</v>
      </c>
      <c r="AI410" s="954"/>
      <c r="AJ410" s="954"/>
      <c r="AK410" s="954"/>
      <c r="AL410" s="954" t="s">
        <v>1483</v>
      </c>
      <c r="AM410" s="954"/>
      <c r="AN410" s="954"/>
      <c r="AO410" s="954"/>
      <c r="AP410" s="954" t="s">
        <v>2167</v>
      </c>
      <c r="AQ410" s="954"/>
      <c r="AR410" s="954"/>
      <c r="AS410" s="954"/>
      <c r="AT410" s="954" t="s">
        <v>2168</v>
      </c>
      <c r="AU410" s="954"/>
      <c r="AV410" s="954"/>
      <c r="AW410" s="954"/>
      <c r="AX410" s="784" t="s">
        <v>2253</v>
      </c>
      <c r="AY410" s="785"/>
      <c r="AZ410" s="785"/>
      <c r="BA410" s="786"/>
      <c r="BB410" s="787"/>
      <c r="BC410" s="788"/>
      <c r="BD410" s="788"/>
      <c r="BE410" s="788"/>
      <c r="BF410" s="788"/>
    </row>
    <row r="411" spans="1:58" ht="12.6" customHeight="1" x14ac:dyDescent="0.25">
      <c r="A411" s="593" t="s">
        <v>1778</v>
      </c>
      <c r="B411" s="593"/>
      <c r="C411" s="593"/>
      <c r="D411" s="593"/>
      <c r="E411" s="593"/>
      <c r="F411" s="593"/>
      <c r="G411" s="593"/>
      <c r="H411" s="593"/>
      <c r="I411" s="593"/>
      <c r="J411" s="593"/>
      <c r="K411" s="593"/>
      <c r="L411" s="593"/>
      <c r="M411" s="593"/>
      <c r="N411" s="593"/>
      <c r="O411" s="593"/>
      <c r="P411" s="593"/>
      <c r="Q411" s="593"/>
      <c r="R411" s="593"/>
      <c r="S411" s="593"/>
      <c r="T411" s="593"/>
      <c r="U411" s="593"/>
      <c r="V411" s="593"/>
      <c r="W411" s="593"/>
      <c r="X411" s="593"/>
      <c r="Y411" s="593"/>
      <c r="Z411" s="593"/>
      <c r="AA411" s="593"/>
      <c r="AB411" s="593"/>
      <c r="AC411" s="593"/>
      <c r="AD411" s="593"/>
      <c r="AE411" s="593"/>
      <c r="AF411" s="593"/>
      <c r="AG411" s="593"/>
      <c r="AH411" s="593"/>
      <c r="AI411" s="593"/>
      <c r="AJ411" s="593"/>
      <c r="AK411" s="593"/>
      <c r="AL411" s="593"/>
      <c r="AM411" s="593"/>
      <c r="AN411" s="593"/>
      <c r="AO411" s="593"/>
      <c r="AP411" s="593"/>
      <c r="AQ411" s="593"/>
      <c r="AR411" s="593"/>
      <c r="AS411" s="593"/>
      <c r="AT411" s="593"/>
      <c r="AU411" s="593"/>
      <c r="AV411" s="593"/>
      <c r="AW411" s="593"/>
      <c r="AX411" s="593"/>
      <c r="AY411" s="593"/>
      <c r="AZ411" s="593"/>
      <c r="BA411" s="593"/>
      <c r="BB411" s="593"/>
      <c r="BC411" s="593"/>
      <c r="BD411" s="593"/>
      <c r="BE411" s="593"/>
      <c r="BF411" s="593"/>
    </row>
    <row r="412" spans="1:58" ht="12.6" customHeight="1" x14ac:dyDescent="0.25">
      <c r="A412" s="624" t="s">
        <v>1524</v>
      </c>
      <c r="B412" s="642"/>
      <c r="C412" s="604"/>
      <c r="D412" s="604"/>
      <c r="E412" s="605"/>
      <c r="F412" s="796">
        <f>SUM(F419-F418+F417-F416)</f>
        <v>8066.12</v>
      </c>
      <c r="G412" s="1058"/>
      <c r="H412" s="1058"/>
      <c r="I412" s="1059"/>
      <c r="J412" s="796">
        <f>SUM(J419-J418+J417-J416)</f>
        <v>0</v>
      </c>
      <c r="K412" s="797"/>
      <c r="L412" s="797"/>
      <c r="M412" s="798"/>
      <c r="N412" s="796">
        <f>SUM(N419-N418+N417-N416)</f>
        <v>0</v>
      </c>
      <c r="O412" s="797"/>
      <c r="P412" s="797"/>
      <c r="Q412" s="798"/>
      <c r="R412" s="796">
        <f>SUM(R419-R418+R417-R416)</f>
        <v>-2177.52</v>
      </c>
      <c r="S412" s="797"/>
      <c r="T412" s="797"/>
      <c r="U412" s="798"/>
      <c r="V412" s="796">
        <f>SUM(V419-V418+V417-V416)</f>
        <v>0</v>
      </c>
      <c r="W412" s="797"/>
      <c r="X412" s="797"/>
      <c r="Y412" s="798"/>
      <c r="Z412" s="796">
        <f>SUM(Z419-Z418+Z417-Z416)</f>
        <v>0</v>
      </c>
      <c r="AA412" s="797"/>
      <c r="AB412" s="797"/>
      <c r="AC412" s="798"/>
      <c r="AD412" s="796">
        <f>SUM(AD419-AD418+AD417-AD416)</f>
        <v>1020586.96</v>
      </c>
      <c r="AE412" s="797"/>
      <c r="AF412" s="797"/>
      <c r="AG412" s="798"/>
      <c r="AH412" s="796">
        <f>SUM(AH419-AH418+AH417-AH416)</f>
        <v>0</v>
      </c>
      <c r="AI412" s="797"/>
      <c r="AJ412" s="797"/>
      <c r="AK412" s="798"/>
      <c r="AL412" s="796">
        <f>SUM(AL419-AL418+AL417-AL416)</f>
        <v>0</v>
      </c>
      <c r="AM412" s="797"/>
      <c r="AN412" s="797"/>
      <c r="AO412" s="798"/>
      <c r="AP412" s="796">
        <f>SUM('HL KNIHA VYPOC'!H434)</f>
        <v>0</v>
      </c>
      <c r="AQ412" s="797"/>
      <c r="AR412" s="797"/>
      <c r="AS412" s="798"/>
      <c r="AT412" s="796">
        <f>SUM('HL KNIHA VYPOC'!H440)</f>
        <v>0</v>
      </c>
      <c r="AU412" s="797"/>
      <c r="AV412" s="797"/>
      <c r="AW412" s="798"/>
      <c r="AX412" s="796">
        <f>SUM(F412:AW415)</f>
        <v>1026475.5599999999</v>
      </c>
      <c r="AY412" s="797"/>
      <c r="AZ412" s="797"/>
      <c r="BA412" s="798"/>
      <c r="BB412" s="875"/>
      <c r="BC412" s="876"/>
      <c r="BD412" s="876"/>
      <c r="BE412" s="876"/>
      <c r="BF412" s="876"/>
    </row>
    <row r="413" spans="1:58" ht="12.6" customHeight="1" x14ac:dyDescent="0.25">
      <c r="A413" s="626" t="s">
        <v>1665</v>
      </c>
      <c r="B413" s="634"/>
      <c r="C413" s="593"/>
      <c r="D413" s="593"/>
      <c r="E413" s="628"/>
      <c r="F413" s="1060"/>
      <c r="G413" s="1061"/>
      <c r="H413" s="1061"/>
      <c r="I413" s="1062"/>
      <c r="J413" s="881"/>
      <c r="K413" s="882"/>
      <c r="L413" s="882"/>
      <c r="M413" s="883"/>
      <c r="N413" s="881"/>
      <c r="O413" s="882"/>
      <c r="P413" s="882"/>
      <c r="Q413" s="883"/>
      <c r="R413" s="881"/>
      <c r="S413" s="882"/>
      <c r="T413" s="882"/>
      <c r="U413" s="883"/>
      <c r="V413" s="881"/>
      <c r="W413" s="882"/>
      <c r="X413" s="882"/>
      <c r="Y413" s="883"/>
      <c r="Z413" s="881"/>
      <c r="AA413" s="882"/>
      <c r="AB413" s="882"/>
      <c r="AC413" s="883"/>
      <c r="AD413" s="881"/>
      <c r="AE413" s="882"/>
      <c r="AF413" s="882"/>
      <c r="AG413" s="883"/>
      <c r="AH413" s="881"/>
      <c r="AI413" s="882"/>
      <c r="AJ413" s="882"/>
      <c r="AK413" s="883"/>
      <c r="AL413" s="881"/>
      <c r="AM413" s="882"/>
      <c r="AN413" s="882"/>
      <c r="AO413" s="883"/>
      <c r="AP413" s="881"/>
      <c r="AQ413" s="882"/>
      <c r="AR413" s="882"/>
      <c r="AS413" s="883"/>
      <c r="AT413" s="881"/>
      <c r="AU413" s="882"/>
      <c r="AV413" s="882"/>
      <c r="AW413" s="883"/>
      <c r="AX413" s="881"/>
      <c r="AY413" s="882"/>
      <c r="AZ413" s="882"/>
      <c r="BA413" s="883"/>
      <c r="BB413" s="875"/>
      <c r="BC413" s="876"/>
      <c r="BD413" s="876"/>
      <c r="BE413" s="876"/>
      <c r="BF413" s="876"/>
    </row>
    <row r="414" spans="1:58" ht="12.6" customHeight="1" x14ac:dyDescent="0.25">
      <c r="A414" s="626" t="s">
        <v>1520</v>
      </c>
      <c r="B414" s="634"/>
      <c r="C414" s="593"/>
      <c r="D414" s="593"/>
      <c r="E414" s="628"/>
      <c r="F414" s="1060"/>
      <c r="G414" s="1061"/>
      <c r="H414" s="1061"/>
      <c r="I414" s="1062"/>
      <c r="J414" s="881"/>
      <c r="K414" s="882"/>
      <c r="L414" s="882"/>
      <c r="M414" s="883"/>
      <c r="N414" s="881"/>
      <c r="O414" s="882"/>
      <c r="P414" s="882"/>
      <c r="Q414" s="883"/>
      <c r="R414" s="881"/>
      <c r="S414" s="882"/>
      <c r="T414" s="882"/>
      <c r="U414" s="883"/>
      <c r="V414" s="881"/>
      <c r="W414" s="882"/>
      <c r="X414" s="882"/>
      <c r="Y414" s="883"/>
      <c r="Z414" s="881"/>
      <c r="AA414" s="882"/>
      <c r="AB414" s="882"/>
      <c r="AC414" s="883"/>
      <c r="AD414" s="881"/>
      <c r="AE414" s="882"/>
      <c r="AF414" s="882"/>
      <c r="AG414" s="883"/>
      <c r="AH414" s="881"/>
      <c r="AI414" s="882"/>
      <c r="AJ414" s="882"/>
      <c r="AK414" s="883"/>
      <c r="AL414" s="881"/>
      <c r="AM414" s="882"/>
      <c r="AN414" s="882"/>
      <c r="AO414" s="883"/>
      <c r="AP414" s="881"/>
      <c r="AQ414" s="882"/>
      <c r="AR414" s="882"/>
      <c r="AS414" s="883"/>
      <c r="AT414" s="881"/>
      <c r="AU414" s="882"/>
      <c r="AV414" s="882"/>
      <c r="AW414" s="883"/>
      <c r="AX414" s="881"/>
      <c r="AY414" s="882"/>
      <c r="AZ414" s="882"/>
      <c r="BA414" s="883"/>
      <c r="BB414" s="875"/>
      <c r="BC414" s="876"/>
      <c r="BD414" s="876"/>
      <c r="BE414" s="876"/>
      <c r="BF414" s="876"/>
    </row>
    <row r="415" spans="1:58" ht="12.6" customHeight="1" x14ac:dyDescent="0.25">
      <c r="A415" s="626" t="s">
        <v>1519</v>
      </c>
      <c r="B415" s="634"/>
      <c r="C415" s="593"/>
      <c r="D415" s="593"/>
      <c r="E415" s="628"/>
      <c r="F415" s="1063"/>
      <c r="G415" s="1064"/>
      <c r="H415" s="1064"/>
      <c r="I415" s="1065"/>
      <c r="J415" s="799"/>
      <c r="K415" s="800"/>
      <c r="L415" s="800"/>
      <c r="M415" s="801"/>
      <c r="N415" s="799"/>
      <c r="O415" s="800"/>
      <c r="P415" s="800"/>
      <c r="Q415" s="801"/>
      <c r="R415" s="799"/>
      <c r="S415" s="800"/>
      <c r="T415" s="800"/>
      <c r="U415" s="801"/>
      <c r="V415" s="799"/>
      <c r="W415" s="800"/>
      <c r="X415" s="800"/>
      <c r="Y415" s="801"/>
      <c r="Z415" s="799"/>
      <c r="AA415" s="800"/>
      <c r="AB415" s="800"/>
      <c r="AC415" s="801"/>
      <c r="AD415" s="799"/>
      <c r="AE415" s="800"/>
      <c r="AF415" s="800"/>
      <c r="AG415" s="801"/>
      <c r="AH415" s="799"/>
      <c r="AI415" s="800"/>
      <c r="AJ415" s="800"/>
      <c r="AK415" s="801"/>
      <c r="AL415" s="799"/>
      <c r="AM415" s="800"/>
      <c r="AN415" s="800"/>
      <c r="AO415" s="801"/>
      <c r="AP415" s="799"/>
      <c r="AQ415" s="800"/>
      <c r="AR415" s="800"/>
      <c r="AS415" s="801"/>
      <c r="AT415" s="799"/>
      <c r="AU415" s="800"/>
      <c r="AV415" s="800"/>
      <c r="AW415" s="801"/>
      <c r="AX415" s="799"/>
      <c r="AY415" s="800"/>
      <c r="AZ415" s="800"/>
      <c r="BA415" s="801"/>
      <c r="BB415" s="875"/>
      <c r="BC415" s="876"/>
      <c r="BD415" s="876"/>
      <c r="BE415" s="876"/>
      <c r="BF415" s="876"/>
    </row>
    <row r="416" spans="1:58" ht="12.6" customHeight="1" x14ac:dyDescent="0.25">
      <c r="A416" s="597" t="s">
        <v>511</v>
      </c>
      <c r="B416" s="633"/>
      <c r="C416" s="598"/>
      <c r="D416" s="598"/>
      <c r="E416" s="599"/>
      <c r="F416" s="793"/>
      <c r="G416" s="794"/>
      <c r="H416" s="794"/>
      <c r="I416" s="795"/>
      <c r="J416" s="793"/>
      <c r="K416" s="794"/>
      <c r="L416" s="794"/>
      <c r="M416" s="795"/>
      <c r="N416" s="793"/>
      <c r="O416" s="794"/>
      <c r="P416" s="794"/>
      <c r="Q416" s="795"/>
      <c r="R416" s="793"/>
      <c r="S416" s="794"/>
      <c r="T416" s="794"/>
      <c r="U416" s="795"/>
      <c r="V416" s="793"/>
      <c r="W416" s="794"/>
      <c r="X416" s="794"/>
      <c r="Y416" s="795"/>
      <c r="Z416" s="793"/>
      <c r="AA416" s="794"/>
      <c r="AB416" s="794"/>
      <c r="AC416" s="795"/>
      <c r="AD416" s="793"/>
      <c r="AE416" s="794"/>
      <c r="AF416" s="794"/>
      <c r="AG416" s="795"/>
      <c r="AH416" s="793"/>
      <c r="AI416" s="794"/>
      <c r="AJ416" s="794"/>
      <c r="AK416" s="795"/>
      <c r="AL416" s="793"/>
      <c r="AM416" s="794"/>
      <c r="AN416" s="794"/>
      <c r="AO416" s="795"/>
      <c r="AP416" s="793">
        <f>SUM('HL KNIHA VYPOC'!$I$33)</f>
        <v>0</v>
      </c>
      <c r="AQ416" s="794"/>
      <c r="AR416" s="794"/>
      <c r="AS416" s="795"/>
      <c r="AT416" s="793">
        <f>SUM('HL KNIHA VYPOC'!$I$39)</f>
        <v>0</v>
      </c>
      <c r="AU416" s="794"/>
      <c r="AV416" s="794"/>
      <c r="AW416" s="795"/>
      <c r="AX416" s="793">
        <f>SUM(F416:AW416)</f>
        <v>0</v>
      </c>
      <c r="AY416" s="794"/>
      <c r="AZ416" s="794"/>
      <c r="BA416" s="795"/>
      <c r="BB416" s="875"/>
      <c r="BC416" s="876"/>
      <c r="BD416" s="876"/>
      <c r="BE416" s="876"/>
      <c r="BF416" s="876"/>
    </row>
    <row r="417" spans="1:58" ht="12.6" customHeight="1" x14ac:dyDescent="0.25">
      <c r="A417" s="597" t="s">
        <v>510</v>
      </c>
      <c r="B417" s="633"/>
      <c r="C417" s="598"/>
      <c r="D417" s="598"/>
      <c r="E417" s="599"/>
      <c r="F417" s="793"/>
      <c r="G417" s="794"/>
      <c r="H417" s="794"/>
      <c r="I417" s="795"/>
      <c r="J417" s="793"/>
      <c r="K417" s="794"/>
      <c r="L417" s="794"/>
      <c r="M417" s="795"/>
      <c r="N417" s="793"/>
      <c r="O417" s="794"/>
      <c r="P417" s="794"/>
      <c r="Q417" s="795"/>
      <c r="R417" s="793"/>
      <c r="S417" s="794"/>
      <c r="T417" s="794"/>
      <c r="U417" s="795"/>
      <c r="V417" s="793"/>
      <c r="W417" s="794"/>
      <c r="X417" s="794"/>
      <c r="Y417" s="795"/>
      <c r="Z417" s="793"/>
      <c r="AA417" s="794"/>
      <c r="AB417" s="794"/>
      <c r="AC417" s="795"/>
      <c r="AD417" s="793"/>
      <c r="AE417" s="794"/>
      <c r="AF417" s="794"/>
      <c r="AG417" s="795"/>
      <c r="AH417" s="793"/>
      <c r="AI417" s="794"/>
      <c r="AJ417" s="794"/>
      <c r="AK417" s="795"/>
      <c r="AL417" s="793"/>
      <c r="AM417" s="794"/>
      <c r="AN417" s="794"/>
      <c r="AO417" s="795"/>
      <c r="AP417" s="793">
        <f>SUM('HL KNIHA VYPOC'!$J$33)</f>
        <v>0</v>
      </c>
      <c r="AQ417" s="794"/>
      <c r="AR417" s="794"/>
      <c r="AS417" s="795"/>
      <c r="AT417" s="793">
        <f>SUM('HL KNIHA VYPOC'!$J$39)</f>
        <v>0</v>
      </c>
      <c r="AU417" s="794"/>
      <c r="AV417" s="794"/>
      <c r="AW417" s="795"/>
      <c r="AX417" s="793">
        <f>SUM(F417:AW417)</f>
        <v>0</v>
      </c>
      <c r="AY417" s="794"/>
      <c r="AZ417" s="794"/>
      <c r="BA417" s="795"/>
      <c r="BB417" s="875"/>
      <c r="BC417" s="876"/>
      <c r="BD417" s="876"/>
      <c r="BE417" s="876"/>
      <c r="BF417" s="876"/>
    </row>
    <row r="418" spans="1:58" ht="12.6" customHeight="1" x14ac:dyDescent="0.25">
      <c r="A418" s="597" t="s">
        <v>573</v>
      </c>
      <c r="B418" s="633"/>
      <c r="C418" s="598"/>
      <c r="D418" s="598"/>
      <c r="E418" s="599"/>
      <c r="F418" s="887"/>
      <c r="G418" s="888"/>
      <c r="H418" s="888"/>
      <c r="I418" s="889"/>
      <c r="J418" s="887"/>
      <c r="K418" s="888"/>
      <c r="L418" s="888"/>
      <c r="M418" s="889"/>
      <c r="N418" s="887"/>
      <c r="O418" s="888"/>
      <c r="P418" s="888"/>
      <c r="Q418" s="889"/>
      <c r="R418" s="887"/>
      <c r="S418" s="888"/>
      <c r="T418" s="888"/>
      <c r="U418" s="889"/>
      <c r="V418" s="887"/>
      <c r="W418" s="888"/>
      <c r="X418" s="888"/>
      <c r="Y418" s="889"/>
      <c r="Z418" s="887"/>
      <c r="AA418" s="888"/>
      <c r="AB418" s="888"/>
      <c r="AC418" s="889"/>
      <c r="AD418" s="887"/>
      <c r="AE418" s="888"/>
      <c r="AF418" s="888"/>
      <c r="AG418" s="889"/>
      <c r="AH418" s="887"/>
      <c r="AI418" s="888"/>
      <c r="AJ418" s="888"/>
      <c r="AK418" s="889"/>
      <c r="AL418" s="887"/>
      <c r="AM418" s="888"/>
      <c r="AN418" s="888"/>
      <c r="AO418" s="889"/>
      <c r="AP418" s="887"/>
      <c r="AQ418" s="888"/>
      <c r="AR418" s="888"/>
      <c r="AS418" s="889"/>
      <c r="AT418" s="887"/>
      <c r="AU418" s="888"/>
      <c r="AV418" s="888"/>
      <c r="AW418" s="889"/>
      <c r="AX418" s="884">
        <f>SUM(F418:AW418)</f>
        <v>0</v>
      </c>
      <c r="AY418" s="885"/>
      <c r="AZ418" s="885"/>
      <c r="BA418" s="886"/>
      <c r="BB418" s="875"/>
      <c r="BC418" s="876"/>
      <c r="BD418" s="876"/>
      <c r="BE418" s="876"/>
      <c r="BF418" s="876"/>
    </row>
    <row r="419" spans="1:58" ht="12.6" customHeight="1" x14ac:dyDescent="0.25">
      <c r="A419" s="624" t="s">
        <v>505</v>
      </c>
      <c r="B419" s="642"/>
      <c r="C419" s="604"/>
      <c r="D419" s="604"/>
      <c r="E419" s="605"/>
      <c r="F419" s="796">
        <f>SUM(ANALYTIKAVUJ!$D$5+ANALYTIKAVUJ!$D$9+'HL KNIHA VYPOC'!$K$42)</f>
        <v>8066.12</v>
      </c>
      <c r="G419" s="797"/>
      <c r="H419" s="797"/>
      <c r="I419" s="798"/>
      <c r="J419" s="796">
        <f>SUM(ANALYTIKAVUJ!$D$6)</f>
        <v>0</v>
      </c>
      <c r="K419" s="797"/>
      <c r="L419" s="797"/>
      <c r="M419" s="798"/>
      <c r="N419" s="796">
        <f>SUM(ANALYTIKAVUJ!$D$10)</f>
        <v>0</v>
      </c>
      <c r="O419" s="797"/>
      <c r="P419" s="797"/>
      <c r="Q419" s="798"/>
      <c r="R419" s="796">
        <f>SUM(ANALYTIKAVUJ!$D$13)</f>
        <v>-2177.52</v>
      </c>
      <c r="S419" s="797"/>
      <c r="T419" s="797"/>
      <c r="U419" s="798"/>
      <c r="V419" s="796">
        <f>SUM(ANALYTIKAVUJ!$D$14)</f>
        <v>0</v>
      </c>
      <c r="W419" s="797"/>
      <c r="X419" s="797"/>
      <c r="Y419" s="798"/>
      <c r="Z419" s="796">
        <f>SUM(ANALYTIKAVUJ!$D$18)</f>
        <v>0</v>
      </c>
      <c r="AA419" s="797"/>
      <c r="AB419" s="797"/>
      <c r="AC419" s="798"/>
      <c r="AD419" s="796">
        <f>SUM(ANALYTIKAVUJ!$D$22+'HL KNIHA VYPOC'!$K$45)</f>
        <v>1020586.96</v>
      </c>
      <c r="AE419" s="797"/>
      <c r="AF419" s="797"/>
      <c r="AG419" s="798"/>
      <c r="AH419" s="796">
        <f>SUM(ANALYTIKAVUJ!$D$15+ANALYTIKAVUJ!$D$19+ANALYTIKAVUJ!$D$23)</f>
        <v>0</v>
      </c>
      <c r="AI419" s="797"/>
      <c r="AJ419" s="797"/>
      <c r="AK419" s="798"/>
      <c r="AL419" s="796">
        <f>SUM(ANALYTIKAVUJ!$D$108)</f>
        <v>0</v>
      </c>
      <c r="AM419" s="797"/>
      <c r="AN419" s="797"/>
      <c r="AO419" s="798"/>
      <c r="AP419" s="796">
        <f>SUM('HL KNIHA VYPOC'!$K$33)</f>
        <v>0</v>
      </c>
      <c r="AQ419" s="797"/>
      <c r="AR419" s="797"/>
      <c r="AS419" s="798"/>
      <c r="AT419" s="796">
        <f>SUM('HL KNIHA VYPOC'!$K$39)</f>
        <v>0</v>
      </c>
      <c r="AU419" s="797"/>
      <c r="AV419" s="797"/>
      <c r="AW419" s="798"/>
      <c r="AX419" s="796">
        <f>SUM(F419:AW421)</f>
        <v>1026475.5599999999</v>
      </c>
      <c r="AY419" s="797"/>
      <c r="AZ419" s="797"/>
      <c r="BA419" s="798"/>
      <c r="BB419" s="875"/>
      <c r="BC419" s="876"/>
      <c r="BD419" s="876"/>
      <c r="BE419" s="876"/>
      <c r="BF419" s="876"/>
    </row>
    <row r="420" spans="1:58" ht="12.6" customHeight="1" x14ac:dyDescent="0.25">
      <c r="A420" s="626" t="s">
        <v>1520</v>
      </c>
      <c r="B420" s="634"/>
      <c r="C420" s="593"/>
      <c r="D420" s="593"/>
      <c r="E420" s="628"/>
      <c r="F420" s="881"/>
      <c r="G420" s="882"/>
      <c r="H420" s="882"/>
      <c r="I420" s="883"/>
      <c r="J420" s="881"/>
      <c r="K420" s="882"/>
      <c r="L420" s="882"/>
      <c r="M420" s="883"/>
      <c r="N420" s="881"/>
      <c r="O420" s="882"/>
      <c r="P420" s="882"/>
      <c r="Q420" s="883"/>
      <c r="R420" s="881"/>
      <c r="S420" s="882"/>
      <c r="T420" s="882"/>
      <c r="U420" s="883"/>
      <c r="V420" s="881"/>
      <c r="W420" s="882"/>
      <c r="X420" s="882"/>
      <c r="Y420" s="883"/>
      <c r="Z420" s="881"/>
      <c r="AA420" s="882"/>
      <c r="AB420" s="882"/>
      <c r="AC420" s="883"/>
      <c r="AD420" s="881"/>
      <c r="AE420" s="882"/>
      <c r="AF420" s="882"/>
      <c r="AG420" s="883"/>
      <c r="AH420" s="881"/>
      <c r="AI420" s="882"/>
      <c r="AJ420" s="882"/>
      <c r="AK420" s="883"/>
      <c r="AL420" s="881"/>
      <c r="AM420" s="882"/>
      <c r="AN420" s="882"/>
      <c r="AO420" s="883"/>
      <c r="AP420" s="881"/>
      <c r="AQ420" s="882"/>
      <c r="AR420" s="882"/>
      <c r="AS420" s="883"/>
      <c r="AT420" s="881"/>
      <c r="AU420" s="882"/>
      <c r="AV420" s="882"/>
      <c r="AW420" s="883"/>
      <c r="AX420" s="881"/>
      <c r="AY420" s="882"/>
      <c r="AZ420" s="882"/>
      <c r="BA420" s="883"/>
      <c r="BB420" s="875"/>
      <c r="BC420" s="876"/>
      <c r="BD420" s="876"/>
      <c r="BE420" s="876"/>
      <c r="BF420" s="876"/>
    </row>
    <row r="421" spans="1:58" ht="12.6" customHeight="1" x14ac:dyDescent="0.25">
      <c r="A421" s="629" t="s">
        <v>1519</v>
      </c>
      <c r="B421" s="635"/>
      <c r="C421" s="607"/>
      <c r="D421" s="607"/>
      <c r="E421" s="608"/>
      <c r="F421" s="799"/>
      <c r="G421" s="800"/>
      <c r="H421" s="800"/>
      <c r="I421" s="801"/>
      <c r="J421" s="799"/>
      <c r="K421" s="800"/>
      <c r="L421" s="800"/>
      <c r="M421" s="801"/>
      <c r="N421" s="799"/>
      <c r="O421" s="800"/>
      <c r="P421" s="800"/>
      <c r="Q421" s="801"/>
      <c r="R421" s="799"/>
      <c r="S421" s="800"/>
      <c r="T421" s="800"/>
      <c r="U421" s="801"/>
      <c r="V421" s="799"/>
      <c r="W421" s="800"/>
      <c r="X421" s="800"/>
      <c r="Y421" s="801"/>
      <c r="Z421" s="799"/>
      <c r="AA421" s="800"/>
      <c r="AB421" s="800"/>
      <c r="AC421" s="801"/>
      <c r="AD421" s="799"/>
      <c r="AE421" s="800"/>
      <c r="AF421" s="800"/>
      <c r="AG421" s="801"/>
      <c r="AH421" s="799"/>
      <c r="AI421" s="800"/>
      <c r="AJ421" s="800"/>
      <c r="AK421" s="801"/>
      <c r="AL421" s="799"/>
      <c r="AM421" s="800"/>
      <c r="AN421" s="800"/>
      <c r="AO421" s="801"/>
      <c r="AP421" s="799"/>
      <c r="AQ421" s="800"/>
      <c r="AR421" s="800"/>
      <c r="AS421" s="801"/>
      <c r="AT421" s="799"/>
      <c r="AU421" s="800"/>
      <c r="AV421" s="800"/>
      <c r="AW421" s="801"/>
      <c r="AX421" s="799"/>
      <c r="AY421" s="800"/>
      <c r="AZ421" s="800"/>
      <c r="BA421" s="801"/>
      <c r="BB421" s="875"/>
      <c r="BC421" s="876"/>
      <c r="BD421" s="876"/>
      <c r="BE421" s="876"/>
      <c r="BF421" s="876"/>
    </row>
    <row r="422" spans="1:58" ht="12.6" customHeight="1" x14ac:dyDescent="0.25">
      <c r="A422" s="593" t="s">
        <v>1777</v>
      </c>
      <c r="B422" s="593"/>
      <c r="C422" s="593"/>
      <c r="D422" s="593"/>
      <c r="E422" s="593"/>
      <c r="F422" s="653"/>
      <c r="G422" s="653"/>
      <c r="H422" s="653"/>
      <c r="I422" s="653"/>
      <c r="J422" s="653"/>
      <c r="K422" s="653"/>
      <c r="L422" s="653"/>
      <c r="M422" s="653"/>
      <c r="N422" s="653"/>
      <c r="O422" s="653"/>
      <c r="P422" s="653"/>
      <c r="Q422" s="653"/>
      <c r="R422" s="653"/>
      <c r="S422" s="653"/>
      <c r="T422" s="653"/>
      <c r="U422" s="653"/>
      <c r="V422" s="653"/>
      <c r="W422" s="653"/>
      <c r="X422" s="653"/>
      <c r="Y422" s="653"/>
      <c r="Z422" s="653"/>
      <c r="AA422" s="653"/>
      <c r="AB422" s="653"/>
      <c r="AC422" s="653"/>
      <c r="AD422" s="653"/>
      <c r="AE422" s="653"/>
      <c r="AF422" s="653"/>
      <c r="AG422" s="653"/>
      <c r="AH422" s="653"/>
      <c r="AI422" s="653"/>
      <c r="AJ422" s="653"/>
      <c r="AK422" s="653"/>
      <c r="AL422" s="653"/>
      <c r="AM422" s="653"/>
      <c r="AN422" s="653"/>
      <c r="AO422" s="653"/>
      <c r="AP422" s="653"/>
      <c r="AQ422" s="653"/>
      <c r="AR422" s="653"/>
      <c r="AS422" s="653"/>
      <c r="AT422" s="653"/>
      <c r="AU422" s="653"/>
      <c r="AV422" s="653"/>
      <c r="AW422" s="653"/>
      <c r="AX422" s="653"/>
      <c r="AY422" s="653"/>
      <c r="AZ422" s="653"/>
      <c r="BA422" s="653"/>
      <c r="BB422" s="601"/>
      <c r="BC422" s="601"/>
      <c r="BD422" s="601"/>
      <c r="BE422" s="601"/>
      <c r="BF422" s="652"/>
    </row>
    <row r="423" spans="1:58" ht="12.6" customHeight="1" x14ac:dyDescent="0.25">
      <c r="A423" s="624" t="s">
        <v>1524</v>
      </c>
      <c r="B423" s="604"/>
      <c r="C423" s="604"/>
      <c r="D423" s="604"/>
      <c r="E423" s="604"/>
      <c r="F423" s="796">
        <f>SUM(F430-F429+F428-F427)</f>
        <v>0</v>
      </c>
      <c r="G423" s="797"/>
      <c r="H423" s="797"/>
      <c r="I423" s="798"/>
      <c r="J423" s="796">
        <f>SUM(J430-J429+J428-J427)</f>
        <v>0</v>
      </c>
      <c r="K423" s="797"/>
      <c r="L423" s="797"/>
      <c r="M423" s="798"/>
      <c r="N423" s="796">
        <f>SUM(N430-N429+N428-N427)</f>
        <v>0</v>
      </c>
      <c r="O423" s="797"/>
      <c r="P423" s="797"/>
      <c r="Q423" s="798"/>
      <c r="R423" s="796">
        <f>SUM(R430-R429+R428-R427)</f>
        <v>0</v>
      </c>
      <c r="S423" s="797"/>
      <c r="T423" s="797"/>
      <c r="U423" s="798"/>
      <c r="V423" s="796">
        <f>SUM(V430-V429+V428-V427)</f>
        <v>0</v>
      </c>
      <c r="W423" s="797"/>
      <c r="X423" s="797"/>
      <c r="Y423" s="798"/>
      <c r="Z423" s="796">
        <f>SUM(Z430-Z429+Z428-Z427)</f>
        <v>0</v>
      </c>
      <c r="AA423" s="797"/>
      <c r="AB423" s="797"/>
      <c r="AC423" s="798"/>
      <c r="AD423" s="796">
        <f>SUM(AD430-AD429+AD428-AD427)</f>
        <v>0</v>
      </c>
      <c r="AE423" s="797"/>
      <c r="AF423" s="797"/>
      <c r="AG423" s="798"/>
      <c r="AH423" s="796">
        <f>SUM(AH430-AH429+AH428-AH427)</f>
        <v>0</v>
      </c>
      <c r="AI423" s="797"/>
      <c r="AJ423" s="797"/>
      <c r="AK423" s="798"/>
      <c r="AL423" s="796"/>
      <c r="AM423" s="797"/>
      <c r="AN423" s="797"/>
      <c r="AO423" s="798"/>
      <c r="AP423" s="796">
        <f>SUM(AP430-AP429+AP428-AP427)</f>
        <v>0</v>
      </c>
      <c r="AQ423" s="797"/>
      <c r="AR423" s="797"/>
      <c r="AS423" s="798"/>
      <c r="AT423" s="796">
        <f>SUM(AT430-AT429+AT428-AT427)</f>
        <v>0</v>
      </c>
      <c r="AU423" s="797"/>
      <c r="AV423" s="797"/>
      <c r="AW423" s="798"/>
      <c r="AX423" s="796">
        <f>SUM(F423:AW426)</f>
        <v>0</v>
      </c>
      <c r="AY423" s="797"/>
      <c r="AZ423" s="797"/>
      <c r="BA423" s="798"/>
      <c r="BB423" s="875"/>
      <c r="BC423" s="876"/>
      <c r="BD423" s="876"/>
      <c r="BE423" s="876"/>
      <c r="BF423" s="876"/>
    </row>
    <row r="424" spans="1:58" ht="12.6" customHeight="1" x14ac:dyDescent="0.25">
      <c r="A424" s="626" t="s">
        <v>1665</v>
      </c>
      <c r="B424" s="593"/>
      <c r="C424" s="593"/>
      <c r="D424" s="593"/>
      <c r="E424" s="593"/>
      <c r="F424" s="881"/>
      <c r="G424" s="882"/>
      <c r="H424" s="882"/>
      <c r="I424" s="883"/>
      <c r="J424" s="881"/>
      <c r="K424" s="882"/>
      <c r="L424" s="882"/>
      <c r="M424" s="883"/>
      <c r="N424" s="881"/>
      <c r="O424" s="882"/>
      <c r="P424" s="882"/>
      <c r="Q424" s="883"/>
      <c r="R424" s="881"/>
      <c r="S424" s="882"/>
      <c r="T424" s="882"/>
      <c r="U424" s="883"/>
      <c r="V424" s="881"/>
      <c r="W424" s="882"/>
      <c r="X424" s="882"/>
      <c r="Y424" s="883"/>
      <c r="Z424" s="881"/>
      <c r="AA424" s="882"/>
      <c r="AB424" s="882"/>
      <c r="AC424" s="883"/>
      <c r="AD424" s="881"/>
      <c r="AE424" s="882"/>
      <c r="AF424" s="882"/>
      <c r="AG424" s="883"/>
      <c r="AH424" s="881"/>
      <c r="AI424" s="882"/>
      <c r="AJ424" s="882"/>
      <c r="AK424" s="883"/>
      <c r="AL424" s="881"/>
      <c r="AM424" s="882"/>
      <c r="AN424" s="882"/>
      <c r="AO424" s="883"/>
      <c r="AP424" s="881"/>
      <c r="AQ424" s="882"/>
      <c r="AR424" s="882"/>
      <c r="AS424" s="883"/>
      <c r="AT424" s="881"/>
      <c r="AU424" s="882"/>
      <c r="AV424" s="882"/>
      <c r="AW424" s="883"/>
      <c r="AX424" s="881"/>
      <c r="AY424" s="882"/>
      <c r="AZ424" s="882"/>
      <c r="BA424" s="883"/>
      <c r="BB424" s="875"/>
      <c r="BC424" s="876"/>
      <c r="BD424" s="876"/>
      <c r="BE424" s="876"/>
      <c r="BF424" s="876"/>
    </row>
    <row r="425" spans="1:58" ht="12.6" customHeight="1" x14ac:dyDescent="0.25">
      <c r="A425" s="626" t="s">
        <v>1520</v>
      </c>
      <c r="B425" s="593"/>
      <c r="C425" s="593"/>
      <c r="D425" s="593"/>
      <c r="E425" s="593"/>
      <c r="F425" s="881"/>
      <c r="G425" s="882"/>
      <c r="H425" s="882"/>
      <c r="I425" s="883"/>
      <c r="J425" s="881"/>
      <c r="K425" s="882"/>
      <c r="L425" s="882"/>
      <c r="M425" s="883"/>
      <c r="N425" s="881"/>
      <c r="O425" s="882"/>
      <c r="P425" s="882"/>
      <c r="Q425" s="883"/>
      <c r="R425" s="881"/>
      <c r="S425" s="882"/>
      <c r="T425" s="882"/>
      <c r="U425" s="883"/>
      <c r="V425" s="881"/>
      <c r="W425" s="882"/>
      <c r="X425" s="882"/>
      <c r="Y425" s="883"/>
      <c r="Z425" s="881"/>
      <c r="AA425" s="882"/>
      <c r="AB425" s="882"/>
      <c r="AC425" s="883"/>
      <c r="AD425" s="881"/>
      <c r="AE425" s="882"/>
      <c r="AF425" s="882"/>
      <c r="AG425" s="883"/>
      <c r="AH425" s="881"/>
      <c r="AI425" s="882"/>
      <c r="AJ425" s="882"/>
      <c r="AK425" s="883"/>
      <c r="AL425" s="881"/>
      <c r="AM425" s="882"/>
      <c r="AN425" s="882"/>
      <c r="AO425" s="883"/>
      <c r="AP425" s="881"/>
      <c r="AQ425" s="882"/>
      <c r="AR425" s="882"/>
      <c r="AS425" s="883"/>
      <c r="AT425" s="881"/>
      <c r="AU425" s="882"/>
      <c r="AV425" s="882"/>
      <c r="AW425" s="883"/>
      <c r="AX425" s="881"/>
      <c r="AY425" s="882"/>
      <c r="AZ425" s="882"/>
      <c r="BA425" s="883"/>
      <c r="BB425" s="875"/>
      <c r="BC425" s="876"/>
      <c r="BD425" s="876"/>
      <c r="BE425" s="876"/>
      <c r="BF425" s="876"/>
    </row>
    <row r="426" spans="1:58" ht="12.6" customHeight="1" x14ac:dyDescent="0.25">
      <c r="A426" s="629" t="s">
        <v>1519</v>
      </c>
      <c r="B426" s="607"/>
      <c r="C426" s="607"/>
      <c r="D426" s="607"/>
      <c r="E426" s="607"/>
      <c r="F426" s="799"/>
      <c r="G426" s="800"/>
      <c r="H426" s="800"/>
      <c r="I426" s="801"/>
      <c r="J426" s="799"/>
      <c r="K426" s="800"/>
      <c r="L426" s="800"/>
      <c r="M426" s="801"/>
      <c r="N426" s="799"/>
      <c r="O426" s="800"/>
      <c r="P426" s="800"/>
      <c r="Q426" s="801"/>
      <c r="R426" s="799"/>
      <c r="S426" s="800"/>
      <c r="T426" s="800"/>
      <c r="U426" s="801"/>
      <c r="V426" s="799"/>
      <c r="W426" s="800"/>
      <c r="X426" s="800"/>
      <c r="Y426" s="801"/>
      <c r="Z426" s="799"/>
      <c r="AA426" s="800"/>
      <c r="AB426" s="800"/>
      <c r="AC426" s="801"/>
      <c r="AD426" s="799"/>
      <c r="AE426" s="800"/>
      <c r="AF426" s="800"/>
      <c r="AG426" s="801"/>
      <c r="AH426" s="799"/>
      <c r="AI426" s="800"/>
      <c r="AJ426" s="800"/>
      <c r="AK426" s="801"/>
      <c r="AL426" s="799"/>
      <c r="AM426" s="800"/>
      <c r="AN426" s="800"/>
      <c r="AO426" s="801"/>
      <c r="AP426" s="799"/>
      <c r="AQ426" s="800"/>
      <c r="AR426" s="800"/>
      <c r="AS426" s="801"/>
      <c r="AT426" s="799"/>
      <c r="AU426" s="800"/>
      <c r="AV426" s="800"/>
      <c r="AW426" s="801"/>
      <c r="AX426" s="799"/>
      <c r="AY426" s="800"/>
      <c r="AZ426" s="800"/>
      <c r="BA426" s="801"/>
      <c r="BB426" s="875"/>
      <c r="BC426" s="876"/>
      <c r="BD426" s="876"/>
      <c r="BE426" s="876"/>
      <c r="BF426" s="876"/>
    </row>
    <row r="427" spans="1:58" ht="12.6" customHeight="1" x14ac:dyDescent="0.25">
      <c r="A427" s="597" t="s">
        <v>511</v>
      </c>
      <c r="B427" s="598"/>
      <c r="C427" s="598"/>
      <c r="D427" s="598"/>
      <c r="E427" s="598"/>
      <c r="F427" s="887"/>
      <c r="G427" s="888"/>
      <c r="H427" s="888"/>
      <c r="I427" s="889"/>
      <c r="J427" s="887"/>
      <c r="K427" s="888"/>
      <c r="L427" s="888"/>
      <c r="M427" s="889"/>
      <c r="N427" s="887"/>
      <c r="O427" s="888"/>
      <c r="P427" s="888"/>
      <c r="Q427" s="889"/>
      <c r="R427" s="887"/>
      <c r="S427" s="888"/>
      <c r="T427" s="888"/>
      <c r="U427" s="889"/>
      <c r="V427" s="887"/>
      <c r="W427" s="888"/>
      <c r="X427" s="888"/>
      <c r="Y427" s="889"/>
      <c r="Z427" s="887"/>
      <c r="AA427" s="888"/>
      <c r="AB427" s="888"/>
      <c r="AC427" s="889"/>
      <c r="AD427" s="887"/>
      <c r="AE427" s="888"/>
      <c r="AF427" s="888"/>
      <c r="AG427" s="889"/>
      <c r="AH427" s="887"/>
      <c r="AI427" s="888"/>
      <c r="AJ427" s="888"/>
      <c r="AK427" s="889"/>
      <c r="AL427" s="887"/>
      <c r="AM427" s="888"/>
      <c r="AN427" s="888"/>
      <c r="AO427" s="889"/>
      <c r="AP427" s="887"/>
      <c r="AQ427" s="888"/>
      <c r="AR427" s="888"/>
      <c r="AS427" s="889"/>
      <c r="AT427" s="887"/>
      <c r="AU427" s="888"/>
      <c r="AV427" s="888"/>
      <c r="AW427" s="889"/>
      <c r="AX427" s="884">
        <f>SUM(F427:AW427)</f>
        <v>0</v>
      </c>
      <c r="AY427" s="885"/>
      <c r="AZ427" s="885"/>
      <c r="BA427" s="886"/>
      <c r="BB427" s="875"/>
      <c r="BC427" s="876"/>
      <c r="BD427" s="876"/>
      <c r="BE427" s="876"/>
      <c r="BF427" s="876"/>
    </row>
    <row r="428" spans="1:58" ht="12.6" customHeight="1" x14ac:dyDescent="0.25">
      <c r="A428" s="597" t="s">
        <v>510</v>
      </c>
      <c r="B428" s="633"/>
      <c r="C428" s="598"/>
      <c r="D428" s="598"/>
      <c r="E428" s="598"/>
      <c r="F428" s="887"/>
      <c r="G428" s="888"/>
      <c r="H428" s="888"/>
      <c r="I428" s="889"/>
      <c r="J428" s="887"/>
      <c r="K428" s="888"/>
      <c r="L428" s="888"/>
      <c r="M428" s="889"/>
      <c r="N428" s="887"/>
      <c r="O428" s="888"/>
      <c r="P428" s="888"/>
      <c r="Q428" s="889"/>
      <c r="R428" s="887"/>
      <c r="S428" s="888"/>
      <c r="T428" s="888"/>
      <c r="U428" s="889"/>
      <c r="V428" s="887"/>
      <c r="W428" s="888"/>
      <c r="X428" s="888"/>
      <c r="Y428" s="889"/>
      <c r="Z428" s="887"/>
      <c r="AA428" s="888"/>
      <c r="AB428" s="888"/>
      <c r="AC428" s="889"/>
      <c r="AD428" s="887"/>
      <c r="AE428" s="888"/>
      <c r="AF428" s="888"/>
      <c r="AG428" s="889"/>
      <c r="AH428" s="887"/>
      <c r="AI428" s="888"/>
      <c r="AJ428" s="888"/>
      <c r="AK428" s="889"/>
      <c r="AL428" s="887"/>
      <c r="AM428" s="888"/>
      <c r="AN428" s="888"/>
      <c r="AO428" s="889"/>
      <c r="AP428" s="887"/>
      <c r="AQ428" s="888"/>
      <c r="AR428" s="888"/>
      <c r="AS428" s="889"/>
      <c r="AT428" s="887"/>
      <c r="AU428" s="888"/>
      <c r="AV428" s="888"/>
      <c r="AW428" s="889"/>
      <c r="AX428" s="884">
        <f t="shared" ref="AX428:AX429" si="1">SUM(F428:AW428)</f>
        <v>0</v>
      </c>
      <c r="AY428" s="885"/>
      <c r="AZ428" s="885"/>
      <c r="BA428" s="886"/>
      <c r="BB428" s="875"/>
      <c r="BC428" s="876"/>
      <c r="BD428" s="876"/>
      <c r="BE428" s="876"/>
      <c r="BF428" s="876"/>
    </row>
    <row r="429" spans="1:58" ht="12.6" customHeight="1" x14ac:dyDescent="0.25">
      <c r="A429" s="597" t="s">
        <v>573</v>
      </c>
      <c r="B429" s="633"/>
      <c r="C429" s="598"/>
      <c r="D429" s="598"/>
      <c r="E429" s="598"/>
      <c r="F429" s="887"/>
      <c r="G429" s="888"/>
      <c r="H429" s="888"/>
      <c r="I429" s="889"/>
      <c r="J429" s="887"/>
      <c r="K429" s="888"/>
      <c r="L429" s="888"/>
      <c r="M429" s="889"/>
      <c r="N429" s="887"/>
      <c r="O429" s="888"/>
      <c r="P429" s="888"/>
      <c r="Q429" s="889"/>
      <c r="R429" s="887"/>
      <c r="S429" s="888"/>
      <c r="T429" s="888"/>
      <c r="U429" s="889"/>
      <c r="V429" s="887"/>
      <c r="W429" s="888"/>
      <c r="X429" s="888"/>
      <c r="Y429" s="889"/>
      <c r="Z429" s="887"/>
      <c r="AA429" s="888"/>
      <c r="AB429" s="888"/>
      <c r="AC429" s="889"/>
      <c r="AD429" s="887"/>
      <c r="AE429" s="888"/>
      <c r="AF429" s="888"/>
      <c r="AG429" s="889"/>
      <c r="AH429" s="887"/>
      <c r="AI429" s="888"/>
      <c r="AJ429" s="888"/>
      <c r="AK429" s="889"/>
      <c r="AL429" s="887"/>
      <c r="AM429" s="888"/>
      <c r="AN429" s="888"/>
      <c r="AO429" s="889"/>
      <c r="AP429" s="887"/>
      <c r="AQ429" s="888"/>
      <c r="AR429" s="888"/>
      <c r="AS429" s="889"/>
      <c r="AT429" s="887"/>
      <c r="AU429" s="888"/>
      <c r="AV429" s="888"/>
      <c r="AW429" s="889"/>
      <c r="AX429" s="884">
        <f t="shared" si="1"/>
        <v>0</v>
      </c>
      <c r="AY429" s="885"/>
      <c r="AZ429" s="885"/>
      <c r="BA429" s="886"/>
      <c r="BB429" s="875"/>
      <c r="BC429" s="876"/>
      <c r="BD429" s="876"/>
      <c r="BE429" s="876"/>
      <c r="BF429" s="876"/>
    </row>
    <row r="430" spans="1:58" ht="12.6" customHeight="1" x14ac:dyDescent="0.25">
      <c r="A430" s="626" t="s">
        <v>505</v>
      </c>
      <c r="B430" s="593"/>
      <c r="C430" s="593"/>
      <c r="D430" s="593"/>
      <c r="E430" s="593"/>
      <c r="F430" s="796">
        <f>SUM(ANALYTIKAVUJ!$D$46)*-1</f>
        <v>0</v>
      </c>
      <c r="G430" s="797"/>
      <c r="H430" s="797"/>
      <c r="I430" s="798"/>
      <c r="J430" s="796">
        <f>SUM(ANALYTIKAVUJ!$D$47)*-1</f>
        <v>0</v>
      </c>
      <c r="K430" s="797"/>
      <c r="L430" s="797"/>
      <c r="M430" s="798"/>
      <c r="N430" s="796">
        <f>SUM(ANALYTIKAVUJ!$D$48)*-1</f>
        <v>0</v>
      </c>
      <c r="O430" s="797"/>
      <c r="P430" s="797"/>
      <c r="Q430" s="798"/>
      <c r="R430" s="796">
        <f>SUM(ANALYTIKAVUJ!$D$49)*-1</f>
        <v>0</v>
      </c>
      <c r="S430" s="797"/>
      <c r="T430" s="797"/>
      <c r="U430" s="798"/>
      <c r="V430" s="796">
        <f>SUM(ANALYTIKAVUJ!$D$50)*-1</f>
        <v>0</v>
      </c>
      <c r="W430" s="797"/>
      <c r="X430" s="797"/>
      <c r="Y430" s="798"/>
      <c r="Z430" s="796">
        <f>SUM(ANALYTIKAVUJ!$D$51)*-1</f>
        <v>0</v>
      </c>
      <c r="AA430" s="797"/>
      <c r="AB430" s="797"/>
      <c r="AC430" s="798"/>
      <c r="AD430" s="796">
        <f>SUM(ANALYTIKAVUJ!$D$52)*-1</f>
        <v>0</v>
      </c>
      <c r="AE430" s="797"/>
      <c r="AF430" s="797"/>
      <c r="AG430" s="798"/>
      <c r="AH430" s="796">
        <f>SUM(ANALYTIKAVUJ!$D$53)*-1</f>
        <v>0</v>
      </c>
      <c r="AI430" s="797"/>
      <c r="AJ430" s="797"/>
      <c r="AK430" s="798"/>
      <c r="AL430" s="796"/>
      <c r="AM430" s="797"/>
      <c r="AN430" s="797"/>
      <c r="AO430" s="798"/>
      <c r="AP430" s="796">
        <f>SUM(ANALYTIKAVUJ!$D$54)*-1</f>
        <v>0</v>
      </c>
      <c r="AQ430" s="797"/>
      <c r="AR430" s="797"/>
      <c r="AS430" s="798"/>
      <c r="AT430" s="796">
        <f>SUM(ANALYTIKAVUJ!$D$43)*-1</f>
        <v>0</v>
      </c>
      <c r="AU430" s="797"/>
      <c r="AV430" s="797"/>
      <c r="AW430" s="798"/>
      <c r="AX430" s="796">
        <f>SUM(F430:AW432)</f>
        <v>0</v>
      </c>
      <c r="AY430" s="797"/>
      <c r="AZ430" s="797"/>
      <c r="BA430" s="798"/>
      <c r="BB430" s="875"/>
      <c r="BC430" s="876"/>
      <c r="BD430" s="876"/>
      <c r="BE430" s="876"/>
      <c r="BF430" s="876"/>
    </row>
    <row r="431" spans="1:58" ht="12.6" customHeight="1" x14ac:dyDescent="0.25">
      <c r="A431" s="626" t="s">
        <v>1520</v>
      </c>
      <c r="B431" s="593"/>
      <c r="C431" s="593"/>
      <c r="D431" s="593"/>
      <c r="E431" s="593"/>
      <c r="F431" s="881"/>
      <c r="G431" s="882"/>
      <c r="H431" s="882"/>
      <c r="I431" s="883"/>
      <c r="J431" s="881"/>
      <c r="K431" s="882"/>
      <c r="L431" s="882"/>
      <c r="M431" s="883"/>
      <c r="N431" s="881"/>
      <c r="O431" s="882"/>
      <c r="P431" s="882"/>
      <c r="Q431" s="883"/>
      <c r="R431" s="881"/>
      <c r="S431" s="882"/>
      <c r="T431" s="882"/>
      <c r="U431" s="883"/>
      <c r="V431" s="881"/>
      <c r="W431" s="882"/>
      <c r="X431" s="882"/>
      <c r="Y431" s="883"/>
      <c r="Z431" s="881"/>
      <c r="AA431" s="882"/>
      <c r="AB431" s="882"/>
      <c r="AC431" s="883"/>
      <c r="AD431" s="881"/>
      <c r="AE431" s="882"/>
      <c r="AF431" s="882"/>
      <c r="AG431" s="883"/>
      <c r="AH431" s="881"/>
      <c r="AI431" s="882"/>
      <c r="AJ431" s="882"/>
      <c r="AK431" s="883"/>
      <c r="AL431" s="881"/>
      <c r="AM431" s="882"/>
      <c r="AN431" s="882"/>
      <c r="AO431" s="883"/>
      <c r="AP431" s="881"/>
      <c r="AQ431" s="882"/>
      <c r="AR431" s="882"/>
      <c r="AS431" s="883"/>
      <c r="AT431" s="881"/>
      <c r="AU431" s="882"/>
      <c r="AV431" s="882"/>
      <c r="AW431" s="883"/>
      <c r="AX431" s="881"/>
      <c r="AY431" s="882"/>
      <c r="AZ431" s="882"/>
      <c r="BA431" s="883"/>
      <c r="BB431" s="875"/>
      <c r="BC431" s="876"/>
      <c r="BD431" s="876"/>
      <c r="BE431" s="876"/>
      <c r="BF431" s="876"/>
    </row>
    <row r="432" spans="1:58" ht="12.6" customHeight="1" x14ac:dyDescent="0.25">
      <c r="A432" s="629" t="s">
        <v>1519</v>
      </c>
      <c r="B432" s="607"/>
      <c r="C432" s="607"/>
      <c r="D432" s="607"/>
      <c r="E432" s="607"/>
      <c r="F432" s="799"/>
      <c r="G432" s="800"/>
      <c r="H432" s="800"/>
      <c r="I432" s="801"/>
      <c r="J432" s="799"/>
      <c r="K432" s="800"/>
      <c r="L432" s="800"/>
      <c r="M432" s="801"/>
      <c r="N432" s="799"/>
      <c r="O432" s="800"/>
      <c r="P432" s="800"/>
      <c r="Q432" s="801"/>
      <c r="R432" s="799"/>
      <c r="S432" s="800"/>
      <c r="T432" s="800"/>
      <c r="U432" s="801"/>
      <c r="V432" s="799"/>
      <c r="W432" s="800"/>
      <c r="X432" s="800"/>
      <c r="Y432" s="801"/>
      <c r="Z432" s="799"/>
      <c r="AA432" s="800"/>
      <c r="AB432" s="800"/>
      <c r="AC432" s="801"/>
      <c r="AD432" s="799"/>
      <c r="AE432" s="800"/>
      <c r="AF432" s="800"/>
      <c r="AG432" s="801"/>
      <c r="AH432" s="799"/>
      <c r="AI432" s="800"/>
      <c r="AJ432" s="800"/>
      <c r="AK432" s="801"/>
      <c r="AL432" s="799"/>
      <c r="AM432" s="800"/>
      <c r="AN432" s="800"/>
      <c r="AO432" s="801"/>
      <c r="AP432" s="799"/>
      <c r="AQ432" s="800"/>
      <c r="AR432" s="800"/>
      <c r="AS432" s="801"/>
      <c r="AT432" s="799"/>
      <c r="AU432" s="800"/>
      <c r="AV432" s="800"/>
      <c r="AW432" s="801"/>
      <c r="AX432" s="799"/>
      <c r="AY432" s="800"/>
      <c r="AZ432" s="800"/>
      <c r="BA432" s="801"/>
      <c r="BB432" s="875"/>
      <c r="BC432" s="876"/>
      <c r="BD432" s="876"/>
      <c r="BE432" s="876"/>
      <c r="BF432" s="876"/>
    </row>
    <row r="433" spans="1:58" ht="12.6" customHeight="1" x14ac:dyDescent="0.25">
      <c r="A433" s="598" t="s">
        <v>1601</v>
      </c>
      <c r="B433" s="598"/>
      <c r="C433" s="598"/>
      <c r="D433" s="598"/>
      <c r="E433" s="598"/>
      <c r="F433" s="528"/>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28"/>
      <c r="AF433" s="528"/>
      <c r="AG433" s="528"/>
      <c r="AH433" s="528"/>
      <c r="AI433" s="528"/>
      <c r="AJ433" s="528"/>
      <c r="AK433" s="528"/>
      <c r="AL433" s="528"/>
      <c r="AM433" s="528"/>
      <c r="AN433" s="528"/>
      <c r="AO433" s="528"/>
      <c r="AP433" s="528"/>
      <c r="AQ433" s="528"/>
      <c r="AR433" s="528"/>
      <c r="AS433" s="528"/>
      <c r="AT433" s="528"/>
      <c r="AU433" s="528"/>
      <c r="AV433" s="528"/>
      <c r="AW433" s="528"/>
      <c r="AX433" s="528"/>
      <c r="AY433" s="528"/>
      <c r="AZ433" s="528"/>
      <c r="BA433" s="528"/>
      <c r="BB433" s="652"/>
      <c r="BC433" s="652"/>
      <c r="BD433" s="652"/>
      <c r="BE433" s="652"/>
      <c r="BF433" s="652"/>
    </row>
    <row r="434" spans="1:58" ht="12.6" customHeight="1" x14ac:dyDescent="0.25">
      <c r="A434" s="624" t="s">
        <v>1524</v>
      </c>
      <c r="B434" s="604"/>
      <c r="C434" s="604"/>
      <c r="D434" s="604"/>
      <c r="E434" s="604"/>
      <c r="F434" s="796">
        <f>SUM(F412-F423)</f>
        <v>8066.12</v>
      </c>
      <c r="G434" s="797"/>
      <c r="H434" s="797"/>
      <c r="I434" s="798"/>
      <c r="J434" s="796">
        <f>SUM(J412-J423)</f>
        <v>0</v>
      </c>
      <c r="K434" s="797"/>
      <c r="L434" s="797"/>
      <c r="M434" s="798"/>
      <c r="N434" s="796">
        <f>SUM(N412-N423)</f>
        <v>0</v>
      </c>
      <c r="O434" s="797"/>
      <c r="P434" s="797"/>
      <c r="Q434" s="798"/>
      <c r="R434" s="796">
        <f>SUM(R412-R423)</f>
        <v>-2177.52</v>
      </c>
      <c r="S434" s="797"/>
      <c r="T434" s="797"/>
      <c r="U434" s="798"/>
      <c r="V434" s="796">
        <f>SUM(V412-V423)</f>
        <v>0</v>
      </c>
      <c r="W434" s="797"/>
      <c r="X434" s="797"/>
      <c r="Y434" s="798"/>
      <c r="Z434" s="796">
        <f>SUM(Z412-Z423)</f>
        <v>0</v>
      </c>
      <c r="AA434" s="797"/>
      <c r="AB434" s="797"/>
      <c r="AC434" s="798"/>
      <c r="AD434" s="796">
        <f>SUM(AD412-AD423)</f>
        <v>1020586.96</v>
      </c>
      <c r="AE434" s="797"/>
      <c r="AF434" s="797"/>
      <c r="AG434" s="798"/>
      <c r="AH434" s="796">
        <f>SUM(AH412-AH423)</f>
        <v>0</v>
      </c>
      <c r="AI434" s="797"/>
      <c r="AJ434" s="797"/>
      <c r="AK434" s="798"/>
      <c r="AL434" s="796">
        <f>SUM(AL412-AL423)</f>
        <v>0</v>
      </c>
      <c r="AM434" s="797"/>
      <c r="AN434" s="797"/>
      <c r="AO434" s="798"/>
      <c r="AP434" s="796">
        <f>SUM(AP412-AP423)</f>
        <v>0</v>
      </c>
      <c r="AQ434" s="797"/>
      <c r="AR434" s="797"/>
      <c r="AS434" s="798"/>
      <c r="AT434" s="796">
        <f>SUM(AT412-AT423)</f>
        <v>0</v>
      </c>
      <c r="AU434" s="797"/>
      <c r="AV434" s="797"/>
      <c r="AW434" s="798"/>
      <c r="AX434" s="796">
        <f>SUM(F434:AW437)</f>
        <v>1026475.5599999999</v>
      </c>
      <c r="AY434" s="797"/>
      <c r="AZ434" s="797"/>
      <c r="BA434" s="798"/>
      <c r="BB434" s="881"/>
      <c r="BC434" s="882"/>
      <c r="BD434" s="882"/>
      <c r="BE434" s="882"/>
      <c r="BF434" s="882"/>
    </row>
    <row r="435" spans="1:58" ht="12.6" customHeight="1" x14ac:dyDescent="0.25">
      <c r="A435" s="626" t="s">
        <v>1665</v>
      </c>
      <c r="B435" s="593"/>
      <c r="C435" s="593"/>
      <c r="D435" s="593"/>
      <c r="E435" s="593"/>
      <c r="F435" s="881"/>
      <c r="G435" s="882"/>
      <c r="H435" s="882"/>
      <c r="I435" s="883"/>
      <c r="J435" s="881"/>
      <c r="K435" s="882"/>
      <c r="L435" s="882"/>
      <c r="M435" s="883"/>
      <c r="N435" s="881"/>
      <c r="O435" s="882"/>
      <c r="P435" s="882"/>
      <c r="Q435" s="883"/>
      <c r="R435" s="881"/>
      <c r="S435" s="882"/>
      <c r="T435" s="882"/>
      <c r="U435" s="883"/>
      <c r="V435" s="881"/>
      <c r="W435" s="882"/>
      <c r="X435" s="882"/>
      <c r="Y435" s="883"/>
      <c r="Z435" s="881"/>
      <c r="AA435" s="882"/>
      <c r="AB435" s="882"/>
      <c r="AC435" s="883"/>
      <c r="AD435" s="881"/>
      <c r="AE435" s="882"/>
      <c r="AF435" s="882"/>
      <c r="AG435" s="883"/>
      <c r="AH435" s="881"/>
      <c r="AI435" s="882"/>
      <c r="AJ435" s="882"/>
      <c r="AK435" s="883"/>
      <c r="AL435" s="881"/>
      <c r="AM435" s="882"/>
      <c r="AN435" s="882"/>
      <c r="AO435" s="883"/>
      <c r="AP435" s="881"/>
      <c r="AQ435" s="882"/>
      <c r="AR435" s="882"/>
      <c r="AS435" s="883"/>
      <c r="AT435" s="881"/>
      <c r="AU435" s="882"/>
      <c r="AV435" s="882"/>
      <c r="AW435" s="883"/>
      <c r="AX435" s="881"/>
      <c r="AY435" s="882"/>
      <c r="AZ435" s="882"/>
      <c r="BA435" s="883"/>
      <c r="BB435" s="881"/>
      <c r="BC435" s="882"/>
      <c r="BD435" s="882"/>
      <c r="BE435" s="882"/>
      <c r="BF435" s="882"/>
    </row>
    <row r="436" spans="1:58" ht="12.6" customHeight="1" x14ac:dyDescent="0.25">
      <c r="A436" s="626" t="s">
        <v>1520</v>
      </c>
      <c r="B436" s="593"/>
      <c r="C436" s="593"/>
      <c r="D436" s="593"/>
      <c r="E436" s="593"/>
      <c r="F436" s="881"/>
      <c r="G436" s="882"/>
      <c r="H436" s="882"/>
      <c r="I436" s="883"/>
      <c r="J436" s="881"/>
      <c r="K436" s="882"/>
      <c r="L436" s="882"/>
      <c r="M436" s="883"/>
      <c r="N436" s="881"/>
      <c r="O436" s="882"/>
      <c r="P436" s="882"/>
      <c r="Q436" s="883"/>
      <c r="R436" s="881"/>
      <c r="S436" s="882"/>
      <c r="T436" s="882"/>
      <c r="U436" s="883"/>
      <c r="V436" s="881"/>
      <c r="W436" s="882"/>
      <c r="X436" s="882"/>
      <c r="Y436" s="883"/>
      <c r="Z436" s="881"/>
      <c r="AA436" s="882"/>
      <c r="AB436" s="882"/>
      <c r="AC436" s="883"/>
      <c r="AD436" s="881"/>
      <c r="AE436" s="882"/>
      <c r="AF436" s="882"/>
      <c r="AG436" s="883"/>
      <c r="AH436" s="881"/>
      <c r="AI436" s="882"/>
      <c r="AJ436" s="882"/>
      <c r="AK436" s="883"/>
      <c r="AL436" s="881"/>
      <c r="AM436" s="882"/>
      <c r="AN436" s="882"/>
      <c r="AO436" s="883"/>
      <c r="AP436" s="881"/>
      <c r="AQ436" s="882"/>
      <c r="AR436" s="882"/>
      <c r="AS436" s="883"/>
      <c r="AT436" s="881"/>
      <c r="AU436" s="882"/>
      <c r="AV436" s="882"/>
      <c r="AW436" s="883"/>
      <c r="AX436" s="881"/>
      <c r="AY436" s="882"/>
      <c r="AZ436" s="882"/>
      <c r="BA436" s="883"/>
      <c r="BB436" s="881"/>
      <c r="BC436" s="882"/>
      <c r="BD436" s="882"/>
      <c r="BE436" s="882"/>
      <c r="BF436" s="882"/>
    </row>
    <row r="437" spans="1:58" ht="12.6" customHeight="1" x14ac:dyDescent="0.25">
      <c r="A437" s="626" t="s">
        <v>1519</v>
      </c>
      <c r="B437" s="593"/>
      <c r="C437" s="593"/>
      <c r="D437" s="593"/>
      <c r="E437" s="593"/>
      <c r="F437" s="799"/>
      <c r="G437" s="800"/>
      <c r="H437" s="800"/>
      <c r="I437" s="801"/>
      <c r="J437" s="799"/>
      <c r="K437" s="800"/>
      <c r="L437" s="800"/>
      <c r="M437" s="801"/>
      <c r="N437" s="799"/>
      <c r="O437" s="800"/>
      <c r="P437" s="800"/>
      <c r="Q437" s="801"/>
      <c r="R437" s="799"/>
      <c r="S437" s="800"/>
      <c r="T437" s="800"/>
      <c r="U437" s="801"/>
      <c r="V437" s="799"/>
      <c r="W437" s="800"/>
      <c r="X437" s="800"/>
      <c r="Y437" s="801"/>
      <c r="Z437" s="799"/>
      <c r="AA437" s="800"/>
      <c r="AB437" s="800"/>
      <c r="AC437" s="801"/>
      <c r="AD437" s="799"/>
      <c r="AE437" s="800"/>
      <c r="AF437" s="800"/>
      <c r="AG437" s="801"/>
      <c r="AH437" s="799"/>
      <c r="AI437" s="800"/>
      <c r="AJ437" s="800"/>
      <c r="AK437" s="801"/>
      <c r="AL437" s="799"/>
      <c r="AM437" s="800"/>
      <c r="AN437" s="800"/>
      <c r="AO437" s="801"/>
      <c r="AP437" s="799"/>
      <c r="AQ437" s="800"/>
      <c r="AR437" s="800"/>
      <c r="AS437" s="801"/>
      <c r="AT437" s="799"/>
      <c r="AU437" s="800"/>
      <c r="AV437" s="800"/>
      <c r="AW437" s="801"/>
      <c r="AX437" s="799"/>
      <c r="AY437" s="800"/>
      <c r="AZ437" s="800"/>
      <c r="BA437" s="801"/>
      <c r="BB437" s="881"/>
      <c r="BC437" s="882"/>
      <c r="BD437" s="882"/>
      <c r="BE437" s="882"/>
      <c r="BF437" s="882"/>
    </row>
    <row r="438" spans="1:58" ht="12.6" customHeight="1" x14ac:dyDescent="0.25">
      <c r="A438" s="624" t="s">
        <v>505</v>
      </c>
      <c r="B438" s="604"/>
      <c r="C438" s="604"/>
      <c r="D438" s="604"/>
      <c r="E438" s="604"/>
      <c r="F438" s="796">
        <f>SUM(F419-F430)</f>
        <v>8066.12</v>
      </c>
      <c r="G438" s="797"/>
      <c r="H438" s="797"/>
      <c r="I438" s="798"/>
      <c r="J438" s="796">
        <f>SUM(J419-J430)</f>
        <v>0</v>
      </c>
      <c r="K438" s="797"/>
      <c r="L438" s="797"/>
      <c r="M438" s="798"/>
      <c r="N438" s="796">
        <f>SUM(N419-N430)</f>
        <v>0</v>
      </c>
      <c r="O438" s="797"/>
      <c r="P438" s="797"/>
      <c r="Q438" s="798"/>
      <c r="R438" s="796">
        <f>SUM(R419-R430)</f>
        <v>-2177.52</v>
      </c>
      <c r="S438" s="797"/>
      <c r="T438" s="797"/>
      <c r="U438" s="798"/>
      <c r="V438" s="796">
        <f>SUM(V419-V430)</f>
        <v>0</v>
      </c>
      <c r="W438" s="797"/>
      <c r="X438" s="797"/>
      <c r="Y438" s="798"/>
      <c r="Z438" s="796">
        <f>SUM(Z419-Z430)</f>
        <v>0</v>
      </c>
      <c r="AA438" s="797"/>
      <c r="AB438" s="797"/>
      <c r="AC438" s="798"/>
      <c r="AD438" s="796">
        <f>SUM(AD419-AD430)</f>
        <v>1020586.96</v>
      </c>
      <c r="AE438" s="797"/>
      <c r="AF438" s="797"/>
      <c r="AG438" s="798"/>
      <c r="AH438" s="796">
        <f>SUM(AH419-AH430)</f>
        <v>0</v>
      </c>
      <c r="AI438" s="797"/>
      <c r="AJ438" s="797"/>
      <c r="AK438" s="798"/>
      <c r="AL438" s="796">
        <f>SUM(AL419-AL430)</f>
        <v>0</v>
      </c>
      <c r="AM438" s="797"/>
      <c r="AN438" s="797"/>
      <c r="AO438" s="798"/>
      <c r="AP438" s="796">
        <f>SUM(AP419-AP430)</f>
        <v>0</v>
      </c>
      <c r="AQ438" s="797"/>
      <c r="AR438" s="797"/>
      <c r="AS438" s="798"/>
      <c r="AT438" s="796">
        <f>SUM(AT419-AT430)</f>
        <v>0</v>
      </c>
      <c r="AU438" s="797"/>
      <c r="AV438" s="797"/>
      <c r="AW438" s="798"/>
      <c r="AX438" s="796">
        <f>SUM(F438:AW440)</f>
        <v>1026475.5599999999</v>
      </c>
      <c r="AY438" s="797"/>
      <c r="AZ438" s="797"/>
      <c r="BA438" s="798"/>
      <c r="BB438" s="881"/>
      <c r="BC438" s="882"/>
      <c r="BD438" s="882"/>
      <c r="BE438" s="882"/>
      <c r="BF438" s="882"/>
    </row>
    <row r="439" spans="1:58" ht="12.6" customHeight="1" x14ac:dyDescent="0.25">
      <c r="A439" s="626" t="s">
        <v>1520</v>
      </c>
      <c r="B439" s="593"/>
      <c r="C439" s="593"/>
      <c r="D439" s="593"/>
      <c r="E439" s="593"/>
      <c r="F439" s="881"/>
      <c r="G439" s="882"/>
      <c r="H439" s="882"/>
      <c r="I439" s="883"/>
      <c r="J439" s="881"/>
      <c r="K439" s="882"/>
      <c r="L439" s="882"/>
      <c r="M439" s="883"/>
      <c r="N439" s="881"/>
      <c r="O439" s="882"/>
      <c r="P439" s="882"/>
      <c r="Q439" s="883"/>
      <c r="R439" s="881"/>
      <c r="S439" s="882"/>
      <c r="T439" s="882"/>
      <c r="U439" s="883"/>
      <c r="V439" s="881"/>
      <c r="W439" s="882"/>
      <c r="X439" s="882"/>
      <c r="Y439" s="883"/>
      <c r="Z439" s="881"/>
      <c r="AA439" s="882"/>
      <c r="AB439" s="882"/>
      <c r="AC439" s="883"/>
      <c r="AD439" s="881"/>
      <c r="AE439" s="882"/>
      <c r="AF439" s="882"/>
      <c r="AG439" s="883"/>
      <c r="AH439" s="881"/>
      <c r="AI439" s="882"/>
      <c r="AJ439" s="882"/>
      <c r="AK439" s="883"/>
      <c r="AL439" s="881"/>
      <c r="AM439" s="882"/>
      <c r="AN439" s="882"/>
      <c r="AO439" s="883"/>
      <c r="AP439" s="881"/>
      <c r="AQ439" s="882"/>
      <c r="AR439" s="882"/>
      <c r="AS439" s="883"/>
      <c r="AT439" s="881"/>
      <c r="AU439" s="882"/>
      <c r="AV439" s="882"/>
      <c r="AW439" s="883"/>
      <c r="AX439" s="881"/>
      <c r="AY439" s="882"/>
      <c r="AZ439" s="882"/>
      <c r="BA439" s="883"/>
      <c r="BB439" s="881"/>
      <c r="BC439" s="882"/>
      <c r="BD439" s="882"/>
      <c r="BE439" s="882"/>
      <c r="BF439" s="882"/>
    </row>
    <row r="440" spans="1:58" ht="12.6" customHeight="1" x14ac:dyDescent="0.25">
      <c r="A440" s="629" t="s">
        <v>1519</v>
      </c>
      <c r="B440" s="607"/>
      <c r="C440" s="607"/>
      <c r="D440" s="607"/>
      <c r="E440" s="607"/>
      <c r="F440" s="799"/>
      <c r="G440" s="800"/>
      <c r="H440" s="800"/>
      <c r="I440" s="801"/>
      <c r="J440" s="799"/>
      <c r="K440" s="800"/>
      <c r="L440" s="800"/>
      <c r="M440" s="801"/>
      <c r="N440" s="799"/>
      <c r="O440" s="800"/>
      <c r="P440" s="800"/>
      <c r="Q440" s="801"/>
      <c r="R440" s="799"/>
      <c r="S440" s="800"/>
      <c r="T440" s="800"/>
      <c r="U440" s="801"/>
      <c r="V440" s="799"/>
      <c r="W440" s="800"/>
      <c r="X440" s="800"/>
      <c r="Y440" s="801"/>
      <c r="Z440" s="799"/>
      <c r="AA440" s="800"/>
      <c r="AB440" s="800"/>
      <c r="AC440" s="801"/>
      <c r="AD440" s="799"/>
      <c r="AE440" s="800"/>
      <c r="AF440" s="800"/>
      <c r="AG440" s="801"/>
      <c r="AH440" s="799"/>
      <c r="AI440" s="800"/>
      <c r="AJ440" s="800"/>
      <c r="AK440" s="801"/>
      <c r="AL440" s="799"/>
      <c r="AM440" s="800"/>
      <c r="AN440" s="800"/>
      <c r="AO440" s="801"/>
      <c r="AP440" s="799"/>
      <c r="AQ440" s="800"/>
      <c r="AR440" s="800"/>
      <c r="AS440" s="801"/>
      <c r="AT440" s="799"/>
      <c r="AU440" s="800"/>
      <c r="AV440" s="800"/>
      <c r="AW440" s="801"/>
      <c r="AX440" s="799"/>
      <c r="AY440" s="800"/>
      <c r="AZ440" s="800"/>
      <c r="BA440" s="801"/>
      <c r="BB440" s="881"/>
      <c r="BC440" s="882"/>
      <c r="BD440" s="882"/>
      <c r="BE440" s="882"/>
      <c r="BF440" s="882"/>
    </row>
    <row r="441" spans="1:58" ht="12.6" customHeight="1" x14ac:dyDescent="0.25">
      <c r="A441" s="627" t="s">
        <v>1776</v>
      </c>
      <c r="B441" s="593"/>
      <c r="C441" s="593"/>
      <c r="D441" s="593"/>
      <c r="E441" s="593"/>
      <c r="F441" s="659"/>
      <c r="G441" s="593"/>
      <c r="H441" s="601"/>
      <c r="I441" s="601"/>
      <c r="J441" s="601"/>
      <c r="K441" s="601"/>
      <c r="L441" s="601"/>
      <c r="M441" s="601"/>
      <c r="N441" s="601"/>
      <c r="O441" s="601"/>
      <c r="P441" s="601"/>
      <c r="Q441" s="601"/>
      <c r="R441" s="601"/>
      <c r="S441" s="601"/>
      <c r="T441" s="601"/>
      <c r="U441" s="601"/>
      <c r="V441" s="601"/>
      <c r="W441" s="601"/>
      <c r="X441" s="601"/>
      <c r="Y441" s="601"/>
      <c r="Z441" s="601"/>
      <c r="AA441" s="601"/>
      <c r="AB441" s="601"/>
      <c r="AC441" s="601"/>
      <c r="AD441" s="601"/>
      <c r="AE441" s="601"/>
      <c r="AF441" s="601"/>
      <c r="AG441" s="601"/>
      <c r="AH441" s="601"/>
      <c r="AI441" s="601"/>
      <c r="AJ441" s="601"/>
      <c r="AK441" s="601"/>
      <c r="AL441" s="601"/>
      <c r="AM441" s="601"/>
      <c r="AN441" s="601"/>
      <c r="AO441" s="601"/>
      <c r="AP441" s="601"/>
      <c r="AQ441" s="601"/>
      <c r="AR441" s="601"/>
      <c r="AS441" s="601"/>
      <c r="AT441" s="601"/>
      <c r="AU441" s="601"/>
      <c r="AV441" s="601"/>
      <c r="AW441" s="601"/>
      <c r="AX441" s="601"/>
      <c r="AY441" s="601"/>
      <c r="AZ441" s="601"/>
      <c r="BA441" s="601"/>
      <c r="BB441" s="601"/>
    </row>
    <row r="442" spans="1:58" ht="15" customHeight="1" x14ac:dyDescent="0.25">
      <c r="A442" s="803"/>
      <c r="B442" s="804"/>
      <c r="C442" s="804"/>
      <c r="D442" s="804"/>
      <c r="E442" s="804"/>
      <c r="F442" s="804"/>
      <c r="G442" s="804"/>
      <c r="H442" s="804"/>
      <c r="I442" s="804"/>
      <c r="J442" s="804"/>
      <c r="K442" s="804"/>
      <c r="L442" s="804"/>
      <c r="M442" s="804"/>
      <c r="N442" s="804"/>
      <c r="O442" s="804"/>
      <c r="P442" s="804"/>
      <c r="Q442" s="804"/>
      <c r="R442" s="804"/>
      <c r="S442" s="804"/>
      <c r="T442" s="804"/>
      <c r="U442" s="804"/>
      <c r="V442" s="804"/>
      <c r="W442" s="804"/>
      <c r="X442" s="804"/>
      <c r="Y442" s="804"/>
      <c r="Z442" s="804"/>
      <c r="AA442" s="804"/>
      <c r="AB442" s="804"/>
      <c r="AC442" s="804"/>
      <c r="AD442" s="804"/>
      <c r="AE442" s="804"/>
      <c r="AF442" s="804"/>
      <c r="AG442" s="804"/>
      <c r="AH442" s="804"/>
      <c r="AI442" s="804"/>
      <c r="AJ442" s="804"/>
      <c r="AK442" s="804"/>
      <c r="AL442" s="804"/>
      <c r="AM442" s="804"/>
      <c r="AN442" s="804"/>
      <c r="AO442" s="804"/>
      <c r="AP442" s="804"/>
      <c r="AQ442" s="804"/>
      <c r="AR442" s="804"/>
      <c r="AS442" s="804"/>
      <c r="AT442" s="804"/>
      <c r="AU442" s="804"/>
      <c r="AV442" s="804"/>
      <c r="AW442" s="804"/>
      <c r="AX442" s="804"/>
      <c r="AY442" s="804"/>
      <c r="AZ442" s="804"/>
      <c r="BA442" s="804"/>
      <c r="BB442" s="805"/>
    </row>
    <row r="443" spans="1:58" ht="15" customHeight="1" x14ac:dyDescent="0.25">
      <c r="A443" s="806"/>
      <c r="B443" s="807"/>
      <c r="C443" s="807"/>
      <c r="D443" s="807"/>
      <c r="E443" s="807"/>
      <c r="F443" s="807"/>
      <c r="G443" s="807"/>
      <c r="H443" s="807"/>
      <c r="I443" s="807"/>
      <c r="J443" s="807"/>
      <c r="K443" s="807"/>
      <c r="L443" s="807"/>
      <c r="M443" s="807"/>
      <c r="N443" s="807"/>
      <c r="O443" s="807"/>
      <c r="P443" s="807"/>
      <c r="Q443" s="807"/>
      <c r="R443" s="807"/>
      <c r="S443" s="807"/>
      <c r="T443" s="807"/>
      <c r="U443" s="807"/>
      <c r="V443" s="807"/>
      <c r="W443" s="807"/>
      <c r="X443" s="807"/>
      <c r="Y443" s="807"/>
      <c r="Z443" s="807"/>
      <c r="AA443" s="807"/>
      <c r="AB443" s="807"/>
      <c r="AC443" s="807"/>
      <c r="AD443" s="807"/>
      <c r="AE443" s="807"/>
      <c r="AF443" s="807"/>
      <c r="AG443" s="807"/>
      <c r="AH443" s="807"/>
      <c r="AI443" s="807"/>
      <c r="AJ443" s="807"/>
      <c r="AK443" s="807"/>
      <c r="AL443" s="807"/>
      <c r="AM443" s="807"/>
      <c r="AN443" s="807"/>
      <c r="AO443" s="807"/>
      <c r="AP443" s="807"/>
      <c r="AQ443" s="807"/>
      <c r="AR443" s="807"/>
      <c r="AS443" s="807"/>
      <c r="AT443" s="807"/>
      <c r="AU443" s="807"/>
      <c r="AV443" s="807"/>
      <c r="AW443" s="807"/>
      <c r="AX443" s="807"/>
      <c r="AY443" s="807"/>
      <c r="AZ443" s="807"/>
      <c r="BA443" s="807"/>
      <c r="BB443" s="808"/>
    </row>
    <row r="444" spans="1:58" ht="12.6" customHeight="1" x14ac:dyDescent="0.25">
      <c r="A444" s="623" t="s">
        <v>1775</v>
      </c>
    </row>
    <row r="445" spans="1:58" ht="12.6" customHeight="1" x14ac:dyDescent="0.25">
      <c r="A445" s="790" t="s">
        <v>1489</v>
      </c>
      <c r="B445" s="791"/>
      <c r="C445" s="791"/>
      <c r="D445" s="791"/>
      <c r="E445" s="791"/>
      <c r="F445" s="791"/>
      <c r="G445" s="791"/>
      <c r="H445" s="791"/>
      <c r="I445" s="791"/>
      <c r="J445" s="791"/>
      <c r="K445" s="791"/>
      <c r="L445" s="791"/>
      <c r="M445" s="791"/>
      <c r="N445" s="791"/>
      <c r="O445" s="791"/>
      <c r="P445" s="791"/>
      <c r="Q445" s="791"/>
      <c r="R445" s="791"/>
      <c r="S445" s="791"/>
      <c r="T445" s="791"/>
      <c r="U445" s="791"/>
      <c r="V445" s="791"/>
      <c r="W445" s="791"/>
      <c r="X445" s="791"/>
      <c r="Y445" s="791"/>
      <c r="Z445" s="791"/>
      <c r="AA445" s="791"/>
      <c r="AB445" s="791"/>
      <c r="AC445" s="791"/>
      <c r="AD445" s="791"/>
      <c r="AE445" s="791"/>
      <c r="AF445" s="791"/>
      <c r="AG445" s="791"/>
      <c r="AH445" s="790" t="s">
        <v>1774</v>
      </c>
      <c r="AI445" s="791"/>
      <c r="AJ445" s="791"/>
      <c r="AK445" s="791"/>
      <c r="AL445" s="791"/>
      <c r="AM445" s="791"/>
      <c r="AN445" s="791"/>
      <c r="AO445" s="791"/>
      <c r="AP445" s="791"/>
      <c r="AQ445" s="791"/>
      <c r="AR445" s="791"/>
      <c r="AS445" s="791"/>
      <c r="AT445" s="791"/>
      <c r="AU445" s="791"/>
      <c r="AV445" s="791"/>
      <c r="AW445" s="791"/>
      <c r="AX445" s="791"/>
      <c r="AY445" s="791"/>
      <c r="AZ445" s="791"/>
      <c r="BA445" s="791"/>
      <c r="BB445" s="792"/>
    </row>
    <row r="446" spans="1:58" ht="12.6" customHeight="1" x14ac:dyDescent="0.25">
      <c r="A446" s="659"/>
      <c r="B446" s="593"/>
      <c r="C446" s="593"/>
      <c r="D446" s="593"/>
      <c r="E446" s="593"/>
      <c r="F446" s="593"/>
      <c r="G446" s="593"/>
      <c r="H446" s="593"/>
      <c r="I446" s="593"/>
      <c r="J446" s="593"/>
      <c r="K446" s="593"/>
      <c r="L446" s="593"/>
      <c r="M446" s="593"/>
      <c r="N446" s="593"/>
      <c r="O446" s="593"/>
      <c r="P446" s="593"/>
      <c r="Q446" s="593"/>
      <c r="R446" s="593"/>
      <c r="S446" s="593"/>
      <c r="T446" s="593"/>
      <c r="U446" s="593"/>
      <c r="V446" s="593"/>
      <c r="W446" s="593"/>
      <c r="X446" s="593"/>
      <c r="Y446" s="593"/>
      <c r="Z446" s="593"/>
      <c r="AA446" s="593"/>
      <c r="AB446" s="593"/>
      <c r="AC446" s="593"/>
      <c r="AD446" s="593"/>
      <c r="AE446" s="593"/>
      <c r="AF446" s="593"/>
      <c r="AG446" s="593"/>
      <c r="AH446" s="784" t="s">
        <v>1557</v>
      </c>
      <c r="AI446" s="785"/>
      <c r="AJ446" s="785"/>
      <c r="AK446" s="785"/>
      <c r="AL446" s="785"/>
      <c r="AM446" s="785"/>
      <c r="AN446" s="785"/>
      <c r="AO446" s="785"/>
      <c r="AP446" s="785"/>
      <c r="AQ446" s="785"/>
      <c r="AR446" s="785"/>
      <c r="AS446" s="785"/>
      <c r="AT446" s="785"/>
      <c r="AU446" s="785"/>
      <c r="AV446" s="785"/>
      <c r="AW446" s="785"/>
      <c r="AX446" s="785"/>
      <c r="AY446" s="785"/>
      <c r="AZ446" s="785"/>
      <c r="BA446" s="785"/>
      <c r="BB446" s="786"/>
    </row>
    <row r="447" spans="1:58" ht="12.6" customHeight="1" x14ac:dyDescent="0.25">
      <c r="A447" s="597" t="s">
        <v>1492</v>
      </c>
      <c r="B447" s="598"/>
      <c r="C447" s="598"/>
      <c r="D447" s="598"/>
      <c r="E447" s="598"/>
      <c r="F447" s="598"/>
      <c r="G447" s="598"/>
      <c r="H447" s="598"/>
      <c r="I447" s="598"/>
      <c r="J447" s="598"/>
      <c r="K447" s="598"/>
      <c r="L447" s="598"/>
      <c r="M447" s="598"/>
      <c r="N447" s="598"/>
      <c r="O447" s="598"/>
      <c r="P447" s="598"/>
      <c r="Q447" s="598"/>
      <c r="R447" s="598"/>
      <c r="S447" s="598"/>
      <c r="T447" s="598"/>
      <c r="U447" s="598"/>
      <c r="V447" s="598"/>
      <c r="W447" s="598"/>
      <c r="X447" s="598"/>
      <c r="Y447" s="598"/>
      <c r="Z447" s="598"/>
      <c r="AA447" s="598"/>
      <c r="AB447" s="598"/>
      <c r="AC447" s="598"/>
      <c r="AD447" s="598"/>
      <c r="AE447" s="598"/>
      <c r="AF447" s="598"/>
      <c r="AG447" s="598"/>
      <c r="AH447" s="793"/>
      <c r="AI447" s="794"/>
      <c r="AJ447" s="794"/>
      <c r="AK447" s="794"/>
      <c r="AL447" s="794"/>
      <c r="AM447" s="794"/>
      <c r="AN447" s="794"/>
      <c r="AO447" s="794"/>
      <c r="AP447" s="794"/>
      <c r="AQ447" s="794"/>
      <c r="AR447" s="794"/>
      <c r="AS447" s="794"/>
      <c r="AT447" s="794"/>
      <c r="AU447" s="794"/>
      <c r="AV447" s="794"/>
      <c r="AW447" s="794"/>
      <c r="AX447" s="794"/>
      <c r="AY447" s="794"/>
      <c r="AZ447" s="794"/>
      <c r="BA447" s="794"/>
      <c r="BB447" s="795"/>
    </row>
    <row r="448" spans="1:58" ht="12.6" customHeight="1" x14ac:dyDescent="0.25">
      <c r="A448" s="449" t="s">
        <v>1773</v>
      </c>
    </row>
    <row r="449" spans="1:54" ht="15" customHeight="1" x14ac:dyDescent="0.25">
      <c r="A449" s="803" t="s">
        <v>3619</v>
      </c>
      <c r="B449" s="804"/>
      <c r="C449" s="804"/>
      <c r="D449" s="804"/>
      <c r="E449" s="804"/>
      <c r="F449" s="804"/>
      <c r="G449" s="804"/>
      <c r="H449" s="804"/>
      <c r="I449" s="804"/>
      <c r="J449" s="804"/>
      <c r="K449" s="804"/>
      <c r="L449" s="804"/>
      <c r="M449" s="804"/>
      <c r="N449" s="804"/>
      <c r="O449" s="804"/>
      <c r="P449" s="804"/>
      <c r="Q449" s="804"/>
      <c r="R449" s="804"/>
      <c r="S449" s="804"/>
      <c r="T449" s="804"/>
      <c r="U449" s="804"/>
      <c r="V449" s="804"/>
      <c r="W449" s="804"/>
      <c r="X449" s="804"/>
      <c r="Y449" s="804"/>
      <c r="Z449" s="804"/>
      <c r="AA449" s="804"/>
      <c r="AB449" s="804"/>
      <c r="AC449" s="804"/>
      <c r="AD449" s="804"/>
      <c r="AE449" s="804"/>
      <c r="AF449" s="804"/>
      <c r="AG449" s="804"/>
      <c r="AH449" s="804"/>
      <c r="AI449" s="804"/>
      <c r="AJ449" s="804"/>
      <c r="AK449" s="804"/>
      <c r="AL449" s="804"/>
      <c r="AM449" s="804"/>
      <c r="AN449" s="804"/>
      <c r="AO449" s="804"/>
      <c r="AP449" s="804"/>
      <c r="AQ449" s="804"/>
      <c r="AR449" s="804"/>
      <c r="AS449" s="804"/>
      <c r="AT449" s="804"/>
      <c r="AU449" s="804"/>
      <c r="AV449" s="804"/>
      <c r="AW449" s="804"/>
      <c r="AX449" s="804"/>
      <c r="AY449" s="804"/>
      <c r="AZ449" s="804"/>
      <c r="BA449" s="804"/>
      <c r="BB449" s="805"/>
    </row>
    <row r="450" spans="1:54" ht="15" customHeight="1" x14ac:dyDescent="0.25">
      <c r="A450" s="806"/>
      <c r="B450" s="807"/>
      <c r="C450" s="807"/>
      <c r="D450" s="807"/>
      <c r="E450" s="807"/>
      <c r="F450" s="807"/>
      <c r="G450" s="807"/>
      <c r="H450" s="807"/>
      <c r="I450" s="807"/>
      <c r="J450" s="807"/>
      <c r="K450" s="807"/>
      <c r="L450" s="807"/>
      <c r="M450" s="807"/>
      <c r="N450" s="807"/>
      <c r="O450" s="807"/>
      <c r="P450" s="807"/>
      <c r="Q450" s="807"/>
      <c r="R450" s="807"/>
      <c r="S450" s="807"/>
      <c r="T450" s="807"/>
      <c r="U450" s="807"/>
      <c r="V450" s="807"/>
      <c r="W450" s="807"/>
      <c r="X450" s="807"/>
      <c r="Y450" s="807"/>
      <c r="Z450" s="807"/>
      <c r="AA450" s="807"/>
      <c r="AB450" s="807"/>
      <c r="AC450" s="807"/>
      <c r="AD450" s="807"/>
      <c r="AE450" s="807"/>
      <c r="AF450" s="807"/>
      <c r="AG450" s="807"/>
      <c r="AH450" s="807"/>
      <c r="AI450" s="807"/>
      <c r="AJ450" s="807"/>
      <c r="AK450" s="807"/>
      <c r="AL450" s="807"/>
      <c r="AM450" s="807"/>
      <c r="AN450" s="807"/>
      <c r="AO450" s="807"/>
      <c r="AP450" s="807"/>
      <c r="AQ450" s="807"/>
      <c r="AR450" s="807"/>
      <c r="AS450" s="807"/>
      <c r="AT450" s="807"/>
      <c r="AU450" s="807"/>
      <c r="AV450" s="807"/>
      <c r="AW450" s="807"/>
      <c r="AX450" s="807"/>
      <c r="AY450" s="807"/>
      <c r="AZ450" s="807"/>
      <c r="BA450" s="807"/>
      <c r="BB450" s="808"/>
    </row>
    <row r="451" spans="1:54" s="593" customFormat="1" ht="7.5" customHeight="1" x14ac:dyDescent="0.25"/>
    <row r="452" spans="1:54" ht="12.6" customHeight="1" x14ac:dyDescent="0.25">
      <c r="A452" s="623" t="s">
        <v>1772</v>
      </c>
    </row>
    <row r="453" spans="1:54" ht="12.6" customHeight="1" x14ac:dyDescent="0.25">
      <c r="A453" s="790"/>
      <c r="B453" s="791"/>
      <c r="C453" s="791"/>
      <c r="D453" s="791"/>
      <c r="E453" s="791"/>
      <c r="F453" s="791"/>
      <c r="G453" s="791"/>
      <c r="H453" s="791"/>
      <c r="I453" s="791"/>
      <c r="J453" s="791"/>
      <c r="K453" s="940" t="s">
        <v>799</v>
      </c>
      <c r="L453" s="941"/>
      <c r="M453" s="941"/>
      <c r="N453" s="941"/>
      <c r="O453" s="941"/>
      <c r="P453" s="941"/>
      <c r="Q453" s="941"/>
      <c r="R453" s="941"/>
      <c r="S453" s="941"/>
      <c r="T453" s="941"/>
      <c r="U453" s="941"/>
      <c r="V453" s="941"/>
      <c r="W453" s="941"/>
      <c r="X453" s="941"/>
      <c r="Y453" s="941"/>
      <c r="Z453" s="941"/>
      <c r="AA453" s="941"/>
      <c r="AB453" s="941"/>
      <c r="AC453" s="941"/>
      <c r="AD453" s="941"/>
      <c r="AE453" s="941"/>
      <c r="AF453" s="941"/>
      <c r="AG453" s="941"/>
      <c r="AH453" s="941"/>
      <c r="AI453" s="941"/>
      <c r="AJ453" s="941"/>
      <c r="AK453" s="941"/>
      <c r="AL453" s="941"/>
      <c r="AM453" s="941"/>
      <c r="AN453" s="941"/>
      <c r="AO453" s="941"/>
      <c r="AP453" s="941"/>
      <c r="AQ453" s="941"/>
      <c r="AR453" s="941"/>
      <c r="AS453" s="941"/>
      <c r="AT453" s="941"/>
      <c r="AU453" s="941"/>
      <c r="AV453" s="941"/>
      <c r="AW453" s="941"/>
      <c r="AX453" s="941"/>
      <c r="AY453" s="941"/>
      <c r="AZ453" s="941"/>
      <c r="BA453" s="941"/>
      <c r="BB453" s="942"/>
    </row>
    <row r="454" spans="1:54" ht="12.6" customHeight="1" x14ac:dyDescent="0.25">
      <c r="A454" s="787" t="s">
        <v>1771</v>
      </c>
      <c r="B454" s="788"/>
      <c r="C454" s="788"/>
      <c r="D454" s="788"/>
      <c r="E454" s="788"/>
      <c r="F454" s="788"/>
      <c r="G454" s="788"/>
      <c r="H454" s="788"/>
      <c r="I454" s="788"/>
      <c r="J454" s="788"/>
      <c r="K454" s="790"/>
      <c r="L454" s="791"/>
      <c r="M454" s="791"/>
      <c r="N454" s="791"/>
      <c r="O454" s="792"/>
      <c r="P454" s="975"/>
      <c r="Q454" s="975"/>
      <c r="R454" s="975"/>
      <c r="S454" s="975"/>
      <c r="T454" s="975"/>
      <c r="U454" s="975"/>
      <c r="V454" s="975"/>
      <c r="W454" s="975"/>
      <c r="X454" s="975" t="s">
        <v>1482</v>
      </c>
      <c r="Y454" s="975"/>
      <c r="Z454" s="975"/>
      <c r="AA454" s="975"/>
      <c r="AB454" s="975"/>
      <c r="AC454" s="975"/>
      <c r="AD454" s="975"/>
      <c r="AE454" s="975"/>
      <c r="AF454" s="975"/>
      <c r="AG454" s="975"/>
      <c r="AH454" s="975"/>
      <c r="AI454" s="975"/>
      <c r="AJ454" s="975"/>
      <c r="AK454" s="975"/>
      <c r="AL454" s="975"/>
      <c r="AM454" s="975"/>
      <c r="AN454" s="975"/>
      <c r="AO454" s="975"/>
      <c r="AP454" s="790"/>
      <c r="AQ454" s="791"/>
      <c r="AR454" s="791"/>
      <c r="AS454" s="791"/>
      <c r="AT454" s="791"/>
      <c r="AU454" s="791"/>
      <c r="AV454" s="791"/>
      <c r="AW454" s="791"/>
      <c r="AX454" s="791"/>
      <c r="AY454" s="791"/>
      <c r="AZ454" s="791"/>
      <c r="BA454" s="791"/>
      <c r="BB454" s="792"/>
    </row>
    <row r="455" spans="1:54" ht="12.6" customHeight="1" x14ac:dyDescent="0.25">
      <c r="A455" s="787" t="s">
        <v>1770</v>
      </c>
      <c r="B455" s="788"/>
      <c r="C455" s="788"/>
      <c r="D455" s="788"/>
      <c r="E455" s="788"/>
      <c r="F455" s="788"/>
      <c r="G455" s="788"/>
      <c r="H455" s="788"/>
      <c r="I455" s="788"/>
      <c r="J455" s="788"/>
      <c r="K455" s="787" t="s">
        <v>1769</v>
      </c>
      <c r="L455" s="788"/>
      <c r="M455" s="788"/>
      <c r="N455" s="788"/>
      <c r="O455" s="789"/>
      <c r="P455" s="915" t="s">
        <v>1769</v>
      </c>
      <c r="Q455" s="915"/>
      <c r="R455" s="915"/>
      <c r="S455" s="915"/>
      <c r="T455" s="915"/>
      <c r="U455" s="915"/>
      <c r="V455" s="915"/>
      <c r="W455" s="915"/>
      <c r="X455" s="915" t="s">
        <v>1768</v>
      </c>
      <c r="Y455" s="915"/>
      <c r="Z455" s="915"/>
      <c r="AA455" s="915"/>
      <c r="AB455" s="915"/>
      <c r="AC455" s="915"/>
      <c r="AD455" s="915"/>
      <c r="AE455" s="915"/>
      <c r="AF455" s="915"/>
      <c r="AG455" s="915" t="s">
        <v>1509</v>
      </c>
      <c r="AH455" s="915"/>
      <c r="AI455" s="915"/>
      <c r="AJ455" s="915"/>
      <c r="AK455" s="915"/>
      <c r="AL455" s="915"/>
      <c r="AM455" s="915"/>
      <c r="AN455" s="915"/>
      <c r="AO455" s="915"/>
      <c r="AP455" s="787" t="s">
        <v>1767</v>
      </c>
      <c r="AQ455" s="788"/>
      <c r="AR455" s="788"/>
      <c r="AS455" s="788"/>
      <c r="AT455" s="788"/>
      <c r="AU455" s="788"/>
      <c r="AV455" s="788"/>
      <c r="AW455" s="788"/>
      <c r="AX455" s="788"/>
      <c r="AY455" s="788"/>
      <c r="AZ455" s="788"/>
      <c r="BA455" s="788"/>
      <c r="BB455" s="789"/>
    </row>
    <row r="456" spans="1:54" ht="12.6" customHeight="1" x14ac:dyDescent="0.25">
      <c r="A456" s="787" t="s">
        <v>1761</v>
      </c>
      <c r="B456" s="788"/>
      <c r="C456" s="788"/>
      <c r="D456" s="788"/>
      <c r="E456" s="788"/>
      <c r="F456" s="788"/>
      <c r="G456" s="788"/>
      <c r="H456" s="788"/>
      <c r="I456" s="788"/>
      <c r="J456" s="788"/>
      <c r="K456" s="787" t="s">
        <v>1766</v>
      </c>
      <c r="L456" s="788"/>
      <c r="M456" s="788"/>
      <c r="N456" s="788"/>
      <c r="O456" s="789"/>
      <c r="P456" s="915" t="s">
        <v>1765</v>
      </c>
      <c r="Q456" s="915"/>
      <c r="R456" s="915"/>
      <c r="S456" s="915"/>
      <c r="T456" s="915"/>
      <c r="U456" s="915"/>
      <c r="V456" s="915"/>
      <c r="W456" s="915"/>
      <c r="X456" s="915" t="s">
        <v>1764</v>
      </c>
      <c r="Y456" s="915"/>
      <c r="Z456" s="915"/>
      <c r="AA456" s="915"/>
      <c r="AB456" s="915"/>
      <c r="AC456" s="915"/>
      <c r="AD456" s="915"/>
      <c r="AE456" s="915"/>
      <c r="AF456" s="915"/>
      <c r="AG456" s="915" t="s">
        <v>1763</v>
      </c>
      <c r="AH456" s="915"/>
      <c r="AI456" s="915"/>
      <c r="AJ456" s="915"/>
      <c r="AK456" s="915"/>
      <c r="AL456" s="915"/>
      <c r="AM456" s="915"/>
      <c r="AN456" s="915"/>
      <c r="AO456" s="915"/>
      <c r="AP456" s="787" t="s">
        <v>1619</v>
      </c>
      <c r="AQ456" s="788"/>
      <c r="AR456" s="788"/>
      <c r="AS456" s="788"/>
      <c r="AT456" s="788"/>
      <c r="AU456" s="788"/>
      <c r="AV456" s="788"/>
      <c r="AW456" s="788"/>
      <c r="AX456" s="788"/>
      <c r="AY456" s="788"/>
      <c r="AZ456" s="788"/>
      <c r="BA456" s="788"/>
      <c r="BB456" s="789"/>
    </row>
    <row r="457" spans="1:54" ht="12.6" customHeight="1" x14ac:dyDescent="0.25">
      <c r="A457" s="787" t="s">
        <v>1759</v>
      </c>
      <c r="B457" s="788"/>
      <c r="C457" s="788"/>
      <c r="D457" s="788"/>
      <c r="E457" s="788"/>
      <c r="F457" s="788"/>
      <c r="G457" s="788"/>
      <c r="H457" s="788"/>
      <c r="I457" s="788"/>
      <c r="J457" s="788"/>
      <c r="K457" s="787" t="s">
        <v>476</v>
      </c>
      <c r="L457" s="788"/>
      <c r="M457" s="788"/>
      <c r="N457" s="788"/>
      <c r="O457" s="789"/>
      <c r="P457" s="915" t="s">
        <v>1762</v>
      </c>
      <c r="Q457" s="915"/>
      <c r="R457" s="915"/>
      <c r="S457" s="915"/>
      <c r="T457" s="915"/>
      <c r="U457" s="915"/>
      <c r="V457" s="915"/>
      <c r="W457" s="915"/>
      <c r="X457" s="915" t="s">
        <v>1761</v>
      </c>
      <c r="Y457" s="915"/>
      <c r="Z457" s="915"/>
      <c r="AA457" s="915"/>
      <c r="AB457" s="915"/>
      <c r="AC457" s="915"/>
      <c r="AD457" s="915"/>
      <c r="AE457" s="915"/>
      <c r="AF457" s="915"/>
      <c r="AG457" s="915" t="s">
        <v>1761</v>
      </c>
      <c r="AH457" s="915"/>
      <c r="AI457" s="915"/>
      <c r="AJ457" s="915"/>
      <c r="AK457" s="915"/>
      <c r="AL457" s="915"/>
      <c r="AM457" s="915"/>
      <c r="AN457" s="915"/>
      <c r="AO457" s="915"/>
      <c r="AP457" s="787" t="s">
        <v>1760</v>
      </c>
      <c r="AQ457" s="788"/>
      <c r="AR457" s="788"/>
      <c r="AS457" s="788"/>
      <c r="AT457" s="788"/>
      <c r="AU457" s="788"/>
      <c r="AV457" s="788"/>
      <c r="AW457" s="788"/>
      <c r="AX457" s="788"/>
      <c r="AY457" s="788"/>
      <c r="AZ457" s="788"/>
      <c r="BA457" s="788"/>
      <c r="BB457" s="789"/>
    </row>
    <row r="458" spans="1:54" ht="12.6" customHeight="1" x14ac:dyDescent="0.25">
      <c r="A458" s="787"/>
      <c r="B458" s="788"/>
      <c r="C458" s="788"/>
      <c r="D458" s="788"/>
      <c r="E458" s="788"/>
      <c r="F458" s="788"/>
      <c r="G458" s="788"/>
      <c r="H458" s="788"/>
      <c r="I458" s="788"/>
      <c r="J458" s="788"/>
      <c r="K458" s="787"/>
      <c r="L458" s="788"/>
      <c r="M458" s="788"/>
      <c r="N458" s="788"/>
      <c r="O458" s="789"/>
      <c r="P458" s="915" t="s">
        <v>476</v>
      </c>
      <c r="Q458" s="915"/>
      <c r="R458" s="915"/>
      <c r="S458" s="915"/>
      <c r="T458" s="915"/>
      <c r="U458" s="915"/>
      <c r="V458" s="915"/>
      <c r="W458" s="915"/>
      <c r="X458" s="915" t="s">
        <v>1759</v>
      </c>
      <c r="Y458" s="915"/>
      <c r="Z458" s="915"/>
      <c r="AA458" s="915"/>
      <c r="AB458" s="915"/>
      <c r="AC458" s="915"/>
      <c r="AD458" s="915"/>
      <c r="AE458" s="915"/>
      <c r="AF458" s="915"/>
      <c r="AG458" s="915" t="s">
        <v>1759</v>
      </c>
      <c r="AH458" s="915"/>
      <c r="AI458" s="915"/>
      <c r="AJ458" s="915"/>
      <c r="AK458" s="915"/>
      <c r="AL458" s="915"/>
      <c r="AM458" s="915"/>
      <c r="AN458" s="915"/>
      <c r="AO458" s="915"/>
      <c r="AP458" s="787"/>
      <c r="AQ458" s="788"/>
      <c r="AR458" s="788"/>
      <c r="AS458" s="788"/>
      <c r="AT458" s="788"/>
      <c r="AU458" s="788"/>
      <c r="AV458" s="788"/>
      <c r="AW458" s="788"/>
      <c r="AX458" s="788"/>
      <c r="AY458" s="788"/>
      <c r="AZ458" s="788"/>
      <c r="BA458" s="788"/>
      <c r="BB458" s="789"/>
    </row>
    <row r="459" spans="1:54" ht="12.6" customHeight="1" x14ac:dyDescent="0.25">
      <c r="A459" s="784" t="s">
        <v>800</v>
      </c>
      <c r="B459" s="785"/>
      <c r="C459" s="785"/>
      <c r="D459" s="785"/>
      <c r="E459" s="785"/>
      <c r="F459" s="785"/>
      <c r="G459" s="785"/>
      <c r="H459" s="785"/>
      <c r="I459" s="785"/>
      <c r="J459" s="785"/>
      <c r="K459" s="784" t="s">
        <v>801</v>
      </c>
      <c r="L459" s="785"/>
      <c r="M459" s="785"/>
      <c r="N459" s="785"/>
      <c r="O459" s="786"/>
      <c r="P459" s="954" t="s">
        <v>802</v>
      </c>
      <c r="Q459" s="954"/>
      <c r="R459" s="954"/>
      <c r="S459" s="954"/>
      <c r="T459" s="954"/>
      <c r="U459" s="954"/>
      <c r="V459" s="954"/>
      <c r="W459" s="954"/>
      <c r="X459" s="954" t="s">
        <v>477</v>
      </c>
      <c r="Y459" s="954"/>
      <c r="Z459" s="954"/>
      <c r="AA459" s="954"/>
      <c r="AB459" s="954"/>
      <c r="AC459" s="954"/>
      <c r="AD459" s="954"/>
      <c r="AE459" s="954"/>
      <c r="AF459" s="954"/>
      <c r="AG459" s="954" t="s">
        <v>478</v>
      </c>
      <c r="AH459" s="954"/>
      <c r="AI459" s="954"/>
      <c r="AJ459" s="954"/>
      <c r="AK459" s="954"/>
      <c r="AL459" s="954"/>
      <c r="AM459" s="954"/>
      <c r="AN459" s="954"/>
      <c r="AO459" s="954"/>
      <c r="AP459" s="784" t="s">
        <v>481</v>
      </c>
      <c r="AQ459" s="785"/>
      <c r="AR459" s="785"/>
      <c r="AS459" s="785"/>
      <c r="AT459" s="785"/>
      <c r="AU459" s="785"/>
      <c r="AV459" s="785"/>
      <c r="AW459" s="785"/>
      <c r="AX459" s="785"/>
      <c r="AY459" s="785"/>
      <c r="AZ459" s="785"/>
      <c r="BA459" s="785"/>
      <c r="BB459" s="786"/>
    </row>
    <row r="460" spans="1:54" ht="12.6" customHeight="1" x14ac:dyDescent="0.25">
      <c r="A460" s="449" t="s">
        <v>2111</v>
      </c>
    </row>
    <row r="461" spans="1:54" ht="12.6" customHeight="1" x14ac:dyDescent="0.25">
      <c r="A461" s="962"/>
      <c r="B461" s="962"/>
      <c r="C461" s="962"/>
      <c r="D461" s="962"/>
      <c r="E461" s="962"/>
      <c r="F461" s="962"/>
      <c r="G461" s="962"/>
      <c r="H461" s="962"/>
      <c r="I461" s="962"/>
      <c r="J461" s="962"/>
      <c r="K461" s="854"/>
      <c r="L461" s="854"/>
      <c r="M461" s="854"/>
      <c r="N461" s="854"/>
      <c r="O461" s="854"/>
      <c r="P461" s="854"/>
      <c r="Q461" s="854"/>
      <c r="R461" s="854"/>
      <c r="S461" s="854"/>
      <c r="T461" s="854"/>
      <c r="U461" s="854"/>
      <c r="V461" s="854"/>
      <c r="W461" s="854"/>
      <c r="X461" s="854"/>
      <c r="Y461" s="854"/>
      <c r="Z461" s="854"/>
      <c r="AA461" s="854"/>
      <c r="AB461" s="854"/>
      <c r="AC461" s="854"/>
      <c r="AD461" s="854"/>
      <c r="AE461" s="854"/>
      <c r="AF461" s="854"/>
      <c r="AG461" s="854"/>
      <c r="AH461" s="854"/>
      <c r="AI461" s="854"/>
      <c r="AJ461" s="854"/>
      <c r="AK461" s="854"/>
      <c r="AL461" s="854"/>
      <c r="AM461" s="854"/>
      <c r="AN461" s="854"/>
      <c r="AO461" s="854"/>
      <c r="AP461" s="793"/>
      <c r="AQ461" s="794"/>
      <c r="AR461" s="794"/>
      <c r="AS461" s="794"/>
      <c r="AT461" s="794"/>
      <c r="AU461" s="794"/>
      <c r="AV461" s="794"/>
      <c r="AW461" s="794"/>
      <c r="AX461" s="794"/>
      <c r="AY461" s="794"/>
      <c r="AZ461" s="794"/>
      <c r="BA461" s="794"/>
      <c r="BB461" s="795"/>
    </row>
    <row r="462" spans="1:54" ht="12.6" customHeight="1" x14ac:dyDescent="0.25">
      <c r="A462" s="962"/>
      <c r="B462" s="962"/>
      <c r="C462" s="962"/>
      <c r="D462" s="962"/>
      <c r="E462" s="962"/>
      <c r="F462" s="962"/>
      <c r="G462" s="962"/>
      <c r="H462" s="962"/>
      <c r="I462" s="962"/>
      <c r="J462" s="962"/>
      <c r="K462" s="854"/>
      <c r="L462" s="854"/>
      <c r="M462" s="854"/>
      <c r="N462" s="854"/>
      <c r="O462" s="854"/>
      <c r="P462" s="854"/>
      <c r="Q462" s="854"/>
      <c r="R462" s="854"/>
      <c r="S462" s="854"/>
      <c r="T462" s="854"/>
      <c r="U462" s="854"/>
      <c r="V462" s="854"/>
      <c r="W462" s="854"/>
      <c r="X462" s="854"/>
      <c r="Y462" s="854"/>
      <c r="Z462" s="854"/>
      <c r="AA462" s="854"/>
      <c r="AB462" s="854"/>
      <c r="AC462" s="854"/>
      <c r="AD462" s="854"/>
      <c r="AE462" s="854"/>
      <c r="AF462" s="854"/>
      <c r="AG462" s="854"/>
      <c r="AH462" s="854"/>
      <c r="AI462" s="854"/>
      <c r="AJ462" s="854"/>
      <c r="AK462" s="854"/>
      <c r="AL462" s="854"/>
      <c r="AM462" s="854"/>
      <c r="AN462" s="854"/>
      <c r="AO462" s="854"/>
      <c r="AP462" s="793"/>
      <c r="AQ462" s="794"/>
      <c r="AR462" s="794"/>
      <c r="AS462" s="794"/>
      <c r="AT462" s="794"/>
      <c r="AU462" s="794"/>
      <c r="AV462" s="794"/>
      <c r="AW462" s="794"/>
      <c r="AX462" s="794"/>
      <c r="AY462" s="794"/>
      <c r="AZ462" s="794"/>
      <c r="BA462" s="794"/>
      <c r="BB462" s="795"/>
    </row>
    <row r="463" spans="1:54" ht="12.6" customHeight="1" x14ac:dyDescent="0.25">
      <c r="A463" s="962"/>
      <c r="B463" s="962"/>
      <c r="C463" s="962"/>
      <c r="D463" s="962"/>
      <c r="E463" s="962"/>
      <c r="F463" s="962"/>
      <c r="G463" s="962"/>
      <c r="H463" s="962"/>
      <c r="I463" s="962"/>
      <c r="J463" s="962"/>
      <c r="K463" s="854"/>
      <c r="L463" s="854"/>
      <c r="M463" s="854"/>
      <c r="N463" s="854"/>
      <c r="O463" s="854"/>
      <c r="P463" s="854"/>
      <c r="Q463" s="854"/>
      <c r="R463" s="854"/>
      <c r="S463" s="854"/>
      <c r="T463" s="854"/>
      <c r="U463" s="854"/>
      <c r="V463" s="854"/>
      <c r="W463" s="854"/>
      <c r="X463" s="854"/>
      <c r="Y463" s="854"/>
      <c r="Z463" s="854"/>
      <c r="AA463" s="854"/>
      <c r="AB463" s="854"/>
      <c r="AC463" s="854"/>
      <c r="AD463" s="854"/>
      <c r="AE463" s="854"/>
      <c r="AF463" s="854"/>
      <c r="AG463" s="854"/>
      <c r="AH463" s="854"/>
      <c r="AI463" s="854"/>
      <c r="AJ463" s="854"/>
      <c r="AK463" s="854"/>
      <c r="AL463" s="854"/>
      <c r="AM463" s="854"/>
      <c r="AN463" s="854"/>
      <c r="AO463" s="854"/>
      <c r="AP463" s="793"/>
      <c r="AQ463" s="794"/>
      <c r="AR463" s="794"/>
      <c r="AS463" s="794"/>
      <c r="AT463" s="794"/>
      <c r="AU463" s="794"/>
      <c r="AV463" s="794"/>
      <c r="AW463" s="794"/>
      <c r="AX463" s="794"/>
      <c r="AY463" s="794"/>
      <c r="AZ463" s="794"/>
      <c r="BA463" s="794"/>
      <c r="BB463" s="795"/>
    </row>
    <row r="464" spans="1:54" ht="12.6" customHeight="1" x14ac:dyDescent="0.25">
      <c r="A464" s="449" t="s">
        <v>2112</v>
      </c>
      <c r="K464" s="661"/>
      <c r="L464" s="661"/>
      <c r="M464" s="661"/>
      <c r="N464" s="661"/>
      <c r="O464" s="661"/>
      <c r="P464" s="661"/>
      <c r="Q464" s="661"/>
      <c r="R464" s="661"/>
      <c r="S464" s="661"/>
      <c r="T464" s="661"/>
      <c r="U464" s="661"/>
      <c r="V464" s="661"/>
      <c r="W464" s="661"/>
      <c r="X464" s="661"/>
      <c r="Y464" s="661"/>
      <c r="Z464" s="661"/>
      <c r="AA464" s="661"/>
      <c r="AB464" s="661"/>
      <c r="AC464" s="661"/>
      <c r="AD464" s="661"/>
      <c r="AE464" s="661"/>
      <c r="AF464" s="661"/>
      <c r="AG464" s="661"/>
      <c r="AH464" s="661"/>
      <c r="AI464" s="661"/>
      <c r="AJ464" s="661"/>
      <c r="AK464" s="661"/>
      <c r="AL464" s="661"/>
      <c r="AM464" s="661"/>
      <c r="AN464" s="661"/>
      <c r="AO464" s="661"/>
      <c r="AP464" s="661"/>
      <c r="AQ464" s="661"/>
      <c r="AR464" s="661"/>
      <c r="AS464" s="661"/>
      <c r="AT464" s="661"/>
      <c r="AU464" s="661"/>
      <c r="AV464" s="661"/>
      <c r="AW464" s="661"/>
      <c r="AX464" s="661"/>
      <c r="AY464" s="661"/>
      <c r="AZ464" s="661"/>
      <c r="BA464" s="661"/>
      <c r="BB464" s="661"/>
    </row>
    <row r="465" spans="1:54" ht="12.6" customHeight="1" x14ac:dyDescent="0.25">
      <c r="A465" s="962" t="s">
        <v>3620</v>
      </c>
      <c r="B465" s="962"/>
      <c r="C465" s="962"/>
      <c r="D465" s="962"/>
      <c r="E465" s="962"/>
      <c r="F465" s="962"/>
      <c r="G465" s="962"/>
      <c r="H465" s="962"/>
      <c r="I465" s="962"/>
      <c r="J465" s="962"/>
      <c r="K465" s="958">
        <v>100</v>
      </c>
      <c r="L465" s="958"/>
      <c r="M465" s="958"/>
      <c r="N465" s="958"/>
      <c r="O465" s="958"/>
      <c r="P465" s="958">
        <v>100</v>
      </c>
      <c r="Q465" s="958"/>
      <c r="R465" s="958"/>
      <c r="S465" s="958"/>
      <c r="T465" s="958"/>
      <c r="U465" s="958"/>
      <c r="V465" s="958"/>
      <c r="W465" s="958"/>
      <c r="X465" s="958">
        <v>5889</v>
      </c>
      <c r="Y465" s="958"/>
      <c r="Z465" s="958"/>
      <c r="AA465" s="958"/>
      <c r="AB465" s="958"/>
      <c r="AC465" s="958"/>
      <c r="AD465" s="958"/>
      <c r="AE465" s="958"/>
      <c r="AF465" s="958"/>
      <c r="AG465" s="854"/>
      <c r="AH465" s="854"/>
      <c r="AI465" s="854"/>
      <c r="AJ465" s="854"/>
      <c r="AK465" s="854"/>
      <c r="AL465" s="854"/>
      <c r="AM465" s="854"/>
      <c r="AN465" s="854"/>
      <c r="AO465" s="854"/>
      <c r="AP465" s="793"/>
      <c r="AQ465" s="794"/>
      <c r="AR465" s="794"/>
      <c r="AS465" s="794"/>
      <c r="AT465" s="794"/>
      <c r="AU465" s="794"/>
      <c r="AV465" s="794"/>
      <c r="AW465" s="794"/>
      <c r="AX465" s="794"/>
      <c r="AY465" s="794"/>
      <c r="AZ465" s="794"/>
      <c r="BA465" s="794"/>
      <c r="BB465" s="795"/>
    </row>
    <row r="466" spans="1:54" ht="12.6" customHeight="1" x14ac:dyDescent="0.25">
      <c r="A466" s="962"/>
      <c r="B466" s="962"/>
      <c r="C466" s="962"/>
      <c r="D466" s="962"/>
      <c r="E466" s="962"/>
      <c r="F466" s="962"/>
      <c r="G466" s="962"/>
      <c r="H466" s="962"/>
      <c r="I466" s="962"/>
      <c r="J466" s="962"/>
      <c r="K466" s="854"/>
      <c r="L466" s="854"/>
      <c r="M466" s="854"/>
      <c r="N466" s="854"/>
      <c r="O466" s="854"/>
      <c r="P466" s="854"/>
      <c r="Q466" s="854"/>
      <c r="R466" s="854"/>
      <c r="S466" s="854"/>
      <c r="T466" s="854"/>
      <c r="U466" s="854"/>
      <c r="V466" s="854"/>
      <c r="W466" s="854"/>
      <c r="X466" s="854"/>
      <c r="Y466" s="854"/>
      <c r="Z466" s="854"/>
      <c r="AA466" s="854"/>
      <c r="AB466" s="854"/>
      <c r="AC466" s="854"/>
      <c r="AD466" s="854"/>
      <c r="AE466" s="854"/>
      <c r="AF466" s="854"/>
      <c r="AG466" s="854"/>
      <c r="AH466" s="854"/>
      <c r="AI466" s="854"/>
      <c r="AJ466" s="854"/>
      <c r="AK466" s="854"/>
      <c r="AL466" s="854"/>
      <c r="AM466" s="854"/>
      <c r="AN466" s="854"/>
      <c r="AO466" s="854"/>
      <c r="AP466" s="793"/>
      <c r="AQ466" s="794"/>
      <c r="AR466" s="794"/>
      <c r="AS466" s="794"/>
      <c r="AT466" s="794"/>
      <c r="AU466" s="794"/>
      <c r="AV466" s="794"/>
      <c r="AW466" s="794"/>
      <c r="AX466" s="794"/>
      <c r="AY466" s="794"/>
      <c r="AZ466" s="794"/>
      <c r="BA466" s="794"/>
      <c r="BB466" s="795"/>
    </row>
    <row r="467" spans="1:54" ht="12.6" customHeight="1" x14ac:dyDescent="0.25">
      <c r="A467" s="962"/>
      <c r="B467" s="962"/>
      <c r="C467" s="962"/>
      <c r="D467" s="962"/>
      <c r="E467" s="962"/>
      <c r="F467" s="962"/>
      <c r="G467" s="962"/>
      <c r="H467" s="962"/>
      <c r="I467" s="962"/>
      <c r="J467" s="962"/>
      <c r="K467" s="854"/>
      <c r="L467" s="854"/>
      <c r="M467" s="854"/>
      <c r="N467" s="854"/>
      <c r="O467" s="854"/>
      <c r="P467" s="854"/>
      <c r="Q467" s="854"/>
      <c r="R467" s="854"/>
      <c r="S467" s="854"/>
      <c r="T467" s="854"/>
      <c r="U467" s="854"/>
      <c r="V467" s="854"/>
      <c r="W467" s="854"/>
      <c r="X467" s="854"/>
      <c r="Y467" s="854"/>
      <c r="Z467" s="854"/>
      <c r="AA467" s="854"/>
      <c r="AB467" s="854"/>
      <c r="AC467" s="854"/>
      <c r="AD467" s="854"/>
      <c r="AE467" s="854"/>
      <c r="AF467" s="854"/>
      <c r="AG467" s="854"/>
      <c r="AH467" s="854"/>
      <c r="AI467" s="854"/>
      <c r="AJ467" s="854"/>
      <c r="AK467" s="854"/>
      <c r="AL467" s="854"/>
      <c r="AM467" s="854"/>
      <c r="AN467" s="854"/>
      <c r="AO467" s="854"/>
      <c r="AP467" s="793"/>
      <c r="AQ467" s="794"/>
      <c r="AR467" s="794"/>
      <c r="AS467" s="794"/>
      <c r="AT467" s="794"/>
      <c r="AU467" s="794"/>
      <c r="AV467" s="794"/>
      <c r="AW467" s="794"/>
      <c r="AX467" s="794"/>
      <c r="AY467" s="794"/>
      <c r="AZ467" s="794"/>
      <c r="BA467" s="794"/>
      <c r="BB467" s="795"/>
    </row>
    <row r="468" spans="1:54" ht="12.6" customHeight="1" x14ac:dyDescent="0.25">
      <c r="A468" s="449" t="s">
        <v>1486</v>
      </c>
      <c r="K468" s="661"/>
      <c r="L468" s="661"/>
      <c r="M468" s="661"/>
      <c r="N468" s="661"/>
      <c r="O468" s="661"/>
      <c r="P468" s="661"/>
      <c r="Q468" s="661"/>
      <c r="R468" s="661"/>
      <c r="S468" s="661"/>
      <c r="T468" s="661"/>
      <c r="U468" s="661"/>
      <c r="V468" s="661"/>
      <c r="W468" s="661"/>
      <c r="X468" s="661"/>
      <c r="Y468" s="661"/>
      <c r="Z468" s="661"/>
      <c r="AA468" s="661"/>
      <c r="AB468" s="661"/>
      <c r="AC468" s="661"/>
      <c r="AD468" s="661"/>
      <c r="AE468" s="661"/>
      <c r="AF468" s="661"/>
      <c r="AG468" s="661"/>
      <c r="AH468" s="661"/>
      <c r="AI468" s="661"/>
      <c r="AJ468" s="661"/>
      <c r="AK468" s="661"/>
      <c r="AL468" s="661"/>
      <c r="AM468" s="661"/>
      <c r="AN468" s="661"/>
      <c r="AO468" s="661"/>
      <c r="AP468" s="661"/>
      <c r="AQ468" s="661"/>
      <c r="AR468" s="661"/>
      <c r="AS468" s="661"/>
      <c r="AT468" s="661"/>
      <c r="AU468" s="661"/>
      <c r="AV468" s="661"/>
      <c r="AW468" s="661"/>
      <c r="AX468" s="661"/>
      <c r="AY468" s="661"/>
      <c r="AZ468" s="661"/>
      <c r="BA468" s="661"/>
      <c r="BB468" s="661"/>
    </row>
    <row r="469" spans="1:54" ht="12.6" customHeight="1" x14ac:dyDescent="0.25">
      <c r="A469" s="962"/>
      <c r="B469" s="962"/>
      <c r="C469" s="962"/>
      <c r="D469" s="962"/>
      <c r="E469" s="962"/>
      <c r="F469" s="962"/>
      <c r="G469" s="962"/>
      <c r="H469" s="962"/>
      <c r="I469" s="962"/>
      <c r="J469" s="962"/>
      <c r="K469" s="854"/>
      <c r="L469" s="854"/>
      <c r="M469" s="854"/>
      <c r="N469" s="854"/>
      <c r="O469" s="854"/>
      <c r="P469" s="854"/>
      <c r="Q469" s="854"/>
      <c r="R469" s="854"/>
      <c r="S469" s="854"/>
      <c r="T469" s="854"/>
      <c r="U469" s="854"/>
      <c r="V469" s="854"/>
      <c r="W469" s="854"/>
      <c r="X469" s="854"/>
      <c r="Y469" s="854"/>
      <c r="Z469" s="854"/>
      <c r="AA469" s="854"/>
      <c r="AB469" s="854"/>
      <c r="AC469" s="854"/>
      <c r="AD469" s="854"/>
      <c r="AE469" s="854"/>
      <c r="AF469" s="854"/>
      <c r="AG469" s="854"/>
      <c r="AH469" s="854"/>
      <c r="AI469" s="854"/>
      <c r="AJ469" s="854"/>
      <c r="AK469" s="854"/>
      <c r="AL469" s="854"/>
      <c r="AM469" s="854"/>
      <c r="AN469" s="854"/>
      <c r="AO469" s="854"/>
      <c r="AP469" s="793"/>
      <c r="AQ469" s="794"/>
      <c r="AR469" s="794"/>
      <c r="AS469" s="794"/>
      <c r="AT469" s="794"/>
      <c r="AU469" s="794"/>
      <c r="AV469" s="794"/>
      <c r="AW469" s="794"/>
      <c r="AX469" s="794"/>
      <c r="AY469" s="794"/>
      <c r="AZ469" s="794"/>
      <c r="BA469" s="794"/>
      <c r="BB469" s="795"/>
    </row>
    <row r="470" spans="1:54" ht="12.6" customHeight="1" x14ac:dyDescent="0.25">
      <c r="A470" s="962"/>
      <c r="B470" s="962"/>
      <c r="C470" s="962"/>
      <c r="D470" s="962"/>
      <c r="E470" s="962"/>
      <c r="F470" s="962"/>
      <c r="G470" s="962"/>
      <c r="H470" s="962"/>
      <c r="I470" s="962"/>
      <c r="J470" s="962"/>
      <c r="K470" s="854"/>
      <c r="L470" s="854"/>
      <c r="M470" s="854"/>
      <c r="N470" s="854"/>
      <c r="O470" s="854"/>
      <c r="P470" s="854"/>
      <c r="Q470" s="854"/>
      <c r="R470" s="854"/>
      <c r="S470" s="854"/>
      <c r="T470" s="854"/>
      <c r="U470" s="854"/>
      <c r="V470" s="854"/>
      <c r="W470" s="854"/>
      <c r="X470" s="854"/>
      <c r="Y470" s="854"/>
      <c r="Z470" s="854"/>
      <c r="AA470" s="854"/>
      <c r="AB470" s="854"/>
      <c r="AC470" s="854"/>
      <c r="AD470" s="854"/>
      <c r="AE470" s="854"/>
      <c r="AF470" s="854"/>
      <c r="AG470" s="854"/>
      <c r="AH470" s="854"/>
      <c r="AI470" s="854"/>
      <c r="AJ470" s="854"/>
      <c r="AK470" s="854"/>
      <c r="AL470" s="854"/>
      <c r="AM470" s="854"/>
      <c r="AN470" s="854"/>
      <c r="AO470" s="854"/>
      <c r="AP470" s="793"/>
      <c r="AQ470" s="794"/>
      <c r="AR470" s="794"/>
      <c r="AS470" s="794"/>
      <c r="AT470" s="794"/>
      <c r="AU470" s="794"/>
      <c r="AV470" s="794"/>
      <c r="AW470" s="794"/>
      <c r="AX470" s="794"/>
      <c r="AY470" s="794"/>
      <c r="AZ470" s="794"/>
      <c r="BA470" s="794"/>
      <c r="BB470" s="795"/>
    </row>
    <row r="471" spans="1:54" ht="12.6" customHeight="1" x14ac:dyDescent="0.25">
      <c r="A471" s="962"/>
      <c r="B471" s="962"/>
      <c r="C471" s="962"/>
      <c r="D471" s="962"/>
      <c r="E471" s="962"/>
      <c r="F471" s="962"/>
      <c r="G471" s="962"/>
      <c r="H471" s="962"/>
      <c r="I471" s="962"/>
      <c r="J471" s="962"/>
      <c r="K471" s="854"/>
      <c r="L471" s="854"/>
      <c r="M471" s="854"/>
      <c r="N471" s="854"/>
      <c r="O471" s="854"/>
      <c r="P471" s="854"/>
      <c r="Q471" s="854"/>
      <c r="R471" s="854"/>
      <c r="S471" s="854"/>
      <c r="T471" s="854"/>
      <c r="U471" s="854"/>
      <c r="V471" s="854"/>
      <c r="W471" s="854"/>
      <c r="X471" s="854"/>
      <c r="Y471" s="854"/>
      <c r="Z471" s="854"/>
      <c r="AA471" s="854"/>
      <c r="AB471" s="854"/>
      <c r="AC471" s="854"/>
      <c r="AD471" s="854"/>
      <c r="AE471" s="854"/>
      <c r="AF471" s="854"/>
      <c r="AG471" s="854"/>
      <c r="AH471" s="854"/>
      <c r="AI471" s="854"/>
      <c r="AJ471" s="854"/>
      <c r="AK471" s="854"/>
      <c r="AL471" s="854"/>
      <c r="AM471" s="854"/>
      <c r="AN471" s="854"/>
      <c r="AO471" s="854"/>
      <c r="AP471" s="793"/>
      <c r="AQ471" s="794"/>
      <c r="AR471" s="794"/>
      <c r="AS471" s="794"/>
      <c r="AT471" s="794"/>
      <c r="AU471" s="794"/>
      <c r="AV471" s="794"/>
      <c r="AW471" s="794"/>
      <c r="AX471" s="794"/>
      <c r="AY471" s="794"/>
      <c r="AZ471" s="794"/>
      <c r="BA471" s="794"/>
      <c r="BB471" s="795"/>
    </row>
    <row r="472" spans="1:54" ht="12.6" customHeight="1" x14ac:dyDescent="0.25">
      <c r="A472" s="449" t="s">
        <v>1487</v>
      </c>
      <c r="K472" s="661"/>
      <c r="L472" s="661"/>
      <c r="M472" s="661"/>
      <c r="N472" s="661"/>
      <c r="O472" s="661"/>
      <c r="P472" s="661"/>
      <c r="Q472" s="661"/>
      <c r="R472" s="661"/>
      <c r="S472" s="661"/>
      <c r="T472" s="661"/>
      <c r="U472" s="661"/>
      <c r="V472" s="661"/>
      <c r="W472" s="661"/>
      <c r="X472" s="661"/>
      <c r="Y472" s="661"/>
      <c r="Z472" s="661"/>
      <c r="AA472" s="661"/>
      <c r="AB472" s="661"/>
      <c r="AC472" s="661"/>
      <c r="AD472" s="661"/>
      <c r="AE472" s="661"/>
      <c r="AF472" s="661"/>
      <c r="AG472" s="661"/>
      <c r="AH472" s="661"/>
      <c r="AI472" s="661"/>
      <c r="AJ472" s="661"/>
      <c r="AK472" s="661"/>
      <c r="AL472" s="661"/>
      <c r="AM472" s="661"/>
      <c r="AN472" s="661"/>
      <c r="AO472" s="661"/>
      <c r="AP472" s="661"/>
      <c r="AQ472" s="661"/>
      <c r="AR472" s="661"/>
      <c r="AS472" s="661"/>
      <c r="AT472" s="661"/>
      <c r="AU472" s="661"/>
      <c r="AV472" s="661"/>
      <c r="AW472" s="661"/>
      <c r="AX472" s="661"/>
      <c r="AY472" s="661"/>
      <c r="AZ472" s="661"/>
      <c r="BA472" s="661"/>
      <c r="BB472" s="661"/>
    </row>
    <row r="473" spans="1:54" ht="12.6" customHeight="1" x14ac:dyDescent="0.25">
      <c r="A473" s="962"/>
      <c r="B473" s="962"/>
      <c r="C473" s="962"/>
      <c r="D473" s="962"/>
      <c r="E473" s="962"/>
      <c r="F473" s="962"/>
      <c r="G473" s="962"/>
      <c r="H473" s="962"/>
      <c r="I473" s="962"/>
      <c r="J473" s="962"/>
      <c r="K473" s="854"/>
      <c r="L473" s="854"/>
      <c r="M473" s="854"/>
      <c r="N473" s="854"/>
      <c r="O473" s="854"/>
      <c r="P473" s="854"/>
      <c r="Q473" s="854"/>
      <c r="R473" s="854"/>
      <c r="S473" s="854"/>
      <c r="T473" s="854"/>
      <c r="U473" s="854"/>
      <c r="V473" s="854"/>
      <c r="W473" s="854"/>
      <c r="X473" s="854"/>
      <c r="Y473" s="854"/>
      <c r="Z473" s="854"/>
      <c r="AA473" s="854"/>
      <c r="AB473" s="854"/>
      <c r="AC473" s="854"/>
      <c r="AD473" s="854"/>
      <c r="AE473" s="854"/>
      <c r="AF473" s="854"/>
      <c r="AG473" s="854"/>
      <c r="AH473" s="854"/>
      <c r="AI473" s="854"/>
      <c r="AJ473" s="854"/>
      <c r="AK473" s="854"/>
      <c r="AL473" s="854"/>
      <c r="AM473" s="854"/>
      <c r="AN473" s="854"/>
      <c r="AO473" s="854"/>
      <c r="AP473" s="793"/>
      <c r="AQ473" s="794"/>
      <c r="AR473" s="794"/>
      <c r="AS473" s="794"/>
      <c r="AT473" s="794"/>
      <c r="AU473" s="794"/>
      <c r="AV473" s="794"/>
      <c r="AW473" s="794"/>
      <c r="AX473" s="794"/>
      <c r="AY473" s="794"/>
      <c r="AZ473" s="794"/>
      <c r="BA473" s="794"/>
      <c r="BB473" s="795"/>
    </row>
    <row r="474" spans="1:54" ht="12.6" customHeight="1" x14ac:dyDescent="0.25">
      <c r="A474" s="962"/>
      <c r="B474" s="962"/>
      <c r="C474" s="962"/>
      <c r="D474" s="962"/>
      <c r="E474" s="962"/>
      <c r="F474" s="962"/>
      <c r="G474" s="962"/>
      <c r="H474" s="962"/>
      <c r="I474" s="962"/>
      <c r="J474" s="962"/>
      <c r="K474" s="854"/>
      <c r="L474" s="854"/>
      <c r="M474" s="854"/>
      <c r="N474" s="854"/>
      <c r="O474" s="854"/>
      <c r="P474" s="854"/>
      <c r="Q474" s="854"/>
      <c r="R474" s="854"/>
      <c r="S474" s="854"/>
      <c r="T474" s="854"/>
      <c r="U474" s="854"/>
      <c r="V474" s="854"/>
      <c r="W474" s="854"/>
      <c r="X474" s="854"/>
      <c r="Y474" s="854"/>
      <c r="Z474" s="854"/>
      <c r="AA474" s="854"/>
      <c r="AB474" s="854"/>
      <c r="AC474" s="854"/>
      <c r="AD474" s="854"/>
      <c r="AE474" s="854"/>
      <c r="AF474" s="854"/>
      <c r="AG474" s="854"/>
      <c r="AH474" s="854"/>
      <c r="AI474" s="854"/>
      <c r="AJ474" s="854"/>
      <c r="AK474" s="854"/>
      <c r="AL474" s="854"/>
      <c r="AM474" s="854"/>
      <c r="AN474" s="854"/>
      <c r="AO474" s="854"/>
      <c r="AP474" s="793"/>
      <c r="AQ474" s="794"/>
      <c r="AR474" s="794"/>
      <c r="AS474" s="794"/>
      <c r="AT474" s="794"/>
      <c r="AU474" s="794"/>
      <c r="AV474" s="794"/>
      <c r="AW474" s="794"/>
      <c r="AX474" s="794"/>
      <c r="AY474" s="794"/>
      <c r="AZ474" s="794"/>
      <c r="BA474" s="794"/>
      <c r="BB474" s="795"/>
    </row>
    <row r="475" spans="1:54" ht="12.6" customHeight="1" x14ac:dyDescent="0.25">
      <c r="A475" s="905" t="s">
        <v>1758</v>
      </c>
      <c r="B475" s="905"/>
      <c r="C475" s="905"/>
      <c r="D475" s="905"/>
      <c r="E475" s="905"/>
      <c r="F475" s="905"/>
      <c r="G475" s="905"/>
      <c r="H475" s="905"/>
      <c r="I475" s="905"/>
      <c r="J475" s="905"/>
      <c r="K475" s="905" t="s">
        <v>913</v>
      </c>
      <c r="L475" s="905"/>
      <c r="M475" s="905"/>
      <c r="N475" s="905"/>
      <c r="O475" s="905"/>
      <c r="P475" s="905" t="s">
        <v>913</v>
      </c>
      <c r="Q475" s="905"/>
      <c r="R475" s="905"/>
      <c r="S475" s="905"/>
      <c r="T475" s="905"/>
      <c r="U475" s="905"/>
      <c r="V475" s="905"/>
      <c r="W475" s="905"/>
      <c r="X475" s="905" t="s">
        <v>913</v>
      </c>
      <c r="Y475" s="905"/>
      <c r="Z475" s="905"/>
      <c r="AA475" s="905"/>
      <c r="AB475" s="905"/>
      <c r="AC475" s="905"/>
      <c r="AD475" s="905"/>
      <c r="AE475" s="905"/>
      <c r="AF475" s="905"/>
      <c r="AG475" s="905" t="s">
        <v>913</v>
      </c>
      <c r="AH475" s="905"/>
      <c r="AI475" s="905"/>
      <c r="AJ475" s="905"/>
      <c r="AK475" s="905"/>
      <c r="AL475" s="905"/>
      <c r="AM475" s="905"/>
      <c r="AN475" s="905"/>
      <c r="AO475" s="905"/>
      <c r="AP475" s="793"/>
      <c r="AQ475" s="794"/>
      <c r="AR475" s="794"/>
      <c r="AS475" s="794"/>
      <c r="AT475" s="794"/>
      <c r="AU475" s="794"/>
      <c r="AV475" s="794"/>
      <c r="AW475" s="794"/>
      <c r="AX475" s="794"/>
      <c r="AY475" s="794"/>
      <c r="AZ475" s="794"/>
      <c r="BA475" s="794"/>
      <c r="BB475" s="795"/>
    </row>
    <row r="476" spans="1:54" ht="12.6" customHeight="1" x14ac:dyDescent="0.25">
      <c r="A476" s="449" t="s">
        <v>1757</v>
      </c>
    </row>
    <row r="477" spans="1:54" ht="15" customHeight="1" x14ac:dyDescent="0.25">
      <c r="A477" s="803"/>
      <c r="B477" s="804"/>
      <c r="C477" s="804"/>
      <c r="D477" s="804"/>
      <c r="E477" s="804"/>
      <c r="F477" s="804"/>
      <c r="G477" s="804"/>
      <c r="H477" s="804"/>
      <c r="I477" s="804"/>
      <c r="J477" s="804"/>
      <c r="K477" s="804"/>
      <c r="L477" s="804"/>
      <c r="M477" s="804"/>
      <c r="N477" s="804"/>
      <c r="O477" s="804"/>
      <c r="P477" s="804"/>
      <c r="Q477" s="804"/>
      <c r="R477" s="804"/>
      <c r="S477" s="804"/>
      <c r="T477" s="804"/>
      <c r="U477" s="804"/>
      <c r="V477" s="804"/>
      <c r="W477" s="804"/>
      <c r="X477" s="804"/>
      <c r="Y477" s="804"/>
      <c r="Z477" s="804"/>
      <c r="AA477" s="804"/>
      <c r="AB477" s="804"/>
      <c r="AC477" s="804"/>
      <c r="AD477" s="804"/>
      <c r="AE477" s="804"/>
      <c r="AF477" s="804"/>
      <c r="AG477" s="804"/>
      <c r="AH477" s="804"/>
      <c r="AI477" s="804"/>
      <c r="AJ477" s="804"/>
      <c r="AK477" s="804"/>
      <c r="AL477" s="804"/>
      <c r="AM477" s="804"/>
      <c r="AN477" s="804"/>
      <c r="AO477" s="804"/>
      <c r="AP477" s="804"/>
      <c r="AQ477" s="804"/>
      <c r="AR477" s="804"/>
      <c r="AS477" s="804"/>
      <c r="AT477" s="804"/>
      <c r="AU477" s="804"/>
      <c r="AV477" s="804"/>
      <c r="AW477" s="804"/>
      <c r="AX477" s="804"/>
      <c r="AY477" s="804"/>
      <c r="AZ477" s="804"/>
      <c r="BA477" s="804"/>
      <c r="BB477" s="805"/>
    </row>
    <row r="478" spans="1:54" ht="15" customHeight="1" x14ac:dyDescent="0.25">
      <c r="A478" s="806"/>
      <c r="B478" s="807"/>
      <c r="C478" s="807"/>
      <c r="D478" s="807"/>
      <c r="E478" s="807"/>
      <c r="F478" s="807"/>
      <c r="G478" s="807"/>
      <c r="H478" s="807"/>
      <c r="I478" s="807"/>
      <c r="J478" s="807"/>
      <c r="K478" s="807"/>
      <c r="L478" s="807"/>
      <c r="M478" s="807"/>
      <c r="N478" s="807"/>
      <c r="O478" s="807"/>
      <c r="P478" s="807"/>
      <c r="Q478" s="807"/>
      <c r="R478" s="807"/>
      <c r="S478" s="807"/>
      <c r="T478" s="807"/>
      <c r="U478" s="807"/>
      <c r="V478" s="807"/>
      <c r="W478" s="807"/>
      <c r="X478" s="807"/>
      <c r="Y478" s="807"/>
      <c r="Z478" s="807"/>
      <c r="AA478" s="807"/>
      <c r="AB478" s="807"/>
      <c r="AC478" s="807"/>
      <c r="AD478" s="807"/>
      <c r="AE478" s="807"/>
      <c r="AF478" s="807"/>
      <c r="AG478" s="807"/>
      <c r="AH478" s="807"/>
      <c r="AI478" s="807"/>
      <c r="AJ478" s="807"/>
      <c r="AK478" s="807"/>
      <c r="AL478" s="807"/>
      <c r="AM478" s="807"/>
      <c r="AN478" s="807"/>
      <c r="AO478" s="807"/>
      <c r="AP478" s="807"/>
      <c r="AQ478" s="807"/>
      <c r="AR478" s="807"/>
      <c r="AS478" s="807"/>
      <c r="AT478" s="807"/>
      <c r="AU478" s="807"/>
      <c r="AV478" s="807"/>
      <c r="AW478" s="807"/>
      <c r="AX478" s="807"/>
      <c r="AY478" s="807"/>
      <c r="AZ478" s="807"/>
      <c r="BA478" s="807"/>
      <c r="BB478" s="808"/>
    </row>
    <row r="479" spans="1:54" ht="12.6" customHeight="1" x14ac:dyDescent="0.25">
      <c r="A479" s="623" t="s">
        <v>1756</v>
      </c>
    </row>
    <row r="480" spans="1:54" s="593" customFormat="1" ht="12.6" customHeight="1" x14ac:dyDescent="0.25">
      <c r="A480" s="975"/>
      <c r="B480" s="975"/>
      <c r="C480" s="975"/>
      <c r="D480" s="975"/>
      <c r="E480" s="975"/>
      <c r="F480" s="975"/>
      <c r="G480" s="975"/>
      <c r="H480" s="975"/>
      <c r="I480" s="975"/>
      <c r="J480" s="975"/>
      <c r="K480" s="975"/>
      <c r="L480" s="975"/>
      <c r="M480" s="975"/>
      <c r="N480" s="975"/>
      <c r="O480" s="975"/>
      <c r="P480" s="975" t="s">
        <v>1755</v>
      </c>
      <c r="Q480" s="975"/>
      <c r="R480" s="975"/>
      <c r="S480" s="975"/>
      <c r="T480" s="975"/>
      <c r="U480" s="975"/>
      <c r="V480" s="975"/>
      <c r="W480" s="975"/>
      <c r="X480" s="975"/>
      <c r="Y480" s="975"/>
      <c r="Z480" s="975"/>
      <c r="AA480" s="975"/>
      <c r="AB480" s="975"/>
      <c r="AC480" s="975"/>
      <c r="AD480" s="975"/>
      <c r="AE480" s="975"/>
      <c r="AF480" s="975"/>
      <c r="AG480" s="975"/>
      <c r="AH480" s="975"/>
      <c r="AI480" s="975"/>
      <c r="AJ480" s="975"/>
      <c r="AK480" s="975" t="s">
        <v>1733</v>
      </c>
      <c r="AL480" s="975"/>
      <c r="AM480" s="975"/>
      <c r="AN480" s="975"/>
      <c r="AO480" s="975"/>
      <c r="AP480" s="975"/>
      <c r="AQ480" s="975"/>
      <c r="AR480" s="790" t="s">
        <v>1524</v>
      </c>
      <c r="AS480" s="791"/>
      <c r="AT480" s="791"/>
      <c r="AU480" s="791"/>
      <c r="AV480" s="791"/>
      <c r="AW480" s="791"/>
      <c r="AX480" s="791"/>
      <c r="AY480" s="791"/>
      <c r="AZ480" s="791"/>
      <c r="BA480" s="791"/>
      <c r="BB480" s="792"/>
    </row>
    <row r="481" spans="1:54" ht="12.6" customHeight="1" x14ac:dyDescent="0.25">
      <c r="A481" s="915"/>
      <c r="B481" s="915"/>
      <c r="C481" s="915"/>
      <c r="D481" s="915"/>
      <c r="E481" s="915"/>
      <c r="F481" s="915"/>
      <c r="G481" s="915"/>
      <c r="H481" s="915"/>
      <c r="I481" s="915"/>
      <c r="J481" s="915"/>
      <c r="K481" s="915"/>
      <c r="L481" s="915"/>
      <c r="M481" s="915"/>
      <c r="N481" s="915"/>
      <c r="O481" s="915"/>
      <c r="P481" s="915" t="s">
        <v>1754</v>
      </c>
      <c r="Q481" s="915"/>
      <c r="R481" s="915"/>
      <c r="S481" s="915"/>
      <c r="T481" s="915"/>
      <c r="U481" s="915"/>
      <c r="V481" s="915"/>
      <c r="W481" s="915" t="s">
        <v>1732</v>
      </c>
      <c r="X481" s="915"/>
      <c r="Y481" s="915"/>
      <c r="Z481" s="915"/>
      <c r="AA481" s="915"/>
      <c r="AB481" s="915"/>
      <c r="AC481" s="915"/>
      <c r="AD481" s="915" t="s">
        <v>1731</v>
      </c>
      <c r="AE481" s="915"/>
      <c r="AF481" s="915"/>
      <c r="AG481" s="915"/>
      <c r="AH481" s="915"/>
      <c r="AI481" s="915"/>
      <c r="AJ481" s="915"/>
      <c r="AK481" s="915" t="s">
        <v>1753</v>
      </c>
      <c r="AL481" s="915"/>
      <c r="AM481" s="915"/>
      <c r="AN481" s="915"/>
      <c r="AO481" s="915"/>
      <c r="AP481" s="915"/>
      <c r="AQ481" s="915"/>
      <c r="AR481" s="787" t="s">
        <v>1521</v>
      </c>
      <c r="AS481" s="788"/>
      <c r="AT481" s="788"/>
      <c r="AU481" s="788"/>
      <c r="AV481" s="788"/>
      <c r="AW481" s="788"/>
      <c r="AX481" s="788"/>
      <c r="AY481" s="788"/>
      <c r="AZ481" s="788"/>
      <c r="BA481" s="788"/>
      <c r="BB481" s="789"/>
    </row>
    <row r="482" spans="1:54" ht="12.6" customHeight="1" x14ac:dyDescent="0.25">
      <c r="A482" s="915" t="s">
        <v>1752</v>
      </c>
      <c r="B482" s="915"/>
      <c r="C482" s="915"/>
      <c r="D482" s="915"/>
      <c r="E482" s="915"/>
      <c r="F482" s="915"/>
      <c r="G482" s="915"/>
      <c r="H482" s="915"/>
      <c r="I482" s="915"/>
      <c r="J482" s="915"/>
      <c r="K482" s="915"/>
      <c r="L482" s="915" t="s">
        <v>1751</v>
      </c>
      <c r="M482" s="915"/>
      <c r="N482" s="915"/>
      <c r="O482" s="915"/>
      <c r="P482" s="915" t="s">
        <v>1520</v>
      </c>
      <c r="Q482" s="915"/>
      <c r="R482" s="915"/>
      <c r="S482" s="915"/>
      <c r="T482" s="915"/>
      <c r="U482" s="915"/>
      <c r="V482" s="915"/>
      <c r="W482" s="915" t="s">
        <v>1648</v>
      </c>
      <c r="X482" s="915"/>
      <c r="Y482" s="915"/>
      <c r="Z482" s="915"/>
      <c r="AA482" s="915"/>
      <c r="AB482" s="915"/>
      <c r="AC482" s="915"/>
      <c r="AD482" s="915" t="s">
        <v>1648</v>
      </c>
      <c r="AE482" s="915"/>
      <c r="AF482" s="915"/>
      <c r="AG482" s="915"/>
      <c r="AH482" s="915"/>
      <c r="AI482" s="915"/>
      <c r="AJ482" s="915"/>
      <c r="AK482" s="915" t="s">
        <v>1658</v>
      </c>
      <c r="AL482" s="915"/>
      <c r="AM482" s="915"/>
      <c r="AN482" s="915"/>
      <c r="AO482" s="915"/>
      <c r="AP482" s="915"/>
      <c r="AQ482" s="915"/>
      <c r="AR482" s="787" t="s">
        <v>1750</v>
      </c>
      <c r="AS482" s="788"/>
      <c r="AT482" s="788"/>
      <c r="AU482" s="788"/>
      <c r="AV482" s="788"/>
      <c r="AW482" s="788"/>
      <c r="AX482" s="788"/>
      <c r="AY482" s="788"/>
      <c r="AZ482" s="788"/>
      <c r="BA482" s="788"/>
      <c r="BB482" s="789"/>
    </row>
    <row r="483" spans="1:54" ht="12.6" customHeight="1" x14ac:dyDescent="0.25">
      <c r="A483" s="915" t="s">
        <v>1749</v>
      </c>
      <c r="B483" s="915"/>
      <c r="C483" s="915"/>
      <c r="D483" s="915"/>
      <c r="E483" s="915"/>
      <c r="F483" s="915"/>
      <c r="G483" s="915"/>
      <c r="H483" s="915"/>
      <c r="I483" s="915"/>
      <c r="J483" s="915"/>
      <c r="K483" s="915"/>
      <c r="L483" s="915" t="s">
        <v>1748</v>
      </c>
      <c r="M483" s="915"/>
      <c r="N483" s="915"/>
      <c r="O483" s="915"/>
      <c r="P483" s="915" t="s">
        <v>1519</v>
      </c>
      <c r="Q483" s="915"/>
      <c r="R483" s="915"/>
      <c r="S483" s="915"/>
      <c r="T483" s="915"/>
      <c r="U483" s="915"/>
      <c r="V483" s="915"/>
      <c r="W483" s="915"/>
      <c r="X483" s="915"/>
      <c r="Y483" s="915"/>
      <c r="Z483" s="915"/>
      <c r="AA483" s="915"/>
      <c r="AB483" s="915"/>
      <c r="AC483" s="915"/>
      <c r="AD483" s="915"/>
      <c r="AE483" s="915"/>
      <c r="AF483" s="915"/>
      <c r="AG483" s="915"/>
      <c r="AH483" s="915"/>
      <c r="AI483" s="915"/>
      <c r="AJ483" s="915"/>
      <c r="AK483" s="915" t="s">
        <v>1747</v>
      </c>
      <c r="AL483" s="915"/>
      <c r="AM483" s="915"/>
      <c r="AN483" s="915"/>
      <c r="AO483" s="915"/>
      <c r="AP483" s="915"/>
      <c r="AQ483" s="915"/>
      <c r="AR483" s="787" t="s">
        <v>1746</v>
      </c>
      <c r="AS483" s="788"/>
      <c r="AT483" s="788"/>
      <c r="AU483" s="788"/>
      <c r="AV483" s="788"/>
      <c r="AW483" s="788"/>
      <c r="AX483" s="788"/>
      <c r="AY483" s="788"/>
      <c r="AZ483" s="788"/>
      <c r="BA483" s="788"/>
      <c r="BB483" s="789"/>
    </row>
    <row r="484" spans="1:54" ht="12.6" customHeight="1" x14ac:dyDescent="0.25">
      <c r="A484" s="915"/>
      <c r="B484" s="915"/>
      <c r="C484" s="915"/>
      <c r="D484" s="915"/>
      <c r="E484" s="915"/>
      <c r="F484" s="915"/>
      <c r="G484" s="915"/>
      <c r="H484" s="915"/>
      <c r="I484" s="915"/>
      <c r="J484" s="915"/>
      <c r="K484" s="915"/>
      <c r="L484" s="915"/>
      <c r="M484" s="915"/>
      <c r="N484" s="915"/>
      <c r="O484" s="915"/>
      <c r="P484" s="915"/>
      <c r="Q484" s="915"/>
      <c r="R484" s="915"/>
      <c r="S484" s="915"/>
      <c r="T484" s="915"/>
      <c r="U484" s="915"/>
      <c r="V484" s="915"/>
      <c r="W484" s="915"/>
      <c r="X484" s="915"/>
      <c r="Y484" s="915"/>
      <c r="Z484" s="915"/>
      <c r="AA484" s="915"/>
      <c r="AB484" s="915"/>
      <c r="AC484" s="915"/>
      <c r="AD484" s="915"/>
      <c r="AE484" s="915"/>
      <c r="AF484" s="915"/>
      <c r="AG484" s="915"/>
      <c r="AH484" s="915"/>
      <c r="AI484" s="915"/>
      <c r="AJ484" s="915"/>
      <c r="AK484" s="915" t="s">
        <v>1728</v>
      </c>
      <c r="AL484" s="915"/>
      <c r="AM484" s="915"/>
      <c r="AN484" s="915"/>
      <c r="AO484" s="915"/>
      <c r="AP484" s="915"/>
      <c r="AQ484" s="915"/>
      <c r="AR484" s="787" t="s">
        <v>1519</v>
      </c>
      <c r="AS484" s="788"/>
      <c r="AT484" s="788"/>
      <c r="AU484" s="788"/>
      <c r="AV484" s="788"/>
      <c r="AW484" s="788"/>
      <c r="AX484" s="788"/>
      <c r="AY484" s="788"/>
      <c r="AZ484" s="788"/>
      <c r="BA484" s="788"/>
      <c r="BB484" s="789"/>
    </row>
    <row r="485" spans="1:54" ht="12.6" customHeight="1" x14ac:dyDescent="0.25">
      <c r="A485" s="954" t="s">
        <v>800</v>
      </c>
      <c r="B485" s="954"/>
      <c r="C485" s="954"/>
      <c r="D485" s="954"/>
      <c r="E485" s="954"/>
      <c r="F485" s="954"/>
      <c r="G485" s="954"/>
      <c r="H485" s="954"/>
      <c r="I485" s="954"/>
      <c r="J485" s="954"/>
      <c r="K485" s="954"/>
      <c r="L485" s="954" t="s">
        <v>801</v>
      </c>
      <c r="M485" s="954"/>
      <c r="N485" s="954"/>
      <c r="O485" s="954"/>
      <c r="P485" s="954" t="s">
        <v>802</v>
      </c>
      <c r="Q485" s="954"/>
      <c r="R485" s="954"/>
      <c r="S485" s="954"/>
      <c r="T485" s="954"/>
      <c r="U485" s="954"/>
      <c r="V485" s="954"/>
      <c r="W485" s="954" t="s">
        <v>477</v>
      </c>
      <c r="X485" s="954"/>
      <c r="Y485" s="954"/>
      <c r="Z485" s="954"/>
      <c r="AA485" s="954"/>
      <c r="AB485" s="954"/>
      <c r="AC485" s="954"/>
      <c r="AD485" s="954" t="s">
        <v>478</v>
      </c>
      <c r="AE485" s="954"/>
      <c r="AF485" s="954"/>
      <c r="AG485" s="954"/>
      <c r="AH485" s="954"/>
      <c r="AI485" s="954"/>
      <c r="AJ485" s="954"/>
      <c r="AK485" s="954" t="s">
        <v>481</v>
      </c>
      <c r="AL485" s="954"/>
      <c r="AM485" s="954"/>
      <c r="AN485" s="954"/>
      <c r="AO485" s="954"/>
      <c r="AP485" s="954"/>
      <c r="AQ485" s="954"/>
      <c r="AR485" s="784" t="s">
        <v>1478</v>
      </c>
      <c r="AS485" s="785"/>
      <c r="AT485" s="785"/>
      <c r="AU485" s="785"/>
      <c r="AV485" s="785"/>
      <c r="AW485" s="785"/>
      <c r="AX485" s="785"/>
      <c r="AY485" s="785"/>
      <c r="AZ485" s="785"/>
      <c r="BA485" s="785"/>
      <c r="BB485" s="786"/>
    </row>
    <row r="486" spans="1:54" ht="12.6" customHeight="1" x14ac:dyDescent="0.25">
      <c r="A486" s="890" t="s">
        <v>1745</v>
      </c>
      <c r="B486" s="891"/>
      <c r="C486" s="891"/>
      <c r="D486" s="891"/>
      <c r="E486" s="891"/>
      <c r="F486" s="891"/>
      <c r="G486" s="891"/>
      <c r="H486" s="891"/>
      <c r="I486" s="891"/>
      <c r="J486" s="891"/>
      <c r="K486" s="892"/>
      <c r="L486" s="962"/>
      <c r="M486" s="962"/>
      <c r="N486" s="962"/>
      <c r="O486" s="962"/>
      <c r="P486" s="854"/>
      <c r="Q486" s="854"/>
      <c r="R486" s="854"/>
      <c r="S486" s="854"/>
      <c r="T486" s="854"/>
      <c r="U486" s="854"/>
      <c r="V486" s="854"/>
      <c r="W486" s="854"/>
      <c r="X486" s="854"/>
      <c r="Y486" s="854"/>
      <c r="Z486" s="854"/>
      <c r="AA486" s="854"/>
      <c r="AB486" s="854"/>
      <c r="AC486" s="854"/>
      <c r="AD486" s="854"/>
      <c r="AE486" s="854"/>
      <c r="AF486" s="854"/>
      <c r="AG486" s="854"/>
      <c r="AH486" s="854"/>
      <c r="AI486" s="854"/>
      <c r="AJ486" s="854"/>
      <c r="AK486" s="854"/>
      <c r="AL486" s="854"/>
      <c r="AM486" s="854"/>
      <c r="AN486" s="854"/>
      <c r="AO486" s="854"/>
      <c r="AP486" s="854"/>
      <c r="AQ486" s="854"/>
      <c r="AR486" s="796"/>
      <c r="AS486" s="797"/>
      <c r="AT486" s="797"/>
      <c r="AU486" s="797"/>
      <c r="AV486" s="797"/>
      <c r="AW486" s="797"/>
      <c r="AX486" s="797"/>
      <c r="AY486" s="797"/>
      <c r="AZ486" s="797"/>
      <c r="BA486" s="797"/>
      <c r="BB486" s="798"/>
    </row>
    <row r="487" spans="1:54" ht="12.6" customHeight="1" x14ac:dyDescent="0.25">
      <c r="A487" s="959" t="s">
        <v>1744</v>
      </c>
      <c r="B487" s="960"/>
      <c r="C487" s="960"/>
      <c r="D487" s="960"/>
      <c r="E487" s="960"/>
      <c r="F487" s="960"/>
      <c r="G487" s="960"/>
      <c r="H487" s="960"/>
      <c r="I487" s="960"/>
      <c r="J487" s="960"/>
      <c r="K487" s="961"/>
      <c r="L487" s="962"/>
      <c r="M487" s="962"/>
      <c r="N487" s="962"/>
      <c r="O487" s="962"/>
      <c r="P487" s="854"/>
      <c r="Q487" s="854"/>
      <c r="R487" s="854"/>
      <c r="S487" s="854"/>
      <c r="T487" s="854"/>
      <c r="U487" s="854"/>
      <c r="V487" s="854"/>
      <c r="W487" s="854"/>
      <c r="X487" s="854"/>
      <c r="Y487" s="854"/>
      <c r="Z487" s="854"/>
      <c r="AA487" s="854"/>
      <c r="AB487" s="854"/>
      <c r="AC487" s="854"/>
      <c r="AD487" s="854"/>
      <c r="AE487" s="854"/>
      <c r="AF487" s="854"/>
      <c r="AG487" s="854"/>
      <c r="AH487" s="854"/>
      <c r="AI487" s="854"/>
      <c r="AJ487" s="854"/>
      <c r="AK487" s="854"/>
      <c r="AL487" s="854"/>
      <c r="AM487" s="854"/>
      <c r="AN487" s="854"/>
      <c r="AO487" s="854"/>
      <c r="AP487" s="854"/>
      <c r="AQ487" s="854"/>
      <c r="AR487" s="799"/>
      <c r="AS487" s="800"/>
      <c r="AT487" s="800"/>
      <c r="AU487" s="800"/>
      <c r="AV487" s="800"/>
      <c r="AW487" s="800"/>
      <c r="AX487" s="800"/>
      <c r="AY487" s="800"/>
      <c r="AZ487" s="800"/>
      <c r="BA487" s="800"/>
      <c r="BB487" s="801"/>
    </row>
    <row r="488" spans="1:54" ht="12.6" customHeight="1" x14ac:dyDescent="0.25">
      <c r="A488" s="890" t="s">
        <v>1743</v>
      </c>
      <c r="B488" s="891"/>
      <c r="C488" s="891"/>
      <c r="D488" s="891"/>
      <c r="E488" s="891"/>
      <c r="F488" s="891"/>
      <c r="G488" s="891"/>
      <c r="H488" s="891"/>
      <c r="I488" s="891"/>
      <c r="J488" s="891"/>
      <c r="K488" s="892"/>
      <c r="L488" s="962"/>
      <c r="M488" s="962"/>
      <c r="N488" s="962"/>
      <c r="O488" s="962"/>
      <c r="P488" s="854"/>
      <c r="Q488" s="854"/>
      <c r="R488" s="854"/>
      <c r="S488" s="854"/>
      <c r="T488" s="854"/>
      <c r="U488" s="854"/>
      <c r="V488" s="854"/>
      <c r="W488" s="854"/>
      <c r="X488" s="854"/>
      <c r="Y488" s="854"/>
      <c r="Z488" s="854"/>
      <c r="AA488" s="854"/>
      <c r="AB488" s="854"/>
      <c r="AC488" s="854"/>
      <c r="AD488" s="854"/>
      <c r="AE488" s="854"/>
      <c r="AF488" s="854"/>
      <c r="AG488" s="854"/>
      <c r="AH488" s="854"/>
      <c r="AI488" s="854"/>
      <c r="AJ488" s="854"/>
      <c r="AK488" s="854"/>
      <c r="AL488" s="854"/>
      <c r="AM488" s="854"/>
      <c r="AN488" s="854"/>
      <c r="AO488" s="854"/>
      <c r="AP488" s="854"/>
      <c r="AQ488" s="854"/>
      <c r="AR488" s="796"/>
      <c r="AS488" s="797"/>
      <c r="AT488" s="797"/>
      <c r="AU488" s="797"/>
      <c r="AV488" s="797"/>
      <c r="AW488" s="797"/>
      <c r="AX488" s="797"/>
      <c r="AY488" s="797"/>
      <c r="AZ488" s="797"/>
      <c r="BA488" s="797"/>
      <c r="BB488" s="798"/>
    </row>
    <row r="489" spans="1:54" ht="12.6" customHeight="1" x14ac:dyDescent="0.25">
      <c r="A489" s="1055" t="s">
        <v>1742</v>
      </c>
      <c r="B489" s="1056"/>
      <c r="C489" s="1056"/>
      <c r="D489" s="1056"/>
      <c r="E489" s="1056"/>
      <c r="F489" s="1056"/>
      <c r="G489" s="1056"/>
      <c r="H489" s="1056"/>
      <c r="I489" s="1056"/>
      <c r="J489" s="1056"/>
      <c r="K489" s="1057"/>
      <c r="L489" s="962"/>
      <c r="M489" s="962"/>
      <c r="N489" s="962"/>
      <c r="O489" s="962"/>
      <c r="P489" s="854"/>
      <c r="Q489" s="854"/>
      <c r="R489" s="854"/>
      <c r="S489" s="854"/>
      <c r="T489" s="854"/>
      <c r="U489" s="854"/>
      <c r="V489" s="854"/>
      <c r="W489" s="854"/>
      <c r="X489" s="854"/>
      <c r="Y489" s="854"/>
      <c r="Z489" s="854"/>
      <c r="AA489" s="854"/>
      <c r="AB489" s="854"/>
      <c r="AC489" s="854"/>
      <c r="AD489" s="854"/>
      <c r="AE489" s="854"/>
      <c r="AF489" s="854"/>
      <c r="AG489" s="854"/>
      <c r="AH489" s="854"/>
      <c r="AI489" s="854"/>
      <c r="AJ489" s="854"/>
      <c r="AK489" s="854"/>
      <c r="AL489" s="854"/>
      <c r="AM489" s="854"/>
      <c r="AN489" s="854"/>
      <c r="AO489" s="854"/>
      <c r="AP489" s="854"/>
      <c r="AQ489" s="854"/>
      <c r="AR489" s="881"/>
      <c r="AS489" s="882"/>
      <c r="AT489" s="882"/>
      <c r="AU489" s="882"/>
      <c r="AV489" s="882"/>
      <c r="AW489" s="882"/>
      <c r="AX489" s="882"/>
      <c r="AY489" s="882"/>
      <c r="AZ489" s="882"/>
      <c r="BA489" s="882"/>
      <c r="BB489" s="883"/>
    </row>
    <row r="490" spans="1:54" ht="12.6" customHeight="1" x14ac:dyDescent="0.25">
      <c r="A490" s="959" t="s">
        <v>1587</v>
      </c>
      <c r="B490" s="960"/>
      <c r="C490" s="960"/>
      <c r="D490" s="960"/>
      <c r="E490" s="960"/>
      <c r="F490" s="960"/>
      <c r="G490" s="960"/>
      <c r="H490" s="960"/>
      <c r="I490" s="960"/>
      <c r="J490" s="960"/>
      <c r="K490" s="961"/>
      <c r="L490" s="962"/>
      <c r="M490" s="962"/>
      <c r="N490" s="962"/>
      <c r="O490" s="962"/>
      <c r="P490" s="854"/>
      <c r="Q490" s="854"/>
      <c r="R490" s="854"/>
      <c r="S490" s="854"/>
      <c r="T490" s="854"/>
      <c r="U490" s="854"/>
      <c r="V490" s="854"/>
      <c r="W490" s="854"/>
      <c r="X490" s="854"/>
      <c r="Y490" s="854"/>
      <c r="Z490" s="854"/>
      <c r="AA490" s="854"/>
      <c r="AB490" s="854"/>
      <c r="AC490" s="854"/>
      <c r="AD490" s="854"/>
      <c r="AE490" s="854"/>
      <c r="AF490" s="854"/>
      <c r="AG490" s="854"/>
      <c r="AH490" s="854"/>
      <c r="AI490" s="854"/>
      <c r="AJ490" s="854"/>
      <c r="AK490" s="854"/>
      <c r="AL490" s="854"/>
      <c r="AM490" s="854"/>
      <c r="AN490" s="854"/>
      <c r="AO490" s="854"/>
      <c r="AP490" s="854"/>
      <c r="AQ490" s="854"/>
      <c r="AR490" s="799"/>
      <c r="AS490" s="800"/>
      <c r="AT490" s="800"/>
      <c r="AU490" s="800"/>
      <c r="AV490" s="800"/>
      <c r="AW490" s="800"/>
      <c r="AX490" s="800"/>
      <c r="AY490" s="800"/>
      <c r="AZ490" s="800"/>
      <c r="BA490" s="800"/>
      <c r="BB490" s="801"/>
    </row>
    <row r="491" spans="1:54" ht="12.6" customHeight="1" x14ac:dyDescent="0.25">
      <c r="A491" s="890" t="s">
        <v>1741</v>
      </c>
      <c r="B491" s="891"/>
      <c r="C491" s="891"/>
      <c r="D491" s="891"/>
      <c r="E491" s="891"/>
      <c r="F491" s="891"/>
      <c r="G491" s="891"/>
      <c r="H491" s="891"/>
      <c r="I491" s="891"/>
      <c r="J491" s="891"/>
      <c r="K491" s="892"/>
      <c r="L491" s="962"/>
      <c r="M491" s="962"/>
      <c r="N491" s="962"/>
      <c r="O491" s="962"/>
      <c r="P491" s="854"/>
      <c r="Q491" s="854"/>
      <c r="R491" s="854"/>
      <c r="S491" s="854"/>
      <c r="T491" s="854"/>
      <c r="U491" s="854"/>
      <c r="V491" s="854"/>
      <c r="W491" s="854"/>
      <c r="X491" s="854"/>
      <c r="Y491" s="854"/>
      <c r="Z491" s="854"/>
      <c r="AA491" s="854"/>
      <c r="AB491" s="854"/>
      <c r="AC491" s="854"/>
      <c r="AD491" s="854"/>
      <c r="AE491" s="854"/>
      <c r="AF491" s="854"/>
      <c r="AG491" s="854"/>
      <c r="AH491" s="854"/>
      <c r="AI491" s="854"/>
      <c r="AJ491" s="854"/>
      <c r="AK491" s="854"/>
      <c r="AL491" s="854"/>
      <c r="AM491" s="854"/>
      <c r="AN491" s="854"/>
      <c r="AO491" s="854"/>
      <c r="AP491" s="854"/>
      <c r="AQ491" s="854"/>
      <c r="AR491" s="796"/>
      <c r="AS491" s="797"/>
      <c r="AT491" s="797"/>
      <c r="AU491" s="797"/>
      <c r="AV491" s="797"/>
      <c r="AW491" s="797"/>
      <c r="AX491" s="797"/>
      <c r="AY491" s="797"/>
      <c r="AZ491" s="797"/>
      <c r="BA491" s="797"/>
      <c r="BB491" s="798"/>
    </row>
    <row r="492" spans="1:54" ht="12.6" customHeight="1" x14ac:dyDescent="0.25">
      <c r="A492" s="959" t="s">
        <v>1740</v>
      </c>
      <c r="B492" s="960"/>
      <c r="C492" s="960"/>
      <c r="D492" s="960"/>
      <c r="E492" s="960"/>
      <c r="F492" s="960"/>
      <c r="G492" s="960"/>
      <c r="H492" s="960"/>
      <c r="I492" s="960"/>
      <c r="J492" s="960"/>
      <c r="K492" s="961"/>
      <c r="L492" s="962"/>
      <c r="M492" s="962"/>
      <c r="N492" s="962"/>
      <c r="O492" s="962"/>
      <c r="P492" s="854"/>
      <c r="Q492" s="854"/>
      <c r="R492" s="854"/>
      <c r="S492" s="854"/>
      <c r="T492" s="854"/>
      <c r="U492" s="854"/>
      <c r="V492" s="854"/>
      <c r="W492" s="854"/>
      <c r="X492" s="854"/>
      <c r="Y492" s="854"/>
      <c r="Z492" s="854"/>
      <c r="AA492" s="854"/>
      <c r="AB492" s="854"/>
      <c r="AC492" s="854"/>
      <c r="AD492" s="854"/>
      <c r="AE492" s="854"/>
      <c r="AF492" s="854"/>
      <c r="AG492" s="854"/>
      <c r="AH492" s="854"/>
      <c r="AI492" s="854"/>
      <c r="AJ492" s="854"/>
      <c r="AK492" s="854"/>
      <c r="AL492" s="854"/>
      <c r="AM492" s="854"/>
      <c r="AN492" s="854"/>
      <c r="AO492" s="854"/>
      <c r="AP492" s="854"/>
      <c r="AQ492" s="854"/>
      <c r="AR492" s="799"/>
      <c r="AS492" s="800"/>
      <c r="AT492" s="800"/>
      <c r="AU492" s="800"/>
      <c r="AV492" s="800"/>
      <c r="AW492" s="800"/>
      <c r="AX492" s="800"/>
      <c r="AY492" s="800"/>
      <c r="AZ492" s="800"/>
      <c r="BA492" s="800"/>
      <c r="BB492" s="801"/>
    </row>
    <row r="493" spans="1:54" ht="12.6" customHeight="1" x14ac:dyDescent="0.25">
      <c r="A493" s="890" t="s">
        <v>1739</v>
      </c>
      <c r="B493" s="891"/>
      <c r="C493" s="891"/>
      <c r="D493" s="891"/>
      <c r="E493" s="891"/>
      <c r="F493" s="891"/>
      <c r="G493" s="891"/>
      <c r="H493" s="891"/>
      <c r="I493" s="891"/>
      <c r="J493" s="891"/>
      <c r="K493" s="892"/>
      <c r="L493" s="962"/>
      <c r="M493" s="962"/>
      <c r="N493" s="962"/>
      <c r="O493" s="962"/>
      <c r="P493" s="958">
        <v>1020587</v>
      </c>
      <c r="Q493" s="958"/>
      <c r="R493" s="958"/>
      <c r="S493" s="958"/>
      <c r="T493" s="958"/>
      <c r="U493" s="958"/>
      <c r="V493" s="958"/>
      <c r="W493" s="958">
        <v>3053370</v>
      </c>
      <c r="X493" s="958"/>
      <c r="Y493" s="958"/>
      <c r="Z493" s="958"/>
      <c r="AA493" s="958"/>
      <c r="AB493" s="958"/>
      <c r="AC493" s="958"/>
      <c r="AD493" s="958">
        <v>1044500</v>
      </c>
      <c r="AE493" s="958"/>
      <c r="AF493" s="958"/>
      <c r="AG493" s="958"/>
      <c r="AH493" s="958"/>
      <c r="AI493" s="958"/>
      <c r="AJ493" s="958"/>
      <c r="AK493" s="854"/>
      <c r="AL493" s="854"/>
      <c r="AM493" s="854"/>
      <c r="AN493" s="854"/>
      <c r="AO493" s="854"/>
      <c r="AP493" s="854"/>
      <c r="AQ493" s="854"/>
      <c r="AR493" s="907">
        <v>3029457</v>
      </c>
      <c r="AS493" s="908"/>
      <c r="AT493" s="908"/>
      <c r="AU493" s="908"/>
      <c r="AV493" s="908"/>
      <c r="AW493" s="908"/>
      <c r="AX493" s="908"/>
      <c r="AY493" s="908"/>
      <c r="AZ493" s="908"/>
      <c r="BA493" s="908"/>
      <c r="BB493" s="909"/>
    </row>
    <row r="494" spans="1:54" ht="12.6" customHeight="1" x14ac:dyDescent="0.25">
      <c r="A494" s="959" t="s">
        <v>1738</v>
      </c>
      <c r="B494" s="960"/>
      <c r="C494" s="960"/>
      <c r="D494" s="960"/>
      <c r="E494" s="960"/>
      <c r="F494" s="960"/>
      <c r="G494" s="960"/>
      <c r="H494" s="960"/>
      <c r="I494" s="960"/>
      <c r="J494" s="960"/>
      <c r="K494" s="961"/>
      <c r="L494" s="962"/>
      <c r="M494" s="962"/>
      <c r="N494" s="962"/>
      <c r="O494" s="962"/>
      <c r="P494" s="958"/>
      <c r="Q494" s="958"/>
      <c r="R494" s="958"/>
      <c r="S494" s="958"/>
      <c r="T494" s="958"/>
      <c r="U494" s="958"/>
      <c r="V494" s="958"/>
      <c r="W494" s="958"/>
      <c r="X494" s="958"/>
      <c r="Y494" s="958"/>
      <c r="Z494" s="958"/>
      <c r="AA494" s="958"/>
      <c r="AB494" s="958"/>
      <c r="AC494" s="958"/>
      <c r="AD494" s="958"/>
      <c r="AE494" s="958"/>
      <c r="AF494" s="958"/>
      <c r="AG494" s="958"/>
      <c r="AH494" s="958"/>
      <c r="AI494" s="958"/>
      <c r="AJ494" s="958"/>
      <c r="AK494" s="854"/>
      <c r="AL494" s="854"/>
      <c r="AM494" s="854"/>
      <c r="AN494" s="854"/>
      <c r="AO494" s="854"/>
      <c r="AP494" s="854"/>
      <c r="AQ494" s="854"/>
      <c r="AR494" s="910"/>
      <c r="AS494" s="911"/>
      <c r="AT494" s="911"/>
      <c r="AU494" s="911"/>
      <c r="AV494" s="911"/>
      <c r="AW494" s="911"/>
      <c r="AX494" s="911"/>
      <c r="AY494" s="911"/>
      <c r="AZ494" s="911"/>
      <c r="BA494" s="911"/>
      <c r="BB494" s="912"/>
    </row>
    <row r="495" spans="1:54" ht="12.6" customHeight="1" x14ac:dyDescent="0.25">
      <c r="A495" s="1049" t="s">
        <v>1737</v>
      </c>
      <c r="B495" s="1050"/>
      <c r="C495" s="1050"/>
      <c r="D495" s="1050"/>
      <c r="E495" s="1050"/>
      <c r="F495" s="1050"/>
      <c r="G495" s="1050"/>
      <c r="H495" s="1050"/>
      <c r="I495" s="1050"/>
      <c r="J495" s="1050"/>
      <c r="K495" s="1051"/>
      <c r="L495" s="957" t="s">
        <v>913</v>
      </c>
      <c r="M495" s="957"/>
      <c r="N495" s="957"/>
      <c r="O495" s="957"/>
      <c r="P495" s="958">
        <v>1020587</v>
      </c>
      <c r="Q495" s="958"/>
      <c r="R495" s="958"/>
      <c r="S495" s="958"/>
      <c r="T495" s="958"/>
      <c r="U495" s="958"/>
      <c r="V495" s="958"/>
      <c r="W495" s="958">
        <v>3053370</v>
      </c>
      <c r="X495" s="958"/>
      <c r="Y495" s="958"/>
      <c r="Z495" s="958"/>
      <c r="AA495" s="958"/>
      <c r="AB495" s="958"/>
      <c r="AC495" s="958"/>
      <c r="AD495" s="958">
        <v>1044500</v>
      </c>
      <c r="AE495" s="958"/>
      <c r="AF495" s="958"/>
      <c r="AG495" s="958"/>
      <c r="AH495" s="958"/>
      <c r="AI495" s="958"/>
      <c r="AJ495" s="958"/>
      <c r="AK495" s="854"/>
      <c r="AL495" s="854"/>
      <c r="AM495" s="854"/>
      <c r="AN495" s="854"/>
      <c r="AO495" s="854"/>
      <c r="AP495" s="854"/>
      <c r="AQ495" s="854"/>
      <c r="AR495" s="907">
        <v>3029457</v>
      </c>
      <c r="AS495" s="908"/>
      <c r="AT495" s="908"/>
      <c r="AU495" s="908"/>
      <c r="AV495" s="908"/>
      <c r="AW495" s="908"/>
      <c r="AX495" s="908"/>
      <c r="AY495" s="908"/>
      <c r="AZ495" s="908"/>
      <c r="BA495" s="908"/>
      <c r="BB495" s="909"/>
    </row>
    <row r="496" spans="1:54" ht="12.6" customHeight="1" x14ac:dyDescent="0.25">
      <c r="A496" s="1052" t="s">
        <v>1736</v>
      </c>
      <c r="B496" s="1053"/>
      <c r="C496" s="1053"/>
      <c r="D496" s="1053"/>
      <c r="E496" s="1053"/>
      <c r="F496" s="1053"/>
      <c r="G496" s="1053"/>
      <c r="H496" s="1053"/>
      <c r="I496" s="1053"/>
      <c r="J496" s="1053"/>
      <c r="K496" s="1054"/>
      <c r="L496" s="957"/>
      <c r="M496" s="957"/>
      <c r="N496" s="957"/>
      <c r="O496" s="957"/>
      <c r="P496" s="958"/>
      <c r="Q496" s="958"/>
      <c r="R496" s="958"/>
      <c r="S496" s="958"/>
      <c r="T496" s="958"/>
      <c r="U496" s="958"/>
      <c r="V496" s="958"/>
      <c r="W496" s="958"/>
      <c r="X496" s="958"/>
      <c r="Y496" s="958"/>
      <c r="Z496" s="958"/>
      <c r="AA496" s="958"/>
      <c r="AB496" s="958"/>
      <c r="AC496" s="958"/>
      <c r="AD496" s="958"/>
      <c r="AE496" s="958"/>
      <c r="AF496" s="958"/>
      <c r="AG496" s="958"/>
      <c r="AH496" s="958"/>
      <c r="AI496" s="958"/>
      <c r="AJ496" s="958"/>
      <c r="AK496" s="854"/>
      <c r="AL496" s="854"/>
      <c r="AM496" s="854"/>
      <c r="AN496" s="854"/>
      <c r="AO496" s="854"/>
      <c r="AP496" s="854"/>
      <c r="AQ496" s="854"/>
      <c r="AR496" s="910"/>
      <c r="AS496" s="911"/>
      <c r="AT496" s="911"/>
      <c r="AU496" s="911"/>
      <c r="AV496" s="911"/>
      <c r="AW496" s="911"/>
      <c r="AX496" s="911"/>
      <c r="AY496" s="911"/>
      <c r="AZ496" s="911"/>
      <c r="BA496" s="911"/>
      <c r="BB496" s="912"/>
    </row>
    <row r="497" spans="1:54" ht="12.6" customHeight="1" x14ac:dyDescent="0.25">
      <c r="A497" s="623" t="s">
        <v>1735</v>
      </c>
    </row>
    <row r="498" spans="1:54" ht="15" customHeight="1" x14ac:dyDescent="0.25">
      <c r="A498" s="803"/>
      <c r="B498" s="804"/>
      <c r="C498" s="804"/>
      <c r="D498" s="804"/>
      <c r="E498" s="804"/>
      <c r="F498" s="804"/>
      <c r="G498" s="804"/>
      <c r="H498" s="804"/>
      <c r="I498" s="804"/>
      <c r="J498" s="804"/>
      <c r="K498" s="804"/>
      <c r="L498" s="804"/>
      <c r="M498" s="804"/>
      <c r="N498" s="804"/>
      <c r="O498" s="804"/>
      <c r="P498" s="804"/>
      <c r="Q498" s="804"/>
      <c r="R498" s="804"/>
      <c r="S498" s="804"/>
      <c r="T498" s="804"/>
      <c r="U498" s="804"/>
      <c r="V498" s="804"/>
      <c r="W498" s="804"/>
      <c r="X498" s="804"/>
      <c r="Y498" s="804"/>
      <c r="Z498" s="804"/>
      <c r="AA498" s="804"/>
      <c r="AB498" s="804"/>
      <c r="AC498" s="804"/>
      <c r="AD498" s="804"/>
      <c r="AE498" s="804"/>
      <c r="AF498" s="804"/>
      <c r="AG498" s="804"/>
      <c r="AH498" s="804"/>
      <c r="AI498" s="804"/>
      <c r="AJ498" s="804"/>
      <c r="AK498" s="804"/>
      <c r="AL498" s="804"/>
      <c r="AM498" s="804"/>
      <c r="AN498" s="804"/>
      <c r="AO498" s="804"/>
      <c r="AP498" s="804"/>
      <c r="AQ498" s="804"/>
      <c r="AR498" s="804"/>
      <c r="AS498" s="804"/>
      <c r="AT498" s="804"/>
      <c r="AU498" s="804"/>
      <c r="AV498" s="804"/>
      <c r="AW498" s="804"/>
      <c r="AX498" s="804"/>
      <c r="AY498" s="804"/>
      <c r="AZ498" s="804"/>
      <c r="BA498" s="804"/>
      <c r="BB498" s="805"/>
    </row>
    <row r="499" spans="1:54" ht="15" customHeight="1" x14ac:dyDescent="0.25">
      <c r="A499" s="806"/>
      <c r="B499" s="807"/>
      <c r="C499" s="807"/>
      <c r="D499" s="807"/>
      <c r="E499" s="807"/>
      <c r="F499" s="807"/>
      <c r="G499" s="807"/>
      <c r="H499" s="807"/>
      <c r="I499" s="807"/>
      <c r="J499" s="807"/>
      <c r="K499" s="807"/>
      <c r="L499" s="807"/>
      <c r="M499" s="807"/>
      <c r="N499" s="807"/>
      <c r="O499" s="807"/>
      <c r="P499" s="807"/>
      <c r="Q499" s="807"/>
      <c r="R499" s="807"/>
      <c r="S499" s="807"/>
      <c r="T499" s="807"/>
      <c r="U499" s="807"/>
      <c r="V499" s="807"/>
      <c r="W499" s="807"/>
      <c r="X499" s="807"/>
      <c r="Y499" s="807"/>
      <c r="Z499" s="807"/>
      <c r="AA499" s="807"/>
      <c r="AB499" s="807"/>
      <c r="AC499" s="807"/>
      <c r="AD499" s="807"/>
      <c r="AE499" s="807"/>
      <c r="AF499" s="807"/>
      <c r="AG499" s="807"/>
      <c r="AH499" s="807"/>
      <c r="AI499" s="807"/>
      <c r="AJ499" s="807"/>
      <c r="AK499" s="807"/>
      <c r="AL499" s="807"/>
      <c r="AM499" s="807"/>
      <c r="AN499" s="807"/>
      <c r="AO499" s="807"/>
      <c r="AP499" s="807"/>
      <c r="AQ499" s="807"/>
      <c r="AR499" s="807"/>
      <c r="AS499" s="807"/>
      <c r="AT499" s="807"/>
      <c r="AU499" s="807"/>
      <c r="AV499" s="807"/>
      <c r="AW499" s="807"/>
      <c r="AX499" s="807"/>
      <c r="AY499" s="807"/>
      <c r="AZ499" s="807"/>
      <c r="BA499" s="807"/>
      <c r="BB499" s="808"/>
    </row>
    <row r="500" spans="1:54" s="593" customFormat="1" ht="12" customHeight="1" x14ac:dyDescent="0.25"/>
    <row r="501" spans="1:54" ht="12.6" customHeight="1" x14ac:dyDescent="0.25">
      <c r="A501" s="623" t="s">
        <v>1734</v>
      </c>
    </row>
    <row r="502" spans="1:54" ht="12.6" customHeight="1" x14ac:dyDescent="0.25">
      <c r="A502" s="624"/>
      <c r="B502" s="625"/>
      <c r="C502" s="625"/>
      <c r="D502" s="625"/>
      <c r="E502" s="625"/>
      <c r="F502" s="625"/>
      <c r="G502" s="625"/>
      <c r="H502" s="625"/>
      <c r="I502" s="625"/>
      <c r="J502" s="625"/>
      <c r="K502" s="625"/>
      <c r="L502" s="625"/>
      <c r="M502" s="640"/>
      <c r="N502" s="624"/>
      <c r="O502" s="625"/>
      <c r="P502" s="625"/>
      <c r="Q502" s="625"/>
      <c r="R502" s="625"/>
      <c r="S502" s="640"/>
      <c r="T502" s="624"/>
      <c r="U502" s="625"/>
      <c r="V502" s="625"/>
      <c r="W502" s="625"/>
      <c r="X502" s="625"/>
      <c r="Y502" s="625"/>
      <c r="Z502" s="640"/>
      <c r="AA502" s="624"/>
      <c r="AB502" s="625"/>
      <c r="AC502" s="625"/>
      <c r="AD502" s="625"/>
      <c r="AE502" s="625"/>
      <c r="AF502" s="625"/>
      <c r="AG502" s="640"/>
      <c r="AH502" s="790" t="s">
        <v>1733</v>
      </c>
      <c r="AI502" s="791"/>
      <c r="AJ502" s="791"/>
      <c r="AK502" s="791"/>
      <c r="AL502" s="791"/>
      <c r="AM502" s="791"/>
      <c r="AN502" s="791"/>
      <c r="AO502" s="791"/>
      <c r="AP502" s="792"/>
      <c r="AQ502" s="624"/>
      <c r="AR502" s="625"/>
      <c r="AS502" s="625"/>
      <c r="AT502" s="625"/>
      <c r="AU502" s="625"/>
      <c r="AV502" s="625"/>
      <c r="AW502" s="625"/>
      <c r="AX502" s="625"/>
      <c r="AY502" s="625"/>
      <c r="AZ502" s="625"/>
      <c r="BA502" s="625"/>
      <c r="BB502" s="640"/>
    </row>
    <row r="503" spans="1:54" ht="12.6" customHeight="1" x14ac:dyDescent="0.25">
      <c r="A503" s="626"/>
      <c r="B503" s="627"/>
      <c r="C503" s="627"/>
      <c r="D503" s="627"/>
      <c r="E503" s="627"/>
      <c r="F503" s="627"/>
      <c r="G503" s="627"/>
      <c r="H503" s="627"/>
      <c r="I503" s="627"/>
      <c r="J503" s="627"/>
      <c r="K503" s="627"/>
      <c r="L503" s="627"/>
      <c r="M503" s="641"/>
      <c r="N503" s="787" t="s">
        <v>1524</v>
      </c>
      <c r="O503" s="788"/>
      <c r="P503" s="788"/>
      <c r="Q503" s="788"/>
      <c r="R503" s="788"/>
      <c r="S503" s="789"/>
      <c r="T503" s="626"/>
      <c r="U503" s="627"/>
      <c r="V503" s="627"/>
      <c r="W503" s="627"/>
      <c r="X503" s="627"/>
      <c r="Y503" s="627"/>
      <c r="Z503" s="641"/>
      <c r="AA503" s="626"/>
      <c r="AB503" s="627"/>
      <c r="AC503" s="627"/>
      <c r="AD503" s="627"/>
      <c r="AE503" s="627"/>
      <c r="AF503" s="627"/>
      <c r="AG503" s="641"/>
      <c r="AH503" s="787" t="s">
        <v>1476</v>
      </c>
      <c r="AI503" s="788"/>
      <c r="AJ503" s="788"/>
      <c r="AK503" s="788"/>
      <c r="AL503" s="788"/>
      <c r="AM503" s="788"/>
      <c r="AN503" s="788"/>
      <c r="AO503" s="788"/>
      <c r="AP503" s="789"/>
      <c r="AQ503" s="787" t="s">
        <v>1524</v>
      </c>
      <c r="AR503" s="788"/>
      <c r="AS503" s="788"/>
      <c r="AT503" s="788"/>
      <c r="AU503" s="788"/>
      <c r="AV503" s="788"/>
      <c r="AW503" s="788"/>
      <c r="AX503" s="788"/>
      <c r="AY503" s="788"/>
      <c r="AZ503" s="788"/>
      <c r="BA503" s="788"/>
      <c r="BB503" s="789"/>
    </row>
    <row r="504" spans="1:54" ht="12.6" customHeight="1" x14ac:dyDescent="0.25">
      <c r="A504" s="787" t="s">
        <v>1490</v>
      </c>
      <c r="B504" s="788"/>
      <c r="C504" s="788"/>
      <c r="D504" s="788"/>
      <c r="E504" s="788"/>
      <c r="F504" s="788"/>
      <c r="G504" s="788"/>
      <c r="H504" s="788"/>
      <c r="I504" s="788"/>
      <c r="J504" s="788"/>
      <c r="K504" s="788"/>
      <c r="L504" s="788"/>
      <c r="M504" s="789"/>
      <c r="N504" s="787" t="s">
        <v>1665</v>
      </c>
      <c r="O504" s="788"/>
      <c r="P504" s="788"/>
      <c r="Q504" s="788"/>
      <c r="R504" s="788"/>
      <c r="S504" s="789"/>
      <c r="T504" s="787" t="s">
        <v>1732</v>
      </c>
      <c r="U504" s="788"/>
      <c r="V504" s="788"/>
      <c r="W504" s="788"/>
      <c r="X504" s="788"/>
      <c r="Y504" s="788"/>
      <c r="Z504" s="789"/>
      <c r="AA504" s="787" t="s">
        <v>1731</v>
      </c>
      <c r="AB504" s="788"/>
      <c r="AC504" s="788"/>
      <c r="AD504" s="788"/>
      <c r="AE504" s="788"/>
      <c r="AF504" s="788"/>
      <c r="AG504" s="789"/>
      <c r="AH504" s="787" t="s">
        <v>1730</v>
      </c>
      <c r="AI504" s="788"/>
      <c r="AJ504" s="788"/>
      <c r="AK504" s="788"/>
      <c r="AL504" s="788"/>
      <c r="AM504" s="788"/>
      <c r="AN504" s="788"/>
      <c r="AO504" s="788"/>
      <c r="AP504" s="789"/>
      <c r="AQ504" s="787" t="s">
        <v>1521</v>
      </c>
      <c r="AR504" s="788"/>
      <c r="AS504" s="788"/>
      <c r="AT504" s="788"/>
      <c r="AU504" s="788"/>
      <c r="AV504" s="788"/>
      <c r="AW504" s="788"/>
      <c r="AX504" s="788"/>
      <c r="AY504" s="788"/>
      <c r="AZ504" s="788"/>
      <c r="BA504" s="788"/>
      <c r="BB504" s="789"/>
    </row>
    <row r="505" spans="1:54" ht="12.6" customHeight="1" x14ac:dyDescent="0.25">
      <c r="A505" s="626"/>
      <c r="B505" s="627"/>
      <c r="C505" s="627"/>
      <c r="D505" s="627"/>
      <c r="E505" s="627"/>
      <c r="F505" s="627"/>
      <c r="G505" s="627"/>
      <c r="H505" s="627"/>
      <c r="I505" s="627"/>
      <c r="J505" s="627"/>
      <c r="K505" s="627"/>
      <c r="L505" s="627"/>
      <c r="M505" s="641"/>
      <c r="N505" s="787" t="s">
        <v>1520</v>
      </c>
      <c r="O505" s="788"/>
      <c r="P505" s="788"/>
      <c r="Q505" s="788"/>
      <c r="R505" s="788"/>
      <c r="S505" s="789"/>
      <c r="T505" s="787" t="s">
        <v>1648</v>
      </c>
      <c r="U505" s="788"/>
      <c r="V505" s="788"/>
      <c r="W505" s="788"/>
      <c r="X505" s="788"/>
      <c r="Y505" s="788"/>
      <c r="Z505" s="789"/>
      <c r="AA505" s="787" t="s">
        <v>1648</v>
      </c>
      <c r="AB505" s="788"/>
      <c r="AC505" s="788"/>
      <c r="AD505" s="788"/>
      <c r="AE505" s="788"/>
      <c r="AF505" s="788"/>
      <c r="AG505" s="789"/>
      <c r="AH505" s="787" t="s">
        <v>1729</v>
      </c>
      <c r="AI505" s="788"/>
      <c r="AJ505" s="788"/>
      <c r="AK505" s="788"/>
      <c r="AL505" s="788"/>
      <c r="AM505" s="788"/>
      <c r="AN505" s="788"/>
      <c r="AO505" s="788"/>
      <c r="AP505" s="789"/>
      <c r="AQ505" s="787" t="s">
        <v>1520</v>
      </c>
      <c r="AR505" s="788"/>
      <c r="AS505" s="788"/>
      <c r="AT505" s="788"/>
      <c r="AU505" s="788"/>
      <c r="AV505" s="788"/>
      <c r="AW505" s="788"/>
      <c r="AX505" s="788"/>
      <c r="AY505" s="788"/>
      <c r="AZ505" s="788"/>
      <c r="BA505" s="788"/>
      <c r="BB505" s="789"/>
    </row>
    <row r="506" spans="1:54" ht="12.6" customHeight="1" x14ac:dyDescent="0.25">
      <c r="A506" s="626"/>
      <c r="B506" s="627"/>
      <c r="C506" s="627"/>
      <c r="D506" s="627"/>
      <c r="E506" s="627"/>
      <c r="F506" s="627"/>
      <c r="G506" s="627"/>
      <c r="H506" s="627"/>
      <c r="I506" s="627"/>
      <c r="J506" s="627"/>
      <c r="K506" s="627"/>
      <c r="L506" s="627"/>
      <c r="M506" s="641"/>
      <c r="N506" s="787" t="s">
        <v>1519</v>
      </c>
      <c r="O506" s="788"/>
      <c r="P506" s="788"/>
      <c r="Q506" s="788"/>
      <c r="R506" s="788"/>
      <c r="S506" s="789"/>
      <c r="T506" s="626"/>
      <c r="U506" s="627"/>
      <c r="V506" s="627"/>
      <c r="W506" s="627"/>
      <c r="X506" s="627"/>
      <c r="Y506" s="627"/>
      <c r="Z506" s="641"/>
      <c r="AA506" s="626"/>
      <c r="AB506" s="627"/>
      <c r="AC506" s="627"/>
      <c r="AD506" s="627"/>
      <c r="AE506" s="627"/>
      <c r="AF506" s="627"/>
      <c r="AG506" s="641"/>
      <c r="AH506" s="787" t="s">
        <v>1728</v>
      </c>
      <c r="AI506" s="788"/>
      <c r="AJ506" s="788"/>
      <c r="AK506" s="788"/>
      <c r="AL506" s="788"/>
      <c r="AM506" s="788"/>
      <c r="AN506" s="788"/>
      <c r="AO506" s="788"/>
      <c r="AP506" s="789"/>
      <c r="AQ506" s="787" t="s">
        <v>1519</v>
      </c>
      <c r="AR506" s="788"/>
      <c r="AS506" s="788"/>
      <c r="AT506" s="788"/>
      <c r="AU506" s="788"/>
      <c r="AV506" s="788"/>
      <c r="AW506" s="788"/>
      <c r="AX506" s="788"/>
      <c r="AY506" s="788"/>
      <c r="AZ506" s="788"/>
      <c r="BA506" s="788"/>
      <c r="BB506" s="789"/>
    </row>
    <row r="507" spans="1:54" ht="12.6" customHeight="1" x14ac:dyDescent="0.25">
      <c r="A507" s="784" t="s">
        <v>800</v>
      </c>
      <c r="B507" s="785"/>
      <c r="C507" s="785"/>
      <c r="D507" s="785"/>
      <c r="E507" s="785"/>
      <c r="F507" s="785"/>
      <c r="G507" s="785"/>
      <c r="H507" s="785"/>
      <c r="I507" s="785"/>
      <c r="J507" s="785"/>
      <c r="K507" s="785"/>
      <c r="L507" s="785"/>
      <c r="M507" s="786"/>
      <c r="N507" s="784" t="s">
        <v>801</v>
      </c>
      <c r="O507" s="785"/>
      <c r="P507" s="785"/>
      <c r="Q507" s="785"/>
      <c r="R507" s="785"/>
      <c r="S507" s="786"/>
      <c r="T507" s="784" t="s">
        <v>802</v>
      </c>
      <c r="U507" s="785"/>
      <c r="V507" s="785"/>
      <c r="W507" s="785"/>
      <c r="X507" s="785"/>
      <c r="Y507" s="785"/>
      <c r="Z507" s="786"/>
      <c r="AA507" s="784" t="s">
        <v>477</v>
      </c>
      <c r="AB507" s="785"/>
      <c r="AC507" s="785"/>
      <c r="AD507" s="785"/>
      <c r="AE507" s="785"/>
      <c r="AF507" s="785"/>
      <c r="AG507" s="786"/>
      <c r="AH507" s="784" t="s">
        <v>478</v>
      </c>
      <c r="AI507" s="785"/>
      <c r="AJ507" s="785"/>
      <c r="AK507" s="785"/>
      <c r="AL507" s="785"/>
      <c r="AM507" s="785"/>
      <c r="AN507" s="785"/>
      <c r="AO507" s="785"/>
      <c r="AP507" s="786"/>
      <c r="AQ507" s="784" t="s">
        <v>481</v>
      </c>
      <c r="AR507" s="785"/>
      <c r="AS507" s="785"/>
      <c r="AT507" s="785"/>
      <c r="AU507" s="785"/>
      <c r="AV507" s="785"/>
      <c r="AW507" s="785"/>
      <c r="AX507" s="785"/>
      <c r="AY507" s="785"/>
      <c r="AZ507" s="785"/>
      <c r="BA507" s="785"/>
      <c r="BB507" s="786"/>
    </row>
    <row r="508" spans="1:54" ht="12.6" customHeight="1" x14ac:dyDescent="0.25">
      <c r="A508" s="918" t="s">
        <v>2107</v>
      </c>
      <c r="B508" s="919"/>
      <c r="C508" s="919"/>
      <c r="D508" s="919"/>
      <c r="E508" s="919"/>
      <c r="F508" s="919"/>
      <c r="G508" s="919"/>
      <c r="H508" s="919"/>
      <c r="I508" s="919"/>
      <c r="J508" s="919"/>
      <c r="K508" s="919"/>
      <c r="L508" s="919"/>
      <c r="M508" s="919"/>
      <c r="N508" s="859"/>
      <c r="O508" s="859"/>
      <c r="P508" s="859"/>
      <c r="Q508" s="859"/>
      <c r="R508" s="859"/>
      <c r="S508" s="859"/>
      <c r="T508" s="859"/>
      <c r="U508" s="859"/>
      <c r="V508" s="859"/>
      <c r="W508" s="859"/>
      <c r="X508" s="859"/>
      <c r="Y508" s="859"/>
      <c r="Z508" s="859"/>
      <c r="AA508" s="859"/>
      <c r="AB508" s="859"/>
      <c r="AC508" s="859"/>
      <c r="AD508" s="859"/>
      <c r="AE508" s="859"/>
      <c r="AF508" s="859"/>
      <c r="AG508" s="859"/>
      <c r="AH508" s="859"/>
      <c r="AI508" s="859"/>
      <c r="AJ508" s="859"/>
      <c r="AK508" s="859"/>
      <c r="AL508" s="859"/>
      <c r="AM508" s="859"/>
      <c r="AN508" s="859"/>
      <c r="AO508" s="859"/>
      <c r="AP508" s="859"/>
      <c r="AQ508" s="793"/>
      <c r="AR508" s="794"/>
      <c r="AS508" s="794"/>
      <c r="AT508" s="794"/>
      <c r="AU508" s="794"/>
      <c r="AV508" s="794"/>
      <c r="AW508" s="794"/>
      <c r="AX508" s="794"/>
      <c r="AY508" s="794"/>
      <c r="AZ508" s="794"/>
      <c r="BA508" s="794"/>
      <c r="BB508" s="795"/>
    </row>
    <row r="509" spans="1:54" ht="12.6" customHeight="1" x14ac:dyDescent="0.25">
      <c r="A509" s="1043" t="s">
        <v>2110</v>
      </c>
      <c r="B509" s="1044"/>
      <c r="C509" s="1044"/>
      <c r="D509" s="1044"/>
      <c r="E509" s="1044"/>
      <c r="F509" s="1044"/>
      <c r="G509" s="1044"/>
      <c r="H509" s="1044"/>
      <c r="I509" s="1044"/>
      <c r="J509" s="1044"/>
      <c r="K509" s="1044"/>
      <c r="L509" s="1044"/>
      <c r="M509" s="1045"/>
      <c r="N509" s="854"/>
      <c r="O509" s="854"/>
      <c r="P509" s="854"/>
      <c r="Q509" s="854"/>
      <c r="R509" s="854"/>
      <c r="S509" s="854"/>
      <c r="T509" s="854"/>
      <c r="U509" s="854"/>
      <c r="V509" s="854"/>
      <c r="W509" s="854"/>
      <c r="X509" s="854"/>
      <c r="Y509" s="854"/>
      <c r="Z509" s="854"/>
      <c r="AA509" s="854"/>
      <c r="AB509" s="854"/>
      <c r="AC509" s="854"/>
      <c r="AD509" s="854"/>
      <c r="AE509" s="854"/>
      <c r="AF509" s="854"/>
      <c r="AG509" s="854"/>
      <c r="AH509" s="854"/>
      <c r="AI509" s="854"/>
      <c r="AJ509" s="854"/>
      <c r="AK509" s="854"/>
      <c r="AL509" s="854"/>
      <c r="AM509" s="854"/>
      <c r="AN509" s="854"/>
      <c r="AO509" s="854"/>
      <c r="AP509" s="854"/>
      <c r="AQ509" s="796"/>
      <c r="AR509" s="797"/>
      <c r="AS509" s="797"/>
      <c r="AT509" s="797"/>
      <c r="AU509" s="797"/>
      <c r="AV509" s="797"/>
      <c r="AW509" s="797"/>
      <c r="AX509" s="797"/>
      <c r="AY509" s="797"/>
      <c r="AZ509" s="797"/>
      <c r="BA509" s="797"/>
      <c r="BB509" s="798"/>
    </row>
    <row r="510" spans="1:54" ht="14.25" customHeight="1" x14ac:dyDescent="0.25">
      <c r="A510" s="902"/>
      <c r="B510" s="903"/>
      <c r="C510" s="903"/>
      <c r="D510" s="903"/>
      <c r="E510" s="903"/>
      <c r="F510" s="903"/>
      <c r="G510" s="903"/>
      <c r="H510" s="903"/>
      <c r="I510" s="903"/>
      <c r="J510" s="903"/>
      <c r="K510" s="903"/>
      <c r="L510" s="903"/>
      <c r="M510" s="904"/>
      <c r="N510" s="854"/>
      <c r="O510" s="854"/>
      <c r="P510" s="854"/>
      <c r="Q510" s="854"/>
      <c r="R510" s="854"/>
      <c r="S510" s="854"/>
      <c r="T510" s="854"/>
      <c r="U510" s="854"/>
      <c r="V510" s="854"/>
      <c r="W510" s="854"/>
      <c r="X510" s="854"/>
      <c r="Y510" s="854"/>
      <c r="Z510" s="854"/>
      <c r="AA510" s="854"/>
      <c r="AB510" s="854"/>
      <c r="AC510" s="854"/>
      <c r="AD510" s="854"/>
      <c r="AE510" s="854"/>
      <c r="AF510" s="854"/>
      <c r="AG510" s="854"/>
      <c r="AH510" s="854"/>
      <c r="AI510" s="854"/>
      <c r="AJ510" s="854"/>
      <c r="AK510" s="854"/>
      <c r="AL510" s="854"/>
      <c r="AM510" s="854"/>
      <c r="AN510" s="854"/>
      <c r="AO510" s="854"/>
      <c r="AP510" s="854"/>
      <c r="AQ510" s="799"/>
      <c r="AR510" s="800"/>
      <c r="AS510" s="800"/>
      <c r="AT510" s="800"/>
      <c r="AU510" s="800"/>
      <c r="AV510" s="800"/>
      <c r="AW510" s="800"/>
      <c r="AX510" s="800"/>
      <c r="AY510" s="800"/>
      <c r="AZ510" s="800"/>
      <c r="BA510" s="800"/>
      <c r="BB510" s="801"/>
    </row>
    <row r="511" spans="1:54" ht="12.6" customHeight="1" x14ac:dyDescent="0.25">
      <c r="A511" s="1046" t="s">
        <v>18</v>
      </c>
      <c r="B511" s="1047"/>
      <c r="C511" s="1047"/>
      <c r="D511" s="1047"/>
      <c r="E511" s="1047"/>
      <c r="F511" s="1047"/>
      <c r="G511" s="1047"/>
      <c r="H511" s="1047"/>
      <c r="I511" s="1047"/>
      <c r="J511" s="1047"/>
      <c r="K511" s="1047"/>
      <c r="L511" s="1047"/>
      <c r="M511" s="1048"/>
      <c r="N511" s="866"/>
      <c r="O511" s="867"/>
      <c r="P511" s="867"/>
      <c r="Q511" s="867"/>
      <c r="R511" s="867"/>
      <c r="S511" s="868"/>
      <c r="T511" s="866"/>
      <c r="U511" s="867"/>
      <c r="V511" s="867"/>
      <c r="W511" s="867"/>
      <c r="X511" s="867"/>
      <c r="Y511" s="867"/>
      <c r="Z511" s="868"/>
      <c r="AA511" s="866"/>
      <c r="AB511" s="867"/>
      <c r="AC511" s="867"/>
      <c r="AD511" s="867"/>
      <c r="AE511" s="867"/>
      <c r="AF511" s="867"/>
      <c r="AG511" s="868"/>
      <c r="AH511" s="866"/>
      <c r="AI511" s="867"/>
      <c r="AJ511" s="867"/>
      <c r="AK511" s="867"/>
      <c r="AL511" s="867"/>
      <c r="AM511" s="867"/>
      <c r="AN511" s="867"/>
      <c r="AO511" s="867"/>
      <c r="AP511" s="868"/>
      <c r="AQ511" s="866"/>
      <c r="AR511" s="867"/>
      <c r="AS511" s="867"/>
      <c r="AT511" s="867"/>
      <c r="AU511" s="867"/>
      <c r="AV511" s="867"/>
      <c r="AW511" s="867"/>
      <c r="AX511" s="867"/>
      <c r="AY511" s="867"/>
      <c r="AZ511" s="867"/>
      <c r="BA511" s="867"/>
      <c r="BB511" s="868"/>
    </row>
    <row r="512" spans="1:54" ht="12.6" customHeight="1" x14ac:dyDescent="0.25">
      <c r="A512" s="1039" t="s">
        <v>489</v>
      </c>
      <c r="B512" s="1040"/>
      <c r="C512" s="1040"/>
      <c r="D512" s="1040"/>
      <c r="E512" s="1040"/>
      <c r="F512" s="1040"/>
      <c r="G512" s="1040"/>
      <c r="H512" s="1040"/>
      <c r="I512" s="1040"/>
      <c r="J512" s="1040"/>
      <c r="K512" s="1040"/>
      <c r="L512" s="1040"/>
      <c r="M512" s="1041"/>
      <c r="N512" s="866"/>
      <c r="O512" s="867"/>
      <c r="P512" s="867"/>
      <c r="Q512" s="867"/>
      <c r="R512" s="867"/>
      <c r="S512" s="868"/>
      <c r="T512" s="866"/>
      <c r="U512" s="867"/>
      <c r="V512" s="867"/>
      <c r="W512" s="867"/>
      <c r="X512" s="867"/>
      <c r="Y512" s="867"/>
      <c r="Z512" s="868"/>
      <c r="AA512" s="866"/>
      <c r="AB512" s="867"/>
      <c r="AC512" s="867"/>
      <c r="AD512" s="867"/>
      <c r="AE512" s="867"/>
      <c r="AF512" s="867"/>
      <c r="AG512" s="868"/>
      <c r="AH512" s="866"/>
      <c r="AI512" s="867"/>
      <c r="AJ512" s="867"/>
      <c r="AK512" s="867"/>
      <c r="AL512" s="867"/>
      <c r="AM512" s="867"/>
      <c r="AN512" s="867"/>
      <c r="AO512" s="867"/>
      <c r="AP512" s="868"/>
      <c r="AQ512" s="866"/>
      <c r="AR512" s="867"/>
      <c r="AS512" s="867"/>
      <c r="AT512" s="867"/>
      <c r="AU512" s="867"/>
      <c r="AV512" s="867"/>
      <c r="AW512" s="867"/>
      <c r="AX512" s="867"/>
      <c r="AY512" s="867"/>
      <c r="AZ512" s="867"/>
      <c r="BA512" s="867"/>
      <c r="BB512" s="868"/>
    </row>
    <row r="513" spans="1:54" ht="12.6" customHeight="1" x14ac:dyDescent="0.25">
      <c r="A513" s="1043" t="s">
        <v>2108</v>
      </c>
      <c r="B513" s="1044"/>
      <c r="C513" s="1044"/>
      <c r="D513" s="1044"/>
      <c r="E513" s="1044"/>
      <c r="F513" s="1044"/>
      <c r="G513" s="1044"/>
      <c r="H513" s="1044"/>
      <c r="I513" s="1044"/>
      <c r="J513" s="1044"/>
      <c r="K513" s="1044"/>
      <c r="L513" s="1044"/>
      <c r="M513" s="1045"/>
      <c r="N513" s="854"/>
      <c r="O513" s="854"/>
      <c r="P513" s="854"/>
      <c r="Q513" s="854"/>
      <c r="R513" s="854"/>
      <c r="S513" s="854"/>
      <c r="T513" s="854"/>
      <c r="U513" s="854"/>
      <c r="V513" s="854"/>
      <c r="W513" s="854"/>
      <c r="X513" s="854"/>
      <c r="Y513" s="854"/>
      <c r="Z513" s="854"/>
      <c r="AA513" s="854"/>
      <c r="AB513" s="854"/>
      <c r="AC513" s="854"/>
      <c r="AD513" s="854"/>
      <c r="AE513" s="854"/>
      <c r="AF513" s="854"/>
      <c r="AG513" s="854"/>
      <c r="AH513" s="854"/>
      <c r="AI513" s="854"/>
      <c r="AJ513" s="854"/>
      <c r="AK513" s="854"/>
      <c r="AL513" s="854"/>
      <c r="AM513" s="854"/>
      <c r="AN513" s="854"/>
      <c r="AO513" s="854"/>
      <c r="AP513" s="854"/>
      <c r="AQ513" s="796"/>
      <c r="AR513" s="797"/>
      <c r="AS513" s="797"/>
      <c r="AT513" s="797"/>
      <c r="AU513" s="797"/>
      <c r="AV513" s="797"/>
      <c r="AW513" s="797"/>
      <c r="AX513" s="797"/>
      <c r="AY513" s="797"/>
      <c r="AZ513" s="797"/>
      <c r="BA513" s="797"/>
      <c r="BB513" s="798"/>
    </row>
    <row r="514" spans="1:54" ht="14.25" customHeight="1" x14ac:dyDescent="0.25">
      <c r="A514" s="902"/>
      <c r="B514" s="903"/>
      <c r="C514" s="903"/>
      <c r="D514" s="903"/>
      <c r="E514" s="903"/>
      <c r="F514" s="903"/>
      <c r="G514" s="903"/>
      <c r="H514" s="903"/>
      <c r="I514" s="903"/>
      <c r="J514" s="903"/>
      <c r="K514" s="903"/>
      <c r="L514" s="903"/>
      <c r="M514" s="904"/>
      <c r="N514" s="854"/>
      <c r="O514" s="854"/>
      <c r="P514" s="854"/>
      <c r="Q514" s="854"/>
      <c r="R514" s="854"/>
      <c r="S514" s="854"/>
      <c r="T514" s="854"/>
      <c r="U514" s="854"/>
      <c r="V514" s="854"/>
      <c r="W514" s="854"/>
      <c r="X514" s="854"/>
      <c r="Y514" s="854"/>
      <c r="Z514" s="854"/>
      <c r="AA514" s="854"/>
      <c r="AB514" s="854"/>
      <c r="AC514" s="854"/>
      <c r="AD514" s="854"/>
      <c r="AE514" s="854"/>
      <c r="AF514" s="854"/>
      <c r="AG514" s="854"/>
      <c r="AH514" s="854"/>
      <c r="AI514" s="854"/>
      <c r="AJ514" s="854"/>
      <c r="AK514" s="854"/>
      <c r="AL514" s="854"/>
      <c r="AM514" s="854"/>
      <c r="AN514" s="854"/>
      <c r="AO514" s="854"/>
      <c r="AP514" s="854"/>
      <c r="AQ514" s="799"/>
      <c r="AR514" s="800"/>
      <c r="AS514" s="800"/>
      <c r="AT514" s="800"/>
      <c r="AU514" s="800"/>
      <c r="AV514" s="800"/>
      <c r="AW514" s="800"/>
      <c r="AX514" s="800"/>
      <c r="AY514" s="800"/>
      <c r="AZ514" s="800"/>
      <c r="BA514" s="800"/>
      <c r="BB514" s="801"/>
    </row>
    <row r="515" spans="1:54" ht="12.6" customHeight="1" x14ac:dyDescent="0.25">
      <c r="A515" s="1042" t="s">
        <v>1491</v>
      </c>
      <c r="B515" s="901"/>
      <c r="C515" s="901"/>
      <c r="D515" s="901"/>
      <c r="E515" s="901"/>
      <c r="F515" s="901"/>
      <c r="G515" s="901"/>
      <c r="H515" s="901"/>
      <c r="I515" s="901"/>
      <c r="J515" s="901"/>
      <c r="K515" s="901"/>
      <c r="L515" s="901"/>
      <c r="M515" s="901"/>
      <c r="N515" s="854"/>
      <c r="O515" s="854"/>
      <c r="P515" s="854"/>
      <c r="Q515" s="854"/>
      <c r="R515" s="854"/>
      <c r="S515" s="854"/>
      <c r="T515" s="854"/>
      <c r="U515" s="854"/>
      <c r="V515" s="854"/>
      <c r="W515" s="854"/>
      <c r="X515" s="854"/>
      <c r="Y515" s="854"/>
      <c r="Z515" s="854"/>
      <c r="AA515" s="854"/>
      <c r="AB515" s="854"/>
      <c r="AC515" s="854"/>
      <c r="AD515" s="854"/>
      <c r="AE515" s="854"/>
      <c r="AF515" s="854"/>
      <c r="AG515" s="854"/>
      <c r="AH515" s="854"/>
      <c r="AI515" s="854"/>
      <c r="AJ515" s="854"/>
      <c r="AK515" s="854"/>
      <c r="AL515" s="854"/>
      <c r="AM515" s="854"/>
      <c r="AN515" s="854"/>
      <c r="AO515" s="854"/>
      <c r="AP515" s="854"/>
      <c r="AQ515" s="793"/>
      <c r="AR515" s="794"/>
      <c r="AS515" s="794"/>
      <c r="AT515" s="794"/>
      <c r="AU515" s="794"/>
      <c r="AV515" s="794"/>
      <c r="AW515" s="794"/>
      <c r="AX515" s="794"/>
      <c r="AY515" s="794"/>
      <c r="AZ515" s="794"/>
      <c r="BA515" s="794"/>
      <c r="BB515" s="795"/>
    </row>
    <row r="516" spans="1:54" ht="12.6" customHeight="1" x14ac:dyDescent="0.25">
      <c r="A516" s="623" t="s">
        <v>1727</v>
      </c>
    </row>
    <row r="517" spans="1:54" ht="15" customHeight="1" x14ac:dyDescent="0.25">
      <c r="A517" s="803"/>
      <c r="B517" s="804"/>
      <c r="C517" s="804"/>
      <c r="D517" s="804"/>
      <c r="E517" s="804"/>
      <c r="F517" s="804"/>
      <c r="G517" s="804"/>
      <c r="H517" s="804"/>
      <c r="I517" s="804"/>
      <c r="J517" s="804"/>
      <c r="K517" s="804"/>
      <c r="L517" s="804"/>
      <c r="M517" s="804"/>
      <c r="N517" s="804"/>
      <c r="O517" s="804"/>
      <c r="P517" s="804"/>
      <c r="Q517" s="804"/>
      <c r="R517" s="804"/>
      <c r="S517" s="804"/>
      <c r="T517" s="804"/>
      <c r="U517" s="804"/>
      <c r="V517" s="804"/>
      <c r="W517" s="804"/>
      <c r="X517" s="804"/>
      <c r="Y517" s="804"/>
      <c r="Z517" s="804"/>
      <c r="AA517" s="804"/>
      <c r="AB517" s="804"/>
      <c r="AC517" s="804"/>
      <c r="AD517" s="804"/>
      <c r="AE517" s="804"/>
      <c r="AF517" s="804"/>
      <c r="AG517" s="804"/>
      <c r="AH517" s="804"/>
      <c r="AI517" s="804"/>
      <c r="AJ517" s="804"/>
      <c r="AK517" s="804"/>
      <c r="AL517" s="804"/>
      <c r="AM517" s="804"/>
      <c r="AN517" s="804"/>
      <c r="AO517" s="804"/>
      <c r="AP517" s="804"/>
      <c r="AQ517" s="804"/>
      <c r="AR517" s="804"/>
      <c r="AS517" s="804"/>
      <c r="AT517" s="804"/>
      <c r="AU517" s="804"/>
      <c r="AV517" s="804"/>
      <c r="AW517" s="804"/>
      <c r="AX517" s="804"/>
      <c r="AY517" s="804"/>
      <c r="AZ517" s="804"/>
      <c r="BA517" s="804"/>
      <c r="BB517" s="805"/>
    </row>
    <row r="518" spans="1:54" ht="15" customHeight="1" x14ac:dyDescent="0.25">
      <c r="A518" s="806"/>
      <c r="B518" s="807"/>
      <c r="C518" s="807"/>
      <c r="D518" s="807"/>
      <c r="E518" s="807"/>
      <c r="F518" s="807"/>
      <c r="G518" s="807"/>
      <c r="H518" s="807"/>
      <c r="I518" s="807"/>
      <c r="J518" s="807"/>
      <c r="K518" s="807"/>
      <c r="L518" s="807"/>
      <c r="M518" s="807"/>
      <c r="N518" s="807"/>
      <c r="O518" s="807"/>
      <c r="P518" s="807"/>
      <c r="Q518" s="807"/>
      <c r="R518" s="807"/>
      <c r="S518" s="807"/>
      <c r="T518" s="807"/>
      <c r="U518" s="807"/>
      <c r="V518" s="807"/>
      <c r="W518" s="807"/>
      <c r="X518" s="807"/>
      <c r="Y518" s="807"/>
      <c r="Z518" s="807"/>
      <c r="AA518" s="807"/>
      <c r="AB518" s="807"/>
      <c r="AC518" s="807"/>
      <c r="AD518" s="807"/>
      <c r="AE518" s="807"/>
      <c r="AF518" s="807"/>
      <c r="AG518" s="807"/>
      <c r="AH518" s="807"/>
      <c r="AI518" s="807"/>
      <c r="AJ518" s="807"/>
      <c r="AK518" s="807"/>
      <c r="AL518" s="807"/>
      <c r="AM518" s="807"/>
      <c r="AN518" s="807"/>
      <c r="AO518" s="807"/>
      <c r="AP518" s="807"/>
      <c r="AQ518" s="807"/>
      <c r="AR518" s="807"/>
      <c r="AS518" s="807"/>
      <c r="AT518" s="807"/>
      <c r="AU518" s="807"/>
      <c r="AV518" s="807"/>
      <c r="AW518" s="807"/>
      <c r="AX518" s="807"/>
      <c r="AY518" s="807"/>
      <c r="AZ518" s="807"/>
      <c r="BA518" s="807"/>
      <c r="BB518" s="808"/>
    </row>
    <row r="519" spans="1:54" ht="12.6" customHeight="1" x14ac:dyDescent="0.25">
      <c r="A519" s="623" t="s">
        <v>1726</v>
      </c>
    </row>
    <row r="520" spans="1:54" ht="12.6" customHeight="1" x14ac:dyDescent="0.25">
      <c r="A520" s="449" t="s">
        <v>475</v>
      </c>
    </row>
    <row r="521" spans="1:54" ht="12.6" customHeight="1" x14ac:dyDescent="0.25">
      <c r="A521" s="624"/>
      <c r="B521" s="625"/>
      <c r="C521" s="625"/>
      <c r="D521" s="625"/>
      <c r="E521" s="625"/>
      <c r="F521" s="625"/>
      <c r="G521" s="625"/>
      <c r="H521" s="625"/>
      <c r="I521" s="625"/>
      <c r="J521" s="625"/>
      <c r="K521" s="625"/>
      <c r="L521" s="625"/>
      <c r="M521" s="640"/>
      <c r="N521" s="940" t="s">
        <v>799</v>
      </c>
      <c r="O521" s="941"/>
      <c r="P521" s="941"/>
      <c r="Q521" s="941"/>
      <c r="R521" s="941"/>
      <c r="S521" s="941"/>
      <c r="T521" s="941"/>
      <c r="U521" s="941"/>
      <c r="V521" s="941"/>
      <c r="W521" s="941"/>
      <c r="X521" s="941"/>
      <c r="Y521" s="941"/>
      <c r="Z521" s="941"/>
      <c r="AA521" s="941"/>
      <c r="AB521" s="941"/>
      <c r="AC521" s="941"/>
      <c r="AD521" s="941"/>
      <c r="AE521" s="941"/>
      <c r="AF521" s="941"/>
      <c r="AG521" s="941"/>
      <c r="AH521" s="941"/>
      <c r="AI521" s="941"/>
      <c r="AJ521" s="941"/>
      <c r="AK521" s="941"/>
      <c r="AL521" s="941"/>
      <c r="AM521" s="941"/>
      <c r="AN521" s="941"/>
      <c r="AO521" s="941"/>
      <c r="AP521" s="941"/>
      <c r="AQ521" s="941"/>
      <c r="AR521" s="941"/>
      <c r="AS521" s="941"/>
      <c r="AT521" s="941"/>
      <c r="AU521" s="941"/>
      <c r="AV521" s="941"/>
      <c r="AW521" s="941"/>
      <c r="AX521" s="941"/>
      <c r="AY521" s="941"/>
      <c r="AZ521" s="941"/>
      <c r="BA521" s="941"/>
      <c r="BB521" s="942"/>
    </row>
    <row r="522" spans="1:54" ht="12.6" customHeight="1" x14ac:dyDescent="0.25">
      <c r="A522" s="626"/>
      <c r="B522" s="627"/>
      <c r="C522" s="627"/>
      <c r="D522" s="627"/>
      <c r="E522" s="627"/>
      <c r="F522" s="627"/>
      <c r="G522" s="627"/>
      <c r="H522" s="627"/>
      <c r="I522" s="627"/>
      <c r="J522" s="627"/>
      <c r="K522" s="627"/>
      <c r="L522" s="627"/>
      <c r="M522" s="641"/>
      <c r="N522" s="624"/>
      <c r="O522" s="625"/>
      <c r="P522" s="625"/>
      <c r="Q522" s="625"/>
      <c r="R522" s="625"/>
      <c r="S522" s="640"/>
      <c r="T522" s="624"/>
      <c r="U522" s="625"/>
      <c r="V522" s="625"/>
      <c r="W522" s="625"/>
      <c r="X522" s="625"/>
      <c r="Y522" s="625"/>
      <c r="Z522" s="640"/>
      <c r="AA522" s="624"/>
      <c r="AB522" s="625"/>
      <c r="AC522" s="625"/>
      <c r="AD522" s="625"/>
      <c r="AE522" s="625"/>
      <c r="AF522" s="625"/>
      <c r="AG522" s="640"/>
      <c r="AH522" s="790" t="s">
        <v>1668</v>
      </c>
      <c r="AI522" s="791"/>
      <c r="AJ522" s="791"/>
      <c r="AK522" s="791"/>
      <c r="AL522" s="791"/>
      <c r="AM522" s="791"/>
      <c r="AN522" s="791"/>
      <c r="AO522" s="791"/>
      <c r="AP522" s="792"/>
      <c r="AQ522" s="624"/>
      <c r="AR522" s="625"/>
      <c r="AS522" s="625"/>
      <c r="AT522" s="625"/>
      <c r="AU522" s="625"/>
      <c r="AV522" s="625"/>
      <c r="AW522" s="625"/>
      <c r="AX522" s="625"/>
      <c r="AY522" s="625"/>
      <c r="AZ522" s="625"/>
      <c r="BA522" s="625"/>
      <c r="BB522" s="640"/>
    </row>
    <row r="523" spans="1:54" ht="12.6" customHeight="1" x14ac:dyDescent="0.25">
      <c r="A523" s="626"/>
      <c r="B523" s="627"/>
      <c r="C523" s="627"/>
      <c r="D523" s="627"/>
      <c r="E523" s="627"/>
      <c r="F523" s="627"/>
      <c r="G523" s="627"/>
      <c r="H523" s="627"/>
      <c r="I523" s="627"/>
      <c r="J523" s="627"/>
      <c r="K523" s="627"/>
      <c r="L523" s="627"/>
      <c r="M523" s="641"/>
      <c r="N523" s="787" t="s">
        <v>1666</v>
      </c>
      <c r="O523" s="788"/>
      <c r="P523" s="788"/>
      <c r="Q523" s="788"/>
      <c r="R523" s="788"/>
      <c r="S523" s="789"/>
      <c r="T523" s="626"/>
      <c r="U523" s="627"/>
      <c r="V523" s="627"/>
      <c r="W523" s="627"/>
      <c r="X523" s="627"/>
      <c r="Y523" s="627"/>
      <c r="Z523" s="641"/>
      <c r="AA523" s="626" t="s">
        <v>1668</v>
      </c>
      <c r="AB523" s="627"/>
      <c r="AC523" s="627"/>
      <c r="AD523" s="627"/>
      <c r="AE523" s="627"/>
      <c r="AF523" s="627"/>
      <c r="AG523" s="641"/>
      <c r="AH523" s="787" t="s">
        <v>1667</v>
      </c>
      <c r="AI523" s="788"/>
      <c r="AJ523" s="788"/>
      <c r="AK523" s="788"/>
      <c r="AL523" s="788"/>
      <c r="AM523" s="788"/>
      <c r="AN523" s="788"/>
      <c r="AO523" s="788"/>
      <c r="AP523" s="789"/>
      <c r="AQ523" s="787" t="s">
        <v>1666</v>
      </c>
      <c r="AR523" s="788"/>
      <c r="AS523" s="788"/>
      <c r="AT523" s="788"/>
      <c r="AU523" s="788"/>
      <c r="AV523" s="788"/>
      <c r="AW523" s="788"/>
      <c r="AX523" s="788"/>
      <c r="AY523" s="788"/>
      <c r="AZ523" s="788"/>
      <c r="BA523" s="788"/>
      <c r="BB523" s="789"/>
    </row>
    <row r="524" spans="1:54" ht="12.6" customHeight="1" x14ac:dyDescent="0.25">
      <c r="A524" s="787" t="s">
        <v>485</v>
      </c>
      <c r="B524" s="788"/>
      <c r="C524" s="788"/>
      <c r="D524" s="788"/>
      <c r="E524" s="788"/>
      <c r="F524" s="788"/>
      <c r="G524" s="788"/>
      <c r="H524" s="788"/>
      <c r="I524" s="788"/>
      <c r="J524" s="788"/>
      <c r="K524" s="788"/>
      <c r="L524" s="788"/>
      <c r="M524" s="789"/>
      <c r="N524" s="787" t="s">
        <v>1665</v>
      </c>
      <c r="O524" s="788"/>
      <c r="P524" s="788"/>
      <c r="Q524" s="788"/>
      <c r="R524" s="788"/>
      <c r="S524" s="789"/>
      <c r="T524" s="787" t="s">
        <v>1475</v>
      </c>
      <c r="U524" s="788"/>
      <c r="V524" s="788"/>
      <c r="W524" s="788"/>
      <c r="X524" s="788"/>
      <c r="Y524" s="788"/>
      <c r="Z524" s="789"/>
      <c r="AA524" s="787" t="s">
        <v>1689</v>
      </c>
      <c r="AB524" s="788"/>
      <c r="AC524" s="788"/>
      <c r="AD524" s="788"/>
      <c r="AE524" s="788"/>
      <c r="AF524" s="788"/>
      <c r="AG524" s="789"/>
      <c r="AH524" s="787" t="s">
        <v>1663</v>
      </c>
      <c r="AI524" s="788"/>
      <c r="AJ524" s="788"/>
      <c r="AK524" s="788"/>
      <c r="AL524" s="788"/>
      <c r="AM524" s="788"/>
      <c r="AN524" s="788"/>
      <c r="AO524" s="788"/>
      <c r="AP524" s="789"/>
      <c r="AQ524" s="787" t="s">
        <v>1521</v>
      </c>
      <c r="AR524" s="788"/>
      <c r="AS524" s="788"/>
      <c r="AT524" s="788"/>
      <c r="AU524" s="788"/>
      <c r="AV524" s="788"/>
      <c r="AW524" s="788"/>
      <c r="AX524" s="788"/>
      <c r="AY524" s="788"/>
      <c r="AZ524" s="788"/>
      <c r="BA524" s="788"/>
      <c r="BB524" s="789"/>
    </row>
    <row r="525" spans="1:54" ht="12.6" customHeight="1" x14ac:dyDescent="0.25">
      <c r="A525" s="626"/>
      <c r="B525" s="627"/>
      <c r="C525" s="627"/>
      <c r="D525" s="627"/>
      <c r="E525" s="627"/>
      <c r="F525" s="627"/>
      <c r="G525" s="627"/>
      <c r="H525" s="627"/>
      <c r="I525" s="627"/>
      <c r="J525" s="627"/>
      <c r="K525" s="627"/>
      <c r="L525" s="627"/>
      <c r="M525" s="641"/>
      <c r="N525" s="787" t="s">
        <v>1520</v>
      </c>
      <c r="O525" s="788"/>
      <c r="P525" s="788"/>
      <c r="Q525" s="788"/>
      <c r="R525" s="788"/>
      <c r="S525" s="789"/>
      <c r="T525" s="787" t="s">
        <v>1662</v>
      </c>
      <c r="U525" s="788"/>
      <c r="V525" s="788"/>
      <c r="W525" s="788"/>
      <c r="X525" s="788"/>
      <c r="Y525" s="788"/>
      <c r="Z525" s="789"/>
      <c r="AA525" s="787" t="s">
        <v>1688</v>
      </c>
      <c r="AB525" s="788"/>
      <c r="AC525" s="788"/>
      <c r="AD525" s="788"/>
      <c r="AE525" s="788"/>
      <c r="AF525" s="788"/>
      <c r="AG525" s="789"/>
      <c r="AH525" s="787" t="s">
        <v>1669</v>
      </c>
      <c r="AI525" s="788"/>
      <c r="AJ525" s="788"/>
      <c r="AK525" s="788"/>
      <c r="AL525" s="788"/>
      <c r="AM525" s="788"/>
      <c r="AN525" s="788"/>
      <c r="AO525" s="788"/>
      <c r="AP525" s="789"/>
      <c r="AQ525" s="787" t="s">
        <v>1520</v>
      </c>
      <c r="AR525" s="788"/>
      <c r="AS525" s="788"/>
      <c r="AT525" s="788"/>
      <c r="AU525" s="788"/>
      <c r="AV525" s="788"/>
      <c r="AW525" s="788"/>
      <c r="AX525" s="788"/>
      <c r="AY525" s="788"/>
      <c r="AZ525" s="788"/>
      <c r="BA525" s="788"/>
      <c r="BB525" s="789"/>
    </row>
    <row r="526" spans="1:54" ht="12.6" customHeight="1" x14ac:dyDescent="0.25">
      <c r="A526" s="626"/>
      <c r="B526" s="627"/>
      <c r="C526" s="627"/>
      <c r="D526" s="627"/>
      <c r="E526" s="627"/>
      <c r="F526" s="627"/>
      <c r="G526" s="627"/>
      <c r="H526" s="627"/>
      <c r="I526" s="627"/>
      <c r="J526" s="627"/>
      <c r="K526" s="627"/>
      <c r="L526" s="627"/>
      <c r="M526" s="641"/>
      <c r="N526" s="787" t="s">
        <v>1519</v>
      </c>
      <c r="O526" s="788"/>
      <c r="P526" s="788"/>
      <c r="Q526" s="788"/>
      <c r="R526" s="788"/>
      <c r="S526" s="789"/>
      <c r="T526" s="626"/>
      <c r="U526" s="627"/>
      <c r="V526" s="627"/>
      <c r="W526" s="627"/>
      <c r="X526" s="627"/>
      <c r="Y526" s="627"/>
      <c r="Z526" s="641"/>
      <c r="AA526" s="626"/>
      <c r="AB526" s="627"/>
      <c r="AC526" s="627"/>
      <c r="AD526" s="627"/>
      <c r="AE526" s="627"/>
      <c r="AF526" s="627"/>
      <c r="AG526" s="641"/>
      <c r="AH526" s="787" t="s">
        <v>1687</v>
      </c>
      <c r="AI526" s="788"/>
      <c r="AJ526" s="788"/>
      <c r="AK526" s="788"/>
      <c r="AL526" s="788"/>
      <c r="AM526" s="788"/>
      <c r="AN526" s="788"/>
      <c r="AO526" s="788"/>
      <c r="AP526" s="789"/>
      <c r="AQ526" s="787" t="s">
        <v>1519</v>
      </c>
      <c r="AR526" s="788"/>
      <c r="AS526" s="788"/>
      <c r="AT526" s="788"/>
      <c r="AU526" s="788"/>
      <c r="AV526" s="788"/>
      <c r="AW526" s="788"/>
      <c r="AX526" s="788"/>
      <c r="AY526" s="788"/>
      <c r="AZ526" s="788"/>
      <c r="BA526" s="788"/>
      <c r="BB526" s="789"/>
    </row>
    <row r="527" spans="1:54" ht="12.6" customHeight="1" x14ac:dyDescent="0.25">
      <c r="A527" s="784" t="s">
        <v>800</v>
      </c>
      <c r="B527" s="785"/>
      <c r="C527" s="785"/>
      <c r="D527" s="785"/>
      <c r="E527" s="785"/>
      <c r="F527" s="785"/>
      <c r="G527" s="785"/>
      <c r="H527" s="785"/>
      <c r="I527" s="785"/>
      <c r="J527" s="785"/>
      <c r="K527" s="785"/>
      <c r="L527" s="785"/>
      <c r="M527" s="786"/>
      <c r="N527" s="784" t="s">
        <v>801</v>
      </c>
      <c r="O527" s="785"/>
      <c r="P527" s="785"/>
      <c r="Q527" s="785"/>
      <c r="R527" s="785"/>
      <c r="S527" s="786"/>
      <c r="T527" s="784" t="s">
        <v>802</v>
      </c>
      <c r="U527" s="785"/>
      <c r="V527" s="785"/>
      <c r="W527" s="785"/>
      <c r="X527" s="785"/>
      <c r="Y527" s="785"/>
      <c r="Z527" s="786"/>
      <c r="AA527" s="784" t="s">
        <v>477</v>
      </c>
      <c r="AB527" s="785"/>
      <c r="AC527" s="785"/>
      <c r="AD527" s="785"/>
      <c r="AE527" s="785"/>
      <c r="AF527" s="785"/>
      <c r="AG527" s="786"/>
      <c r="AH527" s="784" t="s">
        <v>478</v>
      </c>
      <c r="AI527" s="785"/>
      <c r="AJ527" s="785"/>
      <c r="AK527" s="785"/>
      <c r="AL527" s="785"/>
      <c r="AM527" s="785"/>
      <c r="AN527" s="785"/>
      <c r="AO527" s="785"/>
      <c r="AP527" s="786"/>
      <c r="AQ527" s="784" t="s">
        <v>481</v>
      </c>
      <c r="AR527" s="785"/>
      <c r="AS527" s="785"/>
      <c r="AT527" s="785"/>
      <c r="AU527" s="785"/>
      <c r="AV527" s="785"/>
      <c r="AW527" s="785"/>
      <c r="AX527" s="785"/>
      <c r="AY527" s="785"/>
      <c r="AZ527" s="785"/>
      <c r="BA527" s="785"/>
      <c r="BB527" s="786"/>
    </row>
    <row r="528" spans="1:54" ht="12.6" customHeight="1" x14ac:dyDescent="0.25">
      <c r="A528" s="858" t="s">
        <v>77</v>
      </c>
      <c r="B528" s="858"/>
      <c r="C528" s="858"/>
      <c r="D528" s="858"/>
      <c r="E528" s="858"/>
      <c r="F528" s="858"/>
      <c r="G528" s="858"/>
      <c r="H528" s="858"/>
      <c r="I528" s="858"/>
      <c r="J528" s="858"/>
      <c r="K528" s="858"/>
      <c r="L528" s="858"/>
      <c r="M528" s="858"/>
      <c r="N528" s="801"/>
      <c r="O528" s="859"/>
      <c r="P528" s="859"/>
      <c r="Q528" s="859"/>
      <c r="R528" s="859"/>
      <c r="S528" s="859"/>
      <c r="T528" s="859"/>
      <c r="U528" s="859"/>
      <c r="V528" s="859"/>
      <c r="W528" s="859"/>
      <c r="X528" s="859"/>
      <c r="Y528" s="859"/>
      <c r="Z528" s="859"/>
      <c r="AA528" s="859"/>
      <c r="AB528" s="859"/>
      <c r="AC528" s="859"/>
      <c r="AD528" s="859"/>
      <c r="AE528" s="859"/>
      <c r="AF528" s="859"/>
      <c r="AG528" s="859"/>
      <c r="AH528" s="859"/>
      <c r="AI528" s="859"/>
      <c r="AJ528" s="859"/>
      <c r="AK528" s="859"/>
      <c r="AL528" s="859"/>
      <c r="AM528" s="859"/>
      <c r="AN528" s="859"/>
      <c r="AO528" s="859"/>
      <c r="AP528" s="859"/>
      <c r="AQ528" s="793"/>
      <c r="AR528" s="794"/>
      <c r="AS528" s="794"/>
      <c r="AT528" s="794"/>
      <c r="AU528" s="794"/>
      <c r="AV528" s="794"/>
      <c r="AW528" s="794"/>
      <c r="AX528" s="794"/>
      <c r="AY528" s="794"/>
      <c r="AZ528" s="794"/>
      <c r="BA528" s="794"/>
      <c r="BB528" s="795"/>
    </row>
    <row r="529" spans="1:54" ht="12.6" customHeight="1" x14ac:dyDescent="0.25">
      <c r="A529" s="890" t="s">
        <v>1725</v>
      </c>
      <c r="B529" s="891"/>
      <c r="C529" s="891"/>
      <c r="D529" s="891"/>
      <c r="E529" s="891"/>
      <c r="F529" s="891"/>
      <c r="G529" s="891"/>
      <c r="H529" s="891"/>
      <c r="I529" s="891"/>
      <c r="J529" s="891"/>
      <c r="K529" s="891"/>
      <c r="L529" s="891"/>
      <c r="M529" s="892"/>
      <c r="N529" s="795"/>
      <c r="O529" s="854"/>
      <c r="P529" s="854"/>
      <c r="Q529" s="854"/>
      <c r="R529" s="854"/>
      <c r="S529" s="854"/>
      <c r="T529" s="854"/>
      <c r="U529" s="854"/>
      <c r="V529" s="854"/>
      <c r="W529" s="854"/>
      <c r="X529" s="854"/>
      <c r="Y529" s="854"/>
      <c r="Z529" s="854"/>
      <c r="AA529" s="854"/>
      <c r="AB529" s="854"/>
      <c r="AC529" s="854"/>
      <c r="AD529" s="854"/>
      <c r="AE529" s="854"/>
      <c r="AF529" s="854"/>
      <c r="AG529" s="854"/>
      <c r="AH529" s="854"/>
      <c r="AI529" s="854"/>
      <c r="AJ529" s="854"/>
      <c r="AK529" s="854"/>
      <c r="AL529" s="854"/>
      <c r="AM529" s="854"/>
      <c r="AN529" s="854"/>
      <c r="AO529" s="854"/>
      <c r="AP529" s="854"/>
      <c r="AQ529" s="796"/>
      <c r="AR529" s="797"/>
      <c r="AS529" s="797"/>
      <c r="AT529" s="797"/>
      <c r="AU529" s="797"/>
      <c r="AV529" s="797"/>
      <c r="AW529" s="797"/>
      <c r="AX529" s="797"/>
      <c r="AY529" s="797"/>
      <c r="AZ529" s="797"/>
      <c r="BA529" s="797"/>
      <c r="BB529" s="798"/>
    </row>
    <row r="530" spans="1:54" ht="12.6" customHeight="1" x14ac:dyDescent="0.25">
      <c r="A530" s="959" t="s">
        <v>1724</v>
      </c>
      <c r="B530" s="960"/>
      <c r="C530" s="960"/>
      <c r="D530" s="960"/>
      <c r="E530" s="960"/>
      <c r="F530" s="960"/>
      <c r="G530" s="960"/>
      <c r="H530" s="960"/>
      <c r="I530" s="960"/>
      <c r="J530" s="960"/>
      <c r="K530" s="960"/>
      <c r="L530" s="960"/>
      <c r="M530" s="961"/>
      <c r="N530" s="795"/>
      <c r="O530" s="854"/>
      <c r="P530" s="854"/>
      <c r="Q530" s="854"/>
      <c r="R530" s="854"/>
      <c r="S530" s="854"/>
      <c r="T530" s="854"/>
      <c r="U530" s="854"/>
      <c r="V530" s="854"/>
      <c r="W530" s="854"/>
      <c r="X530" s="854"/>
      <c r="Y530" s="854"/>
      <c r="Z530" s="854"/>
      <c r="AA530" s="854"/>
      <c r="AB530" s="854"/>
      <c r="AC530" s="854"/>
      <c r="AD530" s="854"/>
      <c r="AE530" s="854"/>
      <c r="AF530" s="854"/>
      <c r="AG530" s="854"/>
      <c r="AH530" s="854"/>
      <c r="AI530" s="854"/>
      <c r="AJ530" s="854"/>
      <c r="AK530" s="854"/>
      <c r="AL530" s="854"/>
      <c r="AM530" s="854"/>
      <c r="AN530" s="854"/>
      <c r="AO530" s="854"/>
      <c r="AP530" s="854"/>
      <c r="AQ530" s="799"/>
      <c r="AR530" s="800"/>
      <c r="AS530" s="800"/>
      <c r="AT530" s="800"/>
      <c r="AU530" s="800"/>
      <c r="AV530" s="800"/>
      <c r="AW530" s="800"/>
      <c r="AX530" s="800"/>
      <c r="AY530" s="800"/>
      <c r="AZ530" s="800"/>
      <c r="BA530" s="800"/>
      <c r="BB530" s="801"/>
    </row>
    <row r="531" spans="1:54" ht="12.6" customHeight="1" x14ac:dyDescent="0.25">
      <c r="A531" s="962" t="s">
        <v>91</v>
      </c>
      <c r="B531" s="962"/>
      <c r="C531" s="962"/>
      <c r="D531" s="962"/>
      <c r="E531" s="962"/>
      <c r="F531" s="962"/>
      <c r="G531" s="962"/>
      <c r="H531" s="962"/>
      <c r="I531" s="962"/>
      <c r="J531" s="962"/>
      <c r="K531" s="962"/>
      <c r="L531" s="962"/>
      <c r="M531" s="962"/>
      <c r="N531" s="795"/>
      <c r="O531" s="854"/>
      <c r="P531" s="854"/>
      <c r="Q531" s="854"/>
      <c r="R531" s="854"/>
      <c r="S531" s="854"/>
      <c r="T531" s="854"/>
      <c r="U531" s="854"/>
      <c r="V531" s="854"/>
      <c r="W531" s="854"/>
      <c r="X531" s="854"/>
      <c r="Y531" s="854"/>
      <c r="Z531" s="854"/>
      <c r="AA531" s="854"/>
      <c r="AB531" s="854"/>
      <c r="AC531" s="854"/>
      <c r="AD531" s="854"/>
      <c r="AE531" s="854"/>
      <c r="AF531" s="854"/>
      <c r="AG531" s="854"/>
      <c r="AH531" s="854"/>
      <c r="AI531" s="854"/>
      <c r="AJ531" s="854"/>
      <c r="AK531" s="854"/>
      <c r="AL531" s="854"/>
      <c r="AM531" s="854"/>
      <c r="AN531" s="854"/>
      <c r="AO531" s="854"/>
      <c r="AP531" s="854"/>
      <c r="AQ531" s="793"/>
      <c r="AR531" s="794"/>
      <c r="AS531" s="794"/>
      <c r="AT531" s="794"/>
      <c r="AU531" s="794"/>
      <c r="AV531" s="794"/>
      <c r="AW531" s="794"/>
      <c r="AX531" s="794"/>
      <c r="AY531" s="794"/>
      <c r="AZ531" s="794"/>
      <c r="BA531" s="794"/>
      <c r="BB531" s="795"/>
    </row>
    <row r="532" spans="1:54" ht="12.6" customHeight="1" x14ac:dyDescent="0.25">
      <c r="A532" s="962" t="s">
        <v>93</v>
      </c>
      <c r="B532" s="962"/>
      <c r="C532" s="962"/>
      <c r="D532" s="962"/>
      <c r="E532" s="962"/>
      <c r="F532" s="962"/>
      <c r="G532" s="962"/>
      <c r="H532" s="962"/>
      <c r="I532" s="962"/>
      <c r="J532" s="962"/>
      <c r="K532" s="962"/>
      <c r="L532" s="962"/>
      <c r="M532" s="962"/>
      <c r="N532" s="795"/>
      <c r="O532" s="854"/>
      <c r="P532" s="854"/>
      <c r="Q532" s="854"/>
      <c r="R532" s="854"/>
      <c r="S532" s="854"/>
      <c r="T532" s="854"/>
      <c r="U532" s="854"/>
      <c r="V532" s="854"/>
      <c r="W532" s="854"/>
      <c r="X532" s="854"/>
      <c r="Y532" s="854"/>
      <c r="Z532" s="854"/>
      <c r="AA532" s="854"/>
      <c r="AB532" s="854"/>
      <c r="AC532" s="854"/>
      <c r="AD532" s="854"/>
      <c r="AE532" s="854"/>
      <c r="AF532" s="854"/>
      <c r="AG532" s="854"/>
      <c r="AH532" s="854"/>
      <c r="AI532" s="854"/>
      <c r="AJ532" s="854"/>
      <c r="AK532" s="854"/>
      <c r="AL532" s="854"/>
      <c r="AM532" s="854"/>
      <c r="AN532" s="854"/>
      <c r="AO532" s="854"/>
      <c r="AP532" s="854"/>
      <c r="AQ532" s="793"/>
      <c r="AR532" s="794"/>
      <c r="AS532" s="794"/>
      <c r="AT532" s="794"/>
      <c r="AU532" s="794"/>
      <c r="AV532" s="794"/>
      <c r="AW532" s="794"/>
      <c r="AX532" s="794"/>
      <c r="AY532" s="794"/>
      <c r="AZ532" s="794"/>
      <c r="BA532" s="794"/>
      <c r="BB532" s="795"/>
    </row>
    <row r="533" spans="1:54" ht="12.6" customHeight="1" x14ac:dyDescent="0.25">
      <c r="A533" s="962" t="s">
        <v>95</v>
      </c>
      <c r="B533" s="962"/>
      <c r="C533" s="962"/>
      <c r="D533" s="962"/>
      <c r="E533" s="962"/>
      <c r="F533" s="962"/>
      <c r="G533" s="962"/>
      <c r="H533" s="962"/>
      <c r="I533" s="962"/>
      <c r="J533" s="962"/>
      <c r="K533" s="962"/>
      <c r="L533" s="962"/>
      <c r="M533" s="962"/>
      <c r="N533" s="795"/>
      <c r="O533" s="854"/>
      <c r="P533" s="854"/>
      <c r="Q533" s="854"/>
      <c r="R533" s="854"/>
      <c r="S533" s="854"/>
      <c r="T533" s="854"/>
      <c r="U533" s="854"/>
      <c r="V533" s="854"/>
      <c r="W533" s="854"/>
      <c r="X533" s="854"/>
      <c r="Y533" s="854"/>
      <c r="Z533" s="854"/>
      <c r="AA533" s="854"/>
      <c r="AB533" s="854"/>
      <c r="AC533" s="854"/>
      <c r="AD533" s="854"/>
      <c r="AE533" s="854"/>
      <c r="AF533" s="854"/>
      <c r="AG533" s="854"/>
      <c r="AH533" s="854"/>
      <c r="AI533" s="854"/>
      <c r="AJ533" s="854"/>
      <c r="AK533" s="854"/>
      <c r="AL533" s="854"/>
      <c r="AM533" s="854"/>
      <c r="AN533" s="854"/>
      <c r="AO533" s="854"/>
      <c r="AP533" s="854"/>
      <c r="AQ533" s="793"/>
      <c r="AR533" s="794"/>
      <c r="AS533" s="794"/>
      <c r="AT533" s="794"/>
      <c r="AU533" s="794"/>
      <c r="AV533" s="794"/>
      <c r="AW533" s="794"/>
      <c r="AX533" s="794"/>
      <c r="AY533" s="794"/>
      <c r="AZ533" s="794"/>
      <c r="BA533" s="794"/>
      <c r="BB533" s="795"/>
    </row>
    <row r="534" spans="1:54" ht="12.6" customHeight="1" x14ac:dyDescent="0.25">
      <c r="A534" s="962" t="s">
        <v>491</v>
      </c>
      <c r="B534" s="962"/>
      <c r="C534" s="962"/>
      <c r="D534" s="962"/>
      <c r="E534" s="962"/>
      <c r="F534" s="962"/>
      <c r="G534" s="962"/>
      <c r="H534" s="962"/>
      <c r="I534" s="962"/>
      <c r="J534" s="962"/>
      <c r="K534" s="962"/>
      <c r="L534" s="962"/>
      <c r="M534" s="962"/>
      <c r="N534" s="795"/>
      <c r="O534" s="854"/>
      <c r="P534" s="854"/>
      <c r="Q534" s="854"/>
      <c r="R534" s="854"/>
      <c r="S534" s="854"/>
      <c r="T534" s="854"/>
      <c r="U534" s="854"/>
      <c r="V534" s="854"/>
      <c r="W534" s="854"/>
      <c r="X534" s="854"/>
      <c r="Y534" s="854"/>
      <c r="Z534" s="854"/>
      <c r="AA534" s="854"/>
      <c r="AB534" s="854"/>
      <c r="AC534" s="854"/>
      <c r="AD534" s="854"/>
      <c r="AE534" s="854"/>
      <c r="AF534" s="854"/>
      <c r="AG534" s="854"/>
      <c r="AH534" s="854"/>
      <c r="AI534" s="854"/>
      <c r="AJ534" s="854"/>
      <c r="AK534" s="854"/>
      <c r="AL534" s="854"/>
      <c r="AM534" s="854"/>
      <c r="AN534" s="854"/>
      <c r="AO534" s="854"/>
      <c r="AP534" s="854"/>
      <c r="AQ534" s="793"/>
      <c r="AR534" s="794"/>
      <c r="AS534" s="794"/>
      <c r="AT534" s="794"/>
      <c r="AU534" s="794"/>
      <c r="AV534" s="794"/>
      <c r="AW534" s="794"/>
      <c r="AX534" s="794"/>
      <c r="AY534" s="794"/>
      <c r="AZ534" s="794"/>
      <c r="BA534" s="794"/>
      <c r="BB534" s="795"/>
    </row>
    <row r="535" spans="1:54" ht="12.6" customHeight="1" x14ac:dyDescent="0.25">
      <c r="A535" s="890" t="s">
        <v>1723</v>
      </c>
      <c r="B535" s="891"/>
      <c r="C535" s="891"/>
      <c r="D535" s="891"/>
      <c r="E535" s="891"/>
      <c r="F535" s="891"/>
      <c r="G535" s="891"/>
      <c r="H535" s="891"/>
      <c r="I535" s="891"/>
      <c r="J535" s="891"/>
      <c r="K535" s="891"/>
      <c r="L535" s="891"/>
      <c r="M535" s="892"/>
      <c r="N535" s="795"/>
      <c r="O535" s="854"/>
      <c r="P535" s="854"/>
      <c r="Q535" s="854"/>
      <c r="R535" s="854"/>
      <c r="S535" s="854"/>
      <c r="T535" s="854"/>
      <c r="U535" s="854"/>
      <c r="V535" s="854"/>
      <c r="W535" s="854"/>
      <c r="X535" s="854"/>
      <c r="Y535" s="854"/>
      <c r="Z535" s="854"/>
      <c r="AA535" s="854"/>
      <c r="AB535" s="854"/>
      <c r="AC535" s="854"/>
      <c r="AD535" s="854"/>
      <c r="AE535" s="854"/>
      <c r="AF535" s="854"/>
      <c r="AG535" s="854"/>
      <c r="AH535" s="854"/>
      <c r="AI535" s="854"/>
      <c r="AJ535" s="854"/>
      <c r="AK535" s="854"/>
      <c r="AL535" s="854"/>
      <c r="AM535" s="854"/>
      <c r="AN535" s="854"/>
      <c r="AO535" s="854"/>
      <c r="AP535" s="854"/>
      <c r="AQ535" s="796"/>
      <c r="AR535" s="797"/>
      <c r="AS535" s="797"/>
      <c r="AT535" s="797"/>
      <c r="AU535" s="797"/>
      <c r="AV535" s="797"/>
      <c r="AW535" s="797"/>
      <c r="AX535" s="797"/>
      <c r="AY535" s="797"/>
      <c r="AZ535" s="797"/>
      <c r="BA535" s="797"/>
      <c r="BB535" s="798"/>
    </row>
    <row r="536" spans="1:54" ht="12.6" customHeight="1" x14ac:dyDescent="0.25">
      <c r="A536" s="959" t="s">
        <v>1722</v>
      </c>
      <c r="B536" s="960"/>
      <c r="C536" s="960"/>
      <c r="D536" s="960"/>
      <c r="E536" s="960"/>
      <c r="F536" s="960"/>
      <c r="G536" s="960"/>
      <c r="H536" s="960"/>
      <c r="I536" s="960"/>
      <c r="J536" s="960"/>
      <c r="K536" s="960"/>
      <c r="L536" s="960"/>
      <c r="M536" s="961"/>
      <c r="N536" s="795"/>
      <c r="O536" s="854"/>
      <c r="P536" s="854"/>
      <c r="Q536" s="854"/>
      <c r="R536" s="854"/>
      <c r="S536" s="854"/>
      <c r="T536" s="854"/>
      <c r="U536" s="854"/>
      <c r="V536" s="854"/>
      <c r="W536" s="854"/>
      <c r="X536" s="854"/>
      <c r="Y536" s="854"/>
      <c r="Z536" s="854"/>
      <c r="AA536" s="854"/>
      <c r="AB536" s="854"/>
      <c r="AC536" s="854"/>
      <c r="AD536" s="854"/>
      <c r="AE536" s="854"/>
      <c r="AF536" s="854"/>
      <c r="AG536" s="854"/>
      <c r="AH536" s="854"/>
      <c r="AI536" s="854"/>
      <c r="AJ536" s="854"/>
      <c r="AK536" s="854"/>
      <c r="AL536" s="854"/>
      <c r="AM536" s="854"/>
      <c r="AN536" s="854"/>
      <c r="AO536" s="854"/>
      <c r="AP536" s="854"/>
      <c r="AQ536" s="799"/>
      <c r="AR536" s="800"/>
      <c r="AS536" s="800"/>
      <c r="AT536" s="800"/>
      <c r="AU536" s="800"/>
      <c r="AV536" s="800"/>
      <c r="AW536" s="800"/>
      <c r="AX536" s="800"/>
      <c r="AY536" s="800"/>
      <c r="AZ536" s="800"/>
      <c r="BA536" s="800"/>
      <c r="BB536" s="801"/>
    </row>
    <row r="537" spans="1:54" ht="12.6" customHeight="1" x14ac:dyDescent="0.25">
      <c r="A537" s="962" t="s">
        <v>1721</v>
      </c>
      <c r="B537" s="962"/>
      <c r="C537" s="962"/>
      <c r="D537" s="962"/>
      <c r="E537" s="962"/>
      <c r="F537" s="962"/>
      <c r="G537" s="962"/>
      <c r="H537" s="962"/>
      <c r="I537" s="962"/>
      <c r="J537" s="962"/>
      <c r="K537" s="962"/>
      <c r="L537" s="962"/>
      <c r="M537" s="962"/>
      <c r="N537" s="795"/>
      <c r="O537" s="854"/>
      <c r="P537" s="854"/>
      <c r="Q537" s="854"/>
      <c r="R537" s="854"/>
      <c r="S537" s="854"/>
      <c r="T537" s="854"/>
      <c r="U537" s="854"/>
      <c r="V537" s="854"/>
      <c r="W537" s="854"/>
      <c r="X537" s="854"/>
      <c r="Y537" s="854"/>
      <c r="Z537" s="854"/>
      <c r="AA537" s="854"/>
      <c r="AB537" s="854"/>
      <c r="AC537" s="854"/>
      <c r="AD537" s="854"/>
      <c r="AE537" s="854"/>
      <c r="AF537" s="854"/>
      <c r="AG537" s="854"/>
      <c r="AH537" s="854"/>
      <c r="AI537" s="854"/>
      <c r="AJ537" s="854"/>
      <c r="AK537" s="854"/>
      <c r="AL537" s="854"/>
      <c r="AM537" s="854"/>
      <c r="AN537" s="854"/>
      <c r="AO537" s="854"/>
      <c r="AP537" s="854"/>
      <c r="AQ537" s="793"/>
      <c r="AR537" s="794"/>
      <c r="AS537" s="794"/>
      <c r="AT537" s="794"/>
      <c r="AU537" s="794"/>
      <c r="AV537" s="794"/>
      <c r="AW537" s="794"/>
      <c r="AX537" s="794"/>
      <c r="AY537" s="794"/>
      <c r="AZ537" s="794"/>
      <c r="BA537" s="794"/>
      <c r="BB537" s="795"/>
    </row>
    <row r="539" spans="1:54" ht="12.6" customHeight="1" x14ac:dyDescent="0.25">
      <c r="A539" s="449" t="s">
        <v>480</v>
      </c>
    </row>
    <row r="540" spans="1:54" ht="12.6" customHeight="1" x14ac:dyDescent="0.25">
      <c r="A540" s="1030" t="s">
        <v>491</v>
      </c>
      <c r="B540" s="1031"/>
      <c r="C540" s="1031"/>
      <c r="D540" s="1031"/>
      <c r="E540" s="1031"/>
      <c r="F540" s="1031"/>
      <c r="G540" s="1031"/>
      <c r="H540" s="1031"/>
      <c r="I540" s="1031"/>
      <c r="J540" s="1031"/>
      <c r="K540" s="1031"/>
      <c r="L540" s="1031"/>
      <c r="M540" s="1031"/>
      <c r="N540" s="1031"/>
      <c r="O540" s="1031"/>
      <c r="P540" s="1031"/>
      <c r="Q540" s="1031"/>
      <c r="R540" s="1031"/>
      <c r="S540" s="1031"/>
      <c r="T540" s="1031"/>
      <c r="U540" s="1031"/>
      <c r="V540" s="1031"/>
      <c r="W540" s="1031"/>
      <c r="X540" s="1031"/>
      <c r="Y540" s="1031"/>
      <c r="Z540" s="1031"/>
      <c r="AA540" s="1031"/>
      <c r="AB540" s="1031"/>
      <c r="AC540" s="1031"/>
      <c r="AD540" s="1031"/>
      <c r="AE540" s="1031"/>
      <c r="AF540" s="1031"/>
      <c r="AG540" s="1031"/>
      <c r="AH540" s="1031"/>
      <c r="AI540" s="1031"/>
      <c r="AJ540" s="1031"/>
      <c r="AK540" s="1032"/>
      <c r="AL540" s="940" t="s">
        <v>492</v>
      </c>
      <c r="AM540" s="941"/>
      <c r="AN540" s="941"/>
      <c r="AO540" s="941"/>
      <c r="AP540" s="941"/>
      <c r="AQ540" s="941"/>
      <c r="AR540" s="941"/>
      <c r="AS540" s="941"/>
      <c r="AT540" s="941"/>
      <c r="AU540" s="941"/>
      <c r="AV540" s="941"/>
      <c r="AW540" s="941"/>
      <c r="AX540" s="941"/>
      <c r="AY540" s="941"/>
      <c r="AZ540" s="941"/>
      <c r="BA540" s="941"/>
      <c r="BB540" s="942"/>
    </row>
    <row r="541" spans="1:54" s="623" customFormat="1" ht="12.6" customHeight="1" x14ac:dyDescent="0.25">
      <c r="A541" s="1033" t="s">
        <v>493</v>
      </c>
      <c r="B541" s="1033"/>
      <c r="C541" s="1033"/>
      <c r="D541" s="1033"/>
      <c r="E541" s="1033"/>
      <c r="F541" s="1033"/>
      <c r="G541" s="1033"/>
      <c r="H541" s="1033"/>
      <c r="I541" s="1033"/>
      <c r="J541" s="1033"/>
      <c r="K541" s="1033"/>
      <c r="L541" s="1033"/>
      <c r="M541" s="1033"/>
      <c r="N541" s="1033"/>
      <c r="O541" s="1033"/>
      <c r="P541" s="1033"/>
      <c r="Q541" s="1033"/>
      <c r="R541" s="1033"/>
      <c r="S541" s="1033"/>
      <c r="T541" s="1033"/>
      <c r="U541" s="1033"/>
      <c r="V541" s="1033"/>
      <c r="W541" s="1033"/>
      <c r="X541" s="1033"/>
      <c r="Y541" s="1033"/>
      <c r="Z541" s="1033"/>
      <c r="AA541" s="1033"/>
      <c r="AB541" s="1033"/>
      <c r="AC541" s="1033"/>
      <c r="AD541" s="1033"/>
      <c r="AE541" s="1033"/>
      <c r="AF541" s="1033"/>
      <c r="AG541" s="1033"/>
      <c r="AH541" s="1033"/>
      <c r="AI541" s="1033"/>
      <c r="AJ541" s="1033"/>
      <c r="AK541" s="1033"/>
      <c r="AL541" s="945"/>
      <c r="AM541" s="946"/>
      <c r="AN541" s="946"/>
      <c r="AO541" s="946"/>
      <c r="AP541" s="946"/>
      <c r="AQ541" s="946"/>
      <c r="AR541" s="946"/>
      <c r="AS541" s="946"/>
      <c r="AT541" s="946"/>
      <c r="AU541" s="946"/>
      <c r="AV541" s="946"/>
      <c r="AW541" s="946"/>
      <c r="AX541" s="946"/>
      <c r="AY541" s="946"/>
      <c r="AZ541" s="946"/>
      <c r="BA541" s="946"/>
      <c r="BB541" s="947"/>
    </row>
    <row r="542" spans="1:54" s="623" customFormat="1" ht="12.6" customHeight="1" x14ac:dyDescent="0.25">
      <c r="A542" s="1034" t="s">
        <v>494</v>
      </c>
      <c r="B542" s="1034"/>
      <c r="C542" s="1034"/>
      <c r="D542" s="1034"/>
      <c r="E542" s="1034"/>
      <c r="F542" s="1034"/>
      <c r="G542" s="1034"/>
      <c r="H542" s="1034"/>
      <c r="I542" s="1034"/>
      <c r="J542" s="1034"/>
      <c r="K542" s="1034"/>
      <c r="L542" s="1034"/>
      <c r="M542" s="1034"/>
      <c r="N542" s="1034"/>
      <c r="O542" s="1034"/>
      <c r="P542" s="1034"/>
      <c r="Q542" s="1034"/>
      <c r="R542" s="1034"/>
      <c r="S542" s="1034"/>
      <c r="T542" s="1034"/>
      <c r="U542" s="1034"/>
      <c r="V542" s="1034"/>
      <c r="W542" s="1034"/>
      <c r="X542" s="1034"/>
      <c r="Y542" s="1034"/>
      <c r="Z542" s="1034"/>
      <c r="AA542" s="1034"/>
      <c r="AB542" s="1034"/>
      <c r="AC542" s="1034"/>
      <c r="AD542" s="1034"/>
      <c r="AE542" s="1034"/>
      <c r="AF542" s="1034"/>
      <c r="AG542" s="1034"/>
      <c r="AH542" s="1034"/>
      <c r="AI542" s="1034"/>
      <c r="AJ542" s="1034"/>
      <c r="AK542" s="1034"/>
      <c r="AL542" s="945"/>
      <c r="AM542" s="946"/>
      <c r="AN542" s="946"/>
      <c r="AO542" s="946"/>
      <c r="AP542" s="946"/>
      <c r="AQ542" s="946"/>
      <c r="AR542" s="946"/>
      <c r="AS542" s="946"/>
      <c r="AT542" s="946"/>
      <c r="AU542" s="946"/>
      <c r="AV542" s="946"/>
      <c r="AW542" s="946"/>
      <c r="AX542" s="946"/>
      <c r="AY542" s="946"/>
      <c r="AZ542" s="946"/>
      <c r="BA542" s="946"/>
      <c r="BB542" s="947"/>
    </row>
    <row r="543" spans="1:54" ht="12.6" customHeight="1" x14ac:dyDescent="0.25">
      <c r="A543" s="449" t="s">
        <v>1720</v>
      </c>
    </row>
    <row r="544" spans="1:54" ht="15" customHeight="1" x14ac:dyDescent="0.25">
      <c r="A544" s="803" t="s">
        <v>3619</v>
      </c>
      <c r="B544" s="804"/>
      <c r="C544" s="804"/>
      <c r="D544" s="804"/>
      <c r="E544" s="804"/>
      <c r="F544" s="804"/>
      <c r="G544" s="804"/>
      <c r="H544" s="804"/>
      <c r="I544" s="804"/>
      <c r="J544" s="804"/>
      <c r="K544" s="804"/>
      <c r="L544" s="804"/>
      <c r="M544" s="804"/>
      <c r="N544" s="804"/>
      <c r="O544" s="804"/>
      <c r="P544" s="804"/>
      <c r="Q544" s="804"/>
      <c r="R544" s="804"/>
      <c r="S544" s="804"/>
      <c r="T544" s="804"/>
      <c r="U544" s="804"/>
      <c r="V544" s="804"/>
      <c r="W544" s="804"/>
      <c r="X544" s="804"/>
      <c r="Y544" s="804"/>
      <c r="Z544" s="804"/>
      <c r="AA544" s="804"/>
      <c r="AB544" s="804"/>
      <c r="AC544" s="804"/>
      <c r="AD544" s="804"/>
      <c r="AE544" s="804"/>
      <c r="AF544" s="804"/>
      <c r="AG544" s="804"/>
      <c r="AH544" s="804"/>
      <c r="AI544" s="804"/>
      <c r="AJ544" s="804"/>
      <c r="AK544" s="804"/>
      <c r="AL544" s="804"/>
      <c r="AM544" s="804"/>
      <c r="AN544" s="804"/>
      <c r="AO544" s="804"/>
      <c r="AP544" s="804"/>
      <c r="AQ544" s="804"/>
      <c r="AR544" s="804"/>
      <c r="AS544" s="804"/>
      <c r="AT544" s="804"/>
      <c r="AU544" s="804"/>
      <c r="AV544" s="804"/>
      <c r="AW544" s="804"/>
      <c r="AX544" s="804"/>
      <c r="AY544" s="804"/>
      <c r="AZ544" s="804"/>
      <c r="BA544" s="804"/>
      <c r="BB544" s="805"/>
    </row>
    <row r="545" spans="1:54" ht="15" customHeight="1" x14ac:dyDescent="0.25">
      <c r="A545" s="806"/>
      <c r="B545" s="807"/>
      <c r="C545" s="807"/>
      <c r="D545" s="807"/>
      <c r="E545" s="807"/>
      <c r="F545" s="807"/>
      <c r="G545" s="807"/>
      <c r="H545" s="807"/>
      <c r="I545" s="807"/>
      <c r="J545" s="807"/>
      <c r="K545" s="807"/>
      <c r="L545" s="807"/>
      <c r="M545" s="807"/>
      <c r="N545" s="807"/>
      <c r="O545" s="807"/>
      <c r="P545" s="807"/>
      <c r="Q545" s="807"/>
      <c r="R545" s="807"/>
      <c r="S545" s="807"/>
      <c r="T545" s="807"/>
      <c r="U545" s="807"/>
      <c r="V545" s="807"/>
      <c r="W545" s="807"/>
      <c r="X545" s="807"/>
      <c r="Y545" s="807"/>
      <c r="Z545" s="807"/>
      <c r="AA545" s="807"/>
      <c r="AB545" s="807"/>
      <c r="AC545" s="807"/>
      <c r="AD545" s="807"/>
      <c r="AE545" s="807"/>
      <c r="AF545" s="807"/>
      <c r="AG545" s="807"/>
      <c r="AH545" s="807"/>
      <c r="AI545" s="807"/>
      <c r="AJ545" s="807"/>
      <c r="AK545" s="807"/>
      <c r="AL545" s="807"/>
      <c r="AM545" s="807"/>
      <c r="AN545" s="807"/>
      <c r="AO545" s="807"/>
      <c r="AP545" s="807"/>
      <c r="AQ545" s="807"/>
      <c r="AR545" s="807"/>
      <c r="AS545" s="807"/>
      <c r="AT545" s="807"/>
      <c r="AU545" s="807"/>
      <c r="AV545" s="807"/>
      <c r="AW545" s="807"/>
      <c r="AX545" s="807"/>
      <c r="AY545" s="807"/>
      <c r="AZ545" s="807"/>
      <c r="BA545" s="807"/>
      <c r="BB545" s="808"/>
    </row>
    <row r="546" spans="1:54" s="593" customFormat="1" ht="12.6" customHeight="1" x14ac:dyDescent="0.25"/>
    <row r="547" spans="1:54" ht="12.6" customHeight="1" x14ac:dyDescent="0.25">
      <c r="A547" s="623" t="s">
        <v>1719</v>
      </c>
    </row>
    <row r="548" spans="1:54" ht="12.6" customHeight="1" x14ac:dyDescent="0.25">
      <c r="A548" s="1035" t="s">
        <v>485</v>
      </c>
      <c r="B548" s="1036"/>
      <c r="C548" s="1036"/>
      <c r="D548" s="1036"/>
      <c r="E548" s="1036"/>
      <c r="F548" s="1036"/>
      <c r="G548" s="1036"/>
      <c r="H548" s="1036"/>
      <c r="I548" s="1036"/>
      <c r="J548" s="1036"/>
      <c r="K548" s="1036"/>
      <c r="L548" s="1036"/>
      <c r="M548" s="1036"/>
      <c r="N548" s="1036"/>
      <c r="O548" s="1036"/>
      <c r="P548" s="1036"/>
      <c r="Q548" s="1036"/>
      <c r="R548" s="1036"/>
      <c r="S548" s="1036"/>
      <c r="T548" s="1036"/>
      <c r="U548" s="1036"/>
      <c r="V548" s="1036"/>
      <c r="W548" s="1036"/>
      <c r="X548" s="1036"/>
      <c r="Y548" s="1036"/>
      <c r="Z548" s="1036"/>
      <c r="AA548" s="1036"/>
      <c r="AB548" s="1036"/>
      <c r="AC548" s="1036"/>
      <c r="AD548" s="1036"/>
      <c r="AE548" s="1036"/>
      <c r="AF548" s="1036"/>
      <c r="AG548" s="1036"/>
      <c r="AH548" s="1036"/>
      <c r="AI548" s="1036"/>
      <c r="AJ548" s="1036"/>
      <c r="AK548" s="1036"/>
      <c r="AL548" s="790" t="s">
        <v>1654</v>
      </c>
      <c r="AM548" s="791"/>
      <c r="AN548" s="791"/>
      <c r="AO548" s="791"/>
      <c r="AP548" s="791"/>
      <c r="AQ548" s="791"/>
      <c r="AR548" s="791"/>
      <c r="AS548" s="791"/>
      <c r="AT548" s="791"/>
      <c r="AU548" s="791"/>
      <c r="AV548" s="791"/>
      <c r="AW548" s="791"/>
      <c r="AX548" s="791"/>
      <c r="AY548" s="791"/>
      <c r="AZ548" s="791"/>
      <c r="BA548" s="791"/>
      <c r="BB548" s="792"/>
    </row>
    <row r="549" spans="1:54" ht="12.6" customHeight="1" x14ac:dyDescent="0.25">
      <c r="A549" s="1037"/>
      <c r="B549" s="1038"/>
      <c r="C549" s="1038"/>
      <c r="D549" s="1038"/>
      <c r="E549" s="1038"/>
      <c r="F549" s="1038"/>
      <c r="G549" s="1038"/>
      <c r="H549" s="1038"/>
      <c r="I549" s="1038"/>
      <c r="J549" s="1038"/>
      <c r="K549" s="1038"/>
      <c r="L549" s="1038"/>
      <c r="M549" s="1038"/>
      <c r="N549" s="1038"/>
      <c r="O549" s="1038"/>
      <c r="P549" s="1038"/>
      <c r="Q549" s="1038"/>
      <c r="R549" s="1038"/>
      <c r="S549" s="1038"/>
      <c r="T549" s="1038"/>
      <c r="U549" s="1038"/>
      <c r="V549" s="1038"/>
      <c r="W549" s="1038"/>
      <c r="X549" s="1038"/>
      <c r="Y549" s="1038"/>
      <c r="Z549" s="1038"/>
      <c r="AA549" s="1038"/>
      <c r="AB549" s="1038"/>
      <c r="AC549" s="1038"/>
      <c r="AD549" s="1038"/>
      <c r="AE549" s="1038"/>
      <c r="AF549" s="1038"/>
      <c r="AG549" s="1038"/>
      <c r="AH549" s="1038"/>
      <c r="AI549" s="1038"/>
      <c r="AJ549" s="1038"/>
      <c r="AK549" s="1038"/>
      <c r="AL549" s="784" t="s">
        <v>1534</v>
      </c>
      <c r="AM549" s="785"/>
      <c r="AN549" s="785"/>
      <c r="AO549" s="785"/>
      <c r="AP549" s="785"/>
      <c r="AQ549" s="785"/>
      <c r="AR549" s="785"/>
      <c r="AS549" s="785"/>
      <c r="AT549" s="785"/>
      <c r="AU549" s="785"/>
      <c r="AV549" s="785"/>
      <c r="AW549" s="785"/>
      <c r="AX549" s="785"/>
      <c r="AY549" s="785"/>
      <c r="AZ549" s="785"/>
      <c r="BA549" s="785"/>
      <c r="BB549" s="786"/>
    </row>
    <row r="550" spans="1:54" ht="12.6" customHeight="1" x14ac:dyDescent="0.25">
      <c r="A550" s="959" t="s">
        <v>495</v>
      </c>
      <c r="B550" s="960"/>
      <c r="C550" s="960"/>
      <c r="D550" s="960"/>
      <c r="E550" s="960"/>
      <c r="F550" s="960"/>
      <c r="G550" s="960"/>
      <c r="H550" s="960"/>
      <c r="I550" s="960"/>
      <c r="J550" s="960"/>
      <c r="K550" s="960"/>
      <c r="L550" s="960"/>
      <c r="M550" s="960"/>
      <c r="N550" s="960"/>
      <c r="O550" s="960"/>
      <c r="P550" s="960"/>
      <c r="Q550" s="960"/>
      <c r="R550" s="960"/>
      <c r="S550" s="960"/>
      <c r="T550" s="960"/>
      <c r="U550" s="960"/>
      <c r="V550" s="960"/>
      <c r="W550" s="960"/>
      <c r="X550" s="960"/>
      <c r="Y550" s="960"/>
      <c r="Z550" s="960"/>
      <c r="AA550" s="960"/>
      <c r="AB550" s="960"/>
      <c r="AC550" s="960"/>
      <c r="AD550" s="960"/>
      <c r="AE550" s="960"/>
      <c r="AF550" s="960"/>
      <c r="AG550" s="960"/>
      <c r="AH550" s="960"/>
      <c r="AI550" s="960"/>
      <c r="AJ550" s="960"/>
      <c r="AK550" s="960"/>
      <c r="AL550" s="945"/>
      <c r="AM550" s="946"/>
      <c r="AN550" s="946"/>
      <c r="AO550" s="946"/>
      <c r="AP550" s="946"/>
      <c r="AQ550" s="946"/>
      <c r="AR550" s="946"/>
      <c r="AS550" s="946"/>
      <c r="AT550" s="946"/>
      <c r="AU550" s="946"/>
      <c r="AV550" s="946"/>
      <c r="AW550" s="946"/>
      <c r="AX550" s="946"/>
      <c r="AY550" s="946"/>
      <c r="AZ550" s="946"/>
      <c r="BA550" s="946"/>
      <c r="BB550" s="947"/>
    </row>
    <row r="551" spans="1:54" ht="12.6" customHeight="1" x14ac:dyDescent="0.25">
      <c r="A551" s="623" t="s">
        <v>1718</v>
      </c>
    </row>
    <row r="552" spans="1:54" ht="15" customHeight="1" x14ac:dyDescent="0.25">
      <c r="A552" s="803" t="s">
        <v>3619</v>
      </c>
      <c r="B552" s="804"/>
      <c r="C552" s="804"/>
      <c r="D552" s="804"/>
      <c r="E552" s="804"/>
      <c r="F552" s="804"/>
      <c r="G552" s="804"/>
      <c r="H552" s="804"/>
      <c r="I552" s="804"/>
      <c r="J552" s="804"/>
      <c r="K552" s="804"/>
      <c r="L552" s="804"/>
      <c r="M552" s="804"/>
      <c r="N552" s="804"/>
      <c r="O552" s="804"/>
      <c r="P552" s="804"/>
      <c r="Q552" s="804"/>
      <c r="R552" s="804"/>
      <c r="S552" s="804"/>
      <c r="T552" s="804"/>
      <c r="U552" s="804"/>
      <c r="V552" s="804"/>
      <c r="W552" s="804"/>
      <c r="X552" s="804"/>
      <c r="Y552" s="804"/>
      <c r="Z552" s="804"/>
      <c r="AA552" s="804"/>
      <c r="AB552" s="804"/>
      <c r="AC552" s="804"/>
      <c r="AD552" s="804"/>
      <c r="AE552" s="804"/>
      <c r="AF552" s="804"/>
      <c r="AG552" s="804"/>
      <c r="AH552" s="804"/>
      <c r="AI552" s="804"/>
      <c r="AJ552" s="804"/>
      <c r="AK552" s="804"/>
      <c r="AL552" s="804"/>
      <c r="AM552" s="804"/>
      <c r="AN552" s="804"/>
      <c r="AO552" s="804"/>
      <c r="AP552" s="804"/>
      <c r="AQ552" s="804"/>
      <c r="AR552" s="804"/>
      <c r="AS552" s="804"/>
      <c r="AT552" s="804"/>
      <c r="AU552" s="804"/>
      <c r="AV552" s="804"/>
      <c r="AW552" s="804"/>
      <c r="AX552" s="804"/>
      <c r="AY552" s="804"/>
      <c r="AZ552" s="804"/>
      <c r="BA552" s="804"/>
      <c r="BB552" s="805"/>
    </row>
    <row r="553" spans="1:54" ht="15" customHeight="1" x14ac:dyDescent="0.25">
      <c r="A553" s="806"/>
      <c r="B553" s="807"/>
      <c r="C553" s="807"/>
      <c r="D553" s="807"/>
      <c r="E553" s="807"/>
      <c r="F553" s="807"/>
      <c r="G553" s="807"/>
      <c r="H553" s="807"/>
      <c r="I553" s="807"/>
      <c r="J553" s="807"/>
      <c r="K553" s="807"/>
      <c r="L553" s="807"/>
      <c r="M553" s="807"/>
      <c r="N553" s="807"/>
      <c r="O553" s="807"/>
      <c r="P553" s="807"/>
      <c r="Q553" s="807"/>
      <c r="R553" s="807"/>
      <c r="S553" s="807"/>
      <c r="T553" s="807"/>
      <c r="U553" s="807"/>
      <c r="V553" s="807"/>
      <c r="W553" s="807"/>
      <c r="X553" s="807"/>
      <c r="Y553" s="807"/>
      <c r="Z553" s="807"/>
      <c r="AA553" s="807"/>
      <c r="AB553" s="807"/>
      <c r="AC553" s="807"/>
      <c r="AD553" s="807"/>
      <c r="AE553" s="807"/>
      <c r="AF553" s="807"/>
      <c r="AG553" s="807"/>
      <c r="AH553" s="807"/>
      <c r="AI553" s="807"/>
      <c r="AJ553" s="807"/>
      <c r="AK553" s="807"/>
      <c r="AL553" s="807"/>
      <c r="AM553" s="807"/>
      <c r="AN553" s="807"/>
      <c r="AO553" s="807"/>
      <c r="AP553" s="807"/>
      <c r="AQ553" s="807"/>
      <c r="AR553" s="807"/>
      <c r="AS553" s="807"/>
      <c r="AT553" s="807"/>
      <c r="AU553" s="807"/>
      <c r="AV553" s="807"/>
      <c r="AW553" s="807"/>
      <c r="AX553" s="807"/>
      <c r="AY553" s="807"/>
      <c r="AZ553" s="807"/>
      <c r="BA553" s="807"/>
      <c r="BB553" s="808"/>
    </row>
    <row r="554" spans="1:54" s="663" customFormat="1" ht="9.9499999999999993" customHeight="1" x14ac:dyDescent="0.25">
      <c r="A554" s="662" t="s">
        <v>2173</v>
      </c>
      <c r="B554" s="662"/>
      <c r="C554" s="662"/>
      <c r="D554" s="662"/>
      <c r="E554" s="662"/>
      <c r="F554" s="662"/>
      <c r="G554" s="662"/>
      <c r="H554" s="662"/>
      <c r="I554" s="662"/>
      <c r="J554" s="662"/>
      <c r="K554" s="662"/>
      <c r="L554" s="662"/>
      <c r="M554" s="662"/>
      <c r="N554" s="662"/>
      <c r="O554" s="662"/>
      <c r="P554" s="662"/>
      <c r="Q554" s="662"/>
      <c r="R554" s="662"/>
      <c r="S554" s="662"/>
      <c r="T554" s="662"/>
      <c r="U554" s="662"/>
      <c r="V554" s="662"/>
      <c r="W554" s="662"/>
      <c r="X554" s="662"/>
      <c r="Y554" s="662"/>
      <c r="Z554" s="662"/>
      <c r="AA554" s="662"/>
      <c r="AB554" s="662"/>
      <c r="AC554" s="662"/>
      <c r="AD554" s="662"/>
      <c r="AE554" s="662"/>
      <c r="AF554" s="662"/>
      <c r="AG554" s="662"/>
      <c r="AH554" s="662"/>
      <c r="AI554" s="662"/>
      <c r="AJ554" s="662"/>
      <c r="AK554" s="662"/>
      <c r="AL554" s="662"/>
      <c r="AM554" s="662"/>
      <c r="AN554" s="662"/>
      <c r="AO554" s="662"/>
      <c r="AP554" s="662"/>
      <c r="AQ554" s="662"/>
      <c r="AR554" s="662"/>
      <c r="AS554" s="662"/>
      <c r="AT554" s="662"/>
      <c r="AU554" s="662"/>
      <c r="AV554" s="662"/>
      <c r="AW554" s="662"/>
      <c r="AX554" s="662"/>
      <c r="AY554" s="662"/>
      <c r="AZ554" s="662"/>
      <c r="BA554" s="662"/>
      <c r="BB554" s="662"/>
    </row>
    <row r="555" spans="1:54" ht="12.6" customHeight="1" x14ac:dyDescent="0.25">
      <c r="A555" s="449" t="s">
        <v>475</v>
      </c>
    </row>
    <row r="556" spans="1:54" ht="11.1" customHeight="1" x14ac:dyDescent="0.25">
      <c r="A556" s="790"/>
      <c r="B556" s="791"/>
      <c r="C556" s="791"/>
      <c r="D556" s="791"/>
      <c r="E556" s="791"/>
      <c r="F556" s="791"/>
      <c r="G556" s="791"/>
      <c r="H556" s="791"/>
      <c r="I556" s="791"/>
      <c r="J556" s="791"/>
      <c r="K556" s="791"/>
      <c r="L556" s="791"/>
      <c r="M556" s="791"/>
      <c r="N556" s="791"/>
      <c r="O556" s="792"/>
      <c r="P556" s="790"/>
      <c r="Q556" s="791"/>
      <c r="R556" s="791"/>
      <c r="S556" s="791"/>
      <c r="T556" s="791"/>
      <c r="U556" s="791"/>
      <c r="V556" s="791"/>
      <c r="W556" s="791"/>
      <c r="X556" s="791"/>
      <c r="Y556" s="791"/>
      <c r="Z556" s="792"/>
      <c r="AA556" s="790"/>
      <c r="AB556" s="791"/>
      <c r="AC556" s="791"/>
      <c r="AD556" s="791"/>
      <c r="AE556" s="791"/>
      <c r="AF556" s="791"/>
      <c r="AG556" s="791"/>
      <c r="AH556" s="791"/>
      <c r="AI556" s="791"/>
      <c r="AJ556" s="791"/>
      <c r="AK556" s="792"/>
      <c r="AL556" s="790" t="s">
        <v>1704</v>
      </c>
      <c r="AM556" s="791"/>
      <c r="AN556" s="791"/>
      <c r="AO556" s="791"/>
      <c r="AP556" s="791"/>
      <c r="AQ556" s="791"/>
      <c r="AR556" s="791"/>
      <c r="AS556" s="791"/>
      <c r="AT556" s="791"/>
      <c r="AU556" s="791"/>
      <c r="AV556" s="791"/>
      <c r="AW556" s="791"/>
      <c r="AX556" s="791"/>
      <c r="AY556" s="791"/>
      <c r="AZ556" s="791"/>
      <c r="BA556" s="791"/>
      <c r="BB556" s="792"/>
    </row>
    <row r="557" spans="1:54" ht="11.1" customHeight="1" x14ac:dyDescent="0.25">
      <c r="A557" s="787"/>
      <c r="B557" s="788"/>
      <c r="C557" s="788"/>
      <c r="D557" s="788"/>
      <c r="E557" s="788"/>
      <c r="F557" s="788"/>
      <c r="G557" s="788"/>
      <c r="H557" s="788"/>
      <c r="I557" s="788"/>
      <c r="J557" s="788"/>
      <c r="K557" s="788"/>
      <c r="L557" s="788"/>
      <c r="M557" s="788"/>
      <c r="N557" s="788"/>
      <c r="O557" s="789"/>
      <c r="P557" s="787"/>
      <c r="Q557" s="788"/>
      <c r="R557" s="788"/>
      <c r="S557" s="788"/>
      <c r="T557" s="788"/>
      <c r="U557" s="788"/>
      <c r="V557" s="788"/>
      <c r="W557" s="788"/>
      <c r="X557" s="788"/>
      <c r="Y557" s="788"/>
      <c r="Z557" s="789"/>
      <c r="AA557" s="787" t="s">
        <v>1710</v>
      </c>
      <c r="AB557" s="788"/>
      <c r="AC557" s="788"/>
      <c r="AD557" s="788"/>
      <c r="AE557" s="788"/>
      <c r="AF557" s="788"/>
      <c r="AG557" s="788"/>
      <c r="AH557" s="788"/>
      <c r="AI557" s="788"/>
      <c r="AJ557" s="788"/>
      <c r="AK557" s="789"/>
      <c r="AL557" s="787" t="s">
        <v>1717</v>
      </c>
      <c r="AM557" s="788"/>
      <c r="AN557" s="788"/>
      <c r="AO557" s="788"/>
      <c r="AP557" s="788"/>
      <c r="AQ557" s="788"/>
      <c r="AR557" s="788"/>
      <c r="AS557" s="788"/>
      <c r="AT557" s="788"/>
      <c r="AU557" s="788"/>
      <c r="AV557" s="788"/>
      <c r="AW557" s="788"/>
      <c r="AX557" s="788"/>
      <c r="AY557" s="788"/>
      <c r="AZ557" s="788"/>
      <c r="BA557" s="788"/>
      <c r="BB557" s="789"/>
    </row>
    <row r="558" spans="1:54" ht="11.1" customHeight="1" x14ac:dyDescent="0.25">
      <c r="A558" s="787" t="s">
        <v>469</v>
      </c>
      <c r="B558" s="788"/>
      <c r="C558" s="788"/>
      <c r="D558" s="788"/>
      <c r="E558" s="788"/>
      <c r="F558" s="788"/>
      <c r="G558" s="788"/>
      <c r="H558" s="788"/>
      <c r="I558" s="788"/>
      <c r="J558" s="788"/>
      <c r="K558" s="788"/>
      <c r="L558" s="788"/>
      <c r="M558" s="788"/>
      <c r="N558" s="788"/>
      <c r="O558" s="789"/>
      <c r="P558" s="787" t="s">
        <v>1716</v>
      </c>
      <c r="Q558" s="788"/>
      <c r="R558" s="788"/>
      <c r="S558" s="788"/>
      <c r="T558" s="788"/>
      <c r="U558" s="788"/>
      <c r="V558" s="788"/>
      <c r="W558" s="788"/>
      <c r="X558" s="788"/>
      <c r="Y558" s="788"/>
      <c r="Z558" s="789"/>
      <c r="AA558" s="787" t="s">
        <v>1558</v>
      </c>
      <c r="AB558" s="788"/>
      <c r="AC558" s="788"/>
      <c r="AD558" s="788"/>
      <c r="AE558" s="788"/>
      <c r="AF558" s="788"/>
      <c r="AG558" s="788"/>
      <c r="AH558" s="788"/>
      <c r="AI558" s="788"/>
      <c r="AJ558" s="788"/>
      <c r="AK558" s="789"/>
      <c r="AL558" s="787" t="s">
        <v>1715</v>
      </c>
      <c r="AM558" s="788"/>
      <c r="AN558" s="788"/>
      <c r="AO558" s="788"/>
      <c r="AP558" s="788"/>
      <c r="AQ558" s="788"/>
      <c r="AR558" s="788"/>
      <c r="AS558" s="788"/>
      <c r="AT558" s="788"/>
      <c r="AU558" s="788"/>
      <c r="AV558" s="788"/>
      <c r="AW558" s="788"/>
      <c r="AX558" s="788"/>
      <c r="AY558" s="788"/>
      <c r="AZ558" s="788"/>
      <c r="BA558" s="788"/>
      <c r="BB558" s="789"/>
    </row>
    <row r="559" spans="1:54" ht="11.1" customHeight="1" x14ac:dyDescent="0.25">
      <c r="A559" s="787"/>
      <c r="B559" s="788"/>
      <c r="C559" s="788"/>
      <c r="D559" s="788"/>
      <c r="E559" s="788"/>
      <c r="F559" s="788"/>
      <c r="G559" s="788"/>
      <c r="H559" s="788"/>
      <c r="I559" s="788"/>
      <c r="J559" s="788"/>
      <c r="K559" s="788"/>
      <c r="L559" s="788"/>
      <c r="M559" s="788"/>
      <c r="N559" s="788"/>
      <c r="O559" s="789"/>
      <c r="P559" s="787" t="s">
        <v>1534</v>
      </c>
      <c r="Q559" s="788"/>
      <c r="R559" s="788"/>
      <c r="S559" s="788"/>
      <c r="T559" s="788"/>
      <c r="U559" s="788"/>
      <c r="V559" s="788"/>
      <c r="W559" s="788"/>
      <c r="X559" s="788"/>
      <c r="Y559" s="788"/>
      <c r="Z559" s="789"/>
      <c r="AA559" s="787" t="s">
        <v>1534</v>
      </c>
      <c r="AB559" s="788"/>
      <c r="AC559" s="788"/>
      <c r="AD559" s="788"/>
      <c r="AE559" s="788"/>
      <c r="AF559" s="788"/>
      <c r="AG559" s="788"/>
      <c r="AH559" s="788"/>
      <c r="AI559" s="788"/>
      <c r="AJ559" s="788"/>
      <c r="AK559" s="789"/>
      <c r="AL559" s="787" t="s">
        <v>1507</v>
      </c>
      <c r="AM559" s="788"/>
      <c r="AN559" s="788"/>
      <c r="AO559" s="788"/>
      <c r="AP559" s="788"/>
      <c r="AQ559" s="788"/>
      <c r="AR559" s="788"/>
      <c r="AS559" s="788"/>
      <c r="AT559" s="788"/>
      <c r="AU559" s="788"/>
      <c r="AV559" s="788"/>
      <c r="AW559" s="788"/>
      <c r="AX559" s="788"/>
      <c r="AY559" s="788"/>
      <c r="AZ559" s="788"/>
      <c r="BA559" s="788"/>
      <c r="BB559" s="789"/>
    </row>
    <row r="560" spans="1:54" ht="11.1" customHeight="1" x14ac:dyDescent="0.25">
      <c r="A560" s="784" t="s">
        <v>800</v>
      </c>
      <c r="B560" s="785"/>
      <c r="C560" s="785"/>
      <c r="D560" s="785"/>
      <c r="E560" s="785"/>
      <c r="F560" s="785"/>
      <c r="G560" s="785"/>
      <c r="H560" s="785"/>
      <c r="I560" s="785"/>
      <c r="J560" s="785"/>
      <c r="K560" s="785"/>
      <c r="L560" s="785"/>
      <c r="M560" s="785"/>
      <c r="N560" s="785"/>
      <c r="O560" s="786"/>
      <c r="P560" s="784" t="s">
        <v>801</v>
      </c>
      <c r="Q560" s="785"/>
      <c r="R560" s="785"/>
      <c r="S560" s="785"/>
      <c r="T560" s="785"/>
      <c r="U560" s="785"/>
      <c r="V560" s="785"/>
      <c r="W560" s="785"/>
      <c r="X560" s="785"/>
      <c r="Y560" s="785"/>
      <c r="Z560" s="786"/>
      <c r="AA560" s="784" t="s">
        <v>802</v>
      </c>
      <c r="AB560" s="785"/>
      <c r="AC560" s="785"/>
      <c r="AD560" s="785"/>
      <c r="AE560" s="785"/>
      <c r="AF560" s="785"/>
      <c r="AG560" s="785"/>
      <c r="AH560" s="785"/>
      <c r="AI560" s="785"/>
      <c r="AJ560" s="785"/>
      <c r="AK560" s="786"/>
      <c r="AL560" s="784" t="s">
        <v>477</v>
      </c>
      <c r="AM560" s="785"/>
      <c r="AN560" s="785"/>
      <c r="AO560" s="785"/>
      <c r="AP560" s="785"/>
      <c r="AQ560" s="785"/>
      <c r="AR560" s="785"/>
      <c r="AS560" s="785"/>
      <c r="AT560" s="785"/>
      <c r="AU560" s="785"/>
      <c r="AV560" s="785"/>
      <c r="AW560" s="785"/>
      <c r="AX560" s="785"/>
      <c r="AY560" s="785"/>
      <c r="AZ560" s="785"/>
      <c r="BA560" s="785"/>
      <c r="BB560" s="786"/>
    </row>
    <row r="561" spans="1:54" ht="12.6" customHeight="1" x14ac:dyDescent="0.25">
      <c r="A561" s="858" t="s">
        <v>496</v>
      </c>
      <c r="B561" s="858"/>
      <c r="C561" s="858"/>
      <c r="D561" s="858"/>
      <c r="E561" s="858"/>
      <c r="F561" s="858"/>
      <c r="G561" s="858"/>
      <c r="H561" s="858"/>
      <c r="I561" s="858"/>
      <c r="J561" s="858"/>
      <c r="K561" s="858"/>
      <c r="L561" s="858"/>
      <c r="M561" s="858"/>
      <c r="N561" s="858"/>
      <c r="O561" s="858"/>
      <c r="P561" s="859"/>
      <c r="Q561" s="859"/>
      <c r="R561" s="859"/>
      <c r="S561" s="859"/>
      <c r="T561" s="859"/>
      <c r="U561" s="859"/>
      <c r="V561" s="859"/>
      <c r="W561" s="859"/>
      <c r="X561" s="859"/>
      <c r="Y561" s="859"/>
      <c r="Z561" s="859"/>
      <c r="AA561" s="859"/>
      <c r="AB561" s="859"/>
      <c r="AC561" s="859"/>
      <c r="AD561" s="859"/>
      <c r="AE561" s="859"/>
      <c r="AF561" s="859"/>
      <c r="AG561" s="859"/>
      <c r="AH561" s="859"/>
      <c r="AI561" s="859"/>
      <c r="AJ561" s="859"/>
      <c r="AK561" s="859"/>
      <c r="AL561" s="793"/>
      <c r="AM561" s="794"/>
      <c r="AN561" s="794"/>
      <c r="AO561" s="794"/>
      <c r="AP561" s="794"/>
      <c r="AQ561" s="794"/>
      <c r="AR561" s="794"/>
      <c r="AS561" s="794"/>
      <c r="AT561" s="794"/>
      <c r="AU561" s="794"/>
      <c r="AV561" s="794"/>
      <c r="AW561" s="794"/>
      <c r="AX561" s="794"/>
      <c r="AY561" s="794"/>
      <c r="AZ561" s="794"/>
      <c r="BA561" s="794"/>
      <c r="BB561" s="795"/>
    </row>
    <row r="562" spans="1:54" ht="12.6" customHeight="1" x14ac:dyDescent="0.25">
      <c r="A562" s="962" t="s">
        <v>497</v>
      </c>
      <c r="B562" s="962"/>
      <c r="C562" s="962"/>
      <c r="D562" s="962"/>
      <c r="E562" s="962"/>
      <c r="F562" s="962"/>
      <c r="G562" s="962"/>
      <c r="H562" s="962"/>
      <c r="I562" s="962"/>
      <c r="J562" s="962"/>
      <c r="K562" s="962"/>
      <c r="L562" s="962"/>
      <c r="M562" s="962"/>
      <c r="N562" s="962"/>
      <c r="O562" s="962"/>
      <c r="P562" s="854"/>
      <c r="Q562" s="854"/>
      <c r="R562" s="854"/>
      <c r="S562" s="854"/>
      <c r="T562" s="854"/>
      <c r="U562" s="854"/>
      <c r="V562" s="854"/>
      <c r="W562" s="854"/>
      <c r="X562" s="854"/>
      <c r="Y562" s="854"/>
      <c r="Z562" s="854"/>
      <c r="AA562" s="854"/>
      <c r="AB562" s="854"/>
      <c r="AC562" s="854"/>
      <c r="AD562" s="854"/>
      <c r="AE562" s="854"/>
      <c r="AF562" s="854"/>
      <c r="AG562" s="854"/>
      <c r="AH562" s="854"/>
      <c r="AI562" s="854"/>
      <c r="AJ562" s="854"/>
      <c r="AK562" s="854"/>
      <c r="AL562" s="793"/>
      <c r="AM562" s="794"/>
      <c r="AN562" s="794"/>
      <c r="AO562" s="794"/>
      <c r="AP562" s="794"/>
      <c r="AQ562" s="794"/>
      <c r="AR562" s="794"/>
      <c r="AS562" s="794"/>
      <c r="AT562" s="794"/>
      <c r="AU562" s="794"/>
      <c r="AV562" s="794"/>
      <c r="AW562" s="794"/>
      <c r="AX562" s="794"/>
      <c r="AY562" s="794"/>
      <c r="AZ562" s="794"/>
      <c r="BA562" s="794"/>
      <c r="BB562" s="795"/>
    </row>
    <row r="563" spans="1:54" ht="12.6" customHeight="1" x14ac:dyDescent="0.25">
      <c r="A563" s="962" t="s">
        <v>498</v>
      </c>
      <c r="B563" s="962"/>
      <c r="C563" s="962"/>
      <c r="D563" s="962"/>
      <c r="E563" s="962"/>
      <c r="F563" s="962"/>
      <c r="G563" s="962"/>
      <c r="H563" s="962"/>
      <c r="I563" s="962"/>
      <c r="J563" s="962"/>
      <c r="K563" s="962"/>
      <c r="L563" s="962"/>
      <c r="M563" s="962"/>
      <c r="N563" s="962"/>
      <c r="O563" s="962"/>
      <c r="P563" s="854"/>
      <c r="Q563" s="854"/>
      <c r="R563" s="854"/>
      <c r="S563" s="854"/>
      <c r="T563" s="854"/>
      <c r="U563" s="854"/>
      <c r="V563" s="854"/>
      <c r="W563" s="854"/>
      <c r="X563" s="854"/>
      <c r="Y563" s="854"/>
      <c r="Z563" s="854"/>
      <c r="AA563" s="854"/>
      <c r="AB563" s="854"/>
      <c r="AC563" s="854"/>
      <c r="AD563" s="854"/>
      <c r="AE563" s="854"/>
      <c r="AF563" s="854"/>
      <c r="AG563" s="854"/>
      <c r="AH563" s="854"/>
      <c r="AI563" s="854"/>
      <c r="AJ563" s="854"/>
      <c r="AK563" s="854"/>
      <c r="AL563" s="793"/>
      <c r="AM563" s="794"/>
      <c r="AN563" s="794"/>
      <c r="AO563" s="794"/>
      <c r="AP563" s="794"/>
      <c r="AQ563" s="794"/>
      <c r="AR563" s="794"/>
      <c r="AS563" s="794"/>
      <c r="AT563" s="794"/>
      <c r="AU563" s="794"/>
      <c r="AV563" s="794"/>
      <c r="AW563" s="794"/>
      <c r="AX563" s="794"/>
      <c r="AY563" s="794"/>
      <c r="AZ563" s="794"/>
      <c r="BA563" s="794"/>
      <c r="BB563" s="795"/>
    </row>
    <row r="564" spans="1:54" ht="12.6" customHeight="1" x14ac:dyDescent="0.25">
      <c r="A564" s="449" t="s">
        <v>480</v>
      </c>
    </row>
    <row r="565" spans="1:54" ht="11.1" customHeight="1" x14ac:dyDescent="0.25">
      <c r="A565" s="790"/>
      <c r="B565" s="791"/>
      <c r="C565" s="791"/>
      <c r="D565" s="791"/>
      <c r="E565" s="791"/>
      <c r="F565" s="791"/>
      <c r="G565" s="791"/>
      <c r="H565" s="791"/>
      <c r="I565" s="791"/>
      <c r="J565" s="791"/>
      <c r="K565" s="791"/>
      <c r="L565" s="791"/>
      <c r="M565" s="791"/>
      <c r="N565" s="791"/>
      <c r="O565" s="791"/>
      <c r="P565" s="791"/>
      <c r="Q565" s="791"/>
      <c r="R565" s="791"/>
      <c r="S565" s="791"/>
      <c r="T565" s="792"/>
      <c r="U565" s="790"/>
      <c r="V565" s="791"/>
      <c r="W565" s="791"/>
      <c r="X565" s="791"/>
      <c r="Y565" s="791"/>
      <c r="Z565" s="791"/>
      <c r="AA565" s="791"/>
      <c r="AB565" s="791"/>
      <c r="AC565" s="791"/>
      <c r="AD565" s="791"/>
      <c r="AE565" s="791"/>
      <c r="AF565" s="791"/>
      <c r="AG565" s="792"/>
      <c r="AH565" s="790" t="s">
        <v>1704</v>
      </c>
      <c r="AI565" s="791"/>
      <c r="AJ565" s="791"/>
      <c r="AK565" s="791"/>
      <c r="AL565" s="791"/>
      <c r="AM565" s="791"/>
      <c r="AN565" s="791"/>
      <c r="AO565" s="791"/>
      <c r="AP565" s="791"/>
      <c r="AQ565" s="791"/>
      <c r="AR565" s="791"/>
      <c r="AS565" s="791"/>
      <c r="AT565" s="791"/>
      <c r="AU565" s="791"/>
      <c r="AV565" s="791"/>
      <c r="AW565" s="791"/>
      <c r="AX565" s="791"/>
      <c r="AY565" s="791"/>
      <c r="AZ565" s="791"/>
      <c r="BA565" s="791"/>
      <c r="BB565" s="792"/>
    </row>
    <row r="566" spans="1:54" ht="11.1" customHeight="1" x14ac:dyDescent="0.25">
      <c r="A566" s="787"/>
      <c r="B566" s="788"/>
      <c r="C566" s="788"/>
      <c r="D566" s="788"/>
      <c r="E566" s="788"/>
      <c r="F566" s="788"/>
      <c r="G566" s="788"/>
      <c r="H566" s="788"/>
      <c r="I566" s="788"/>
      <c r="J566" s="788"/>
      <c r="K566" s="788"/>
      <c r="L566" s="788"/>
      <c r="M566" s="788"/>
      <c r="N566" s="788"/>
      <c r="O566" s="788"/>
      <c r="P566" s="788"/>
      <c r="Q566" s="788"/>
      <c r="R566" s="788"/>
      <c r="S566" s="788"/>
      <c r="T566" s="789"/>
      <c r="U566" s="787" t="s">
        <v>1701</v>
      </c>
      <c r="V566" s="788"/>
      <c r="W566" s="788"/>
      <c r="X566" s="788"/>
      <c r="Y566" s="788"/>
      <c r="Z566" s="788"/>
      <c r="AA566" s="788"/>
      <c r="AB566" s="788"/>
      <c r="AC566" s="788"/>
      <c r="AD566" s="788"/>
      <c r="AE566" s="788"/>
      <c r="AF566" s="788"/>
      <c r="AG566" s="789"/>
      <c r="AH566" s="787" t="s">
        <v>1714</v>
      </c>
      <c r="AI566" s="788"/>
      <c r="AJ566" s="788"/>
      <c r="AK566" s="788"/>
      <c r="AL566" s="788"/>
      <c r="AM566" s="788"/>
      <c r="AN566" s="788"/>
      <c r="AO566" s="788"/>
      <c r="AP566" s="788"/>
      <c r="AQ566" s="788"/>
      <c r="AR566" s="788"/>
      <c r="AS566" s="788"/>
      <c r="AT566" s="788"/>
      <c r="AU566" s="788"/>
      <c r="AV566" s="788"/>
      <c r="AW566" s="788"/>
      <c r="AX566" s="788"/>
      <c r="AY566" s="788"/>
      <c r="AZ566" s="788"/>
      <c r="BA566" s="788"/>
      <c r="BB566" s="789"/>
    </row>
    <row r="567" spans="1:54" ht="11.1" customHeight="1" x14ac:dyDescent="0.25">
      <c r="A567" s="787" t="s">
        <v>499</v>
      </c>
      <c r="B567" s="788"/>
      <c r="C567" s="788"/>
      <c r="D567" s="788"/>
      <c r="E567" s="788"/>
      <c r="F567" s="788"/>
      <c r="G567" s="788"/>
      <c r="H567" s="788"/>
      <c r="I567" s="788"/>
      <c r="J567" s="788"/>
      <c r="K567" s="788"/>
      <c r="L567" s="788"/>
      <c r="M567" s="788"/>
      <c r="N567" s="788"/>
      <c r="O567" s="788"/>
      <c r="P567" s="788"/>
      <c r="Q567" s="788"/>
      <c r="R567" s="788"/>
      <c r="S567" s="788"/>
      <c r="T567" s="789"/>
      <c r="U567" s="787" t="s">
        <v>1557</v>
      </c>
      <c r="V567" s="788"/>
      <c r="W567" s="788"/>
      <c r="X567" s="788"/>
      <c r="Y567" s="788"/>
      <c r="Z567" s="788"/>
      <c r="AA567" s="788"/>
      <c r="AB567" s="788"/>
      <c r="AC567" s="788"/>
      <c r="AD567" s="788"/>
      <c r="AE567" s="788"/>
      <c r="AF567" s="788"/>
      <c r="AG567" s="789"/>
      <c r="AH567" s="787" t="s">
        <v>1713</v>
      </c>
      <c r="AI567" s="788"/>
      <c r="AJ567" s="788"/>
      <c r="AK567" s="788"/>
      <c r="AL567" s="788"/>
      <c r="AM567" s="788"/>
      <c r="AN567" s="788"/>
      <c r="AO567" s="788"/>
      <c r="AP567" s="788"/>
      <c r="AQ567" s="788"/>
      <c r="AR567" s="788"/>
      <c r="AS567" s="788"/>
      <c r="AT567" s="788"/>
      <c r="AU567" s="788"/>
      <c r="AV567" s="788"/>
      <c r="AW567" s="788"/>
      <c r="AX567" s="788"/>
      <c r="AY567" s="788"/>
      <c r="AZ567" s="788"/>
      <c r="BA567" s="788"/>
      <c r="BB567" s="789"/>
    </row>
    <row r="568" spans="1:54" ht="11.1" customHeight="1" x14ac:dyDescent="0.25">
      <c r="A568" s="787"/>
      <c r="B568" s="788"/>
      <c r="C568" s="788"/>
      <c r="D568" s="788"/>
      <c r="E568" s="788"/>
      <c r="F568" s="788"/>
      <c r="G568" s="788"/>
      <c r="H568" s="788"/>
      <c r="I568" s="788"/>
      <c r="J568" s="788"/>
      <c r="K568" s="788"/>
      <c r="L568" s="788"/>
      <c r="M568" s="788"/>
      <c r="N568" s="788"/>
      <c r="O568" s="788"/>
      <c r="P568" s="788"/>
      <c r="Q568" s="788"/>
      <c r="R568" s="788"/>
      <c r="S568" s="788"/>
      <c r="T568" s="789"/>
      <c r="U568" s="787"/>
      <c r="V568" s="788"/>
      <c r="W568" s="788"/>
      <c r="X568" s="788"/>
      <c r="Y568" s="788"/>
      <c r="Z568" s="788"/>
      <c r="AA568" s="788"/>
      <c r="AB568" s="788"/>
      <c r="AC568" s="788"/>
      <c r="AD568" s="788"/>
      <c r="AE568" s="788"/>
      <c r="AF568" s="788"/>
      <c r="AG568" s="789"/>
      <c r="AH568" s="787" t="s">
        <v>1519</v>
      </c>
      <c r="AI568" s="788"/>
      <c r="AJ568" s="788"/>
      <c r="AK568" s="788"/>
      <c r="AL568" s="788"/>
      <c r="AM568" s="788"/>
      <c r="AN568" s="788"/>
      <c r="AO568" s="788"/>
      <c r="AP568" s="788"/>
      <c r="AQ568" s="788"/>
      <c r="AR568" s="788"/>
      <c r="AS568" s="788"/>
      <c r="AT568" s="788"/>
      <c r="AU568" s="788"/>
      <c r="AV568" s="788"/>
      <c r="AW568" s="788"/>
      <c r="AX568" s="788"/>
      <c r="AY568" s="788"/>
      <c r="AZ568" s="788"/>
      <c r="BA568" s="788"/>
      <c r="BB568" s="789"/>
    </row>
    <row r="569" spans="1:54" ht="11.1" customHeight="1" x14ac:dyDescent="0.25">
      <c r="A569" s="784" t="s">
        <v>800</v>
      </c>
      <c r="B569" s="785"/>
      <c r="C569" s="785"/>
      <c r="D569" s="785"/>
      <c r="E569" s="785"/>
      <c r="F569" s="785"/>
      <c r="G569" s="785"/>
      <c r="H569" s="785"/>
      <c r="I569" s="785"/>
      <c r="J569" s="785"/>
      <c r="K569" s="785"/>
      <c r="L569" s="785"/>
      <c r="M569" s="785"/>
      <c r="N569" s="785"/>
      <c r="O569" s="785"/>
      <c r="P569" s="785"/>
      <c r="Q569" s="785"/>
      <c r="R569" s="785"/>
      <c r="S569" s="785"/>
      <c r="T569" s="786"/>
      <c r="U569" s="784" t="s">
        <v>801</v>
      </c>
      <c r="V569" s="785"/>
      <c r="W569" s="785"/>
      <c r="X569" s="785"/>
      <c r="Y569" s="785"/>
      <c r="Z569" s="785"/>
      <c r="AA569" s="785"/>
      <c r="AB569" s="785"/>
      <c r="AC569" s="785"/>
      <c r="AD569" s="785"/>
      <c r="AE569" s="785"/>
      <c r="AF569" s="785"/>
      <c r="AG569" s="786"/>
      <c r="AH569" s="784" t="s">
        <v>802</v>
      </c>
      <c r="AI569" s="785"/>
      <c r="AJ569" s="785"/>
      <c r="AK569" s="785"/>
      <c r="AL569" s="785"/>
      <c r="AM569" s="785"/>
      <c r="AN569" s="785"/>
      <c r="AO569" s="785"/>
      <c r="AP569" s="785"/>
      <c r="AQ569" s="785"/>
      <c r="AR569" s="785"/>
      <c r="AS569" s="785"/>
      <c r="AT569" s="785"/>
      <c r="AU569" s="785"/>
      <c r="AV569" s="785"/>
      <c r="AW569" s="785"/>
      <c r="AX569" s="785"/>
      <c r="AY569" s="785"/>
      <c r="AZ569" s="785"/>
      <c r="BA569" s="785"/>
      <c r="BB569" s="786"/>
    </row>
    <row r="570" spans="1:54" ht="11.1" customHeight="1" x14ac:dyDescent="0.25">
      <c r="A570" s="890" t="s">
        <v>1696</v>
      </c>
      <c r="B570" s="891"/>
      <c r="C570" s="891"/>
      <c r="D570" s="891"/>
      <c r="E570" s="891"/>
      <c r="F570" s="891"/>
      <c r="G570" s="891"/>
      <c r="H570" s="891"/>
      <c r="I570" s="891"/>
      <c r="J570" s="891"/>
      <c r="K570" s="891"/>
      <c r="L570" s="891"/>
      <c r="M570" s="891"/>
      <c r="N570" s="891"/>
      <c r="O570" s="891"/>
      <c r="P570" s="891"/>
      <c r="Q570" s="891"/>
      <c r="R570" s="891"/>
      <c r="S570" s="891"/>
      <c r="T570" s="892"/>
      <c r="U570" s="854"/>
      <c r="V570" s="854"/>
      <c r="W570" s="854"/>
      <c r="X570" s="854"/>
      <c r="Y570" s="854"/>
      <c r="Z570" s="854"/>
      <c r="AA570" s="854"/>
      <c r="AB570" s="854"/>
      <c r="AC570" s="854"/>
      <c r="AD570" s="854"/>
      <c r="AE570" s="854"/>
      <c r="AF570" s="854"/>
      <c r="AG570" s="854"/>
      <c r="AH570" s="796"/>
      <c r="AI570" s="797"/>
      <c r="AJ570" s="797"/>
      <c r="AK570" s="797"/>
      <c r="AL570" s="797"/>
      <c r="AM570" s="797"/>
      <c r="AN570" s="797"/>
      <c r="AO570" s="797"/>
      <c r="AP570" s="797"/>
      <c r="AQ570" s="797"/>
      <c r="AR570" s="797"/>
      <c r="AS570" s="797"/>
      <c r="AT570" s="797"/>
      <c r="AU570" s="797"/>
      <c r="AV570" s="797"/>
      <c r="AW570" s="797"/>
      <c r="AX570" s="797"/>
      <c r="AY570" s="797"/>
      <c r="AZ570" s="797"/>
      <c r="BA570" s="797"/>
      <c r="BB570" s="798"/>
    </row>
    <row r="571" spans="1:54" ht="11.1" customHeight="1" x14ac:dyDescent="0.25">
      <c r="A571" s="959" t="s">
        <v>1712</v>
      </c>
      <c r="B571" s="960"/>
      <c r="C571" s="960"/>
      <c r="D571" s="960"/>
      <c r="E571" s="960"/>
      <c r="F571" s="960"/>
      <c r="G571" s="960"/>
      <c r="H571" s="960"/>
      <c r="I571" s="960"/>
      <c r="J571" s="960"/>
      <c r="K571" s="960"/>
      <c r="L571" s="960"/>
      <c r="M571" s="960"/>
      <c r="N571" s="960"/>
      <c r="O571" s="960"/>
      <c r="P571" s="960"/>
      <c r="Q571" s="960"/>
      <c r="R571" s="960"/>
      <c r="S571" s="960"/>
      <c r="T571" s="961"/>
      <c r="U571" s="854"/>
      <c r="V571" s="854"/>
      <c r="W571" s="854"/>
      <c r="X571" s="854"/>
      <c r="Y571" s="854"/>
      <c r="Z571" s="854"/>
      <c r="AA571" s="854"/>
      <c r="AB571" s="854"/>
      <c r="AC571" s="854"/>
      <c r="AD571" s="854"/>
      <c r="AE571" s="854"/>
      <c r="AF571" s="854"/>
      <c r="AG571" s="854"/>
      <c r="AH571" s="799"/>
      <c r="AI571" s="800"/>
      <c r="AJ571" s="800"/>
      <c r="AK571" s="800"/>
      <c r="AL571" s="800"/>
      <c r="AM571" s="800"/>
      <c r="AN571" s="800"/>
      <c r="AO571" s="800"/>
      <c r="AP571" s="800"/>
      <c r="AQ571" s="800"/>
      <c r="AR571" s="800"/>
      <c r="AS571" s="800"/>
      <c r="AT571" s="800"/>
      <c r="AU571" s="800"/>
      <c r="AV571" s="800"/>
      <c r="AW571" s="800"/>
      <c r="AX571" s="800"/>
      <c r="AY571" s="800"/>
      <c r="AZ571" s="800"/>
      <c r="BA571" s="800"/>
      <c r="BB571" s="801"/>
    </row>
    <row r="572" spans="1:54" ht="11.1" customHeight="1" x14ac:dyDescent="0.25">
      <c r="A572" s="890" t="s">
        <v>1693</v>
      </c>
      <c r="B572" s="891"/>
      <c r="C572" s="891"/>
      <c r="D572" s="891"/>
      <c r="E572" s="891"/>
      <c r="F572" s="891"/>
      <c r="G572" s="891"/>
      <c r="H572" s="891"/>
      <c r="I572" s="891"/>
      <c r="J572" s="891"/>
      <c r="K572" s="891"/>
      <c r="L572" s="891"/>
      <c r="M572" s="891"/>
      <c r="N572" s="891"/>
      <c r="O572" s="891"/>
      <c r="P572" s="891"/>
      <c r="Q572" s="891"/>
      <c r="R572" s="891"/>
      <c r="S572" s="891"/>
      <c r="T572" s="892"/>
      <c r="U572" s="854"/>
      <c r="V572" s="854"/>
      <c r="W572" s="854"/>
      <c r="X572" s="854"/>
      <c r="Y572" s="854"/>
      <c r="Z572" s="854"/>
      <c r="AA572" s="854"/>
      <c r="AB572" s="854"/>
      <c r="AC572" s="854"/>
      <c r="AD572" s="854"/>
      <c r="AE572" s="854"/>
      <c r="AF572" s="854"/>
      <c r="AG572" s="854"/>
      <c r="AH572" s="796"/>
      <c r="AI572" s="797"/>
      <c r="AJ572" s="797"/>
      <c r="AK572" s="797"/>
      <c r="AL572" s="797"/>
      <c r="AM572" s="797"/>
      <c r="AN572" s="797"/>
      <c r="AO572" s="797"/>
      <c r="AP572" s="797"/>
      <c r="AQ572" s="797"/>
      <c r="AR572" s="797"/>
      <c r="AS572" s="797"/>
      <c r="AT572" s="797"/>
      <c r="AU572" s="797"/>
      <c r="AV572" s="797"/>
      <c r="AW572" s="797"/>
      <c r="AX572" s="797"/>
      <c r="AY572" s="797"/>
      <c r="AZ572" s="797"/>
      <c r="BA572" s="797"/>
      <c r="BB572" s="798"/>
    </row>
    <row r="573" spans="1:54" ht="11.1" customHeight="1" x14ac:dyDescent="0.25">
      <c r="A573" s="959" t="s">
        <v>1692</v>
      </c>
      <c r="B573" s="960"/>
      <c r="C573" s="960"/>
      <c r="D573" s="960"/>
      <c r="E573" s="960"/>
      <c r="F573" s="960"/>
      <c r="G573" s="960"/>
      <c r="H573" s="960"/>
      <c r="I573" s="960"/>
      <c r="J573" s="960"/>
      <c r="K573" s="960"/>
      <c r="L573" s="960"/>
      <c r="M573" s="960"/>
      <c r="N573" s="960"/>
      <c r="O573" s="960"/>
      <c r="P573" s="960"/>
      <c r="Q573" s="960"/>
      <c r="R573" s="960"/>
      <c r="S573" s="960"/>
      <c r="T573" s="961"/>
      <c r="U573" s="854"/>
      <c r="V573" s="854"/>
      <c r="W573" s="854"/>
      <c r="X573" s="854"/>
      <c r="Y573" s="854"/>
      <c r="Z573" s="854"/>
      <c r="AA573" s="854"/>
      <c r="AB573" s="854"/>
      <c r="AC573" s="854"/>
      <c r="AD573" s="854"/>
      <c r="AE573" s="854"/>
      <c r="AF573" s="854"/>
      <c r="AG573" s="854"/>
      <c r="AH573" s="799"/>
      <c r="AI573" s="800"/>
      <c r="AJ573" s="800"/>
      <c r="AK573" s="800"/>
      <c r="AL573" s="800"/>
      <c r="AM573" s="800"/>
      <c r="AN573" s="800"/>
      <c r="AO573" s="800"/>
      <c r="AP573" s="800"/>
      <c r="AQ573" s="800"/>
      <c r="AR573" s="800"/>
      <c r="AS573" s="800"/>
      <c r="AT573" s="800"/>
      <c r="AU573" s="800"/>
      <c r="AV573" s="800"/>
      <c r="AW573" s="800"/>
      <c r="AX573" s="800"/>
      <c r="AY573" s="800"/>
      <c r="AZ573" s="800"/>
      <c r="BA573" s="800"/>
      <c r="BB573" s="801"/>
    </row>
    <row r="574" spans="1:54" ht="12.6" customHeight="1" x14ac:dyDescent="0.25">
      <c r="A574" s="962" t="s">
        <v>500</v>
      </c>
      <c r="B574" s="962"/>
      <c r="C574" s="962"/>
      <c r="D574" s="962"/>
      <c r="E574" s="962"/>
      <c r="F574" s="962"/>
      <c r="G574" s="962"/>
      <c r="H574" s="962"/>
      <c r="I574" s="962"/>
      <c r="J574" s="962"/>
      <c r="K574" s="962"/>
      <c r="L574" s="962"/>
      <c r="M574" s="962"/>
      <c r="N574" s="962"/>
      <c r="O574" s="962"/>
      <c r="P574" s="962"/>
      <c r="Q574" s="962"/>
      <c r="R574" s="962"/>
      <c r="S574" s="962"/>
      <c r="T574" s="962"/>
      <c r="U574" s="854"/>
      <c r="V574" s="854"/>
      <c r="W574" s="854"/>
      <c r="X574" s="854"/>
      <c r="Y574" s="854"/>
      <c r="Z574" s="854"/>
      <c r="AA574" s="854"/>
      <c r="AB574" s="854"/>
      <c r="AC574" s="854"/>
      <c r="AD574" s="854"/>
      <c r="AE574" s="854"/>
      <c r="AF574" s="854"/>
      <c r="AG574" s="854"/>
      <c r="AH574" s="793"/>
      <c r="AI574" s="794"/>
      <c r="AJ574" s="794"/>
      <c r="AK574" s="794"/>
      <c r="AL574" s="794"/>
      <c r="AM574" s="794"/>
      <c r="AN574" s="794"/>
      <c r="AO574" s="794"/>
      <c r="AP574" s="794"/>
      <c r="AQ574" s="794"/>
      <c r="AR574" s="794"/>
      <c r="AS574" s="794"/>
      <c r="AT574" s="794"/>
      <c r="AU574" s="794"/>
      <c r="AV574" s="794"/>
      <c r="AW574" s="794"/>
      <c r="AX574" s="794"/>
      <c r="AY574" s="794"/>
      <c r="AZ574" s="794"/>
      <c r="BA574" s="794"/>
      <c r="BB574" s="795"/>
    </row>
    <row r="575" spans="1:54" ht="12.6" customHeight="1" x14ac:dyDescent="0.25">
      <c r="A575" s="858" t="s">
        <v>501</v>
      </c>
      <c r="B575" s="858"/>
      <c r="C575" s="858"/>
      <c r="D575" s="858"/>
      <c r="E575" s="858"/>
      <c r="F575" s="858"/>
      <c r="G575" s="858"/>
      <c r="H575" s="858"/>
      <c r="I575" s="858"/>
      <c r="J575" s="858"/>
      <c r="K575" s="858"/>
      <c r="L575" s="858"/>
      <c r="M575" s="858"/>
      <c r="N575" s="858"/>
      <c r="O575" s="858"/>
      <c r="P575" s="858"/>
      <c r="Q575" s="858"/>
      <c r="R575" s="858"/>
      <c r="S575" s="858"/>
      <c r="T575" s="858"/>
      <c r="U575" s="859"/>
      <c r="V575" s="859"/>
      <c r="W575" s="859"/>
      <c r="X575" s="859"/>
      <c r="Y575" s="859"/>
      <c r="Z575" s="859"/>
      <c r="AA575" s="859"/>
      <c r="AB575" s="859"/>
      <c r="AC575" s="859"/>
      <c r="AD575" s="859"/>
      <c r="AE575" s="859"/>
      <c r="AF575" s="859"/>
      <c r="AG575" s="859"/>
      <c r="AH575" s="793"/>
      <c r="AI575" s="794"/>
      <c r="AJ575" s="794"/>
      <c r="AK575" s="794"/>
      <c r="AL575" s="794"/>
      <c r="AM575" s="794"/>
      <c r="AN575" s="794"/>
      <c r="AO575" s="794"/>
      <c r="AP575" s="794"/>
      <c r="AQ575" s="794"/>
      <c r="AR575" s="794"/>
      <c r="AS575" s="794"/>
      <c r="AT575" s="794"/>
      <c r="AU575" s="794"/>
      <c r="AV575" s="794"/>
      <c r="AW575" s="794"/>
      <c r="AX575" s="794"/>
      <c r="AY575" s="794"/>
      <c r="AZ575" s="794"/>
      <c r="BA575" s="794"/>
      <c r="BB575" s="795"/>
    </row>
    <row r="576" spans="1:54" ht="12.6" customHeight="1" x14ac:dyDescent="0.25">
      <c r="A576" s="449" t="s">
        <v>1711</v>
      </c>
    </row>
    <row r="577" spans="1:54" ht="11.1" customHeight="1" x14ac:dyDescent="0.25">
      <c r="A577" s="624"/>
      <c r="B577" s="625"/>
      <c r="C577" s="625"/>
      <c r="D577" s="625"/>
      <c r="E577" s="625"/>
      <c r="F577" s="625"/>
      <c r="G577" s="625"/>
      <c r="H577" s="625"/>
      <c r="I577" s="625"/>
      <c r="J577" s="625"/>
      <c r="K577" s="625"/>
      <c r="L577" s="640"/>
      <c r="M577" s="624"/>
      <c r="N577" s="625"/>
      <c r="O577" s="625"/>
      <c r="P577" s="625"/>
      <c r="Q577" s="625"/>
      <c r="R577" s="625"/>
      <c r="S577" s="625"/>
      <c r="T577" s="625"/>
      <c r="U577" s="625"/>
      <c r="V577" s="625"/>
      <c r="W577" s="640"/>
      <c r="X577" s="624"/>
      <c r="Y577" s="625"/>
      <c r="Z577" s="625"/>
      <c r="AA577" s="625"/>
      <c r="AB577" s="625"/>
      <c r="AC577" s="625"/>
      <c r="AD577" s="625"/>
      <c r="AE577" s="625"/>
      <c r="AF577" s="625"/>
      <c r="AG577" s="625"/>
      <c r="AH577" s="640"/>
      <c r="AI577" s="790" t="s">
        <v>1704</v>
      </c>
      <c r="AJ577" s="791"/>
      <c r="AK577" s="791"/>
      <c r="AL577" s="791"/>
      <c r="AM577" s="791"/>
      <c r="AN577" s="791"/>
      <c r="AO577" s="791"/>
      <c r="AP577" s="791"/>
      <c r="AQ577" s="791"/>
      <c r="AR577" s="791"/>
      <c r="AS577" s="791"/>
      <c r="AT577" s="791"/>
      <c r="AU577" s="791"/>
      <c r="AV577" s="791"/>
      <c r="AW577" s="791"/>
      <c r="AX577" s="791"/>
      <c r="AY577" s="791"/>
      <c r="AZ577" s="791"/>
      <c r="BA577" s="791"/>
      <c r="BB577" s="792"/>
    </row>
    <row r="578" spans="1:54" ht="11.1" customHeight="1" x14ac:dyDescent="0.25">
      <c r="A578" s="626"/>
      <c r="B578" s="627"/>
      <c r="C578" s="627"/>
      <c r="D578" s="627"/>
      <c r="E578" s="627"/>
      <c r="F578" s="627"/>
      <c r="G578" s="627"/>
      <c r="H578" s="627"/>
      <c r="I578" s="627"/>
      <c r="J578" s="627"/>
      <c r="K578" s="627"/>
      <c r="L578" s="641"/>
      <c r="M578" s="626"/>
      <c r="N578" s="627"/>
      <c r="O578" s="627"/>
      <c r="P578" s="627"/>
      <c r="Q578" s="627"/>
      <c r="R578" s="627"/>
      <c r="S578" s="627"/>
      <c r="T578" s="627"/>
      <c r="U578" s="627"/>
      <c r="V578" s="627"/>
      <c r="W578" s="641"/>
      <c r="X578" s="787" t="s">
        <v>1710</v>
      </c>
      <c r="Y578" s="788"/>
      <c r="Z578" s="788"/>
      <c r="AA578" s="788"/>
      <c r="AB578" s="788"/>
      <c r="AC578" s="788"/>
      <c r="AD578" s="788"/>
      <c r="AE578" s="788"/>
      <c r="AF578" s="788"/>
      <c r="AG578" s="788"/>
      <c r="AH578" s="789"/>
      <c r="AI578" s="787" t="s">
        <v>1703</v>
      </c>
      <c r="AJ578" s="788"/>
      <c r="AK578" s="788"/>
      <c r="AL578" s="788"/>
      <c r="AM578" s="788"/>
      <c r="AN578" s="788"/>
      <c r="AO578" s="788"/>
      <c r="AP578" s="788"/>
      <c r="AQ578" s="788"/>
      <c r="AR578" s="788"/>
      <c r="AS578" s="788"/>
      <c r="AT578" s="788"/>
      <c r="AU578" s="788"/>
      <c r="AV578" s="788"/>
      <c r="AW578" s="788"/>
      <c r="AX578" s="788"/>
      <c r="AY578" s="788"/>
      <c r="AZ578" s="788"/>
      <c r="BA578" s="788"/>
      <c r="BB578" s="789"/>
    </row>
    <row r="579" spans="1:54" ht="11.1" customHeight="1" x14ac:dyDescent="0.25">
      <c r="A579" s="787" t="s">
        <v>469</v>
      </c>
      <c r="B579" s="788"/>
      <c r="C579" s="788"/>
      <c r="D579" s="788"/>
      <c r="E579" s="788"/>
      <c r="F579" s="788"/>
      <c r="G579" s="788"/>
      <c r="H579" s="788"/>
      <c r="I579" s="788"/>
      <c r="J579" s="788"/>
      <c r="K579" s="788"/>
      <c r="L579" s="789"/>
      <c r="M579" s="787" t="s">
        <v>1701</v>
      </c>
      <c r="N579" s="788"/>
      <c r="O579" s="788"/>
      <c r="P579" s="788"/>
      <c r="Q579" s="788"/>
      <c r="R579" s="788"/>
      <c r="S579" s="788"/>
      <c r="T579" s="788"/>
      <c r="U579" s="788"/>
      <c r="V579" s="788"/>
      <c r="W579" s="789"/>
      <c r="X579" s="787" t="s">
        <v>1558</v>
      </c>
      <c r="Y579" s="788"/>
      <c r="Z579" s="788"/>
      <c r="AA579" s="788"/>
      <c r="AB579" s="788"/>
      <c r="AC579" s="788"/>
      <c r="AD579" s="788"/>
      <c r="AE579" s="788"/>
      <c r="AF579" s="788"/>
      <c r="AG579" s="788"/>
      <c r="AH579" s="789"/>
      <c r="AI579" s="787" t="s">
        <v>1700</v>
      </c>
      <c r="AJ579" s="788"/>
      <c r="AK579" s="788"/>
      <c r="AL579" s="788"/>
      <c r="AM579" s="788"/>
      <c r="AN579" s="788"/>
      <c r="AO579" s="788"/>
      <c r="AP579" s="788"/>
      <c r="AQ579" s="788"/>
      <c r="AR579" s="788"/>
      <c r="AS579" s="788"/>
      <c r="AT579" s="788"/>
      <c r="AU579" s="788"/>
      <c r="AV579" s="788"/>
      <c r="AW579" s="788"/>
      <c r="AX579" s="788"/>
      <c r="AY579" s="788"/>
      <c r="AZ579" s="788"/>
      <c r="BA579" s="788"/>
      <c r="BB579" s="789"/>
    </row>
    <row r="580" spans="1:54" ht="11.1" customHeight="1" x14ac:dyDescent="0.25">
      <c r="A580" s="626"/>
      <c r="B580" s="627"/>
      <c r="C580" s="627"/>
      <c r="D580" s="627"/>
      <c r="E580" s="627"/>
      <c r="F580" s="627"/>
      <c r="G580" s="627"/>
      <c r="H580" s="627"/>
      <c r="I580" s="627"/>
      <c r="J580" s="627"/>
      <c r="K580" s="627"/>
      <c r="L580" s="641"/>
      <c r="M580" s="787" t="s">
        <v>1557</v>
      </c>
      <c r="N580" s="788"/>
      <c r="O580" s="788"/>
      <c r="P580" s="788"/>
      <c r="Q580" s="788"/>
      <c r="R580" s="788"/>
      <c r="S580" s="788"/>
      <c r="T580" s="788"/>
      <c r="U580" s="788"/>
      <c r="V580" s="788"/>
      <c r="W580" s="789"/>
      <c r="X580" s="787" t="s">
        <v>1534</v>
      </c>
      <c r="Y580" s="788"/>
      <c r="Z580" s="788"/>
      <c r="AA580" s="788"/>
      <c r="AB580" s="788"/>
      <c r="AC580" s="788"/>
      <c r="AD580" s="788"/>
      <c r="AE580" s="788"/>
      <c r="AF580" s="788"/>
      <c r="AG580" s="788"/>
      <c r="AH580" s="789"/>
      <c r="AI580" s="787" t="s">
        <v>1709</v>
      </c>
      <c r="AJ580" s="788"/>
      <c r="AK580" s="788"/>
      <c r="AL580" s="788"/>
      <c r="AM580" s="788"/>
      <c r="AN580" s="788"/>
      <c r="AO580" s="788"/>
      <c r="AP580" s="788"/>
      <c r="AQ580" s="788"/>
      <c r="AR580" s="788"/>
      <c r="AS580" s="788"/>
      <c r="AT580" s="788"/>
      <c r="AU580" s="788"/>
      <c r="AV580" s="788"/>
      <c r="AW580" s="788"/>
      <c r="AX580" s="788"/>
      <c r="AY580" s="788"/>
      <c r="AZ580" s="788"/>
      <c r="BA580" s="788"/>
      <c r="BB580" s="789"/>
    </row>
    <row r="581" spans="1:54" ht="11.1" customHeight="1" x14ac:dyDescent="0.25">
      <c r="A581" s="626"/>
      <c r="B581" s="627"/>
      <c r="C581" s="627"/>
      <c r="D581" s="627"/>
      <c r="E581" s="627"/>
      <c r="F581" s="627"/>
      <c r="G581" s="627"/>
      <c r="H581" s="627"/>
      <c r="I581" s="627"/>
      <c r="J581" s="627"/>
      <c r="K581" s="627"/>
      <c r="L581" s="641"/>
      <c r="M581" s="626"/>
      <c r="N581" s="627"/>
      <c r="O581" s="627"/>
      <c r="P581" s="627"/>
      <c r="Q581" s="627"/>
      <c r="R581" s="627"/>
      <c r="S581" s="627"/>
      <c r="T581" s="627"/>
      <c r="U581" s="627"/>
      <c r="V581" s="627"/>
      <c r="W581" s="641"/>
      <c r="X581" s="626"/>
      <c r="Y581" s="627"/>
      <c r="Z581" s="627"/>
      <c r="AA581" s="627"/>
      <c r="AB581" s="627"/>
      <c r="AC581" s="627"/>
      <c r="AD581" s="627"/>
      <c r="AE581" s="627"/>
      <c r="AF581" s="627"/>
      <c r="AG581" s="627"/>
      <c r="AH581" s="641"/>
      <c r="AI581" s="787" t="s">
        <v>1507</v>
      </c>
      <c r="AJ581" s="788"/>
      <c r="AK581" s="788"/>
      <c r="AL581" s="788"/>
      <c r="AM581" s="788"/>
      <c r="AN581" s="788"/>
      <c r="AO581" s="788"/>
      <c r="AP581" s="788"/>
      <c r="AQ581" s="788"/>
      <c r="AR581" s="788"/>
      <c r="AS581" s="788"/>
      <c r="AT581" s="788"/>
      <c r="AU581" s="788"/>
      <c r="AV581" s="788"/>
      <c r="AW581" s="788"/>
      <c r="AX581" s="788"/>
      <c r="AY581" s="788"/>
      <c r="AZ581" s="788"/>
      <c r="BA581" s="788"/>
      <c r="BB581" s="789"/>
    </row>
    <row r="582" spans="1:54" ht="11.1" customHeight="1" x14ac:dyDescent="0.25">
      <c r="A582" s="784" t="s">
        <v>800</v>
      </c>
      <c r="B582" s="785"/>
      <c r="C582" s="785"/>
      <c r="D582" s="785"/>
      <c r="E582" s="785"/>
      <c r="F582" s="785"/>
      <c r="G582" s="785"/>
      <c r="H582" s="785"/>
      <c r="I582" s="785"/>
      <c r="J582" s="785"/>
      <c r="K582" s="785"/>
      <c r="L582" s="786"/>
      <c r="M582" s="784" t="s">
        <v>801</v>
      </c>
      <c r="N582" s="785"/>
      <c r="O582" s="785"/>
      <c r="P582" s="785"/>
      <c r="Q582" s="785"/>
      <c r="R582" s="785"/>
      <c r="S582" s="785"/>
      <c r="T582" s="785"/>
      <c r="U582" s="785"/>
      <c r="V582" s="785"/>
      <c r="W582" s="786"/>
      <c r="X582" s="784" t="s">
        <v>802</v>
      </c>
      <c r="Y582" s="785"/>
      <c r="Z582" s="785"/>
      <c r="AA582" s="785"/>
      <c r="AB582" s="785"/>
      <c r="AC582" s="785"/>
      <c r="AD582" s="785"/>
      <c r="AE582" s="785"/>
      <c r="AF582" s="785"/>
      <c r="AG582" s="785"/>
      <c r="AH582" s="786"/>
      <c r="AI582" s="784" t="s">
        <v>477</v>
      </c>
      <c r="AJ582" s="785"/>
      <c r="AK582" s="785"/>
      <c r="AL582" s="785"/>
      <c r="AM582" s="785"/>
      <c r="AN582" s="785"/>
      <c r="AO582" s="785"/>
      <c r="AP582" s="785"/>
      <c r="AQ582" s="785"/>
      <c r="AR582" s="785"/>
      <c r="AS582" s="785"/>
      <c r="AT582" s="785"/>
      <c r="AU582" s="785"/>
      <c r="AV582" s="785"/>
      <c r="AW582" s="785"/>
      <c r="AX582" s="785"/>
      <c r="AY582" s="785"/>
      <c r="AZ582" s="785"/>
      <c r="BA582" s="785"/>
      <c r="BB582" s="786"/>
    </row>
    <row r="583" spans="1:54" ht="12.6" customHeight="1" x14ac:dyDescent="0.25">
      <c r="A583" s="603" t="s">
        <v>1708</v>
      </c>
      <c r="B583" s="604"/>
      <c r="C583" s="604"/>
      <c r="D583" s="604"/>
      <c r="E583" s="604"/>
      <c r="F583" s="604"/>
      <c r="G583" s="604"/>
      <c r="H583" s="604"/>
      <c r="I583" s="604"/>
      <c r="J583" s="604"/>
      <c r="K583" s="604"/>
      <c r="L583" s="605"/>
      <c r="M583" s="854"/>
      <c r="N583" s="854"/>
      <c r="O583" s="854"/>
      <c r="P583" s="854"/>
      <c r="Q583" s="854"/>
      <c r="R583" s="854"/>
      <c r="S583" s="854"/>
      <c r="T583" s="854"/>
      <c r="U583" s="854"/>
      <c r="V583" s="854"/>
      <c r="W583" s="854"/>
      <c r="X583" s="854"/>
      <c r="Y583" s="854"/>
      <c r="Z583" s="854"/>
      <c r="AA583" s="854"/>
      <c r="AB583" s="854"/>
      <c r="AC583" s="854"/>
      <c r="AD583" s="854"/>
      <c r="AE583" s="854"/>
      <c r="AF583" s="854"/>
      <c r="AG583" s="854"/>
      <c r="AH583" s="854"/>
      <c r="AI583" s="796"/>
      <c r="AJ583" s="797"/>
      <c r="AK583" s="797"/>
      <c r="AL583" s="797"/>
      <c r="AM583" s="797"/>
      <c r="AN583" s="797"/>
      <c r="AO583" s="797"/>
      <c r="AP583" s="797"/>
      <c r="AQ583" s="797"/>
      <c r="AR583" s="797"/>
      <c r="AS583" s="797"/>
      <c r="AT583" s="797"/>
      <c r="AU583" s="797"/>
      <c r="AV583" s="797"/>
      <c r="AW583" s="797"/>
      <c r="AX583" s="797"/>
      <c r="AY583" s="797"/>
      <c r="AZ583" s="797"/>
      <c r="BA583" s="797"/>
      <c r="BB583" s="798"/>
    </row>
    <row r="584" spans="1:54" ht="12.6" customHeight="1" x14ac:dyDescent="0.25">
      <c r="A584" s="606" t="s">
        <v>1706</v>
      </c>
      <c r="B584" s="607"/>
      <c r="C584" s="607"/>
      <c r="D584" s="607"/>
      <c r="E584" s="607"/>
      <c r="F584" s="607"/>
      <c r="G584" s="607"/>
      <c r="H584" s="607"/>
      <c r="I584" s="607"/>
      <c r="J584" s="607"/>
      <c r="K584" s="607"/>
      <c r="L584" s="608"/>
      <c r="M584" s="854"/>
      <c r="N584" s="854"/>
      <c r="O584" s="854"/>
      <c r="P584" s="854"/>
      <c r="Q584" s="854"/>
      <c r="R584" s="854"/>
      <c r="S584" s="854"/>
      <c r="T584" s="854"/>
      <c r="U584" s="854"/>
      <c r="V584" s="854"/>
      <c r="W584" s="854"/>
      <c r="X584" s="854"/>
      <c r="Y584" s="854"/>
      <c r="Z584" s="854"/>
      <c r="AA584" s="854"/>
      <c r="AB584" s="854"/>
      <c r="AC584" s="854"/>
      <c r="AD584" s="854"/>
      <c r="AE584" s="854"/>
      <c r="AF584" s="854"/>
      <c r="AG584" s="854"/>
      <c r="AH584" s="854"/>
      <c r="AI584" s="799"/>
      <c r="AJ584" s="800"/>
      <c r="AK584" s="800"/>
      <c r="AL584" s="800"/>
      <c r="AM584" s="800"/>
      <c r="AN584" s="800"/>
      <c r="AO584" s="800"/>
      <c r="AP584" s="800"/>
      <c r="AQ584" s="800"/>
      <c r="AR584" s="800"/>
      <c r="AS584" s="800"/>
      <c r="AT584" s="800"/>
      <c r="AU584" s="800"/>
      <c r="AV584" s="800"/>
      <c r="AW584" s="800"/>
      <c r="AX584" s="800"/>
      <c r="AY584" s="800"/>
      <c r="AZ584" s="800"/>
      <c r="BA584" s="800"/>
      <c r="BB584" s="801"/>
    </row>
    <row r="585" spans="1:54" ht="12.6" customHeight="1" x14ac:dyDescent="0.25">
      <c r="A585" s="603" t="s">
        <v>1707</v>
      </c>
      <c r="B585" s="604"/>
      <c r="C585" s="604"/>
      <c r="D585" s="604"/>
      <c r="E585" s="604"/>
      <c r="F585" s="604"/>
      <c r="G585" s="604"/>
      <c r="H585" s="604"/>
      <c r="I585" s="604"/>
      <c r="J585" s="604"/>
      <c r="K585" s="604"/>
      <c r="L585" s="605"/>
      <c r="M585" s="854"/>
      <c r="N585" s="854"/>
      <c r="O585" s="854"/>
      <c r="P585" s="854"/>
      <c r="Q585" s="854"/>
      <c r="R585" s="854"/>
      <c r="S585" s="854"/>
      <c r="T585" s="854"/>
      <c r="U585" s="854"/>
      <c r="V585" s="854"/>
      <c r="W585" s="854"/>
      <c r="X585" s="854"/>
      <c r="Y585" s="854"/>
      <c r="Z585" s="854"/>
      <c r="AA585" s="854"/>
      <c r="AB585" s="854"/>
      <c r="AC585" s="854"/>
      <c r="AD585" s="854"/>
      <c r="AE585" s="854"/>
      <c r="AF585" s="854"/>
      <c r="AG585" s="854"/>
      <c r="AH585" s="854"/>
      <c r="AI585" s="796"/>
      <c r="AJ585" s="797"/>
      <c r="AK585" s="797"/>
      <c r="AL585" s="797"/>
      <c r="AM585" s="797"/>
      <c r="AN585" s="797"/>
      <c r="AO585" s="797"/>
      <c r="AP585" s="797"/>
      <c r="AQ585" s="797"/>
      <c r="AR585" s="797"/>
      <c r="AS585" s="797"/>
      <c r="AT585" s="797"/>
      <c r="AU585" s="797"/>
      <c r="AV585" s="797"/>
      <c r="AW585" s="797"/>
      <c r="AX585" s="797"/>
      <c r="AY585" s="797"/>
      <c r="AZ585" s="797"/>
      <c r="BA585" s="797"/>
      <c r="BB585" s="798"/>
    </row>
    <row r="586" spans="1:54" ht="12.6" customHeight="1" x14ac:dyDescent="0.25">
      <c r="A586" s="606" t="s">
        <v>1706</v>
      </c>
      <c r="B586" s="607"/>
      <c r="C586" s="607"/>
      <c r="D586" s="607"/>
      <c r="E586" s="607"/>
      <c r="F586" s="607"/>
      <c r="G586" s="607"/>
      <c r="H586" s="607"/>
      <c r="I586" s="607"/>
      <c r="J586" s="607"/>
      <c r="K586" s="607"/>
      <c r="L586" s="608"/>
      <c r="M586" s="854"/>
      <c r="N586" s="854"/>
      <c r="O586" s="854"/>
      <c r="P586" s="854"/>
      <c r="Q586" s="854"/>
      <c r="R586" s="854"/>
      <c r="S586" s="854"/>
      <c r="T586" s="854"/>
      <c r="U586" s="854"/>
      <c r="V586" s="854"/>
      <c r="W586" s="854"/>
      <c r="X586" s="854"/>
      <c r="Y586" s="854"/>
      <c r="Z586" s="854"/>
      <c r="AA586" s="854"/>
      <c r="AB586" s="854"/>
      <c r="AC586" s="854"/>
      <c r="AD586" s="854"/>
      <c r="AE586" s="854"/>
      <c r="AF586" s="854"/>
      <c r="AG586" s="854"/>
      <c r="AH586" s="854"/>
      <c r="AI586" s="799"/>
      <c r="AJ586" s="800"/>
      <c r="AK586" s="800"/>
      <c r="AL586" s="800"/>
      <c r="AM586" s="800"/>
      <c r="AN586" s="800"/>
      <c r="AO586" s="800"/>
      <c r="AP586" s="800"/>
      <c r="AQ586" s="800"/>
      <c r="AR586" s="800"/>
      <c r="AS586" s="800"/>
      <c r="AT586" s="800"/>
      <c r="AU586" s="800"/>
      <c r="AV586" s="800"/>
      <c r="AW586" s="800"/>
      <c r="AX586" s="800"/>
      <c r="AY586" s="800"/>
      <c r="AZ586" s="800"/>
      <c r="BA586" s="800"/>
      <c r="BB586" s="801"/>
    </row>
    <row r="587" spans="1:54" ht="12.6" customHeight="1" x14ac:dyDescent="0.25">
      <c r="A587" s="597" t="s">
        <v>498</v>
      </c>
      <c r="B587" s="598"/>
      <c r="C587" s="598"/>
      <c r="D587" s="598"/>
      <c r="E587" s="598"/>
      <c r="F587" s="598"/>
      <c r="G587" s="598"/>
      <c r="H587" s="598"/>
      <c r="I587" s="598"/>
      <c r="J587" s="598"/>
      <c r="K587" s="598"/>
      <c r="L587" s="599"/>
      <c r="M587" s="854"/>
      <c r="N587" s="854"/>
      <c r="O587" s="854"/>
      <c r="P587" s="854"/>
      <c r="Q587" s="854"/>
      <c r="R587" s="854"/>
      <c r="S587" s="854"/>
      <c r="T587" s="854"/>
      <c r="U587" s="854"/>
      <c r="V587" s="854"/>
      <c r="W587" s="854"/>
      <c r="X587" s="854"/>
      <c r="Y587" s="854"/>
      <c r="Z587" s="854"/>
      <c r="AA587" s="854"/>
      <c r="AB587" s="854"/>
      <c r="AC587" s="854"/>
      <c r="AD587" s="854"/>
      <c r="AE587" s="854"/>
      <c r="AF587" s="854"/>
      <c r="AG587" s="854"/>
      <c r="AH587" s="854"/>
      <c r="AI587" s="793"/>
      <c r="AJ587" s="794"/>
      <c r="AK587" s="794"/>
      <c r="AL587" s="794"/>
      <c r="AM587" s="794"/>
      <c r="AN587" s="794"/>
      <c r="AO587" s="794"/>
      <c r="AP587" s="794"/>
      <c r="AQ587" s="794"/>
      <c r="AR587" s="794"/>
      <c r="AS587" s="794"/>
      <c r="AT587" s="794"/>
      <c r="AU587" s="794"/>
      <c r="AV587" s="794"/>
      <c r="AW587" s="794"/>
      <c r="AX587" s="794"/>
      <c r="AY587" s="794"/>
      <c r="AZ587" s="794"/>
      <c r="BA587" s="794"/>
      <c r="BB587" s="795"/>
    </row>
    <row r="588" spans="1:54" ht="12.6" customHeight="1" x14ac:dyDescent="0.25">
      <c r="A588" s="449" t="s">
        <v>1705</v>
      </c>
    </row>
    <row r="589" spans="1:54" ht="11.1" customHeight="1" x14ac:dyDescent="0.25">
      <c r="A589" s="664"/>
      <c r="B589" s="665"/>
      <c r="C589" s="665"/>
      <c r="D589" s="665"/>
      <c r="E589" s="665"/>
      <c r="F589" s="665"/>
      <c r="G589" s="665"/>
      <c r="H589" s="665"/>
      <c r="I589" s="665"/>
      <c r="J589" s="665"/>
      <c r="K589" s="665"/>
      <c r="L589" s="665"/>
      <c r="M589" s="665"/>
      <c r="N589" s="665"/>
      <c r="O589" s="665"/>
      <c r="P589" s="665"/>
      <c r="Q589" s="665"/>
      <c r="R589" s="665"/>
      <c r="S589" s="665"/>
      <c r="T589" s="666"/>
      <c r="U589" s="790"/>
      <c r="V589" s="791"/>
      <c r="W589" s="791"/>
      <c r="X589" s="791"/>
      <c r="Y589" s="791"/>
      <c r="Z589" s="791"/>
      <c r="AA589" s="791"/>
      <c r="AB589" s="791"/>
      <c r="AC589" s="791"/>
      <c r="AD589" s="791"/>
      <c r="AE589" s="791"/>
      <c r="AF589" s="791"/>
      <c r="AG589" s="792"/>
      <c r="AH589" s="790" t="s">
        <v>1704</v>
      </c>
      <c r="AI589" s="791"/>
      <c r="AJ589" s="791"/>
      <c r="AK589" s="791"/>
      <c r="AL589" s="791"/>
      <c r="AM589" s="791"/>
      <c r="AN589" s="791"/>
      <c r="AO589" s="791"/>
      <c r="AP589" s="791"/>
      <c r="AQ589" s="791"/>
      <c r="AR589" s="791"/>
      <c r="AS589" s="791"/>
      <c r="AT589" s="791"/>
      <c r="AU589" s="791"/>
      <c r="AV589" s="791"/>
      <c r="AW589" s="791"/>
      <c r="AX589" s="791"/>
      <c r="AY589" s="791"/>
      <c r="AZ589" s="791"/>
      <c r="BA589" s="791"/>
      <c r="BB589" s="792"/>
    </row>
    <row r="590" spans="1:54" ht="11.1" customHeight="1" x14ac:dyDescent="0.25">
      <c r="A590" s="626"/>
      <c r="B590" s="627"/>
      <c r="C590" s="627"/>
      <c r="D590" s="627"/>
      <c r="E590" s="627"/>
      <c r="F590" s="627"/>
      <c r="G590" s="627"/>
      <c r="H590" s="627"/>
      <c r="I590" s="627"/>
      <c r="J590" s="627"/>
      <c r="K590" s="627"/>
      <c r="L590" s="627"/>
      <c r="M590" s="627"/>
      <c r="N590" s="627"/>
      <c r="O590" s="627"/>
      <c r="P590" s="627"/>
      <c r="Q590" s="627"/>
      <c r="R590" s="627"/>
      <c r="S590" s="627"/>
      <c r="T590" s="641"/>
      <c r="U590" s="787"/>
      <c r="V590" s="788"/>
      <c r="W590" s="788"/>
      <c r="X590" s="788"/>
      <c r="Y590" s="788"/>
      <c r="Z590" s="788"/>
      <c r="AA590" s="788"/>
      <c r="AB590" s="788"/>
      <c r="AC590" s="788"/>
      <c r="AD590" s="788"/>
      <c r="AE590" s="788"/>
      <c r="AF590" s="788"/>
      <c r="AG590" s="789"/>
      <c r="AH590" s="787" t="s">
        <v>1703</v>
      </c>
      <c r="AI590" s="788"/>
      <c r="AJ590" s="788"/>
      <c r="AK590" s="788"/>
      <c r="AL590" s="788"/>
      <c r="AM590" s="788"/>
      <c r="AN590" s="788"/>
      <c r="AO590" s="788"/>
      <c r="AP590" s="788"/>
      <c r="AQ590" s="788"/>
      <c r="AR590" s="788"/>
      <c r="AS590" s="788"/>
      <c r="AT590" s="788"/>
      <c r="AU590" s="788"/>
      <c r="AV590" s="788"/>
      <c r="AW590" s="788"/>
      <c r="AX590" s="788"/>
      <c r="AY590" s="788"/>
      <c r="AZ590" s="788"/>
      <c r="BA590" s="788"/>
      <c r="BB590" s="789"/>
    </row>
    <row r="591" spans="1:54" ht="11.1" customHeight="1" x14ac:dyDescent="0.25">
      <c r="A591" s="787" t="s">
        <v>1702</v>
      </c>
      <c r="B591" s="788"/>
      <c r="C591" s="788"/>
      <c r="D591" s="788"/>
      <c r="E591" s="788"/>
      <c r="F591" s="788"/>
      <c r="G591" s="788"/>
      <c r="H591" s="788"/>
      <c r="I591" s="788"/>
      <c r="J591" s="788"/>
      <c r="K591" s="788"/>
      <c r="L591" s="788"/>
      <c r="M591" s="788"/>
      <c r="N591" s="788"/>
      <c r="O591" s="788"/>
      <c r="P591" s="788"/>
      <c r="Q591" s="788"/>
      <c r="R591" s="788"/>
      <c r="S591" s="788"/>
      <c r="T591" s="789"/>
      <c r="U591" s="787" t="s">
        <v>1701</v>
      </c>
      <c r="V591" s="788"/>
      <c r="W591" s="788"/>
      <c r="X591" s="788"/>
      <c r="Y591" s="788"/>
      <c r="Z591" s="788"/>
      <c r="AA591" s="788"/>
      <c r="AB591" s="788"/>
      <c r="AC591" s="788"/>
      <c r="AD591" s="788"/>
      <c r="AE591" s="788"/>
      <c r="AF591" s="788"/>
      <c r="AG591" s="789"/>
      <c r="AH591" s="787" t="s">
        <v>1700</v>
      </c>
      <c r="AI591" s="788"/>
      <c r="AJ591" s="788"/>
      <c r="AK591" s="788"/>
      <c r="AL591" s="788"/>
      <c r="AM591" s="788"/>
      <c r="AN591" s="788"/>
      <c r="AO591" s="788"/>
      <c r="AP591" s="788"/>
      <c r="AQ591" s="788"/>
      <c r="AR591" s="788"/>
      <c r="AS591" s="788"/>
      <c r="AT591" s="788"/>
      <c r="AU591" s="788"/>
      <c r="AV591" s="788"/>
      <c r="AW591" s="788"/>
      <c r="AX591" s="788"/>
      <c r="AY591" s="788"/>
      <c r="AZ591" s="788"/>
      <c r="BA591" s="788"/>
      <c r="BB591" s="789"/>
    </row>
    <row r="592" spans="1:54" ht="11.1" customHeight="1" x14ac:dyDescent="0.25">
      <c r="A592" s="787" t="s">
        <v>1699</v>
      </c>
      <c r="B592" s="788"/>
      <c r="C592" s="788"/>
      <c r="D592" s="788"/>
      <c r="E592" s="788"/>
      <c r="F592" s="788"/>
      <c r="G592" s="788"/>
      <c r="H592" s="788"/>
      <c r="I592" s="788"/>
      <c r="J592" s="788"/>
      <c r="K592" s="788"/>
      <c r="L592" s="788"/>
      <c r="M592" s="788"/>
      <c r="N592" s="788"/>
      <c r="O592" s="788"/>
      <c r="P592" s="788"/>
      <c r="Q592" s="788"/>
      <c r="R592" s="788"/>
      <c r="S592" s="788"/>
      <c r="T592" s="789"/>
      <c r="U592" s="787" t="s">
        <v>1557</v>
      </c>
      <c r="V592" s="788"/>
      <c r="W592" s="788"/>
      <c r="X592" s="788"/>
      <c r="Y592" s="788"/>
      <c r="Z592" s="788"/>
      <c r="AA592" s="788"/>
      <c r="AB592" s="788"/>
      <c r="AC592" s="788"/>
      <c r="AD592" s="788"/>
      <c r="AE592" s="788"/>
      <c r="AF592" s="788"/>
      <c r="AG592" s="789"/>
      <c r="AH592" s="787" t="s">
        <v>1698</v>
      </c>
      <c r="AI592" s="788"/>
      <c r="AJ592" s="788"/>
      <c r="AK592" s="788"/>
      <c r="AL592" s="788"/>
      <c r="AM592" s="788"/>
      <c r="AN592" s="788"/>
      <c r="AO592" s="788"/>
      <c r="AP592" s="788"/>
      <c r="AQ592" s="788"/>
      <c r="AR592" s="788"/>
      <c r="AS592" s="788"/>
      <c r="AT592" s="788"/>
      <c r="AU592" s="788"/>
      <c r="AV592" s="788"/>
      <c r="AW592" s="788"/>
      <c r="AX592" s="788"/>
      <c r="AY592" s="788"/>
      <c r="AZ592" s="788"/>
      <c r="BA592" s="788"/>
      <c r="BB592" s="789"/>
    </row>
    <row r="593" spans="1:54" ht="11.1" customHeight="1" x14ac:dyDescent="0.25">
      <c r="A593" s="626"/>
      <c r="B593" s="627"/>
      <c r="C593" s="627"/>
      <c r="D593" s="627"/>
      <c r="E593" s="627"/>
      <c r="F593" s="627"/>
      <c r="G593" s="627"/>
      <c r="H593" s="627"/>
      <c r="I593" s="627"/>
      <c r="J593" s="627"/>
      <c r="K593" s="627"/>
      <c r="L593" s="627"/>
      <c r="M593" s="627"/>
      <c r="N593" s="627"/>
      <c r="O593" s="627"/>
      <c r="P593" s="627"/>
      <c r="Q593" s="627"/>
      <c r="R593" s="627"/>
      <c r="S593" s="627"/>
      <c r="T593" s="641"/>
      <c r="U593" s="787"/>
      <c r="V593" s="788"/>
      <c r="W593" s="788"/>
      <c r="X593" s="788"/>
      <c r="Y593" s="788"/>
      <c r="Z593" s="788"/>
      <c r="AA593" s="788"/>
      <c r="AB593" s="788"/>
      <c r="AC593" s="788"/>
      <c r="AD593" s="788"/>
      <c r="AE593" s="788"/>
      <c r="AF593" s="788"/>
      <c r="AG593" s="789"/>
      <c r="AH593" s="787" t="s">
        <v>1697</v>
      </c>
      <c r="AI593" s="788"/>
      <c r="AJ593" s="788"/>
      <c r="AK593" s="788"/>
      <c r="AL593" s="788"/>
      <c r="AM593" s="788"/>
      <c r="AN593" s="788"/>
      <c r="AO593" s="788"/>
      <c r="AP593" s="788"/>
      <c r="AQ593" s="788"/>
      <c r="AR593" s="788"/>
      <c r="AS593" s="788"/>
      <c r="AT593" s="788"/>
      <c r="AU593" s="788"/>
      <c r="AV593" s="788"/>
      <c r="AW593" s="788"/>
      <c r="AX593" s="788"/>
      <c r="AY593" s="788"/>
      <c r="AZ593" s="788"/>
      <c r="BA593" s="788"/>
      <c r="BB593" s="789"/>
    </row>
    <row r="594" spans="1:54" ht="11.1" customHeight="1" x14ac:dyDescent="0.25">
      <c r="A594" s="626"/>
      <c r="B594" s="627"/>
      <c r="C594" s="627"/>
      <c r="D594" s="627"/>
      <c r="E594" s="627"/>
      <c r="F594" s="627"/>
      <c r="G594" s="627"/>
      <c r="H594" s="627"/>
      <c r="I594" s="627"/>
      <c r="J594" s="627"/>
      <c r="K594" s="627"/>
      <c r="L594" s="627"/>
      <c r="M594" s="627"/>
      <c r="N594" s="627"/>
      <c r="O594" s="627"/>
      <c r="P594" s="627"/>
      <c r="Q594" s="627"/>
      <c r="R594" s="627"/>
      <c r="S594" s="627"/>
      <c r="T594" s="641"/>
      <c r="U594" s="787"/>
      <c r="V594" s="788"/>
      <c r="W594" s="788"/>
      <c r="X594" s="788"/>
      <c r="Y594" s="788"/>
      <c r="Z594" s="788"/>
      <c r="AA594" s="788"/>
      <c r="AB594" s="788"/>
      <c r="AC594" s="788"/>
      <c r="AD594" s="788"/>
      <c r="AE594" s="788"/>
      <c r="AF594" s="788"/>
      <c r="AG594" s="789"/>
      <c r="AH594" s="787" t="s">
        <v>1519</v>
      </c>
      <c r="AI594" s="788"/>
      <c r="AJ594" s="788"/>
      <c r="AK594" s="788"/>
      <c r="AL594" s="788"/>
      <c r="AM594" s="788"/>
      <c r="AN594" s="788"/>
      <c r="AO594" s="788"/>
      <c r="AP594" s="788"/>
      <c r="AQ594" s="788"/>
      <c r="AR594" s="788"/>
      <c r="AS594" s="788"/>
      <c r="AT594" s="788"/>
      <c r="AU594" s="788"/>
      <c r="AV594" s="788"/>
      <c r="AW594" s="788"/>
      <c r="AX594" s="788"/>
      <c r="AY594" s="788"/>
      <c r="AZ594" s="788"/>
      <c r="BA594" s="788"/>
      <c r="BB594" s="789"/>
    </row>
    <row r="595" spans="1:54" ht="11.1" customHeight="1" x14ac:dyDescent="0.25">
      <c r="A595" s="784" t="s">
        <v>800</v>
      </c>
      <c r="B595" s="785"/>
      <c r="C595" s="785"/>
      <c r="D595" s="785"/>
      <c r="E595" s="785"/>
      <c r="F595" s="785"/>
      <c r="G595" s="785"/>
      <c r="H595" s="785"/>
      <c r="I595" s="785"/>
      <c r="J595" s="785"/>
      <c r="K595" s="785"/>
      <c r="L595" s="785"/>
      <c r="M595" s="785"/>
      <c r="N595" s="785"/>
      <c r="O595" s="785"/>
      <c r="P595" s="785"/>
      <c r="Q595" s="785"/>
      <c r="R595" s="785"/>
      <c r="S595" s="785"/>
      <c r="T595" s="786"/>
      <c r="U595" s="784" t="s">
        <v>801</v>
      </c>
      <c r="V595" s="785"/>
      <c r="W595" s="785"/>
      <c r="X595" s="785"/>
      <c r="Y595" s="785"/>
      <c r="Z595" s="785"/>
      <c r="AA595" s="785"/>
      <c r="AB595" s="785"/>
      <c r="AC595" s="785"/>
      <c r="AD595" s="785"/>
      <c r="AE595" s="785"/>
      <c r="AF595" s="785"/>
      <c r="AG595" s="786"/>
      <c r="AH595" s="784" t="s">
        <v>802</v>
      </c>
      <c r="AI595" s="785"/>
      <c r="AJ595" s="785"/>
      <c r="AK595" s="785"/>
      <c r="AL595" s="785"/>
      <c r="AM595" s="785"/>
      <c r="AN595" s="785"/>
      <c r="AO595" s="785"/>
      <c r="AP595" s="785"/>
      <c r="AQ595" s="785"/>
      <c r="AR595" s="785"/>
      <c r="AS595" s="785"/>
      <c r="AT595" s="785"/>
      <c r="AU595" s="785"/>
      <c r="AV595" s="785"/>
      <c r="AW595" s="785"/>
      <c r="AX595" s="785"/>
      <c r="AY595" s="785"/>
      <c r="AZ595" s="785"/>
      <c r="BA595" s="785"/>
      <c r="BB595" s="786"/>
    </row>
    <row r="596" spans="1:54" ht="11.1" customHeight="1" x14ac:dyDescent="0.25">
      <c r="A596" s="603" t="s">
        <v>1696</v>
      </c>
      <c r="B596" s="604"/>
      <c r="C596" s="604"/>
      <c r="D596" s="604"/>
      <c r="E596" s="604"/>
      <c r="F596" s="604"/>
      <c r="G596" s="604"/>
      <c r="H596" s="604"/>
      <c r="I596" s="604"/>
      <c r="J596" s="604"/>
      <c r="K596" s="604"/>
      <c r="L596" s="604"/>
      <c r="M596" s="604"/>
      <c r="N596" s="604"/>
      <c r="O596" s="604"/>
      <c r="P596" s="604"/>
      <c r="Q596" s="604"/>
      <c r="R596" s="604"/>
      <c r="S596" s="604"/>
      <c r="T596" s="605"/>
      <c r="U596" s="854"/>
      <c r="V596" s="854"/>
      <c r="W596" s="854"/>
      <c r="X596" s="854"/>
      <c r="Y596" s="854"/>
      <c r="Z596" s="854"/>
      <c r="AA596" s="854"/>
      <c r="AB596" s="854"/>
      <c r="AC596" s="854"/>
      <c r="AD596" s="854"/>
      <c r="AE596" s="854"/>
      <c r="AF596" s="854"/>
      <c r="AG596" s="854"/>
      <c r="AH596" s="796"/>
      <c r="AI596" s="797"/>
      <c r="AJ596" s="797"/>
      <c r="AK596" s="797"/>
      <c r="AL596" s="797"/>
      <c r="AM596" s="797"/>
      <c r="AN596" s="797"/>
      <c r="AO596" s="797"/>
      <c r="AP596" s="797"/>
      <c r="AQ596" s="797"/>
      <c r="AR596" s="797"/>
      <c r="AS596" s="797"/>
      <c r="AT596" s="797"/>
      <c r="AU596" s="797"/>
      <c r="AV596" s="797"/>
      <c r="AW596" s="797"/>
      <c r="AX596" s="797"/>
      <c r="AY596" s="797"/>
      <c r="AZ596" s="797"/>
      <c r="BA596" s="797"/>
      <c r="BB596" s="798"/>
    </row>
    <row r="597" spans="1:54" ht="11.1" customHeight="1" x14ac:dyDescent="0.25">
      <c r="A597" s="659" t="s">
        <v>1695</v>
      </c>
      <c r="B597" s="593"/>
      <c r="C597" s="593"/>
      <c r="D597" s="593"/>
      <c r="E597" s="593"/>
      <c r="F597" s="593"/>
      <c r="G597" s="593"/>
      <c r="H597" s="593"/>
      <c r="I597" s="593"/>
      <c r="J597" s="593"/>
      <c r="K597" s="593"/>
      <c r="L597" s="593"/>
      <c r="M597" s="593"/>
      <c r="N597" s="593"/>
      <c r="O597" s="593"/>
      <c r="P597" s="593"/>
      <c r="Q597" s="593"/>
      <c r="R597" s="593"/>
      <c r="S597" s="593"/>
      <c r="T597" s="628"/>
      <c r="U597" s="854"/>
      <c r="V597" s="854"/>
      <c r="W597" s="854"/>
      <c r="X597" s="854"/>
      <c r="Y597" s="854"/>
      <c r="Z597" s="854"/>
      <c r="AA597" s="854"/>
      <c r="AB597" s="854"/>
      <c r="AC597" s="854"/>
      <c r="AD597" s="854"/>
      <c r="AE597" s="854"/>
      <c r="AF597" s="854"/>
      <c r="AG597" s="854"/>
      <c r="AH597" s="881"/>
      <c r="AI597" s="882"/>
      <c r="AJ597" s="882"/>
      <c r="AK597" s="882"/>
      <c r="AL597" s="882"/>
      <c r="AM597" s="882"/>
      <c r="AN597" s="882"/>
      <c r="AO597" s="882"/>
      <c r="AP597" s="882"/>
      <c r="AQ597" s="882"/>
      <c r="AR597" s="882"/>
      <c r="AS597" s="882"/>
      <c r="AT597" s="882"/>
      <c r="AU597" s="882"/>
      <c r="AV597" s="882"/>
      <c r="AW597" s="882"/>
      <c r="AX597" s="882"/>
      <c r="AY597" s="882"/>
      <c r="AZ597" s="882"/>
      <c r="BA597" s="882"/>
      <c r="BB597" s="883"/>
    </row>
    <row r="598" spans="1:54" ht="11.1" customHeight="1" x14ac:dyDescent="0.25">
      <c r="A598" s="606" t="s">
        <v>1694</v>
      </c>
      <c r="B598" s="607"/>
      <c r="C598" s="607"/>
      <c r="D598" s="607"/>
      <c r="E598" s="607"/>
      <c r="F598" s="607"/>
      <c r="G598" s="607"/>
      <c r="H598" s="607"/>
      <c r="I598" s="607"/>
      <c r="J598" s="607"/>
      <c r="K598" s="607"/>
      <c r="L598" s="607"/>
      <c r="M598" s="607"/>
      <c r="N598" s="607"/>
      <c r="O598" s="607"/>
      <c r="P598" s="607"/>
      <c r="Q598" s="607"/>
      <c r="R598" s="607"/>
      <c r="S598" s="607"/>
      <c r="T598" s="608"/>
      <c r="U598" s="854"/>
      <c r="V598" s="854"/>
      <c r="W598" s="854"/>
      <c r="X598" s="854"/>
      <c r="Y598" s="854"/>
      <c r="Z598" s="854"/>
      <c r="AA598" s="854"/>
      <c r="AB598" s="854"/>
      <c r="AC598" s="854"/>
      <c r="AD598" s="854"/>
      <c r="AE598" s="854"/>
      <c r="AF598" s="854"/>
      <c r="AG598" s="854"/>
      <c r="AH598" s="799"/>
      <c r="AI598" s="800"/>
      <c r="AJ598" s="800"/>
      <c r="AK598" s="800"/>
      <c r="AL598" s="800"/>
      <c r="AM598" s="800"/>
      <c r="AN598" s="800"/>
      <c r="AO598" s="800"/>
      <c r="AP598" s="800"/>
      <c r="AQ598" s="800"/>
      <c r="AR598" s="800"/>
      <c r="AS598" s="800"/>
      <c r="AT598" s="800"/>
      <c r="AU598" s="800"/>
      <c r="AV598" s="800"/>
      <c r="AW598" s="800"/>
      <c r="AX598" s="800"/>
      <c r="AY598" s="800"/>
      <c r="AZ598" s="800"/>
      <c r="BA598" s="800"/>
      <c r="BB598" s="801"/>
    </row>
    <row r="599" spans="1:54" ht="11.1" customHeight="1" x14ac:dyDescent="0.25">
      <c r="A599" s="603" t="s">
        <v>1693</v>
      </c>
      <c r="B599" s="604"/>
      <c r="C599" s="604"/>
      <c r="D599" s="604"/>
      <c r="E599" s="604"/>
      <c r="F599" s="604"/>
      <c r="G599" s="604"/>
      <c r="H599" s="604"/>
      <c r="I599" s="604"/>
      <c r="J599" s="604"/>
      <c r="K599" s="604"/>
      <c r="L599" s="604"/>
      <c r="M599" s="604"/>
      <c r="N599" s="604"/>
      <c r="O599" s="604"/>
      <c r="P599" s="604"/>
      <c r="Q599" s="604"/>
      <c r="R599" s="604"/>
      <c r="S599" s="604"/>
      <c r="T599" s="605"/>
      <c r="U599" s="854"/>
      <c r="V599" s="854"/>
      <c r="W599" s="854"/>
      <c r="X599" s="854"/>
      <c r="Y599" s="854"/>
      <c r="Z599" s="854"/>
      <c r="AA599" s="854"/>
      <c r="AB599" s="854"/>
      <c r="AC599" s="854"/>
      <c r="AD599" s="854"/>
      <c r="AE599" s="854"/>
      <c r="AF599" s="854"/>
      <c r="AG599" s="854"/>
      <c r="AH599" s="796"/>
      <c r="AI599" s="797"/>
      <c r="AJ599" s="797"/>
      <c r="AK599" s="797"/>
      <c r="AL599" s="797"/>
      <c r="AM599" s="797"/>
      <c r="AN599" s="797"/>
      <c r="AO599" s="797"/>
      <c r="AP599" s="797"/>
      <c r="AQ599" s="797"/>
      <c r="AR599" s="797"/>
      <c r="AS599" s="797"/>
      <c r="AT599" s="797"/>
      <c r="AU599" s="797"/>
      <c r="AV599" s="797"/>
      <c r="AW599" s="797"/>
      <c r="AX599" s="797"/>
      <c r="AY599" s="797"/>
      <c r="AZ599" s="797"/>
      <c r="BA599" s="797"/>
      <c r="BB599" s="798"/>
    </row>
    <row r="600" spans="1:54" ht="11.1" customHeight="1" x14ac:dyDescent="0.25">
      <c r="A600" s="606" t="s">
        <v>1692</v>
      </c>
      <c r="B600" s="607"/>
      <c r="C600" s="607"/>
      <c r="D600" s="607"/>
      <c r="E600" s="607"/>
      <c r="F600" s="607"/>
      <c r="G600" s="607"/>
      <c r="H600" s="607"/>
      <c r="I600" s="607"/>
      <c r="J600" s="607"/>
      <c r="K600" s="607"/>
      <c r="L600" s="607"/>
      <c r="M600" s="607"/>
      <c r="N600" s="607"/>
      <c r="O600" s="607"/>
      <c r="P600" s="607"/>
      <c r="Q600" s="607"/>
      <c r="R600" s="607"/>
      <c r="S600" s="607"/>
      <c r="T600" s="608"/>
      <c r="U600" s="854"/>
      <c r="V600" s="854"/>
      <c r="W600" s="854"/>
      <c r="X600" s="854"/>
      <c r="Y600" s="854"/>
      <c r="Z600" s="854"/>
      <c r="AA600" s="854"/>
      <c r="AB600" s="854"/>
      <c r="AC600" s="854"/>
      <c r="AD600" s="854"/>
      <c r="AE600" s="854"/>
      <c r="AF600" s="854"/>
      <c r="AG600" s="854"/>
      <c r="AH600" s="799"/>
      <c r="AI600" s="800"/>
      <c r="AJ600" s="800"/>
      <c r="AK600" s="800"/>
      <c r="AL600" s="800"/>
      <c r="AM600" s="800"/>
      <c r="AN600" s="800"/>
      <c r="AO600" s="800"/>
      <c r="AP600" s="800"/>
      <c r="AQ600" s="800"/>
      <c r="AR600" s="800"/>
      <c r="AS600" s="800"/>
      <c r="AT600" s="800"/>
      <c r="AU600" s="800"/>
      <c r="AV600" s="800"/>
      <c r="AW600" s="800"/>
      <c r="AX600" s="800"/>
      <c r="AY600" s="800"/>
      <c r="AZ600" s="800"/>
      <c r="BA600" s="800"/>
      <c r="BB600" s="801"/>
    </row>
    <row r="601" spans="1:54" ht="12.6" customHeight="1" x14ac:dyDescent="0.25">
      <c r="A601" s="597" t="s">
        <v>500</v>
      </c>
      <c r="B601" s="598"/>
      <c r="C601" s="598"/>
      <c r="D601" s="598"/>
      <c r="E601" s="598"/>
      <c r="F601" s="598"/>
      <c r="G601" s="598"/>
      <c r="H601" s="598"/>
      <c r="I601" s="598"/>
      <c r="J601" s="598"/>
      <c r="K601" s="598"/>
      <c r="L601" s="598"/>
      <c r="M601" s="598"/>
      <c r="N601" s="598"/>
      <c r="O601" s="598"/>
      <c r="P601" s="598"/>
      <c r="Q601" s="598"/>
      <c r="R601" s="598"/>
      <c r="S601" s="598"/>
      <c r="T601" s="599"/>
      <c r="U601" s="854"/>
      <c r="V601" s="854"/>
      <c r="W601" s="854"/>
      <c r="X601" s="854"/>
      <c r="Y601" s="854"/>
      <c r="Z601" s="854"/>
      <c r="AA601" s="854"/>
      <c r="AB601" s="854"/>
      <c r="AC601" s="854"/>
      <c r="AD601" s="854"/>
      <c r="AE601" s="854"/>
      <c r="AF601" s="854"/>
      <c r="AG601" s="854"/>
      <c r="AH601" s="793"/>
      <c r="AI601" s="794"/>
      <c r="AJ601" s="794"/>
      <c r="AK601" s="794"/>
      <c r="AL601" s="794"/>
      <c r="AM601" s="794"/>
      <c r="AN601" s="794"/>
      <c r="AO601" s="794"/>
      <c r="AP601" s="794"/>
      <c r="AQ601" s="794"/>
      <c r="AR601" s="794"/>
      <c r="AS601" s="794"/>
      <c r="AT601" s="794"/>
      <c r="AU601" s="794"/>
      <c r="AV601" s="794"/>
      <c r="AW601" s="794"/>
      <c r="AX601" s="794"/>
      <c r="AY601" s="794"/>
      <c r="AZ601" s="794"/>
      <c r="BA601" s="794"/>
      <c r="BB601" s="795"/>
    </row>
    <row r="602" spans="1:54" ht="12.6" customHeight="1" x14ac:dyDescent="0.25">
      <c r="A602" s="606" t="s">
        <v>501</v>
      </c>
      <c r="B602" s="607"/>
      <c r="C602" s="607"/>
      <c r="D602" s="607"/>
      <c r="E602" s="607"/>
      <c r="F602" s="607"/>
      <c r="G602" s="607"/>
      <c r="H602" s="607"/>
      <c r="I602" s="607"/>
      <c r="J602" s="607"/>
      <c r="K602" s="607"/>
      <c r="L602" s="607"/>
      <c r="M602" s="607"/>
      <c r="N602" s="607"/>
      <c r="O602" s="607"/>
      <c r="P602" s="607"/>
      <c r="Q602" s="607"/>
      <c r="R602" s="607"/>
      <c r="S602" s="607"/>
      <c r="T602" s="608"/>
      <c r="U602" s="854"/>
      <c r="V602" s="854"/>
      <c r="W602" s="854"/>
      <c r="X602" s="854"/>
      <c r="Y602" s="854"/>
      <c r="Z602" s="854"/>
      <c r="AA602" s="854"/>
      <c r="AB602" s="854"/>
      <c r="AC602" s="854"/>
      <c r="AD602" s="854"/>
      <c r="AE602" s="854"/>
      <c r="AF602" s="854"/>
      <c r="AG602" s="854"/>
      <c r="AH602" s="793"/>
      <c r="AI602" s="794"/>
      <c r="AJ602" s="794"/>
      <c r="AK602" s="794"/>
      <c r="AL602" s="794"/>
      <c r="AM602" s="794"/>
      <c r="AN602" s="794"/>
      <c r="AO602" s="794"/>
      <c r="AP602" s="794"/>
      <c r="AQ602" s="794"/>
      <c r="AR602" s="794"/>
      <c r="AS602" s="794"/>
      <c r="AT602" s="794"/>
      <c r="AU602" s="794"/>
      <c r="AV602" s="794"/>
      <c r="AW602" s="794"/>
      <c r="AX602" s="794"/>
      <c r="AY602" s="794"/>
      <c r="AZ602" s="794"/>
      <c r="BA602" s="794"/>
      <c r="BB602" s="795"/>
    </row>
    <row r="603" spans="1:54" s="593" customFormat="1" ht="12.6" customHeight="1" x14ac:dyDescent="0.25"/>
    <row r="604" spans="1:54" ht="12.6" customHeight="1" x14ac:dyDescent="0.25">
      <c r="A604" s="623" t="s">
        <v>1691</v>
      </c>
    </row>
    <row r="605" spans="1:54" ht="11.1" customHeight="1" x14ac:dyDescent="0.25">
      <c r="A605" s="860" t="s">
        <v>3619</v>
      </c>
      <c r="B605" s="861"/>
      <c r="C605" s="861"/>
      <c r="D605" s="861"/>
      <c r="E605" s="861"/>
      <c r="F605" s="861"/>
      <c r="G605" s="861"/>
      <c r="H605" s="861"/>
      <c r="I605" s="861"/>
      <c r="J605" s="861"/>
      <c r="K605" s="861"/>
      <c r="L605" s="861"/>
      <c r="M605" s="861"/>
      <c r="N605" s="861"/>
      <c r="O605" s="861"/>
      <c r="P605" s="861"/>
      <c r="Q605" s="861"/>
      <c r="R605" s="861"/>
      <c r="S605" s="861"/>
      <c r="T605" s="861"/>
      <c r="U605" s="861"/>
      <c r="V605" s="861"/>
      <c r="W605" s="861"/>
      <c r="X605" s="861"/>
      <c r="Y605" s="861"/>
      <c r="Z605" s="861"/>
      <c r="AA605" s="861"/>
      <c r="AB605" s="861"/>
      <c r="AC605" s="861"/>
      <c r="AD605" s="861"/>
      <c r="AE605" s="861"/>
      <c r="AF605" s="861"/>
      <c r="AG605" s="861"/>
      <c r="AH605" s="861"/>
      <c r="AI605" s="861"/>
      <c r="AJ605" s="861"/>
      <c r="AK605" s="861"/>
      <c r="AL605" s="861"/>
      <c r="AM605" s="861"/>
      <c r="AN605" s="861"/>
      <c r="AO605" s="861"/>
      <c r="AP605" s="861"/>
      <c r="AQ605" s="861"/>
      <c r="AR605" s="861"/>
      <c r="AS605" s="861"/>
      <c r="AT605" s="861"/>
      <c r="AU605" s="861"/>
      <c r="AV605" s="861"/>
      <c r="AW605" s="861"/>
      <c r="AX605" s="861"/>
      <c r="AY605" s="861"/>
      <c r="AZ605" s="861"/>
      <c r="BA605" s="861"/>
      <c r="BB605" s="862"/>
    </row>
    <row r="606" spans="1:54" ht="11.1" customHeight="1" x14ac:dyDescent="0.25">
      <c r="A606" s="1028"/>
      <c r="B606" s="818"/>
      <c r="C606" s="818"/>
      <c r="D606" s="818"/>
      <c r="E606" s="818"/>
      <c r="F606" s="818"/>
      <c r="G606" s="818"/>
      <c r="H606" s="818"/>
      <c r="I606" s="818"/>
      <c r="J606" s="818"/>
      <c r="K606" s="818"/>
      <c r="L606" s="818"/>
      <c r="M606" s="818"/>
      <c r="N606" s="818"/>
      <c r="O606" s="818"/>
      <c r="P606" s="818"/>
      <c r="Q606" s="818"/>
      <c r="R606" s="818"/>
      <c r="S606" s="818"/>
      <c r="T606" s="818"/>
      <c r="U606" s="818"/>
      <c r="V606" s="818"/>
      <c r="W606" s="818"/>
      <c r="X606" s="818"/>
      <c r="Y606" s="818"/>
      <c r="Z606" s="818"/>
      <c r="AA606" s="818"/>
      <c r="AB606" s="818"/>
      <c r="AC606" s="818"/>
      <c r="AD606" s="818"/>
      <c r="AE606" s="818"/>
      <c r="AF606" s="818"/>
      <c r="AG606" s="818"/>
      <c r="AH606" s="818"/>
      <c r="AI606" s="818"/>
      <c r="AJ606" s="818"/>
      <c r="AK606" s="818"/>
      <c r="AL606" s="818"/>
      <c r="AM606" s="818"/>
      <c r="AN606" s="818"/>
      <c r="AO606" s="818"/>
      <c r="AP606" s="818"/>
      <c r="AQ606" s="818"/>
      <c r="AR606" s="818"/>
      <c r="AS606" s="818"/>
      <c r="AT606" s="818"/>
      <c r="AU606" s="818"/>
      <c r="AV606" s="818"/>
      <c r="AW606" s="818"/>
      <c r="AX606" s="818"/>
      <c r="AY606" s="818"/>
      <c r="AZ606" s="818"/>
      <c r="BA606" s="818"/>
      <c r="BB606" s="1029"/>
    </row>
    <row r="607" spans="1:54" ht="11.1" customHeight="1" x14ac:dyDescent="0.25">
      <c r="A607" s="863"/>
      <c r="B607" s="864"/>
      <c r="C607" s="864"/>
      <c r="D607" s="864"/>
      <c r="E607" s="864"/>
      <c r="F607" s="864"/>
      <c r="G607" s="864"/>
      <c r="H607" s="864"/>
      <c r="I607" s="864"/>
      <c r="J607" s="864"/>
      <c r="K607" s="864"/>
      <c r="L607" s="864"/>
      <c r="M607" s="864"/>
      <c r="N607" s="864"/>
      <c r="O607" s="864"/>
      <c r="P607" s="864"/>
      <c r="Q607" s="864"/>
      <c r="R607" s="864"/>
      <c r="S607" s="864"/>
      <c r="T607" s="864"/>
      <c r="U607" s="864"/>
      <c r="V607" s="864"/>
      <c r="W607" s="864"/>
      <c r="X607" s="864"/>
      <c r="Y607" s="864"/>
      <c r="Z607" s="864"/>
      <c r="AA607" s="864"/>
      <c r="AB607" s="864"/>
      <c r="AC607" s="864"/>
      <c r="AD607" s="864"/>
      <c r="AE607" s="864"/>
      <c r="AF607" s="864"/>
      <c r="AG607" s="864"/>
      <c r="AH607" s="864"/>
      <c r="AI607" s="864"/>
      <c r="AJ607" s="864"/>
      <c r="AK607" s="864"/>
      <c r="AL607" s="864"/>
      <c r="AM607" s="864"/>
      <c r="AN607" s="864"/>
      <c r="AO607" s="864"/>
      <c r="AP607" s="864"/>
      <c r="AQ607" s="864"/>
      <c r="AR607" s="864"/>
      <c r="AS607" s="864"/>
      <c r="AT607" s="864"/>
      <c r="AU607" s="864"/>
      <c r="AV607" s="864"/>
      <c r="AW607" s="864"/>
      <c r="AX607" s="864"/>
      <c r="AY607" s="864"/>
      <c r="AZ607" s="864"/>
      <c r="BA607" s="864"/>
      <c r="BB607" s="865"/>
    </row>
    <row r="608" spans="1:54" ht="12.6" customHeight="1" x14ac:dyDescent="0.25">
      <c r="A608" s="623" t="s">
        <v>1690</v>
      </c>
    </row>
    <row r="609" spans="1:54" ht="11.1" customHeight="1" x14ac:dyDescent="0.25">
      <c r="A609" s="624"/>
      <c r="B609" s="625"/>
      <c r="C609" s="625"/>
      <c r="D609" s="625"/>
      <c r="E609" s="625"/>
      <c r="F609" s="625"/>
      <c r="G609" s="625"/>
      <c r="H609" s="625"/>
      <c r="I609" s="625"/>
      <c r="J609" s="625"/>
      <c r="K609" s="625"/>
      <c r="L609" s="625"/>
      <c r="M609" s="640"/>
      <c r="N609" s="940" t="s">
        <v>799</v>
      </c>
      <c r="O609" s="941"/>
      <c r="P609" s="941"/>
      <c r="Q609" s="941"/>
      <c r="R609" s="941"/>
      <c r="S609" s="941"/>
      <c r="T609" s="941"/>
      <c r="U609" s="941"/>
      <c r="V609" s="941"/>
      <c r="W609" s="941"/>
      <c r="X609" s="941"/>
      <c r="Y609" s="941"/>
      <c r="Z609" s="941"/>
      <c r="AA609" s="941"/>
      <c r="AB609" s="941"/>
      <c r="AC609" s="941"/>
      <c r="AD609" s="941"/>
      <c r="AE609" s="941"/>
      <c r="AF609" s="941"/>
      <c r="AG609" s="941"/>
      <c r="AH609" s="941"/>
      <c r="AI609" s="941"/>
      <c r="AJ609" s="941"/>
      <c r="AK609" s="941"/>
      <c r="AL609" s="941"/>
      <c r="AM609" s="941"/>
      <c r="AN609" s="941"/>
      <c r="AO609" s="941"/>
      <c r="AP609" s="941"/>
      <c r="AQ609" s="941"/>
      <c r="AR609" s="941"/>
      <c r="AS609" s="941"/>
      <c r="AT609" s="941"/>
      <c r="AU609" s="941"/>
      <c r="AV609" s="941"/>
      <c r="AW609" s="941"/>
      <c r="AX609" s="941"/>
      <c r="AY609" s="941"/>
      <c r="AZ609" s="941"/>
      <c r="BA609" s="941"/>
      <c r="BB609" s="942"/>
    </row>
    <row r="610" spans="1:54" ht="11.1" customHeight="1" x14ac:dyDescent="0.25">
      <c r="A610" s="626"/>
      <c r="B610" s="627"/>
      <c r="C610" s="627"/>
      <c r="D610" s="627"/>
      <c r="E610" s="627"/>
      <c r="F610" s="627"/>
      <c r="G610" s="627"/>
      <c r="H610" s="627"/>
      <c r="I610" s="627"/>
      <c r="J610" s="627"/>
      <c r="K610" s="627"/>
      <c r="L610" s="627"/>
      <c r="M610" s="641"/>
      <c r="N610" s="624"/>
      <c r="O610" s="625"/>
      <c r="P610" s="625"/>
      <c r="Q610" s="625"/>
      <c r="R610" s="625"/>
      <c r="S610" s="640"/>
      <c r="T610" s="624"/>
      <c r="U610" s="625"/>
      <c r="V610" s="625"/>
      <c r="W610" s="625"/>
      <c r="X610" s="625"/>
      <c r="Y610" s="625"/>
      <c r="Z610" s="640"/>
      <c r="AA610" s="624"/>
      <c r="AB610" s="625"/>
      <c r="AC610" s="625"/>
      <c r="AD610" s="625"/>
      <c r="AE610" s="625"/>
      <c r="AF610" s="625"/>
      <c r="AG610" s="640"/>
      <c r="AH610" s="790" t="s">
        <v>1668</v>
      </c>
      <c r="AI610" s="791"/>
      <c r="AJ610" s="791"/>
      <c r="AK610" s="791"/>
      <c r="AL610" s="791"/>
      <c r="AM610" s="791"/>
      <c r="AN610" s="791"/>
      <c r="AO610" s="791"/>
      <c r="AP610" s="792"/>
      <c r="AQ610" s="624"/>
      <c r="AR610" s="625"/>
      <c r="AS610" s="625"/>
      <c r="AT610" s="625"/>
      <c r="AU610" s="625"/>
      <c r="AV610" s="625"/>
      <c r="AW610" s="625"/>
      <c r="AX610" s="625"/>
      <c r="AY610" s="625"/>
      <c r="AZ610" s="625"/>
      <c r="BA610" s="625"/>
      <c r="BB610" s="640"/>
    </row>
    <row r="611" spans="1:54" ht="11.1" customHeight="1" x14ac:dyDescent="0.25">
      <c r="A611" s="626"/>
      <c r="B611" s="627"/>
      <c r="C611" s="627"/>
      <c r="D611" s="627"/>
      <c r="E611" s="627"/>
      <c r="F611" s="627"/>
      <c r="G611" s="627"/>
      <c r="H611" s="627"/>
      <c r="I611" s="627"/>
      <c r="J611" s="627"/>
      <c r="K611" s="627"/>
      <c r="L611" s="627"/>
      <c r="M611" s="641"/>
      <c r="N611" s="787" t="s">
        <v>1666</v>
      </c>
      <c r="O611" s="788"/>
      <c r="P611" s="788"/>
      <c r="Q611" s="788"/>
      <c r="R611" s="788"/>
      <c r="S611" s="789"/>
      <c r="T611" s="626"/>
      <c r="U611" s="627"/>
      <c r="V611" s="627"/>
      <c r="W611" s="627"/>
      <c r="X611" s="627"/>
      <c r="Y611" s="627"/>
      <c r="Z611" s="641"/>
      <c r="AA611" s="787" t="s">
        <v>1668</v>
      </c>
      <c r="AB611" s="788"/>
      <c r="AC611" s="788"/>
      <c r="AD611" s="788"/>
      <c r="AE611" s="788"/>
      <c r="AF611" s="788"/>
      <c r="AG611" s="789"/>
      <c r="AH611" s="787" t="s">
        <v>1667</v>
      </c>
      <c r="AI611" s="788"/>
      <c r="AJ611" s="788"/>
      <c r="AK611" s="788"/>
      <c r="AL611" s="788"/>
      <c r="AM611" s="788"/>
      <c r="AN611" s="788"/>
      <c r="AO611" s="788"/>
      <c r="AP611" s="789"/>
      <c r="AQ611" s="787" t="s">
        <v>1666</v>
      </c>
      <c r="AR611" s="788"/>
      <c r="AS611" s="788"/>
      <c r="AT611" s="788"/>
      <c r="AU611" s="788"/>
      <c r="AV611" s="788"/>
      <c r="AW611" s="788"/>
      <c r="AX611" s="788"/>
      <c r="AY611" s="788"/>
      <c r="AZ611" s="788"/>
      <c r="BA611" s="788"/>
      <c r="BB611" s="789"/>
    </row>
    <row r="612" spans="1:54" ht="11.1" customHeight="1" x14ac:dyDescent="0.25">
      <c r="A612" s="787" t="s">
        <v>166</v>
      </c>
      <c r="B612" s="788"/>
      <c r="C612" s="788"/>
      <c r="D612" s="788"/>
      <c r="E612" s="788"/>
      <c r="F612" s="788"/>
      <c r="G612" s="788"/>
      <c r="H612" s="788"/>
      <c r="I612" s="788"/>
      <c r="J612" s="788"/>
      <c r="K612" s="788"/>
      <c r="L612" s="788"/>
      <c r="M612" s="789"/>
      <c r="N612" s="787" t="s">
        <v>1665</v>
      </c>
      <c r="O612" s="788"/>
      <c r="P612" s="788"/>
      <c r="Q612" s="788"/>
      <c r="R612" s="788"/>
      <c r="S612" s="789"/>
      <c r="T612" s="787" t="s">
        <v>1475</v>
      </c>
      <c r="U612" s="788"/>
      <c r="V612" s="788"/>
      <c r="W612" s="788"/>
      <c r="X612" s="788"/>
      <c r="Y612" s="788"/>
      <c r="Z612" s="789"/>
      <c r="AA612" s="787" t="s">
        <v>1689</v>
      </c>
      <c r="AB612" s="788"/>
      <c r="AC612" s="788"/>
      <c r="AD612" s="788"/>
      <c r="AE612" s="788"/>
      <c r="AF612" s="788"/>
      <c r="AG612" s="789"/>
      <c r="AH612" s="787" t="s">
        <v>1663</v>
      </c>
      <c r="AI612" s="788"/>
      <c r="AJ612" s="788"/>
      <c r="AK612" s="788"/>
      <c r="AL612" s="788"/>
      <c r="AM612" s="788"/>
      <c r="AN612" s="788"/>
      <c r="AO612" s="788"/>
      <c r="AP612" s="789"/>
      <c r="AQ612" s="787" t="s">
        <v>1521</v>
      </c>
      <c r="AR612" s="788"/>
      <c r="AS612" s="788"/>
      <c r="AT612" s="788"/>
      <c r="AU612" s="788"/>
      <c r="AV612" s="788"/>
      <c r="AW612" s="788"/>
      <c r="AX612" s="788"/>
      <c r="AY612" s="788"/>
      <c r="AZ612" s="788"/>
      <c r="BA612" s="788"/>
      <c r="BB612" s="789"/>
    </row>
    <row r="613" spans="1:54" ht="11.1" customHeight="1" x14ac:dyDescent="0.25">
      <c r="A613" s="626"/>
      <c r="B613" s="627"/>
      <c r="C613" s="627"/>
      <c r="D613" s="627"/>
      <c r="E613" s="627"/>
      <c r="F613" s="627"/>
      <c r="G613" s="627"/>
      <c r="H613" s="627"/>
      <c r="I613" s="627"/>
      <c r="J613" s="627"/>
      <c r="K613" s="627"/>
      <c r="L613" s="627"/>
      <c r="M613" s="641"/>
      <c r="N613" s="787" t="s">
        <v>1520</v>
      </c>
      <c r="O613" s="788"/>
      <c r="P613" s="788"/>
      <c r="Q613" s="788"/>
      <c r="R613" s="788"/>
      <c r="S613" s="789"/>
      <c r="T613" s="787" t="s">
        <v>1662</v>
      </c>
      <c r="U613" s="788"/>
      <c r="V613" s="788"/>
      <c r="W613" s="788"/>
      <c r="X613" s="788"/>
      <c r="Y613" s="788"/>
      <c r="Z613" s="789"/>
      <c r="AA613" s="787" t="s">
        <v>1688</v>
      </c>
      <c r="AB613" s="788"/>
      <c r="AC613" s="788"/>
      <c r="AD613" s="788"/>
      <c r="AE613" s="788"/>
      <c r="AF613" s="788"/>
      <c r="AG613" s="789"/>
      <c r="AH613" s="787" t="s">
        <v>1669</v>
      </c>
      <c r="AI613" s="788"/>
      <c r="AJ613" s="788"/>
      <c r="AK613" s="788"/>
      <c r="AL613" s="788"/>
      <c r="AM613" s="788"/>
      <c r="AN613" s="788"/>
      <c r="AO613" s="788"/>
      <c r="AP613" s="789"/>
      <c r="AQ613" s="787" t="s">
        <v>1520</v>
      </c>
      <c r="AR613" s="788"/>
      <c r="AS613" s="788"/>
      <c r="AT613" s="788"/>
      <c r="AU613" s="788"/>
      <c r="AV613" s="788"/>
      <c r="AW613" s="788"/>
      <c r="AX613" s="788"/>
      <c r="AY613" s="788"/>
      <c r="AZ613" s="788"/>
      <c r="BA613" s="788"/>
      <c r="BB613" s="789"/>
    </row>
    <row r="614" spans="1:54" ht="11.1" customHeight="1" x14ac:dyDescent="0.25">
      <c r="A614" s="626"/>
      <c r="B614" s="627"/>
      <c r="C614" s="627"/>
      <c r="D614" s="627"/>
      <c r="E614" s="627"/>
      <c r="F614" s="627"/>
      <c r="G614" s="627"/>
      <c r="H614" s="627"/>
      <c r="I614" s="627"/>
      <c r="J614" s="627"/>
      <c r="K614" s="627"/>
      <c r="L614" s="627"/>
      <c r="M614" s="641"/>
      <c r="N614" s="787" t="s">
        <v>1519</v>
      </c>
      <c r="O614" s="788"/>
      <c r="P614" s="788"/>
      <c r="Q614" s="788"/>
      <c r="R614" s="788"/>
      <c r="S614" s="789"/>
      <c r="T614" s="626"/>
      <c r="U614" s="627"/>
      <c r="V614" s="627"/>
      <c r="W614" s="627"/>
      <c r="X614" s="627"/>
      <c r="Y614" s="627"/>
      <c r="Z614" s="641"/>
      <c r="AA614" s="626"/>
      <c r="AB614" s="627"/>
      <c r="AC614" s="627"/>
      <c r="AD614" s="627"/>
      <c r="AE614" s="627"/>
      <c r="AF614" s="627"/>
      <c r="AG614" s="641"/>
      <c r="AH614" s="787" t="s">
        <v>1687</v>
      </c>
      <c r="AI614" s="788"/>
      <c r="AJ614" s="788"/>
      <c r="AK614" s="788"/>
      <c r="AL614" s="788"/>
      <c r="AM614" s="788"/>
      <c r="AN614" s="788"/>
      <c r="AO614" s="788"/>
      <c r="AP614" s="789"/>
      <c r="AQ614" s="787" t="s">
        <v>1519</v>
      </c>
      <c r="AR614" s="788"/>
      <c r="AS614" s="788"/>
      <c r="AT614" s="788"/>
      <c r="AU614" s="788"/>
      <c r="AV614" s="788"/>
      <c r="AW614" s="788"/>
      <c r="AX614" s="788"/>
      <c r="AY614" s="788"/>
      <c r="AZ614" s="788"/>
      <c r="BA614" s="788"/>
      <c r="BB614" s="789"/>
    </row>
    <row r="615" spans="1:54" ht="11.1" customHeight="1" x14ac:dyDescent="0.25">
      <c r="A615" s="784" t="s">
        <v>800</v>
      </c>
      <c r="B615" s="785"/>
      <c r="C615" s="785"/>
      <c r="D615" s="785"/>
      <c r="E615" s="785"/>
      <c r="F615" s="785"/>
      <c r="G615" s="785"/>
      <c r="H615" s="785"/>
      <c r="I615" s="785"/>
      <c r="J615" s="785"/>
      <c r="K615" s="785"/>
      <c r="L615" s="785"/>
      <c r="M615" s="786"/>
      <c r="N615" s="784" t="s">
        <v>801</v>
      </c>
      <c r="O615" s="785"/>
      <c r="P615" s="785"/>
      <c r="Q615" s="785"/>
      <c r="R615" s="785"/>
      <c r="S615" s="786"/>
      <c r="T615" s="784" t="s">
        <v>802</v>
      </c>
      <c r="U615" s="785"/>
      <c r="V615" s="785"/>
      <c r="W615" s="785"/>
      <c r="X615" s="785"/>
      <c r="Y615" s="785"/>
      <c r="Z615" s="786"/>
      <c r="AA615" s="784" t="s">
        <v>477</v>
      </c>
      <c r="AB615" s="785"/>
      <c r="AC615" s="785"/>
      <c r="AD615" s="785"/>
      <c r="AE615" s="785"/>
      <c r="AF615" s="785"/>
      <c r="AG615" s="786"/>
      <c r="AH615" s="784" t="s">
        <v>478</v>
      </c>
      <c r="AI615" s="785"/>
      <c r="AJ615" s="785"/>
      <c r="AK615" s="785"/>
      <c r="AL615" s="785"/>
      <c r="AM615" s="785"/>
      <c r="AN615" s="785"/>
      <c r="AO615" s="785"/>
      <c r="AP615" s="786"/>
      <c r="AQ615" s="784" t="s">
        <v>481</v>
      </c>
      <c r="AR615" s="785"/>
      <c r="AS615" s="785"/>
      <c r="AT615" s="785"/>
      <c r="AU615" s="785"/>
      <c r="AV615" s="785"/>
      <c r="AW615" s="785"/>
      <c r="AX615" s="785"/>
      <c r="AY615" s="785"/>
      <c r="AZ615" s="785"/>
      <c r="BA615" s="785"/>
      <c r="BB615" s="786"/>
    </row>
    <row r="616" spans="1:54" ht="12.6" customHeight="1" x14ac:dyDescent="0.25">
      <c r="A616" s="815" t="s">
        <v>2121</v>
      </c>
      <c r="B616" s="816"/>
      <c r="C616" s="816"/>
      <c r="D616" s="816"/>
      <c r="E616" s="816"/>
      <c r="F616" s="816"/>
      <c r="G616" s="816"/>
      <c r="H616" s="816"/>
      <c r="I616" s="816"/>
      <c r="J616" s="816"/>
      <c r="K616" s="816"/>
      <c r="L616" s="816"/>
      <c r="M616" s="817"/>
      <c r="N616" s="854"/>
      <c r="O616" s="854"/>
      <c r="P616" s="854"/>
      <c r="Q616" s="854"/>
      <c r="R616" s="854"/>
      <c r="S616" s="854"/>
      <c r="T616" s="854"/>
      <c r="U616" s="854"/>
      <c r="V616" s="854"/>
      <c r="W616" s="854"/>
      <c r="X616" s="854"/>
      <c r="Y616" s="854"/>
      <c r="Z616" s="854"/>
      <c r="AA616" s="854"/>
      <c r="AB616" s="854"/>
      <c r="AC616" s="854"/>
      <c r="AD616" s="854"/>
      <c r="AE616" s="854"/>
      <c r="AF616" s="854"/>
      <c r="AG616" s="854"/>
      <c r="AH616" s="854"/>
      <c r="AI616" s="854"/>
      <c r="AJ616" s="854"/>
      <c r="AK616" s="854"/>
      <c r="AL616" s="854"/>
      <c r="AM616" s="854"/>
      <c r="AN616" s="854"/>
      <c r="AO616" s="854"/>
      <c r="AP616" s="854"/>
      <c r="AQ616" s="796"/>
      <c r="AR616" s="797"/>
      <c r="AS616" s="797"/>
      <c r="AT616" s="797"/>
      <c r="AU616" s="797"/>
      <c r="AV616" s="797"/>
      <c r="AW616" s="797"/>
      <c r="AX616" s="797"/>
      <c r="AY616" s="797"/>
      <c r="AZ616" s="797"/>
      <c r="BA616" s="797"/>
      <c r="BB616" s="798"/>
    </row>
    <row r="617" spans="1:54" ht="12.6" customHeight="1" x14ac:dyDescent="0.25">
      <c r="A617" s="815"/>
      <c r="B617" s="816"/>
      <c r="C617" s="816"/>
      <c r="D617" s="816"/>
      <c r="E617" s="816"/>
      <c r="F617" s="816"/>
      <c r="G617" s="816"/>
      <c r="H617" s="816"/>
      <c r="I617" s="816"/>
      <c r="J617" s="816"/>
      <c r="K617" s="816"/>
      <c r="L617" s="816"/>
      <c r="M617" s="817"/>
      <c r="N617" s="854"/>
      <c r="O617" s="854"/>
      <c r="P617" s="854"/>
      <c r="Q617" s="854"/>
      <c r="R617" s="854"/>
      <c r="S617" s="854"/>
      <c r="T617" s="854"/>
      <c r="U617" s="854"/>
      <c r="V617" s="854"/>
      <c r="W617" s="854"/>
      <c r="X617" s="854"/>
      <c r="Y617" s="854"/>
      <c r="Z617" s="854"/>
      <c r="AA617" s="854"/>
      <c r="AB617" s="854"/>
      <c r="AC617" s="854"/>
      <c r="AD617" s="854"/>
      <c r="AE617" s="854"/>
      <c r="AF617" s="854"/>
      <c r="AG617" s="854"/>
      <c r="AH617" s="854"/>
      <c r="AI617" s="854"/>
      <c r="AJ617" s="854"/>
      <c r="AK617" s="854"/>
      <c r="AL617" s="854"/>
      <c r="AM617" s="854"/>
      <c r="AN617" s="854"/>
      <c r="AO617" s="854"/>
      <c r="AP617" s="854"/>
      <c r="AQ617" s="799"/>
      <c r="AR617" s="800"/>
      <c r="AS617" s="800"/>
      <c r="AT617" s="800"/>
      <c r="AU617" s="800"/>
      <c r="AV617" s="800"/>
      <c r="AW617" s="800"/>
      <c r="AX617" s="800"/>
      <c r="AY617" s="800"/>
      <c r="AZ617" s="800"/>
      <c r="BA617" s="800"/>
      <c r="BB617" s="801"/>
    </row>
    <row r="618" spans="1:54" ht="12.6" customHeight="1" x14ac:dyDescent="0.25">
      <c r="A618" s="815" t="s">
        <v>2122</v>
      </c>
      <c r="B618" s="816"/>
      <c r="C618" s="816"/>
      <c r="D618" s="816"/>
      <c r="E618" s="816"/>
      <c r="F618" s="816"/>
      <c r="G618" s="816"/>
      <c r="H618" s="816"/>
      <c r="I618" s="816"/>
      <c r="J618" s="816"/>
      <c r="K618" s="816"/>
      <c r="L618" s="816"/>
      <c r="M618" s="817"/>
      <c r="N618" s="854"/>
      <c r="O618" s="854"/>
      <c r="P618" s="854"/>
      <c r="Q618" s="854"/>
      <c r="R618" s="854"/>
      <c r="S618" s="854"/>
      <c r="T618" s="854"/>
      <c r="U618" s="854"/>
      <c r="V618" s="854"/>
      <c r="W618" s="854"/>
      <c r="X618" s="854"/>
      <c r="Y618" s="854"/>
      <c r="Z618" s="854"/>
      <c r="AA618" s="854"/>
      <c r="AB618" s="854"/>
      <c r="AC618" s="854"/>
      <c r="AD618" s="854"/>
      <c r="AE618" s="854"/>
      <c r="AF618" s="854"/>
      <c r="AG618" s="854"/>
      <c r="AH618" s="854"/>
      <c r="AI618" s="854"/>
      <c r="AJ618" s="854"/>
      <c r="AK618" s="854"/>
      <c r="AL618" s="854"/>
      <c r="AM618" s="854"/>
      <c r="AN618" s="854"/>
      <c r="AO618" s="854"/>
      <c r="AP618" s="854"/>
      <c r="AQ618" s="796"/>
      <c r="AR618" s="797"/>
      <c r="AS618" s="797"/>
      <c r="AT618" s="797"/>
      <c r="AU618" s="797"/>
      <c r="AV618" s="797"/>
      <c r="AW618" s="797"/>
      <c r="AX618" s="797"/>
      <c r="AY618" s="797"/>
      <c r="AZ618" s="797"/>
      <c r="BA618" s="797"/>
      <c r="BB618" s="798"/>
    </row>
    <row r="619" spans="1:54" ht="12.6" customHeight="1" x14ac:dyDescent="0.25">
      <c r="A619" s="815" t="s">
        <v>1686</v>
      </c>
      <c r="B619" s="816"/>
      <c r="C619" s="816"/>
      <c r="D619" s="816"/>
      <c r="E619" s="816"/>
      <c r="F619" s="816"/>
      <c r="G619" s="816"/>
      <c r="H619" s="816"/>
      <c r="I619" s="816"/>
      <c r="J619" s="816"/>
      <c r="K619" s="816"/>
      <c r="L619" s="816"/>
      <c r="M619" s="817"/>
      <c r="N619" s="854"/>
      <c r="O619" s="854"/>
      <c r="P619" s="854"/>
      <c r="Q619" s="854"/>
      <c r="R619" s="854"/>
      <c r="S619" s="854"/>
      <c r="T619" s="854"/>
      <c r="U619" s="854"/>
      <c r="V619" s="854"/>
      <c r="W619" s="854"/>
      <c r="X619" s="854"/>
      <c r="Y619" s="854"/>
      <c r="Z619" s="854"/>
      <c r="AA619" s="854"/>
      <c r="AB619" s="854"/>
      <c r="AC619" s="854"/>
      <c r="AD619" s="854"/>
      <c r="AE619" s="854"/>
      <c r="AF619" s="854"/>
      <c r="AG619" s="854"/>
      <c r="AH619" s="854"/>
      <c r="AI619" s="854"/>
      <c r="AJ619" s="854"/>
      <c r="AK619" s="854"/>
      <c r="AL619" s="854"/>
      <c r="AM619" s="854"/>
      <c r="AN619" s="854"/>
      <c r="AO619" s="854"/>
      <c r="AP619" s="854"/>
      <c r="AQ619" s="799"/>
      <c r="AR619" s="800"/>
      <c r="AS619" s="800"/>
      <c r="AT619" s="800"/>
      <c r="AU619" s="800"/>
      <c r="AV619" s="800"/>
      <c r="AW619" s="800"/>
      <c r="AX619" s="800"/>
      <c r="AY619" s="800"/>
      <c r="AZ619" s="800"/>
      <c r="BA619" s="800"/>
      <c r="BB619" s="801"/>
    </row>
    <row r="620" spans="1:54" ht="12.6" customHeight="1" x14ac:dyDescent="0.25">
      <c r="A620" s="815" t="s">
        <v>2123</v>
      </c>
      <c r="B620" s="816"/>
      <c r="C620" s="816"/>
      <c r="D620" s="816"/>
      <c r="E620" s="816"/>
      <c r="F620" s="816"/>
      <c r="G620" s="816"/>
      <c r="H620" s="816"/>
      <c r="I620" s="816"/>
      <c r="J620" s="816"/>
      <c r="K620" s="816"/>
      <c r="L620" s="816"/>
      <c r="M620" s="817"/>
      <c r="N620" s="854">
        <v>966946</v>
      </c>
      <c r="O620" s="854"/>
      <c r="P620" s="854"/>
      <c r="Q620" s="854"/>
      <c r="R620" s="854"/>
      <c r="S620" s="854"/>
      <c r="T620" s="854">
        <v>520893</v>
      </c>
      <c r="U620" s="854"/>
      <c r="V620" s="854"/>
      <c r="W620" s="854"/>
      <c r="X620" s="854"/>
      <c r="Y620" s="854"/>
      <c r="Z620" s="854"/>
      <c r="AA620" s="854">
        <v>276629</v>
      </c>
      <c r="AB620" s="854"/>
      <c r="AC620" s="854"/>
      <c r="AD620" s="854"/>
      <c r="AE620" s="854"/>
      <c r="AF620" s="854"/>
      <c r="AG620" s="854"/>
      <c r="AH620" s="854"/>
      <c r="AI620" s="854"/>
      <c r="AJ620" s="854"/>
      <c r="AK620" s="854"/>
      <c r="AL620" s="854"/>
      <c r="AM620" s="854"/>
      <c r="AN620" s="854"/>
      <c r="AO620" s="854"/>
      <c r="AP620" s="854"/>
      <c r="AQ620" s="793">
        <v>1217210</v>
      </c>
      <c r="AR620" s="794"/>
      <c r="AS620" s="794"/>
      <c r="AT620" s="794"/>
      <c r="AU620" s="794"/>
      <c r="AV620" s="794"/>
      <c r="AW620" s="794"/>
      <c r="AX620" s="794"/>
      <c r="AY620" s="794"/>
      <c r="AZ620" s="794"/>
      <c r="BA620" s="794"/>
      <c r="BB620" s="795"/>
    </row>
    <row r="621" spans="1:54" ht="11.1" customHeight="1" x14ac:dyDescent="0.25">
      <c r="A621" s="972" t="s">
        <v>2124</v>
      </c>
      <c r="B621" s="973"/>
      <c r="C621" s="973"/>
      <c r="D621" s="973"/>
      <c r="E621" s="973"/>
      <c r="F621" s="973"/>
      <c r="G621" s="973"/>
      <c r="H621" s="973"/>
      <c r="I621" s="973"/>
      <c r="J621" s="973"/>
      <c r="K621" s="973"/>
      <c r="L621" s="973"/>
      <c r="M621" s="974"/>
      <c r="N621" s="854"/>
      <c r="O621" s="854"/>
      <c r="P621" s="854"/>
      <c r="Q621" s="854"/>
      <c r="R621" s="854"/>
      <c r="S621" s="854"/>
      <c r="T621" s="854"/>
      <c r="U621" s="854"/>
      <c r="V621" s="854"/>
      <c r="W621" s="854"/>
      <c r="X621" s="854"/>
      <c r="Y621" s="854"/>
      <c r="Z621" s="854"/>
      <c r="AA621" s="854"/>
      <c r="AB621" s="854"/>
      <c r="AC621" s="854"/>
      <c r="AD621" s="854"/>
      <c r="AE621" s="854"/>
      <c r="AF621" s="854"/>
      <c r="AG621" s="854"/>
      <c r="AH621" s="854"/>
      <c r="AI621" s="854"/>
      <c r="AJ621" s="854"/>
      <c r="AK621" s="854"/>
      <c r="AL621" s="854"/>
      <c r="AM621" s="854"/>
      <c r="AN621" s="854"/>
      <c r="AO621" s="854"/>
      <c r="AP621" s="854"/>
      <c r="AQ621" s="796"/>
      <c r="AR621" s="797"/>
      <c r="AS621" s="797"/>
      <c r="AT621" s="797"/>
      <c r="AU621" s="797"/>
      <c r="AV621" s="797"/>
      <c r="AW621" s="797"/>
      <c r="AX621" s="797"/>
      <c r="AY621" s="797"/>
      <c r="AZ621" s="797"/>
      <c r="BA621" s="797"/>
      <c r="BB621" s="798"/>
    </row>
    <row r="622" spans="1:54" ht="16.5" customHeight="1" x14ac:dyDescent="0.25">
      <c r="A622" s="972"/>
      <c r="B622" s="973"/>
      <c r="C622" s="973"/>
      <c r="D622" s="973"/>
      <c r="E622" s="973"/>
      <c r="F622" s="973"/>
      <c r="G622" s="973"/>
      <c r="H622" s="973"/>
      <c r="I622" s="973"/>
      <c r="J622" s="973"/>
      <c r="K622" s="973"/>
      <c r="L622" s="973"/>
      <c r="M622" s="974"/>
      <c r="N622" s="854"/>
      <c r="O622" s="854"/>
      <c r="P622" s="854"/>
      <c r="Q622" s="854"/>
      <c r="R622" s="854"/>
      <c r="S622" s="854"/>
      <c r="T622" s="854"/>
      <c r="U622" s="854"/>
      <c r="V622" s="854"/>
      <c r="W622" s="854"/>
      <c r="X622" s="854"/>
      <c r="Y622" s="854"/>
      <c r="Z622" s="854"/>
      <c r="AA622" s="854"/>
      <c r="AB622" s="854"/>
      <c r="AC622" s="854"/>
      <c r="AD622" s="854"/>
      <c r="AE622" s="854"/>
      <c r="AF622" s="854"/>
      <c r="AG622" s="854"/>
      <c r="AH622" s="854"/>
      <c r="AI622" s="854"/>
      <c r="AJ622" s="854"/>
      <c r="AK622" s="854"/>
      <c r="AL622" s="854"/>
      <c r="AM622" s="854"/>
      <c r="AN622" s="854"/>
      <c r="AO622" s="854"/>
      <c r="AP622" s="854"/>
      <c r="AQ622" s="799"/>
      <c r="AR622" s="800"/>
      <c r="AS622" s="800"/>
      <c r="AT622" s="800"/>
      <c r="AU622" s="800"/>
      <c r="AV622" s="800"/>
      <c r="AW622" s="800"/>
      <c r="AX622" s="800"/>
      <c r="AY622" s="800"/>
      <c r="AZ622" s="800"/>
      <c r="BA622" s="800"/>
      <c r="BB622" s="801"/>
    </row>
    <row r="623" spans="1:54" ht="39" customHeight="1" x14ac:dyDescent="0.25">
      <c r="A623" s="972" t="s">
        <v>2126</v>
      </c>
      <c r="B623" s="973"/>
      <c r="C623" s="973"/>
      <c r="D623" s="973"/>
      <c r="E623" s="973"/>
      <c r="F623" s="973"/>
      <c r="G623" s="973"/>
      <c r="H623" s="973"/>
      <c r="I623" s="973"/>
      <c r="J623" s="973"/>
      <c r="K623" s="973"/>
      <c r="L623" s="973"/>
      <c r="M623" s="974"/>
      <c r="N623" s="793"/>
      <c r="O623" s="794"/>
      <c r="P623" s="794"/>
      <c r="Q623" s="794"/>
      <c r="R623" s="794"/>
      <c r="S623" s="795"/>
      <c r="T623" s="793"/>
      <c r="U623" s="794"/>
      <c r="V623" s="794"/>
      <c r="W623" s="794"/>
      <c r="X623" s="794"/>
      <c r="Y623" s="794"/>
      <c r="Z623" s="795"/>
      <c r="AA623" s="793"/>
      <c r="AB623" s="794"/>
      <c r="AC623" s="794"/>
      <c r="AD623" s="794"/>
      <c r="AE623" s="794"/>
      <c r="AF623" s="794"/>
      <c r="AG623" s="795"/>
      <c r="AH623" s="793"/>
      <c r="AI623" s="794"/>
      <c r="AJ623" s="794"/>
      <c r="AK623" s="794"/>
      <c r="AL623" s="794"/>
      <c r="AM623" s="794"/>
      <c r="AN623" s="794"/>
      <c r="AO623" s="794"/>
      <c r="AP623" s="795"/>
      <c r="AQ623" s="793"/>
      <c r="AR623" s="794"/>
      <c r="AS623" s="794"/>
      <c r="AT623" s="794"/>
      <c r="AU623" s="794"/>
      <c r="AV623" s="794"/>
      <c r="AW623" s="794"/>
      <c r="AX623" s="794"/>
      <c r="AY623" s="794"/>
      <c r="AZ623" s="794"/>
      <c r="BA623" s="794"/>
      <c r="BB623" s="795"/>
    </row>
    <row r="624" spans="1:54" ht="12.6" customHeight="1" x14ac:dyDescent="0.25">
      <c r="A624" s="972" t="s">
        <v>502</v>
      </c>
      <c r="B624" s="973"/>
      <c r="C624" s="973"/>
      <c r="D624" s="973"/>
      <c r="E624" s="973"/>
      <c r="F624" s="973"/>
      <c r="G624" s="973"/>
      <c r="H624" s="973"/>
      <c r="I624" s="973"/>
      <c r="J624" s="973"/>
      <c r="K624" s="973"/>
      <c r="L624" s="973"/>
      <c r="M624" s="974"/>
      <c r="N624" s="854"/>
      <c r="O624" s="854"/>
      <c r="P624" s="854"/>
      <c r="Q624" s="854"/>
      <c r="R624" s="854"/>
      <c r="S624" s="854"/>
      <c r="T624" s="854"/>
      <c r="U624" s="854"/>
      <c r="V624" s="854"/>
      <c r="W624" s="854"/>
      <c r="X624" s="854"/>
      <c r="Y624" s="854"/>
      <c r="Z624" s="854"/>
      <c r="AA624" s="854"/>
      <c r="AB624" s="854"/>
      <c r="AC624" s="854"/>
      <c r="AD624" s="854"/>
      <c r="AE624" s="854"/>
      <c r="AF624" s="854"/>
      <c r="AG624" s="854"/>
      <c r="AH624" s="854"/>
      <c r="AI624" s="854"/>
      <c r="AJ624" s="854"/>
      <c r="AK624" s="854"/>
      <c r="AL624" s="854"/>
      <c r="AM624" s="854"/>
      <c r="AN624" s="854"/>
      <c r="AO624" s="854"/>
      <c r="AP624" s="854"/>
      <c r="AQ624" s="793"/>
      <c r="AR624" s="794"/>
      <c r="AS624" s="794"/>
      <c r="AT624" s="794"/>
      <c r="AU624" s="794"/>
      <c r="AV624" s="794"/>
      <c r="AW624" s="794"/>
      <c r="AX624" s="794"/>
      <c r="AY624" s="794"/>
      <c r="AZ624" s="794"/>
      <c r="BA624" s="794"/>
      <c r="BB624" s="795"/>
    </row>
    <row r="625" spans="1:54" ht="12.6" customHeight="1" x14ac:dyDescent="0.25">
      <c r="A625" s="964" t="s">
        <v>2127</v>
      </c>
      <c r="B625" s="965"/>
      <c r="C625" s="965"/>
      <c r="D625" s="965"/>
      <c r="E625" s="965"/>
      <c r="F625" s="965"/>
      <c r="G625" s="965"/>
      <c r="H625" s="965"/>
      <c r="I625" s="965"/>
      <c r="J625" s="965"/>
      <c r="K625" s="965"/>
      <c r="L625" s="965"/>
      <c r="M625" s="966"/>
      <c r="N625" s="854"/>
      <c r="O625" s="854"/>
      <c r="P625" s="854"/>
      <c r="Q625" s="854"/>
      <c r="R625" s="854"/>
      <c r="S625" s="854"/>
      <c r="T625" s="854"/>
      <c r="U625" s="854"/>
      <c r="V625" s="854"/>
      <c r="W625" s="854"/>
      <c r="X625" s="854"/>
      <c r="Y625" s="854"/>
      <c r="Z625" s="854"/>
      <c r="AA625" s="854"/>
      <c r="AB625" s="854"/>
      <c r="AC625" s="854"/>
      <c r="AD625" s="854"/>
      <c r="AE625" s="854"/>
      <c r="AF625" s="854"/>
      <c r="AG625" s="854"/>
      <c r="AH625" s="854"/>
      <c r="AI625" s="854"/>
      <c r="AJ625" s="854"/>
      <c r="AK625" s="854"/>
      <c r="AL625" s="854"/>
      <c r="AM625" s="854"/>
      <c r="AN625" s="854"/>
      <c r="AO625" s="854"/>
      <c r="AP625" s="854"/>
      <c r="AQ625" s="793"/>
      <c r="AR625" s="794"/>
      <c r="AS625" s="794"/>
      <c r="AT625" s="794"/>
      <c r="AU625" s="794"/>
      <c r="AV625" s="794"/>
      <c r="AW625" s="794"/>
      <c r="AX625" s="794"/>
      <c r="AY625" s="794"/>
      <c r="AZ625" s="794"/>
      <c r="BA625" s="794"/>
      <c r="BB625" s="795"/>
    </row>
    <row r="626" spans="1:54" ht="12.6" customHeight="1" x14ac:dyDescent="0.25">
      <c r="A626" s="667" t="s">
        <v>254</v>
      </c>
      <c r="B626" s="668"/>
      <c r="C626" s="668"/>
      <c r="D626" s="668"/>
      <c r="E626" s="668"/>
      <c r="F626" s="668"/>
      <c r="G626" s="668"/>
      <c r="H626" s="668"/>
      <c r="I626" s="668"/>
      <c r="J626" s="668"/>
      <c r="K626" s="668"/>
      <c r="L626" s="668"/>
      <c r="M626" s="669"/>
      <c r="N626" s="854"/>
      <c r="O626" s="854"/>
      <c r="P626" s="854"/>
      <c r="Q626" s="854"/>
      <c r="R626" s="854"/>
      <c r="S626" s="854"/>
      <c r="T626" s="854"/>
      <c r="U626" s="854"/>
      <c r="V626" s="854"/>
      <c r="W626" s="854"/>
      <c r="X626" s="854"/>
      <c r="Y626" s="854"/>
      <c r="Z626" s="854"/>
      <c r="AA626" s="854"/>
      <c r="AB626" s="854"/>
      <c r="AC626" s="854"/>
      <c r="AD626" s="854"/>
      <c r="AE626" s="854"/>
      <c r="AF626" s="854"/>
      <c r="AG626" s="854"/>
      <c r="AH626" s="854"/>
      <c r="AI626" s="854"/>
      <c r="AJ626" s="854"/>
      <c r="AK626" s="854"/>
      <c r="AL626" s="854"/>
      <c r="AM626" s="854"/>
      <c r="AN626" s="854"/>
      <c r="AO626" s="854"/>
      <c r="AP626" s="854"/>
      <c r="AQ626" s="793"/>
      <c r="AR626" s="794"/>
      <c r="AS626" s="794"/>
      <c r="AT626" s="794"/>
      <c r="AU626" s="794"/>
      <c r="AV626" s="794"/>
      <c r="AW626" s="794"/>
      <c r="AX626" s="794"/>
      <c r="AY626" s="794"/>
      <c r="AZ626" s="794"/>
      <c r="BA626" s="794"/>
      <c r="BB626" s="795"/>
    </row>
    <row r="627" spans="1:54" ht="12.6" customHeight="1" x14ac:dyDescent="0.25">
      <c r="A627" s="597" t="s">
        <v>503</v>
      </c>
      <c r="B627" s="598"/>
      <c r="C627" s="598"/>
      <c r="D627" s="598"/>
      <c r="E627" s="598"/>
      <c r="F627" s="598"/>
      <c r="G627" s="598"/>
      <c r="H627" s="598"/>
      <c r="I627" s="598"/>
      <c r="J627" s="598"/>
      <c r="K627" s="598"/>
      <c r="L627" s="598"/>
      <c r="M627" s="599"/>
      <c r="N627" s="854"/>
      <c r="O627" s="854"/>
      <c r="P627" s="854"/>
      <c r="Q627" s="854"/>
      <c r="R627" s="854"/>
      <c r="S627" s="854"/>
      <c r="T627" s="854"/>
      <c r="U627" s="854"/>
      <c r="V627" s="854"/>
      <c r="W627" s="854"/>
      <c r="X627" s="854"/>
      <c r="Y627" s="854"/>
      <c r="Z627" s="854"/>
      <c r="AA627" s="854"/>
      <c r="AB627" s="854"/>
      <c r="AC627" s="854"/>
      <c r="AD627" s="854"/>
      <c r="AE627" s="854"/>
      <c r="AF627" s="854"/>
      <c r="AG627" s="854"/>
      <c r="AH627" s="854"/>
      <c r="AI627" s="854"/>
      <c r="AJ627" s="854"/>
      <c r="AK627" s="854"/>
      <c r="AL627" s="854"/>
      <c r="AM627" s="854"/>
      <c r="AN627" s="854"/>
      <c r="AO627" s="854"/>
      <c r="AP627" s="854"/>
      <c r="AQ627" s="793"/>
      <c r="AR627" s="794"/>
      <c r="AS627" s="794"/>
      <c r="AT627" s="794"/>
      <c r="AU627" s="794"/>
      <c r="AV627" s="794"/>
      <c r="AW627" s="794"/>
      <c r="AX627" s="794"/>
      <c r="AY627" s="794"/>
      <c r="AZ627" s="794"/>
      <c r="BA627" s="794"/>
      <c r="BB627" s="795"/>
    </row>
    <row r="628" spans="1:54" ht="12.6" customHeight="1" x14ac:dyDescent="0.25">
      <c r="A628" s="449" t="s">
        <v>1685</v>
      </c>
    </row>
    <row r="629" spans="1:54" ht="15" customHeight="1" x14ac:dyDescent="0.25">
      <c r="A629" s="803"/>
      <c r="B629" s="804"/>
      <c r="C629" s="804"/>
      <c r="D629" s="804"/>
      <c r="E629" s="804"/>
      <c r="F629" s="804"/>
      <c r="G629" s="804"/>
      <c r="H629" s="804"/>
      <c r="I629" s="804"/>
      <c r="J629" s="804"/>
      <c r="K629" s="804"/>
      <c r="L629" s="804"/>
      <c r="M629" s="804"/>
      <c r="N629" s="804"/>
      <c r="O629" s="804"/>
      <c r="P629" s="804"/>
      <c r="Q629" s="804"/>
      <c r="R629" s="804"/>
      <c r="S629" s="804"/>
      <c r="T629" s="804"/>
      <c r="U629" s="804"/>
      <c r="V629" s="804"/>
      <c r="W629" s="804"/>
      <c r="X629" s="804"/>
      <c r="Y629" s="804"/>
      <c r="Z629" s="804"/>
      <c r="AA629" s="804"/>
      <c r="AB629" s="804"/>
      <c r="AC629" s="804"/>
      <c r="AD629" s="804"/>
      <c r="AE629" s="804"/>
      <c r="AF629" s="804"/>
      <c r="AG629" s="804"/>
      <c r="AH629" s="804"/>
      <c r="AI629" s="804"/>
      <c r="AJ629" s="804"/>
      <c r="AK629" s="804"/>
      <c r="AL629" s="804"/>
      <c r="AM629" s="804"/>
      <c r="AN629" s="804"/>
      <c r="AO629" s="804"/>
      <c r="AP629" s="804"/>
      <c r="AQ629" s="804"/>
      <c r="AR629" s="804"/>
      <c r="AS629" s="804"/>
      <c r="AT629" s="804"/>
      <c r="AU629" s="804"/>
      <c r="AV629" s="804"/>
      <c r="AW629" s="804"/>
      <c r="AX629" s="804"/>
      <c r="AY629" s="804"/>
      <c r="AZ629" s="804"/>
      <c r="BA629" s="804"/>
      <c r="BB629" s="805"/>
    </row>
    <row r="630" spans="1:54" ht="15" customHeight="1" x14ac:dyDescent="0.25">
      <c r="A630" s="806"/>
      <c r="B630" s="807"/>
      <c r="C630" s="807"/>
      <c r="D630" s="807"/>
      <c r="E630" s="807"/>
      <c r="F630" s="807"/>
      <c r="G630" s="807"/>
      <c r="H630" s="807"/>
      <c r="I630" s="807"/>
      <c r="J630" s="807"/>
      <c r="K630" s="807"/>
      <c r="L630" s="807"/>
      <c r="M630" s="807"/>
      <c r="N630" s="807"/>
      <c r="O630" s="807"/>
      <c r="P630" s="807"/>
      <c r="Q630" s="807"/>
      <c r="R630" s="807"/>
      <c r="S630" s="807"/>
      <c r="T630" s="807"/>
      <c r="U630" s="807"/>
      <c r="V630" s="807"/>
      <c r="W630" s="807"/>
      <c r="X630" s="807"/>
      <c r="Y630" s="807"/>
      <c r="Z630" s="807"/>
      <c r="AA630" s="807"/>
      <c r="AB630" s="807"/>
      <c r="AC630" s="807"/>
      <c r="AD630" s="807"/>
      <c r="AE630" s="807"/>
      <c r="AF630" s="807"/>
      <c r="AG630" s="807"/>
      <c r="AH630" s="807"/>
      <c r="AI630" s="807"/>
      <c r="AJ630" s="807"/>
      <c r="AK630" s="807"/>
      <c r="AL630" s="807"/>
      <c r="AM630" s="807"/>
      <c r="AN630" s="807"/>
      <c r="AO630" s="807"/>
      <c r="AP630" s="807"/>
      <c r="AQ630" s="807"/>
      <c r="AR630" s="807"/>
      <c r="AS630" s="807"/>
      <c r="AT630" s="807"/>
      <c r="AU630" s="807"/>
      <c r="AV630" s="807"/>
      <c r="AW630" s="807"/>
      <c r="AX630" s="807"/>
      <c r="AY630" s="807"/>
      <c r="AZ630" s="807"/>
      <c r="BA630" s="807"/>
      <c r="BB630" s="808"/>
    </row>
    <row r="631" spans="1:54" ht="12.6" customHeight="1" x14ac:dyDescent="0.25">
      <c r="A631" s="623" t="s">
        <v>1684</v>
      </c>
    </row>
    <row r="632" spans="1:54" ht="11.1" customHeight="1" x14ac:dyDescent="0.25">
      <c r="A632" s="790"/>
      <c r="B632" s="791"/>
      <c r="C632" s="791"/>
      <c r="D632" s="791"/>
      <c r="E632" s="791"/>
      <c r="F632" s="791"/>
      <c r="G632" s="791"/>
      <c r="H632" s="791"/>
      <c r="I632" s="791"/>
      <c r="J632" s="791"/>
      <c r="K632" s="791"/>
      <c r="L632" s="791"/>
      <c r="M632" s="791"/>
      <c r="N632" s="791"/>
      <c r="O632" s="791"/>
      <c r="P632" s="664"/>
      <c r="Q632" s="665"/>
      <c r="R632" s="665"/>
      <c r="S632" s="665"/>
      <c r="T632" s="665"/>
      <c r="U632" s="665"/>
      <c r="V632" s="665"/>
      <c r="W632" s="666"/>
      <c r="X632" s="790" t="s">
        <v>1683</v>
      </c>
      <c r="Y632" s="791"/>
      <c r="Z632" s="791"/>
      <c r="AA632" s="791"/>
      <c r="AB632" s="791"/>
      <c r="AC632" s="791"/>
      <c r="AD632" s="791"/>
      <c r="AE632" s="791"/>
      <c r="AF632" s="791"/>
      <c r="AG632" s="791"/>
      <c r="AH632" s="792"/>
      <c r="AI632" s="790"/>
      <c r="AJ632" s="791"/>
      <c r="AK632" s="791"/>
      <c r="AL632" s="791"/>
      <c r="AM632" s="791"/>
      <c r="AN632" s="791"/>
      <c r="AO632" s="791"/>
      <c r="AP632" s="791"/>
      <c r="AQ632" s="791"/>
      <c r="AR632" s="791"/>
      <c r="AS632" s="791"/>
      <c r="AT632" s="791"/>
      <c r="AU632" s="791"/>
      <c r="AV632" s="791"/>
      <c r="AW632" s="791"/>
      <c r="AX632" s="791"/>
      <c r="AY632" s="791"/>
      <c r="AZ632" s="791"/>
      <c r="BA632" s="791"/>
      <c r="BB632" s="792"/>
    </row>
    <row r="633" spans="1:54" ht="11.1" customHeight="1" x14ac:dyDescent="0.25">
      <c r="A633" s="787" t="s">
        <v>469</v>
      </c>
      <c r="B633" s="788"/>
      <c r="C633" s="788"/>
      <c r="D633" s="788"/>
      <c r="E633" s="788"/>
      <c r="F633" s="788"/>
      <c r="G633" s="788"/>
      <c r="H633" s="788"/>
      <c r="I633" s="788"/>
      <c r="J633" s="788"/>
      <c r="K633" s="788"/>
      <c r="L633" s="788"/>
      <c r="M633" s="788"/>
      <c r="N633" s="788"/>
      <c r="O633" s="788"/>
      <c r="P633" s="787" t="s">
        <v>504</v>
      </c>
      <c r="Q633" s="788"/>
      <c r="R633" s="788"/>
      <c r="S633" s="788"/>
      <c r="T633" s="788"/>
      <c r="U633" s="788"/>
      <c r="V633" s="788"/>
      <c r="W633" s="789"/>
      <c r="X633" s="787" t="s">
        <v>1607</v>
      </c>
      <c r="Y633" s="788"/>
      <c r="Z633" s="788"/>
      <c r="AA633" s="788"/>
      <c r="AB633" s="788"/>
      <c r="AC633" s="788"/>
      <c r="AD633" s="788"/>
      <c r="AE633" s="788"/>
      <c r="AF633" s="788"/>
      <c r="AG633" s="788"/>
      <c r="AH633" s="789"/>
      <c r="AI633" s="787" t="s">
        <v>503</v>
      </c>
      <c r="AJ633" s="788"/>
      <c r="AK633" s="788"/>
      <c r="AL633" s="788"/>
      <c r="AM633" s="788"/>
      <c r="AN633" s="788"/>
      <c r="AO633" s="788"/>
      <c r="AP633" s="788"/>
      <c r="AQ633" s="788"/>
      <c r="AR633" s="788"/>
      <c r="AS633" s="788"/>
      <c r="AT633" s="788"/>
      <c r="AU633" s="788"/>
      <c r="AV633" s="788"/>
      <c r="AW633" s="788"/>
      <c r="AX633" s="788"/>
      <c r="AY633" s="788"/>
      <c r="AZ633" s="788"/>
      <c r="BA633" s="788"/>
      <c r="BB633" s="789"/>
    </row>
    <row r="634" spans="1:54" ht="10.5" customHeight="1" x14ac:dyDescent="0.25">
      <c r="A634" s="784" t="s">
        <v>800</v>
      </c>
      <c r="B634" s="785"/>
      <c r="C634" s="785"/>
      <c r="D634" s="785"/>
      <c r="E634" s="785"/>
      <c r="F634" s="785"/>
      <c r="G634" s="785"/>
      <c r="H634" s="785"/>
      <c r="I634" s="785"/>
      <c r="J634" s="785"/>
      <c r="K634" s="785"/>
      <c r="L634" s="785"/>
      <c r="M634" s="785"/>
      <c r="N634" s="785"/>
      <c r="O634" s="785"/>
      <c r="P634" s="784" t="s">
        <v>801</v>
      </c>
      <c r="Q634" s="785"/>
      <c r="R634" s="785"/>
      <c r="S634" s="785"/>
      <c r="T634" s="785"/>
      <c r="U634" s="785"/>
      <c r="V634" s="785"/>
      <c r="W634" s="786"/>
      <c r="X634" s="784" t="s">
        <v>802</v>
      </c>
      <c r="Y634" s="785"/>
      <c r="Z634" s="785"/>
      <c r="AA634" s="785"/>
      <c r="AB634" s="785"/>
      <c r="AC634" s="785"/>
      <c r="AD634" s="785"/>
      <c r="AE634" s="785"/>
      <c r="AF634" s="785"/>
      <c r="AG634" s="785"/>
      <c r="AH634" s="786"/>
      <c r="AI634" s="784" t="s">
        <v>477</v>
      </c>
      <c r="AJ634" s="785"/>
      <c r="AK634" s="785"/>
      <c r="AL634" s="785"/>
      <c r="AM634" s="785"/>
      <c r="AN634" s="785"/>
      <c r="AO634" s="785"/>
      <c r="AP634" s="785"/>
      <c r="AQ634" s="785"/>
      <c r="AR634" s="785"/>
      <c r="AS634" s="785"/>
      <c r="AT634" s="785"/>
      <c r="AU634" s="785"/>
      <c r="AV634" s="785"/>
      <c r="AW634" s="785"/>
      <c r="AX634" s="785"/>
      <c r="AY634" s="785"/>
      <c r="AZ634" s="785"/>
      <c r="BA634" s="785"/>
      <c r="BB634" s="786"/>
    </row>
    <row r="635" spans="1:54" ht="11.45" customHeight="1" x14ac:dyDescent="0.25">
      <c r="A635" s="670" t="s">
        <v>486</v>
      </c>
      <c r="B635" s="598"/>
      <c r="C635" s="598"/>
      <c r="D635" s="598"/>
      <c r="E635" s="598"/>
      <c r="F635" s="598"/>
      <c r="G635" s="598"/>
      <c r="H635" s="598"/>
      <c r="I635" s="598"/>
      <c r="J635" s="598"/>
      <c r="K635" s="598"/>
      <c r="L635" s="598"/>
      <c r="M635" s="598"/>
      <c r="N635" s="598"/>
      <c r="O635" s="598"/>
      <c r="P635" s="598"/>
      <c r="Q635" s="598"/>
      <c r="R635" s="598"/>
      <c r="S635" s="598"/>
      <c r="T635" s="598"/>
      <c r="U635" s="598"/>
      <c r="V635" s="598"/>
      <c r="W635" s="598"/>
      <c r="X635" s="598"/>
      <c r="Y635" s="598"/>
      <c r="Z635" s="598"/>
      <c r="AA635" s="598"/>
      <c r="AB635" s="598"/>
      <c r="AC635" s="598"/>
      <c r="AD635" s="598"/>
      <c r="AE635" s="598"/>
      <c r="AF635" s="598"/>
      <c r="AG635" s="598"/>
      <c r="AH635" s="598"/>
      <c r="AI635" s="598"/>
      <c r="AJ635" s="598"/>
      <c r="AK635" s="598"/>
      <c r="AL635" s="598"/>
      <c r="AM635" s="598"/>
      <c r="AN635" s="598"/>
      <c r="AO635" s="598"/>
      <c r="AP635" s="598"/>
      <c r="AQ635" s="598"/>
      <c r="AR635" s="598"/>
      <c r="AS635" s="598"/>
      <c r="AT635" s="598"/>
      <c r="AU635" s="598"/>
      <c r="AV635" s="598"/>
      <c r="AW635" s="598"/>
      <c r="AX635" s="598"/>
      <c r="AY635" s="598"/>
      <c r="AZ635" s="598"/>
      <c r="BA635" s="598"/>
      <c r="BB635" s="598"/>
    </row>
    <row r="636" spans="1:54" ht="27.75" customHeight="1" x14ac:dyDescent="0.25">
      <c r="A636" s="972" t="s">
        <v>2128</v>
      </c>
      <c r="B636" s="973"/>
      <c r="C636" s="973"/>
      <c r="D636" s="973"/>
      <c r="E636" s="973"/>
      <c r="F636" s="973"/>
      <c r="G636" s="973"/>
      <c r="H636" s="973"/>
      <c r="I636" s="973"/>
      <c r="J636" s="973"/>
      <c r="K636" s="973"/>
      <c r="L636" s="973"/>
      <c r="M636" s="973"/>
      <c r="N636" s="973"/>
      <c r="O636" s="974"/>
      <c r="P636" s="795"/>
      <c r="Q636" s="854"/>
      <c r="R636" s="854"/>
      <c r="S636" s="854"/>
      <c r="T636" s="854"/>
      <c r="U636" s="854"/>
      <c r="V636" s="854"/>
      <c r="W636" s="854"/>
      <c r="X636" s="854"/>
      <c r="Y636" s="854"/>
      <c r="Z636" s="854"/>
      <c r="AA636" s="854"/>
      <c r="AB636" s="854"/>
      <c r="AC636" s="854"/>
      <c r="AD636" s="854"/>
      <c r="AE636" s="854"/>
      <c r="AF636" s="854"/>
      <c r="AG636" s="854"/>
      <c r="AH636" s="854"/>
      <c r="AI636" s="793"/>
      <c r="AJ636" s="794"/>
      <c r="AK636" s="794"/>
      <c r="AL636" s="794"/>
      <c r="AM636" s="794"/>
      <c r="AN636" s="794"/>
      <c r="AO636" s="794"/>
      <c r="AP636" s="794"/>
      <c r="AQ636" s="794"/>
      <c r="AR636" s="794"/>
      <c r="AS636" s="794"/>
      <c r="AT636" s="794"/>
      <c r="AU636" s="794"/>
      <c r="AV636" s="794"/>
      <c r="AW636" s="794"/>
      <c r="AX636" s="794"/>
      <c r="AY636" s="794"/>
      <c r="AZ636" s="794"/>
      <c r="BA636" s="794"/>
      <c r="BB636" s="795"/>
    </row>
    <row r="637" spans="1:54" ht="27" customHeight="1" x14ac:dyDescent="0.25">
      <c r="A637" s="972" t="s">
        <v>2122</v>
      </c>
      <c r="B637" s="973"/>
      <c r="C637" s="973"/>
      <c r="D637" s="973"/>
      <c r="E637" s="973"/>
      <c r="F637" s="973"/>
      <c r="G637" s="973"/>
      <c r="H637" s="973"/>
      <c r="I637" s="973"/>
      <c r="J637" s="973"/>
      <c r="K637" s="973"/>
      <c r="L637" s="973"/>
      <c r="M637" s="973"/>
      <c r="N637" s="973"/>
      <c r="O637" s="974"/>
      <c r="P637" s="794"/>
      <c r="Q637" s="794"/>
      <c r="R637" s="794"/>
      <c r="S637" s="794"/>
      <c r="T637" s="794"/>
      <c r="U637" s="794"/>
      <c r="V637" s="794"/>
      <c r="W637" s="795"/>
      <c r="X637" s="854"/>
      <c r="Y637" s="854"/>
      <c r="Z637" s="854"/>
      <c r="AA637" s="854"/>
      <c r="AB637" s="854"/>
      <c r="AC637" s="854"/>
      <c r="AD637" s="854"/>
      <c r="AE637" s="854"/>
      <c r="AF637" s="854"/>
      <c r="AG637" s="854"/>
      <c r="AH637" s="854"/>
      <c r="AI637" s="793"/>
      <c r="AJ637" s="794"/>
      <c r="AK637" s="794"/>
      <c r="AL637" s="794"/>
      <c r="AM637" s="794"/>
      <c r="AN637" s="794"/>
      <c r="AO637" s="794"/>
      <c r="AP637" s="794"/>
      <c r="AQ637" s="794"/>
      <c r="AR637" s="794"/>
      <c r="AS637" s="794"/>
      <c r="AT637" s="794"/>
      <c r="AU637" s="794"/>
      <c r="AV637" s="794"/>
      <c r="AW637" s="794"/>
      <c r="AX637" s="794"/>
      <c r="AY637" s="794"/>
      <c r="AZ637" s="794"/>
      <c r="BA637" s="794"/>
      <c r="BB637" s="795"/>
    </row>
    <row r="638" spans="1:54" ht="11.45" customHeight="1" x14ac:dyDescent="0.25">
      <c r="A638" s="597" t="s">
        <v>2129</v>
      </c>
      <c r="B638" s="598"/>
      <c r="C638" s="598"/>
      <c r="D638" s="598"/>
      <c r="E638" s="598"/>
      <c r="F638" s="598"/>
      <c r="G638" s="598"/>
      <c r="H638" s="598"/>
      <c r="I638" s="598"/>
      <c r="J638" s="598"/>
      <c r="K638" s="598"/>
      <c r="L638" s="598"/>
      <c r="M638" s="598"/>
      <c r="N638" s="598"/>
      <c r="O638" s="599"/>
      <c r="P638" s="795"/>
      <c r="Q638" s="854"/>
      <c r="R638" s="854"/>
      <c r="S638" s="854"/>
      <c r="T638" s="854"/>
      <c r="U638" s="854"/>
      <c r="V638" s="854"/>
      <c r="W638" s="854"/>
      <c r="X638" s="854"/>
      <c r="Y638" s="854"/>
      <c r="Z638" s="854"/>
      <c r="AA638" s="854"/>
      <c r="AB638" s="854"/>
      <c r="AC638" s="854"/>
      <c r="AD638" s="854"/>
      <c r="AE638" s="854"/>
      <c r="AF638" s="854"/>
      <c r="AG638" s="854"/>
      <c r="AH638" s="854"/>
      <c r="AI638" s="793"/>
      <c r="AJ638" s="794"/>
      <c r="AK638" s="794"/>
      <c r="AL638" s="794"/>
      <c r="AM638" s="794"/>
      <c r="AN638" s="794"/>
      <c r="AO638" s="794"/>
      <c r="AP638" s="794"/>
      <c r="AQ638" s="794"/>
      <c r="AR638" s="794"/>
      <c r="AS638" s="794"/>
      <c r="AT638" s="794"/>
      <c r="AU638" s="794"/>
      <c r="AV638" s="794"/>
      <c r="AW638" s="794"/>
      <c r="AX638" s="794"/>
      <c r="AY638" s="794"/>
      <c r="AZ638" s="794"/>
      <c r="BA638" s="794"/>
      <c r="BB638" s="795"/>
    </row>
    <row r="639" spans="1:54" ht="11.45" customHeight="1" x14ac:dyDescent="0.25">
      <c r="A639" s="597" t="s">
        <v>2130</v>
      </c>
      <c r="B639" s="598"/>
      <c r="C639" s="598"/>
      <c r="D639" s="598"/>
      <c r="E639" s="598"/>
      <c r="F639" s="598"/>
      <c r="G639" s="598"/>
      <c r="H639" s="598"/>
      <c r="I639" s="598"/>
      <c r="J639" s="598"/>
      <c r="K639" s="598"/>
      <c r="L639" s="598"/>
      <c r="M639" s="598"/>
      <c r="N639" s="598"/>
      <c r="O639" s="599"/>
      <c r="P639" s="798"/>
      <c r="Q639" s="917"/>
      <c r="R639" s="917"/>
      <c r="S639" s="917"/>
      <c r="T639" s="917"/>
      <c r="U639" s="917"/>
      <c r="V639" s="917"/>
      <c r="W639" s="917"/>
      <c r="X639" s="917"/>
      <c r="Y639" s="917"/>
      <c r="Z639" s="917"/>
      <c r="AA639" s="917"/>
      <c r="AB639" s="917"/>
      <c r="AC639" s="917"/>
      <c r="AD639" s="917"/>
      <c r="AE639" s="917"/>
      <c r="AF639" s="917"/>
      <c r="AG639" s="917"/>
      <c r="AH639" s="917"/>
      <c r="AI639" s="793"/>
      <c r="AJ639" s="794"/>
      <c r="AK639" s="794"/>
      <c r="AL639" s="794"/>
      <c r="AM639" s="794"/>
      <c r="AN639" s="794"/>
      <c r="AO639" s="794"/>
      <c r="AP639" s="794"/>
      <c r="AQ639" s="794"/>
      <c r="AR639" s="794"/>
      <c r="AS639" s="794"/>
      <c r="AT639" s="794"/>
      <c r="AU639" s="794"/>
      <c r="AV639" s="794"/>
      <c r="AW639" s="794"/>
      <c r="AX639" s="794"/>
      <c r="AY639" s="794"/>
      <c r="AZ639" s="794"/>
      <c r="BA639" s="794"/>
      <c r="BB639" s="795"/>
    </row>
    <row r="640" spans="1:54" ht="11.45" customHeight="1" x14ac:dyDescent="0.25">
      <c r="A640" s="1043" t="s">
        <v>2131</v>
      </c>
      <c r="B640" s="1044"/>
      <c r="C640" s="1044"/>
      <c r="D640" s="1044"/>
      <c r="E640" s="1044"/>
      <c r="F640" s="1044"/>
      <c r="G640" s="1044"/>
      <c r="H640" s="1044"/>
      <c r="I640" s="1044"/>
      <c r="J640" s="1044"/>
      <c r="K640" s="1044"/>
      <c r="L640" s="1044"/>
      <c r="M640" s="1044"/>
      <c r="N640" s="1044"/>
      <c r="O640" s="1045"/>
      <c r="P640" s="795"/>
      <c r="Q640" s="854"/>
      <c r="R640" s="854"/>
      <c r="S640" s="854"/>
      <c r="T640" s="854"/>
      <c r="U640" s="854"/>
      <c r="V640" s="854"/>
      <c r="W640" s="854"/>
      <c r="X640" s="854"/>
      <c r="Y640" s="854"/>
      <c r="Z640" s="854"/>
      <c r="AA640" s="854"/>
      <c r="AB640" s="854"/>
      <c r="AC640" s="854"/>
      <c r="AD640" s="854"/>
      <c r="AE640" s="854"/>
      <c r="AF640" s="854"/>
      <c r="AG640" s="854"/>
      <c r="AH640" s="854"/>
      <c r="AI640" s="796"/>
      <c r="AJ640" s="797"/>
      <c r="AK640" s="797"/>
      <c r="AL640" s="797"/>
      <c r="AM640" s="797"/>
      <c r="AN640" s="797"/>
      <c r="AO640" s="797"/>
      <c r="AP640" s="797"/>
      <c r="AQ640" s="797"/>
      <c r="AR640" s="797"/>
      <c r="AS640" s="797"/>
      <c r="AT640" s="797"/>
      <c r="AU640" s="797"/>
      <c r="AV640" s="797"/>
      <c r="AW640" s="797"/>
      <c r="AX640" s="797"/>
      <c r="AY640" s="797"/>
      <c r="AZ640" s="797"/>
      <c r="BA640" s="797"/>
      <c r="BB640" s="798"/>
    </row>
    <row r="641" spans="1:54" ht="17.25" customHeight="1" x14ac:dyDescent="0.25">
      <c r="A641" s="902"/>
      <c r="B641" s="903"/>
      <c r="C641" s="903"/>
      <c r="D641" s="903"/>
      <c r="E641" s="903"/>
      <c r="F641" s="903"/>
      <c r="G641" s="903"/>
      <c r="H641" s="903"/>
      <c r="I641" s="903"/>
      <c r="J641" s="903"/>
      <c r="K641" s="903"/>
      <c r="L641" s="903"/>
      <c r="M641" s="903"/>
      <c r="N641" s="903"/>
      <c r="O641" s="904"/>
      <c r="P641" s="795"/>
      <c r="Q641" s="854"/>
      <c r="R641" s="854"/>
      <c r="S641" s="854"/>
      <c r="T641" s="854"/>
      <c r="U641" s="854"/>
      <c r="V641" s="854"/>
      <c r="W641" s="854"/>
      <c r="X641" s="854"/>
      <c r="Y641" s="854"/>
      <c r="Z641" s="854"/>
      <c r="AA641" s="854"/>
      <c r="AB641" s="854"/>
      <c r="AC641" s="854"/>
      <c r="AD641" s="854"/>
      <c r="AE641" s="854"/>
      <c r="AF641" s="854"/>
      <c r="AG641" s="854"/>
      <c r="AH641" s="854"/>
      <c r="AI641" s="799"/>
      <c r="AJ641" s="800"/>
      <c r="AK641" s="800"/>
      <c r="AL641" s="800"/>
      <c r="AM641" s="800"/>
      <c r="AN641" s="800"/>
      <c r="AO641" s="800"/>
      <c r="AP641" s="800"/>
      <c r="AQ641" s="800"/>
      <c r="AR641" s="800"/>
      <c r="AS641" s="800"/>
      <c r="AT641" s="800"/>
      <c r="AU641" s="800"/>
      <c r="AV641" s="800"/>
      <c r="AW641" s="800"/>
      <c r="AX641" s="800"/>
      <c r="AY641" s="800"/>
      <c r="AZ641" s="800"/>
      <c r="BA641" s="800"/>
      <c r="BB641" s="801"/>
    </row>
    <row r="642" spans="1:54" ht="14.25" customHeight="1" x14ac:dyDescent="0.25">
      <c r="A642" s="972" t="s">
        <v>502</v>
      </c>
      <c r="B642" s="973"/>
      <c r="C642" s="973"/>
      <c r="D642" s="973"/>
      <c r="E642" s="973"/>
      <c r="F642" s="973"/>
      <c r="G642" s="973"/>
      <c r="H642" s="973"/>
      <c r="I642" s="973"/>
      <c r="J642" s="973"/>
      <c r="K642" s="973"/>
      <c r="L642" s="973"/>
      <c r="M642" s="973"/>
      <c r="N642" s="973"/>
      <c r="O642" s="974"/>
      <c r="P642" s="795"/>
      <c r="Q642" s="854"/>
      <c r="R642" s="854"/>
      <c r="S642" s="854"/>
      <c r="T642" s="854"/>
      <c r="U642" s="854"/>
      <c r="V642" s="854"/>
      <c r="W642" s="854"/>
      <c r="X642" s="854"/>
      <c r="Y642" s="854"/>
      <c r="Z642" s="854"/>
      <c r="AA642" s="854"/>
      <c r="AB642" s="854"/>
      <c r="AC642" s="854"/>
      <c r="AD642" s="854"/>
      <c r="AE642" s="854"/>
      <c r="AF642" s="854"/>
      <c r="AG642" s="854"/>
      <c r="AH642" s="854"/>
      <c r="AI642" s="793"/>
      <c r="AJ642" s="794"/>
      <c r="AK642" s="794"/>
      <c r="AL642" s="794"/>
      <c r="AM642" s="794"/>
      <c r="AN642" s="794"/>
      <c r="AO642" s="794"/>
      <c r="AP642" s="794"/>
      <c r="AQ642" s="794"/>
      <c r="AR642" s="794"/>
      <c r="AS642" s="794"/>
      <c r="AT642" s="794"/>
      <c r="AU642" s="794"/>
      <c r="AV642" s="794"/>
      <c r="AW642" s="794"/>
      <c r="AX642" s="794"/>
      <c r="AY642" s="794"/>
      <c r="AZ642" s="794"/>
      <c r="BA642" s="794"/>
      <c r="BB642" s="795"/>
    </row>
    <row r="643" spans="1:54" ht="11.45" customHeight="1" x14ac:dyDescent="0.25">
      <c r="A643" s="972" t="s">
        <v>2127</v>
      </c>
      <c r="B643" s="973"/>
      <c r="C643" s="973"/>
      <c r="D643" s="973"/>
      <c r="E643" s="973"/>
      <c r="F643" s="973"/>
      <c r="G643" s="973"/>
      <c r="H643" s="973"/>
      <c r="I643" s="973"/>
      <c r="J643" s="973"/>
      <c r="K643" s="973"/>
      <c r="L643" s="973"/>
      <c r="M643" s="973"/>
      <c r="N643" s="973"/>
      <c r="O643" s="974"/>
      <c r="P643" s="795"/>
      <c r="Q643" s="854"/>
      <c r="R643" s="854"/>
      <c r="S643" s="854"/>
      <c r="T643" s="854"/>
      <c r="U643" s="854"/>
      <c r="V643" s="854"/>
      <c r="W643" s="854"/>
      <c r="X643" s="854"/>
      <c r="Y643" s="854"/>
      <c r="Z643" s="854"/>
      <c r="AA643" s="854"/>
      <c r="AB643" s="854"/>
      <c r="AC643" s="854"/>
      <c r="AD643" s="854"/>
      <c r="AE643" s="854"/>
      <c r="AF643" s="854"/>
      <c r="AG643" s="854"/>
      <c r="AH643" s="854"/>
      <c r="AI643" s="793"/>
      <c r="AJ643" s="794"/>
      <c r="AK643" s="794"/>
      <c r="AL643" s="794"/>
      <c r="AM643" s="794"/>
      <c r="AN643" s="794"/>
      <c r="AO643" s="794"/>
      <c r="AP643" s="794"/>
      <c r="AQ643" s="794"/>
      <c r="AR643" s="794"/>
      <c r="AS643" s="794"/>
      <c r="AT643" s="794"/>
      <c r="AU643" s="794"/>
      <c r="AV643" s="794"/>
      <c r="AW643" s="794"/>
      <c r="AX643" s="794"/>
      <c r="AY643" s="794"/>
      <c r="AZ643" s="794"/>
      <c r="BA643" s="794"/>
      <c r="BB643" s="795"/>
    </row>
    <row r="644" spans="1:54" ht="11.45" customHeight="1" x14ac:dyDescent="0.25">
      <c r="A644" s="972" t="s">
        <v>254</v>
      </c>
      <c r="B644" s="973"/>
      <c r="C644" s="973"/>
      <c r="D644" s="973"/>
      <c r="E644" s="973"/>
      <c r="F644" s="973"/>
      <c r="G644" s="973"/>
      <c r="H644" s="973"/>
      <c r="I644" s="973"/>
      <c r="J644" s="973"/>
      <c r="K644" s="973"/>
      <c r="L644" s="973"/>
      <c r="M644" s="973"/>
      <c r="N644" s="973"/>
      <c r="O644" s="974"/>
      <c r="P644" s="795"/>
      <c r="Q644" s="854"/>
      <c r="R644" s="854"/>
      <c r="S644" s="854"/>
      <c r="T644" s="854"/>
      <c r="U644" s="854"/>
      <c r="V644" s="854"/>
      <c r="W644" s="854"/>
      <c r="X644" s="854"/>
      <c r="Y644" s="854"/>
      <c r="Z644" s="854"/>
      <c r="AA644" s="854"/>
      <c r="AB644" s="854"/>
      <c r="AC644" s="854"/>
      <c r="AD644" s="854"/>
      <c r="AE644" s="854"/>
      <c r="AF644" s="854"/>
      <c r="AG644" s="854"/>
      <c r="AH644" s="854"/>
      <c r="AI644" s="793"/>
      <c r="AJ644" s="794"/>
      <c r="AK644" s="794"/>
      <c r="AL644" s="794"/>
      <c r="AM644" s="794"/>
      <c r="AN644" s="794"/>
      <c r="AO644" s="794"/>
      <c r="AP644" s="794"/>
      <c r="AQ644" s="794"/>
      <c r="AR644" s="794"/>
      <c r="AS644" s="794"/>
      <c r="AT644" s="794"/>
      <c r="AU644" s="794"/>
      <c r="AV644" s="794"/>
      <c r="AW644" s="794"/>
      <c r="AX644" s="794"/>
      <c r="AY644" s="794"/>
      <c r="AZ644" s="794"/>
      <c r="BA644" s="794"/>
      <c r="BB644" s="795"/>
    </row>
    <row r="645" spans="1:54" ht="11.45" customHeight="1" x14ac:dyDescent="0.25">
      <c r="A645" s="1043" t="s">
        <v>543</v>
      </c>
      <c r="B645" s="1044"/>
      <c r="C645" s="1044"/>
      <c r="D645" s="1044"/>
      <c r="E645" s="1044"/>
      <c r="F645" s="1044"/>
      <c r="G645" s="1044"/>
      <c r="H645" s="1044"/>
      <c r="I645" s="1044"/>
      <c r="J645" s="1044"/>
      <c r="K645" s="1044"/>
      <c r="L645" s="1044"/>
      <c r="M645" s="1044"/>
      <c r="N645" s="1044"/>
      <c r="O645" s="1045"/>
      <c r="P645" s="798"/>
      <c r="Q645" s="917"/>
      <c r="R645" s="917"/>
      <c r="S645" s="917"/>
      <c r="T645" s="917"/>
      <c r="U645" s="917"/>
      <c r="V645" s="917"/>
      <c r="W645" s="917"/>
      <c r="X645" s="917"/>
      <c r="Y645" s="917"/>
      <c r="Z645" s="917"/>
      <c r="AA645" s="917"/>
      <c r="AB645" s="917"/>
      <c r="AC645" s="917"/>
      <c r="AD645" s="917"/>
      <c r="AE645" s="917"/>
      <c r="AF645" s="917"/>
      <c r="AG645" s="917"/>
      <c r="AH645" s="917"/>
      <c r="AI645" s="793"/>
      <c r="AJ645" s="794"/>
      <c r="AK645" s="794"/>
      <c r="AL645" s="794"/>
      <c r="AM645" s="794"/>
      <c r="AN645" s="794"/>
      <c r="AO645" s="794"/>
      <c r="AP645" s="794"/>
      <c r="AQ645" s="794"/>
      <c r="AR645" s="794"/>
      <c r="AS645" s="794"/>
      <c r="AT645" s="794"/>
      <c r="AU645" s="794"/>
      <c r="AV645" s="794"/>
      <c r="AW645" s="794"/>
      <c r="AX645" s="794"/>
      <c r="AY645" s="794"/>
      <c r="AZ645" s="794"/>
      <c r="BA645" s="794"/>
      <c r="BB645" s="795"/>
    </row>
    <row r="646" spans="1:54" ht="11.45" customHeight="1" x14ac:dyDescent="0.25">
      <c r="A646" s="1026" t="s">
        <v>507</v>
      </c>
      <c r="B646" s="963"/>
      <c r="C646" s="963"/>
      <c r="D646" s="963"/>
      <c r="E646" s="963"/>
      <c r="F646" s="963"/>
      <c r="G646" s="963"/>
      <c r="H646" s="963"/>
      <c r="I646" s="963"/>
      <c r="J646" s="963"/>
      <c r="K646" s="963"/>
      <c r="L646" s="963"/>
      <c r="M646" s="963"/>
      <c r="N646" s="963"/>
      <c r="O646" s="1027"/>
      <c r="P646" s="854"/>
      <c r="Q646" s="854"/>
      <c r="R646" s="854"/>
      <c r="S646" s="854"/>
      <c r="T646" s="854"/>
      <c r="U646" s="854"/>
      <c r="V646" s="854"/>
      <c r="W646" s="854"/>
      <c r="X646" s="854"/>
      <c r="Y646" s="854"/>
      <c r="Z646" s="854"/>
      <c r="AA646" s="854"/>
      <c r="AB646" s="854"/>
      <c r="AC646" s="854"/>
      <c r="AD646" s="854"/>
      <c r="AE646" s="854"/>
      <c r="AF646" s="854"/>
      <c r="AG646" s="854"/>
      <c r="AH646" s="854"/>
      <c r="AI646" s="793"/>
      <c r="AJ646" s="794"/>
      <c r="AK646" s="794"/>
      <c r="AL646" s="794"/>
      <c r="AM646" s="794"/>
      <c r="AN646" s="794"/>
      <c r="AO646" s="794"/>
      <c r="AP646" s="794"/>
      <c r="AQ646" s="794"/>
      <c r="AR646" s="794"/>
      <c r="AS646" s="794"/>
      <c r="AT646" s="794"/>
      <c r="AU646" s="794"/>
      <c r="AV646" s="794"/>
      <c r="AW646" s="794"/>
      <c r="AX646" s="794"/>
      <c r="AY646" s="794"/>
      <c r="AZ646" s="794"/>
      <c r="BA646" s="794"/>
      <c r="BB646" s="795"/>
    </row>
    <row r="647" spans="1:54" s="593" customFormat="1" ht="11.45" customHeight="1" x14ac:dyDescent="0.25">
      <c r="A647" s="627" t="s">
        <v>487</v>
      </c>
      <c r="B647" s="607"/>
      <c r="C647" s="607"/>
      <c r="D647" s="607"/>
      <c r="E647" s="607"/>
      <c r="F647" s="607"/>
      <c r="G647" s="607"/>
      <c r="H647" s="607"/>
      <c r="I647" s="607"/>
      <c r="J647" s="607"/>
      <c r="K647" s="607"/>
      <c r="L647" s="607"/>
      <c r="M647" s="607"/>
      <c r="N647" s="607"/>
      <c r="O647" s="607"/>
      <c r="P647" s="671"/>
      <c r="Q647" s="671"/>
      <c r="R647" s="671"/>
      <c r="S647" s="671"/>
      <c r="T647" s="671"/>
      <c r="U647" s="671"/>
      <c r="V647" s="671"/>
      <c r="W647" s="671"/>
      <c r="X647" s="652"/>
      <c r="Y647" s="652"/>
      <c r="Z647" s="652"/>
      <c r="AA647" s="652"/>
      <c r="AB647" s="652"/>
      <c r="AC647" s="652"/>
      <c r="AD647" s="652"/>
      <c r="AE647" s="652"/>
      <c r="AF647" s="652"/>
      <c r="AG647" s="652"/>
      <c r="AH647" s="652"/>
      <c r="AI647" s="652"/>
      <c r="AJ647" s="652"/>
      <c r="AK647" s="652"/>
      <c r="AL647" s="652"/>
      <c r="AM647" s="652"/>
      <c r="AN647" s="652"/>
      <c r="AO647" s="652"/>
      <c r="AP647" s="652"/>
      <c r="AQ647" s="652"/>
      <c r="AR647" s="652"/>
      <c r="AS647" s="652"/>
      <c r="AT647" s="652"/>
      <c r="AU647" s="652"/>
      <c r="AV647" s="652"/>
      <c r="AW647" s="652"/>
      <c r="AX647" s="652"/>
      <c r="AY647" s="652"/>
      <c r="AZ647" s="652"/>
      <c r="BA647" s="652"/>
      <c r="BB647" s="652"/>
    </row>
    <row r="648" spans="1:54" ht="23.25" customHeight="1" x14ac:dyDescent="0.25">
      <c r="A648" s="815" t="s">
        <v>2128</v>
      </c>
      <c r="B648" s="816"/>
      <c r="C648" s="816"/>
      <c r="D648" s="816"/>
      <c r="E648" s="816"/>
      <c r="F648" s="816"/>
      <c r="G648" s="816"/>
      <c r="H648" s="816"/>
      <c r="I648" s="816"/>
      <c r="J648" s="816"/>
      <c r="K648" s="816"/>
      <c r="L648" s="816"/>
      <c r="M648" s="816"/>
      <c r="N648" s="816"/>
      <c r="O648" s="817"/>
      <c r="P648" s="854"/>
      <c r="Q648" s="854"/>
      <c r="R648" s="854"/>
      <c r="S648" s="854"/>
      <c r="T648" s="854"/>
      <c r="U648" s="854"/>
      <c r="V648" s="854"/>
      <c r="W648" s="854"/>
      <c r="X648" s="854"/>
      <c r="Y648" s="854"/>
      <c r="Z648" s="854"/>
      <c r="AA648" s="854"/>
      <c r="AB648" s="854"/>
      <c r="AC648" s="854"/>
      <c r="AD648" s="854"/>
      <c r="AE648" s="854"/>
      <c r="AF648" s="854"/>
      <c r="AG648" s="854"/>
      <c r="AH648" s="854"/>
      <c r="AI648" s="793"/>
      <c r="AJ648" s="794"/>
      <c r="AK648" s="794"/>
      <c r="AL648" s="794"/>
      <c r="AM648" s="794"/>
      <c r="AN648" s="794"/>
      <c r="AO648" s="794"/>
      <c r="AP648" s="794"/>
      <c r="AQ648" s="794"/>
      <c r="AR648" s="794"/>
      <c r="AS648" s="794"/>
      <c r="AT648" s="794"/>
      <c r="AU648" s="794"/>
      <c r="AV648" s="794"/>
      <c r="AW648" s="794"/>
      <c r="AX648" s="794"/>
      <c r="AY648" s="794"/>
      <c r="AZ648" s="794"/>
      <c r="BA648" s="794"/>
      <c r="BB648" s="795"/>
    </row>
    <row r="649" spans="1:54" ht="23.25" customHeight="1" x14ac:dyDescent="0.25">
      <c r="A649" s="815" t="s">
        <v>2122</v>
      </c>
      <c r="B649" s="816"/>
      <c r="C649" s="816"/>
      <c r="D649" s="816"/>
      <c r="E649" s="816"/>
      <c r="F649" s="816"/>
      <c r="G649" s="816"/>
      <c r="H649" s="816"/>
      <c r="I649" s="816"/>
      <c r="J649" s="816"/>
      <c r="K649" s="816"/>
      <c r="L649" s="816"/>
      <c r="M649" s="816"/>
      <c r="N649" s="816"/>
      <c r="O649" s="817"/>
      <c r="P649" s="854"/>
      <c r="Q649" s="854"/>
      <c r="R649" s="854"/>
      <c r="S649" s="854"/>
      <c r="T649" s="854"/>
      <c r="U649" s="854"/>
      <c r="V649" s="854"/>
      <c r="W649" s="854"/>
      <c r="X649" s="854">
        <v>91248</v>
      </c>
      <c r="Y649" s="854"/>
      <c r="Z649" s="854"/>
      <c r="AA649" s="854"/>
      <c r="AB649" s="854"/>
      <c r="AC649" s="854"/>
      <c r="AD649" s="854"/>
      <c r="AE649" s="854"/>
      <c r="AF649" s="854"/>
      <c r="AG649" s="854"/>
      <c r="AH649" s="854"/>
      <c r="AI649" s="793">
        <v>91248</v>
      </c>
      <c r="AJ649" s="794"/>
      <c r="AK649" s="794"/>
      <c r="AL649" s="794"/>
      <c r="AM649" s="794"/>
      <c r="AN649" s="794"/>
      <c r="AO649" s="794"/>
      <c r="AP649" s="794"/>
      <c r="AQ649" s="794"/>
      <c r="AR649" s="794"/>
      <c r="AS649" s="794"/>
      <c r="AT649" s="794"/>
      <c r="AU649" s="794"/>
      <c r="AV649" s="794"/>
      <c r="AW649" s="794"/>
      <c r="AX649" s="794"/>
      <c r="AY649" s="794"/>
      <c r="AZ649" s="794"/>
      <c r="BA649" s="794"/>
      <c r="BB649" s="795"/>
    </row>
    <row r="650" spans="1:54" ht="13.5" customHeight="1" x14ac:dyDescent="0.25">
      <c r="A650" s="815" t="s">
        <v>2123</v>
      </c>
      <c r="B650" s="816"/>
      <c r="C650" s="816"/>
      <c r="D650" s="816"/>
      <c r="E650" s="816"/>
      <c r="F650" s="816"/>
      <c r="G650" s="816"/>
      <c r="H650" s="816"/>
      <c r="I650" s="816"/>
      <c r="J650" s="816"/>
      <c r="K650" s="816"/>
      <c r="L650" s="816"/>
      <c r="M650" s="816"/>
      <c r="N650" s="816"/>
      <c r="O650" s="817"/>
      <c r="P650" s="854">
        <v>199295</v>
      </c>
      <c r="Q650" s="854"/>
      <c r="R650" s="854"/>
      <c r="S650" s="854"/>
      <c r="T650" s="854"/>
      <c r="U650" s="854"/>
      <c r="V650" s="854"/>
      <c r="W650" s="854"/>
      <c r="X650" s="854">
        <v>1702365</v>
      </c>
      <c r="Y650" s="854"/>
      <c r="Z650" s="854"/>
      <c r="AA650" s="854"/>
      <c r="AB650" s="854"/>
      <c r="AC650" s="854"/>
      <c r="AD650" s="854"/>
      <c r="AE650" s="854"/>
      <c r="AF650" s="854"/>
      <c r="AG650" s="854"/>
      <c r="AH650" s="854"/>
      <c r="AI650" s="793">
        <v>1901660</v>
      </c>
      <c r="AJ650" s="794"/>
      <c r="AK650" s="794"/>
      <c r="AL650" s="794"/>
      <c r="AM650" s="794"/>
      <c r="AN650" s="794"/>
      <c r="AO650" s="794"/>
      <c r="AP650" s="794"/>
      <c r="AQ650" s="794"/>
      <c r="AR650" s="794"/>
      <c r="AS650" s="794"/>
      <c r="AT650" s="794"/>
      <c r="AU650" s="794"/>
      <c r="AV650" s="794"/>
      <c r="AW650" s="794"/>
      <c r="AX650" s="794"/>
      <c r="AY650" s="794"/>
      <c r="AZ650" s="794"/>
      <c r="BA650" s="794"/>
      <c r="BB650" s="795"/>
    </row>
    <row r="651" spans="1:54" ht="11.45" customHeight="1" x14ac:dyDescent="0.25">
      <c r="A651" s="815" t="s">
        <v>2130</v>
      </c>
      <c r="B651" s="816"/>
      <c r="C651" s="816"/>
      <c r="D651" s="816"/>
      <c r="E651" s="816"/>
      <c r="F651" s="816"/>
      <c r="G651" s="816"/>
      <c r="H651" s="816"/>
      <c r="I651" s="816"/>
      <c r="J651" s="816"/>
      <c r="K651" s="816"/>
      <c r="L651" s="816"/>
      <c r="M651" s="816"/>
      <c r="N651" s="816"/>
      <c r="O651" s="817"/>
      <c r="P651" s="854"/>
      <c r="Q651" s="854"/>
      <c r="R651" s="854"/>
      <c r="S651" s="854"/>
      <c r="T651" s="854"/>
      <c r="U651" s="854"/>
      <c r="V651" s="854"/>
      <c r="W651" s="854"/>
      <c r="X651" s="854"/>
      <c r="Y651" s="854"/>
      <c r="Z651" s="854"/>
      <c r="AA651" s="854"/>
      <c r="AB651" s="854"/>
      <c r="AC651" s="854"/>
      <c r="AD651" s="854"/>
      <c r="AE651" s="854"/>
      <c r="AF651" s="854"/>
      <c r="AG651" s="854"/>
      <c r="AH651" s="854"/>
      <c r="AI651" s="793"/>
      <c r="AJ651" s="794"/>
      <c r="AK651" s="794"/>
      <c r="AL651" s="794"/>
      <c r="AM651" s="794"/>
      <c r="AN651" s="794"/>
      <c r="AO651" s="794"/>
      <c r="AP651" s="794"/>
      <c r="AQ651" s="794"/>
      <c r="AR651" s="794"/>
      <c r="AS651" s="794"/>
      <c r="AT651" s="794"/>
      <c r="AU651" s="794"/>
      <c r="AV651" s="794"/>
      <c r="AW651" s="794"/>
      <c r="AX651" s="794"/>
      <c r="AY651" s="794"/>
      <c r="AZ651" s="794"/>
      <c r="BA651" s="794"/>
      <c r="BB651" s="795"/>
    </row>
    <row r="652" spans="1:54" s="623" customFormat="1" ht="11.45" customHeight="1" x14ac:dyDescent="0.25">
      <c r="A652" s="815" t="s">
        <v>2132</v>
      </c>
      <c r="B652" s="816"/>
      <c r="C652" s="816"/>
      <c r="D652" s="816"/>
      <c r="E652" s="816"/>
      <c r="F652" s="816"/>
      <c r="G652" s="816"/>
      <c r="H652" s="816"/>
      <c r="I652" s="816"/>
      <c r="J652" s="816"/>
      <c r="K652" s="816"/>
      <c r="L652" s="816"/>
      <c r="M652" s="816"/>
      <c r="N652" s="816"/>
      <c r="O652" s="817"/>
      <c r="P652" s="854"/>
      <c r="Q652" s="854"/>
      <c r="R652" s="854"/>
      <c r="S652" s="854"/>
      <c r="T652" s="854"/>
      <c r="U652" s="854"/>
      <c r="V652" s="854"/>
      <c r="W652" s="854"/>
      <c r="X652" s="854">
        <v>2016</v>
      </c>
      <c r="Y652" s="854"/>
      <c r="Z652" s="854"/>
      <c r="AA652" s="854"/>
      <c r="AB652" s="854"/>
      <c r="AC652" s="854"/>
      <c r="AD652" s="854"/>
      <c r="AE652" s="854"/>
      <c r="AF652" s="854"/>
      <c r="AG652" s="854"/>
      <c r="AH652" s="854"/>
      <c r="AI652" s="793">
        <v>2016</v>
      </c>
      <c r="AJ652" s="794"/>
      <c r="AK652" s="794"/>
      <c r="AL652" s="794"/>
      <c r="AM652" s="794"/>
      <c r="AN652" s="794"/>
      <c r="AO652" s="794"/>
      <c r="AP652" s="794"/>
      <c r="AQ652" s="794"/>
      <c r="AR652" s="794"/>
      <c r="AS652" s="794"/>
      <c r="AT652" s="794"/>
      <c r="AU652" s="794"/>
      <c r="AV652" s="794"/>
      <c r="AW652" s="794"/>
      <c r="AX652" s="794"/>
      <c r="AY652" s="794"/>
      <c r="AZ652" s="794"/>
      <c r="BA652" s="794"/>
      <c r="BB652" s="795"/>
    </row>
    <row r="653" spans="1:54" s="623" customFormat="1" ht="11.45" customHeight="1" x14ac:dyDescent="0.25">
      <c r="A653" s="815" t="s">
        <v>2125</v>
      </c>
      <c r="B653" s="816"/>
      <c r="C653" s="816"/>
      <c r="D653" s="816"/>
      <c r="E653" s="816"/>
      <c r="F653" s="816"/>
      <c r="G653" s="816"/>
      <c r="H653" s="816"/>
      <c r="I653" s="816"/>
      <c r="J653" s="816"/>
      <c r="K653" s="816"/>
      <c r="L653" s="816"/>
      <c r="M653" s="816"/>
      <c r="N653" s="816"/>
      <c r="O653" s="817"/>
      <c r="P653" s="854"/>
      <c r="Q653" s="854"/>
      <c r="R653" s="854"/>
      <c r="S653" s="854"/>
      <c r="T653" s="854"/>
      <c r="U653" s="854"/>
      <c r="V653" s="854"/>
      <c r="W653" s="854"/>
      <c r="X653" s="854"/>
      <c r="Y653" s="854"/>
      <c r="Z653" s="854"/>
      <c r="AA653" s="854"/>
      <c r="AB653" s="854"/>
      <c r="AC653" s="854"/>
      <c r="AD653" s="854"/>
      <c r="AE653" s="854"/>
      <c r="AF653" s="854"/>
      <c r="AG653" s="854"/>
      <c r="AH653" s="854"/>
      <c r="AI653" s="793"/>
      <c r="AJ653" s="794"/>
      <c r="AK653" s="794"/>
      <c r="AL653" s="794"/>
      <c r="AM653" s="794"/>
      <c r="AN653" s="794"/>
      <c r="AO653" s="794"/>
      <c r="AP653" s="794"/>
      <c r="AQ653" s="794"/>
      <c r="AR653" s="794"/>
      <c r="AS653" s="794"/>
      <c r="AT653" s="794"/>
      <c r="AU653" s="794"/>
      <c r="AV653" s="794"/>
      <c r="AW653" s="794"/>
      <c r="AX653" s="794"/>
      <c r="AY653" s="794"/>
      <c r="AZ653" s="794"/>
      <c r="BA653" s="794"/>
      <c r="BB653" s="795"/>
    </row>
    <row r="654" spans="1:54" s="623" customFormat="1" ht="24.75" customHeight="1" x14ac:dyDescent="0.25">
      <c r="A654" s="1023" t="s">
        <v>502</v>
      </c>
      <c r="B654" s="1024"/>
      <c r="C654" s="1024"/>
      <c r="D654" s="1024"/>
      <c r="E654" s="1024"/>
      <c r="F654" s="1024"/>
      <c r="G654" s="1024"/>
      <c r="H654" s="1024"/>
      <c r="I654" s="1024"/>
      <c r="J654" s="1024"/>
      <c r="K654" s="1024"/>
      <c r="L654" s="1024"/>
      <c r="M654" s="1024"/>
      <c r="N654" s="1024"/>
      <c r="O654" s="1025"/>
      <c r="P654" s="854"/>
      <c r="Q654" s="854"/>
      <c r="R654" s="854"/>
      <c r="S654" s="854"/>
      <c r="T654" s="854"/>
      <c r="U654" s="854"/>
      <c r="V654" s="854"/>
      <c r="W654" s="854"/>
      <c r="X654" s="854"/>
      <c r="Y654" s="854"/>
      <c r="Z654" s="854"/>
      <c r="AA654" s="854"/>
      <c r="AB654" s="854"/>
      <c r="AC654" s="854"/>
      <c r="AD654" s="854"/>
      <c r="AE654" s="854"/>
      <c r="AF654" s="854"/>
      <c r="AG654" s="854"/>
      <c r="AH654" s="854"/>
      <c r="AI654" s="793"/>
      <c r="AJ654" s="794"/>
      <c r="AK654" s="794"/>
      <c r="AL654" s="794"/>
      <c r="AM654" s="794"/>
      <c r="AN654" s="794"/>
      <c r="AO654" s="794"/>
      <c r="AP654" s="794"/>
      <c r="AQ654" s="794"/>
      <c r="AR654" s="794"/>
      <c r="AS654" s="794"/>
      <c r="AT654" s="794"/>
      <c r="AU654" s="794"/>
      <c r="AV654" s="794"/>
      <c r="AW654" s="794"/>
      <c r="AX654" s="794"/>
      <c r="AY654" s="794"/>
      <c r="AZ654" s="794"/>
      <c r="BA654" s="794"/>
      <c r="BB654" s="795"/>
    </row>
    <row r="655" spans="1:54" s="623" customFormat="1" ht="11.45" customHeight="1" x14ac:dyDescent="0.25">
      <c r="A655" s="672" t="s">
        <v>1682</v>
      </c>
      <c r="B655" s="673"/>
      <c r="C655" s="673"/>
      <c r="D655" s="673"/>
      <c r="E655" s="673"/>
      <c r="F655" s="673"/>
      <c r="G655" s="673"/>
      <c r="H655" s="673"/>
      <c r="I655" s="673"/>
      <c r="J655" s="673"/>
      <c r="K655" s="673"/>
      <c r="L655" s="673"/>
      <c r="M655" s="673"/>
      <c r="N655" s="673"/>
      <c r="O655" s="674"/>
      <c r="P655" s="854"/>
      <c r="Q655" s="854"/>
      <c r="R655" s="854"/>
      <c r="S655" s="854"/>
      <c r="T655" s="854"/>
      <c r="U655" s="854"/>
      <c r="V655" s="854"/>
      <c r="W655" s="854"/>
      <c r="X655" s="854"/>
      <c r="Y655" s="854"/>
      <c r="Z655" s="854"/>
      <c r="AA655" s="854"/>
      <c r="AB655" s="854"/>
      <c r="AC655" s="854"/>
      <c r="AD655" s="854"/>
      <c r="AE655" s="854"/>
      <c r="AF655" s="854"/>
      <c r="AG655" s="854"/>
      <c r="AH655" s="854"/>
      <c r="AI655" s="793"/>
      <c r="AJ655" s="794"/>
      <c r="AK655" s="794"/>
      <c r="AL655" s="794"/>
      <c r="AM655" s="794"/>
      <c r="AN655" s="794"/>
      <c r="AO655" s="794"/>
      <c r="AP655" s="794"/>
      <c r="AQ655" s="794"/>
      <c r="AR655" s="794"/>
      <c r="AS655" s="794"/>
      <c r="AT655" s="794"/>
      <c r="AU655" s="794"/>
      <c r="AV655" s="794"/>
      <c r="AW655" s="794"/>
      <c r="AX655" s="794"/>
      <c r="AY655" s="794"/>
      <c r="AZ655" s="794"/>
      <c r="BA655" s="794"/>
      <c r="BB655" s="795"/>
    </row>
    <row r="656" spans="1:54" s="623" customFormat="1" ht="11.45" customHeight="1" x14ac:dyDescent="0.25">
      <c r="A656" s="672" t="s">
        <v>1681</v>
      </c>
      <c r="B656" s="673"/>
      <c r="C656" s="673"/>
      <c r="D656" s="673"/>
      <c r="E656" s="673"/>
      <c r="F656" s="673"/>
      <c r="G656" s="673"/>
      <c r="H656" s="673"/>
      <c r="I656" s="673"/>
      <c r="J656" s="673"/>
      <c r="K656" s="673"/>
      <c r="L656" s="673"/>
      <c r="M656" s="673"/>
      <c r="N656" s="673"/>
      <c r="O656" s="674"/>
      <c r="P656" s="854">
        <v>10886</v>
      </c>
      <c r="Q656" s="854"/>
      <c r="R656" s="854"/>
      <c r="S656" s="854"/>
      <c r="T656" s="854"/>
      <c r="U656" s="854"/>
      <c r="V656" s="854"/>
      <c r="W656" s="854"/>
      <c r="X656" s="854"/>
      <c r="Y656" s="854"/>
      <c r="Z656" s="854"/>
      <c r="AA656" s="854"/>
      <c r="AB656" s="854"/>
      <c r="AC656" s="854"/>
      <c r="AD656" s="854"/>
      <c r="AE656" s="854"/>
      <c r="AF656" s="854"/>
      <c r="AG656" s="854"/>
      <c r="AH656" s="854"/>
      <c r="AI656" s="793">
        <v>10886</v>
      </c>
      <c r="AJ656" s="794"/>
      <c r="AK656" s="794"/>
      <c r="AL656" s="794"/>
      <c r="AM656" s="794"/>
      <c r="AN656" s="794"/>
      <c r="AO656" s="794"/>
      <c r="AP656" s="794"/>
      <c r="AQ656" s="794"/>
      <c r="AR656" s="794"/>
      <c r="AS656" s="794"/>
      <c r="AT656" s="794"/>
      <c r="AU656" s="794"/>
      <c r="AV656" s="794"/>
      <c r="AW656" s="794"/>
      <c r="AX656" s="794"/>
      <c r="AY656" s="794"/>
      <c r="AZ656" s="794"/>
      <c r="BA656" s="794"/>
      <c r="BB656" s="795"/>
    </row>
    <row r="657" spans="1:54" ht="11.45" customHeight="1" x14ac:dyDescent="0.25">
      <c r="A657" s="672" t="s">
        <v>2127</v>
      </c>
      <c r="B657" s="675"/>
      <c r="C657" s="673"/>
      <c r="D657" s="673"/>
      <c r="E657" s="673"/>
      <c r="F657" s="673"/>
      <c r="G657" s="673"/>
      <c r="H657" s="673"/>
      <c r="I657" s="673"/>
      <c r="J657" s="673"/>
      <c r="K657" s="673"/>
      <c r="L657" s="673"/>
      <c r="M657" s="673"/>
      <c r="N657" s="673"/>
      <c r="O657" s="674"/>
      <c r="P657" s="854"/>
      <c r="Q657" s="854"/>
      <c r="R657" s="854"/>
      <c r="S657" s="854"/>
      <c r="T657" s="854"/>
      <c r="U657" s="854"/>
      <c r="V657" s="854"/>
      <c r="W657" s="854"/>
      <c r="X657" s="854"/>
      <c r="Y657" s="854"/>
      <c r="Z657" s="854"/>
      <c r="AA657" s="854"/>
      <c r="AB657" s="854"/>
      <c r="AC657" s="854"/>
      <c r="AD657" s="854"/>
      <c r="AE657" s="854"/>
      <c r="AF657" s="854"/>
      <c r="AG657" s="854"/>
      <c r="AH657" s="854"/>
      <c r="AI657" s="793"/>
      <c r="AJ657" s="794"/>
      <c r="AK657" s="794"/>
      <c r="AL657" s="794"/>
      <c r="AM657" s="794"/>
      <c r="AN657" s="794"/>
      <c r="AO657" s="794"/>
      <c r="AP657" s="794"/>
      <c r="AQ657" s="794"/>
      <c r="AR657" s="794"/>
      <c r="AS657" s="794"/>
      <c r="AT657" s="794"/>
      <c r="AU657" s="794"/>
      <c r="AV657" s="794"/>
      <c r="AW657" s="794"/>
      <c r="AX657" s="794"/>
      <c r="AY657" s="794"/>
      <c r="AZ657" s="794"/>
      <c r="BA657" s="794"/>
      <c r="BB657" s="795"/>
    </row>
    <row r="658" spans="1:54" ht="11.45" customHeight="1" x14ac:dyDescent="0.25">
      <c r="A658" s="672" t="s">
        <v>254</v>
      </c>
      <c r="B658" s="675"/>
      <c r="C658" s="673"/>
      <c r="D658" s="673"/>
      <c r="E658" s="673"/>
      <c r="F658" s="673"/>
      <c r="G658" s="673"/>
      <c r="H658" s="673"/>
      <c r="I658" s="673"/>
      <c r="J658" s="673"/>
      <c r="K658" s="673"/>
      <c r="L658" s="673"/>
      <c r="M658" s="673"/>
      <c r="N658" s="673"/>
      <c r="O658" s="674"/>
      <c r="P658" s="854"/>
      <c r="Q658" s="854"/>
      <c r="R658" s="854"/>
      <c r="S658" s="854"/>
      <c r="T658" s="854"/>
      <c r="U658" s="854"/>
      <c r="V658" s="854"/>
      <c r="W658" s="854"/>
      <c r="X658" s="854">
        <v>617042</v>
      </c>
      <c r="Y658" s="854"/>
      <c r="Z658" s="854"/>
      <c r="AA658" s="854"/>
      <c r="AB658" s="854"/>
      <c r="AC658" s="854"/>
      <c r="AD658" s="854"/>
      <c r="AE658" s="854"/>
      <c r="AF658" s="854"/>
      <c r="AG658" s="854"/>
      <c r="AH658" s="854"/>
      <c r="AI658" s="793">
        <v>617042</v>
      </c>
      <c r="AJ658" s="794"/>
      <c r="AK658" s="794"/>
      <c r="AL658" s="794"/>
      <c r="AM658" s="794"/>
      <c r="AN658" s="794"/>
      <c r="AO658" s="794"/>
      <c r="AP658" s="794"/>
      <c r="AQ658" s="794"/>
      <c r="AR658" s="794"/>
      <c r="AS658" s="794"/>
      <c r="AT658" s="794"/>
      <c r="AU658" s="794"/>
      <c r="AV658" s="794"/>
      <c r="AW658" s="794"/>
      <c r="AX658" s="794"/>
      <c r="AY658" s="794"/>
      <c r="AZ658" s="794"/>
      <c r="BA658" s="794"/>
      <c r="BB658" s="795"/>
    </row>
    <row r="659" spans="1:54" ht="11.45" customHeight="1" x14ac:dyDescent="0.25">
      <c r="A659" s="676" t="s">
        <v>506</v>
      </c>
      <c r="B659" s="633"/>
      <c r="C659" s="598"/>
      <c r="D659" s="598"/>
      <c r="E659" s="598"/>
      <c r="F659" s="598"/>
      <c r="G659" s="598"/>
      <c r="H659" s="598"/>
      <c r="I659" s="598"/>
      <c r="J659" s="598"/>
      <c r="K659" s="598"/>
      <c r="L659" s="598"/>
      <c r="M659" s="598"/>
      <c r="N659" s="598"/>
      <c r="O659" s="599"/>
      <c r="P659" s="854">
        <f>P648+P649+P650+P651+P652+P653+P654+P655+P656+P657</f>
        <v>210181</v>
      </c>
      <c r="Q659" s="854"/>
      <c r="R659" s="854"/>
      <c r="S659" s="854"/>
      <c r="T659" s="854"/>
      <c r="U659" s="854"/>
      <c r="V659" s="854"/>
      <c r="W659" s="854"/>
      <c r="X659" s="854">
        <v>2412671</v>
      </c>
      <c r="Y659" s="854"/>
      <c r="Z659" s="854"/>
      <c r="AA659" s="854"/>
      <c r="AB659" s="854"/>
      <c r="AC659" s="854"/>
      <c r="AD659" s="854"/>
      <c r="AE659" s="854"/>
      <c r="AF659" s="854"/>
      <c r="AG659" s="854"/>
      <c r="AH659" s="854"/>
      <c r="AI659" s="793">
        <v>2622852</v>
      </c>
      <c r="AJ659" s="794"/>
      <c r="AK659" s="794"/>
      <c r="AL659" s="794"/>
      <c r="AM659" s="794"/>
      <c r="AN659" s="794"/>
      <c r="AO659" s="794"/>
      <c r="AP659" s="794"/>
      <c r="AQ659" s="794"/>
      <c r="AR659" s="794"/>
      <c r="AS659" s="794"/>
      <c r="AT659" s="794"/>
      <c r="AU659" s="794"/>
      <c r="AV659" s="794"/>
      <c r="AW659" s="794"/>
      <c r="AX659" s="794"/>
      <c r="AY659" s="794"/>
      <c r="AZ659" s="794"/>
      <c r="BA659" s="794"/>
      <c r="BB659" s="795"/>
    </row>
    <row r="660" spans="1:54" ht="12.6" customHeight="1" x14ac:dyDescent="0.25">
      <c r="A660" s="626" t="s">
        <v>1680</v>
      </c>
      <c r="B660" s="593"/>
      <c r="C660" s="593"/>
      <c r="D660" s="593"/>
      <c r="E660" s="593"/>
      <c r="F660" s="593"/>
      <c r="G660" s="593"/>
      <c r="H660" s="593"/>
      <c r="I660" s="593"/>
      <c r="J660" s="593"/>
      <c r="K660" s="593"/>
      <c r="L660" s="593"/>
      <c r="M660" s="593"/>
      <c r="N660" s="593"/>
      <c r="O660" s="593"/>
      <c r="P660" s="593"/>
      <c r="Q660" s="593"/>
      <c r="R660" s="593"/>
      <c r="S660" s="593"/>
      <c r="T660" s="593"/>
      <c r="U660" s="593"/>
      <c r="V660" s="593"/>
      <c r="W660" s="593"/>
      <c r="X660" s="593"/>
      <c r="Y660" s="593"/>
      <c r="Z660" s="593"/>
      <c r="AA660" s="593"/>
      <c r="AB660" s="593"/>
      <c r="AC660" s="593"/>
      <c r="AD660" s="593"/>
      <c r="AE660" s="593"/>
      <c r="AF660" s="593"/>
      <c r="AG660" s="593"/>
      <c r="AH660" s="593"/>
      <c r="AI660" s="593"/>
      <c r="AJ660" s="593"/>
      <c r="AK660" s="593"/>
      <c r="AL660" s="593"/>
      <c r="AM660" s="593"/>
      <c r="AN660" s="593"/>
      <c r="AO660" s="593"/>
      <c r="AP660" s="593"/>
      <c r="AQ660" s="593"/>
      <c r="AR660" s="593"/>
      <c r="AS660" s="593"/>
      <c r="AT660" s="593"/>
      <c r="AU660" s="593"/>
      <c r="AV660" s="593"/>
      <c r="AW660" s="593"/>
      <c r="AX660" s="593"/>
      <c r="AY660" s="593"/>
      <c r="AZ660" s="593"/>
      <c r="BA660" s="593"/>
      <c r="BB660" s="628"/>
    </row>
    <row r="661" spans="1:54" ht="15" customHeight="1" x14ac:dyDescent="0.25">
      <c r="A661" s="803"/>
      <c r="B661" s="804"/>
      <c r="C661" s="804"/>
      <c r="D661" s="804"/>
      <c r="E661" s="804"/>
      <c r="F661" s="804"/>
      <c r="G661" s="804"/>
      <c r="H661" s="804"/>
      <c r="I661" s="804"/>
      <c r="J661" s="804"/>
      <c r="K661" s="804"/>
      <c r="L661" s="804"/>
      <c r="M661" s="804"/>
      <c r="N661" s="804"/>
      <c r="O661" s="804"/>
      <c r="P661" s="804"/>
      <c r="Q661" s="804"/>
      <c r="R661" s="804"/>
      <c r="S661" s="804"/>
      <c r="T661" s="804"/>
      <c r="U661" s="804"/>
      <c r="V661" s="804"/>
      <c r="W661" s="804"/>
      <c r="X661" s="804"/>
      <c r="Y661" s="804"/>
      <c r="Z661" s="804"/>
      <c r="AA661" s="804"/>
      <c r="AB661" s="804"/>
      <c r="AC661" s="804"/>
      <c r="AD661" s="804"/>
      <c r="AE661" s="804"/>
      <c r="AF661" s="804"/>
      <c r="AG661" s="804"/>
      <c r="AH661" s="804"/>
      <c r="AI661" s="804"/>
      <c r="AJ661" s="804"/>
      <c r="AK661" s="804"/>
      <c r="AL661" s="804"/>
      <c r="AM661" s="804"/>
      <c r="AN661" s="804"/>
      <c r="AO661" s="804"/>
      <c r="AP661" s="804"/>
      <c r="AQ661" s="804"/>
      <c r="AR661" s="804"/>
      <c r="AS661" s="804"/>
      <c r="AT661" s="804"/>
      <c r="AU661" s="804"/>
      <c r="AV661" s="804"/>
      <c r="AW661" s="804"/>
      <c r="AX661" s="804"/>
      <c r="AY661" s="804"/>
      <c r="AZ661" s="804"/>
      <c r="BA661" s="804"/>
      <c r="BB661" s="805"/>
    </row>
    <row r="662" spans="1:54" ht="15" customHeight="1" x14ac:dyDescent="0.25">
      <c r="A662" s="806"/>
      <c r="B662" s="807"/>
      <c r="C662" s="807"/>
      <c r="D662" s="807"/>
      <c r="E662" s="807"/>
      <c r="F662" s="807"/>
      <c r="G662" s="807"/>
      <c r="H662" s="807"/>
      <c r="I662" s="807"/>
      <c r="J662" s="807"/>
      <c r="K662" s="807"/>
      <c r="L662" s="807"/>
      <c r="M662" s="807"/>
      <c r="N662" s="807"/>
      <c r="O662" s="807"/>
      <c r="P662" s="807"/>
      <c r="Q662" s="807"/>
      <c r="R662" s="807"/>
      <c r="S662" s="807"/>
      <c r="T662" s="807"/>
      <c r="U662" s="807"/>
      <c r="V662" s="807"/>
      <c r="W662" s="807"/>
      <c r="X662" s="807"/>
      <c r="Y662" s="807"/>
      <c r="Z662" s="807"/>
      <c r="AA662" s="807"/>
      <c r="AB662" s="807"/>
      <c r="AC662" s="807"/>
      <c r="AD662" s="807"/>
      <c r="AE662" s="807"/>
      <c r="AF662" s="807"/>
      <c r="AG662" s="807"/>
      <c r="AH662" s="807"/>
      <c r="AI662" s="807"/>
      <c r="AJ662" s="807"/>
      <c r="AK662" s="807"/>
      <c r="AL662" s="807"/>
      <c r="AM662" s="807"/>
      <c r="AN662" s="807"/>
      <c r="AO662" s="807"/>
      <c r="AP662" s="807"/>
      <c r="AQ662" s="807"/>
      <c r="AR662" s="807"/>
      <c r="AS662" s="807"/>
      <c r="AT662" s="807"/>
      <c r="AU662" s="807"/>
      <c r="AV662" s="807"/>
      <c r="AW662" s="807"/>
      <c r="AX662" s="807"/>
      <c r="AY662" s="807"/>
      <c r="AZ662" s="807"/>
      <c r="BA662" s="807"/>
      <c r="BB662" s="808"/>
    </row>
    <row r="663" spans="1:54" ht="12.6" customHeight="1" x14ac:dyDescent="0.25">
      <c r="A663" s="623" t="s">
        <v>1679</v>
      </c>
      <c r="B663" s="623"/>
      <c r="C663" s="623"/>
      <c r="D663" s="623"/>
      <c r="E663" s="623"/>
      <c r="F663" s="623"/>
      <c r="G663" s="623"/>
      <c r="H663" s="623"/>
      <c r="I663" s="623"/>
      <c r="J663" s="623"/>
      <c r="K663" s="623"/>
      <c r="L663" s="623"/>
      <c r="M663" s="623"/>
      <c r="N663" s="623"/>
      <c r="O663" s="623"/>
      <c r="P663" s="623"/>
      <c r="Q663" s="623"/>
      <c r="R663" s="623"/>
      <c r="S663" s="623"/>
      <c r="T663" s="623"/>
      <c r="U663" s="623"/>
      <c r="V663" s="623"/>
      <c r="W663" s="623"/>
      <c r="X663" s="623"/>
      <c r="Y663" s="623"/>
      <c r="Z663" s="623"/>
      <c r="AA663" s="623"/>
      <c r="AB663" s="623"/>
      <c r="AC663" s="623"/>
      <c r="AD663" s="623"/>
      <c r="AE663" s="623"/>
      <c r="AF663" s="623"/>
      <c r="AG663" s="623"/>
      <c r="AH663" s="623"/>
      <c r="AI663" s="623"/>
      <c r="AJ663" s="623"/>
      <c r="AK663" s="623"/>
      <c r="AL663" s="623"/>
      <c r="AM663" s="623"/>
      <c r="AN663" s="623"/>
      <c r="AO663" s="623"/>
      <c r="AP663" s="623"/>
      <c r="AQ663" s="623"/>
      <c r="AR663" s="623"/>
      <c r="AS663" s="623"/>
      <c r="AT663" s="623"/>
      <c r="AU663" s="623"/>
      <c r="AV663" s="623"/>
      <c r="AW663" s="623"/>
      <c r="AX663" s="623"/>
      <c r="AY663" s="623"/>
      <c r="AZ663" s="623"/>
      <c r="BA663" s="623"/>
      <c r="BB663" s="623"/>
    </row>
    <row r="664" spans="1:54" ht="12.6" customHeight="1" x14ac:dyDescent="0.25">
      <c r="A664" s="623" t="s">
        <v>1678</v>
      </c>
      <c r="B664" s="623"/>
      <c r="C664" s="623"/>
      <c r="D664" s="623"/>
      <c r="E664" s="623"/>
      <c r="F664" s="623"/>
      <c r="G664" s="623"/>
      <c r="H664" s="623"/>
      <c r="I664" s="623"/>
      <c r="J664" s="623"/>
      <c r="K664" s="623"/>
      <c r="L664" s="623"/>
      <c r="M664" s="623"/>
      <c r="N664" s="623"/>
      <c r="O664" s="623"/>
      <c r="P664" s="623"/>
      <c r="Q664" s="623"/>
      <c r="R664" s="623"/>
      <c r="S664" s="623"/>
      <c r="T664" s="623"/>
      <c r="U664" s="623"/>
      <c r="V664" s="623"/>
      <c r="W664" s="623"/>
      <c r="X664" s="623"/>
      <c r="Y664" s="623"/>
      <c r="Z664" s="623"/>
      <c r="AA664" s="623"/>
      <c r="AB664" s="623"/>
      <c r="AC664" s="623"/>
      <c r="AD664" s="623"/>
      <c r="AE664" s="623"/>
      <c r="AF664" s="623"/>
      <c r="AG664" s="623"/>
      <c r="AH664" s="623"/>
      <c r="AI664" s="623"/>
      <c r="AJ664" s="623"/>
      <c r="AK664" s="623"/>
      <c r="AL664" s="623"/>
      <c r="AM664" s="623"/>
      <c r="AN664" s="623"/>
      <c r="AO664" s="623"/>
      <c r="AP664" s="623"/>
      <c r="AQ664" s="623"/>
      <c r="AR664" s="623"/>
      <c r="AS664" s="623"/>
      <c r="AT664" s="623"/>
      <c r="AU664" s="623"/>
      <c r="AV664" s="623"/>
      <c r="AW664" s="623"/>
      <c r="AX664" s="623"/>
      <c r="AY664" s="623"/>
      <c r="AZ664" s="623"/>
      <c r="BA664" s="623"/>
      <c r="BB664" s="623"/>
    </row>
    <row r="665" spans="1:54" ht="11.45" customHeight="1" x14ac:dyDescent="0.25">
      <c r="A665" s="624"/>
      <c r="B665" s="625"/>
      <c r="C665" s="625"/>
      <c r="D665" s="625"/>
      <c r="E665" s="625"/>
      <c r="F665" s="625"/>
      <c r="G665" s="625"/>
      <c r="H665" s="625"/>
      <c r="I665" s="625"/>
      <c r="J665" s="625"/>
      <c r="K665" s="625"/>
      <c r="L665" s="625"/>
      <c r="M665" s="625"/>
      <c r="N665" s="625"/>
      <c r="O665" s="625"/>
      <c r="P665" s="625"/>
      <c r="Q665" s="625"/>
      <c r="R665" s="625"/>
      <c r="S665" s="625"/>
      <c r="T665" s="625"/>
      <c r="U665" s="665"/>
      <c r="V665" s="665"/>
      <c r="W665" s="940" t="s">
        <v>799</v>
      </c>
      <c r="X665" s="941"/>
      <c r="Y665" s="941"/>
      <c r="Z665" s="941"/>
      <c r="AA665" s="941"/>
      <c r="AB665" s="941"/>
      <c r="AC665" s="941"/>
      <c r="AD665" s="941"/>
      <c r="AE665" s="941"/>
      <c r="AF665" s="941"/>
      <c r="AG665" s="941"/>
      <c r="AH665" s="941"/>
      <c r="AI665" s="941"/>
      <c r="AJ665" s="941"/>
      <c r="AK665" s="941"/>
      <c r="AL665" s="941"/>
      <c r="AM665" s="941"/>
      <c r="AN665" s="941"/>
      <c r="AO665" s="941"/>
      <c r="AP665" s="941"/>
      <c r="AQ665" s="941"/>
      <c r="AR665" s="941"/>
      <c r="AS665" s="941"/>
      <c r="AT665" s="941"/>
      <c r="AU665" s="941"/>
      <c r="AV665" s="941"/>
      <c r="AW665" s="941"/>
      <c r="AX665" s="941"/>
      <c r="AY665" s="941"/>
      <c r="AZ665" s="941"/>
      <c r="BA665" s="941"/>
      <c r="BB665" s="942"/>
    </row>
    <row r="666" spans="1:54" s="623" customFormat="1" ht="11.45" customHeight="1" x14ac:dyDescent="0.25">
      <c r="A666" s="787" t="s">
        <v>508</v>
      </c>
      <c r="B666" s="788"/>
      <c r="C666" s="788"/>
      <c r="D666" s="788"/>
      <c r="E666" s="788"/>
      <c r="F666" s="788"/>
      <c r="G666" s="788"/>
      <c r="H666" s="788"/>
      <c r="I666" s="788"/>
      <c r="J666" s="788"/>
      <c r="K666" s="788"/>
      <c r="L666" s="788"/>
      <c r="M666" s="788"/>
      <c r="N666" s="788"/>
      <c r="O666" s="788"/>
      <c r="P666" s="788"/>
      <c r="Q666" s="788"/>
      <c r="R666" s="788"/>
      <c r="S666" s="788"/>
      <c r="T666" s="788"/>
      <c r="U666" s="788"/>
      <c r="V666" s="788"/>
      <c r="W666" s="790" t="s">
        <v>1493</v>
      </c>
      <c r="X666" s="791"/>
      <c r="Y666" s="791"/>
      <c r="Z666" s="791"/>
      <c r="AA666" s="791"/>
      <c r="AB666" s="791"/>
      <c r="AC666" s="791"/>
      <c r="AD666" s="791"/>
      <c r="AE666" s="791"/>
      <c r="AF666" s="791"/>
      <c r="AG666" s="791"/>
      <c r="AH666" s="791"/>
      <c r="AI666" s="792"/>
      <c r="AJ666" s="790" t="s">
        <v>1482</v>
      </c>
      <c r="AK666" s="791"/>
      <c r="AL666" s="791"/>
      <c r="AM666" s="791"/>
      <c r="AN666" s="791"/>
      <c r="AO666" s="791"/>
      <c r="AP666" s="791"/>
      <c r="AQ666" s="791"/>
      <c r="AR666" s="791"/>
      <c r="AS666" s="791"/>
      <c r="AT666" s="791"/>
      <c r="AU666" s="791"/>
      <c r="AV666" s="791"/>
      <c r="AW666" s="791"/>
      <c r="AX666" s="791"/>
      <c r="AY666" s="791"/>
      <c r="AZ666" s="791"/>
      <c r="BA666" s="791"/>
      <c r="BB666" s="792"/>
    </row>
    <row r="667" spans="1:54" s="623" customFormat="1" ht="11.45" customHeight="1" x14ac:dyDescent="0.25">
      <c r="A667" s="629"/>
      <c r="B667" s="677"/>
      <c r="C667" s="677"/>
      <c r="D667" s="677"/>
      <c r="E667" s="677"/>
      <c r="F667" s="677"/>
      <c r="G667" s="677"/>
      <c r="H667" s="677"/>
      <c r="I667" s="677"/>
      <c r="J667" s="677"/>
      <c r="K667" s="677"/>
      <c r="L667" s="677"/>
      <c r="M667" s="677"/>
      <c r="N667" s="677"/>
      <c r="O667" s="677"/>
      <c r="P667" s="677"/>
      <c r="Q667" s="677"/>
      <c r="R667" s="677"/>
      <c r="S667" s="677"/>
      <c r="T667" s="677"/>
      <c r="U667" s="677"/>
      <c r="V667" s="677"/>
      <c r="W667" s="784" t="s">
        <v>1677</v>
      </c>
      <c r="X667" s="785"/>
      <c r="Y667" s="785"/>
      <c r="Z667" s="785"/>
      <c r="AA667" s="785"/>
      <c r="AB667" s="785"/>
      <c r="AC667" s="785"/>
      <c r="AD667" s="785"/>
      <c r="AE667" s="785"/>
      <c r="AF667" s="785"/>
      <c r="AG667" s="785"/>
      <c r="AH667" s="785"/>
      <c r="AI667" s="786"/>
      <c r="AJ667" s="784" t="s">
        <v>1600</v>
      </c>
      <c r="AK667" s="785"/>
      <c r="AL667" s="785"/>
      <c r="AM667" s="785"/>
      <c r="AN667" s="785"/>
      <c r="AO667" s="785"/>
      <c r="AP667" s="785"/>
      <c r="AQ667" s="785"/>
      <c r="AR667" s="785"/>
      <c r="AS667" s="785"/>
      <c r="AT667" s="785"/>
      <c r="AU667" s="785"/>
      <c r="AV667" s="785"/>
      <c r="AW667" s="785"/>
      <c r="AX667" s="785"/>
      <c r="AY667" s="785"/>
      <c r="AZ667" s="785"/>
      <c r="BA667" s="785"/>
      <c r="BB667" s="786"/>
    </row>
    <row r="668" spans="1:54" ht="12.6" customHeight="1" x14ac:dyDescent="0.25">
      <c r="A668" s="659" t="s">
        <v>1676</v>
      </c>
      <c r="B668" s="593"/>
      <c r="C668" s="593"/>
      <c r="D668" s="593"/>
      <c r="E668" s="593"/>
      <c r="F668" s="593"/>
      <c r="G668" s="593"/>
      <c r="H668" s="593"/>
      <c r="I668" s="593"/>
      <c r="J668" s="593"/>
      <c r="K668" s="593"/>
      <c r="L668" s="593"/>
      <c r="M668" s="593"/>
      <c r="N668" s="593"/>
      <c r="O668" s="593"/>
      <c r="P668" s="593"/>
      <c r="Q668" s="593"/>
      <c r="R668" s="593"/>
      <c r="S668" s="593"/>
      <c r="T668" s="593"/>
      <c r="U668" s="593"/>
      <c r="V668" s="593"/>
      <c r="W668" s="854"/>
      <c r="X668" s="854"/>
      <c r="Y668" s="854"/>
      <c r="Z668" s="854"/>
      <c r="AA668" s="854"/>
      <c r="AB668" s="854"/>
      <c r="AC668" s="854"/>
      <c r="AD668" s="854"/>
      <c r="AE668" s="854"/>
      <c r="AF668" s="854"/>
      <c r="AG668" s="854"/>
      <c r="AH668" s="854"/>
      <c r="AI668" s="854"/>
      <c r="AJ668" s="796"/>
      <c r="AK668" s="797"/>
      <c r="AL668" s="797"/>
      <c r="AM668" s="797"/>
      <c r="AN668" s="797"/>
      <c r="AO668" s="797"/>
      <c r="AP668" s="797"/>
      <c r="AQ668" s="797"/>
      <c r="AR668" s="797"/>
      <c r="AS668" s="797"/>
      <c r="AT668" s="797"/>
      <c r="AU668" s="797"/>
      <c r="AV668" s="797"/>
      <c r="AW668" s="797"/>
      <c r="AX668" s="797"/>
      <c r="AY668" s="797"/>
      <c r="AZ668" s="797"/>
      <c r="BA668" s="797"/>
      <c r="BB668" s="798"/>
    </row>
    <row r="669" spans="1:54" ht="12.6" customHeight="1" x14ac:dyDescent="0.25">
      <c r="A669" s="606" t="s">
        <v>1675</v>
      </c>
      <c r="B669" s="607"/>
      <c r="C669" s="607"/>
      <c r="D669" s="607"/>
      <c r="E669" s="607"/>
      <c r="F669" s="607"/>
      <c r="G669" s="607"/>
      <c r="H669" s="607"/>
      <c r="I669" s="607"/>
      <c r="J669" s="607"/>
      <c r="K669" s="607"/>
      <c r="L669" s="607"/>
      <c r="M669" s="607"/>
      <c r="N669" s="607"/>
      <c r="O669" s="607"/>
      <c r="P669" s="607"/>
      <c r="Q669" s="607"/>
      <c r="R669" s="607"/>
      <c r="S669" s="607"/>
      <c r="T669" s="607"/>
      <c r="U669" s="607"/>
      <c r="V669" s="607"/>
      <c r="W669" s="854"/>
      <c r="X669" s="854"/>
      <c r="Y669" s="854"/>
      <c r="Z669" s="854"/>
      <c r="AA669" s="854"/>
      <c r="AB669" s="854"/>
      <c r="AC669" s="854"/>
      <c r="AD669" s="854"/>
      <c r="AE669" s="854"/>
      <c r="AF669" s="854"/>
      <c r="AG669" s="854"/>
      <c r="AH669" s="854"/>
      <c r="AI669" s="854"/>
      <c r="AJ669" s="799"/>
      <c r="AK669" s="800"/>
      <c r="AL669" s="800"/>
      <c r="AM669" s="800"/>
      <c r="AN669" s="800"/>
      <c r="AO669" s="800"/>
      <c r="AP669" s="800"/>
      <c r="AQ669" s="800"/>
      <c r="AR669" s="800"/>
      <c r="AS669" s="800"/>
      <c r="AT669" s="800"/>
      <c r="AU669" s="800"/>
      <c r="AV669" s="800"/>
      <c r="AW669" s="800"/>
      <c r="AX669" s="800"/>
      <c r="AY669" s="800"/>
      <c r="AZ669" s="800"/>
      <c r="BA669" s="800"/>
      <c r="BB669" s="801"/>
    </row>
    <row r="670" spans="1:54" ht="12.6" customHeight="1" x14ac:dyDescent="0.25">
      <c r="A670" s="597" t="s">
        <v>509</v>
      </c>
      <c r="B670" s="598"/>
      <c r="C670" s="598"/>
      <c r="D670" s="598"/>
      <c r="E670" s="598"/>
      <c r="F670" s="598"/>
      <c r="G670" s="598"/>
      <c r="H670" s="598"/>
      <c r="I670" s="598"/>
      <c r="J670" s="598"/>
      <c r="K670" s="598"/>
      <c r="L670" s="598"/>
      <c r="M670" s="598"/>
      <c r="N670" s="598"/>
      <c r="O670" s="598"/>
      <c r="P670" s="598"/>
      <c r="Q670" s="598"/>
      <c r="R670" s="598"/>
      <c r="S670" s="598"/>
      <c r="T670" s="598"/>
      <c r="U670" s="598"/>
      <c r="V670" s="598"/>
      <c r="W670" s="905" t="s">
        <v>913</v>
      </c>
      <c r="X670" s="905"/>
      <c r="Y670" s="905"/>
      <c r="Z670" s="905"/>
      <c r="AA670" s="905"/>
      <c r="AB670" s="905"/>
      <c r="AC670" s="905"/>
      <c r="AD670" s="905"/>
      <c r="AE670" s="905"/>
      <c r="AF670" s="905"/>
      <c r="AG670" s="905"/>
      <c r="AH670" s="905"/>
      <c r="AI670" s="905"/>
      <c r="AJ670" s="793"/>
      <c r="AK670" s="794"/>
      <c r="AL670" s="794"/>
      <c r="AM670" s="794"/>
      <c r="AN670" s="794"/>
      <c r="AO670" s="794"/>
      <c r="AP670" s="794"/>
      <c r="AQ670" s="794"/>
      <c r="AR670" s="794"/>
      <c r="AS670" s="794"/>
      <c r="AT670" s="794"/>
      <c r="AU670" s="794"/>
      <c r="AV670" s="794"/>
      <c r="AW670" s="794"/>
      <c r="AX670" s="794"/>
      <c r="AY670" s="794"/>
      <c r="AZ670" s="794"/>
      <c r="BA670" s="794"/>
      <c r="BB670" s="795"/>
    </row>
    <row r="671" spans="1:54" ht="12.6" customHeight="1" x14ac:dyDescent="0.25">
      <c r="A671" s="623" t="s">
        <v>1674</v>
      </c>
    </row>
    <row r="672" spans="1:54" ht="15" customHeight="1" x14ac:dyDescent="0.25">
      <c r="A672" s="803" t="s">
        <v>3619</v>
      </c>
      <c r="B672" s="804"/>
      <c r="C672" s="804"/>
      <c r="D672" s="804"/>
      <c r="E672" s="804"/>
      <c r="F672" s="804"/>
      <c r="G672" s="804"/>
      <c r="H672" s="804"/>
      <c r="I672" s="804"/>
      <c r="J672" s="804"/>
      <c r="K672" s="804"/>
      <c r="L672" s="804"/>
      <c r="M672" s="804"/>
      <c r="N672" s="804"/>
      <c r="O672" s="804"/>
      <c r="P672" s="804"/>
      <c r="Q672" s="804"/>
      <c r="R672" s="804"/>
      <c r="S672" s="804"/>
      <c r="T672" s="804"/>
      <c r="U672" s="804"/>
      <c r="V672" s="804"/>
      <c r="W672" s="804"/>
      <c r="X672" s="804"/>
      <c r="Y672" s="804"/>
      <c r="Z672" s="804"/>
      <c r="AA672" s="804"/>
      <c r="AB672" s="804"/>
      <c r="AC672" s="804"/>
      <c r="AD672" s="804"/>
      <c r="AE672" s="804"/>
      <c r="AF672" s="804"/>
      <c r="AG672" s="804"/>
      <c r="AH672" s="804"/>
      <c r="AI672" s="804"/>
      <c r="AJ672" s="804"/>
      <c r="AK672" s="804"/>
      <c r="AL672" s="804"/>
      <c r="AM672" s="804"/>
      <c r="AN672" s="804"/>
      <c r="AO672" s="804"/>
      <c r="AP672" s="804"/>
      <c r="AQ672" s="804"/>
      <c r="AR672" s="804"/>
      <c r="AS672" s="804"/>
      <c r="AT672" s="804"/>
      <c r="AU672" s="804"/>
      <c r="AV672" s="804"/>
      <c r="AW672" s="804"/>
      <c r="AX672" s="804"/>
      <c r="AY672" s="804"/>
      <c r="AZ672" s="804"/>
      <c r="BA672" s="804"/>
      <c r="BB672" s="805"/>
    </row>
    <row r="673" spans="1:54" ht="15" customHeight="1" x14ac:dyDescent="0.25">
      <c r="A673" s="806"/>
      <c r="B673" s="807"/>
      <c r="C673" s="807"/>
      <c r="D673" s="807"/>
      <c r="E673" s="807"/>
      <c r="F673" s="807"/>
      <c r="G673" s="807"/>
      <c r="H673" s="807"/>
      <c r="I673" s="807"/>
      <c r="J673" s="807"/>
      <c r="K673" s="807"/>
      <c r="L673" s="807"/>
      <c r="M673" s="807"/>
      <c r="N673" s="807"/>
      <c r="O673" s="807"/>
      <c r="P673" s="807"/>
      <c r="Q673" s="807"/>
      <c r="R673" s="807"/>
      <c r="S673" s="807"/>
      <c r="T673" s="807"/>
      <c r="U673" s="807"/>
      <c r="V673" s="807"/>
      <c r="W673" s="807"/>
      <c r="X673" s="807"/>
      <c r="Y673" s="807"/>
      <c r="Z673" s="807"/>
      <c r="AA673" s="807"/>
      <c r="AB673" s="807"/>
      <c r="AC673" s="807"/>
      <c r="AD673" s="807"/>
      <c r="AE673" s="807"/>
      <c r="AF673" s="807"/>
      <c r="AG673" s="807"/>
      <c r="AH673" s="807"/>
      <c r="AI673" s="807"/>
      <c r="AJ673" s="807"/>
      <c r="AK673" s="807"/>
      <c r="AL673" s="807"/>
      <c r="AM673" s="807"/>
      <c r="AN673" s="807"/>
      <c r="AO673" s="807"/>
      <c r="AP673" s="807"/>
      <c r="AQ673" s="807"/>
      <c r="AR673" s="807"/>
      <c r="AS673" s="807"/>
      <c r="AT673" s="807"/>
      <c r="AU673" s="807"/>
      <c r="AV673" s="807"/>
      <c r="AW673" s="807"/>
      <c r="AX673" s="807"/>
      <c r="AY673" s="807"/>
      <c r="AZ673" s="807"/>
      <c r="BA673" s="807"/>
      <c r="BB673" s="808"/>
    </row>
    <row r="674" spans="1:54" ht="12.6" customHeight="1" x14ac:dyDescent="0.25">
      <c r="A674" s="623" t="s">
        <v>1673</v>
      </c>
      <c r="B674" s="623"/>
      <c r="C674" s="623"/>
      <c r="D674" s="623"/>
      <c r="E674" s="623"/>
      <c r="F674" s="623"/>
      <c r="G674" s="623"/>
      <c r="H674" s="623"/>
      <c r="I674" s="623"/>
      <c r="J674" s="623"/>
      <c r="K674" s="623"/>
      <c r="L674" s="623"/>
      <c r="M674" s="623"/>
      <c r="N674" s="623"/>
      <c r="O674" s="623"/>
      <c r="P674" s="623"/>
      <c r="Q674" s="623"/>
      <c r="R674" s="623"/>
      <c r="S674" s="623"/>
      <c r="T674" s="623"/>
      <c r="U674" s="623"/>
      <c r="V674" s="623"/>
      <c r="W674" s="623"/>
      <c r="X674" s="623"/>
      <c r="Y674" s="623"/>
      <c r="Z674" s="623"/>
      <c r="AA674" s="623"/>
      <c r="AB674" s="623"/>
      <c r="AC674" s="623"/>
      <c r="AD674" s="623"/>
      <c r="AE674" s="623"/>
      <c r="AF674" s="623"/>
      <c r="AG674" s="623"/>
      <c r="AH674" s="623"/>
      <c r="AI674" s="623"/>
      <c r="AJ674" s="623"/>
      <c r="AK674" s="623"/>
      <c r="AL674" s="623"/>
      <c r="AM674" s="623"/>
      <c r="AN674" s="623"/>
      <c r="AO674" s="623"/>
      <c r="AP674" s="623"/>
      <c r="AQ674" s="623"/>
      <c r="AR674" s="623"/>
      <c r="AS674" s="623"/>
      <c r="AT674" s="623"/>
      <c r="AU674" s="623"/>
      <c r="AV674" s="623"/>
      <c r="AW674" s="623"/>
      <c r="AX674" s="623"/>
      <c r="AY674" s="623"/>
      <c r="AZ674" s="623"/>
      <c r="BA674" s="623"/>
      <c r="BB674" s="623"/>
    </row>
    <row r="675" spans="1:54" ht="12.6" customHeight="1" x14ac:dyDescent="0.25">
      <c r="A675" s="449" t="s">
        <v>475</v>
      </c>
      <c r="C675" s="623"/>
      <c r="D675" s="623"/>
      <c r="E675" s="623"/>
      <c r="F675" s="623"/>
      <c r="G675" s="623"/>
      <c r="H675" s="623"/>
      <c r="I675" s="623"/>
      <c r="J675" s="623"/>
      <c r="K675" s="623"/>
      <c r="L675" s="623"/>
      <c r="M675" s="623"/>
      <c r="N675" s="623"/>
      <c r="O675" s="623"/>
      <c r="P675" s="623"/>
      <c r="Q675" s="623"/>
      <c r="R675" s="623"/>
      <c r="S675" s="623"/>
      <c r="T675" s="623"/>
      <c r="U675" s="623"/>
      <c r="V675" s="623"/>
      <c r="W675" s="623"/>
      <c r="X675" s="623"/>
      <c r="Y675" s="623"/>
      <c r="Z675" s="623"/>
      <c r="AA675" s="623"/>
      <c r="AB675" s="623"/>
      <c r="AC675" s="623"/>
      <c r="AD675" s="623"/>
      <c r="AE675" s="623"/>
      <c r="AF675" s="623"/>
      <c r="AG675" s="623"/>
      <c r="AH675" s="623"/>
      <c r="AI675" s="623"/>
      <c r="AJ675" s="623"/>
      <c r="AK675" s="623"/>
      <c r="AL675" s="623"/>
      <c r="AM675" s="623"/>
      <c r="AN675" s="623"/>
      <c r="AO675" s="623"/>
      <c r="AP675" s="623"/>
      <c r="AQ675" s="623"/>
      <c r="AR675" s="623"/>
      <c r="AS675" s="623"/>
      <c r="AT675" s="623"/>
      <c r="AU675" s="623"/>
      <c r="AV675" s="623"/>
      <c r="AW675" s="623"/>
      <c r="AX675" s="623"/>
      <c r="AY675" s="623"/>
      <c r="AZ675" s="623"/>
      <c r="BA675" s="623"/>
      <c r="BB675" s="623"/>
    </row>
    <row r="676" spans="1:54" ht="11.45" customHeight="1" x14ac:dyDescent="0.25">
      <c r="A676" s="664"/>
      <c r="B676" s="665"/>
      <c r="C676" s="665"/>
      <c r="D676" s="665"/>
      <c r="E676" s="665"/>
      <c r="F676" s="665"/>
      <c r="G676" s="665"/>
      <c r="H676" s="665"/>
      <c r="I676" s="665"/>
      <c r="J676" s="665"/>
      <c r="K676" s="665"/>
      <c r="L676" s="665"/>
      <c r="M676" s="665"/>
      <c r="N676" s="665"/>
      <c r="O676" s="665"/>
      <c r="P676" s="665"/>
      <c r="Q676" s="665"/>
      <c r="R676" s="665"/>
      <c r="S676" s="666"/>
      <c r="T676" s="664"/>
      <c r="U676" s="665"/>
      <c r="V676" s="665"/>
      <c r="W676" s="665"/>
      <c r="X676" s="665"/>
      <c r="Y676" s="665"/>
      <c r="Z676" s="665"/>
      <c r="AA676" s="665"/>
      <c r="AB676" s="665"/>
      <c r="AC676" s="665"/>
      <c r="AD676" s="665"/>
      <c r="AE676" s="665"/>
      <c r="AF676" s="666"/>
      <c r="AG676" s="790" t="s">
        <v>1560</v>
      </c>
      <c r="AH676" s="791"/>
      <c r="AI676" s="791"/>
      <c r="AJ676" s="791"/>
      <c r="AK676" s="791"/>
      <c r="AL676" s="791"/>
      <c r="AM676" s="791"/>
      <c r="AN676" s="791"/>
      <c r="AO676" s="791"/>
      <c r="AP676" s="791"/>
      <c r="AQ676" s="791"/>
      <c r="AR676" s="791"/>
      <c r="AS676" s="791"/>
      <c r="AT676" s="791"/>
      <c r="AU676" s="791"/>
      <c r="AV676" s="791"/>
      <c r="AW676" s="791"/>
      <c r="AX676" s="791"/>
      <c r="AY676" s="791"/>
      <c r="AZ676" s="791"/>
      <c r="BA676" s="791"/>
      <c r="BB676" s="792"/>
    </row>
    <row r="677" spans="1:54" ht="11.45" customHeight="1" x14ac:dyDescent="0.25">
      <c r="A677" s="787" t="s">
        <v>469</v>
      </c>
      <c r="B677" s="788"/>
      <c r="C677" s="788"/>
      <c r="D677" s="788"/>
      <c r="E677" s="788"/>
      <c r="F677" s="788"/>
      <c r="G677" s="788"/>
      <c r="H677" s="788"/>
      <c r="I677" s="788"/>
      <c r="J677" s="788"/>
      <c r="K677" s="788"/>
      <c r="L677" s="788"/>
      <c r="M677" s="788"/>
      <c r="N677" s="788"/>
      <c r="O677" s="788"/>
      <c r="P677" s="788"/>
      <c r="Q677" s="788"/>
      <c r="R677" s="788"/>
      <c r="S677" s="789"/>
      <c r="T677" s="787" t="s">
        <v>799</v>
      </c>
      <c r="U677" s="788"/>
      <c r="V677" s="788"/>
      <c r="W677" s="788"/>
      <c r="X677" s="788"/>
      <c r="Y677" s="788"/>
      <c r="Z677" s="788"/>
      <c r="AA677" s="788"/>
      <c r="AB677" s="788"/>
      <c r="AC677" s="788"/>
      <c r="AD677" s="788"/>
      <c r="AE677" s="788"/>
      <c r="AF677" s="789"/>
      <c r="AG677" s="787" t="s">
        <v>1584</v>
      </c>
      <c r="AH677" s="788"/>
      <c r="AI677" s="788"/>
      <c r="AJ677" s="788"/>
      <c r="AK677" s="788"/>
      <c r="AL677" s="788"/>
      <c r="AM677" s="788"/>
      <c r="AN677" s="788"/>
      <c r="AO677" s="788"/>
      <c r="AP677" s="788"/>
      <c r="AQ677" s="788"/>
      <c r="AR677" s="788"/>
      <c r="AS677" s="788"/>
      <c r="AT677" s="788"/>
      <c r="AU677" s="788"/>
      <c r="AV677" s="788"/>
      <c r="AW677" s="788"/>
      <c r="AX677" s="788"/>
      <c r="AY677" s="788"/>
      <c r="AZ677" s="788"/>
      <c r="BA677" s="788"/>
      <c r="BB677" s="789"/>
    </row>
    <row r="678" spans="1:54" ht="11.45" customHeight="1" x14ac:dyDescent="0.25">
      <c r="A678" s="678"/>
      <c r="B678" s="679"/>
      <c r="C678" s="679"/>
      <c r="D678" s="679"/>
      <c r="E678" s="679"/>
      <c r="F678" s="679"/>
      <c r="G678" s="679"/>
      <c r="H678" s="679"/>
      <c r="I678" s="679"/>
      <c r="J678" s="679"/>
      <c r="K678" s="679"/>
      <c r="L678" s="679"/>
      <c r="M678" s="679"/>
      <c r="N678" s="679"/>
      <c r="O678" s="679"/>
      <c r="P678" s="679"/>
      <c r="Q678" s="679"/>
      <c r="R678" s="679"/>
      <c r="S678" s="680"/>
      <c r="T678" s="678"/>
      <c r="U678" s="679"/>
      <c r="V678" s="679"/>
      <c r="W678" s="679"/>
      <c r="X678" s="679"/>
      <c r="Y678" s="679"/>
      <c r="Z678" s="679"/>
      <c r="AA678" s="679"/>
      <c r="AB678" s="679"/>
      <c r="AC678" s="679"/>
      <c r="AD678" s="679"/>
      <c r="AE678" s="679"/>
      <c r="AF678" s="680"/>
      <c r="AG678" s="784" t="s">
        <v>1557</v>
      </c>
      <c r="AH678" s="785"/>
      <c r="AI678" s="785"/>
      <c r="AJ678" s="785"/>
      <c r="AK678" s="785"/>
      <c r="AL678" s="785"/>
      <c r="AM678" s="785"/>
      <c r="AN678" s="785"/>
      <c r="AO678" s="785"/>
      <c r="AP678" s="785"/>
      <c r="AQ678" s="785"/>
      <c r="AR678" s="785"/>
      <c r="AS678" s="785"/>
      <c r="AT678" s="785"/>
      <c r="AU678" s="785"/>
      <c r="AV678" s="785"/>
      <c r="AW678" s="785"/>
      <c r="AX678" s="785"/>
      <c r="AY678" s="785"/>
      <c r="AZ678" s="785"/>
      <c r="BA678" s="785"/>
      <c r="BB678" s="786"/>
    </row>
    <row r="679" spans="1:54" ht="12.6" customHeight="1" x14ac:dyDescent="0.25">
      <c r="A679" s="963" t="s">
        <v>488</v>
      </c>
      <c r="B679" s="963"/>
      <c r="C679" s="963"/>
      <c r="D679" s="963"/>
      <c r="E679" s="963"/>
      <c r="F679" s="963"/>
      <c r="G679" s="963"/>
      <c r="H679" s="963"/>
      <c r="I679" s="963"/>
      <c r="J679" s="963"/>
      <c r="K679" s="963"/>
      <c r="L679" s="963"/>
      <c r="M679" s="963"/>
      <c r="N679" s="963"/>
      <c r="O679" s="963"/>
      <c r="P679" s="963"/>
      <c r="Q679" s="963"/>
      <c r="R679" s="963"/>
      <c r="S679" s="963"/>
      <c r="T679" s="963"/>
      <c r="U679" s="963"/>
      <c r="V679" s="963"/>
      <c r="W679" s="963"/>
      <c r="X679" s="963"/>
      <c r="Y679" s="963"/>
      <c r="Z679" s="963"/>
      <c r="AA679" s="963"/>
      <c r="AB679" s="963"/>
      <c r="AC679" s="963"/>
      <c r="AD679" s="963"/>
      <c r="AE679" s="963"/>
      <c r="AF679" s="963"/>
      <c r="AG679" s="963"/>
      <c r="AH679" s="963"/>
      <c r="AI679" s="963"/>
      <c r="AJ679" s="963"/>
      <c r="AK679" s="963"/>
      <c r="AL679" s="963"/>
      <c r="AM679" s="963"/>
      <c r="AN679" s="963"/>
      <c r="AO679" s="963"/>
      <c r="AP679" s="963"/>
      <c r="AQ679" s="963"/>
      <c r="AR679" s="963"/>
      <c r="AS679" s="963"/>
      <c r="AT679" s="963"/>
      <c r="AU679" s="963"/>
      <c r="AV679" s="963"/>
      <c r="AW679" s="963"/>
      <c r="AX679" s="963"/>
      <c r="AY679" s="963"/>
      <c r="AZ679" s="963"/>
      <c r="BA679" s="963"/>
      <c r="BB679" s="963"/>
    </row>
    <row r="680" spans="1:54" ht="12.6" customHeight="1" x14ac:dyDescent="0.25">
      <c r="A680" s="962" t="s">
        <v>1672</v>
      </c>
      <c r="B680" s="962"/>
      <c r="C680" s="962"/>
      <c r="D680" s="962"/>
      <c r="E680" s="962"/>
      <c r="F680" s="962"/>
      <c r="G680" s="962"/>
      <c r="H680" s="962"/>
      <c r="I680" s="962"/>
      <c r="J680" s="962"/>
      <c r="K680" s="962"/>
      <c r="L680" s="962"/>
      <c r="M680" s="962"/>
      <c r="N680" s="962"/>
      <c r="O680" s="962"/>
      <c r="P680" s="962"/>
      <c r="Q680" s="962"/>
      <c r="R680" s="962"/>
      <c r="S680" s="962"/>
      <c r="T680" s="854">
        <f>SUM('HL KNIHA VYPOC'!G110+'HL KNIHA VYPOC'!G111)</f>
        <v>21415.540000000125</v>
      </c>
      <c r="U680" s="854"/>
      <c r="V680" s="854"/>
      <c r="W680" s="854"/>
      <c r="X680" s="854"/>
      <c r="Y680" s="854"/>
      <c r="Z680" s="854"/>
      <c r="AA680" s="854"/>
      <c r="AB680" s="854"/>
      <c r="AC680" s="854"/>
      <c r="AD680" s="854"/>
      <c r="AE680" s="854"/>
      <c r="AF680" s="854"/>
      <c r="AG680" s="793">
        <f>SUM('HL KNIHA VYPOC'!K110+'HL KNIHA VYPOC'!K111)</f>
        <v>14676.43999999985</v>
      </c>
      <c r="AH680" s="794"/>
      <c r="AI680" s="794"/>
      <c r="AJ680" s="794"/>
      <c r="AK680" s="794"/>
      <c r="AL680" s="794"/>
      <c r="AM680" s="794"/>
      <c r="AN680" s="794"/>
      <c r="AO680" s="794"/>
      <c r="AP680" s="794"/>
      <c r="AQ680" s="794"/>
      <c r="AR680" s="794"/>
      <c r="AS680" s="794"/>
      <c r="AT680" s="794"/>
      <c r="AU680" s="794"/>
      <c r="AV680" s="794"/>
      <c r="AW680" s="794"/>
      <c r="AX680" s="794"/>
      <c r="AY680" s="794"/>
      <c r="AZ680" s="794"/>
      <c r="BA680" s="794"/>
      <c r="BB680" s="795"/>
    </row>
    <row r="681" spans="1:54" ht="12.6" customHeight="1" x14ac:dyDescent="0.25">
      <c r="A681" s="964" t="s">
        <v>124</v>
      </c>
      <c r="B681" s="965"/>
      <c r="C681" s="965"/>
      <c r="D681" s="965"/>
      <c r="E681" s="965"/>
      <c r="F681" s="965"/>
      <c r="G681" s="965"/>
      <c r="H681" s="965"/>
      <c r="I681" s="965"/>
      <c r="J681" s="965"/>
      <c r="K681" s="965"/>
      <c r="L681" s="965"/>
      <c r="M681" s="965"/>
      <c r="N681" s="965"/>
      <c r="O681" s="965"/>
      <c r="P681" s="965"/>
      <c r="Q681" s="965"/>
      <c r="R681" s="965"/>
      <c r="S681" s="966"/>
      <c r="T681" s="854">
        <f>SUM('HL KNIHA VYPOC'!G113)</f>
        <v>5673628.4199999981</v>
      </c>
      <c r="U681" s="854"/>
      <c r="V681" s="854"/>
      <c r="W681" s="854"/>
      <c r="X681" s="854"/>
      <c r="Y681" s="854"/>
      <c r="Z681" s="854"/>
      <c r="AA681" s="854"/>
      <c r="AB681" s="854"/>
      <c r="AC681" s="854"/>
      <c r="AD681" s="854"/>
      <c r="AE681" s="854"/>
      <c r="AF681" s="854"/>
      <c r="AG681" s="793">
        <v>6745360</v>
      </c>
      <c r="AH681" s="794"/>
      <c r="AI681" s="794"/>
      <c r="AJ681" s="794"/>
      <c r="AK681" s="794"/>
      <c r="AL681" s="794"/>
      <c r="AM681" s="794"/>
      <c r="AN681" s="794"/>
      <c r="AO681" s="794"/>
      <c r="AP681" s="794"/>
      <c r="AQ681" s="794"/>
      <c r="AR681" s="794"/>
      <c r="AS681" s="794"/>
      <c r="AT681" s="794"/>
      <c r="AU681" s="794"/>
      <c r="AV681" s="794"/>
      <c r="AW681" s="794"/>
      <c r="AX681" s="794"/>
      <c r="AY681" s="794"/>
      <c r="AZ681" s="794"/>
      <c r="BA681" s="794"/>
      <c r="BB681" s="795"/>
    </row>
    <row r="682" spans="1:54" ht="12.6" customHeight="1" x14ac:dyDescent="0.25">
      <c r="A682" s="963" t="s">
        <v>141</v>
      </c>
      <c r="B682" s="963"/>
      <c r="C682" s="963"/>
      <c r="D682" s="963"/>
      <c r="E682" s="963"/>
      <c r="F682" s="963"/>
      <c r="G682" s="963"/>
      <c r="H682" s="963"/>
      <c r="I682" s="963"/>
      <c r="J682" s="963"/>
      <c r="K682" s="963"/>
      <c r="L682" s="963"/>
      <c r="M682" s="963"/>
      <c r="N682" s="963"/>
      <c r="O682" s="963"/>
      <c r="P682" s="963"/>
      <c r="Q682" s="963"/>
      <c r="R682" s="963"/>
      <c r="S682" s="963"/>
      <c r="T682" s="963"/>
      <c r="U682" s="963"/>
      <c r="V682" s="963"/>
      <c r="W682" s="963"/>
      <c r="X682" s="963"/>
      <c r="Y682" s="963"/>
      <c r="Z682" s="963"/>
      <c r="AA682" s="963"/>
      <c r="AB682" s="963"/>
      <c r="AC682" s="963"/>
      <c r="AD682" s="963"/>
      <c r="AE682" s="963"/>
      <c r="AF682" s="963"/>
      <c r="AG682" s="963"/>
      <c r="AH682" s="963"/>
      <c r="AI682" s="963"/>
      <c r="AJ682" s="963"/>
      <c r="AK682" s="963"/>
      <c r="AL682" s="963"/>
      <c r="AM682" s="963"/>
      <c r="AN682" s="963"/>
      <c r="AO682" s="963"/>
      <c r="AP682" s="963"/>
      <c r="AQ682" s="963"/>
      <c r="AR682" s="963"/>
      <c r="AS682" s="963"/>
      <c r="AT682" s="963"/>
      <c r="AU682" s="963"/>
      <c r="AV682" s="963"/>
      <c r="AW682" s="963"/>
      <c r="AX682" s="963"/>
      <c r="AY682" s="963"/>
      <c r="AZ682" s="963"/>
      <c r="BA682" s="963"/>
      <c r="BB682" s="963"/>
    </row>
    <row r="683" spans="1:54" ht="12.6" customHeight="1" x14ac:dyDescent="0.25">
      <c r="A683" s="603" t="s">
        <v>2133</v>
      </c>
      <c r="B683" s="604"/>
      <c r="C683" s="604"/>
      <c r="D683" s="604"/>
      <c r="E683" s="604"/>
      <c r="F683" s="604"/>
      <c r="G683" s="604"/>
      <c r="H683" s="604"/>
      <c r="I683" s="604"/>
      <c r="J683" s="604"/>
      <c r="K683" s="604"/>
      <c r="L683" s="604"/>
      <c r="M683" s="604"/>
      <c r="N683" s="604"/>
      <c r="O683" s="604"/>
      <c r="P683" s="604"/>
      <c r="Q683" s="604"/>
      <c r="R683" s="604"/>
      <c r="S683" s="605"/>
      <c r="T683" s="798">
        <f>SUM(ANALYTIKAVUJ!$C$57+ANALYTIKAVUJ!$C$61+ANALYTIKAVUJ!$C$65+ANALYTIKAVUJ!$C$69-ANALYTIKAVUJ!$C$73)</f>
        <v>0</v>
      </c>
      <c r="U683" s="917"/>
      <c r="V683" s="917"/>
      <c r="W683" s="917"/>
      <c r="X683" s="917"/>
      <c r="Y683" s="917"/>
      <c r="Z683" s="917"/>
      <c r="AA683" s="917"/>
      <c r="AB683" s="917"/>
      <c r="AC683" s="917"/>
      <c r="AD683" s="917"/>
      <c r="AE683" s="917"/>
      <c r="AF683" s="917"/>
      <c r="AG683" s="793">
        <f>SUM(ANALYTIKAVUJ!$D$57+ANALYTIKAVUJ!$D$61+ANALYTIKAVUJ!$D$65+ANALYTIKAVUJ!$D$69-ANALYTIKAVUJ!$D$73)</f>
        <v>0</v>
      </c>
      <c r="AH683" s="794"/>
      <c r="AI683" s="794"/>
      <c r="AJ683" s="794"/>
      <c r="AK683" s="794"/>
      <c r="AL683" s="794"/>
      <c r="AM683" s="794"/>
      <c r="AN683" s="794"/>
      <c r="AO683" s="794"/>
      <c r="AP683" s="794"/>
      <c r="AQ683" s="794"/>
      <c r="AR683" s="794"/>
      <c r="AS683" s="794"/>
      <c r="AT683" s="794"/>
      <c r="AU683" s="794"/>
      <c r="AV683" s="794"/>
      <c r="AW683" s="794"/>
      <c r="AX683" s="794"/>
      <c r="AY683" s="794"/>
      <c r="AZ683" s="794"/>
      <c r="BA683" s="794"/>
      <c r="BB683" s="795"/>
    </row>
    <row r="684" spans="1:54" ht="12.6" customHeight="1" x14ac:dyDescent="0.25">
      <c r="A684" s="972" t="s">
        <v>2134</v>
      </c>
      <c r="B684" s="973"/>
      <c r="C684" s="973"/>
      <c r="D684" s="973"/>
      <c r="E684" s="973"/>
      <c r="F684" s="973"/>
      <c r="G684" s="973"/>
      <c r="H684" s="973"/>
      <c r="I684" s="973"/>
      <c r="J684" s="973"/>
      <c r="K684" s="973"/>
      <c r="L684" s="973"/>
      <c r="M684" s="973"/>
      <c r="N684" s="973"/>
      <c r="O684" s="973"/>
      <c r="P684" s="973"/>
      <c r="Q684" s="973"/>
      <c r="R684" s="973"/>
      <c r="S684" s="974"/>
      <c r="T684" s="795">
        <f>SUM(ANALYTIKAVUJ!$C$58+ANALYTIKAVUJ!$C$62+ANALYTIKAVUJ!$C$66+ANALYTIKAVUJ!$C$70-ANALYTIKAVUJ!$C$74)</f>
        <v>0</v>
      </c>
      <c r="U684" s="854"/>
      <c r="V684" s="854"/>
      <c r="W684" s="854"/>
      <c r="X684" s="854"/>
      <c r="Y684" s="854"/>
      <c r="Z684" s="854"/>
      <c r="AA684" s="854"/>
      <c r="AB684" s="854"/>
      <c r="AC684" s="854"/>
      <c r="AD684" s="854"/>
      <c r="AE684" s="854"/>
      <c r="AF684" s="854"/>
      <c r="AG684" s="793">
        <f>SUM(ANALYTIKAVUJ!$D$58+ANALYTIKAVUJ!$D$62+ANALYTIKAVUJ!$D$66+ANALYTIKAVUJ!$D$70-ANALYTIKAVUJ!$D$74)</f>
        <v>0</v>
      </c>
      <c r="AH684" s="794"/>
      <c r="AI684" s="794"/>
      <c r="AJ684" s="794"/>
      <c r="AK684" s="794"/>
      <c r="AL684" s="794"/>
      <c r="AM684" s="794"/>
      <c r="AN684" s="794"/>
      <c r="AO684" s="794"/>
      <c r="AP684" s="794"/>
      <c r="AQ684" s="794"/>
      <c r="AR684" s="794"/>
      <c r="AS684" s="794"/>
      <c r="AT684" s="794"/>
      <c r="AU684" s="794"/>
      <c r="AV684" s="794"/>
      <c r="AW684" s="794"/>
      <c r="AX684" s="794"/>
      <c r="AY684" s="794"/>
      <c r="AZ684" s="794"/>
      <c r="BA684" s="794"/>
      <c r="BB684" s="795"/>
    </row>
    <row r="685" spans="1:54" ht="12.6" customHeight="1" x14ac:dyDescent="0.25">
      <c r="A685" s="964" t="s">
        <v>145</v>
      </c>
      <c r="B685" s="965"/>
      <c r="C685" s="965"/>
      <c r="D685" s="965"/>
      <c r="E685" s="965"/>
      <c r="F685" s="965"/>
      <c r="G685" s="965"/>
      <c r="H685" s="965"/>
      <c r="I685" s="965"/>
      <c r="J685" s="965"/>
      <c r="K685" s="965"/>
      <c r="L685" s="965"/>
      <c r="M685" s="965"/>
      <c r="N685" s="965"/>
      <c r="O685" s="965"/>
      <c r="P685" s="965"/>
      <c r="Q685" s="965"/>
      <c r="R685" s="965"/>
      <c r="S685" s="966"/>
      <c r="T685" s="795">
        <f>SUM('HL KNIHA VYPOC'!$G$126)</f>
        <v>0</v>
      </c>
      <c r="U685" s="854"/>
      <c r="V685" s="854"/>
      <c r="W685" s="854"/>
      <c r="X685" s="854"/>
      <c r="Y685" s="854"/>
      <c r="Z685" s="854"/>
      <c r="AA685" s="854"/>
      <c r="AB685" s="854"/>
      <c r="AC685" s="854"/>
      <c r="AD685" s="854"/>
      <c r="AE685" s="854"/>
      <c r="AF685" s="854"/>
      <c r="AG685" s="793">
        <f>SUM('HL KNIHA VYPOC'!$K$126)</f>
        <v>0</v>
      </c>
      <c r="AH685" s="794"/>
      <c r="AI685" s="794"/>
      <c r="AJ685" s="794"/>
      <c r="AK685" s="794"/>
      <c r="AL685" s="794"/>
      <c r="AM685" s="794"/>
      <c r="AN685" s="794"/>
      <c r="AO685" s="794"/>
      <c r="AP685" s="794"/>
      <c r="AQ685" s="794"/>
      <c r="AR685" s="794"/>
      <c r="AS685" s="794"/>
      <c r="AT685" s="794"/>
      <c r="AU685" s="794"/>
      <c r="AV685" s="794"/>
      <c r="AW685" s="794"/>
      <c r="AX685" s="794"/>
      <c r="AY685" s="794"/>
      <c r="AZ685" s="794"/>
      <c r="BA685" s="794"/>
      <c r="BB685" s="795"/>
    </row>
    <row r="686" spans="1:54" ht="12.6" customHeight="1" x14ac:dyDescent="0.25">
      <c r="A686" s="597" t="s">
        <v>2135</v>
      </c>
      <c r="B686" s="598"/>
      <c r="C686" s="598"/>
      <c r="D686" s="598"/>
      <c r="E686" s="598"/>
      <c r="F686" s="598"/>
      <c r="G686" s="598"/>
      <c r="H686" s="598"/>
      <c r="I686" s="598"/>
      <c r="J686" s="598"/>
      <c r="K686" s="598"/>
      <c r="L686" s="598"/>
      <c r="M686" s="598"/>
      <c r="N686" s="598"/>
      <c r="O686" s="598"/>
      <c r="P686" s="598"/>
      <c r="Q686" s="598"/>
      <c r="R686" s="598"/>
      <c r="S686" s="599"/>
      <c r="T686" s="795">
        <f>SUM('HL KNIHA VYPOC'!$G$131+ANALYTIKAVUJ!$K$94-ANALYTIKAVUJ!$C$75)</f>
        <v>0</v>
      </c>
      <c r="U686" s="854"/>
      <c r="V686" s="854"/>
      <c r="W686" s="854"/>
      <c r="X686" s="854"/>
      <c r="Y686" s="854"/>
      <c r="Z686" s="854"/>
      <c r="AA686" s="854"/>
      <c r="AB686" s="854"/>
      <c r="AC686" s="854"/>
      <c r="AD686" s="854"/>
      <c r="AE686" s="854"/>
      <c r="AF686" s="854"/>
      <c r="AG686" s="793">
        <f>SUM('HL KNIHA VYPOC'!$K$131+ANALYTIKAVUJ!$L$94-ANALYTIKAVUJ!$D$75)</f>
        <v>0</v>
      </c>
      <c r="AH686" s="794"/>
      <c r="AI686" s="794"/>
      <c r="AJ686" s="794"/>
      <c r="AK686" s="794"/>
      <c r="AL686" s="794"/>
      <c r="AM686" s="794"/>
      <c r="AN686" s="794"/>
      <c r="AO686" s="794"/>
      <c r="AP686" s="794"/>
      <c r="AQ686" s="794"/>
      <c r="AR686" s="794"/>
      <c r="AS686" s="794"/>
      <c r="AT686" s="794"/>
      <c r="AU686" s="794"/>
      <c r="AV686" s="794"/>
      <c r="AW686" s="794"/>
      <c r="AX686" s="794"/>
      <c r="AY686" s="794"/>
      <c r="AZ686" s="794"/>
      <c r="BA686" s="794"/>
      <c r="BB686" s="795"/>
    </row>
    <row r="687" spans="1:54" ht="12.6" customHeight="1" x14ac:dyDescent="0.25">
      <c r="A687" s="597" t="s">
        <v>479</v>
      </c>
      <c r="B687" s="598"/>
      <c r="C687" s="598"/>
      <c r="D687" s="598"/>
      <c r="E687" s="598"/>
      <c r="F687" s="598"/>
      <c r="G687" s="598"/>
      <c r="H687" s="598"/>
      <c r="I687" s="598"/>
      <c r="J687" s="598"/>
      <c r="K687" s="598"/>
      <c r="L687" s="598"/>
      <c r="M687" s="598"/>
      <c r="N687" s="598"/>
      <c r="O687" s="598"/>
      <c r="P687" s="598"/>
      <c r="Q687" s="598"/>
      <c r="R687" s="598"/>
      <c r="S687" s="599"/>
      <c r="T687" s="795">
        <f>SUM(T680+T681+T683+T684+T685+T686)</f>
        <v>5695043.9599999981</v>
      </c>
      <c r="U687" s="854"/>
      <c r="V687" s="854"/>
      <c r="W687" s="854"/>
      <c r="X687" s="854"/>
      <c r="Y687" s="854"/>
      <c r="Z687" s="854"/>
      <c r="AA687" s="854"/>
      <c r="AB687" s="854"/>
      <c r="AC687" s="854"/>
      <c r="AD687" s="854"/>
      <c r="AE687" s="854"/>
      <c r="AF687" s="854"/>
      <c r="AG687" s="793">
        <f>SUM(AG680+AG681+AG683+AG684+AG685+AG686)</f>
        <v>6760036.4399999995</v>
      </c>
      <c r="AH687" s="794"/>
      <c r="AI687" s="794"/>
      <c r="AJ687" s="794"/>
      <c r="AK687" s="794"/>
      <c r="AL687" s="794"/>
      <c r="AM687" s="794"/>
      <c r="AN687" s="794"/>
      <c r="AO687" s="794"/>
      <c r="AP687" s="794"/>
      <c r="AQ687" s="794"/>
      <c r="AR687" s="794"/>
      <c r="AS687" s="794"/>
      <c r="AT687" s="794"/>
      <c r="AU687" s="794"/>
      <c r="AV687" s="794"/>
      <c r="AW687" s="794"/>
      <c r="AX687" s="794"/>
      <c r="AY687" s="794"/>
      <c r="AZ687" s="794"/>
      <c r="BA687" s="794"/>
      <c r="BB687" s="795"/>
    </row>
    <row r="688" spans="1:54" ht="12.6" customHeight="1" x14ac:dyDescent="0.25">
      <c r="A688" s="449" t="s">
        <v>480</v>
      </c>
    </row>
    <row r="689" spans="1:54" ht="11.45" customHeight="1" x14ac:dyDescent="0.25">
      <c r="A689" s="624"/>
      <c r="B689" s="625"/>
      <c r="C689" s="625"/>
      <c r="D689" s="625"/>
      <c r="E689" s="625"/>
      <c r="F689" s="625"/>
      <c r="G689" s="625"/>
      <c r="H689" s="625"/>
      <c r="I689" s="625"/>
      <c r="J689" s="625"/>
      <c r="K689" s="625"/>
      <c r="L689" s="625"/>
      <c r="M689" s="640"/>
      <c r="N689" s="940" t="s">
        <v>799</v>
      </c>
      <c r="O689" s="941"/>
      <c r="P689" s="941"/>
      <c r="Q689" s="941"/>
      <c r="R689" s="941"/>
      <c r="S689" s="941"/>
      <c r="T689" s="941"/>
      <c r="U689" s="941"/>
      <c r="V689" s="941"/>
      <c r="W689" s="941"/>
      <c r="X689" s="941"/>
      <c r="Y689" s="941"/>
      <c r="Z689" s="941"/>
      <c r="AA689" s="941"/>
      <c r="AB689" s="941"/>
      <c r="AC689" s="941"/>
      <c r="AD689" s="941"/>
      <c r="AE689" s="941"/>
      <c r="AF689" s="941"/>
      <c r="AG689" s="941"/>
      <c r="AH689" s="941"/>
      <c r="AI689" s="941"/>
      <c r="AJ689" s="941"/>
      <c r="AK689" s="941"/>
      <c r="AL689" s="941"/>
      <c r="AM689" s="941"/>
      <c r="AN689" s="941"/>
      <c r="AO689" s="941"/>
      <c r="AP689" s="941"/>
      <c r="AQ689" s="941"/>
      <c r="AR689" s="941"/>
      <c r="AS689" s="941"/>
      <c r="AT689" s="941"/>
      <c r="AU689" s="941"/>
      <c r="AV689" s="941"/>
      <c r="AW689" s="941"/>
      <c r="AX689" s="941"/>
      <c r="AY689" s="941"/>
      <c r="AZ689" s="941"/>
      <c r="BA689" s="941"/>
      <c r="BB689" s="942"/>
    </row>
    <row r="690" spans="1:54" ht="11.1" customHeight="1" x14ac:dyDescent="0.25">
      <c r="A690" s="626"/>
      <c r="B690" s="627"/>
      <c r="C690" s="627"/>
      <c r="D690" s="627"/>
      <c r="E690" s="627"/>
      <c r="F690" s="627"/>
      <c r="G690" s="627"/>
      <c r="H690" s="627"/>
      <c r="I690" s="627"/>
      <c r="J690" s="627"/>
      <c r="K690" s="627"/>
      <c r="L690" s="627"/>
      <c r="M690" s="641"/>
      <c r="N690" s="790" t="s">
        <v>1671</v>
      </c>
      <c r="O690" s="791"/>
      <c r="P690" s="791"/>
      <c r="Q690" s="791"/>
      <c r="R690" s="791"/>
      <c r="S690" s="792"/>
      <c r="T690" s="624"/>
      <c r="U690" s="625"/>
      <c r="V690" s="625"/>
      <c r="W690" s="625"/>
      <c r="X690" s="625"/>
      <c r="Y690" s="625"/>
      <c r="Z690" s="640"/>
      <c r="AA690" s="624"/>
      <c r="AB690" s="625"/>
      <c r="AC690" s="625"/>
      <c r="AD690" s="625"/>
      <c r="AE690" s="625"/>
      <c r="AF690" s="625"/>
      <c r="AG690" s="640"/>
      <c r="AH690" s="790"/>
      <c r="AI690" s="791"/>
      <c r="AJ690" s="791"/>
      <c r="AK690" s="791"/>
      <c r="AL690" s="791"/>
      <c r="AM690" s="791"/>
      <c r="AN690" s="791"/>
      <c r="AO690" s="791"/>
      <c r="AP690" s="792"/>
      <c r="AQ690" s="790" t="s">
        <v>505</v>
      </c>
      <c r="AR690" s="791"/>
      <c r="AS690" s="791"/>
      <c r="AT690" s="791"/>
      <c r="AU690" s="791"/>
      <c r="AV690" s="791"/>
      <c r="AW690" s="791"/>
      <c r="AX690" s="791"/>
      <c r="AY690" s="791"/>
      <c r="AZ690" s="791"/>
      <c r="BA690" s="791"/>
      <c r="BB690" s="792"/>
    </row>
    <row r="691" spans="1:54" ht="11.1" customHeight="1" x14ac:dyDescent="0.25">
      <c r="A691" s="787" t="s">
        <v>141</v>
      </c>
      <c r="B691" s="788"/>
      <c r="C691" s="788"/>
      <c r="D691" s="788"/>
      <c r="E691" s="788"/>
      <c r="F691" s="788"/>
      <c r="G691" s="788"/>
      <c r="H691" s="788"/>
      <c r="I691" s="788"/>
      <c r="J691" s="788"/>
      <c r="K691" s="788"/>
      <c r="L691" s="788"/>
      <c r="M691" s="789"/>
      <c r="N691" s="787" t="s">
        <v>1665</v>
      </c>
      <c r="O691" s="788"/>
      <c r="P691" s="788"/>
      <c r="Q691" s="788"/>
      <c r="R691" s="788"/>
      <c r="S691" s="789"/>
      <c r="T691" s="787" t="s">
        <v>511</v>
      </c>
      <c r="U691" s="788"/>
      <c r="V691" s="788"/>
      <c r="W691" s="788"/>
      <c r="X691" s="788"/>
      <c r="Y691" s="788"/>
      <c r="Z691" s="789"/>
      <c r="AA691" s="787" t="s">
        <v>510</v>
      </c>
      <c r="AB691" s="788"/>
      <c r="AC691" s="788"/>
      <c r="AD691" s="788"/>
      <c r="AE691" s="788"/>
      <c r="AF691" s="788"/>
      <c r="AG691" s="789"/>
      <c r="AH691" s="787" t="s">
        <v>573</v>
      </c>
      <c r="AI691" s="788"/>
      <c r="AJ691" s="788"/>
      <c r="AK691" s="788"/>
      <c r="AL691" s="788"/>
      <c r="AM691" s="788"/>
      <c r="AN691" s="788"/>
      <c r="AO691" s="788"/>
      <c r="AP691" s="789"/>
      <c r="AQ691" s="787" t="s">
        <v>1520</v>
      </c>
      <c r="AR691" s="788"/>
      <c r="AS691" s="788"/>
      <c r="AT691" s="788"/>
      <c r="AU691" s="788"/>
      <c r="AV691" s="788"/>
      <c r="AW691" s="788"/>
      <c r="AX691" s="788"/>
      <c r="AY691" s="788"/>
      <c r="AZ691" s="788"/>
      <c r="BA691" s="788"/>
      <c r="BB691" s="789"/>
    </row>
    <row r="692" spans="1:54" ht="11.1" customHeight="1" x14ac:dyDescent="0.25">
      <c r="A692" s="626"/>
      <c r="B692" s="627"/>
      <c r="C692" s="627"/>
      <c r="D692" s="627"/>
      <c r="E692" s="627"/>
      <c r="F692" s="627"/>
      <c r="G692" s="627"/>
      <c r="H692" s="627"/>
      <c r="I692" s="627"/>
      <c r="J692" s="627"/>
      <c r="K692" s="627"/>
      <c r="L692" s="627"/>
      <c r="M692" s="641"/>
      <c r="N692" s="787" t="s">
        <v>1520</v>
      </c>
      <c r="O692" s="788"/>
      <c r="P692" s="788"/>
      <c r="Q692" s="788"/>
      <c r="R692" s="788"/>
      <c r="S692" s="789"/>
      <c r="T692" s="787"/>
      <c r="U692" s="788"/>
      <c r="V692" s="788"/>
      <c r="W692" s="788"/>
      <c r="X692" s="788"/>
      <c r="Y692" s="788"/>
      <c r="Z692" s="789"/>
      <c r="AA692" s="787"/>
      <c r="AB692" s="788"/>
      <c r="AC692" s="788"/>
      <c r="AD692" s="788"/>
      <c r="AE692" s="788"/>
      <c r="AF692" s="788"/>
      <c r="AG692" s="789"/>
      <c r="AH692" s="787"/>
      <c r="AI692" s="788"/>
      <c r="AJ692" s="788"/>
      <c r="AK692" s="788"/>
      <c r="AL692" s="788"/>
      <c r="AM692" s="788"/>
      <c r="AN692" s="788"/>
      <c r="AO692" s="788"/>
      <c r="AP692" s="789"/>
      <c r="AQ692" s="787" t="s">
        <v>1519</v>
      </c>
      <c r="AR692" s="788"/>
      <c r="AS692" s="788"/>
      <c r="AT692" s="788"/>
      <c r="AU692" s="788"/>
      <c r="AV692" s="788"/>
      <c r="AW692" s="788"/>
      <c r="AX692" s="788"/>
      <c r="AY692" s="788"/>
      <c r="AZ692" s="788"/>
      <c r="BA692" s="788"/>
      <c r="BB692" s="789"/>
    </row>
    <row r="693" spans="1:54" ht="11.1" customHeight="1" x14ac:dyDescent="0.25">
      <c r="A693" s="626"/>
      <c r="B693" s="627"/>
      <c r="C693" s="627"/>
      <c r="D693" s="627"/>
      <c r="E693" s="627"/>
      <c r="F693" s="627"/>
      <c r="G693" s="627"/>
      <c r="H693" s="627"/>
      <c r="I693" s="627"/>
      <c r="J693" s="627"/>
      <c r="K693" s="627"/>
      <c r="L693" s="627"/>
      <c r="M693" s="641"/>
      <c r="N693" s="787" t="s">
        <v>1519</v>
      </c>
      <c r="O693" s="788"/>
      <c r="P693" s="788"/>
      <c r="Q693" s="788"/>
      <c r="R693" s="788"/>
      <c r="S693" s="789"/>
      <c r="T693" s="626"/>
      <c r="U693" s="627"/>
      <c r="V693" s="627"/>
      <c r="W693" s="627"/>
      <c r="X693" s="627"/>
      <c r="Y693" s="627"/>
      <c r="Z693" s="641"/>
      <c r="AA693" s="626"/>
      <c r="AB693" s="627"/>
      <c r="AC693" s="627"/>
      <c r="AD693" s="627"/>
      <c r="AE693" s="627"/>
      <c r="AF693" s="627"/>
      <c r="AG693" s="641"/>
      <c r="AH693" s="787"/>
      <c r="AI693" s="788"/>
      <c r="AJ693" s="788"/>
      <c r="AK693" s="788"/>
      <c r="AL693" s="788"/>
      <c r="AM693" s="788"/>
      <c r="AN693" s="788"/>
      <c r="AO693" s="788"/>
      <c r="AP693" s="789"/>
      <c r="AQ693" s="787"/>
      <c r="AR693" s="788"/>
      <c r="AS693" s="788"/>
      <c r="AT693" s="788"/>
      <c r="AU693" s="788"/>
      <c r="AV693" s="788"/>
      <c r="AW693" s="788"/>
      <c r="AX693" s="788"/>
      <c r="AY693" s="788"/>
      <c r="AZ693" s="788"/>
      <c r="BA693" s="788"/>
      <c r="BB693" s="789"/>
    </row>
    <row r="694" spans="1:54" ht="11.1" customHeight="1" x14ac:dyDescent="0.25">
      <c r="A694" s="784" t="s">
        <v>800</v>
      </c>
      <c r="B694" s="785"/>
      <c r="C694" s="785"/>
      <c r="D694" s="785"/>
      <c r="E694" s="785"/>
      <c r="F694" s="785"/>
      <c r="G694" s="785"/>
      <c r="H694" s="785"/>
      <c r="I694" s="785"/>
      <c r="J694" s="785"/>
      <c r="K694" s="785"/>
      <c r="L694" s="785"/>
      <c r="M694" s="786"/>
      <c r="N694" s="784" t="s">
        <v>801</v>
      </c>
      <c r="O694" s="785"/>
      <c r="P694" s="785"/>
      <c r="Q694" s="785"/>
      <c r="R694" s="785"/>
      <c r="S694" s="786"/>
      <c r="T694" s="784" t="s">
        <v>802</v>
      </c>
      <c r="U694" s="785"/>
      <c r="V694" s="785"/>
      <c r="W694" s="785"/>
      <c r="X694" s="785"/>
      <c r="Y694" s="785"/>
      <c r="Z694" s="786"/>
      <c r="AA694" s="784" t="s">
        <v>477</v>
      </c>
      <c r="AB694" s="785"/>
      <c r="AC694" s="785"/>
      <c r="AD694" s="785"/>
      <c r="AE694" s="785"/>
      <c r="AF694" s="785"/>
      <c r="AG694" s="786"/>
      <c r="AH694" s="784" t="s">
        <v>478</v>
      </c>
      <c r="AI694" s="785"/>
      <c r="AJ694" s="785"/>
      <c r="AK694" s="785"/>
      <c r="AL694" s="785"/>
      <c r="AM694" s="785"/>
      <c r="AN694" s="785"/>
      <c r="AO694" s="785"/>
      <c r="AP694" s="786"/>
      <c r="AQ694" s="784" t="s">
        <v>481</v>
      </c>
      <c r="AR694" s="785"/>
      <c r="AS694" s="785"/>
      <c r="AT694" s="785"/>
      <c r="AU694" s="785"/>
      <c r="AV694" s="785"/>
      <c r="AW694" s="785"/>
      <c r="AX694" s="785"/>
      <c r="AY694" s="785"/>
      <c r="AZ694" s="785"/>
      <c r="BA694" s="785"/>
      <c r="BB694" s="786"/>
    </row>
    <row r="695" spans="1:54" ht="12.6" customHeight="1" x14ac:dyDescent="0.25">
      <c r="A695" s="670" t="s">
        <v>488</v>
      </c>
      <c r="B695" s="598"/>
      <c r="C695" s="598"/>
      <c r="D695" s="598"/>
      <c r="E695" s="598"/>
      <c r="F695" s="598"/>
      <c r="G695" s="598"/>
      <c r="H695" s="598"/>
      <c r="I695" s="598"/>
      <c r="J695" s="598"/>
      <c r="K695" s="598"/>
      <c r="L695" s="598"/>
      <c r="M695" s="599"/>
      <c r="N695" s="795">
        <f>SUM('HL KNIHA VYPOC'!D785+'HL KNIHA VYPOC'!D786)</f>
        <v>0</v>
      </c>
      <c r="O695" s="854"/>
      <c r="P695" s="854"/>
      <c r="Q695" s="854"/>
      <c r="R695" s="854"/>
      <c r="S695" s="854"/>
      <c r="T695" s="854"/>
      <c r="U695" s="854"/>
      <c r="V695" s="854"/>
      <c r="W695" s="854"/>
      <c r="X695" s="854"/>
      <c r="Y695" s="854"/>
      <c r="Z695" s="854"/>
      <c r="AA695" s="854"/>
      <c r="AB695" s="854"/>
      <c r="AC695" s="854"/>
      <c r="AD695" s="854"/>
      <c r="AE695" s="854"/>
      <c r="AF695" s="854"/>
      <c r="AG695" s="854"/>
      <c r="AH695" s="854"/>
      <c r="AI695" s="854"/>
      <c r="AJ695" s="854"/>
      <c r="AK695" s="854"/>
      <c r="AL695" s="854"/>
      <c r="AM695" s="854"/>
      <c r="AN695" s="854"/>
      <c r="AO695" s="854"/>
      <c r="AP695" s="854"/>
      <c r="AQ695" s="793">
        <f>SUM(N695+T695-AA695+AH695)</f>
        <v>0</v>
      </c>
      <c r="AR695" s="794"/>
      <c r="AS695" s="794"/>
      <c r="AT695" s="794"/>
      <c r="AU695" s="794"/>
      <c r="AV695" s="794"/>
      <c r="AW695" s="794"/>
      <c r="AX695" s="794"/>
      <c r="AY695" s="794"/>
      <c r="AZ695" s="794"/>
      <c r="BA695" s="794"/>
      <c r="BB695" s="794"/>
    </row>
    <row r="696" spans="1:54" ht="12.6" customHeight="1" x14ac:dyDescent="0.25">
      <c r="A696" s="597" t="s">
        <v>1672</v>
      </c>
      <c r="B696" s="598"/>
      <c r="C696" s="598"/>
      <c r="D696" s="598"/>
      <c r="E696" s="598"/>
      <c r="F696" s="598"/>
      <c r="G696" s="598"/>
      <c r="H696" s="598"/>
      <c r="I696" s="598"/>
      <c r="J696" s="598"/>
      <c r="K696" s="598"/>
      <c r="L696" s="598"/>
      <c r="M696" s="599"/>
      <c r="N696" s="801">
        <f>SUM('HL KNIHA VYPOC'!D110+'HL KNIHA VYPOC'!D11)</f>
        <v>10691.34</v>
      </c>
      <c r="O696" s="859"/>
      <c r="P696" s="859"/>
      <c r="Q696" s="859"/>
      <c r="R696" s="859"/>
      <c r="S696" s="859"/>
      <c r="T696" s="859">
        <f>SUM('HL KNIHA VYPOC'!E110+'HL KNIHA VYPOC'!E11)</f>
        <v>2148131.9500000002</v>
      </c>
      <c r="U696" s="859"/>
      <c r="V696" s="859"/>
      <c r="W696" s="859"/>
      <c r="X696" s="859"/>
      <c r="Y696" s="859"/>
      <c r="Z696" s="859"/>
      <c r="AA696" s="859">
        <f>SUM('HL KNIHA VYPOC'!F110+'HL KNIHA VYPOC'!F111)</f>
        <v>2189090.4499999997</v>
      </c>
      <c r="AB696" s="859"/>
      <c r="AC696" s="859"/>
      <c r="AD696" s="859"/>
      <c r="AE696" s="859"/>
      <c r="AF696" s="859"/>
      <c r="AG696" s="859"/>
      <c r="AH696" s="854"/>
      <c r="AI696" s="854"/>
      <c r="AJ696" s="854"/>
      <c r="AK696" s="854"/>
      <c r="AL696" s="854"/>
      <c r="AM696" s="854"/>
      <c r="AN696" s="854"/>
      <c r="AO696" s="854"/>
      <c r="AP696" s="854"/>
      <c r="AQ696" s="793">
        <f>SUM(N696+T696-AA696+AH696)</f>
        <v>-30267.159999999683</v>
      </c>
      <c r="AR696" s="794"/>
      <c r="AS696" s="794"/>
      <c r="AT696" s="794"/>
      <c r="AU696" s="794"/>
      <c r="AV696" s="794"/>
      <c r="AW696" s="794"/>
      <c r="AX696" s="794"/>
      <c r="AY696" s="794"/>
      <c r="AZ696" s="794"/>
      <c r="BA696" s="794"/>
      <c r="BB696" s="794"/>
    </row>
    <row r="697" spans="1:54" ht="12.6" customHeight="1" x14ac:dyDescent="0.25">
      <c r="A697" s="597" t="s">
        <v>124</v>
      </c>
      <c r="B697" s="598"/>
      <c r="C697" s="598"/>
      <c r="D697" s="598"/>
      <c r="E697" s="598"/>
      <c r="F697" s="598"/>
      <c r="G697" s="598"/>
      <c r="H697" s="598"/>
      <c r="I697" s="598"/>
      <c r="J697" s="598"/>
      <c r="K697" s="598"/>
      <c r="L697" s="598"/>
      <c r="M697" s="599"/>
      <c r="N697" s="801">
        <f>SUM('HL KNIHA VYPOC'!D114+'HL KNIHA VYPOC'!D134)</f>
        <v>6747825.6600000001</v>
      </c>
      <c r="O697" s="859"/>
      <c r="P697" s="859"/>
      <c r="Q697" s="859"/>
      <c r="R697" s="859"/>
      <c r="S697" s="859"/>
      <c r="T697" s="859">
        <f>SUM('HL KNIHA VYPOC'!E114+'HL KNIHA VYPOC'!E134)</f>
        <v>17327469.93</v>
      </c>
      <c r="U697" s="859"/>
      <c r="V697" s="859"/>
      <c r="W697" s="859"/>
      <c r="X697" s="859"/>
      <c r="Y697" s="859"/>
      <c r="Z697" s="859"/>
      <c r="AA697" s="859">
        <f>SUM('HL KNIHA VYPOC'!F114+'HL KNIHA VYPOC'!F134)</f>
        <v>18401667.170000002</v>
      </c>
      <c r="AB697" s="859"/>
      <c r="AC697" s="859"/>
      <c r="AD697" s="859"/>
      <c r="AE697" s="859"/>
      <c r="AF697" s="859"/>
      <c r="AG697" s="859"/>
      <c r="AH697" s="854"/>
      <c r="AI697" s="854"/>
      <c r="AJ697" s="854"/>
      <c r="AK697" s="854"/>
      <c r="AL697" s="854"/>
      <c r="AM697" s="854"/>
      <c r="AN697" s="854"/>
      <c r="AO697" s="854"/>
      <c r="AP697" s="854"/>
      <c r="AQ697" s="793">
        <f>SUM(N697+T697-AA697+AH697)</f>
        <v>5673628.4199999981</v>
      </c>
      <c r="AR697" s="794"/>
      <c r="AS697" s="794"/>
      <c r="AT697" s="794"/>
      <c r="AU697" s="794"/>
      <c r="AV697" s="794"/>
      <c r="AW697" s="794"/>
      <c r="AX697" s="794"/>
      <c r="AY697" s="794"/>
      <c r="AZ697" s="794"/>
      <c r="BA697" s="794"/>
      <c r="BB697" s="795"/>
    </row>
    <row r="698" spans="1:54" ht="12.6" customHeight="1" x14ac:dyDescent="0.25">
      <c r="A698" s="670" t="s">
        <v>141</v>
      </c>
      <c r="B698" s="598"/>
      <c r="C698" s="598"/>
      <c r="D698" s="598"/>
      <c r="E698" s="598"/>
      <c r="F698" s="598"/>
      <c r="G698" s="598"/>
      <c r="H698" s="598"/>
      <c r="I698" s="598"/>
      <c r="J698" s="598"/>
      <c r="K698" s="598"/>
      <c r="L698" s="598"/>
      <c r="M698" s="599"/>
      <c r="N698" s="795"/>
      <c r="O698" s="854"/>
      <c r="P698" s="854"/>
      <c r="Q698" s="854"/>
      <c r="R698" s="854"/>
      <c r="S698" s="854"/>
      <c r="T698" s="854"/>
      <c r="U698" s="854"/>
      <c r="V698" s="854"/>
      <c r="W698" s="854"/>
      <c r="X698" s="854"/>
      <c r="Y698" s="854"/>
      <c r="Z698" s="854"/>
      <c r="AA698" s="854"/>
      <c r="AB698" s="854"/>
      <c r="AC698" s="854"/>
      <c r="AD698" s="854"/>
      <c r="AE698" s="854"/>
      <c r="AF698" s="854"/>
      <c r="AG698" s="854"/>
      <c r="AH698" s="854"/>
      <c r="AI698" s="854"/>
      <c r="AJ698" s="854"/>
      <c r="AK698" s="854"/>
      <c r="AL698" s="854"/>
      <c r="AM698" s="854"/>
      <c r="AN698" s="854"/>
      <c r="AO698" s="854"/>
      <c r="AP698" s="854"/>
      <c r="AQ698" s="793"/>
      <c r="AR698" s="794"/>
      <c r="AS698" s="794"/>
      <c r="AT698" s="794"/>
      <c r="AU698" s="794"/>
      <c r="AV698" s="794"/>
      <c r="AW698" s="794"/>
      <c r="AX698" s="794"/>
      <c r="AY698" s="794"/>
      <c r="AZ698" s="794"/>
      <c r="BA698" s="794"/>
      <c r="BB698" s="794"/>
    </row>
    <row r="699" spans="1:54" s="623" customFormat="1" ht="12.6" customHeight="1" x14ac:dyDescent="0.25">
      <c r="A699" s="972" t="s">
        <v>2133</v>
      </c>
      <c r="B699" s="973"/>
      <c r="C699" s="973"/>
      <c r="D699" s="973"/>
      <c r="E699" s="973"/>
      <c r="F699" s="973"/>
      <c r="G699" s="973"/>
      <c r="H699" s="973"/>
      <c r="I699" s="973"/>
      <c r="J699" s="973"/>
      <c r="K699" s="973"/>
      <c r="L699" s="973"/>
      <c r="M699" s="974"/>
      <c r="N699" s="801">
        <f>SUM('HL KNIHA VYPOC'!$D$125+'HL KNIHA VYPOC'!$D$127+'HL KNIHA VYPOC'!$D$129+'HL KNIHA VYPOC'!$D$130-'HL KNIHA VYPOC'!$D$137)</f>
        <v>0</v>
      </c>
      <c r="O699" s="859"/>
      <c r="P699" s="859"/>
      <c r="Q699" s="859"/>
      <c r="R699" s="859"/>
      <c r="S699" s="859"/>
      <c r="T699" s="859">
        <f>SUM('HL KNIHA VYPOC'!$E$125+'HL KNIHA VYPOC'!$E$127+'HL KNIHA VYPOC'!$E$129+'HL KNIHA VYPOC'!$E$130-'HL KNIHA VYPOC'!$E$137)</f>
        <v>0</v>
      </c>
      <c r="U699" s="859"/>
      <c r="V699" s="859"/>
      <c r="W699" s="859"/>
      <c r="X699" s="859"/>
      <c r="Y699" s="859"/>
      <c r="Z699" s="859"/>
      <c r="AA699" s="859">
        <f>SUM('HL KNIHA VYPOC'!$F$125+'HL KNIHA VYPOC'!$F$127+'HL KNIHA VYPOC'!$F$129+'HL KNIHA VYPOC'!$F$130-'HL KNIHA VYPOC'!$F$137)</f>
        <v>0</v>
      </c>
      <c r="AB699" s="859"/>
      <c r="AC699" s="859"/>
      <c r="AD699" s="859"/>
      <c r="AE699" s="859"/>
      <c r="AF699" s="859"/>
      <c r="AG699" s="859"/>
      <c r="AH699" s="854"/>
      <c r="AI699" s="854"/>
      <c r="AJ699" s="854"/>
      <c r="AK699" s="854"/>
      <c r="AL699" s="854"/>
      <c r="AM699" s="854"/>
      <c r="AN699" s="854"/>
      <c r="AO699" s="854"/>
      <c r="AP699" s="854"/>
      <c r="AQ699" s="793">
        <f>SUM(N699+T699-AA699+AH699)</f>
        <v>0</v>
      </c>
      <c r="AR699" s="794"/>
      <c r="AS699" s="794"/>
      <c r="AT699" s="794"/>
      <c r="AU699" s="794"/>
      <c r="AV699" s="794"/>
      <c r="AW699" s="794"/>
      <c r="AX699" s="794"/>
      <c r="AY699" s="794"/>
      <c r="AZ699" s="794"/>
      <c r="BA699" s="794"/>
      <c r="BB699" s="794"/>
    </row>
    <row r="700" spans="1:54" s="623" customFormat="1" ht="12.6" customHeight="1" x14ac:dyDescent="0.25">
      <c r="A700" s="1019" t="s">
        <v>2134</v>
      </c>
      <c r="B700" s="1020"/>
      <c r="C700" s="1020"/>
      <c r="D700" s="1020"/>
      <c r="E700" s="1020"/>
      <c r="F700" s="1020"/>
      <c r="G700" s="1020"/>
      <c r="H700" s="1020"/>
      <c r="I700" s="1020"/>
      <c r="J700" s="1020"/>
      <c r="K700" s="1020"/>
      <c r="L700" s="1020"/>
      <c r="M700" s="1021"/>
      <c r="N700" s="897"/>
      <c r="O700" s="898"/>
      <c r="P700" s="898"/>
      <c r="Q700" s="898"/>
      <c r="R700" s="898"/>
      <c r="S700" s="898"/>
      <c r="T700" s="898"/>
      <c r="U700" s="898"/>
      <c r="V700" s="898"/>
      <c r="W700" s="898"/>
      <c r="X700" s="898"/>
      <c r="Y700" s="898"/>
      <c r="Z700" s="898"/>
      <c r="AA700" s="898"/>
      <c r="AB700" s="898"/>
      <c r="AC700" s="898"/>
      <c r="AD700" s="898"/>
      <c r="AE700" s="898"/>
      <c r="AF700" s="898"/>
      <c r="AG700" s="898"/>
      <c r="AH700" s="1022"/>
      <c r="AI700" s="1022"/>
      <c r="AJ700" s="1022"/>
      <c r="AK700" s="1022"/>
      <c r="AL700" s="1022"/>
      <c r="AM700" s="1022"/>
      <c r="AN700" s="1022"/>
      <c r="AO700" s="1022"/>
      <c r="AP700" s="1022"/>
      <c r="AQ700" s="793">
        <f>SUM(N700+T700-AA700+AH700)</f>
        <v>0</v>
      </c>
      <c r="AR700" s="794"/>
      <c r="AS700" s="794"/>
      <c r="AT700" s="794"/>
      <c r="AU700" s="794"/>
      <c r="AV700" s="794"/>
      <c r="AW700" s="794"/>
      <c r="AX700" s="794"/>
      <c r="AY700" s="794"/>
      <c r="AZ700" s="794"/>
      <c r="BA700" s="794"/>
      <c r="BB700" s="794"/>
    </row>
    <row r="701" spans="1:54" ht="12.6" customHeight="1" x14ac:dyDescent="0.25">
      <c r="A701" s="681" t="s">
        <v>145</v>
      </c>
      <c r="B701" s="598"/>
      <c r="C701" s="598"/>
      <c r="D701" s="598"/>
      <c r="E701" s="598"/>
      <c r="F701" s="598"/>
      <c r="G701" s="598"/>
      <c r="H701" s="598"/>
      <c r="I701" s="598"/>
      <c r="J701" s="598"/>
      <c r="K701" s="598"/>
      <c r="L701" s="598"/>
      <c r="M701" s="599"/>
      <c r="N701" s="795">
        <f>SUM('HL KNIHA VYPOC'!D126)</f>
        <v>0</v>
      </c>
      <c r="O701" s="854"/>
      <c r="P701" s="854"/>
      <c r="Q701" s="854"/>
      <c r="R701" s="854"/>
      <c r="S701" s="854"/>
      <c r="T701" s="854">
        <f>SUM('HL KNIHA VYPOC'!E126)</f>
        <v>0</v>
      </c>
      <c r="U701" s="854"/>
      <c r="V701" s="854"/>
      <c r="W701" s="854"/>
      <c r="X701" s="854"/>
      <c r="Y701" s="854"/>
      <c r="Z701" s="854"/>
      <c r="AA701" s="854">
        <f>SUM('HL KNIHA VYPOC'!F126)</f>
        <v>0</v>
      </c>
      <c r="AB701" s="854"/>
      <c r="AC701" s="854"/>
      <c r="AD701" s="854"/>
      <c r="AE701" s="854"/>
      <c r="AF701" s="854"/>
      <c r="AG701" s="854"/>
      <c r="AH701" s="854"/>
      <c r="AI701" s="854"/>
      <c r="AJ701" s="854"/>
      <c r="AK701" s="854"/>
      <c r="AL701" s="854"/>
      <c r="AM701" s="854"/>
      <c r="AN701" s="854"/>
      <c r="AO701" s="854"/>
      <c r="AP701" s="854"/>
      <c r="AQ701" s="793">
        <f>SUM(N701+T701-AA701+AH701)</f>
        <v>0</v>
      </c>
      <c r="AR701" s="794"/>
      <c r="AS701" s="794"/>
      <c r="AT701" s="794"/>
      <c r="AU701" s="794"/>
      <c r="AV701" s="794"/>
      <c r="AW701" s="794"/>
      <c r="AX701" s="794"/>
      <c r="AY701" s="794"/>
      <c r="AZ701" s="794"/>
      <c r="BA701" s="794"/>
      <c r="BB701" s="794"/>
    </row>
    <row r="702" spans="1:54" ht="12.6" customHeight="1" x14ac:dyDescent="0.25">
      <c r="A702" s="682" t="s">
        <v>2136</v>
      </c>
      <c r="B702" s="598"/>
      <c r="C702" s="598"/>
      <c r="D702" s="598"/>
      <c r="E702" s="598"/>
      <c r="F702" s="598"/>
      <c r="G702" s="598"/>
      <c r="H702" s="598"/>
      <c r="I702" s="598"/>
      <c r="J702" s="598"/>
      <c r="K702" s="598"/>
      <c r="L702" s="598"/>
      <c r="M702" s="599"/>
      <c r="N702" s="889"/>
      <c r="O702" s="1022"/>
      <c r="P702" s="1022"/>
      <c r="Q702" s="1022"/>
      <c r="R702" s="1022"/>
      <c r="S702" s="1022"/>
      <c r="T702" s="1022"/>
      <c r="U702" s="1022"/>
      <c r="V702" s="1022"/>
      <c r="W702" s="1022"/>
      <c r="X702" s="1022"/>
      <c r="Y702" s="1022"/>
      <c r="Z702" s="1022"/>
      <c r="AA702" s="1022"/>
      <c r="AB702" s="1022"/>
      <c r="AC702" s="1022"/>
      <c r="AD702" s="1022"/>
      <c r="AE702" s="1022"/>
      <c r="AF702" s="1022"/>
      <c r="AG702" s="1022"/>
      <c r="AH702" s="1022"/>
      <c r="AI702" s="1022"/>
      <c r="AJ702" s="1022"/>
      <c r="AK702" s="1022"/>
      <c r="AL702" s="1022"/>
      <c r="AM702" s="1022"/>
      <c r="AN702" s="1022"/>
      <c r="AO702" s="1022"/>
      <c r="AP702" s="1022"/>
      <c r="AQ702" s="793">
        <f>SUM(N702+T702-AA702+AH702)</f>
        <v>0</v>
      </c>
      <c r="AR702" s="794"/>
      <c r="AS702" s="794"/>
      <c r="AT702" s="794"/>
      <c r="AU702" s="794"/>
      <c r="AV702" s="794"/>
      <c r="AW702" s="794"/>
      <c r="AX702" s="794"/>
      <c r="AY702" s="794"/>
      <c r="AZ702" s="794"/>
      <c r="BA702" s="794"/>
      <c r="BB702" s="794"/>
    </row>
    <row r="703" spans="1:54" ht="12.6" customHeight="1" x14ac:dyDescent="0.25">
      <c r="A703" s="623" t="s">
        <v>1670</v>
      </c>
    </row>
    <row r="704" spans="1:54" ht="15" customHeight="1" x14ac:dyDescent="0.25">
      <c r="A704" s="803" t="s">
        <v>3495</v>
      </c>
      <c r="B704" s="804"/>
      <c r="C704" s="804"/>
      <c r="D704" s="804"/>
      <c r="E704" s="804"/>
      <c r="F704" s="804"/>
      <c r="G704" s="804"/>
      <c r="H704" s="804"/>
      <c r="I704" s="804"/>
      <c r="J704" s="804"/>
      <c r="K704" s="804"/>
      <c r="L704" s="804"/>
      <c r="M704" s="804"/>
      <c r="N704" s="804"/>
      <c r="O704" s="804"/>
      <c r="P704" s="804"/>
      <c r="Q704" s="804"/>
      <c r="R704" s="804"/>
      <c r="S704" s="804"/>
      <c r="T704" s="804"/>
      <c r="U704" s="804"/>
      <c r="V704" s="804"/>
      <c r="W704" s="804"/>
      <c r="X704" s="804"/>
      <c r="Y704" s="804"/>
      <c r="Z704" s="804"/>
      <c r="AA704" s="804"/>
      <c r="AB704" s="804"/>
      <c r="AC704" s="804"/>
      <c r="AD704" s="804"/>
      <c r="AE704" s="804"/>
      <c r="AF704" s="804"/>
      <c r="AG704" s="804"/>
      <c r="AH704" s="804"/>
      <c r="AI704" s="804"/>
      <c r="AJ704" s="804"/>
      <c r="AK704" s="804"/>
      <c r="AL704" s="804"/>
      <c r="AM704" s="804"/>
      <c r="AN704" s="804"/>
      <c r="AO704" s="804"/>
      <c r="AP704" s="804"/>
      <c r="AQ704" s="804"/>
      <c r="AR704" s="804"/>
      <c r="AS704" s="804"/>
      <c r="AT704" s="804"/>
      <c r="AU704" s="804"/>
      <c r="AV704" s="804"/>
      <c r="AW704" s="804"/>
      <c r="AX704" s="804"/>
      <c r="AY704" s="804"/>
      <c r="AZ704" s="804"/>
      <c r="BA704" s="804"/>
      <c r="BB704" s="805"/>
    </row>
    <row r="705" spans="1:54" ht="15" customHeight="1" x14ac:dyDescent="0.25">
      <c r="A705" s="806"/>
      <c r="B705" s="807"/>
      <c r="C705" s="807"/>
      <c r="D705" s="807"/>
      <c r="E705" s="807"/>
      <c r="F705" s="807"/>
      <c r="G705" s="807"/>
      <c r="H705" s="807"/>
      <c r="I705" s="807"/>
      <c r="J705" s="807"/>
      <c r="K705" s="807"/>
      <c r="L705" s="807"/>
      <c r="M705" s="807"/>
      <c r="N705" s="807"/>
      <c r="O705" s="807"/>
      <c r="P705" s="807"/>
      <c r="Q705" s="807"/>
      <c r="R705" s="807"/>
      <c r="S705" s="807"/>
      <c r="T705" s="807"/>
      <c r="U705" s="807"/>
      <c r="V705" s="807"/>
      <c r="W705" s="807"/>
      <c r="X705" s="807"/>
      <c r="Y705" s="807"/>
      <c r="Z705" s="807"/>
      <c r="AA705" s="807"/>
      <c r="AB705" s="807"/>
      <c r="AC705" s="807"/>
      <c r="AD705" s="807"/>
      <c r="AE705" s="807"/>
      <c r="AF705" s="807"/>
      <c r="AG705" s="807"/>
      <c r="AH705" s="807"/>
      <c r="AI705" s="807"/>
      <c r="AJ705" s="807"/>
      <c r="AK705" s="807"/>
      <c r="AL705" s="807"/>
      <c r="AM705" s="807"/>
      <c r="AN705" s="807"/>
      <c r="AO705" s="807"/>
      <c r="AP705" s="807"/>
      <c r="AQ705" s="807"/>
      <c r="AR705" s="807"/>
      <c r="AS705" s="807"/>
      <c r="AT705" s="807"/>
      <c r="AU705" s="807"/>
      <c r="AV705" s="807"/>
      <c r="AW705" s="807"/>
      <c r="AX705" s="807"/>
      <c r="AY705" s="807"/>
      <c r="AZ705" s="807"/>
      <c r="BA705" s="807"/>
      <c r="BB705" s="808"/>
    </row>
    <row r="706" spans="1:54" s="593" customFormat="1" ht="6.75" customHeight="1" x14ac:dyDescent="0.25"/>
    <row r="707" spans="1:54" ht="12.6" customHeight="1" x14ac:dyDescent="0.25">
      <c r="A707" s="623" t="s">
        <v>2172</v>
      </c>
      <c r="B707" s="623"/>
      <c r="C707" s="623"/>
      <c r="D707" s="623"/>
      <c r="E707" s="623"/>
      <c r="F707" s="623"/>
      <c r="G707" s="623"/>
      <c r="H707" s="623"/>
      <c r="I707" s="623"/>
      <c r="J707" s="623"/>
      <c r="K707" s="623"/>
      <c r="L707" s="623"/>
      <c r="M707" s="623"/>
      <c r="N707" s="623"/>
      <c r="O707" s="623"/>
      <c r="P707" s="623"/>
      <c r="Q707" s="623"/>
      <c r="R707" s="623"/>
      <c r="S707" s="623"/>
      <c r="T707" s="623"/>
      <c r="U707" s="623"/>
      <c r="V707" s="623"/>
      <c r="W707" s="623"/>
      <c r="X707" s="623"/>
      <c r="Y707" s="623"/>
      <c r="Z707" s="623"/>
      <c r="AA707" s="623"/>
      <c r="AB707" s="623"/>
      <c r="AC707" s="623"/>
      <c r="AD707" s="623"/>
      <c r="AE707" s="623"/>
      <c r="AF707" s="623"/>
      <c r="AG707" s="623"/>
      <c r="AH707" s="623"/>
      <c r="AI707" s="623"/>
      <c r="AJ707" s="623"/>
      <c r="AK707" s="623"/>
      <c r="AL707" s="623"/>
      <c r="AM707" s="623"/>
      <c r="AN707" s="623"/>
      <c r="AO707" s="623"/>
      <c r="AP707" s="623"/>
      <c r="AQ707" s="623"/>
      <c r="AR707" s="623"/>
      <c r="AS707" s="623"/>
      <c r="AT707" s="623"/>
      <c r="AU707" s="623"/>
      <c r="AV707" s="623"/>
      <c r="AW707" s="623"/>
      <c r="AX707" s="623"/>
      <c r="AY707" s="623"/>
      <c r="AZ707" s="623"/>
      <c r="BA707" s="623"/>
      <c r="BB707" s="623"/>
    </row>
    <row r="708" spans="1:54" ht="12.6" customHeight="1" x14ac:dyDescent="0.25">
      <c r="A708" s="624"/>
      <c r="B708" s="625"/>
      <c r="C708" s="625"/>
      <c r="D708" s="625"/>
      <c r="E708" s="625"/>
      <c r="F708" s="625"/>
      <c r="G708" s="625"/>
      <c r="H708" s="625"/>
      <c r="I708" s="625"/>
      <c r="J708" s="625"/>
      <c r="K708" s="625"/>
      <c r="L708" s="625"/>
      <c r="M708" s="625"/>
      <c r="N708" s="604"/>
      <c r="O708" s="665"/>
      <c r="P708" s="666"/>
      <c r="Q708" s="790"/>
      <c r="R708" s="791"/>
      <c r="S708" s="791"/>
      <c r="T708" s="791"/>
      <c r="U708" s="791"/>
      <c r="V708" s="792"/>
      <c r="W708" s="790"/>
      <c r="X708" s="791"/>
      <c r="Y708" s="791"/>
      <c r="Z708" s="791"/>
      <c r="AA708" s="791"/>
      <c r="AB708" s="792"/>
      <c r="AC708" s="790" t="s">
        <v>1668</v>
      </c>
      <c r="AD708" s="791"/>
      <c r="AE708" s="791"/>
      <c r="AF708" s="791"/>
      <c r="AG708" s="791"/>
      <c r="AH708" s="791"/>
      <c r="AI708" s="792"/>
      <c r="AJ708" s="790" t="s">
        <v>1668</v>
      </c>
      <c r="AK708" s="791"/>
      <c r="AL708" s="791"/>
      <c r="AM708" s="791"/>
      <c r="AN708" s="791"/>
      <c r="AO708" s="791"/>
      <c r="AP708" s="792"/>
      <c r="AQ708" s="790"/>
      <c r="AR708" s="791"/>
      <c r="AS708" s="791"/>
      <c r="AT708" s="791"/>
      <c r="AU708" s="791"/>
      <c r="AV708" s="791"/>
      <c r="AW708" s="791"/>
      <c r="AX708" s="791"/>
      <c r="AY708" s="791"/>
      <c r="AZ708" s="791"/>
      <c r="BA708" s="791"/>
      <c r="BB708" s="792"/>
    </row>
    <row r="709" spans="1:54" ht="12.6" customHeight="1" x14ac:dyDescent="0.25">
      <c r="A709" s="626"/>
      <c r="B709" s="627"/>
      <c r="C709" s="627"/>
      <c r="D709" s="627"/>
      <c r="E709" s="627"/>
      <c r="F709" s="627"/>
      <c r="G709" s="627"/>
      <c r="H709" s="627"/>
      <c r="I709" s="627"/>
      <c r="J709" s="627"/>
      <c r="K709" s="627"/>
      <c r="L709" s="627"/>
      <c r="M709" s="627"/>
      <c r="N709" s="593"/>
      <c r="O709" s="596"/>
      <c r="P709" s="683"/>
      <c r="Q709" s="787" t="s">
        <v>1666</v>
      </c>
      <c r="R709" s="788"/>
      <c r="S709" s="788"/>
      <c r="T709" s="788"/>
      <c r="U709" s="788"/>
      <c r="V709" s="789"/>
      <c r="W709" s="787"/>
      <c r="X709" s="788"/>
      <c r="Y709" s="788"/>
      <c r="Z709" s="788"/>
      <c r="AA709" s="788"/>
      <c r="AB709" s="789"/>
      <c r="AC709" s="787" t="s">
        <v>1667</v>
      </c>
      <c r="AD709" s="788"/>
      <c r="AE709" s="788"/>
      <c r="AF709" s="788"/>
      <c r="AG709" s="788"/>
      <c r="AH709" s="788"/>
      <c r="AI709" s="789"/>
      <c r="AJ709" s="787" t="s">
        <v>1667</v>
      </c>
      <c r="AK709" s="788"/>
      <c r="AL709" s="788"/>
      <c r="AM709" s="788"/>
      <c r="AN709" s="788"/>
      <c r="AO709" s="788"/>
      <c r="AP709" s="789"/>
      <c r="AQ709" s="787" t="s">
        <v>1666</v>
      </c>
      <c r="AR709" s="788"/>
      <c r="AS709" s="788"/>
      <c r="AT709" s="788"/>
      <c r="AU709" s="788"/>
      <c r="AV709" s="788"/>
      <c r="AW709" s="788"/>
      <c r="AX709" s="788"/>
      <c r="AY709" s="788"/>
      <c r="AZ709" s="788"/>
      <c r="BA709" s="788"/>
      <c r="BB709" s="789"/>
    </row>
    <row r="710" spans="1:54" ht="12.6" customHeight="1" x14ac:dyDescent="0.25">
      <c r="A710" s="595" t="s">
        <v>141</v>
      </c>
      <c r="B710" s="596"/>
      <c r="C710" s="596"/>
      <c r="D710" s="596"/>
      <c r="E710" s="596"/>
      <c r="F710" s="596"/>
      <c r="G710" s="596"/>
      <c r="H710" s="596"/>
      <c r="I710" s="596"/>
      <c r="J710" s="596"/>
      <c r="K710" s="596"/>
      <c r="L710" s="596"/>
      <c r="M710" s="596"/>
      <c r="N710" s="593"/>
      <c r="O710" s="596"/>
      <c r="P710" s="683"/>
      <c r="Q710" s="787" t="s">
        <v>1665</v>
      </c>
      <c r="R710" s="788"/>
      <c r="S710" s="788"/>
      <c r="T710" s="788"/>
      <c r="U710" s="788"/>
      <c r="V710" s="789"/>
      <c r="W710" s="787" t="s">
        <v>1475</v>
      </c>
      <c r="X710" s="788"/>
      <c r="Y710" s="788"/>
      <c r="Z710" s="788"/>
      <c r="AA710" s="788"/>
      <c r="AB710" s="789"/>
      <c r="AC710" s="787" t="s">
        <v>1664</v>
      </c>
      <c r="AD710" s="788"/>
      <c r="AE710" s="788"/>
      <c r="AF710" s="788"/>
      <c r="AG710" s="788"/>
      <c r="AH710" s="788"/>
      <c r="AI710" s="789"/>
      <c r="AJ710" s="787" t="s">
        <v>1663</v>
      </c>
      <c r="AK710" s="788"/>
      <c r="AL710" s="788"/>
      <c r="AM710" s="788"/>
      <c r="AN710" s="788"/>
      <c r="AO710" s="788"/>
      <c r="AP710" s="789"/>
      <c r="AQ710" s="787" t="s">
        <v>1521</v>
      </c>
      <c r="AR710" s="788"/>
      <c r="AS710" s="788"/>
      <c r="AT710" s="788"/>
      <c r="AU710" s="788"/>
      <c r="AV710" s="788"/>
      <c r="AW710" s="788"/>
      <c r="AX710" s="788"/>
      <c r="AY710" s="788"/>
      <c r="AZ710" s="788"/>
      <c r="BA710" s="788"/>
      <c r="BB710" s="789"/>
    </row>
    <row r="711" spans="1:54" ht="12.6" customHeight="1" x14ac:dyDescent="0.25">
      <c r="A711" s="626"/>
      <c r="B711" s="627"/>
      <c r="C711" s="627"/>
      <c r="D711" s="627"/>
      <c r="E711" s="627"/>
      <c r="F711" s="627"/>
      <c r="G711" s="627"/>
      <c r="H711" s="627"/>
      <c r="I711" s="627"/>
      <c r="J711" s="627"/>
      <c r="K711" s="627"/>
      <c r="L711" s="627"/>
      <c r="M711" s="627"/>
      <c r="N711" s="593"/>
      <c r="O711" s="596"/>
      <c r="P711" s="683"/>
      <c r="Q711" s="787" t="s">
        <v>1520</v>
      </c>
      <c r="R711" s="788"/>
      <c r="S711" s="788"/>
      <c r="T711" s="788"/>
      <c r="U711" s="788"/>
      <c r="V711" s="789"/>
      <c r="W711" s="787" t="s">
        <v>1662</v>
      </c>
      <c r="X711" s="788"/>
      <c r="Y711" s="788"/>
      <c r="Z711" s="788"/>
      <c r="AA711" s="788"/>
      <c r="AB711" s="789"/>
      <c r="AC711" s="787" t="s">
        <v>1661</v>
      </c>
      <c r="AD711" s="788"/>
      <c r="AE711" s="788"/>
      <c r="AF711" s="788"/>
      <c r="AG711" s="788"/>
      <c r="AH711" s="788"/>
      <c r="AI711" s="789"/>
      <c r="AJ711" s="787" t="s">
        <v>1660</v>
      </c>
      <c r="AK711" s="788"/>
      <c r="AL711" s="788"/>
      <c r="AM711" s="788"/>
      <c r="AN711" s="788"/>
      <c r="AO711" s="788"/>
      <c r="AP711" s="789"/>
      <c r="AQ711" s="787" t="s">
        <v>1520</v>
      </c>
      <c r="AR711" s="788"/>
      <c r="AS711" s="788"/>
      <c r="AT711" s="788"/>
      <c r="AU711" s="788"/>
      <c r="AV711" s="788"/>
      <c r="AW711" s="788"/>
      <c r="AX711" s="788"/>
      <c r="AY711" s="788"/>
      <c r="AZ711" s="788"/>
      <c r="BA711" s="788"/>
      <c r="BB711" s="789"/>
    </row>
    <row r="712" spans="1:54" ht="12.6" customHeight="1" x14ac:dyDescent="0.25">
      <c r="A712" s="626"/>
      <c r="B712" s="627"/>
      <c r="C712" s="627"/>
      <c r="D712" s="627"/>
      <c r="E712" s="627"/>
      <c r="F712" s="627"/>
      <c r="G712" s="627"/>
      <c r="H712" s="627"/>
      <c r="I712" s="627"/>
      <c r="J712" s="627"/>
      <c r="K712" s="627"/>
      <c r="L712" s="627"/>
      <c r="M712" s="627"/>
      <c r="N712" s="593"/>
      <c r="O712" s="596"/>
      <c r="P712" s="683"/>
      <c r="Q712" s="787" t="s">
        <v>1519</v>
      </c>
      <c r="R712" s="788"/>
      <c r="S712" s="788"/>
      <c r="T712" s="788"/>
      <c r="U712" s="788"/>
      <c r="V712" s="789"/>
      <c r="W712" s="787"/>
      <c r="X712" s="788"/>
      <c r="Y712" s="788"/>
      <c r="Z712" s="788"/>
      <c r="AA712" s="788"/>
      <c r="AB712" s="789"/>
      <c r="AC712" s="787" t="s">
        <v>1659</v>
      </c>
      <c r="AD712" s="788"/>
      <c r="AE712" s="788"/>
      <c r="AF712" s="788"/>
      <c r="AG712" s="788"/>
      <c r="AH712" s="788"/>
      <c r="AI712" s="789"/>
      <c r="AJ712" s="787" t="s">
        <v>1658</v>
      </c>
      <c r="AK712" s="788"/>
      <c r="AL712" s="788"/>
      <c r="AM712" s="788"/>
      <c r="AN712" s="788"/>
      <c r="AO712" s="788"/>
      <c r="AP712" s="789"/>
      <c r="AQ712" s="787" t="s">
        <v>1519</v>
      </c>
      <c r="AR712" s="788"/>
      <c r="AS712" s="788"/>
      <c r="AT712" s="788"/>
      <c r="AU712" s="788"/>
      <c r="AV712" s="788"/>
      <c r="AW712" s="788"/>
      <c r="AX712" s="788"/>
      <c r="AY712" s="788"/>
      <c r="AZ712" s="788"/>
      <c r="BA712" s="788"/>
      <c r="BB712" s="789"/>
    </row>
    <row r="713" spans="1:54" ht="12.6" customHeight="1" x14ac:dyDescent="0.25">
      <c r="A713" s="784" t="s">
        <v>800</v>
      </c>
      <c r="B713" s="785"/>
      <c r="C713" s="785"/>
      <c r="D713" s="785"/>
      <c r="E713" s="785"/>
      <c r="F713" s="785"/>
      <c r="G713" s="785"/>
      <c r="H713" s="785"/>
      <c r="I713" s="785"/>
      <c r="J713" s="785"/>
      <c r="K713" s="785"/>
      <c r="L713" s="785"/>
      <c r="M713" s="785"/>
      <c r="N713" s="785"/>
      <c r="O713" s="785"/>
      <c r="P713" s="786"/>
      <c r="Q713" s="784" t="s">
        <v>801</v>
      </c>
      <c r="R713" s="785"/>
      <c r="S713" s="785"/>
      <c r="T713" s="785"/>
      <c r="U713" s="785"/>
      <c r="V713" s="786"/>
      <c r="W713" s="784" t="s">
        <v>802</v>
      </c>
      <c r="X713" s="785"/>
      <c r="Y713" s="785"/>
      <c r="Z713" s="785"/>
      <c r="AA713" s="785"/>
      <c r="AB713" s="786"/>
      <c r="AC713" s="784" t="s">
        <v>477</v>
      </c>
      <c r="AD713" s="785"/>
      <c r="AE713" s="785"/>
      <c r="AF713" s="785"/>
      <c r="AG713" s="785"/>
      <c r="AH713" s="785"/>
      <c r="AI713" s="786"/>
      <c r="AJ713" s="784" t="s">
        <v>478</v>
      </c>
      <c r="AK713" s="785"/>
      <c r="AL713" s="785"/>
      <c r="AM713" s="785"/>
      <c r="AN713" s="785"/>
      <c r="AO713" s="785"/>
      <c r="AP713" s="786"/>
      <c r="AQ713" s="784" t="s">
        <v>481</v>
      </c>
      <c r="AR713" s="785"/>
      <c r="AS713" s="785"/>
      <c r="AT713" s="785"/>
      <c r="AU713" s="785"/>
      <c r="AV713" s="785"/>
      <c r="AW713" s="785"/>
      <c r="AX713" s="785"/>
      <c r="AY713" s="785"/>
      <c r="AZ713" s="785"/>
      <c r="BA713" s="785"/>
      <c r="BB713" s="786"/>
    </row>
    <row r="714" spans="1:54" ht="12.6" customHeight="1" x14ac:dyDescent="0.25">
      <c r="A714" s="902" t="s">
        <v>2133</v>
      </c>
      <c r="B714" s="903"/>
      <c r="C714" s="903"/>
      <c r="D714" s="903"/>
      <c r="E714" s="903"/>
      <c r="F714" s="903"/>
      <c r="G714" s="903"/>
      <c r="H714" s="903"/>
      <c r="I714" s="903"/>
      <c r="J714" s="903"/>
      <c r="K714" s="903"/>
      <c r="L714" s="903"/>
      <c r="M714" s="903"/>
      <c r="N714" s="903"/>
      <c r="O714" s="903"/>
      <c r="P714" s="904"/>
      <c r="Q714" s="991"/>
      <c r="R714" s="992"/>
      <c r="S714" s="992"/>
      <c r="T714" s="992"/>
      <c r="U714" s="992"/>
      <c r="V714" s="993"/>
      <c r="W714" s="991"/>
      <c r="X714" s="992"/>
      <c r="Y714" s="992"/>
      <c r="Z714" s="992"/>
      <c r="AA714" s="992"/>
      <c r="AB714" s="993"/>
      <c r="AC714" s="991"/>
      <c r="AD714" s="992"/>
      <c r="AE714" s="992"/>
      <c r="AF714" s="992"/>
      <c r="AG714" s="992"/>
      <c r="AH714" s="992"/>
      <c r="AI714" s="993"/>
      <c r="AJ714" s="991"/>
      <c r="AK714" s="992"/>
      <c r="AL714" s="992"/>
      <c r="AM714" s="992"/>
      <c r="AN714" s="992"/>
      <c r="AO714" s="992"/>
      <c r="AP714" s="993"/>
      <c r="AQ714" s="1001"/>
      <c r="AR714" s="1002"/>
      <c r="AS714" s="1002"/>
      <c r="AT714" s="1002"/>
      <c r="AU714" s="1002"/>
      <c r="AV714" s="1002"/>
      <c r="AW714" s="1002"/>
      <c r="AX714" s="1002"/>
      <c r="AY714" s="1002"/>
      <c r="AZ714" s="1002"/>
      <c r="BA714" s="1002"/>
      <c r="BB714" s="1003"/>
    </row>
    <row r="715" spans="1:54" ht="12.6" customHeight="1" x14ac:dyDescent="0.25">
      <c r="A715" s="972" t="s">
        <v>2134</v>
      </c>
      <c r="B715" s="973"/>
      <c r="C715" s="973"/>
      <c r="D715" s="973"/>
      <c r="E715" s="973"/>
      <c r="F715" s="973"/>
      <c r="G715" s="973"/>
      <c r="H715" s="973"/>
      <c r="I715" s="973"/>
      <c r="J715" s="973"/>
      <c r="K715" s="973"/>
      <c r="L715" s="973"/>
      <c r="M715" s="973"/>
      <c r="N715" s="973" t="e">
        <f>SUM(#REF!)</f>
        <v>#REF!</v>
      </c>
      <c r="O715" s="973"/>
      <c r="P715" s="974"/>
      <c r="Q715" s="1001"/>
      <c r="R715" s="1002"/>
      <c r="S715" s="1002"/>
      <c r="T715" s="1002"/>
      <c r="U715" s="1002"/>
      <c r="V715" s="1003"/>
      <c r="W715" s="1001"/>
      <c r="X715" s="1002"/>
      <c r="Y715" s="1002"/>
      <c r="Z715" s="1002"/>
      <c r="AA715" s="1002"/>
      <c r="AB715" s="1003"/>
      <c r="AC715" s="1001"/>
      <c r="AD715" s="1002"/>
      <c r="AE715" s="1002"/>
      <c r="AF715" s="1002"/>
      <c r="AG715" s="1002"/>
      <c r="AH715" s="1002"/>
      <c r="AI715" s="1003"/>
      <c r="AJ715" s="1001"/>
      <c r="AK715" s="1002"/>
      <c r="AL715" s="1002"/>
      <c r="AM715" s="1002"/>
      <c r="AN715" s="1002"/>
      <c r="AO715" s="1002"/>
      <c r="AP715" s="1003"/>
      <c r="AQ715" s="1001"/>
      <c r="AR715" s="1002"/>
      <c r="AS715" s="1002"/>
      <c r="AT715" s="1002"/>
      <c r="AU715" s="1002"/>
      <c r="AV715" s="1002"/>
      <c r="AW715" s="1002"/>
      <c r="AX715" s="1002"/>
      <c r="AY715" s="1002"/>
      <c r="AZ715" s="1002"/>
      <c r="BA715" s="1002"/>
      <c r="BB715" s="1003"/>
    </row>
    <row r="716" spans="1:54" ht="12.6" customHeight="1" x14ac:dyDescent="0.25">
      <c r="A716" s="972" t="s">
        <v>2135</v>
      </c>
      <c r="B716" s="973"/>
      <c r="C716" s="973"/>
      <c r="D716" s="973"/>
      <c r="E716" s="973"/>
      <c r="F716" s="973"/>
      <c r="G716" s="973"/>
      <c r="H716" s="973"/>
      <c r="I716" s="973"/>
      <c r="J716" s="973"/>
      <c r="K716" s="973"/>
      <c r="L716" s="973"/>
      <c r="M716" s="973"/>
      <c r="N716" s="973"/>
      <c r="O716" s="973"/>
      <c r="P716" s="974"/>
      <c r="Q716" s="1001"/>
      <c r="R716" s="1002"/>
      <c r="S716" s="1002"/>
      <c r="T716" s="1002"/>
      <c r="U716" s="1002"/>
      <c r="V716" s="1003"/>
      <c r="W716" s="1001"/>
      <c r="X716" s="1002"/>
      <c r="Y716" s="1002"/>
      <c r="Z716" s="1002"/>
      <c r="AA716" s="1002"/>
      <c r="AB716" s="1003"/>
      <c r="AC716" s="1001"/>
      <c r="AD716" s="1002"/>
      <c r="AE716" s="1002"/>
      <c r="AF716" s="1002"/>
      <c r="AG716" s="1002"/>
      <c r="AH716" s="1002"/>
      <c r="AI716" s="1003"/>
      <c r="AJ716" s="1001"/>
      <c r="AK716" s="1002"/>
      <c r="AL716" s="1002"/>
      <c r="AM716" s="1002"/>
      <c r="AN716" s="1002"/>
      <c r="AO716" s="1002"/>
      <c r="AP716" s="1003"/>
      <c r="AQ716" s="1001"/>
      <c r="AR716" s="1002"/>
      <c r="AS716" s="1002"/>
      <c r="AT716" s="1002"/>
      <c r="AU716" s="1002"/>
      <c r="AV716" s="1002"/>
      <c r="AW716" s="1002"/>
      <c r="AX716" s="1002"/>
      <c r="AY716" s="1002"/>
      <c r="AZ716" s="1002"/>
      <c r="BA716" s="1002"/>
      <c r="BB716" s="1003"/>
    </row>
    <row r="717" spans="1:54" ht="12.6" customHeight="1" x14ac:dyDescent="0.25">
      <c r="A717" s="972" t="s">
        <v>145</v>
      </c>
      <c r="B717" s="973"/>
      <c r="C717" s="973"/>
      <c r="D717" s="973"/>
      <c r="E717" s="973"/>
      <c r="F717" s="973"/>
      <c r="G717" s="973"/>
      <c r="H717" s="973"/>
      <c r="I717" s="973"/>
      <c r="J717" s="973"/>
      <c r="K717" s="973"/>
      <c r="L717" s="973"/>
      <c r="M717" s="973"/>
      <c r="N717" s="973"/>
      <c r="O717" s="973"/>
      <c r="P717" s="974"/>
      <c r="Q717" s="1001"/>
      <c r="R717" s="1002"/>
      <c r="S717" s="1002"/>
      <c r="T717" s="1002"/>
      <c r="U717" s="1002"/>
      <c r="V717" s="1003"/>
      <c r="W717" s="1001"/>
      <c r="X717" s="1002"/>
      <c r="Y717" s="1002"/>
      <c r="Z717" s="1002"/>
      <c r="AA717" s="1002"/>
      <c r="AB717" s="1003"/>
      <c r="AC717" s="1001"/>
      <c r="AD717" s="1002"/>
      <c r="AE717" s="1002"/>
      <c r="AF717" s="1002"/>
      <c r="AG717" s="1002"/>
      <c r="AH717" s="1002"/>
      <c r="AI717" s="1003"/>
      <c r="AJ717" s="1001"/>
      <c r="AK717" s="1002"/>
      <c r="AL717" s="1002"/>
      <c r="AM717" s="1002"/>
      <c r="AN717" s="1002"/>
      <c r="AO717" s="1002"/>
      <c r="AP717" s="1003"/>
      <c r="AQ717" s="1001"/>
      <c r="AR717" s="1002"/>
      <c r="AS717" s="1002"/>
      <c r="AT717" s="1002"/>
      <c r="AU717" s="1002"/>
      <c r="AV717" s="1002"/>
      <c r="AW717" s="1002"/>
      <c r="AX717" s="1002"/>
      <c r="AY717" s="1002"/>
      <c r="AZ717" s="1002"/>
      <c r="BA717" s="1002"/>
      <c r="BB717" s="1003"/>
    </row>
    <row r="718" spans="1:54" ht="12.6" customHeight="1" x14ac:dyDescent="0.25">
      <c r="A718" s="1013" t="s">
        <v>141</v>
      </c>
      <c r="B718" s="1014"/>
      <c r="C718" s="1014"/>
      <c r="D718" s="1014"/>
      <c r="E718" s="1014"/>
      <c r="F718" s="1014"/>
      <c r="G718" s="1014"/>
      <c r="H718" s="1014"/>
      <c r="I718" s="1014"/>
      <c r="J718" s="1014"/>
      <c r="K718" s="1014"/>
      <c r="L718" s="1014"/>
      <c r="M718" s="1014"/>
      <c r="N718" s="1014"/>
      <c r="O718" s="1014"/>
      <c r="P718" s="1015"/>
      <c r="Q718" s="1016"/>
      <c r="R718" s="1017"/>
      <c r="S718" s="1017"/>
      <c r="T718" s="1017" t="e">
        <f>SUM(#REF!)</f>
        <v>#REF!</v>
      </c>
      <c r="U718" s="1017"/>
      <c r="V718" s="1018"/>
      <c r="W718" s="1016"/>
      <c r="X718" s="1017"/>
      <c r="Y718" s="1017"/>
      <c r="Z718" s="1017"/>
      <c r="AA718" s="1017" t="e">
        <f>SUM(#REF!)</f>
        <v>#REF!</v>
      </c>
      <c r="AB718" s="1018"/>
      <c r="AC718" s="1017"/>
      <c r="AD718" s="1017"/>
      <c r="AE718" s="1017"/>
      <c r="AF718" s="1017"/>
      <c r="AG718" s="1017"/>
      <c r="AH718" s="1017" t="e">
        <f>SUM(#REF!)</f>
        <v>#REF!</v>
      </c>
      <c r="AI718" s="1018"/>
      <c r="AJ718" s="1016"/>
      <c r="AK718" s="1017"/>
      <c r="AL718" s="1017"/>
      <c r="AM718" s="1017"/>
      <c r="AN718" s="1017"/>
      <c r="AO718" s="1017"/>
      <c r="AP718" s="1018"/>
      <c r="AQ718" s="1001"/>
      <c r="AR718" s="1002"/>
      <c r="AS718" s="1002"/>
      <c r="AT718" s="1002"/>
      <c r="AU718" s="1002"/>
      <c r="AV718" s="1002"/>
      <c r="AW718" s="1002"/>
      <c r="AX718" s="1002"/>
      <c r="AY718" s="1002"/>
      <c r="AZ718" s="1002"/>
      <c r="BA718" s="1002"/>
      <c r="BB718" s="1003"/>
    </row>
    <row r="719" spans="1:54" s="623" customFormat="1" ht="12.6" customHeight="1" x14ac:dyDescent="0.25">
      <c r="A719" s="623" t="s">
        <v>1657</v>
      </c>
      <c r="B719" s="449"/>
      <c r="C719" s="449"/>
      <c r="D719" s="449"/>
      <c r="E719" s="449"/>
      <c r="F719" s="449"/>
      <c r="G719" s="449"/>
      <c r="H719" s="449"/>
      <c r="I719" s="449"/>
      <c r="J719" s="449"/>
      <c r="K719" s="449"/>
      <c r="L719" s="449"/>
      <c r="M719" s="449"/>
      <c r="N719" s="449"/>
      <c r="O719" s="449"/>
      <c r="P719" s="449"/>
      <c r="Q719" s="449"/>
      <c r="R719" s="449"/>
      <c r="S719" s="449"/>
      <c r="T719" s="449"/>
      <c r="U719" s="449"/>
      <c r="V719" s="449"/>
      <c r="W719" s="449"/>
      <c r="X719" s="449"/>
      <c r="Y719" s="449"/>
      <c r="Z719" s="449"/>
      <c r="AA719" s="449"/>
      <c r="AB719" s="449"/>
      <c r="AC719" s="449"/>
      <c r="AD719" s="449"/>
      <c r="AE719" s="449"/>
      <c r="AF719" s="449"/>
      <c r="AG719" s="449"/>
      <c r="AH719" s="449"/>
      <c r="AI719" s="449"/>
      <c r="AJ719" s="449"/>
      <c r="AK719" s="449"/>
      <c r="AL719" s="449"/>
      <c r="AM719" s="449"/>
      <c r="AN719" s="449"/>
      <c r="AO719" s="449"/>
      <c r="AP719" s="449"/>
      <c r="AQ719" s="449"/>
      <c r="AR719" s="449"/>
      <c r="AS719" s="449"/>
      <c r="AT719" s="449"/>
      <c r="AU719" s="449"/>
      <c r="AV719" s="449"/>
      <c r="AW719" s="449"/>
      <c r="AX719" s="449"/>
      <c r="AY719" s="449"/>
      <c r="AZ719" s="449"/>
      <c r="BA719" s="449"/>
      <c r="BB719" s="449"/>
    </row>
    <row r="720" spans="1:54" ht="15" customHeight="1" x14ac:dyDescent="0.25">
      <c r="A720" s="803" t="s">
        <v>3619</v>
      </c>
      <c r="B720" s="804"/>
      <c r="C720" s="804"/>
      <c r="D720" s="804"/>
      <c r="E720" s="804"/>
      <c r="F720" s="804"/>
      <c r="G720" s="804"/>
      <c r="H720" s="804"/>
      <c r="I720" s="804"/>
      <c r="J720" s="804"/>
      <c r="K720" s="804"/>
      <c r="L720" s="804"/>
      <c r="M720" s="804"/>
      <c r="N720" s="804"/>
      <c r="O720" s="804"/>
      <c r="P720" s="804"/>
      <c r="Q720" s="804"/>
      <c r="R720" s="804"/>
      <c r="S720" s="804"/>
      <c r="T720" s="804"/>
      <c r="U720" s="804"/>
      <c r="V720" s="804"/>
      <c r="W720" s="804"/>
      <c r="X720" s="804"/>
      <c r="Y720" s="804"/>
      <c r="Z720" s="804"/>
      <c r="AA720" s="804"/>
      <c r="AB720" s="804"/>
      <c r="AC720" s="804"/>
      <c r="AD720" s="804"/>
      <c r="AE720" s="804"/>
      <c r="AF720" s="804"/>
      <c r="AG720" s="804"/>
      <c r="AH720" s="804"/>
      <c r="AI720" s="804"/>
      <c r="AJ720" s="804"/>
      <c r="AK720" s="804"/>
      <c r="AL720" s="804"/>
      <c r="AM720" s="804"/>
      <c r="AN720" s="804"/>
      <c r="AO720" s="804"/>
      <c r="AP720" s="804"/>
      <c r="AQ720" s="804"/>
      <c r="AR720" s="804"/>
      <c r="AS720" s="804"/>
      <c r="AT720" s="804"/>
      <c r="AU720" s="804"/>
      <c r="AV720" s="804"/>
      <c r="AW720" s="804"/>
      <c r="AX720" s="804"/>
      <c r="AY720" s="804"/>
      <c r="AZ720" s="804"/>
      <c r="BA720" s="804"/>
      <c r="BB720" s="805"/>
    </row>
    <row r="721" spans="1:54" ht="6.75" customHeight="1" x14ac:dyDescent="0.25">
      <c r="A721" s="806"/>
      <c r="B721" s="807"/>
      <c r="C721" s="807"/>
      <c r="D721" s="807"/>
      <c r="E721" s="807"/>
      <c r="F721" s="807"/>
      <c r="G721" s="807"/>
      <c r="H721" s="807"/>
      <c r="I721" s="807"/>
      <c r="J721" s="807"/>
      <c r="K721" s="807"/>
      <c r="L721" s="807"/>
      <c r="M721" s="807"/>
      <c r="N721" s="807"/>
      <c r="O721" s="807"/>
      <c r="P721" s="807"/>
      <c r="Q721" s="807"/>
      <c r="R721" s="807"/>
      <c r="S721" s="807"/>
      <c r="T721" s="807"/>
      <c r="U721" s="807"/>
      <c r="V721" s="807"/>
      <c r="W721" s="807"/>
      <c r="X721" s="807"/>
      <c r="Y721" s="807"/>
      <c r="Z721" s="807"/>
      <c r="AA721" s="807"/>
      <c r="AB721" s="807"/>
      <c r="AC721" s="807"/>
      <c r="AD721" s="807"/>
      <c r="AE721" s="807"/>
      <c r="AF721" s="807"/>
      <c r="AG721" s="807"/>
      <c r="AH721" s="807"/>
      <c r="AI721" s="807"/>
      <c r="AJ721" s="807"/>
      <c r="AK721" s="807"/>
      <c r="AL721" s="807"/>
      <c r="AM721" s="807"/>
      <c r="AN721" s="807"/>
      <c r="AO721" s="807"/>
      <c r="AP721" s="807"/>
      <c r="AQ721" s="807"/>
      <c r="AR721" s="807"/>
      <c r="AS721" s="807"/>
      <c r="AT721" s="807"/>
      <c r="AU721" s="807"/>
      <c r="AV721" s="807"/>
      <c r="AW721" s="807"/>
      <c r="AX721" s="807"/>
      <c r="AY721" s="807"/>
      <c r="AZ721" s="807"/>
      <c r="BA721" s="807"/>
      <c r="BB721" s="808"/>
    </row>
    <row r="722" spans="1:54" s="623" customFormat="1" ht="12.6" customHeight="1" x14ac:dyDescent="0.25">
      <c r="A722" s="623" t="s">
        <v>1656</v>
      </c>
      <c r="B722" s="449"/>
      <c r="C722" s="449"/>
      <c r="D722" s="449"/>
      <c r="E722" s="449"/>
      <c r="F722" s="449"/>
      <c r="G722" s="449"/>
      <c r="H722" s="449"/>
      <c r="I722" s="449"/>
      <c r="J722" s="449"/>
      <c r="K722" s="449"/>
      <c r="L722" s="449"/>
      <c r="M722" s="449"/>
      <c r="N722" s="449"/>
      <c r="O722" s="449"/>
      <c r="P722" s="449"/>
      <c r="Q722" s="449"/>
      <c r="R722" s="449"/>
      <c r="S722" s="449"/>
      <c r="T722" s="449"/>
      <c r="U722" s="449"/>
      <c r="V722" s="449"/>
      <c r="W722" s="449"/>
      <c r="X722" s="449"/>
      <c r="Y722" s="449"/>
      <c r="Z722" s="449"/>
      <c r="AA722" s="449"/>
      <c r="AB722" s="449"/>
      <c r="AC722" s="449"/>
      <c r="AD722" s="449"/>
      <c r="AE722" s="449"/>
      <c r="AF722" s="449"/>
      <c r="AG722" s="449"/>
      <c r="AH722" s="449"/>
      <c r="AI722" s="449"/>
      <c r="AJ722" s="449"/>
      <c r="AK722" s="449"/>
      <c r="AL722" s="449"/>
      <c r="AM722" s="449"/>
      <c r="AN722" s="449"/>
      <c r="AO722" s="449"/>
      <c r="AP722" s="449"/>
      <c r="AQ722" s="449"/>
      <c r="AR722" s="449"/>
      <c r="AS722" s="449"/>
      <c r="AT722" s="449"/>
      <c r="AU722" s="449"/>
      <c r="AV722" s="449"/>
      <c r="AW722" s="449"/>
      <c r="AX722" s="449"/>
      <c r="AY722" s="449"/>
      <c r="AZ722" s="449"/>
      <c r="BA722" s="449"/>
      <c r="BB722" s="449"/>
    </row>
    <row r="723" spans="1:54" ht="12.6" customHeight="1" x14ac:dyDescent="0.25">
      <c r="A723" s="623" t="s">
        <v>1655</v>
      </c>
    </row>
    <row r="724" spans="1:54" ht="12.6" customHeight="1" x14ac:dyDescent="0.25">
      <c r="A724" s="1035" t="s">
        <v>469</v>
      </c>
      <c r="B724" s="1036"/>
      <c r="C724" s="1036"/>
      <c r="D724" s="1036"/>
      <c r="E724" s="1036"/>
      <c r="F724" s="1036"/>
      <c r="G724" s="1036"/>
      <c r="H724" s="1036"/>
      <c r="I724" s="1036"/>
      <c r="J724" s="1036"/>
      <c r="K724" s="1036"/>
      <c r="L724" s="1036"/>
      <c r="M724" s="1036"/>
      <c r="N724" s="1036"/>
      <c r="O724" s="1036"/>
      <c r="P724" s="1036"/>
      <c r="Q724" s="1036"/>
      <c r="R724" s="1036"/>
      <c r="S724" s="1036"/>
      <c r="T724" s="1036"/>
      <c r="U724" s="1036"/>
      <c r="V724" s="1036"/>
      <c r="W724" s="1036"/>
      <c r="X724" s="1036"/>
      <c r="Y724" s="1036"/>
      <c r="Z724" s="1036"/>
      <c r="AA724" s="1036"/>
      <c r="AB724" s="1036"/>
      <c r="AC724" s="1036"/>
      <c r="AD724" s="1036"/>
      <c r="AE724" s="1036"/>
      <c r="AF724" s="1036"/>
      <c r="AG724" s="1036"/>
      <c r="AH724" s="1036"/>
      <c r="AI724" s="1036"/>
      <c r="AJ724" s="1036"/>
      <c r="AK724" s="1036"/>
      <c r="AL724" s="790" t="s">
        <v>1654</v>
      </c>
      <c r="AM724" s="791"/>
      <c r="AN724" s="791"/>
      <c r="AO724" s="791"/>
      <c r="AP724" s="791"/>
      <c r="AQ724" s="791"/>
      <c r="AR724" s="791"/>
      <c r="AS724" s="791"/>
      <c r="AT724" s="791"/>
      <c r="AU724" s="791"/>
      <c r="AV724" s="791"/>
      <c r="AW724" s="791"/>
      <c r="AX724" s="791"/>
      <c r="AY724" s="791"/>
      <c r="AZ724" s="791"/>
      <c r="BA724" s="791"/>
      <c r="BB724" s="792"/>
    </row>
    <row r="725" spans="1:54" ht="12.6" customHeight="1" x14ac:dyDescent="0.25">
      <c r="A725" s="1105"/>
      <c r="B725" s="1106"/>
      <c r="C725" s="1106"/>
      <c r="D725" s="1106"/>
      <c r="E725" s="1106"/>
      <c r="F725" s="1106"/>
      <c r="G725" s="1106"/>
      <c r="H725" s="1106"/>
      <c r="I725" s="1106"/>
      <c r="J725" s="1106"/>
      <c r="K725" s="1106"/>
      <c r="L725" s="1106"/>
      <c r="M725" s="1106"/>
      <c r="N725" s="1106"/>
      <c r="O725" s="1106"/>
      <c r="P725" s="1106"/>
      <c r="Q725" s="1106"/>
      <c r="R725" s="1106"/>
      <c r="S725" s="1106"/>
      <c r="T725" s="1106"/>
      <c r="U725" s="1106"/>
      <c r="V725" s="1106"/>
      <c r="W725" s="1106"/>
      <c r="X725" s="1106"/>
      <c r="Y725" s="1106"/>
      <c r="Z725" s="1106"/>
      <c r="AA725" s="1106"/>
      <c r="AB725" s="1106"/>
      <c r="AC725" s="1106"/>
      <c r="AD725" s="1106"/>
      <c r="AE725" s="1106"/>
      <c r="AF725" s="1106"/>
      <c r="AG725" s="1106"/>
      <c r="AH725" s="1106"/>
      <c r="AI725" s="1106"/>
      <c r="AJ725" s="1106"/>
      <c r="AK725" s="1106"/>
      <c r="AL725" s="784" t="s">
        <v>1534</v>
      </c>
      <c r="AM725" s="785"/>
      <c r="AN725" s="785"/>
      <c r="AO725" s="785"/>
      <c r="AP725" s="785"/>
      <c r="AQ725" s="785"/>
      <c r="AR725" s="785"/>
      <c r="AS725" s="785"/>
      <c r="AT725" s="785"/>
      <c r="AU725" s="785"/>
      <c r="AV725" s="785"/>
      <c r="AW725" s="785"/>
      <c r="AX725" s="785"/>
      <c r="AY725" s="785"/>
      <c r="AZ725" s="785"/>
      <c r="BA725" s="785"/>
      <c r="BB725" s="786"/>
    </row>
    <row r="726" spans="1:54" ht="12.6" customHeight="1" x14ac:dyDescent="0.25">
      <c r="A726" s="869" t="s">
        <v>513</v>
      </c>
      <c r="B726" s="870"/>
      <c r="C726" s="870"/>
      <c r="D726" s="870"/>
      <c r="E726" s="870"/>
      <c r="F726" s="870"/>
      <c r="G726" s="870"/>
      <c r="H726" s="870"/>
      <c r="I726" s="870"/>
      <c r="J726" s="870"/>
      <c r="K726" s="870"/>
      <c r="L726" s="870"/>
      <c r="M726" s="870"/>
      <c r="N726" s="870"/>
      <c r="O726" s="870"/>
      <c r="P726" s="870"/>
      <c r="Q726" s="870"/>
      <c r="R726" s="870"/>
      <c r="S726" s="870"/>
      <c r="T726" s="870"/>
      <c r="U726" s="870"/>
      <c r="V726" s="870"/>
      <c r="W726" s="870"/>
      <c r="X726" s="870"/>
      <c r="Y726" s="870"/>
      <c r="Z726" s="870"/>
      <c r="AA726" s="870"/>
      <c r="AB726" s="870"/>
      <c r="AC726" s="870"/>
      <c r="AD726" s="870"/>
      <c r="AE726" s="870"/>
      <c r="AF726" s="870"/>
      <c r="AG726" s="870"/>
      <c r="AH726" s="870"/>
      <c r="AI726" s="870"/>
      <c r="AJ726" s="870"/>
      <c r="AK726" s="870"/>
      <c r="AL726" s="945"/>
      <c r="AM726" s="946"/>
      <c r="AN726" s="946"/>
      <c r="AO726" s="946"/>
      <c r="AP726" s="946"/>
      <c r="AQ726" s="946"/>
      <c r="AR726" s="946"/>
      <c r="AS726" s="946"/>
      <c r="AT726" s="946"/>
      <c r="AU726" s="946"/>
      <c r="AV726" s="946"/>
      <c r="AW726" s="946"/>
      <c r="AX726" s="946"/>
      <c r="AY726" s="946"/>
      <c r="AZ726" s="946"/>
      <c r="BA726" s="946"/>
      <c r="BB726" s="947"/>
    </row>
    <row r="727" spans="1:54" ht="12.6" customHeight="1" x14ac:dyDescent="0.25">
      <c r="A727" s="623" t="s">
        <v>1653</v>
      </c>
    </row>
    <row r="728" spans="1:54" ht="15" customHeight="1" x14ac:dyDescent="0.25">
      <c r="A728" s="803" t="s">
        <v>3619</v>
      </c>
      <c r="B728" s="804"/>
      <c r="C728" s="804"/>
      <c r="D728" s="804"/>
      <c r="E728" s="804"/>
      <c r="F728" s="804"/>
      <c r="G728" s="804"/>
      <c r="H728" s="804"/>
      <c r="I728" s="804"/>
      <c r="J728" s="804"/>
      <c r="K728" s="804"/>
      <c r="L728" s="804"/>
      <c r="M728" s="804"/>
      <c r="N728" s="804"/>
      <c r="O728" s="804"/>
      <c r="P728" s="804"/>
      <c r="Q728" s="804"/>
      <c r="R728" s="804"/>
      <c r="S728" s="804"/>
      <c r="T728" s="804"/>
      <c r="U728" s="804"/>
      <c r="V728" s="804"/>
      <c r="W728" s="804"/>
      <c r="X728" s="804"/>
      <c r="Y728" s="804"/>
      <c r="Z728" s="804"/>
      <c r="AA728" s="804"/>
      <c r="AB728" s="804"/>
      <c r="AC728" s="804"/>
      <c r="AD728" s="804"/>
      <c r="AE728" s="804"/>
      <c r="AF728" s="804"/>
      <c r="AG728" s="804"/>
      <c r="AH728" s="804"/>
      <c r="AI728" s="804"/>
      <c r="AJ728" s="804"/>
      <c r="AK728" s="804"/>
      <c r="AL728" s="804"/>
      <c r="AM728" s="804"/>
      <c r="AN728" s="804"/>
      <c r="AO728" s="804"/>
      <c r="AP728" s="804"/>
      <c r="AQ728" s="804"/>
      <c r="AR728" s="804"/>
      <c r="AS728" s="804"/>
      <c r="AT728" s="804"/>
      <c r="AU728" s="804"/>
      <c r="AV728" s="804"/>
      <c r="AW728" s="804"/>
      <c r="AX728" s="804"/>
      <c r="AY728" s="804"/>
      <c r="AZ728" s="804"/>
      <c r="BA728" s="804"/>
      <c r="BB728" s="805"/>
    </row>
    <row r="729" spans="1:54" ht="15" customHeight="1" x14ac:dyDescent="0.25">
      <c r="A729" s="806"/>
      <c r="B729" s="807"/>
      <c r="C729" s="807"/>
      <c r="D729" s="807"/>
      <c r="E729" s="807"/>
      <c r="F729" s="807"/>
      <c r="G729" s="807"/>
      <c r="H729" s="807"/>
      <c r="I729" s="807"/>
      <c r="J729" s="807"/>
      <c r="K729" s="807"/>
      <c r="L729" s="807"/>
      <c r="M729" s="807"/>
      <c r="N729" s="807"/>
      <c r="O729" s="807"/>
      <c r="P729" s="807"/>
      <c r="Q729" s="807"/>
      <c r="R729" s="807"/>
      <c r="S729" s="807"/>
      <c r="T729" s="807"/>
      <c r="U729" s="807"/>
      <c r="V729" s="807"/>
      <c r="W729" s="807"/>
      <c r="X729" s="807"/>
      <c r="Y729" s="807"/>
      <c r="Z729" s="807"/>
      <c r="AA729" s="807"/>
      <c r="AB729" s="807"/>
      <c r="AC729" s="807"/>
      <c r="AD729" s="807"/>
      <c r="AE729" s="807"/>
      <c r="AF729" s="807"/>
      <c r="AG729" s="807"/>
      <c r="AH729" s="807"/>
      <c r="AI729" s="807"/>
      <c r="AJ729" s="807"/>
      <c r="AK729" s="807"/>
      <c r="AL729" s="807"/>
      <c r="AM729" s="807"/>
      <c r="AN729" s="807"/>
      <c r="AO729" s="807"/>
      <c r="AP729" s="807"/>
      <c r="AQ729" s="807"/>
      <c r="AR729" s="807"/>
      <c r="AS729" s="807"/>
      <c r="AT729" s="807"/>
      <c r="AU729" s="807"/>
      <c r="AV729" s="807"/>
      <c r="AW729" s="807"/>
      <c r="AX729" s="807"/>
      <c r="AY729" s="807"/>
      <c r="AZ729" s="807"/>
      <c r="BA729" s="807"/>
      <c r="BB729" s="808"/>
    </row>
    <row r="730" spans="1:54" ht="12.6" customHeight="1" x14ac:dyDescent="0.25">
      <c r="A730" s="623" t="s">
        <v>2137</v>
      </c>
      <c r="B730" s="623"/>
      <c r="C730" s="623"/>
      <c r="D730" s="623"/>
      <c r="E730" s="623"/>
      <c r="F730" s="623"/>
      <c r="G730" s="623"/>
      <c r="H730" s="623"/>
      <c r="I730" s="623"/>
      <c r="J730" s="623"/>
      <c r="K730" s="623"/>
      <c r="L730" s="623"/>
      <c r="M730" s="623"/>
      <c r="N730" s="623"/>
      <c r="O730" s="623"/>
      <c r="P730" s="623"/>
      <c r="Q730" s="623"/>
      <c r="R730" s="623"/>
      <c r="S730" s="623"/>
      <c r="T730" s="623"/>
      <c r="U730" s="623"/>
      <c r="V730" s="623"/>
      <c r="W730" s="623"/>
      <c r="X730" s="623"/>
      <c r="Y730" s="623"/>
      <c r="Z730" s="623"/>
      <c r="AA730" s="623"/>
      <c r="AB730" s="623"/>
      <c r="AC730" s="623"/>
      <c r="AD730" s="623"/>
      <c r="AE730" s="623"/>
      <c r="AF730" s="623"/>
      <c r="AG730" s="623"/>
      <c r="AH730" s="623"/>
      <c r="AI730" s="623"/>
      <c r="AJ730" s="623"/>
      <c r="AK730" s="623"/>
      <c r="AL730" s="623"/>
      <c r="AM730" s="623"/>
      <c r="AN730" s="623"/>
      <c r="AO730" s="623"/>
      <c r="AP730" s="623"/>
      <c r="AQ730" s="623"/>
      <c r="AR730" s="623"/>
      <c r="AS730" s="623"/>
      <c r="AT730" s="623"/>
      <c r="AU730" s="623"/>
      <c r="AV730" s="623"/>
      <c r="AW730" s="623"/>
      <c r="AX730" s="623"/>
      <c r="AY730" s="623"/>
      <c r="AZ730" s="623"/>
      <c r="BA730" s="623"/>
      <c r="BB730" s="623"/>
    </row>
    <row r="731" spans="1:54" ht="12.6" customHeight="1" x14ac:dyDescent="0.25">
      <c r="A731" s="623"/>
      <c r="B731" s="623" t="s">
        <v>1652</v>
      </c>
      <c r="C731" s="623"/>
      <c r="D731" s="623"/>
      <c r="E731" s="623"/>
      <c r="F731" s="623"/>
      <c r="G731" s="623"/>
      <c r="H731" s="623"/>
      <c r="I731" s="623"/>
      <c r="J731" s="623"/>
      <c r="K731" s="623"/>
      <c r="L731" s="623"/>
      <c r="M731" s="623"/>
      <c r="N731" s="623"/>
      <c r="O731" s="623"/>
      <c r="P731" s="623"/>
      <c r="Q731" s="623"/>
      <c r="R731" s="623"/>
      <c r="S731" s="623"/>
      <c r="T731" s="623"/>
      <c r="U731" s="623"/>
      <c r="V731" s="623"/>
      <c r="W731" s="623"/>
      <c r="X731" s="623"/>
      <c r="Y731" s="623"/>
      <c r="Z731" s="623"/>
      <c r="AA731" s="623"/>
      <c r="AB731" s="623"/>
      <c r="AC731" s="623"/>
      <c r="AD731" s="623"/>
      <c r="AE731" s="623"/>
      <c r="AF731" s="623"/>
      <c r="AG731" s="623"/>
      <c r="AH731" s="623"/>
      <c r="AI731" s="623"/>
      <c r="AJ731" s="623"/>
      <c r="AK731" s="623"/>
      <c r="AL731" s="623"/>
      <c r="AM731" s="623"/>
      <c r="AN731" s="623"/>
      <c r="AO731" s="623"/>
      <c r="AP731" s="623"/>
      <c r="AQ731" s="623"/>
      <c r="AR731" s="623"/>
      <c r="AS731" s="623"/>
      <c r="AT731" s="623"/>
      <c r="AU731" s="623"/>
      <c r="AV731" s="623"/>
      <c r="AW731" s="623"/>
      <c r="AX731" s="623"/>
      <c r="AY731" s="623"/>
      <c r="AZ731" s="623"/>
      <c r="BA731" s="623"/>
      <c r="BB731" s="623"/>
    </row>
    <row r="732" spans="1:54" ht="12.6" customHeight="1" x14ac:dyDescent="0.25">
      <c r="A732" s="624"/>
      <c r="B732" s="625"/>
      <c r="C732" s="625"/>
      <c r="D732" s="625"/>
      <c r="E732" s="625"/>
      <c r="F732" s="625"/>
      <c r="G732" s="625"/>
      <c r="H732" s="625"/>
      <c r="I732" s="625"/>
      <c r="J732" s="625"/>
      <c r="K732" s="625"/>
      <c r="L732" s="625"/>
      <c r="M732" s="625"/>
      <c r="N732" s="625"/>
      <c r="O732" s="625"/>
      <c r="P732" s="625"/>
      <c r="Q732" s="604"/>
      <c r="R732" s="625"/>
      <c r="S732" s="640"/>
      <c r="T732" s="979" t="s">
        <v>2142</v>
      </c>
      <c r="U732" s="980"/>
      <c r="V732" s="980"/>
      <c r="W732" s="980"/>
      <c r="X732" s="980"/>
      <c r="Y732" s="980"/>
      <c r="Z732" s="981"/>
      <c r="AA732" s="790" t="s">
        <v>1651</v>
      </c>
      <c r="AB732" s="791"/>
      <c r="AC732" s="791"/>
      <c r="AD732" s="791"/>
      <c r="AE732" s="791"/>
      <c r="AF732" s="791"/>
      <c r="AG732" s="791"/>
      <c r="AH732" s="791"/>
      <c r="AI732" s="791"/>
      <c r="AJ732" s="791"/>
      <c r="AK732" s="791"/>
      <c r="AL732" s="792"/>
      <c r="AM732" s="790"/>
      <c r="AN732" s="791"/>
      <c r="AO732" s="791"/>
      <c r="AP732" s="791"/>
      <c r="AQ732" s="791"/>
      <c r="AR732" s="791"/>
      <c r="AS732" s="791"/>
      <c r="AT732" s="791"/>
      <c r="AU732" s="791"/>
      <c r="AV732" s="791"/>
      <c r="AW732" s="791"/>
      <c r="AX732" s="791"/>
      <c r="AY732" s="791"/>
      <c r="AZ732" s="791"/>
      <c r="BA732" s="791"/>
      <c r="BB732" s="792"/>
    </row>
    <row r="733" spans="1:54" ht="12.6" customHeight="1" x14ac:dyDescent="0.25">
      <c r="A733" s="626"/>
      <c r="B733" s="627"/>
      <c r="C733" s="627"/>
      <c r="D733" s="627"/>
      <c r="E733" s="627"/>
      <c r="F733" s="627"/>
      <c r="G733" s="627"/>
      <c r="H733" s="627"/>
      <c r="I733" s="627"/>
      <c r="J733" s="627"/>
      <c r="K733" s="627"/>
      <c r="L733" s="627"/>
      <c r="M733" s="627"/>
      <c r="N733" s="627"/>
      <c r="O733" s="627"/>
      <c r="P733" s="627"/>
      <c r="Q733" s="593"/>
      <c r="R733" s="596"/>
      <c r="S733" s="683"/>
      <c r="T733" s="982"/>
      <c r="U733" s="983"/>
      <c r="V733" s="983"/>
      <c r="W733" s="983"/>
      <c r="X733" s="983"/>
      <c r="Y733" s="983"/>
      <c r="Z733" s="984"/>
      <c r="AA733" s="787" t="s">
        <v>1650</v>
      </c>
      <c r="AB733" s="788"/>
      <c r="AC733" s="788"/>
      <c r="AD733" s="788"/>
      <c r="AE733" s="788"/>
      <c r="AF733" s="788"/>
      <c r="AG733" s="788"/>
      <c r="AH733" s="788"/>
      <c r="AI733" s="788"/>
      <c r="AJ733" s="788"/>
      <c r="AK733" s="788"/>
      <c r="AL733" s="789"/>
      <c r="AM733" s="787" t="s">
        <v>1649</v>
      </c>
      <c r="AN733" s="788"/>
      <c r="AO733" s="788"/>
      <c r="AP733" s="788"/>
      <c r="AQ733" s="788"/>
      <c r="AR733" s="788"/>
      <c r="AS733" s="788"/>
      <c r="AT733" s="788"/>
      <c r="AU733" s="788"/>
      <c r="AV733" s="788"/>
      <c r="AW733" s="788"/>
      <c r="AX733" s="788"/>
      <c r="AY733" s="788"/>
      <c r="AZ733" s="788"/>
      <c r="BA733" s="788"/>
      <c r="BB733" s="789"/>
    </row>
    <row r="734" spans="1:54" ht="12.6" customHeight="1" x14ac:dyDescent="0.25">
      <c r="A734" s="787" t="s">
        <v>2141</v>
      </c>
      <c r="B734" s="788"/>
      <c r="C734" s="788"/>
      <c r="D734" s="788"/>
      <c r="E734" s="788"/>
      <c r="F734" s="788"/>
      <c r="G734" s="788"/>
      <c r="H734" s="788"/>
      <c r="I734" s="788"/>
      <c r="J734" s="788"/>
      <c r="K734" s="788"/>
      <c r="L734" s="788"/>
      <c r="M734" s="788"/>
      <c r="N734" s="788"/>
      <c r="O734" s="788"/>
      <c r="P734" s="788"/>
      <c r="Q734" s="788"/>
      <c r="R734" s="788"/>
      <c r="S734" s="789"/>
      <c r="T734" s="787" t="s">
        <v>1648</v>
      </c>
      <c r="U734" s="788"/>
      <c r="V734" s="788"/>
      <c r="W734" s="788"/>
      <c r="X734" s="788"/>
      <c r="Y734" s="788"/>
      <c r="Z734" s="789"/>
      <c r="AA734" s="787" t="s">
        <v>1647</v>
      </c>
      <c r="AB734" s="788"/>
      <c r="AC734" s="788"/>
      <c r="AD734" s="788"/>
      <c r="AE734" s="788"/>
      <c r="AF734" s="788"/>
      <c r="AG734" s="788"/>
      <c r="AH734" s="788"/>
      <c r="AI734" s="788"/>
      <c r="AJ734" s="788"/>
      <c r="AK734" s="788"/>
      <c r="AL734" s="789"/>
      <c r="AM734" s="787" t="s">
        <v>1646</v>
      </c>
      <c r="AN734" s="788"/>
      <c r="AO734" s="788"/>
      <c r="AP734" s="788"/>
      <c r="AQ734" s="788"/>
      <c r="AR734" s="788"/>
      <c r="AS734" s="788"/>
      <c r="AT734" s="788"/>
      <c r="AU734" s="788"/>
      <c r="AV734" s="788"/>
      <c r="AW734" s="788"/>
      <c r="AX734" s="788"/>
      <c r="AY734" s="788"/>
      <c r="AZ734" s="788"/>
      <c r="BA734" s="788"/>
      <c r="BB734" s="789"/>
    </row>
    <row r="735" spans="1:54" ht="12.6" customHeight="1" x14ac:dyDescent="0.25">
      <c r="A735" s="626"/>
      <c r="B735" s="627"/>
      <c r="C735" s="627"/>
      <c r="D735" s="627"/>
      <c r="E735" s="627"/>
      <c r="F735" s="627"/>
      <c r="G735" s="627"/>
      <c r="H735" s="627"/>
      <c r="I735" s="627"/>
      <c r="J735" s="627"/>
      <c r="K735" s="627"/>
      <c r="L735" s="627"/>
      <c r="M735" s="627"/>
      <c r="N735" s="627"/>
      <c r="O735" s="627"/>
      <c r="P735" s="627"/>
      <c r="Q735" s="593"/>
      <c r="R735" s="596"/>
      <c r="S735" s="683"/>
      <c r="T735" s="787" t="s">
        <v>1645</v>
      </c>
      <c r="U735" s="788"/>
      <c r="V735" s="788"/>
      <c r="W735" s="788"/>
      <c r="X735" s="788"/>
      <c r="Y735" s="788"/>
      <c r="Z735" s="789"/>
      <c r="AA735" s="787" t="s">
        <v>1507</v>
      </c>
      <c r="AB735" s="788"/>
      <c r="AC735" s="788"/>
      <c r="AD735" s="788"/>
      <c r="AE735" s="788"/>
      <c r="AF735" s="788"/>
      <c r="AG735" s="788"/>
      <c r="AH735" s="788"/>
      <c r="AI735" s="788"/>
      <c r="AJ735" s="788"/>
      <c r="AK735" s="788"/>
      <c r="AL735" s="789"/>
      <c r="AM735" s="787" t="s">
        <v>1644</v>
      </c>
      <c r="AN735" s="788"/>
      <c r="AO735" s="788"/>
      <c r="AP735" s="788"/>
      <c r="AQ735" s="788"/>
      <c r="AR735" s="788"/>
      <c r="AS735" s="788"/>
      <c r="AT735" s="788"/>
      <c r="AU735" s="788"/>
      <c r="AV735" s="788"/>
      <c r="AW735" s="788"/>
      <c r="AX735" s="788"/>
      <c r="AY735" s="788"/>
      <c r="AZ735" s="788"/>
      <c r="BA735" s="788"/>
      <c r="BB735" s="789"/>
    </row>
    <row r="736" spans="1:54" ht="12.6" customHeight="1" x14ac:dyDescent="0.25">
      <c r="A736" s="784" t="s">
        <v>800</v>
      </c>
      <c r="B736" s="785"/>
      <c r="C736" s="785"/>
      <c r="D736" s="785"/>
      <c r="E736" s="785"/>
      <c r="F736" s="785"/>
      <c r="G736" s="785"/>
      <c r="H736" s="785"/>
      <c r="I736" s="785"/>
      <c r="J736" s="785"/>
      <c r="K736" s="785"/>
      <c r="L736" s="785"/>
      <c r="M736" s="785"/>
      <c r="N736" s="785"/>
      <c r="O736" s="785"/>
      <c r="P736" s="785"/>
      <c r="Q736" s="785"/>
      <c r="R736" s="785"/>
      <c r="S736" s="786"/>
      <c r="T736" s="784" t="s">
        <v>801</v>
      </c>
      <c r="U736" s="785"/>
      <c r="V736" s="785"/>
      <c r="W736" s="785"/>
      <c r="X736" s="785"/>
      <c r="Y736" s="785"/>
      <c r="Z736" s="786"/>
      <c r="AA736" s="784" t="s">
        <v>802</v>
      </c>
      <c r="AB736" s="785"/>
      <c r="AC736" s="785"/>
      <c r="AD736" s="785"/>
      <c r="AE736" s="785"/>
      <c r="AF736" s="785"/>
      <c r="AG736" s="785"/>
      <c r="AH736" s="785"/>
      <c r="AI736" s="785"/>
      <c r="AJ736" s="785"/>
      <c r="AK736" s="785"/>
      <c r="AL736" s="786"/>
      <c r="AM736" s="784" t="s">
        <v>477</v>
      </c>
      <c r="AN736" s="785"/>
      <c r="AO736" s="785"/>
      <c r="AP736" s="785"/>
      <c r="AQ736" s="785"/>
      <c r="AR736" s="785"/>
      <c r="AS736" s="785"/>
      <c r="AT736" s="785"/>
      <c r="AU736" s="785"/>
      <c r="AV736" s="785"/>
      <c r="AW736" s="785"/>
      <c r="AX736" s="785"/>
      <c r="AY736" s="785"/>
      <c r="AZ736" s="785"/>
      <c r="BA736" s="785"/>
      <c r="BB736" s="786"/>
    </row>
    <row r="737" spans="1:54" ht="24.75" customHeight="1" x14ac:dyDescent="0.25">
      <c r="A737" s="920" t="s">
        <v>3629</v>
      </c>
      <c r="B737" s="921"/>
      <c r="C737" s="921"/>
      <c r="D737" s="921"/>
      <c r="E737" s="921"/>
      <c r="F737" s="921"/>
      <c r="G737" s="921"/>
      <c r="H737" s="921"/>
      <c r="I737" s="921"/>
      <c r="J737" s="921"/>
      <c r="K737" s="921"/>
      <c r="L737" s="921"/>
      <c r="M737" s="921"/>
      <c r="N737" s="921"/>
      <c r="O737" s="921"/>
      <c r="P737" s="921"/>
      <c r="Q737" s="921"/>
      <c r="R737" s="921"/>
      <c r="S737" s="922"/>
      <c r="T737" s="986"/>
      <c r="U737" s="906"/>
      <c r="V737" s="906"/>
      <c r="W737" s="906"/>
      <c r="X737" s="906"/>
      <c r="Y737" s="906"/>
      <c r="Z737" s="987"/>
      <c r="AA737" s="994"/>
      <c r="AB737" s="994"/>
      <c r="AC737" s="994"/>
      <c r="AD737" s="994"/>
      <c r="AE737" s="994"/>
      <c r="AF737" s="994"/>
      <c r="AG737" s="994"/>
      <c r="AH737" s="994"/>
      <c r="AI737" s="994"/>
      <c r="AJ737" s="994"/>
      <c r="AK737" s="994"/>
      <c r="AL737" s="994"/>
      <c r="AM737" s="986"/>
      <c r="AN737" s="906"/>
      <c r="AO737" s="906"/>
      <c r="AP737" s="906"/>
      <c r="AQ737" s="906"/>
      <c r="AR737" s="906"/>
      <c r="AS737" s="906"/>
      <c r="AT737" s="906"/>
      <c r="AU737" s="906"/>
      <c r="AV737" s="906"/>
      <c r="AW737" s="906"/>
      <c r="AX737" s="906"/>
      <c r="AY737" s="906"/>
      <c r="AZ737" s="906"/>
      <c r="BA737" s="906"/>
      <c r="BB737" s="987"/>
    </row>
    <row r="738" spans="1:54" ht="24" customHeight="1" x14ac:dyDescent="0.25">
      <c r="A738" s="1010" t="s">
        <v>2140</v>
      </c>
      <c r="B738" s="1011"/>
      <c r="C738" s="1011"/>
      <c r="D738" s="1011"/>
      <c r="E738" s="1011"/>
      <c r="F738" s="1011"/>
      <c r="G738" s="1011"/>
      <c r="H738" s="1011"/>
      <c r="I738" s="1011"/>
      <c r="J738" s="1011"/>
      <c r="K738" s="1011"/>
      <c r="L738" s="1011"/>
      <c r="M738" s="1011"/>
      <c r="N738" s="1011"/>
      <c r="O738" s="1011"/>
      <c r="P738" s="1011"/>
      <c r="Q738" s="1011" t="e">
        <f>SUM(#REF!)</f>
        <v>#REF!</v>
      </c>
      <c r="R738" s="1011"/>
      <c r="S738" s="1012"/>
      <c r="T738" s="995"/>
      <c r="U738" s="996"/>
      <c r="V738" s="996"/>
      <c r="W738" s="996"/>
      <c r="X738" s="996"/>
      <c r="Y738" s="996"/>
      <c r="Z738" s="997"/>
      <c r="AA738" s="994"/>
      <c r="AB738" s="994"/>
      <c r="AC738" s="994"/>
      <c r="AD738" s="994"/>
      <c r="AE738" s="994"/>
      <c r="AF738" s="994"/>
      <c r="AG738" s="994"/>
      <c r="AH738" s="994"/>
      <c r="AI738" s="994"/>
      <c r="AJ738" s="994"/>
      <c r="AK738" s="994"/>
      <c r="AL738" s="994"/>
      <c r="AM738" s="986"/>
      <c r="AN738" s="906"/>
      <c r="AO738" s="906"/>
      <c r="AP738" s="906"/>
      <c r="AQ738" s="906"/>
      <c r="AR738" s="906"/>
      <c r="AS738" s="906"/>
      <c r="AT738" s="906"/>
      <c r="AU738" s="906"/>
      <c r="AV738" s="906"/>
      <c r="AW738" s="906"/>
      <c r="AX738" s="906"/>
      <c r="AY738" s="906"/>
      <c r="AZ738" s="906"/>
      <c r="BA738" s="906"/>
      <c r="BB738" s="987"/>
    </row>
    <row r="739" spans="1:54" ht="12.6" customHeight="1" x14ac:dyDescent="0.25">
      <c r="A739" s="920" t="s">
        <v>514</v>
      </c>
      <c r="B739" s="921"/>
      <c r="C739" s="921"/>
      <c r="D739" s="921"/>
      <c r="E739" s="921"/>
      <c r="F739" s="921"/>
      <c r="G739" s="921"/>
      <c r="H739" s="921"/>
      <c r="I739" s="921"/>
      <c r="J739" s="921"/>
      <c r="K739" s="921"/>
      <c r="L739" s="921"/>
      <c r="M739" s="921"/>
      <c r="N739" s="921"/>
      <c r="O739" s="921"/>
      <c r="P739" s="921"/>
      <c r="Q739" s="921" t="e">
        <f>SUM(#REF!)</f>
        <v>#REF!</v>
      </c>
      <c r="R739" s="921"/>
      <c r="S739" s="922"/>
      <c r="T739" s="986"/>
      <c r="U739" s="906"/>
      <c r="V739" s="906"/>
      <c r="W739" s="906"/>
      <c r="X739" s="906"/>
      <c r="Y739" s="906"/>
      <c r="Z739" s="987"/>
      <c r="AA739" s="988"/>
      <c r="AB739" s="989"/>
      <c r="AC739" s="989"/>
      <c r="AD739" s="989"/>
      <c r="AE739" s="989"/>
      <c r="AF739" s="989"/>
      <c r="AG739" s="989"/>
      <c r="AH739" s="989"/>
      <c r="AI739" s="989"/>
      <c r="AJ739" s="989"/>
      <c r="AK739" s="989"/>
      <c r="AL739" s="990"/>
      <c r="AM739" s="986"/>
      <c r="AN739" s="906"/>
      <c r="AO739" s="906"/>
      <c r="AP739" s="906"/>
      <c r="AQ739" s="906"/>
      <c r="AR739" s="906"/>
      <c r="AS739" s="906"/>
      <c r="AT739" s="906"/>
      <c r="AU739" s="906"/>
      <c r="AV739" s="906"/>
      <c r="AW739" s="906"/>
      <c r="AX739" s="906"/>
      <c r="AY739" s="906"/>
      <c r="AZ739" s="906"/>
      <c r="BA739" s="906"/>
      <c r="BB739" s="987"/>
    </row>
    <row r="740" spans="1:54" ht="12.6" customHeight="1" x14ac:dyDescent="0.25">
      <c r="A740" s="920" t="s">
        <v>515</v>
      </c>
      <c r="B740" s="921"/>
      <c r="C740" s="921"/>
      <c r="D740" s="921"/>
      <c r="E740" s="921"/>
      <c r="F740" s="921"/>
      <c r="G740" s="921"/>
      <c r="H740" s="921"/>
      <c r="I740" s="921"/>
      <c r="J740" s="921"/>
      <c r="K740" s="921"/>
      <c r="L740" s="921"/>
      <c r="M740" s="921"/>
      <c r="N740" s="921"/>
      <c r="O740" s="921"/>
      <c r="P740" s="921"/>
      <c r="Q740" s="921" t="e">
        <f>SUM(#REF!)</f>
        <v>#REF!</v>
      </c>
      <c r="R740" s="921"/>
      <c r="S740" s="922"/>
      <c r="T740" s="986"/>
      <c r="U740" s="906"/>
      <c r="V740" s="906"/>
      <c r="W740" s="906"/>
      <c r="X740" s="906"/>
      <c r="Y740" s="906"/>
      <c r="Z740" s="987"/>
      <c r="AA740" s="988"/>
      <c r="AB740" s="989"/>
      <c r="AC740" s="989"/>
      <c r="AD740" s="989"/>
      <c r="AE740" s="989"/>
      <c r="AF740" s="989"/>
      <c r="AG740" s="989"/>
      <c r="AH740" s="989"/>
      <c r="AI740" s="989"/>
      <c r="AJ740" s="989"/>
      <c r="AK740" s="989"/>
      <c r="AL740" s="990"/>
      <c r="AM740" s="986"/>
      <c r="AN740" s="906"/>
      <c r="AO740" s="906"/>
      <c r="AP740" s="906"/>
      <c r="AQ740" s="906"/>
      <c r="AR740" s="906"/>
      <c r="AS740" s="906"/>
      <c r="AT740" s="906"/>
      <c r="AU740" s="906"/>
      <c r="AV740" s="906"/>
      <c r="AW740" s="906"/>
      <c r="AX740" s="906"/>
      <c r="AY740" s="906"/>
      <c r="AZ740" s="906"/>
      <c r="BA740" s="906"/>
      <c r="BB740" s="987"/>
    </row>
    <row r="741" spans="1:54" ht="12.6" customHeight="1" x14ac:dyDescent="0.25">
      <c r="A741" s="920" t="s">
        <v>516</v>
      </c>
      <c r="B741" s="921"/>
      <c r="C741" s="921"/>
      <c r="D741" s="921"/>
      <c r="E741" s="921"/>
      <c r="F741" s="921"/>
      <c r="G741" s="921"/>
      <c r="H741" s="921"/>
      <c r="I741" s="921"/>
      <c r="J741" s="921"/>
      <c r="K741" s="921"/>
      <c r="L741" s="921"/>
      <c r="M741" s="921"/>
      <c r="N741" s="921"/>
      <c r="O741" s="921"/>
      <c r="P741" s="921"/>
      <c r="Q741" s="921" t="e">
        <f>SUM(#REF!)</f>
        <v>#REF!</v>
      </c>
      <c r="R741" s="921"/>
      <c r="S741" s="922"/>
      <c r="T741" s="986"/>
      <c r="U741" s="906"/>
      <c r="V741" s="906"/>
      <c r="W741" s="906"/>
      <c r="X741" s="906"/>
      <c r="Y741" s="906"/>
      <c r="Z741" s="987"/>
      <c r="AA741" s="988"/>
      <c r="AB741" s="989"/>
      <c r="AC741" s="989"/>
      <c r="AD741" s="989"/>
      <c r="AE741" s="989"/>
      <c r="AF741" s="989"/>
      <c r="AG741" s="989"/>
      <c r="AH741" s="989"/>
      <c r="AI741" s="989"/>
      <c r="AJ741" s="989"/>
      <c r="AK741" s="989"/>
      <c r="AL741" s="990"/>
      <c r="AM741" s="986"/>
      <c r="AN741" s="906"/>
      <c r="AO741" s="906"/>
      <c r="AP741" s="906"/>
      <c r="AQ741" s="906"/>
      <c r="AR741" s="906"/>
      <c r="AS741" s="906"/>
      <c r="AT741" s="906"/>
      <c r="AU741" s="906"/>
      <c r="AV741" s="906"/>
      <c r="AW741" s="906"/>
      <c r="AX741" s="906"/>
      <c r="AY741" s="906"/>
      <c r="AZ741" s="906"/>
      <c r="BA741" s="906"/>
      <c r="BB741" s="987"/>
    </row>
    <row r="742" spans="1:54" ht="12.6" customHeight="1" x14ac:dyDescent="0.25">
      <c r="A742" s="920" t="s">
        <v>2138</v>
      </c>
      <c r="B742" s="921"/>
      <c r="C742" s="921"/>
      <c r="D742" s="921"/>
      <c r="E742" s="921"/>
      <c r="F742" s="921"/>
      <c r="G742" s="921"/>
      <c r="H742" s="921"/>
      <c r="I742" s="921"/>
      <c r="J742" s="921"/>
      <c r="K742" s="921"/>
      <c r="L742" s="921"/>
      <c r="M742" s="921"/>
      <c r="N742" s="921"/>
      <c r="O742" s="921"/>
      <c r="P742" s="921"/>
      <c r="Q742" s="921" t="e">
        <f>SUM(#REF!)</f>
        <v>#REF!</v>
      </c>
      <c r="R742" s="921"/>
      <c r="S742" s="922"/>
      <c r="T742" s="986"/>
      <c r="U742" s="906"/>
      <c r="V742" s="906"/>
      <c r="W742" s="906"/>
      <c r="X742" s="906"/>
      <c r="Y742" s="906"/>
      <c r="Z742" s="987"/>
      <c r="AA742" s="988"/>
      <c r="AB742" s="989"/>
      <c r="AC742" s="989"/>
      <c r="AD742" s="989"/>
      <c r="AE742" s="989"/>
      <c r="AF742" s="989"/>
      <c r="AG742" s="989"/>
      <c r="AH742" s="989"/>
      <c r="AI742" s="989"/>
      <c r="AJ742" s="989"/>
      <c r="AK742" s="989"/>
      <c r="AL742" s="990"/>
      <c r="AM742" s="986"/>
      <c r="AN742" s="906"/>
      <c r="AO742" s="906"/>
      <c r="AP742" s="906"/>
      <c r="AQ742" s="906"/>
      <c r="AR742" s="906"/>
      <c r="AS742" s="906"/>
      <c r="AT742" s="906"/>
      <c r="AU742" s="906"/>
      <c r="AV742" s="906"/>
      <c r="AW742" s="906"/>
      <c r="AX742" s="906"/>
      <c r="AY742" s="906"/>
      <c r="AZ742" s="906"/>
      <c r="BA742" s="906"/>
      <c r="BB742" s="987"/>
    </row>
    <row r="743" spans="1:54" ht="12.6" customHeight="1" x14ac:dyDescent="0.25">
      <c r="A743" s="920" t="s">
        <v>2139</v>
      </c>
      <c r="B743" s="921"/>
      <c r="C743" s="921"/>
      <c r="D743" s="921"/>
      <c r="E743" s="921"/>
      <c r="F743" s="921"/>
      <c r="G743" s="921"/>
      <c r="H743" s="921"/>
      <c r="I743" s="921"/>
      <c r="J743" s="921"/>
      <c r="K743" s="921"/>
      <c r="L743" s="921"/>
      <c r="M743" s="921"/>
      <c r="N743" s="921"/>
      <c r="O743" s="921"/>
      <c r="P743" s="921"/>
      <c r="Q743" s="921" t="e">
        <f>SUM(#REF!)</f>
        <v>#REF!</v>
      </c>
      <c r="R743" s="921"/>
      <c r="S743" s="922"/>
      <c r="T743" s="995"/>
      <c r="U743" s="996"/>
      <c r="V743" s="996"/>
      <c r="W743" s="996"/>
      <c r="X743" s="996"/>
      <c r="Y743" s="996"/>
      <c r="Z743" s="997"/>
      <c r="AA743" s="994"/>
      <c r="AB743" s="994"/>
      <c r="AC743" s="994"/>
      <c r="AD743" s="994"/>
      <c r="AE743" s="994"/>
      <c r="AF743" s="994"/>
      <c r="AG743" s="994"/>
      <c r="AH743" s="994"/>
      <c r="AI743" s="994"/>
      <c r="AJ743" s="994"/>
      <c r="AK743" s="994"/>
      <c r="AL743" s="994"/>
      <c r="AM743" s="986"/>
      <c r="AN743" s="906"/>
      <c r="AO743" s="906"/>
      <c r="AP743" s="906"/>
      <c r="AQ743" s="906"/>
      <c r="AR743" s="906"/>
      <c r="AS743" s="906"/>
      <c r="AT743" s="906"/>
      <c r="AU743" s="906"/>
      <c r="AV743" s="906"/>
      <c r="AW743" s="906"/>
      <c r="AX743" s="906"/>
      <c r="AY743" s="906"/>
      <c r="AZ743" s="906"/>
      <c r="BA743" s="906"/>
      <c r="BB743" s="987"/>
    </row>
    <row r="744" spans="1:54" ht="12.6" customHeight="1" x14ac:dyDescent="0.25">
      <c r="A744" s="998" t="s">
        <v>1488</v>
      </c>
      <c r="B744" s="999"/>
      <c r="C744" s="999"/>
      <c r="D744" s="999"/>
      <c r="E744" s="999"/>
      <c r="F744" s="999"/>
      <c r="G744" s="999"/>
      <c r="H744" s="999"/>
      <c r="I744" s="999"/>
      <c r="J744" s="999"/>
      <c r="K744" s="999"/>
      <c r="L744" s="999"/>
      <c r="M744" s="999"/>
      <c r="N744" s="999"/>
      <c r="O744" s="999"/>
      <c r="P744" s="999"/>
      <c r="Q744" s="999" t="e">
        <f>SUM(#REF!)</f>
        <v>#REF!</v>
      </c>
      <c r="R744" s="999"/>
      <c r="S744" s="1000"/>
      <c r="T744" s="995"/>
      <c r="U744" s="996"/>
      <c r="V744" s="996"/>
      <c r="W744" s="996"/>
      <c r="X744" s="996"/>
      <c r="Y744" s="996"/>
      <c r="Z744" s="997"/>
      <c r="AA744" s="994"/>
      <c r="AB744" s="994"/>
      <c r="AC744" s="994"/>
      <c r="AD744" s="994"/>
      <c r="AE744" s="994"/>
      <c r="AF744" s="994"/>
      <c r="AG744" s="994"/>
      <c r="AH744" s="994"/>
      <c r="AI744" s="994"/>
      <c r="AJ744" s="994"/>
      <c r="AK744" s="994"/>
      <c r="AL744" s="994"/>
      <c r="AM744" s="986"/>
      <c r="AN744" s="906"/>
      <c r="AO744" s="906"/>
      <c r="AP744" s="906"/>
      <c r="AQ744" s="906"/>
      <c r="AR744" s="906"/>
      <c r="AS744" s="906"/>
      <c r="AT744" s="906"/>
      <c r="AU744" s="906"/>
      <c r="AV744" s="906"/>
      <c r="AW744" s="906"/>
      <c r="AX744" s="906"/>
      <c r="AY744" s="906"/>
      <c r="AZ744" s="906"/>
      <c r="BA744" s="906"/>
      <c r="BB744" s="987"/>
    </row>
    <row r="745" spans="1:54" ht="12.6" customHeight="1" x14ac:dyDescent="0.25">
      <c r="A745" s="920" t="s">
        <v>2133</v>
      </c>
      <c r="B745" s="921"/>
      <c r="C745" s="921"/>
      <c r="D745" s="921"/>
      <c r="E745" s="921"/>
      <c r="F745" s="921"/>
      <c r="G745" s="921"/>
      <c r="H745" s="921"/>
      <c r="I745" s="921"/>
      <c r="J745" s="921"/>
      <c r="K745" s="921"/>
      <c r="L745" s="921"/>
      <c r="M745" s="921"/>
      <c r="N745" s="921"/>
      <c r="O745" s="921"/>
      <c r="P745" s="921"/>
      <c r="Q745" s="921" t="e">
        <f>SUM(#REF!)</f>
        <v>#REF!</v>
      </c>
      <c r="R745" s="921"/>
      <c r="S745" s="922"/>
      <c r="T745" s="986"/>
      <c r="U745" s="906"/>
      <c r="V745" s="906"/>
      <c r="W745" s="906"/>
      <c r="X745" s="906"/>
      <c r="Y745" s="906"/>
      <c r="Z745" s="987"/>
      <c r="AA745" s="988"/>
      <c r="AB745" s="989"/>
      <c r="AC745" s="989"/>
      <c r="AD745" s="989"/>
      <c r="AE745" s="989"/>
      <c r="AF745" s="989"/>
      <c r="AG745" s="989"/>
      <c r="AH745" s="989"/>
      <c r="AI745" s="989"/>
      <c r="AJ745" s="989"/>
      <c r="AK745" s="989"/>
      <c r="AL745" s="990"/>
      <c r="AM745" s="986"/>
      <c r="AN745" s="906"/>
      <c r="AO745" s="906"/>
      <c r="AP745" s="906"/>
      <c r="AQ745" s="906"/>
      <c r="AR745" s="906"/>
      <c r="AS745" s="906"/>
      <c r="AT745" s="906"/>
      <c r="AU745" s="906"/>
      <c r="AV745" s="906"/>
      <c r="AW745" s="906"/>
      <c r="AX745" s="906"/>
      <c r="AY745" s="906"/>
      <c r="AZ745" s="906"/>
      <c r="BA745" s="906"/>
      <c r="BB745" s="987"/>
    </row>
    <row r="746" spans="1:54" ht="26.25" customHeight="1" x14ac:dyDescent="0.25">
      <c r="A746" s="920" t="s">
        <v>2134</v>
      </c>
      <c r="B746" s="921"/>
      <c r="C746" s="921"/>
      <c r="D746" s="921"/>
      <c r="E746" s="921"/>
      <c r="F746" s="921"/>
      <c r="G746" s="921"/>
      <c r="H746" s="921"/>
      <c r="I746" s="921"/>
      <c r="J746" s="921"/>
      <c r="K746" s="921"/>
      <c r="L746" s="921"/>
      <c r="M746" s="921"/>
      <c r="N746" s="921"/>
      <c r="O746" s="921"/>
      <c r="P746" s="921"/>
      <c r="Q746" s="921" t="e">
        <f>SUM(#REF!)</f>
        <v>#REF!</v>
      </c>
      <c r="R746" s="921"/>
      <c r="S746" s="922"/>
      <c r="T746" s="986"/>
      <c r="U746" s="906"/>
      <c r="V746" s="906"/>
      <c r="W746" s="906"/>
      <c r="X746" s="906"/>
      <c r="Y746" s="906"/>
      <c r="Z746" s="987"/>
      <c r="AA746" s="988"/>
      <c r="AB746" s="989"/>
      <c r="AC746" s="989"/>
      <c r="AD746" s="989"/>
      <c r="AE746" s="989"/>
      <c r="AF746" s="989"/>
      <c r="AG746" s="989"/>
      <c r="AH746" s="989"/>
      <c r="AI746" s="989"/>
      <c r="AJ746" s="989"/>
      <c r="AK746" s="989"/>
      <c r="AL746" s="990"/>
      <c r="AM746" s="986"/>
      <c r="AN746" s="906"/>
      <c r="AO746" s="906"/>
      <c r="AP746" s="906"/>
      <c r="AQ746" s="906"/>
      <c r="AR746" s="906"/>
      <c r="AS746" s="906"/>
      <c r="AT746" s="906"/>
      <c r="AU746" s="906"/>
      <c r="AV746" s="906"/>
      <c r="AW746" s="906"/>
      <c r="AX746" s="906"/>
      <c r="AY746" s="906"/>
      <c r="AZ746" s="906"/>
      <c r="BA746" s="906"/>
      <c r="BB746" s="987"/>
    </row>
    <row r="747" spans="1:54" ht="12.6" customHeight="1" x14ac:dyDescent="0.25">
      <c r="A747" s="920" t="s">
        <v>145</v>
      </c>
      <c r="B747" s="921"/>
      <c r="C747" s="921"/>
      <c r="D747" s="921"/>
      <c r="E747" s="921"/>
      <c r="F747" s="921"/>
      <c r="G747" s="921"/>
      <c r="H747" s="921"/>
      <c r="I747" s="921"/>
      <c r="J747" s="921"/>
      <c r="K747" s="921"/>
      <c r="L747" s="921"/>
      <c r="M747" s="921"/>
      <c r="N747" s="921"/>
      <c r="O747" s="921"/>
      <c r="P747" s="921"/>
      <c r="Q747" s="921" t="e">
        <f>SUM(#REF!)</f>
        <v>#REF!</v>
      </c>
      <c r="R747" s="921"/>
      <c r="S747" s="922"/>
      <c r="T747" s="995"/>
      <c r="U747" s="996"/>
      <c r="V747" s="996"/>
      <c r="W747" s="996"/>
      <c r="X747" s="996"/>
      <c r="Y747" s="996"/>
      <c r="Z747" s="997"/>
      <c r="AA747" s="994"/>
      <c r="AB747" s="994"/>
      <c r="AC747" s="994"/>
      <c r="AD747" s="994"/>
      <c r="AE747" s="994"/>
      <c r="AF747" s="994"/>
      <c r="AG747" s="994"/>
      <c r="AH747" s="994"/>
      <c r="AI747" s="994"/>
      <c r="AJ747" s="994"/>
      <c r="AK747" s="994"/>
      <c r="AL747" s="994"/>
      <c r="AM747" s="986"/>
      <c r="AN747" s="906"/>
      <c r="AO747" s="906"/>
      <c r="AP747" s="906"/>
      <c r="AQ747" s="906"/>
      <c r="AR747" s="906"/>
      <c r="AS747" s="906"/>
      <c r="AT747" s="906"/>
      <c r="AU747" s="906"/>
      <c r="AV747" s="906"/>
      <c r="AW747" s="906"/>
      <c r="AX747" s="906"/>
      <c r="AY747" s="906"/>
      <c r="AZ747" s="906"/>
      <c r="BA747" s="906"/>
      <c r="BB747" s="987"/>
    </row>
    <row r="748" spans="1:54" ht="12.6" customHeight="1" x14ac:dyDescent="0.25">
      <c r="A748" s="998" t="s">
        <v>512</v>
      </c>
      <c r="B748" s="999"/>
      <c r="C748" s="999"/>
      <c r="D748" s="999"/>
      <c r="E748" s="999"/>
      <c r="F748" s="999"/>
      <c r="G748" s="999"/>
      <c r="H748" s="999"/>
      <c r="I748" s="999"/>
      <c r="J748" s="999"/>
      <c r="K748" s="999"/>
      <c r="L748" s="999"/>
      <c r="M748" s="999"/>
      <c r="N748" s="999"/>
      <c r="O748" s="999"/>
      <c r="P748" s="999"/>
      <c r="Q748" s="999" t="e">
        <f>SUM(#REF!)</f>
        <v>#REF!</v>
      </c>
      <c r="R748" s="999"/>
      <c r="S748" s="1000"/>
      <c r="T748" s="995"/>
      <c r="U748" s="996"/>
      <c r="V748" s="996"/>
      <c r="W748" s="996"/>
      <c r="X748" s="996"/>
      <c r="Y748" s="996"/>
      <c r="Z748" s="997"/>
      <c r="AA748" s="994"/>
      <c r="AB748" s="994"/>
      <c r="AC748" s="994"/>
      <c r="AD748" s="994"/>
      <c r="AE748" s="994"/>
      <c r="AF748" s="994"/>
      <c r="AG748" s="994"/>
      <c r="AH748" s="994"/>
      <c r="AI748" s="994"/>
      <c r="AJ748" s="994"/>
      <c r="AK748" s="994"/>
      <c r="AL748" s="994"/>
      <c r="AM748" s="986"/>
      <c r="AN748" s="906"/>
      <c r="AO748" s="906"/>
      <c r="AP748" s="906"/>
      <c r="AQ748" s="906"/>
      <c r="AR748" s="906"/>
      <c r="AS748" s="906"/>
      <c r="AT748" s="906"/>
      <c r="AU748" s="906"/>
      <c r="AV748" s="906"/>
      <c r="AW748" s="906"/>
      <c r="AX748" s="906"/>
      <c r="AY748" s="906"/>
      <c r="AZ748" s="906"/>
      <c r="BA748" s="906"/>
      <c r="BB748" s="987"/>
    </row>
    <row r="749" spans="1:54" ht="12.6" customHeight="1" x14ac:dyDescent="0.25">
      <c r="A749" s="623" t="s">
        <v>1643</v>
      </c>
    </row>
    <row r="750" spans="1:54" ht="15" customHeight="1" x14ac:dyDescent="0.25">
      <c r="A750" s="803" t="s">
        <v>3619</v>
      </c>
      <c r="B750" s="804"/>
      <c r="C750" s="804"/>
      <c r="D750" s="804"/>
      <c r="E750" s="804"/>
      <c r="F750" s="804"/>
      <c r="G750" s="804"/>
      <c r="H750" s="804"/>
      <c r="I750" s="804"/>
      <c r="J750" s="804"/>
      <c r="K750" s="804"/>
      <c r="L750" s="804"/>
      <c r="M750" s="804"/>
      <c r="N750" s="804"/>
      <c r="O750" s="804"/>
      <c r="P750" s="804"/>
      <c r="Q750" s="804"/>
      <c r="R750" s="804"/>
      <c r="S750" s="804"/>
      <c r="T750" s="804"/>
      <c r="U750" s="804"/>
      <c r="V750" s="804"/>
      <c r="W750" s="804"/>
      <c r="X750" s="804"/>
      <c r="Y750" s="804"/>
      <c r="Z750" s="804"/>
      <c r="AA750" s="804"/>
      <c r="AB750" s="804"/>
      <c r="AC750" s="804"/>
      <c r="AD750" s="804"/>
      <c r="AE750" s="804"/>
      <c r="AF750" s="804"/>
      <c r="AG750" s="804"/>
      <c r="AH750" s="804"/>
      <c r="AI750" s="804"/>
      <c r="AJ750" s="804"/>
      <c r="AK750" s="804"/>
      <c r="AL750" s="804"/>
      <c r="AM750" s="804"/>
      <c r="AN750" s="804"/>
      <c r="AO750" s="804"/>
      <c r="AP750" s="804"/>
      <c r="AQ750" s="804"/>
      <c r="AR750" s="804"/>
      <c r="AS750" s="804"/>
      <c r="AT750" s="804"/>
      <c r="AU750" s="804"/>
      <c r="AV750" s="804"/>
      <c r="AW750" s="804"/>
      <c r="AX750" s="804"/>
      <c r="AY750" s="804"/>
      <c r="AZ750" s="804"/>
      <c r="BA750" s="804"/>
      <c r="BB750" s="805"/>
    </row>
    <row r="751" spans="1:54" ht="15" customHeight="1" x14ac:dyDescent="0.25">
      <c r="A751" s="806"/>
      <c r="B751" s="807"/>
      <c r="C751" s="807"/>
      <c r="D751" s="807"/>
      <c r="E751" s="807"/>
      <c r="F751" s="807"/>
      <c r="G751" s="807"/>
      <c r="H751" s="807"/>
      <c r="I751" s="807"/>
      <c r="J751" s="807"/>
      <c r="K751" s="807"/>
      <c r="L751" s="807"/>
      <c r="M751" s="807"/>
      <c r="N751" s="807"/>
      <c r="O751" s="807"/>
      <c r="P751" s="807"/>
      <c r="Q751" s="807"/>
      <c r="R751" s="807"/>
      <c r="S751" s="807"/>
      <c r="T751" s="807"/>
      <c r="U751" s="807"/>
      <c r="V751" s="807"/>
      <c r="W751" s="807"/>
      <c r="X751" s="807"/>
      <c r="Y751" s="807"/>
      <c r="Z751" s="807"/>
      <c r="AA751" s="807"/>
      <c r="AB751" s="807"/>
      <c r="AC751" s="807"/>
      <c r="AD751" s="807"/>
      <c r="AE751" s="807"/>
      <c r="AF751" s="807"/>
      <c r="AG751" s="807"/>
      <c r="AH751" s="807"/>
      <c r="AI751" s="807"/>
      <c r="AJ751" s="807"/>
      <c r="AK751" s="807"/>
      <c r="AL751" s="807"/>
      <c r="AM751" s="807"/>
      <c r="AN751" s="807"/>
      <c r="AO751" s="807"/>
      <c r="AP751" s="807"/>
      <c r="AQ751" s="807"/>
      <c r="AR751" s="807"/>
      <c r="AS751" s="807"/>
      <c r="AT751" s="807"/>
      <c r="AU751" s="807"/>
      <c r="AV751" s="807"/>
      <c r="AW751" s="807"/>
      <c r="AX751" s="807"/>
      <c r="AY751" s="807"/>
      <c r="AZ751" s="807"/>
      <c r="BA751" s="807"/>
      <c r="BB751" s="808"/>
    </row>
    <row r="752" spans="1:54" s="593" customFormat="1" ht="12.6" customHeight="1" x14ac:dyDescent="0.25"/>
    <row r="753" spans="1:54" ht="12.6" customHeight="1" x14ac:dyDescent="0.25">
      <c r="A753" s="623" t="s">
        <v>1642</v>
      </c>
    </row>
    <row r="754" spans="1:54" ht="12.6" customHeight="1" x14ac:dyDescent="0.25">
      <c r="A754" s="624"/>
      <c r="B754" s="625"/>
      <c r="C754" s="625"/>
      <c r="D754" s="625"/>
      <c r="E754" s="625"/>
      <c r="F754" s="625"/>
      <c r="G754" s="625"/>
      <c r="H754" s="640"/>
      <c r="I754" s="790" t="s">
        <v>799</v>
      </c>
      <c r="J754" s="791"/>
      <c r="K754" s="791"/>
      <c r="L754" s="791"/>
      <c r="M754" s="791"/>
      <c r="N754" s="791"/>
      <c r="O754" s="791"/>
      <c r="P754" s="791"/>
      <c r="Q754" s="791"/>
      <c r="R754" s="791"/>
      <c r="S754" s="791"/>
      <c r="T754" s="791"/>
      <c r="U754" s="791"/>
      <c r="V754" s="791"/>
      <c r="W754" s="791"/>
      <c r="X754" s="791"/>
      <c r="Y754" s="791"/>
      <c r="Z754" s="791"/>
      <c r="AA754" s="791"/>
      <c r="AB754" s="791"/>
      <c r="AC754" s="790" t="s">
        <v>1595</v>
      </c>
      <c r="AD754" s="791"/>
      <c r="AE754" s="791"/>
      <c r="AF754" s="791"/>
      <c r="AG754" s="791"/>
      <c r="AH754" s="791"/>
      <c r="AI754" s="791"/>
      <c r="AJ754" s="791"/>
      <c r="AK754" s="791"/>
      <c r="AL754" s="791"/>
      <c r="AM754" s="791"/>
      <c r="AN754" s="791"/>
      <c r="AO754" s="791"/>
      <c r="AP754" s="791"/>
      <c r="AQ754" s="791"/>
      <c r="AR754" s="791"/>
      <c r="AS754" s="791"/>
      <c r="AT754" s="791"/>
      <c r="AU754" s="791"/>
      <c r="AV754" s="791"/>
      <c r="AW754" s="791"/>
      <c r="AX754" s="791"/>
      <c r="AY754" s="791"/>
      <c r="AZ754" s="791"/>
      <c r="BA754" s="791"/>
      <c r="BB754" s="792"/>
    </row>
    <row r="755" spans="1:54" ht="12.6" customHeight="1" x14ac:dyDescent="0.25">
      <c r="A755" s="626"/>
      <c r="B755" s="627"/>
      <c r="C755" s="627"/>
      <c r="D755" s="627"/>
      <c r="E755" s="627"/>
      <c r="F755" s="627"/>
      <c r="G755" s="627"/>
      <c r="H755" s="641"/>
      <c r="I755" s="629"/>
      <c r="J755" s="677"/>
      <c r="K755" s="677"/>
      <c r="L755" s="677"/>
      <c r="M755" s="677"/>
      <c r="N755" s="677"/>
      <c r="O755" s="677"/>
      <c r="P755" s="677"/>
      <c r="Q755" s="677"/>
      <c r="R755" s="677"/>
      <c r="S755" s="677"/>
      <c r="T755" s="677"/>
      <c r="U755" s="677"/>
      <c r="V755" s="677"/>
      <c r="W755" s="677"/>
      <c r="X755" s="677"/>
      <c r="Y755" s="677"/>
      <c r="Z755" s="677"/>
      <c r="AA755" s="677"/>
      <c r="AB755" s="677"/>
      <c r="AC755" s="784" t="s">
        <v>1557</v>
      </c>
      <c r="AD755" s="785"/>
      <c r="AE755" s="785"/>
      <c r="AF755" s="785"/>
      <c r="AG755" s="785"/>
      <c r="AH755" s="785"/>
      <c r="AI755" s="785"/>
      <c r="AJ755" s="785"/>
      <c r="AK755" s="785"/>
      <c r="AL755" s="785"/>
      <c r="AM755" s="785"/>
      <c r="AN755" s="785"/>
      <c r="AO755" s="785"/>
      <c r="AP755" s="785"/>
      <c r="AQ755" s="785"/>
      <c r="AR755" s="785"/>
      <c r="AS755" s="785"/>
      <c r="AT755" s="785"/>
      <c r="AU755" s="785"/>
      <c r="AV755" s="785"/>
      <c r="AW755" s="785"/>
      <c r="AX755" s="785"/>
      <c r="AY755" s="785"/>
      <c r="AZ755" s="785"/>
      <c r="BA755" s="785"/>
      <c r="BB755" s="786"/>
    </row>
    <row r="756" spans="1:54" ht="12.6" customHeight="1" x14ac:dyDescent="0.25">
      <c r="A756" s="787" t="s">
        <v>915</v>
      </c>
      <c r="B756" s="788"/>
      <c r="C756" s="788"/>
      <c r="D756" s="788"/>
      <c r="E756" s="788"/>
      <c r="F756" s="788"/>
      <c r="G756" s="788"/>
      <c r="H756" s="789"/>
      <c r="I756" s="784" t="s">
        <v>517</v>
      </c>
      <c r="J756" s="785"/>
      <c r="K756" s="785"/>
      <c r="L756" s="785"/>
      <c r="M756" s="785"/>
      <c r="N756" s="785"/>
      <c r="O756" s="785"/>
      <c r="P756" s="785"/>
      <c r="Q756" s="785"/>
      <c r="R756" s="785"/>
      <c r="S756" s="785"/>
      <c r="T756" s="785"/>
      <c r="U756" s="785"/>
      <c r="V756" s="785"/>
      <c r="W756" s="785"/>
      <c r="X756" s="785"/>
      <c r="Y756" s="785"/>
      <c r="Z756" s="785"/>
      <c r="AA756" s="785"/>
      <c r="AB756" s="785"/>
      <c r="AC756" s="940" t="s">
        <v>517</v>
      </c>
      <c r="AD756" s="941"/>
      <c r="AE756" s="941"/>
      <c r="AF756" s="941"/>
      <c r="AG756" s="941"/>
      <c r="AH756" s="941"/>
      <c r="AI756" s="941"/>
      <c r="AJ756" s="941"/>
      <c r="AK756" s="941"/>
      <c r="AL756" s="941"/>
      <c r="AM756" s="941"/>
      <c r="AN756" s="941"/>
      <c r="AO756" s="941"/>
      <c r="AP756" s="941"/>
      <c r="AQ756" s="941"/>
      <c r="AR756" s="941"/>
      <c r="AS756" s="941"/>
      <c r="AT756" s="941"/>
      <c r="AU756" s="941"/>
      <c r="AV756" s="941"/>
      <c r="AW756" s="941"/>
      <c r="AX756" s="941"/>
      <c r="AY756" s="941"/>
      <c r="AZ756" s="941"/>
      <c r="BA756" s="941"/>
      <c r="BB756" s="942"/>
    </row>
    <row r="757" spans="1:54" s="623" customFormat="1" ht="12.6" customHeight="1" x14ac:dyDescent="0.25">
      <c r="A757" s="787" t="s">
        <v>1594</v>
      </c>
      <c r="B757" s="788"/>
      <c r="C757" s="788"/>
      <c r="D757" s="788"/>
      <c r="E757" s="788"/>
      <c r="F757" s="788"/>
      <c r="G757" s="788"/>
      <c r="H757" s="789"/>
      <c r="I757" s="790" t="s">
        <v>1593</v>
      </c>
      <c r="J757" s="791"/>
      <c r="K757" s="791"/>
      <c r="L757" s="791"/>
      <c r="M757" s="791"/>
      <c r="N757" s="792"/>
      <c r="O757" s="790" t="s">
        <v>1592</v>
      </c>
      <c r="P757" s="791"/>
      <c r="Q757" s="791"/>
      <c r="R757" s="791"/>
      <c r="S757" s="791"/>
      <c r="T757" s="791"/>
      <c r="U757" s="791"/>
      <c r="V757" s="792"/>
      <c r="W757" s="790" t="s">
        <v>1591</v>
      </c>
      <c r="X757" s="791"/>
      <c r="Y757" s="791"/>
      <c r="Z757" s="791"/>
      <c r="AA757" s="791"/>
      <c r="AB757" s="792"/>
      <c r="AC757" s="790" t="s">
        <v>1593</v>
      </c>
      <c r="AD757" s="791"/>
      <c r="AE757" s="791"/>
      <c r="AF757" s="791"/>
      <c r="AG757" s="791"/>
      <c r="AH757" s="792"/>
      <c r="AI757" s="790" t="s">
        <v>1592</v>
      </c>
      <c r="AJ757" s="791"/>
      <c r="AK757" s="791"/>
      <c r="AL757" s="791"/>
      <c r="AM757" s="791"/>
      <c r="AN757" s="791"/>
      <c r="AO757" s="791"/>
      <c r="AP757" s="792"/>
      <c r="AQ757" s="790" t="s">
        <v>1591</v>
      </c>
      <c r="AR757" s="791"/>
      <c r="AS757" s="791"/>
      <c r="AT757" s="791"/>
      <c r="AU757" s="791"/>
      <c r="AV757" s="791"/>
      <c r="AW757" s="791"/>
      <c r="AX757" s="791"/>
      <c r="AY757" s="791"/>
      <c r="AZ757" s="791"/>
      <c r="BA757" s="791"/>
      <c r="BB757" s="792"/>
    </row>
    <row r="758" spans="1:54" ht="12.6" customHeight="1" x14ac:dyDescent="0.25">
      <c r="A758" s="626"/>
      <c r="B758" s="627"/>
      <c r="C758" s="627"/>
      <c r="D758" s="627"/>
      <c r="E758" s="627"/>
      <c r="F758" s="627"/>
      <c r="G758" s="627"/>
      <c r="H758" s="641"/>
      <c r="I758" s="787" t="s">
        <v>1590</v>
      </c>
      <c r="J758" s="788"/>
      <c r="K758" s="788"/>
      <c r="L758" s="788"/>
      <c r="M758" s="788"/>
      <c r="N758" s="789"/>
      <c r="O758" s="787" t="s">
        <v>1589</v>
      </c>
      <c r="P758" s="788"/>
      <c r="Q758" s="788"/>
      <c r="R758" s="788"/>
      <c r="S758" s="788"/>
      <c r="T758" s="788"/>
      <c r="U758" s="788"/>
      <c r="V758" s="789"/>
      <c r="W758" s="787" t="s">
        <v>1588</v>
      </c>
      <c r="X758" s="788"/>
      <c r="Y758" s="788"/>
      <c r="Z758" s="788"/>
      <c r="AA758" s="788"/>
      <c r="AB758" s="789"/>
      <c r="AC758" s="787" t="s">
        <v>1590</v>
      </c>
      <c r="AD758" s="788"/>
      <c r="AE758" s="788"/>
      <c r="AF758" s="788"/>
      <c r="AG758" s="788"/>
      <c r="AH758" s="789"/>
      <c r="AI758" s="787" t="s">
        <v>1589</v>
      </c>
      <c r="AJ758" s="788"/>
      <c r="AK758" s="788"/>
      <c r="AL758" s="788"/>
      <c r="AM758" s="788"/>
      <c r="AN758" s="788"/>
      <c r="AO758" s="788"/>
      <c r="AP758" s="789"/>
      <c r="AQ758" s="787" t="s">
        <v>1588</v>
      </c>
      <c r="AR758" s="788"/>
      <c r="AS758" s="788"/>
      <c r="AT758" s="788"/>
      <c r="AU758" s="788"/>
      <c r="AV758" s="788"/>
      <c r="AW758" s="788"/>
      <c r="AX758" s="788"/>
      <c r="AY758" s="788"/>
      <c r="AZ758" s="788"/>
      <c r="BA758" s="788"/>
      <c r="BB758" s="789"/>
    </row>
    <row r="759" spans="1:54" ht="12.6" customHeight="1" x14ac:dyDescent="0.25">
      <c r="A759" s="626"/>
      <c r="B759" s="627"/>
      <c r="C759" s="627"/>
      <c r="D759" s="627"/>
      <c r="E759" s="627"/>
      <c r="F759" s="627"/>
      <c r="G759" s="627"/>
      <c r="H759" s="641"/>
      <c r="I759" s="787" t="s">
        <v>1587</v>
      </c>
      <c r="J759" s="788"/>
      <c r="K759" s="788"/>
      <c r="L759" s="788"/>
      <c r="M759" s="788"/>
      <c r="N759" s="789"/>
      <c r="O759" s="787" t="s">
        <v>1587</v>
      </c>
      <c r="P759" s="788"/>
      <c r="Q759" s="788"/>
      <c r="R759" s="788"/>
      <c r="S759" s="788"/>
      <c r="T759" s="788"/>
      <c r="U759" s="788"/>
      <c r="V759" s="789"/>
      <c r="W759" s="787"/>
      <c r="X759" s="788"/>
      <c r="Y759" s="788"/>
      <c r="Z759" s="788"/>
      <c r="AA759" s="788"/>
      <c r="AB759" s="789"/>
      <c r="AC759" s="787" t="s">
        <v>1587</v>
      </c>
      <c r="AD759" s="788"/>
      <c r="AE759" s="788"/>
      <c r="AF759" s="788"/>
      <c r="AG759" s="788"/>
      <c r="AH759" s="789"/>
      <c r="AI759" s="787" t="s">
        <v>1587</v>
      </c>
      <c r="AJ759" s="788"/>
      <c r="AK759" s="788"/>
      <c r="AL759" s="788"/>
      <c r="AM759" s="788"/>
      <c r="AN759" s="788"/>
      <c r="AO759" s="788"/>
      <c r="AP759" s="789"/>
      <c r="AQ759" s="787"/>
      <c r="AR759" s="788"/>
      <c r="AS759" s="788"/>
      <c r="AT759" s="788"/>
      <c r="AU759" s="788"/>
      <c r="AV759" s="788"/>
      <c r="AW759" s="788"/>
      <c r="AX759" s="788"/>
      <c r="AY759" s="788"/>
      <c r="AZ759" s="788"/>
      <c r="BA759" s="788"/>
      <c r="BB759" s="789"/>
    </row>
    <row r="760" spans="1:54" ht="12.6" customHeight="1" x14ac:dyDescent="0.25">
      <c r="A760" s="784" t="s">
        <v>800</v>
      </c>
      <c r="B760" s="785"/>
      <c r="C760" s="785"/>
      <c r="D760" s="785"/>
      <c r="E760" s="785"/>
      <c r="F760" s="785"/>
      <c r="G760" s="785"/>
      <c r="H760" s="786"/>
      <c r="I760" s="784" t="s">
        <v>801</v>
      </c>
      <c r="J760" s="785"/>
      <c r="K760" s="785"/>
      <c r="L760" s="785"/>
      <c r="M760" s="785"/>
      <c r="N760" s="786"/>
      <c r="O760" s="784" t="s">
        <v>802</v>
      </c>
      <c r="P760" s="785"/>
      <c r="Q760" s="785"/>
      <c r="R760" s="785"/>
      <c r="S760" s="785"/>
      <c r="T760" s="785"/>
      <c r="U760" s="785"/>
      <c r="V760" s="786"/>
      <c r="W760" s="784" t="s">
        <v>477</v>
      </c>
      <c r="X760" s="785"/>
      <c r="Y760" s="785"/>
      <c r="Z760" s="785"/>
      <c r="AA760" s="785"/>
      <c r="AB760" s="786"/>
      <c r="AC760" s="784" t="s">
        <v>478</v>
      </c>
      <c r="AD760" s="785"/>
      <c r="AE760" s="785"/>
      <c r="AF760" s="785"/>
      <c r="AG760" s="785"/>
      <c r="AH760" s="786"/>
      <c r="AI760" s="784" t="s">
        <v>481</v>
      </c>
      <c r="AJ760" s="785"/>
      <c r="AK760" s="785"/>
      <c r="AL760" s="785"/>
      <c r="AM760" s="785"/>
      <c r="AN760" s="785"/>
      <c r="AO760" s="785"/>
      <c r="AP760" s="786"/>
      <c r="AQ760" s="784" t="s">
        <v>1478</v>
      </c>
      <c r="AR760" s="785"/>
      <c r="AS760" s="785"/>
      <c r="AT760" s="785"/>
      <c r="AU760" s="785"/>
      <c r="AV760" s="785"/>
      <c r="AW760" s="785"/>
      <c r="AX760" s="785"/>
      <c r="AY760" s="785"/>
      <c r="AZ760" s="785"/>
      <c r="BA760" s="785"/>
      <c r="BB760" s="786"/>
    </row>
    <row r="761" spans="1:54" ht="12.6" customHeight="1" x14ac:dyDescent="0.25">
      <c r="A761" s="597" t="s">
        <v>519</v>
      </c>
      <c r="B761" s="598"/>
      <c r="C761" s="598"/>
      <c r="D761" s="598"/>
      <c r="E761" s="598"/>
      <c r="F761" s="598"/>
      <c r="G761" s="598"/>
      <c r="H761" s="599"/>
      <c r="I761" s="859"/>
      <c r="J761" s="859"/>
      <c r="K761" s="859"/>
      <c r="L761" s="859"/>
      <c r="M761" s="859"/>
      <c r="N761" s="859"/>
      <c r="O761" s="859"/>
      <c r="P761" s="859"/>
      <c r="Q761" s="859"/>
      <c r="R761" s="859"/>
      <c r="S761" s="859"/>
      <c r="T761" s="859"/>
      <c r="U761" s="859"/>
      <c r="V761" s="859"/>
      <c r="W761" s="859"/>
      <c r="X761" s="859"/>
      <c r="Y761" s="859"/>
      <c r="Z761" s="859"/>
      <c r="AA761" s="859"/>
      <c r="AB761" s="859"/>
      <c r="AC761" s="859"/>
      <c r="AD761" s="859"/>
      <c r="AE761" s="859"/>
      <c r="AF761" s="859"/>
      <c r="AG761" s="859"/>
      <c r="AH761" s="859"/>
      <c r="AI761" s="859"/>
      <c r="AJ761" s="859"/>
      <c r="AK761" s="859"/>
      <c r="AL761" s="859"/>
      <c r="AM761" s="859"/>
      <c r="AN761" s="859"/>
      <c r="AO761" s="859"/>
      <c r="AP761" s="859"/>
      <c r="AQ761" s="793"/>
      <c r="AR761" s="794"/>
      <c r="AS761" s="794"/>
      <c r="AT761" s="794"/>
      <c r="AU761" s="794"/>
      <c r="AV761" s="794"/>
      <c r="AW761" s="794"/>
      <c r="AX761" s="794"/>
      <c r="AY761" s="794"/>
      <c r="AZ761" s="794"/>
      <c r="BA761" s="794"/>
      <c r="BB761" s="795"/>
    </row>
    <row r="762" spans="1:54" ht="12.6" customHeight="1" x14ac:dyDescent="0.25">
      <c r="A762" s="597" t="s">
        <v>520</v>
      </c>
      <c r="B762" s="598"/>
      <c r="C762" s="598"/>
      <c r="D762" s="598"/>
      <c r="E762" s="598"/>
      <c r="F762" s="598"/>
      <c r="G762" s="598"/>
      <c r="H762" s="599"/>
      <c r="I762" s="859"/>
      <c r="J762" s="859"/>
      <c r="K762" s="859"/>
      <c r="L762" s="859"/>
      <c r="M762" s="859"/>
      <c r="N762" s="859"/>
      <c r="O762" s="854"/>
      <c r="P762" s="854"/>
      <c r="Q762" s="854"/>
      <c r="R762" s="854"/>
      <c r="S762" s="854"/>
      <c r="T762" s="854"/>
      <c r="U762" s="854"/>
      <c r="V762" s="854"/>
      <c r="W762" s="854"/>
      <c r="X762" s="854"/>
      <c r="Y762" s="854"/>
      <c r="Z762" s="854"/>
      <c r="AA762" s="854"/>
      <c r="AB762" s="854"/>
      <c r="AC762" s="854"/>
      <c r="AD762" s="854"/>
      <c r="AE762" s="854"/>
      <c r="AF762" s="854"/>
      <c r="AG762" s="854"/>
      <c r="AH762" s="854"/>
      <c r="AI762" s="854"/>
      <c r="AJ762" s="854"/>
      <c r="AK762" s="854"/>
      <c r="AL762" s="854"/>
      <c r="AM762" s="854"/>
      <c r="AN762" s="854"/>
      <c r="AO762" s="854"/>
      <c r="AP762" s="854"/>
      <c r="AQ762" s="793"/>
      <c r="AR762" s="794"/>
      <c r="AS762" s="794"/>
      <c r="AT762" s="794"/>
      <c r="AU762" s="794"/>
      <c r="AV762" s="794"/>
      <c r="AW762" s="794"/>
      <c r="AX762" s="794"/>
      <c r="AY762" s="794"/>
      <c r="AZ762" s="794"/>
      <c r="BA762" s="794"/>
      <c r="BB762" s="795"/>
    </row>
    <row r="763" spans="1:54" s="623" customFormat="1" ht="12.6" customHeight="1" x14ac:dyDescent="0.25">
      <c r="A763" s="597" t="s">
        <v>479</v>
      </c>
      <c r="B763" s="598"/>
      <c r="C763" s="598"/>
      <c r="D763" s="598"/>
      <c r="E763" s="598"/>
      <c r="F763" s="598"/>
      <c r="G763" s="598"/>
      <c r="H763" s="599"/>
      <c r="I763" s="854"/>
      <c r="J763" s="854"/>
      <c r="K763" s="854"/>
      <c r="L763" s="854"/>
      <c r="M763" s="854"/>
      <c r="N763" s="854"/>
      <c r="O763" s="854"/>
      <c r="P763" s="854"/>
      <c r="Q763" s="854"/>
      <c r="R763" s="854"/>
      <c r="S763" s="854"/>
      <c r="T763" s="854"/>
      <c r="U763" s="854"/>
      <c r="V763" s="854"/>
      <c r="W763" s="795"/>
      <c r="X763" s="854"/>
      <c r="Y763" s="854"/>
      <c r="Z763" s="854"/>
      <c r="AA763" s="854"/>
      <c r="AB763" s="854"/>
      <c r="AC763" s="854"/>
      <c r="AD763" s="854"/>
      <c r="AE763" s="854"/>
      <c r="AF763" s="854"/>
      <c r="AG763" s="854"/>
      <c r="AH763" s="854"/>
      <c r="AI763" s="854"/>
      <c r="AJ763" s="854"/>
      <c r="AK763" s="854"/>
      <c r="AL763" s="854"/>
      <c r="AM763" s="854"/>
      <c r="AN763" s="854"/>
      <c r="AO763" s="854"/>
      <c r="AP763" s="854"/>
      <c r="AQ763" s="793"/>
      <c r="AR763" s="794"/>
      <c r="AS763" s="794"/>
      <c r="AT763" s="794"/>
      <c r="AU763" s="794"/>
      <c r="AV763" s="794"/>
      <c r="AW763" s="794"/>
      <c r="AX763" s="794"/>
      <c r="AY763" s="794"/>
      <c r="AZ763" s="794"/>
      <c r="BA763" s="794"/>
      <c r="BB763" s="795"/>
    </row>
    <row r="764" spans="1:54" s="623" customFormat="1" ht="12.6" customHeight="1" x14ac:dyDescent="0.25">
      <c r="A764" s="623" t="s">
        <v>1641</v>
      </c>
      <c r="B764" s="449"/>
      <c r="C764" s="449"/>
      <c r="D764" s="449"/>
      <c r="E764" s="449"/>
      <c r="F764" s="449"/>
      <c r="G764" s="449"/>
      <c r="H764" s="449"/>
      <c r="I764" s="449"/>
      <c r="J764" s="449"/>
      <c r="K764" s="449"/>
      <c r="L764" s="449"/>
      <c r="M764" s="449"/>
      <c r="N764" s="449"/>
      <c r="O764" s="449"/>
      <c r="P764" s="449"/>
      <c r="Q764" s="449"/>
      <c r="R764" s="449"/>
      <c r="S764" s="449"/>
      <c r="T764" s="449"/>
      <c r="U764" s="449"/>
      <c r="V764" s="449"/>
      <c r="W764" s="449"/>
      <c r="X764" s="449"/>
      <c r="Y764" s="449"/>
      <c r="Z764" s="449"/>
      <c r="AA764" s="449"/>
      <c r="AB764" s="449"/>
      <c r="AC764" s="449"/>
      <c r="AD764" s="449"/>
      <c r="AE764" s="449"/>
      <c r="AF764" s="449"/>
      <c r="AG764" s="449"/>
      <c r="AH764" s="449"/>
      <c r="AI764" s="449"/>
      <c r="AJ764" s="449"/>
      <c r="AK764" s="449"/>
      <c r="AL764" s="449"/>
      <c r="AM764" s="449"/>
      <c r="AN764" s="449"/>
      <c r="AO764" s="449"/>
      <c r="AP764" s="449"/>
      <c r="AQ764" s="449"/>
      <c r="AR764" s="449"/>
      <c r="AS764" s="449"/>
      <c r="AT764" s="449"/>
      <c r="AU764" s="449"/>
      <c r="AV764" s="449"/>
      <c r="AW764" s="449"/>
      <c r="AX764" s="449"/>
      <c r="AY764" s="449"/>
      <c r="AZ764" s="449"/>
      <c r="BA764" s="449"/>
      <c r="BB764" s="449"/>
    </row>
    <row r="765" spans="1:54" ht="15" customHeight="1" x14ac:dyDescent="0.25">
      <c r="A765" s="803" t="s">
        <v>3619</v>
      </c>
      <c r="B765" s="804"/>
      <c r="C765" s="804"/>
      <c r="D765" s="804"/>
      <c r="E765" s="804"/>
      <c r="F765" s="804"/>
      <c r="G765" s="804"/>
      <c r="H765" s="804"/>
      <c r="I765" s="804"/>
      <c r="J765" s="804"/>
      <c r="K765" s="804"/>
      <c r="L765" s="804"/>
      <c r="M765" s="804"/>
      <c r="N765" s="804"/>
      <c r="O765" s="804"/>
      <c r="P765" s="804"/>
      <c r="Q765" s="804"/>
      <c r="R765" s="804"/>
      <c r="S765" s="804"/>
      <c r="T765" s="804"/>
      <c r="U765" s="804"/>
      <c r="V765" s="804"/>
      <c r="W765" s="804"/>
      <c r="X765" s="804"/>
      <c r="Y765" s="804"/>
      <c r="Z765" s="804"/>
      <c r="AA765" s="804"/>
      <c r="AB765" s="804"/>
      <c r="AC765" s="804"/>
      <c r="AD765" s="804"/>
      <c r="AE765" s="804"/>
      <c r="AF765" s="804"/>
      <c r="AG765" s="804"/>
      <c r="AH765" s="804"/>
      <c r="AI765" s="804"/>
      <c r="AJ765" s="804"/>
      <c r="AK765" s="804"/>
      <c r="AL765" s="804"/>
      <c r="AM765" s="804"/>
      <c r="AN765" s="804"/>
      <c r="AO765" s="804"/>
      <c r="AP765" s="804"/>
      <c r="AQ765" s="804"/>
      <c r="AR765" s="804"/>
      <c r="AS765" s="804"/>
      <c r="AT765" s="804"/>
      <c r="AU765" s="804"/>
      <c r="AV765" s="804"/>
      <c r="AW765" s="804"/>
      <c r="AX765" s="804"/>
      <c r="AY765" s="804"/>
      <c r="AZ765" s="804"/>
      <c r="BA765" s="804"/>
      <c r="BB765" s="805"/>
    </row>
    <row r="766" spans="1:54" ht="15" customHeight="1" x14ac:dyDescent="0.25">
      <c r="A766" s="806"/>
      <c r="B766" s="807"/>
      <c r="C766" s="807"/>
      <c r="D766" s="807"/>
      <c r="E766" s="807"/>
      <c r="F766" s="807"/>
      <c r="G766" s="807"/>
      <c r="H766" s="807"/>
      <c r="I766" s="807"/>
      <c r="J766" s="807"/>
      <c r="K766" s="807"/>
      <c r="L766" s="807"/>
      <c r="M766" s="807"/>
      <c r="N766" s="807"/>
      <c r="O766" s="807"/>
      <c r="P766" s="807"/>
      <c r="Q766" s="807"/>
      <c r="R766" s="807"/>
      <c r="S766" s="807"/>
      <c r="T766" s="807"/>
      <c r="U766" s="807"/>
      <c r="V766" s="807"/>
      <c r="W766" s="807"/>
      <c r="X766" s="807"/>
      <c r="Y766" s="807"/>
      <c r="Z766" s="807"/>
      <c r="AA766" s="807"/>
      <c r="AB766" s="807"/>
      <c r="AC766" s="807"/>
      <c r="AD766" s="807"/>
      <c r="AE766" s="807"/>
      <c r="AF766" s="807"/>
      <c r="AG766" s="807"/>
      <c r="AH766" s="807"/>
      <c r="AI766" s="807"/>
      <c r="AJ766" s="807"/>
      <c r="AK766" s="807"/>
      <c r="AL766" s="807"/>
      <c r="AM766" s="807"/>
      <c r="AN766" s="807"/>
      <c r="AO766" s="807"/>
      <c r="AP766" s="807"/>
      <c r="AQ766" s="807"/>
      <c r="AR766" s="807"/>
      <c r="AS766" s="807"/>
      <c r="AT766" s="807"/>
      <c r="AU766" s="807"/>
      <c r="AV766" s="807"/>
      <c r="AW766" s="807"/>
      <c r="AX766" s="807"/>
      <c r="AY766" s="807"/>
      <c r="AZ766" s="807"/>
      <c r="BA766" s="807"/>
      <c r="BB766" s="808"/>
    </row>
    <row r="767" spans="1:54" s="613" customFormat="1" ht="12.6" customHeight="1" x14ac:dyDescent="0.25">
      <c r="A767" s="610" t="s">
        <v>3496</v>
      </c>
      <c r="B767" s="610"/>
      <c r="C767" s="610"/>
      <c r="D767" s="610"/>
      <c r="E767" s="610"/>
      <c r="F767" s="610"/>
      <c r="G767" s="610"/>
      <c r="H767" s="610"/>
      <c r="I767" s="610"/>
      <c r="J767" s="610"/>
      <c r="K767" s="610"/>
      <c r="L767" s="610"/>
      <c r="M767" s="610"/>
      <c r="N767" s="610"/>
      <c r="O767" s="610"/>
      <c r="P767" s="610"/>
      <c r="Q767" s="610"/>
      <c r="R767" s="610"/>
      <c r="S767" s="610"/>
      <c r="T767" s="610"/>
      <c r="U767" s="610"/>
      <c r="V767" s="610"/>
      <c r="W767" s="610"/>
      <c r="X767" s="610"/>
      <c r="Y767" s="610"/>
      <c r="Z767" s="610"/>
      <c r="AA767" s="610"/>
      <c r="AB767" s="610"/>
      <c r="AC767" s="610"/>
      <c r="AD767" s="610"/>
      <c r="AE767" s="610"/>
      <c r="AF767" s="610"/>
      <c r="AG767" s="610"/>
      <c r="AH767" s="610"/>
      <c r="AI767" s="610"/>
      <c r="AJ767" s="610"/>
      <c r="AK767" s="610"/>
      <c r="AL767" s="610"/>
      <c r="AM767" s="610"/>
      <c r="AN767" s="610"/>
      <c r="AO767" s="610"/>
      <c r="AP767" s="610"/>
      <c r="AQ767" s="610"/>
      <c r="AR767" s="610"/>
      <c r="AS767" s="610"/>
      <c r="AT767" s="610"/>
      <c r="AU767" s="610"/>
      <c r="AV767" s="610"/>
      <c r="AW767" s="610"/>
      <c r="AX767" s="610"/>
      <c r="AY767" s="610"/>
      <c r="AZ767" s="610"/>
      <c r="BA767" s="610"/>
      <c r="BB767" s="610"/>
    </row>
    <row r="768" spans="1:54" s="623" customFormat="1" ht="12.6" customHeight="1" x14ac:dyDescent="0.25">
      <c r="A768" s="684"/>
      <c r="B768" s="685"/>
      <c r="C768" s="685"/>
      <c r="D768" s="685"/>
      <c r="E768" s="685"/>
      <c r="F768" s="685"/>
      <c r="G768" s="685"/>
      <c r="H768" s="685"/>
      <c r="I768" s="685"/>
      <c r="J768" s="685"/>
      <c r="K768" s="685"/>
      <c r="L768" s="685"/>
      <c r="M768" s="685"/>
      <c r="N768" s="685"/>
      <c r="O768" s="685"/>
      <c r="P768" s="685"/>
      <c r="Q768" s="685"/>
      <c r="R768" s="685"/>
      <c r="S768" s="685"/>
      <c r="T768" s="685"/>
      <c r="U768" s="685"/>
      <c r="V768" s="685"/>
      <c r="W768" s="685"/>
      <c r="X768" s="685"/>
      <c r="Y768" s="685"/>
      <c r="Z768" s="685"/>
      <c r="AA768" s="685"/>
      <c r="AB768" s="685"/>
      <c r="AC768" s="685"/>
      <c r="AD768" s="685"/>
      <c r="AE768" s="685"/>
      <c r="AF768" s="685"/>
      <c r="AG768" s="685"/>
      <c r="AH768" s="685"/>
      <c r="AI768" s="685"/>
      <c r="AJ768" s="685"/>
      <c r="AK768" s="685"/>
      <c r="AL768" s="685"/>
      <c r="AM768" s="685"/>
      <c r="AN768" s="685"/>
      <c r="AO768" s="685"/>
      <c r="AP768" s="685"/>
      <c r="AQ768" s="685"/>
      <c r="AR768" s="685"/>
      <c r="AS768" s="685"/>
      <c r="AT768" s="685"/>
      <c r="AU768" s="685"/>
      <c r="AV768" s="685"/>
      <c r="AW768" s="685"/>
      <c r="AX768" s="685"/>
      <c r="AY768" s="685"/>
      <c r="AZ768" s="685"/>
      <c r="BA768" s="685"/>
      <c r="BB768" s="686"/>
    </row>
    <row r="769" spans="1:59" s="623" customFormat="1" ht="12.6" customHeight="1" x14ac:dyDescent="0.25">
      <c r="A769" s="623" t="s">
        <v>1640</v>
      </c>
      <c r="B769" s="449"/>
      <c r="C769" s="449"/>
      <c r="D769" s="449"/>
      <c r="E769" s="449"/>
      <c r="F769" s="449"/>
      <c r="G769" s="449"/>
      <c r="H769" s="449"/>
      <c r="I769" s="449"/>
      <c r="J769" s="449"/>
      <c r="K769" s="449"/>
      <c r="L769" s="449"/>
      <c r="M769" s="449"/>
      <c r="N769" s="449"/>
      <c r="O769" s="449"/>
      <c r="P769" s="449"/>
      <c r="Q769" s="449"/>
      <c r="R769" s="449"/>
      <c r="S769" s="449"/>
      <c r="T769" s="449"/>
      <c r="U769" s="449"/>
      <c r="V769" s="449"/>
      <c r="W769" s="449"/>
      <c r="X769" s="449"/>
      <c r="Y769" s="449"/>
      <c r="Z769" s="449"/>
      <c r="AA769" s="449"/>
      <c r="AB769" s="449"/>
      <c r="AC769" s="449"/>
      <c r="AD769" s="449"/>
      <c r="AE769" s="449"/>
      <c r="AF769" s="449"/>
      <c r="AG769" s="449"/>
      <c r="AH769" s="449"/>
      <c r="AI769" s="449"/>
      <c r="AJ769" s="449"/>
      <c r="AK769" s="449"/>
      <c r="AL769" s="449"/>
      <c r="AM769" s="449"/>
      <c r="AN769" s="449"/>
      <c r="AO769" s="449"/>
      <c r="AP769" s="449"/>
      <c r="AQ769" s="449"/>
      <c r="AR769" s="449"/>
      <c r="AS769" s="449"/>
      <c r="AT769" s="449"/>
      <c r="AU769" s="449"/>
      <c r="AV769" s="449"/>
      <c r="AW769" s="449"/>
      <c r="AX769" s="449"/>
      <c r="AY769" s="449"/>
      <c r="AZ769" s="449"/>
      <c r="BA769" s="449"/>
      <c r="BB769" s="449"/>
    </row>
    <row r="770" spans="1:59" ht="12.6" customHeight="1" x14ac:dyDescent="0.25">
      <c r="A770" s="623"/>
      <c r="B770" s="623" t="s">
        <v>1639</v>
      </c>
    </row>
    <row r="771" spans="1:59" ht="12.6" customHeight="1" x14ac:dyDescent="0.25">
      <c r="A771" s="449" t="s">
        <v>475</v>
      </c>
    </row>
    <row r="772" spans="1:59" ht="12.6" customHeight="1" x14ac:dyDescent="0.25">
      <c r="A772" s="790"/>
      <c r="B772" s="791"/>
      <c r="C772" s="791"/>
      <c r="D772" s="791"/>
      <c r="E772" s="791"/>
      <c r="F772" s="791"/>
      <c r="G772" s="791"/>
      <c r="H772" s="791"/>
      <c r="I772" s="791"/>
      <c r="J772" s="791"/>
      <c r="K772" s="791"/>
      <c r="L772" s="791"/>
      <c r="M772" s="791"/>
      <c r="N772" s="791"/>
      <c r="O772" s="791"/>
      <c r="P772" s="791"/>
      <c r="Q772" s="791"/>
      <c r="R772" s="791"/>
      <c r="S772" s="791"/>
      <c r="T772" s="791"/>
      <c r="U772" s="791"/>
      <c r="V772" s="791"/>
      <c r="W772" s="791"/>
      <c r="X772" s="791"/>
      <c r="Y772" s="791"/>
      <c r="Z772" s="791"/>
      <c r="AA772" s="791"/>
      <c r="AB772" s="791"/>
      <c r="AC772" s="791"/>
      <c r="AD772" s="791"/>
      <c r="AE772" s="791"/>
      <c r="AF772" s="791"/>
      <c r="AG772" s="791"/>
      <c r="AH772" s="792"/>
      <c r="AI772" s="790" t="s">
        <v>1560</v>
      </c>
      <c r="AJ772" s="791"/>
      <c r="AK772" s="791"/>
      <c r="AL772" s="791"/>
      <c r="AM772" s="791"/>
      <c r="AN772" s="791"/>
      <c r="AO772" s="791"/>
      <c r="AP772" s="791"/>
      <c r="AQ772" s="791"/>
      <c r="AR772" s="791"/>
      <c r="AS772" s="791"/>
      <c r="AT772" s="791"/>
      <c r="AU772" s="791"/>
      <c r="AV772" s="791"/>
      <c r="AW772" s="791"/>
      <c r="AX772" s="791"/>
      <c r="AY772" s="791"/>
      <c r="AZ772" s="791"/>
      <c r="BA772" s="791"/>
      <c r="BB772" s="792"/>
      <c r="BG772" s="687">
        <f>SUM(SUVAHAVUJ!N102)</f>
        <v>108541</v>
      </c>
    </row>
    <row r="773" spans="1:59" ht="12.6" customHeight="1" x14ac:dyDescent="0.25">
      <c r="A773" s="787" t="s">
        <v>469</v>
      </c>
      <c r="B773" s="788"/>
      <c r="C773" s="788"/>
      <c r="D773" s="788"/>
      <c r="E773" s="788"/>
      <c r="F773" s="788"/>
      <c r="G773" s="788"/>
      <c r="H773" s="788"/>
      <c r="I773" s="788"/>
      <c r="J773" s="788"/>
      <c r="K773" s="788"/>
      <c r="L773" s="788"/>
      <c r="M773" s="788"/>
      <c r="N773" s="788"/>
      <c r="O773" s="788"/>
      <c r="P773" s="788"/>
      <c r="Q773" s="788"/>
      <c r="R773" s="788"/>
      <c r="S773" s="788"/>
      <c r="T773" s="788"/>
      <c r="U773" s="788"/>
      <c r="V773" s="788"/>
      <c r="W773" s="788"/>
      <c r="X773" s="788"/>
      <c r="Y773" s="788"/>
      <c r="Z773" s="788"/>
      <c r="AA773" s="788"/>
      <c r="AB773" s="788"/>
      <c r="AC773" s="788"/>
      <c r="AD773" s="788"/>
      <c r="AE773" s="788"/>
      <c r="AF773" s="788"/>
      <c r="AG773" s="788"/>
      <c r="AH773" s="789"/>
      <c r="AI773" s="787" t="s">
        <v>1584</v>
      </c>
      <c r="AJ773" s="788"/>
      <c r="AK773" s="788"/>
      <c r="AL773" s="788"/>
      <c r="AM773" s="788"/>
      <c r="AN773" s="788"/>
      <c r="AO773" s="788"/>
      <c r="AP773" s="788"/>
      <c r="AQ773" s="788"/>
      <c r="AR773" s="788"/>
      <c r="AS773" s="788"/>
      <c r="AT773" s="788"/>
      <c r="AU773" s="788"/>
      <c r="AV773" s="788"/>
      <c r="AW773" s="788"/>
      <c r="AX773" s="788"/>
      <c r="AY773" s="788"/>
      <c r="AZ773" s="788"/>
      <c r="BA773" s="788"/>
      <c r="BB773" s="789"/>
    </row>
    <row r="774" spans="1:59" ht="12.6" customHeight="1" x14ac:dyDescent="0.25">
      <c r="A774" s="787"/>
      <c r="B774" s="788"/>
      <c r="C774" s="788"/>
      <c r="D774" s="788"/>
      <c r="E774" s="788"/>
      <c r="F774" s="788"/>
      <c r="G774" s="788"/>
      <c r="H774" s="788"/>
      <c r="I774" s="788"/>
      <c r="J774" s="788"/>
      <c r="K774" s="788"/>
      <c r="L774" s="788"/>
      <c r="M774" s="788"/>
      <c r="N774" s="788"/>
      <c r="O774" s="788"/>
      <c r="P774" s="788"/>
      <c r="Q774" s="788"/>
      <c r="R774" s="788"/>
      <c r="S774" s="788"/>
      <c r="T774" s="788"/>
      <c r="U774" s="788"/>
      <c r="V774" s="788"/>
      <c r="W774" s="788"/>
      <c r="X774" s="788"/>
      <c r="Y774" s="788"/>
      <c r="Z774" s="788"/>
      <c r="AA774" s="788"/>
      <c r="AB774" s="788"/>
      <c r="AC774" s="788"/>
      <c r="AD774" s="788"/>
      <c r="AE774" s="788"/>
      <c r="AF774" s="788"/>
      <c r="AG774" s="788"/>
      <c r="AH774" s="789"/>
      <c r="AI774" s="784" t="s">
        <v>1557</v>
      </c>
      <c r="AJ774" s="785"/>
      <c r="AK774" s="785"/>
      <c r="AL774" s="785"/>
      <c r="AM774" s="785"/>
      <c r="AN774" s="785"/>
      <c r="AO774" s="785"/>
      <c r="AP774" s="785"/>
      <c r="AQ774" s="785"/>
      <c r="AR774" s="785"/>
      <c r="AS774" s="785"/>
      <c r="AT774" s="785"/>
      <c r="AU774" s="785"/>
      <c r="AV774" s="785"/>
      <c r="AW774" s="785"/>
      <c r="AX774" s="785"/>
      <c r="AY774" s="785"/>
      <c r="AZ774" s="785"/>
      <c r="BA774" s="785"/>
      <c r="BB774" s="786"/>
    </row>
    <row r="775" spans="1:59" ht="12.6" customHeight="1" x14ac:dyDescent="0.25">
      <c r="A775" s="676" t="s">
        <v>521</v>
      </c>
      <c r="B775" s="670"/>
      <c r="C775" s="670"/>
      <c r="D775" s="670"/>
      <c r="E775" s="670"/>
      <c r="F775" s="670"/>
      <c r="G775" s="670"/>
      <c r="H775" s="670"/>
      <c r="I775" s="670"/>
      <c r="J775" s="670"/>
      <c r="K775" s="670"/>
      <c r="L775" s="670"/>
      <c r="M775" s="670"/>
      <c r="N775" s="670"/>
      <c r="O775" s="670"/>
      <c r="P775" s="670"/>
      <c r="Q775" s="670"/>
      <c r="R775" s="670"/>
      <c r="S775" s="670"/>
      <c r="T775" s="670"/>
      <c r="U775" s="670"/>
      <c r="V775" s="670"/>
      <c r="W775" s="670"/>
      <c r="X775" s="670"/>
      <c r="Y775" s="670"/>
      <c r="Z775" s="670"/>
      <c r="AA775" s="670"/>
      <c r="AB775" s="670"/>
      <c r="AC775" s="670"/>
      <c r="AD775" s="670"/>
      <c r="AE775" s="670"/>
      <c r="AF775" s="670"/>
      <c r="AG775" s="670"/>
      <c r="AH775" s="688"/>
      <c r="AI775" s="1110">
        <v>32317</v>
      </c>
      <c r="AJ775" s="1111"/>
      <c r="AK775" s="1111"/>
      <c r="AL775" s="1111"/>
      <c r="AM775" s="1111"/>
      <c r="AN775" s="1111"/>
      <c r="AO775" s="1111"/>
      <c r="AP775" s="1111"/>
      <c r="AQ775" s="1111"/>
      <c r="AR775" s="1111"/>
      <c r="AS775" s="1111"/>
      <c r="AT775" s="1111"/>
      <c r="AU775" s="1111"/>
      <c r="AV775" s="1111"/>
      <c r="AW775" s="1111"/>
      <c r="AX775" s="1111"/>
      <c r="AY775" s="1111"/>
      <c r="AZ775" s="1111"/>
      <c r="BA775" s="1111"/>
      <c r="BB775" s="1112"/>
    </row>
    <row r="776" spans="1:59" ht="12.6" customHeight="1" x14ac:dyDescent="0.25">
      <c r="A776" s="626" t="s">
        <v>522</v>
      </c>
      <c r="B776" s="627"/>
      <c r="C776" s="627"/>
      <c r="D776" s="627"/>
      <c r="E776" s="627"/>
      <c r="F776" s="627"/>
      <c r="G776" s="627"/>
      <c r="H776" s="627"/>
      <c r="I776" s="627"/>
      <c r="J776" s="627"/>
      <c r="K776" s="627"/>
      <c r="L776" s="627"/>
      <c r="M776" s="627"/>
      <c r="N776" s="627"/>
      <c r="O776" s="627"/>
      <c r="P776" s="627"/>
      <c r="Q776" s="627"/>
      <c r="R776" s="627"/>
      <c r="S776" s="627"/>
      <c r="T776" s="627"/>
      <c r="U776" s="627"/>
      <c r="V776" s="627"/>
      <c r="W776" s="627"/>
      <c r="X776" s="627"/>
      <c r="Y776" s="627"/>
      <c r="Z776" s="627"/>
      <c r="AA776" s="627"/>
      <c r="AB776" s="627"/>
      <c r="AC776" s="627"/>
      <c r="AD776" s="627"/>
      <c r="AE776" s="627"/>
      <c r="AF776" s="627"/>
      <c r="AG776" s="627"/>
      <c r="AH776" s="641"/>
      <c r="AI776" s="940"/>
      <c r="AJ776" s="941"/>
      <c r="AK776" s="941"/>
      <c r="AL776" s="941"/>
      <c r="AM776" s="941"/>
      <c r="AN776" s="941"/>
      <c r="AO776" s="941"/>
      <c r="AP776" s="941"/>
      <c r="AQ776" s="941"/>
      <c r="AR776" s="941"/>
      <c r="AS776" s="941"/>
      <c r="AT776" s="941"/>
      <c r="AU776" s="941"/>
      <c r="AV776" s="941"/>
      <c r="AW776" s="941"/>
      <c r="AX776" s="941"/>
      <c r="AY776" s="941"/>
      <c r="AZ776" s="941"/>
      <c r="BA776" s="941"/>
      <c r="BB776" s="942"/>
    </row>
    <row r="777" spans="1:59" ht="12.6" customHeight="1" x14ac:dyDescent="0.25">
      <c r="A777" s="597" t="s">
        <v>523</v>
      </c>
      <c r="B777" s="598"/>
      <c r="C777" s="598"/>
      <c r="D777" s="598"/>
      <c r="E777" s="598"/>
      <c r="F777" s="598"/>
      <c r="G777" s="598"/>
      <c r="H777" s="598"/>
      <c r="I777" s="598"/>
      <c r="J777" s="598"/>
      <c r="K777" s="598"/>
      <c r="L777" s="598"/>
      <c r="M777" s="598"/>
      <c r="N777" s="598"/>
      <c r="O777" s="598"/>
      <c r="P777" s="598"/>
      <c r="Q777" s="598"/>
      <c r="R777" s="598"/>
      <c r="S777" s="598"/>
      <c r="T777" s="598"/>
      <c r="U777" s="598"/>
      <c r="V777" s="598"/>
      <c r="W777" s="598"/>
      <c r="X777" s="598"/>
      <c r="Y777" s="598"/>
      <c r="Z777" s="598"/>
      <c r="AA777" s="598"/>
      <c r="AB777" s="598"/>
      <c r="AC777" s="598"/>
      <c r="AD777" s="598"/>
      <c r="AE777" s="598"/>
      <c r="AF777" s="598"/>
      <c r="AG777" s="598"/>
      <c r="AH777" s="599"/>
      <c r="AI777" s="793"/>
      <c r="AJ777" s="794"/>
      <c r="AK777" s="794"/>
      <c r="AL777" s="794"/>
      <c r="AM777" s="794"/>
      <c r="AN777" s="794"/>
      <c r="AO777" s="794"/>
      <c r="AP777" s="794"/>
      <c r="AQ777" s="794"/>
      <c r="AR777" s="794"/>
      <c r="AS777" s="794"/>
      <c r="AT777" s="794"/>
      <c r="AU777" s="794"/>
      <c r="AV777" s="794"/>
      <c r="AW777" s="794"/>
      <c r="AX777" s="794"/>
      <c r="AY777" s="794"/>
      <c r="AZ777" s="794"/>
      <c r="BA777" s="794"/>
      <c r="BB777" s="795"/>
    </row>
    <row r="778" spans="1:59" ht="12.6" customHeight="1" x14ac:dyDescent="0.25">
      <c r="A778" s="597" t="s">
        <v>524</v>
      </c>
      <c r="B778" s="598"/>
      <c r="C778" s="598"/>
      <c r="D778" s="598"/>
      <c r="E778" s="598"/>
      <c r="F778" s="598"/>
      <c r="G778" s="598"/>
      <c r="H778" s="598"/>
      <c r="I778" s="598"/>
      <c r="J778" s="598"/>
      <c r="K778" s="598"/>
      <c r="L778" s="598"/>
      <c r="M778" s="598"/>
      <c r="N778" s="598"/>
      <c r="O778" s="598"/>
      <c r="P778" s="598"/>
      <c r="Q778" s="598"/>
      <c r="R778" s="598"/>
      <c r="S778" s="598"/>
      <c r="T778" s="598"/>
      <c r="U778" s="598"/>
      <c r="V778" s="598"/>
      <c r="W778" s="598"/>
      <c r="X778" s="598"/>
      <c r="Y778" s="598"/>
      <c r="Z778" s="598"/>
      <c r="AA778" s="598"/>
      <c r="AB778" s="598"/>
      <c r="AC778" s="598"/>
      <c r="AD778" s="598"/>
      <c r="AE778" s="598"/>
      <c r="AF778" s="598"/>
      <c r="AG778" s="598"/>
      <c r="AH778" s="599"/>
      <c r="AI778" s="793"/>
      <c r="AJ778" s="794"/>
      <c r="AK778" s="794"/>
      <c r="AL778" s="794"/>
      <c r="AM778" s="794"/>
      <c r="AN778" s="794"/>
      <c r="AO778" s="794"/>
      <c r="AP778" s="794"/>
      <c r="AQ778" s="794"/>
      <c r="AR778" s="794"/>
      <c r="AS778" s="794"/>
      <c r="AT778" s="794"/>
      <c r="AU778" s="794"/>
      <c r="AV778" s="794"/>
      <c r="AW778" s="794"/>
      <c r="AX778" s="794"/>
      <c r="AY778" s="794"/>
      <c r="AZ778" s="794"/>
      <c r="BA778" s="794"/>
      <c r="BB778" s="795"/>
    </row>
    <row r="779" spans="1:59" ht="12.6" customHeight="1" x14ac:dyDescent="0.25">
      <c r="A779" s="597" t="s">
        <v>525</v>
      </c>
      <c r="B779" s="598"/>
      <c r="C779" s="598"/>
      <c r="D779" s="598"/>
      <c r="E779" s="598"/>
      <c r="F779" s="598"/>
      <c r="G779" s="598"/>
      <c r="H779" s="598"/>
      <c r="I779" s="598"/>
      <c r="J779" s="598"/>
      <c r="K779" s="598"/>
      <c r="L779" s="598"/>
      <c r="M779" s="598"/>
      <c r="N779" s="598"/>
      <c r="O779" s="598"/>
      <c r="P779" s="598"/>
      <c r="Q779" s="598"/>
      <c r="R779" s="598"/>
      <c r="S779" s="598"/>
      <c r="T779" s="598"/>
      <c r="U779" s="598"/>
      <c r="V779" s="598"/>
      <c r="W779" s="598"/>
      <c r="X779" s="598"/>
      <c r="Y779" s="598"/>
      <c r="Z779" s="598"/>
      <c r="AA779" s="598"/>
      <c r="AB779" s="598"/>
      <c r="AC779" s="598"/>
      <c r="AD779" s="598"/>
      <c r="AE779" s="598"/>
      <c r="AF779" s="598"/>
      <c r="AG779" s="598"/>
      <c r="AH779" s="599"/>
      <c r="AI779" s="793"/>
      <c r="AJ779" s="794"/>
      <c r="AK779" s="794"/>
      <c r="AL779" s="794"/>
      <c r="AM779" s="794"/>
      <c r="AN779" s="794"/>
      <c r="AO779" s="794"/>
      <c r="AP779" s="794"/>
      <c r="AQ779" s="794"/>
      <c r="AR779" s="794"/>
      <c r="AS779" s="794"/>
      <c r="AT779" s="794"/>
      <c r="AU779" s="794"/>
      <c r="AV779" s="794"/>
      <c r="AW779" s="794"/>
      <c r="AX779" s="794"/>
      <c r="AY779" s="794"/>
      <c r="AZ779" s="794"/>
      <c r="BA779" s="794"/>
      <c r="BB779" s="795"/>
    </row>
    <row r="780" spans="1:59" ht="12.6" customHeight="1" x14ac:dyDescent="0.25">
      <c r="A780" s="597" t="s">
        <v>526</v>
      </c>
      <c r="B780" s="598"/>
      <c r="C780" s="598"/>
      <c r="D780" s="598"/>
      <c r="E780" s="598"/>
      <c r="F780" s="598"/>
      <c r="G780" s="598"/>
      <c r="H780" s="598"/>
      <c r="I780" s="598"/>
      <c r="J780" s="598"/>
      <c r="K780" s="598"/>
      <c r="L780" s="598"/>
      <c r="M780" s="598"/>
      <c r="N780" s="598"/>
      <c r="O780" s="598"/>
      <c r="P780" s="598"/>
      <c r="Q780" s="598"/>
      <c r="R780" s="598"/>
      <c r="S780" s="598"/>
      <c r="T780" s="598"/>
      <c r="U780" s="598"/>
      <c r="V780" s="598"/>
      <c r="W780" s="598"/>
      <c r="X780" s="598"/>
      <c r="Y780" s="598"/>
      <c r="Z780" s="598"/>
      <c r="AA780" s="598"/>
      <c r="AB780" s="598"/>
      <c r="AC780" s="598"/>
      <c r="AD780" s="598"/>
      <c r="AE780" s="598"/>
      <c r="AF780" s="598"/>
      <c r="AG780" s="598"/>
      <c r="AH780" s="599"/>
      <c r="AI780" s="793"/>
      <c r="AJ780" s="794"/>
      <c r="AK780" s="794"/>
      <c r="AL780" s="794"/>
      <c r="AM780" s="794"/>
      <c r="AN780" s="794"/>
      <c r="AO780" s="794"/>
      <c r="AP780" s="794"/>
      <c r="AQ780" s="794"/>
      <c r="AR780" s="794"/>
      <c r="AS780" s="794"/>
      <c r="AT780" s="794"/>
      <c r="AU780" s="794"/>
      <c r="AV780" s="794"/>
      <c r="AW780" s="794"/>
      <c r="AX780" s="794"/>
      <c r="AY780" s="794"/>
      <c r="AZ780" s="794"/>
      <c r="BA780" s="794"/>
      <c r="BB780" s="795"/>
    </row>
    <row r="781" spans="1:59" ht="12.6" customHeight="1" x14ac:dyDescent="0.25">
      <c r="A781" s="597" t="s">
        <v>527</v>
      </c>
      <c r="B781" s="598"/>
      <c r="C781" s="598"/>
      <c r="D781" s="598"/>
      <c r="E781" s="598"/>
      <c r="F781" s="598"/>
      <c r="G781" s="598"/>
      <c r="H781" s="598"/>
      <c r="I781" s="598"/>
      <c r="J781" s="598"/>
      <c r="K781" s="598"/>
      <c r="L781" s="598"/>
      <c r="M781" s="598"/>
      <c r="N781" s="598"/>
      <c r="O781" s="598"/>
      <c r="P781" s="598"/>
      <c r="Q781" s="598"/>
      <c r="R781" s="598"/>
      <c r="S781" s="598"/>
      <c r="T781" s="598"/>
      <c r="U781" s="598"/>
      <c r="V781" s="598"/>
      <c r="W781" s="598"/>
      <c r="X781" s="598"/>
      <c r="Y781" s="598"/>
      <c r="Z781" s="598"/>
      <c r="AA781" s="598"/>
      <c r="AB781" s="598"/>
      <c r="AC781" s="598"/>
      <c r="AD781" s="598"/>
      <c r="AE781" s="598"/>
      <c r="AF781" s="598"/>
      <c r="AG781" s="598"/>
      <c r="AH781" s="599"/>
      <c r="AI781" s="793"/>
      <c r="AJ781" s="794"/>
      <c r="AK781" s="794"/>
      <c r="AL781" s="794"/>
      <c r="AM781" s="794"/>
      <c r="AN781" s="794"/>
      <c r="AO781" s="794"/>
      <c r="AP781" s="794"/>
      <c r="AQ781" s="794"/>
      <c r="AR781" s="794"/>
      <c r="AS781" s="794"/>
      <c r="AT781" s="794"/>
      <c r="AU781" s="794"/>
      <c r="AV781" s="794"/>
      <c r="AW781" s="794"/>
      <c r="AX781" s="794"/>
      <c r="AY781" s="794"/>
      <c r="AZ781" s="794"/>
      <c r="BA781" s="794"/>
      <c r="BB781" s="795"/>
    </row>
    <row r="782" spans="1:59" ht="12.6" customHeight="1" x14ac:dyDescent="0.25">
      <c r="A782" s="597" t="s">
        <v>528</v>
      </c>
      <c r="B782" s="598"/>
      <c r="C782" s="598"/>
      <c r="D782" s="598"/>
      <c r="E782" s="598"/>
      <c r="F782" s="598"/>
      <c r="G782" s="598"/>
      <c r="H782" s="598"/>
      <c r="I782" s="598"/>
      <c r="J782" s="598"/>
      <c r="K782" s="598"/>
      <c r="L782" s="598"/>
      <c r="M782" s="598"/>
      <c r="N782" s="598"/>
      <c r="O782" s="598"/>
      <c r="P782" s="598"/>
      <c r="Q782" s="598"/>
      <c r="R782" s="598"/>
      <c r="S782" s="598"/>
      <c r="T782" s="598"/>
      <c r="U782" s="598"/>
      <c r="V782" s="598"/>
      <c r="W782" s="598"/>
      <c r="X782" s="598"/>
      <c r="Y782" s="598"/>
      <c r="Z782" s="598"/>
      <c r="AA782" s="598"/>
      <c r="AB782" s="598"/>
      <c r="AC782" s="598"/>
      <c r="AD782" s="598"/>
      <c r="AE782" s="598"/>
      <c r="AF782" s="598"/>
      <c r="AG782" s="598"/>
      <c r="AH782" s="599"/>
      <c r="AI782" s="793">
        <v>32317</v>
      </c>
      <c r="AJ782" s="794"/>
      <c r="AK782" s="794"/>
      <c r="AL782" s="794"/>
      <c r="AM782" s="794"/>
      <c r="AN782" s="794"/>
      <c r="AO782" s="794"/>
      <c r="AP782" s="794"/>
      <c r="AQ782" s="794"/>
      <c r="AR782" s="794"/>
      <c r="AS782" s="794"/>
      <c r="AT782" s="794"/>
      <c r="AU782" s="794"/>
      <c r="AV782" s="794"/>
      <c r="AW782" s="794"/>
      <c r="AX782" s="794"/>
      <c r="AY782" s="794"/>
      <c r="AZ782" s="794"/>
      <c r="BA782" s="794"/>
      <c r="BB782" s="795"/>
    </row>
    <row r="783" spans="1:59" ht="12.6" customHeight="1" x14ac:dyDescent="0.25">
      <c r="A783" s="597" t="s">
        <v>529</v>
      </c>
      <c r="B783" s="598"/>
      <c r="C783" s="598"/>
      <c r="D783" s="598"/>
      <c r="E783" s="598"/>
      <c r="F783" s="598"/>
      <c r="G783" s="598"/>
      <c r="H783" s="598"/>
      <c r="I783" s="598"/>
      <c r="J783" s="598"/>
      <c r="K783" s="598"/>
      <c r="L783" s="598"/>
      <c r="M783" s="598"/>
      <c r="N783" s="598"/>
      <c r="O783" s="598"/>
      <c r="P783" s="598"/>
      <c r="Q783" s="598"/>
      <c r="R783" s="598"/>
      <c r="S783" s="598"/>
      <c r="T783" s="598"/>
      <c r="U783" s="598"/>
      <c r="V783" s="598"/>
      <c r="W783" s="598"/>
      <c r="X783" s="598"/>
      <c r="Y783" s="598"/>
      <c r="Z783" s="598"/>
      <c r="AA783" s="598"/>
      <c r="AB783" s="598"/>
      <c r="AC783" s="598"/>
      <c r="AD783" s="598"/>
      <c r="AE783" s="598"/>
      <c r="AF783" s="598"/>
      <c r="AG783" s="598"/>
      <c r="AH783" s="599"/>
      <c r="AI783" s="793"/>
      <c r="AJ783" s="794"/>
      <c r="AK783" s="794"/>
      <c r="AL783" s="794"/>
      <c r="AM783" s="794"/>
      <c r="AN783" s="794"/>
      <c r="AO783" s="794"/>
      <c r="AP783" s="794"/>
      <c r="AQ783" s="794"/>
      <c r="AR783" s="794"/>
      <c r="AS783" s="794"/>
      <c r="AT783" s="794"/>
      <c r="AU783" s="794"/>
      <c r="AV783" s="794"/>
      <c r="AW783" s="794"/>
      <c r="AX783" s="794"/>
      <c r="AY783" s="794"/>
      <c r="AZ783" s="794"/>
      <c r="BA783" s="794"/>
      <c r="BB783" s="795"/>
    </row>
    <row r="784" spans="1:59" ht="12.6" customHeight="1" x14ac:dyDescent="0.25">
      <c r="A784" s="597" t="s">
        <v>530</v>
      </c>
      <c r="B784" s="598"/>
      <c r="C784" s="598"/>
      <c r="D784" s="598"/>
      <c r="E784" s="598"/>
      <c r="F784" s="598"/>
      <c r="G784" s="598"/>
      <c r="H784" s="598"/>
      <c r="I784" s="598"/>
      <c r="J784" s="598"/>
      <c r="K784" s="598"/>
      <c r="L784" s="598"/>
      <c r="M784" s="598"/>
      <c r="N784" s="598"/>
      <c r="O784" s="598"/>
      <c r="P784" s="598"/>
      <c r="Q784" s="598"/>
      <c r="R784" s="598"/>
      <c r="S784" s="598"/>
      <c r="T784" s="598"/>
      <c r="U784" s="598"/>
      <c r="V784" s="598"/>
      <c r="W784" s="598"/>
      <c r="X784" s="598"/>
      <c r="Y784" s="598"/>
      <c r="Z784" s="598"/>
      <c r="AA784" s="598"/>
      <c r="AB784" s="598"/>
      <c r="AC784" s="598"/>
      <c r="AD784" s="598"/>
      <c r="AE784" s="598"/>
      <c r="AF784" s="598"/>
      <c r="AG784" s="598"/>
      <c r="AH784" s="599"/>
      <c r="AI784" s="793"/>
      <c r="AJ784" s="794"/>
      <c r="AK784" s="794"/>
      <c r="AL784" s="794"/>
      <c r="AM784" s="794"/>
      <c r="AN784" s="794"/>
      <c r="AO784" s="794"/>
      <c r="AP784" s="794"/>
      <c r="AQ784" s="794"/>
      <c r="AR784" s="794"/>
      <c r="AS784" s="794"/>
      <c r="AT784" s="794"/>
      <c r="AU784" s="794"/>
      <c r="AV784" s="794"/>
      <c r="AW784" s="794"/>
      <c r="AX784" s="794"/>
      <c r="AY784" s="794"/>
      <c r="AZ784" s="794"/>
      <c r="BA784" s="794"/>
      <c r="BB784" s="795"/>
    </row>
    <row r="785" spans="1:54" ht="12.6" customHeight="1" x14ac:dyDescent="0.25">
      <c r="A785" s="597" t="s">
        <v>479</v>
      </c>
      <c r="B785" s="598"/>
      <c r="C785" s="598"/>
      <c r="D785" s="598"/>
      <c r="E785" s="598"/>
      <c r="F785" s="598"/>
      <c r="G785" s="598"/>
      <c r="H785" s="598"/>
      <c r="I785" s="598"/>
      <c r="J785" s="598"/>
      <c r="K785" s="598"/>
      <c r="L785" s="598"/>
      <c r="M785" s="598"/>
      <c r="N785" s="598"/>
      <c r="O785" s="598"/>
      <c r="P785" s="598"/>
      <c r="Q785" s="598"/>
      <c r="R785" s="598"/>
      <c r="S785" s="598"/>
      <c r="T785" s="598"/>
      <c r="U785" s="598"/>
      <c r="V785" s="598"/>
      <c r="W785" s="598"/>
      <c r="X785" s="598"/>
      <c r="Y785" s="598"/>
      <c r="Z785" s="598"/>
      <c r="AA785" s="598"/>
      <c r="AB785" s="598"/>
      <c r="AC785" s="598"/>
      <c r="AD785" s="598"/>
      <c r="AE785" s="598"/>
      <c r="AF785" s="598"/>
      <c r="AG785" s="598"/>
      <c r="AH785" s="599"/>
      <c r="AI785" s="986">
        <f>SUM(AI777:BB784)</f>
        <v>32317</v>
      </c>
      <c r="AJ785" s="906"/>
      <c r="AK785" s="906"/>
      <c r="AL785" s="906"/>
      <c r="AM785" s="906"/>
      <c r="AN785" s="906"/>
      <c r="AO785" s="906"/>
      <c r="AP785" s="906"/>
      <c r="AQ785" s="906"/>
      <c r="AR785" s="906"/>
      <c r="AS785" s="906"/>
      <c r="AT785" s="906"/>
      <c r="AU785" s="906"/>
      <c r="AV785" s="906"/>
      <c r="AW785" s="906"/>
      <c r="AX785" s="906"/>
      <c r="AY785" s="906"/>
      <c r="AZ785" s="906"/>
      <c r="BA785" s="906"/>
      <c r="BB785" s="987"/>
    </row>
    <row r="787" spans="1:54" ht="12.6" customHeight="1" x14ac:dyDescent="0.25">
      <c r="A787" s="449" t="s">
        <v>480</v>
      </c>
    </row>
    <row r="788" spans="1:54" ht="12.6" customHeight="1" x14ac:dyDescent="0.25">
      <c r="A788" s="790"/>
      <c r="B788" s="791"/>
      <c r="C788" s="791"/>
      <c r="D788" s="791"/>
      <c r="E788" s="791"/>
      <c r="F788" s="791"/>
      <c r="G788" s="791"/>
      <c r="H788" s="791"/>
      <c r="I788" s="791"/>
      <c r="J788" s="791"/>
      <c r="K788" s="791"/>
      <c r="L788" s="791"/>
      <c r="M788" s="791"/>
      <c r="N788" s="791"/>
      <c r="O788" s="791"/>
      <c r="P788" s="791"/>
      <c r="Q788" s="791"/>
      <c r="R788" s="791"/>
      <c r="S788" s="791"/>
      <c r="T788" s="791"/>
      <c r="U788" s="791"/>
      <c r="V788" s="791"/>
      <c r="W788" s="791"/>
      <c r="X788" s="791"/>
      <c r="Y788" s="791"/>
      <c r="Z788" s="791"/>
      <c r="AA788" s="791"/>
      <c r="AB788" s="791"/>
      <c r="AC788" s="791"/>
      <c r="AD788" s="791"/>
      <c r="AE788" s="791"/>
      <c r="AF788" s="791"/>
      <c r="AG788" s="791"/>
      <c r="AH788" s="792"/>
      <c r="AI788" s="790" t="s">
        <v>1560</v>
      </c>
      <c r="AJ788" s="791"/>
      <c r="AK788" s="791"/>
      <c r="AL788" s="791"/>
      <c r="AM788" s="791"/>
      <c r="AN788" s="791"/>
      <c r="AO788" s="791"/>
      <c r="AP788" s="791"/>
      <c r="AQ788" s="791"/>
      <c r="AR788" s="791"/>
      <c r="AS788" s="791"/>
      <c r="AT788" s="791"/>
      <c r="AU788" s="791"/>
      <c r="AV788" s="791"/>
      <c r="AW788" s="791"/>
      <c r="AX788" s="791"/>
      <c r="AY788" s="791"/>
      <c r="AZ788" s="791"/>
      <c r="BA788" s="791"/>
      <c r="BB788" s="792"/>
    </row>
    <row r="789" spans="1:54" ht="12.6" customHeight="1" x14ac:dyDescent="0.25">
      <c r="A789" s="787" t="s">
        <v>469</v>
      </c>
      <c r="B789" s="788"/>
      <c r="C789" s="788"/>
      <c r="D789" s="788"/>
      <c r="E789" s="788"/>
      <c r="F789" s="788"/>
      <c r="G789" s="788"/>
      <c r="H789" s="788"/>
      <c r="I789" s="788"/>
      <c r="J789" s="788"/>
      <c r="K789" s="788"/>
      <c r="L789" s="788"/>
      <c r="M789" s="788"/>
      <c r="N789" s="788"/>
      <c r="O789" s="788"/>
      <c r="P789" s="788"/>
      <c r="Q789" s="788"/>
      <c r="R789" s="788"/>
      <c r="S789" s="788"/>
      <c r="T789" s="788"/>
      <c r="U789" s="788"/>
      <c r="V789" s="788"/>
      <c r="W789" s="788"/>
      <c r="X789" s="788"/>
      <c r="Y789" s="788"/>
      <c r="Z789" s="788"/>
      <c r="AA789" s="788"/>
      <c r="AB789" s="788"/>
      <c r="AC789" s="788"/>
      <c r="AD789" s="788"/>
      <c r="AE789" s="788"/>
      <c r="AF789" s="788"/>
      <c r="AG789" s="788"/>
      <c r="AH789" s="789"/>
      <c r="AI789" s="787" t="s">
        <v>1584</v>
      </c>
      <c r="AJ789" s="788"/>
      <c r="AK789" s="788"/>
      <c r="AL789" s="788"/>
      <c r="AM789" s="788"/>
      <c r="AN789" s="788"/>
      <c r="AO789" s="788"/>
      <c r="AP789" s="788"/>
      <c r="AQ789" s="788"/>
      <c r="AR789" s="788"/>
      <c r="AS789" s="788"/>
      <c r="AT789" s="788"/>
      <c r="AU789" s="788"/>
      <c r="AV789" s="788"/>
      <c r="AW789" s="788"/>
      <c r="AX789" s="788"/>
      <c r="AY789" s="788"/>
      <c r="AZ789" s="788"/>
      <c r="BA789" s="788"/>
      <c r="BB789" s="789"/>
    </row>
    <row r="790" spans="1:54" ht="12.6" customHeight="1" x14ac:dyDescent="0.25">
      <c r="A790" s="787"/>
      <c r="B790" s="788"/>
      <c r="C790" s="788"/>
      <c r="D790" s="788"/>
      <c r="E790" s="788"/>
      <c r="F790" s="788"/>
      <c r="G790" s="788"/>
      <c r="H790" s="788"/>
      <c r="I790" s="788"/>
      <c r="J790" s="788"/>
      <c r="K790" s="788"/>
      <c r="L790" s="788"/>
      <c r="M790" s="788"/>
      <c r="N790" s="788"/>
      <c r="O790" s="788"/>
      <c r="P790" s="788"/>
      <c r="Q790" s="788"/>
      <c r="R790" s="788"/>
      <c r="S790" s="788"/>
      <c r="T790" s="788"/>
      <c r="U790" s="788"/>
      <c r="V790" s="788"/>
      <c r="W790" s="788"/>
      <c r="X790" s="788"/>
      <c r="Y790" s="788"/>
      <c r="Z790" s="788"/>
      <c r="AA790" s="788"/>
      <c r="AB790" s="788"/>
      <c r="AC790" s="788"/>
      <c r="AD790" s="788"/>
      <c r="AE790" s="788"/>
      <c r="AF790" s="788"/>
      <c r="AG790" s="788"/>
      <c r="AH790" s="789"/>
      <c r="AI790" s="784" t="s">
        <v>1557</v>
      </c>
      <c r="AJ790" s="785"/>
      <c r="AK790" s="785"/>
      <c r="AL790" s="785"/>
      <c r="AM790" s="785"/>
      <c r="AN790" s="785"/>
      <c r="AO790" s="785"/>
      <c r="AP790" s="785"/>
      <c r="AQ790" s="785"/>
      <c r="AR790" s="785"/>
      <c r="AS790" s="785"/>
      <c r="AT790" s="785"/>
      <c r="AU790" s="785"/>
      <c r="AV790" s="785"/>
      <c r="AW790" s="785"/>
      <c r="AX790" s="785"/>
      <c r="AY790" s="785"/>
      <c r="AZ790" s="785"/>
      <c r="BA790" s="785"/>
      <c r="BB790" s="786"/>
    </row>
    <row r="791" spans="1:54" ht="12.6" customHeight="1" x14ac:dyDescent="0.25">
      <c r="A791" s="676" t="s">
        <v>531</v>
      </c>
      <c r="B791" s="670"/>
      <c r="C791" s="670"/>
      <c r="D791" s="670"/>
      <c r="E791" s="670"/>
      <c r="F791" s="670"/>
      <c r="G791" s="670"/>
      <c r="H791" s="670"/>
      <c r="I791" s="670"/>
      <c r="J791" s="670"/>
      <c r="K791" s="670"/>
      <c r="L791" s="670"/>
      <c r="M791" s="670"/>
      <c r="N791" s="670"/>
      <c r="O791" s="670"/>
      <c r="P791" s="670"/>
      <c r="Q791" s="670"/>
      <c r="R791" s="670"/>
      <c r="S791" s="670"/>
      <c r="T791" s="670"/>
      <c r="U791" s="670"/>
      <c r="V791" s="670"/>
      <c r="W791" s="670"/>
      <c r="X791" s="670"/>
      <c r="Y791" s="670"/>
      <c r="Z791" s="670"/>
      <c r="AA791" s="670"/>
      <c r="AB791" s="670"/>
      <c r="AC791" s="670"/>
      <c r="AD791" s="670"/>
      <c r="AE791" s="670"/>
      <c r="AF791" s="670"/>
      <c r="AG791" s="670"/>
      <c r="AH791" s="688"/>
      <c r="AI791" s="1110">
        <f>SUM(IF(BG772&lt;=0,BG772,0))*-1</f>
        <v>0</v>
      </c>
      <c r="AJ791" s="1111"/>
      <c r="AK791" s="1111"/>
      <c r="AL791" s="1111"/>
      <c r="AM791" s="1111"/>
      <c r="AN791" s="1111"/>
      <c r="AO791" s="1111"/>
      <c r="AP791" s="1111"/>
      <c r="AQ791" s="1111"/>
      <c r="AR791" s="1111"/>
      <c r="AS791" s="1111"/>
      <c r="AT791" s="1111"/>
      <c r="AU791" s="1111"/>
      <c r="AV791" s="1111"/>
      <c r="AW791" s="1111"/>
      <c r="AX791" s="1111"/>
      <c r="AY791" s="1111"/>
      <c r="AZ791" s="1111"/>
      <c r="BA791" s="1111"/>
      <c r="BB791" s="1112"/>
    </row>
    <row r="792" spans="1:54" ht="12.6" customHeight="1" x14ac:dyDescent="0.25">
      <c r="A792" s="626" t="s">
        <v>532</v>
      </c>
      <c r="B792" s="627"/>
      <c r="C792" s="627"/>
      <c r="D792" s="627"/>
      <c r="E792" s="627"/>
      <c r="F792" s="627"/>
      <c r="G792" s="627"/>
      <c r="H792" s="627"/>
      <c r="I792" s="627"/>
      <c r="J792" s="627"/>
      <c r="K792" s="627"/>
      <c r="L792" s="627"/>
      <c r="M792" s="627"/>
      <c r="N792" s="627"/>
      <c r="O792" s="627"/>
      <c r="P792" s="627"/>
      <c r="Q792" s="627"/>
      <c r="R792" s="627"/>
      <c r="S792" s="627"/>
      <c r="T792" s="627"/>
      <c r="U792" s="627"/>
      <c r="V792" s="627"/>
      <c r="W792" s="627"/>
      <c r="X792" s="627"/>
      <c r="Y792" s="627"/>
      <c r="Z792" s="627"/>
      <c r="AA792" s="627"/>
      <c r="AB792" s="627"/>
      <c r="AC792" s="627"/>
      <c r="AD792" s="627"/>
      <c r="AE792" s="627"/>
      <c r="AF792" s="627"/>
      <c r="AG792" s="627"/>
      <c r="AH792" s="641"/>
      <c r="AI792" s="940"/>
      <c r="AJ792" s="941"/>
      <c r="AK792" s="941"/>
      <c r="AL792" s="941"/>
      <c r="AM792" s="941"/>
      <c r="AN792" s="941"/>
      <c r="AO792" s="941"/>
      <c r="AP792" s="941"/>
      <c r="AQ792" s="941"/>
      <c r="AR792" s="941"/>
      <c r="AS792" s="941"/>
      <c r="AT792" s="941"/>
      <c r="AU792" s="941"/>
      <c r="AV792" s="941"/>
      <c r="AW792" s="941"/>
      <c r="AX792" s="941"/>
      <c r="AY792" s="941"/>
      <c r="AZ792" s="941"/>
      <c r="BA792" s="941"/>
      <c r="BB792" s="942"/>
    </row>
    <row r="793" spans="1:54" ht="12.6" customHeight="1" x14ac:dyDescent="0.25">
      <c r="A793" s="597" t="s">
        <v>533</v>
      </c>
      <c r="B793" s="598"/>
      <c r="C793" s="598"/>
      <c r="D793" s="598"/>
      <c r="E793" s="598"/>
      <c r="F793" s="598"/>
      <c r="G793" s="598"/>
      <c r="H793" s="598"/>
      <c r="I793" s="598"/>
      <c r="J793" s="598"/>
      <c r="K793" s="598"/>
      <c r="L793" s="598"/>
      <c r="M793" s="598"/>
      <c r="N793" s="598"/>
      <c r="O793" s="598"/>
      <c r="P793" s="598"/>
      <c r="Q793" s="598"/>
      <c r="R793" s="598"/>
      <c r="S793" s="598"/>
      <c r="T793" s="598"/>
      <c r="U793" s="598"/>
      <c r="V793" s="598"/>
      <c r="W793" s="598"/>
      <c r="X793" s="598"/>
      <c r="Y793" s="598"/>
      <c r="Z793" s="598"/>
      <c r="AA793" s="598"/>
      <c r="AB793" s="598"/>
      <c r="AC793" s="598"/>
      <c r="AD793" s="598"/>
      <c r="AE793" s="598"/>
      <c r="AF793" s="598"/>
      <c r="AG793" s="598"/>
      <c r="AH793" s="599"/>
      <c r="AI793" s="793"/>
      <c r="AJ793" s="794"/>
      <c r="AK793" s="794"/>
      <c r="AL793" s="794"/>
      <c r="AM793" s="794"/>
      <c r="AN793" s="794"/>
      <c r="AO793" s="794"/>
      <c r="AP793" s="794"/>
      <c r="AQ793" s="794"/>
      <c r="AR793" s="794"/>
      <c r="AS793" s="794"/>
      <c r="AT793" s="794"/>
      <c r="AU793" s="794"/>
      <c r="AV793" s="794"/>
      <c r="AW793" s="794"/>
      <c r="AX793" s="794"/>
      <c r="AY793" s="794"/>
      <c r="AZ793" s="794"/>
      <c r="BA793" s="794"/>
      <c r="BB793" s="795"/>
    </row>
    <row r="794" spans="1:54" ht="12.6" customHeight="1" x14ac:dyDescent="0.25">
      <c r="A794" s="597" t="s">
        <v>534</v>
      </c>
      <c r="B794" s="598"/>
      <c r="C794" s="598"/>
      <c r="D794" s="598"/>
      <c r="E794" s="598"/>
      <c r="F794" s="598"/>
      <c r="G794" s="598"/>
      <c r="H794" s="598"/>
      <c r="I794" s="598"/>
      <c r="J794" s="598"/>
      <c r="K794" s="598"/>
      <c r="L794" s="598"/>
      <c r="M794" s="598"/>
      <c r="N794" s="598"/>
      <c r="O794" s="598"/>
      <c r="P794" s="598"/>
      <c r="Q794" s="598"/>
      <c r="R794" s="598"/>
      <c r="S794" s="598"/>
      <c r="T794" s="598"/>
      <c r="U794" s="598"/>
      <c r="V794" s="598"/>
      <c r="W794" s="598"/>
      <c r="X794" s="598"/>
      <c r="Y794" s="598"/>
      <c r="Z794" s="598"/>
      <c r="AA794" s="598"/>
      <c r="AB794" s="598"/>
      <c r="AC794" s="598"/>
      <c r="AD794" s="598"/>
      <c r="AE794" s="598"/>
      <c r="AF794" s="598"/>
      <c r="AG794" s="598"/>
      <c r="AH794" s="599"/>
      <c r="AI794" s="793"/>
      <c r="AJ794" s="794"/>
      <c r="AK794" s="794"/>
      <c r="AL794" s="794"/>
      <c r="AM794" s="794"/>
      <c r="AN794" s="794"/>
      <c r="AO794" s="794"/>
      <c r="AP794" s="794"/>
      <c r="AQ794" s="794"/>
      <c r="AR794" s="794"/>
      <c r="AS794" s="794"/>
      <c r="AT794" s="794"/>
      <c r="AU794" s="794"/>
      <c r="AV794" s="794"/>
      <c r="AW794" s="794"/>
      <c r="AX794" s="794"/>
      <c r="AY794" s="794"/>
      <c r="AZ794" s="794"/>
      <c r="BA794" s="794"/>
      <c r="BB794" s="795"/>
    </row>
    <row r="795" spans="1:54" ht="12.6" customHeight="1" x14ac:dyDescent="0.25">
      <c r="A795" s="597" t="s">
        <v>535</v>
      </c>
      <c r="B795" s="598"/>
      <c r="C795" s="598"/>
      <c r="D795" s="598"/>
      <c r="E795" s="598"/>
      <c r="F795" s="598"/>
      <c r="G795" s="598"/>
      <c r="H795" s="598"/>
      <c r="I795" s="598"/>
      <c r="J795" s="598"/>
      <c r="K795" s="598"/>
      <c r="L795" s="598"/>
      <c r="M795" s="598"/>
      <c r="N795" s="598"/>
      <c r="O795" s="598"/>
      <c r="P795" s="598"/>
      <c r="Q795" s="598"/>
      <c r="R795" s="598"/>
      <c r="S795" s="598"/>
      <c r="T795" s="598"/>
      <c r="U795" s="598"/>
      <c r="V795" s="598"/>
      <c r="W795" s="598"/>
      <c r="X795" s="598"/>
      <c r="Y795" s="598"/>
      <c r="Z795" s="598"/>
      <c r="AA795" s="598"/>
      <c r="AB795" s="598"/>
      <c r="AC795" s="598"/>
      <c r="AD795" s="598"/>
      <c r="AE795" s="598"/>
      <c r="AF795" s="598"/>
      <c r="AG795" s="598"/>
      <c r="AH795" s="599"/>
      <c r="AI795" s="793"/>
      <c r="AJ795" s="794"/>
      <c r="AK795" s="794"/>
      <c r="AL795" s="794"/>
      <c r="AM795" s="794"/>
      <c r="AN795" s="794"/>
      <c r="AO795" s="794"/>
      <c r="AP795" s="794"/>
      <c r="AQ795" s="794"/>
      <c r="AR795" s="794"/>
      <c r="AS795" s="794"/>
      <c r="AT795" s="794"/>
      <c r="AU795" s="794"/>
      <c r="AV795" s="794"/>
      <c r="AW795" s="794"/>
      <c r="AX795" s="794"/>
      <c r="AY795" s="794"/>
      <c r="AZ795" s="794"/>
      <c r="BA795" s="794"/>
      <c r="BB795" s="795"/>
    </row>
    <row r="796" spans="1:54" ht="12.6" customHeight="1" x14ac:dyDescent="0.25">
      <c r="A796" s="597" t="s">
        <v>1638</v>
      </c>
      <c r="B796" s="598"/>
      <c r="C796" s="598"/>
      <c r="D796" s="598"/>
      <c r="E796" s="598"/>
      <c r="F796" s="598"/>
      <c r="G796" s="598"/>
      <c r="H796" s="598"/>
      <c r="I796" s="598"/>
      <c r="J796" s="598"/>
      <c r="K796" s="598"/>
      <c r="L796" s="598"/>
      <c r="M796" s="598"/>
      <c r="N796" s="598"/>
      <c r="O796" s="598"/>
      <c r="P796" s="598"/>
      <c r="Q796" s="598"/>
      <c r="R796" s="598"/>
      <c r="S796" s="598"/>
      <c r="T796" s="598"/>
      <c r="U796" s="598"/>
      <c r="V796" s="598"/>
      <c r="W796" s="598"/>
      <c r="X796" s="598"/>
      <c r="Y796" s="598"/>
      <c r="Z796" s="598"/>
      <c r="AA796" s="598"/>
      <c r="AB796" s="598"/>
      <c r="AC796" s="598"/>
      <c r="AD796" s="598"/>
      <c r="AE796" s="598"/>
      <c r="AF796" s="598"/>
      <c r="AG796" s="598"/>
      <c r="AH796" s="599"/>
      <c r="AI796" s="793"/>
      <c r="AJ796" s="794"/>
      <c r="AK796" s="794"/>
      <c r="AL796" s="794"/>
      <c r="AM796" s="794"/>
      <c r="AN796" s="794"/>
      <c r="AO796" s="794"/>
      <c r="AP796" s="794"/>
      <c r="AQ796" s="794"/>
      <c r="AR796" s="794"/>
      <c r="AS796" s="794"/>
      <c r="AT796" s="794"/>
      <c r="AU796" s="794"/>
      <c r="AV796" s="794"/>
      <c r="AW796" s="794"/>
      <c r="AX796" s="794"/>
      <c r="AY796" s="794"/>
      <c r="AZ796" s="794"/>
      <c r="BA796" s="794"/>
      <c r="BB796" s="795"/>
    </row>
    <row r="797" spans="1:54" ht="12.6" customHeight="1" x14ac:dyDescent="0.25">
      <c r="A797" s="597" t="s">
        <v>1637</v>
      </c>
      <c r="B797" s="598"/>
      <c r="C797" s="598"/>
      <c r="D797" s="598"/>
      <c r="E797" s="598"/>
      <c r="F797" s="598"/>
      <c r="G797" s="598"/>
      <c r="H797" s="598"/>
      <c r="I797" s="598"/>
      <c r="J797" s="598"/>
      <c r="K797" s="598"/>
      <c r="L797" s="598"/>
      <c r="M797" s="598"/>
      <c r="N797" s="598"/>
      <c r="O797" s="598"/>
      <c r="P797" s="598"/>
      <c r="Q797" s="598"/>
      <c r="R797" s="598"/>
      <c r="S797" s="598"/>
      <c r="T797" s="598"/>
      <c r="U797" s="598"/>
      <c r="V797" s="598"/>
      <c r="W797" s="598"/>
      <c r="X797" s="598"/>
      <c r="Y797" s="598"/>
      <c r="Z797" s="598"/>
      <c r="AA797" s="598"/>
      <c r="AB797" s="598"/>
      <c r="AC797" s="598"/>
      <c r="AD797" s="598"/>
      <c r="AE797" s="598"/>
      <c r="AF797" s="598"/>
      <c r="AG797" s="598"/>
      <c r="AH797" s="599"/>
      <c r="AI797" s="793"/>
      <c r="AJ797" s="794"/>
      <c r="AK797" s="794"/>
      <c r="AL797" s="794"/>
      <c r="AM797" s="794"/>
      <c r="AN797" s="794"/>
      <c r="AO797" s="794"/>
      <c r="AP797" s="794"/>
      <c r="AQ797" s="794"/>
      <c r="AR797" s="794"/>
      <c r="AS797" s="794"/>
      <c r="AT797" s="794"/>
      <c r="AU797" s="794"/>
      <c r="AV797" s="794"/>
      <c r="AW797" s="794"/>
      <c r="AX797" s="794"/>
      <c r="AY797" s="794"/>
      <c r="AZ797" s="794"/>
      <c r="BA797" s="794"/>
      <c r="BB797" s="795"/>
    </row>
    <row r="798" spans="1:54" ht="12.6" customHeight="1" x14ac:dyDescent="0.25">
      <c r="A798" s="597" t="s">
        <v>530</v>
      </c>
      <c r="B798" s="598"/>
      <c r="C798" s="598"/>
      <c r="D798" s="598"/>
      <c r="E798" s="598"/>
      <c r="F798" s="598"/>
      <c r="G798" s="598"/>
      <c r="H798" s="598"/>
      <c r="I798" s="598"/>
      <c r="J798" s="598"/>
      <c r="K798" s="598"/>
      <c r="L798" s="598"/>
      <c r="M798" s="598"/>
      <c r="N798" s="598"/>
      <c r="O798" s="598"/>
      <c r="P798" s="598"/>
      <c r="Q798" s="598"/>
      <c r="R798" s="598"/>
      <c r="S798" s="598"/>
      <c r="T798" s="598"/>
      <c r="U798" s="598"/>
      <c r="V798" s="598"/>
      <c r="W798" s="598"/>
      <c r="X798" s="598"/>
      <c r="Y798" s="598"/>
      <c r="Z798" s="598"/>
      <c r="AA798" s="598"/>
      <c r="AB798" s="598"/>
      <c r="AC798" s="598"/>
      <c r="AD798" s="598"/>
      <c r="AE798" s="598"/>
      <c r="AF798" s="598"/>
      <c r="AG798" s="598"/>
      <c r="AH798" s="599"/>
      <c r="AI798" s="793"/>
      <c r="AJ798" s="794"/>
      <c r="AK798" s="794"/>
      <c r="AL798" s="794"/>
      <c r="AM798" s="794"/>
      <c r="AN798" s="794"/>
      <c r="AO798" s="794"/>
      <c r="AP798" s="794"/>
      <c r="AQ798" s="794"/>
      <c r="AR798" s="794"/>
      <c r="AS798" s="794"/>
      <c r="AT798" s="794"/>
      <c r="AU798" s="794"/>
      <c r="AV798" s="794"/>
      <c r="AW798" s="794"/>
      <c r="AX798" s="794"/>
      <c r="AY798" s="794"/>
      <c r="AZ798" s="794"/>
      <c r="BA798" s="794"/>
      <c r="BB798" s="795"/>
    </row>
    <row r="799" spans="1:54" ht="12.6" customHeight="1" x14ac:dyDescent="0.25">
      <c r="A799" s="606" t="s">
        <v>479</v>
      </c>
      <c r="B799" s="607"/>
      <c r="C799" s="607"/>
      <c r="D799" s="607"/>
      <c r="E799" s="607"/>
      <c r="F799" s="607"/>
      <c r="G799" s="607"/>
      <c r="H799" s="607"/>
      <c r="I799" s="607"/>
      <c r="J799" s="607"/>
      <c r="K799" s="607"/>
      <c r="L799" s="607"/>
      <c r="M799" s="607"/>
      <c r="N799" s="607"/>
      <c r="O799" s="607"/>
      <c r="P799" s="607"/>
      <c r="Q799" s="607"/>
      <c r="R799" s="607"/>
      <c r="S799" s="607"/>
      <c r="T799" s="607"/>
      <c r="U799" s="607"/>
      <c r="V799" s="607"/>
      <c r="W799" s="607"/>
      <c r="X799" s="607"/>
      <c r="Y799" s="607"/>
      <c r="Z799" s="607"/>
      <c r="AA799" s="607"/>
      <c r="AB799" s="607"/>
      <c r="AC799" s="607"/>
      <c r="AD799" s="607"/>
      <c r="AE799" s="607"/>
      <c r="AF799" s="607"/>
      <c r="AG799" s="607"/>
      <c r="AH799" s="608"/>
      <c r="AI799" s="986">
        <f>SUM(AI793:BB798)</f>
        <v>0</v>
      </c>
      <c r="AJ799" s="906"/>
      <c r="AK799" s="906"/>
      <c r="AL799" s="906"/>
      <c r="AM799" s="906"/>
      <c r="AN799" s="906"/>
      <c r="AO799" s="906"/>
      <c r="AP799" s="906"/>
      <c r="AQ799" s="906"/>
      <c r="AR799" s="906"/>
      <c r="AS799" s="906"/>
      <c r="AT799" s="906"/>
      <c r="AU799" s="906"/>
      <c r="AV799" s="906"/>
      <c r="AW799" s="906"/>
      <c r="AX799" s="906"/>
      <c r="AY799" s="906"/>
      <c r="AZ799" s="906"/>
      <c r="BA799" s="906"/>
      <c r="BB799" s="987"/>
    </row>
    <row r="800" spans="1:54" ht="12.6" customHeight="1" x14ac:dyDescent="0.25">
      <c r="A800" s="623" t="s">
        <v>1636</v>
      </c>
    </row>
    <row r="801" spans="1:54" ht="15" customHeight="1" x14ac:dyDescent="0.25">
      <c r="A801" s="803" t="s">
        <v>3619</v>
      </c>
      <c r="B801" s="804"/>
      <c r="C801" s="804"/>
      <c r="D801" s="804"/>
      <c r="E801" s="804"/>
      <c r="F801" s="804"/>
      <c r="G801" s="804"/>
      <c r="H801" s="804"/>
      <c r="I801" s="804"/>
      <c r="J801" s="804"/>
      <c r="K801" s="804"/>
      <c r="L801" s="804"/>
      <c r="M801" s="804"/>
      <c r="N801" s="804"/>
      <c r="O801" s="804"/>
      <c r="P801" s="804"/>
      <c r="Q801" s="804"/>
      <c r="R801" s="804"/>
      <c r="S801" s="804"/>
      <c r="T801" s="804"/>
      <c r="U801" s="804"/>
      <c r="V801" s="804"/>
      <c r="W801" s="804"/>
      <c r="X801" s="804"/>
      <c r="Y801" s="804"/>
      <c r="Z801" s="804"/>
      <c r="AA801" s="804"/>
      <c r="AB801" s="804"/>
      <c r="AC801" s="804"/>
      <c r="AD801" s="804"/>
      <c r="AE801" s="804"/>
      <c r="AF801" s="804"/>
      <c r="AG801" s="804"/>
      <c r="AH801" s="804"/>
      <c r="AI801" s="804"/>
      <c r="AJ801" s="804"/>
      <c r="AK801" s="804"/>
      <c r="AL801" s="804"/>
      <c r="AM801" s="804"/>
      <c r="AN801" s="804"/>
      <c r="AO801" s="804"/>
      <c r="AP801" s="804"/>
      <c r="AQ801" s="804"/>
      <c r="AR801" s="804"/>
      <c r="AS801" s="804"/>
      <c r="AT801" s="804"/>
      <c r="AU801" s="804"/>
      <c r="AV801" s="804"/>
      <c r="AW801" s="804"/>
      <c r="AX801" s="804"/>
      <c r="AY801" s="804"/>
      <c r="AZ801" s="804"/>
      <c r="BA801" s="804"/>
      <c r="BB801" s="805"/>
    </row>
    <row r="802" spans="1:54" ht="15" customHeight="1" x14ac:dyDescent="0.25">
      <c r="A802" s="806"/>
      <c r="B802" s="807"/>
      <c r="C802" s="807"/>
      <c r="D802" s="807"/>
      <c r="E802" s="807"/>
      <c r="F802" s="807"/>
      <c r="G802" s="807"/>
      <c r="H802" s="807"/>
      <c r="I802" s="807"/>
      <c r="J802" s="807"/>
      <c r="K802" s="807"/>
      <c r="L802" s="807"/>
      <c r="M802" s="807"/>
      <c r="N802" s="807"/>
      <c r="O802" s="807"/>
      <c r="P802" s="807"/>
      <c r="Q802" s="807"/>
      <c r="R802" s="807"/>
      <c r="S802" s="807"/>
      <c r="T802" s="807"/>
      <c r="U802" s="807"/>
      <c r="V802" s="807"/>
      <c r="W802" s="807"/>
      <c r="X802" s="807"/>
      <c r="Y802" s="807"/>
      <c r="Z802" s="807"/>
      <c r="AA802" s="807"/>
      <c r="AB802" s="807"/>
      <c r="AC802" s="807"/>
      <c r="AD802" s="807"/>
      <c r="AE802" s="807"/>
      <c r="AF802" s="807"/>
      <c r="AG802" s="807"/>
      <c r="AH802" s="807"/>
      <c r="AI802" s="807"/>
      <c r="AJ802" s="807"/>
      <c r="AK802" s="807"/>
      <c r="AL802" s="807"/>
      <c r="AM802" s="807"/>
      <c r="AN802" s="807"/>
      <c r="AO802" s="807"/>
      <c r="AP802" s="807"/>
      <c r="AQ802" s="807"/>
      <c r="AR802" s="807"/>
      <c r="AS802" s="807"/>
      <c r="AT802" s="807"/>
      <c r="AU802" s="807"/>
      <c r="AV802" s="807"/>
      <c r="AW802" s="807"/>
      <c r="AX802" s="807"/>
      <c r="AY802" s="807"/>
      <c r="AZ802" s="807"/>
      <c r="BA802" s="807"/>
      <c r="BB802" s="808"/>
    </row>
    <row r="803" spans="1:54" ht="0.75" customHeight="1" x14ac:dyDescent="0.25"/>
    <row r="804" spans="1:54" s="593" customFormat="1" ht="12" hidden="1" customHeight="1" x14ac:dyDescent="0.25"/>
    <row r="805" spans="1:54" s="623" customFormat="1" ht="12.6" customHeight="1" x14ac:dyDescent="0.25">
      <c r="A805" s="623" t="s">
        <v>1635</v>
      </c>
      <c r="B805" s="449"/>
      <c r="C805" s="449"/>
      <c r="D805" s="449"/>
      <c r="E805" s="449"/>
      <c r="F805" s="449"/>
      <c r="G805" s="449"/>
      <c r="H805" s="449"/>
      <c r="I805" s="449"/>
      <c r="J805" s="449"/>
      <c r="K805" s="449"/>
      <c r="L805" s="449"/>
      <c r="M805" s="449"/>
      <c r="N805" s="449"/>
      <c r="O805" s="449"/>
      <c r="P805" s="449"/>
      <c r="Q805" s="449"/>
      <c r="R805" s="449"/>
      <c r="S805" s="449"/>
      <c r="T805" s="449"/>
      <c r="U805" s="449"/>
      <c r="V805" s="449"/>
      <c r="W805" s="449"/>
      <c r="X805" s="449"/>
      <c r="Y805" s="449"/>
      <c r="Z805" s="449"/>
      <c r="AA805" s="449"/>
      <c r="AB805" s="449"/>
      <c r="AC805" s="449"/>
      <c r="AD805" s="449"/>
      <c r="AE805" s="449"/>
      <c r="AF805" s="449"/>
      <c r="AG805" s="449"/>
      <c r="AH805" s="449"/>
      <c r="AI805" s="449"/>
      <c r="AJ805" s="449"/>
      <c r="AK805" s="449"/>
      <c r="AL805" s="449"/>
      <c r="AM805" s="449"/>
      <c r="AN805" s="449"/>
      <c r="AO805" s="449"/>
      <c r="AP805" s="449"/>
      <c r="AQ805" s="449"/>
      <c r="AR805" s="449"/>
      <c r="AS805" s="449"/>
      <c r="AT805" s="449"/>
      <c r="AU805" s="449"/>
      <c r="AV805" s="449"/>
      <c r="AW805" s="449"/>
      <c r="AX805" s="449"/>
      <c r="AY805" s="449"/>
      <c r="AZ805" s="449"/>
      <c r="BA805" s="449"/>
      <c r="BB805" s="449"/>
    </row>
    <row r="806" spans="1:54" ht="12.6" customHeight="1" x14ac:dyDescent="0.25">
      <c r="A806" s="449" t="s">
        <v>475</v>
      </c>
    </row>
    <row r="807" spans="1:54" ht="12.6" customHeight="1" x14ac:dyDescent="0.25">
      <c r="A807" s="624"/>
      <c r="B807" s="625"/>
      <c r="C807" s="625"/>
      <c r="D807" s="625"/>
      <c r="E807" s="625"/>
      <c r="F807" s="625"/>
      <c r="G807" s="625"/>
      <c r="H807" s="625"/>
      <c r="I807" s="625"/>
      <c r="J807" s="625"/>
      <c r="K807" s="625"/>
      <c r="L807" s="640"/>
      <c r="M807" s="940" t="s">
        <v>2144</v>
      </c>
      <c r="N807" s="941"/>
      <c r="O807" s="941"/>
      <c r="P807" s="941"/>
      <c r="Q807" s="941"/>
      <c r="R807" s="941"/>
      <c r="S807" s="941"/>
      <c r="T807" s="941"/>
      <c r="U807" s="941"/>
      <c r="V807" s="941"/>
      <c r="W807" s="941"/>
      <c r="X807" s="941"/>
      <c r="Y807" s="941"/>
      <c r="Z807" s="941"/>
      <c r="AA807" s="941"/>
      <c r="AB807" s="941"/>
      <c r="AC807" s="941"/>
      <c r="AD807" s="941"/>
      <c r="AE807" s="941"/>
      <c r="AF807" s="941"/>
      <c r="AG807" s="941"/>
      <c r="AH807" s="941"/>
      <c r="AI807" s="941"/>
      <c r="AJ807" s="941"/>
      <c r="AK807" s="941"/>
      <c r="AL807" s="941"/>
      <c r="AM807" s="941"/>
      <c r="AN807" s="941"/>
      <c r="AO807" s="941"/>
      <c r="AP807" s="941"/>
      <c r="AQ807" s="941"/>
      <c r="AR807" s="941"/>
      <c r="AS807" s="941"/>
      <c r="AT807" s="941"/>
      <c r="AU807" s="941"/>
      <c r="AV807" s="941"/>
      <c r="AW807" s="941"/>
      <c r="AX807" s="941"/>
      <c r="AY807" s="941"/>
      <c r="AZ807" s="941"/>
      <c r="BA807" s="941"/>
      <c r="BB807" s="942"/>
    </row>
    <row r="808" spans="1:54" ht="12.6" customHeight="1" x14ac:dyDescent="0.25">
      <c r="A808" s="626"/>
      <c r="B808" s="627"/>
      <c r="C808" s="627"/>
      <c r="D808" s="627"/>
      <c r="E808" s="627"/>
      <c r="F808" s="627"/>
      <c r="G808" s="627"/>
      <c r="H808" s="627"/>
      <c r="I808" s="627"/>
      <c r="J808" s="627"/>
      <c r="K808" s="627"/>
      <c r="L808" s="641"/>
      <c r="M808" s="624"/>
      <c r="N808" s="625"/>
      <c r="O808" s="625"/>
      <c r="P808" s="625"/>
      <c r="Q808" s="625"/>
      <c r="R808" s="625"/>
      <c r="S808" s="625"/>
      <c r="T808" s="640"/>
      <c r="U808" s="624"/>
      <c r="V808" s="625"/>
      <c r="W808" s="625"/>
      <c r="X808" s="625"/>
      <c r="Y808" s="625"/>
      <c r="Z808" s="625"/>
      <c r="AA808" s="640"/>
      <c r="AB808" s="624"/>
      <c r="AC808" s="625"/>
      <c r="AD808" s="625"/>
      <c r="AE808" s="625"/>
      <c r="AF808" s="625"/>
      <c r="AG808" s="625"/>
      <c r="AH808" s="640"/>
      <c r="AI808" s="624"/>
      <c r="AJ808" s="625"/>
      <c r="AK808" s="625"/>
      <c r="AL808" s="625"/>
      <c r="AM808" s="625"/>
      <c r="AN808" s="625"/>
      <c r="AO808" s="640"/>
      <c r="AP808" s="790" t="s">
        <v>1524</v>
      </c>
      <c r="AQ808" s="791"/>
      <c r="AR808" s="791"/>
      <c r="AS808" s="791"/>
      <c r="AT808" s="791"/>
      <c r="AU808" s="791"/>
      <c r="AV808" s="791"/>
      <c r="AW808" s="791"/>
      <c r="AX808" s="791"/>
      <c r="AY808" s="791"/>
      <c r="AZ808" s="791"/>
      <c r="BA808" s="791"/>
      <c r="BB808" s="792"/>
    </row>
    <row r="809" spans="1:54" ht="12.6" customHeight="1" x14ac:dyDescent="0.25">
      <c r="A809" s="787" t="s">
        <v>469</v>
      </c>
      <c r="B809" s="788"/>
      <c r="C809" s="788"/>
      <c r="D809" s="788"/>
      <c r="E809" s="788"/>
      <c r="F809" s="788"/>
      <c r="G809" s="788"/>
      <c r="H809" s="788"/>
      <c r="I809" s="788"/>
      <c r="J809" s="788"/>
      <c r="K809" s="788"/>
      <c r="L809" s="789"/>
      <c r="M809" s="787" t="s">
        <v>1522</v>
      </c>
      <c r="N809" s="788"/>
      <c r="O809" s="788"/>
      <c r="P809" s="788"/>
      <c r="Q809" s="788"/>
      <c r="R809" s="788"/>
      <c r="S809" s="788"/>
      <c r="T809" s="789"/>
      <c r="U809" s="787" t="s">
        <v>1475</v>
      </c>
      <c r="V809" s="788"/>
      <c r="W809" s="788"/>
      <c r="X809" s="788"/>
      <c r="Y809" s="788"/>
      <c r="Z809" s="788"/>
      <c r="AA809" s="789"/>
      <c r="AB809" s="787" t="s">
        <v>536</v>
      </c>
      <c r="AC809" s="788"/>
      <c r="AD809" s="788"/>
      <c r="AE809" s="788"/>
      <c r="AF809" s="788"/>
      <c r="AG809" s="788"/>
      <c r="AH809" s="789"/>
      <c r="AI809" s="787" t="s">
        <v>537</v>
      </c>
      <c r="AJ809" s="788"/>
      <c r="AK809" s="788"/>
      <c r="AL809" s="788"/>
      <c r="AM809" s="788"/>
      <c r="AN809" s="788"/>
      <c r="AO809" s="789"/>
      <c r="AP809" s="787" t="s">
        <v>1521</v>
      </c>
      <c r="AQ809" s="788"/>
      <c r="AR809" s="788"/>
      <c r="AS809" s="788"/>
      <c r="AT809" s="788"/>
      <c r="AU809" s="788"/>
      <c r="AV809" s="788"/>
      <c r="AW809" s="788"/>
      <c r="AX809" s="788"/>
      <c r="AY809" s="788"/>
      <c r="AZ809" s="788"/>
      <c r="BA809" s="788"/>
      <c r="BB809" s="789"/>
    </row>
    <row r="810" spans="1:54" ht="12.6" customHeight="1" x14ac:dyDescent="0.25">
      <c r="A810" s="626"/>
      <c r="B810" s="627"/>
      <c r="C810" s="627"/>
      <c r="D810" s="627"/>
      <c r="E810" s="627"/>
      <c r="F810" s="627"/>
      <c r="G810" s="627"/>
      <c r="H810" s="627"/>
      <c r="I810" s="627"/>
      <c r="J810" s="627"/>
      <c r="K810" s="627"/>
      <c r="L810" s="641"/>
      <c r="M810" s="787" t="s">
        <v>1507</v>
      </c>
      <c r="N810" s="788"/>
      <c r="O810" s="788"/>
      <c r="P810" s="788"/>
      <c r="Q810" s="788"/>
      <c r="R810" s="788"/>
      <c r="S810" s="788"/>
      <c r="T810" s="789"/>
      <c r="U810" s="626"/>
      <c r="V810" s="627"/>
      <c r="W810" s="627"/>
      <c r="X810" s="627"/>
      <c r="Y810" s="627"/>
      <c r="Z810" s="627"/>
      <c r="AA810" s="641"/>
      <c r="AB810" s="626"/>
      <c r="AC810" s="627"/>
      <c r="AD810" s="627"/>
      <c r="AE810" s="627"/>
      <c r="AF810" s="627"/>
      <c r="AG810" s="627"/>
      <c r="AH810" s="641"/>
      <c r="AI810" s="626"/>
      <c r="AJ810" s="627"/>
      <c r="AK810" s="627"/>
      <c r="AL810" s="627"/>
      <c r="AM810" s="627"/>
      <c r="AN810" s="627"/>
      <c r="AO810" s="641"/>
      <c r="AP810" s="787" t="s">
        <v>1520</v>
      </c>
      <c r="AQ810" s="788"/>
      <c r="AR810" s="788"/>
      <c r="AS810" s="788"/>
      <c r="AT810" s="788"/>
      <c r="AU810" s="788"/>
      <c r="AV810" s="788"/>
      <c r="AW810" s="788"/>
      <c r="AX810" s="788"/>
      <c r="AY810" s="788"/>
      <c r="AZ810" s="788"/>
      <c r="BA810" s="788"/>
      <c r="BB810" s="789"/>
    </row>
    <row r="811" spans="1:54" ht="12.6" customHeight="1" x14ac:dyDescent="0.25">
      <c r="A811" s="626"/>
      <c r="B811" s="627"/>
      <c r="C811" s="627"/>
      <c r="D811" s="627"/>
      <c r="E811" s="627"/>
      <c r="F811" s="627"/>
      <c r="G811" s="627"/>
      <c r="H811" s="627"/>
      <c r="I811" s="627"/>
      <c r="J811" s="627"/>
      <c r="K811" s="627"/>
      <c r="L811" s="641"/>
      <c r="M811" s="626"/>
      <c r="N811" s="627"/>
      <c r="O811" s="627"/>
      <c r="P811" s="627"/>
      <c r="Q811" s="627"/>
      <c r="R811" s="627"/>
      <c r="S811" s="627"/>
      <c r="T811" s="641"/>
      <c r="U811" s="626"/>
      <c r="V811" s="627"/>
      <c r="W811" s="627"/>
      <c r="X811" s="627"/>
      <c r="Y811" s="627"/>
      <c r="Z811" s="627"/>
      <c r="AA811" s="641"/>
      <c r="AB811" s="626"/>
      <c r="AC811" s="627"/>
      <c r="AD811" s="627"/>
      <c r="AE811" s="627"/>
      <c r="AF811" s="627"/>
      <c r="AG811" s="627"/>
      <c r="AH811" s="641"/>
      <c r="AI811" s="626"/>
      <c r="AJ811" s="627"/>
      <c r="AK811" s="627"/>
      <c r="AL811" s="627"/>
      <c r="AM811" s="627"/>
      <c r="AN811" s="627"/>
      <c r="AO811" s="641"/>
      <c r="AP811" s="787" t="s">
        <v>1519</v>
      </c>
      <c r="AQ811" s="788"/>
      <c r="AR811" s="788"/>
      <c r="AS811" s="788"/>
      <c r="AT811" s="788"/>
      <c r="AU811" s="788"/>
      <c r="AV811" s="788"/>
      <c r="AW811" s="788"/>
      <c r="AX811" s="788"/>
      <c r="AY811" s="788"/>
      <c r="AZ811" s="788"/>
      <c r="BA811" s="788"/>
      <c r="BB811" s="789"/>
    </row>
    <row r="812" spans="1:54" ht="12.6" customHeight="1" x14ac:dyDescent="0.25">
      <c r="A812" s="784" t="s">
        <v>800</v>
      </c>
      <c r="B812" s="785"/>
      <c r="C812" s="785"/>
      <c r="D812" s="785"/>
      <c r="E812" s="785"/>
      <c r="F812" s="785"/>
      <c r="G812" s="785"/>
      <c r="H812" s="785"/>
      <c r="I812" s="785"/>
      <c r="J812" s="785"/>
      <c r="K812" s="785"/>
      <c r="L812" s="786"/>
      <c r="M812" s="784" t="s">
        <v>2145</v>
      </c>
      <c r="N812" s="785"/>
      <c r="O812" s="785"/>
      <c r="P812" s="785"/>
      <c r="Q812" s="785" t="s">
        <v>2146</v>
      </c>
      <c r="R812" s="785"/>
      <c r="S812" s="785"/>
      <c r="T812" s="786"/>
      <c r="U812" s="784" t="s">
        <v>2147</v>
      </c>
      <c r="V812" s="785"/>
      <c r="W812" s="785"/>
      <c r="X812" s="785"/>
      <c r="Y812" s="785" t="s">
        <v>2148</v>
      </c>
      <c r="Z812" s="785"/>
      <c r="AA812" s="786"/>
      <c r="AB812" s="784" t="s">
        <v>2149</v>
      </c>
      <c r="AC812" s="785"/>
      <c r="AD812" s="785"/>
      <c r="AE812" s="785"/>
      <c r="AF812" s="785" t="s">
        <v>2150</v>
      </c>
      <c r="AG812" s="785"/>
      <c r="AH812" s="786"/>
      <c r="AI812" s="784" t="s">
        <v>2151</v>
      </c>
      <c r="AJ812" s="785"/>
      <c r="AK812" s="785"/>
      <c r="AL812" s="785"/>
      <c r="AM812" s="785" t="s">
        <v>2152</v>
      </c>
      <c r="AN812" s="785"/>
      <c r="AO812" s="786"/>
      <c r="AP812" s="784" t="s">
        <v>2153</v>
      </c>
      <c r="AQ812" s="785"/>
      <c r="AR812" s="785"/>
      <c r="AS812" s="785"/>
      <c r="AT812" s="785"/>
      <c r="AU812" s="785"/>
      <c r="AV812" s="785"/>
      <c r="AW812" s="785" t="s">
        <v>2154</v>
      </c>
      <c r="AX812" s="785"/>
      <c r="AY812" s="785"/>
      <c r="AZ812" s="785"/>
      <c r="BA812" s="785"/>
      <c r="BB812" s="786"/>
    </row>
    <row r="813" spans="1:54" ht="12.6" customHeight="1" x14ac:dyDescent="0.25">
      <c r="A813" s="1007" t="s">
        <v>2143</v>
      </c>
      <c r="B813" s="1008"/>
      <c r="C813" s="1008"/>
      <c r="D813" s="1008"/>
      <c r="E813" s="1008"/>
      <c r="F813" s="1008"/>
      <c r="G813" s="1008"/>
      <c r="H813" s="1008"/>
      <c r="I813" s="1008"/>
      <c r="J813" s="1008"/>
      <c r="K813" s="1008"/>
      <c r="L813" s="1009"/>
      <c r="M813" s="985"/>
      <c r="N813" s="985"/>
      <c r="O813" s="985"/>
      <c r="P813" s="985"/>
      <c r="Q813" s="985"/>
      <c r="R813" s="985"/>
      <c r="S813" s="985"/>
      <c r="T813" s="985"/>
      <c r="U813" s="1107"/>
      <c r="V813" s="1108"/>
      <c r="W813" s="1108"/>
      <c r="X813" s="1109"/>
      <c r="Y813" s="1107"/>
      <c r="Z813" s="1108"/>
      <c r="AA813" s="1109"/>
      <c r="AB813" s="1107"/>
      <c r="AC813" s="1108"/>
      <c r="AD813" s="1108"/>
      <c r="AE813" s="1109"/>
      <c r="AF813" s="1107"/>
      <c r="AG813" s="1108"/>
      <c r="AH813" s="1109"/>
      <c r="AI813" s="1107"/>
      <c r="AJ813" s="1108"/>
      <c r="AK813" s="1108"/>
      <c r="AL813" s="1109"/>
      <c r="AM813" s="1107"/>
      <c r="AN813" s="1108"/>
      <c r="AO813" s="1109"/>
      <c r="AP813" s="855"/>
      <c r="AQ813" s="856"/>
      <c r="AR813" s="856"/>
      <c r="AS813" s="856"/>
      <c r="AT813" s="856"/>
      <c r="AU813" s="856"/>
      <c r="AV813" s="857"/>
      <c r="AW813" s="855"/>
      <c r="AX813" s="856"/>
      <c r="AY813" s="856"/>
      <c r="AZ813" s="856"/>
      <c r="BA813" s="856"/>
      <c r="BB813" s="857"/>
    </row>
    <row r="814" spans="1:54" ht="12.6" customHeight="1" x14ac:dyDescent="0.25">
      <c r="A814" s="962"/>
      <c r="B814" s="962"/>
      <c r="C814" s="962"/>
      <c r="D814" s="962"/>
      <c r="E814" s="962"/>
      <c r="F814" s="962"/>
      <c r="G814" s="962"/>
      <c r="H814" s="962"/>
      <c r="I814" s="962"/>
      <c r="J814" s="962"/>
      <c r="K814" s="962"/>
      <c r="L814" s="962"/>
      <c r="M814" s="916"/>
      <c r="N814" s="916"/>
      <c r="O814" s="916"/>
      <c r="P814" s="916"/>
      <c r="Q814" s="916"/>
      <c r="R814" s="916"/>
      <c r="S814" s="916"/>
      <c r="T814" s="916"/>
      <c r="U814" s="855"/>
      <c r="V814" s="856"/>
      <c r="W814" s="856"/>
      <c r="X814" s="857"/>
      <c r="Y814" s="855"/>
      <c r="Z814" s="856"/>
      <c r="AA814" s="857"/>
      <c r="AB814" s="855"/>
      <c r="AC814" s="856"/>
      <c r="AD814" s="856"/>
      <c r="AE814" s="857"/>
      <c r="AF814" s="855"/>
      <c r="AG814" s="856"/>
      <c r="AH814" s="857"/>
      <c r="AI814" s="855"/>
      <c r="AJ814" s="856"/>
      <c r="AK814" s="856"/>
      <c r="AL814" s="857"/>
      <c r="AM814" s="855"/>
      <c r="AN814" s="856"/>
      <c r="AO814" s="857"/>
      <c r="AP814" s="855"/>
      <c r="AQ814" s="856"/>
      <c r="AR814" s="856"/>
      <c r="AS814" s="856"/>
      <c r="AT814" s="856"/>
      <c r="AU814" s="856"/>
      <c r="AV814" s="857"/>
      <c r="AW814" s="855"/>
      <c r="AX814" s="856"/>
      <c r="AY814" s="856"/>
      <c r="AZ814" s="856"/>
      <c r="BA814" s="856"/>
      <c r="BB814" s="857"/>
    </row>
    <row r="815" spans="1:54" ht="12.6" customHeight="1" x14ac:dyDescent="0.25">
      <c r="A815" s="962"/>
      <c r="B815" s="962"/>
      <c r="C815" s="962"/>
      <c r="D815" s="962"/>
      <c r="E815" s="962"/>
      <c r="F815" s="962"/>
      <c r="G815" s="962"/>
      <c r="H815" s="962"/>
      <c r="I815" s="962"/>
      <c r="J815" s="962"/>
      <c r="K815" s="962"/>
      <c r="L815" s="962"/>
      <c r="M815" s="916"/>
      <c r="N815" s="916"/>
      <c r="O815" s="916"/>
      <c r="P815" s="916"/>
      <c r="Q815" s="916"/>
      <c r="R815" s="916"/>
      <c r="S815" s="916"/>
      <c r="T815" s="916"/>
      <c r="U815" s="855"/>
      <c r="V815" s="856"/>
      <c r="W815" s="856"/>
      <c r="X815" s="857"/>
      <c r="Y815" s="855"/>
      <c r="Z815" s="856"/>
      <c r="AA815" s="857"/>
      <c r="AB815" s="855"/>
      <c r="AC815" s="856"/>
      <c r="AD815" s="856"/>
      <c r="AE815" s="857"/>
      <c r="AF815" s="855"/>
      <c r="AG815" s="856"/>
      <c r="AH815" s="857"/>
      <c r="AI815" s="855"/>
      <c r="AJ815" s="856"/>
      <c r="AK815" s="856"/>
      <c r="AL815" s="857"/>
      <c r="AM815" s="855"/>
      <c r="AN815" s="856"/>
      <c r="AO815" s="857"/>
      <c r="AP815" s="855"/>
      <c r="AQ815" s="856"/>
      <c r="AR815" s="856"/>
      <c r="AS815" s="856"/>
      <c r="AT815" s="856"/>
      <c r="AU815" s="856"/>
      <c r="AV815" s="857"/>
      <c r="AW815" s="855"/>
      <c r="AX815" s="856"/>
      <c r="AY815" s="856"/>
      <c r="AZ815" s="856"/>
      <c r="BA815" s="856"/>
      <c r="BB815" s="857"/>
    </row>
    <row r="816" spans="1:54" ht="12.6" customHeight="1" x14ac:dyDescent="0.25">
      <c r="A816" s="1006" t="s">
        <v>538</v>
      </c>
      <c r="B816" s="1006"/>
      <c r="C816" s="1006"/>
      <c r="D816" s="1006"/>
      <c r="E816" s="1006"/>
      <c r="F816" s="1006"/>
      <c r="G816" s="1006"/>
      <c r="H816" s="1006"/>
      <c r="I816" s="1006"/>
      <c r="J816" s="1006"/>
      <c r="K816" s="1006"/>
      <c r="L816" s="1006"/>
      <c r="M816" s="916"/>
      <c r="N816" s="916"/>
      <c r="O816" s="916"/>
      <c r="P816" s="916"/>
      <c r="Q816" s="916">
        <v>92952</v>
      </c>
      <c r="R816" s="916"/>
      <c r="S816" s="916"/>
      <c r="T816" s="916"/>
      <c r="U816" s="855"/>
      <c r="V816" s="856"/>
      <c r="W816" s="856"/>
      <c r="X816" s="857"/>
      <c r="Y816" s="855">
        <v>34165</v>
      </c>
      <c r="Z816" s="856"/>
      <c r="AA816" s="857"/>
      <c r="AB816" s="855"/>
      <c r="AC816" s="856"/>
      <c r="AD816" s="856"/>
      <c r="AE816" s="857"/>
      <c r="AF816" s="855">
        <v>35350</v>
      </c>
      <c r="AG816" s="856"/>
      <c r="AH816" s="857"/>
      <c r="AI816" s="855"/>
      <c r="AJ816" s="856"/>
      <c r="AK816" s="856"/>
      <c r="AL816" s="857"/>
      <c r="AM816" s="855"/>
      <c r="AN816" s="856"/>
      <c r="AO816" s="857"/>
      <c r="AP816" s="855">
        <v>87160</v>
      </c>
      <c r="AQ816" s="856"/>
      <c r="AR816" s="856"/>
      <c r="AS816" s="856"/>
      <c r="AT816" s="856"/>
      <c r="AU816" s="856"/>
      <c r="AV816" s="857"/>
      <c r="AW816" s="855">
        <v>91767</v>
      </c>
      <c r="AX816" s="856"/>
      <c r="AY816" s="856"/>
      <c r="AZ816" s="856"/>
      <c r="BA816" s="856"/>
      <c r="BB816" s="857"/>
    </row>
    <row r="817" spans="1:54" ht="12.6" customHeight="1" x14ac:dyDescent="0.25">
      <c r="A817" s="1005" t="s">
        <v>2165</v>
      </c>
      <c r="B817" s="1005"/>
      <c r="C817" s="1005"/>
      <c r="D817" s="1005"/>
      <c r="E817" s="1005"/>
      <c r="F817" s="1005"/>
      <c r="G817" s="1005"/>
      <c r="H817" s="1005"/>
      <c r="I817" s="1005"/>
      <c r="J817" s="1005"/>
      <c r="K817" s="1005"/>
      <c r="L817" s="1005"/>
      <c r="M817" s="916"/>
      <c r="N817" s="916"/>
      <c r="O817" s="916"/>
      <c r="P817" s="916"/>
      <c r="Q817" s="916">
        <v>35350</v>
      </c>
      <c r="R817" s="916"/>
      <c r="S817" s="916"/>
      <c r="T817" s="916"/>
      <c r="U817" s="855"/>
      <c r="V817" s="856"/>
      <c r="W817" s="856"/>
      <c r="X817" s="857"/>
      <c r="Y817" s="855">
        <v>29557</v>
      </c>
      <c r="Z817" s="856"/>
      <c r="AA817" s="857"/>
      <c r="AB817" s="855">
        <v>34164</v>
      </c>
      <c r="AC817" s="856"/>
      <c r="AD817" s="856"/>
      <c r="AE817" s="857"/>
      <c r="AF817" s="855"/>
      <c r="AG817" s="856"/>
      <c r="AH817" s="857"/>
      <c r="AI817" s="855"/>
      <c r="AJ817" s="856"/>
      <c r="AK817" s="856"/>
      <c r="AL817" s="857"/>
      <c r="AM817" s="855"/>
      <c r="AN817" s="856"/>
      <c r="AO817" s="857"/>
      <c r="AP817" s="855">
        <v>87160</v>
      </c>
      <c r="AQ817" s="856"/>
      <c r="AR817" s="856"/>
      <c r="AS817" s="856"/>
      <c r="AT817" s="856"/>
      <c r="AU817" s="856"/>
      <c r="AV817" s="857"/>
      <c r="AW817" s="855"/>
      <c r="AX817" s="856"/>
      <c r="AY817" s="856"/>
      <c r="AZ817" s="856"/>
      <c r="BA817" s="856"/>
      <c r="BB817" s="857"/>
    </row>
    <row r="818" spans="1:54" ht="12.6" customHeight="1" x14ac:dyDescent="0.25">
      <c r="A818" s="1005" t="s">
        <v>2155</v>
      </c>
      <c r="B818" s="1005"/>
      <c r="C818" s="1005"/>
      <c r="D818" s="1005"/>
      <c r="E818" s="1005"/>
      <c r="F818" s="1005"/>
      <c r="G818" s="1005"/>
      <c r="H818" s="1005"/>
      <c r="I818" s="1005"/>
      <c r="J818" s="1005"/>
      <c r="K818" s="1005"/>
      <c r="L818" s="1005"/>
      <c r="M818" s="916"/>
      <c r="N818" s="916"/>
      <c r="O818" s="916"/>
      <c r="P818" s="916"/>
      <c r="Q818" s="916"/>
      <c r="R818" s="916"/>
      <c r="S818" s="916"/>
      <c r="T818" s="916"/>
      <c r="U818" s="855"/>
      <c r="V818" s="856"/>
      <c r="W818" s="856"/>
      <c r="X818" s="857"/>
      <c r="Y818" s="855"/>
      <c r="Z818" s="856"/>
      <c r="AA818" s="857"/>
      <c r="AB818" s="855"/>
      <c r="AC818" s="856"/>
      <c r="AD818" s="856"/>
      <c r="AE818" s="857"/>
      <c r="AF818" s="855"/>
      <c r="AG818" s="856"/>
      <c r="AH818" s="857"/>
      <c r="AI818" s="855"/>
      <c r="AJ818" s="856"/>
      <c r="AK818" s="856"/>
      <c r="AL818" s="857"/>
      <c r="AM818" s="855"/>
      <c r="AN818" s="856"/>
      <c r="AO818" s="857"/>
      <c r="AP818" s="855"/>
      <c r="AQ818" s="856"/>
      <c r="AR818" s="856"/>
      <c r="AS818" s="856"/>
      <c r="AT818" s="856"/>
      <c r="AU818" s="856"/>
      <c r="AV818" s="857"/>
      <c r="AW818" s="855"/>
      <c r="AX818" s="856"/>
      <c r="AY818" s="856"/>
      <c r="AZ818" s="856"/>
      <c r="BA818" s="856"/>
      <c r="BB818" s="857"/>
    </row>
    <row r="819" spans="1:54" ht="12.6" customHeight="1" x14ac:dyDescent="0.25">
      <c r="A819" s="689" t="s">
        <v>2156</v>
      </c>
      <c r="B819" s="690"/>
      <c r="C819" s="690"/>
      <c r="D819" s="690"/>
      <c r="E819" s="690"/>
      <c r="F819" s="690"/>
      <c r="G819" s="690"/>
      <c r="H819" s="690"/>
      <c r="I819" s="690"/>
      <c r="J819" s="690"/>
      <c r="K819" s="690"/>
      <c r="L819" s="691"/>
      <c r="M819" s="916"/>
      <c r="N819" s="916"/>
      <c r="O819" s="916"/>
      <c r="P819" s="916"/>
      <c r="Q819" s="916"/>
      <c r="R819" s="916"/>
      <c r="S819" s="916"/>
      <c r="T819" s="916"/>
      <c r="U819" s="855"/>
      <c r="V819" s="856"/>
      <c r="W819" s="856"/>
      <c r="X819" s="857"/>
      <c r="Y819" s="855"/>
      <c r="Z819" s="856"/>
      <c r="AA819" s="857"/>
      <c r="AB819" s="855"/>
      <c r="AC819" s="856"/>
      <c r="AD819" s="856"/>
      <c r="AE819" s="857"/>
      <c r="AF819" s="855"/>
      <c r="AG819" s="856"/>
      <c r="AH819" s="857"/>
      <c r="AI819" s="855"/>
      <c r="AJ819" s="856"/>
      <c r="AK819" s="856"/>
      <c r="AL819" s="857"/>
      <c r="AM819" s="855"/>
      <c r="AN819" s="856"/>
      <c r="AO819" s="857"/>
      <c r="AP819" s="855"/>
      <c r="AQ819" s="856"/>
      <c r="AR819" s="856"/>
      <c r="AS819" s="856"/>
      <c r="AT819" s="856"/>
      <c r="AU819" s="856"/>
      <c r="AV819" s="857"/>
      <c r="AW819" s="855"/>
      <c r="AX819" s="856"/>
      <c r="AY819" s="856"/>
      <c r="AZ819" s="856"/>
      <c r="BA819" s="856"/>
      <c r="BB819" s="857"/>
    </row>
    <row r="820" spans="1:54" ht="12.6" customHeight="1" x14ac:dyDescent="0.25">
      <c r="A820" s="689" t="s">
        <v>2157</v>
      </c>
      <c r="B820" s="690"/>
      <c r="C820" s="690"/>
      <c r="D820" s="690"/>
      <c r="E820" s="690"/>
      <c r="F820" s="690"/>
      <c r="G820" s="690"/>
      <c r="H820" s="690"/>
      <c r="I820" s="690"/>
      <c r="J820" s="690"/>
      <c r="K820" s="690"/>
      <c r="L820" s="691"/>
      <c r="M820" s="916"/>
      <c r="N820" s="916"/>
      <c r="O820" s="916"/>
      <c r="P820" s="916"/>
      <c r="Q820" s="916"/>
      <c r="R820" s="916"/>
      <c r="S820" s="916"/>
      <c r="T820" s="916"/>
      <c r="U820" s="855"/>
      <c r="V820" s="856"/>
      <c r="W820" s="856"/>
      <c r="X820" s="857"/>
      <c r="Y820" s="855"/>
      <c r="Z820" s="856"/>
      <c r="AA820" s="857"/>
      <c r="AB820" s="855"/>
      <c r="AC820" s="856"/>
      <c r="AD820" s="856"/>
      <c r="AE820" s="857"/>
      <c r="AF820" s="855"/>
      <c r="AG820" s="856"/>
      <c r="AH820" s="857"/>
      <c r="AI820" s="855"/>
      <c r="AJ820" s="856"/>
      <c r="AK820" s="856"/>
      <c r="AL820" s="857"/>
      <c r="AM820" s="855"/>
      <c r="AN820" s="856"/>
      <c r="AO820" s="857"/>
      <c r="AP820" s="855"/>
      <c r="AQ820" s="856"/>
      <c r="AR820" s="856"/>
      <c r="AS820" s="856"/>
      <c r="AT820" s="856"/>
      <c r="AU820" s="856"/>
      <c r="AV820" s="857"/>
      <c r="AW820" s="855"/>
      <c r="AX820" s="856"/>
      <c r="AY820" s="856"/>
      <c r="AZ820" s="856"/>
      <c r="BA820" s="856"/>
      <c r="BB820" s="857"/>
    </row>
    <row r="821" spans="1:54" ht="12.6" customHeight="1" x14ac:dyDescent="0.25">
      <c r="A821" s="689" t="s">
        <v>2158</v>
      </c>
      <c r="B821" s="690"/>
      <c r="C821" s="690"/>
      <c r="D821" s="690"/>
      <c r="E821" s="690"/>
      <c r="F821" s="690"/>
      <c r="G821" s="690"/>
      <c r="H821" s="690"/>
      <c r="I821" s="690"/>
      <c r="J821" s="690"/>
      <c r="K821" s="690"/>
      <c r="L821" s="691"/>
      <c r="M821" s="916"/>
      <c r="N821" s="916"/>
      <c r="O821" s="916"/>
      <c r="P821" s="916"/>
      <c r="Q821" s="916"/>
      <c r="R821" s="916"/>
      <c r="S821" s="916"/>
      <c r="T821" s="916"/>
      <c r="U821" s="855"/>
      <c r="V821" s="856"/>
      <c r="W821" s="856"/>
      <c r="X821" s="857"/>
      <c r="Y821" s="855"/>
      <c r="Z821" s="856"/>
      <c r="AA821" s="857"/>
      <c r="AB821" s="855"/>
      <c r="AC821" s="856"/>
      <c r="AD821" s="856"/>
      <c r="AE821" s="857"/>
      <c r="AF821" s="855"/>
      <c r="AG821" s="856"/>
      <c r="AH821" s="857"/>
      <c r="AI821" s="855"/>
      <c r="AJ821" s="856"/>
      <c r="AK821" s="856"/>
      <c r="AL821" s="857"/>
      <c r="AM821" s="855"/>
      <c r="AN821" s="856"/>
      <c r="AO821" s="857"/>
      <c r="AP821" s="855"/>
      <c r="AQ821" s="856"/>
      <c r="AR821" s="856"/>
      <c r="AS821" s="856"/>
      <c r="AT821" s="856"/>
      <c r="AU821" s="856"/>
      <c r="AV821" s="857"/>
      <c r="AW821" s="855"/>
      <c r="AX821" s="856"/>
      <c r="AY821" s="856"/>
      <c r="AZ821" s="856"/>
      <c r="BA821" s="856"/>
      <c r="BB821" s="857"/>
    </row>
    <row r="822" spans="1:54" ht="12.6" customHeight="1" x14ac:dyDescent="0.25">
      <c r="A822" s="689" t="s">
        <v>2159</v>
      </c>
      <c r="B822" s="690"/>
      <c r="C822" s="690"/>
      <c r="D822" s="690"/>
      <c r="E822" s="690"/>
      <c r="F822" s="690"/>
      <c r="G822" s="690"/>
      <c r="H822" s="690"/>
      <c r="I822" s="690"/>
      <c r="J822" s="690"/>
      <c r="K822" s="690"/>
      <c r="L822" s="691"/>
      <c r="M822" s="916"/>
      <c r="N822" s="916"/>
      <c r="O822" s="916"/>
      <c r="P822" s="916"/>
      <c r="Q822" s="916"/>
      <c r="R822" s="916"/>
      <c r="S822" s="916"/>
      <c r="T822" s="916"/>
      <c r="U822" s="855"/>
      <c r="V822" s="856"/>
      <c r="W822" s="856"/>
      <c r="X822" s="857"/>
      <c r="Y822" s="855"/>
      <c r="Z822" s="856"/>
      <c r="AA822" s="857"/>
      <c r="AB822" s="855"/>
      <c r="AC822" s="856"/>
      <c r="AD822" s="856"/>
      <c r="AE822" s="857"/>
      <c r="AF822" s="855"/>
      <c r="AG822" s="856"/>
      <c r="AH822" s="857"/>
      <c r="AI822" s="855"/>
      <c r="AJ822" s="856"/>
      <c r="AK822" s="856"/>
      <c r="AL822" s="857"/>
      <c r="AM822" s="855"/>
      <c r="AN822" s="856"/>
      <c r="AO822" s="857"/>
      <c r="AP822" s="855"/>
      <c r="AQ822" s="856"/>
      <c r="AR822" s="856"/>
      <c r="AS822" s="856"/>
      <c r="AT822" s="856"/>
      <c r="AU822" s="856"/>
      <c r="AV822" s="857"/>
      <c r="AW822" s="855"/>
      <c r="AX822" s="856"/>
      <c r="AY822" s="856"/>
      <c r="AZ822" s="856"/>
      <c r="BA822" s="856"/>
      <c r="BB822" s="857"/>
    </row>
    <row r="823" spans="1:54" ht="12.6" customHeight="1" x14ac:dyDescent="0.25">
      <c r="A823" s="1113" t="s">
        <v>2164</v>
      </c>
      <c r="B823" s="1114"/>
      <c r="C823" s="1114"/>
      <c r="D823" s="1114"/>
      <c r="E823" s="1114"/>
      <c r="F823" s="1114"/>
      <c r="G823" s="1114"/>
      <c r="H823" s="1114"/>
      <c r="I823" s="1114"/>
      <c r="J823" s="1114"/>
      <c r="K823" s="1114"/>
      <c r="L823" s="1115"/>
      <c r="M823" s="916"/>
      <c r="N823" s="916"/>
      <c r="O823" s="916"/>
      <c r="P823" s="916"/>
      <c r="Q823" s="916"/>
      <c r="R823" s="916"/>
      <c r="S823" s="916"/>
      <c r="T823" s="916"/>
      <c r="U823" s="855"/>
      <c r="V823" s="856"/>
      <c r="W823" s="856"/>
      <c r="X823" s="857"/>
      <c r="Y823" s="855"/>
      <c r="Z823" s="856"/>
      <c r="AA823" s="857"/>
      <c r="AB823" s="855"/>
      <c r="AC823" s="856"/>
      <c r="AD823" s="856"/>
      <c r="AE823" s="857"/>
      <c r="AF823" s="855"/>
      <c r="AG823" s="856"/>
      <c r="AH823" s="857"/>
      <c r="AI823" s="855"/>
      <c r="AJ823" s="856"/>
      <c r="AK823" s="856"/>
      <c r="AL823" s="857"/>
      <c r="AM823" s="855"/>
      <c r="AN823" s="856"/>
      <c r="AO823" s="857"/>
      <c r="AP823" s="855"/>
      <c r="AQ823" s="856"/>
      <c r="AR823" s="856"/>
      <c r="AS823" s="856"/>
      <c r="AT823" s="856"/>
      <c r="AU823" s="856"/>
      <c r="AV823" s="857"/>
      <c r="AW823" s="855"/>
      <c r="AX823" s="856"/>
      <c r="AY823" s="856"/>
      <c r="AZ823" s="856"/>
      <c r="BA823" s="856"/>
      <c r="BB823" s="857"/>
    </row>
    <row r="824" spans="1:54" ht="12.6" customHeight="1" x14ac:dyDescent="0.25">
      <c r="A824" s="1113" t="s">
        <v>2163</v>
      </c>
      <c r="B824" s="1114"/>
      <c r="C824" s="1114"/>
      <c r="D824" s="1114"/>
      <c r="E824" s="1114"/>
      <c r="F824" s="1114"/>
      <c r="G824" s="1114"/>
      <c r="H824" s="1114"/>
      <c r="I824" s="1114"/>
      <c r="J824" s="1114"/>
      <c r="K824" s="1114"/>
      <c r="L824" s="1115"/>
      <c r="M824" s="916"/>
      <c r="N824" s="916"/>
      <c r="O824" s="916"/>
      <c r="P824" s="916"/>
      <c r="Q824" s="916"/>
      <c r="R824" s="916"/>
      <c r="S824" s="916"/>
      <c r="T824" s="916"/>
      <c r="U824" s="855"/>
      <c r="V824" s="856"/>
      <c r="W824" s="856"/>
      <c r="X824" s="857"/>
      <c r="Y824" s="855"/>
      <c r="Z824" s="856"/>
      <c r="AA824" s="857"/>
      <c r="AB824" s="855"/>
      <c r="AC824" s="856"/>
      <c r="AD824" s="856"/>
      <c r="AE824" s="857"/>
      <c r="AF824" s="855"/>
      <c r="AG824" s="856"/>
      <c r="AH824" s="857"/>
      <c r="AI824" s="855"/>
      <c r="AJ824" s="856"/>
      <c r="AK824" s="856"/>
      <c r="AL824" s="857"/>
      <c r="AM824" s="855"/>
      <c r="AN824" s="856"/>
      <c r="AO824" s="857"/>
      <c r="AP824" s="855"/>
      <c r="AQ824" s="856"/>
      <c r="AR824" s="856"/>
      <c r="AS824" s="856"/>
      <c r="AT824" s="856"/>
      <c r="AU824" s="856"/>
      <c r="AV824" s="857"/>
      <c r="AW824" s="855"/>
      <c r="AX824" s="856"/>
      <c r="AY824" s="856"/>
      <c r="AZ824" s="856"/>
      <c r="BA824" s="856"/>
      <c r="BB824" s="857"/>
    </row>
    <row r="825" spans="1:54" ht="12.6" customHeight="1" x14ac:dyDescent="0.25">
      <c r="A825" s="1113" t="s">
        <v>2161</v>
      </c>
      <c r="B825" s="1114"/>
      <c r="C825" s="1114"/>
      <c r="D825" s="1114"/>
      <c r="E825" s="1114"/>
      <c r="F825" s="1114"/>
      <c r="G825" s="1114"/>
      <c r="H825" s="1114"/>
      <c r="I825" s="1114"/>
      <c r="J825" s="1114"/>
      <c r="K825" s="1114"/>
      <c r="L825" s="1115"/>
      <c r="M825" s="916"/>
      <c r="N825" s="916"/>
      <c r="O825" s="916"/>
      <c r="P825" s="916"/>
      <c r="Q825" s="916"/>
      <c r="R825" s="916"/>
      <c r="S825" s="916"/>
      <c r="T825" s="916"/>
      <c r="U825" s="855"/>
      <c r="V825" s="856"/>
      <c r="W825" s="856"/>
      <c r="X825" s="857"/>
      <c r="Y825" s="855"/>
      <c r="Z825" s="856"/>
      <c r="AA825" s="857"/>
      <c r="AB825" s="855"/>
      <c r="AC825" s="856"/>
      <c r="AD825" s="856"/>
      <c r="AE825" s="857"/>
      <c r="AF825" s="855"/>
      <c r="AG825" s="856"/>
      <c r="AH825" s="857"/>
      <c r="AI825" s="855"/>
      <c r="AJ825" s="856"/>
      <c r="AK825" s="856"/>
      <c r="AL825" s="857"/>
      <c r="AM825" s="855"/>
      <c r="AN825" s="856"/>
      <c r="AO825" s="857"/>
      <c r="AP825" s="855"/>
      <c r="AQ825" s="856"/>
      <c r="AR825" s="856"/>
      <c r="AS825" s="856"/>
      <c r="AT825" s="856"/>
      <c r="AU825" s="856"/>
      <c r="AV825" s="857"/>
      <c r="AW825" s="855"/>
      <c r="AX825" s="856"/>
      <c r="AY825" s="856"/>
      <c r="AZ825" s="856"/>
      <c r="BA825" s="856"/>
      <c r="BB825" s="857"/>
    </row>
    <row r="826" spans="1:54" ht="12.6" customHeight="1" x14ac:dyDescent="0.25">
      <c r="A826" s="1113" t="s">
        <v>2160</v>
      </c>
      <c r="B826" s="1114"/>
      <c r="C826" s="1114"/>
      <c r="D826" s="1114"/>
      <c r="E826" s="1114"/>
      <c r="F826" s="1114"/>
      <c r="G826" s="1114"/>
      <c r="H826" s="1114"/>
      <c r="I826" s="1114"/>
      <c r="J826" s="1114"/>
      <c r="K826" s="1114"/>
      <c r="L826" s="1115"/>
      <c r="M826" s="916"/>
      <c r="N826" s="916"/>
      <c r="O826" s="916"/>
      <c r="P826" s="916"/>
      <c r="Q826" s="916"/>
      <c r="R826" s="916"/>
      <c r="S826" s="916"/>
      <c r="T826" s="916"/>
      <c r="U826" s="855"/>
      <c r="V826" s="856"/>
      <c r="W826" s="856"/>
      <c r="X826" s="857"/>
      <c r="Y826" s="855"/>
      <c r="Z826" s="856"/>
      <c r="AA826" s="857"/>
      <c r="AB826" s="855"/>
      <c r="AC826" s="856"/>
      <c r="AD826" s="856"/>
      <c r="AE826" s="857"/>
      <c r="AF826" s="855"/>
      <c r="AG826" s="856"/>
      <c r="AH826" s="857"/>
      <c r="AI826" s="855"/>
      <c r="AJ826" s="856"/>
      <c r="AK826" s="856"/>
      <c r="AL826" s="857"/>
      <c r="AM826" s="855"/>
      <c r="AN826" s="856"/>
      <c r="AO826" s="857"/>
      <c r="AP826" s="855"/>
      <c r="AQ826" s="856"/>
      <c r="AR826" s="856"/>
      <c r="AS826" s="856"/>
      <c r="AT826" s="856"/>
      <c r="AU826" s="856"/>
      <c r="AV826" s="857"/>
      <c r="AW826" s="855"/>
      <c r="AX826" s="856"/>
      <c r="AY826" s="856"/>
      <c r="AZ826" s="856"/>
      <c r="BA826" s="856"/>
      <c r="BB826" s="857"/>
    </row>
    <row r="827" spans="1:54" ht="12.6" customHeight="1" x14ac:dyDescent="0.25">
      <c r="A827" s="1116" t="s">
        <v>3621</v>
      </c>
      <c r="B827" s="1117"/>
      <c r="C827" s="1117"/>
      <c r="D827" s="1117"/>
      <c r="E827" s="1117"/>
      <c r="F827" s="1117"/>
      <c r="G827" s="1117"/>
      <c r="H827" s="1117"/>
      <c r="I827" s="1117"/>
      <c r="J827" s="1117"/>
      <c r="K827" s="1117"/>
      <c r="L827" s="1118"/>
      <c r="M827" s="971"/>
      <c r="N827" s="971"/>
      <c r="O827" s="971"/>
      <c r="P827" s="971"/>
      <c r="Q827" s="971">
        <v>57602</v>
      </c>
      <c r="R827" s="971"/>
      <c r="S827" s="971"/>
      <c r="T827" s="971"/>
      <c r="U827" s="976"/>
      <c r="V827" s="977"/>
      <c r="W827" s="977"/>
      <c r="X827" s="978"/>
      <c r="Y827" s="976"/>
      <c r="Z827" s="977"/>
      <c r="AA827" s="978"/>
      <c r="AB827" s="855"/>
      <c r="AC827" s="856"/>
      <c r="AD827" s="856"/>
      <c r="AE827" s="857"/>
      <c r="AF827" s="855"/>
      <c r="AG827" s="856"/>
      <c r="AH827" s="857"/>
      <c r="AI827" s="976"/>
      <c r="AJ827" s="977"/>
      <c r="AK827" s="977"/>
      <c r="AL827" s="978"/>
      <c r="AM827" s="976"/>
      <c r="AN827" s="977"/>
      <c r="AO827" s="978"/>
      <c r="AP827" s="855"/>
      <c r="AQ827" s="856"/>
      <c r="AR827" s="856"/>
      <c r="AS827" s="856"/>
      <c r="AT827" s="856"/>
      <c r="AU827" s="856"/>
      <c r="AV827" s="857"/>
      <c r="AW827" s="855">
        <v>57602</v>
      </c>
      <c r="AX827" s="856"/>
      <c r="AY827" s="856"/>
      <c r="AZ827" s="856"/>
      <c r="BA827" s="856"/>
      <c r="BB827" s="857"/>
    </row>
    <row r="828" spans="1:54" ht="12.6" customHeight="1" x14ac:dyDescent="0.25">
      <c r="A828" s="1113" t="s">
        <v>2162</v>
      </c>
      <c r="B828" s="1114"/>
      <c r="C828" s="1114"/>
      <c r="D828" s="1114"/>
      <c r="E828" s="1114"/>
      <c r="F828" s="1114"/>
      <c r="G828" s="1114"/>
      <c r="H828" s="1114"/>
      <c r="I828" s="1114"/>
      <c r="J828" s="1114"/>
      <c r="K828" s="1114"/>
      <c r="L828" s="1115"/>
      <c r="M828" s="916"/>
      <c r="N828" s="916"/>
      <c r="O828" s="916"/>
      <c r="P828" s="916"/>
      <c r="Q828" s="916"/>
      <c r="R828" s="916"/>
      <c r="S828" s="916"/>
      <c r="T828" s="916"/>
      <c r="U828" s="855"/>
      <c r="V828" s="856"/>
      <c r="W828" s="856"/>
      <c r="X828" s="857"/>
      <c r="Y828" s="855"/>
      <c r="Z828" s="856"/>
      <c r="AA828" s="857"/>
      <c r="AB828" s="855"/>
      <c r="AC828" s="856"/>
      <c r="AD828" s="856"/>
      <c r="AE828" s="857"/>
      <c r="AF828" s="855"/>
      <c r="AG828" s="856"/>
      <c r="AH828" s="857"/>
      <c r="AI828" s="855"/>
      <c r="AJ828" s="856"/>
      <c r="AK828" s="856"/>
      <c r="AL828" s="857"/>
      <c r="AM828" s="855"/>
      <c r="AN828" s="856"/>
      <c r="AO828" s="857"/>
      <c r="AP828" s="855"/>
      <c r="AQ828" s="856"/>
      <c r="AR828" s="856"/>
      <c r="AS828" s="856"/>
      <c r="AT828" s="856"/>
      <c r="AU828" s="856"/>
      <c r="AV828" s="857"/>
      <c r="AW828" s="855"/>
      <c r="AX828" s="856"/>
      <c r="AY828" s="856"/>
      <c r="AZ828" s="856"/>
      <c r="BA828" s="856"/>
      <c r="BB828" s="857"/>
    </row>
    <row r="829" spans="1:54" ht="12.6" customHeight="1" x14ac:dyDescent="0.25">
      <c r="A829" s="623" t="s">
        <v>1634</v>
      </c>
    </row>
    <row r="830" spans="1:54" ht="15" customHeight="1" x14ac:dyDescent="0.25">
      <c r="A830" s="803"/>
      <c r="B830" s="804"/>
      <c r="C830" s="804"/>
      <c r="D830" s="804"/>
      <c r="E830" s="804"/>
      <c r="F830" s="804"/>
      <c r="G830" s="804"/>
      <c r="H830" s="804"/>
      <c r="I830" s="804"/>
      <c r="J830" s="804"/>
      <c r="K830" s="804"/>
      <c r="L830" s="804"/>
      <c r="M830" s="804"/>
      <c r="N830" s="804"/>
      <c r="O830" s="804"/>
      <c r="P830" s="804"/>
      <c r="Q830" s="804"/>
      <c r="R830" s="804"/>
      <c r="S830" s="804"/>
      <c r="T830" s="804"/>
      <c r="U830" s="804"/>
      <c r="V830" s="804"/>
      <c r="W830" s="804"/>
      <c r="X830" s="804"/>
      <c r="Y830" s="804"/>
      <c r="Z830" s="804"/>
      <c r="AA830" s="804"/>
      <c r="AB830" s="804"/>
      <c r="AC830" s="804"/>
      <c r="AD830" s="804"/>
      <c r="AE830" s="804"/>
      <c r="AF830" s="804"/>
      <c r="AG830" s="804"/>
      <c r="AH830" s="804"/>
      <c r="AI830" s="804"/>
      <c r="AJ830" s="804"/>
      <c r="AK830" s="804"/>
      <c r="AL830" s="804"/>
      <c r="AM830" s="804"/>
      <c r="AN830" s="804"/>
      <c r="AO830" s="804"/>
      <c r="AP830" s="804"/>
      <c r="AQ830" s="804"/>
      <c r="AR830" s="804"/>
      <c r="AS830" s="804"/>
      <c r="AT830" s="804"/>
      <c r="AU830" s="804"/>
      <c r="AV830" s="804"/>
      <c r="AW830" s="804"/>
      <c r="AX830" s="804"/>
      <c r="AY830" s="804"/>
      <c r="AZ830" s="804"/>
      <c r="BA830" s="804"/>
      <c r="BB830" s="805"/>
    </row>
    <row r="831" spans="1:54" ht="15" customHeight="1" x14ac:dyDescent="0.25">
      <c r="A831" s="806"/>
      <c r="B831" s="807"/>
      <c r="C831" s="807"/>
      <c r="D831" s="807"/>
      <c r="E831" s="807"/>
      <c r="F831" s="807"/>
      <c r="G831" s="807"/>
      <c r="H831" s="807"/>
      <c r="I831" s="807"/>
      <c r="J831" s="807"/>
      <c r="K831" s="807"/>
      <c r="L831" s="807"/>
      <c r="M831" s="807"/>
      <c r="N831" s="807"/>
      <c r="O831" s="807"/>
      <c r="P831" s="807"/>
      <c r="Q831" s="807"/>
      <c r="R831" s="807"/>
      <c r="S831" s="807"/>
      <c r="T831" s="807"/>
      <c r="U831" s="807"/>
      <c r="V831" s="807"/>
      <c r="W831" s="807"/>
      <c r="X831" s="807"/>
      <c r="Y831" s="807"/>
      <c r="Z831" s="807"/>
      <c r="AA831" s="807"/>
      <c r="AB831" s="807"/>
      <c r="AC831" s="807"/>
      <c r="AD831" s="807"/>
      <c r="AE831" s="807"/>
      <c r="AF831" s="807"/>
      <c r="AG831" s="807"/>
      <c r="AH831" s="807"/>
      <c r="AI831" s="807"/>
      <c r="AJ831" s="807"/>
      <c r="AK831" s="807"/>
      <c r="AL831" s="807"/>
      <c r="AM831" s="807"/>
      <c r="AN831" s="807"/>
      <c r="AO831" s="807"/>
      <c r="AP831" s="807"/>
      <c r="AQ831" s="807"/>
      <c r="AR831" s="807"/>
      <c r="AS831" s="807"/>
      <c r="AT831" s="807"/>
      <c r="AU831" s="807"/>
      <c r="AV831" s="807"/>
      <c r="AW831" s="807"/>
      <c r="AX831" s="807"/>
      <c r="AY831" s="807"/>
      <c r="AZ831" s="807"/>
      <c r="BA831" s="807"/>
      <c r="BB831" s="808"/>
    </row>
    <row r="832" spans="1:54" ht="12.6" customHeight="1" x14ac:dyDescent="0.25">
      <c r="A832" s="623" t="s">
        <v>1633</v>
      </c>
    </row>
    <row r="833" spans="1:54" ht="12.6" customHeight="1" x14ac:dyDescent="0.25">
      <c r="A833" s="664"/>
      <c r="B833" s="665"/>
      <c r="C833" s="665"/>
      <c r="D833" s="665"/>
      <c r="E833" s="665"/>
      <c r="F833" s="665"/>
      <c r="G833" s="665"/>
      <c r="H833" s="665"/>
      <c r="I833" s="665"/>
      <c r="J833" s="665"/>
      <c r="K833" s="665"/>
      <c r="L833" s="665"/>
      <c r="M833" s="665"/>
      <c r="N833" s="665"/>
      <c r="O833" s="665"/>
      <c r="P833" s="665"/>
      <c r="Q833" s="665"/>
      <c r="R833" s="665"/>
      <c r="S833" s="666"/>
      <c r="T833" s="664"/>
      <c r="U833" s="665"/>
      <c r="V833" s="665"/>
      <c r="W833" s="665"/>
      <c r="X833" s="665"/>
      <c r="Y833" s="665"/>
      <c r="Z833" s="665"/>
      <c r="AA833" s="665"/>
      <c r="AB833" s="665"/>
      <c r="AC833" s="665"/>
      <c r="AD833" s="665"/>
      <c r="AE833" s="665"/>
      <c r="AF833" s="666"/>
      <c r="AG833" s="790" t="s">
        <v>1560</v>
      </c>
      <c r="AH833" s="791"/>
      <c r="AI833" s="791"/>
      <c r="AJ833" s="791"/>
      <c r="AK833" s="791"/>
      <c r="AL833" s="791"/>
      <c r="AM833" s="791"/>
      <c r="AN833" s="791"/>
      <c r="AO833" s="791"/>
      <c r="AP833" s="791"/>
      <c r="AQ833" s="791"/>
      <c r="AR833" s="791"/>
      <c r="AS833" s="791"/>
      <c r="AT833" s="791"/>
      <c r="AU833" s="791"/>
      <c r="AV833" s="791"/>
      <c r="AW833" s="791"/>
      <c r="AX833" s="791"/>
      <c r="AY833" s="791"/>
      <c r="AZ833" s="791"/>
      <c r="BA833" s="791"/>
      <c r="BB833" s="792"/>
    </row>
    <row r="834" spans="1:54" ht="12.6" customHeight="1" x14ac:dyDescent="0.25">
      <c r="A834" s="787" t="s">
        <v>469</v>
      </c>
      <c r="B834" s="788"/>
      <c r="C834" s="788"/>
      <c r="D834" s="788"/>
      <c r="E834" s="788"/>
      <c r="F834" s="788"/>
      <c r="G834" s="788"/>
      <c r="H834" s="788"/>
      <c r="I834" s="788"/>
      <c r="J834" s="788"/>
      <c r="K834" s="788"/>
      <c r="L834" s="788"/>
      <c r="M834" s="788"/>
      <c r="N834" s="788"/>
      <c r="O834" s="788"/>
      <c r="P834" s="788"/>
      <c r="Q834" s="788"/>
      <c r="R834" s="788"/>
      <c r="S834" s="789"/>
      <c r="T834" s="787" t="s">
        <v>799</v>
      </c>
      <c r="U834" s="788"/>
      <c r="V834" s="788"/>
      <c r="W834" s="788"/>
      <c r="X834" s="788"/>
      <c r="Y834" s="788"/>
      <c r="Z834" s="788"/>
      <c r="AA834" s="788"/>
      <c r="AB834" s="788"/>
      <c r="AC834" s="788"/>
      <c r="AD834" s="788"/>
      <c r="AE834" s="788"/>
      <c r="AF834" s="789"/>
      <c r="AG834" s="787" t="s">
        <v>1584</v>
      </c>
      <c r="AH834" s="788"/>
      <c r="AI834" s="788"/>
      <c r="AJ834" s="788"/>
      <c r="AK834" s="788"/>
      <c r="AL834" s="788"/>
      <c r="AM834" s="788"/>
      <c r="AN834" s="788"/>
      <c r="AO834" s="788"/>
      <c r="AP834" s="788"/>
      <c r="AQ834" s="788"/>
      <c r="AR834" s="788"/>
      <c r="AS834" s="788"/>
      <c r="AT834" s="788"/>
      <c r="AU834" s="788"/>
      <c r="AV834" s="788"/>
      <c r="AW834" s="788"/>
      <c r="AX834" s="788"/>
      <c r="AY834" s="788"/>
      <c r="AZ834" s="788"/>
      <c r="BA834" s="788"/>
      <c r="BB834" s="789"/>
    </row>
    <row r="835" spans="1:54" ht="12.6" customHeight="1" x14ac:dyDescent="0.25">
      <c r="A835" s="678"/>
      <c r="B835" s="679"/>
      <c r="C835" s="679"/>
      <c r="D835" s="679"/>
      <c r="E835" s="679"/>
      <c r="F835" s="679"/>
      <c r="G835" s="679"/>
      <c r="H835" s="679"/>
      <c r="I835" s="679"/>
      <c r="J835" s="679"/>
      <c r="K835" s="679"/>
      <c r="L835" s="679"/>
      <c r="M835" s="679"/>
      <c r="N835" s="679"/>
      <c r="O835" s="679"/>
      <c r="P835" s="679"/>
      <c r="Q835" s="679"/>
      <c r="R835" s="679"/>
      <c r="S835" s="680"/>
      <c r="T835" s="678"/>
      <c r="U835" s="679"/>
      <c r="V835" s="679"/>
      <c r="W835" s="679"/>
      <c r="X835" s="679"/>
      <c r="Y835" s="679"/>
      <c r="Z835" s="679"/>
      <c r="AA835" s="679"/>
      <c r="AB835" s="679"/>
      <c r="AC835" s="679"/>
      <c r="AD835" s="679"/>
      <c r="AE835" s="679"/>
      <c r="AF835" s="680"/>
      <c r="AG835" s="784" t="s">
        <v>1557</v>
      </c>
      <c r="AH835" s="785"/>
      <c r="AI835" s="785"/>
      <c r="AJ835" s="785"/>
      <c r="AK835" s="785"/>
      <c r="AL835" s="785"/>
      <c r="AM835" s="785"/>
      <c r="AN835" s="785"/>
      <c r="AO835" s="785"/>
      <c r="AP835" s="785"/>
      <c r="AQ835" s="785"/>
      <c r="AR835" s="785"/>
      <c r="AS835" s="785"/>
      <c r="AT835" s="785"/>
      <c r="AU835" s="785"/>
      <c r="AV835" s="785"/>
      <c r="AW835" s="785"/>
      <c r="AX835" s="785"/>
      <c r="AY835" s="785"/>
      <c r="AZ835" s="785"/>
      <c r="BA835" s="785"/>
      <c r="BB835" s="786"/>
    </row>
    <row r="836" spans="1:54" ht="12.6" customHeight="1" x14ac:dyDescent="0.25">
      <c r="A836" s="901" t="s">
        <v>541</v>
      </c>
      <c r="B836" s="901"/>
      <c r="C836" s="901"/>
      <c r="D836" s="901"/>
      <c r="E836" s="901"/>
      <c r="F836" s="901"/>
      <c r="G836" s="901"/>
      <c r="H836" s="901"/>
      <c r="I836" s="901"/>
      <c r="J836" s="901"/>
      <c r="K836" s="901"/>
      <c r="L836" s="901"/>
      <c r="M836" s="901"/>
      <c r="N836" s="901"/>
      <c r="O836" s="901"/>
      <c r="P836" s="901"/>
      <c r="Q836" s="901"/>
      <c r="R836" s="901"/>
      <c r="S836" s="914"/>
      <c r="T836" s="854">
        <f>SUM(SUVAHAVUJ!N104)</f>
        <v>3127</v>
      </c>
      <c r="U836" s="854"/>
      <c r="V836" s="854"/>
      <c r="W836" s="854"/>
      <c r="X836" s="854"/>
      <c r="Y836" s="854"/>
      <c r="Z836" s="854"/>
      <c r="AA836" s="854"/>
      <c r="AB836" s="854"/>
      <c r="AC836" s="854"/>
      <c r="AD836" s="854"/>
      <c r="AE836" s="854"/>
      <c r="AF836" s="854"/>
      <c r="AG836" s="793">
        <f>(SUVAHAVUJ!X104)</f>
        <v>5253</v>
      </c>
      <c r="AH836" s="794"/>
      <c r="AI836" s="794"/>
      <c r="AJ836" s="794"/>
      <c r="AK836" s="794"/>
      <c r="AL836" s="794"/>
      <c r="AM836" s="794"/>
      <c r="AN836" s="794"/>
      <c r="AO836" s="794"/>
      <c r="AP836" s="794"/>
      <c r="AQ836" s="794"/>
      <c r="AR836" s="794"/>
      <c r="AS836" s="794"/>
      <c r="AT836" s="794"/>
      <c r="AU836" s="794"/>
      <c r="AV836" s="794"/>
      <c r="AW836" s="794"/>
      <c r="AX836" s="794"/>
      <c r="AY836" s="794"/>
      <c r="AZ836" s="794"/>
      <c r="BA836" s="794"/>
      <c r="BB836" s="794"/>
    </row>
    <row r="837" spans="1:54" ht="12.6" customHeight="1" x14ac:dyDescent="0.25">
      <c r="A837" s="603" t="s">
        <v>1630</v>
      </c>
      <c r="B837" s="604"/>
      <c r="C837" s="604"/>
      <c r="D837" s="604"/>
      <c r="E837" s="604"/>
      <c r="F837" s="604"/>
      <c r="G837" s="604"/>
      <c r="H837" s="604"/>
      <c r="I837" s="604"/>
      <c r="J837" s="604"/>
      <c r="K837" s="604"/>
      <c r="L837" s="604"/>
      <c r="M837" s="604"/>
      <c r="N837" s="604"/>
      <c r="O837" s="604"/>
      <c r="P837" s="604"/>
      <c r="Q837" s="604"/>
      <c r="R837" s="604"/>
      <c r="S837" s="605"/>
      <c r="T837" s="796"/>
      <c r="U837" s="797"/>
      <c r="V837" s="797"/>
      <c r="W837" s="797"/>
      <c r="X837" s="797"/>
      <c r="Y837" s="797"/>
      <c r="Z837" s="797"/>
      <c r="AA837" s="797"/>
      <c r="AB837" s="797"/>
      <c r="AC837" s="797"/>
      <c r="AD837" s="797"/>
      <c r="AE837" s="797"/>
      <c r="AF837" s="798"/>
      <c r="AG837" s="796"/>
      <c r="AH837" s="797"/>
      <c r="AI837" s="797"/>
      <c r="AJ837" s="797"/>
      <c r="AK837" s="797"/>
      <c r="AL837" s="797"/>
      <c r="AM837" s="797"/>
      <c r="AN837" s="797"/>
      <c r="AO837" s="797"/>
      <c r="AP837" s="797"/>
      <c r="AQ837" s="797"/>
      <c r="AR837" s="797"/>
      <c r="AS837" s="797"/>
      <c r="AT837" s="797"/>
      <c r="AU837" s="797"/>
      <c r="AV837" s="797"/>
      <c r="AW837" s="797"/>
      <c r="AX837" s="797"/>
      <c r="AY837" s="797"/>
      <c r="AZ837" s="797"/>
      <c r="BA837" s="797"/>
      <c r="BB837" s="798"/>
    </row>
    <row r="838" spans="1:54" ht="12.6" customHeight="1" x14ac:dyDescent="0.25">
      <c r="A838" s="606" t="s">
        <v>1632</v>
      </c>
      <c r="B838" s="607"/>
      <c r="C838" s="607"/>
      <c r="D838" s="607"/>
      <c r="E838" s="607"/>
      <c r="F838" s="607"/>
      <c r="G838" s="607"/>
      <c r="H838" s="607"/>
      <c r="I838" s="607"/>
      <c r="J838" s="607"/>
      <c r="K838" s="607"/>
      <c r="L838" s="607"/>
      <c r="M838" s="607"/>
      <c r="N838" s="607"/>
      <c r="O838" s="607"/>
      <c r="P838" s="607"/>
      <c r="Q838" s="607"/>
      <c r="R838" s="607"/>
      <c r="S838" s="608"/>
      <c r="T838" s="799"/>
      <c r="U838" s="800"/>
      <c r="V838" s="800"/>
      <c r="W838" s="800"/>
      <c r="X838" s="800"/>
      <c r="Y838" s="800"/>
      <c r="Z838" s="800"/>
      <c r="AA838" s="800"/>
      <c r="AB838" s="800"/>
      <c r="AC838" s="800"/>
      <c r="AD838" s="800"/>
      <c r="AE838" s="800"/>
      <c r="AF838" s="801"/>
      <c r="AG838" s="799"/>
      <c r="AH838" s="800"/>
      <c r="AI838" s="800"/>
      <c r="AJ838" s="800"/>
      <c r="AK838" s="800"/>
      <c r="AL838" s="800"/>
      <c r="AM838" s="800"/>
      <c r="AN838" s="800"/>
      <c r="AO838" s="800"/>
      <c r="AP838" s="800"/>
      <c r="AQ838" s="800"/>
      <c r="AR838" s="800"/>
      <c r="AS838" s="800"/>
      <c r="AT838" s="800"/>
      <c r="AU838" s="800"/>
      <c r="AV838" s="800"/>
      <c r="AW838" s="800"/>
      <c r="AX838" s="800"/>
      <c r="AY838" s="800"/>
      <c r="AZ838" s="800"/>
      <c r="BA838" s="800"/>
      <c r="BB838" s="801"/>
    </row>
    <row r="839" spans="1:54" ht="12.6" customHeight="1" x14ac:dyDescent="0.25">
      <c r="A839" s="603" t="s">
        <v>1630</v>
      </c>
      <c r="B839" s="604"/>
      <c r="C839" s="604"/>
      <c r="D839" s="604"/>
      <c r="E839" s="604"/>
      <c r="F839" s="604"/>
      <c r="G839" s="604"/>
      <c r="H839" s="604"/>
      <c r="I839" s="604"/>
      <c r="J839" s="604"/>
      <c r="K839" s="604"/>
      <c r="L839" s="604"/>
      <c r="M839" s="604"/>
      <c r="N839" s="604"/>
      <c r="O839" s="604"/>
      <c r="P839" s="604"/>
      <c r="Q839" s="604"/>
      <c r="R839" s="604"/>
      <c r="S839" s="605"/>
      <c r="T839" s="854">
        <v>3127</v>
      </c>
      <c r="U839" s="854"/>
      <c r="V839" s="854"/>
      <c r="W839" s="854"/>
      <c r="X839" s="854"/>
      <c r="Y839" s="854"/>
      <c r="Z839" s="854"/>
      <c r="AA839" s="854"/>
      <c r="AB839" s="854"/>
      <c r="AC839" s="854"/>
      <c r="AD839" s="854"/>
      <c r="AE839" s="854"/>
      <c r="AF839" s="854"/>
      <c r="AG839" s="796">
        <v>5253</v>
      </c>
      <c r="AH839" s="797"/>
      <c r="AI839" s="797"/>
      <c r="AJ839" s="797"/>
      <c r="AK839" s="797"/>
      <c r="AL839" s="797"/>
      <c r="AM839" s="797"/>
      <c r="AN839" s="797"/>
      <c r="AO839" s="797"/>
      <c r="AP839" s="797"/>
      <c r="AQ839" s="797"/>
      <c r="AR839" s="797"/>
      <c r="AS839" s="797"/>
      <c r="AT839" s="797"/>
      <c r="AU839" s="797"/>
      <c r="AV839" s="797"/>
      <c r="AW839" s="797"/>
      <c r="AX839" s="797"/>
      <c r="AY839" s="797"/>
      <c r="AZ839" s="797"/>
      <c r="BA839" s="797"/>
      <c r="BB839" s="798"/>
    </row>
    <row r="840" spans="1:54" ht="12.6" customHeight="1" x14ac:dyDescent="0.25">
      <c r="A840" s="606" t="s">
        <v>1631</v>
      </c>
      <c r="B840" s="607"/>
      <c r="C840" s="607"/>
      <c r="D840" s="607"/>
      <c r="E840" s="607"/>
      <c r="F840" s="607"/>
      <c r="G840" s="607"/>
      <c r="H840" s="607"/>
      <c r="I840" s="607"/>
      <c r="J840" s="607"/>
      <c r="K840" s="607"/>
      <c r="L840" s="607"/>
      <c r="M840" s="607"/>
      <c r="N840" s="607"/>
      <c r="O840" s="607"/>
      <c r="P840" s="607"/>
      <c r="Q840" s="607"/>
      <c r="R840" s="607"/>
      <c r="S840" s="608"/>
      <c r="T840" s="854"/>
      <c r="U840" s="854"/>
      <c r="V840" s="854"/>
      <c r="W840" s="854"/>
      <c r="X840" s="854"/>
      <c r="Y840" s="854"/>
      <c r="Z840" s="854"/>
      <c r="AA840" s="854"/>
      <c r="AB840" s="854"/>
      <c r="AC840" s="854"/>
      <c r="AD840" s="854"/>
      <c r="AE840" s="854"/>
      <c r="AF840" s="854"/>
      <c r="AG840" s="799"/>
      <c r="AH840" s="800"/>
      <c r="AI840" s="800"/>
      <c r="AJ840" s="800"/>
      <c r="AK840" s="800"/>
      <c r="AL840" s="800"/>
      <c r="AM840" s="800"/>
      <c r="AN840" s="800"/>
      <c r="AO840" s="800"/>
      <c r="AP840" s="800"/>
      <c r="AQ840" s="800"/>
      <c r="AR840" s="800"/>
      <c r="AS840" s="800"/>
      <c r="AT840" s="800"/>
      <c r="AU840" s="800"/>
      <c r="AV840" s="800"/>
      <c r="AW840" s="800"/>
      <c r="AX840" s="800"/>
      <c r="AY840" s="800"/>
      <c r="AZ840" s="800"/>
      <c r="BA840" s="800"/>
      <c r="BB840" s="801"/>
    </row>
    <row r="841" spans="1:54" ht="12.6" customHeight="1" x14ac:dyDescent="0.25">
      <c r="A841" s="670" t="s">
        <v>540</v>
      </c>
      <c r="B841" s="598"/>
      <c r="C841" s="598"/>
      <c r="D841" s="598"/>
      <c r="E841" s="598"/>
      <c r="F841" s="598"/>
      <c r="G841" s="598"/>
      <c r="H841" s="598"/>
      <c r="I841" s="598"/>
      <c r="J841" s="598"/>
      <c r="K841" s="598"/>
      <c r="L841" s="598"/>
      <c r="M841" s="598"/>
      <c r="N841" s="598"/>
      <c r="O841" s="598"/>
      <c r="P841" s="598"/>
      <c r="Q841" s="598"/>
      <c r="R841" s="598"/>
      <c r="S841" s="599"/>
      <c r="T841" s="854">
        <f>SUM(SUVAHAVUJ!N124)</f>
        <v>281175</v>
      </c>
      <c r="U841" s="854"/>
      <c r="V841" s="854"/>
      <c r="W841" s="854"/>
      <c r="X841" s="854"/>
      <c r="Y841" s="854"/>
      <c r="Z841" s="854"/>
      <c r="AA841" s="854"/>
      <c r="AB841" s="854"/>
      <c r="AC841" s="854"/>
      <c r="AD841" s="854"/>
      <c r="AE841" s="854"/>
      <c r="AF841" s="854"/>
      <c r="AG841" s="793">
        <f>SUM(SUVAHAVUJ!X124)</f>
        <v>287582</v>
      </c>
      <c r="AH841" s="794"/>
      <c r="AI841" s="794"/>
      <c r="AJ841" s="794"/>
      <c r="AK841" s="794"/>
      <c r="AL841" s="794"/>
      <c r="AM841" s="794"/>
      <c r="AN841" s="794"/>
      <c r="AO841" s="794"/>
      <c r="AP841" s="794"/>
      <c r="AQ841" s="794"/>
      <c r="AR841" s="794"/>
      <c r="AS841" s="794"/>
      <c r="AT841" s="794"/>
      <c r="AU841" s="794"/>
      <c r="AV841" s="794"/>
      <c r="AW841" s="794"/>
      <c r="AX841" s="794"/>
      <c r="AY841" s="794"/>
      <c r="AZ841" s="794"/>
      <c r="BA841" s="794"/>
      <c r="BB841" s="794"/>
    </row>
    <row r="842" spans="1:54" ht="12.6" customHeight="1" x14ac:dyDescent="0.25">
      <c r="A842" s="603" t="s">
        <v>1630</v>
      </c>
      <c r="B842" s="604"/>
      <c r="C842" s="604"/>
      <c r="D842" s="604"/>
      <c r="E842" s="604"/>
      <c r="F842" s="604"/>
      <c r="G842" s="604"/>
      <c r="H842" s="604"/>
      <c r="I842" s="604"/>
      <c r="J842" s="604"/>
      <c r="K842" s="604"/>
      <c r="L842" s="604"/>
      <c r="M842" s="604"/>
      <c r="N842" s="604"/>
      <c r="O842" s="604"/>
      <c r="P842" s="604"/>
      <c r="Q842" s="604"/>
      <c r="R842" s="604"/>
      <c r="S842" s="605"/>
      <c r="T842" s="854">
        <v>280491</v>
      </c>
      <c r="U842" s="854"/>
      <c r="V842" s="854"/>
      <c r="W842" s="854"/>
      <c r="X842" s="854"/>
      <c r="Y842" s="854"/>
      <c r="Z842" s="854"/>
      <c r="AA842" s="854"/>
      <c r="AB842" s="854"/>
      <c r="AC842" s="854"/>
      <c r="AD842" s="854"/>
      <c r="AE842" s="854"/>
      <c r="AF842" s="854"/>
      <c r="AG842" s="796">
        <v>287582</v>
      </c>
      <c r="AH842" s="797"/>
      <c r="AI842" s="797"/>
      <c r="AJ842" s="797"/>
      <c r="AK842" s="797"/>
      <c r="AL842" s="797"/>
      <c r="AM842" s="797"/>
      <c r="AN842" s="797"/>
      <c r="AO842" s="797"/>
      <c r="AP842" s="797"/>
      <c r="AQ842" s="797"/>
      <c r="AR842" s="797"/>
      <c r="AS842" s="797"/>
      <c r="AT842" s="797"/>
      <c r="AU842" s="797"/>
      <c r="AV842" s="797"/>
      <c r="AW842" s="797"/>
      <c r="AX842" s="797"/>
      <c r="AY842" s="797"/>
      <c r="AZ842" s="797"/>
      <c r="BA842" s="797"/>
      <c r="BB842" s="798"/>
    </row>
    <row r="843" spans="1:54" ht="12.6" customHeight="1" x14ac:dyDescent="0.25">
      <c r="A843" s="606" t="s">
        <v>518</v>
      </c>
      <c r="B843" s="607"/>
      <c r="C843" s="607"/>
      <c r="D843" s="607"/>
      <c r="E843" s="607"/>
      <c r="F843" s="607"/>
      <c r="G843" s="607"/>
      <c r="H843" s="607"/>
      <c r="I843" s="607"/>
      <c r="J843" s="607"/>
      <c r="K843" s="607"/>
      <c r="L843" s="607"/>
      <c r="M843" s="607"/>
      <c r="N843" s="607"/>
      <c r="O843" s="607"/>
      <c r="P843" s="607"/>
      <c r="Q843" s="607"/>
      <c r="R843" s="607"/>
      <c r="S843" s="608"/>
      <c r="T843" s="854"/>
      <c r="U843" s="854"/>
      <c r="V843" s="854"/>
      <c r="W843" s="854"/>
      <c r="X843" s="854"/>
      <c r="Y843" s="854"/>
      <c r="Z843" s="854"/>
      <c r="AA843" s="854"/>
      <c r="AB843" s="854"/>
      <c r="AC843" s="854"/>
      <c r="AD843" s="854"/>
      <c r="AE843" s="854"/>
      <c r="AF843" s="854"/>
      <c r="AG843" s="799"/>
      <c r="AH843" s="800"/>
      <c r="AI843" s="800"/>
      <c r="AJ843" s="800"/>
      <c r="AK843" s="800"/>
      <c r="AL843" s="800"/>
      <c r="AM843" s="800"/>
      <c r="AN843" s="800"/>
      <c r="AO843" s="800"/>
      <c r="AP843" s="800"/>
      <c r="AQ843" s="800"/>
      <c r="AR843" s="800"/>
      <c r="AS843" s="800"/>
      <c r="AT843" s="800"/>
      <c r="AU843" s="800"/>
      <c r="AV843" s="800"/>
      <c r="AW843" s="800"/>
      <c r="AX843" s="800"/>
      <c r="AY843" s="800"/>
      <c r="AZ843" s="800"/>
      <c r="BA843" s="800"/>
      <c r="BB843" s="801"/>
    </row>
    <row r="844" spans="1:54" ht="12.6" customHeight="1" x14ac:dyDescent="0.25">
      <c r="A844" s="597" t="s">
        <v>539</v>
      </c>
      <c r="B844" s="598"/>
      <c r="C844" s="598"/>
      <c r="D844" s="598"/>
      <c r="E844" s="598"/>
      <c r="F844" s="598"/>
      <c r="G844" s="598"/>
      <c r="H844" s="598"/>
      <c r="I844" s="598"/>
      <c r="J844" s="598"/>
      <c r="K844" s="598"/>
      <c r="L844" s="598"/>
      <c r="M844" s="598"/>
      <c r="N844" s="598"/>
      <c r="O844" s="598"/>
      <c r="P844" s="598"/>
      <c r="Q844" s="598"/>
      <c r="R844" s="598"/>
      <c r="S844" s="599"/>
      <c r="T844" s="854"/>
      <c r="U844" s="854"/>
      <c r="V844" s="854"/>
      <c r="W844" s="854"/>
      <c r="X844" s="854"/>
      <c r="Y844" s="854"/>
      <c r="Z844" s="854"/>
      <c r="AA844" s="854"/>
      <c r="AB844" s="854"/>
      <c r="AC844" s="854"/>
      <c r="AD844" s="854"/>
      <c r="AE844" s="854"/>
      <c r="AF844" s="854"/>
      <c r="AG844" s="793"/>
      <c r="AH844" s="794"/>
      <c r="AI844" s="794"/>
      <c r="AJ844" s="794"/>
      <c r="AK844" s="794"/>
      <c r="AL844" s="794"/>
      <c r="AM844" s="794"/>
      <c r="AN844" s="794"/>
      <c r="AO844" s="794"/>
      <c r="AP844" s="794"/>
      <c r="AQ844" s="794"/>
      <c r="AR844" s="794"/>
      <c r="AS844" s="794"/>
      <c r="AT844" s="794"/>
      <c r="AU844" s="794"/>
      <c r="AV844" s="794"/>
      <c r="AW844" s="794"/>
      <c r="AX844" s="794"/>
      <c r="AY844" s="794"/>
      <c r="AZ844" s="794"/>
      <c r="BA844" s="794"/>
      <c r="BB844" s="795"/>
    </row>
    <row r="845" spans="1:54" ht="12.6" customHeight="1" x14ac:dyDescent="0.25">
      <c r="A845" s="623" t="s">
        <v>1629</v>
      </c>
    </row>
    <row r="846" spans="1:54" ht="15" customHeight="1" x14ac:dyDescent="0.25">
      <c r="A846" s="803"/>
      <c r="B846" s="804"/>
      <c r="C846" s="804"/>
      <c r="D846" s="804"/>
      <c r="E846" s="804"/>
      <c r="F846" s="804"/>
      <c r="G846" s="804"/>
      <c r="H846" s="804"/>
      <c r="I846" s="804"/>
      <c r="J846" s="804"/>
      <c r="K846" s="804"/>
      <c r="L846" s="804"/>
      <c r="M846" s="804"/>
      <c r="N846" s="804"/>
      <c r="O846" s="804"/>
      <c r="P846" s="804"/>
      <c r="Q846" s="804"/>
      <c r="R846" s="804"/>
      <c r="S846" s="804"/>
      <c r="T846" s="804"/>
      <c r="U846" s="804"/>
      <c r="V846" s="804"/>
      <c r="W846" s="804"/>
      <c r="X846" s="804"/>
      <c r="Y846" s="804"/>
      <c r="Z846" s="804"/>
      <c r="AA846" s="804"/>
      <c r="AB846" s="804"/>
      <c r="AC846" s="804"/>
      <c r="AD846" s="804"/>
      <c r="AE846" s="804"/>
      <c r="AF846" s="804"/>
      <c r="AG846" s="804"/>
      <c r="AH846" s="804"/>
      <c r="AI846" s="804"/>
      <c r="AJ846" s="804"/>
      <c r="AK846" s="804"/>
      <c r="AL846" s="804"/>
      <c r="AM846" s="804"/>
      <c r="AN846" s="804"/>
      <c r="AO846" s="804"/>
      <c r="AP846" s="804"/>
      <c r="AQ846" s="804"/>
      <c r="AR846" s="804"/>
      <c r="AS846" s="804"/>
      <c r="AT846" s="804"/>
      <c r="AU846" s="804"/>
      <c r="AV846" s="804"/>
      <c r="AW846" s="804"/>
      <c r="AX846" s="804"/>
      <c r="AY846" s="804"/>
      <c r="AZ846" s="804"/>
      <c r="BA846" s="804"/>
      <c r="BB846" s="805"/>
    </row>
    <row r="847" spans="1:54" ht="15" customHeight="1" x14ac:dyDescent="0.25">
      <c r="A847" s="806"/>
      <c r="B847" s="807"/>
      <c r="C847" s="807"/>
      <c r="D847" s="807"/>
      <c r="E847" s="807"/>
      <c r="F847" s="807"/>
      <c r="G847" s="807"/>
      <c r="H847" s="807"/>
      <c r="I847" s="807"/>
      <c r="J847" s="807"/>
      <c r="K847" s="807"/>
      <c r="L847" s="807"/>
      <c r="M847" s="807"/>
      <c r="N847" s="807"/>
      <c r="O847" s="807"/>
      <c r="P847" s="807"/>
      <c r="Q847" s="807"/>
      <c r="R847" s="807"/>
      <c r="S847" s="807"/>
      <c r="T847" s="807"/>
      <c r="U847" s="807"/>
      <c r="V847" s="807"/>
      <c r="W847" s="807"/>
      <c r="X847" s="807"/>
      <c r="Y847" s="807"/>
      <c r="Z847" s="807"/>
      <c r="AA847" s="807"/>
      <c r="AB847" s="807"/>
      <c r="AC847" s="807"/>
      <c r="AD847" s="807"/>
      <c r="AE847" s="807"/>
      <c r="AF847" s="807"/>
      <c r="AG847" s="807"/>
      <c r="AH847" s="807"/>
      <c r="AI847" s="807"/>
      <c r="AJ847" s="807"/>
      <c r="AK847" s="807"/>
      <c r="AL847" s="807"/>
      <c r="AM847" s="807"/>
      <c r="AN847" s="807"/>
      <c r="AO847" s="807"/>
      <c r="AP847" s="807"/>
      <c r="AQ847" s="807"/>
      <c r="AR847" s="807"/>
      <c r="AS847" s="807"/>
      <c r="AT847" s="807"/>
      <c r="AU847" s="807"/>
      <c r="AV847" s="807"/>
      <c r="AW847" s="807"/>
      <c r="AX847" s="807"/>
      <c r="AY847" s="807"/>
      <c r="AZ847" s="807"/>
      <c r="BA847" s="807"/>
      <c r="BB847" s="808"/>
    </row>
    <row r="848" spans="1:54" s="593" customFormat="1" ht="12" customHeight="1" x14ac:dyDescent="0.25"/>
    <row r="849" spans="1:54" ht="12.6" customHeight="1" x14ac:dyDescent="0.25">
      <c r="A849" s="623" t="s">
        <v>1628</v>
      </c>
    </row>
    <row r="850" spans="1:54" ht="12.6" customHeight="1" x14ac:dyDescent="0.25">
      <c r="A850" s="623" t="s">
        <v>1627</v>
      </c>
    </row>
    <row r="851" spans="1:54" ht="12.6" customHeight="1" x14ac:dyDescent="0.25">
      <c r="A851" s="623" t="s">
        <v>1626</v>
      </c>
    </row>
    <row r="852" spans="1:54" ht="15" customHeight="1" x14ac:dyDescent="0.25">
      <c r="A852" s="803" t="s">
        <v>3619</v>
      </c>
      <c r="B852" s="804"/>
      <c r="C852" s="804"/>
      <c r="D852" s="804"/>
      <c r="E852" s="804"/>
      <c r="F852" s="804"/>
      <c r="G852" s="804"/>
      <c r="H852" s="804"/>
      <c r="I852" s="804"/>
      <c r="J852" s="804"/>
      <c r="K852" s="804"/>
      <c r="L852" s="804"/>
      <c r="M852" s="804"/>
      <c r="N852" s="804"/>
      <c r="O852" s="804"/>
      <c r="P852" s="804"/>
      <c r="Q852" s="804"/>
      <c r="R852" s="804"/>
      <c r="S852" s="804"/>
      <c r="T852" s="804"/>
      <c r="U852" s="804"/>
      <c r="V852" s="804"/>
      <c r="W852" s="804"/>
      <c r="X852" s="804"/>
      <c r="Y852" s="804"/>
      <c r="Z852" s="804"/>
      <c r="AA852" s="804"/>
      <c r="AB852" s="804"/>
      <c r="AC852" s="804"/>
      <c r="AD852" s="804"/>
      <c r="AE852" s="804"/>
      <c r="AF852" s="804"/>
      <c r="AG852" s="804"/>
      <c r="AH852" s="804"/>
      <c r="AI852" s="804"/>
      <c r="AJ852" s="804"/>
      <c r="AK852" s="804"/>
      <c r="AL852" s="804"/>
      <c r="AM852" s="804"/>
      <c r="AN852" s="804"/>
      <c r="AO852" s="804"/>
      <c r="AP852" s="804"/>
      <c r="AQ852" s="804"/>
      <c r="AR852" s="804"/>
      <c r="AS852" s="804"/>
      <c r="AT852" s="804"/>
      <c r="AU852" s="804"/>
      <c r="AV852" s="804"/>
      <c r="AW852" s="804"/>
      <c r="AX852" s="804"/>
      <c r="AY852" s="804"/>
      <c r="AZ852" s="804"/>
      <c r="BA852" s="804"/>
      <c r="BB852" s="805"/>
    </row>
    <row r="853" spans="1:54" ht="15" customHeight="1" x14ac:dyDescent="0.25">
      <c r="A853" s="806"/>
      <c r="B853" s="807"/>
      <c r="C853" s="807"/>
      <c r="D853" s="807"/>
      <c r="E853" s="807"/>
      <c r="F853" s="807"/>
      <c r="G853" s="807"/>
      <c r="H853" s="807"/>
      <c r="I853" s="807"/>
      <c r="J853" s="807"/>
      <c r="K853" s="807"/>
      <c r="L853" s="807"/>
      <c r="M853" s="807"/>
      <c r="N853" s="807"/>
      <c r="O853" s="807"/>
      <c r="P853" s="807"/>
      <c r="Q853" s="807"/>
      <c r="R853" s="807"/>
      <c r="S853" s="807"/>
      <c r="T853" s="807"/>
      <c r="U853" s="807"/>
      <c r="V853" s="807"/>
      <c r="W853" s="807"/>
      <c r="X853" s="807"/>
      <c r="Y853" s="807"/>
      <c r="Z853" s="807"/>
      <c r="AA853" s="807"/>
      <c r="AB853" s="807"/>
      <c r="AC853" s="807"/>
      <c r="AD853" s="807"/>
      <c r="AE853" s="807"/>
      <c r="AF853" s="807"/>
      <c r="AG853" s="807"/>
      <c r="AH853" s="807"/>
      <c r="AI853" s="807"/>
      <c r="AJ853" s="807"/>
      <c r="AK853" s="807"/>
      <c r="AL853" s="807"/>
      <c r="AM853" s="807"/>
      <c r="AN853" s="807"/>
      <c r="AO853" s="807"/>
      <c r="AP853" s="807"/>
      <c r="AQ853" s="807"/>
      <c r="AR853" s="807"/>
      <c r="AS853" s="807"/>
      <c r="AT853" s="807"/>
      <c r="AU853" s="807"/>
      <c r="AV853" s="807"/>
      <c r="AW853" s="807"/>
      <c r="AX853" s="807"/>
      <c r="AY853" s="807"/>
      <c r="AZ853" s="807"/>
      <c r="BA853" s="807"/>
      <c r="BB853" s="808"/>
    </row>
    <row r="854" spans="1:54" ht="12.6" customHeight="1" x14ac:dyDescent="0.25">
      <c r="A854" s="623" t="s">
        <v>1625</v>
      </c>
    </row>
    <row r="855" spans="1:54" ht="12.6" customHeight="1" x14ac:dyDescent="0.25">
      <c r="A855" s="664"/>
      <c r="B855" s="665"/>
      <c r="C855" s="665"/>
      <c r="D855" s="665"/>
      <c r="E855" s="665"/>
      <c r="F855" s="665"/>
      <c r="G855" s="665"/>
      <c r="H855" s="665"/>
      <c r="I855" s="665"/>
      <c r="J855" s="665"/>
      <c r="K855" s="665"/>
      <c r="L855" s="665"/>
      <c r="M855" s="665"/>
      <c r="N855" s="665"/>
      <c r="O855" s="665"/>
      <c r="P855" s="665"/>
      <c r="Q855" s="665"/>
      <c r="R855" s="665"/>
      <c r="S855" s="666"/>
      <c r="T855" s="664"/>
      <c r="U855" s="665"/>
      <c r="V855" s="665"/>
      <c r="W855" s="665"/>
      <c r="X855" s="665"/>
      <c r="Y855" s="665"/>
      <c r="Z855" s="665"/>
      <c r="AA855" s="665"/>
      <c r="AB855" s="665"/>
      <c r="AC855" s="665"/>
      <c r="AD855" s="665"/>
      <c r="AE855" s="665"/>
      <c r="AF855" s="666"/>
      <c r="AG855" s="790" t="s">
        <v>1560</v>
      </c>
      <c r="AH855" s="791"/>
      <c r="AI855" s="791"/>
      <c r="AJ855" s="791"/>
      <c r="AK855" s="791"/>
      <c r="AL855" s="791"/>
      <c r="AM855" s="791"/>
      <c r="AN855" s="791"/>
      <c r="AO855" s="791"/>
      <c r="AP855" s="791"/>
      <c r="AQ855" s="791"/>
      <c r="AR855" s="791"/>
      <c r="AS855" s="791"/>
      <c r="AT855" s="791"/>
      <c r="AU855" s="791"/>
      <c r="AV855" s="791"/>
      <c r="AW855" s="791"/>
      <c r="AX855" s="791"/>
      <c r="AY855" s="791"/>
      <c r="AZ855" s="791"/>
      <c r="BA855" s="791"/>
      <c r="BB855" s="792"/>
    </row>
    <row r="856" spans="1:54" ht="12.6" customHeight="1" x14ac:dyDescent="0.25">
      <c r="A856" s="787" t="s">
        <v>469</v>
      </c>
      <c r="B856" s="788"/>
      <c r="C856" s="788"/>
      <c r="D856" s="788"/>
      <c r="E856" s="788"/>
      <c r="F856" s="788"/>
      <c r="G856" s="788"/>
      <c r="H856" s="788"/>
      <c r="I856" s="788"/>
      <c r="J856" s="788"/>
      <c r="K856" s="788"/>
      <c r="L856" s="788"/>
      <c r="M856" s="788"/>
      <c r="N856" s="788"/>
      <c r="O856" s="788"/>
      <c r="P856" s="788"/>
      <c r="Q856" s="788"/>
      <c r="R856" s="788"/>
      <c r="S856" s="789"/>
      <c r="T856" s="787" t="s">
        <v>799</v>
      </c>
      <c r="U856" s="788"/>
      <c r="V856" s="788"/>
      <c r="W856" s="788"/>
      <c r="X856" s="788"/>
      <c r="Y856" s="788"/>
      <c r="Z856" s="788"/>
      <c r="AA856" s="788"/>
      <c r="AB856" s="788"/>
      <c r="AC856" s="788"/>
      <c r="AD856" s="788"/>
      <c r="AE856" s="788"/>
      <c r="AF856" s="789"/>
      <c r="AG856" s="787" t="s">
        <v>1584</v>
      </c>
      <c r="AH856" s="788"/>
      <c r="AI856" s="788"/>
      <c r="AJ856" s="788"/>
      <c r="AK856" s="788"/>
      <c r="AL856" s="788"/>
      <c r="AM856" s="788"/>
      <c r="AN856" s="788"/>
      <c r="AO856" s="788"/>
      <c r="AP856" s="788"/>
      <c r="AQ856" s="788"/>
      <c r="AR856" s="788"/>
      <c r="AS856" s="788"/>
      <c r="AT856" s="788"/>
      <c r="AU856" s="788"/>
      <c r="AV856" s="788"/>
      <c r="AW856" s="788"/>
      <c r="AX856" s="788"/>
      <c r="AY856" s="788"/>
      <c r="AZ856" s="788"/>
      <c r="BA856" s="788"/>
      <c r="BB856" s="789"/>
    </row>
    <row r="857" spans="1:54" ht="12.6" customHeight="1" x14ac:dyDescent="0.25">
      <c r="A857" s="595"/>
      <c r="B857" s="596"/>
      <c r="C857" s="596"/>
      <c r="D857" s="596"/>
      <c r="E857" s="596"/>
      <c r="F857" s="596"/>
      <c r="G857" s="596"/>
      <c r="H857" s="596"/>
      <c r="I857" s="596"/>
      <c r="J857" s="596"/>
      <c r="K857" s="596"/>
      <c r="L857" s="596"/>
      <c r="M857" s="596"/>
      <c r="N857" s="596"/>
      <c r="O857" s="596"/>
      <c r="P857" s="596"/>
      <c r="Q857" s="596"/>
      <c r="R857" s="596"/>
      <c r="S857" s="683"/>
      <c r="T857" s="595"/>
      <c r="U857" s="596"/>
      <c r="V857" s="596"/>
      <c r="W857" s="596"/>
      <c r="X857" s="596"/>
      <c r="Y857" s="596"/>
      <c r="Z857" s="596"/>
      <c r="AA857" s="596"/>
      <c r="AB857" s="596"/>
      <c r="AC857" s="596"/>
      <c r="AD857" s="596"/>
      <c r="AE857" s="596"/>
      <c r="AF857" s="683"/>
      <c r="AG857" s="784" t="s">
        <v>1557</v>
      </c>
      <c r="AH857" s="785"/>
      <c r="AI857" s="785"/>
      <c r="AJ857" s="785"/>
      <c r="AK857" s="785"/>
      <c r="AL857" s="785"/>
      <c r="AM857" s="785"/>
      <c r="AN857" s="785"/>
      <c r="AO857" s="785"/>
      <c r="AP857" s="785"/>
      <c r="AQ857" s="785"/>
      <c r="AR857" s="785"/>
      <c r="AS857" s="785"/>
      <c r="AT857" s="785"/>
      <c r="AU857" s="785"/>
      <c r="AV857" s="785"/>
      <c r="AW857" s="785"/>
      <c r="AX857" s="785"/>
      <c r="AY857" s="785"/>
      <c r="AZ857" s="785"/>
      <c r="BA857" s="785"/>
      <c r="BB857" s="786"/>
    </row>
    <row r="858" spans="1:54" ht="12.6" customHeight="1" x14ac:dyDescent="0.25">
      <c r="A858" s="597" t="s">
        <v>544</v>
      </c>
      <c r="B858" s="598"/>
      <c r="C858" s="598"/>
      <c r="D858" s="598"/>
      <c r="E858" s="598"/>
      <c r="F858" s="598"/>
      <c r="G858" s="598"/>
      <c r="H858" s="598"/>
      <c r="I858" s="598"/>
      <c r="J858" s="598"/>
      <c r="K858" s="598"/>
      <c r="L858" s="598"/>
      <c r="M858" s="598"/>
      <c r="N858" s="598"/>
      <c r="O858" s="598"/>
      <c r="P858" s="598"/>
      <c r="Q858" s="598"/>
      <c r="R858" s="598"/>
      <c r="S858" s="599"/>
      <c r="T858" s="854">
        <f>SUM('HL KNIHA VYPOC'!D248)*-1</f>
        <v>5253.1</v>
      </c>
      <c r="U858" s="854"/>
      <c r="V858" s="854"/>
      <c r="W858" s="854"/>
      <c r="X858" s="854"/>
      <c r="Y858" s="854"/>
      <c r="Z858" s="854"/>
      <c r="AA858" s="854"/>
      <c r="AB858" s="854"/>
      <c r="AC858" s="854"/>
      <c r="AD858" s="854"/>
      <c r="AE858" s="854"/>
      <c r="AF858" s="854"/>
      <c r="AG858" s="793">
        <f>SUM('HL KNIHA VYPOC'!H248)*-1</f>
        <v>2396.42</v>
      </c>
      <c r="AH858" s="794"/>
      <c r="AI858" s="794"/>
      <c r="AJ858" s="794"/>
      <c r="AK858" s="794"/>
      <c r="AL858" s="794"/>
      <c r="AM858" s="794"/>
      <c r="AN858" s="794"/>
      <c r="AO858" s="794"/>
      <c r="AP858" s="794"/>
      <c r="AQ858" s="794"/>
      <c r="AR858" s="794"/>
      <c r="AS858" s="794"/>
      <c r="AT858" s="794"/>
      <c r="AU858" s="794"/>
      <c r="AV858" s="794"/>
      <c r="AW858" s="794"/>
      <c r="AX858" s="794"/>
      <c r="AY858" s="794"/>
      <c r="AZ858" s="794"/>
      <c r="BA858" s="794"/>
      <c r="BB858" s="795"/>
    </row>
    <row r="859" spans="1:54" ht="12.6" customHeight="1" x14ac:dyDescent="0.25">
      <c r="A859" s="597" t="s">
        <v>545</v>
      </c>
      <c r="B859" s="598"/>
      <c r="C859" s="598"/>
      <c r="D859" s="598"/>
      <c r="E859" s="598"/>
      <c r="F859" s="598"/>
      <c r="G859" s="598"/>
      <c r="H859" s="598"/>
      <c r="I859" s="598"/>
      <c r="J859" s="598"/>
      <c r="K859" s="598"/>
      <c r="L859" s="598"/>
      <c r="M859" s="598"/>
      <c r="N859" s="598"/>
      <c r="O859" s="598"/>
      <c r="P859" s="598"/>
      <c r="Q859" s="598"/>
      <c r="R859" s="598"/>
      <c r="S859" s="599"/>
      <c r="T859" s="854"/>
      <c r="U859" s="854"/>
      <c r="V859" s="854"/>
      <c r="W859" s="854"/>
      <c r="X859" s="854"/>
      <c r="Y859" s="854"/>
      <c r="Z859" s="854"/>
      <c r="AA859" s="854"/>
      <c r="AB859" s="854"/>
      <c r="AC859" s="854"/>
      <c r="AD859" s="854"/>
      <c r="AE859" s="854"/>
      <c r="AF859" s="854"/>
      <c r="AG859" s="793"/>
      <c r="AH859" s="794"/>
      <c r="AI859" s="794"/>
      <c r="AJ859" s="794"/>
      <c r="AK859" s="794"/>
      <c r="AL859" s="794"/>
      <c r="AM859" s="794"/>
      <c r="AN859" s="794"/>
      <c r="AO859" s="794"/>
      <c r="AP859" s="794"/>
      <c r="AQ859" s="794"/>
      <c r="AR859" s="794"/>
      <c r="AS859" s="794"/>
      <c r="AT859" s="794"/>
      <c r="AU859" s="794"/>
      <c r="AV859" s="794"/>
      <c r="AW859" s="794"/>
      <c r="AX859" s="794"/>
      <c r="AY859" s="794"/>
      <c r="AZ859" s="794"/>
      <c r="BA859" s="794"/>
      <c r="BB859" s="795"/>
    </row>
    <row r="860" spans="1:54" ht="12.6" customHeight="1" x14ac:dyDescent="0.25">
      <c r="A860" s="597" t="s">
        <v>546</v>
      </c>
      <c r="B860" s="598"/>
      <c r="C860" s="598"/>
      <c r="D860" s="598"/>
      <c r="E860" s="598"/>
      <c r="F860" s="598"/>
      <c r="G860" s="598"/>
      <c r="H860" s="598"/>
      <c r="I860" s="598"/>
      <c r="J860" s="598"/>
      <c r="K860" s="598"/>
      <c r="L860" s="598"/>
      <c r="M860" s="598"/>
      <c r="N860" s="598"/>
      <c r="O860" s="598"/>
      <c r="P860" s="598"/>
      <c r="Q860" s="598"/>
      <c r="R860" s="598"/>
      <c r="S860" s="599"/>
      <c r="T860" s="854"/>
      <c r="U860" s="854"/>
      <c r="V860" s="854"/>
      <c r="W860" s="854"/>
      <c r="X860" s="854"/>
      <c r="Y860" s="854"/>
      <c r="Z860" s="854"/>
      <c r="AA860" s="854"/>
      <c r="AB860" s="854"/>
      <c r="AC860" s="854"/>
      <c r="AD860" s="854"/>
      <c r="AE860" s="854"/>
      <c r="AF860" s="854"/>
      <c r="AG860" s="793"/>
      <c r="AH860" s="794"/>
      <c r="AI860" s="794"/>
      <c r="AJ860" s="794"/>
      <c r="AK860" s="794"/>
      <c r="AL860" s="794"/>
      <c r="AM860" s="794"/>
      <c r="AN860" s="794"/>
      <c r="AO860" s="794"/>
      <c r="AP860" s="794"/>
      <c r="AQ860" s="794"/>
      <c r="AR860" s="794"/>
      <c r="AS860" s="794"/>
      <c r="AT860" s="794"/>
      <c r="AU860" s="794"/>
      <c r="AV860" s="794"/>
      <c r="AW860" s="794"/>
      <c r="AX860" s="794"/>
      <c r="AY860" s="794"/>
      <c r="AZ860" s="794"/>
      <c r="BA860" s="794"/>
      <c r="BB860" s="795"/>
    </row>
    <row r="861" spans="1:54" ht="12.6" customHeight="1" x14ac:dyDescent="0.25">
      <c r="A861" s="597" t="s">
        <v>547</v>
      </c>
      <c r="B861" s="598"/>
      <c r="C861" s="598"/>
      <c r="D861" s="598"/>
      <c r="E861" s="598"/>
      <c r="F861" s="598"/>
      <c r="G861" s="598"/>
      <c r="H861" s="598"/>
      <c r="I861" s="598"/>
      <c r="J861" s="598"/>
      <c r="K861" s="598"/>
      <c r="L861" s="598"/>
      <c r="M861" s="598"/>
      <c r="N861" s="598"/>
      <c r="O861" s="598"/>
      <c r="P861" s="598"/>
      <c r="Q861" s="598"/>
      <c r="R861" s="598"/>
      <c r="S861" s="599"/>
      <c r="T861" s="854"/>
      <c r="U861" s="854"/>
      <c r="V861" s="854"/>
      <c r="W861" s="854"/>
      <c r="X861" s="854"/>
      <c r="Y861" s="854"/>
      <c r="Z861" s="854"/>
      <c r="AA861" s="854"/>
      <c r="AB861" s="854"/>
      <c r="AC861" s="854"/>
      <c r="AD861" s="854"/>
      <c r="AE861" s="854"/>
      <c r="AF861" s="854"/>
      <c r="AG861" s="793"/>
      <c r="AH861" s="794"/>
      <c r="AI861" s="794"/>
      <c r="AJ861" s="794"/>
      <c r="AK861" s="794"/>
      <c r="AL861" s="794"/>
      <c r="AM861" s="794"/>
      <c r="AN861" s="794"/>
      <c r="AO861" s="794"/>
      <c r="AP861" s="794"/>
      <c r="AQ861" s="794"/>
      <c r="AR861" s="794"/>
      <c r="AS861" s="794"/>
      <c r="AT861" s="794"/>
      <c r="AU861" s="794"/>
      <c r="AV861" s="794"/>
      <c r="AW861" s="794"/>
      <c r="AX861" s="794"/>
      <c r="AY861" s="794"/>
      <c r="AZ861" s="794"/>
      <c r="BA861" s="794"/>
      <c r="BB861" s="795"/>
    </row>
    <row r="862" spans="1:54" ht="12.6" customHeight="1" x14ac:dyDescent="0.25">
      <c r="A862" s="597" t="s">
        <v>548</v>
      </c>
      <c r="B862" s="598"/>
      <c r="C862" s="598"/>
      <c r="D862" s="598"/>
      <c r="E862" s="598"/>
      <c r="F862" s="598"/>
      <c r="G862" s="598"/>
      <c r="H862" s="598"/>
      <c r="I862" s="598"/>
      <c r="J862" s="598"/>
      <c r="K862" s="598"/>
      <c r="L862" s="598"/>
      <c r="M862" s="598"/>
      <c r="N862" s="598"/>
      <c r="O862" s="598"/>
      <c r="P862" s="598"/>
      <c r="Q862" s="598"/>
      <c r="R862" s="598"/>
      <c r="S862" s="599"/>
      <c r="T862" s="854">
        <v>4451</v>
      </c>
      <c r="U862" s="854"/>
      <c r="V862" s="854"/>
      <c r="W862" s="854"/>
      <c r="X862" s="854"/>
      <c r="Y862" s="854"/>
      <c r="Z862" s="854"/>
      <c r="AA862" s="854"/>
      <c r="AB862" s="854"/>
      <c r="AC862" s="854"/>
      <c r="AD862" s="854"/>
      <c r="AE862" s="854"/>
      <c r="AF862" s="854"/>
      <c r="AG862" s="793">
        <v>4488</v>
      </c>
      <c r="AH862" s="794"/>
      <c r="AI862" s="794"/>
      <c r="AJ862" s="794"/>
      <c r="AK862" s="794"/>
      <c r="AL862" s="794"/>
      <c r="AM862" s="794"/>
      <c r="AN862" s="794"/>
      <c r="AO862" s="794"/>
      <c r="AP862" s="794"/>
      <c r="AQ862" s="794"/>
      <c r="AR862" s="794"/>
      <c r="AS862" s="794"/>
      <c r="AT862" s="794"/>
      <c r="AU862" s="794"/>
      <c r="AV862" s="794"/>
      <c r="AW862" s="794"/>
      <c r="AX862" s="794"/>
      <c r="AY862" s="794"/>
      <c r="AZ862" s="794"/>
      <c r="BA862" s="794"/>
      <c r="BB862" s="795"/>
    </row>
    <row r="863" spans="1:54" ht="12.6" customHeight="1" x14ac:dyDescent="0.25">
      <c r="A863" s="597" t="s">
        <v>549</v>
      </c>
      <c r="B863" s="598"/>
      <c r="C863" s="598"/>
      <c r="D863" s="598"/>
      <c r="E863" s="598"/>
      <c r="F863" s="598"/>
      <c r="G863" s="598"/>
      <c r="H863" s="598"/>
      <c r="I863" s="598"/>
      <c r="J863" s="598"/>
      <c r="K863" s="598"/>
      <c r="L863" s="598"/>
      <c r="M863" s="598"/>
      <c r="N863" s="598"/>
      <c r="O863" s="598"/>
      <c r="P863" s="598"/>
      <c r="Q863" s="598"/>
      <c r="R863" s="598"/>
      <c r="S863" s="599"/>
      <c r="T863" s="854">
        <v>6577</v>
      </c>
      <c r="U863" s="854"/>
      <c r="V863" s="854"/>
      <c r="W863" s="854"/>
      <c r="X863" s="854"/>
      <c r="Y863" s="854"/>
      <c r="Z863" s="854"/>
      <c r="AA863" s="854"/>
      <c r="AB863" s="854"/>
      <c r="AC863" s="854"/>
      <c r="AD863" s="854"/>
      <c r="AE863" s="854"/>
      <c r="AF863" s="854"/>
      <c r="AG863" s="793">
        <v>1631</v>
      </c>
      <c r="AH863" s="794"/>
      <c r="AI863" s="794"/>
      <c r="AJ863" s="794"/>
      <c r="AK863" s="794"/>
      <c r="AL863" s="794"/>
      <c r="AM863" s="794"/>
      <c r="AN863" s="794"/>
      <c r="AO863" s="794"/>
      <c r="AP863" s="794"/>
      <c r="AQ863" s="794"/>
      <c r="AR863" s="794"/>
      <c r="AS863" s="794"/>
      <c r="AT863" s="794"/>
      <c r="AU863" s="794"/>
      <c r="AV863" s="794"/>
      <c r="AW863" s="794"/>
      <c r="AX863" s="794"/>
      <c r="AY863" s="794"/>
      <c r="AZ863" s="794"/>
      <c r="BA863" s="794"/>
      <c r="BB863" s="795"/>
    </row>
    <row r="864" spans="1:54" ht="12.6" customHeight="1" x14ac:dyDescent="0.25">
      <c r="A864" s="597" t="s">
        <v>550</v>
      </c>
      <c r="B864" s="598"/>
      <c r="C864" s="598"/>
      <c r="D864" s="598"/>
      <c r="E864" s="598"/>
      <c r="F864" s="598"/>
      <c r="G864" s="598"/>
      <c r="H864" s="598"/>
      <c r="I864" s="598"/>
      <c r="J864" s="598"/>
      <c r="K864" s="598"/>
      <c r="L864" s="598"/>
      <c r="M864" s="598"/>
      <c r="N864" s="598"/>
      <c r="O864" s="598"/>
      <c r="P864" s="598"/>
      <c r="Q864" s="598"/>
      <c r="R864" s="598"/>
      <c r="S864" s="599"/>
      <c r="T864" s="854">
        <f>SUM('HL KNIHA VYPOC'!G248)*-1</f>
        <v>3127.42</v>
      </c>
      <c r="U864" s="854"/>
      <c r="V864" s="854"/>
      <c r="W864" s="854"/>
      <c r="X864" s="854"/>
      <c r="Y864" s="854"/>
      <c r="Z864" s="854"/>
      <c r="AA864" s="854"/>
      <c r="AB864" s="854"/>
      <c r="AC864" s="854"/>
      <c r="AD864" s="854"/>
      <c r="AE864" s="854"/>
      <c r="AF864" s="854"/>
      <c r="AG864" s="793">
        <f>SUM('HL KNIHA VYPOC'!K248)*-1</f>
        <v>5253.1</v>
      </c>
      <c r="AH864" s="794"/>
      <c r="AI864" s="794"/>
      <c r="AJ864" s="794"/>
      <c r="AK864" s="794"/>
      <c r="AL864" s="794"/>
      <c r="AM864" s="794"/>
      <c r="AN864" s="794"/>
      <c r="AO864" s="794"/>
      <c r="AP864" s="794"/>
      <c r="AQ864" s="794"/>
      <c r="AR864" s="794"/>
      <c r="AS864" s="794"/>
      <c r="AT864" s="794"/>
      <c r="AU864" s="794"/>
      <c r="AV864" s="794"/>
      <c r="AW864" s="794"/>
      <c r="AX864" s="794"/>
      <c r="AY864" s="794"/>
      <c r="AZ864" s="794"/>
      <c r="BA864" s="794"/>
      <c r="BB864" s="795"/>
    </row>
    <row r="865" spans="1:54" ht="12.6" customHeight="1" x14ac:dyDescent="0.25">
      <c r="A865" s="449" t="s">
        <v>1624</v>
      </c>
    </row>
    <row r="866" spans="1:54" ht="15" customHeight="1" x14ac:dyDescent="0.25">
      <c r="A866" s="803"/>
      <c r="B866" s="804"/>
      <c r="C866" s="804"/>
      <c r="D866" s="804"/>
      <c r="E866" s="804"/>
      <c r="F866" s="804"/>
      <c r="G866" s="804"/>
      <c r="H866" s="804"/>
      <c r="I866" s="804"/>
      <c r="J866" s="804"/>
      <c r="K866" s="804"/>
      <c r="L866" s="804"/>
      <c r="M866" s="804"/>
      <c r="N866" s="804"/>
      <c r="O866" s="804"/>
      <c r="P866" s="804"/>
      <c r="Q866" s="804"/>
      <c r="R866" s="804"/>
      <c r="S866" s="804"/>
      <c r="T866" s="804"/>
      <c r="U866" s="804"/>
      <c r="V866" s="804"/>
      <c r="W866" s="804"/>
      <c r="X866" s="804"/>
      <c r="Y866" s="804"/>
      <c r="Z866" s="804"/>
      <c r="AA866" s="804"/>
      <c r="AB866" s="804"/>
      <c r="AC866" s="804"/>
      <c r="AD866" s="804"/>
      <c r="AE866" s="804"/>
      <c r="AF866" s="804"/>
      <c r="AG866" s="804"/>
      <c r="AH866" s="804"/>
      <c r="AI866" s="804"/>
      <c r="AJ866" s="804"/>
      <c r="AK866" s="804"/>
      <c r="AL866" s="804"/>
      <c r="AM866" s="804"/>
      <c r="AN866" s="804"/>
      <c r="AO866" s="804"/>
      <c r="AP866" s="804"/>
      <c r="AQ866" s="804"/>
      <c r="AR866" s="804"/>
      <c r="AS866" s="804"/>
      <c r="AT866" s="804"/>
      <c r="AU866" s="804"/>
      <c r="AV866" s="804"/>
      <c r="AW866" s="804"/>
      <c r="AX866" s="804"/>
      <c r="AY866" s="804"/>
      <c r="AZ866" s="804"/>
      <c r="BA866" s="804"/>
      <c r="BB866" s="805"/>
    </row>
    <row r="867" spans="1:54" ht="15" customHeight="1" x14ac:dyDescent="0.25">
      <c r="A867" s="806"/>
      <c r="B867" s="807"/>
      <c r="C867" s="807"/>
      <c r="D867" s="807"/>
      <c r="E867" s="807"/>
      <c r="F867" s="807"/>
      <c r="G867" s="807"/>
      <c r="H867" s="807"/>
      <c r="I867" s="807"/>
      <c r="J867" s="807"/>
      <c r="K867" s="807"/>
      <c r="L867" s="807"/>
      <c r="M867" s="807"/>
      <c r="N867" s="807"/>
      <c r="O867" s="807"/>
      <c r="P867" s="807"/>
      <c r="Q867" s="807"/>
      <c r="R867" s="807"/>
      <c r="S867" s="807"/>
      <c r="T867" s="807"/>
      <c r="U867" s="807"/>
      <c r="V867" s="807"/>
      <c r="W867" s="807"/>
      <c r="X867" s="807"/>
      <c r="Y867" s="807"/>
      <c r="Z867" s="807"/>
      <c r="AA867" s="807"/>
      <c r="AB867" s="807"/>
      <c r="AC867" s="807"/>
      <c r="AD867" s="807"/>
      <c r="AE867" s="807"/>
      <c r="AF867" s="807"/>
      <c r="AG867" s="807"/>
      <c r="AH867" s="807"/>
      <c r="AI867" s="807"/>
      <c r="AJ867" s="807"/>
      <c r="AK867" s="807"/>
      <c r="AL867" s="807"/>
      <c r="AM867" s="807"/>
      <c r="AN867" s="807"/>
      <c r="AO867" s="807"/>
      <c r="AP867" s="807"/>
      <c r="AQ867" s="807"/>
      <c r="AR867" s="807"/>
      <c r="AS867" s="807"/>
      <c r="AT867" s="807"/>
      <c r="AU867" s="807"/>
      <c r="AV867" s="807"/>
      <c r="AW867" s="807"/>
      <c r="AX867" s="807"/>
      <c r="AY867" s="807"/>
      <c r="AZ867" s="807"/>
      <c r="BA867" s="807"/>
      <c r="BB867" s="808"/>
    </row>
    <row r="868" spans="1:54" ht="12.6" customHeight="1" x14ac:dyDescent="0.25">
      <c r="A868" s="623" t="s">
        <v>1623</v>
      </c>
    </row>
    <row r="869" spans="1:54" ht="12.6" customHeight="1" x14ac:dyDescent="0.25">
      <c r="A869" s="790" t="s">
        <v>1622</v>
      </c>
      <c r="B869" s="791"/>
      <c r="C869" s="791"/>
      <c r="D869" s="791"/>
      <c r="E869" s="791"/>
      <c r="F869" s="791"/>
      <c r="G869" s="791"/>
      <c r="H869" s="791"/>
      <c r="I869" s="791"/>
      <c r="J869" s="791"/>
      <c r="K869" s="791"/>
      <c r="L869" s="792"/>
      <c r="M869" s="975" t="s">
        <v>1621</v>
      </c>
      <c r="N869" s="975"/>
      <c r="O869" s="975"/>
      <c r="P869" s="975"/>
      <c r="Q869" s="975"/>
      <c r="R869" s="975"/>
      <c r="S869" s="975"/>
      <c r="T869" s="975"/>
      <c r="U869" s="967" t="s">
        <v>551</v>
      </c>
      <c r="V869" s="967"/>
      <c r="W869" s="967"/>
      <c r="X869" s="967"/>
      <c r="Y869" s="967"/>
      <c r="Z869" s="967"/>
      <c r="AA869" s="967"/>
      <c r="AB869" s="969" t="s">
        <v>552</v>
      </c>
      <c r="AC869" s="969"/>
      <c r="AD869" s="969"/>
      <c r="AE869" s="969"/>
      <c r="AF869" s="969"/>
      <c r="AG869" s="969"/>
      <c r="AH869" s="969"/>
      <c r="AI869" s="969" t="s">
        <v>553</v>
      </c>
      <c r="AJ869" s="969"/>
      <c r="AK869" s="969"/>
      <c r="AL869" s="969"/>
      <c r="AM869" s="969"/>
      <c r="AN869" s="969"/>
      <c r="AO869" s="969"/>
      <c r="AP869" s="1035" t="s">
        <v>517</v>
      </c>
      <c r="AQ869" s="1036"/>
      <c r="AR869" s="1036"/>
      <c r="AS869" s="1036"/>
      <c r="AT869" s="1036"/>
      <c r="AU869" s="1036"/>
      <c r="AV869" s="1036"/>
      <c r="AW869" s="1036"/>
      <c r="AX869" s="1036"/>
      <c r="AY869" s="1036"/>
      <c r="AZ869" s="1036"/>
      <c r="BA869" s="1036"/>
      <c r="BB869" s="1066"/>
    </row>
    <row r="870" spans="1:54" ht="12.6" customHeight="1" x14ac:dyDescent="0.25">
      <c r="A870" s="784" t="s">
        <v>1620</v>
      </c>
      <c r="B870" s="785"/>
      <c r="C870" s="785"/>
      <c r="D870" s="785"/>
      <c r="E870" s="785"/>
      <c r="F870" s="785"/>
      <c r="G870" s="785"/>
      <c r="H870" s="785"/>
      <c r="I870" s="785"/>
      <c r="J870" s="785"/>
      <c r="K870" s="785"/>
      <c r="L870" s="786"/>
      <c r="M870" s="954" t="s">
        <v>1619</v>
      </c>
      <c r="N870" s="954"/>
      <c r="O870" s="954"/>
      <c r="P870" s="954"/>
      <c r="Q870" s="954"/>
      <c r="R870" s="954"/>
      <c r="S870" s="954"/>
      <c r="T870" s="954"/>
      <c r="U870" s="968"/>
      <c r="V870" s="968"/>
      <c r="W870" s="968"/>
      <c r="X870" s="968"/>
      <c r="Y870" s="968"/>
      <c r="Z870" s="968"/>
      <c r="AA870" s="968"/>
      <c r="AB870" s="970"/>
      <c r="AC870" s="970"/>
      <c r="AD870" s="970"/>
      <c r="AE870" s="970"/>
      <c r="AF870" s="970"/>
      <c r="AG870" s="970"/>
      <c r="AH870" s="970"/>
      <c r="AI870" s="970"/>
      <c r="AJ870" s="970"/>
      <c r="AK870" s="970"/>
      <c r="AL870" s="970"/>
      <c r="AM870" s="970"/>
      <c r="AN870" s="970"/>
      <c r="AO870" s="970"/>
      <c r="AP870" s="1037"/>
      <c r="AQ870" s="1038"/>
      <c r="AR870" s="1038"/>
      <c r="AS870" s="1038"/>
      <c r="AT870" s="1038"/>
      <c r="AU870" s="1038"/>
      <c r="AV870" s="1038"/>
      <c r="AW870" s="1038"/>
      <c r="AX870" s="1038"/>
      <c r="AY870" s="1038"/>
      <c r="AZ870" s="1038"/>
      <c r="BA870" s="1038"/>
      <c r="BB870" s="1067"/>
    </row>
    <row r="871" spans="1:54" ht="12.6" customHeight="1" x14ac:dyDescent="0.25">
      <c r="A871" s="858"/>
      <c r="B871" s="858"/>
      <c r="C871" s="858"/>
      <c r="D871" s="858"/>
      <c r="E871" s="858"/>
      <c r="F871" s="858"/>
      <c r="G871" s="858"/>
      <c r="H871" s="858"/>
      <c r="I871" s="858"/>
      <c r="J871" s="858"/>
      <c r="K871" s="858"/>
      <c r="L871" s="858"/>
      <c r="M871" s="801"/>
      <c r="N871" s="859"/>
      <c r="O871" s="859"/>
      <c r="P871" s="859"/>
      <c r="Q871" s="859"/>
      <c r="R871" s="859"/>
      <c r="S871" s="859"/>
      <c r="T871" s="859"/>
      <c r="U871" s="859"/>
      <c r="V871" s="859"/>
      <c r="W871" s="859"/>
      <c r="X871" s="859"/>
      <c r="Y871" s="859"/>
      <c r="Z871" s="859"/>
      <c r="AA871" s="859"/>
      <c r="AB871" s="859"/>
      <c r="AC871" s="859"/>
      <c r="AD871" s="859"/>
      <c r="AE871" s="859"/>
      <c r="AF871" s="859"/>
      <c r="AG871" s="859"/>
      <c r="AH871" s="859"/>
      <c r="AI871" s="859"/>
      <c r="AJ871" s="859"/>
      <c r="AK871" s="859"/>
      <c r="AL871" s="859"/>
      <c r="AM871" s="859"/>
      <c r="AN871" s="859"/>
      <c r="AO871" s="859"/>
      <c r="AP871" s="894"/>
      <c r="AQ871" s="895"/>
      <c r="AR871" s="895"/>
      <c r="AS871" s="895"/>
      <c r="AT871" s="895"/>
      <c r="AU871" s="895"/>
      <c r="AV871" s="895"/>
      <c r="AW871" s="895"/>
      <c r="AX871" s="895"/>
      <c r="AY871" s="895"/>
      <c r="AZ871" s="895"/>
      <c r="BA871" s="895"/>
      <c r="BB871" s="896"/>
    </row>
    <row r="872" spans="1:54" ht="12.6" customHeight="1" x14ac:dyDescent="0.25">
      <c r="A872" s="858"/>
      <c r="B872" s="858"/>
      <c r="C872" s="858"/>
      <c r="D872" s="858"/>
      <c r="E872" s="858"/>
      <c r="F872" s="858"/>
      <c r="G872" s="858"/>
      <c r="H872" s="858"/>
      <c r="I872" s="858"/>
      <c r="J872" s="858"/>
      <c r="K872" s="858"/>
      <c r="L872" s="858"/>
      <c r="M872" s="801"/>
      <c r="N872" s="859"/>
      <c r="O872" s="859"/>
      <c r="P872" s="859"/>
      <c r="Q872" s="859"/>
      <c r="R872" s="859"/>
      <c r="S872" s="859"/>
      <c r="T872" s="859"/>
      <c r="U872" s="859"/>
      <c r="V872" s="859"/>
      <c r="W872" s="859"/>
      <c r="X872" s="859"/>
      <c r="Y872" s="859"/>
      <c r="Z872" s="859"/>
      <c r="AA872" s="859"/>
      <c r="AB872" s="859"/>
      <c r="AC872" s="859"/>
      <c r="AD872" s="859"/>
      <c r="AE872" s="859"/>
      <c r="AF872" s="859"/>
      <c r="AG872" s="859"/>
      <c r="AH872" s="859"/>
      <c r="AI872" s="859"/>
      <c r="AJ872" s="859"/>
      <c r="AK872" s="859"/>
      <c r="AL872" s="859"/>
      <c r="AM872" s="859"/>
      <c r="AN872" s="859"/>
      <c r="AO872" s="859"/>
      <c r="AP872" s="894"/>
      <c r="AQ872" s="895"/>
      <c r="AR872" s="895"/>
      <c r="AS872" s="895"/>
      <c r="AT872" s="895"/>
      <c r="AU872" s="895"/>
      <c r="AV872" s="895"/>
      <c r="AW872" s="895"/>
      <c r="AX872" s="895"/>
      <c r="AY872" s="895"/>
      <c r="AZ872" s="895"/>
      <c r="BA872" s="895"/>
      <c r="BB872" s="896"/>
    </row>
    <row r="873" spans="1:54" ht="12.6" customHeight="1" x14ac:dyDescent="0.25">
      <c r="A873" s="858"/>
      <c r="B873" s="858"/>
      <c r="C873" s="858"/>
      <c r="D873" s="858"/>
      <c r="E873" s="858"/>
      <c r="F873" s="858"/>
      <c r="G873" s="858"/>
      <c r="H873" s="858"/>
      <c r="I873" s="858"/>
      <c r="J873" s="858"/>
      <c r="K873" s="858"/>
      <c r="L873" s="858"/>
      <c r="M873" s="801"/>
      <c r="N873" s="859"/>
      <c r="O873" s="859"/>
      <c r="P873" s="859"/>
      <c r="Q873" s="859"/>
      <c r="R873" s="859"/>
      <c r="S873" s="859"/>
      <c r="T873" s="859"/>
      <c r="U873" s="859"/>
      <c r="V873" s="859"/>
      <c r="W873" s="859"/>
      <c r="X873" s="859"/>
      <c r="Y873" s="859"/>
      <c r="Z873" s="859"/>
      <c r="AA873" s="859"/>
      <c r="AB873" s="859"/>
      <c r="AC873" s="859"/>
      <c r="AD873" s="859"/>
      <c r="AE873" s="859"/>
      <c r="AF873" s="859"/>
      <c r="AG873" s="859"/>
      <c r="AH873" s="859"/>
      <c r="AI873" s="859"/>
      <c r="AJ873" s="859"/>
      <c r="AK873" s="859"/>
      <c r="AL873" s="859"/>
      <c r="AM873" s="859"/>
      <c r="AN873" s="859"/>
      <c r="AO873" s="859"/>
      <c r="AP873" s="894"/>
      <c r="AQ873" s="895"/>
      <c r="AR873" s="895"/>
      <c r="AS873" s="895"/>
      <c r="AT873" s="895"/>
      <c r="AU873" s="895"/>
      <c r="AV873" s="895"/>
      <c r="AW873" s="895"/>
      <c r="AX873" s="895"/>
      <c r="AY873" s="895"/>
      <c r="AZ873" s="895"/>
      <c r="BA873" s="895"/>
      <c r="BB873" s="896"/>
    </row>
    <row r="874" spans="1:54" ht="12.6" customHeight="1" x14ac:dyDescent="0.25">
      <c r="A874" s="858"/>
      <c r="B874" s="858"/>
      <c r="C874" s="858"/>
      <c r="D874" s="858"/>
      <c r="E874" s="858"/>
      <c r="F874" s="858"/>
      <c r="G874" s="858"/>
      <c r="H874" s="858"/>
      <c r="I874" s="858"/>
      <c r="J874" s="858"/>
      <c r="K874" s="858"/>
      <c r="L874" s="858"/>
      <c r="M874" s="801"/>
      <c r="N874" s="859"/>
      <c r="O874" s="859"/>
      <c r="P874" s="859"/>
      <c r="Q874" s="859"/>
      <c r="R874" s="859"/>
      <c r="S874" s="859"/>
      <c r="T874" s="859"/>
      <c r="U874" s="859"/>
      <c r="V874" s="859"/>
      <c r="W874" s="859"/>
      <c r="X874" s="859"/>
      <c r="Y874" s="859"/>
      <c r="Z874" s="859"/>
      <c r="AA874" s="859"/>
      <c r="AB874" s="859"/>
      <c r="AC874" s="859"/>
      <c r="AD874" s="859"/>
      <c r="AE874" s="859"/>
      <c r="AF874" s="859"/>
      <c r="AG874" s="859"/>
      <c r="AH874" s="859"/>
      <c r="AI874" s="859"/>
      <c r="AJ874" s="859"/>
      <c r="AK874" s="859"/>
      <c r="AL874" s="859"/>
      <c r="AM874" s="859"/>
      <c r="AN874" s="859"/>
      <c r="AO874" s="859"/>
      <c r="AP874" s="894"/>
      <c r="AQ874" s="895"/>
      <c r="AR874" s="895"/>
      <c r="AS874" s="895"/>
      <c r="AT874" s="895"/>
      <c r="AU874" s="895"/>
      <c r="AV874" s="895"/>
      <c r="AW874" s="895"/>
      <c r="AX874" s="895"/>
      <c r="AY874" s="895"/>
      <c r="AZ874" s="895"/>
      <c r="BA874" s="895"/>
      <c r="BB874" s="896"/>
    </row>
    <row r="875" spans="1:54" ht="12.6" customHeight="1" x14ac:dyDescent="0.25">
      <c r="A875" s="623" t="s">
        <v>1618</v>
      </c>
    </row>
    <row r="876" spans="1:54" ht="15" customHeight="1" x14ac:dyDescent="0.25">
      <c r="A876" s="803" t="s">
        <v>3619</v>
      </c>
      <c r="B876" s="804"/>
      <c r="C876" s="804"/>
      <c r="D876" s="804"/>
      <c r="E876" s="804"/>
      <c r="F876" s="804"/>
      <c r="G876" s="804"/>
      <c r="H876" s="804"/>
      <c r="I876" s="804"/>
      <c r="J876" s="804"/>
      <c r="K876" s="804"/>
      <c r="L876" s="804"/>
      <c r="M876" s="804"/>
      <c r="N876" s="804"/>
      <c r="O876" s="804"/>
      <c r="P876" s="804"/>
      <c r="Q876" s="804"/>
      <c r="R876" s="804"/>
      <c r="S876" s="804"/>
      <c r="T876" s="804"/>
      <c r="U876" s="804"/>
      <c r="V876" s="804"/>
      <c r="W876" s="804"/>
      <c r="X876" s="804"/>
      <c r="Y876" s="804"/>
      <c r="Z876" s="804"/>
      <c r="AA876" s="804"/>
      <c r="AB876" s="804"/>
      <c r="AC876" s="804"/>
      <c r="AD876" s="804"/>
      <c r="AE876" s="804"/>
      <c r="AF876" s="804"/>
      <c r="AG876" s="804"/>
      <c r="AH876" s="804"/>
      <c r="AI876" s="804"/>
      <c r="AJ876" s="804"/>
      <c r="AK876" s="804"/>
      <c r="AL876" s="804"/>
      <c r="AM876" s="804"/>
      <c r="AN876" s="804"/>
      <c r="AO876" s="804"/>
      <c r="AP876" s="804"/>
      <c r="AQ876" s="804"/>
      <c r="AR876" s="804"/>
      <c r="AS876" s="804"/>
      <c r="AT876" s="804"/>
      <c r="AU876" s="804"/>
      <c r="AV876" s="804"/>
      <c r="AW876" s="804"/>
      <c r="AX876" s="804"/>
      <c r="AY876" s="804"/>
      <c r="AZ876" s="804"/>
      <c r="BA876" s="804"/>
      <c r="BB876" s="805"/>
    </row>
    <row r="877" spans="1:54" ht="15" customHeight="1" x14ac:dyDescent="0.25">
      <c r="A877" s="806"/>
      <c r="B877" s="807"/>
      <c r="C877" s="807"/>
      <c r="D877" s="807"/>
      <c r="E877" s="807"/>
      <c r="F877" s="807"/>
      <c r="G877" s="807"/>
      <c r="H877" s="807"/>
      <c r="I877" s="807"/>
      <c r="J877" s="807"/>
      <c r="K877" s="807"/>
      <c r="L877" s="807"/>
      <c r="M877" s="807"/>
      <c r="N877" s="807"/>
      <c r="O877" s="807"/>
      <c r="P877" s="807"/>
      <c r="Q877" s="807"/>
      <c r="R877" s="807"/>
      <c r="S877" s="807"/>
      <c r="T877" s="807"/>
      <c r="U877" s="807"/>
      <c r="V877" s="807"/>
      <c r="W877" s="807"/>
      <c r="X877" s="807"/>
      <c r="Y877" s="807"/>
      <c r="Z877" s="807"/>
      <c r="AA877" s="807"/>
      <c r="AB877" s="807"/>
      <c r="AC877" s="807"/>
      <c r="AD877" s="807"/>
      <c r="AE877" s="807"/>
      <c r="AF877" s="807"/>
      <c r="AG877" s="807"/>
      <c r="AH877" s="807"/>
      <c r="AI877" s="807"/>
      <c r="AJ877" s="807"/>
      <c r="AK877" s="807"/>
      <c r="AL877" s="807"/>
      <c r="AM877" s="807"/>
      <c r="AN877" s="807"/>
      <c r="AO877" s="807"/>
      <c r="AP877" s="807"/>
      <c r="AQ877" s="807"/>
      <c r="AR877" s="807"/>
      <c r="AS877" s="807"/>
      <c r="AT877" s="807"/>
      <c r="AU877" s="807"/>
      <c r="AV877" s="807"/>
      <c r="AW877" s="807"/>
      <c r="AX877" s="807"/>
      <c r="AY877" s="807"/>
      <c r="AZ877" s="807"/>
      <c r="BA877" s="807"/>
      <c r="BB877" s="808"/>
    </row>
    <row r="878" spans="1:54" s="593" customFormat="1" ht="13.5" hidden="1" customHeight="1" x14ac:dyDescent="0.25"/>
    <row r="879" spans="1:54" ht="12.6" customHeight="1" x14ac:dyDescent="0.25">
      <c r="A879" s="623" t="s">
        <v>1617</v>
      </c>
    </row>
    <row r="880" spans="1:54" ht="12.6" customHeight="1" x14ac:dyDescent="0.25">
      <c r="B880" s="623" t="s">
        <v>1616</v>
      </c>
    </row>
    <row r="881" spans="1:54" ht="12.6" customHeight="1" x14ac:dyDescent="0.25">
      <c r="A881" s="449" t="s">
        <v>475</v>
      </c>
    </row>
    <row r="882" spans="1:54" ht="12.6" customHeight="1" x14ac:dyDescent="0.25">
      <c r="A882" s="790"/>
      <c r="B882" s="791"/>
      <c r="C882" s="791"/>
      <c r="D882" s="791"/>
      <c r="E882" s="791"/>
      <c r="F882" s="791"/>
      <c r="G882" s="791"/>
      <c r="H882" s="791"/>
      <c r="I882" s="604"/>
      <c r="J882" s="665"/>
      <c r="K882" s="665"/>
      <c r="L882" s="665"/>
      <c r="M882" s="666"/>
      <c r="N882" s="664"/>
      <c r="O882" s="604"/>
      <c r="P882" s="665"/>
      <c r="Q882" s="666"/>
      <c r="R882" s="664"/>
      <c r="S882" s="665"/>
      <c r="T882" s="665"/>
      <c r="U882" s="665"/>
      <c r="V882" s="666"/>
      <c r="W882" s="790"/>
      <c r="X882" s="791"/>
      <c r="Y882" s="791"/>
      <c r="Z882" s="791"/>
      <c r="AA882" s="791"/>
      <c r="AB882" s="792"/>
      <c r="AC882" s="790"/>
      <c r="AD882" s="791"/>
      <c r="AE882" s="791"/>
      <c r="AF882" s="791"/>
      <c r="AG882" s="791"/>
      <c r="AH882" s="792"/>
      <c r="AI882" s="790" t="s">
        <v>482</v>
      </c>
      <c r="AJ882" s="791"/>
      <c r="AK882" s="791"/>
      <c r="AL882" s="791"/>
      <c r="AM882" s="791"/>
      <c r="AN882" s="791"/>
      <c r="AO882" s="791"/>
      <c r="AP882" s="792"/>
      <c r="AQ882" s="790" t="s">
        <v>1615</v>
      </c>
      <c r="AR882" s="791"/>
      <c r="AS882" s="791"/>
      <c r="AT882" s="791"/>
      <c r="AU882" s="791"/>
      <c r="AV882" s="791"/>
      <c r="AW882" s="791"/>
      <c r="AX882" s="791"/>
      <c r="AY882" s="791"/>
      <c r="AZ882" s="791"/>
      <c r="BA882" s="791"/>
      <c r="BB882" s="792"/>
    </row>
    <row r="883" spans="1:54" ht="12.6" customHeight="1" x14ac:dyDescent="0.25">
      <c r="A883" s="626"/>
      <c r="B883" s="627"/>
      <c r="C883" s="627"/>
      <c r="D883" s="627"/>
      <c r="E883" s="627"/>
      <c r="F883" s="627"/>
      <c r="G883" s="627"/>
      <c r="H883" s="627"/>
      <c r="I883" s="593"/>
      <c r="J883" s="596"/>
      <c r="K883" s="596"/>
      <c r="L883" s="596"/>
      <c r="M883" s="683"/>
      <c r="N883" s="595"/>
      <c r="O883" s="593"/>
      <c r="P883" s="596"/>
      <c r="Q883" s="683"/>
      <c r="R883" s="595"/>
      <c r="S883" s="596"/>
      <c r="T883" s="596"/>
      <c r="U883" s="596"/>
      <c r="V883" s="683"/>
      <c r="W883" s="787"/>
      <c r="X883" s="788"/>
      <c r="Y883" s="788"/>
      <c r="Z883" s="788"/>
      <c r="AA883" s="788"/>
      <c r="AB883" s="789"/>
      <c r="AC883" s="787" t="s">
        <v>1615</v>
      </c>
      <c r="AD883" s="788"/>
      <c r="AE883" s="788"/>
      <c r="AF883" s="788"/>
      <c r="AG883" s="788"/>
      <c r="AH883" s="789"/>
      <c r="AI883" s="787" t="s">
        <v>1614</v>
      </c>
      <c r="AJ883" s="788"/>
      <c r="AK883" s="788"/>
      <c r="AL883" s="788"/>
      <c r="AM883" s="788"/>
      <c r="AN883" s="788"/>
      <c r="AO883" s="788"/>
      <c r="AP883" s="789"/>
      <c r="AQ883" s="787" t="s">
        <v>1613</v>
      </c>
      <c r="AR883" s="788"/>
      <c r="AS883" s="788"/>
      <c r="AT883" s="788"/>
      <c r="AU883" s="788"/>
      <c r="AV883" s="788"/>
      <c r="AW883" s="788"/>
      <c r="AX883" s="788"/>
      <c r="AY883" s="788"/>
      <c r="AZ883" s="788"/>
      <c r="BA883" s="788"/>
      <c r="BB883" s="789"/>
    </row>
    <row r="884" spans="1:54" ht="12.6" customHeight="1" x14ac:dyDescent="0.25">
      <c r="A884" s="626"/>
      <c r="B884" s="627"/>
      <c r="C884" s="627"/>
      <c r="D884" s="627"/>
      <c r="E884" s="627"/>
      <c r="F884" s="627"/>
      <c r="G884" s="627"/>
      <c r="H884" s="627"/>
      <c r="I884" s="593"/>
      <c r="J884" s="596"/>
      <c r="K884" s="596"/>
      <c r="L884" s="596"/>
      <c r="M884" s="683"/>
      <c r="N884" s="595"/>
      <c r="O884" s="593"/>
      <c r="P884" s="596"/>
      <c r="Q884" s="683"/>
      <c r="R884" s="595"/>
      <c r="S884" s="596"/>
      <c r="T884" s="596"/>
      <c r="U884" s="596"/>
      <c r="V884" s="683"/>
      <c r="W884" s="787"/>
      <c r="X884" s="788"/>
      <c r="Y884" s="788"/>
      <c r="Z884" s="788"/>
      <c r="AA884" s="788"/>
      <c r="AB884" s="789"/>
      <c r="AC884" s="787" t="s">
        <v>1613</v>
      </c>
      <c r="AD884" s="788"/>
      <c r="AE884" s="788"/>
      <c r="AF884" s="788"/>
      <c r="AG884" s="788"/>
      <c r="AH884" s="789"/>
      <c r="AI884" s="787" t="s">
        <v>1612</v>
      </c>
      <c r="AJ884" s="788"/>
      <c r="AK884" s="788"/>
      <c r="AL884" s="788"/>
      <c r="AM884" s="788"/>
      <c r="AN884" s="788"/>
      <c r="AO884" s="788"/>
      <c r="AP884" s="789"/>
      <c r="AQ884" s="787" t="s">
        <v>1611</v>
      </c>
      <c r="AR884" s="788"/>
      <c r="AS884" s="788"/>
      <c r="AT884" s="788"/>
      <c r="AU884" s="788"/>
      <c r="AV884" s="788"/>
      <c r="AW884" s="788"/>
      <c r="AX884" s="788"/>
      <c r="AY884" s="788"/>
      <c r="AZ884" s="788"/>
      <c r="BA884" s="788"/>
      <c r="BB884" s="789"/>
    </row>
    <row r="885" spans="1:54" ht="12.6" customHeight="1" x14ac:dyDescent="0.25">
      <c r="A885" s="787" t="s">
        <v>469</v>
      </c>
      <c r="B885" s="788"/>
      <c r="C885" s="788"/>
      <c r="D885" s="788"/>
      <c r="E885" s="788"/>
      <c r="F885" s="788"/>
      <c r="G885" s="788"/>
      <c r="H885" s="788"/>
      <c r="I885" s="788"/>
      <c r="J885" s="788"/>
      <c r="K885" s="788"/>
      <c r="L885" s="788"/>
      <c r="M885" s="789"/>
      <c r="N885" s="787" t="s">
        <v>554</v>
      </c>
      <c r="O885" s="788"/>
      <c r="P885" s="788"/>
      <c r="Q885" s="789"/>
      <c r="R885" s="787" t="s">
        <v>553</v>
      </c>
      <c r="S885" s="788"/>
      <c r="T885" s="788"/>
      <c r="U885" s="788"/>
      <c r="V885" s="789"/>
      <c r="W885" s="787" t="s">
        <v>1610</v>
      </c>
      <c r="X885" s="788"/>
      <c r="Y885" s="788"/>
      <c r="Z885" s="788"/>
      <c r="AA885" s="788"/>
      <c r="AB885" s="789"/>
      <c r="AC885" s="787" t="s">
        <v>1609</v>
      </c>
      <c r="AD885" s="788"/>
      <c r="AE885" s="788"/>
      <c r="AF885" s="788"/>
      <c r="AG885" s="788"/>
      <c r="AH885" s="789"/>
      <c r="AI885" s="787" t="s">
        <v>1606</v>
      </c>
      <c r="AJ885" s="788"/>
      <c r="AK885" s="788"/>
      <c r="AL885" s="788"/>
      <c r="AM885" s="788"/>
      <c r="AN885" s="788"/>
      <c r="AO885" s="788"/>
      <c r="AP885" s="789"/>
      <c r="AQ885" s="787" t="s">
        <v>3576</v>
      </c>
      <c r="AR885" s="788"/>
      <c r="AS885" s="788"/>
      <c r="AT885" s="788"/>
      <c r="AU885" s="788"/>
      <c r="AV885" s="788"/>
      <c r="AW885" s="788"/>
      <c r="AX885" s="788"/>
      <c r="AY885" s="788"/>
      <c r="AZ885" s="788"/>
      <c r="BA885" s="788"/>
      <c r="BB885" s="789"/>
    </row>
    <row r="886" spans="1:54" ht="12.6" customHeight="1" x14ac:dyDescent="0.25">
      <c r="A886" s="659"/>
      <c r="B886" s="593"/>
      <c r="C886" s="593"/>
      <c r="D886" s="593"/>
      <c r="E886" s="593"/>
      <c r="F886" s="593"/>
      <c r="G886" s="593"/>
      <c r="H886" s="593"/>
      <c r="I886" s="593"/>
      <c r="J886" s="593"/>
      <c r="K886" s="593"/>
      <c r="L886" s="593"/>
      <c r="M886" s="628"/>
      <c r="N886" s="659"/>
      <c r="O886" s="593"/>
      <c r="P886" s="593"/>
      <c r="Q886" s="628"/>
      <c r="R886" s="787" t="s">
        <v>1608</v>
      </c>
      <c r="S886" s="788"/>
      <c r="T886" s="788"/>
      <c r="U886" s="788"/>
      <c r="V886" s="789"/>
      <c r="W886" s="787" t="s">
        <v>1607</v>
      </c>
      <c r="X886" s="788"/>
      <c r="Y886" s="788"/>
      <c r="Z886" s="788"/>
      <c r="AA886" s="788"/>
      <c r="AB886" s="789"/>
      <c r="AC886" s="787" t="s">
        <v>1606</v>
      </c>
      <c r="AD886" s="788"/>
      <c r="AE886" s="788"/>
      <c r="AF886" s="788"/>
      <c r="AG886" s="788"/>
      <c r="AH886" s="789"/>
      <c r="AI886" s="787" t="s">
        <v>1577</v>
      </c>
      <c r="AJ886" s="788"/>
      <c r="AK886" s="788"/>
      <c r="AL886" s="788"/>
      <c r="AM886" s="788"/>
      <c r="AN886" s="788"/>
      <c r="AO886" s="788"/>
      <c r="AP886" s="789"/>
      <c r="AQ886" s="787" t="s">
        <v>1605</v>
      </c>
      <c r="AR886" s="788"/>
      <c r="AS886" s="788"/>
      <c r="AT886" s="788"/>
      <c r="AU886" s="788"/>
      <c r="AV886" s="788"/>
      <c r="AW886" s="788"/>
      <c r="AX886" s="788"/>
      <c r="AY886" s="788"/>
      <c r="AZ886" s="788"/>
      <c r="BA886" s="788"/>
      <c r="BB886" s="789"/>
    </row>
    <row r="887" spans="1:54" ht="12.6" customHeight="1" x14ac:dyDescent="0.25">
      <c r="A887" s="659"/>
      <c r="B887" s="593"/>
      <c r="C887" s="593"/>
      <c r="D887" s="593"/>
      <c r="E887" s="593"/>
      <c r="F887" s="593"/>
      <c r="G887" s="593"/>
      <c r="H887" s="593"/>
      <c r="I887" s="593"/>
      <c r="J887" s="593"/>
      <c r="K887" s="593"/>
      <c r="L887" s="593"/>
      <c r="M887" s="628"/>
      <c r="N887" s="659"/>
      <c r="O887" s="593"/>
      <c r="P887" s="593"/>
      <c r="Q887" s="628"/>
      <c r="R887" s="787" t="s">
        <v>476</v>
      </c>
      <c r="S887" s="788"/>
      <c r="T887" s="788"/>
      <c r="U887" s="788"/>
      <c r="V887" s="789"/>
      <c r="W887" s="659"/>
      <c r="X887" s="593"/>
      <c r="Y887" s="593"/>
      <c r="Z887" s="593"/>
      <c r="AA887" s="593"/>
      <c r="AB887" s="628"/>
      <c r="AC887" s="787" t="s">
        <v>1577</v>
      </c>
      <c r="AD887" s="788"/>
      <c r="AE887" s="788"/>
      <c r="AF887" s="788"/>
      <c r="AG887" s="788"/>
      <c r="AH887" s="789"/>
      <c r="AI887" s="787" t="s">
        <v>1557</v>
      </c>
      <c r="AJ887" s="788"/>
      <c r="AK887" s="788"/>
      <c r="AL887" s="788"/>
      <c r="AM887" s="788"/>
      <c r="AN887" s="788"/>
      <c r="AO887" s="788"/>
      <c r="AP887" s="789"/>
      <c r="AQ887" s="787" t="s">
        <v>1604</v>
      </c>
      <c r="AR887" s="788"/>
      <c r="AS887" s="788"/>
      <c r="AT887" s="788"/>
      <c r="AU887" s="788"/>
      <c r="AV887" s="788"/>
      <c r="AW887" s="788"/>
      <c r="AX887" s="788"/>
      <c r="AY887" s="788"/>
      <c r="AZ887" s="788"/>
      <c r="BA887" s="788"/>
      <c r="BB887" s="789"/>
    </row>
    <row r="888" spans="1:54" ht="12.6" customHeight="1" x14ac:dyDescent="0.25">
      <c r="A888" s="659"/>
      <c r="B888" s="593"/>
      <c r="C888" s="593"/>
      <c r="D888" s="593"/>
      <c r="E888" s="593"/>
      <c r="F888" s="593"/>
      <c r="G888" s="593"/>
      <c r="H888" s="593"/>
      <c r="I888" s="593"/>
      <c r="J888" s="593"/>
      <c r="K888" s="593"/>
      <c r="L888" s="593"/>
      <c r="M888" s="628"/>
      <c r="N888" s="659"/>
      <c r="O888" s="593"/>
      <c r="P888" s="593"/>
      <c r="Q888" s="628"/>
      <c r="R888" s="659"/>
      <c r="S888" s="593"/>
      <c r="T888" s="593"/>
      <c r="U888" s="593"/>
      <c r="V888" s="628"/>
      <c r="W888" s="659"/>
      <c r="X888" s="593"/>
      <c r="Y888" s="593"/>
      <c r="Z888" s="593"/>
      <c r="AA888" s="593"/>
      <c r="AB888" s="628"/>
      <c r="AC888" s="787" t="s">
        <v>1557</v>
      </c>
      <c r="AD888" s="788"/>
      <c r="AE888" s="788"/>
      <c r="AF888" s="788"/>
      <c r="AG888" s="788"/>
      <c r="AH888" s="789"/>
      <c r="AI888" s="787"/>
      <c r="AJ888" s="788"/>
      <c r="AK888" s="788"/>
      <c r="AL888" s="788"/>
      <c r="AM888" s="788"/>
      <c r="AN888" s="788"/>
      <c r="AO888" s="788"/>
      <c r="AP888" s="789"/>
      <c r="AQ888" s="787" t="s">
        <v>1577</v>
      </c>
      <c r="AR888" s="788"/>
      <c r="AS888" s="788"/>
      <c r="AT888" s="788"/>
      <c r="AU888" s="788"/>
      <c r="AV888" s="788"/>
      <c r="AW888" s="788"/>
      <c r="AX888" s="788"/>
      <c r="AY888" s="788"/>
      <c r="AZ888" s="788"/>
      <c r="BA888" s="788"/>
      <c r="BB888" s="789"/>
    </row>
    <row r="889" spans="1:54" ht="12.6" customHeight="1" x14ac:dyDescent="0.25">
      <c r="A889" s="659"/>
      <c r="B889" s="593"/>
      <c r="C889" s="593"/>
      <c r="D889" s="593"/>
      <c r="E889" s="593"/>
      <c r="F889" s="593"/>
      <c r="G889" s="593"/>
      <c r="H889" s="593"/>
      <c r="I889" s="593"/>
      <c r="J889" s="593"/>
      <c r="K889" s="593"/>
      <c r="L889" s="593"/>
      <c r="M889" s="628"/>
      <c r="N889" s="659"/>
      <c r="O889" s="593"/>
      <c r="P889" s="593"/>
      <c r="Q889" s="628"/>
      <c r="R889" s="659"/>
      <c r="S889" s="593"/>
      <c r="T889" s="593"/>
      <c r="U889" s="593"/>
      <c r="V889" s="628"/>
      <c r="W889" s="659"/>
      <c r="X889" s="593"/>
      <c r="Y889" s="593"/>
      <c r="Z889" s="593"/>
      <c r="AA889" s="593"/>
      <c r="AB889" s="628"/>
      <c r="AC889" s="787"/>
      <c r="AD889" s="788"/>
      <c r="AE889" s="788"/>
      <c r="AF889" s="788"/>
      <c r="AG889" s="788"/>
      <c r="AH889" s="789"/>
      <c r="AI889" s="787"/>
      <c r="AJ889" s="788"/>
      <c r="AK889" s="788"/>
      <c r="AL889" s="788"/>
      <c r="AM889" s="788"/>
      <c r="AN889" s="788"/>
      <c r="AO889" s="788"/>
      <c r="AP889" s="789"/>
      <c r="AQ889" s="787" t="s">
        <v>1557</v>
      </c>
      <c r="AR889" s="788"/>
      <c r="AS889" s="788"/>
      <c r="AT889" s="788"/>
      <c r="AU889" s="788"/>
      <c r="AV889" s="788"/>
      <c r="AW889" s="788"/>
      <c r="AX889" s="788"/>
      <c r="AY889" s="788"/>
      <c r="AZ889" s="788"/>
      <c r="BA889" s="788"/>
      <c r="BB889" s="789"/>
    </row>
    <row r="890" spans="1:54" ht="12.6" customHeight="1" x14ac:dyDescent="0.25">
      <c r="A890" s="784" t="s">
        <v>800</v>
      </c>
      <c r="B890" s="785"/>
      <c r="C890" s="785"/>
      <c r="D890" s="785"/>
      <c r="E890" s="785"/>
      <c r="F890" s="785"/>
      <c r="G890" s="785"/>
      <c r="H890" s="785"/>
      <c r="I890" s="785"/>
      <c r="J890" s="785"/>
      <c r="K890" s="785"/>
      <c r="L890" s="785"/>
      <c r="M890" s="786"/>
      <c r="N890" s="784" t="s">
        <v>801</v>
      </c>
      <c r="O890" s="785"/>
      <c r="P890" s="785"/>
      <c r="Q890" s="786"/>
      <c r="R890" s="784" t="s">
        <v>802</v>
      </c>
      <c r="S890" s="785"/>
      <c r="T890" s="785"/>
      <c r="U890" s="785"/>
      <c r="V890" s="786"/>
      <c r="W890" s="784" t="s">
        <v>477</v>
      </c>
      <c r="X890" s="785"/>
      <c r="Y890" s="785"/>
      <c r="Z890" s="785"/>
      <c r="AA890" s="785"/>
      <c r="AB890" s="786"/>
      <c r="AC890" s="784" t="s">
        <v>478</v>
      </c>
      <c r="AD890" s="785"/>
      <c r="AE890" s="785"/>
      <c r="AF890" s="785"/>
      <c r="AG890" s="785"/>
      <c r="AH890" s="786"/>
      <c r="AI890" s="784" t="s">
        <v>481</v>
      </c>
      <c r="AJ890" s="785"/>
      <c r="AK890" s="785"/>
      <c r="AL890" s="785"/>
      <c r="AM890" s="785"/>
      <c r="AN890" s="785"/>
      <c r="AO890" s="785"/>
      <c r="AP890" s="786"/>
      <c r="AQ890" s="784" t="s">
        <v>1478</v>
      </c>
      <c r="AR890" s="785"/>
      <c r="AS890" s="785"/>
      <c r="AT890" s="785"/>
      <c r="AU890" s="785"/>
      <c r="AV890" s="785"/>
      <c r="AW890" s="785"/>
      <c r="AX890" s="785"/>
      <c r="AY890" s="785"/>
      <c r="AZ890" s="785"/>
      <c r="BA890" s="785"/>
      <c r="BB890" s="786"/>
    </row>
    <row r="891" spans="1:54" ht="12.6" customHeight="1" x14ac:dyDescent="0.25">
      <c r="A891" s="901" t="s">
        <v>555</v>
      </c>
      <c r="B891" s="901"/>
      <c r="C891" s="901"/>
      <c r="D891" s="901"/>
      <c r="E891" s="901"/>
      <c r="F891" s="901"/>
      <c r="G891" s="901"/>
      <c r="H891" s="901"/>
      <c r="I891" s="901"/>
      <c r="J891" s="901"/>
      <c r="K891" s="901"/>
      <c r="L891" s="901"/>
      <c r="M891" s="901"/>
      <c r="N891" s="802"/>
      <c r="O891" s="802"/>
      <c r="P891" s="802"/>
      <c r="Q891" s="802"/>
      <c r="R891" s="802"/>
      <c r="S891" s="802"/>
      <c r="T891" s="802"/>
      <c r="U891" s="802"/>
      <c r="V891" s="802"/>
      <c r="W891" s="802"/>
      <c r="X891" s="802"/>
      <c r="Y891" s="802"/>
      <c r="Z891" s="802"/>
      <c r="AA891" s="802"/>
      <c r="AB891" s="802"/>
      <c r="AC891" s="802"/>
      <c r="AD891" s="802"/>
      <c r="AE891" s="802"/>
      <c r="AF891" s="802"/>
      <c r="AG891" s="802"/>
      <c r="AH891" s="802"/>
      <c r="AI891" s="802"/>
      <c r="AJ891" s="802"/>
      <c r="AK891" s="802"/>
      <c r="AL891" s="802"/>
      <c r="AM891" s="802"/>
      <c r="AN891" s="802"/>
      <c r="AO891" s="802"/>
      <c r="AP891" s="802"/>
      <c r="AQ891" s="802"/>
      <c r="AR891" s="802"/>
      <c r="AS891" s="802"/>
      <c r="AT891" s="802"/>
      <c r="AU891" s="802"/>
      <c r="AV891" s="802"/>
      <c r="AW891" s="802"/>
      <c r="AX891" s="802"/>
      <c r="AY891" s="802"/>
      <c r="AZ891" s="802"/>
      <c r="BA891" s="802"/>
      <c r="BB891" s="802"/>
    </row>
    <row r="892" spans="1:54" ht="12.6" customHeight="1" x14ac:dyDescent="0.25">
      <c r="A892" s="869"/>
      <c r="B892" s="870"/>
      <c r="C892" s="870"/>
      <c r="D892" s="870"/>
      <c r="E892" s="870"/>
      <c r="F892" s="870"/>
      <c r="G892" s="870"/>
      <c r="H892" s="870"/>
      <c r="I892" s="870"/>
      <c r="J892" s="870"/>
      <c r="K892" s="870"/>
      <c r="L892" s="870"/>
      <c r="M892" s="871"/>
      <c r="N892" s="854"/>
      <c r="O892" s="854"/>
      <c r="P892" s="854"/>
      <c r="Q892" s="854"/>
      <c r="R892" s="854"/>
      <c r="S892" s="854"/>
      <c r="T892" s="854"/>
      <c r="U892" s="854"/>
      <c r="V892" s="854"/>
      <c r="W892" s="893"/>
      <c r="X892" s="893"/>
      <c r="Y892" s="893"/>
      <c r="Z892" s="893"/>
      <c r="AA892" s="893"/>
      <c r="AB892" s="893"/>
      <c r="AC892" s="854"/>
      <c r="AD892" s="854"/>
      <c r="AE892" s="854"/>
      <c r="AF892" s="854"/>
      <c r="AG892" s="854"/>
      <c r="AH892" s="854"/>
      <c r="AI892" s="854"/>
      <c r="AJ892" s="854"/>
      <c r="AK892" s="854"/>
      <c r="AL892" s="854"/>
      <c r="AM892" s="854"/>
      <c r="AN892" s="854"/>
      <c r="AO892" s="854"/>
      <c r="AP892" s="854"/>
      <c r="AQ892" s="793"/>
      <c r="AR892" s="794"/>
      <c r="AS892" s="794"/>
      <c r="AT892" s="794"/>
      <c r="AU892" s="794"/>
      <c r="AV892" s="794"/>
      <c r="AW892" s="794"/>
      <c r="AX892" s="794"/>
      <c r="AY892" s="794"/>
      <c r="AZ892" s="794"/>
      <c r="BA892" s="794"/>
      <c r="BB892" s="795"/>
    </row>
    <row r="893" spans="1:54" ht="12.6" customHeight="1" x14ac:dyDescent="0.25">
      <c r="A893" s="869"/>
      <c r="B893" s="870"/>
      <c r="C893" s="870"/>
      <c r="D893" s="870"/>
      <c r="E893" s="870"/>
      <c r="F893" s="870"/>
      <c r="G893" s="870"/>
      <c r="H893" s="870"/>
      <c r="I893" s="870"/>
      <c r="J893" s="870"/>
      <c r="K893" s="870"/>
      <c r="L893" s="870"/>
      <c r="M893" s="871"/>
      <c r="N893" s="854"/>
      <c r="O893" s="854"/>
      <c r="P893" s="854"/>
      <c r="Q893" s="854"/>
      <c r="R893" s="854"/>
      <c r="S893" s="854"/>
      <c r="T893" s="854"/>
      <c r="U893" s="854"/>
      <c r="V893" s="854"/>
      <c r="W893" s="893"/>
      <c r="X893" s="893"/>
      <c r="Y893" s="893"/>
      <c r="Z893" s="893"/>
      <c r="AA893" s="893"/>
      <c r="AB893" s="893"/>
      <c r="AC893" s="854"/>
      <c r="AD893" s="854"/>
      <c r="AE893" s="854"/>
      <c r="AF893" s="854"/>
      <c r="AG893" s="854"/>
      <c r="AH893" s="854"/>
      <c r="AI893" s="854"/>
      <c r="AJ893" s="854"/>
      <c r="AK893" s="854"/>
      <c r="AL893" s="854"/>
      <c r="AM893" s="854"/>
      <c r="AN893" s="854"/>
      <c r="AO893" s="854"/>
      <c r="AP893" s="854"/>
      <c r="AQ893" s="793"/>
      <c r="AR893" s="794"/>
      <c r="AS893" s="794"/>
      <c r="AT893" s="794"/>
      <c r="AU893" s="794"/>
      <c r="AV893" s="794"/>
      <c r="AW893" s="794"/>
      <c r="AX893" s="794"/>
      <c r="AY893" s="794"/>
      <c r="AZ893" s="794"/>
      <c r="BA893" s="794"/>
      <c r="BB893" s="795"/>
    </row>
    <row r="894" spans="1:54" ht="12.6" customHeight="1" x14ac:dyDescent="0.25">
      <c r="A894" s="869"/>
      <c r="B894" s="870"/>
      <c r="C894" s="870"/>
      <c r="D894" s="870"/>
      <c r="E894" s="870"/>
      <c r="F894" s="870"/>
      <c r="G894" s="870"/>
      <c r="H894" s="870"/>
      <c r="I894" s="870"/>
      <c r="J894" s="870"/>
      <c r="K894" s="870"/>
      <c r="L894" s="870"/>
      <c r="M894" s="871"/>
      <c r="N894" s="854"/>
      <c r="O894" s="854"/>
      <c r="P894" s="854"/>
      <c r="Q894" s="854"/>
      <c r="R894" s="854"/>
      <c r="S894" s="854"/>
      <c r="T894" s="854"/>
      <c r="U894" s="854"/>
      <c r="V894" s="854"/>
      <c r="W894" s="893"/>
      <c r="X894" s="893"/>
      <c r="Y894" s="893"/>
      <c r="Z894" s="893"/>
      <c r="AA894" s="893"/>
      <c r="AB894" s="893"/>
      <c r="AC894" s="854"/>
      <c r="AD894" s="854"/>
      <c r="AE894" s="854"/>
      <c r="AF894" s="854"/>
      <c r="AG894" s="854"/>
      <c r="AH894" s="854"/>
      <c r="AI894" s="854"/>
      <c r="AJ894" s="854"/>
      <c r="AK894" s="854"/>
      <c r="AL894" s="854"/>
      <c r="AM894" s="854"/>
      <c r="AN894" s="854"/>
      <c r="AO894" s="854"/>
      <c r="AP894" s="854"/>
      <c r="AQ894" s="793"/>
      <c r="AR894" s="794"/>
      <c r="AS894" s="794"/>
      <c r="AT894" s="794"/>
      <c r="AU894" s="794"/>
      <c r="AV894" s="794"/>
      <c r="AW894" s="794"/>
      <c r="AX894" s="794"/>
      <c r="AY894" s="794"/>
      <c r="AZ894" s="794"/>
      <c r="BA894" s="794"/>
      <c r="BB894" s="795"/>
    </row>
    <row r="895" spans="1:54" ht="12.6" customHeight="1" x14ac:dyDescent="0.25">
      <c r="A895" s="901" t="s">
        <v>1101</v>
      </c>
      <c r="B895" s="901"/>
      <c r="C895" s="901"/>
      <c r="D895" s="901"/>
      <c r="E895" s="901"/>
      <c r="F895" s="901"/>
      <c r="G895" s="901"/>
      <c r="H895" s="901"/>
      <c r="I895" s="901"/>
      <c r="J895" s="901"/>
      <c r="K895" s="901"/>
      <c r="L895" s="901"/>
      <c r="M895" s="901"/>
      <c r="N895" s="802"/>
      <c r="O895" s="802"/>
      <c r="P895" s="802"/>
      <c r="Q895" s="802"/>
      <c r="R895" s="802"/>
      <c r="S895" s="802"/>
      <c r="T895" s="802"/>
      <c r="U895" s="802"/>
      <c r="V895" s="802"/>
      <c r="W895" s="802"/>
      <c r="X895" s="802"/>
      <c r="Y895" s="802"/>
      <c r="Z895" s="802"/>
      <c r="AA895" s="802"/>
      <c r="AB895" s="802"/>
      <c r="AC895" s="802"/>
      <c r="AD895" s="802"/>
      <c r="AE895" s="802"/>
      <c r="AF895" s="802"/>
      <c r="AG895" s="802"/>
      <c r="AH895" s="802"/>
      <c r="AI895" s="802"/>
      <c r="AJ895" s="802"/>
      <c r="AK895" s="802"/>
      <c r="AL895" s="802"/>
      <c r="AM895" s="802"/>
      <c r="AN895" s="802"/>
      <c r="AO895" s="802"/>
      <c r="AP895" s="802"/>
      <c r="AQ895" s="802"/>
      <c r="AR895" s="802"/>
      <c r="AS895" s="802"/>
      <c r="AT895" s="802"/>
      <c r="AU895" s="802"/>
      <c r="AV895" s="802"/>
      <c r="AW895" s="802"/>
      <c r="AX895" s="802"/>
      <c r="AY895" s="802"/>
      <c r="AZ895" s="802"/>
      <c r="BA895" s="802"/>
      <c r="BB895" s="802"/>
    </row>
    <row r="896" spans="1:54" ht="12.6" customHeight="1" x14ac:dyDescent="0.25">
      <c r="A896" s="869"/>
      <c r="B896" s="870"/>
      <c r="C896" s="870"/>
      <c r="D896" s="870"/>
      <c r="E896" s="870"/>
      <c r="F896" s="870"/>
      <c r="G896" s="870"/>
      <c r="H896" s="870"/>
      <c r="I896" s="870"/>
      <c r="J896" s="870"/>
      <c r="K896" s="870"/>
      <c r="L896" s="870"/>
      <c r="M896" s="871"/>
      <c r="N896" s="854"/>
      <c r="O896" s="854"/>
      <c r="P896" s="854"/>
      <c r="Q896" s="854"/>
      <c r="R896" s="854"/>
      <c r="S896" s="854"/>
      <c r="T896" s="854"/>
      <c r="U896" s="854"/>
      <c r="V896" s="854"/>
      <c r="W896" s="893"/>
      <c r="X896" s="893"/>
      <c r="Y896" s="893"/>
      <c r="Z896" s="893"/>
      <c r="AA896" s="893"/>
      <c r="AB896" s="893"/>
      <c r="AC896" s="854"/>
      <c r="AD896" s="854"/>
      <c r="AE896" s="854"/>
      <c r="AF896" s="854"/>
      <c r="AG896" s="854"/>
      <c r="AH896" s="854"/>
      <c r="AI896" s="854"/>
      <c r="AJ896" s="854"/>
      <c r="AK896" s="854"/>
      <c r="AL896" s="854"/>
      <c r="AM896" s="854"/>
      <c r="AN896" s="854"/>
      <c r="AO896" s="854"/>
      <c r="AP896" s="854"/>
      <c r="AQ896" s="793"/>
      <c r="AR896" s="794"/>
      <c r="AS896" s="794"/>
      <c r="AT896" s="794"/>
      <c r="AU896" s="794"/>
      <c r="AV896" s="794"/>
      <c r="AW896" s="794"/>
      <c r="AX896" s="794"/>
      <c r="AY896" s="794"/>
      <c r="AZ896" s="794"/>
      <c r="BA896" s="794"/>
      <c r="BB896" s="795"/>
    </row>
    <row r="897" spans="1:54" ht="12.6" customHeight="1" x14ac:dyDescent="0.25">
      <c r="A897" s="869"/>
      <c r="B897" s="870"/>
      <c r="C897" s="870"/>
      <c r="D897" s="870"/>
      <c r="E897" s="870"/>
      <c r="F897" s="870"/>
      <c r="G897" s="870"/>
      <c r="H897" s="870"/>
      <c r="I897" s="870"/>
      <c r="J897" s="870"/>
      <c r="K897" s="870"/>
      <c r="L897" s="870"/>
      <c r="M897" s="871"/>
      <c r="N897" s="854"/>
      <c r="O897" s="854"/>
      <c r="P897" s="854"/>
      <c r="Q897" s="854"/>
      <c r="R897" s="854"/>
      <c r="S897" s="854"/>
      <c r="T897" s="854"/>
      <c r="U897" s="854"/>
      <c r="V897" s="854"/>
      <c r="W897" s="893"/>
      <c r="X897" s="893"/>
      <c r="Y897" s="893"/>
      <c r="Z897" s="893"/>
      <c r="AA897" s="893"/>
      <c r="AB897" s="893"/>
      <c r="AC897" s="854"/>
      <c r="AD897" s="854"/>
      <c r="AE897" s="854"/>
      <c r="AF897" s="854"/>
      <c r="AG897" s="854"/>
      <c r="AH897" s="854"/>
      <c r="AI897" s="854"/>
      <c r="AJ897" s="854"/>
      <c r="AK897" s="854"/>
      <c r="AL897" s="854"/>
      <c r="AM897" s="854"/>
      <c r="AN897" s="854"/>
      <c r="AO897" s="854"/>
      <c r="AP897" s="854"/>
      <c r="AQ897" s="793"/>
      <c r="AR897" s="794"/>
      <c r="AS897" s="794"/>
      <c r="AT897" s="794"/>
      <c r="AU897" s="794"/>
      <c r="AV897" s="794"/>
      <c r="AW897" s="794"/>
      <c r="AX897" s="794"/>
      <c r="AY897" s="794"/>
      <c r="AZ897" s="794"/>
      <c r="BA897" s="794"/>
      <c r="BB897" s="795"/>
    </row>
    <row r="898" spans="1:54" ht="12.6" customHeight="1" x14ac:dyDescent="0.25">
      <c r="A898" s="869"/>
      <c r="B898" s="870"/>
      <c r="C898" s="870"/>
      <c r="D898" s="870"/>
      <c r="E898" s="870"/>
      <c r="F898" s="870"/>
      <c r="G898" s="870"/>
      <c r="H898" s="870"/>
      <c r="I898" s="870"/>
      <c r="J898" s="870"/>
      <c r="K898" s="870"/>
      <c r="L898" s="870"/>
      <c r="M898" s="871"/>
      <c r="N898" s="854"/>
      <c r="O898" s="854"/>
      <c r="P898" s="854"/>
      <c r="Q898" s="854"/>
      <c r="R898" s="854"/>
      <c r="S898" s="854"/>
      <c r="T898" s="854"/>
      <c r="U898" s="854"/>
      <c r="V898" s="854"/>
      <c r="W898" s="893"/>
      <c r="X898" s="893"/>
      <c r="Y898" s="893"/>
      <c r="Z898" s="893"/>
      <c r="AA898" s="893"/>
      <c r="AB898" s="893"/>
      <c r="AC898" s="854"/>
      <c r="AD898" s="854"/>
      <c r="AE898" s="854"/>
      <c r="AF898" s="854"/>
      <c r="AG898" s="854"/>
      <c r="AH898" s="854"/>
      <c r="AI898" s="854"/>
      <c r="AJ898" s="854"/>
      <c r="AK898" s="854"/>
      <c r="AL898" s="854"/>
      <c r="AM898" s="854"/>
      <c r="AN898" s="854"/>
      <c r="AO898" s="854"/>
      <c r="AP898" s="854"/>
      <c r="AQ898" s="793"/>
      <c r="AR898" s="794"/>
      <c r="AS898" s="794"/>
      <c r="AT898" s="794"/>
      <c r="AU898" s="794"/>
      <c r="AV898" s="794"/>
      <c r="AW898" s="794"/>
      <c r="AX898" s="794"/>
      <c r="AY898" s="794"/>
      <c r="AZ898" s="794"/>
      <c r="BA898" s="794"/>
      <c r="BB898" s="795"/>
    </row>
    <row r="900" spans="1:54" ht="12.6" customHeight="1" x14ac:dyDescent="0.25">
      <c r="A900" s="449" t="s">
        <v>480</v>
      </c>
    </row>
    <row r="901" spans="1:54" ht="12.6" customHeight="1" x14ac:dyDescent="0.25">
      <c r="A901" s="790"/>
      <c r="B901" s="791"/>
      <c r="C901" s="791"/>
      <c r="D901" s="791"/>
      <c r="E901" s="791"/>
      <c r="F901" s="791"/>
      <c r="G901" s="791"/>
      <c r="H901" s="791"/>
      <c r="I901" s="604"/>
      <c r="J901" s="665"/>
      <c r="K901" s="665"/>
      <c r="L901" s="665"/>
      <c r="M901" s="666"/>
      <c r="N901" s="664"/>
      <c r="O901" s="604"/>
      <c r="P901" s="665"/>
      <c r="Q901" s="666"/>
      <c r="R901" s="664"/>
      <c r="S901" s="665"/>
      <c r="T901" s="665"/>
      <c r="U901" s="665"/>
      <c r="V901" s="666"/>
      <c r="W901" s="790"/>
      <c r="X901" s="791"/>
      <c r="Y901" s="791"/>
      <c r="Z901" s="791"/>
      <c r="AA901" s="791"/>
      <c r="AB901" s="792"/>
      <c r="AC901" s="790"/>
      <c r="AD901" s="791"/>
      <c r="AE901" s="791"/>
      <c r="AF901" s="791"/>
      <c r="AG901" s="791"/>
      <c r="AH901" s="792"/>
      <c r="AI901" s="790" t="s">
        <v>482</v>
      </c>
      <c r="AJ901" s="791"/>
      <c r="AK901" s="791"/>
      <c r="AL901" s="791"/>
      <c r="AM901" s="791"/>
      <c r="AN901" s="791"/>
      <c r="AO901" s="791"/>
      <c r="AP901" s="792"/>
      <c r="AQ901" s="790" t="s">
        <v>1615</v>
      </c>
      <c r="AR901" s="791"/>
      <c r="AS901" s="791"/>
      <c r="AT901" s="791"/>
      <c r="AU901" s="791"/>
      <c r="AV901" s="791"/>
      <c r="AW901" s="791"/>
      <c r="AX901" s="791"/>
      <c r="AY901" s="791"/>
      <c r="AZ901" s="791"/>
      <c r="BA901" s="791"/>
      <c r="BB901" s="792"/>
    </row>
    <row r="902" spans="1:54" ht="12.6" customHeight="1" x14ac:dyDescent="0.25">
      <c r="A902" s="626"/>
      <c r="B902" s="627"/>
      <c r="C902" s="627"/>
      <c r="D902" s="627"/>
      <c r="E902" s="627"/>
      <c r="F902" s="627"/>
      <c r="G902" s="627"/>
      <c r="H902" s="627"/>
      <c r="I902" s="593"/>
      <c r="J902" s="596"/>
      <c r="K902" s="596"/>
      <c r="L902" s="596"/>
      <c r="M902" s="683"/>
      <c r="N902" s="595"/>
      <c r="O902" s="593"/>
      <c r="P902" s="596"/>
      <c r="Q902" s="683"/>
      <c r="R902" s="595"/>
      <c r="S902" s="596"/>
      <c r="T902" s="596"/>
      <c r="U902" s="596"/>
      <c r="V902" s="683"/>
      <c r="W902" s="787"/>
      <c r="X902" s="788"/>
      <c r="Y902" s="788"/>
      <c r="Z902" s="788"/>
      <c r="AA902" s="788"/>
      <c r="AB902" s="789"/>
      <c r="AC902" s="787" t="s">
        <v>1615</v>
      </c>
      <c r="AD902" s="788"/>
      <c r="AE902" s="788"/>
      <c r="AF902" s="788"/>
      <c r="AG902" s="788"/>
      <c r="AH902" s="789"/>
      <c r="AI902" s="787" t="s">
        <v>1614</v>
      </c>
      <c r="AJ902" s="788"/>
      <c r="AK902" s="788"/>
      <c r="AL902" s="788"/>
      <c r="AM902" s="788"/>
      <c r="AN902" s="788"/>
      <c r="AO902" s="788"/>
      <c r="AP902" s="789"/>
      <c r="AQ902" s="787" t="s">
        <v>1613</v>
      </c>
      <c r="AR902" s="788"/>
      <c r="AS902" s="788"/>
      <c r="AT902" s="788"/>
      <c r="AU902" s="788"/>
      <c r="AV902" s="788"/>
      <c r="AW902" s="788"/>
      <c r="AX902" s="788"/>
      <c r="AY902" s="788"/>
      <c r="AZ902" s="788"/>
      <c r="BA902" s="788"/>
      <c r="BB902" s="789"/>
    </row>
    <row r="903" spans="1:54" ht="12.6" customHeight="1" x14ac:dyDescent="0.25">
      <c r="A903" s="626"/>
      <c r="B903" s="627"/>
      <c r="C903" s="627"/>
      <c r="D903" s="627"/>
      <c r="E903" s="627"/>
      <c r="F903" s="627"/>
      <c r="G903" s="627"/>
      <c r="H903" s="627"/>
      <c r="I903" s="593"/>
      <c r="J903" s="596"/>
      <c r="K903" s="596"/>
      <c r="L903" s="596"/>
      <c r="M903" s="683"/>
      <c r="N903" s="595"/>
      <c r="O903" s="593"/>
      <c r="P903" s="596"/>
      <c r="Q903" s="683"/>
      <c r="R903" s="595"/>
      <c r="S903" s="596"/>
      <c r="T903" s="596"/>
      <c r="U903" s="596"/>
      <c r="V903" s="683"/>
      <c r="W903" s="787"/>
      <c r="X903" s="788"/>
      <c r="Y903" s="788"/>
      <c r="Z903" s="788"/>
      <c r="AA903" s="788"/>
      <c r="AB903" s="789"/>
      <c r="AC903" s="787" t="s">
        <v>1613</v>
      </c>
      <c r="AD903" s="788"/>
      <c r="AE903" s="788"/>
      <c r="AF903" s="788"/>
      <c r="AG903" s="788"/>
      <c r="AH903" s="789"/>
      <c r="AI903" s="787" t="s">
        <v>1612</v>
      </c>
      <c r="AJ903" s="788"/>
      <c r="AK903" s="788"/>
      <c r="AL903" s="788"/>
      <c r="AM903" s="788"/>
      <c r="AN903" s="788"/>
      <c r="AO903" s="788"/>
      <c r="AP903" s="789"/>
      <c r="AQ903" s="787" t="s">
        <v>1611</v>
      </c>
      <c r="AR903" s="788"/>
      <c r="AS903" s="788"/>
      <c r="AT903" s="788"/>
      <c r="AU903" s="788"/>
      <c r="AV903" s="788"/>
      <c r="AW903" s="788"/>
      <c r="AX903" s="788"/>
      <c r="AY903" s="788"/>
      <c r="AZ903" s="788"/>
      <c r="BA903" s="788"/>
      <c r="BB903" s="789"/>
    </row>
    <row r="904" spans="1:54" ht="12.6" customHeight="1" x14ac:dyDescent="0.25">
      <c r="A904" s="787" t="s">
        <v>469</v>
      </c>
      <c r="B904" s="788"/>
      <c r="C904" s="788"/>
      <c r="D904" s="788"/>
      <c r="E904" s="788"/>
      <c r="F904" s="788"/>
      <c r="G904" s="788"/>
      <c r="H904" s="788"/>
      <c r="I904" s="788"/>
      <c r="J904" s="788"/>
      <c r="K904" s="788"/>
      <c r="L904" s="788"/>
      <c r="M904" s="789"/>
      <c r="N904" s="787" t="s">
        <v>554</v>
      </c>
      <c r="O904" s="788"/>
      <c r="P904" s="788"/>
      <c r="Q904" s="789"/>
      <c r="R904" s="787" t="s">
        <v>553</v>
      </c>
      <c r="S904" s="788"/>
      <c r="T904" s="788"/>
      <c r="U904" s="788"/>
      <c r="V904" s="789"/>
      <c r="W904" s="787" t="s">
        <v>1610</v>
      </c>
      <c r="X904" s="788"/>
      <c r="Y904" s="788"/>
      <c r="Z904" s="788"/>
      <c r="AA904" s="788"/>
      <c r="AB904" s="789"/>
      <c r="AC904" s="787" t="s">
        <v>1609</v>
      </c>
      <c r="AD904" s="788"/>
      <c r="AE904" s="788"/>
      <c r="AF904" s="788"/>
      <c r="AG904" s="788"/>
      <c r="AH904" s="789"/>
      <c r="AI904" s="787" t="s">
        <v>1606</v>
      </c>
      <c r="AJ904" s="788"/>
      <c r="AK904" s="788"/>
      <c r="AL904" s="788"/>
      <c r="AM904" s="788"/>
      <c r="AN904" s="788"/>
      <c r="AO904" s="788"/>
      <c r="AP904" s="789"/>
      <c r="AQ904" s="787" t="s">
        <v>3576</v>
      </c>
      <c r="AR904" s="788"/>
      <c r="AS904" s="788"/>
      <c r="AT904" s="788"/>
      <c r="AU904" s="788"/>
      <c r="AV904" s="788"/>
      <c r="AW904" s="788"/>
      <c r="AX904" s="788"/>
      <c r="AY904" s="788"/>
      <c r="AZ904" s="788"/>
      <c r="BA904" s="788"/>
      <c r="BB904" s="789"/>
    </row>
    <row r="905" spans="1:54" ht="12.6" customHeight="1" x14ac:dyDescent="0.25">
      <c r="A905" s="659"/>
      <c r="B905" s="593"/>
      <c r="C905" s="593"/>
      <c r="D905" s="593"/>
      <c r="E905" s="593"/>
      <c r="F905" s="593"/>
      <c r="G905" s="593"/>
      <c r="H905" s="593"/>
      <c r="I905" s="593"/>
      <c r="J905" s="593"/>
      <c r="K905" s="593"/>
      <c r="L905" s="593"/>
      <c r="M905" s="628"/>
      <c r="N905" s="659"/>
      <c r="O905" s="593"/>
      <c r="P905" s="593"/>
      <c r="Q905" s="628"/>
      <c r="R905" s="787" t="s">
        <v>1608</v>
      </c>
      <c r="S905" s="788"/>
      <c r="T905" s="788"/>
      <c r="U905" s="788"/>
      <c r="V905" s="789"/>
      <c r="W905" s="787" t="s">
        <v>1607</v>
      </c>
      <c r="X905" s="788"/>
      <c r="Y905" s="788"/>
      <c r="Z905" s="788"/>
      <c r="AA905" s="788"/>
      <c r="AB905" s="789"/>
      <c r="AC905" s="787" t="s">
        <v>1606</v>
      </c>
      <c r="AD905" s="788"/>
      <c r="AE905" s="788"/>
      <c r="AF905" s="788"/>
      <c r="AG905" s="788"/>
      <c r="AH905" s="789"/>
      <c r="AI905" s="787" t="s">
        <v>1577</v>
      </c>
      <c r="AJ905" s="788"/>
      <c r="AK905" s="788"/>
      <c r="AL905" s="788"/>
      <c r="AM905" s="788"/>
      <c r="AN905" s="788"/>
      <c r="AO905" s="788"/>
      <c r="AP905" s="789"/>
      <c r="AQ905" s="787" t="s">
        <v>1605</v>
      </c>
      <c r="AR905" s="788"/>
      <c r="AS905" s="788"/>
      <c r="AT905" s="788"/>
      <c r="AU905" s="788"/>
      <c r="AV905" s="788"/>
      <c r="AW905" s="788"/>
      <c r="AX905" s="788"/>
      <c r="AY905" s="788"/>
      <c r="AZ905" s="788"/>
      <c r="BA905" s="788"/>
      <c r="BB905" s="789"/>
    </row>
    <row r="906" spans="1:54" ht="12.6" customHeight="1" x14ac:dyDescent="0.25">
      <c r="A906" s="659"/>
      <c r="B906" s="593"/>
      <c r="C906" s="593"/>
      <c r="D906" s="593"/>
      <c r="E906" s="593"/>
      <c r="F906" s="593"/>
      <c r="G906" s="593"/>
      <c r="H906" s="593"/>
      <c r="I906" s="593"/>
      <c r="J906" s="593"/>
      <c r="K906" s="593"/>
      <c r="L906" s="593"/>
      <c r="M906" s="628"/>
      <c r="N906" s="659"/>
      <c r="O906" s="593"/>
      <c r="P906" s="593"/>
      <c r="Q906" s="628"/>
      <c r="R906" s="787" t="s">
        <v>476</v>
      </c>
      <c r="S906" s="788"/>
      <c r="T906" s="788"/>
      <c r="U906" s="788"/>
      <c r="V906" s="789"/>
      <c r="W906" s="659"/>
      <c r="X906" s="593"/>
      <c r="Y906" s="593"/>
      <c r="Z906" s="593"/>
      <c r="AA906" s="593"/>
      <c r="AB906" s="628"/>
      <c r="AC906" s="787" t="s">
        <v>1577</v>
      </c>
      <c r="AD906" s="788"/>
      <c r="AE906" s="788"/>
      <c r="AF906" s="788"/>
      <c r="AG906" s="788"/>
      <c r="AH906" s="789"/>
      <c r="AI906" s="787" t="s">
        <v>1557</v>
      </c>
      <c r="AJ906" s="788"/>
      <c r="AK906" s="788"/>
      <c r="AL906" s="788"/>
      <c r="AM906" s="788"/>
      <c r="AN906" s="788"/>
      <c r="AO906" s="788"/>
      <c r="AP906" s="789"/>
      <c r="AQ906" s="787" t="s">
        <v>1604</v>
      </c>
      <c r="AR906" s="788"/>
      <c r="AS906" s="788"/>
      <c r="AT906" s="788"/>
      <c r="AU906" s="788"/>
      <c r="AV906" s="788"/>
      <c r="AW906" s="788"/>
      <c r="AX906" s="788"/>
      <c r="AY906" s="788"/>
      <c r="AZ906" s="788"/>
      <c r="BA906" s="788"/>
      <c r="BB906" s="789"/>
    </row>
    <row r="907" spans="1:54" ht="12.6" customHeight="1" x14ac:dyDescent="0.25">
      <c r="A907" s="659"/>
      <c r="B907" s="593"/>
      <c r="C907" s="593"/>
      <c r="D907" s="593"/>
      <c r="E907" s="593"/>
      <c r="F907" s="593"/>
      <c r="G907" s="593"/>
      <c r="H907" s="593"/>
      <c r="I907" s="593"/>
      <c r="J907" s="593"/>
      <c r="K907" s="593"/>
      <c r="L907" s="593"/>
      <c r="M907" s="628"/>
      <c r="N907" s="659"/>
      <c r="O907" s="593"/>
      <c r="P907" s="593"/>
      <c r="Q907" s="628"/>
      <c r="R907" s="659"/>
      <c r="S907" s="593"/>
      <c r="T907" s="593"/>
      <c r="U907" s="593"/>
      <c r="V907" s="628"/>
      <c r="W907" s="659"/>
      <c r="X907" s="593"/>
      <c r="Y907" s="593"/>
      <c r="Z907" s="593"/>
      <c r="AA907" s="593"/>
      <c r="AB907" s="628"/>
      <c r="AC907" s="787" t="s">
        <v>1557</v>
      </c>
      <c r="AD907" s="788"/>
      <c r="AE907" s="788"/>
      <c r="AF907" s="788"/>
      <c r="AG907" s="788"/>
      <c r="AH907" s="789"/>
      <c r="AI907" s="787"/>
      <c r="AJ907" s="788"/>
      <c r="AK907" s="788"/>
      <c r="AL907" s="788"/>
      <c r="AM907" s="788"/>
      <c r="AN907" s="788"/>
      <c r="AO907" s="788"/>
      <c r="AP907" s="789"/>
      <c r="AQ907" s="787" t="s">
        <v>1577</v>
      </c>
      <c r="AR907" s="788"/>
      <c r="AS907" s="788"/>
      <c r="AT907" s="788"/>
      <c r="AU907" s="788"/>
      <c r="AV907" s="788"/>
      <c r="AW907" s="788"/>
      <c r="AX907" s="788"/>
      <c r="AY907" s="788"/>
      <c r="AZ907" s="788"/>
      <c r="BA907" s="788"/>
      <c r="BB907" s="789"/>
    </row>
    <row r="908" spans="1:54" ht="12.6" customHeight="1" x14ac:dyDescent="0.25">
      <c r="A908" s="659"/>
      <c r="B908" s="593"/>
      <c r="C908" s="593"/>
      <c r="D908" s="593"/>
      <c r="E908" s="593"/>
      <c r="F908" s="593"/>
      <c r="G908" s="593"/>
      <c r="H908" s="593"/>
      <c r="I908" s="593"/>
      <c r="J908" s="593"/>
      <c r="K908" s="593"/>
      <c r="L908" s="593"/>
      <c r="M908" s="628"/>
      <c r="N908" s="659"/>
      <c r="O908" s="593"/>
      <c r="P908" s="593"/>
      <c r="Q908" s="628"/>
      <c r="R908" s="659"/>
      <c r="S908" s="593"/>
      <c r="T908" s="593"/>
      <c r="U908" s="593"/>
      <c r="V908" s="628"/>
      <c r="W908" s="659"/>
      <c r="X908" s="593"/>
      <c r="Y908" s="593"/>
      <c r="Z908" s="593"/>
      <c r="AA908" s="593"/>
      <c r="AB908" s="628"/>
      <c r="AC908" s="787"/>
      <c r="AD908" s="788"/>
      <c r="AE908" s="788"/>
      <c r="AF908" s="788"/>
      <c r="AG908" s="788"/>
      <c r="AH908" s="789"/>
      <c r="AI908" s="787"/>
      <c r="AJ908" s="788"/>
      <c r="AK908" s="788"/>
      <c r="AL908" s="788"/>
      <c r="AM908" s="788"/>
      <c r="AN908" s="788"/>
      <c r="AO908" s="788"/>
      <c r="AP908" s="789"/>
      <c r="AQ908" s="787" t="s">
        <v>1557</v>
      </c>
      <c r="AR908" s="788"/>
      <c r="AS908" s="788"/>
      <c r="AT908" s="788"/>
      <c r="AU908" s="788"/>
      <c r="AV908" s="788"/>
      <c r="AW908" s="788"/>
      <c r="AX908" s="788"/>
      <c r="AY908" s="788"/>
      <c r="AZ908" s="788"/>
      <c r="BA908" s="788"/>
      <c r="BB908" s="789"/>
    </row>
    <row r="909" spans="1:54" s="623" customFormat="1" ht="12.6" customHeight="1" x14ac:dyDescent="0.25">
      <c r="A909" s="784" t="s">
        <v>800</v>
      </c>
      <c r="B909" s="785"/>
      <c r="C909" s="785"/>
      <c r="D909" s="785"/>
      <c r="E909" s="785"/>
      <c r="F909" s="785"/>
      <c r="G909" s="785"/>
      <c r="H909" s="785"/>
      <c r="I909" s="785"/>
      <c r="J909" s="785"/>
      <c r="K909" s="785"/>
      <c r="L909" s="785"/>
      <c r="M909" s="786"/>
      <c r="N909" s="784" t="s">
        <v>801</v>
      </c>
      <c r="O909" s="785"/>
      <c r="P909" s="785"/>
      <c r="Q909" s="786"/>
      <c r="R909" s="784" t="s">
        <v>802</v>
      </c>
      <c r="S909" s="785"/>
      <c r="T909" s="785"/>
      <c r="U909" s="785"/>
      <c r="V909" s="786"/>
      <c r="W909" s="784" t="s">
        <v>477</v>
      </c>
      <c r="X909" s="785"/>
      <c r="Y909" s="785"/>
      <c r="Z909" s="785"/>
      <c r="AA909" s="785"/>
      <c r="AB909" s="786"/>
      <c r="AC909" s="784" t="s">
        <v>478</v>
      </c>
      <c r="AD909" s="785"/>
      <c r="AE909" s="785"/>
      <c r="AF909" s="785"/>
      <c r="AG909" s="785"/>
      <c r="AH909" s="786"/>
      <c r="AI909" s="784" t="s">
        <v>481</v>
      </c>
      <c r="AJ909" s="785"/>
      <c r="AK909" s="785"/>
      <c r="AL909" s="785"/>
      <c r="AM909" s="785"/>
      <c r="AN909" s="785"/>
      <c r="AO909" s="785"/>
      <c r="AP909" s="786"/>
      <c r="AQ909" s="784" t="s">
        <v>1478</v>
      </c>
      <c r="AR909" s="785"/>
      <c r="AS909" s="785"/>
      <c r="AT909" s="785"/>
      <c r="AU909" s="785"/>
      <c r="AV909" s="785"/>
      <c r="AW909" s="785"/>
      <c r="AX909" s="785"/>
      <c r="AY909" s="785"/>
      <c r="AZ909" s="785"/>
      <c r="BA909" s="785"/>
      <c r="BB909" s="786"/>
    </row>
    <row r="910" spans="1:54" s="623" customFormat="1" ht="12.6" customHeight="1" x14ac:dyDescent="0.25">
      <c r="A910" s="901" t="s">
        <v>1490</v>
      </c>
      <c r="B910" s="901"/>
      <c r="C910" s="901"/>
      <c r="D910" s="901"/>
      <c r="E910" s="901"/>
      <c r="F910" s="901"/>
      <c r="G910" s="901"/>
      <c r="H910" s="901"/>
      <c r="I910" s="901"/>
      <c r="J910" s="901"/>
      <c r="K910" s="901"/>
      <c r="L910" s="901"/>
      <c r="M910" s="901"/>
      <c r="N910" s="802"/>
      <c r="O910" s="802"/>
      <c r="P910" s="802"/>
      <c r="Q910" s="802"/>
      <c r="R910" s="802"/>
      <c r="S910" s="802"/>
      <c r="T910" s="802"/>
      <c r="U910" s="802"/>
      <c r="V910" s="802"/>
      <c r="W910" s="802"/>
      <c r="X910" s="802"/>
      <c r="Y910" s="802"/>
      <c r="Z910" s="802"/>
      <c r="AA910" s="802"/>
      <c r="AB910" s="802"/>
      <c r="AC910" s="802"/>
      <c r="AD910" s="802"/>
      <c r="AE910" s="802"/>
      <c r="AF910" s="802"/>
      <c r="AG910" s="802"/>
      <c r="AH910" s="802"/>
      <c r="AI910" s="802"/>
      <c r="AJ910" s="802"/>
      <c r="AK910" s="802"/>
      <c r="AL910" s="802"/>
      <c r="AM910" s="802"/>
      <c r="AN910" s="802"/>
      <c r="AO910" s="802"/>
      <c r="AP910" s="802"/>
      <c r="AQ910" s="802"/>
      <c r="AR910" s="802"/>
      <c r="AS910" s="802"/>
      <c r="AT910" s="802"/>
      <c r="AU910" s="802"/>
      <c r="AV910" s="802"/>
      <c r="AW910" s="802"/>
      <c r="AX910" s="802"/>
      <c r="AY910" s="802"/>
      <c r="AZ910" s="802"/>
      <c r="BA910" s="802"/>
      <c r="BB910" s="802"/>
    </row>
    <row r="911" spans="1:54" ht="12.6" customHeight="1" x14ac:dyDescent="0.25">
      <c r="A911" s="869"/>
      <c r="B911" s="870"/>
      <c r="C911" s="870"/>
      <c r="D911" s="870"/>
      <c r="E911" s="870"/>
      <c r="F911" s="870"/>
      <c r="G911" s="870"/>
      <c r="H911" s="870"/>
      <c r="I911" s="870"/>
      <c r="J911" s="870"/>
      <c r="K911" s="870"/>
      <c r="L911" s="870"/>
      <c r="M911" s="871"/>
      <c r="N911" s="854"/>
      <c r="O911" s="854"/>
      <c r="P911" s="854"/>
      <c r="Q911" s="854"/>
      <c r="R911" s="854"/>
      <c r="S911" s="854"/>
      <c r="T911" s="854"/>
      <c r="U911" s="854"/>
      <c r="V911" s="854"/>
      <c r="W911" s="893"/>
      <c r="X911" s="893"/>
      <c r="Y911" s="893"/>
      <c r="Z911" s="893"/>
      <c r="AA911" s="893"/>
      <c r="AB911" s="893"/>
      <c r="AC911" s="854"/>
      <c r="AD911" s="854"/>
      <c r="AE911" s="854"/>
      <c r="AF911" s="854"/>
      <c r="AG911" s="854"/>
      <c r="AH911" s="854"/>
      <c r="AI911" s="854"/>
      <c r="AJ911" s="854"/>
      <c r="AK911" s="854"/>
      <c r="AL911" s="854"/>
      <c r="AM911" s="854"/>
      <c r="AN911" s="854"/>
      <c r="AO911" s="854"/>
      <c r="AP911" s="854"/>
      <c r="AQ911" s="793"/>
      <c r="AR911" s="794"/>
      <c r="AS911" s="794"/>
      <c r="AT911" s="794"/>
      <c r="AU911" s="794"/>
      <c r="AV911" s="794"/>
      <c r="AW911" s="794"/>
      <c r="AX911" s="794"/>
      <c r="AY911" s="794"/>
      <c r="AZ911" s="794"/>
      <c r="BA911" s="794"/>
      <c r="BB911" s="795"/>
    </row>
    <row r="912" spans="1:54" ht="12.6" customHeight="1" x14ac:dyDescent="0.25">
      <c r="A912" s="869"/>
      <c r="B912" s="870"/>
      <c r="C912" s="870"/>
      <c r="D912" s="870"/>
      <c r="E912" s="870"/>
      <c r="F912" s="870"/>
      <c r="G912" s="870"/>
      <c r="H912" s="870"/>
      <c r="I912" s="870"/>
      <c r="J912" s="870"/>
      <c r="K912" s="870"/>
      <c r="L912" s="870"/>
      <c r="M912" s="871"/>
      <c r="N912" s="854"/>
      <c r="O912" s="854"/>
      <c r="P912" s="854"/>
      <c r="Q912" s="854"/>
      <c r="R912" s="854"/>
      <c r="S912" s="854"/>
      <c r="T912" s="854"/>
      <c r="U912" s="854"/>
      <c r="V912" s="854"/>
      <c r="W912" s="893"/>
      <c r="X912" s="893"/>
      <c r="Y912" s="893"/>
      <c r="Z912" s="893"/>
      <c r="AA912" s="893"/>
      <c r="AB912" s="893"/>
      <c r="AC912" s="854"/>
      <c r="AD912" s="854"/>
      <c r="AE912" s="854"/>
      <c r="AF912" s="854"/>
      <c r="AG912" s="854"/>
      <c r="AH912" s="854"/>
      <c r="AI912" s="854"/>
      <c r="AJ912" s="854"/>
      <c r="AK912" s="854"/>
      <c r="AL912" s="854"/>
      <c r="AM912" s="854"/>
      <c r="AN912" s="854"/>
      <c r="AO912" s="854"/>
      <c r="AP912" s="854"/>
      <c r="AQ912" s="793"/>
      <c r="AR912" s="794"/>
      <c r="AS912" s="794"/>
      <c r="AT912" s="794"/>
      <c r="AU912" s="794"/>
      <c r="AV912" s="794"/>
      <c r="AW912" s="794"/>
      <c r="AX912" s="794"/>
      <c r="AY912" s="794"/>
      <c r="AZ912" s="794"/>
      <c r="BA912" s="794"/>
      <c r="BB912" s="795"/>
    </row>
    <row r="913" spans="1:54" ht="12.6" customHeight="1" x14ac:dyDescent="0.25">
      <c r="A913" s="869"/>
      <c r="B913" s="870"/>
      <c r="C913" s="870"/>
      <c r="D913" s="870"/>
      <c r="E913" s="870"/>
      <c r="F913" s="870"/>
      <c r="G913" s="870"/>
      <c r="H913" s="870"/>
      <c r="I913" s="870"/>
      <c r="J913" s="870"/>
      <c r="K913" s="870"/>
      <c r="L913" s="870"/>
      <c r="M913" s="871"/>
      <c r="N913" s="854"/>
      <c r="O913" s="854"/>
      <c r="P913" s="854"/>
      <c r="Q913" s="854"/>
      <c r="R913" s="854"/>
      <c r="S913" s="854"/>
      <c r="T913" s="854"/>
      <c r="U913" s="854"/>
      <c r="V913" s="854"/>
      <c r="W913" s="893"/>
      <c r="X913" s="893"/>
      <c r="Y913" s="893"/>
      <c r="Z913" s="893"/>
      <c r="AA913" s="893"/>
      <c r="AB913" s="893"/>
      <c r="AC913" s="854"/>
      <c r="AD913" s="854"/>
      <c r="AE913" s="854"/>
      <c r="AF913" s="854"/>
      <c r="AG913" s="854"/>
      <c r="AH913" s="854"/>
      <c r="AI913" s="854"/>
      <c r="AJ913" s="854"/>
      <c r="AK913" s="854"/>
      <c r="AL913" s="854"/>
      <c r="AM913" s="854"/>
      <c r="AN913" s="854"/>
      <c r="AO913" s="854"/>
      <c r="AP913" s="854"/>
      <c r="AQ913" s="793"/>
      <c r="AR913" s="794"/>
      <c r="AS913" s="794"/>
      <c r="AT913" s="794"/>
      <c r="AU913" s="794"/>
      <c r="AV913" s="794"/>
      <c r="AW913" s="794"/>
      <c r="AX913" s="794"/>
      <c r="AY913" s="794"/>
      <c r="AZ913" s="794"/>
      <c r="BA913" s="794"/>
      <c r="BB913" s="795"/>
    </row>
    <row r="914" spans="1:54" ht="12.6" customHeight="1" x14ac:dyDescent="0.25">
      <c r="A914" s="901" t="s">
        <v>556</v>
      </c>
      <c r="B914" s="901"/>
      <c r="C914" s="901"/>
      <c r="D914" s="901"/>
      <c r="E914" s="901"/>
      <c r="F914" s="901"/>
      <c r="G914" s="901"/>
      <c r="H914" s="901"/>
      <c r="I914" s="901"/>
      <c r="J914" s="901"/>
      <c r="K914" s="901"/>
      <c r="L914" s="901"/>
      <c r="M914" s="901"/>
      <c r="N914" s="802"/>
      <c r="O914" s="802"/>
      <c r="P914" s="802"/>
      <c r="Q914" s="802"/>
      <c r="R914" s="802"/>
      <c r="S914" s="802"/>
      <c r="T914" s="802"/>
      <c r="U914" s="802"/>
      <c r="V914" s="802"/>
      <c r="W914" s="802"/>
      <c r="X914" s="802"/>
      <c r="Y914" s="802"/>
      <c r="Z914" s="802"/>
      <c r="AA914" s="802"/>
      <c r="AB914" s="802"/>
      <c r="AC914" s="802"/>
      <c r="AD914" s="802"/>
      <c r="AE914" s="802"/>
      <c r="AF914" s="802"/>
      <c r="AG914" s="802"/>
      <c r="AH914" s="802"/>
      <c r="AI914" s="802"/>
      <c r="AJ914" s="802"/>
      <c r="AK914" s="802"/>
      <c r="AL914" s="802"/>
      <c r="AM914" s="802"/>
      <c r="AN914" s="802"/>
      <c r="AO914" s="802"/>
      <c r="AP914" s="802"/>
      <c r="AQ914" s="802"/>
      <c r="AR914" s="802"/>
      <c r="AS914" s="802"/>
      <c r="AT914" s="802"/>
      <c r="AU914" s="802"/>
      <c r="AV914" s="802"/>
      <c r="AW914" s="802"/>
      <c r="AX914" s="802"/>
      <c r="AY914" s="802"/>
      <c r="AZ914" s="802"/>
      <c r="BA914" s="802"/>
      <c r="BB914" s="802"/>
    </row>
    <row r="915" spans="1:54" ht="12.6" customHeight="1" x14ac:dyDescent="0.25">
      <c r="A915" s="869"/>
      <c r="B915" s="870"/>
      <c r="C915" s="870"/>
      <c r="D915" s="870"/>
      <c r="E915" s="870"/>
      <c r="F915" s="870"/>
      <c r="G915" s="870"/>
      <c r="H915" s="870"/>
      <c r="I915" s="870"/>
      <c r="J915" s="870"/>
      <c r="K915" s="870"/>
      <c r="L915" s="870"/>
      <c r="M915" s="871"/>
      <c r="N915" s="854"/>
      <c r="O915" s="854"/>
      <c r="P915" s="854"/>
      <c r="Q915" s="854"/>
      <c r="R915" s="854"/>
      <c r="S915" s="854"/>
      <c r="T915" s="854"/>
      <c r="U915" s="854"/>
      <c r="V915" s="854"/>
      <c r="W915" s="893"/>
      <c r="X915" s="893"/>
      <c r="Y915" s="893"/>
      <c r="Z915" s="893"/>
      <c r="AA915" s="893"/>
      <c r="AB915" s="893"/>
      <c r="AC915" s="854"/>
      <c r="AD915" s="854"/>
      <c r="AE915" s="854"/>
      <c r="AF915" s="854"/>
      <c r="AG915" s="854"/>
      <c r="AH915" s="854"/>
      <c r="AI915" s="854"/>
      <c r="AJ915" s="854"/>
      <c r="AK915" s="854"/>
      <c r="AL915" s="854"/>
      <c r="AM915" s="854"/>
      <c r="AN915" s="854"/>
      <c r="AO915" s="854"/>
      <c r="AP915" s="854"/>
      <c r="AQ915" s="793"/>
      <c r="AR915" s="794"/>
      <c r="AS915" s="794"/>
      <c r="AT915" s="794"/>
      <c r="AU915" s="794"/>
      <c r="AV915" s="794"/>
      <c r="AW915" s="794"/>
      <c r="AX915" s="794"/>
      <c r="AY915" s="794"/>
      <c r="AZ915" s="794"/>
      <c r="BA915" s="794"/>
      <c r="BB915" s="795"/>
    </row>
    <row r="916" spans="1:54" ht="12.6" customHeight="1" x14ac:dyDescent="0.25">
      <c r="A916" s="869"/>
      <c r="B916" s="870"/>
      <c r="C916" s="870"/>
      <c r="D916" s="870"/>
      <c r="E916" s="870"/>
      <c r="F916" s="870"/>
      <c r="G916" s="870"/>
      <c r="H916" s="870"/>
      <c r="I916" s="870"/>
      <c r="J916" s="870"/>
      <c r="K916" s="870"/>
      <c r="L916" s="870"/>
      <c r="M916" s="871"/>
      <c r="N916" s="854"/>
      <c r="O916" s="854"/>
      <c r="P916" s="854"/>
      <c r="Q916" s="854"/>
      <c r="R916" s="854"/>
      <c r="S916" s="854"/>
      <c r="T916" s="854"/>
      <c r="U916" s="854"/>
      <c r="V916" s="854"/>
      <c r="W916" s="893"/>
      <c r="X916" s="893"/>
      <c r="Y916" s="893"/>
      <c r="Z916" s="893"/>
      <c r="AA916" s="893"/>
      <c r="AB916" s="893"/>
      <c r="AC916" s="854"/>
      <c r="AD916" s="854"/>
      <c r="AE916" s="854"/>
      <c r="AF916" s="854"/>
      <c r="AG916" s="854"/>
      <c r="AH916" s="854"/>
      <c r="AI916" s="854"/>
      <c r="AJ916" s="854"/>
      <c r="AK916" s="854"/>
      <c r="AL916" s="854"/>
      <c r="AM916" s="854"/>
      <c r="AN916" s="854"/>
      <c r="AO916" s="854"/>
      <c r="AP916" s="854"/>
      <c r="AQ916" s="793"/>
      <c r="AR916" s="794"/>
      <c r="AS916" s="794"/>
      <c r="AT916" s="794"/>
      <c r="AU916" s="794"/>
      <c r="AV916" s="794"/>
      <c r="AW916" s="794"/>
      <c r="AX916" s="794"/>
      <c r="AY916" s="794"/>
      <c r="AZ916" s="794"/>
      <c r="BA916" s="794"/>
      <c r="BB916" s="795"/>
    </row>
    <row r="917" spans="1:54" ht="12.6" customHeight="1" x14ac:dyDescent="0.25">
      <c r="A917" s="869"/>
      <c r="B917" s="870"/>
      <c r="C917" s="870"/>
      <c r="D917" s="870"/>
      <c r="E917" s="870"/>
      <c r="F917" s="870"/>
      <c r="G917" s="870"/>
      <c r="H917" s="870"/>
      <c r="I917" s="870"/>
      <c r="J917" s="870"/>
      <c r="K917" s="870"/>
      <c r="L917" s="870"/>
      <c r="M917" s="871"/>
      <c r="N917" s="854"/>
      <c r="O917" s="854"/>
      <c r="P917" s="854"/>
      <c r="Q917" s="854"/>
      <c r="R917" s="854"/>
      <c r="S917" s="854"/>
      <c r="T917" s="854"/>
      <c r="U917" s="854"/>
      <c r="V917" s="854"/>
      <c r="W917" s="893"/>
      <c r="X917" s="893"/>
      <c r="Y917" s="893"/>
      <c r="Z917" s="893"/>
      <c r="AA917" s="893"/>
      <c r="AB917" s="893"/>
      <c r="AC917" s="854"/>
      <c r="AD917" s="854"/>
      <c r="AE917" s="854"/>
      <c r="AF917" s="854"/>
      <c r="AG917" s="854"/>
      <c r="AH917" s="854"/>
      <c r="AI917" s="854"/>
      <c r="AJ917" s="854"/>
      <c r="AK917" s="854"/>
      <c r="AL917" s="854"/>
      <c r="AM917" s="854"/>
      <c r="AN917" s="854"/>
      <c r="AO917" s="854"/>
      <c r="AP917" s="854"/>
      <c r="AQ917" s="793"/>
      <c r="AR917" s="794"/>
      <c r="AS917" s="794"/>
      <c r="AT917" s="794"/>
      <c r="AU917" s="794"/>
      <c r="AV917" s="794"/>
      <c r="AW917" s="794"/>
      <c r="AX917" s="794"/>
      <c r="AY917" s="794"/>
      <c r="AZ917" s="794"/>
      <c r="BA917" s="794"/>
      <c r="BB917" s="795"/>
    </row>
    <row r="918" spans="1:54" ht="12.6" customHeight="1" x14ac:dyDescent="0.25">
      <c r="A918" s="1004" t="s">
        <v>542</v>
      </c>
      <c r="B918" s="1004"/>
      <c r="C918" s="1004"/>
      <c r="D918" s="1004"/>
      <c r="E918" s="1004"/>
      <c r="F918" s="1004"/>
      <c r="G918" s="1004"/>
      <c r="H918" s="1004"/>
      <c r="I918" s="1004"/>
      <c r="J918" s="1004"/>
      <c r="K918" s="1004"/>
      <c r="L918" s="1004"/>
      <c r="M918" s="1004"/>
      <c r="N918" s="906"/>
      <c r="O918" s="906"/>
      <c r="P918" s="906"/>
      <c r="Q918" s="906"/>
      <c r="R918" s="906"/>
      <c r="S918" s="906"/>
      <c r="T918" s="906"/>
      <c r="U918" s="906"/>
      <c r="V918" s="906"/>
      <c r="W918" s="913"/>
      <c r="X918" s="913"/>
      <c r="Y918" s="913"/>
      <c r="Z918" s="913"/>
      <c r="AA918" s="913"/>
      <c r="AB918" s="913"/>
      <c r="AC918" s="906"/>
      <c r="AD918" s="906"/>
      <c r="AE918" s="906"/>
      <c r="AF918" s="906"/>
      <c r="AG918" s="906"/>
      <c r="AH918" s="906"/>
      <c r="AI918" s="906"/>
      <c r="AJ918" s="906"/>
      <c r="AK918" s="906"/>
      <c r="AL918" s="906"/>
      <c r="AM918" s="906"/>
      <c r="AN918" s="906"/>
      <c r="AO918" s="906"/>
      <c r="AP918" s="906"/>
      <c r="AQ918" s="906"/>
      <c r="AR918" s="906"/>
      <c r="AS918" s="906"/>
      <c r="AT918" s="906"/>
      <c r="AU918" s="906"/>
      <c r="AV918" s="906"/>
      <c r="AW918" s="906"/>
      <c r="AX918" s="906"/>
      <c r="AY918" s="906"/>
      <c r="AZ918" s="906"/>
      <c r="BA918" s="906"/>
      <c r="BB918" s="906"/>
    </row>
    <row r="919" spans="1:54" ht="12.6" customHeight="1" x14ac:dyDescent="0.25">
      <c r="A919" s="869"/>
      <c r="B919" s="870"/>
      <c r="C919" s="870"/>
      <c r="D919" s="870"/>
      <c r="E919" s="870"/>
      <c r="F919" s="870"/>
      <c r="G919" s="870"/>
      <c r="H919" s="870"/>
      <c r="I919" s="870"/>
      <c r="J919" s="870"/>
      <c r="K919" s="870"/>
      <c r="L919" s="870"/>
      <c r="M919" s="871"/>
      <c r="N919" s="854"/>
      <c r="O919" s="854"/>
      <c r="P919" s="854"/>
      <c r="Q919" s="854"/>
      <c r="R919" s="854"/>
      <c r="S919" s="854"/>
      <c r="T919" s="854"/>
      <c r="U919" s="854"/>
      <c r="V919" s="854"/>
      <c r="W919" s="893"/>
      <c r="X919" s="893"/>
      <c r="Y919" s="893"/>
      <c r="Z919" s="893"/>
      <c r="AA919" s="893"/>
      <c r="AB919" s="893"/>
      <c r="AC919" s="854"/>
      <c r="AD919" s="854"/>
      <c r="AE919" s="854"/>
      <c r="AF919" s="854"/>
      <c r="AG919" s="854"/>
      <c r="AH919" s="854"/>
      <c r="AI919" s="854"/>
      <c r="AJ919" s="854"/>
      <c r="AK919" s="854"/>
      <c r="AL919" s="854"/>
      <c r="AM919" s="854"/>
      <c r="AN919" s="854"/>
      <c r="AO919" s="854"/>
      <c r="AP919" s="854"/>
      <c r="AQ919" s="793"/>
      <c r="AR919" s="794"/>
      <c r="AS919" s="794"/>
      <c r="AT919" s="794"/>
      <c r="AU919" s="794"/>
      <c r="AV919" s="794"/>
      <c r="AW919" s="794"/>
      <c r="AX919" s="794"/>
      <c r="AY919" s="794"/>
      <c r="AZ919" s="794"/>
      <c r="BA919" s="794"/>
      <c r="BB919" s="795"/>
    </row>
    <row r="920" spans="1:54" ht="12.6" customHeight="1" x14ac:dyDescent="0.25">
      <c r="A920" s="869"/>
      <c r="B920" s="870"/>
      <c r="C920" s="870"/>
      <c r="D920" s="870"/>
      <c r="E920" s="870"/>
      <c r="F920" s="870"/>
      <c r="G920" s="870"/>
      <c r="H920" s="870"/>
      <c r="I920" s="870"/>
      <c r="J920" s="870"/>
      <c r="K920" s="870"/>
      <c r="L920" s="870"/>
      <c r="M920" s="871"/>
      <c r="N920" s="854"/>
      <c r="O920" s="854"/>
      <c r="P920" s="854"/>
      <c r="Q920" s="854"/>
      <c r="R920" s="854"/>
      <c r="S920" s="854"/>
      <c r="T920" s="854"/>
      <c r="U920" s="854"/>
      <c r="V920" s="854"/>
      <c r="W920" s="893"/>
      <c r="X920" s="893"/>
      <c r="Y920" s="893"/>
      <c r="Z920" s="893"/>
      <c r="AA920" s="893"/>
      <c r="AB920" s="893"/>
      <c r="AC920" s="854"/>
      <c r="AD920" s="854"/>
      <c r="AE920" s="854"/>
      <c r="AF920" s="854"/>
      <c r="AG920" s="854"/>
      <c r="AH920" s="854"/>
      <c r="AI920" s="854"/>
      <c r="AJ920" s="854"/>
      <c r="AK920" s="854"/>
      <c r="AL920" s="854"/>
      <c r="AM920" s="854"/>
      <c r="AN920" s="854"/>
      <c r="AO920" s="854"/>
      <c r="AP920" s="854"/>
      <c r="AQ920" s="793"/>
      <c r="AR920" s="794"/>
      <c r="AS920" s="794"/>
      <c r="AT920" s="794"/>
      <c r="AU920" s="794"/>
      <c r="AV920" s="794"/>
      <c r="AW920" s="794"/>
      <c r="AX920" s="794"/>
      <c r="AY920" s="794"/>
      <c r="AZ920" s="794"/>
      <c r="BA920" s="794"/>
      <c r="BB920" s="795"/>
    </row>
    <row r="921" spans="1:54" ht="12.6" customHeight="1" x14ac:dyDescent="0.25">
      <c r="A921" s="623" t="s">
        <v>1603</v>
      </c>
    </row>
    <row r="922" spans="1:54" ht="15" customHeight="1" x14ac:dyDescent="0.25">
      <c r="A922" s="803" t="s">
        <v>3619</v>
      </c>
      <c r="B922" s="804"/>
      <c r="C922" s="804"/>
      <c r="D922" s="804"/>
      <c r="E922" s="804"/>
      <c r="F922" s="804"/>
      <c r="G922" s="804"/>
      <c r="H922" s="804"/>
      <c r="I922" s="804"/>
      <c r="J922" s="804"/>
      <c r="K922" s="804"/>
      <c r="L922" s="804"/>
      <c r="M922" s="804"/>
      <c r="N922" s="804"/>
      <c r="O922" s="804"/>
      <c r="P922" s="804"/>
      <c r="Q922" s="804"/>
      <c r="R922" s="804"/>
      <c r="S922" s="804"/>
      <c r="T922" s="804"/>
      <c r="U922" s="804"/>
      <c r="V922" s="804"/>
      <c r="W922" s="804"/>
      <c r="X922" s="804"/>
      <c r="Y922" s="804"/>
      <c r="Z922" s="804"/>
      <c r="AA922" s="804"/>
      <c r="AB922" s="804"/>
      <c r="AC922" s="804"/>
      <c r="AD922" s="804"/>
      <c r="AE922" s="804"/>
      <c r="AF922" s="804"/>
      <c r="AG922" s="804"/>
      <c r="AH922" s="804"/>
      <c r="AI922" s="804"/>
      <c r="AJ922" s="804"/>
      <c r="AK922" s="804"/>
      <c r="AL922" s="804"/>
      <c r="AM922" s="804"/>
      <c r="AN922" s="804"/>
      <c r="AO922" s="804"/>
      <c r="AP922" s="804"/>
      <c r="AQ922" s="804"/>
      <c r="AR922" s="804"/>
      <c r="AS922" s="804"/>
      <c r="AT922" s="804"/>
      <c r="AU922" s="804"/>
      <c r="AV922" s="804"/>
      <c r="AW922" s="804"/>
      <c r="AX922" s="804"/>
      <c r="AY922" s="804"/>
      <c r="AZ922" s="804"/>
      <c r="BA922" s="804"/>
      <c r="BB922" s="805"/>
    </row>
    <row r="923" spans="1:54" ht="15" customHeight="1" x14ac:dyDescent="0.25">
      <c r="A923" s="806"/>
      <c r="B923" s="807"/>
      <c r="C923" s="807"/>
      <c r="D923" s="807"/>
      <c r="E923" s="807"/>
      <c r="F923" s="807"/>
      <c r="G923" s="807"/>
      <c r="H923" s="807"/>
      <c r="I923" s="807"/>
      <c r="J923" s="807"/>
      <c r="K923" s="807"/>
      <c r="L923" s="807"/>
      <c r="M923" s="807"/>
      <c r="N923" s="807"/>
      <c r="O923" s="807"/>
      <c r="P923" s="807"/>
      <c r="Q923" s="807"/>
      <c r="R923" s="807"/>
      <c r="S923" s="807"/>
      <c r="T923" s="807"/>
      <c r="U923" s="807"/>
      <c r="V923" s="807"/>
      <c r="W923" s="807"/>
      <c r="X923" s="807"/>
      <c r="Y923" s="807"/>
      <c r="Z923" s="807"/>
      <c r="AA923" s="807"/>
      <c r="AB923" s="807"/>
      <c r="AC923" s="807"/>
      <c r="AD923" s="807"/>
      <c r="AE923" s="807"/>
      <c r="AF923" s="807"/>
      <c r="AG923" s="807"/>
      <c r="AH923" s="807"/>
      <c r="AI923" s="807"/>
      <c r="AJ923" s="807"/>
      <c r="AK923" s="807"/>
      <c r="AL923" s="807"/>
      <c r="AM923" s="807"/>
      <c r="AN923" s="807"/>
      <c r="AO923" s="807"/>
      <c r="AP923" s="807"/>
      <c r="AQ923" s="807"/>
      <c r="AR923" s="807"/>
      <c r="AS923" s="807"/>
      <c r="AT923" s="807"/>
      <c r="AU923" s="807"/>
      <c r="AV923" s="807"/>
      <c r="AW923" s="807"/>
      <c r="AX923" s="807"/>
      <c r="AY923" s="807"/>
      <c r="AZ923" s="807"/>
      <c r="BA923" s="807"/>
      <c r="BB923" s="808"/>
    </row>
    <row r="924" spans="1:54" s="593" customFormat="1" ht="12.6" customHeight="1" x14ac:dyDescent="0.25"/>
    <row r="925" spans="1:54" ht="12.6" customHeight="1" x14ac:dyDescent="0.25">
      <c r="A925" s="623" t="s">
        <v>1602</v>
      </c>
      <c r="B925" s="623"/>
      <c r="C925" s="623"/>
      <c r="D925" s="623"/>
      <c r="E925" s="623"/>
      <c r="F925" s="623"/>
      <c r="G925" s="623"/>
      <c r="H925" s="623"/>
      <c r="I925" s="623"/>
      <c r="J925" s="623"/>
      <c r="K925" s="623"/>
      <c r="L925" s="623"/>
      <c r="M925" s="623"/>
      <c r="N925" s="623"/>
      <c r="O925" s="623"/>
      <c r="P925" s="623"/>
      <c r="Q925" s="623"/>
      <c r="R925" s="623"/>
      <c r="S925" s="623"/>
      <c r="T925" s="623"/>
      <c r="U925" s="623"/>
      <c r="V925" s="623"/>
      <c r="W925" s="623"/>
      <c r="X925" s="623"/>
      <c r="Y925" s="623"/>
      <c r="Z925" s="623"/>
      <c r="AA925" s="623"/>
      <c r="AB925" s="623"/>
      <c r="AC925" s="623"/>
      <c r="AD925" s="623"/>
      <c r="AE925" s="623"/>
      <c r="AF925" s="623"/>
      <c r="AG925" s="623"/>
      <c r="AH925" s="623"/>
      <c r="AI925" s="623"/>
      <c r="AJ925" s="623"/>
      <c r="AK925" s="623"/>
      <c r="AL925" s="623"/>
      <c r="AM925" s="623"/>
      <c r="AN925" s="623"/>
      <c r="AO925" s="623"/>
      <c r="AP925" s="623"/>
      <c r="AQ925" s="623"/>
      <c r="AR925" s="623"/>
      <c r="AS925" s="623"/>
      <c r="AT925" s="623"/>
      <c r="AU925" s="623"/>
      <c r="AV925" s="623"/>
      <c r="AW925" s="623"/>
      <c r="AX925" s="623"/>
      <c r="AY925" s="623"/>
      <c r="AZ925" s="623"/>
      <c r="BA925" s="623"/>
      <c r="BB925" s="623"/>
    </row>
    <row r="926" spans="1:54" ht="12.6" customHeight="1" x14ac:dyDescent="0.25">
      <c r="A926" s="623"/>
      <c r="B926" s="623" t="s">
        <v>1557</v>
      </c>
      <c r="C926" s="623"/>
      <c r="D926" s="623"/>
      <c r="E926" s="623"/>
      <c r="F926" s="623"/>
      <c r="G926" s="623"/>
      <c r="H926" s="623"/>
      <c r="I926" s="623"/>
      <c r="J926" s="623"/>
      <c r="K926" s="623"/>
      <c r="L926" s="623"/>
      <c r="M926" s="623"/>
      <c r="N926" s="623"/>
      <c r="O926" s="623"/>
      <c r="P926" s="623"/>
      <c r="Q926" s="623"/>
      <c r="R926" s="623"/>
      <c r="S926" s="623"/>
      <c r="T926" s="623"/>
      <c r="U926" s="623"/>
      <c r="V926" s="623"/>
      <c r="W926" s="623"/>
      <c r="X926" s="623"/>
      <c r="Y926" s="623"/>
      <c r="Z926" s="623"/>
      <c r="AA926" s="623"/>
      <c r="AB926" s="623"/>
      <c r="AC926" s="623"/>
      <c r="AD926" s="623"/>
      <c r="AE926" s="623"/>
      <c r="AF926" s="623"/>
      <c r="AG926" s="623"/>
      <c r="AH926" s="623"/>
      <c r="AI926" s="623"/>
      <c r="AJ926" s="623"/>
      <c r="AK926" s="623"/>
      <c r="AL926" s="623"/>
      <c r="AM926" s="623"/>
      <c r="AN926" s="623"/>
      <c r="AO926" s="623"/>
      <c r="AP926" s="623"/>
      <c r="AQ926" s="623"/>
      <c r="AR926" s="623"/>
      <c r="AS926" s="623"/>
      <c r="AT926" s="623"/>
      <c r="AU926" s="623"/>
      <c r="AV926" s="623"/>
      <c r="AW926" s="623"/>
      <c r="AX926" s="623"/>
      <c r="AY926" s="623"/>
      <c r="AZ926" s="623"/>
      <c r="BA926" s="623"/>
      <c r="BB926" s="623"/>
    </row>
    <row r="927" spans="1:54" ht="12.6" customHeight="1" x14ac:dyDescent="0.25">
      <c r="A927" s="449" t="s">
        <v>1599</v>
      </c>
    </row>
    <row r="928" spans="1:54" ht="15" customHeight="1" x14ac:dyDescent="0.25">
      <c r="A928" s="803" t="s">
        <v>3619</v>
      </c>
      <c r="B928" s="804"/>
      <c r="C928" s="804"/>
      <c r="D928" s="804"/>
      <c r="E928" s="804"/>
      <c r="F928" s="804"/>
      <c r="G928" s="804"/>
      <c r="H928" s="804"/>
      <c r="I928" s="804"/>
      <c r="J928" s="804"/>
      <c r="K928" s="804"/>
      <c r="L928" s="804"/>
      <c r="M928" s="804"/>
      <c r="N928" s="804"/>
      <c r="O928" s="804"/>
      <c r="P928" s="804"/>
      <c r="Q928" s="804"/>
      <c r="R928" s="804"/>
      <c r="S928" s="804"/>
      <c r="T928" s="804"/>
      <c r="U928" s="804"/>
      <c r="V928" s="804"/>
      <c r="W928" s="804"/>
      <c r="X928" s="804"/>
      <c r="Y928" s="804"/>
      <c r="Z928" s="804"/>
      <c r="AA928" s="804"/>
      <c r="AB928" s="804"/>
      <c r="AC928" s="804"/>
      <c r="AD928" s="804"/>
      <c r="AE928" s="804"/>
      <c r="AF928" s="804"/>
      <c r="AG928" s="804"/>
      <c r="AH928" s="804"/>
      <c r="AI928" s="804"/>
      <c r="AJ928" s="804"/>
      <c r="AK928" s="804"/>
      <c r="AL928" s="804"/>
      <c r="AM928" s="804"/>
      <c r="AN928" s="804"/>
      <c r="AO928" s="804"/>
      <c r="AP928" s="804"/>
      <c r="AQ928" s="804"/>
      <c r="AR928" s="804"/>
      <c r="AS928" s="804"/>
      <c r="AT928" s="804"/>
      <c r="AU928" s="804"/>
      <c r="AV928" s="804"/>
      <c r="AW928" s="804"/>
      <c r="AX928" s="804"/>
      <c r="AY928" s="804"/>
      <c r="AZ928" s="804"/>
      <c r="BA928" s="804"/>
      <c r="BB928" s="805"/>
    </row>
    <row r="929" spans="1:54" ht="15" customHeight="1" x14ac:dyDescent="0.25">
      <c r="A929" s="806"/>
      <c r="B929" s="807"/>
      <c r="C929" s="807"/>
      <c r="D929" s="807"/>
      <c r="E929" s="807"/>
      <c r="F929" s="807"/>
      <c r="G929" s="807"/>
      <c r="H929" s="807"/>
      <c r="I929" s="807"/>
      <c r="J929" s="807"/>
      <c r="K929" s="807"/>
      <c r="L929" s="807"/>
      <c r="M929" s="807"/>
      <c r="N929" s="807"/>
      <c r="O929" s="807"/>
      <c r="P929" s="807"/>
      <c r="Q929" s="807"/>
      <c r="R929" s="807"/>
      <c r="S929" s="807"/>
      <c r="T929" s="807"/>
      <c r="U929" s="807"/>
      <c r="V929" s="807"/>
      <c r="W929" s="807"/>
      <c r="X929" s="807"/>
      <c r="Y929" s="807"/>
      <c r="Z929" s="807"/>
      <c r="AA929" s="807"/>
      <c r="AB929" s="807"/>
      <c r="AC929" s="807"/>
      <c r="AD929" s="807"/>
      <c r="AE929" s="807"/>
      <c r="AF929" s="807"/>
      <c r="AG929" s="807"/>
      <c r="AH929" s="807"/>
      <c r="AI929" s="807"/>
      <c r="AJ929" s="807"/>
      <c r="AK929" s="807"/>
      <c r="AL929" s="807"/>
      <c r="AM929" s="807"/>
      <c r="AN929" s="807"/>
      <c r="AO929" s="807"/>
      <c r="AP929" s="807"/>
      <c r="AQ929" s="807"/>
      <c r="AR929" s="807"/>
      <c r="AS929" s="807"/>
      <c r="AT929" s="807"/>
      <c r="AU929" s="807"/>
      <c r="AV929" s="807"/>
      <c r="AW929" s="807"/>
      <c r="AX929" s="807"/>
      <c r="AY929" s="807"/>
      <c r="AZ929" s="807"/>
      <c r="BA929" s="807"/>
      <c r="BB929" s="808"/>
    </row>
    <row r="930" spans="1:54" ht="12.6" customHeight="1" x14ac:dyDescent="0.25">
      <c r="A930" s="623" t="s">
        <v>1598</v>
      </c>
    </row>
    <row r="931" spans="1:54" ht="12.6" customHeight="1" x14ac:dyDescent="0.25">
      <c r="A931" s="623" t="s">
        <v>1597</v>
      </c>
    </row>
    <row r="932" spans="1:54" ht="15" customHeight="1" x14ac:dyDescent="0.25">
      <c r="A932" s="803" t="s">
        <v>3619</v>
      </c>
      <c r="B932" s="804"/>
      <c r="C932" s="804"/>
      <c r="D932" s="804"/>
      <c r="E932" s="804"/>
      <c r="F932" s="804"/>
      <c r="G932" s="804"/>
      <c r="H932" s="804"/>
      <c r="I932" s="804"/>
      <c r="J932" s="804"/>
      <c r="K932" s="804"/>
      <c r="L932" s="804"/>
      <c r="M932" s="804"/>
      <c r="N932" s="804"/>
      <c r="O932" s="804"/>
      <c r="P932" s="804"/>
      <c r="Q932" s="804"/>
      <c r="R932" s="804"/>
      <c r="S932" s="804"/>
      <c r="T932" s="804"/>
      <c r="U932" s="804"/>
      <c r="V932" s="804"/>
      <c r="W932" s="804"/>
      <c r="X932" s="804"/>
      <c r="Y932" s="804"/>
      <c r="Z932" s="804"/>
      <c r="AA932" s="804"/>
      <c r="AB932" s="804"/>
      <c r="AC932" s="804"/>
      <c r="AD932" s="804"/>
      <c r="AE932" s="804"/>
      <c r="AF932" s="804"/>
      <c r="AG932" s="804"/>
      <c r="AH932" s="804"/>
      <c r="AI932" s="804"/>
      <c r="AJ932" s="804"/>
      <c r="AK932" s="804"/>
      <c r="AL932" s="804"/>
      <c r="AM932" s="804"/>
      <c r="AN932" s="804"/>
      <c r="AO932" s="804"/>
      <c r="AP932" s="804"/>
      <c r="AQ932" s="804"/>
      <c r="AR932" s="804"/>
      <c r="AS932" s="804"/>
      <c r="AT932" s="804"/>
      <c r="AU932" s="804"/>
      <c r="AV932" s="804"/>
      <c r="AW932" s="804"/>
      <c r="AX932" s="804"/>
      <c r="AY932" s="804"/>
      <c r="AZ932" s="804"/>
      <c r="BA932" s="804"/>
      <c r="BB932" s="805"/>
    </row>
    <row r="933" spans="1:54" ht="15" customHeight="1" x14ac:dyDescent="0.25">
      <c r="A933" s="806"/>
      <c r="B933" s="807"/>
      <c r="C933" s="807"/>
      <c r="D933" s="807"/>
      <c r="E933" s="807"/>
      <c r="F933" s="807"/>
      <c r="G933" s="807"/>
      <c r="H933" s="807"/>
      <c r="I933" s="807"/>
      <c r="J933" s="807"/>
      <c r="K933" s="807"/>
      <c r="L933" s="807"/>
      <c r="M933" s="807"/>
      <c r="N933" s="807"/>
      <c r="O933" s="807"/>
      <c r="P933" s="807"/>
      <c r="Q933" s="807"/>
      <c r="R933" s="807"/>
      <c r="S933" s="807"/>
      <c r="T933" s="807"/>
      <c r="U933" s="807"/>
      <c r="V933" s="807"/>
      <c r="W933" s="807"/>
      <c r="X933" s="807"/>
      <c r="Y933" s="807"/>
      <c r="Z933" s="807"/>
      <c r="AA933" s="807"/>
      <c r="AB933" s="807"/>
      <c r="AC933" s="807"/>
      <c r="AD933" s="807"/>
      <c r="AE933" s="807"/>
      <c r="AF933" s="807"/>
      <c r="AG933" s="807"/>
      <c r="AH933" s="807"/>
      <c r="AI933" s="807"/>
      <c r="AJ933" s="807"/>
      <c r="AK933" s="807"/>
      <c r="AL933" s="807"/>
      <c r="AM933" s="807"/>
      <c r="AN933" s="807"/>
      <c r="AO933" s="807"/>
      <c r="AP933" s="807"/>
      <c r="AQ933" s="807"/>
      <c r="AR933" s="807"/>
      <c r="AS933" s="807"/>
      <c r="AT933" s="807"/>
      <c r="AU933" s="807"/>
      <c r="AV933" s="807"/>
      <c r="AW933" s="807"/>
      <c r="AX933" s="807"/>
      <c r="AY933" s="807"/>
      <c r="AZ933" s="807"/>
      <c r="BA933" s="807"/>
      <c r="BB933" s="808"/>
    </row>
    <row r="934" spans="1:54" s="593" customFormat="1" ht="12.6" customHeight="1" x14ac:dyDescent="0.25"/>
    <row r="935" spans="1:54" ht="12.6" customHeight="1" x14ac:dyDescent="0.25">
      <c r="A935" s="623" t="s">
        <v>1596</v>
      </c>
    </row>
    <row r="936" spans="1:54" ht="12.6" customHeight="1" x14ac:dyDescent="0.25">
      <c r="A936" s="624"/>
      <c r="B936" s="625"/>
      <c r="C936" s="625"/>
      <c r="D936" s="625"/>
      <c r="E936" s="625"/>
      <c r="F936" s="625"/>
      <c r="G936" s="625"/>
      <c r="H936" s="640"/>
      <c r="I936" s="790" t="s">
        <v>799</v>
      </c>
      <c r="J936" s="791"/>
      <c r="K936" s="791"/>
      <c r="L936" s="791"/>
      <c r="M936" s="791"/>
      <c r="N936" s="791"/>
      <c r="O936" s="791"/>
      <c r="P936" s="791"/>
      <c r="Q936" s="791"/>
      <c r="R936" s="791"/>
      <c r="S936" s="791"/>
      <c r="T936" s="791"/>
      <c r="U936" s="791"/>
      <c r="V936" s="791"/>
      <c r="W936" s="791"/>
      <c r="X936" s="791"/>
      <c r="Y936" s="791"/>
      <c r="Z936" s="791"/>
      <c r="AA936" s="791"/>
      <c r="AB936" s="791"/>
      <c r="AC936" s="790" t="s">
        <v>1595</v>
      </c>
      <c r="AD936" s="791"/>
      <c r="AE936" s="791"/>
      <c r="AF936" s="791"/>
      <c r="AG936" s="791"/>
      <c r="AH936" s="791"/>
      <c r="AI936" s="791"/>
      <c r="AJ936" s="791"/>
      <c r="AK936" s="791"/>
      <c r="AL936" s="791"/>
      <c r="AM936" s="791"/>
      <c r="AN936" s="791"/>
      <c r="AO936" s="791"/>
      <c r="AP936" s="791"/>
      <c r="AQ936" s="791"/>
      <c r="AR936" s="791"/>
      <c r="AS936" s="791"/>
      <c r="AT936" s="791"/>
      <c r="AU936" s="791"/>
      <c r="AV936" s="791"/>
      <c r="AW936" s="791"/>
      <c r="AX936" s="791"/>
      <c r="AY936" s="791"/>
      <c r="AZ936" s="791"/>
      <c r="BA936" s="791"/>
      <c r="BB936" s="792"/>
    </row>
    <row r="937" spans="1:54" ht="12.6" customHeight="1" x14ac:dyDescent="0.25">
      <c r="A937" s="626"/>
      <c r="B937" s="627"/>
      <c r="C937" s="627"/>
      <c r="D937" s="627"/>
      <c r="E937" s="627"/>
      <c r="F937" s="627"/>
      <c r="G937" s="627"/>
      <c r="H937" s="641"/>
      <c r="I937" s="629"/>
      <c r="J937" s="677"/>
      <c r="K937" s="677"/>
      <c r="L937" s="677"/>
      <c r="M937" s="677"/>
      <c r="N937" s="677"/>
      <c r="O937" s="677"/>
      <c r="P937" s="677"/>
      <c r="Q937" s="677"/>
      <c r="R937" s="677"/>
      <c r="S937" s="677"/>
      <c r="T937" s="677"/>
      <c r="U937" s="677"/>
      <c r="V937" s="677"/>
      <c r="W937" s="677"/>
      <c r="X937" s="677"/>
      <c r="Y937" s="677"/>
      <c r="Z937" s="677"/>
      <c r="AA937" s="677"/>
      <c r="AB937" s="677"/>
      <c r="AC937" s="784" t="s">
        <v>1557</v>
      </c>
      <c r="AD937" s="785"/>
      <c r="AE937" s="785"/>
      <c r="AF937" s="785"/>
      <c r="AG937" s="785"/>
      <c r="AH937" s="785"/>
      <c r="AI937" s="785"/>
      <c r="AJ937" s="785"/>
      <c r="AK937" s="785"/>
      <c r="AL937" s="785"/>
      <c r="AM937" s="785"/>
      <c r="AN937" s="785"/>
      <c r="AO937" s="785"/>
      <c r="AP937" s="785"/>
      <c r="AQ937" s="785"/>
      <c r="AR937" s="785"/>
      <c r="AS937" s="785"/>
      <c r="AT937" s="785"/>
      <c r="AU937" s="785"/>
      <c r="AV937" s="785"/>
      <c r="AW937" s="785"/>
      <c r="AX937" s="785"/>
      <c r="AY937" s="785"/>
      <c r="AZ937" s="785"/>
      <c r="BA937" s="785"/>
      <c r="BB937" s="786"/>
    </row>
    <row r="938" spans="1:54" ht="12.6" customHeight="1" x14ac:dyDescent="0.25">
      <c r="A938" s="787" t="s">
        <v>915</v>
      </c>
      <c r="B938" s="788"/>
      <c r="C938" s="788"/>
      <c r="D938" s="788"/>
      <c r="E938" s="788"/>
      <c r="F938" s="788"/>
      <c r="G938" s="788"/>
      <c r="H938" s="789"/>
      <c r="I938" s="940" t="s">
        <v>517</v>
      </c>
      <c r="J938" s="941"/>
      <c r="K938" s="941"/>
      <c r="L938" s="941"/>
      <c r="M938" s="941"/>
      <c r="N938" s="941"/>
      <c r="O938" s="941"/>
      <c r="P938" s="941"/>
      <c r="Q938" s="941"/>
      <c r="R938" s="941"/>
      <c r="S938" s="941"/>
      <c r="T938" s="941"/>
      <c r="U938" s="941"/>
      <c r="V938" s="941"/>
      <c r="W938" s="941"/>
      <c r="X938" s="941"/>
      <c r="Y938" s="941"/>
      <c r="Z938" s="941"/>
      <c r="AA938" s="941"/>
      <c r="AB938" s="941"/>
      <c r="AC938" s="940" t="s">
        <v>517</v>
      </c>
      <c r="AD938" s="941"/>
      <c r="AE938" s="941"/>
      <c r="AF938" s="941"/>
      <c r="AG938" s="941"/>
      <c r="AH938" s="941"/>
      <c r="AI938" s="941"/>
      <c r="AJ938" s="941"/>
      <c r="AK938" s="941"/>
      <c r="AL938" s="941"/>
      <c r="AM938" s="941"/>
      <c r="AN938" s="941"/>
      <c r="AO938" s="941"/>
      <c r="AP938" s="941"/>
      <c r="AQ938" s="941"/>
      <c r="AR938" s="941"/>
      <c r="AS938" s="941"/>
      <c r="AT938" s="941"/>
      <c r="AU938" s="941"/>
      <c r="AV938" s="941"/>
      <c r="AW938" s="941"/>
      <c r="AX938" s="941"/>
      <c r="AY938" s="941"/>
      <c r="AZ938" s="941"/>
      <c r="BA938" s="941"/>
      <c r="BB938" s="942"/>
    </row>
    <row r="939" spans="1:54" ht="12.6" customHeight="1" x14ac:dyDescent="0.25">
      <c r="A939" s="787" t="s">
        <v>1594</v>
      </c>
      <c r="B939" s="788"/>
      <c r="C939" s="788"/>
      <c r="D939" s="788"/>
      <c r="E939" s="788"/>
      <c r="F939" s="788"/>
      <c r="G939" s="788"/>
      <c r="H939" s="789"/>
      <c r="I939" s="790" t="s">
        <v>1593</v>
      </c>
      <c r="J939" s="791"/>
      <c r="K939" s="791"/>
      <c r="L939" s="791"/>
      <c r="M939" s="791"/>
      <c r="N939" s="792"/>
      <c r="O939" s="790" t="s">
        <v>1592</v>
      </c>
      <c r="P939" s="791"/>
      <c r="Q939" s="791"/>
      <c r="R939" s="791"/>
      <c r="S939" s="791"/>
      <c r="T939" s="791"/>
      <c r="U939" s="791"/>
      <c r="V939" s="792"/>
      <c r="W939" s="790" t="s">
        <v>1591</v>
      </c>
      <c r="X939" s="791"/>
      <c r="Y939" s="791"/>
      <c r="Z939" s="791"/>
      <c r="AA939" s="791"/>
      <c r="AB939" s="791"/>
      <c r="AC939" s="790" t="s">
        <v>1593</v>
      </c>
      <c r="AD939" s="791"/>
      <c r="AE939" s="791"/>
      <c r="AF939" s="791"/>
      <c r="AG939" s="791"/>
      <c r="AH939" s="792"/>
      <c r="AI939" s="790" t="s">
        <v>1592</v>
      </c>
      <c r="AJ939" s="791"/>
      <c r="AK939" s="791"/>
      <c r="AL939" s="791"/>
      <c r="AM939" s="791"/>
      <c r="AN939" s="791"/>
      <c r="AO939" s="791"/>
      <c r="AP939" s="792"/>
      <c r="AQ939" s="790" t="s">
        <v>1591</v>
      </c>
      <c r="AR939" s="791"/>
      <c r="AS939" s="791"/>
      <c r="AT939" s="791"/>
      <c r="AU939" s="791"/>
      <c r="AV939" s="791"/>
      <c r="AW939" s="791"/>
      <c r="AX939" s="791"/>
      <c r="AY939" s="791"/>
      <c r="AZ939" s="791"/>
      <c r="BA939" s="791"/>
      <c r="BB939" s="792"/>
    </row>
    <row r="940" spans="1:54" ht="12.6" customHeight="1" x14ac:dyDescent="0.25">
      <c r="A940" s="626"/>
      <c r="B940" s="627"/>
      <c r="C940" s="627"/>
      <c r="D940" s="627"/>
      <c r="E940" s="627"/>
      <c r="F940" s="627"/>
      <c r="G940" s="627"/>
      <c r="H940" s="641"/>
      <c r="I940" s="787" t="s">
        <v>1590</v>
      </c>
      <c r="J940" s="788"/>
      <c r="K940" s="788"/>
      <c r="L940" s="788"/>
      <c r="M940" s="788"/>
      <c r="N940" s="789"/>
      <c r="O940" s="787" t="s">
        <v>1589</v>
      </c>
      <c r="P940" s="788"/>
      <c r="Q940" s="788"/>
      <c r="R940" s="788"/>
      <c r="S940" s="788"/>
      <c r="T940" s="788"/>
      <c r="U940" s="788"/>
      <c r="V940" s="789"/>
      <c r="W940" s="787" t="s">
        <v>1588</v>
      </c>
      <c r="X940" s="788"/>
      <c r="Y940" s="788"/>
      <c r="Z940" s="788"/>
      <c r="AA940" s="788"/>
      <c r="AB940" s="788"/>
      <c r="AC940" s="787" t="s">
        <v>1590</v>
      </c>
      <c r="AD940" s="788"/>
      <c r="AE940" s="788"/>
      <c r="AF940" s="788"/>
      <c r="AG940" s="788"/>
      <c r="AH940" s="789"/>
      <c r="AI940" s="787" t="s">
        <v>1589</v>
      </c>
      <c r="AJ940" s="788"/>
      <c r="AK940" s="788"/>
      <c r="AL940" s="788"/>
      <c r="AM940" s="788"/>
      <c r="AN940" s="788"/>
      <c r="AO940" s="788"/>
      <c r="AP940" s="789"/>
      <c r="AQ940" s="787" t="s">
        <v>1588</v>
      </c>
      <c r="AR940" s="788"/>
      <c r="AS940" s="788"/>
      <c r="AT940" s="788"/>
      <c r="AU940" s="788"/>
      <c r="AV940" s="788"/>
      <c r="AW940" s="788"/>
      <c r="AX940" s="788"/>
      <c r="AY940" s="788"/>
      <c r="AZ940" s="788"/>
      <c r="BA940" s="788"/>
      <c r="BB940" s="789"/>
    </row>
    <row r="941" spans="1:54" ht="12.6" customHeight="1" x14ac:dyDescent="0.25">
      <c r="A941" s="626"/>
      <c r="B941" s="627"/>
      <c r="C941" s="627"/>
      <c r="D941" s="627"/>
      <c r="E941" s="627"/>
      <c r="F941" s="627"/>
      <c r="G941" s="627"/>
      <c r="H941" s="641"/>
      <c r="I941" s="787" t="s">
        <v>1587</v>
      </c>
      <c r="J941" s="788"/>
      <c r="K941" s="788"/>
      <c r="L941" s="788"/>
      <c r="M941" s="788"/>
      <c r="N941" s="789"/>
      <c r="O941" s="787" t="s">
        <v>1587</v>
      </c>
      <c r="P941" s="788"/>
      <c r="Q941" s="788"/>
      <c r="R941" s="788"/>
      <c r="S941" s="788"/>
      <c r="T941" s="788"/>
      <c r="U941" s="788"/>
      <c r="V941" s="789"/>
      <c r="W941" s="787"/>
      <c r="X941" s="788"/>
      <c r="Y941" s="788"/>
      <c r="Z941" s="788"/>
      <c r="AA941" s="788"/>
      <c r="AB941" s="788"/>
      <c r="AC941" s="787" t="s">
        <v>1587</v>
      </c>
      <c r="AD941" s="788"/>
      <c r="AE941" s="788"/>
      <c r="AF941" s="788"/>
      <c r="AG941" s="788"/>
      <c r="AH941" s="789"/>
      <c r="AI941" s="787" t="s">
        <v>1587</v>
      </c>
      <c r="AJ941" s="788"/>
      <c r="AK941" s="788"/>
      <c r="AL941" s="788"/>
      <c r="AM941" s="788"/>
      <c r="AN941" s="788"/>
      <c r="AO941" s="788"/>
      <c r="AP941" s="789"/>
      <c r="AQ941" s="787"/>
      <c r="AR941" s="788"/>
      <c r="AS941" s="788"/>
      <c r="AT941" s="788"/>
      <c r="AU941" s="788"/>
      <c r="AV941" s="788"/>
      <c r="AW941" s="788"/>
      <c r="AX941" s="788"/>
      <c r="AY941" s="788"/>
      <c r="AZ941" s="788"/>
      <c r="BA941" s="788"/>
      <c r="BB941" s="789"/>
    </row>
    <row r="942" spans="1:54" ht="12.6" customHeight="1" x14ac:dyDescent="0.25">
      <c r="A942" s="784" t="s">
        <v>800</v>
      </c>
      <c r="B942" s="785"/>
      <c r="C942" s="785"/>
      <c r="D942" s="785"/>
      <c r="E942" s="785"/>
      <c r="F942" s="785"/>
      <c r="G942" s="785"/>
      <c r="H942" s="786"/>
      <c r="I942" s="784" t="s">
        <v>801</v>
      </c>
      <c r="J942" s="785"/>
      <c r="K942" s="785"/>
      <c r="L942" s="785"/>
      <c r="M942" s="785"/>
      <c r="N942" s="786"/>
      <c r="O942" s="784" t="s">
        <v>802</v>
      </c>
      <c r="P942" s="785"/>
      <c r="Q942" s="785"/>
      <c r="R942" s="785"/>
      <c r="S942" s="785"/>
      <c r="T942" s="785"/>
      <c r="U942" s="785"/>
      <c r="V942" s="786"/>
      <c r="W942" s="784" t="s">
        <v>477</v>
      </c>
      <c r="X942" s="785"/>
      <c r="Y942" s="785"/>
      <c r="Z942" s="785"/>
      <c r="AA942" s="785"/>
      <c r="AB942" s="785"/>
      <c r="AC942" s="784" t="s">
        <v>478</v>
      </c>
      <c r="AD942" s="785"/>
      <c r="AE942" s="785"/>
      <c r="AF942" s="785"/>
      <c r="AG942" s="785"/>
      <c r="AH942" s="786"/>
      <c r="AI942" s="784" t="s">
        <v>481</v>
      </c>
      <c r="AJ942" s="785"/>
      <c r="AK942" s="785"/>
      <c r="AL942" s="785"/>
      <c r="AM942" s="785"/>
      <c r="AN942" s="785"/>
      <c r="AO942" s="785"/>
      <c r="AP942" s="786"/>
      <c r="AQ942" s="784" t="s">
        <v>1478</v>
      </c>
      <c r="AR942" s="785"/>
      <c r="AS942" s="785"/>
      <c r="AT942" s="785"/>
      <c r="AU942" s="785"/>
      <c r="AV942" s="785"/>
      <c r="AW942" s="785"/>
      <c r="AX942" s="785"/>
      <c r="AY942" s="785"/>
      <c r="AZ942" s="785"/>
      <c r="BA942" s="785"/>
      <c r="BB942" s="786"/>
    </row>
    <row r="943" spans="1:54" ht="12.6" customHeight="1" x14ac:dyDescent="0.25">
      <c r="A943" s="606" t="s">
        <v>519</v>
      </c>
      <c r="B943" s="607"/>
      <c r="C943" s="607"/>
      <c r="D943" s="607"/>
      <c r="E943" s="607"/>
      <c r="F943" s="607"/>
      <c r="G943" s="607"/>
      <c r="H943" s="608"/>
      <c r="I943" s="799"/>
      <c r="J943" s="800"/>
      <c r="K943" s="800"/>
      <c r="L943" s="800"/>
      <c r="M943" s="800"/>
      <c r="N943" s="801"/>
      <c r="O943" s="859"/>
      <c r="P943" s="859"/>
      <c r="Q943" s="859"/>
      <c r="R943" s="859"/>
      <c r="S943" s="859"/>
      <c r="T943" s="859"/>
      <c r="U943" s="859"/>
      <c r="V943" s="859"/>
      <c r="W943" s="859"/>
      <c r="X943" s="859"/>
      <c r="Y943" s="859"/>
      <c r="Z943" s="859"/>
      <c r="AA943" s="859"/>
      <c r="AB943" s="799"/>
      <c r="AC943" s="859"/>
      <c r="AD943" s="859"/>
      <c r="AE943" s="859"/>
      <c r="AF943" s="859"/>
      <c r="AG943" s="859"/>
      <c r="AH943" s="859"/>
      <c r="AI943" s="859"/>
      <c r="AJ943" s="859"/>
      <c r="AK943" s="859"/>
      <c r="AL943" s="859"/>
      <c r="AM943" s="859"/>
      <c r="AN943" s="859"/>
      <c r="AO943" s="859"/>
      <c r="AP943" s="859"/>
      <c r="AQ943" s="793"/>
      <c r="AR943" s="794"/>
      <c r="AS943" s="794"/>
      <c r="AT943" s="794"/>
      <c r="AU943" s="794"/>
      <c r="AV943" s="794"/>
      <c r="AW943" s="794"/>
      <c r="AX943" s="794"/>
      <c r="AY943" s="794"/>
      <c r="AZ943" s="794"/>
      <c r="BA943" s="794"/>
      <c r="BB943" s="795"/>
    </row>
    <row r="944" spans="1:54" ht="12.6" customHeight="1" x14ac:dyDescent="0.25">
      <c r="A944" s="597" t="s">
        <v>557</v>
      </c>
      <c r="B944" s="598"/>
      <c r="C944" s="598"/>
      <c r="D944" s="598"/>
      <c r="E944" s="598"/>
      <c r="F944" s="598"/>
      <c r="G944" s="598"/>
      <c r="H944" s="599"/>
      <c r="I944" s="793"/>
      <c r="J944" s="794"/>
      <c r="K944" s="794"/>
      <c r="L944" s="794"/>
      <c r="M944" s="794"/>
      <c r="N944" s="795"/>
      <c r="O944" s="793"/>
      <c r="P944" s="794"/>
      <c r="Q944" s="794"/>
      <c r="R944" s="794"/>
      <c r="S944" s="794"/>
      <c r="T944" s="794"/>
      <c r="U944" s="794"/>
      <c r="V944" s="795"/>
      <c r="W944" s="854"/>
      <c r="X944" s="854"/>
      <c r="Y944" s="854"/>
      <c r="Z944" s="854"/>
      <c r="AA944" s="854"/>
      <c r="AB944" s="793"/>
      <c r="AC944" s="854"/>
      <c r="AD944" s="854"/>
      <c r="AE944" s="854"/>
      <c r="AF944" s="854"/>
      <c r="AG944" s="854"/>
      <c r="AH944" s="854"/>
      <c r="AI944" s="854"/>
      <c r="AJ944" s="854"/>
      <c r="AK944" s="854"/>
      <c r="AL944" s="854"/>
      <c r="AM944" s="854"/>
      <c r="AN944" s="854"/>
      <c r="AO944" s="854"/>
      <c r="AP944" s="854"/>
      <c r="AQ944" s="793"/>
      <c r="AR944" s="794"/>
      <c r="AS944" s="794"/>
      <c r="AT944" s="794"/>
      <c r="AU944" s="794"/>
      <c r="AV944" s="794"/>
      <c r="AW944" s="794"/>
      <c r="AX944" s="794"/>
      <c r="AY944" s="794"/>
      <c r="AZ944" s="794"/>
      <c r="BA944" s="794"/>
      <c r="BB944" s="795"/>
    </row>
    <row r="945" spans="1:54" ht="12.6" customHeight="1" x14ac:dyDescent="0.25">
      <c r="A945" s="597" t="s">
        <v>479</v>
      </c>
      <c r="B945" s="598"/>
      <c r="C945" s="598"/>
      <c r="D945" s="598"/>
      <c r="E945" s="598"/>
      <c r="F945" s="598"/>
      <c r="G945" s="598"/>
      <c r="H945" s="599"/>
      <c r="I945" s="793"/>
      <c r="J945" s="794"/>
      <c r="K945" s="794"/>
      <c r="L945" s="794"/>
      <c r="M945" s="794"/>
      <c r="N945" s="795"/>
      <c r="O945" s="793"/>
      <c r="P945" s="794"/>
      <c r="Q945" s="794"/>
      <c r="R945" s="794"/>
      <c r="S945" s="794"/>
      <c r="T945" s="794"/>
      <c r="U945" s="794"/>
      <c r="V945" s="795"/>
      <c r="W945" s="854"/>
      <c r="X945" s="854"/>
      <c r="Y945" s="854"/>
      <c r="Z945" s="854"/>
      <c r="AA945" s="854"/>
      <c r="AB945" s="793"/>
      <c r="AC945" s="854"/>
      <c r="AD945" s="854"/>
      <c r="AE945" s="854"/>
      <c r="AF945" s="854"/>
      <c r="AG945" s="854"/>
      <c r="AH945" s="854"/>
      <c r="AI945" s="854"/>
      <c r="AJ945" s="854"/>
      <c r="AK945" s="854"/>
      <c r="AL945" s="854"/>
      <c r="AM945" s="854"/>
      <c r="AN945" s="854"/>
      <c r="AO945" s="854"/>
      <c r="AP945" s="854"/>
      <c r="AQ945" s="793"/>
      <c r="AR945" s="794"/>
      <c r="AS945" s="794"/>
      <c r="AT945" s="794"/>
      <c r="AU945" s="794"/>
      <c r="AV945" s="794"/>
      <c r="AW945" s="794"/>
      <c r="AX945" s="794"/>
      <c r="AY945" s="794"/>
      <c r="AZ945" s="794"/>
      <c r="BA945" s="794"/>
      <c r="BB945" s="795"/>
    </row>
    <row r="946" spans="1:54" ht="12.6" customHeight="1" x14ac:dyDescent="0.25">
      <c r="A946" s="623" t="s">
        <v>1586</v>
      </c>
      <c r="N946" s="693"/>
      <c r="O946" s="693"/>
      <c r="P946" s="693"/>
      <c r="Q946" s="693"/>
      <c r="R946" s="693"/>
      <c r="S946" s="693"/>
      <c r="T946" s="693"/>
      <c r="U946" s="693"/>
      <c r="V946" s="693"/>
      <c r="W946" s="693"/>
      <c r="X946" s="693"/>
      <c r="Y946" s="693"/>
      <c r="Z946" s="693"/>
      <c r="AA946" s="693"/>
      <c r="AB946" s="693"/>
      <c r="AC946" s="693"/>
      <c r="AD946" s="693"/>
      <c r="AE946" s="693"/>
      <c r="AF946" s="693"/>
    </row>
    <row r="947" spans="1:54" ht="15" customHeight="1" x14ac:dyDescent="0.25">
      <c r="A947" s="803" t="s">
        <v>3619</v>
      </c>
      <c r="B947" s="804"/>
      <c r="C947" s="804"/>
      <c r="D947" s="804"/>
      <c r="E947" s="804"/>
      <c r="F947" s="804"/>
      <c r="G947" s="804"/>
      <c r="H947" s="804"/>
      <c r="I947" s="804"/>
      <c r="J947" s="804"/>
      <c r="K947" s="804"/>
      <c r="L947" s="804"/>
      <c r="M947" s="804"/>
      <c r="N947" s="804"/>
      <c r="O947" s="804"/>
      <c r="P947" s="804"/>
      <c r="Q947" s="804"/>
      <c r="R947" s="804"/>
      <c r="S947" s="804"/>
      <c r="T947" s="804"/>
      <c r="U947" s="804"/>
      <c r="V947" s="804"/>
      <c r="W947" s="804"/>
      <c r="X947" s="804"/>
      <c r="Y947" s="804"/>
      <c r="Z947" s="804"/>
      <c r="AA947" s="804"/>
      <c r="AB947" s="804"/>
      <c r="AC947" s="804"/>
      <c r="AD947" s="804"/>
      <c r="AE947" s="804"/>
      <c r="AF947" s="804"/>
      <c r="AG947" s="804"/>
      <c r="AH947" s="804"/>
      <c r="AI947" s="804"/>
      <c r="AJ947" s="804"/>
      <c r="AK947" s="804"/>
      <c r="AL947" s="804"/>
      <c r="AM947" s="804"/>
      <c r="AN947" s="804"/>
      <c r="AO947" s="804"/>
      <c r="AP947" s="804"/>
      <c r="AQ947" s="804"/>
      <c r="AR947" s="804"/>
      <c r="AS947" s="804"/>
      <c r="AT947" s="804"/>
      <c r="AU947" s="804"/>
      <c r="AV947" s="804"/>
      <c r="AW947" s="804"/>
      <c r="AX947" s="804"/>
      <c r="AY947" s="804"/>
      <c r="AZ947" s="804"/>
      <c r="BA947" s="804"/>
      <c r="BB947" s="805"/>
    </row>
    <row r="948" spans="1:54" ht="15" customHeight="1" x14ac:dyDescent="0.25">
      <c r="A948" s="806"/>
      <c r="B948" s="807"/>
      <c r="C948" s="807"/>
      <c r="D948" s="807"/>
      <c r="E948" s="807"/>
      <c r="F948" s="807"/>
      <c r="G948" s="807"/>
      <c r="H948" s="807"/>
      <c r="I948" s="807"/>
      <c r="J948" s="807"/>
      <c r="K948" s="807"/>
      <c r="L948" s="807"/>
      <c r="M948" s="807"/>
      <c r="N948" s="807"/>
      <c r="O948" s="807"/>
      <c r="P948" s="807"/>
      <c r="Q948" s="807"/>
      <c r="R948" s="807"/>
      <c r="S948" s="807"/>
      <c r="T948" s="807"/>
      <c r="U948" s="807"/>
      <c r="V948" s="807"/>
      <c r="W948" s="807"/>
      <c r="X948" s="807"/>
      <c r="Y948" s="807"/>
      <c r="Z948" s="807"/>
      <c r="AA948" s="807"/>
      <c r="AB948" s="807"/>
      <c r="AC948" s="807"/>
      <c r="AD948" s="807"/>
      <c r="AE948" s="807"/>
      <c r="AF948" s="807"/>
      <c r="AG948" s="807"/>
      <c r="AH948" s="807"/>
      <c r="AI948" s="807"/>
      <c r="AJ948" s="807"/>
      <c r="AK948" s="807"/>
      <c r="AL948" s="807"/>
      <c r="AM948" s="807"/>
      <c r="AN948" s="807"/>
      <c r="AO948" s="807"/>
      <c r="AP948" s="807"/>
      <c r="AQ948" s="807"/>
      <c r="AR948" s="807"/>
      <c r="AS948" s="807"/>
      <c r="AT948" s="807"/>
      <c r="AU948" s="807"/>
      <c r="AV948" s="807"/>
      <c r="AW948" s="807"/>
      <c r="AX948" s="807"/>
      <c r="AY948" s="807"/>
      <c r="AZ948" s="807"/>
      <c r="BA948" s="807"/>
      <c r="BB948" s="808"/>
    </row>
    <row r="949" spans="1:54" s="585" customFormat="1" ht="12.6" customHeight="1" x14ac:dyDescent="0.25">
      <c r="A949" s="610" t="s">
        <v>3497</v>
      </c>
      <c r="B949" s="694"/>
      <c r="C949" s="694"/>
      <c r="D949" s="694"/>
      <c r="E949" s="694"/>
      <c r="F949" s="694"/>
      <c r="G949" s="694"/>
      <c r="H949" s="694"/>
      <c r="I949" s="694"/>
      <c r="J949" s="694"/>
      <c r="K949" s="694"/>
      <c r="L949" s="694"/>
      <c r="M949" s="694"/>
      <c r="N949" s="694"/>
      <c r="O949" s="694"/>
      <c r="P949" s="694"/>
      <c r="Q949" s="694"/>
      <c r="R949" s="694"/>
      <c r="S949" s="694"/>
      <c r="T949" s="694"/>
      <c r="U949" s="694"/>
      <c r="V949" s="694"/>
      <c r="W949" s="694"/>
      <c r="X949" s="694"/>
      <c r="Y949" s="694"/>
      <c r="Z949" s="694"/>
      <c r="AA949" s="694"/>
      <c r="AB949" s="694"/>
      <c r="AC949" s="694"/>
      <c r="AD949" s="694"/>
      <c r="AE949" s="694"/>
      <c r="AF949" s="694"/>
      <c r="AG949" s="694"/>
      <c r="AH949" s="694"/>
      <c r="AI949" s="694"/>
      <c r="AJ949" s="694"/>
      <c r="AK949" s="694"/>
      <c r="AL949" s="694"/>
      <c r="AM949" s="694"/>
      <c r="AN949" s="694"/>
      <c r="AO949" s="694"/>
      <c r="AP949" s="694"/>
      <c r="AQ949" s="694"/>
      <c r="AR949" s="694"/>
      <c r="AS949" s="694"/>
      <c r="AT949" s="694"/>
      <c r="AU949" s="694"/>
      <c r="AV949" s="694"/>
      <c r="AW949" s="694"/>
      <c r="AX949" s="694"/>
      <c r="AY949" s="694"/>
      <c r="AZ949" s="694"/>
      <c r="BA949" s="694"/>
      <c r="BB949" s="695"/>
    </row>
    <row r="950" spans="1:54" ht="12.6" customHeight="1" x14ac:dyDescent="0.25">
      <c r="A950" s="684"/>
      <c r="B950" s="685"/>
      <c r="C950" s="685"/>
      <c r="D950" s="685"/>
      <c r="E950" s="685"/>
      <c r="F950" s="685"/>
      <c r="G950" s="685"/>
      <c r="H950" s="685"/>
      <c r="I950" s="685"/>
      <c r="J950" s="685"/>
      <c r="K950" s="685"/>
      <c r="L950" s="685"/>
      <c r="M950" s="685"/>
      <c r="N950" s="685"/>
      <c r="O950" s="685"/>
      <c r="P950" s="685"/>
      <c r="Q950" s="685"/>
      <c r="R950" s="685"/>
      <c r="S950" s="685"/>
      <c r="T950" s="685"/>
      <c r="U950" s="685"/>
      <c r="V950" s="685"/>
      <c r="W950" s="685"/>
      <c r="X950" s="685"/>
      <c r="Y950" s="685"/>
      <c r="Z950" s="685"/>
      <c r="AA950" s="685"/>
      <c r="AB950" s="685"/>
      <c r="AC950" s="685"/>
      <c r="AD950" s="685"/>
      <c r="AE950" s="685"/>
      <c r="AF950" s="685"/>
      <c r="AG950" s="685"/>
      <c r="AH950" s="685"/>
      <c r="AI950" s="685"/>
      <c r="AJ950" s="685"/>
      <c r="AK950" s="685"/>
      <c r="AL950" s="685"/>
      <c r="AM950" s="685"/>
      <c r="AN950" s="685"/>
      <c r="AO950" s="685"/>
      <c r="AP950" s="685"/>
      <c r="AQ950" s="685"/>
      <c r="AR950" s="685"/>
      <c r="AS950" s="685"/>
      <c r="AT950" s="685"/>
      <c r="AU950" s="685"/>
      <c r="AV950" s="685"/>
      <c r="AW950" s="685"/>
      <c r="AX950" s="685"/>
      <c r="AY950" s="685"/>
      <c r="AZ950" s="685"/>
      <c r="BA950" s="685"/>
      <c r="BB950" s="686"/>
    </row>
    <row r="951" spans="1:54" ht="12.6" customHeight="1" x14ac:dyDescent="0.25">
      <c r="A951" s="623" t="s">
        <v>1585</v>
      </c>
    </row>
    <row r="952" spans="1:54" ht="12.6" customHeight="1" x14ac:dyDescent="0.25">
      <c r="A952" s="1035" t="s">
        <v>469</v>
      </c>
      <c r="B952" s="1036"/>
      <c r="C952" s="1036"/>
      <c r="D952" s="1036"/>
      <c r="E952" s="1036"/>
      <c r="F952" s="1036"/>
      <c r="G952" s="1036"/>
      <c r="H952" s="1036"/>
      <c r="I952" s="1036"/>
      <c r="J952" s="1036"/>
      <c r="K952" s="1036"/>
      <c r="L952" s="1066"/>
      <c r="M952" s="790" t="s">
        <v>1580</v>
      </c>
      <c r="N952" s="791"/>
      <c r="O952" s="791"/>
      <c r="P952" s="791"/>
      <c r="Q952" s="791"/>
      <c r="R952" s="791"/>
      <c r="S952" s="792"/>
      <c r="T952" s="790" t="s">
        <v>1560</v>
      </c>
      <c r="U952" s="791"/>
      <c r="V952" s="791"/>
      <c r="W952" s="791"/>
      <c r="X952" s="791"/>
      <c r="Y952" s="791"/>
      <c r="Z952" s="791"/>
      <c r="AA952" s="791"/>
      <c r="AB952" s="791"/>
      <c r="AC952" s="791"/>
      <c r="AD952" s="791"/>
      <c r="AE952" s="791"/>
      <c r="AF952" s="791"/>
      <c r="AG952" s="792"/>
      <c r="AH952" s="790" t="s">
        <v>1575</v>
      </c>
      <c r="AI952" s="791"/>
      <c r="AJ952" s="791"/>
      <c r="AK952" s="791"/>
      <c r="AL952" s="791"/>
      <c r="AM952" s="791"/>
      <c r="AN952" s="791"/>
      <c r="AO952" s="791"/>
      <c r="AP952" s="791"/>
      <c r="AQ952" s="791"/>
      <c r="AR952" s="791"/>
      <c r="AS952" s="791"/>
      <c r="AT952" s="791"/>
      <c r="AU952" s="791"/>
      <c r="AV952" s="791"/>
      <c r="AW952" s="791"/>
      <c r="AX952" s="791"/>
      <c r="AY952" s="791"/>
      <c r="AZ952" s="791"/>
      <c r="BA952" s="791"/>
      <c r="BB952" s="792"/>
    </row>
    <row r="953" spans="1:54" ht="12.6" customHeight="1" x14ac:dyDescent="0.25">
      <c r="A953" s="1105"/>
      <c r="B953" s="1106"/>
      <c r="C953" s="1106"/>
      <c r="D953" s="1106"/>
      <c r="E953" s="1106"/>
      <c r="F953" s="1106"/>
      <c r="G953" s="1106"/>
      <c r="H953" s="1106"/>
      <c r="I953" s="1106"/>
      <c r="J953" s="1106"/>
      <c r="K953" s="1106"/>
      <c r="L953" s="1119"/>
      <c r="M953" s="787" t="s">
        <v>1577</v>
      </c>
      <c r="N953" s="788"/>
      <c r="O953" s="788"/>
      <c r="P953" s="788"/>
      <c r="Q953" s="788"/>
      <c r="R953" s="788"/>
      <c r="S953" s="789"/>
      <c r="T953" s="787" t="s">
        <v>1584</v>
      </c>
      <c r="U953" s="788"/>
      <c r="V953" s="788"/>
      <c r="W953" s="788"/>
      <c r="X953" s="788"/>
      <c r="Y953" s="788"/>
      <c r="Z953" s="788"/>
      <c r="AA953" s="788"/>
      <c r="AB953" s="788"/>
      <c r="AC953" s="788"/>
      <c r="AD953" s="788"/>
      <c r="AE953" s="788"/>
      <c r="AF953" s="788"/>
      <c r="AG953" s="789"/>
      <c r="AH953" s="787" t="s">
        <v>1574</v>
      </c>
      <c r="AI953" s="788"/>
      <c r="AJ953" s="788"/>
      <c r="AK953" s="788"/>
      <c r="AL953" s="788"/>
      <c r="AM953" s="788"/>
      <c r="AN953" s="788"/>
      <c r="AO953" s="788"/>
      <c r="AP953" s="788"/>
      <c r="AQ953" s="788"/>
      <c r="AR953" s="788"/>
      <c r="AS953" s="788"/>
      <c r="AT953" s="788"/>
      <c r="AU953" s="788"/>
      <c r="AV953" s="788"/>
      <c r="AW953" s="788"/>
      <c r="AX953" s="788"/>
      <c r="AY953" s="788"/>
      <c r="AZ953" s="788"/>
      <c r="BA953" s="788"/>
      <c r="BB953" s="789"/>
    </row>
    <row r="954" spans="1:54" ht="12.6" customHeight="1" x14ac:dyDescent="0.25">
      <c r="A954" s="1105"/>
      <c r="B954" s="1106"/>
      <c r="C954" s="1106"/>
      <c r="D954" s="1106"/>
      <c r="E954" s="1106"/>
      <c r="F954" s="1106"/>
      <c r="G954" s="1106"/>
      <c r="H954" s="1106"/>
      <c r="I954" s="1106"/>
      <c r="J954" s="1106"/>
      <c r="K954" s="1106"/>
      <c r="L954" s="1119"/>
      <c r="M954" s="784" t="s">
        <v>1557</v>
      </c>
      <c r="N954" s="785"/>
      <c r="O954" s="785"/>
      <c r="P954" s="785"/>
      <c r="Q954" s="785"/>
      <c r="R954" s="785"/>
      <c r="S954" s="786"/>
      <c r="T954" s="784" t="s">
        <v>1557</v>
      </c>
      <c r="U954" s="785"/>
      <c r="V954" s="785"/>
      <c r="W954" s="785"/>
      <c r="X954" s="785"/>
      <c r="Y954" s="785"/>
      <c r="Z954" s="785"/>
      <c r="AA954" s="785"/>
      <c r="AB954" s="785"/>
      <c r="AC954" s="785"/>
      <c r="AD954" s="785"/>
      <c r="AE954" s="785"/>
      <c r="AF954" s="785"/>
      <c r="AG954" s="786"/>
      <c r="AH954" s="784" t="s">
        <v>1583</v>
      </c>
      <c r="AI954" s="785"/>
      <c r="AJ954" s="785"/>
      <c r="AK954" s="785"/>
      <c r="AL954" s="785"/>
      <c r="AM954" s="785"/>
      <c r="AN954" s="785"/>
      <c r="AO954" s="785"/>
      <c r="AP954" s="785"/>
      <c r="AQ954" s="785"/>
      <c r="AR954" s="785"/>
      <c r="AS954" s="785"/>
      <c r="AT954" s="785"/>
      <c r="AU954" s="785"/>
      <c r="AV954" s="785"/>
      <c r="AW954" s="785"/>
      <c r="AX954" s="785"/>
      <c r="AY954" s="785"/>
      <c r="AZ954" s="785"/>
      <c r="BA954" s="785"/>
      <c r="BB954" s="786"/>
    </row>
    <row r="955" spans="1:54" ht="12.6" customHeight="1" x14ac:dyDescent="0.25">
      <c r="A955" s="1105"/>
      <c r="B955" s="1106"/>
      <c r="C955" s="1106"/>
      <c r="D955" s="1106"/>
      <c r="E955" s="1106"/>
      <c r="F955" s="1106"/>
      <c r="G955" s="1106"/>
      <c r="H955" s="1106"/>
      <c r="I955" s="1106"/>
      <c r="J955" s="1106"/>
      <c r="K955" s="1106"/>
      <c r="L955" s="1119"/>
      <c r="M955" s="790" t="s">
        <v>1582</v>
      </c>
      <c r="N955" s="791"/>
      <c r="O955" s="791"/>
      <c r="P955" s="791"/>
      <c r="Q955" s="791"/>
      <c r="R955" s="791"/>
      <c r="S955" s="792"/>
      <c r="T955" s="790" t="s">
        <v>1582</v>
      </c>
      <c r="U955" s="791"/>
      <c r="V955" s="791"/>
      <c r="W955" s="791"/>
      <c r="X955" s="791"/>
      <c r="Y955" s="791"/>
      <c r="Z955" s="792"/>
      <c r="AA955" s="790" t="s">
        <v>1581</v>
      </c>
      <c r="AB955" s="791"/>
      <c r="AC955" s="791"/>
      <c r="AD955" s="791"/>
      <c r="AE955" s="791"/>
      <c r="AF955" s="791"/>
      <c r="AG955" s="792"/>
      <c r="AH955" s="790" t="s">
        <v>1580</v>
      </c>
      <c r="AI955" s="791"/>
      <c r="AJ955" s="791"/>
      <c r="AK955" s="791"/>
      <c r="AL955" s="791"/>
      <c r="AM955" s="791"/>
      <c r="AN955" s="792"/>
      <c r="AO955" s="790" t="s">
        <v>1560</v>
      </c>
      <c r="AP955" s="791"/>
      <c r="AQ955" s="791"/>
      <c r="AR955" s="791"/>
      <c r="AS955" s="791"/>
      <c r="AT955" s="791"/>
      <c r="AU955" s="791"/>
      <c r="AV955" s="791"/>
      <c r="AW955" s="791"/>
      <c r="AX955" s="791"/>
      <c r="AY955" s="791"/>
      <c r="AZ955" s="791"/>
      <c r="BA955" s="791"/>
      <c r="BB955" s="792"/>
    </row>
    <row r="956" spans="1:54" ht="12.6" customHeight="1" x14ac:dyDescent="0.25">
      <c r="A956" s="1105"/>
      <c r="B956" s="1106"/>
      <c r="C956" s="1106"/>
      <c r="D956" s="1106"/>
      <c r="E956" s="1106"/>
      <c r="F956" s="1106"/>
      <c r="G956" s="1106"/>
      <c r="H956" s="1106"/>
      <c r="I956" s="1106"/>
      <c r="J956" s="1106"/>
      <c r="K956" s="1106"/>
      <c r="L956" s="1119"/>
      <c r="M956" s="787" t="s">
        <v>1579</v>
      </c>
      <c r="N956" s="788"/>
      <c r="O956" s="788"/>
      <c r="P956" s="788"/>
      <c r="Q956" s="788"/>
      <c r="R956" s="788"/>
      <c r="S956" s="789"/>
      <c r="T956" s="787" t="s">
        <v>1579</v>
      </c>
      <c r="U956" s="788"/>
      <c r="V956" s="788"/>
      <c r="W956" s="788"/>
      <c r="X956" s="788"/>
      <c r="Y956" s="788"/>
      <c r="Z956" s="789"/>
      <c r="AA956" s="787" t="s">
        <v>1578</v>
      </c>
      <c r="AB956" s="788"/>
      <c r="AC956" s="788"/>
      <c r="AD956" s="788"/>
      <c r="AE956" s="788"/>
      <c r="AF956" s="788"/>
      <c r="AG956" s="789"/>
      <c r="AH956" s="787" t="s">
        <v>1577</v>
      </c>
      <c r="AI956" s="788"/>
      <c r="AJ956" s="788"/>
      <c r="AK956" s="788"/>
      <c r="AL956" s="788"/>
      <c r="AM956" s="788"/>
      <c r="AN956" s="789"/>
      <c r="AO956" s="787" t="s">
        <v>1558</v>
      </c>
      <c r="AP956" s="788"/>
      <c r="AQ956" s="788"/>
      <c r="AR956" s="788"/>
      <c r="AS956" s="788"/>
      <c r="AT956" s="788"/>
      <c r="AU956" s="788"/>
      <c r="AV956" s="788"/>
      <c r="AW956" s="788"/>
      <c r="AX956" s="788"/>
      <c r="AY956" s="788"/>
      <c r="AZ956" s="788"/>
      <c r="BA956" s="788"/>
      <c r="BB956" s="789"/>
    </row>
    <row r="957" spans="1:54" ht="12.6" customHeight="1" x14ac:dyDescent="0.25">
      <c r="A957" s="1105"/>
      <c r="B957" s="1106"/>
      <c r="C957" s="1106"/>
      <c r="D957" s="1106"/>
      <c r="E957" s="1106"/>
      <c r="F957" s="1106"/>
      <c r="G957" s="1106"/>
      <c r="H957" s="1106"/>
      <c r="I957" s="1106"/>
      <c r="J957" s="1106"/>
      <c r="K957" s="1106"/>
      <c r="L957" s="1119"/>
      <c r="M957" s="787"/>
      <c r="N957" s="788"/>
      <c r="O957" s="788"/>
      <c r="P957" s="788"/>
      <c r="Q957" s="788"/>
      <c r="R957" s="788"/>
      <c r="S957" s="789"/>
      <c r="T957" s="787"/>
      <c r="U957" s="788"/>
      <c r="V957" s="788"/>
      <c r="W957" s="788"/>
      <c r="X957" s="788"/>
      <c r="Y957" s="788"/>
      <c r="Z957" s="789"/>
      <c r="AA957" s="787"/>
      <c r="AB957" s="788"/>
      <c r="AC957" s="788"/>
      <c r="AD957" s="788"/>
      <c r="AE957" s="788"/>
      <c r="AF957" s="788"/>
      <c r="AG957" s="789"/>
      <c r="AH957" s="787" t="s">
        <v>1557</v>
      </c>
      <c r="AI957" s="788"/>
      <c r="AJ957" s="788"/>
      <c r="AK957" s="788"/>
      <c r="AL957" s="788"/>
      <c r="AM957" s="788"/>
      <c r="AN957" s="789"/>
      <c r="AO957" s="787" t="s">
        <v>1534</v>
      </c>
      <c r="AP957" s="788"/>
      <c r="AQ957" s="788"/>
      <c r="AR957" s="788"/>
      <c r="AS957" s="788"/>
      <c r="AT957" s="788"/>
      <c r="AU957" s="788"/>
      <c r="AV957" s="788"/>
      <c r="AW957" s="788"/>
      <c r="AX957" s="788"/>
      <c r="AY957" s="788"/>
      <c r="AZ957" s="788"/>
      <c r="BA957" s="788"/>
      <c r="BB957" s="789"/>
    </row>
    <row r="958" spans="1:54" ht="12.6" customHeight="1" x14ac:dyDescent="0.25">
      <c r="A958" s="787" t="s">
        <v>800</v>
      </c>
      <c r="B958" s="788"/>
      <c r="C958" s="788"/>
      <c r="D958" s="788"/>
      <c r="E958" s="788"/>
      <c r="F958" s="788"/>
      <c r="G958" s="788"/>
      <c r="H958" s="788"/>
      <c r="I958" s="788"/>
      <c r="J958" s="788"/>
      <c r="K958" s="788"/>
      <c r="L958" s="789"/>
      <c r="M958" s="784" t="s">
        <v>801</v>
      </c>
      <c r="N958" s="785"/>
      <c r="O958" s="785"/>
      <c r="P958" s="785"/>
      <c r="Q958" s="785"/>
      <c r="R958" s="785"/>
      <c r="S958" s="786"/>
      <c r="T958" s="784" t="s">
        <v>802</v>
      </c>
      <c r="U958" s="785"/>
      <c r="V958" s="785"/>
      <c r="W958" s="785"/>
      <c r="X958" s="785"/>
      <c r="Y958" s="785"/>
      <c r="Z958" s="786"/>
      <c r="AA958" s="784" t="s">
        <v>477</v>
      </c>
      <c r="AB958" s="785"/>
      <c r="AC958" s="785"/>
      <c r="AD958" s="785"/>
      <c r="AE958" s="785"/>
      <c r="AF958" s="785"/>
      <c r="AG958" s="786"/>
      <c r="AH958" s="784" t="s">
        <v>478</v>
      </c>
      <c r="AI958" s="785"/>
      <c r="AJ958" s="785"/>
      <c r="AK958" s="785"/>
      <c r="AL958" s="785"/>
      <c r="AM958" s="785"/>
      <c r="AN958" s="786"/>
      <c r="AO958" s="784" t="s">
        <v>481</v>
      </c>
      <c r="AP958" s="785"/>
      <c r="AQ958" s="785"/>
      <c r="AR958" s="785"/>
      <c r="AS958" s="785"/>
      <c r="AT958" s="785"/>
      <c r="AU958" s="785"/>
      <c r="AV958" s="785"/>
      <c r="AW958" s="785"/>
      <c r="AX958" s="785"/>
      <c r="AY958" s="785"/>
      <c r="AZ958" s="785"/>
      <c r="BA958" s="785"/>
      <c r="BB958" s="786"/>
    </row>
    <row r="959" spans="1:54" ht="12.6" customHeight="1" x14ac:dyDescent="0.25">
      <c r="A959" s="603" t="s">
        <v>87</v>
      </c>
      <c r="B959" s="604"/>
      <c r="C959" s="604"/>
      <c r="D959" s="604"/>
      <c r="E959" s="604"/>
      <c r="F959" s="604"/>
      <c r="G959" s="604"/>
      <c r="H959" s="604"/>
      <c r="I959" s="604"/>
      <c r="J959" s="604"/>
      <c r="K959" s="604"/>
      <c r="L959" s="605"/>
      <c r="M959" s="854"/>
      <c r="N959" s="854"/>
      <c r="O959" s="854"/>
      <c r="P959" s="854"/>
      <c r="Q959" s="854"/>
      <c r="R959" s="854"/>
      <c r="S959" s="854"/>
      <c r="T959" s="854"/>
      <c r="U959" s="854"/>
      <c r="V959" s="854"/>
      <c r="W959" s="854"/>
      <c r="X959" s="854"/>
      <c r="Y959" s="854"/>
      <c r="Z959" s="854"/>
      <c r="AA959" s="854"/>
      <c r="AB959" s="854"/>
      <c r="AC959" s="854"/>
      <c r="AD959" s="854"/>
      <c r="AE959" s="854"/>
      <c r="AF959" s="854"/>
      <c r="AG959" s="854"/>
      <c r="AH959" s="796"/>
      <c r="AI959" s="797"/>
      <c r="AJ959" s="797"/>
      <c r="AK959" s="797"/>
      <c r="AL959" s="797"/>
      <c r="AM959" s="797"/>
      <c r="AN959" s="798"/>
      <c r="AO959" s="796"/>
      <c r="AP959" s="797"/>
      <c r="AQ959" s="797"/>
      <c r="AR959" s="797"/>
      <c r="AS959" s="797"/>
      <c r="AT959" s="797"/>
      <c r="AU959" s="797"/>
      <c r="AV959" s="797"/>
      <c r="AW959" s="797"/>
      <c r="AX959" s="797"/>
      <c r="AY959" s="797"/>
      <c r="AZ959" s="797"/>
      <c r="BA959" s="797"/>
      <c r="BB959" s="798"/>
    </row>
    <row r="960" spans="1:54" ht="12.6" customHeight="1" x14ac:dyDescent="0.25">
      <c r="A960" s="696" t="s">
        <v>1576</v>
      </c>
      <c r="B960" s="697"/>
      <c r="C960" s="697"/>
      <c r="D960" s="697"/>
      <c r="E960" s="697"/>
      <c r="F960" s="697"/>
      <c r="G960" s="697"/>
      <c r="H960" s="697"/>
      <c r="I960" s="697"/>
      <c r="J960" s="697"/>
      <c r="K960" s="697"/>
      <c r="L960" s="698"/>
      <c r="M960" s="854"/>
      <c r="N960" s="854"/>
      <c r="O960" s="854"/>
      <c r="P960" s="854"/>
      <c r="Q960" s="854"/>
      <c r="R960" s="854"/>
      <c r="S960" s="854"/>
      <c r="T960" s="854"/>
      <c r="U960" s="854"/>
      <c r="V960" s="854"/>
      <c r="W960" s="854"/>
      <c r="X960" s="854"/>
      <c r="Y960" s="854"/>
      <c r="Z960" s="854"/>
      <c r="AA960" s="854"/>
      <c r="AB960" s="854"/>
      <c r="AC960" s="854"/>
      <c r="AD960" s="854"/>
      <c r="AE960" s="854"/>
      <c r="AF960" s="854"/>
      <c r="AG960" s="854"/>
      <c r="AH960" s="799"/>
      <c r="AI960" s="800"/>
      <c r="AJ960" s="800"/>
      <c r="AK960" s="800"/>
      <c r="AL960" s="800"/>
      <c r="AM960" s="800"/>
      <c r="AN960" s="801"/>
      <c r="AO960" s="799"/>
      <c r="AP960" s="800"/>
      <c r="AQ960" s="800"/>
      <c r="AR960" s="800"/>
      <c r="AS960" s="800"/>
      <c r="AT960" s="800"/>
      <c r="AU960" s="800"/>
      <c r="AV960" s="800"/>
      <c r="AW960" s="800"/>
      <c r="AX960" s="800"/>
      <c r="AY960" s="800"/>
      <c r="AZ960" s="800"/>
      <c r="BA960" s="800"/>
      <c r="BB960" s="801"/>
    </row>
    <row r="961" spans="1:54" ht="12.6" customHeight="1" x14ac:dyDescent="0.25">
      <c r="A961" s="597" t="s">
        <v>91</v>
      </c>
      <c r="B961" s="598"/>
      <c r="C961" s="598"/>
      <c r="D961" s="598"/>
      <c r="E961" s="598"/>
      <c r="F961" s="598"/>
      <c r="G961" s="598"/>
      <c r="H961" s="598"/>
      <c r="I961" s="598"/>
      <c r="J961" s="598"/>
      <c r="K961" s="598"/>
      <c r="L961" s="599"/>
      <c r="M961" s="854"/>
      <c r="N961" s="854"/>
      <c r="O961" s="854"/>
      <c r="P961" s="854"/>
      <c r="Q961" s="854"/>
      <c r="R961" s="854"/>
      <c r="S961" s="854"/>
      <c r="T961" s="854"/>
      <c r="U961" s="854"/>
      <c r="V961" s="854"/>
      <c r="W961" s="854"/>
      <c r="X961" s="854"/>
      <c r="Y961" s="854"/>
      <c r="Z961" s="854"/>
      <c r="AA961" s="854"/>
      <c r="AB961" s="854"/>
      <c r="AC961" s="854"/>
      <c r="AD961" s="854"/>
      <c r="AE961" s="854"/>
      <c r="AF961" s="854"/>
      <c r="AG961" s="854"/>
      <c r="AH961" s="793"/>
      <c r="AI961" s="794"/>
      <c r="AJ961" s="794"/>
      <c r="AK961" s="794"/>
      <c r="AL961" s="794"/>
      <c r="AM961" s="794"/>
      <c r="AN961" s="795"/>
      <c r="AO961" s="793"/>
      <c r="AP961" s="794"/>
      <c r="AQ961" s="794"/>
      <c r="AR961" s="794"/>
      <c r="AS961" s="794"/>
      <c r="AT961" s="794"/>
      <c r="AU961" s="794"/>
      <c r="AV961" s="794"/>
      <c r="AW961" s="794"/>
      <c r="AX961" s="794"/>
      <c r="AY961" s="794"/>
      <c r="AZ961" s="794"/>
      <c r="BA961" s="794"/>
      <c r="BB961" s="795"/>
    </row>
    <row r="962" spans="1:54" ht="12.6" customHeight="1" x14ac:dyDescent="0.25">
      <c r="A962" s="597" t="s">
        <v>93</v>
      </c>
      <c r="B962" s="598"/>
      <c r="C962" s="598"/>
      <c r="D962" s="598"/>
      <c r="E962" s="598"/>
      <c r="F962" s="598"/>
      <c r="G962" s="598"/>
      <c r="H962" s="598"/>
      <c r="I962" s="598"/>
      <c r="J962" s="598"/>
      <c r="K962" s="598"/>
      <c r="L962" s="599"/>
      <c r="M962" s="854"/>
      <c r="N962" s="854"/>
      <c r="O962" s="854"/>
      <c r="P962" s="854"/>
      <c r="Q962" s="854"/>
      <c r="R962" s="854"/>
      <c r="S962" s="854"/>
      <c r="T962" s="854"/>
      <c r="U962" s="854"/>
      <c r="V962" s="854"/>
      <c r="W962" s="854"/>
      <c r="X962" s="854"/>
      <c r="Y962" s="854"/>
      <c r="Z962" s="854"/>
      <c r="AA962" s="854"/>
      <c r="AB962" s="854"/>
      <c r="AC962" s="854"/>
      <c r="AD962" s="854"/>
      <c r="AE962" s="854"/>
      <c r="AF962" s="854"/>
      <c r="AG962" s="854"/>
      <c r="AH962" s="793"/>
      <c r="AI962" s="794"/>
      <c r="AJ962" s="794"/>
      <c r="AK962" s="794"/>
      <c r="AL962" s="794"/>
      <c r="AM962" s="794"/>
      <c r="AN962" s="795"/>
      <c r="AO962" s="793"/>
      <c r="AP962" s="794"/>
      <c r="AQ962" s="794"/>
      <c r="AR962" s="794"/>
      <c r="AS962" s="794"/>
      <c r="AT962" s="794"/>
      <c r="AU962" s="794"/>
      <c r="AV962" s="794"/>
      <c r="AW962" s="794"/>
      <c r="AX962" s="794"/>
      <c r="AY962" s="794"/>
      <c r="AZ962" s="794"/>
      <c r="BA962" s="794"/>
      <c r="BB962" s="795"/>
    </row>
    <row r="963" spans="1:54" ht="12.6" customHeight="1" x14ac:dyDescent="0.25">
      <c r="A963" s="676" t="s">
        <v>479</v>
      </c>
      <c r="B963" s="598"/>
      <c r="C963" s="598"/>
      <c r="D963" s="598"/>
      <c r="E963" s="598"/>
      <c r="F963" s="598"/>
      <c r="G963" s="598"/>
      <c r="H963" s="598"/>
      <c r="I963" s="598"/>
      <c r="J963" s="598"/>
      <c r="K963" s="598"/>
      <c r="L963" s="599"/>
      <c r="M963" s="854"/>
      <c r="N963" s="854"/>
      <c r="O963" s="854"/>
      <c r="P963" s="854"/>
      <c r="Q963" s="854"/>
      <c r="R963" s="854"/>
      <c r="S963" s="854"/>
      <c r="T963" s="854"/>
      <c r="U963" s="854"/>
      <c r="V963" s="854"/>
      <c r="W963" s="854"/>
      <c r="X963" s="854"/>
      <c r="Y963" s="854"/>
      <c r="Z963" s="854"/>
      <c r="AA963" s="854"/>
      <c r="AB963" s="854"/>
      <c r="AC963" s="854"/>
      <c r="AD963" s="854"/>
      <c r="AE963" s="854"/>
      <c r="AF963" s="854"/>
      <c r="AG963" s="854"/>
      <c r="AH963" s="793"/>
      <c r="AI963" s="794"/>
      <c r="AJ963" s="794"/>
      <c r="AK963" s="794"/>
      <c r="AL963" s="794"/>
      <c r="AM963" s="794"/>
      <c r="AN963" s="795"/>
      <c r="AO963" s="793"/>
      <c r="AP963" s="794"/>
      <c r="AQ963" s="794"/>
      <c r="AR963" s="794"/>
      <c r="AS963" s="794"/>
      <c r="AT963" s="794"/>
      <c r="AU963" s="794"/>
      <c r="AV963" s="794"/>
      <c r="AW963" s="794"/>
      <c r="AX963" s="794"/>
      <c r="AY963" s="794"/>
      <c r="AZ963" s="794"/>
      <c r="BA963" s="794"/>
      <c r="BB963" s="795"/>
    </row>
    <row r="964" spans="1:54" ht="12.6" customHeight="1" x14ac:dyDescent="0.25">
      <c r="A964" s="597" t="s">
        <v>606</v>
      </c>
      <c r="B964" s="598"/>
      <c r="C964" s="598"/>
      <c r="D964" s="598"/>
      <c r="E964" s="598"/>
      <c r="F964" s="598"/>
      <c r="G964" s="598"/>
      <c r="H964" s="598"/>
      <c r="I964" s="598"/>
      <c r="J964" s="598"/>
      <c r="K964" s="598"/>
      <c r="L964" s="599"/>
      <c r="M964" s="905" t="s">
        <v>913</v>
      </c>
      <c r="N964" s="905"/>
      <c r="O964" s="905"/>
      <c r="P964" s="905"/>
      <c r="Q964" s="905"/>
      <c r="R964" s="905"/>
      <c r="S964" s="905"/>
      <c r="T964" s="905" t="s">
        <v>913</v>
      </c>
      <c r="U964" s="905"/>
      <c r="V964" s="905"/>
      <c r="W964" s="905"/>
      <c r="X964" s="905"/>
      <c r="Y964" s="905"/>
      <c r="Z964" s="905"/>
      <c r="AA964" s="905" t="s">
        <v>913</v>
      </c>
      <c r="AB964" s="905"/>
      <c r="AC964" s="905"/>
      <c r="AD964" s="905"/>
      <c r="AE964" s="905"/>
      <c r="AF964" s="905"/>
      <c r="AG964" s="905"/>
      <c r="AH964" s="793"/>
      <c r="AI964" s="794"/>
      <c r="AJ964" s="794"/>
      <c r="AK964" s="794"/>
      <c r="AL964" s="794"/>
      <c r="AM964" s="794"/>
      <c r="AN964" s="795"/>
      <c r="AO964" s="793"/>
      <c r="AP964" s="794"/>
      <c r="AQ964" s="794"/>
      <c r="AR964" s="794"/>
      <c r="AS964" s="794"/>
      <c r="AT964" s="794"/>
      <c r="AU964" s="794"/>
      <c r="AV964" s="794"/>
      <c r="AW964" s="794"/>
      <c r="AX964" s="794"/>
      <c r="AY964" s="794"/>
      <c r="AZ964" s="794"/>
      <c r="BA964" s="794"/>
      <c r="BB964" s="795"/>
    </row>
    <row r="965" spans="1:54" ht="12.6" customHeight="1" x14ac:dyDescent="0.25">
      <c r="A965" s="597" t="s">
        <v>558</v>
      </c>
      <c r="B965" s="598"/>
      <c r="C965" s="598"/>
      <c r="D965" s="598"/>
      <c r="E965" s="598"/>
      <c r="F965" s="598"/>
      <c r="G965" s="598"/>
      <c r="H965" s="598"/>
      <c r="I965" s="598"/>
      <c r="J965" s="598"/>
      <c r="K965" s="598"/>
      <c r="L965" s="599"/>
      <c r="M965" s="905" t="s">
        <v>913</v>
      </c>
      <c r="N965" s="905"/>
      <c r="O965" s="905"/>
      <c r="P965" s="905"/>
      <c r="Q965" s="905"/>
      <c r="R965" s="905"/>
      <c r="S965" s="905"/>
      <c r="T965" s="905" t="s">
        <v>913</v>
      </c>
      <c r="U965" s="905"/>
      <c r="V965" s="905"/>
      <c r="W965" s="905"/>
      <c r="X965" s="905"/>
      <c r="Y965" s="905"/>
      <c r="Z965" s="905"/>
      <c r="AA965" s="905" t="s">
        <v>913</v>
      </c>
      <c r="AB965" s="905"/>
      <c r="AC965" s="905"/>
      <c r="AD965" s="905"/>
      <c r="AE965" s="905"/>
      <c r="AF965" s="905"/>
      <c r="AG965" s="905"/>
      <c r="AH965" s="793"/>
      <c r="AI965" s="794"/>
      <c r="AJ965" s="794"/>
      <c r="AK965" s="794"/>
      <c r="AL965" s="794"/>
      <c r="AM965" s="794"/>
      <c r="AN965" s="795"/>
      <c r="AO965" s="793"/>
      <c r="AP965" s="794"/>
      <c r="AQ965" s="794"/>
      <c r="AR965" s="794"/>
      <c r="AS965" s="794"/>
      <c r="AT965" s="794"/>
      <c r="AU965" s="794"/>
      <c r="AV965" s="794"/>
      <c r="AW965" s="794"/>
      <c r="AX965" s="794"/>
      <c r="AY965" s="794"/>
      <c r="AZ965" s="794"/>
      <c r="BA965" s="794"/>
      <c r="BB965" s="795"/>
    </row>
    <row r="966" spans="1:54" ht="12.6" customHeight="1" x14ac:dyDescent="0.25">
      <c r="A966" s="597" t="s">
        <v>597</v>
      </c>
      <c r="B966" s="598"/>
      <c r="C966" s="598"/>
      <c r="D966" s="598"/>
      <c r="E966" s="598"/>
      <c r="F966" s="598"/>
      <c r="G966" s="598"/>
      <c r="H966" s="598"/>
      <c r="I966" s="598"/>
      <c r="J966" s="598"/>
      <c r="K966" s="598"/>
      <c r="L966" s="599"/>
      <c r="M966" s="905" t="s">
        <v>913</v>
      </c>
      <c r="N966" s="905"/>
      <c r="O966" s="905"/>
      <c r="P966" s="905"/>
      <c r="Q966" s="905"/>
      <c r="R966" s="905"/>
      <c r="S966" s="905"/>
      <c r="T966" s="905" t="s">
        <v>913</v>
      </c>
      <c r="U966" s="905"/>
      <c r="V966" s="905"/>
      <c r="W966" s="905"/>
      <c r="X966" s="905"/>
      <c r="Y966" s="905"/>
      <c r="Z966" s="905"/>
      <c r="AA966" s="905" t="s">
        <v>913</v>
      </c>
      <c r="AB966" s="905"/>
      <c r="AC966" s="905"/>
      <c r="AD966" s="905"/>
      <c r="AE966" s="905"/>
      <c r="AF966" s="905"/>
      <c r="AG966" s="905"/>
      <c r="AH966" s="793"/>
      <c r="AI966" s="794"/>
      <c r="AJ966" s="794"/>
      <c r="AK966" s="794"/>
      <c r="AL966" s="794"/>
      <c r="AM966" s="794"/>
      <c r="AN966" s="795"/>
      <c r="AO966" s="793"/>
      <c r="AP966" s="794"/>
      <c r="AQ966" s="794"/>
      <c r="AR966" s="794"/>
      <c r="AS966" s="794"/>
      <c r="AT966" s="794"/>
      <c r="AU966" s="794"/>
      <c r="AV966" s="794"/>
      <c r="AW966" s="794"/>
      <c r="AX966" s="794"/>
      <c r="AY966" s="794"/>
      <c r="AZ966" s="794"/>
      <c r="BA966" s="794"/>
      <c r="BB966" s="795"/>
    </row>
    <row r="967" spans="1:54" ht="12.6" customHeight="1" x14ac:dyDescent="0.25">
      <c r="A967" s="603" t="s">
        <v>530</v>
      </c>
      <c r="B967" s="604"/>
      <c r="C967" s="604"/>
      <c r="D967" s="604"/>
      <c r="E967" s="604"/>
      <c r="F967" s="604"/>
      <c r="G967" s="604"/>
      <c r="H967" s="604"/>
      <c r="I967" s="604"/>
      <c r="J967" s="604"/>
      <c r="K967" s="604"/>
      <c r="L967" s="605"/>
      <c r="M967" s="975" t="s">
        <v>913</v>
      </c>
      <c r="N967" s="975"/>
      <c r="O967" s="975"/>
      <c r="P967" s="975"/>
      <c r="Q967" s="975"/>
      <c r="R967" s="975"/>
      <c r="S967" s="975"/>
      <c r="T967" s="975" t="s">
        <v>913</v>
      </c>
      <c r="U967" s="975"/>
      <c r="V967" s="975"/>
      <c r="W967" s="975"/>
      <c r="X967" s="975"/>
      <c r="Y967" s="975"/>
      <c r="Z967" s="975"/>
      <c r="AA967" s="975" t="s">
        <v>913</v>
      </c>
      <c r="AB967" s="975"/>
      <c r="AC967" s="975"/>
      <c r="AD967" s="975"/>
      <c r="AE967" s="975"/>
      <c r="AF967" s="975"/>
      <c r="AG967" s="975"/>
      <c r="AH967" s="796"/>
      <c r="AI967" s="797"/>
      <c r="AJ967" s="797"/>
      <c r="AK967" s="797"/>
      <c r="AL967" s="797"/>
      <c r="AM967" s="797"/>
      <c r="AN967" s="798"/>
      <c r="AO967" s="793"/>
      <c r="AP967" s="794"/>
      <c r="AQ967" s="794"/>
      <c r="AR967" s="794"/>
      <c r="AS967" s="794"/>
      <c r="AT967" s="794"/>
      <c r="AU967" s="794"/>
      <c r="AV967" s="794"/>
      <c r="AW967" s="794"/>
      <c r="AX967" s="794"/>
      <c r="AY967" s="794"/>
      <c r="AZ967" s="794"/>
      <c r="BA967" s="794"/>
      <c r="BB967" s="795"/>
    </row>
    <row r="968" spans="1:54" ht="12.6" customHeight="1" x14ac:dyDescent="0.25">
      <c r="A968" s="624" t="s">
        <v>1575</v>
      </c>
      <c r="B968" s="604"/>
      <c r="C968" s="604"/>
      <c r="D968" s="604"/>
      <c r="E968" s="604"/>
      <c r="F968" s="604"/>
      <c r="G968" s="604"/>
      <c r="H968" s="604"/>
      <c r="I968" s="604"/>
      <c r="J968" s="604"/>
      <c r="K968" s="604"/>
      <c r="L968" s="605"/>
      <c r="M968" s="957" t="s">
        <v>913</v>
      </c>
      <c r="N968" s="957"/>
      <c r="O968" s="957"/>
      <c r="P968" s="957"/>
      <c r="Q968" s="957"/>
      <c r="R968" s="957"/>
      <c r="S968" s="957"/>
      <c r="T968" s="957" t="s">
        <v>913</v>
      </c>
      <c r="U968" s="957"/>
      <c r="V968" s="957"/>
      <c r="W968" s="957"/>
      <c r="X968" s="957"/>
      <c r="Y968" s="957"/>
      <c r="Z968" s="957"/>
      <c r="AA968" s="957" t="s">
        <v>913</v>
      </c>
      <c r="AB968" s="957"/>
      <c r="AC968" s="957"/>
      <c r="AD968" s="957"/>
      <c r="AE968" s="957"/>
      <c r="AF968" s="957"/>
      <c r="AG968" s="957"/>
      <c r="AH968" s="796"/>
      <c r="AI968" s="797"/>
      <c r="AJ968" s="797"/>
      <c r="AK968" s="797"/>
      <c r="AL968" s="797"/>
      <c r="AM968" s="797"/>
      <c r="AN968" s="798"/>
      <c r="AO968" s="796"/>
      <c r="AP968" s="797"/>
      <c r="AQ968" s="797"/>
      <c r="AR968" s="797"/>
      <c r="AS968" s="797"/>
      <c r="AT968" s="797"/>
      <c r="AU968" s="797"/>
      <c r="AV968" s="797"/>
      <c r="AW968" s="797"/>
      <c r="AX968" s="797"/>
      <c r="AY968" s="797"/>
      <c r="AZ968" s="797"/>
      <c r="BA968" s="797"/>
      <c r="BB968" s="798"/>
    </row>
    <row r="969" spans="1:54" ht="12.6" customHeight="1" x14ac:dyDescent="0.25">
      <c r="A969" s="626" t="s">
        <v>1574</v>
      </c>
      <c r="B969" s="593"/>
      <c r="C969" s="593"/>
      <c r="D969" s="593"/>
      <c r="E969" s="593"/>
      <c r="F969" s="593"/>
      <c r="G969" s="593"/>
      <c r="H969" s="593"/>
      <c r="I969" s="593"/>
      <c r="J969" s="593"/>
      <c r="K969" s="593"/>
      <c r="L969" s="628"/>
      <c r="M969" s="957"/>
      <c r="N969" s="957"/>
      <c r="O969" s="957"/>
      <c r="P969" s="957"/>
      <c r="Q969" s="957"/>
      <c r="R969" s="957"/>
      <c r="S969" s="957"/>
      <c r="T969" s="957"/>
      <c r="U969" s="957"/>
      <c r="V969" s="957"/>
      <c r="W969" s="957"/>
      <c r="X969" s="957"/>
      <c r="Y969" s="957"/>
      <c r="Z969" s="957"/>
      <c r="AA969" s="957"/>
      <c r="AB969" s="957"/>
      <c r="AC969" s="957"/>
      <c r="AD969" s="957"/>
      <c r="AE969" s="957"/>
      <c r="AF969" s="957"/>
      <c r="AG969" s="957"/>
      <c r="AH969" s="881"/>
      <c r="AI969" s="882"/>
      <c r="AJ969" s="882"/>
      <c r="AK969" s="882"/>
      <c r="AL969" s="882"/>
      <c r="AM969" s="882"/>
      <c r="AN969" s="883"/>
      <c r="AO969" s="881"/>
      <c r="AP969" s="882"/>
      <c r="AQ969" s="882"/>
      <c r="AR969" s="882"/>
      <c r="AS969" s="882"/>
      <c r="AT969" s="882"/>
      <c r="AU969" s="882"/>
      <c r="AV969" s="882"/>
      <c r="AW969" s="882"/>
      <c r="AX969" s="882"/>
      <c r="AY969" s="882"/>
      <c r="AZ969" s="882"/>
      <c r="BA969" s="882"/>
      <c r="BB969" s="883"/>
    </row>
    <row r="970" spans="1:54" ht="12.6" customHeight="1" x14ac:dyDescent="0.25">
      <c r="A970" s="626" t="s">
        <v>1573</v>
      </c>
      <c r="B970" s="593"/>
      <c r="C970" s="593"/>
      <c r="D970" s="593"/>
      <c r="E970" s="593"/>
      <c r="F970" s="593"/>
      <c r="G970" s="593"/>
      <c r="H970" s="593"/>
      <c r="I970" s="593"/>
      <c r="J970" s="593"/>
      <c r="K970" s="593"/>
      <c r="L970" s="628"/>
      <c r="M970" s="957"/>
      <c r="N970" s="957"/>
      <c r="O970" s="957"/>
      <c r="P970" s="957"/>
      <c r="Q970" s="957"/>
      <c r="R970" s="957"/>
      <c r="S970" s="957"/>
      <c r="T970" s="957"/>
      <c r="U970" s="957"/>
      <c r="V970" s="957"/>
      <c r="W970" s="957"/>
      <c r="X970" s="957"/>
      <c r="Y970" s="957"/>
      <c r="Z970" s="957"/>
      <c r="AA970" s="957"/>
      <c r="AB970" s="957"/>
      <c r="AC970" s="957"/>
      <c r="AD970" s="957"/>
      <c r="AE970" s="957"/>
      <c r="AF970" s="957"/>
      <c r="AG970" s="957"/>
      <c r="AH970" s="881"/>
      <c r="AI970" s="882"/>
      <c r="AJ970" s="882"/>
      <c r="AK970" s="882"/>
      <c r="AL970" s="882"/>
      <c r="AM970" s="882"/>
      <c r="AN970" s="883"/>
      <c r="AO970" s="881"/>
      <c r="AP970" s="882"/>
      <c r="AQ970" s="882"/>
      <c r="AR970" s="882"/>
      <c r="AS970" s="882"/>
      <c r="AT970" s="882"/>
      <c r="AU970" s="882"/>
      <c r="AV970" s="882"/>
      <c r="AW970" s="882"/>
      <c r="AX970" s="882"/>
      <c r="AY970" s="882"/>
      <c r="AZ970" s="882"/>
      <c r="BA970" s="882"/>
      <c r="BB970" s="883"/>
    </row>
    <row r="971" spans="1:54" ht="12.6" customHeight="1" x14ac:dyDescent="0.25">
      <c r="A971" s="629" t="s">
        <v>1572</v>
      </c>
      <c r="B971" s="607"/>
      <c r="C971" s="607"/>
      <c r="D971" s="607"/>
      <c r="E971" s="607"/>
      <c r="F971" s="607"/>
      <c r="G971" s="607"/>
      <c r="H971" s="607"/>
      <c r="I971" s="607"/>
      <c r="J971" s="607"/>
      <c r="K971" s="607"/>
      <c r="L971" s="608"/>
      <c r="M971" s="957"/>
      <c r="N971" s="957"/>
      <c r="O971" s="957"/>
      <c r="P971" s="957"/>
      <c r="Q971" s="957"/>
      <c r="R971" s="957"/>
      <c r="S971" s="957"/>
      <c r="T971" s="957"/>
      <c r="U971" s="957"/>
      <c r="V971" s="957"/>
      <c r="W971" s="957"/>
      <c r="X971" s="957"/>
      <c r="Y971" s="957"/>
      <c r="Z971" s="957"/>
      <c r="AA971" s="957"/>
      <c r="AB971" s="957"/>
      <c r="AC971" s="957"/>
      <c r="AD971" s="957"/>
      <c r="AE971" s="957"/>
      <c r="AF971" s="957"/>
      <c r="AG971" s="957"/>
      <c r="AH971" s="799"/>
      <c r="AI971" s="800"/>
      <c r="AJ971" s="800"/>
      <c r="AK971" s="800"/>
      <c r="AL971" s="800"/>
      <c r="AM971" s="800"/>
      <c r="AN971" s="801"/>
      <c r="AO971" s="799"/>
      <c r="AP971" s="800"/>
      <c r="AQ971" s="800"/>
      <c r="AR971" s="800"/>
      <c r="AS971" s="800"/>
      <c r="AT971" s="800"/>
      <c r="AU971" s="800"/>
      <c r="AV971" s="800"/>
      <c r="AW971" s="800"/>
      <c r="AX971" s="800"/>
      <c r="AY971" s="800"/>
      <c r="AZ971" s="800"/>
      <c r="BA971" s="800"/>
      <c r="BB971" s="801"/>
    </row>
    <row r="972" spans="1:54" ht="12.6" customHeight="1" x14ac:dyDescent="0.25">
      <c r="A972" s="623" t="s">
        <v>1571</v>
      </c>
    </row>
    <row r="973" spans="1:54" ht="15" customHeight="1" x14ac:dyDescent="0.25">
      <c r="A973" s="803" t="s">
        <v>3619</v>
      </c>
      <c r="B973" s="804"/>
      <c r="C973" s="804"/>
      <c r="D973" s="804"/>
      <c r="E973" s="804"/>
      <c r="F973" s="804"/>
      <c r="G973" s="804"/>
      <c r="H973" s="804"/>
      <c r="I973" s="804"/>
      <c r="J973" s="804"/>
      <c r="K973" s="804"/>
      <c r="L973" s="804"/>
      <c r="M973" s="804"/>
      <c r="N973" s="804"/>
      <c r="O973" s="804"/>
      <c r="P973" s="804"/>
      <c r="Q973" s="804"/>
      <c r="R973" s="804"/>
      <c r="S973" s="804"/>
      <c r="T973" s="804"/>
      <c r="U973" s="804"/>
      <c r="V973" s="804"/>
      <c r="W973" s="804"/>
      <c r="X973" s="804"/>
      <c r="Y973" s="804"/>
      <c r="Z973" s="804"/>
      <c r="AA973" s="804"/>
      <c r="AB973" s="804"/>
      <c r="AC973" s="804"/>
      <c r="AD973" s="804"/>
      <c r="AE973" s="804"/>
      <c r="AF973" s="804"/>
      <c r="AG973" s="804"/>
      <c r="AH973" s="804"/>
      <c r="AI973" s="804"/>
      <c r="AJ973" s="804"/>
      <c r="AK973" s="804"/>
      <c r="AL973" s="804"/>
      <c r="AM973" s="804"/>
      <c r="AN973" s="804"/>
      <c r="AO973" s="804"/>
      <c r="AP973" s="804"/>
      <c r="AQ973" s="804"/>
      <c r="AR973" s="804"/>
      <c r="AS973" s="804"/>
      <c r="AT973" s="804"/>
      <c r="AU973" s="804"/>
      <c r="AV973" s="804"/>
      <c r="AW973" s="804"/>
      <c r="AX973" s="804"/>
      <c r="AY973" s="804"/>
      <c r="AZ973" s="804"/>
      <c r="BA973" s="804"/>
      <c r="BB973" s="805"/>
    </row>
    <row r="974" spans="1:54" ht="15" customHeight="1" x14ac:dyDescent="0.25">
      <c r="A974" s="806"/>
      <c r="B974" s="807"/>
      <c r="C974" s="807"/>
      <c r="D974" s="807"/>
      <c r="E974" s="807"/>
      <c r="F974" s="807"/>
      <c r="G974" s="807"/>
      <c r="H974" s="807"/>
      <c r="I974" s="807"/>
      <c r="J974" s="807"/>
      <c r="K974" s="807"/>
      <c r="L974" s="807"/>
      <c r="M974" s="807"/>
      <c r="N974" s="807"/>
      <c r="O974" s="807"/>
      <c r="P974" s="807"/>
      <c r="Q974" s="807"/>
      <c r="R974" s="807"/>
      <c r="S974" s="807"/>
      <c r="T974" s="807"/>
      <c r="U974" s="807"/>
      <c r="V974" s="807"/>
      <c r="W974" s="807"/>
      <c r="X974" s="807"/>
      <c r="Y974" s="807"/>
      <c r="Z974" s="807"/>
      <c r="AA974" s="807"/>
      <c r="AB974" s="807"/>
      <c r="AC974" s="807"/>
      <c r="AD974" s="807"/>
      <c r="AE974" s="807"/>
      <c r="AF974" s="807"/>
      <c r="AG974" s="807"/>
      <c r="AH974" s="807"/>
      <c r="AI974" s="807"/>
      <c r="AJ974" s="807"/>
      <c r="AK974" s="807"/>
      <c r="AL974" s="807"/>
      <c r="AM974" s="807"/>
      <c r="AN974" s="807"/>
      <c r="AO974" s="807"/>
      <c r="AP974" s="807"/>
      <c r="AQ974" s="807"/>
      <c r="AR974" s="807"/>
      <c r="AS974" s="807"/>
      <c r="AT974" s="807"/>
      <c r="AU974" s="807"/>
      <c r="AV974" s="807"/>
      <c r="AW974" s="807"/>
      <c r="AX974" s="807"/>
      <c r="AY974" s="807"/>
      <c r="AZ974" s="807"/>
      <c r="BA974" s="807"/>
      <c r="BB974" s="808"/>
    </row>
    <row r="975" spans="1:54" ht="12.6" customHeight="1" x14ac:dyDescent="0.25">
      <c r="A975" s="623" t="s">
        <v>1570</v>
      </c>
    </row>
    <row r="976" spans="1:54" ht="12.6" customHeight="1" x14ac:dyDescent="0.25">
      <c r="A976" s="624"/>
      <c r="B976" s="625"/>
      <c r="C976" s="625"/>
      <c r="D976" s="625"/>
      <c r="E976" s="625"/>
      <c r="F976" s="625"/>
      <c r="G976" s="625"/>
      <c r="H976" s="625"/>
      <c r="I976" s="625"/>
      <c r="J976" s="625"/>
      <c r="K976" s="625"/>
      <c r="L976" s="625"/>
      <c r="M976" s="625"/>
      <c r="N976" s="625"/>
      <c r="O976" s="625"/>
      <c r="P976" s="625"/>
      <c r="Q976" s="625"/>
      <c r="R976" s="625"/>
      <c r="S976" s="625"/>
      <c r="T976" s="625"/>
      <c r="U976" s="625"/>
      <c r="V976" s="625"/>
      <c r="W976" s="625"/>
      <c r="X976" s="625"/>
      <c r="Y976" s="625"/>
      <c r="Z976" s="625"/>
      <c r="AA976" s="625"/>
      <c r="AB976" s="625"/>
      <c r="AC976" s="625"/>
      <c r="AD976" s="625"/>
      <c r="AE976" s="640"/>
      <c r="AF976" s="624"/>
      <c r="AG976" s="665"/>
      <c r="AH976" s="665"/>
      <c r="AI976" s="665"/>
      <c r="AJ976" s="665"/>
      <c r="AK976" s="665"/>
      <c r="AL976" s="665"/>
      <c r="AM976" s="665"/>
      <c r="AN976" s="666"/>
      <c r="AO976" s="790" t="s">
        <v>1560</v>
      </c>
      <c r="AP976" s="791"/>
      <c r="AQ976" s="791"/>
      <c r="AR976" s="791"/>
      <c r="AS976" s="791"/>
      <c r="AT976" s="791"/>
      <c r="AU976" s="791"/>
      <c r="AV976" s="791"/>
      <c r="AW976" s="791"/>
      <c r="AX976" s="791"/>
      <c r="AY976" s="791"/>
      <c r="AZ976" s="791"/>
      <c r="BA976" s="791"/>
      <c r="BB976" s="792"/>
    </row>
    <row r="977" spans="1:54" ht="12.6" customHeight="1" x14ac:dyDescent="0.25">
      <c r="A977" s="787" t="s">
        <v>469</v>
      </c>
      <c r="B977" s="788"/>
      <c r="C977" s="788"/>
      <c r="D977" s="788"/>
      <c r="E977" s="788"/>
      <c r="F977" s="788"/>
      <c r="G977" s="788"/>
      <c r="H977" s="788"/>
      <c r="I977" s="788"/>
      <c r="J977" s="788"/>
      <c r="K977" s="788"/>
      <c r="L977" s="788"/>
      <c r="M977" s="788"/>
      <c r="N977" s="788"/>
      <c r="O977" s="788"/>
      <c r="P977" s="788"/>
      <c r="Q977" s="788"/>
      <c r="R977" s="788"/>
      <c r="S977" s="788"/>
      <c r="T977" s="788"/>
      <c r="U977" s="788"/>
      <c r="V977" s="788"/>
      <c r="W977" s="788"/>
      <c r="X977" s="788"/>
      <c r="Y977" s="788"/>
      <c r="Z977" s="788"/>
      <c r="AA977" s="788"/>
      <c r="AB977" s="788"/>
      <c r="AC977" s="788"/>
      <c r="AD977" s="788"/>
      <c r="AE977" s="789"/>
      <c r="AF977" s="787" t="s">
        <v>1559</v>
      </c>
      <c r="AG977" s="788"/>
      <c r="AH977" s="788"/>
      <c r="AI977" s="788"/>
      <c r="AJ977" s="788"/>
      <c r="AK977" s="788"/>
      <c r="AL977" s="788"/>
      <c r="AM977" s="788"/>
      <c r="AN977" s="789"/>
      <c r="AO977" s="787" t="s">
        <v>1558</v>
      </c>
      <c r="AP977" s="788"/>
      <c r="AQ977" s="788"/>
      <c r="AR977" s="788"/>
      <c r="AS977" s="788"/>
      <c r="AT977" s="788"/>
      <c r="AU977" s="788"/>
      <c r="AV977" s="788"/>
      <c r="AW977" s="788"/>
      <c r="AX977" s="788"/>
      <c r="AY977" s="788"/>
      <c r="AZ977" s="788"/>
      <c r="BA977" s="788"/>
      <c r="BB977" s="789"/>
    </row>
    <row r="978" spans="1:54" ht="12.6" customHeight="1" x14ac:dyDescent="0.25">
      <c r="A978" s="626"/>
      <c r="B978" s="627"/>
      <c r="C978" s="627"/>
      <c r="D978" s="627"/>
      <c r="E978" s="627"/>
      <c r="F978" s="627"/>
      <c r="G978" s="627"/>
      <c r="H978" s="627"/>
      <c r="I978" s="627"/>
      <c r="J978" s="627"/>
      <c r="K978" s="627"/>
      <c r="L978" s="627"/>
      <c r="M978" s="627"/>
      <c r="N978" s="627"/>
      <c r="O978" s="627"/>
      <c r="P978" s="627"/>
      <c r="Q978" s="627"/>
      <c r="R978" s="627"/>
      <c r="S978" s="627"/>
      <c r="T978" s="627"/>
      <c r="U978" s="627"/>
      <c r="V978" s="627"/>
      <c r="W978" s="627"/>
      <c r="X978" s="627"/>
      <c r="Y978" s="627"/>
      <c r="Z978" s="627"/>
      <c r="AA978" s="627"/>
      <c r="AB978" s="627"/>
      <c r="AC978" s="627"/>
      <c r="AD978" s="627"/>
      <c r="AE978" s="641"/>
      <c r="AF978" s="784" t="s">
        <v>1557</v>
      </c>
      <c r="AG978" s="785"/>
      <c r="AH978" s="785"/>
      <c r="AI978" s="785"/>
      <c r="AJ978" s="785"/>
      <c r="AK978" s="785"/>
      <c r="AL978" s="785"/>
      <c r="AM978" s="785"/>
      <c r="AN978" s="786"/>
      <c r="AO978" s="784" t="s">
        <v>1534</v>
      </c>
      <c r="AP978" s="785"/>
      <c r="AQ978" s="785"/>
      <c r="AR978" s="785"/>
      <c r="AS978" s="785"/>
      <c r="AT978" s="785"/>
      <c r="AU978" s="785"/>
      <c r="AV978" s="785"/>
      <c r="AW978" s="785"/>
      <c r="AX978" s="785"/>
      <c r="AY978" s="785"/>
      <c r="AZ978" s="785"/>
      <c r="BA978" s="785"/>
      <c r="BB978" s="786"/>
    </row>
    <row r="979" spans="1:54" ht="12.6" customHeight="1" x14ac:dyDescent="0.25">
      <c r="A979" s="869" t="s">
        <v>682</v>
      </c>
      <c r="B979" s="870"/>
      <c r="C979" s="870"/>
      <c r="D979" s="870"/>
      <c r="E979" s="870"/>
      <c r="F979" s="870"/>
      <c r="G979" s="870"/>
      <c r="H979" s="870"/>
      <c r="I979" s="870"/>
      <c r="J979" s="870"/>
      <c r="K979" s="870"/>
      <c r="L979" s="870"/>
      <c r="M979" s="870"/>
      <c r="N979" s="870"/>
      <c r="O979" s="870"/>
      <c r="P979" s="870"/>
      <c r="Q979" s="870"/>
      <c r="R979" s="870"/>
      <c r="S979" s="870"/>
      <c r="T979" s="870"/>
      <c r="U979" s="870"/>
      <c r="V979" s="870"/>
      <c r="W979" s="870"/>
      <c r="X979" s="870"/>
      <c r="Y979" s="870"/>
      <c r="Z979" s="870"/>
      <c r="AA979" s="870"/>
      <c r="AB979" s="870"/>
      <c r="AC979" s="870"/>
      <c r="AD979" s="870"/>
      <c r="AE979" s="871"/>
      <c r="AF979" s="793">
        <f>SUM(SUVAHAVUJ!N152)</f>
        <v>0</v>
      </c>
      <c r="AG979" s="794"/>
      <c r="AH979" s="794"/>
      <c r="AI979" s="794"/>
      <c r="AJ979" s="794"/>
      <c r="AK979" s="794"/>
      <c r="AL979" s="794"/>
      <c r="AM979" s="794"/>
      <c r="AN979" s="795"/>
      <c r="AO979" s="793">
        <f>SUM(SUVAHAVUJ!X152)</f>
        <v>0</v>
      </c>
      <c r="AP979" s="794"/>
      <c r="AQ979" s="794"/>
      <c r="AR979" s="794"/>
      <c r="AS979" s="794"/>
      <c r="AT979" s="794"/>
      <c r="AU979" s="794"/>
      <c r="AV979" s="794"/>
      <c r="AW979" s="794"/>
      <c r="AX979" s="794"/>
      <c r="AY979" s="794"/>
      <c r="AZ979" s="794"/>
      <c r="BA979" s="794"/>
      <c r="BB979" s="795"/>
    </row>
    <row r="980" spans="1:54" ht="12.6" customHeight="1" x14ac:dyDescent="0.25">
      <c r="A980" s="869" t="s">
        <v>684</v>
      </c>
      <c r="B980" s="870"/>
      <c r="C980" s="870"/>
      <c r="D980" s="870"/>
      <c r="E980" s="870"/>
      <c r="F980" s="870"/>
      <c r="G980" s="870"/>
      <c r="H980" s="870"/>
      <c r="I980" s="870"/>
      <c r="J980" s="870"/>
      <c r="K980" s="870"/>
      <c r="L980" s="870"/>
      <c r="M980" s="870"/>
      <c r="N980" s="870"/>
      <c r="O980" s="870"/>
      <c r="P980" s="870"/>
      <c r="Q980" s="870"/>
      <c r="R980" s="870"/>
      <c r="S980" s="870"/>
      <c r="T980" s="870"/>
      <c r="U980" s="870"/>
      <c r="V980" s="870"/>
      <c r="W980" s="870"/>
      <c r="X980" s="870"/>
      <c r="Y980" s="870"/>
      <c r="Z980" s="870"/>
      <c r="AA980" s="870"/>
      <c r="AB980" s="870"/>
      <c r="AC980" s="870"/>
      <c r="AD980" s="870"/>
      <c r="AE980" s="871"/>
      <c r="AF980" s="793">
        <f>SUM(SUVAHAVUJ!N153)</f>
        <v>77495</v>
      </c>
      <c r="AG980" s="794"/>
      <c r="AH980" s="794"/>
      <c r="AI980" s="794"/>
      <c r="AJ980" s="794"/>
      <c r="AK980" s="794"/>
      <c r="AL980" s="794"/>
      <c r="AM980" s="794"/>
      <c r="AN980" s="795"/>
      <c r="AO980" s="793">
        <v>44216</v>
      </c>
      <c r="AP980" s="794"/>
      <c r="AQ980" s="794"/>
      <c r="AR980" s="794"/>
      <c r="AS980" s="794"/>
      <c r="AT980" s="794"/>
      <c r="AU980" s="794"/>
      <c r="AV980" s="794"/>
      <c r="AW980" s="794"/>
      <c r="AX980" s="794"/>
      <c r="AY980" s="794"/>
      <c r="AZ980" s="794"/>
      <c r="BA980" s="794"/>
      <c r="BB980" s="795"/>
    </row>
    <row r="981" spans="1:54" ht="12.6" customHeight="1" x14ac:dyDescent="0.25">
      <c r="A981" s="869" t="s">
        <v>686</v>
      </c>
      <c r="B981" s="870"/>
      <c r="C981" s="870"/>
      <c r="D981" s="870"/>
      <c r="E981" s="870"/>
      <c r="F981" s="870"/>
      <c r="G981" s="870"/>
      <c r="H981" s="870"/>
      <c r="I981" s="870"/>
      <c r="J981" s="870"/>
      <c r="K981" s="870"/>
      <c r="L981" s="870"/>
      <c r="M981" s="870"/>
      <c r="N981" s="870"/>
      <c r="O981" s="870"/>
      <c r="P981" s="870"/>
      <c r="Q981" s="870"/>
      <c r="R981" s="870"/>
      <c r="S981" s="870"/>
      <c r="T981" s="870"/>
      <c r="U981" s="870"/>
      <c r="V981" s="870"/>
      <c r="W981" s="870"/>
      <c r="X981" s="870"/>
      <c r="Y981" s="870"/>
      <c r="Z981" s="870"/>
      <c r="AA981" s="870"/>
      <c r="AB981" s="870"/>
      <c r="AC981" s="870"/>
      <c r="AD981" s="870"/>
      <c r="AE981" s="871"/>
      <c r="AF981" s="793">
        <f>SUM(SUVAHAVUJ!N151)</f>
        <v>6644193</v>
      </c>
      <c r="AG981" s="794"/>
      <c r="AH981" s="794"/>
      <c r="AI981" s="794"/>
      <c r="AJ981" s="794"/>
      <c r="AK981" s="794"/>
      <c r="AL981" s="794"/>
      <c r="AM981" s="794"/>
      <c r="AN981" s="795"/>
      <c r="AO981" s="793">
        <v>6304971</v>
      </c>
      <c r="AP981" s="794"/>
      <c r="AQ981" s="794"/>
      <c r="AR981" s="794"/>
      <c r="AS981" s="794"/>
      <c r="AT981" s="794"/>
      <c r="AU981" s="794"/>
      <c r="AV981" s="794"/>
      <c r="AW981" s="794"/>
      <c r="AX981" s="794"/>
      <c r="AY981" s="794"/>
      <c r="AZ981" s="794"/>
      <c r="BA981" s="794"/>
      <c r="BB981" s="795"/>
    </row>
    <row r="982" spans="1:54" ht="12.6" customHeight="1" x14ac:dyDescent="0.25">
      <c r="A982" s="869" t="s">
        <v>559</v>
      </c>
      <c r="B982" s="870"/>
      <c r="C982" s="870"/>
      <c r="D982" s="870"/>
      <c r="E982" s="870"/>
      <c r="F982" s="870"/>
      <c r="G982" s="870"/>
      <c r="H982" s="870"/>
      <c r="I982" s="870"/>
      <c r="J982" s="870"/>
      <c r="K982" s="870"/>
      <c r="L982" s="870"/>
      <c r="M982" s="870"/>
      <c r="N982" s="870"/>
      <c r="O982" s="870"/>
      <c r="P982" s="870"/>
      <c r="Q982" s="870"/>
      <c r="R982" s="870"/>
      <c r="S982" s="870"/>
      <c r="T982" s="870"/>
      <c r="U982" s="870"/>
      <c r="V982" s="870"/>
      <c r="W982" s="870"/>
      <c r="X982" s="870"/>
      <c r="Y982" s="870"/>
      <c r="Z982" s="870"/>
      <c r="AA982" s="870"/>
      <c r="AB982" s="870"/>
      <c r="AC982" s="870"/>
      <c r="AD982" s="870"/>
      <c r="AE982" s="871"/>
      <c r="AF982" s="793"/>
      <c r="AG982" s="794"/>
      <c r="AH982" s="794"/>
      <c r="AI982" s="794"/>
      <c r="AJ982" s="794"/>
      <c r="AK982" s="794"/>
      <c r="AL982" s="794"/>
      <c r="AM982" s="794"/>
      <c r="AN982" s="795"/>
      <c r="AO982" s="793"/>
      <c r="AP982" s="794"/>
      <c r="AQ982" s="794"/>
      <c r="AR982" s="794"/>
      <c r="AS982" s="794"/>
      <c r="AT982" s="794"/>
      <c r="AU982" s="794"/>
      <c r="AV982" s="794"/>
      <c r="AW982" s="794"/>
      <c r="AX982" s="794"/>
      <c r="AY982" s="794"/>
      <c r="AZ982" s="794"/>
      <c r="BA982" s="794"/>
      <c r="BB982" s="795"/>
    </row>
    <row r="983" spans="1:54" ht="12.6" customHeight="1" x14ac:dyDescent="0.25">
      <c r="A983" s="869" t="s">
        <v>560</v>
      </c>
      <c r="B983" s="870"/>
      <c r="C983" s="870"/>
      <c r="D983" s="870"/>
      <c r="E983" s="870"/>
      <c r="F983" s="870"/>
      <c r="G983" s="870"/>
      <c r="H983" s="870"/>
      <c r="I983" s="870"/>
      <c r="J983" s="870"/>
      <c r="K983" s="870"/>
      <c r="L983" s="870"/>
      <c r="M983" s="870"/>
      <c r="N983" s="870"/>
      <c r="O983" s="870"/>
      <c r="P983" s="870"/>
      <c r="Q983" s="870"/>
      <c r="R983" s="870"/>
      <c r="S983" s="870"/>
      <c r="T983" s="870"/>
      <c r="U983" s="870"/>
      <c r="V983" s="870"/>
      <c r="W983" s="870"/>
      <c r="X983" s="870"/>
      <c r="Y983" s="870"/>
      <c r="Z983" s="870"/>
      <c r="AA983" s="870"/>
      <c r="AB983" s="870"/>
      <c r="AC983" s="870"/>
      <c r="AD983" s="870"/>
      <c r="AE983" s="871"/>
      <c r="AF983" s="793"/>
      <c r="AG983" s="794"/>
      <c r="AH983" s="794"/>
      <c r="AI983" s="794"/>
      <c r="AJ983" s="794"/>
      <c r="AK983" s="794"/>
      <c r="AL983" s="794"/>
      <c r="AM983" s="794"/>
      <c r="AN983" s="795"/>
      <c r="AO983" s="793"/>
      <c r="AP983" s="794"/>
      <c r="AQ983" s="794"/>
      <c r="AR983" s="794"/>
      <c r="AS983" s="794"/>
      <c r="AT983" s="794"/>
      <c r="AU983" s="794"/>
      <c r="AV983" s="794"/>
      <c r="AW983" s="794"/>
      <c r="AX983" s="794"/>
      <c r="AY983" s="794"/>
      <c r="AZ983" s="794"/>
      <c r="BA983" s="794"/>
      <c r="BB983" s="795"/>
    </row>
    <row r="984" spans="1:54" ht="12.6" customHeight="1" x14ac:dyDescent="0.25">
      <c r="A984" s="869" t="s">
        <v>561</v>
      </c>
      <c r="B984" s="870"/>
      <c r="C984" s="870"/>
      <c r="D984" s="870"/>
      <c r="E984" s="870"/>
      <c r="F984" s="870"/>
      <c r="G984" s="870"/>
      <c r="H984" s="870"/>
      <c r="I984" s="870"/>
      <c r="J984" s="870"/>
      <c r="K984" s="870"/>
      <c r="L984" s="870"/>
      <c r="M984" s="870"/>
      <c r="N984" s="870"/>
      <c r="O984" s="870"/>
      <c r="P984" s="870"/>
      <c r="Q984" s="870"/>
      <c r="R984" s="870"/>
      <c r="S984" s="870"/>
      <c r="T984" s="870"/>
      <c r="U984" s="870"/>
      <c r="V984" s="870"/>
      <c r="W984" s="870"/>
      <c r="X984" s="870"/>
      <c r="Y984" s="870"/>
      <c r="Z984" s="870"/>
      <c r="AA984" s="870"/>
      <c r="AB984" s="870"/>
      <c r="AC984" s="870"/>
      <c r="AD984" s="870"/>
      <c r="AE984" s="871"/>
      <c r="AF984" s="793"/>
      <c r="AG984" s="794"/>
      <c r="AH984" s="794"/>
      <c r="AI984" s="794"/>
      <c r="AJ984" s="794"/>
      <c r="AK984" s="794"/>
      <c r="AL984" s="794"/>
      <c r="AM984" s="794"/>
      <c r="AN984" s="795"/>
      <c r="AO984" s="793"/>
      <c r="AP984" s="794"/>
      <c r="AQ984" s="794"/>
      <c r="AR984" s="794"/>
      <c r="AS984" s="794"/>
      <c r="AT984" s="794"/>
      <c r="AU984" s="794"/>
      <c r="AV984" s="794"/>
      <c r="AW984" s="794"/>
      <c r="AX984" s="794"/>
      <c r="AY984" s="794"/>
      <c r="AZ984" s="794"/>
      <c r="BA984" s="794"/>
      <c r="BB984" s="795"/>
    </row>
    <row r="985" spans="1:54" ht="12.6" customHeight="1" x14ac:dyDescent="0.25">
      <c r="A985" s="869" t="s">
        <v>2166</v>
      </c>
      <c r="B985" s="870"/>
      <c r="C985" s="870"/>
      <c r="D985" s="870"/>
      <c r="E985" s="870"/>
      <c r="F985" s="870"/>
      <c r="G985" s="870"/>
      <c r="H985" s="870"/>
      <c r="I985" s="870"/>
      <c r="J985" s="870"/>
      <c r="K985" s="870"/>
      <c r="L985" s="870"/>
      <c r="M985" s="870"/>
      <c r="N985" s="870"/>
      <c r="O985" s="870"/>
      <c r="P985" s="870"/>
      <c r="Q985" s="870"/>
      <c r="R985" s="870"/>
      <c r="S985" s="870"/>
      <c r="T985" s="870"/>
      <c r="U985" s="870"/>
      <c r="V985" s="870"/>
      <c r="W985" s="870"/>
      <c r="X985" s="870"/>
      <c r="Y985" s="870"/>
      <c r="Z985" s="870"/>
      <c r="AA985" s="870"/>
      <c r="AB985" s="870"/>
      <c r="AC985" s="870"/>
      <c r="AD985" s="870"/>
      <c r="AE985" s="871"/>
      <c r="AF985" s="793"/>
      <c r="AG985" s="794"/>
      <c r="AH985" s="794"/>
      <c r="AI985" s="794"/>
      <c r="AJ985" s="794"/>
      <c r="AK985" s="794"/>
      <c r="AL985" s="794"/>
      <c r="AM985" s="794"/>
      <c r="AN985" s="795"/>
      <c r="AO985" s="793"/>
      <c r="AP985" s="794"/>
      <c r="AQ985" s="794"/>
      <c r="AR985" s="794"/>
      <c r="AS985" s="794"/>
      <c r="AT985" s="794"/>
      <c r="AU985" s="794"/>
      <c r="AV985" s="794"/>
      <c r="AW985" s="794"/>
      <c r="AX985" s="794"/>
      <c r="AY985" s="794"/>
      <c r="AZ985" s="794"/>
      <c r="BA985" s="794"/>
      <c r="BB985" s="795"/>
    </row>
    <row r="987" spans="1:54" s="593" customFormat="1" ht="12.6" customHeight="1" x14ac:dyDescent="0.25"/>
    <row r="988" spans="1:54" ht="11.25" customHeight="1" x14ac:dyDescent="0.25">
      <c r="A988" s="623" t="s">
        <v>1569</v>
      </c>
    </row>
    <row r="989" spans="1:54" ht="15" customHeight="1" x14ac:dyDescent="0.25">
      <c r="A989" s="803"/>
      <c r="B989" s="804"/>
      <c r="C989" s="804"/>
      <c r="D989" s="804"/>
      <c r="E989" s="804"/>
      <c r="F989" s="804"/>
      <c r="G989" s="804"/>
      <c r="H989" s="804"/>
      <c r="I989" s="804"/>
      <c r="J989" s="804"/>
      <c r="K989" s="804"/>
      <c r="L989" s="804"/>
      <c r="M989" s="804"/>
      <c r="N989" s="804"/>
      <c r="O989" s="804"/>
      <c r="P989" s="804"/>
      <c r="Q989" s="804"/>
      <c r="R989" s="804"/>
      <c r="S989" s="804"/>
      <c r="T989" s="804"/>
      <c r="U989" s="804"/>
      <c r="V989" s="804"/>
      <c r="W989" s="804"/>
      <c r="X989" s="804"/>
      <c r="Y989" s="804"/>
      <c r="Z989" s="804"/>
      <c r="AA989" s="804"/>
      <c r="AB989" s="804"/>
      <c r="AC989" s="804"/>
      <c r="AD989" s="804"/>
      <c r="AE989" s="804"/>
      <c r="AF989" s="804"/>
      <c r="AG989" s="804"/>
      <c r="AH989" s="804"/>
      <c r="AI989" s="804"/>
      <c r="AJ989" s="804"/>
      <c r="AK989" s="804"/>
      <c r="AL989" s="804"/>
      <c r="AM989" s="804"/>
      <c r="AN989" s="804"/>
      <c r="AO989" s="804"/>
      <c r="AP989" s="804"/>
      <c r="AQ989" s="804"/>
      <c r="AR989" s="804"/>
      <c r="AS989" s="804"/>
      <c r="AT989" s="804"/>
      <c r="AU989" s="804"/>
      <c r="AV989" s="804"/>
      <c r="AW989" s="804"/>
      <c r="AX989" s="804"/>
      <c r="AY989" s="804"/>
      <c r="AZ989" s="804"/>
      <c r="BA989" s="804"/>
      <c r="BB989" s="805"/>
    </row>
    <row r="990" spans="1:54" ht="15" customHeight="1" x14ac:dyDescent="0.25">
      <c r="A990" s="806"/>
      <c r="B990" s="807"/>
      <c r="C990" s="807"/>
      <c r="D990" s="807"/>
      <c r="E990" s="807"/>
      <c r="F990" s="807"/>
      <c r="G990" s="807"/>
      <c r="H990" s="807"/>
      <c r="I990" s="807"/>
      <c r="J990" s="807"/>
      <c r="K990" s="807"/>
      <c r="L990" s="807"/>
      <c r="M990" s="807"/>
      <c r="N990" s="807"/>
      <c r="O990" s="807"/>
      <c r="P990" s="807"/>
      <c r="Q990" s="807"/>
      <c r="R990" s="807"/>
      <c r="S990" s="807"/>
      <c r="T990" s="807"/>
      <c r="U990" s="807"/>
      <c r="V990" s="807"/>
      <c r="W990" s="807"/>
      <c r="X990" s="807"/>
      <c r="Y990" s="807"/>
      <c r="Z990" s="807"/>
      <c r="AA990" s="807"/>
      <c r="AB990" s="807"/>
      <c r="AC990" s="807"/>
      <c r="AD990" s="807"/>
      <c r="AE990" s="807"/>
      <c r="AF990" s="807"/>
      <c r="AG990" s="807"/>
      <c r="AH990" s="807"/>
      <c r="AI990" s="807"/>
      <c r="AJ990" s="807"/>
      <c r="AK990" s="807"/>
      <c r="AL990" s="807"/>
      <c r="AM990" s="807"/>
      <c r="AN990" s="807"/>
      <c r="AO990" s="807"/>
      <c r="AP990" s="807"/>
      <c r="AQ990" s="807"/>
      <c r="AR990" s="807"/>
      <c r="AS990" s="807"/>
      <c r="AT990" s="807"/>
      <c r="AU990" s="807"/>
      <c r="AV990" s="807"/>
      <c r="AW990" s="807"/>
      <c r="AX990" s="807"/>
      <c r="AY990" s="807"/>
      <c r="AZ990" s="807"/>
      <c r="BA990" s="807"/>
      <c r="BB990" s="808"/>
    </row>
    <row r="991" spans="1:54" s="585" customFormat="1" ht="12.6" customHeight="1" x14ac:dyDescent="0.25">
      <c r="A991" s="699" t="s">
        <v>3514</v>
      </c>
      <c r="B991" s="700"/>
      <c r="C991" s="700"/>
      <c r="D991" s="700"/>
      <c r="E991" s="700"/>
      <c r="F991" s="700"/>
      <c r="G991" s="700"/>
      <c r="H991" s="700"/>
      <c r="I991" s="700"/>
      <c r="J991" s="700"/>
      <c r="K991" s="700"/>
      <c r="L991" s="700"/>
      <c r="M991" s="700"/>
      <c r="N991" s="700"/>
      <c r="O991" s="700"/>
      <c r="P991" s="700"/>
      <c r="Q991" s="700"/>
      <c r="R991" s="700"/>
      <c r="S991" s="700"/>
      <c r="T991" s="700"/>
      <c r="U991" s="700"/>
      <c r="V991" s="700"/>
      <c r="W991" s="700"/>
      <c r="X991" s="700"/>
      <c r="Y991" s="700"/>
      <c r="Z991" s="700"/>
      <c r="AA991" s="700"/>
      <c r="AB991" s="700"/>
      <c r="AC991" s="700"/>
      <c r="AD991" s="700"/>
      <c r="AE991" s="700"/>
      <c r="AF991" s="700"/>
      <c r="AG991" s="700"/>
      <c r="AH991" s="700"/>
      <c r="AI991" s="700"/>
      <c r="AJ991" s="700"/>
      <c r="AK991" s="700"/>
      <c r="AL991" s="700"/>
      <c r="AM991" s="700"/>
      <c r="AN991" s="700"/>
      <c r="AO991" s="700"/>
      <c r="AP991" s="700"/>
      <c r="AQ991" s="700"/>
      <c r="AR991" s="700"/>
      <c r="AS991" s="700"/>
      <c r="AT991" s="700"/>
      <c r="AU991" s="700"/>
      <c r="AV991" s="700"/>
      <c r="AW991" s="700"/>
      <c r="AX991" s="700"/>
      <c r="AY991" s="700"/>
      <c r="AZ991" s="700"/>
      <c r="BA991" s="700"/>
      <c r="BB991" s="700"/>
    </row>
    <row r="992" spans="1:54" ht="12" hidden="1" customHeight="1" x14ac:dyDescent="0.25">
      <c r="A992" s="684"/>
      <c r="B992" s="685"/>
      <c r="C992" s="685"/>
      <c r="D992" s="685"/>
      <c r="E992" s="685"/>
      <c r="F992" s="685"/>
      <c r="G992" s="685"/>
      <c r="H992" s="685"/>
      <c r="I992" s="685"/>
      <c r="J992" s="685"/>
      <c r="K992" s="685"/>
      <c r="L992" s="685"/>
      <c r="M992" s="685"/>
      <c r="N992" s="685"/>
      <c r="O992" s="685"/>
      <c r="P992" s="685"/>
      <c r="Q992" s="685"/>
      <c r="R992" s="685"/>
      <c r="S992" s="685"/>
      <c r="T992" s="685"/>
      <c r="U992" s="685"/>
      <c r="V992" s="685"/>
      <c r="W992" s="685"/>
      <c r="X992" s="685"/>
      <c r="Y992" s="685"/>
      <c r="Z992" s="685"/>
      <c r="AA992" s="685"/>
      <c r="AB992" s="685"/>
      <c r="AC992" s="685"/>
      <c r="AD992" s="685"/>
      <c r="AE992" s="685"/>
      <c r="AF992" s="685"/>
      <c r="AG992" s="685"/>
      <c r="AH992" s="685"/>
      <c r="AI992" s="685"/>
      <c r="AJ992" s="685"/>
      <c r="AK992" s="685"/>
      <c r="AL992" s="685"/>
      <c r="AM992" s="685"/>
      <c r="AN992" s="685"/>
      <c r="AO992" s="685"/>
      <c r="AP992" s="685"/>
      <c r="AQ992" s="685"/>
      <c r="AR992" s="685"/>
      <c r="AS992" s="685"/>
      <c r="AT992" s="685"/>
      <c r="AU992" s="685"/>
      <c r="AV992" s="685"/>
      <c r="AW992" s="685"/>
      <c r="AX992" s="685"/>
      <c r="AY992" s="685"/>
      <c r="AZ992" s="685"/>
      <c r="BA992" s="685"/>
      <c r="BB992" s="686"/>
    </row>
    <row r="993" spans="1:54" ht="12.6" customHeight="1" x14ac:dyDescent="0.25">
      <c r="A993" s="623" t="s">
        <v>1568</v>
      </c>
    </row>
    <row r="994" spans="1:54" ht="12.6" customHeight="1" x14ac:dyDescent="0.25">
      <c r="A994" s="624"/>
      <c r="B994" s="625"/>
      <c r="C994" s="625"/>
      <c r="D994" s="625"/>
      <c r="E994" s="625"/>
      <c r="F994" s="625"/>
      <c r="G994" s="625"/>
      <c r="H994" s="625"/>
      <c r="I994" s="625"/>
      <c r="J994" s="625"/>
      <c r="K994" s="625"/>
      <c r="L994" s="625"/>
      <c r="M994" s="625"/>
      <c r="N994" s="625"/>
      <c r="O994" s="625"/>
      <c r="P994" s="625"/>
      <c r="Q994" s="625"/>
      <c r="R994" s="625"/>
      <c r="S994" s="625"/>
      <c r="T994" s="625"/>
      <c r="U994" s="625"/>
      <c r="V994" s="625"/>
      <c r="W994" s="625"/>
      <c r="X994" s="625"/>
      <c r="Y994" s="625"/>
      <c r="Z994" s="625"/>
      <c r="AA994" s="625"/>
      <c r="AB994" s="625"/>
      <c r="AC994" s="625"/>
      <c r="AD994" s="625"/>
      <c r="AE994" s="640"/>
      <c r="AF994" s="624"/>
      <c r="AG994" s="665"/>
      <c r="AH994" s="665"/>
      <c r="AI994" s="665"/>
      <c r="AJ994" s="665"/>
      <c r="AK994" s="665"/>
      <c r="AL994" s="665"/>
      <c r="AM994" s="665"/>
      <c r="AN994" s="666"/>
      <c r="AO994" s="790" t="s">
        <v>1560</v>
      </c>
      <c r="AP994" s="791"/>
      <c r="AQ994" s="791"/>
      <c r="AR994" s="791"/>
      <c r="AS994" s="791"/>
      <c r="AT994" s="791"/>
      <c r="AU994" s="791"/>
      <c r="AV994" s="791"/>
      <c r="AW994" s="791"/>
      <c r="AX994" s="791"/>
      <c r="AY994" s="791"/>
      <c r="AZ994" s="791"/>
      <c r="BA994" s="791"/>
      <c r="BB994" s="792"/>
    </row>
    <row r="995" spans="1:54" ht="12.6" customHeight="1" x14ac:dyDescent="0.25">
      <c r="A995" s="787" t="s">
        <v>469</v>
      </c>
      <c r="B995" s="788"/>
      <c r="C995" s="788"/>
      <c r="D995" s="788"/>
      <c r="E995" s="788"/>
      <c r="F995" s="788"/>
      <c r="G995" s="788"/>
      <c r="H995" s="788"/>
      <c r="I995" s="788"/>
      <c r="J995" s="788"/>
      <c r="K995" s="788"/>
      <c r="L995" s="788"/>
      <c r="M995" s="788"/>
      <c r="N995" s="788"/>
      <c r="O995" s="788"/>
      <c r="P995" s="788"/>
      <c r="Q995" s="788"/>
      <c r="R995" s="788"/>
      <c r="S995" s="788"/>
      <c r="T995" s="788"/>
      <c r="U995" s="788"/>
      <c r="V995" s="788"/>
      <c r="W995" s="788"/>
      <c r="X995" s="788"/>
      <c r="Y995" s="788"/>
      <c r="Z995" s="788"/>
      <c r="AA995" s="788"/>
      <c r="AB995" s="788"/>
      <c r="AC995" s="788"/>
      <c r="AD995" s="788"/>
      <c r="AE995" s="789"/>
      <c r="AF995" s="787" t="s">
        <v>1559</v>
      </c>
      <c r="AG995" s="788"/>
      <c r="AH995" s="788"/>
      <c r="AI995" s="788"/>
      <c r="AJ995" s="788"/>
      <c r="AK995" s="788"/>
      <c r="AL995" s="788"/>
      <c r="AM995" s="788"/>
      <c r="AN995" s="789"/>
      <c r="AO995" s="787" t="s">
        <v>1558</v>
      </c>
      <c r="AP995" s="788"/>
      <c r="AQ995" s="788"/>
      <c r="AR995" s="788"/>
      <c r="AS995" s="788"/>
      <c r="AT995" s="788"/>
      <c r="AU995" s="788"/>
      <c r="AV995" s="788"/>
      <c r="AW995" s="788"/>
      <c r="AX995" s="788"/>
      <c r="AY995" s="788"/>
      <c r="AZ995" s="788"/>
      <c r="BA995" s="788"/>
      <c r="BB995" s="789"/>
    </row>
    <row r="996" spans="1:54" ht="12.6" customHeight="1" x14ac:dyDescent="0.25">
      <c r="A996" s="626"/>
      <c r="B996" s="627"/>
      <c r="C996" s="627"/>
      <c r="D996" s="627"/>
      <c r="E996" s="627"/>
      <c r="F996" s="627"/>
      <c r="G996" s="627"/>
      <c r="H996" s="627"/>
      <c r="I996" s="627"/>
      <c r="J996" s="627"/>
      <c r="K996" s="627"/>
      <c r="L996" s="627"/>
      <c r="M996" s="627"/>
      <c r="N996" s="627"/>
      <c r="O996" s="627"/>
      <c r="P996" s="627"/>
      <c r="Q996" s="627"/>
      <c r="R996" s="627"/>
      <c r="S996" s="627"/>
      <c r="T996" s="627"/>
      <c r="U996" s="627"/>
      <c r="V996" s="627"/>
      <c r="W996" s="627"/>
      <c r="X996" s="627"/>
      <c r="Y996" s="627"/>
      <c r="Z996" s="627"/>
      <c r="AA996" s="627"/>
      <c r="AB996" s="627"/>
      <c r="AC996" s="627"/>
      <c r="AD996" s="627"/>
      <c r="AE996" s="641"/>
      <c r="AF996" s="784" t="s">
        <v>1557</v>
      </c>
      <c r="AG996" s="785"/>
      <c r="AH996" s="785"/>
      <c r="AI996" s="785"/>
      <c r="AJ996" s="785"/>
      <c r="AK996" s="785"/>
      <c r="AL996" s="785"/>
      <c r="AM996" s="785"/>
      <c r="AN996" s="786"/>
      <c r="AO996" s="784" t="s">
        <v>1534</v>
      </c>
      <c r="AP996" s="785"/>
      <c r="AQ996" s="785"/>
      <c r="AR996" s="785"/>
      <c r="AS996" s="785"/>
      <c r="AT996" s="785"/>
      <c r="AU996" s="785"/>
      <c r="AV996" s="785"/>
      <c r="AW996" s="785"/>
      <c r="AX996" s="785"/>
      <c r="AY996" s="785"/>
      <c r="AZ996" s="785"/>
      <c r="BA996" s="785"/>
      <c r="BB996" s="786"/>
    </row>
    <row r="997" spans="1:54" ht="12.6" customHeight="1" x14ac:dyDescent="0.25">
      <c r="A997" s="1042" t="s">
        <v>562</v>
      </c>
      <c r="B997" s="901"/>
      <c r="C997" s="901"/>
      <c r="D997" s="901"/>
      <c r="E997" s="901"/>
      <c r="F997" s="901"/>
      <c r="G997" s="901"/>
      <c r="H997" s="901"/>
      <c r="I997" s="901"/>
      <c r="J997" s="901"/>
      <c r="K997" s="901"/>
      <c r="L997" s="901"/>
      <c r="M997" s="901"/>
      <c r="N997" s="901"/>
      <c r="O997" s="901"/>
      <c r="P997" s="901"/>
      <c r="Q997" s="901"/>
      <c r="R997" s="901"/>
      <c r="S997" s="901"/>
      <c r="T997" s="901"/>
      <c r="U997" s="901"/>
      <c r="V997" s="901"/>
      <c r="W997" s="901"/>
      <c r="X997" s="901"/>
      <c r="Y997" s="901"/>
      <c r="Z997" s="901"/>
      <c r="AA997" s="901"/>
      <c r="AB997" s="901"/>
      <c r="AC997" s="901"/>
      <c r="AD997" s="901"/>
      <c r="AE997" s="914"/>
      <c r="AF997" s="793">
        <v>3000</v>
      </c>
      <c r="AG997" s="794"/>
      <c r="AH997" s="794"/>
      <c r="AI997" s="794"/>
      <c r="AJ997" s="794"/>
      <c r="AK997" s="794"/>
      <c r="AL997" s="794"/>
      <c r="AM997" s="794"/>
      <c r="AN997" s="795"/>
      <c r="AO997" s="793">
        <v>1500</v>
      </c>
      <c r="AP997" s="794"/>
      <c r="AQ997" s="794"/>
      <c r="AR997" s="794"/>
      <c r="AS997" s="794"/>
      <c r="AT997" s="794"/>
      <c r="AU997" s="794"/>
      <c r="AV997" s="794"/>
      <c r="AW997" s="794"/>
      <c r="AX997" s="794"/>
      <c r="AY997" s="794"/>
      <c r="AZ997" s="794"/>
      <c r="BA997" s="794"/>
      <c r="BB997" s="795"/>
    </row>
    <row r="998" spans="1:54" ht="12.6" customHeight="1" x14ac:dyDescent="0.25">
      <c r="A998" s="869" t="s">
        <v>1567</v>
      </c>
      <c r="B998" s="870"/>
      <c r="C998" s="870"/>
      <c r="D998" s="870"/>
      <c r="E998" s="870"/>
      <c r="F998" s="870"/>
      <c r="G998" s="870"/>
      <c r="H998" s="870"/>
      <c r="I998" s="870"/>
      <c r="J998" s="870"/>
      <c r="K998" s="870"/>
      <c r="L998" s="870"/>
      <c r="M998" s="870"/>
      <c r="N998" s="870"/>
      <c r="O998" s="870"/>
      <c r="P998" s="870"/>
      <c r="Q998" s="870"/>
      <c r="R998" s="870"/>
      <c r="S998" s="870"/>
      <c r="T998" s="870"/>
      <c r="U998" s="870"/>
      <c r="V998" s="870"/>
      <c r="W998" s="870"/>
      <c r="X998" s="870"/>
      <c r="Y998" s="870"/>
      <c r="Z998" s="870"/>
      <c r="AA998" s="870"/>
      <c r="AB998" s="870"/>
      <c r="AC998" s="870"/>
      <c r="AD998" s="870"/>
      <c r="AE998" s="871"/>
      <c r="AF998" s="793">
        <v>3000</v>
      </c>
      <c r="AG998" s="794"/>
      <c r="AH998" s="794"/>
      <c r="AI998" s="794"/>
      <c r="AJ998" s="794"/>
      <c r="AK998" s="794"/>
      <c r="AL998" s="794"/>
      <c r="AM998" s="794"/>
      <c r="AN998" s="795"/>
      <c r="AO998" s="793">
        <v>1500</v>
      </c>
      <c r="AP998" s="794"/>
      <c r="AQ998" s="794"/>
      <c r="AR998" s="794"/>
      <c r="AS998" s="794"/>
      <c r="AT998" s="794"/>
      <c r="AU998" s="794"/>
      <c r="AV998" s="794"/>
      <c r="AW998" s="794"/>
      <c r="AX998" s="794"/>
      <c r="AY998" s="794"/>
      <c r="AZ998" s="794"/>
      <c r="BA998" s="794"/>
      <c r="BB998" s="795"/>
    </row>
    <row r="999" spans="1:54" ht="12.6" customHeight="1" x14ac:dyDescent="0.25">
      <c r="A999" s="869" t="s">
        <v>1566</v>
      </c>
      <c r="B999" s="870"/>
      <c r="C999" s="870"/>
      <c r="D999" s="870"/>
      <c r="E999" s="870"/>
      <c r="F999" s="870"/>
      <c r="G999" s="870"/>
      <c r="H999" s="870"/>
      <c r="I999" s="870"/>
      <c r="J999" s="870"/>
      <c r="K999" s="870"/>
      <c r="L999" s="870"/>
      <c r="M999" s="870"/>
      <c r="N999" s="870"/>
      <c r="O999" s="870"/>
      <c r="P999" s="870"/>
      <c r="Q999" s="870"/>
      <c r="R999" s="870"/>
      <c r="S999" s="870"/>
      <c r="T999" s="870"/>
      <c r="U999" s="870"/>
      <c r="V999" s="870"/>
      <c r="W999" s="870"/>
      <c r="X999" s="870"/>
      <c r="Y999" s="870"/>
      <c r="Z999" s="870"/>
      <c r="AA999" s="870"/>
      <c r="AB999" s="870"/>
      <c r="AC999" s="870"/>
      <c r="AD999" s="870"/>
      <c r="AE999" s="871"/>
      <c r="AF999" s="793"/>
      <c r="AG999" s="794"/>
      <c r="AH999" s="794"/>
      <c r="AI999" s="794"/>
      <c r="AJ999" s="794"/>
      <c r="AK999" s="794"/>
      <c r="AL999" s="794"/>
      <c r="AM999" s="794"/>
      <c r="AN999" s="795"/>
      <c r="AO999" s="793"/>
      <c r="AP999" s="794"/>
      <c r="AQ999" s="794"/>
      <c r="AR999" s="794"/>
      <c r="AS999" s="794"/>
      <c r="AT999" s="794"/>
      <c r="AU999" s="794"/>
      <c r="AV999" s="794"/>
      <c r="AW999" s="794"/>
      <c r="AX999" s="794"/>
      <c r="AY999" s="794"/>
      <c r="AZ999" s="794"/>
      <c r="BA999" s="794"/>
      <c r="BB999" s="795"/>
    </row>
    <row r="1000" spans="1:54" ht="12.6" customHeight="1" x14ac:dyDescent="0.25">
      <c r="A1000" s="869" t="s">
        <v>1565</v>
      </c>
      <c r="B1000" s="870"/>
      <c r="C1000" s="870"/>
      <c r="D1000" s="870"/>
      <c r="E1000" s="870"/>
      <c r="F1000" s="870"/>
      <c r="G1000" s="870"/>
      <c r="H1000" s="870"/>
      <c r="I1000" s="870"/>
      <c r="J1000" s="870"/>
      <c r="K1000" s="870"/>
      <c r="L1000" s="870"/>
      <c r="M1000" s="870"/>
      <c r="N1000" s="870"/>
      <c r="O1000" s="870"/>
      <c r="P1000" s="870"/>
      <c r="Q1000" s="870"/>
      <c r="R1000" s="870"/>
      <c r="S1000" s="870"/>
      <c r="T1000" s="870"/>
      <c r="U1000" s="870"/>
      <c r="V1000" s="870"/>
      <c r="W1000" s="870"/>
      <c r="X1000" s="870"/>
      <c r="Y1000" s="870"/>
      <c r="Z1000" s="870"/>
      <c r="AA1000" s="870"/>
      <c r="AB1000" s="870"/>
      <c r="AC1000" s="870"/>
      <c r="AD1000" s="870"/>
      <c r="AE1000" s="871"/>
      <c r="AF1000" s="793"/>
      <c r="AG1000" s="794"/>
      <c r="AH1000" s="794"/>
      <c r="AI1000" s="794"/>
      <c r="AJ1000" s="794"/>
      <c r="AK1000" s="794"/>
      <c r="AL1000" s="794"/>
      <c r="AM1000" s="794"/>
      <c r="AN1000" s="795"/>
      <c r="AO1000" s="793"/>
      <c r="AP1000" s="794"/>
      <c r="AQ1000" s="794"/>
      <c r="AR1000" s="794"/>
      <c r="AS1000" s="794"/>
      <c r="AT1000" s="794"/>
      <c r="AU1000" s="794"/>
      <c r="AV1000" s="794"/>
      <c r="AW1000" s="794"/>
      <c r="AX1000" s="794"/>
      <c r="AY1000" s="794"/>
      <c r="AZ1000" s="794"/>
      <c r="BA1000" s="794"/>
      <c r="BB1000" s="795"/>
    </row>
    <row r="1001" spans="1:54" ht="12.6" customHeight="1" x14ac:dyDescent="0.25">
      <c r="A1001" s="869" t="s">
        <v>1564</v>
      </c>
      <c r="B1001" s="870"/>
      <c r="C1001" s="870"/>
      <c r="D1001" s="870"/>
      <c r="E1001" s="870"/>
      <c r="F1001" s="870"/>
      <c r="G1001" s="870"/>
      <c r="H1001" s="870"/>
      <c r="I1001" s="870"/>
      <c r="J1001" s="870"/>
      <c r="K1001" s="870"/>
      <c r="L1001" s="870"/>
      <c r="M1001" s="870"/>
      <c r="N1001" s="870"/>
      <c r="O1001" s="870"/>
      <c r="P1001" s="870"/>
      <c r="Q1001" s="870"/>
      <c r="R1001" s="870"/>
      <c r="S1001" s="870"/>
      <c r="T1001" s="870"/>
      <c r="U1001" s="870"/>
      <c r="V1001" s="870"/>
      <c r="W1001" s="870"/>
      <c r="X1001" s="870"/>
      <c r="Y1001" s="870"/>
      <c r="Z1001" s="870"/>
      <c r="AA1001" s="870"/>
      <c r="AB1001" s="870"/>
      <c r="AC1001" s="870"/>
      <c r="AD1001" s="870"/>
      <c r="AE1001" s="871"/>
      <c r="AF1001" s="793"/>
      <c r="AG1001" s="794"/>
      <c r="AH1001" s="794"/>
      <c r="AI1001" s="794"/>
      <c r="AJ1001" s="794"/>
      <c r="AK1001" s="794"/>
      <c r="AL1001" s="794"/>
      <c r="AM1001" s="794"/>
      <c r="AN1001" s="795"/>
      <c r="AO1001" s="793"/>
      <c r="AP1001" s="794"/>
      <c r="AQ1001" s="794"/>
      <c r="AR1001" s="794"/>
      <c r="AS1001" s="794"/>
      <c r="AT1001" s="794"/>
      <c r="AU1001" s="794"/>
      <c r="AV1001" s="794"/>
      <c r="AW1001" s="794"/>
      <c r="AX1001" s="794"/>
      <c r="AY1001" s="794"/>
      <c r="AZ1001" s="794"/>
      <c r="BA1001" s="794"/>
      <c r="BB1001" s="795"/>
    </row>
    <row r="1002" spans="1:54" ht="12.6" customHeight="1" x14ac:dyDescent="0.25">
      <c r="A1002" s="869" t="s">
        <v>1563</v>
      </c>
      <c r="B1002" s="870"/>
      <c r="C1002" s="870"/>
      <c r="D1002" s="870"/>
      <c r="E1002" s="870"/>
      <c r="F1002" s="870"/>
      <c r="G1002" s="870"/>
      <c r="H1002" s="870"/>
      <c r="I1002" s="870"/>
      <c r="J1002" s="870"/>
      <c r="K1002" s="870"/>
      <c r="L1002" s="870"/>
      <c r="M1002" s="870"/>
      <c r="N1002" s="870"/>
      <c r="O1002" s="870"/>
      <c r="P1002" s="870"/>
      <c r="Q1002" s="870"/>
      <c r="R1002" s="870"/>
      <c r="S1002" s="870"/>
      <c r="T1002" s="870"/>
      <c r="U1002" s="870"/>
      <c r="V1002" s="870"/>
      <c r="W1002" s="870"/>
      <c r="X1002" s="870"/>
      <c r="Y1002" s="870"/>
      <c r="Z1002" s="870"/>
      <c r="AA1002" s="870"/>
      <c r="AB1002" s="870"/>
      <c r="AC1002" s="870"/>
      <c r="AD1002" s="870"/>
      <c r="AE1002" s="871"/>
      <c r="AF1002" s="793"/>
      <c r="AG1002" s="794"/>
      <c r="AH1002" s="794"/>
      <c r="AI1002" s="794"/>
      <c r="AJ1002" s="794"/>
      <c r="AK1002" s="794"/>
      <c r="AL1002" s="794"/>
      <c r="AM1002" s="794"/>
      <c r="AN1002" s="795"/>
      <c r="AO1002" s="793"/>
      <c r="AP1002" s="794"/>
      <c r="AQ1002" s="794"/>
      <c r="AR1002" s="794"/>
      <c r="AS1002" s="794"/>
      <c r="AT1002" s="794"/>
      <c r="AU1002" s="794"/>
      <c r="AV1002" s="794"/>
      <c r="AW1002" s="794"/>
      <c r="AX1002" s="794"/>
      <c r="AY1002" s="794"/>
      <c r="AZ1002" s="794"/>
      <c r="BA1002" s="794"/>
      <c r="BB1002" s="795"/>
    </row>
    <row r="1003" spans="1:54" ht="12.6" customHeight="1" x14ac:dyDescent="0.25">
      <c r="A1003" s="623" t="s">
        <v>1562</v>
      </c>
    </row>
    <row r="1004" spans="1:54" ht="15" customHeight="1" x14ac:dyDescent="0.25">
      <c r="A1004" s="803"/>
      <c r="B1004" s="804"/>
      <c r="C1004" s="804"/>
      <c r="D1004" s="804"/>
      <c r="E1004" s="804"/>
      <c r="F1004" s="804"/>
      <c r="G1004" s="804"/>
      <c r="H1004" s="804"/>
      <c r="I1004" s="804"/>
      <c r="J1004" s="804"/>
      <c r="K1004" s="804"/>
      <c r="L1004" s="804"/>
      <c r="M1004" s="804"/>
      <c r="N1004" s="804"/>
      <c r="O1004" s="804"/>
      <c r="P1004" s="804"/>
      <c r="Q1004" s="804"/>
      <c r="R1004" s="804"/>
      <c r="S1004" s="804"/>
      <c r="T1004" s="804"/>
      <c r="U1004" s="804"/>
      <c r="V1004" s="804"/>
      <c r="W1004" s="804"/>
      <c r="X1004" s="804"/>
      <c r="Y1004" s="804"/>
      <c r="Z1004" s="804"/>
      <c r="AA1004" s="804"/>
      <c r="AB1004" s="804"/>
      <c r="AC1004" s="804"/>
      <c r="AD1004" s="804"/>
      <c r="AE1004" s="804"/>
      <c r="AF1004" s="804"/>
      <c r="AG1004" s="804"/>
      <c r="AH1004" s="804"/>
      <c r="AI1004" s="804"/>
      <c r="AJ1004" s="804"/>
      <c r="AK1004" s="804"/>
      <c r="AL1004" s="804"/>
      <c r="AM1004" s="804"/>
      <c r="AN1004" s="804"/>
      <c r="AO1004" s="804"/>
      <c r="AP1004" s="804"/>
      <c r="AQ1004" s="804"/>
      <c r="AR1004" s="804"/>
      <c r="AS1004" s="804"/>
      <c r="AT1004" s="804"/>
      <c r="AU1004" s="804"/>
      <c r="AV1004" s="804"/>
      <c r="AW1004" s="804"/>
      <c r="AX1004" s="804"/>
      <c r="AY1004" s="804"/>
      <c r="AZ1004" s="804"/>
      <c r="BA1004" s="804"/>
      <c r="BB1004" s="805"/>
    </row>
    <row r="1005" spans="1:54" ht="15" customHeight="1" x14ac:dyDescent="0.25">
      <c r="A1005" s="806"/>
      <c r="B1005" s="807"/>
      <c r="C1005" s="807"/>
      <c r="D1005" s="807"/>
      <c r="E1005" s="807"/>
      <c r="F1005" s="807"/>
      <c r="G1005" s="807"/>
      <c r="H1005" s="807"/>
      <c r="I1005" s="807"/>
      <c r="J1005" s="807"/>
      <c r="K1005" s="807"/>
      <c r="L1005" s="807"/>
      <c r="M1005" s="807"/>
      <c r="N1005" s="807"/>
      <c r="O1005" s="807"/>
      <c r="P1005" s="807"/>
      <c r="Q1005" s="807"/>
      <c r="R1005" s="807"/>
      <c r="S1005" s="807"/>
      <c r="T1005" s="807"/>
      <c r="U1005" s="807"/>
      <c r="V1005" s="807"/>
      <c r="W1005" s="807"/>
      <c r="X1005" s="807"/>
      <c r="Y1005" s="807"/>
      <c r="Z1005" s="807"/>
      <c r="AA1005" s="807"/>
      <c r="AB1005" s="807"/>
      <c r="AC1005" s="807"/>
      <c r="AD1005" s="807"/>
      <c r="AE1005" s="807"/>
      <c r="AF1005" s="807"/>
      <c r="AG1005" s="807"/>
      <c r="AH1005" s="807"/>
      <c r="AI1005" s="807"/>
      <c r="AJ1005" s="807"/>
      <c r="AK1005" s="807"/>
      <c r="AL1005" s="807"/>
      <c r="AM1005" s="807"/>
      <c r="AN1005" s="807"/>
      <c r="AO1005" s="807"/>
      <c r="AP1005" s="807"/>
      <c r="AQ1005" s="807"/>
      <c r="AR1005" s="807"/>
      <c r="AS1005" s="807"/>
      <c r="AT1005" s="807"/>
      <c r="AU1005" s="807"/>
      <c r="AV1005" s="807"/>
      <c r="AW1005" s="807"/>
      <c r="AX1005" s="807"/>
      <c r="AY1005" s="807"/>
      <c r="AZ1005" s="807"/>
      <c r="BA1005" s="807"/>
      <c r="BB1005" s="808"/>
    </row>
    <row r="1006" spans="1:54" ht="12" hidden="1" customHeight="1" x14ac:dyDescent="0.25">
      <c r="A1006" s="701"/>
      <c r="B1006" s="451"/>
      <c r="C1006" s="451"/>
      <c r="D1006" s="451"/>
      <c r="E1006" s="451"/>
      <c r="F1006" s="451"/>
      <c r="G1006" s="451"/>
      <c r="H1006" s="451"/>
      <c r="I1006" s="451"/>
      <c r="J1006" s="451"/>
      <c r="K1006" s="451"/>
      <c r="L1006" s="451"/>
      <c r="M1006" s="451"/>
      <c r="N1006" s="451"/>
      <c r="O1006" s="451"/>
      <c r="P1006" s="451"/>
      <c r="Q1006" s="451"/>
      <c r="R1006" s="451"/>
      <c r="S1006" s="451"/>
      <c r="T1006" s="451"/>
      <c r="U1006" s="451"/>
      <c r="V1006" s="451"/>
      <c r="W1006" s="451"/>
      <c r="X1006" s="451"/>
      <c r="Y1006" s="451"/>
      <c r="Z1006" s="451"/>
      <c r="AA1006" s="451"/>
      <c r="AB1006" s="451"/>
      <c r="AC1006" s="451"/>
      <c r="AD1006" s="451"/>
      <c r="AE1006" s="451"/>
      <c r="AF1006" s="451"/>
      <c r="AG1006" s="451"/>
      <c r="AH1006" s="451"/>
      <c r="AI1006" s="451"/>
      <c r="AJ1006" s="451"/>
      <c r="AK1006" s="451"/>
      <c r="AL1006" s="451"/>
      <c r="AM1006" s="451"/>
      <c r="AN1006" s="451"/>
      <c r="AO1006" s="451"/>
      <c r="AP1006" s="451"/>
      <c r="AQ1006" s="451"/>
      <c r="AR1006" s="451"/>
      <c r="AS1006" s="451"/>
      <c r="AT1006" s="451"/>
      <c r="AU1006" s="451"/>
      <c r="AV1006" s="451"/>
      <c r="AW1006" s="451"/>
      <c r="AX1006" s="451"/>
      <c r="AY1006" s="451"/>
      <c r="AZ1006" s="451"/>
      <c r="BA1006" s="451"/>
      <c r="BB1006" s="702"/>
    </row>
    <row r="1007" spans="1:54" s="585" customFormat="1" ht="12.6" customHeight="1" x14ac:dyDescent="0.25">
      <c r="A1007" s="610" t="s">
        <v>3513</v>
      </c>
      <c r="B1007" s="694"/>
      <c r="C1007" s="694"/>
      <c r="D1007" s="694"/>
      <c r="E1007" s="694"/>
      <c r="F1007" s="694"/>
      <c r="G1007" s="694"/>
      <c r="H1007" s="694"/>
      <c r="I1007" s="694"/>
      <c r="J1007" s="694"/>
      <c r="K1007" s="694"/>
      <c r="L1007" s="694"/>
      <c r="M1007" s="694"/>
      <c r="N1007" s="694"/>
      <c r="O1007" s="694"/>
      <c r="P1007" s="694"/>
      <c r="Q1007" s="694"/>
      <c r="R1007" s="694"/>
      <c r="S1007" s="694"/>
      <c r="T1007" s="694"/>
      <c r="U1007" s="694"/>
      <c r="V1007" s="694"/>
      <c r="W1007" s="694"/>
      <c r="X1007" s="694"/>
      <c r="Y1007" s="694"/>
      <c r="Z1007" s="694"/>
      <c r="AA1007" s="694"/>
      <c r="AB1007" s="694"/>
      <c r="AC1007" s="694"/>
      <c r="AD1007" s="694"/>
      <c r="AE1007" s="694"/>
      <c r="AF1007" s="694"/>
      <c r="AG1007" s="694"/>
      <c r="AH1007" s="694"/>
      <c r="AI1007" s="694"/>
      <c r="AJ1007" s="694"/>
      <c r="AK1007" s="694"/>
      <c r="AL1007" s="694"/>
      <c r="AM1007" s="694"/>
      <c r="AN1007" s="694"/>
      <c r="AO1007" s="694"/>
      <c r="AP1007" s="694"/>
      <c r="AQ1007" s="694"/>
      <c r="AR1007" s="694"/>
      <c r="AS1007" s="694"/>
      <c r="AT1007" s="694"/>
      <c r="AU1007" s="694"/>
      <c r="AV1007" s="694"/>
      <c r="AW1007" s="694"/>
      <c r="AX1007" s="694"/>
      <c r="AY1007" s="694"/>
      <c r="AZ1007" s="694"/>
      <c r="BA1007" s="694"/>
      <c r="BB1007" s="695"/>
    </row>
    <row r="1008" spans="1:54" ht="12" hidden="1" customHeight="1" x14ac:dyDescent="0.25">
      <c r="A1008" s="684"/>
      <c r="B1008" s="685"/>
      <c r="C1008" s="685"/>
      <c r="D1008" s="685"/>
      <c r="E1008" s="685"/>
      <c r="F1008" s="685"/>
      <c r="G1008" s="685"/>
      <c r="H1008" s="685"/>
      <c r="I1008" s="685"/>
      <c r="J1008" s="685"/>
      <c r="K1008" s="685"/>
      <c r="L1008" s="685"/>
      <c r="M1008" s="685"/>
      <c r="N1008" s="685"/>
      <c r="O1008" s="685"/>
      <c r="P1008" s="685"/>
      <c r="Q1008" s="685"/>
      <c r="R1008" s="685"/>
      <c r="S1008" s="685"/>
      <c r="T1008" s="685"/>
      <c r="U1008" s="685"/>
      <c r="V1008" s="685"/>
      <c r="W1008" s="685"/>
      <c r="X1008" s="685"/>
      <c r="Y1008" s="685"/>
      <c r="Z1008" s="685"/>
      <c r="AA1008" s="685"/>
      <c r="AB1008" s="685"/>
      <c r="AC1008" s="685"/>
      <c r="AD1008" s="685"/>
      <c r="AE1008" s="685"/>
      <c r="AF1008" s="685"/>
      <c r="AG1008" s="685"/>
      <c r="AH1008" s="685"/>
      <c r="AI1008" s="685"/>
      <c r="AJ1008" s="685"/>
      <c r="AK1008" s="685"/>
      <c r="AL1008" s="685"/>
      <c r="AM1008" s="685"/>
      <c r="AN1008" s="685"/>
      <c r="AO1008" s="685"/>
      <c r="AP1008" s="685"/>
      <c r="AQ1008" s="685"/>
      <c r="AR1008" s="685"/>
      <c r="AS1008" s="685"/>
      <c r="AT1008" s="685"/>
      <c r="AU1008" s="685"/>
      <c r="AV1008" s="685"/>
      <c r="AW1008" s="685"/>
      <c r="AX1008" s="685"/>
      <c r="AY1008" s="685"/>
      <c r="AZ1008" s="685"/>
      <c r="BA1008" s="685"/>
      <c r="BB1008" s="686"/>
    </row>
    <row r="1009" spans="1:54" ht="12.6" customHeight="1" x14ac:dyDescent="0.25">
      <c r="A1009" s="623" t="s">
        <v>1561</v>
      </c>
    </row>
    <row r="1010" spans="1:54" ht="12.6" customHeight="1" x14ac:dyDescent="0.25">
      <c r="A1010" s="624"/>
      <c r="B1010" s="625"/>
      <c r="C1010" s="625"/>
      <c r="D1010" s="625"/>
      <c r="E1010" s="625"/>
      <c r="F1010" s="625"/>
      <c r="G1010" s="625"/>
      <c r="H1010" s="625"/>
      <c r="I1010" s="625"/>
      <c r="J1010" s="625"/>
      <c r="K1010" s="625"/>
      <c r="L1010" s="625"/>
      <c r="M1010" s="625"/>
      <c r="N1010" s="625"/>
      <c r="O1010" s="625"/>
      <c r="P1010" s="625"/>
      <c r="Q1010" s="625"/>
      <c r="R1010" s="625"/>
      <c r="S1010" s="625"/>
      <c r="T1010" s="625"/>
      <c r="U1010" s="625"/>
      <c r="V1010" s="625"/>
      <c r="W1010" s="625"/>
      <c r="X1010" s="625"/>
      <c r="Y1010" s="625"/>
      <c r="Z1010" s="625"/>
      <c r="AA1010" s="625"/>
      <c r="AB1010" s="625"/>
      <c r="AC1010" s="625"/>
      <c r="AD1010" s="625"/>
      <c r="AE1010" s="640"/>
      <c r="AF1010" s="624"/>
      <c r="AG1010" s="665"/>
      <c r="AH1010" s="665"/>
      <c r="AI1010" s="665"/>
      <c r="AJ1010" s="665"/>
      <c r="AK1010" s="665"/>
      <c r="AL1010" s="665"/>
      <c r="AM1010" s="665"/>
      <c r="AN1010" s="666"/>
      <c r="AO1010" s="790" t="s">
        <v>1560</v>
      </c>
      <c r="AP1010" s="791"/>
      <c r="AQ1010" s="791"/>
      <c r="AR1010" s="791"/>
      <c r="AS1010" s="791"/>
      <c r="AT1010" s="791"/>
      <c r="AU1010" s="791"/>
      <c r="AV1010" s="791"/>
      <c r="AW1010" s="791"/>
      <c r="AX1010" s="791"/>
      <c r="AY1010" s="791"/>
      <c r="AZ1010" s="791"/>
      <c r="BA1010" s="791"/>
      <c r="BB1010" s="792"/>
    </row>
    <row r="1011" spans="1:54" ht="12.6" customHeight="1" x14ac:dyDescent="0.25">
      <c r="A1011" s="787" t="s">
        <v>469</v>
      </c>
      <c r="B1011" s="788"/>
      <c r="C1011" s="788"/>
      <c r="D1011" s="788"/>
      <c r="E1011" s="788"/>
      <c r="F1011" s="788"/>
      <c r="G1011" s="788"/>
      <c r="H1011" s="788"/>
      <c r="I1011" s="788"/>
      <c r="J1011" s="788"/>
      <c r="K1011" s="788"/>
      <c r="L1011" s="788"/>
      <c r="M1011" s="788"/>
      <c r="N1011" s="788"/>
      <c r="O1011" s="788"/>
      <c r="P1011" s="788"/>
      <c r="Q1011" s="788"/>
      <c r="R1011" s="788"/>
      <c r="S1011" s="788"/>
      <c r="T1011" s="788"/>
      <c r="U1011" s="788"/>
      <c r="V1011" s="788"/>
      <c r="W1011" s="788"/>
      <c r="X1011" s="788"/>
      <c r="Y1011" s="788"/>
      <c r="Z1011" s="788"/>
      <c r="AA1011" s="788"/>
      <c r="AB1011" s="788"/>
      <c r="AC1011" s="788"/>
      <c r="AD1011" s="788"/>
      <c r="AE1011" s="789"/>
      <c r="AF1011" s="787" t="s">
        <v>1559</v>
      </c>
      <c r="AG1011" s="788"/>
      <c r="AH1011" s="788"/>
      <c r="AI1011" s="788"/>
      <c r="AJ1011" s="788"/>
      <c r="AK1011" s="788"/>
      <c r="AL1011" s="788"/>
      <c r="AM1011" s="788"/>
      <c r="AN1011" s="789"/>
      <c r="AO1011" s="787" t="s">
        <v>1558</v>
      </c>
      <c r="AP1011" s="788"/>
      <c r="AQ1011" s="788"/>
      <c r="AR1011" s="788"/>
      <c r="AS1011" s="788"/>
      <c r="AT1011" s="788"/>
      <c r="AU1011" s="788"/>
      <c r="AV1011" s="788"/>
      <c r="AW1011" s="788"/>
      <c r="AX1011" s="788"/>
      <c r="AY1011" s="788"/>
      <c r="AZ1011" s="788"/>
      <c r="BA1011" s="788"/>
      <c r="BB1011" s="789"/>
    </row>
    <row r="1012" spans="1:54" ht="12.6" customHeight="1" x14ac:dyDescent="0.25">
      <c r="A1012" s="629"/>
      <c r="B1012" s="677"/>
      <c r="C1012" s="677"/>
      <c r="D1012" s="677"/>
      <c r="E1012" s="677"/>
      <c r="F1012" s="677"/>
      <c r="G1012" s="677"/>
      <c r="H1012" s="677"/>
      <c r="I1012" s="677"/>
      <c r="J1012" s="677"/>
      <c r="K1012" s="677"/>
      <c r="L1012" s="677"/>
      <c r="M1012" s="677"/>
      <c r="N1012" s="677"/>
      <c r="O1012" s="677"/>
      <c r="P1012" s="677"/>
      <c r="Q1012" s="677"/>
      <c r="R1012" s="677"/>
      <c r="S1012" s="677"/>
      <c r="T1012" s="677"/>
      <c r="U1012" s="677"/>
      <c r="V1012" s="677"/>
      <c r="W1012" s="677"/>
      <c r="X1012" s="677"/>
      <c r="Y1012" s="677"/>
      <c r="Z1012" s="677"/>
      <c r="AA1012" s="677"/>
      <c r="AB1012" s="677"/>
      <c r="AC1012" s="677"/>
      <c r="AD1012" s="677"/>
      <c r="AE1012" s="692"/>
      <c r="AF1012" s="784" t="s">
        <v>1557</v>
      </c>
      <c r="AG1012" s="785"/>
      <c r="AH1012" s="785"/>
      <c r="AI1012" s="785"/>
      <c r="AJ1012" s="785"/>
      <c r="AK1012" s="785"/>
      <c r="AL1012" s="785"/>
      <c r="AM1012" s="785"/>
      <c r="AN1012" s="786"/>
      <c r="AO1012" s="784" t="s">
        <v>1534</v>
      </c>
      <c r="AP1012" s="785"/>
      <c r="AQ1012" s="785"/>
      <c r="AR1012" s="785"/>
      <c r="AS1012" s="785"/>
      <c r="AT1012" s="785"/>
      <c r="AU1012" s="785"/>
      <c r="AV1012" s="785"/>
      <c r="AW1012" s="785"/>
      <c r="AX1012" s="785"/>
      <c r="AY1012" s="785"/>
      <c r="AZ1012" s="785"/>
      <c r="BA1012" s="785"/>
      <c r="BB1012" s="786"/>
    </row>
    <row r="1013" spans="1:54" ht="12.6" customHeight="1" x14ac:dyDescent="0.25">
      <c r="A1013" s="659" t="s">
        <v>1556</v>
      </c>
      <c r="B1013" s="593"/>
      <c r="C1013" s="593"/>
      <c r="D1013" s="593"/>
      <c r="E1013" s="593"/>
      <c r="F1013" s="593"/>
      <c r="G1013" s="593"/>
      <c r="H1013" s="593"/>
      <c r="I1013" s="593"/>
      <c r="J1013" s="593"/>
      <c r="K1013" s="593"/>
      <c r="L1013" s="593"/>
      <c r="M1013" s="593"/>
      <c r="N1013" s="593"/>
      <c r="O1013" s="593"/>
      <c r="P1013" s="593"/>
      <c r="Q1013" s="593"/>
      <c r="R1013" s="593"/>
      <c r="S1013" s="593"/>
      <c r="T1013" s="593"/>
      <c r="U1013" s="593"/>
      <c r="V1013" s="593"/>
      <c r="W1013" s="593"/>
      <c r="X1013" s="593"/>
      <c r="Y1013" s="593"/>
      <c r="Z1013" s="593"/>
      <c r="AA1013" s="593"/>
      <c r="AB1013" s="593"/>
      <c r="AC1013" s="593"/>
      <c r="AD1013" s="593"/>
      <c r="AE1013" s="628"/>
      <c r="AF1013" s="875"/>
      <c r="AG1013" s="876"/>
      <c r="AH1013" s="876"/>
      <c r="AI1013" s="876"/>
      <c r="AJ1013" s="876"/>
      <c r="AK1013" s="876"/>
      <c r="AL1013" s="876"/>
      <c r="AM1013" s="876"/>
      <c r="AN1013" s="877"/>
      <c r="AO1013" s="872"/>
      <c r="AP1013" s="873"/>
      <c r="AQ1013" s="873"/>
      <c r="AR1013" s="873"/>
      <c r="AS1013" s="873"/>
      <c r="AT1013" s="873"/>
      <c r="AU1013" s="873"/>
      <c r="AV1013" s="873"/>
      <c r="AW1013" s="873"/>
      <c r="AX1013" s="873"/>
      <c r="AY1013" s="873"/>
      <c r="AZ1013" s="873"/>
      <c r="BA1013" s="873"/>
      <c r="BB1013" s="874"/>
    </row>
    <row r="1014" spans="1:54" ht="12.6" customHeight="1" x14ac:dyDescent="0.25">
      <c r="A1014" s="606" t="s">
        <v>1555</v>
      </c>
      <c r="B1014" s="607"/>
      <c r="C1014" s="607"/>
      <c r="D1014" s="607"/>
      <c r="E1014" s="607"/>
      <c r="F1014" s="607"/>
      <c r="G1014" s="607"/>
      <c r="H1014" s="607"/>
      <c r="I1014" s="607"/>
      <c r="J1014" s="607"/>
      <c r="K1014" s="607"/>
      <c r="L1014" s="607"/>
      <c r="M1014" s="607"/>
      <c r="N1014" s="607"/>
      <c r="O1014" s="607"/>
      <c r="P1014" s="607"/>
      <c r="Q1014" s="607"/>
      <c r="R1014" s="607"/>
      <c r="S1014" s="607"/>
      <c r="T1014" s="607"/>
      <c r="U1014" s="607"/>
      <c r="V1014" s="607"/>
      <c r="W1014" s="607"/>
      <c r="X1014" s="607"/>
      <c r="Y1014" s="607"/>
      <c r="Z1014" s="607"/>
      <c r="AA1014" s="607"/>
      <c r="AB1014" s="607"/>
      <c r="AC1014" s="607"/>
      <c r="AD1014" s="607"/>
      <c r="AE1014" s="608"/>
      <c r="AF1014" s="878"/>
      <c r="AG1014" s="879"/>
      <c r="AH1014" s="879"/>
      <c r="AI1014" s="879"/>
      <c r="AJ1014" s="879"/>
      <c r="AK1014" s="879"/>
      <c r="AL1014" s="879"/>
      <c r="AM1014" s="879"/>
      <c r="AN1014" s="880"/>
      <c r="AO1014" s="878"/>
      <c r="AP1014" s="879"/>
      <c r="AQ1014" s="879"/>
      <c r="AR1014" s="879"/>
      <c r="AS1014" s="879"/>
      <c r="AT1014" s="879"/>
      <c r="AU1014" s="879"/>
      <c r="AV1014" s="879"/>
      <c r="AW1014" s="879"/>
      <c r="AX1014" s="879"/>
      <c r="AY1014" s="879"/>
      <c r="AZ1014" s="879"/>
      <c r="BA1014" s="879"/>
      <c r="BB1014" s="880"/>
    </row>
    <row r="1015" spans="1:54" ht="12.6" customHeight="1" x14ac:dyDescent="0.25">
      <c r="A1015" s="603" t="s">
        <v>1554</v>
      </c>
      <c r="B1015" s="604"/>
      <c r="C1015" s="604"/>
      <c r="D1015" s="604"/>
      <c r="E1015" s="604"/>
      <c r="F1015" s="604"/>
      <c r="G1015" s="604"/>
      <c r="H1015" s="604"/>
      <c r="I1015" s="604"/>
      <c r="J1015" s="604"/>
      <c r="K1015" s="604"/>
      <c r="L1015" s="604"/>
      <c r="M1015" s="604"/>
      <c r="N1015" s="604"/>
      <c r="O1015" s="604"/>
      <c r="P1015" s="604"/>
      <c r="Q1015" s="604"/>
      <c r="R1015" s="604"/>
      <c r="S1015" s="604"/>
      <c r="T1015" s="604"/>
      <c r="U1015" s="604"/>
      <c r="V1015" s="604"/>
      <c r="W1015" s="604"/>
      <c r="X1015" s="604"/>
      <c r="Y1015" s="604"/>
      <c r="Z1015" s="604"/>
      <c r="AA1015" s="604"/>
      <c r="AB1015" s="604"/>
      <c r="AC1015" s="604"/>
      <c r="AD1015" s="604"/>
      <c r="AE1015" s="605"/>
      <c r="AF1015" s="872"/>
      <c r="AG1015" s="873"/>
      <c r="AH1015" s="873"/>
      <c r="AI1015" s="873"/>
      <c r="AJ1015" s="873"/>
      <c r="AK1015" s="873"/>
      <c r="AL1015" s="873"/>
      <c r="AM1015" s="873"/>
      <c r="AN1015" s="874"/>
      <c r="AO1015" s="872"/>
      <c r="AP1015" s="873"/>
      <c r="AQ1015" s="873"/>
      <c r="AR1015" s="873"/>
      <c r="AS1015" s="873"/>
      <c r="AT1015" s="873"/>
      <c r="AU1015" s="873"/>
      <c r="AV1015" s="873"/>
      <c r="AW1015" s="873"/>
      <c r="AX1015" s="873"/>
      <c r="AY1015" s="873"/>
      <c r="AZ1015" s="873"/>
      <c r="BA1015" s="873"/>
      <c r="BB1015" s="874"/>
    </row>
    <row r="1016" spans="1:54" ht="12.6" customHeight="1" x14ac:dyDescent="0.25">
      <c r="A1016" s="606" t="s">
        <v>1553</v>
      </c>
      <c r="B1016" s="607"/>
      <c r="C1016" s="607"/>
      <c r="D1016" s="607"/>
      <c r="E1016" s="607"/>
      <c r="F1016" s="607"/>
      <c r="G1016" s="607"/>
      <c r="H1016" s="607"/>
      <c r="I1016" s="607"/>
      <c r="J1016" s="607"/>
      <c r="K1016" s="607"/>
      <c r="L1016" s="607"/>
      <c r="M1016" s="607"/>
      <c r="N1016" s="607"/>
      <c r="O1016" s="607"/>
      <c r="P1016" s="607"/>
      <c r="Q1016" s="607"/>
      <c r="R1016" s="607"/>
      <c r="S1016" s="607"/>
      <c r="T1016" s="607"/>
      <c r="U1016" s="607"/>
      <c r="V1016" s="607"/>
      <c r="W1016" s="607"/>
      <c r="X1016" s="607"/>
      <c r="Y1016" s="607"/>
      <c r="Z1016" s="607"/>
      <c r="AA1016" s="607"/>
      <c r="AB1016" s="607"/>
      <c r="AC1016" s="607"/>
      <c r="AD1016" s="607"/>
      <c r="AE1016" s="608"/>
      <c r="AF1016" s="878"/>
      <c r="AG1016" s="879"/>
      <c r="AH1016" s="879"/>
      <c r="AI1016" s="879"/>
      <c r="AJ1016" s="879"/>
      <c r="AK1016" s="879"/>
      <c r="AL1016" s="879"/>
      <c r="AM1016" s="879"/>
      <c r="AN1016" s="880"/>
      <c r="AO1016" s="878"/>
      <c r="AP1016" s="879"/>
      <c r="AQ1016" s="879"/>
      <c r="AR1016" s="879"/>
      <c r="AS1016" s="879"/>
      <c r="AT1016" s="879"/>
      <c r="AU1016" s="879"/>
      <c r="AV1016" s="879"/>
      <c r="AW1016" s="879"/>
      <c r="AX1016" s="879"/>
      <c r="AY1016" s="879"/>
      <c r="AZ1016" s="879"/>
      <c r="BA1016" s="879"/>
      <c r="BB1016" s="880"/>
    </row>
    <row r="1017" spans="1:54" ht="12.6" customHeight="1" x14ac:dyDescent="0.25">
      <c r="A1017" s="603" t="s">
        <v>1552</v>
      </c>
      <c r="B1017" s="604"/>
      <c r="C1017" s="604"/>
      <c r="D1017" s="604"/>
      <c r="E1017" s="604"/>
      <c r="F1017" s="604"/>
      <c r="G1017" s="604"/>
      <c r="H1017" s="604"/>
      <c r="I1017" s="604"/>
      <c r="J1017" s="604"/>
      <c r="K1017" s="604"/>
      <c r="L1017" s="604"/>
      <c r="M1017" s="604"/>
      <c r="N1017" s="604"/>
      <c r="O1017" s="604"/>
      <c r="P1017" s="604"/>
      <c r="Q1017" s="604"/>
      <c r="R1017" s="604"/>
      <c r="S1017" s="604"/>
      <c r="T1017" s="604"/>
      <c r="U1017" s="604"/>
      <c r="V1017" s="604"/>
      <c r="W1017" s="604"/>
      <c r="X1017" s="604"/>
      <c r="Y1017" s="604"/>
      <c r="Z1017" s="604"/>
      <c r="AA1017" s="604"/>
      <c r="AB1017" s="604"/>
      <c r="AC1017" s="604"/>
      <c r="AD1017" s="604"/>
      <c r="AE1017" s="605"/>
      <c r="AF1017" s="872"/>
      <c r="AG1017" s="873"/>
      <c r="AH1017" s="873"/>
      <c r="AI1017" s="873"/>
      <c r="AJ1017" s="873"/>
      <c r="AK1017" s="873"/>
      <c r="AL1017" s="873"/>
      <c r="AM1017" s="873"/>
      <c r="AN1017" s="874"/>
      <c r="AO1017" s="872"/>
      <c r="AP1017" s="873"/>
      <c r="AQ1017" s="873"/>
      <c r="AR1017" s="873"/>
      <c r="AS1017" s="873"/>
      <c r="AT1017" s="873"/>
      <c r="AU1017" s="873"/>
      <c r="AV1017" s="873"/>
      <c r="AW1017" s="873"/>
      <c r="AX1017" s="873"/>
      <c r="AY1017" s="873"/>
      <c r="AZ1017" s="873"/>
      <c r="BA1017" s="873"/>
      <c r="BB1017" s="874"/>
    </row>
    <row r="1018" spans="1:54" ht="12.6" customHeight="1" x14ac:dyDescent="0.25">
      <c r="A1018" s="659" t="s">
        <v>1551</v>
      </c>
      <c r="B1018" s="593"/>
      <c r="C1018" s="593"/>
      <c r="D1018" s="593"/>
      <c r="E1018" s="593"/>
      <c r="F1018" s="593"/>
      <c r="G1018" s="593"/>
      <c r="H1018" s="593"/>
      <c r="I1018" s="593"/>
      <c r="J1018" s="593"/>
      <c r="K1018" s="593"/>
      <c r="L1018" s="593"/>
      <c r="M1018" s="593"/>
      <c r="N1018" s="593"/>
      <c r="O1018" s="593"/>
      <c r="P1018" s="593"/>
      <c r="Q1018" s="593"/>
      <c r="R1018" s="593"/>
      <c r="S1018" s="593"/>
      <c r="T1018" s="593"/>
      <c r="U1018" s="593"/>
      <c r="V1018" s="593"/>
      <c r="W1018" s="593"/>
      <c r="X1018" s="593"/>
      <c r="Y1018" s="593"/>
      <c r="Z1018" s="593"/>
      <c r="AA1018" s="593"/>
      <c r="AB1018" s="593"/>
      <c r="AC1018" s="593"/>
      <c r="AD1018" s="593"/>
      <c r="AE1018" s="628"/>
      <c r="AF1018" s="875"/>
      <c r="AG1018" s="876"/>
      <c r="AH1018" s="876"/>
      <c r="AI1018" s="876"/>
      <c r="AJ1018" s="876"/>
      <c r="AK1018" s="876"/>
      <c r="AL1018" s="876"/>
      <c r="AM1018" s="876"/>
      <c r="AN1018" s="877"/>
      <c r="AO1018" s="875"/>
      <c r="AP1018" s="876"/>
      <c r="AQ1018" s="876"/>
      <c r="AR1018" s="876"/>
      <c r="AS1018" s="876"/>
      <c r="AT1018" s="876"/>
      <c r="AU1018" s="876"/>
      <c r="AV1018" s="876"/>
      <c r="AW1018" s="876"/>
      <c r="AX1018" s="876"/>
      <c r="AY1018" s="876"/>
      <c r="AZ1018" s="876"/>
      <c r="BA1018" s="876"/>
      <c r="BB1018" s="877"/>
    </row>
    <row r="1019" spans="1:54" ht="12.6" customHeight="1" x14ac:dyDescent="0.25">
      <c r="A1019" s="659" t="s">
        <v>1550</v>
      </c>
      <c r="B1019" s="593"/>
      <c r="C1019" s="593"/>
      <c r="D1019" s="593"/>
      <c r="E1019" s="593"/>
      <c r="F1019" s="593"/>
      <c r="G1019" s="593"/>
      <c r="H1019" s="593"/>
      <c r="I1019" s="593"/>
      <c r="J1019" s="593"/>
      <c r="K1019" s="593"/>
      <c r="L1019" s="593"/>
      <c r="M1019" s="593"/>
      <c r="N1019" s="593"/>
      <c r="O1019" s="593"/>
      <c r="P1019" s="593"/>
      <c r="Q1019" s="593"/>
      <c r="R1019" s="593"/>
      <c r="S1019" s="593"/>
      <c r="T1019" s="593"/>
      <c r="U1019" s="593"/>
      <c r="V1019" s="593"/>
      <c r="W1019" s="593"/>
      <c r="X1019" s="593"/>
      <c r="Y1019" s="593"/>
      <c r="Z1019" s="593"/>
      <c r="AA1019" s="593"/>
      <c r="AB1019" s="593"/>
      <c r="AC1019" s="593"/>
      <c r="AD1019" s="593"/>
      <c r="AE1019" s="628"/>
      <c r="AF1019" s="875"/>
      <c r="AG1019" s="876"/>
      <c r="AH1019" s="876"/>
      <c r="AI1019" s="876"/>
      <c r="AJ1019" s="876"/>
      <c r="AK1019" s="876"/>
      <c r="AL1019" s="876"/>
      <c r="AM1019" s="876"/>
      <c r="AN1019" s="877"/>
      <c r="AO1019" s="875"/>
      <c r="AP1019" s="876"/>
      <c r="AQ1019" s="876"/>
      <c r="AR1019" s="876"/>
      <c r="AS1019" s="876"/>
      <c r="AT1019" s="876"/>
      <c r="AU1019" s="876"/>
      <c r="AV1019" s="876"/>
      <c r="AW1019" s="876"/>
      <c r="AX1019" s="876"/>
      <c r="AY1019" s="876"/>
      <c r="AZ1019" s="876"/>
      <c r="BA1019" s="876"/>
      <c r="BB1019" s="877"/>
    </row>
    <row r="1020" spans="1:54" ht="12.6" customHeight="1" x14ac:dyDescent="0.25">
      <c r="A1020" s="659" t="s">
        <v>1549</v>
      </c>
      <c r="B1020" s="593"/>
      <c r="C1020" s="593"/>
      <c r="D1020" s="593"/>
      <c r="E1020" s="593"/>
      <c r="F1020" s="593"/>
      <c r="G1020" s="593"/>
      <c r="H1020" s="593"/>
      <c r="I1020" s="593"/>
      <c r="J1020" s="593"/>
      <c r="K1020" s="593"/>
      <c r="L1020" s="593"/>
      <c r="M1020" s="593"/>
      <c r="N1020" s="593"/>
      <c r="O1020" s="593"/>
      <c r="P1020" s="593"/>
      <c r="Q1020" s="593"/>
      <c r="R1020" s="593"/>
      <c r="S1020" s="593"/>
      <c r="T1020" s="593"/>
      <c r="U1020" s="593"/>
      <c r="V1020" s="593"/>
      <c r="W1020" s="593"/>
      <c r="X1020" s="593"/>
      <c r="Y1020" s="593"/>
      <c r="Z1020" s="593"/>
      <c r="AA1020" s="593"/>
      <c r="AB1020" s="593"/>
      <c r="AC1020" s="593"/>
      <c r="AD1020" s="593"/>
      <c r="AE1020" s="628"/>
      <c r="AF1020" s="875"/>
      <c r="AG1020" s="876"/>
      <c r="AH1020" s="876"/>
      <c r="AI1020" s="876"/>
      <c r="AJ1020" s="876"/>
      <c r="AK1020" s="876"/>
      <c r="AL1020" s="876"/>
      <c r="AM1020" s="876"/>
      <c r="AN1020" s="877"/>
      <c r="AO1020" s="875"/>
      <c r="AP1020" s="876"/>
      <c r="AQ1020" s="876"/>
      <c r="AR1020" s="876"/>
      <c r="AS1020" s="876"/>
      <c r="AT1020" s="876"/>
      <c r="AU1020" s="876"/>
      <c r="AV1020" s="876"/>
      <c r="AW1020" s="876"/>
      <c r="AX1020" s="876"/>
      <c r="AY1020" s="876"/>
      <c r="AZ1020" s="876"/>
      <c r="BA1020" s="876"/>
      <c r="BB1020" s="877"/>
    </row>
    <row r="1021" spans="1:54" ht="12.6" customHeight="1" x14ac:dyDescent="0.25">
      <c r="A1021" s="606" t="s">
        <v>1548</v>
      </c>
      <c r="B1021" s="607"/>
      <c r="C1021" s="607"/>
      <c r="D1021" s="607"/>
      <c r="E1021" s="607"/>
      <c r="F1021" s="607"/>
      <c r="G1021" s="607"/>
      <c r="H1021" s="607"/>
      <c r="I1021" s="607"/>
      <c r="J1021" s="607"/>
      <c r="K1021" s="607"/>
      <c r="L1021" s="607"/>
      <c r="M1021" s="607"/>
      <c r="N1021" s="607"/>
      <c r="O1021" s="607"/>
      <c r="P1021" s="607"/>
      <c r="Q1021" s="607"/>
      <c r="R1021" s="607"/>
      <c r="S1021" s="607"/>
      <c r="T1021" s="607"/>
      <c r="U1021" s="607"/>
      <c r="V1021" s="607"/>
      <c r="W1021" s="607"/>
      <c r="X1021" s="607"/>
      <c r="Y1021" s="607"/>
      <c r="Z1021" s="607"/>
      <c r="AA1021" s="607"/>
      <c r="AB1021" s="607"/>
      <c r="AC1021" s="607"/>
      <c r="AD1021" s="607"/>
      <c r="AE1021" s="608"/>
      <c r="AF1021" s="878"/>
      <c r="AG1021" s="879"/>
      <c r="AH1021" s="879"/>
      <c r="AI1021" s="879"/>
      <c r="AJ1021" s="879"/>
      <c r="AK1021" s="879"/>
      <c r="AL1021" s="879"/>
      <c r="AM1021" s="879"/>
      <c r="AN1021" s="880"/>
      <c r="AO1021" s="878"/>
      <c r="AP1021" s="879"/>
      <c r="AQ1021" s="879"/>
      <c r="AR1021" s="879"/>
      <c r="AS1021" s="879"/>
      <c r="AT1021" s="879"/>
      <c r="AU1021" s="879"/>
      <c r="AV1021" s="879"/>
      <c r="AW1021" s="879"/>
      <c r="AX1021" s="879"/>
      <c r="AY1021" s="879"/>
      <c r="AZ1021" s="879"/>
      <c r="BA1021" s="879"/>
      <c r="BB1021" s="880"/>
    </row>
    <row r="1022" spans="1:54" ht="12.6" customHeight="1" x14ac:dyDescent="0.25">
      <c r="A1022" s="603" t="s">
        <v>1547</v>
      </c>
      <c r="B1022" s="604"/>
      <c r="C1022" s="604"/>
      <c r="D1022" s="604"/>
      <c r="E1022" s="604"/>
      <c r="F1022" s="604"/>
      <c r="G1022" s="604"/>
      <c r="H1022" s="604"/>
      <c r="I1022" s="604"/>
      <c r="J1022" s="604"/>
      <c r="K1022" s="604"/>
      <c r="L1022" s="604"/>
      <c r="M1022" s="604"/>
      <c r="N1022" s="604"/>
      <c r="O1022" s="604"/>
      <c r="P1022" s="604"/>
      <c r="Q1022" s="604"/>
      <c r="R1022" s="604"/>
      <c r="S1022" s="604"/>
      <c r="T1022" s="604"/>
      <c r="U1022" s="604"/>
      <c r="V1022" s="604"/>
      <c r="W1022" s="604"/>
      <c r="X1022" s="604"/>
      <c r="Y1022" s="604"/>
      <c r="Z1022" s="604"/>
      <c r="AA1022" s="604"/>
      <c r="AB1022" s="604"/>
      <c r="AC1022" s="604"/>
      <c r="AD1022" s="604"/>
      <c r="AE1022" s="605"/>
      <c r="AF1022" s="872"/>
      <c r="AG1022" s="873"/>
      <c r="AH1022" s="873"/>
      <c r="AI1022" s="873"/>
      <c r="AJ1022" s="873"/>
      <c r="AK1022" s="873"/>
      <c r="AL1022" s="873"/>
      <c r="AM1022" s="873"/>
      <c r="AN1022" s="874"/>
      <c r="AO1022" s="872"/>
      <c r="AP1022" s="873"/>
      <c r="AQ1022" s="873"/>
      <c r="AR1022" s="873"/>
      <c r="AS1022" s="873"/>
      <c r="AT1022" s="873"/>
      <c r="AU1022" s="873"/>
      <c r="AV1022" s="873"/>
      <c r="AW1022" s="873"/>
      <c r="AX1022" s="873"/>
      <c r="AY1022" s="873"/>
      <c r="AZ1022" s="873"/>
      <c r="BA1022" s="873"/>
      <c r="BB1022" s="874"/>
    </row>
    <row r="1023" spans="1:54" ht="12.6" customHeight="1" x14ac:dyDescent="0.25">
      <c r="A1023" s="659" t="s">
        <v>1546</v>
      </c>
      <c r="B1023" s="593"/>
      <c r="C1023" s="593"/>
      <c r="D1023" s="593"/>
      <c r="E1023" s="593"/>
      <c r="F1023" s="593"/>
      <c r="G1023" s="593"/>
      <c r="H1023" s="593"/>
      <c r="I1023" s="593"/>
      <c r="J1023" s="593"/>
      <c r="K1023" s="593"/>
      <c r="L1023" s="593"/>
      <c r="M1023" s="593"/>
      <c r="N1023" s="593"/>
      <c r="O1023" s="593"/>
      <c r="P1023" s="593"/>
      <c r="Q1023" s="593"/>
      <c r="R1023" s="593"/>
      <c r="S1023" s="593"/>
      <c r="T1023" s="593"/>
      <c r="U1023" s="593"/>
      <c r="V1023" s="593"/>
      <c r="W1023" s="593"/>
      <c r="X1023" s="593"/>
      <c r="Y1023" s="593"/>
      <c r="Z1023" s="593"/>
      <c r="AA1023" s="593"/>
      <c r="AB1023" s="593"/>
      <c r="AC1023" s="593"/>
      <c r="AD1023" s="593"/>
      <c r="AE1023" s="628"/>
      <c r="AF1023" s="875"/>
      <c r="AG1023" s="876"/>
      <c r="AH1023" s="876"/>
      <c r="AI1023" s="876"/>
      <c r="AJ1023" s="876"/>
      <c r="AK1023" s="876"/>
      <c r="AL1023" s="876"/>
      <c r="AM1023" s="876"/>
      <c r="AN1023" s="877"/>
      <c r="AO1023" s="875"/>
      <c r="AP1023" s="876"/>
      <c r="AQ1023" s="876"/>
      <c r="AR1023" s="876"/>
      <c r="AS1023" s="876"/>
      <c r="AT1023" s="876"/>
      <c r="AU1023" s="876"/>
      <c r="AV1023" s="876"/>
      <c r="AW1023" s="876"/>
      <c r="AX1023" s="876"/>
      <c r="AY1023" s="876"/>
      <c r="AZ1023" s="876"/>
      <c r="BA1023" s="876"/>
      <c r="BB1023" s="877"/>
    </row>
    <row r="1024" spans="1:54" ht="12.6" customHeight="1" x14ac:dyDescent="0.25">
      <c r="A1024" s="659" t="s">
        <v>1545</v>
      </c>
      <c r="B1024" s="593"/>
      <c r="C1024" s="593"/>
      <c r="D1024" s="593"/>
      <c r="E1024" s="593"/>
      <c r="F1024" s="593"/>
      <c r="G1024" s="593"/>
      <c r="H1024" s="593"/>
      <c r="I1024" s="593"/>
      <c r="J1024" s="593"/>
      <c r="K1024" s="593"/>
      <c r="L1024" s="593"/>
      <c r="M1024" s="593"/>
      <c r="N1024" s="593"/>
      <c r="O1024" s="593"/>
      <c r="P1024" s="593"/>
      <c r="Q1024" s="593"/>
      <c r="R1024" s="593"/>
      <c r="S1024" s="593"/>
      <c r="T1024" s="593"/>
      <c r="U1024" s="593"/>
      <c r="V1024" s="593"/>
      <c r="W1024" s="593"/>
      <c r="X1024" s="593"/>
      <c r="Y1024" s="593"/>
      <c r="Z1024" s="593"/>
      <c r="AA1024" s="593"/>
      <c r="AB1024" s="593"/>
      <c r="AC1024" s="593"/>
      <c r="AD1024" s="593"/>
      <c r="AE1024" s="628"/>
      <c r="AF1024" s="875"/>
      <c r="AG1024" s="876"/>
      <c r="AH1024" s="876"/>
      <c r="AI1024" s="876"/>
      <c r="AJ1024" s="876"/>
      <c r="AK1024" s="876"/>
      <c r="AL1024" s="876"/>
      <c r="AM1024" s="876"/>
      <c r="AN1024" s="877"/>
      <c r="AO1024" s="875"/>
      <c r="AP1024" s="876"/>
      <c r="AQ1024" s="876"/>
      <c r="AR1024" s="876"/>
      <c r="AS1024" s="876"/>
      <c r="AT1024" s="876"/>
      <c r="AU1024" s="876"/>
      <c r="AV1024" s="876"/>
      <c r="AW1024" s="876"/>
      <c r="AX1024" s="876"/>
      <c r="AY1024" s="876"/>
      <c r="AZ1024" s="876"/>
      <c r="BA1024" s="876"/>
      <c r="BB1024" s="877"/>
    </row>
    <row r="1025" spans="1:54" ht="12.6" customHeight="1" x14ac:dyDescent="0.25">
      <c r="A1025" s="606" t="s">
        <v>1544</v>
      </c>
      <c r="B1025" s="607"/>
      <c r="C1025" s="607"/>
      <c r="D1025" s="607"/>
      <c r="E1025" s="607"/>
      <c r="F1025" s="607"/>
      <c r="G1025" s="607"/>
      <c r="H1025" s="607"/>
      <c r="I1025" s="607"/>
      <c r="J1025" s="607"/>
      <c r="K1025" s="607"/>
      <c r="L1025" s="607"/>
      <c r="M1025" s="607"/>
      <c r="N1025" s="607"/>
      <c r="O1025" s="607"/>
      <c r="P1025" s="607"/>
      <c r="Q1025" s="607"/>
      <c r="R1025" s="607"/>
      <c r="S1025" s="607"/>
      <c r="T1025" s="607"/>
      <c r="U1025" s="607"/>
      <c r="V1025" s="607"/>
      <c r="W1025" s="607"/>
      <c r="X1025" s="607"/>
      <c r="Y1025" s="607"/>
      <c r="Z1025" s="607"/>
      <c r="AA1025" s="607"/>
      <c r="AB1025" s="607"/>
      <c r="AC1025" s="607"/>
      <c r="AD1025" s="607"/>
      <c r="AE1025" s="608"/>
      <c r="AF1025" s="878"/>
      <c r="AG1025" s="879"/>
      <c r="AH1025" s="879"/>
      <c r="AI1025" s="879"/>
      <c r="AJ1025" s="879"/>
      <c r="AK1025" s="879"/>
      <c r="AL1025" s="879"/>
      <c r="AM1025" s="879"/>
      <c r="AN1025" s="880"/>
      <c r="AO1025" s="878"/>
      <c r="AP1025" s="879"/>
      <c r="AQ1025" s="879"/>
      <c r="AR1025" s="879"/>
      <c r="AS1025" s="879"/>
      <c r="AT1025" s="879"/>
      <c r="AU1025" s="879"/>
      <c r="AV1025" s="879"/>
      <c r="AW1025" s="879"/>
      <c r="AX1025" s="879"/>
      <c r="AY1025" s="879"/>
      <c r="AZ1025" s="879"/>
      <c r="BA1025" s="879"/>
      <c r="BB1025" s="880"/>
    </row>
    <row r="1026" spans="1:54" ht="12.6" customHeight="1" x14ac:dyDescent="0.25">
      <c r="A1026" s="603" t="s">
        <v>1543</v>
      </c>
      <c r="B1026" s="604"/>
      <c r="C1026" s="604"/>
      <c r="D1026" s="604"/>
      <c r="E1026" s="604"/>
      <c r="F1026" s="604"/>
      <c r="G1026" s="604"/>
      <c r="H1026" s="604"/>
      <c r="I1026" s="604"/>
      <c r="J1026" s="604"/>
      <c r="K1026" s="604"/>
      <c r="L1026" s="604"/>
      <c r="M1026" s="604"/>
      <c r="N1026" s="604"/>
      <c r="O1026" s="604"/>
      <c r="P1026" s="604"/>
      <c r="Q1026" s="604"/>
      <c r="R1026" s="604"/>
      <c r="S1026" s="604"/>
      <c r="T1026" s="604"/>
      <c r="U1026" s="604"/>
      <c r="V1026" s="604"/>
      <c r="W1026" s="604"/>
      <c r="X1026" s="604"/>
      <c r="Y1026" s="604"/>
      <c r="Z1026" s="604"/>
      <c r="AA1026" s="604"/>
      <c r="AB1026" s="604"/>
      <c r="AC1026" s="604"/>
      <c r="AD1026" s="604"/>
      <c r="AE1026" s="605"/>
      <c r="AF1026" s="872"/>
      <c r="AG1026" s="873"/>
      <c r="AH1026" s="873"/>
      <c r="AI1026" s="873"/>
      <c r="AJ1026" s="873"/>
      <c r="AK1026" s="873"/>
      <c r="AL1026" s="873"/>
      <c r="AM1026" s="873"/>
      <c r="AN1026" s="874"/>
      <c r="AO1026" s="872"/>
      <c r="AP1026" s="873"/>
      <c r="AQ1026" s="873"/>
      <c r="AR1026" s="873"/>
      <c r="AS1026" s="873"/>
      <c r="AT1026" s="873"/>
      <c r="AU1026" s="873"/>
      <c r="AV1026" s="873"/>
      <c r="AW1026" s="873"/>
      <c r="AX1026" s="873"/>
      <c r="AY1026" s="873"/>
      <c r="AZ1026" s="873"/>
      <c r="BA1026" s="873"/>
      <c r="BB1026" s="874"/>
    </row>
    <row r="1027" spans="1:54" ht="12.6" customHeight="1" x14ac:dyDescent="0.25">
      <c r="A1027" s="659" t="s">
        <v>1542</v>
      </c>
      <c r="B1027" s="593"/>
      <c r="C1027" s="593"/>
      <c r="D1027" s="593"/>
      <c r="E1027" s="593"/>
      <c r="F1027" s="593"/>
      <c r="G1027" s="593"/>
      <c r="H1027" s="593"/>
      <c r="I1027" s="593"/>
      <c r="J1027" s="593"/>
      <c r="K1027" s="593"/>
      <c r="L1027" s="593"/>
      <c r="M1027" s="593"/>
      <c r="N1027" s="593"/>
      <c r="O1027" s="593"/>
      <c r="P1027" s="593"/>
      <c r="Q1027" s="593"/>
      <c r="R1027" s="593"/>
      <c r="S1027" s="593"/>
      <c r="T1027" s="593"/>
      <c r="U1027" s="593"/>
      <c r="V1027" s="593"/>
      <c r="W1027" s="593"/>
      <c r="X1027" s="593"/>
      <c r="Y1027" s="593"/>
      <c r="Z1027" s="593"/>
      <c r="AA1027" s="593"/>
      <c r="AB1027" s="593"/>
      <c r="AC1027" s="593"/>
      <c r="AD1027" s="593"/>
      <c r="AE1027" s="628"/>
      <c r="AF1027" s="875"/>
      <c r="AG1027" s="876"/>
      <c r="AH1027" s="876"/>
      <c r="AI1027" s="876"/>
      <c r="AJ1027" s="876"/>
      <c r="AK1027" s="876"/>
      <c r="AL1027" s="876"/>
      <c r="AM1027" s="876"/>
      <c r="AN1027" s="877"/>
      <c r="AO1027" s="875"/>
      <c r="AP1027" s="876"/>
      <c r="AQ1027" s="876"/>
      <c r="AR1027" s="876"/>
      <c r="AS1027" s="876"/>
      <c r="AT1027" s="876"/>
      <c r="AU1027" s="876"/>
      <c r="AV1027" s="876"/>
      <c r="AW1027" s="876"/>
      <c r="AX1027" s="876"/>
      <c r="AY1027" s="876"/>
      <c r="AZ1027" s="876"/>
      <c r="BA1027" s="876"/>
      <c r="BB1027" s="877"/>
    </row>
    <row r="1028" spans="1:54" ht="12.6" customHeight="1" x14ac:dyDescent="0.25">
      <c r="A1028" s="606" t="s">
        <v>1541</v>
      </c>
      <c r="B1028" s="607"/>
      <c r="C1028" s="607"/>
      <c r="D1028" s="607"/>
      <c r="E1028" s="607"/>
      <c r="F1028" s="607"/>
      <c r="G1028" s="607"/>
      <c r="H1028" s="607"/>
      <c r="I1028" s="607"/>
      <c r="J1028" s="607"/>
      <c r="K1028" s="607"/>
      <c r="L1028" s="607"/>
      <c r="M1028" s="607"/>
      <c r="N1028" s="607"/>
      <c r="O1028" s="607"/>
      <c r="P1028" s="607"/>
      <c r="Q1028" s="607"/>
      <c r="R1028" s="607"/>
      <c r="S1028" s="607"/>
      <c r="T1028" s="607"/>
      <c r="U1028" s="607"/>
      <c r="V1028" s="607"/>
      <c r="W1028" s="607"/>
      <c r="X1028" s="607"/>
      <c r="Y1028" s="607"/>
      <c r="Z1028" s="607"/>
      <c r="AA1028" s="607"/>
      <c r="AB1028" s="607"/>
      <c r="AC1028" s="607"/>
      <c r="AD1028" s="607"/>
      <c r="AE1028" s="608"/>
      <c r="AF1028" s="878"/>
      <c r="AG1028" s="879"/>
      <c r="AH1028" s="879"/>
      <c r="AI1028" s="879"/>
      <c r="AJ1028" s="879"/>
      <c r="AK1028" s="879"/>
      <c r="AL1028" s="879"/>
      <c r="AM1028" s="879"/>
      <c r="AN1028" s="880"/>
      <c r="AO1028" s="878"/>
      <c r="AP1028" s="879"/>
      <c r="AQ1028" s="879"/>
      <c r="AR1028" s="879"/>
      <c r="AS1028" s="879"/>
      <c r="AT1028" s="879"/>
      <c r="AU1028" s="879"/>
      <c r="AV1028" s="879"/>
      <c r="AW1028" s="879"/>
      <c r="AX1028" s="879"/>
      <c r="AY1028" s="879"/>
      <c r="AZ1028" s="879"/>
      <c r="BA1028" s="879"/>
      <c r="BB1028" s="880"/>
    </row>
    <row r="1029" spans="1:54" ht="12.6" customHeight="1" x14ac:dyDescent="0.25">
      <c r="A1029" s="603" t="s">
        <v>1540</v>
      </c>
      <c r="B1029" s="604"/>
      <c r="C1029" s="604"/>
      <c r="D1029" s="604"/>
      <c r="E1029" s="604"/>
      <c r="F1029" s="604"/>
      <c r="G1029" s="604"/>
      <c r="H1029" s="604"/>
      <c r="I1029" s="604"/>
      <c r="J1029" s="604"/>
      <c r="K1029" s="604"/>
      <c r="L1029" s="604"/>
      <c r="M1029" s="604"/>
      <c r="N1029" s="604"/>
      <c r="O1029" s="604"/>
      <c r="P1029" s="604"/>
      <c r="Q1029" s="604"/>
      <c r="R1029" s="604"/>
      <c r="S1029" s="604"/>
      <c r="T1029" s="604"/>
      <c r="U1029" s="604"/>
      <c r="V1029" s="604"/>
      <c r="W1029" s="604"/>
      <c r="X1029" s="604"/>
      <c r="Y1029" s="604"/>
      <c r="Z1029" s="604"/>
      <c r="AA1029" s="604"/>
      <c r="AB1029" s="604"/>
      <c r="AC1029" s="604"/>
      <c r="AD1029" s="604"/>
      <c r="AE1029" s="605"/>
      <c r="AF1029" s="872"/>
      <c r="AG1029" s="873"/>
      <c r="AH1029" s="873"/>
      <c r="AI1029" s="873"/>
      <c r="AJ1029" s="873"/>
      <c r="AK1029" s="873"/>
      <c r="AL1029" s="873"/>
      <c r="AM1029" s="873"/>
      <c r="AN1029" s="874"/>
      <c r="AO1029" s="872"/>
      <c r="AP1029" s="873"/>
      <c r="AQ1029" s="873"/>
      <c r="AR1029" s="873"/>
      <c r="AS1029" s="873"/>
      <c r="AT1029" s="873"/>
      <c r="AU1029" s="873"/>
      <c r="AV1029" s="873"/>
      <c r="AW1029" s="873"/>
      <c r="AX1029" s="873"/>
      <c r="AY1029" s="873"/>
      <c r="AZ1029" s="873"/>
      <c r="BA1029" s="873"/>
      <c r="BB1029" s="874"/>
    </row>
    <row r="1030" spans="1:54" ht="12.6" customHeight="1" x14ac:dyDescent="0.25">
      <c r="A1030" s="659" t="s">
        <v>1539</v>
      </c>
      <c r="B1030" s="593"/>
      <c r="C1030" s="593"/>
      <c r="D1030" s="593"/>
      <c r="E1030" s="593"/>
      <c r="F1030" s="593"/>
      <c r="G1030" s="593"/>
      <c r="H1030" s="593"/>
      <c r="I1030" s="593"/>
      <c r="J1030" s="593"/>
      <c r="K1030" s="593"/>
      <c r="L1030" s="593"/>
      <c r="M1030" s="593"/>
      <c r="N1030" s="593"/>
      <c r="O1030" s="593"/>
      <c r="P1030" s="593"/>
      <c r="Q1030" s="593"/>
      <c r="R1030" s="593"/>
      <c r="S1030" s="593"/>
      <c r="T1030" s="593"/>
      <c r="U1030" s="593"/>
      <c r="V1030" s="593"/>
      <c r="W1030" s="593"/>
      <c r="X1030" s="593"/>
      <c r="Y1030" s="593"/>
      <c r="Z1030" s="593"/>
      <c r="AA1030" s="593"/>
      <c r="AB1030" s="593"/>
      <c r="AC1030" s="593"/>
      <c r="AD1030" s="593"/>
      <c r="AE1030" s="628"/>
      <c r="AF1030" s="875"/>
      <c r="AG1030" s="876"/>
      <c r="AH1030" s="876"/>
      <c r="AI1030" s="876"/>
      <c r="AJ1030" s="876"/>
      <c r="AK1030" s="876"/>
      <c r="AL1030" s="876"/>
      <c r="AM1030" s="876"/>
      <c r="AN1030" s="877"/>
      <c r="AO1030" s="875"/>
      <c r="AP1030" s="876"/>
      <c r="AQ1030" s="876"/>
      <c r="AR1030" s="876"/>
      <c r="AS1030" s="876"/>
      <c r="AT1030" s="876"/>
      <c r="AU1030" s="876"/>
      <c r="AV1030" s="876"/>
      <c r="AW1030" s="876"/>
      <c r="AX1030" s="876"/>
      <c r="AY1030" s="876"/>
      <c r="AZ1030" s="876"/>
      <c r="BA1030" s="876"/>
      <c r="BB1030" s="877"/>
    </row>
    <row r="1031" spans="1:54" ht="12.6" customHeight="1" x14ac:dyDescent="0.25">
      <c r="A1031" s="606" t="s">
        <v>1538</v>
      </c>
      <c r="B1031" s="607"/>
      <c r="C1031" s="607"/>
      <c r="D1031" s="607"/>
      <c r="E1031" s="607"/>
      <c r="F1031" s="607"/>
      <c r="G1031" s="607"/>
      <c r="H1031" s="607"/>
      <c r="I1031" s="607"/>
      <c r="J1031" s="607"/>
      <c r="K1031" s="607"/>
      <c r="L1031" s="607"/>
      <c r="M1031" s="607"/>
      <c r="N1031" s="607"/>
      <c r="O1031" s="607"/>
      <c r="P1031" s="607"/>
      <c r="Q1031" s="607"/>
      <c r="R1031" s="607"/>
      <c r="S1031" s="607"/>
      <c r="T1031" s="607"/>
      <c r="U1031" s="607"/>
      <c r="V1031" s="607"/>
      <c r="W1031" s="607"/>
      <c r="X1031" s="607"/>
      <c r="Y1031" s="607"/>
      <c r="Z1031" s="607"/>
      <c r="AA1031" s="607"/>
      <c r="AB1031" s="607"/>
      <c r="AC1031" s="607"/>
      <c r="AD1031" s="607"/>
      <c r="AE1031" s="608"/>
      <c r="AF1031" s="878"/>
      <c r="AG1031" s="879"/>
      <c r="AH1031" s="879"/>
      <c r="AI1031" s="879"/>
      <c r="AJ1031" s="879"/>
      <c r="AK1031" s="879"/>
      <c r="AL1031" s="879"/>
      <c r="AM1031" s="879"/>
      <c r="AN1031" s="880"/>
      <c r="AO1031" s="878"/>
      <c r="AP1031" s="879"/>
      <c r="AQ1031" s="879"/>
      <c r="AR1031" s="879"/>
      <c r="AS1031" s="879"/>
      <c r="AT1031" s="879"/>
      <c r="AU1031" s="879"/>
      <c r="AV1031" s="879"/>
      <c r="AW1031" s="879"/>
      <c r="AX1031" s="879"/>
      <c r="AY1031" s="879"/>
      <c r="AZ1031" s="879"/>
      <c r="BA1031" s="879"/>
      <c r="BB1031" s="880"/>
    </row>
    <row r="1032" spans="1:54" ht="12.6" customHeight="1" x14ac:dyDescent="0.25">
      <c r="A1032" s="623" t="s">
        <v>1537</v>
      </c>
    </row>
    <row r="1033" spans="1:54" ht="18" customHeight="1" x14ac:dyDescent="0.25">
      <c r="A1033" s="860" t="s">
        <v>3619</v>
      </c>
      <c r="B1033" s="861"/>
      <c r="C1033" s="861"/>
      <c r="D1033" s="861"/>
      <c r="E1033" s="861"/>
      <c r="F1033" s="861"/>
      <c r="G1033" s="861"/>
      <c r="H1033" s="861"/>
      <c r="I1033" s="861"/>
      <c r="J1033" s="861"/>
      <c r="K1033" s="861"/>
      <c r="L1033" s="861"/>
      <c r="M1033" s="861"/>
      <c r="N1033" s="861"/>
      <c r="O1033" s="861"/>
      <c r="P1033" s="861"/>
      <c r="Q1033" s="861"/>
      <c r="R1033" s="861"/>
      <c r="S1033" s="861"/>
      <c r="T1033" s="861"/>
      <c r="U1033" s="861"/>
      <c r="V1033" s="861"/>
      <c r="W1033" s="861"/>
      <c r="X1033" s="861"/>
      <c r="Y1033" s="861"/>
      <c r="Z1033" s="861"/>
      <c r="AA1033" s="861"/>
      <c r="AB1033" s="861"/>
      <c r="AC1033" s="861"/>
      <c r="AD1033" s="861"/>
      <c r="AE1033" s="861"/>
      <c r="AF1033" s="861"/>
      <c r="AG1033" s="861"/>
      <c r="AH1033" s="861"/>
      <c r="AI1033" s="861"/>
      <c r="AJ1033" s="861"/>
      <c r="AK1033" s="861"/>
      <c r="AL1033" s="861"/>
      <c r="AM1033" s="861"/>
      <c r="AN1033" s="861"/>
      <c r="AO1033" s="861"/>
      <c r="AP1033" s="861"/>
      <c r="AQ1033" s="861"/>
      <c r="AR1033" s="861"/>
      <c r="AS1033" s="861"/>
      <c r="AT1033" s="861"/>
      <c r="AU1033" s="861"/>
      <c r="AV1033" s="861"/>
      <c r="AW1033" s="861"/>
      <c r="AX1033" s="861"/>
      <c r="AY1033" s="861"/>
      <c r="AZ1033" s="861"/>
      <c r="BA1033" s="861"/>
      <c r="BB1033" s="862"/>
    </row>
    <row r="1034" spans="1:54" ht="12.6" customHeight="1" x14ac:dyDescent="0.25">
      <c r="A1034" s="863"/>
      <c r="B1034" s="864"/>
      <c r="C1034" s="864"/>
      <c r="D1034" s="864"/>
      <c r="E1034" s="864"/>
      <c r="F1034" s="864"/>
      <c r="G1034" s="864"/>
      <c r="H1034" s="864"/>
      <c r="I1034" s="864"/>
      <c r="J1034" s="864"/>
      <c r="K1034" s="864"/>
      <c r="L1034" s="864"/>
      <c r="M1034" s="864"/>
      <c r="N1034" s="864"/>
      <c r="O1034" s="864"/>
      <c r="P1034" s="864"/>
      <c r="Q1034" s="864"/>
      <c r="R1034" s="864"/>
      <c r="S1034" s="864"/>
      <c r="T1034" s="864"/>
      <c r="U1034" s="864"/>
      <c r="V1034" s="864"/>
      <c r="W1034" s="864"/>
      <c r="X1034" s="864"/>
      <c r="Y1034" s="864"/>
      <c r="Z1034" s="864"/>
      <c r="AA1034" s="864"/>
      <c r="AB1034" s="864"/>
      <c r="AC1034" s="864"/>
      <c r="AD1034" s="864"/>
      <c r="AE1034" s="864"/>
      <c r="AF1034" s="864"/>
      <c r="AG1034" s="864"/>
      <c r="AH1034" s="864"/>
      <c r="AI1034" s="864"/>
      <c r="AJ1034" s="864"/>
      <c r="AK1034" s="864"/>
      <c r="AL1034" s="864"/>
      <c r="AM1034" s="864"/>
      <c r="AN1034" s="864"/>
      <c r="AO1034" s="864"/>
      <c r="AP1034" s="864"/>
      <c r="AQ1034" s="864"/>
      <c r="AR1034" s="864"/>
      <c r="AS1034" s="864"/>
      <c r="AT1034" s="864"/>
      <c r="AU1034" s="864"/>
      <c r="AV1034" s="864"/>
      <c r="AW1034" s="864"/>
      <c r="AX1034" s="864"/>
      <c r="AY1034" s="864"/>
      <c r="AZ1034" s="864"/>
      <c r="BA1034" s="864"/>
      <c r="BB1034" s="865"/>
    </row>
    <row r="1035" spans="1:54" s="593" customFormat="1" ht="0.75" customHeight="1" x14ac:dyDescent="0.25"/>
    <row r="1036" spans="1:54" ht="12.6" customHeight="1" x14ac:dyDescent="0.25">
      <c r="A1036" s="623" t="s">
        <v>1536</v>
      </c>
    </row>
    <row r="1037" spans="1:54" ht="11.25" customHeight="1" x14ac:dyDescent="0.25">
      <c r="A1037" s="664"/>
      <c r="B1037" s="665"/>
      <c r="C1037" s="665"/>
      <c r="D1037" s="665"/>
      <c r="E1037" s="665"/>
      <c r="F1037" s="665"/>
      <c r="G1037" s="665"/>
      <c r="H1037" s="665"/>
      <c r="I1037" s="604"/>
      <c r="J1037" s="665"/>
      <c r="K1037" s="665"/>
      <c r="L1037" s="665"/>
      <c r="M1037" s="665"/>
      <c r="N1037" s="665"/>
      <c r="O1037" s="666"/>
      <c r="P1037" s="664"/>
      <c r="Q1037" s="665"/>
      <c r="R1037" s="665"/>
      <c r="S1037" s="665"/>
      <c r="T1037" s="665"/>
      <c r="U1037" s="665"/>
      <c r="V1037" s="665"/>
      <c r="W1037" s="665"/>
      <c r="X1037" s="665"/>
      <c r="Y1037" s="665"/>
      <c r="Z1037" s="665"/>
      <c r="AA1037" s="665"/>
      <c r="AB1037" s="665"/>
      <c r="AC1037" s="665"/>
      <c r="AD1037" s="665"/>
      <c r="AE1037" s="604"/>
      <c r="AF1037" s="666"/>
      <c r="AG1037" s="790" t="s">
        <v>1535</v>
      </c>
      <c r="AH1037" s="791"/>
      <c r="AI1037" s="791"/>
      <c r="AJ1037" s="791"/>
      <c r="AK1037" s="791"/>
      <c r="AL1037" s="791"/>
      <c r="AM1037" s="791"/>
      <c r="AN1037" s="791"/>
      <c r="AO1037" s="791"/>
      <c r="AP1037" s="791"/>
      <c r="AQ1037" s="791"/>
      <c r="AR1037" s="791"/>
      <c r="AS1037" s="791"/>
      <c r="AT1037" s="791"/>
      <c r="AU1037" s="791"/>
      <c r="AV1037" s="791"/>
      <c r="AW1037" s="791"/>
      <c r="AX1037" s="791"/>
      <c r="AY1037" s="791"/>
      <c r="AZ1037" s="791"/>
      <c r="BA1037" s="791"/>
      <c r="BB1037" s="792"/>
    </row>
    <row r="1038" spans="1:54" ht="11.25" customHeight="1" x14ac:dyDescent="0.25">
      <c r="A1038" s="626"/>
      <c r="B1038" s="627"/>
      <c r="C1038" s="627"/>
      <c r="D1038" s="627"/>
      <c r="E1038" s="627"/>
      <c r="F1038" s="627"/>
      <c r="G1038" s="627"/>
      <c r="H1038" s="627"/>
      <c r="I1038" s="593"/>
      <c r="J1038" s="596"/>
      <c r="K1038" s="596"/>
      <c r="L1038" s="596"/>
      <c r="M1038" s="596"/>
      <c r="N1038" s="593"/>
      <c r="O1038" s="683"/>
      <c r="P1038" s="784" t="s">
        <v>799</v>
      </c>
      <c r="Q1038" s="785"/>
      <c r="R1038" s="785"/>
      <c r="S1038" s="785"/>
      <c r="T1038" s="785"/>
      <c r="U1038" s="785"/>
      <c r="V1038" s="785"/>
      <c r="W1038" s="785"/>
      <c r="X1038" s="785"/>
      <c r="Y1038" s="785"/>
      <c r="Z1038" s="785"/>
      <c r="AA1038" s="785"/>
      <c r="AB1038" s="785"/>
      <c r="AC1038" s="785"/>
      <c r="AD1038" s="785"/>
      <c r="AE1038" s="785"/>
      <c r="AF1038" s="786"/>
      <c r="AG1038" s="784" t="s">
        <v>1534</v>
      </c>
      <c r="AH1038" s="785"/>
      <c r="AI1038" s="785"/>
      <c r="AJ1038" s="785"/>
      <c r="AK1038" s="785"/>
      <c r="AL1038" s="785"/>
      <c r="AM1038" s="785"/>
      <c r="AN1038" s="785"/>
      <c r="AO1038" s="785"/>
      <c r="AP1038" s="785"/>
      <c r="AQ1038" s="785"/>
      <c r="AR1038" s="785"/>
      <c r="AS1038" s="785"/>
      <c r="AT1038" s="785"/>
      <c r="AU1038" s="785"/>
      <c r="AV1038" s="785"/>
      <c r="AW1038" s="785"/>
      <c r="AX1038" s="785"/>
      <c r="AY1038" s="785"/>
      <c r="AZ1038" s="785"/>
      <c r="BA1038" s="785"/>
      <c r="BB1038" s="786"/>
    </row>
    <row r="1039" spans="1:54" ht="11.25" customHeight="1" x14ac:dyDescent="0.25">
      <c r="A1039" s="787" t="s">
        <v>469</v>
      </c>
      <c r="B1039" s="788"/>
      <c r="C1039" s="788"/>
      <c r="D1039" s="788"/>
      <c r="E1039" s="788"/>
      <c r="F1039" s="788"/>
      <c r="G1039" s="788"/>
      <c r="H1039" s="788"/>
      <c r="I1039" s="788"/>
      <c r="J1039" s="788"/>
      <c r="K1039" s="788"/>
      <c r="L1039" s="788"/>
      <c r="M1039" s="788"/>
      <c r="N1039" s="593"/>
      <c r="O1039" s="683"/>
      <c r="P1039" s="790" t="s">
        <v>563</v>
      </c>
      <c r="Q1039" s="791"/>
      <c r="R1039" s="791"/>
      <c r="S1039" s="791"/>
      <c r="T1039" s="791"/>
      <c r="U1039" s="791"/>
      <c r="V1039" s="791"/>
      <c r="W1039" s="791"/>
      <c r="X1039" s="792"/>
      <c r="Y1039" s="790" t="s">
        <v>564</v>
      </c>
      <c r="Z1039" s="791"/>
      <c r="AA1039" s="791"/>
      <c r="AB1039" s="792"/>
      <c r="AC1039" s="790" t="s">
        <v>564</v>
      </c>
      <c r="AD1039" s="791"/>
      <c r="AE1039" s="791"/>
      <c r="AF1039" s="792"/>
      <c r="AG1039" s="790" t="s">
        <v>563</v>
      </c>
      <c r="AH1039" s="791"/>
      <c r="AI1039" s="791"/>
      <c r="AJ1039" s="791"/>
      <c r="AK1039" s="791"/>
      <c r="AL1039" s="791"/>
      <c r="AM1039" s="791"/>
      <c r="AN1039" s="791"/>
      <c r="AO1039" s="792"/>
      <c r="AP1039" s="790" t="s">
        <v>564</v>
      </c>
      <c r="AQ1039" s="791"/>
      <c r="AR1039" s="791"/>
      <c r="AS1039" s="791"/>
      <c r="AT1039" s="791"/>
      <c r="AU1039" s="791"/>
      <c r="AV1039" s="790" t="s">
        <v>564</v>
      </c>
      <c r="AW1039" s="791"/>
      <c r="AX1039" s="791"/>
      <c r="AY1039" s="791"/>
      <c r="AZ1039" s="791"/>
      <c r="BA1039" s="791"/>
      <c r="BB1039" s="792"/>
    </row>
    <row r="1040" spans="1:54" ht="9.75" customHeight="1" x14ac:dyDescent="0.25">
      <c r="A1040" s="659"/>
      <c r="B1040" s="593"/>
      <c r="C1040" s="593"/>
      <c r="D1040" s="593"/>
      <c r="E1040" s="593"/>
      <c r="F1040" s="593"/>
      <c r="G1040" s="593"/>
      <c r="H1040" s="593"/>
      <c r="I1040" s="593"/>
      <c r="J1040" s="593"/>
      <c r="K1040" s="593"/>
      <c r="L1040" s="593"/>
      <c r="M1040" s="593"/>
      <c r="N1040" s="596"/>
      <c r="O1040" s="683"/>
      <c r="P1040" s="595"/>
      <c r="Q1040" s="596"/>
      <c r="R1040" s="596"/>
      <c r="S1040" s="596"/>
      <c r="T1040" s="596"/>
      <c r="U1040" s="596"/>
      <c r="V1040" s="596"/>
      <c r="W1040" s="593"/>
      <c r="X1040" s="628"/>
      <c r="Y1040" s="595"/>
      <c r="Z1040" s="596"/>
      <c r="AA1040" s="596"/>
      <c r="AB1040" s="628"/>
      <c r="AC1040" s="787" t="s">
        <v>476</v>
      </c>
      <c r="AD1040" s="788"/>
      <c r="AE1040" s="788"/>
      <c r="AF1040" s="789"/>
      <c r="AG1040" s="595"/>
      <c r="AH1040" s="596"/>
      <c r="AI1040" s="596"/>
      <c r="AJ1040" s="596"/>
      <c r="AK1040" s="596"/>
      <c r="AL1040" s="596"/>
      <c r="AM1040" s="596"/>
      <c r="AN1040" s="593"/>
      <c r="AO1040" s="628"/>
      <c r="AP1040" s="787"/>
      <c r="AQ1040" s="788"/>
      <c r="AR1040" s="788"/>
      <c r="AS1040" s="788"/>
      <c r="AT1040" s="788"/>
      <c r="AU1040" s="788"/>
      <c r="AV1040" s="787" t="s">
        <v>476</v>
      </c>
      <c r="AW1040" s="788"/>
      <c r="AX1040" s="788"/>
      <c r="AY1040" s="788"/>
      <c r="AZ1040" s="788"/>
      <c r="BA1040" s="788"/>
      <c r="BB1040" s="789"/>
    </row>
    <row r="1041" spans="1:54" ht="9.75" customHeight="1" x14ac:dyDescent="0.25">
      <c r="A1041" s="784" t="s">
        <v>800</v>
      </c>
      <c r="B1041" s="785"/>
      <c r="C1041" s="785"/>
      <c r="D1041" s="785"/>
      <c r="E1041" s="785"/>
      <c r="F1041" s="785"/>
      <c r="G1041" s="785"/>
      <c r="H1041" s="785"/>
      <c r="I1041" s="785"/>
      <c r="J1041" s="785"/>
      <c r="K1041" s="785"/>
      <c r="L1041" s="785"/>
      <c r="M1041" s="785"/>
      <c r="N1041" s="785"/>
      <c r="O1041" s="786"/>
      <c r="P1041" s="784" t="s">
        <v>801</v>
      </c>
      <c r="Q1041" s="785"/>
      <c r="R1041" s="785"/>
      <c r="S1041" s="785"/>
      <c r="T1041" s="785"/>
      <c r="U1041" s="785"/>
      <c r="V1041" s="785"/>
      <c r="W1041" s="785"/>
      <c r="X1041" s="786"/>
      <c r="Y1041" s="784" t="s">
        <v>802</v>
      </c>
      <c r="Z1041" s="785"/>
      <c r="AA1041" s="785"/>
      <c r="AB1041" s="786"/>
      <c r="AC1041" s="784" t="s">
        <v>1533</v>
      </c>
      <c r="AD1041" s="785"/>
      <c r="AE1041" s="785"/>
      <c r="AF1041" s="786"/>
      <c r="AG1041" s="784" t="s">
        <v>478</v>
      </c>
      <c r="AH1041" s="785"/>
      <c r="AI1041" s="785"/>
      <c r="AJ1041" s="785"/>
      <c r="AK1041" s="785"/>
      <c r="AL1041" s="785"/>
      <c r="AM1041" s="785"/>
      <c r="AN1041" s="785"/>
      <c r="AO1041" s="786"/>
      <c r="AP1041" s="784" t="s">
        <v>481</v>
      </c>
      <c r="AQ1041" s="785"/>
      <c r="AR1041" s="785"/>
      <c r="AS1041" s="785"/>
      <c r="AT1041" s="785"/>
      <c r="AU1041" s="785"/>
      <c r="AV1041" s="784" t="s">
        <v>1478</v>
      </c>
      <c r="AW1041" s="785"/>
      <c r="AX1041" s="785"/>
      <c r="AY1041" s="785"/>
      <c r="AZ1041" s="785"/>
      <c r="BA1041" s="785"/>
      <c r="BB1041" s="786"/>
    </row>
    <row r="1042" spans="1:54" ht="12.6" customHeight="1" x14ac:dyDescent="0.25">
      <c r="A1042" s="1055" t="s">
        <v>318</v>
      </c>
      <c r="B1042" s="1056"/>
      <c r="C1042" s="1056"/>
      <c r="D1042" s="1056"/>
      <c r="E1042" s="1056"/>
      <c r="F1042" s="1056"/>
      <c r="G1042" s="1056"/>
      <c r="H1042" s="1056"/>
      <c r="I1042" s="1056"/>
      <c r="J1042" s="1056"/>
      <c r="K1042" s="1056"/>
      <c r="L1042" s="1056"/>
      <c r="M1042" s="1056"/>
      <c r="N1042" s="1056"/>
      <c r="O1042" s="1057"/>
      <c r="P1042" s="859">
        <v>141380</v>
      </c>
      <c r="Q1042" s="859"/>
      <c r="R1042" s="859"/>
      <c r="S1042" s="859"/>
      <c r="T1042" s="859"/>
      <c r="U1042" s="859"/>
      <c r="V1042" s="859"/>
      <c r="W1042" s="859"/>
      <c r="X1042" s="859"/>
      <c r="Y1042" s="954" t="s">
        <v>913</v>
      </c>
      <c r="Z1042" s="954"/>
      <c r="AA1042" s="954"/>
      <c r="AB1042" s="954"/>
      <c r="AC1042" s="954" t="s">
        <v>913</v>
      </c>
      <c r="AD1042" s="954"/>
      <c r="AE1042" s="954"/>
      <c r="AF1042" s="954"/>
      <c r="AG1042" s="881">
        <v>39934</v>
      </c>
      <c r="AH1042" s="882"/>
      <c r="AI1042" s="882"/>
      <c r="AJ1042" s="882"/>
      <c r="AK1042" s="882"/>
      <c r="AL1042" s="882"/>
      <c r="AM1042" s="882"/>
      <c r="AN1042" s="882"/>
      <c r="AO1042" s="883"/>
      <c r="AP1042" s="790" t="s">
        <v>913</v>
      </c>
      <c r="AQ1042" s="791"/>
      <c r="AR1042" s="791"/>
      <c r="AS1042" s="791"/>
      <c r="AT1042" s="791"/>
      <c r="AU1042" s="792"/>
      <c r="AV1042" s="790" t="s">
        <v>913</v>
      </c>
      <c r="AW1042" s="791"/>
      <c r="AX1042" s="791"/>
      <c r="AY1042" s="791"/>
      <c r="AZ1042" s="791"/>
      <c r="BA1042" s="791"/>
      <c r="BB1042" s="792"/>
    </row>
    <row r="1043" spans="1:54" ht="12.6" customHeight="1" x14ac:dyDescent="0.25">
      <c r="A1043" s="606" t="s">
        <v>1532</v>
      </c>
      <c r="B1043" s="607"/>
      <c r="C1043" s="607"/>
      <c r="D1043" s="607"/>
      <c r="E1043" s="607"/>
      <c r="F1043" s="607"/>
      <c r="G1043" s="607"/>
      <c r="H1043" s="607"/>
      <c r="I1043" s="607"/>
      <c r="J1043" s="607"/>
      <c r="K1043" s="607"/>
      <c r="L1043" s="607"/>
      <c r="M1043" s="607"/>
      <c r="N1043" s="607"/>
      <c r="O1043" s="608"/>
      <c r="P1043" s="854"/>
      <c r="Q1043" s="854"/>
      <c r="R1043" s="854"/>
      <c r="S1043" s="854"/>
      <c r="T1043" s="854"/>
      <c r="U1043" s="854"/>
      <c r="V1043" s="854"/>
      <c r="W1043" s="854"/>
      <c r="X1043" s="854"/>
      <c r="Y1043" s="905"/>
      <c r="Z1043" s="905"/>
      <c r="AA1043" s="905"/>
      <c r="AB1043" s="905"/>
      <c r="AC1043" s="905"/>
      <c r="AD1043" s="905"/>
      <c r="AE1043" s="905"/>
      <c r="AF1043" s="905"/>
      <c r="AG1043" s="799"/>
      <c r="AH1043" s="800"/>
      <c r="AI1043" s="800"/>
      <c r="AJ1043" s="800"/>
      <c r="AK1043" s="800"/>
      <c r="AL1043" s="800"/>
      <c r="AM1043" s="800"/>
      <c r="AN1043" s="800"/>
      <c r="AO1043" s="801"/>
      <c r="AP1043" s="784"/>
      <c r="AQ1043" s="785"/>
      <c r="AR1043" s="785"/>
      <c r="AS1043" s="785"/>
      <c r="AT1043" s="785"/>
      <c r="AU1043" s="786"/>
      <c r="AV1043" s="784"/>
      <c r="AW1043" s="785"/>
      <c r="AX1043" s="785"/>
      <c r="AY1043" s="785"/>
      <c r="AZ1043" s="785"/>
      <c r="BA1043" s="785"/>
      <c r="BB1043" s="786"/>
    </row>
    <row r="1044" spans="1:54" ht="12.6" customHeight="1" x14ac:dyDescent="0.25">
      <c r="A1044" s="597" t="s">
        <v>565</v>
      </c>
      <c r="B1044" s="598"/>
      <c r="C1044" s="598"/>
      <c r="D1044" s="598"/>
      <c r="E1044" s="598"/>
      <c r="F1044" s="598"/>
      <c r="G1044" s="598"/>
      <c r="H1044" s="598"/>
      <c r="I1044" s="598"/>
      <c r="J1044" s="598"/>
      <c r="K1044" s="598"/>
      <c r="L1044" s="598"/>
      <c r="M1044" s="598"/>
      <c r="N1044" s="598"/>
      <c r="O1044" s="599"/>
      <c r="P1044" s="905" t="s">
        <v>913</v>
      </c>
      <c r="Q1044" s="905"/>
      <c r="R1044" s="905"/>
      <c r="S1044" s="905"/>
      <c r="T1044" s="905"/>
      <c r="U1044" s="905"/>
      <c r="V1044" s="905"/>
      <c r="W1044" s="905"/>
      <c r="X1044" s="905"/>
      <c r="Y1044" s="854"/>
      <c r="Z1044" s="854"/>
      <c r="AA1044" s="854"/>
      <c r="AB1044" s="854"/>
      <c r="AC1044" s="854"/>
      <c r="AD1044" s="854"/>
      <c r="AE1044" s="854"/>
      <c r="AF1044" s="854"/>
      <c r="AG1044" s="940" t="s">
        <v>913</v>
      </c>
      <c r="AH1044" s="941"/>
      <c r="AI1044" s="941"/>
      <c r="AJ1044" s="941"/>
      <c r="AK1044" s="941"/>
      <c r="AL1044" s="941"/>
      <c r="AM1044" s="941"/>
      <c r="AN1044" s="941"/>
      <c r="AO1044" s="942"/>
      <c r="AP1044" s="866">
        <v>8785</v>
      </c>
      <c r="AQ1044" s="867"/>
      <c r="AR1044" s="867"/>
      <c r="AS1044" s="867"/>
      <c r="AT1044" s="867"/>
      <c r="AU1044" s="868"/>
      <c r="AV1044" s="866"/>
      <c r="AW1044" s="867"/>
      <c r="AX1044" s="867"/>
      <c r="AY1044" s="867"/>
      <c r="AZ1044" s="867"/>
      <c r="BA1044" s="867"/>
      <c r="BB1044" s="868"/>
    </row>
    <row r="1045" spans="1:54" ht="12.6" customHeight="1" x14ac:dyDescent="0.25">
      <c r="A1045" s="597" t="s">
        <v>566</v>
      </c>
      <c r="B1045" s="598"/>
      <c r="C1045" s="598"/>
      <c r="D1045" s="598"/>
      <c r="E1045" s="598"/>
      <c r="F1045" s="598"/>
      <c r="G1045" s="598"/>
      <c r="H1045" s="598"/>
      <c r="I1045" s="598"/>
      <c r="J1045" s="598"/>
      <c r="K1045" s="598"/>
      <c r="L1045" s="598"/>
      <c r="M1045" s="598"/>
      <c r="N1045" s="598"/>
      <c r="O1045" s="599"/>
      <c r="P1045" s="854">
        <v>40955</v>
      </c>
      <c r="Q1045" s="854"/>
      <c r="R1045" s="854"/>
      <c r="S1045" s="854"/>
      <c r="T1045" s="854"/>
      <c r="U1045" s="854"/>
      <c r="V1045" s="854"/>
      <c r="W1045" s="854"/>
      <c r="X1045" s="854"/>
      <c r="Y1045" s="854"/>
      <c r="Z1045" s="854"/>
      <c r="AA1045" s="854"/>
      <c r="AB1045" s="854"/>
      <c r="AC1045" s="854"/>
      <c r="AD1045" s="854"/>
      <c r="AE1045" s="854"/>
      <c r="AF1045" s="854"/>
      <c r="AG1045" s="793">
        <v>23962</v>
      </c>
      <c r="AH1045" s="794"/>
      <c r="AI1045" s="794"/>
      <c r="AJ1045" s="794"/>
      <c r="AK1045" s="794"/>
      <c r="AL1045" s="794"/>
      <c r="AM1045" s="794"/>
      <c r="AN1045" s="794"/>
      <c r="AO1045" s="795"/>
      <c r="AP1045" s="866"/>
      <c r="AQ1045" s="867"/>
      <c r="AR1045" s="867"/>
      <c r="AS1045" s="867"/>
      <c r="AT1045" s="867"/>
      <c r="AU1045" s="868"/>
      <c r="AV1045" s="866"/>
      <c r="AW1045" s="867"/>
      <c r="AX1045" s="867"/>
      <c r="AY1045" s="867"/>
      <c r="AZ1045" s="867"/>
      <c r="BA1045" s="867"/>
      <c r="BB1045" s="868"/>
    </row>
    <row r="1046" spans="1:54" ht="12.6" customHeight="1" x14ac:dyDescent="0.25">
      <c r="A1046" s="597" t="s">
        <v>567</v>
      </c>
      <c r="B1046" s="598"/>
      <c r="C1046" s="598"/>
      <c r="D1046" s="598"/>
      <c r="E1046" s="598"/>
      <c r="F1046" s="598"/>
      <c r="G1046" s="598"/>
      <c r="H1046" s="598"/>
      <c r="I1046" s="598"/>
      <c r="J1046" s="598"/>
      <c r="K1046" s="598"/>
      <c r="L1046" s="598"/>
      <c r="M1046" s="598"/>
      <c r="N1046" s="598"/>
      <c r="O1046" s="599"/>
      <c r="P1046" s="854">
        <v>40274</v>
      </c>
      <c r="Q1046" s="854"/>
      <c r="R1046" s="854"/>
      <c r="S1046" s="854"/>
      <c r="T1046" s="854"/>
      <c r="U1046" s="854"/>
      <c r="V1046" s="854"/>
      <c r="W1046" s="854"/>
      <c r="X1046" s="854"/>
      <c r="Y1046" s="854"/>
      <c r="Z1046" s="854"/>
      <c r="AA1046" s="854"/>
      <c r="AB1046" s="854"/>
      <c r="AC1046" s="854"/>
      <c r="AD1046" s="854"/>
      <c r="AE1046" s="854"/>
      <c r="AF1046" s="854"/>
      <c r="AG1046" s="793">
        <v>26595</v>
      </c>
      <c r="AH1046" s="794"/>
      <c r="AI1046" s="794"/>
      <c r="AJ1046" s="794"/>
      <c r="AK1046" s="794"/>
      <c r="AL1046" s="794"/>
      <c r="AM1046" s="794"/>
      <c r="AN1046" s="794"/>
      <c r="AO1046" s="795"/>
      <c r="AP1046" s="866"/>
      <c r="AQ1046" s="867"/>
      <c r="AR1046" s="867"/>
      <c r="AS1046" s="867"/>
      <c r="AT1046" s="867"/>
      <c r="AU1046" s="868"/>
      <c r="AV1046" s="866"/>
      <c r="AW1046" s="867"/>
      <c r="AX1046" s="867"/>
      <c r="AY1046" s="867"/>
      <c r="AZ1046" s="867"/>
      <c r="BA1046" s="867"/>
      <c r="BB1046" s="868"/>
    </row>
    <row r="1047" spans="1:54" ht="12.6" customHeight="1" x14ac:dyDescent="0.25">
      <c r="A1047" s="603" t="s">
        <v>1531</v>
      </c>
      <c r="B1047" s="604"/>
      <c r="C1047" s="604"/>
      <c r="D1047" s="604"/>
      <c r="E1047" s="604"/>
      <c r="F1047" s="604"/>
      <c r="G1047" s="604"/>
      <c r="H1047" s="604"/>
      <c r="I1047" s="604"/>
      <c r="J1047" s="604"/>
      <c r="K1047" s="604"/>
      <c r="L1047" s="604"/>
      <c r="M1047" s="604"/>
      <c r="N1047" s="604"/>
      <c r="O1047" s="605"/>
      <c r="P1047" s="854"/>
      <c r="Q1047" s="854"/>
      <c r="R1047" s="854"/>
      <c r="S1047" s="854"/>
      <c r="T1047" s="854"/>
      <c r="U1047" s="854"/>
      <c r="V1047" s="854"/>
      <c r="W1047" s="854"/>
      <c r="X1047" s="854"/>
      <c r="Y1047" s="854"/>
      <c r="Z1047" s="854"/>
      <c r="AA1047" s="854"/>
      <c r="AB1047" s="854"/>
      <c r="AC1047" s="854"/>
      <c r="AD1047" s="854"/>
      <c r="AE1047" s="854"/>
      <c r="AF1047" s="854"/>
      <c r="AG1047" s="796"/>
      <c r="AH1047" s="797"/>
      <c r="AI1047" s="797"/>
      <c r="AJ1047" s="797"/>
      <c r="AK1047" s="797"/>
      <c r="AL1047" s="797"/>
      <c r="AM1047" s="797"/>
      <c r="AN1047" s="797"/>
      <c r="AO1047" s="798"/>
      <c r="AP1047" s="907"/>
      <c r="AQ1047" s="908"/>
      <c r="AR1047" s="908"/>
      <c r="AS1047" s="908"/>
      <c r="AT1047" s="908"/>
      <c r="AU1047" s="909"/>
      <c r="AV1047" s="907"/>
      <c r="AW1047" s="908"/>
      <c r="AX1047" s="908"/>
      <c r="AY1047" s="908"/>
      <c r="AZ1047" s="908"/>
      <c r="BA1047" s="908"/>
      <c r="BB1047" s="909"/>
    </row>
    <row r="1048" spans="1:54" ht="12.6" customHeight="1" x14ac:dyDescent="0.25">
      <c r="A1048" s="606" t="s">
        <v>1530</v>
      </c>
      <c r="B1048" s="607"/>
      <c r="C1048" s="607"/>
      <c r="D1048" s="607"/>
      <c r="E1048" s="607"/>
      <c r="F1048" s="607"/>
      <c r="G1048" s="607"/>
      <c r="H1048" s="607"/>
      <c r="I1048" s="607"/>
      <c r="J1048" s="607"/>
      <c r="K1048" s="607"/>
      <c r="L1048" s="607"/>
      <c r="M1048" s="607"/>
      <c r="N1048" s="607"/>
      <c r="O1048" s="608"/>
      <c r="P1048" s="854"/>
      <c r="Q1048" s="854"/>
      <c r="R1048" s="854"/>
      <c r="S1048" s="854"/>
      <c r="T1048" s="854"/>
      <c r="U1048" s="854"/>
      <c r="V1048" s="854"/>
      <c r="W1048" s="854"/>
      <c r="X1048" s="854"/>
      <c r="Y1048" s="854"/>
      <c r="Z1048" s="854"/>
      <c r="AA1048" s="854"/>
      <c r="AB1048" s="854"/>
      <c r="AC1048" s="854"/>
      <c r="AD1048" s="854"/>
      <c r="AE1048" s="854"/>
      <c r="AF1048" s="854"/>
      <c r="AG1048" s="799"/>
      <c r="AH1048" s="800"/>
      <c r="AI1048" s="800"/>
      <c r="AJ1048" s="800"/>
      <c r="AK1048" s="800"/>
      <c r="AL1048" s="800"/>
      <c r="AM1048" s="800"/>
      <c r="AN1048" s="800"/>
      <c r="AO1048" s="801"/>
      <c r="AP1048" s="910"/>
      <c r="AQ1048" s="911"/>
      <c r="AR1048" s="911"/>
      <c r="AS1048" s="911"/>
      <c r="AT1048" s="911"/>
      <c r="AU1048" s="912"/>
      <c r="AV1048" s="910"/>
      <c r="AW1048" s="911"/>
      <c r="AX1048" s="911"/>
      <c r="AY1048" s="911"/>
      <c r="AZ1048" s="911"/>
      <c r="BA1048" s="911"/>
      <c r="BB1048" s="912"/>
    </row>
    <row r="1049" spans="1:54" ht="12.6" customHeight="1" x14ac:dyDescent="0.25">
      <c r="A1049" s="597" t="s">
        <v>568</v>
      </c>
      <c r="B1049" s="598"/>
      <c r="C1049" s="598"/>
      <c r="D1049" s="598"/>
      <c r="E1049" s="598"/>
      <c r="F1049" s="598"/>
      <c r="G1049" s="598"/>
      <c r="H1049" s="598"/>
      <c r="I1049" s="598"/>
      <c r="J1049" s="598"/>
      <c r="K1049" s="598"/>
      <c r="L1049" s="598"/>
      <c r="M1049" s="598"/>
      <c r="N1049" s="598"/>
      <c r="O1049" s="599"/>
      <c r="P1049" s="854"/>
      <c r="Q1049" s="854"/>
      <c r="R1049" s="854"/>
      <c r="S1049" s="854"/>
      <c r="T1049" s="854"/>
      <c r="U1049" s="854"/>
      <c r="V1049" s="854"/>
      <c r="W1049" s="854"/>
      <c r="X1049" s="854"/>
      <c r="Y1049" s="854"/>
      <c r="Z1049" s="854"/>
      <c r="AA1049" s="854"/>
      <c r="AB1049" s="854"/>
      <c r="AC1049" s="854"/>
      <c r="AD1049" s="854"/>
      <c r="AE1049" s="854"/>
      <c r="AF1049" s="854"/>
      <c r="AG1049" s="793"/>
      <c r="AH1049" s="794"/>
      <c r="AI1049" s="794"/>
      <c r="AJ1049" s="794"/>
      <c r="AK1049" s="794"/>
      <c r="AL1049" s="794"/>
      <c r="AM1049" s="794"/>
      <c r="AN1049" s="794"/>
      <c r="AO1049" s="795"/>
      <c r="AP1049" s="866"/>
      <c r="AQ1049" s="867"/>
      <c r="AR1049" s="867"/>
      <c r="AS1049" s="867"/>
      <c r="AT1049" s="867"/>
      <c r="AU1049" s="868"/>
      <c r="AV1049" s="866"/>
      <c r="AW1049" s="867"/>
      <c r="AX1049" s="867"/>
      <c r="AY1049" s="867"/>
      <c r="AZ1049" s="867"/>
      <c r="BA1049" s="867"/>
      <c r="BB1049" s="868"/>
    </row>
    <row r="1050" spans="1:54" ht="12.6" customHeight="1" x14ac:dyDescent="0.25">
      <c r="A1050" s="597" t="s">
        <v>1529</v>
      </c>
      <c r="B1050" s="598"/>
      <c r="C1050" s="598"/>
      <c r="D1050" s="598"/>
      <c r="E1050" s="598"/>
      <c r="F1050" s="598"/>
      <c r="G1050" s="598"/>
      <c r="H1050" s="598"/>
      <c r="I1050" s="598"/>
      <c r="J1050" s="598"/>
      <c r="K1050" s="598"/>
      <c r="L1050" s="598"/>
      <c r="M1050" s="598"/>
      <c r="N1050" s="598"/>
      <c r="O1050" s="599"/>
      <c r="P1050" s="854"/>
      <c r="Q1050" s="854"/>
      <c r="R1050" s="854"/>
      <c r="S1050" s="854"/>
      <c r="T1050" s="854"/>
      <c r="U1050" s="854"/>
      <c r="V1050" s="854"/>
      <c r="W1050" s="854"/>
      <c r="X1050" s="854"/>
      <c r="Y1050" s="854"/>
      <c r="Z1050" s="854"/>
      <c r="AA1050" s="854"/>
      <c r="AB1050" s="854"/>
      <c r="AC1050" s="854"/>
      <c r="AD1050" s="854"/>
      <c r="AE1050" s="854"/>
      <c r="AF1050" s="854"/>
      <c r="AG1050" s="793"/>
      <c r="AH1050" s="794"/>
      <c r="AI1050" s="794"/>
      <c r="AJ1050" s="794"/>
      <c r="AK1050" s="794"/>
      <c r="AL1050" s="794"/>
      <c r="AM1050" s="794"/>
      <c r="AN1050" s="794"/>
      <c r="AO1050" s="795"/>
      <c r="AP1050" s="866"/>
      <c r="AQ1050" s="867"/>
      <c r="AR1050" s="867"/>
      <c r="AS1050" s="867"/>
      <c r="AT1050" s="867"/>
      <c r="AU1050" s="868"/>
      <c r="AV1050" s="866"/>
      <c r="AW1050" s="867"/>
      <c r="AX1050" s="867"/>
      <c r="AY1050" s="867"/>
      <c r="AZ1050" s="867"/>
      <c r="BA1050" s="867"/>
      <c r="BB1050" s="868"/>
    </row>
    <row r="1051" spans="1:54" ht="12.6" customHeight="1" x14ac:dyDescent="0.25">
      <c r="A1051" s="597" t="s">
        <v>530</v>
      </c>
      <c r="B1051" s="598"/>
      <c r="C1051" s="598"/>
      <c r="D1051" s="598"/>
      <c r="E1051" s="598"/>
      <c r="F1051" s="598"/>
      <c r="G1051" s="598"/>
      <c r="H1051" s="598"/>
      <c r="I1051" s="598"/>
      <c r="J1051" s="598"/>
      <c r="K1051" s="598"/>
      <c r="L1051" s="598"/>
      <c r="M1051" s="598"/>
      <c r="N1051" s="598"/>
      <c r="O1051" s="599"/>
      <c r="P1051" s="854"/>
      <c r="Q1051" s="854"/>
      <c r="R1051" s="854"/>
      <c r="S1051" s="854"/>
      <c r="T1051" s="854"/>
      <c r="U1051" s="854"/>
      <c r="V1051" s="854"/>
      <c r="W1051" s="854"/>
      <c r="X1051" s="854"/>
      <c r="Y1051" s="854"/>
      <c r="Z1051" s="854"/>
      <c r="AA1051" s="854"/>
      <c r="AB1051" s="854"/>
      <c r="AC1051" s="854"/>
      <c r="AD1051" s="854"/>
      <c r="AE1051" s="854"/>
      <c r="AF1051" s="854"/>
      <c r="AG1051" s="793"/>
      <c r="AH1051" s="794"/>
      <c r="AI1051" s="794"/>
      <c r="AJ1051" s="794"/>
      <c r="AK1051" s="794"/>
      <c r="AL1051" s="794"/>
      <c r="AM1051" s="794"/>
      <c r="AN1051" s="794"/>
      <c r="AO1051" s="795"/>
      <c r="AP1051" s="866"/>
      <c r="AQ1051" s="867"/>
      <c r="AR1051" s="867"/>
      <c r="AS1051" s="867"/>
      <c r="AT1051" s="867"/>
      <c r="AU1051" s="868"/>
      <c r="AV1051" s="866"/>
      <c r="AW1051" s="867"/>
      <c r="AX1051" s="867"/>
      <c r="AY1051" s="867"/>
      <c r="AZ1051" s="867"/>
      <c r="BA1051" s="867"/>
      <c r="BB1051" s="868"/>
    </row>
    <row r="1052" spans="1:54" ht="12.6" customHeight="1" x14ac:dyDescent="0.25">
      <c r="A1052" s="597" t="s">
        <v>479</v>
      </c>
      <c r="B1052" s="598"/>
      <c r="C1052" s="598"/>
      <c r="D1052" s="598"/>
      <c r="E1052" s="598"/>
      <c r="F1052" s="598"/>
      <c r="G1052" s="598"/>
      <c r="H1052" s="598"/>
      <c r="I1052" s="598"/>
      <c r="J1052" s="598"/>
      <c r="K1052" s="598"/>
      <c r="L1052" s="598"/>
      <c r="M1052" s="598"/>
      <c r="N1052" s="598"/>
      <c r="O1052" s="599"/>
      <c r="P1052" s="854">
        <v>142061</v>
      </c>
      <c r="Q1052" s="854"/>
      <c r="R1052" s="854"/>
      <c r="S1052" s="854"/>
      <c r="T1052" s="854"/>
      <c r="U1052" s="854"/>
      <c r="V1052" s="854"/>
      <c r="W1052" s="854"/>
      <c r="X1052" s="854"/>
      <c r="Y1052" s="854"/>
      <c r="Z1052" s="854"/>
      <c r="AA1052" s="854"/>
      <c r="AB1052" s="854"/>
      <c r="AC1052" s="854"/>
      <c r="AD1052" s="854"/>
      <c r="AE1052" s="854"/>
      <c r="AF1052" s="854"/>
      <c r="AG1052" s="793">
        <v>37301</v>
      </c>
      <c r="AH1052" s="794"/>
      <c r="AI1052" s="794"/>
      <c r="AJ1052" s="794"/>
      <c r="AK1052" s="794"/>
      <c r="AL1052" s="794"/>
      <c r="AM1052" s="794"/>
      <c r="AN1052" s="794"/>
      <c r="AO1052" s="795"/>
      <c r="AP1052" s="866">
        <v>8206</v>
      </c>
      <c r="AQ1052" s="867"/>
      <c r="AR1052" s="867"/>
      <c r="AS1052" s="867"/>
      <c r="AT1052" s="867"/>
      <c r="AU1052" s="868"/>
      <c r="AV1052" s="866"/>
      <c r="AW1052" s="867"/>
      <c r="AX1052" s="867"/>
      <c r="AY1052" s="867"/>
      <c r="AZ1052" s="867"/>
      <c r="BA1052" s="867"/>
      <c r="BB1052" s="868"/>
    </row>
    <row r="1053" spans="1:54" ht="12.6" customHeight="1" x14ac:dyDescent="0.25">
      <c r="A1053" s="597" t="s">
        <v>569</v>
      </c>
      <c r="B1053" s="598"/>
      <c r="C1053" s="598"/>
      <c r="D1053" s="598"/>
      <c r="E1053" s="598"/>
      <c r="F1053" s="598"/>
      <c r="G1053" s="598"/>
      <c r="H1053" s="598"/>
      <c r="I1053" s="598"/>
      <c r="J1053" s="598"/>
      <c r="K1053" s="598"/>
      <c r="L1053" s="598"/>
      <c r="M1053" s="598"/>
      <c r="N1053" s="598"/>
      <c r="O1053" s="599"/>
      <c r="P1053" s="905" t="s">
        <v>913</v>
      </c>
      <c r="Q1053" s="905"/>
      <c r="R1053" s="905"/>
      <c r="S1053" s="905"/>
      <c r="T1053" s="905"/>
      <c r="U1053" s="905"/>
      <c r="V1053" s="905"/>
      <c r="W1053" s="905"/>
      <c r="X1053" s="905"/>
      <c r="Y1053" s="854">
        <v>31253</v>
      </c>
      <c r="Z1053" s="854"/>
      <c r="AA1053" s="854"/>
      <c r="AB1053" s="854"/>
      <c r="AC1053" s="854"/>
      <c r="AD1053" s="854"/>
      <c r="AE1053" s="854"/>
      <c r="AF1053" s="854"/>
      <c r="AG1053" s="940" t="s">
        <v>913</v>
      </c>
      <c r="AH1053" s="941"/>
      <c r="AI1053" s="941"/>
      <c r="AJ1053" s="941"/>
      <c r="AK1053" s="941"/>
      <c r="AL1053" s="941"/>
      <c r="AM1053" s="941"/>
      <c r="AN1053" s="941"/>
      <c r="AO1053" s="942"/>
      <c r="AP1053" s="866">
        <v>8206</v>
      </c>
      <c r="AQ1053" s="867"/>
      <c r="AR1053" s="867"/>
      <c r="AS1053" s="867"/>
      <c r="AT1053" s="867"/>
      <c r="AU1053" s="868"/>
      <c r="AV1053" s="866"/>
      <c r="AW1053" s="867"/>
      <c r="AX1053" s="867"/>
      <c r="AY1053" s="867"/>
      <c r="AZ1053" s="867"/>
      <c r="BA1053" s="867"/>
      <c r="BB1053" s="868"/>
    </row>
    <row r="1054" spans="1:54" ht="12.6" customHeight="1" x14ac:dyDescent="0.25">
      <c r="A1054" s="597" t="s">
        <v>570</v>
      </c>
      <c r="B1054" s="598"/>
      <c r="C1054" s="598"/>
      <c r="D1054" s="598"/>
      <c r="E1054" s="598"/>
      <c r="F1054" s="598"/>
      <c r="G1054" s="598"/>
      <c r="H1054" s="598"/>
      <c r="I1054" s="598"/>
      <c r="J1054" s="598"/>
      <c r="K1054" s="598"/>
      <c r="L1054" s="598"/>
      <c r="M1054" s="598"/>
      <c r="N1054" s="598"/>
      <c r="O1054" s="599"/>
      <c r="P1054" s="905" t="s">
        <v>913</v>
      </c>
      <c r="Q1054" s="905"/>
      <c r="R1054" s="905"/>
      <c r="S1054" s="905"/>
      <c r="T1054" s="905"/>
      <c r="U1054" s="905"/>
      <c r="V1054" s="905"/>
      <c r="W1054" s="905"/>
      <c r="X1054" s="905"/>
      <c r="Y1054" s="854"/>
      <c r="Z1054" s="854"/>
      <c r="AA1054" s="854"/>
      <c r="AB1054" s="854"/>
      <c r="AC1054" s="854"/>
      <c r="AD1054" s="854"/>
      <c r="AE1054" s="854"/>
      <c r="AF1054" s="854"/>
      <c r="AG1054" s="940" t="s">
        <v>913</v>
      </c>
      <c r="AH1054" s="941"/>
      <c r="AI1054" s="941"/>
      <c r="AJ1054" s="941"/>
      <c r="AK1054" s="941"/>
      <c r="AL1054" s="941"/>
      <c r="AM1054" s="941"/>
      <c r="AN1054" s="941"/>
      <c r="AO1054" s="942"/>
      <c r="AP1054" s="866"/>
      <c r="AQ1054" s="867"/>
      <c r="AR1054" s="867"/>
      <c r="AS1054" s="867"/>
      <c r="AT1054" s="867"/>
      <c r="AU1054" s="868"/>
      <c r="AV1054" s="866"/>
      <c r="AW1054" s="867"/>
      <c r="AX1054" s="867"/>
      <c r="AY1054" s="867"/>
      <c r="AZ1054" s="867"/>
      <c r="BA1054" s="867"/>
      <c r="BB1054" s="868"/>
    </row>
    <row r="1055" spans="1:54" ht="12.6" customHeight="1" x14ac:dyDescent="0.25">
      <c r="A1055" s="597" t="s">
        <v>571</v>
      </c>
      <c r="B1055" s="598"/>
      <c r="C1055" s="598"/>
      <c r="D1055" s="598"/>
      <c r="E1055" s="598"/>
      <c r="F1055" s="598"/>
      <c r="G1055" s="598"/>
      <c r="H1055" s="598"/>
      <c r="I1055" s="598"/>
      <c r="J1055" s="598"/>
      <c r="K1055" s="598"/>
      <c r="L1055" s="598"/>
      <c r="M1055" s="598"/>
      <c r="N1055" s="598"/>
      <c r="O1055" s="599"/>
      <c r="P1055" s="905" t="s">
        <v>913</v>
      </c>
      <c r="Q1055" s="905"/>
      <c r="R1055" s="905"/>
      <c r="S1055" s="905"/>
      <c r="T1055" s="905"/>
      <c r="U1055" s="905"/>
      <c r="V1055" s="905"/>
      <c r="W1055" s="905"/>
      <c r="X1055" s="905"/>
      <c r="Y1055" s="854">
        <v>31253</v>
      </c>
      <c r="Z1055" s="854"/>
      <c r="AA1055" s="854"/>
      <c r="AB1055" s="854"/>
      <c r="AC1055" s="854"/>
      <c r="AD1055" s="854"/>
      <c r="AE1055" s="854"/>
      <c r="AF1055" s="854"/>
      <c r="AG1055" s="940" t="s">
        <v>913</v>
      </c>
      <c r="AH1055" s="941"/>
      <c r="AI1055" s="941"/>
      <c r="AJ1055" s="941"/>
      <c r="AK1055" s="941"/>
      <c r="AL1055" s="941"/>
      <c r="AM1055" s="941"/>
      <c r="AN1055" s="941"/>
      <c r="AO1055" s="942"/>
      <c r="AP1055" s="866"/>
      <c r="AQ1055" s="867"/>
      <c r="AR1055" s="867"/>
      <c r="AS1055" s="867"/>
      <c r="AT1055" s="867"/>
      <c r="AU1055" s="868"/>
      <c r="AV1055" s="866"/>
      <c r="AW1055" s="867"/>
      <c r="AX1055" s="867"/>
      <c r="AY1055" s="867"/>
      <c r="AZ1055" s="867"/>
      <c r="BA1055" s="867"/>
      <c r="BB1055" s="868"/>
    </row>
    <row r="1056" spans="1:54" ht="12.6" customHeight="1" x14ac:dyDescent="0.25">
      <c r="A1056" s="623" t="s">
        <v>1528</v>
      </c>
    </row>
    <row r="1057" spans="1:16384" ht="21.75" customHeight="1" x14ac:dyDescent="0.25">
      <c r="A1057" s="860"/>
      <c r="B1057" s="861"/>
      <c r="C1057" s="861"/>
      <c r="D1057" s="861"/>
      <c r="E1057" s="861"/>
      <c r="F1057" s="861"/>
      <c r="G1057" s="861"/>
      <c r="H1057" s="861"/>
      <c r="I1057" s="861"/>
      <c r="J1057" s="861"/>
      <c r="K1057" s="861"/>
      <c r="L1057" s="861"/>
      <c r="M1057" s="861"/>
      <c r="N1057" s="861"/>
      <c r="O1057" s="861"/>
      <c r="P1057" s="861"/>
      <c r="Q1057" s="861"/>
      <c r="R1057" s="861"/>
      <c r="S1057" s="861"/>
      <c r="T1057" s="861"/>
      <c r="U1057" s="861"/>
      <c r="V1057" s="861"/>
      <c r="W1057" s="861"/>
      <c r="X1057" s="861"/>
      <c r="Y1057" s="861"/>
      <c r="Z1057" s="861"/>
      <c r="AA1057" s="861"/>
      <c r="AB1057" s="861"/>
      <c r="AC1057" s="861"/>
      <c r="AD1057" s="861"/>
      <c r="AE1057" s="861"/>
      <c r="AF1057" s="861"/>
      <c r="AG1057" s="861"/>
      <c r="AH1057" s="861"/>
      <c r="AI1057" s="861"/>
      <c r="AJ1057" s="861"/>
      <c r="AK1057" s="861"/>
      <c r="AL1057" s="861"/>
      <c r="AM1057" s="861"/>
      <c r="AN1057" s="861"/>
      <c r="AO1057" s="861"/>
      <c r="AP1057" s="861"/>
      <c r="AQ1057" s="861"/>
      <c r="AR1057" s="861"/>
      <c r="AS1057" s="861"/>
      <c r="AT1057" s="861"/>
      <c r="AU1057" s="861"/>
      <c r="AV1057" s="861"/>
      <c r="AW1057" s="861"/>
      <c r="AX1057" s="861"/>
      <c r="AY1057" s="861"/>
      <c r="AZ1057" s="861"/>
      <c r="BA1057" s="861"/>
      <c r="BB1057" s="862"/>
    </row>
    <row r="1058" spans="1:16384" ht="21.75" customHeight="1" x14ac:dyDescent="0.25">
      <c r="A1058" s="863"/>
      <c r="B1058" s="864"/>
      <c r="C1058" s="864"/>
      <c r="D1058" s="864"/>
      <c r="E1058" s="864"/>
      <c r="F1058" s="864"/>
      <c r="G1058" s="864"/>
      <c r="H1058" s="864"/>
      <c r="I1058" s="864"/>
      <c r="J1058" s="864"/>
      <c r="K1058" s="864"/>
      <c r="L1058" s="864"/>
      <c r="M1058" s="864"/>
      <c r="N1058" s="864"/>
      <c r="O1058" s="864"/>
      <c r="P1058" s="864"/>
      <c r="Q1058" s="864"/>
      <c r="R1058" s="864"/>
      <c r="S1058" s="864"/>
      <c r="T1058" s="864"/>
      <c r="U1058" s="864"/>
      <c r="V1058" s="864"/>
      <c r="W1058" s="864"/>
      <c r="X1058" s="864"/>
      <c r="Y1058" s="864"/>
      <c r="Z1058" s="864"/>
      <c r="AA1058" s="864"/>
      <c r="AB1058" s="864"/>
      <c r="AC1058" s="864"/>
      <c r="AD1058" s="864"/>
      <c r="AE1058" s="864"/>
      <c r="AF1058" s="864"/>
      <c r="AG1058" s="864"/>
      <c r="AH1058" s="864"/>
      <c r="AI1058" s="864"/>
      <c r="AJ1058" s="864"/>
      <c r="AK1058" s="864"/>
      <c r="AL1058" s="864"/>
      <c r="AM1058" s="864"/>
      <c r="AN1058" s="864"/>
      <c r="AO1058" s="864"/>
      <c r="AP1058" s="864"/>
      <c r="AQ1058" s="864"/>
      <c r="AR1058" s="864"/>
      <c r="AS1058" s="864"/>
      <c r="AT1058" s="864"/>
      <c r="AU1058" s="864"/>
      <c r="AV1058" s="864"/>
      <c r="AW1058" s="864"/>
      <c r="AX1058" s="864"/>
      <c r="AY1058" s="864"/>
      <c r="AZ1058" s="864"/>
      <c r="BA1058" s="864"/>
      <c r="BB1058" s="865"/>
    </row>
    <row r="1060" spans="1:16384" s="585" customFormat="1" ht="13.5" customHeight="1" x14ac:dyDescent="0.25">
      <c r="A1060" s="1120" t="s">
        <v>572</v>
      </c>
      <c r="B1060" s="1120"/>
      <c r="C1060" s="1120"/>
      <c r="D1060" s="1120"/>
      <c r="E1060" s="1120"/>
      <c r="F1060" s="1120"/>
      <c r="G1060" s="1120"/>
      <c r="H1060" s="1120"/>
      <c r="I1060" s="1120"/>
      <c r="J1060" s="1120"/>
      <c r="K1060" s="1120"/>
      <c r="L1060" s="1120"/>
      <c r="M1060" s="1120"/>
      <c r="N1060" s="1120"/>
      <c r="O1060" s="1120"/>
      <c r="P1060" s="1120"/>
      <c r="Q1060" s="1120"/>
      <c r="R1060" s="1120"/>
      <c r="S1060" s="1120"/>
      <c r="T1060" s="1120"/>
      <c r="U1060" s="1120"/>
      <c r="V1060" s="1120"/>
      <c r="W1060" s="1120"/>
      <c r="X1060" s="1120"/>
      <c r="Y1060" s="1120"/>
      <c r="Z1060" s="1120"/>
      <c r="AA1060" s="1120"/>
      <c r="AB1060" s="1120"/>
      <c r="AC1060" s="1120"/>
      <c r="AD1060" s="1120"/>
      <c r="AE1060" s="1120"/>
      <c r="AF1060" s="1120"/>
      <c r="AG1060" s="1120"/>
      <c r="AH1060" s="1120"/>
      <c r="AI1060" s="1120"/>
      <c r="AJ1060" s="1120"/>
      <c r="AK1060" s="1120"/>
      <c r="AL1060" s="1120"/>
      <c r="AM1060" s="1120"/>
      <c r="AN1060" s="1120"/>
      <c r="AO1060" s="1120"/>
      <c r="AP1060" s="1120"/>
      <c r="AQ1060" s="1120"/>
      <c r="AR1060" s="1120"/>
      <c r="AS1060" s="1120"/>
      <c r="AT1060" s="1120"/>
      <c r="AU1060" s="1120"/>
      <c r="AV1060" s="1120"/>
      <c r="AW1060" s="1120"/>
      <c r="AX1060" s="1120"/>
      <c r="AY1060" s="1120"/>
      <c r="AZ1060" s="1120"/>
      <c r="BA1060" s="1120"/>
      <c r="BB1060" s="703"/>
    </row>
    <row r="1061" spans="1:16384" ht="12.6" customHeight="1" x14ac:dyDescent="0.25">
      <c r="A1061" s="623" t="s">
        <v>3498</v>
      </c>
      <c r="B1061" s="704"/>
      <c r="C1061" s="704"/>
      <c r="D1061" s="704"/>
      <c r="E1061" s="704"/>
      <c r="F1061" s="704"/>
      <c r="G1061" s="704"/>
      <c r="H1061" s="704"/>
      <c r="I1061" s="704"/>
      <c r="J1061" s="704"/>
      <c r="K1061" s="704"/>
      <c r="L1061" s="704"/>
      <c r="M1061" s="704"/>
      <c r="N1061" s="704"/>
      <c r="O1061" s="704"/>
      <c r="P1061" s="704"/>
      <c r="Q1061" s="704"/>
      <c r="R1061" s="704"/>
      <c r="S1061" s="704"/>
      <c r="T1061" s="704"/>
      <c r="U1061" s="704"/>
      <c r="V1061" s="704"/>
      <c r="W1061" s="704"/>
      <c r="X1061" s="704"/>
      <c r="Y1061" s="704"/>
      <c r="Z1061" s="704"/>
      <c r="AA1061" s="704"/>
      <c r="AB1061" s="704"/>
      <c r="AC1061" s="704"/>
      <c r="AD1061" s="704"/>
      <c r="AE1061" s="704"/>
      <c r="AF1061" s="704"/>
      <c r="AG1061" s="704"/>
      <c r="AH1061" s="704"/>
      <c r="AI1061" s="704"/>
      <c r="AJ1061" s="704"/>
      <c r="AK1061" s="704"/>
      <c r="AL1061" s="704"/>
      <c r="AM1061" s="704"/>
      <c r="AN1061" s="704"/>
      <c r="AO1061" s="704"/>
      <c r="AP1061" s="704"/>
      <c r="AQ1061" s="704"/>
      <c r="AR1061" s="704"/>
      <c r="AS1061" s="704"/>
      <c r="AT1061" s="704"/>
      <c r="AU1061" s="704"/>
      <c r="AV1061" s="704"/>
      <c r="AW1061" s="704"/>
      <c r="AX1061" s="704"/>
      <c r="AY1061" s="704"/>
      <c r="AZ1061" s="704"/>
      <c r="BA1061" s="704"/>
      <c r="BB1061" s="705"/>
    </row>
    <row r="1062" spans="1:16384" s="593" customFormat="1" ht="25.5" customHeight="1" x14ac:dyDescent="0.25">
      <c r="A1062" s="819" t="s">
        <v>3499</v>
      </c>
      <c r="B1062" s="819"/>
      <c r="C1062" s="819"/>
      <c r="D1062" s="819"/>
      <c r="E1062" s="819"/>
      <c r="F1062" s="819"/>
      <c r="G1062" s="819"/>
      <c r="H1062" s="819"/>
      <c r="I1062" s="819"/>
      <c r="J1062" s="819"/>
      <c r="K1062" s="819"/>
      <c r="L1062" s="819"/>
      <c r="M1062" s="819"/>
      <c r="N1062" s="819"/>
      <c r="O1062" s="819"/>
      <c r="P1062" s="819"/>
      <c r="Q1062" s="819"/>
      <c r="R1062" s="819"/>
      <c r="S1062" s="819"/>
      <c r="T1062" s="819"/>
      <c r="U1062" s="819"/>
      <c r="V1062" s="819"/>
      <c r="W1062" s="819"/>
      <c r="X1062" s="819"/>
      <c r="Y1062" s="819"/>
      <c r="Z1062" s="819"/>
      <c r="AA1062" s="819"/>
      <c r="AB1062" s="819"/>
      <c r="AC1062" s="819"/>
      <c r="AD1062" s="819"/>
      <c r="AE1062" s="819"/>
      <c r="AF1062" s="819"/>
      <c r="AG1062" s="819"/>
      <c r="AH1062" s="819"/>
      <c r="AI1062" s="819"/>
      <c r="AJ1062" s="819"/>
      <c r="AK1062" s="819"/>
      <c r="AL1062" s="819"/>
      <c r="AM1062" s="819"/>
      <c r="AN1062" s="819"/>
      <c r="AO1062" s="819"/>
      <c r="AP1062" s="819"/>
      <c r="AQ1062" s="819"/>
      <c r="AR1062" s="819"/>
      <c r="AS1062" s="819"/>
      <c r="AT1062" s="819"/>
      <c r="AU1062" s="819"/>
      <c r="AV1062" s="819"/>
      <c r="AW1062" s="819"/>
      <c r="AX1062" s="819"/>
      <c r="AY1062" s="819"/>
      <c r="AZ1062" s="621"/>
      <c r="BA1062" s="621"/>
      <c r="BB1062" s="621"/>
    </row>
    <row r="1063" spans="1:16384" ht="12.6" customHeight="1" x14ac:dyDescent="0.25">
      <c r="A1063" s="684"/>
      <c r="B1063" s="685"/>
      <c r="C1063" s="685"/>
      <c r="D1063" s="685"/>
      <c r="E1063" s="685"/>
      <c r="F1063" s="685"/>
      <c r="G1063" s="685"/>
      <c r="H1063" s="685"/>
      <c r="I1063" s="685"/>
      <c r="J1063" s="685"/>
      <c r="K1063" s="685"/>
      <c r="L1063" s="685"/>
      <c r="M1063" s="685"/>
      <c r="N1063" s="685"/>
      <c r="O1063" s="685"/>
      <c r="P1063" s="685"/>
      <c r="Q1063" s="685"/>
      <c r="R1063" s="685"/>
      <c r="S1063" s="685"/>
      <c r="T1063" s="685"/>
      <c r="U1063" s="685"/>
      <c r="V1063" s="685"/>
      <c r="W1063" s="685"/>
      <c r="X1063" s="685"/>
      <c r="Y1063" s="685"/>
      <c r="Z1063" s="685"/>
      <c r="AA1063" s="685"/>
      <c r="AB1063" s="685"/>
      <c r="AC1063" s="685"/>
      <c r="AD1063" s="685"/>
      <c r="AE1063" s="685"/>
      <c r="AF1063" s="685"/>
      <c r="AG1063" s="685"/>
      <c r="AH1063" s="685"/>
      <c r="AI1063" s="685"/>
      <c r="AJ1063" s="685"/>
      <c r="AK1063" s="685"/>
      <c r="AL1063" s="685"/>
      <c r="AM1063" s="685"/>
      <c r="AN1063" s="685"/>
      <c r="AO1063" s="685"/>
      <c r="AP1063" s="685"/>
      <c r="AQ1063" s="685"/>
      <c r="AR1063" s="685"/>
      <c r="AS1063" s="685"/>
      <c r="AT1063" s="685"/>
      <c r="AU1063" s="685"/>
      <c r="AV1063" s="685"/>
      <c r="AW1063" s="685"/>
      <c r="AX1063" s="685"/>
      <c r="AY1063" s="685"/>
      <c r="AZ1063" s="685"/>
      <c r="BA1063" s="685"/>
      <c r="BB1063" s="686"/>
    </row>
    <row r="1064" spans="1:16384" s="585" customFormat="1" ht="13.5" customHeight="1" x14ac:dyDescent="0.25">
      <c r="A1064" s="1134" t="s">
        <v>1527</v>
      </c>
      <c r="B1064" s="1134"/>
      <c r="C1064" s="1134"/>
      <c r="D1064" s="1134"/>
      <c r="E1064" s="1134"/>
      <c r="F1064" s="1134"/>
      <c r="G1064" s="1134"/>
      <c r="H1064" s="1134"/>
      <c r="I1064" s="1134"/>
      <c r="J1064" s="1134"/>
      <c r="K1064" s="1134"/>
      <c r="L1064" s="1134"/>
      <c r="M1064" s="1134"/>
      <c r="N1064" s="1134"/>
      <c r="O1064" s="1134"/>
      <c r="P1064" s="1134"/>
      <c r="Q1064" s="1134"/>
      <c r="R1064" s="1134"/>
      <c r="S1064" s="1134"/>
      <c r="T1064" s="1134"/>
      <c r="U1064" s="1134"/>
      <c r="V1064" s="1134"/>
      <c r="W1064" s="1134"/>
      <c r="X1064" s="1134"/>
      <c r="Y1064" s="1134"/>
      <c r="Z1064" s="1134"/>
      <c r="AA1064" s="1134"/>
      <c r="AB1064" s="1134"/>
      <c r="AC1064" s="1134"/>
      <c r="AD1064" s="1134"/>
      <c r="AE1064" s="1134"/>
      <c r="AF1064" s="1134"/>
      <c r="AG1064" s="1134"/>
      <c r="AH1064" s="1134"/>
      <c r="AI1064" s="1134"/>
      <c r="AJ1064" s="1134"/>
      <c r="AK1064" s="1134"/>
      <c r="AL1064" s="1134"/>
      <c r="AM1064" s="1134"/>
      <c r="AN1064" s="1134"/>
      <c r="AO1064" s="1134"/>
      <c r="AP1064" s="1134"/>
      <c r="AQ1064" s="1134"/>
      <c r="AR1064" s="1134"/>
      <c r="AS1064" s="1134"/>
      <c r="AT1064" s="1134"/>
      <c r="AU1064" s="1134"/>
      <c r="AV1064" s="1134"/>
      <c r="AW1064" s="1134"/>
      <c r="AX1064" s="1134"/>
      <c r="AY1064" s="1134"/>
      <c r="AZ1064" s="1134"/>
      <c r="BA1064" s="1134"/>
      <c r="BB1064" s="703"/>
    </row>
    <row r="1065" spans="1:16384" ht="12.6" customHeight="1" x14ac:dyDescent="0.25">
      <c r="A1065" s="706" t="s">
        <v>3500</v>
      </c>
      <c r="B1065" s="707"/>
      <c r="C1065" s="707"/>
      <c r="D1065" s="707"/>
      <c r="E1065" s="707"/>
      <c r="F1065" s="707"/>
      <c r="G1065" s="707"/>
      <c r="H1065" s="707"/>
      <c r="I1065" s="707"/>
      <c r="J1065" s="707"/>
      <c r="K1065" s="707"/>
      <c r="L1065" s="707"/>
      <c r="M1065" s="707"/>
      <c r="N1065" s="707"/>
      <c r="O1065" s="707"/>
      <c r="P1065" s="707"/>
      <c r="Q1065" s="707"/>
      <c r="R1065" s="707"/>
      <c r="S1065" s="707"/>
      <c r="T1065" s="707"/>
      <c r="U1065" s="707"/>
      <c r="V1065" s="707"/>
      <c r="W1065" s="707"/>
      <c r="X1065" s="707"/>
      <c r="Y1065" s="707"/>
      <c r="Z1065" s="707"/>
      <c r="AA1065" s="707"/>
      <c r="AB1065" s="707"/>
      <c r="AC1065" s="707"/>
      <c r="AD1065" s="707"/>
      <c r="AE1065" s="707"/>
      <c r="AF1065" s="707"/>
      <c r="AG1065" s="707"/>
      <c r="AH1065" s="707"/>
      <c r="AI1065" s="707"/>
      <c r="AJ1065" s="707"/>
      <c r="AK1065" s="707"/>
      <c r="AL1065" s="707"/>
      <c r="AM1065" s="707"/>
      <c r="AN1065" s="707"/>
      <c r="AO1065" s="707"/>
      <c r="AP1065" s="707"/>
      <c r="AQ1065" s="707"/>
      <c r="AR1065" s="707"/>
      <c r="AS1065" s="707"/>
      <c r="AT1065" s="707"/>
      <c r="AU1065" s="707"/>
      <c r="AV1065" s="707"/>
      <c r="AW1065" s="707"/>
      <c r="AX1065" s="707"/>
      <c r="AY1065" s="707"/>
      <c r="AZ1065" s="707"/>
      <c r="BA1065" s="707"/>
      <c r="BB1065" s="707"/>
    </row>
    <row r="1066" spans="1:16384" ht="12.6" customHeight="1" x14ac:dyDescent="0.25">
      <c r="A1066" s="819" t="s">
        <v>3501</v>
      </c>
      <c r="B1066" s="819"/>
      <c r="C1066" s="819"/>
      <c r="D1066" s="819"/>
      <c r="E1066" s="819"/>
      <c r="F1066" s="819"/>
      <c r="G1066" s="819"/>
      <c r="H1066" s="819"/>
      <c r="I1066" s="819"/>
      <c r="J1066" s="819"/>
      <c r="K1066" s="819"/>
      <c r="L1066" s="819"/>
      <c r="M1066" s="819"/>
      <c r="N1066" s="819"/>
      <c r="O1066" s="819"/>
      <c r="P1066" s="819"/>
      <c r="Q1066" s="819"/>
      <c r="R1066" s="819"/>
      <c r="S1066" s="819"/>
      <c r="T1066" s="819"/>
      <c r="U1066" s="819"/>
      <c r="V1066" s="819"/>
      <c r="W1066" s="819"/>
      <c r="X1066" s="819"/>
      <c r="Y1066" s="819"/>
      <c r="Z1066" s="819"/>
      <c r="AA1066" s="819"/>
      <c r="AB1066" s="819"/>
      <c r="AC1066" s="819"/>
      <c r="AD1066" s="819"/>
      <c r="AE1066" s="819"/>
      <c r="AF1066" s="819"/>
      <c r="AG1066" s="819"/>
      <c r="AH1066" s="819"/>
      <c r="AI1066" s="819"/>
      <c r="AJ1066" s="819"/>
      <c r="AK1066" s="819"/>
      <c r="AL1066" s="819"/>
      <c r="AM1066" s="819"/>
      <c r="AN1066" s="819"/>
      <c r="AO1066" s="819"/>
      <c r="AP1066" s="819"/>
      <c r="AQ1066" s="819"/>
      <c r="AR1066" s="819"/>
      <c r="AS1066" s="819"/>
      <c r="AT1066" s="819"/>
      <c r="AU1066" s="819"/>
      <c r="AV1066" s="819"/>
      <c r="AW1066" s="819"/>
      <c r="AX1066" s="819"/>
      <c r="AY1066" s="819"/>
      <c r="AZ1066" s="819"/>
      <c r="BA1066" s="819"/>
      <c r="BB1066" s="819"/>
      <c r="BC1066" s="819"/>
      <c r="BD1066" s="819"/>
      <c r="BE1066" s="819"/>
      <c r="BF1066" s="819"/>
      <c r="BG1066" s="819"/>
      <c r="BH1066" s="819"/>
      <c r="BI1066" s="819"/>
      <c r="BJ1066" s="819"/>
      <c r="BK1066" s="819"/>
      <c r="BL1066" s="819"/>
      <c r="BM1066" s="819"/>
      <c r="BN1066" s="819"/>
      <c r="BO1066" s="819"/>
      <c r="BP1066" s="819"/>
      <c r="BQ1066" s="819"/>
      <c r="BR1066" s="819"/>
      <c r="BS1066" s="819"/>
      <c r="BT1066" s="819"/>
      <c r="BU1066" s="819"/>
      <c r="BV1066" s="819"/>
      <c r="BW1066" s="819"/>
      <c r="BX1066" s="819"/>
      <c r="BY1066" s="819"/>
      <c r="BZ1066" s="819"/>
      <c r="CA1066" s="819"/>
      <c r="CB1066" s="819"/>
      <c r="CC1066" s="819"/>
      <c r="CD1066" s="819"/>
      <c r="CE1066" s="819"/>
      <c r="CF1066" s="819"/>
      <c r="CG1066" s="819"/>
      <c r="CH1066" s="819"/>
      <c r="CI1066" s="819"/>
      <c r="CJ1066" s="819"/>
      <c r="CK1066" s="819"/>
      <c r="CL1066" s="819"/>
      <c r="CM1066" s="819"/>
      <c r="CN1066" s="819"/>
      <c r="CO1066" s="819"/>
      <c r="CP1066" s="819"/>
      <c r="CQ1066" s="819"/>
      <c r="CR1066" s="819"/>
      <c r="CS1066" s="819"/>
      <c r="CT1066" s="819"/>
      <c r="CU1066" s="819"/>
      <c r="CV1066" s="819"/>
      <c r="CW1066" s="819"/>
      <c r="CX1066" s="819"/>
      <c r="CY1066" s="819"/>
      <c r="CZ1066" s="819"/>
      <c r="DA1066" s="819"/>
      <c r="DB1066" s="819"/>
      <c r="DC1066" s="819"/>
      <c r="DD1066" s="819"/>
      <c r="DE1066" s="819"/>
      <c r="DF1066" s="819"/>
      <c r="DG1066" s="819"/>
      <c r="DH1066" s="819"/>
      <c r="DI1066" s="819"/>
      <c r="DJ1066" s="819"/>
      <c r="DK1066" s="819"/>
      <c r="DL1066" s="819"/>
      <c r="DM1066" s="819"/>
      <c r="DN1066" s="819"/>
      <c r="DO1066" s="819"/>
      <c r="DP1066" s="819"/>
      <c r="DQ1066" s="819"/>
      <c r="DR1066" s="819"/>
      <c r="DS1066" s="819"/>
      <c r="DT1066" s="819"/>
      <c r="DU1066" s="819"/>
      <c r="DV1066" s="819"/>
      <c r="DW1066" s="819"/>
      <c r="DX1066" s="819"/>
      <c r="DY1066" s="819"/>
      <c r="DZ1066" s="819"/>
      <c r="EA1066" s="819"/>
      <c r="EB1066" s="819"/>
      <c r="EC1066" s="819"/>
      <c r="ED1066" s="819"/>
      <c r="EE1066" s="819"/>
      <c r="EF1066" s="819"/>
      <c r="EG1066" s="819"/>
      <c r="EH1066" s="819"/>
      <c r="EI1066" s="819"/>
      <c r="EJ1066" s="819"/>
      <c r="EK1066" s="819"/>
      <c r="EL1066" s="819"/>
      <c r="EM1066" s="819"/>
      <c r="EN1066" s="819"/>
      <c r="EO1066" s="819"/>
      <c r="EP1066" s="819"/>
      <c r="EQ1066" s="819"/>
      <c r="ER1066" s="819"/>
      <c r="ES1066" s="819"/>
      <c r="ET1066" s="819"/>
      <c r="EU1066" s="819"/>
      <c r="EV1066" s="819"/>
      <c r="EW1066" s="819"/>
      <c r="EX1066" s="819"/>
      <c r="EY1066" s="819"/>
      <c r="EZ1066" s="819"/>
      <c r="FA1066" s="819"/>
      <c r="FB1066" s="819"/>
      <c r="FC1066" s="819"/>
      <c r="FD1066" s="819"/>
      <c r="FE1066" s="819"/>
      <c r="FF1066" s="819"/>
      <c r="FG1066" s="819"/>
      <c r="FH1066" s="819"/>
      <c r="FI1066" s="819"/>
      <c r="FJ1066" s="819"/>
      <c r="FK1066" s="819"/>
      <c r="FL1066" s="819"/>
      <c r="FM1066" s="819"/>
      <c r="FN1066" s="819"/>
      <c r="FO1066" s="819"/>
      <c r="FP1066" s="819"/>
      <c r="FQ1066" s="819"/>
      <c r="FR1066" s="819"/>
      <c r="FS1066" s="819"/>
      <c r="FT1066" s="819"/>
      <c r="FU1066" s="819"/>
      <c r="FV1066" s="819"/>
      <c r="FW1066" s="819"/>
      <c r="FX1066" s="819"/>
      <c r="FY1066" s="819"/>
      <c r="FZ1066" s="819"/>
      <c r="GA1066" s="819"/>
      <c r="GB1066" s="819"/>
      <c r="GC1066" s="819"/>
      <c r="GD1066" s="819"/>
      <c r="GE1066" s="819"/>
      <c r="GF1066" s="819"/>
      <c r="GG1066" s="819"/>
      <c r="GH1066" s="819"/>
      <c r="GI1066" s="819"/>
      <c r="GJ1066" s="819"/>
      <c r="GK1066" s="819"/>
      <c r="GL1066" s="819"/>
      <c r="GM1066" s="819"/>
      <c r="GN1066" s="819"/>
      <c r="GO1066" s="819"/>
      <c r="GP1066" s="819"/>
      <c r="GQ1066" s="819"/>
      <c r="GR1066" s="819"/>
      <c r="GS1066" s="819"/>
      <c r="GT1066" s="819"/>
      <c r="GU1066" s="819"/>
      <c r="GV1066" s="819"/>
      <c r="GW1066" s="819"/>
      <c r="GX1066" s="819"/>
      <c r="GY1066" s="819"/>
      <c r="GZ1066" s="819"/>
      <c r="HA1066" s="819"/>
      <c r="HB1066" s="819"/>
      <c r="HC1066" s="819"/>
      <c r="HD1066" s="819"/>
      <c r="HE1066" s="819"/>
      <c r="HF1066" s="819"/>
      <c r="HG1066" s="819"/>
      <c r="HH1066" s="819"/>
      <c r="HI1066" s="819"/>
      <c r="HJ1066" s="819"/>
      <c r="HK1066" s="819"/>
      <c r="HL1066" s="819"/>
      <c r="HM1066" s="819"/>
      <c r="HN1066" s="819"/>
      <c r="HO1066" s="819"/>
      <c r="HP1066" s="819"/>
      <c r="HQ1066" s="819"/>
      <c r="HR1066" s="819"/>
      <c r="HS1066" s="819"/>
      <c r="HT1066" s="819"/>
      <c r="HU1066" s="819"/>
      <c r="HV1066" s="819"/>
      <c r="HW1066" s="819"/>
      <c r="HX1066" s="819"/>
      <c r="HY1066" s="819"/>
      <c r="HZ1066" s="819"/>
      <c r="IA1066" s="819"/>
      <c r="IB1066" s="819"/>
      <c r="IC1066" s="819"/>
      <c r="ID1066" s="819"/>
      <c r="IE1066" s="819"/>
      <c r="IF1066" s="819"/>
      <c r="IG1066" s="819"/>
      <c r="IH1066" s="819"/>
      <c r="II1066" s="819"/>
      <c r="IJ1066" s="819"/>
      <c r="IK1066" s="819"/>
      <c r="IL1066" s="819"/>
      <c r="IM1066" s="819"/>
      <c r="IN1066" s="819"/>
      <c r="IO1066" s="819"/>
      <c r="IP1066" s="819"/>
      <c r="IQ1066" s="819"/>
      <c r="IR1066" s="819"/>
      <c r="IS1066" s="819"/>
      <c r="IT1066" s="819"/>
      <c r="IU1066" s="819"/>
      <c r="IV1066" s="819"/>
      <c r="IW1066" s="819"/>
      <c r="IX1066" s="819"/>
      <c r="IY1066" s="819"/>
      <c r="IZ1066" s="819"/>
      <c r="JA1066" s="819"/>
      <c r="JB1066" s="819"/>
      <c r="JC1066" s="819"/>
      <c r="JD1066" s="819"/>
      <c r="JE1066" s="819"/>
      <c r="JF1066" s="819"/>
      <c r="JG1066" s="819"/>
      <c r="JH1066" s="819"/>
      <c r="JI1066" s="819"/>
      <c r="JJ1066" s="819"/>
      <c r="JK1066" s="819"/>
      <c r="JL1066" s="819"/>
      <c r="JM1066" s="819"/>
      <c r="JN1066" s="819"/>
      <c r="JO1066" s="819"/>
      <c r="JP1066" s="819"/>
      <c r="JQ1066" s="819"/>
      <c r="JR1066" s="819"/>
      <c r="JS1066" s="819"/>
      <c r="JT1066" s="819"/>
      <c r="JU1066" s="819"/>
      <c r="JV1066" s="819"/>
      <c r="JW1066" s="819"/>
      <c r="JX1066" s="819"/>
      <c r="JY1066" s="819"/>
      <c r="JZ1066" s="819"/>
      <c r="KA1066" s="819"/>
      <c r="KB1066" s="819"/>
      <c r="KC1066" s="819"/>
      <c r="KD1066" s="819"/>
      <c r="KE1066" s="819"/>
      <c r="KF1066" s="819"/>
      <c r="KG1066" s="819"/>
      <c r="KH1066" s="819"/>
      <c r="KI1066" s="819"/>
      <c r="KJ1066" s="819"/>
      <c r="KK1066" s="819"/>
      <c r="KL1066" s="819"/>
      <c r="KM1066" s="819"/>
      <c r="KN1066" s="819"/>
      <c r="KO1066" s="819"/>
      <c r="KP1066" s="819"/>
      <c r="KQ1066" s="819"/>
      <c r="KR1066" s="819"/>
      <c r="KS1066" s="819"/>
      <c r="KT1066" s="819"/>
      <c r="KU1066" s="819"/>
      <c r="KV1066" s="819"/>
      <c r="KW1066" s="819"/>
      <c r="KX1066" s="819"/>
      <c r="KY1066" s="819"/>
      <c r="KZ1066" s="819"/>
      <c r="LA1066" s="819"/>
      <c r="LB1066" s="819"/>
      <c r="LC1066" s="819"/>
      <c r="LD1066" s="819"/>
      <c r="LE1066" s="819"/>
      <c r="LF1066" s="819"/>
      <c r="LG1066" s="819"/>
      <c r="LH1066" s="819"/>
      <c r="LI1066" s="819"/>
      <c r="LJ1066" s="819"/>
      <c r="LK1066" s="819"/>
      <c r="LL1066" s="819"/>
      <c r="LM1066" s="819"/>
      <c r="LN1066" s="819"/>
      <c r="LO1066" s="819"/>
      <c r="LP1066" s="819"/>
      <c r="LQ1066" s="819"/>
      <c r="LR1066" s="819"/>
      <c r="LS1066" s="819"/>
      <c r="LT1066" s="819"/>
      <c r="LU1066" s="819"/>
      <c r="LV1066" s="819"/>
      <c r="LW1066" s="819"/>
      <c r="LX1066" s="819"/>
      <c r="LY1066" s="819"/>
      <c r="LZ1066" s="819"/>
      <c r="MA1066" s="819"/>
      <c r="MB1066" s="819"/>
      <c r="MC1066" s="819"/>
      <c r="MD1066" s="819"/>
      <c r="ME1066" s="819"/>
      <c r="MF1066" s="819"/>
      <c r="MG1066" s="819"/>
      <c r="MH1066" s="819"/>
      <c r="MI1066" s="819"/>
      <c r="MJ1066" s="819"/>
      <c r="MK1066" s="819"/>
      <c r="ML1066" s="819"/>
      <c r="MM1066" s="819"/>
      <c r="MN1066" s="819"/>
      <c r="MO1066" s="819"/>
      <c r="MP1066" s="819"/>
      <c r="MQ1066" s="819"/>
      <c r="MR1066" s="819"/>
      <c r="MS1066" s="819"/>
      <c r="MT1066" s="819"/>
      <c r="MU1066" s="819"/>
      <c r="MV1066" s="819"/>
      <c r="MW1066" s="819"/>
      <c r="MX1066" s="819"/>
      <c r="MY1066" s="819"/>
      <c r="MZ1066" s="819"/>
      <c r="NA1066" s="819"/>
      <c r="NB1066" s="819"/>
      <c r="NC1066" s="819"/>
      <c r="ND1066" s="819"/>
      <c r="NE1066" s="819"/>
      <c r="NF1066" s="819"/>
      <c r="NG1066" s="819"/>
      <c r="NH1066" s="819"/>
      <c r="NI1066" s="819"/>
      <c r="NJ1066" s="819"/>
      <c r="NK1066" s="819"/>
      <c r="NL1066" s="819"/>
      <c r="NM1066" s="819"/>
      <c r="NN1066" s="819"/>
      <c r="NO1066" s="819"/>
      <c r="NP1066" s="819"/>
      <c r="NQ1066" s="819"/>
      <c r="NR1066" s="819"/>
      <c r="NS1066" s="819"/>
      <c r="NT1066" s="819"/>
      <c r="NU1066" s="819"/>
      <c r="NV1066" s="819"/>
      <c r="NW1066" s="819"/>
      <c r="NX1066" s="819"/>
      <c r="NY1066" s="819"/>
      <c r="NZ1066" s="819"/>
      <c r="OA1066" s="819"/>
      <c r="OB1066" s="819"/>
      <c r="OC1066" s="819"/>
      <c r="OD1066" s="819"/>
      <c r="OE1066" s="819"/>
      <c r="OF1066" s="819"/>
      <c r="OG1066" s="819"/>
      <c r="OH1066" s="819"/>
      <c r="OI1066" s="819"/>
      <c r="OJ1066" s="819"/>
      <c r="OK1066" s="819"/>
      <c r="OL1066" s="819"/>
      <c r="OM1066" s="819"/>
      <c r="ON1066" s="819"/>
      <c r="OO1066" s="819"/>
      <c r="OP1066" s="819"/>
      <c r="OQ1066" s="819"/>
      <c r="OR1066" s="819"/>
      <c r="OS1066" s="819"/>
      <c r="OT1066" s="819"/>
      <c r="OU1066" s="819"/>
      <c r="OV1066" s="819"/>
      <c r="OW1066" s="819"/>
      <c r="OX1066" s="819"/>
      <c r="OY1066" s="819"/>
      <c r="OZ1066" s="819"/>
      <c r="PA1066" s="819"/>
      <c r="PB1066" s="819"/>
      <c r="PC1066" s="819"/>
      <c r="PD1066" s="819"/>
      <c r="PE1066" s="819"/>
      <c r="PF1066" s="819"/>
      <c r="PG1066" s="819"/>
      <c r="PH1066" s="819"/>
      <c r="PI1066" s="819"/>
      <c r="PJ1066" s="819"/>
      <c r="PK1066" s="819"/>
      <c r="PL1066" s="819"/>
      <c r="PM1066" s="819"/>
      <c r="PN1066" s="819"/>
      <c r="PO1066" s="819"/>
      <c r="PP1066" s="819"/>
      <c r="PQ1066" s="819"/>
      <c r="PR1066" s="819"/>
      <c r="PS1066" s="819"/>
      <c r="PT1066" s="819"/>
      <c r="PU1066" s="819"/>
      <c r="PV1066" s="819"/>
      <c r="PW1066" s="819"/>
      <c r="PX1066" s="819"/>
      <c r="PY1066" s="819"/>
      <c r="PZ1066" s="819"/>
      <c r="QA1066" s="819"/>
      <c r="QB1066" s="819"/>
      <c r="QC1066" s="819"/>
      <c r="QD1066" s="819"/>
      <c r="QE1066" s="819"/>
      <c r="QF1066" s="819"/>
      <c r="QG1066" s="819"/>
      <c r="QH1066" s="819"/>
      <c r="QI1066" s="819"/>
      <c r="QJ1066" s="819"/>
      <c r="QK1066" s="819"/>
      <c r="QL1066" s="819"/>
      <c r="QM1066" s="819"/>
      <c r="QN1066" s="819"/>
      <c r="QO1066" s="819"/>
      <c r="QP1066" s="819"/>
      <c r="QQ1066" s="819"/>
      <c r="QR1066" s="819"/>
      <c r="QS1066" s="819"/>
      <c r="QT1066" s="819"/>
      <c r="QU1066" s="819"/>
      <c r="QV1066" s="819"/>
      <c r="QW1066" s="819"/>
      <c r="QX1066" s="819"/>
      <c r="QY1066" s="819"/>
      <c r="QZ1066" s="819"/>
      <c r="RA1066" s="819"/>
      <c r="RB1066" s="819"/>
      <c r="RC1066" s="819"/>
      <c r="RD1066" s="819"/>
      <c r="RE1066" s="819"/>
      <c r="RF1066" s="819"/>
      <c r="RG1066" s="819"/>
      <c r="RH1066" s="819"/>
      <c r="RI1066" s="819"/>
      <c r="RJ1066" s="819"/>
      <c r="RK1066" s="819"/>
      <c r="RL1066" s="819"/>
      <c r="RM1066" s="819"/>
      <c r="RN1066" s="819"/>
      <c r="RO1066" s="819"/>
      <c r="RP1066" s="819"/>
      <c r="RQ1066" s="819"/>
      <c r="RR1066" s="819"/>
      <c r="RS1066" s="819"/>
      <c r="RT1066" s="819"/>
      <c r="RU1066" s="819"/>
      <c r="RV1066" s="819"/>
      <c r="RW1066" s="819"/>
      <c r="RX1066" s="819"/>
      <c r="RY1066" s="819"/>
      <c r="RZ1066" s="819"/>
      <c r="SA1066" s="819"/>
      <c r="SB1066" s="819"/>
      <c r="SC1066" s="819"/>
      <c r="SD1066" s="819"/>
      <c r="SE1066" s="819"/>
      <c r="SF1066" s="819"/>
      <c r="SG1066" s="819"/>
      <c r="SH1066" s="819"/>
      <c r="SI1066" s="819"/>
      <c r="SJ1066" s="819"/>
      <c r="SK1066" s="819"/>
      <c r="SL1066" s="819"/>
      <c r="SM1066" s="819"/>
      <c r="SN1066" s="819"/>
      <c r="SO1066" s="819"/>
      <c r="SP1066" s="819"/>
      <c r="SQ1066" s="819"/>
      <c r="SR1066" s="819"/>
      <c r="SS1066" s="819"/>
      <c r="ST1066" s="819"/>
      <c r="SU1066" s="819"/>
      <c r="SV1066" s="819"/>
      <c r="SW1066" s="819"/>
      <c r="SX1066" s="819"/>
      <c r="SY1066" s="819"/>
      <c r="SZ1066" s="819"/>
      <c r="TA1066" s="819"/>
      <c r="TB1066" s="819"/>
      <c r="TC1066" s="819"/>
      <c r="TD1066" s="819"/>
      <c r="TE1066" s="819"/>
      <c r="TF1066" s="819"/>
      <c r="TG1066" s="819"/>
      <c r="TH1066" s="819"/>
      <c r="TI1066" s="819"/>
      <c r="TJ1066" s="819"/>
      <c r="TK1066" s="819"/>
      <c r="TL1066" s="819"/>
      <c r="TM1066" s="819"/>
      <c r="TN1066" s="819"/>
      <c r="TO1066" s="819"/>
      <c r="TP1066" s="819"/>
      <c r="TQ1066" s="819"/>
      <c r="TR1066" s="819"/>
      <c r="TS1066" s="819"/>
      <c r="TT1066" s="819"/>
      <c r="TU1066" s="819"/>
      <c r="TV1066" s="819"/>
      <c r="TW1066" s="819"/>
      <c r="TX1066" s="819"/>
      <c r="TY1066" s="819"/>
      <c r="TZ1066" s="819"/>
      <c r="UA1066" s="819"/>
      <c r="UB1066" s="819"/>
      <c r="UC1066" s="819"/>
      <c r="UD1066" s="819"/>
      <c r="UE1066" s="819"/>
      <c r="UF1066" s="819"/>
      <c r="UG1066" s="819"/>
      <c r="UH1066" s="819"/>
      <c r="UI1066" s="819"/>
      <c r="UJ1066" s="819"/>
      <c r="UK1066" s="819"/>
      <c r="UL1066" s="819"/>
      <c r="UM1066" s="819"/>
      <c r="UN1066" s="819"/>
      <c r="UO1066" s="819"/>
      <c r="UP1066" s="819"/>
      <c r="UQ1066" s="819"/>
      <c r="UR1066" s="819"/>
      <c r="US1066" s="819"/>
      <c r="UT1066" s="819"/>
      <c r="UU1066" s="819"/>
      <c r="UV1066" s="819"/>
      <c r="UW1066" s="819"/>
      <c r="UX1066" s="819"/>
      <c r="UY1066" s="819"/>
      <c r="UZ1066" s="819"/>
      <c r="VA1066" s="819"/>
      <c r="VB1066" s="819"/>
      <c r="VC1066" s="819"/>
      <c r="VD1066" s="819"/>
      <c r="VE1066" s="819"/>
      <c r="VF1066" s="819"/>
      <c r="VG1066" s="819"/>
      <c r="VH1066" s="819"/>
      <c r="VI1066" s="819"/>
      <c r="VJ1066" s="819"/>
      <c r="VK1066" s="819"/>
      <c r="VL1066" s="819"/>
      <c r="VM1066" s="819"/>
      <c r="VN1066" s="819"/>
      <c r="VO1066" s="819"/>
      <c r="VP1066" s="819"/>
      <c r="VQ1066" s="819"/>
      <c r="VR1066" s="819"/>
      <c r="VS1066" s="819"/>
      <c r="VT1066" s="819"/>
      <c r="VU1066" s="819"/>
      <c r="VV1066" s="819"/>
      <c r="VW1066" s="819"/>
      <c r="VX1066" s="819"/>
      <c r="VY1066" s="819"/>
      <c r="VZ1066" s="819"/>
      <c r="WA1066" s="819"/>
      <c r="WB1066" s="819"/>
      <c r="WC1066" s="819"/>
      <c r="WD1066" s="819"/>
      <c r="WE1066" s="819"/>
      <c r="WF1066" s="819"/>
      <c r="WG1066" s="819"/>
      <c r="WH1066" s="819"/>
      <c r="WI1066" s="819"/>
      <c r="WJ1066" s="819"/>
      <c r="WK1066" s="819"/>
      <c r="WL1066" s="819"/>
      <c r="WM1066" s="819"/>
      <c r="WN1066" s="819"/>
      <c r="WO1066" s="819"/>
      <c r="WP1066" s="819"/>
      <c r="WQ1066" s="819"/>
      <c r="WR1066" s="819"/>
      <c r="WS1066" s="819"/>
      <c r="WT1066" s="819"/>
      <c r="WU1066" s="819"/>
      <c r="WV1066" s="819"/>
      <c r="WW1066" s="819"/>
      <c r="WX1066" s="819"/>
      <c r="WY1066" s="819"/>
      <c r="WZ1066" s="819"/>
      <c r="XA1066" s="819"/>
      <c r="XB1066" s="819"/>
      <c r="XC1066" s="819"/>
      <c r="XD1066" s="819"/>
      <c r="XE1066" s="819"/>
      <c r="XF1066" s="819"/>
      <c r="XG1066" s="819"/>
      <c r="XH1066" s="819"/>
      <c r="XI1066" s="819"/>
      <c r="XJ1066" s="819"/>
      <c r="XK1066" s="819"/>
      <c r="XL1066" s="819"/>
      <c r="XM1066" s="819"/>
      <c r="XN1066" s="819"/>
      <c r="XO1066" s="819"/>
      <c r="XP1066" s="819"/>
      <c r="XQ1066" s="819"/>
      <c r="XR1066" s="819"/>
      <c r="XS1066" s="819"/>
      <c r="XT1066" s="819"/>
      <c r="XU1066" s="819"/>
      <c r="XV1066" s="819"/>
      <c r="XW1066" s="819"/>
      <c r="XX1066" s="819"/>
      <c r="XY1066" s="819"/>
      <c r="XZ1066" s="819"/>
      <c r="YA1066" s="819"/>
      <c r="YB1066" s="819"/>
      <c r="YC1066" s="819"/>
      <c r="YD1066" s="819"/>
      <c r="YE1066" s="819"/>
      <c r="YF1066" s="819"/>
      <c r="YG1066" s="819"/>
      <c r="YH1066" s="819"/>
      <c r="YI1066" s="819"/>
      <c r="YJ1066" s="819"/>
      <c r="YK1066" s="819"/>
      <c r="YL1066" s="819"/>
      <c r="YM1066" s="819"/>
      <c r="YN1066" s="819"/>
      <c r="YO1066" s="819"/>
      <c r="YP1066" s="819"/>
      <c r="YQ1066" s="819"/>
      <c r="YR1066" s="819"/>
      <c r="YS1066" s="819"/>
      <c r="YT1066" s="819"/>
      <c r="YU1066" s="819"/>
      <c r="YV1066" s="819"/>
      <c r="YW1066" s="819"/>
      <c r="YX1066" s="819"/>
      <c r="YY1066" s="819"/>
      <c r="YZ1066" s="819"/>
      <c r="ZA1066" s="819"/>
      <c r="ZB1066" s="819"/>
      <c r="ZC1066" s="819"/>
      <c r="ZD1066" s="819"/>
      <c r="ZE1066" s="819"/>
      <c r="ZF1066" s="819"/>
      <c r="ZG1066" s="819"/>
      <c r="ZH1066" s="819"/>
      <c r="ZI1066" s="819"/>
      <c r="ZJ1066" s="819"/>
      <c r="ZK1066" s="819"/>
      <c r="ZL1066" s="819"/>
      <c r="ZM1066" s="819"/>
      <c r="ZN1066" s="819"/>
      <c r="ZO1066" s="819"/>
      <c r="ZP1066" s="819"/>
      <c r="ZQ1066" s="819"/>
      <c r="ZR1066" s="819"/>
      <c r="ZS1066" s="819"/>
      <c r="ZT1066" s="819"/>
      <c r="ZU1066" s="819"/>
      <c r="ZV1066" s="819"/>
      <c r="ZW1066" s="819"/>
      <c r="ZX1066" s="819"/>
      <c r="ZY1066" s="819"/>
      <c r="ZZ1066" s="819"/>
      <c r="AAA1066" s="819"/>
      <c r="AAB1066" s="819"/>
      <c r="AAC1066" s="819"/>
      <c r="AAD1066" s="819"/>
      <c r="AAE1066" s="819"/>
      <c r="AAF1066" s="819"/>
      <c r="AAG1066" s="819"/>
      <c r="AAH1066" s="819"/>
      <c r="AAI1066" s="819"/>
      <c r="AAJ1066" s="819"/>
      <c r="AAK1066" s="819"/>
      <c r="AAL1066" s="819"/>
      <c r="AAM1066" s="819"/>
      <c r="AAN1066" s="819"/>
      <c r="AAO1066" s="819"/>
      <c r="AAP1066" s="819"/>
      <c r="AAQ1066" s="819"/>
      <c r="AAR1066" s="819"/>
      <c r="AAS1066" s="819"/>
      <c r="AAT1066" s="819"/>
      <c r="AAU1066" s="819"/>
      <c r="AAV1066" s="819"/>
      <c r="AAW1066" s="819"/>
      <c r="AAX1066" s="819"/>
      <c r="AAY1066" s="819"/>
      <c r="AAZ1066" s="819"/>
      <c r="ABA1066" s="819"/>
      <c r="ABB1066" s="819"/>
      <c r="ABC1066" s="819"/>
      <c r="ABD1066" s="819"/>
      <c r="ABE1066" s="819"/>
      <c r="ABF1066" s="819"/>
      <c r="ABG1066" s="819"/>
      <c r="ABH1066" s="819"/>
      <c r="ABI1066" s="819"/>
      <c r="ABJ1066" s="819"/>
      <c r="ABK1066" s="819"/>
      <c r="ABL1066" s="819"/>
      <c r="ABM1066" s="819"/>
      <c r="ABN1066" s="819"/>
      <c r="ABO1066" s="819"/>
      <c r="ABP1066" s="819"/>
      <c r="ABQ1066" s="819"/>
      <c r="ABR1066" s="819"/>
      <c r="ABS1066" s="819"/>
      <c r="ABT1066" s="819"/>
      <c r="ABU1066" s="819"/>
      <c r="ABV1066" s="819"/>
      <c r="ABW1066" s="819"/>
      <c r="ABX1066" s="819"/>
      <c r="ABY1066" s="819"/>
      <c r="ABZ1066" s="819"/>
      <c r="ACA1066" s="819"/>
      <c r="ACB1066" s="819"/>
      <c r="ACC1066" s="819"/>
      <c r="ACD1066" s="819"/>
      <c r="ACE1066" s="819"/>
      <c r="ACF1066" s="819"/>
      <c r="ACG1066" s="819"/>
      <c r="ACH1066" s="819"/>
      <c r="ACI1066" s="819"/>
      <c r="ACJ1066" s="819"/>
      <c r="ACK1066" s="819"/>
      <c r="ACL1066" s="819"/>
      <c r="ACM1066" s="819"/>
      <c r="ACN1066" s="819"/>
      <c r="ACO1066" s="819"/>
      <c r="ACP1066" s="819"/>
      <c r="ACQ1066" s="819"/>
      <c r="ACR1066" s="819"/>
      <c r="ACS1066" s="819"/>
      <c r="ACT1066" s="819"/>
      <c r="ACU1066" s="819"/>
      <c r="ACV1066" s="819"/>
      <c r="ACW1066" s="819"/>
      <c r="ACX1066" s="819"/>
      <c r="ACY1066" s="819"/>
      <c r="ACZ1066" s="819"/>
      <c r="ADA1066" s="819"/>
      <c r="ADB1066" s="819"/>
      <c r="ADC1066" s="819"/>
      <c r="ADD1066" s="819"/>
      <c r="ADE1066" s="819"/>
      <c r="ADF1066" s="819"/>
      <c r="ADG1066" s="819"/>
      <c r="ADH1066" s="819"/>
      <c r="ADI1066" s="819"/>
      <c r="ADJ1066" s="819"/>
      <c r="ADK1066" s="819"/>
      <c r="ADL1066" s="819"/>
      <c r="ADM1066" s="819"/>
      <c r="ADN1066" s="819"/>
      <c r="ADO1066" s="819"/>
      <c r="ADP1066" s="819"/>
      <c r="ADQ1066" s="819"/>
      <c r="ADR1066" s="819"/>
      <c r="ADS1066" s="819"/>
      <c r="ADT1066" s="819"/>
      <c r="ADU1066" s="819"/>
      <c r="ADV1066" s="819"/>
      <c r="ADW1066" s="819"/>
      <c r="ADX1066" s="819"/>
      <c r="ADY1066" s="819"/>
      <c r="ADZ1066" s="819"/>
      <c r="AEA1066" s="819"/>
      <c r="AEB1066" s="819"/>
      <c r="AEC1066" s="819"/>
      <c r="AED1066" s="819"/>
      <c r="AEE1066" s="819"/>
      <c r="AEF1066" s="819"/>
      <c r="AEG1066" s="819"/>
      <c r="AEH1066" s="819"/>
      <c r="AEI1066" s="819"/>
      <c r="AEJ1066" s="819"/>
      <c r="AEK1066" s="819"/>
      <c r="AEL1066" s="819"/>
      <c r="AEM1066" s="819"/>
      <c r="AEN1066" s="819"/>
      <c r="AEO1066" s="819"/>
      <c r="AEP1066" s="819"/>
      <c r="AEQ1066" s="819"/>
      <c r="AER1066" s="819"/>
      <c r="AES1066" s="819"/>
      <c r="AET1066" s="819"/>
      <c r="AEU1066" s="819"/>
      <c r="AEV1066" s="819"/>
      <c r="AEW1066" s="819"/>
      <c r="AEX1066" s="819"/>
      <c r="AEY1066" s="819"/>
      <c r="AEZ1066" s="819"/>
      <c r="AFA1066" s="819"/>
      <c r="AFB1066" s="819"/>
      <c r="AFC1066" s="819"/>
      <c r="AFD1066" s="819"/>
      <c r="AFE1066" s="819"/>
      <c r="AFF1066" s="819"/>
      <c r="AFG1066" s="819"/>
      <c r="AFH1066" s="819"/>
      <c r="AFI1066" s="819"/>
      <c r="AFJ1066" s="819"/>
      <c r="AFK1066" s="819"/>
      <c r="AFL1066" s="819"/>
      <c r="AFM1066" s="819"/>
      <c r="AFN1066" s="819"/>
      <c r="AFO1066" s="819"/>
      <c r="AFP1066" s="819"/>
      <c r="AFQ1066" s="819"/>
      <c r="AFR1066" s="819"/>
      <c r="AFS1066" s="819"/>
      <c r="AFT1066" s="819"/>
      <c r="AFU1066" s="819"/>
      <c r="AFV1066" s="819"/>
      <c r="AFW1066" s="819"/>
      <c r="AFX1066" s="819"/>
      <c r="AFY1066" s="819"/>
      <c r="AFZ1066" s="819"/>
      <c r="AGA1066" s="819"/>
      <c r="AGB1066" s="819"/>
      <c r="AGC1066" s="819"/>
      <c r="AGD1066" s="819"/>
      <c r="AGE1066" s="819"/>
      <c r="AGF1066" s="819"/>
      <c r="AGG1066" s="819"/>
      <c r="AGH1066" s="819"/>
      <c r="AGI1066" s="819"/>
      <c r="AGJ1066" s="819"/>
      <c r="AGK1066" s="819"/>
      <c r="AGL1066" s="819"/>
      <c r="AGM1066" s="819"/>
      <c r="AGN1066" s="819"/>
      <c r="AGO1066" s="819"/>
      <c r="AGP1066" s="819"/>
      <c r="AGQ1066" s="819"/>
      <c r="AGR1066" s="819"/>
      <c r="AGS1066" s="819"/>
      <c r="AGT1066" s="819"/>
      <c r="AGU1066" s="819"/>
      <c r="AGV1066" s="819"/>
      <c r="AGW1066" s="819"/>
      <c r="AGX1066" s="819"/>
      <c r="AGY1066" s="819"/>
      <c r="AGZ1066" s="819"/>
      <c r="AHA1066" s="819"/>
      <c r="AHB1066" s="819"/>
      <c r="AHC1066" s="819"/>
      <c r="AHD1066" s="819"/>
      <c r="AHE1066" s="819"/>
      <c r="AHF1066" s="819"/>
      <c r="AHG1066" s="819"/>
      <c r="AHH1066" s="819"/>
      <c r="AHI1066" s="819"/>
      <c r="AHJ1066" s="819"/>
      <c r="AHK1066" s="819"/>
      <c r="AHL1066" s="819"/>
      <c r="AHM1066" s="819"/>
      <c r="AHN1066" s="819"/>
      <c r="AHO1066" s="819"/>
      <c r="AHP1066" s="819"/>
      <c r="AHQ1066" s="819"/>
      <c r="AHR1066" s="819"/>
      <c r="AHS1066" s="819"/>
      <c r="AHT1066" s="819"/>
      <c r="AHU1066" s="819"/>
      <c r="AHV1066" s="819"/>
      <c r="AHW1066" s="819"/>
      <c r="AHX1066" s="819"/>
      <c r="AHY1066" s="819"/>
      <c r="AHZ1066" s="819"/>
      <c r="AIA1066" s="819"/>
      <c r="AIB1066" s="819"/>
      <c r="AIC1066" s="819"/>
      <c r="AID1066" s="819"/>
      <c r="AIE1066" s="819"/>
      <c r="AIF1066" s="819"/>
      <c r="AIG1066" s="819"/>
      <c r="AIH1066" s="819"/>
      <c r="AII1066" s="819"/>
      <c r="AIJ1066" s="819"/>
      <c r="AIK1066" s="819"/>
      <c r="AIL1066" s="819"/>
      <c r="AIM1066" s="819"/>
      <c r="AIN1066" s="819"/>
      <c r="AIO1066" s="819"/>
      <c r="AIP1066" s="819"/>
      <c r="AIQ1066" s="819"/>
      <c r="AIR1066" s="819"/>
      <c r="AIS1066" s="819"/>
      <c r="AIT1066" s="819"/>
      <c r="AIU1066" s="819"/>
      <c r="AIV1066" s="819"/>
      <c r="AIW1066" s="819"/>
      <c r="AIX1066" s="819"/>
      <c r="AIY1066" s="819"/>
      <c r="AIZ1066" s="819"/>
      <c r="AJA1066" s="819"/>
      <c r="AJB1066" s="819"/>
      <c r="AJC1066" s="819"/>
      <c r="AJD1066" s="819"/>
      <c r="AJE1066" s="819"/>
      <c r="AJF1066" s="819"/>
      <c r="AJG1066" s="819"/>
      <c r="AJH1066" s="819"/>
      <c r="AJI1066" s="819"/>
      <c r="AJJ1066" s="819"/>
      <c r="AJK1066" s="819"/>
      <c r="AJL1066" s="819"/>
      <c r="AJM1066" s="819"/>
      <c r="AJN1066" s="819"/>
      <c r="AJO1066" s="819"/>
      <c r="AJP1066" s="819"/>
      <c r="AJQ1066" s="819"/>
      <c r="AJR1066" s="819"/>
      <c r="AJS1066" s="819"/>
      <c r="AJT1066" s="819"/>
      <c r="AJU1066" s="819"/>
      <c r="AJV1066" s="819"/>
      <c r="AJW1066" s="819"/>
      <c r="AJX1066" s="819"/>
      <c r="AJY1066" s="819"/>
      <c r="AJZ1066" s="819"/>
      <c r="AKA1066" s="819"/>
      <c r="AKB1066" s="819"/>
      <c r="AKC1066" s="819"/>
      <c r="AKD1066" s="819"/>
      <c r="AKE1066" s="819"/>
      <c r="AKF1066" s="819"/>
      <c r="AKG1066" s="819"/>
      <c r="AKH1066" s="819"/>
      <c r="AKI1066" s="819"/>
      <c r="AKJ1066" s="819"/>
      <c r="AKK1066" s="819"/>
      <c r="AKL1066" s="819"/>
      <c r="AKM1066" s="819"/>
      <c r="AKN1066" s="819"/>
      <c r="AKO1066" s="819"/>
      <c r="AKP1066" s="819"/>
      <c r="AKQ1066" s="819"/>
      <c r="AKR1066" s="819"/>
      <c r="AKS1066" s="819"/>
      <c r="AKT1066" s="819"/>
      <c r="AKU1066" s="819"/>
      <c r="AKV1066" s="819"/>
      <c r="AKW1066" s="819"/>
      <c r="AKX1066" s="819"/>
      <c r="AKY1066" s="819"/>
      <c r="AKZ1066" s="819"/>
      <c r="ALA1066" s="819"/>
      <c r="ALB1066" s="819"/>
      <c r="ALC1066" s="819"/>
      <c r="ALD1066" s="819"/>
      <c r="ALE1066" s="819"/>
      <c r="ALF1066" s="819"/>
      <c r="ALG1066" s="819"/>
      <c r="ALH1066" s="819"/>
      <c r="ALI1066" s="819"/>
      <c r="ALJ1066" s="819"/>
      <c r="ALK1066" s="819"/>
      <c r="ALL1066" s="819"/>
      <c r="ALM1066" s="819"/>
      <c r="ALN1066" s="819"/>
      <c r="ALO1066" s="819"/>
      <c r="ALP1066" s="819"/>
      <c r="ALQ1066" s="819"/>
      <c r="ALR1066" s="819"/>
      <c r="ALS1066" s="819"/>
      <c r="ALT1066" s="819"/>
      <c r="ALU1066" s="819"/>
      <c r="ALV1066" s="819"/>
      <c r="ALW1066" s="819"/>
      <c r="ALX1066" s="819"/>
      <c r="ALY1066" s="819"/>
      <c r="ALZ1066" s="819"/>
      <c r="AMA1066" s="819"/>
      <c r="AMB1066" s="819"/>
      <c r="AMC1066" s="819"/>
      <c r="AMD1066" s="819"/>
      <c r="AME1066" s="819"/>
      <c r="AMF1066" s="819"/>
      <c r="AMG1066" s="819"/>
      <c r="AMH1066" s="819"/>
      <c r="AMI1066" s="819"/>
      <c r="AMJ1066" s="819"/>
      <c r="AMK1066" s="819"/>
      <c r="AML1066" s="819"/>
      <c r="AMM1066" s="819"/>
      <c r="AMN1066" s="819"/>
      <c r="AMO1066" s="819"/>
      <c r="AMP1066" s="819"/>
      <c r="AMQ1066" s="819"/>
      <c r="AMR1066" s="819"/>
      <c r="AMS1066" s="819"/>
      <c r="AMT1066" s="819"/>
      <c r="AMU1066" s="819"/>
      <c r="AMV1066" s="819"/>
      <c r="AMW1066" s="819"/>
      <c r="AMX1066" s="819"/>
      <c r="AMY1066" s="819"/>
      <c r="AMZ1066" s="819"/>
      <c r="ANA1066" s="819"/>
      <c r="ANB1066" s="819"/>
      <c r="ANC1066" s="819"/>
      <c r="AND1066" s="819"/>
      <c r="ANE1066" s="819"/>
      <c r="ANF1066" s="819"/>
      <c r="ANG1066" s="819"/>
      <c r="ANH1066" s="819"/>
      <c r="ANI1066" s="819"/>
      <c r="ANJ1066" s="819"/>
      <c r="ANK1066" s="819"/>
      <c r="ANL1066" s="819"/>
      <c r="ANM1066" s="819"/>
      <c r="ANN1066" s="819"/>
      <c r="ANO1066" s="819"/>
      <c r="ANP1066" s="819"/>
      <c r="ANQ1066" s="819"/>
      <c r="ANR1066" s="819"/>
      <c r="ANS1066" s="819"/>
      <c r="ANT1066" s="819"/>
      <c r="ANU1066" s="819"/>
      <c r="ANV1066" s="819"/>
      <c r="ANW1066" s="819"/>
      <c r="ANX1066" s="819"/>
      <c r="ANY1066" s="819"/>
      <c r="ANZ1066" s="819"/>
      <c r="AOA1066" s="819"/>
      <c r="AOB1066" s="819"/>
      <c r="AOC1066" s="819"/>
      <c r="AOD1066" s="819"/>
      <c r="AOE1066" s="819"/>
      <c r="AOF1066" s="819"/>
      <c r="AOG1066" s="819"/>
      <c r="AOH1066" s="819"/>
      <c r="AOI1066" s="819"/>
      <c r="AOJ1066" s="819"/>
      <c r="AOK1066" s="819"/>
      <c r="AOL1066" s="819"/>
      <c r="AOM1066" s="819"/>
      <c r="AON1066" s="819"/>
      <c r="AOO1066" s="819"/>
      <c r="AOP1066" s="819"/>
      <c r="AOQ1066" s="819"/>
      <c r="AOR1066" s="819"/>
      <c r="AOS1066" s="819"/>
      <c r="AOT1066" s="819"/>
      <c r="AOU1066" s="819"/>
      <c r="AOV1066" s="819"/>
      <c r="AOW1066" s="819"/>
      <c r="AOX1066" s="819"/>
      <c r="AOY1066" s="819"/>
      <c r="AOZ1066" s="819"/>
      <c r="APA1066" s="819"/>
      <c r="APB1066" s="819"/>
      <c r="APC1066" s="819"/>
      <c r="APD1066" s="819"/>
      <c r="APE1066" s="819"/>
      <c r="APF1066" s="819"/>
      <c r="APG1066" s="819"/>
      <c r="APH1066" s="819"/>
      <c r="API1066" s="819"/>
      <c r="APJ1066" s="819"/>
      <c r="APK1066" s="819"/>
      <c r="APL1066" s="819"/>
      <c r="APM1066" s="819"/>
      <c r="APN1066" s="819"/>
      <c r="APO1066" s="819"/>
      <c r="APP1066" s="819"/>
      <c r="APQ1066" s="819"/>
      <c r="APR1066" s="819"/>
      <c r="APS1066" s="819"/>
      <c r="APT1066" s="819"/>
      <c r="APU1066" s="819"/>
      <c r="APV1066" s="819"/>
      <c r="APW1066" s="819"/>
      <c r="APX1066" s="819"/>
      <c r="APY1066" s="819"/>
      <c r="APZ1066" s="819"/>
      <c r="AQA1066" s="819"/>
      <c r="AQB1066" s="819"/>
      <c r="AQC1066" s="819"/>
      <c r="AQD1066" s="819"/>
      <c r="AQE1066" s="819"/>
      <c r="AQF1066" s="819"/>
      <c r="AQG1066" s="819"/>
      <c r="AQH1066" s="819"/>
      <c r="AQI1066" s="819"/>
      <c r="AQJ1066" s="819"/>
      <c r="AQK1066" s="819"/>
      <c r="AQL1066" s="819"/>
      <c r="AQM1066" s="819"/>
      <c r="AQN1066" s="819"/>
      <c r="AQO1066" s="819"/>
      <c r="AQP1066" s="819"/>
      <c r="AQQ1066" s="819"/>
      <c r="AQR1066" s="819"/>
      <c r="AQS1066" s="819"/>
      <c r="AQT1066" s="819"/>
      <c r="AQU1066" s="819"/>
      <c r="AQV1066" s="819"/>
      <c r="AQW1066" s="819"/>
      <c r="AQX1066" s="819"/>
      <c r="AQY1066" s="819"/>
      <c r="AQZ1066" s="819"/>
      <c r="ARA1066" s="819"/>
      <c r="ARB1066" s="819"/>
      <c r="ARC1066" s="819"/>
      <c r="ARD1066" s="819"/>
      <c r="ARE1066" s="819"/>
      <c r="ARF1066" s="819"/>
      <c r="ARG1066" s="819"/>
      <c r="ARH1066" s="819"/>
      <c r="ARI1066" s="819"/>
      <c r="ARJ1066" s="819"/>
      <c r="ARK1066" s="819"/>
      <c r="ARL1066" s="819"/>
      <c r="ARM1066" s="819"/>
      <c r="ARN1066" s="819"/>
      <c r="ARO1066" s="819"/>
      <c r="ARP1066" s="819"/>
      <c r="ARQ1066" s="819"/>
      <c r="ARR1066" s="819"/>
      <c r="ARS1066" s="819"/>
      <c r="ART1066" s="819"/>
      <c r="ARU1066" s="819"/>
      <c r="ARV1066" s="819"/>
      <c r="ARW1066" s="819"/>
      <c r="ARX1066" s="819"/>
      <c r="ARY1066" s="819"/>
      <c r="ARZ1066" s="819"/>
      <c r="ASA1066" s="819"/>
      <c r="ASB1066" s="819"/>
      <c r="ASC1066" s="819"/>
      <c r="ASD1066" s="819"/>
      <c r="ASE1066" s="819"/>
      <c r="ASF1066" s="819"/>
      <c r="ASG1066" s="819"/>
      <c r="ASH1066" s="819"/>
      <c r="ASI1066" s="819"/>
      <c r="ASJ1066" s="819"/>
      <c r="ASK1066" s="819"/>
      <c r="ASL1066" s="819"/>
      <c r="ASM1066" s="819"/>
      <c r="ASN1066" s="819"/>
      <c r="ASO1066" s="819"/>
      <c r="ASP1066" s="819"/>
      <c r="ASQ1066" s="819"/>
      <c r="ASR1066" s="819"/>
      <c r="ASS1066" s="819"/>
      <c r="AST1066" s="819"/>
      <c r="ASU1066" s="819"/>
      <c r="ASV1066" s="819"/>
      <c r="ASW1066" s="819"/>
      <c r="ASX1066" s="819"/>
      <c r="ASY1066" s="819"/>
      <c r="ASZ1066" s="819"/>
      <c r="ATA1066" s="819"/>
      <c r="ATB1066" s="819"/>
      <c r="ATC1066" s="819"/>
      <c r="ATD1066" s="819"/>
      <c r="ATE1066" s="819"/>
      <c r="ATF1066" s="819"/>
      <c r="ATG1066" s="819"/>
      <c r="ATH1066" s="819"/>
      <c r="ATI1066" s="819"/>
      <c r="ATJ1066" s="819"/>
      <c r="ATK1066" s="819"/>
      <c r="ATL1066" s="819"/>
      <c r="ATM1066" s="819"/>
      <c r="ATN1066" s="819"/>
      <c r="ATO1066" s="819"/>
      <c r="ATP1066" s="819"/>
      <c r="ATQ1066" s="819"/>
      <c r="ATR1066" s="819"/>
      <c r="ATS1066" s="819"/>
      <c r="ATT1066" s="819"/>
      <c r="ATU1066" s="819"/>
      <c r="ATV1066" s="819"/>
      <c r="ATW1066" s="819"/>
      <c r="ATX1066" s="819"/>
      <c r="ATY1066" s="819"/>
      <c r="ATZ1066" s="819"/>
      <c r="AUA1066" s="819"/>
      <c r="AUB1066" s="819"/>
      <c r="AUC1066" s="819"/>
      <c r="AUD1066" s="819"/>
      <c r="AUE1066" s="819"/>
      <c r="AUF1066" s="819"/>
      <c r="AUG1066" s="819"/>
      <c r="AUH1066" s="819"/>
      <c r="AUI1066" s="819"/>
      <c r="AUJ1066" s="819"/>
      <c r="AUK1066" s="819"/>
      <c r="AUL1066" s="819"/>
      <c r="AUM1066" s="819"/>
      <c r="AUN1066" s="819"/>
      <c r="AUO1066" s="819"/>
      <c r="AUP1066" s="819"/>
      <c r="AUQ1066" s="819"/>
      <c r="AUR1066" s="819"/>
      <c r="AUS1066" s="819"/>
      <c r="AUT1066" s="819"/>
      <c r="AUU1066" s="819"/>
      <c r="AUV1066" s="819"/>
      <c r="AUW1066" s="819"/>
      <c r="AUX1066" s="819"/>
      <c r="AUY1066" s="819"/>
      <c r="AUZ1066" s="819"/>
      <c r="AVA1066" s="819"/>
      <c r="AVB1066" s="819"/>
      <c r="AVC1066" s="819"/>
      <c r="AVD1066" s="819"/>
      <c r="AVE1066" s="819"/>
      <c r="AVF1066" s="819"/>
      <c r="AVG1066" s="819"/>
      <c r="AVH1066" s="819"/>
      <c r="AVI1066" s="819"/>
      <c r="AVJ1066" s="819"/>
      <c r="AVK1066" s="819"/>
      <c r="AVL1066" s="819"/>
      <c r="AVM1066" s="819"/>
      <c r="AVN1066" s="819"/>
      <c r="AVO1066" s="819"/>
      <c r="AVP1066" s="819"/>
      <c r="AVQ1066" s="819"/>
      <c r="AVR1066" s="819"/>
      <c r="AVS1066" s="819"/>
      <c r="AVT1066" s="819"/>
      <c r="AVU1066" s="819"/>
      <c r="AVV1066" s="819"/>
      <c r="AVW1066" s="819"/>
      <c r="AVX1066" s="819"/>
      <c r="AVY1066" s="819"/>
      <c r="AVZ1066" s="819"/>
      <c r="AWA1066" s="819"/>
      <c r="AWB1066" s="819"/>
      <c r="AWC1066" s="819"/>
      <c r="AWD1066" s="819"/>
      <c r="AWE1066" s="819"/>
      <c r="AWF1066" s="819"/>
      <c r="AWG1066" s="819"/>
      <c r="AWH1066" s="819"/>
      <c r="AWI1066" s="819"/>
      <c r="AWJ1066" s="819"/>
      <c r="AWK1066" s="819"/>
      <c r="AWL1066" s="819"/>
      <c r="AWM1066" s="819"/>
      <c r="AWN1066" s="819"/>
      <c r="AWO1066" s="819"/>
      <c r="AWP1066" s="819"/>
      <c r="AWQ1066" s="819"/>
      <c r="AWR1066" s="819"/>
      <c r="AWS1066" s="819"/>
      <c r="AWT1066" s="819"/>
      <c r="AWU1066" s="819"/>
      <c r="AWV1066" s="819"/>
      <c r="AWW1066" s="819"/>
      <c r="AWX1066" s="819"/>
      <c r="AWY1066" s="819"/>
      <c r="AWZ1066" s="819"/>
      <c r="AXA1066" s="819"/>
      <c r="AXB1066" s="819"/>
      <c r="AXC1066" s="819"/>
      <c r="AXD1066" s="819"/>
      <c r="AXE1066" s="819"/>
      <c r="AXF1066" s="819"/>
      <c r="AXG1066" s="819"/>
      <c r="AXH1066" s="819"/>
      <c r="AXI1066" s="819"/>
      <c r="AXJ1066" s="819"/>
      <c r="AXK1066" s="819"/>
      <c r="AXL1066" s="819"/>
      <c r="AXM1066" s="819"/>
      <c r="AXN1066" s="819"/>
      <c r="AXO1066" s="819"/>
      <c r="AXP1066" s="819"/>
      <c r="AXQ1066" s="819"/>
      <c r="AXR1066" s="819"/>
      <c r="AXS1066" s="819"/>
      <c r="AXT1066" s="819"/>
      <c r="AXU1066" s="819"/>
      <c r="AXV1066" s="819"/>
      <c r="AXW1066" s="819"/>
      <c r="AXX1066" s="819"/>
      <c r="AXY1066" s="819"/>
      <c r="AXZ1066" s="819"/>
      <c r="AYA1066" s="819"/>
      <c r="AYB1066" s="819"/>
      <c r="AYC1066" s="819"/>
      <c r="AYD1066" s="819"/>
      <c r="AYE1066" s="819"/>
      <c r="AYF1066" s="819"/>
      <c r="AYG1066" s="819"/>
      <c r="AYH1066" s="819"/>
      <c r="AYI1066" s="819"/>
      <c r="AYJ1066" s="819"/>
      <c r="AYK1066" s="819"/>
      <c r="AYL1066" s="819"/>
      <c r="AYM1066" s="819"/>
      <c r="AYN1066" s="819"/>
      <c r="AYO1066" s="819"/>
      <c r="AYP1066" s="819"/>
      <c r="AYQ1066" s="819"/>
      <c r="AYR1066" s="819"/>
      <c r="AYS1066" s="819"/>
      <c r="AYT1066" s="819"/>
      <c r="AYU1066" s="819"/>
      <c r="AYV1066" s="819"/>
      <c r="AYW1066" s="819"/>
      <c r="AYX1066" s="819"/>
      <c r="AYY1066" s="819"/>
      <c r="AYZ1066" s="819"/>
      <c r="AZA1066" s="819"/>
      <c r="AZB1066" s="819"/>
      <c r="AZC1066" s="819"/>
      <c r="AZD1066" s="819"/>
      <c r="AZE1066" s="819"/>
      <c r="AZF1066" s="819"/>
      <c r="AZG1066" s="819"/>
      <c r="AZH1066" s="819"/>
      <c r="AZI1066" s="819"/>
      <c r="AZJ1066" s="819"/>
      <c r="AZK1066" s="819"/>
      <c r="AZL1066" s="819"/>
      <c r="AZM1066" s="819"/>
      <c r="AZN1066" s="819"/>
      <c r="AZO1066" s="819"/>
      <c r="AZP1066" s="819"/>
      <c r="AZQ1066" s="819"/>
      <c r="AZR1066" s="819"/>
      <c r="AZS1066" s="819"/>
      <c r="AZT1066" s="819"/>
      <c r="AZU1066" s="819"/>
      <c r="AZV1066" s="819"/>
      <c r="AZW1066" s="819"/>
      <c r="AZX1066" s="819"/>
      <c r="AZY1066" s="819"/>
      <c r="AZZ1066" s="819"/>
      <c r="BAA1066" s="819"/>
      <c r="BAB1066" s="819"/>
      <c r="BAC1066" s="819"/>
      <c r="BAD1066" s="819"/>
      <c r="BAE1066" s="819"/>
      <c r="BAF1066" s="819"/>
      <c r="BAG1066" s="819"/>
      <c r="BAH1066" s="819"/>
      <c r="BAI1066" s="819"/>
      <c r="BAJ1066" s="819"/>
      <c r="BAK1066" s="819"/>
      <c r="BAL1066" s="819"/>
      <c r="BAM1066" s="819"/>
      <c r="BAN1066" s="819"/>
      <c r="BAO1066" s="819"/>
      <c r="BAP1066" s="819"/>
      <c r="BAQ1066" s="819"/>
      <c r="BAR1066" s="819"/>
      <c r="BAS1066" s="819"/>
      <c r="BAT1066" s="819"/>
      <c r="BAU1066" s="819"/>
      <c r="BAV1066" s="819"/>
      <c r="BAW1066" s="819"/>
      <c r="BAX1066" s="819"/>
      <c r="BAY1066" s="819"/>
      <c r="BAZ1066" s="819"/>
      <c r="BBA1066" s="819"/>
      <c r="BBB1066" s="819"/>
      <c r="BBC1066" s="819"/>
      <c r="BBD1066" s="819"/>
      <c r="BBE1066" s="819"/>
      <c r="BBF1066" s="819"/>
      <c r="BBG1066" s="819"/>
      <c r="BBH1066" s="819"/>
      <c r="BBI1066" s="819"/>
      <c r="BBJ1066" s="819"/>
      <c r="BBK1066" s="819"/>
      <c r="BBL1066" s="819"/>
      <c r="BBM1066" s="819"/>
      <c r="BBN1066" s="819"/>
      <c r="BBO1066" s="819"/>
      <c r="BBP1066" s="819"/>
      <c r="BBQ1066" s="819"/>
      <c r="BBR1066" s="819"/>
      <c r="BBS1066" s="819"/>
      <c r="BBT1066" s="819"/>
      <c r="BBU1066" s="819"/>
      <c r="BBV1066" s="819"/>
      <c r="BBW1066" s="819"/>
      <c r="BBX1066" s="819"/>
      <c r="BBY1066" s="819"/>
      <c r="BBZ1066" s="819"/>
      <c r="BCA1066" s="819"/>
      <c r="BCB1066" s="819"/>
      <c r="BCC1066" s="819"/>
      <c r="BCD1066" s="819"/>
      <c r="BCE1066" s="819"/>
      <c r="BCF1066" s="819"/>
      <c r="BCG1066" s="819"/>
      <c r="BCH1066" s="819"/>
      <c r="BCI1066" s="819"/>
      <c r="BCJ1066" s="819"/>
      <c r="BCK1066" s="819"/>
      <c r="BCL1066" s="819"/>
      <c r="BCM1066" s="819"/>
      <c r="BCN1066" s="819"/>
      <c r="BCO1066" s="819"/>
      <c r="BCP1066" s="819"/>
      <c r="BCQ1066" s="819"/>
      <c r="BCR1066" s="819"/>
      <c r="BCS1066" s="819"/>
      <c r="BCT1066" s="819"/>
      <c r="BCU1066" s="819"/>
      <c r="BCV1066" s="819"/>
      <c r="BCW1066" s="819"/>
      <c r="BCX1066" s="819"/>
      <c r="BCY1066" s="819"/>
      <c r="BCZ1066" s="819"/>
      <c r="BDA1066" s="819"/>
      <c r="BDB1066" s="819"/>
      <c r="BDC1066" s="819"/>
      <c r="BDD1066" s="819"/>
      <c r="BDE1066" s="819"/>
      <c r="BDF1066" s="819"/>
      <c r="BDG1066" s="819"/>
      <c r="BDH1066" s="819"/>
      <c r="BDI1066" s="819"/>
      <c r="BDJ1066" s="819"/>
      <c r="BDK1066" s="819"/>
      <c r="BDL1066" s="819"/>
      <c r="BDM1066" s="819"/>
      <c r="BDN1066" s="819"/>
      <c r="BDO1066" s="819"/>
      <c r="BDP1066" s="819"/>
      <c r="BDQ1066" s="819"/>
      <c r="BDR1066" s="819"/>
      <c r="BDS1066" s="819"/>
      <c r="BDT1066" s="819"/>
      <c r="BDU1066" s="819"/>
      <c r="BDV1066" s="819"/>
      <c r="BDW1066" s="819"/>
      <c r="BDX1066" s="819"/>
      <c r="BDY1066" s="819"/>
      <c r="BDZ1066" s="819"/>
      <c r="BEA1066" s="819"/>
      <c r="BEB1066" s="819"/>
      <c r="BEC1066" s="819"/>
      <c r="BED1066" s="819"/>
      <c r="BEE1066" s="819"/>
      <c r="BEF1066" s="819"/>
      <c r="BEG1066" s="819"/>
      <c r="BEH1066" s="819"/>
      <c r="BEI1066" s="819"/>
      <c r="BEJ1066" s="819"/>
      <c r="BEK1066" s="819"/>
      <c r="BEL1066" s="819"/>
      <c r="BEM1066" s="819"/>
      <c r="BEN1066" s="819"/>
      <c r="BEO1066" s="819"/>
      <c r="BEP1066" s="819"/>
      <c r="BEQ1066" s="819"/>
      <c r="BER1066" s="819"/>
      <c r="BES1066" s="819"/>
      <c r="BET1066" s="819"/>
      <c r="BEU1066" s="819"/>
      <c r="BEV1066" s="819"/>
      <c r="BEW1066" s="819"/>
      <c r="BEX1066" s="819"/>
      <c r="BEY1066" s="819"/>
      <c r="BEZ1066" s="819"/>
      <c r="BFA1066" s="819"/>
      <c r="BFB1066" s="819"/>
      <c r="BFC1066" s="819"/>
      <c r="BFD1066" s="819"/>
      <c r="BFE1066" s="819"/>
      <c r="BFF1066" s="819"/>
      <c r="BFG1066" s="819"/>
      <c r="BFH1066" s="819"/>
      <c r="BFI1066" s="819"/>
      <c r="BFJ1066" s="819"/>
      <c r="BFK1066" s="819"/>
      <c r="BFL1066" s="819"/>
      <c r="BFM1066" s="819"/>
      <c r="BFN1066" s="819"/>
      <c r="BFO1066" s="819"/>
      <c r="BFP1066" s="819"/>
      <c r="BFQ1066" s="819"/>
      <c r="BFR1066" s="819"/>
      <c r="BFS1066" s="819"/>
      <c r="BFT1066" s="819"/>
      <c r="BFU1066" s="819"/>
      <c r="BFV1066" s="819"/>
      <c r="BFW1066" s="819"/>
      <c r="BFX1066" s="819"/>
      <c r="BFY1066" s="819"/>
      <c r="BFZ1066" s="819"/>
      <c r="BGA1066" s="819"/>
      <c r="BGB1066" s="819"/>
      <c r="BGC1066" s="819"/>
      <c r="BGD1066" s="819"/>
      <c r="BGE1066" s="819"/>
      <c r="BGF1066" s="819"/>
      <c r="BGG1066" s="819"/>
      <c r="BGH1066" s="819"/>
      <c r="BGI1066" s="819"/>
      <c r="BGJ1066" s="819"/>
      <c r="BGK1066" s="819"/>
      <c r="BGL1066" s="819"/>
      <c r="BGM1066" s="819"/>
      <c r="BGN1066" s="819"/>
      <c r="BGO1066" s="819"/>
      <c r="BGP1066" s="819"/>
      <c r="BGQ1066" s="819"/>
      <c r="BGR1066" s="819"/>
      <c r="BGS1066" s="819"/>
      <c r="BGT1066" s="819"/>
      <c r="BGU1066" s="819"/>
      <c r="BGV1066" s="819"/>
      <c r="BGW1066" s="819"/>
      <c r="BGX1066" s="819"/>
      <c r="BGY1066" s="819"/>
      <c r="BGZ1066" s="819"/>
      <c r="BHA1066" s="819"/>
      <c r="BHB1066" s="819"/>
      <c r="BHC1066" s="819"/>
      <c r="BHD1066" s="819"/>
      <c r="BHE1066" s="819"/>
      <c r="BHF1066" s="819"/>
      <c r="BHG1066" s="819"/>
      <c r="BHH1066" s="819"/>
      <c r="BHI1066" s="819"/>
      <c r="BHJ1066" s="819"/>
      <c r="BHK1066" s="819"/>
      <c r="BHL1066" s="819"/>
      <c r="BHM1066" s="819"/>
      <c r="BHN1066" s="819"/>
      <c r="BHO1066" s="819"/>
      <c r="BHP1066" s="819"/>
      <c r="BHQ1066" s="819"/>
      <c r="BHR1066" s="819"/>
      <c r="BHS1066" s="819"/>
      <c r="BHT1066" s="819"/>
      <c r="BHU1066" s="819"/>
      <c r="BHV1066" s="819"/>
      <c r="BHW1066" s="819"/>
      <c r="BHX1066" s="819"/>
      <c r="BHY1066" s="819"/>
      <c r="BHZ1066" s="819"/>
      <c r="BIA1066" s="819"/>
      <c r="BIB1066" s="819"/>
      <c r="BIC1066" s="819"/>
      <c r="BID1066" s="819"/>
      <c r="BIE1066" s="819"/>
      <c r="BIF1066" s="819"/>
      <c r="BIG1066" s="819"/>
      <c r="BIH1066" s="819"/>
      <c r="BII1066" s="819"/>
      <c r="BIJ1066" s="819"/>
      <c r="BIK1066" s="819"/>
      <c r="BIL1066" s="819"/>
      <c r="BIM1066" s="819"/>
      <c r="BIN1066" s="819"/>
      <c r="BIO1066" s="819"/>
      <c r="BIP1066" s="819"/>
      <c r="BIQ1066" s="819"/>
      <c r="BIR1066" s="819"/>
      <c r="BIS1066" s="819"/>
      <c r="BIT1066" s="819"/>
      <c r="BIU1066" s="819"/>
      <c r="BIV1066" s="819"/>
      <c r="BIW1066" s="819"/>
      <c r="BIX1066" s="819"/>
      <c r="BIY1066" s="819"/>
      <c r="BIZ1066" s="819"/>
      <c r="BJA1066" s="819"/>
      <c r="BJB1066" s="819"/>
      <c r="BJC1066" s="819"/>
      <c r="BJD1066" s="819"/>
      <c r="BJE1066" s="819"/>
      <c r="BJF1066" s="819"/>
      <c r="BJG1066" s="819"/>
      <c r="BJH1066" s="819"/>
      <c r="BJI1066" s="819"/>
      <c r="BJJ1066" s="819"/>
      <c r="BJK1066" s="819"/>
      <c r="BJL1066" s="819"/>
      <c r="BJM1066" s="819"/>
      <c r="BJN1066" s="819"/>
      <c r="BJO1066" s="819"/>
      <c r="BJP1066" s="819"/>
      <c r="BJQ1066" s="819"/>
      <c r="BJR1066" s="819"/>
      <c r="BJS1066" s="819"/>
      <c r="BJT1066" s="819"/>
      <c r="BJU1066" s="819"/>
      <c r="BJV1066" s="819"/>
      <c r="BJW1066" s="819"/>
      <c r="BJX1066" s="819"/>
      <c r="BJY1066" s="819"/>
      <c r="BJZ1066" s="819"/>
      <c r="BKA1066" s="819"/>
      <c r="BKB1066" s="819"/>
      <c r="BKC1066" s="819"/>
      <c r="BKD1066" s="819"/>
      <c r="BKE1066" s="819"/>
      <c r="BKF1066" s="819"/>
      <c r="BKG1066" s="819"/>
      <c r="BKH1066" s="819"/>
      <c r="BKI1066" s="819"/>
      <c r="BKJ1066" s="819"/>
      <c r="BKK1066" s="819"/>
      <c r="BKL1066" s="819"/>
      <c r="BKM1066" s="819"/>
      <c r="BKN1066" s="819"/>
      <c r="BKO1066" s="819"/>
      <c r="BKP1066" s="819"/>
      <c r="BKQ1066" s="819"/>
      <c r="BKR1066" s="819"/>
      <c r="BKS1066" s="819"/>
      <c r="BKT1066" s="819"/>
      <c r="BKU1066" s="819"/>
      <c r="BKV1066" s="819"/>
      <c r="BKW1066" s="819"/>
      <c r="BKX1066" s="819"/>
      <c r="BKY1066" s="819"/>
      <c r="BKZ1066" s="819"/>
      <c r="BLA1066" s="819"/>
      <c r="BLB1066" s="819"/>
      <c r="BLC1066" s="819"/>
      <c r="BLD1066" s="819"/>
      <c r="BLE1066" s="819"/>
      <c r="BLF1066" s="819"/>
      <c r="BLG1066" s="819"/>
      <c r="BLH1066" s="819"/>
      <c r="BLI1066" s="819"/>
      <c r="BLJ1066" s="819"/>
      <c r="BLK1066" s="819"/>
      <c r="BLL1066" s="819"/>
      <c r="BLM1066" s="819"/>
      <c r="BLN1066" s="819"/>
      <c r="BLO1066" s="819"/>
      <c r="BLP1066" s="819"/>
      <c r="BLQ1066" s="819"/>
      <c r="BLR1066" s="819"/>
      <c r="BLS1066" s="819"/>
      <c r="BLT1066" s="819"/>
      <c r="BLU1066" s="819"/>
      <c r="BLV1066" s="819"/>
      <c r="BLW1066" s="819"/>
      <c r="BLX1066" s="819"/>
      <c r="BLY1066" s="819"/>
      <c r="BLZ1066" s="819"/>
      <c r="BMA1066" s="819"/>
      <c r="BMB1066" s="819"/>
      <c r="BMC1066" s="819"/>
      <c r="BMD1066" s="819"/>
      <c r="BME1066" s="819"/>
      <c r="BMF1066" s="819"/>
      <c r="BMG1066" s="819"/>
      <c r="BMH1066" s="819"/>
      <c r="BMI1066" s="819"/>
      <c r="BMJ1066" s="819"/>
      <c r="BMK1066" s="819"/>
      <c r="BML1066" s="819"/>
      <c r="BMM1066" s="819"/>
      <c r="BMN1066" s="819"/>
      <c r="BMO1066" s="819"/>
      <c r="BMP1066" s="819"/>
      <c r="BMQ1066" s="819"/>
      <c r="BMR1066" s="819"/>
      <c r="BMS1066" s="819"/>
      <c r="BMT1066" s="819"/>
      <c r="BMU1066" s="819"/>
      <c r="BMV1066" s="819"/>
      <c r="BMW1066" s="819"/>
      <c r="BMX1066" s="819"/>
      <c r="BMY1066" s="819"/>
      <c r="BMZ1066" s="819"/>
      <c r="BNA1066" s="819"/>
      <c r="BNB1066" s="819"/>
      <c r="BNC1066" s="819"/>
      <c r="BND1066" s="819"/>
      <c r="BNE1066" s="819"/>
      <c r="BNF1066" s="819"/>
      <c r="BNG1066" s="819"/>
      <c r="BNH1066" s="819"/>
      <c r="BNI1066" s="819"/>
      <c r="BNJ1066" s="819"/>
      <c r="BNK1066" s="819"/>
      <c r="BNL1066" s="819"/>
      <c r="BNM1066" s="819"/>
      <c r="BNN1066" s="819"/>
      <c r="BNO1066" s="819"/>
      <c r="BNP1066" s="819"/>
      <c r="BNQ1066" s="819"/>
      <c r="BNR1066" s="819"/>
      <c r="BNS1066" s="819"/>
      <c r="BNT1066" s="819"/>
      <c r="BNU1066" s="819"/>
      <c r="BNV1066" s="819"/>
      <c r="BNW1066" s="819"/>
      <c r="BNX1066" s="819"/>
      <c r="BNY1066" s="819"/>
      <c r="BNZ1066" s="819"/>
      <c r="BOA1066" s="819"/>
      <c r="BOB1066" s="819"/>
      <c r="BOC1066" s="819"/>
      <c r="BOD1066" s="819"/>
      <c r="BOE1066" s="819"/>
      <c r="BOF1066" s="819"/>
      <c r="BOG1066" s="819"/>
      <c r="BOH1066" s="819"/>
      <c r="BOI1066" s="819"/>
      <c r="BOJ1066" s="819"/>
      <c r="BOK1066" s="819"/>
      <c r="BOL1066" s="819"/>
      <c r="BOM1066" s="819"/>
      <c r="BON1066" s="819"/>
      <c r="BOO1066" s="819"/>
      <c r="BOP1066" s="819"/>
      <c r="BOQ1066" s="819"/>
      <c r="BOR1066" s="819"/>
      <c r="BOS1066" s="819"/>
      <c r="BOT1066" s="819"/>
      <c r="BOU1066" s="819"/>
      <c r="BOV1066" s="819"/>
      <c r="BOW1066" s="819"/>
      <c r="BOX1066" s="819"/>
      <c r="BOY1066" s="819"/>
      <c r="BOZ1066" s="819"/>
      <c r="BPA1066" s="819"/>
      <c r="BPB1066" s="819"/>
      <c r="BPC1066" s="819"/>
      <c r="BPD1066" s="819"/>
      <c r="BPE1066" s="819"/>
      <c r="BPF1066" s="819"/>
      <c r="BPG1066" s="819"/>
      <c r="BPH1066" s="819"/>
      <c r="BPI1066" s="819"/>
      <c r="BPJ1066" s="819"/>
      <c r="BPK1066" s="819"/>
      <c r="BPL1066" s="819"/>
      <c r="BPM1066" s="819"/>
      <c r="BPN1066" s="819"/>
      <c r="BPO1066" s="819"/>
      <c r="BPP1066" s="819"/>
      <c r="BPQ1066" s="819"/>
      <c r="BPR1066" s="819"/>
      <c r="BPS1066" s="819"/>
      <c r="BPT1066" s="819"/>
      <c r="BPU1066" s="819"/>
      <c r="BPV1066" s="819"/>
      <c r="BPW1066" s="819"/>
      <c r="BPX1066" s="819"/>
      <c r="BPY1066" s="819"/>
      <c r="BPZ1066" s="819"/>
      <c r="BQA1066" s="819"/>
      <c r="BQB1066" s="819"/>
      <c r="BQC1066" s="819"/>
      <c r="BQD1066" s="819"/>
      <c r="BQE1066" s="819"/>
      <c r="BQF1066" s="819"/>
      <c r="BQG1066" s="819"/>
      <c r="BQH1066" s="819"/>
      <c r="BQI1066" s="819"/>
      <c r="BQJ1066" s="819"/>
      <c r="BQK1066" s="819"/>
      <c r="BQL1066" s="819"/>
      <c r="BQM1066" s="819"/>
      <c r="BQN1066" s="819"/>
      <c r="BQO1066" s="819"/>
      <c r="BQP1066" s="819"/>
      <c r="BQQ1066" s="819"/>
      <c r="BQR1066" s="819"/>
      <c r="BQS1066" s="819"/>
      <c r="BQT1066" s="819"/>
      <c r="BQU1066" s="819"/>
      <c r="BQV1066" s="819"/>
      <c r="BQW1066" s="819"/>
      <c r="BQX1066" s="819"/>
      <c r="BQY1066" s="819"/>
      <c r="BQZ1066" s="819"/>
      <c r="BRA1066" s="819"/>
      <c r="BRB1066" s="819"/>
      <c r="BRC1066" s="819"/>
      <c r="BRD1066" s="819"/>
      <c r="BRE1066" s="819"/>
      <c r="BRF1066" s="819"/>
      <c r="BRG1066" s="819"/>
      <c r="BRH1066" s="819"/>
      <c r="BRI1066" s="819"/>
      <c r="BRJ1066" s="819"/>
      <c r="BRK1066" s="819"/>
      <c r="BRL1066" s="819"/>
      <c r="BRM1066" s="819"/>
      <c r="BRN1066" s="819"/>
      <c r="BRO1066" s="819"/>
      <c r="BRP1066" s="819"/>
      <c r="BRQ1066" s="819"/>
      <c r="BRR1066" s="819"/>
      <c r="BRS1066" s="819"/>
      <c r="BRT1066" s="819"/>
      <c r="BRU1066" s="819"/>
      <c r="BRV1066" s="819"/>
      <c r="BRW1066" s="819"/>
      <c r="BRX1066" s="819"/>
      <c r="BRY1066" s="819"/>
      <c r="BRZ1066" s="819"/>
      <c r="BSA1066" s="819"/>
      <c r="BSB1066" s="819"/>
      <c r="BSC1066" s="819"/>
      <c r="BSD1066" s="819"/>
      <c r="BSE1066" s="819"/>
      <c r="BSF1066" s="819"/>
      <c r="BSG1066" s="819"/>
      <c r="BSH1066" s="819"/>
      <c r="BSI1066" s="819"/>
      <c r="BSJ1066" s="819"/>
      <c r="BSK1066" s="819"/>
      <c r="BSL1066" s="819"/>
      <c r="BSM1066" s="819"/>
      <c r="BSN1066" s="819"/>
      <c r="BSO1066" s="819"/>
      <c r="BSP1066" s="819"/>
      <c r="BSQ1066" s="819"/>
      <c r="BSR1066" s="819"/>
      <c r="BSS1066" s="819"/>
      <c r="BST1066" s="819"/>
      <c r="BSU1066" s="819"/>
      <c r="BSV1066" s="819"/>
      <c r="BSW1066" s="819"/>
      <c r="BSX1066" s="819"/>
      <c r="BSY1066" s="819"/>
      <c r="BSZ1066" s="819"/>
      <c r="BTA1066" s="819"/>
      <c r="BTB1066" s="819"/>
      <c r="BTC1066" s="819"/>
      <c r="BTD1066" s="819"/>
      <c r="BTE1066" s="819"/>
      <c r="BTF1066" s="819"/>
      <c r="BTG1066" s="819"/>
      <c r="BTH1066" s="819"/>
      <c r="BTI1066" s="819"/>
      <c r="BTJ1066" s="819"/>
      <c r="BTK1066" s="819"/>
      <c r="BTL1066" s="819"/>
      <c r="BTM1066" s="819"/>
      <c r="BTN1066" s="819"/>
      <c r="BTO1066" s="819"/>
      <c r="BTP1066" s="819"/>
      <c r="BTQ1066" s="819"/>
      <c r="BTR1066" s="819"/>
      <c r="BTS1066" s="819"/>
      <c r="BTT1066" s="819"/>
      <c r="BTU1066" s="819"/>
      <c r="BTV1066" s="819"/>
      <c r="BTW1066" s="819"/>
      <c r="BTX1066" s="819"/>
      <c r="BTY1066" s="819"/>
      <c r="BTZ1066" s="819"/>
      <c r="BUA1066" s="819"/>
      <c r="BUB1066" s="819"/>
      <c r="BUC1066" s="819"/>
      <c r="BUD1066" s="819"/>
      <c r="BUE1066" s="819"/>
      <c r="BUF1066" s="819"/>
      <c r="BUG1066" s="819"/>
      <c r="BUH1066" s="819"/>
      <c r="BUI1066" s="819"/>
      <c r="BUJ1066" s="819"/>
      <c r="BUK1066" s="819"/>
      <c r="BUL1066" s="819"/>
      <c r="BUM1066" s="819"/>
      <c r="BUN1066" s="819"/>
      <c r="BUO1066" s="819"/>
      <c r="BUP1066" s="819"/>
      <c r="BUQ1066" s="819"/>
      <c r="BUR1066" s="819"/>
      <c r="BUS1066" s="819"/>
      <c r="BUT1066" s="819"/>
      <c r="BUU1066" s="819"/>
      <c r="BUV1066" s="819"/>
      <c r="BUW1066" s="819"/>
      <c r="BUX1066" s="819"/>
      <c r="BUY1066" s="819"/>
      <c r="BUZ1066" s="819"/>
      <c r="BVA1066" s="819"/>
      <c r="BVB1066" s="819"/>
      <c r="BVC1066" s="819"/>
      <c r="BVD1066" s="819"/>
      <c r="BVE1066" s="819"/>
      <c r="BVF1066" s="819"/>
      <c r="BVG1066" s="819"/>
      <c r="BVH1066" s="819"/>
      <c r="BVI1066" s="819"/>
      <c r="BVJ1066" s="819"/>
      <c r="BVK1066" s="819"/>
      <c r="BVL1066" s="819"/>
      <c r="BVM1066" s="819"/>
      <c r="BVN1066" s="819"/>
      <c r="BVO1066" s="819"/>
      <c r="BVP1066" s="819"/>
      <c r="BVQ1066" s="819"/>
      <c r="BVR1066" s="819"/>
      <c r="BVS1066" s="819"/>
      <c r="BVT1066" s="819"/>
      <c r="BVU1066" s="819"/>
      <c r="BVV1066" s="819"/>
      <c r="BVW1066" s="819"/>
      <c r="BVX1066" s="819"/>
      <c r="BVY1066" s="819"/>
      <c r="BVZ1066" s="819"/>
      <c r="BWA1066" s="819"/>
      <c r="BWB1066" s="819"/>
      <c r="BWC1066" s="819"/>
      <c r="BWD1066" s="819"/>
      <c r="BWE1066" s="819"/>
      <c r="BWF1066" s="819"/>
      <c r="BWG1066" s="819"/>
      <c r="BWH1066" s="819"/>
      <c r="BWI1066" s="819"/>
      <c r="BWJ1066" s="819"/>
      <c r="BWK1066" s="819"/>
      <c r="BWL1066" s="819"/>
      <c r="BWM1066" s="819"/>
      <c r="BWN1066" s="819"/>
      <c r="BWO1066" s="819"/>
      <c r="BWP1066" s="819"/>
      <c r="BWQ1066" s="819"/>
      <c r="BWR1066" s="819"/>
      <c r="BWS1066" s="819"/>
      <c r="BWT1066" s="819"/>
      <c r="BWU1066" s="819"/>
      <c r="BWV1066" s="819"/>
      <c r="BWW1066" s="819"/>
      <c r="BWX1066" s="819"/>
      <c r="BWY1066" s="819"/>
      <c r="BWZ1066" s="819"/>
      <c r="BXA1066" s="819"/>
      <c r="BXB1066" s="819"/>
      <c r="BXC1066" s="819"/>
      <c r="BXD1066" s="819"/>
      <c r="BXE1066" s="819"/>
      <c r="BXF1066" s="819"/>
      <c r="BXG1066" s="819"/>
      <c r="BXH1066" s="819"/>
      <c r="BXI1066" s="819"/>
      <c r="BXJ1066" s="819"/>
      <c r="BXK1066" s="819"/>
      <c r="BXL1066" s="819"/>
      <c r="BXM1066" s="819"/>
      <c r="BXN1066" s="819"/>
      <c r="BXO1066" s="819"/>
      <c r="BXP1066" s="819"/>
      <c r="BXQ1066" s="819"/>
      <c r="BXR1066" s="819"/>
      <c r="BXS1066" s="819"/>
      <c r="BXT1066" s="819"/>
      <c r="BXU1066" s="819"/>
      <c r="BXV1066" s="819"/>
      <c r="BXW1066" s="819"/>
      <c r="BXX1066" s="819"/>
      <c r="BXY1066" s="819"/>
      <c r="BXZ1066" s="819"/>
      <c r="BYA1066" s="819"/>
      <c r="BYB1066" s="819"/>
      <c r="BYC1066" s="819"/>
      <c r="BYD1066" s="819"/>
      <c r="BYE1066" s="819"/>
      <c r="BYF1066" s="819"/>
      <c r="BYG1066" s="819"/>
      <c r="BYH1066" s="819"/>
      <c r="BYI1066" s="819"/>
      <c r="BYJ1066" s="819"/>
      <c r="BYK1066" s="819"/>
      <c r="BYL1066" s="819"/>
      <c r="BYM1066" s="819"/>
      <c r="BYN1066" s="819"/>
      <c r="BYO1066" s="819"/>
      <c r="BYP1066" s="819"/>
      <c r="BYQ1066" s="819"/>
      <c r="BYR1066" s="819"/>
      <c r="BYS1066" s="819"/>
      <c r="BYT1066" s="819"/>
      <c r="BYU1066" s="819"/>
      <c r="BYV1066" s="819"/>
      <c r="BYW1066" s="819"/>
      <c r="BYX1066" s="819"/>
      <c r="BYY1066" s="819"/>
      <c r="BYZ1066" s="819"/>
      <c r="BZA1066" s="819"/>
      <c r="BZB1066" s="819"/>
      <c r="BZC1066" s="819"/>
      <c r="BZD1066" s="819"/>
      <c r="BZE1066" s="819"/>
      <c r="BZF1066" s="819"/>
      <c r="BZG1066" s="819"/>
      <c r="BZH1066" s="819"/>
      <c r="BZI1066" s="819"/>
      <c r="BZJ1066" s="819"/>
      <c r="BZK1066" s="819"/>
      <c r="BZL1066" s="819"/>
      <c r="BZM1066" s="819"/>
      <c r="BZN1066" s="819"/>
      <c r="BZO1066" s="819"/>
      <c r="BZP1066" s="819"/>
      <c r="BZQ1066" s="819"/>
      <c r="BZR1066" s="819"/>
      <c r="BZS1066" s="819"/>
      <c r="BZT1066" s="819"/>
      <c r="BZU1066" s="819"/>
      <c r="BZV1066" s="819"/>
      <c r="BZW1066" s="819"/>
      <c r="BZX1066" s="819"/>
      <c r="BZY1066" s="819"/>
      <c r="BZZ1066" s="819"/>
      <c r="CAA1066" s="819"/>
      <c r="CAB1066" s="819"/>
      <c r="CAC1066" s="819"/>
      <c r="CAD1066" s="819"/>
      <c r="CAE1066" s="819"/>
      <c r="CAF1066" s="819"/>
      <c r="CAG1066" s="819"/>
      <c r="CAH1066" s="819"/>
      <c r="CAI1066" s="819"/>
      <c r="CAJ1066" s="819"/>
      <c r="CAK1066" s="819"/>
      <c r="CAL1066" s="819"/>
      <c r="CAM1066" s="819"/>
      <c r="CAN1066" s="819"/>
      <c r="CAO1066" s="819"/>
      <c r="CAP1066" s="819"/>
      <c r="CAQ1066" s="819"/>
      <c r="CAR1066" s="819"/>
      <c r="CAS1066" s="819"/>
      <c r="CAT1066" s="819"/>
      <c r="CAU1066" s="819"/>
      <c r="CAV1066" s="819"/>
      <c r="CAW1066" s="819"/>
      <c r="CAX1066" s="819"/>
      <c r="CAY1066" s="819"/>
      <c r="CAZ1066" s="819"/>
      <c r="CBA1066" s="819"/>
      <c r="CBB1066" s="819"/>
      <c r="CBC1066" s="819"/>
      <c r="CBD1066" s="819"/>
      <c r="CBE1066" s="819"/>
      <c r="CBF1066" s="819"/>
      <c r="CBG1066" s="819"/>
      <c r="CBH1066" s="819"/>
      <c r="CBI1066" s="819"/>
      <c r="CBJ1066" s="819"/>
      <c r="CBK1066" s="819"/>
      <c r="CBL1066" s="819"/>
      <c r="CBM1066" s="819"/>
      <c r="CBN1066" s="819"/>
      <c r="CBO1066" s="819"/>
      <c r="CBP1066" s="819"/>
      <c r="CBQ1066" s="819"/>
      <c r="CBR1066" s="819"/>
      <c r="CBS1066" s="819"/>
      <c r="CBT1066" s="819"/>
      <c r="CBU1066" s="819"/>
      <c r="CBV1066" s="819"/>
      <c r="CBW1066" s="819"/>
      <c r="CBX1066" s="819"/>
      <c r="CBY1066" s="819"/>
      <c r="CBZ1066" s="819"/>
      <c r="CCA1066" s="819"/>
      <c r="CCB1066" s="819"/>
      <c r="CCC1066" s="819"/>
      <c r="CCD1066" s="819"/>
      <c r="CCE1066" s="819"/>
      <c r="CCF1066" s="819"/>
      <c r="CCG1066" s="819"/>
      <c r="CCH1066" s="819"/>
      <c r="CCI1066" s="819"/>
      <c r="CCJ1066" s="819"/>
      <c r="CCK1066" s="819"/>
      <c r="CCL1066" s="819"/>
      <c r="CCM1066" s="819"/>
      <c r="CCN1066" s="819"/>
      <c r="CCO1066" s="819"/>
      <c r="CCP1066" s="819"/>
      <c r="CCQ1066" s="819"/>
      <c r="CCR1066" s="819"/>
      <c r="CCS1066" s="819"/>
      <c r="CCT1066" s="819"/>
      <c r="CCU1066" s="819"/>
      <c r="CCV1066" s="819"/>
      <c r="CCW1066" s="819"/>
      <c r="CCX1066" s="819"/>
      <c r="CCY1066" s="819"/>
      <c r="CCZ1066" s="819"/>
      <c r="CDA1066" s="819"/>
      <c r="CDB1066" s="819"/>
      <c r="CDC1066" s="819"/>
      <c r="CDD1066" s="819"/>
      <c r="CDE1066" s="819"/>
      <c r="CDF1066" s="819"/>
      <c r="CDG1066" s="819"/>
      <c r="CDH1066" s="819"/>
      <c r="CDI1066" s="819"/>
      <c r="CDJ1066" s="819"/>
      <c r="CDK1066" s="819"/>
      <c r="CDL1066" s="819"/>
      <c r="CDM1066" s="819"/>
      <c r="CDN1066" s="819"/>
      <c r="CDO1066" s="819"/>
      <c r="CDP1066" s="819"/>
      <c r="CDQ1066" s="819"/>
      <c r="CDR1066" s="819"/>
      <c r="CDS1066" s="819"/>
      <c r="CDT1066" s="819"/>
      <c r="CDU1066" s="819"/>
      <c r="CDV1066" s="819"/>
      <c r="CDW1066" s="819"/>
      <c r="CDX1066" s="819"/>
      <c r="CDY1066" s="819"/>
      <c r="CDZ1066" s="819"/>
      <c r="CEA1066" s="819"/>
      <c r="CEB1066" s="819"/>
      <c r="CEC1066" s="819"/>
      <c r="CED1066" s="819"/>
      <c r="CEE1066" s="819"/>
      <c r="CEF1066" s="819"/>
      <c r="CEG1066" s="819"/>
      <c r="CEH1066" s="819"/>
      <c r="CEI1066" s="819"/>
      <c r="CEJ1066" s="819"/>
      <c r="CEK1066" s="819"/>
      <c r="CEL1066" s="819"/>
      <c r="CEM1066" s="819"/>
      <c r="CEN1066" s="819"/>
      <c r="CEO1066" s="819"/>
      <c r="CEP1066" s="819"/>
      <c r="CEQ1066" s="819"/>
      <c r="CER1066" s="819"/>
      <c r="CES1066" s="819"/>
      <c r="CET1066" s="819"/>
      <c r="CEU1066" s="819"/>
      <c r="CEV1066" s="819"/>
      <c r="CEW1066" s="819"/>
      <c r="CEX1066" s="819"/>
      <c r="CEY1066" s="819"/>
      <c r="CEZ1066" s="819"/>
      <c r="CFA1066" s="819"/>
      <c r="CFB1066" s="819"/>
      <c r="CFC1066" s="819"/>
      <c r="CFD1066" s="819"/>
      <c r="CFE1066" s="819"/>
      <c r="CFF1066" s="819"/>
      <c r="CFG1066" s="819"/>
      <c r="CFH1066" s="819"/>
      <c r="CFI1066" s="819"/>
      <c r="CFJ1066" s="819"/>
      <c r="CFK1066" s="819"/>
      <c r="CFL1066" s="819"/>
      <c r="CFM1066" s="819"/>
      <c r="CFN1066" s="819"/>
      <c r="CFO1066" s="819"/>
      <c r="CFP1066" s="819"/>
      <c r="CFQ1066" s="819"/>
      <c r="CFR1066" s="819"/>
      <c r="CFS1066" s="819"/>
      <c r="CFT1066" s="819"/>
      <c r="CFU1066" s="819"/>
      <c r="CFV1066" s="819"/>
      <c r="CFW1066" s="819"/>
      <c r="CFX1066" s="819"/>
      <c r="CFY1066" s="819"/>
      <c r="CFZ1066" s="819"/>
      <c r="CGA1066" s="819"/>
      <c r="CGB1066" s="819"/>
      <c r="CGC1066" s="819"/>
      <c r="CGD1066" s="819"/>
      <c r="CGE1066" s="819"/>
      <c r="CGF1066" s="819"/>
      <c r="CGG1066" s="819"/>
      <c r="CGH1066" s="819"/>
      <c r="CGI1066" s="819"/>
      <c r="CGJ1066" s="819"/>
      <c r="CGK1066" s="819"/>
      <c r="CGL1066" s="819"/>
      <c r="CGM1066" s="819"/>
      <c r="CGN1066" s="819"/>
      <c r="CGO1066" s="819"/>
      <c r="CGP1066" s="819"/>
      <c r="CGQ1066" s="819"/>
      <c r="CGR1066" s="819"/>
      <c r="CGS1066" s="819"/>
      <c r="CGT1066" s="819"/>
      <c r="CGU1066" s="819"/>
      <c r="CGV1066" s="819"/>
      <c r="CGW1066" s="819"/>
      <c r="CGX1066" s="819"/>
      <c r="CGY1066" s="819"/>
      <c r="CGZ1066" s="819"/>
      <c r="CHA1066" s="819"/>
      <c r="CHB1066" s="819"/>
      <c r="CHC1066" s="819"/>
      <c r="CHD1066" s="819"/>
      <c r="CHE1066" s="819"/>
      <c r="CHF1066" s="819"/>
      <c r="CHG1066" s="819"/>
      <c r="CHH1066" s="819"/>
      <c r="CHI1066" s="819"/>
      <c r="CHJ1066" s="819"/>
      <c r="CHK1066" s="819"/>
      <c r="CHL1066" s="819"/>
      <c r="CHM1066" s="819"/>
      <c r="CHN1066" s="819"/>
      <c r="CHO1066" s="819"/>
      <c r="CHP1066" s="819"/>
      <c r="CHQ1066" s="819"/>
      <c r="CHR1066" s="819"/>
      <c r="CHS1066" s="819"/>
      <c r="CHT1066" s="819"/>
      <c r="CHU1066" s="819"/>
      <c r="CHV1066" s="819"/>
      <c r="CHW1066" s="819"/>
      <c r="CHX1066" s="819"/>
      <c r="CHY1066" s="819"/>
      <c r="CHZ1066" s="819"/>
      <c r="CIA1066" s="819"/>
      <c r="CIB1066" s="819"/>
      <c r="CIC1066" s="819"/>
      <c r="CID1066" s="819"/>
      <c r="CIE1066" s="819"/>
      <c r="CIF1066" s="819"/>
      <c r="CIG1066" s="819"/>
      <c r="CIH1066" s="819"/>
      <c r="CII1066" s="819"/>
      <c r="CIJ1066" s="819"/>
      <c r="CIK1066" s="819"/>
      <c r="CIL1066" s="819"/>
      <c r="CIM1066" s="819"/>
      <c r="CIN1066" s="819"/>
      <c r="CIO1066" s="819"/>
      <c r="CIP1066" s="819"/>
      <c r="CIQ1066" s="819"/>
      <c r="CIR1066" s="819"/>
      <c r="CIS1066" s="819"/>
      <c r="CIT1066" s="819"/>
      <c r="CIU1066" s="819"/>
      <c r="CIV1066" s="819"/>
      <c r="CIW1066" s="819"/>
      <c r="CIX1066" s="819"/>
      <c r="CIY1066" s="819"/>
      <c r="CIZ1066" s="819"/>
      <c r="CJA1066" s="819"/>
      <c r="CJB1066" s="819"/>
      <c r="CJC1066" s="819"/>
      <c r="CJD1066" s="819"/>
      <c r="CJE1066" s="819"/>
      <c r="CJF1066" s="819"/>
      <c r="CJG1066" s="819"/>
      <c r="CJH1066" s="819"/>
      <c r="CJI1066" s="819"/>
      <c r="CJJ1066" s="819"/>
      <c r="CJK1066" s="819"/>
      <c r="CJL1066" s="819"/>
      <c r="CJM1066" s="819"/>
      <c r="CJN1066" s="819"/>
      <c r="CJO1066" s="819"/>
      <c r="CJP1066" s="819"/>
      <c r="CJQ1066" s="819"/>
      <c r="CJR1066" s="819"/>
      <c r="CJS1066" s="819"/>
      <c r="CJT1066" s="819"/>
      <c r="CJU1066" s="819"/>
      <c r="CJV1066" s="819"/>
      <c r="CJW1066" s="819"/>
      <c r="CJX1066" s="819"/>
      <c r="CJY1066" s="819"/>
      <c r="CJZ1066" s="819"/>
      <c r="CKA1066" s="819"/>
      <c r="CKB1066" s="819"/>
      <c r="CKC1066" s="819"/>
      <c r="CKD1066" s="819"/>
      <c r="CKE1066" s="819"/>
      <c r="CKF1066" s="819"/>
      <c r="CKG1066" s="819"/>
      <c r="CKH1066" s="819"/>
      <c r="CKI1066" s="819"/>
      <c r="CKJ1066" s="819"/>
      <c r="CKK1066" s="819"/>
      <c r="CKL1066" s="819"/>
      <c r="CKM1066" s="819"/>
      <c r="CKN1066" s="819"/>
      <c r="CKO1066" s="819"/>
      <c r="CKP1066" s="819"/>
      <c r="CKQ1066" s="819"/>
      <c r="CKR1066" s="819"/>
      <c r="CKS1066" s="819"/>
      <c r="CKT1066" s="819"/>
      <c r="CKU1066" s="819"/>
      <c r="CKV1066" s="819"/>
      <c r="CKW1066" s="819"/>
      <c r="CKX1066" s="819"/>
      <c r="CKY1066" s="819"/>
      <c r="CKZ1066" s="819"/>
      <c r="CLA1066" s="819"/>
      <c r="CLB1066" s="819"/>
      <c r="CLC1066" s="819"/>
      <c r="CLD1066" s="819"/>
      <c r="CLE1066" s="819"/>
      <c r="CLF1066" s="819"/>
      <c r="CLG1066" s="819"/>
      <c r="CLH1066" s="819"/>
      <c r="CLI1066" s="819"/>
      <c r="CLJ1066" s="819"/>
      <c r="CLK1066" s="819"/>
      <c r="CLL1066" s="819"/>
      <c r="CLM1066" s="819"/>
      <c r="CLN1066" s="819"/>
      <c r="CLO1066" s="819"/>
      <c r="CLP1066" s="819"/>
      <c r="CLQ1066" s="819"/>
      <c r="CLR1066" s="819"/>
      <c r="CLS1066" s="819"/>
      <c r="CLT1066" s="819"/>
      <c r="CLU1066" s="819"/>
      <c r="CLV1066" s="819"/>
      <c r="CLW1066" s="819"/>
      <c r="CLX1066" s="819"/>
      <c r="CLY1066" s="819"/>
      <c r="CLZ1066" s="819"/>
      <c r="CMA1066" s="819"/>
      <c r="CMB1066" s="819"/>
      <c r="CMC1066" s="819"/>
      <c r="CMD1066" s="819"/>
      <c r="CME1066" s="819"/>
      <c r="CMF1066" s="819"/>
      <c r="CMG1066" s="819"/>
      <c r="CMH1066" s="819"/>
      <c r="CMI1066" s="819"/>
      <c r="CMJ1066" s="819"/>
      <c r="CMK1066" s="819"/>
      <c r="CML1066" s="819"/>
      <c r="CMM1066" s="819"/>
      <c r="CMN1066" s="819"/>
      <c r="CMO1066" s="819"/>
      <c r="CMP1066" s="819"/>
      <c r="CMQ1066" s="819"/>
      <c r="CMR1066" s="819"/>
      <c r="CMS1066" s="819"/>
      <c r="CMT1066" s="819"/>
      <c r="CMU1066" s="819"/>
      <c r="CMV1066" s="819"/>
      <c r="CMW1066" s="819"/>
      <c r="CMX1066" s="819"/>
      <c r="CMY1066" s="819"/>
      <c r="CMZ1066" s="819"/>
      <c r="CNA1066" s="819"/>
      <c r="CNB1066" s="819"/>
      <c r="CNC1066" s="819"/>
      <c r="CND1066" s="819"/>
      <c r="CNE1066" s="819"/>
      <c r="CNF1066" s="819"/>
      <c r="CNG1066" s="819"/>
      <c r="CNH1066" s="819"/>
      <c r="CNI1066" s="819"/>
      <c r="CNJ1066" s="819"/>
      <c r="CNK1066" s="819"/>
      <c r="CNL1066" s="819"/>
      <c r="CNM1066" s="819"/>
      <c r="CNN1066" s="819"/>
      <c r="CNO1066" s="819"/>
      <c r="CNP1066" s="819"/>
      <c r="CNQ1066" s="819"/>
      <c r="CNR1066" s="819"/>
      <c r="CNS1066" s="819"/>
      <c r="CNT1066" s="819"/>
      <c r="CNU1066" s="819"/>
      <c r="CNV1066" s="819"/>
      <c r="CNW1066" s="819"/>
      <c r="CNX1066" s="819"/>
      <c r="CNY1066" s="819"/>
      <c r="CNZ1066" s="819"/>
      <c r="COA1066" s="819"/>
      <c r="COB1066" s="819"/>
      <c r="COC1066" s="819"/>
      <c r="COD1066" s="819"/>
      <c r="COE1066" s="819"/>
      <c r="COF1066" s="819"/>
      <c r="COG1066" s="819"/>
      <c r="COH1066" s="819"/>
      <c r="COI1066" s="819"/>
      <c r="COJ1066" s="819"/>
      <c r="COK1066" s="819"/>
      <c r="COL1066" s="819"/>
      <c r="COM1066" s="819"/>
      <c r="CON1066" s="819"/>
      <c r="COO1066" s="819"/>
      <c r="COP1066" s="819"/>
      <c r="COQ1066" s="819"/>
      <c r="COR1066" s="819"/>
      <c r="COS1066" s="819"/>
      <c r="COT1066" s="819"/>
      <c r="COU1066" s="819"/>
      <c r="COV1066" s="819"/>
      <c r="COW1066" s="819"/>
      <c r="COX1066" s="819"/>
      <c r="COY1066" s="819"/>
      <c r="COZ1066" s="819"/>
      <c r="CPA1066" s="819"/>
      <c r="CPB1066" s="819"/>
      <c r="CPC1066" s="819"/>
      <c r="CPD1066" s="819"/>
      <c r="CPE1066" s="819"/>
      <c r="CPF1066" s="819"/>
      <c r="CPG1066" s="819"/>
      <c r="CPH1066" s="819"/>
      <c r="CPI1066" s="819"/>
      <c r="CPJ1066" s="819"/>
      <c r="CPK1066" s="819"/>
      <c r="CPL1066" s="819"/>
      <c r="CPM1066" s="819"/>
      <c r="CPN1066" s="819"/>
      <c r="CPO1066" s="819"/>
      <c r="CPP1066" s="819"/>
      <c r="CPQ1066" s="819"/>
      <c r="CPR1066" s="819"/>
      <c r="CPS1066" s="819"/>
      <c r="CPT1066" s="819"/>
      <c r="CPU1066" s="819"/>
      <c r="CPV1066" s="819"/>
      <c r="CPW1066" s="819"/>
      <c r="CPX1066" s="819"/>
      <c r="CPY1066" s="819"/>
      <c r="CPZ1066" s="819"/>
      <c r="CQA1066" s="819"/>
      <c r="CQB1066" s="819"/>
      <c r="CQC1066" s="819"/>
      <c r="CQD1066" s="819"/>
      <c r="CQE1066" s="819"/>
      <c r="CQF1066" s="819"/>
      <c r="CQG1066" s="819"/>
      <c r="CQH1066" s="819"/>
      <c r="CQI1066" s="819"/>
      <c r="CQJ1066" s="819"/>
      <c r="CQK1066" s="819"/>
      <c r="CQL1066" s="819"/>
      <c r="CQM1066" s="819"/>
      <c r="CQN1066" s="819"/>
      <c r="CQO1066" s="819"/>
      <c r="CQP1066" s="819"/>
      <c r="CQQ1066" s="819"/>
      <c r="CQR1066" s="819"/>
      <c r="CQS1066" s="819"/>
      <c r="CQT1066" s="819"/>
      <c r="CQU1066" s="819"/>
      <c r="CQV1066" s="819"/>
      <c r="CQW1066" s="819"/>
      <c r="CQX1066" s="819"/>
      <c r="CQY1066" s="819"/>
      <c r="CQZ1066" s="819"/>
      <c r="CRA1066" s="819"/>
      <c r="CRB1066" s="819"/>
      <c r="CRC1066" s="819"/>
      <c r="CRD1066" s="819"/>
      <c r="CRE1066" s="819"/>
      <c r="CRF1066" s="819"/>
      <c r="CRG1066" s="819"/>
      <c r="CRH1066" s="819"/>
      <c r="CRI1066" s="819"/>
      <c r="CRJ1066" s="819"/>
      <c r="CRK1066" s="819"/>
      <c r="CRL1066" s="819"/>
      <c r="CRM1066" s="819"/>
      <c r="CRN1066" s="819"/>
      <c r="CRO1066" s="819"/>
      <c r="CRP1066" s="819"/>
      <c r="CRQ1066" s="819"/>
      <c r="CRR1066" s="819"/>
      <c r="CRS1066" s="819"/>
      <c r="CRT1066" s="819"/>
      <c r="CRU1066" s="819"/>
      <c r="CRV1066" s="819"/>
      <c r="CRW1066" s="819"/>
      <c r="CRX1066" s="819"/>
      <c r="CRY1066" s="819"/>
      <c r="CRZ1066" s="819"/>
      <c r="CSA1066" s="819"/>
      <c r="CSB1066" s="819"/>
      <c r="CSC1066" s="819"/>
      <c r="CSD1066" s="819"/>
      <c r="CSE1066" s="819"/>
      <c r="CSF1066" s="819"/>
      <c r="CSG1066" s="819"/>
      <c r="CSH1066" s="819"/>
      <c r="CSI1066" s="819"/>
      <c r="CSJ1066" s="819"/>
      <c r="CSK1066" s="819"/>
      <c r="CSL1066" s="819"/>
      <c r="CSM1066" s="819"/>
      <c r="CSN1066" s="819"/>
      <c r="CSO1066" s="819"/>
      <c r="CSP1066" s="819"/>
      <c r="CSQ1066" s="819"/>
      <c r="CSR1066" s="819"/>
      <c r="CSS1066" s="819"/>
      <c r="CST1066" s="819"/>
      <c r="CSU1066" s="819"/>
      <c r="CSV1066" s="819"/>
      <c r="CSW1066" s="819"/>
      <c r="CSX1066" s="819"/>
      <c r="CSY1066" s="819"/>
      <c r="CSZ1066" s="819"/>
      <c r="CTA1066" s="819"/>
      <c r="CTB1066" s="819"/>
      <c r="CTC1066" s="819"/>
      <c r="CTD1066" s="819"/>
      <c r="CTE1066" s="819"/>
      <c r="CTF1066" s="819"/>
      <c r="CTG1066" s="819"/>
      <c r="CTH1066" s="819"/>
      <c r="CTI1066" s="819"/>
      <c r="CTJ1066" s="819"/>
      <c r="CTK1066" s="819"/>
      <c r="CTL1066" s="819"/>
      <c r="CTM1066" s="819"/>
      <c r="CTN1066" s="819"/>
      <c r="CTO1066" s="819"/>
      <c r="CTP1066" s="819"/>
      <c r="CTQ1066" s="819"/>
      <c r="CTR1066" s="819"/>
      <c r="CTS1066" s="819"/>
      <c r="CTT1066" s="819"/>
      <c r="CTU1066" s="819"/>
      <c r="CTV1066" s="819"/>
      <c r="CTW1066" s="819"/>
      <c r="CTX1066" s="819"/>
      <c r="CTY1066" s="819"/>
      <c r="CTZ1066" s="819"/>
      <c r="CUA1066" s="819"/>
      <c r="CUB1066" s="819"/>
      <c r="CUC1066" s="819"/>
      <c r="CUD1066" s="819"/>
      <c r="CUE1066" s="819"/>
      <c r="CUF1066" s="819"/>
      <c r="CUG1066" s="819"/>
      <c r="CUH1066" s="819"/>
      <c r="CUI1066" s="819"/>
      <c r="CUJ1066" s="819"/>
      <c r="CUK1066" s="819"/>
      <c r="CUL1066" s="819"/>
      <c r="CUM1066" s="819"/>
      <c r="CUN1066" s="819"/>
      <c r="CUO1066" s="819"/>
      <c r="CUP1066" s="819"/>
      <c r="CUQ1066" s="819"/>
      <c r="CUR1066" s="819"/>
      <c r="CUS1066" s="819"/>
      <c r="CUT1066" s="819"/>
      <c r="CUU1066" s="819"/>
      <c r="CUV1066" s="819"/>
      <c r="CUW1066" s="819"/>
      <c r="CUX1066" s="819"/>
      <c r="CUY1066" s="819"/>
      <c r="CUZ1066" s="819"/>
      <c r="CVA1066" s="819"/>
      <c r="CVB1066" s="819"/>
      <c r="CVC1066" s="819"/>
      <c r="CVD1066" s="819"/>
      <c r="CVE1066" s="819"/>
      <c r="CVF1066" s="819"/>
      <c r="CVG1066" s="819"/>
      <c r="CVH1066" s="819"/>
      <c r="CVI1066" s="819"/>
      <c r="CVJ1066" s="819"/>
      <c r="CVK1066" s="819"/>
      <c r="CVL1066" s="819"/>
      <c r="CVM1066" s="819"/>
      <c r="CVN1066" s="819"/>
      <c r="CVO1066" s="819"/>
      <c r="CVP1066" s="819"/>
      <c r="CVQ1066" s="819"/>
      <c r="CVR1066" s="819"/>
      <c r="CVS1066" s="819"/>
      <c r="CVT1066" s="819"/>
      <c r="CVU1066" s="819"/>
      <c r="CVV1066" s="819"/>
      <c r="CVW1066" s="819"/>
      <c r="CVX1066" s="819"/>
      <c r="CVY1066" s="819"/>
      <c r="CVZ1066" s="819"/>
      <c r="CWA1066" s="819"/>
      <c r="CWB1066" s="819"/>
      <c r="CWC1066" s="819"/>
      <c r="CWD1066" s="819"/>
      <c r="CWE1066" s="819"/>
      <c r="CWF1066" s="819"/>
      <c r="CWG1066" s="819"/>
      <c r="CWH1066" s="819"/>
      <c r="CWI1066" s="819"/>
      <c r="CWJ1066" s="819"/>
      <c r="CWK1066" s="819"/>
      <c r="CWL1066" s="819"/>
      <c r="CWM1066" s="819"/>
      <c r="CWN1066" s="819"/>
      <c r="CWO1066" s="819"/>
      <c r="CWP1066" s="819"/>
      <c r="CWQ1066" s="819"/>
      <c r="CWR1066" s="819"/>
      <c r="CWS1066" s="819"/>
      <c r="CWT1066" s="819"/>
      <c r="CWU1066" s="819"/>
      <c r="CWV1066" s="819"/>
      <c r="CWW1066" s="819"/>
      <c r="CWX1066" s="819"/>
      <c r="CWY1066" s="819"/>
      <c r="CWZ1066" s="819"/>
      <c r="CXA1066" s="819"/>
      <c r="CXB1066" s="819"/>
      <c r="CXC1066" s="819"/>
      <c r="CXD1066" s="819"/>
      <c r="CXE1066" s="819"/>
      <c r="CXF1066" s="819"/>
      <c r="CXG1066" s="819"/>
      <c r="CXH1066" s="819"/>
      <c r="CXI1066" s="819"/>
      <c r="CXJ1066" s="819"/>
      <c r="CXK1066" s="819"/>
      <c r="CXL1066" s="819"/>
      <c r="CXM1066" s="819"/>
      <c r="CXN1066" s="819"/>
      <c r="CXO1066" s="819"/>
      <c r="CXP1066" s="819"/>
      <c r="CXQ1066" s="819"/>
      <c r="CXR1066" s="819"/>
      <c r="CXS1066" s="819"/>
      <c r="CXT1066" s="819"/>
      <c r="CXU1066" s="819"/>
      <c r="CXV1066" s="819"/>
      <c r="CXW1066" s="819"/>
      <c r="CXX1066" s="819"/>
      <c r="CXY1066" s="819"/>
      <c r="CXZ1066" s="819"/>
      <c r="CYA1066" s="819"/>
      <c r="CYB1066" s="819"/>
      <c r="CYC1066" s="819"/>
      <c r="CYD1066" s="819"/>
      <c r="CYE1066" s="819"/>
      <c r="CYF1066" s="819"/>
      <c r="CYG1066" s="819"/>
      <c r="CYH1066" s="819"/>
      <c r="CYI1066" s="819"/>
      <c r="CYJ1066" s="819"/>
      <c r="CYK1066" s="819"/>
      <c r="CYL1066" s="819"/>
      <c r="CYM1066" s="819"/>
      <c r="CYN1066" s="819"/>
      <c r="CYO1066" s="819"/>
      <c r="CYP1066" s="819"/>
      <c r="CYQ1066" s="819"/>
      <c r="CYR1066" s="819"/>
      <c r="CYS1066" s="819"/>
      <c r="CYT1066" s="819"/>
      <c r="CYU1066" s="819"/>
      <c r="CYV1066" s="819"/>
      <c r="CYW1066" s="819"/>
      <c r="CYX1066" s="819"/>
      <c r="CYY1066" s="819"/>
      <c r="CYZ1066" s="819"/>
      <c r="CZA1066" s="819"/>
      <c r="CZB1066" s="819"/>
      <c r="CZC1066" s="819"/>
      <c r="CZD1066" s="819"/>
      <c r="CZE1066" s="819"/>
      <c r="CZF1066" s="819"/>
      <c r="CZG1066" s="819"/>
      <c r="CZH1066" s="819"/>
      <c r="CZI1066" s="819"/>
      <c r="CZJ1066" s="819"/>
      <c r="CZK1066" s="819"/>
      <c r="CZL1066" s="819"/>
      <c r="CZM1066" s="819"/>
      <c r="CZN1066" s="819"/>
      <c r="CZO1066" s="819"/>
      <c r="CZP1066" s="819"/>
      <c r="CZQ1066" s="819"/>
      <c r="CZR1066" s="819"/>
      <c r="CZS1066" s="819"/>
      <c r="CZT1066" s="819"/>
      <c r="CZU1066" s="819"/>
      <c r="CZV1066" s="819"/>
      <c r="CZW1066" s="819"/>
      <c r="CZX1066" s="819"/>
      <c r="CZY1066" s="819"/>
      <c r="CZZ1066" s="819"/>
      <c r="DAA1066" s="819"/>
      <c r="DAB1066" s="819"/>
      <c r="DAC1066" s="819"/>
      <c r="DAD1066" s="819"/>
      <c r="DAE1066" s="819"/>
      <c r="DAF1066" s="819"/>
      <c r="DAG1066" s="819"/>
      <c r="DAH1066" s="819"/>
      <c r="DAI1066" s="819"/>
      <c r="DAJ1066" s="819"/>
      <c r="DAK1066" s="819"/>
      <c r="DAL1066" s="819"/>
      <c r="DAM1066" s="819"/>
      <c r="DAN1066" s="819"/>
      <c r="DAO1066" s="819"/>
      <c r="DAP1066" s="819"/>
      <c r="DAQ1066" s="819"/>
      <c r="DAR1066" s="819"/>
      <c r="DAS1066" s="819"/>
      <c r="DAT1066" s="819"/>
      <c r="DAU1066" s="819"/>
      <c r="DAV1066" s="819"/>
      <c r="DAW1066" s="819"/>
      <c r="DAX1066" s="819"/>
      <c r="DAY1066" s="819"/>
      <c r="DAZ1066" s="819"/>
      <c r="DBA1066" s="819"/>
      <c r="DBB1066" s="819"/>
      <c r="DBC1066" s="819"/>
      <c r="DBD1066" s="819"/>
      <c r="DBE1066" s="819"/>
      <c r="DBF1066" s="819"/>
      <c r="DBG1066" s="819"/>
      <c r="DBH1066" s="819"/>
      <c r="DBI1066" s="819"/>
      <c r="DBJ1066" s="819"/>
      <c r="DBK1066" s="819"/>
      <c r="DBL1066" s="819"/>
      <c r="DBM1066" s="819"/>
      <c r="DBN1066" s="819"/>
      <c r="DBO1066" s="819"/>
      <c r="DBP1066" s="819"/>
      <c r="DBQ1066" s="819"/>
      <c r="DBR1066" s="819"/>
      <c r="DBS1066" s="819"/>
      <c r="DBT1066" s="819"/>
      <c r="DBU1066" s="819"/>
      <c r="DBV1066" s="819"/>
      <c r="DBW1066" s="819"/>
      <c r="DBX1066" s="819"/>
      <c r="DBY1066" s="819"/>
      <c r="DBZ1066" s="819"/>
      <c r="DCA1066" s="819"/>
      <c r="DCB1066" s="819"/>
      <c r="DCC1066" s="819"/>
      <c r="DCD1066" s="819"/>
      <c r="DCE1066" s="819"/>
      <c r="DCF1066" s="819"/>
      <c r="DCG1066" s="819"/>
      <c r="DCH1066" s="819"/>
      <c r="DCI1066" s="819"/>
      <c r="DCJ1066" s="819"/>
      <c r="DCK1066" s="819"/>
      <c r="DCL1066" s="819"/>
      <c r="DCM1066" s="819"/>
      <c r="DCN1066" s="819"/>
      <c r="DCO1066" s="819"/>
      <c r="DCP1066" s="819"/>
      <c r="DCQ1066" s="819"/>
      <c r="DCR1066" s="819"/>
      <c r="DCS1066" s="819"/>
      <c r="DCT1066" s="819"/>
      <c r="DCU1066" s="819"/>
      <c r="DCV1066" s="819"/>
      <c r="DCW1066" s="819"/>
      <c r="DCX1066" s="819"/>
      <c r="DCY1066" s="819"/>
      <c r="DCZ1066" s="819"/>
      <c r="DDA1066" s="819"/>
      <c r="DDB1066" s="819"/>
      <c r="DDC1066" s="819"/>
      <c r="DDD1066" s="819"/>
      <c r="DDE1066" s="819"/>
      <c r="DDF1066" s="819"/>
      <c r="DDG1066" s="819"/>
      <c r="DDH1066" s="819"/>
      <c r="DDI1066" s="819"/>
      <c r="DDJ1066" s="819"/>
      <c r="DDK1066" s="819"/>
      <c r="DDL1066" s="819"/>
      <c r="DDM1066" s="819"/>
      <c r="DDN1066" s="819"/>
      <c r="DDO1066" s="819"/>
      <c r="DDP1066" s="819"/>
      <c r="DDQ1066" s="819"/>
      <c r="DDR1066" s="819"/>
      <c r="DDS1066" s="819"/>
      <c r="DDT1066" s="819"/>
      <c r="DDU1066" s="819"/>
      <c r="DDV1066" s="819"/>
      <c r="DDW1066" s="819"/>
      <c r="DDX1066" s="819"/>
      <c r="DDY1066" s="819"/>
      <c r="DDZ1066" s="819"/>
      <c r="DEA1066" s="819"/>
      <c r="DEB1066" s="819"/>
      <c r="DEC1066" s="819"/>
      <c r="DED1066" s="819"/>
      <c r="DEE1066" s="819"/>
      <c r="DEF1066" s="819"/>
      <c r="DEG1066" s="819"/>
      <c r="DEH1066" s="819"/>
      <c r="DEI1066" s="819"/>
      <c r="DEJ1066" s="819"/>
      <c r="DEK1066" s="819"/>
      <c r="DEL1066" s="819"/>
      <c r="DEM1066" s="819"/>
      <c r="DEN1066" s="819"/>
      <c r="DEO1066" s="819"/>
      <c r="DEP1066" s="819"/>
      <c r="DEQ1066" s="819"/>
      <c r="DER1066" s="819"/>
      <c r="DES1066" s="819"/>
      <c r="DET1066" s="819"/>
      <c r="DEU1066" s="819"/>
      <c r="DEV1066" s="819"/>
      <c r="DEW1066" s="819"/>
      <c r="DEX1066" s="819"/>
      <c r="DEY1066" s="819"/>
      <c r="DEZ1066" s="819"/>
      <c r="DFA1066" s="819"/>
      <c r="DFB1066" s="819"/>
      <c r="DFC1066" s="819"/>
      <c r="DFD1066" s="819"/>
      <c r="DFE1066" s="819"/>
      <c r="DFF1066" s="819"/>
      <c r="DFG1066" s="819"/>
      <c r="DFH1066" s="819"/>
      <c r="DFI1066" s="819"/>
      <c r="DFJ1066" s="819"/>
      <c r="DFK1066" s="819"/>
      <c r="DFL1066" s="819"/>
      <c r="DFM1066" s="819"/>
      <c r="DFN1066" s="819"/>
      <c r="DFO1066" s="819"/>
      <c r="DFP1066" s="819"/>
      <c r="DFQ1066" s="819"/>
      <c r="DFR1066" s="819"/>
      <c r="DFS1066" s="819"/>
      <c r="DFT1066" s="819"/>
      <c r="DFU1066" s="819"/>
      <c r="DFV1066" s="819"/>
      <c r="DFW1066" s="819"/>
      <c r="DFX1066" s="819"/>
      <c r="DFY1066" s="819"/>
      <c r="DFZ1066" s="819"/>
      <c r="DGA1066" s="819"/>
      <c r="DGB1066" s="819"/>
      <c r="DGC1066" s="819"/>
      <c r="DGD1066" s="819"/>
      <c r="DGE1066" s="819"/>
      <c r="DGF1066" s="819"/>
      <c r="DGG1066" s="819"/>
      <c r="DGH1066" s="819"/>
      <c r="DGI1066" s="819"/>
      <c r="DGJ1066" s="819"/>
      <c r="DGK1066" s="819"/>
      <c r="DGL1066" s="819"/>
      <c r="DGM1066" s="819"/>
      <c r="DGN1066" s="819"/>
      <c r="DGO1066" s="819"/>
      <c r="DGP1066" s="819"/>
      <c r="DGQ1066" s="819"/>
      <c r="DGR1066" s="819"/>
      <c r="DGS1066" s="819"/>
      <c r="DGT1066" s="819"/>
      <c r="DGU1066" s="819"/>
      <c r="DGV1066" s="819"/>
      <c r="DGW1066" s="819"/>
      <c r="DGX1066" s="819"/>
      <c r="DGY1066" s="819"/>
      <c r="DGZ1066" s="819"/>
      <c r="DHA1066" s="819"/>
      <c r="DHB1066" s="819"/>
      <c r="DHC1066" s="819"/>
      <c r="DHD1066" s="819"/>
      <c r="DHE1066" s="819"/>
      <c r="DHF1066" s="819"/>
      <c r="DHG1066" s="819"/>
      <c r="DHH1066" s="819"/>
      <c r="DHI1066" s="819"/>
      <c r="DHJ1066" s="819"/>
      <c r="DHK1066" s="819"/>
      <c r="DHL1066" s="819"/>
      <c r="DHM1066" s="819"/>
      <c r="DHN1066" s="819"/>
      <c r="DHO1066" s="819"/>
      <c r="DHP1066" s="819"/>
      <c r="DHQ1066" s="819"/>
      <c r="DHR1066" s="819"/>
      <c r="DHS1066" s="819"/>
      <c r="DHT1066" s="819"/>
      <c r="DHU1066" s="819"/>
      <c r="DHV1066" s="819"/>
      <c r="DHW1066" s="819"/>
      <c r="DHX1066" s="819"/>
      <c r="DHY1066" s="819"/>
      <c r="DHZ1066" s="819"/>
      <c r="DIA1066" s="819"/>
      <c r="DIB1066" s="819"/>
      <c r="DIC1066" s="819"/>
      <c r="DID1066" s="819"/>
      <c r="DIE1066" s="819"/>
      <c r="DIF1066" s="819"/>
      <c r="DIG1066" s="819"/>
      <c r="DIH1066" s="819"/>
      <c r="DII1066" s="819"/>
      <c r="DIJ1066" s="819"/>
      <c r="DIK1066" s="819"/>
      <c r="DIL1066" s="819"/>
      <c r="DIM1066" s="819"/>
      <c r="DIN1066" s="819"/>
      <c r="DIO1066" s="819"/>
      <c r="DIP1066" s="819"/>
      <c r="DIQ1066" s="819"/>
      <c r="DIR1066" s="819"/>
      <c r="DIS1066" s="819"/>
      <c r="DIT1066" s="819"/>
      <c r="DIU1066" s="819"/>
      <c r="DIV1066" s="819"/>
      <c r="DIW1066" s="819"/>
      <c r="DIX1066" s="819"/>
      <c r="DIY1066" s="819"/>
      <c r="DIZ1066" s="819"/>
      <c r="DJA1066" s="819"/>
      <c r="DJB1066" s="819"/>
      <c r="DJC1066" s="819"/>
      <c r="DJD1066" s="819"/>
      <c r="DJE1066" s="819"/>
      <c r="DJF1066" s="819"/>
      <c r="DJG1066" s="819"/>
      <c r="DJH1066" s="819"/>
      <c r="DJI1066" s="819"/>
      <c r="DJJ1066" s="819"/>
      <c r="DJK1066" s="819"/>
      <c r="DJL1066" s="819"/>
      <c r="DJM1066" s="819"/>
      <c r="DJN1066" s="819"/>
      <c r="DJO1066" s="819"/>
      <c r="DJP1066" s="819"/>
      <c r="DJQ1066" s="819"/>
      <c r="DJR1066" s="819"/>
      <c r="DJS1066" s="819"/>
      <c r="DJT1066" s="819"/>
      <c r="DJU1066" s="819"/>
      <c r="DJV1066" s="819"/>
      <c r="DJW1066" s="819"/>
      <c r="DJX1066" s="819"/>
      <c r="DJY1066" s="819"/>
      <c r="DJZ1066" s="819"/>
      <c r="DKA1066" s="819"/>
      <c r="DKB1066" s="819"/>
      <c r="DKC1066" s="819"/>
      <c r="DKD1066" s="819"/>
      <c r="DKE1066" s="819"/>
      <c r="DKF1066" s="819"/>
      <c r="DKG1066" s="819"/>
      <c r="DKH1066" s="819"/>
      <c r="DKI1066" s="819"/>
      <c r="DKJ1066" s="819"/>
      <c r="DKK1066" s="819"/>
      <c r="DKL1066" s="819"/>
      <c r="DKM1066" s="819"/>
      <c r="DKN1066" s="819"/>
      <c r="DKO1066" s="819"/>
      <c r="DKP1066" s="819"/>
      <c r="DKQ1066" s="819"/>
      <c r="DKR1066" s="819"/>
      <c r="DKS1066" s="819"/>
      <c r="DKT1066" s="819"/>
      <c r="DKU1066" s="819"/>
      <c r="DKV1066" s="819"/>
      <c r="DKW1066" s="819"/>
      <c r="DKX1066" s="819"/>
      <c r="DKY1066" s="819"/>
      <c r="DKZ1066" s="819"/>
      <c r="DLA1066" s="819"/>
      <c r="DLB1066" s="819"/>
      <c r="DLC1066" s="819"/>
      <c r="DLD1066" s="819"/>
      <c r="DLE1066" s="819"/>
      <c r="DLF1066" s="819"/>
      <c r="DLG1066" s="819"/>
      <c r="DLH1066" s="819"/>
      <c r="DLI1066" s="819"/>
      <c r="DLJ1066" s="819"/>
      <c r="DLK1066" s="819"/>
      <c r="DLL1066" s="819"/>
      <c r="DLM1066" s="819"/>
      <c r="DLN1066" s="819"/>
      <c r="DLO1066" s="819"/>
      <c r="DLP1066" s="819"/>
      <c r="DLQ1066" s="819"/>
      <c r="DLR1066" s="819"/>
      <c r="DLS1066" s="819"/>
      <c r="DLT1066" s="819"/>
      <c r="DLU1066" s="819"/>
      <c r="DLV1066" s="819"/>
      <c r="DLW1066" s="819"/>
      <c r="DLX1066" s="819"/>
      <c r="DLY1066" s="819"/>
      <c r="DLZ1066" s="819"/>
      <c r="DMA1066" s="819"/>
      <c r="DMB1066" s="819"/>
      <c r="DMC1066" s="819"/>
      <c r="DMD1066" s="819"/>
      <c r="DME1066" s="819"/>
      <c r="DMF1066" s="819"/>
      <c r="DMG1066" s="819"/>
      <c r="DMH1066" s="819"/>
      <c r="DMI1066" s="819"/>
      <c r="DMJ1066" s="819"/>
      <c r="DMK1066" s="819"/>
      <c r="DML1066" s="819"/>
      <c r="DMM1066" s="819"/>
      <c r="DMN1066" s="819"/>
      <c r="DMO1066" s="819"/>
      <c r="DMP1066" s="819"/>
      <c r="DMQ1066" s="819"/>
      <c r="DMR1066" s="819"/>
      <c r="DMS1066" s="819"/>
      <c r="DMT1066" s="819"/>
      <c r="DMU1066" s="819"/>
      <c r="DMV1066" s="819"/>
      <c r="DMW1066" s="819"/>
      <c r="DMX1066" s="819"/>
      <c r="DMY1066" s="819"/>
      <c r="DMZ1066" s="819"/>
      <c r="DNA1066" s="819"/>
      <c r="DNB1066" s="819"/>
      <c r="DNC1066" s="819"/>
      <c r="DND1066" s="819"/>
      <c r="DNE1066" s="819"/>
      <c r="DNF1066" s="819"/>
      <c r="DNG1066" s="819"/>
      <c r="DNH1066" s="819"/>
      <c r="DNI1066" s="819"/>
      <c r="DNJ1066" s="819"/>
      <c r="DNK1066" s="819"/>
      <c r="DNL1066" s="819"/>
      <c r="DNM1066" s="819"/>
      <c r="DNN1066" s="819"/>
      <c r="DNO1066" s="819"/>
      <c r="DNP1066" s="819"/>
      <c r="DNQ1066" s="819"/>
      <c r="DNR1066" s="819"/>
      <c r="DNS1066" s="819"/>
      <c r="DNT1066" s="819"/>
      <c r="DNU1066" s="819"/>
      <c r="DNV1066" s="819"/>
      <c r="DNW1066" s="819"/>
      <c r="DNX1066" s="819"/>
      <c r="DNY1066" s="819"/>
      <c r="DNZ1066" s="819"/>
      <c r="DOA1066" s="819"/>
      <c r="DOB1066" s="819"/>
      <c r="DOC1066" s="819"/>
      <c r="DOD1066" s="819"/>
      <c r="DOE1066" s="819"/>
      <c r="DOF1066" s="819"/>
      <c r="DOG1066" s="819"/>
      <c r="DOH1066" s="819"/>
      <c r="DOI1066" s="819"/>
      <c r="DOJ1066" s="819"/>
      <c r="DOK1066" s="819"/>
      <c r="DOL1066" s="819"/>
      <c r="DOM1066" s="819"/>
      <c r="DON1066" s="819"/>
      <c r="DOO1066" s="819"/>
      <c r="DOP1066" s="819"/>
      <c r="DOQ1066" s="819"/>
      <c r="DOR1066" s="819"/>
      <c r="DOS1066" s="819"/>
      <c r="DOT1066" s="819"/>
      <c r="DOU1066" s="819"/>
      <c r="DOV1066" s="819"/>
      <c r="DOW1066" s="819"/>
      <c r="DOX1066" s="819"/>
      <c r="DOY1066" s="819"/>
      <c r="DOZ1066" s="819"/>
      <c r="DPA1066" s="819"/>
      <c r="DPB1066" s="819"/>
      <c r="DPC1066" s="819"/>
      <c r="DPD1066" s="819"/>
      <c r="DPE1066" s="819"/>
      <c r="DPF1066" s="819"/>
      <c r="DPG1066" s="819"/>
      <c r="DPH1066" s="819"/>
      <c r="DPI1066" s="819"/>
      <c r="DPJ1066" s="819"/>
      <c r="DPK1066" s="819"/>
      <c r="DPL1066" s="819"/>
      <c r="DPM1066" s="819"/>
      <c r="DPN1066" s="819"/>
      <c r="DPO1066" s="819"/>
      <c r="DPP1066" s="819"/>
      <c r="DPQ1066" s="819"/>
      <c r="DPR1066" s="819"/>
      <c r="DPS1066" s="819"/>
      <c r="DPT1066" s="819"/>
      <c r="DPU1066" s="819"/>
      <c r="DPV1066" s="819"/>
      <c r="DPW1066" s="819"/>
      <c r="DPX1066" s="819"/>
      <c r="DPY1066" s="819"/>
      <c r="DPZ1066" s="819"/>
      <c r="DQA1066" s="819"/>
      <c r="DQB1066" s="819"/>
      <c r="DQC1066" s="819"/>
      <c r="DQD1066" s="819"/>
      <c r="DQE1066" s="819"/>
      <c r="DQF1066" s="819"/>
      <c r="DQG1066" s="819"/>
      <c r="DQH1066" s="819"/>
      <c r="DQI1066" s="819"/>
      <c r="DQJ1066" s="819"/>
      <c r="DQK1066" s="819"/>
      <c r="DQL1066" s="819"/>
      <c r="DQM1066" s="819"/>
      <c r="DQN1066" s="819"/>
      <c r="DQO1066" s="819"/>
      <c r="DQP1066" s="819"/>
      <c r="DQQ1066" s="819"/>
      <c r="DQR1066" s="819"/>
      <c r="DQS1066" s="819"/>
      <c r="DQT1066" s="819"/>
      <c r="DQU1066" s="819"/>
      <c r="DQV1066" s="819"/>
      <c r="DQW1066" s="819"/>
      <c r="DQX1066" s="819"/>
      <c r="DQY1066" s="819"/>
      <c r="DQZ1066" s="819"/>
      <c r="DRA1066" s="819"/>
      <c r="DRB1066" s="819"/>
      <c r="DRC1066" s="819"/>
      <c r="DRD1066" s="819"/>
      <c r="DRE1066" s="819"/>
      <c r="DRF1066" s="819"/>
      <c r="DRG1066" s="819"/>
      <c r="DRH1066" s="819"/>
      <c r="DRI1066" s="819"/>
      <c r="DRJ1066" s="819"/>
      <c r="DRK1066" s="819"/>
      <c r="DRL1066" s="819"/>
      <c r="DRM1066" s="819"/>
      <c r="DRN1066" s="819"/>
      <c r="DRO1066" s="819"/>
      <c r="DRP1066" s="819"/>
      <c r="DRQ1066" s="819"/>
      <c r="DRR1066" s="819"/>
      <c r="DRS1066" s="819"/>
      <c r="DRT1066" s="819"/>
      <c r="DRU1066" s="819"/>
      <c r="DRV1066" s="819"/>
      <c r="DRW1066" s="819"/>
      <c r="DRX1066" s="819"/>
      <c r="DRY1066" s="819"/>
      <c r="DRZ1066" s="819"/>
      <c r="DSA1066" s="819"/>
      <c r="DSB1066" s="819"/>
      <c r="DSC1066" s="819"/>
      <c r="DSD1066" s="819"/>
      <c r="DSE1066" s="819"/>
      <c r="DSF1066" s="819"/>
      <c r="DSG1066" s="819"/>
      <c r="DSH1066" s="819"/>
      <c r="DSI1066" s="819"/>
      <c r="DSJ1066" s="819"/>
      <c r="DSK1066" s="819"/>
      <c r="DSL1066" s="819"/>
      <c r="DSM1066" s="819"/>
      <c r="DSN1066" s="819"/>
      <c r="DSO1066" s="819"/>
      <c r="DSP1066" s="819"/>
      <c r="DSQ1066" s="819"/>
      <c r="DSR1066" s="819"/>
      <c r="DSS1066" s="819"/>
      <c r="DST1066" s="819"/>
      <c r="DSU1066" s="819"/>
      <c r="DSV1066" s="819"/>
      <c r="DSW1066" s="819"/>
      <c r="DSX1066" s="819"/>
      <c r="DSY1066" s="819"/>
      <c r="DSZ1066" s="819"/>
      <c r="DTA1066" s="819"/>
      <c r="DTB1066" s="819"/>
      <c r="DTC1066" s="819"/>
      <c r="DTD1066" s="819"/>
      <c r="DTE1066" s="819"/>
      <c r="DTF1066" s="819"/>
      <c r="DTG1066" s="819"/>
      <c r="DTH1066" s="819"/>
      <c r="DTI1066" s="819"/>
      <c r="DTJ1066" s="819"/>
      <c r="DTK1066" s="819"/>
      <c r="DTL1066" s="819"/>
      <c r="DTM1066" s="819"/>
      <c r="DTN1066" s="819"/>
      <c r="DTO1066" s="819"/>
      <c r="DTP1066" s="819"/>
      <c r="DTQ1066" s="819"/>
      <c r="DTR1066" s="819"/>
      <c r="DTS1066" s="819"/>
      <c r="DTT1066" s="819"/>
      <c r="DTU1066" s="819"/>
      <c r="DTV1066" s="819"/>
      <c r="DTW1066" s="819"/>
      <c r="DTX1066" s="819"/>
      <c r="DTY1066" s="819"/>
      <c r="DTZ1066" s="819"/>
      <c r="DUA1066" s="819"/>
      <c r="DUB1066" s="819"/>
      <c r="DUC1066" s="819"/>
      <c r="DUD1066" s="819"/>
      <c r="DUE1066" s="819"/>
      <c r="DUF1066" s="819"/>
      <c r="DUG1066" s="819"/>
      <c r="DUH1066" s="819"/>
      <c r="DUI1066" s="819"/>
      <c r="DUJ1066" s="819"/>
      <c r="DUK1066" s="819"/>
      <c r="DUL1066" s="819"/>
      <c r="DUM1066" s="819"/>
      <c r="DUN1066" s="819"/>
      <c r="DUO1066" s="819"/>
      <c r="DUP1066" s="819"/>
      <c r="DUQ1066" s="819"/>
      <c r="DUR1066" s="819"/>
      <c r="DUS1066" s="819"/>
      <c r="DUT1066" s="819"/>
      <c r="DUU1066" s="819"/>
      <c r="DUV1066" s="819"/>
      <c r="DUW1066" s="819"/>
      <c r="DUX1066" s="819"/>
      <c r="DUY1066" s="819"/>
      <c r="DUZ1066" s="819"/>
      <c r="DVA1066" s="819"/>
      <c r="DVB1066" s="819"/>
      <c r="DVC1066" s="819"/>
      <c r="DVD1066" s="819"/>
      <c r="DVE1066" s="819"/>
      <c r="DVF1066" s="819"/>
      <c r="DVG1066" s="819"/>
      <c r="DVH1066" s="819"/>
      <c r="DVI1066" s="819"/>
      <c r="DVJ1066" s="819"/>
      <c r="DVK1066" s="819"/>
      <c r="DVL1066" s="819"/>
      <c r="DVM1066" s="819"/>
      <c r="DVN1066" s="819"/>
      <c r="DVO1066" s="819"/>
      <c r="DVP1066" s="819"/>
      <c r="DVQ1066" s="819"/>
      <c r="DVR1066" s="819"/>
      <c r="DVS1066" s="819"/>
      <c r="DVT1066" s="819"/>
      <c r="DVU1066" s="819"/>
      <c r="DVV1066" s="819"/>
      <c r="DVW1066" s="819"/>
      <c r="DVX1066" s="819"/>
      <c r="DVY1066" s="819"/>
      <c r="DVZ1066" s="819"/>
      <c r="DWA1066" s="819"/>
      <c r="DWB1066" s="819"/>
      <c r="DWC1066" s="819"/>
      <c r="DWD1066" s="819"/>
      <c r="DWE1066" s="819"/>
      <c r="DWF1066" s="819"/>
      <c r="DWG1066" s="819"/>
      <c r="DWH1066" s="819"/>
      <c r="DWI1066" s="819"/>
      <c r="DWJ1066" s="819"/>
      <c r="DWK1066" s="819"/>
      <c r="DWL1066" s="819"/>
      <c r="DWM1066" s="819"/>
      <c r="DWN1066" s="819"/>
      <c r="DWO1066" s="819"/>
      <c r="DWP1066" s="819"/>
      <c r="DWQ1066" s="819"/>
      <c r="DWR1066" s="819"/>
      <c r="DWS1066" s="819"/>
      <c r="DWT1066" s="819"/>
      <c r="DWU1066" s="819"/>
      <c r="DWV1066" s="819"/>
      <c r="DWW1066" s="819"/>
      <c r="DWX1066" s="819"/>
      <c r="DWY1066" s="819"/>
      <c r="DWZ1066" s="819"/>
      <c r="DXA1066" s="819"/>
      <c r="DXB1066" s="819"/>
      <c r="DXC1066" s="819"/>
      <c r="DXD1066" s="819"/>
      <c r="DXE1066" s="819"/>
      <c r="DXF1066" s="819"/>
      <c r="DXG1066" s="819"/>
      <c r="DXH1066" s="819"/>
      <c r="DXI1066" s="819"/>
      <c r="DXJ1066" s="819"/>
      <c r="DXK1066" s="819"/>
      <c r="DXL1066" s="819"/>
      <c r="DXM1066" s="819"/>
      <c r="DXN1066" s="819"/>
      <c r="DXO1066" s="819"/>
      <c r="DXP1066" s="819"/>
      <c r="DXQ1066" s="819"/>
      <c r="DXR1066" s="819"/>
      <c r="DXS1066" s="819"/>
      <c r="DXT1066" s="819"/>
      <c r="DXU1066" s="819"/>
      <c r="DXV1066" s="819"/>
      <c r="DXW1066" s="819"/>
      <c r="DXX1066" s="819"/>
      <c r="DXY1066" s="819"/>
      <c r="DXZ1066" s="819"/>
      <c r="DYA1066" s="819"/>
      <c r="DYB1066" s="819"/>
      <c r="DYC1066" s="819"/>
      <c r="DYD1066" s="819"/>
      <c r="DYE1066" s="819"/>
      <c r="DYF1066" s="819"/>
      <c r="DYG1066" s="819"/>
      <c r="DYH1066" s="819"/>
      <c r="DYI1066" s="819"/>
      <c r="DYJ1066" s="819"/>
      <c r="DYK1066" s="819"/>
      <c r="DYL1066" s="819"/>
      <c r="DYM1066" s="819"/>
      <c r="DYN1066" s="819"/>
      <c r="DYO1066" s="819"/>
      <c r="DYP1066" s="819"/>
      <c r="DYQ1066" s="819"/>
      <c r="DYR1066" s="819"/>
      <c r="DYS1066" s="819"/>
      <c r="DYT1066" s="819"/>
      <c r="DYU1066" s="819"/>
      <c r="DYV1066" s="819"/>
      <c r="DYW1066" s="819"/>
      <c r="DYX1066" s="819"/>
      <c r="DYY1066" s="819"/>
      <c r="DYZ1066" s="819"/>
      <c r="DZA1066" s="819"/>
      <c r="DZB1066" s="819"/>
      <c r="DZC1066" s="819"/>
      <c r="DZD1066" s="819"/>
      <c r="DZE1066" s="819"/>
      <c r="DZF1066" s="819"/>
      <c r="DZG1066" s="819"/>
      <c r="DZH1066" s="819"/>
      <c r="DZI1066" s="819"/>
      <c r="DZJ1066" s="819"/>
      <c r="DZK1066" s="819"/>
      <c r="DZL1066" s="819"/>
      <c r="DZM1066" s="819"/>
      <c r="DZN1066" s="819"/>
      <c r="DZO1066" s="819"/>
      <c r="DZP1066" s="819"/>
      <c r="DZQ1066" s="819"/>
      <c r="DZR1066" s="819"/>
      <c r="DZS1066" s="819"/>
      <c r="DZT1066" s="819"/>
      <c r="DZU1066" s="819"/>
      <c r="DZV1066" s="819"/>
      <c r="DZW1066" s="819"/>
      <c r="DZX1066" s="819"/>
      <c r="DZY1066" s="819"/>
      <c r="DZZ1066" s="819"/>
      <c r="EAA1066" s="819"/>
      <c r="EAB1066" s="819"/>
      <c r="EAC1066" s="819"/>
      <c r="EAD1066" s="819"/>
      <c r="EAE1066" s="819"/>
      <c r="EAF1066" s="819"/>
      <c r="EAG1066" s="819"/>
      <c r="EAH1066" s="819"/>
      <c r="EAI1066" s="819"/>
      <c r="EAJ1066" s="819"/>
      <c r="EAK1066" s="819"/>
      <c r="EAL1066" s="819"/>
      <c r="EAM1066" s="819"/>
      <c r="EAN1066" s="819"/>
      <c r="EAO1066" s="819"/>
      <c r="EAP1066" s="819"/>
      <c r="EAQ1066" s="819"/>
      <c r="EAR1066" s="819"/>
      <c r="EAS1066" s="819"/>
      <c r="EAT1066" s="819"/>
      <c r="EAU1066" s="819"/>
      <c r="EAV1066" s="819"/>
      <c r="EAW1066" s="819"/>
      <c r="EAX1066" s="819"/>
      <c r="EAY1066" s="819"/>
      <c r="EAZ1066" s="819"/>
      <c r="EBA1066" s="819"/>
      <c r="EBB1066" s="819"/>
      <c r="EBC1066" s="819"/>
      <c r="EBD1066" s="819"/>
      <c r="EBE1066" s="819"/>
      <c r="EBF1066" s="819"/>
      <c r="EBG1066" s="819"/>
      <c r="EBH1066" s="819"/>
      <c r="EBI1066" s="819"/>
      <c r="EBJ1066" s="819"/>
      <c r="EBK1066" s="819"/>
      <c r="EBL1066" s="819"/>
      <c r="EBM1066" s="819"/>
      <c r="EBN1066" s="819"/>
      <c r="EBO1066" s="819"/>
      <c r="EBP1066" s="819"/>
      <c r="EBQ1066" s="819"/>
      <c r="EBR1066" s="819"/>
      <c r="EBS1066" s="819"/>
      <c r="EBT1066" s="819"/>
      <c r="EBU1066" s="819"/>
      <c r="EBV1066" s="819"/>
      <c r="EBW1066" s="819"/>
      <c r="EBX1066" s="819"/>
      <c r="EBY1066" s="819"/>
      <c r="EBZ1066" s="819"/>
      <c r="ECA1066" s="819"/>
      <c r="ECB1066" s="819"/>
      <c r="ECC1066" s="819"/>
      <c r="ECD1066" s="819"/>
      <c r="ECE1066" s="819"/>
      <c r="ECF1066" s="819"/>
      <c r="ECG1066" s="819"/>
      <c r="ECH1066" s="819"/>
      <c r="ECI1066" s="819"/>
      <c r="ECJ1066" s="819"/>
      <c r="ECK1066" s="819"/>
      <c r="ECL1066" s="819"/>
      <c r="ECM1066" s="819"/>
      <c r="ECN1066" s="819"/>
      <c r="ECO1066" s="819"/>
      <c r="ECP1066" s="819"/>
      <c r="ECQ1066" s="819"/>
      <c r="ECR1066" s="819"/>
      <c r="ECS1066" s="819"/>
      <c r="ECT1066" s="819"/>
      <c r="ECU1066" s="819"/>
      <c r="ECV1066" s="819"/>
      <c r="ECW1066" s="819"/>
      <c r="ECX1066" s="819"/>
      <c r="ECY1066" s="819"/>
      <c r="ECZ1066" s="819"/>
      <c r="EDA1066" s="819"/>
      <c r="EDB1066" s="819"/>
      <c r="EDC1066" s="819"/>
      <c r="EDD1066" s="819"/>
      <c r="EDE1066" s="819"/>
      <c r="EDF1066" s="819"/>
      <c r="EDG1066" s="819"/>
      <c r="EDH1066" s="819"/>
      <c r="EDI1066" s="819"/>
      <c r="EDJ1066" s="819"/>
      <c r="EDK1066" s="819"/>
      <c r="EDL1066" s="819"/>
      <c r="EDM1066" s="819"/>
      <c r="EDN1066" s="819"/>
      <c r="EDO1066" s="819"/>
      <c r="EDP1066" s="819"/>
      <c r="EDQ1066" s="819"/>
      <c r="EDR1066" s="819"/>
      <c r="EDS1066" s="819"/>
      <c r="EDT1066" s="819"/>
      <c r="EDU1066" s="819"/>
      <c r="EDV1066" s="819"/>
      <c r="EDW1066" s="819"/>
      <c r="EDX1066" s="819"/>
      <c r="EDY1066" s="819"/>
      <c r="EDZ1066" s="819"/>
      <c r="EEA1066" s="819"/>
      <c r="EEB1066" s="819"/>
      <c r="EEC1066" s="819"/>
      <c r="EED1066" s="819"/>
      <c r="EEE1066" s="819"/>
      <c r="EEF1066" s="819"/>
      <c r="EEG1066" s="819"/>
      <c r="EEH1066" s="819"/>
      <c r="EEI1066" s="819"/>
      <c r="EEJ1066" s="819"/>
      <c r="EEK1066" s="819"/>
      <c r="EEL1066" s="819"/>
      <c r="EEM1066" s="819"/>
      <c r="EEN1066" s="819"/>
      <c r="EEO1066" s="819"/>
      <c r="EEP1066" s="819"/>
      <c r="EEQ1066" s="819"/>
      <c r="EER1066" s="819"/>
      <c r="EES1066" s="819"/>
      <c r="EET1066" s="819"/>
      <c r="EEU1066" s="819"/>
      <c r="EEV1066" s="819"/>
      <c r="EEW1066" s="819"/>
      <c r="EEX1066" s="819"/>
      <c r="EEY1066" s="819"/>
      <c r="EEZ1066" s="819"/>
      <c r="EFA1066" s="819"/>
      <c r="EFB1066" s="819"/>
      <c r="EFC1066" s="819"/>
      <c r="EFD1066" s="819"/>
      <c r="EFE1066" s="819"/>
      <c r="EFF1066" s="819"/>
      <c r="EFG1066" s="819"/>
      <c r="EFH1066" s="819"/>
      <c r="EFI1066" s="819"/>
      <c r="EFJ1066" s="819"/>
      <c r="EFK1066" s="819"/>
      <c r="EFL1066" s="819"/>
      <c r="EFM1066" s="819"/>
      <c r="EFN1066" s="819"/>
      <c r="EFO1066" s="819"/>
      <c r="EFP1066" s="819"/>
      <c r="EFQ1066" s="819"/>
      <c r="EFR1066" s="819"/>
      <c r="EFS1066" s="819"/>
      <c r="EFT1066" s="819"/>
      <c r="EFU1066" s="819"/>
      <c r="EFV1066" s="819"/>
      <c r="EFW1066" s="819"/>
      <c r="EFX1066" s="819"/>
      <c r="EFY1066" s="819"/>
      <c r="EFZ1066" s="819"/>
      <c r="EGA1066" s="819"/>
      <c r="EGB1066" s="819"/>
      <c r="EGC1066" s="819"/>
      <c r="EGD1066" s="819"/>
      <c r="EGE1066" s="819"/>
      <c r="EGF1066" s="819"/>
      <c r="EGG1066" s="819"/>
      <c r="EGH1066" s="819"/>
      <c r="EGI1066" s="819"/>
      <c r="EGJ1066" s="819"/>
      <c r="EGK1066" s="819"/>
      <c r="EGL1066" s="819"/>
      <c r="EGM1066" s="819"/>
      <c r="EGN1066" s="819"/>
      <c r="EGO1066" s="819"/>
      <c r="EGP1066" s="819"/>
      <c r="EGQ1066" s="819"/>
      <c r="EGR1066" s="819"/>
      <c r="EGS1066" s="819"/>
      <c r="EGT1066" s="819"/>
      <c r="EGU1066" s="819"/>
      <c r="EGV1066" s="819"/>
      <c r="EGW1066" s="819"/>
      <c r="EGX1066" s="819"/>
      <c r="EGY1066" s="819"/>
      <c r="EGZ1066" s="819"/>
      <c r="EHA1066" s="819"/>
      <c r="EHB1066" s="819"/>
      <c r="EHC1066" s="819"/>
      <c r="EHD1066" s="819"/>
      <c r="EHE1066" s="819"/>
      <c r="EHF1066" s="819"/>
      <c r="EHG1066" s="819"/>
      <c r="EHH1066" s="819"/>
      <c r="EHI1066" s="819"/>
      <c r="EHJ1066" s="819"/>
      <c r="EHK1066" s="819"/>
      <c r="EHL1066" s="819"/>
      <c r="EHM1066" s="819"/>
      <c r="EHN1066" s="819"/>
      <c r="EHO1066" s="819"/>
      <c r="EHP1066" s="819"/>
      <c r="EHQ1066" s="819"/>
      <c r="EHR1066" s="819"/>
      <c r="EHS1066" s="819"/>
      <c r="EHT1066" s="819"/>
      <c r="EHU1066" s="819"/>
      <c r="EHV1066" s="819"/>
      <c r="EHW1066" s="819"/>
      <c r="EHX1066" s="819"/>
      <c r="EHY1066" s="819"/>
      <c r="EHZ1066" s="819"/>
      <c r="EIA1066" s="819"/>
      <c r="EIB1066" s="819"/>
      <c r="EIC1066" s="819"/>
      <c r="EID1066" s="819"/>
      <c r="EIE1066" s="819"/>
      <c r="EIF1066" s="819"/>
      <c r="EIG1066" s="819"/>
      <c r="EIH1066" s="819"/>
      <c r="EII1066" s="819"/>
      <c r="EIJ1066" s="819"/>
      <c r="EIK1066" s="819"/>
      <c r="EIL1066" s="819"/>
      <c r="EIM1066" s="819"/>
      <c r="EIN1066" s="819"/>
      <c r="EIO1066" s="819"/>
      <c r="EIP1066" s="819"/>
      <c r="EIQ1066" s="819"/>
      <c r="EIR1066" s="819"/>
      <c r="EIS1066" s="819"/>
      <c r="EIT1066" s="819"/>
      <c r="EIU1066" s="819"/>
      <c r="EIV1066" s="819"/>
      <c r="EIW1066" s="819"/>
      <c r="EIX1066" s="819"/>
      <c r="EIY1066" s="819"/>
      <c r="EIZ1066" s="819"/>
      <c r="EJA1066" s="819"/>
      <c r="EJB1066" s="819"/>
      <c r="EJC1066" s="819"/>
      <c r="EJD1066" s="819"/>
      <c r="EJE1066" s="819"/>
      <c r="EJF1066" s="819"/>
      <c r="EJG1066" s="819"/>
      <c r="EJH1066" s="819"/>
      <c r="EJI1066" s="819"/>
      <c r="EJJ1066" s="819"/>
      <c r="EJK1066" s="819"/>
      <c r="EJL1066" s="819"/>
      <c r="EJM1066" s="819"/>
      <c r="EJN1066" s="819"/>
      <c r="EJO1066" s="819"/>
      <c r="EJP1066" s="819"/>
      <c r="EJQ1066" s="819"/>
      <c r="EJR1066" s="819"/>
      <c r="EJS1066" s="819"/>
      <c r="EJT1066" s="819"/>
      <c r="EJU1066" s="819"/>
      <c r="EJV1066" s="819"/>
      <c r="EJW1066" s="819"/>
      <c r="EJX1066" s="819"/>
      <c r="EJY1066" s="819"/>
      <c r="EJZ1066" s="819"/>
      <c r="EKA1066" s="819"/>
      <c r="EKB1066" s="819"/>
      <c r="EKC1066" s="819"/>
      <c r="EKD1066" s="819"/>
      <c r="EKE1066" s="819"/>
      <c r="EKF1066" s="819"/>
      <c r="EKG1066" s="819"/>
      <c r="EKH1066" s="819"/>
      <c r="EKI1066" s="819"/>
      <c r="EKJ1066" s="819"/>
      <c r="EKK1066" s="819"/>
      <c r="EKL1066" s="819"/>
      <c r="EKM1066" s="819"/>
      <c r="EKN1066" s="819"/>
      <c r="EKO1066" s="819"/>
      <c r="EKP1066" s="819"/>
      <c r="EKQ1066" s="819"/>
      <c r="EKR1066" s="819"/>
      <c r="EKS1066" s="819"/>
      <c r="EKT1066" s="819"/>
      <c r="EKU1066" s="819"/>
      <c r="EKV1066" s="819"/>
      <c r="EKW1066" s="819"/>
      <c r="EKX1066" s="819"/>
      <c r="EKY1066" s="819"/>
      <c r="EKZ1066" s="819"/>
      <c r="ELA1066" s="819"/>
      <c r="ELB1066" s="819"/>
      <c r="ELC1066" s="819"/>
      <c r="ELD1066" s="819"/>
      <c r="ELE1066" s="819"/>
      <c r="ELF1066" s="819"/>
      <c r="ELG1066" s="819"/>
      <c r="ELH1066" s="819"/>
      <c r="ELI1066" s="819"/>
      <c r="ELJ1066" s="819"/>
      <c r="ELK1066" s="819"/>
      <c r="ELL1066" s="819"/>
      <c r="ELM1066" s="819"/>
      <c r="ELN1066" s="819"/>
      <c r="ELO1066" s="819"/>
      <c r="ELP1066" s="819"/>
      <c r="ELQ1066" s="819"/>
      <c r="ELR1066" s="819"/>
      <c r="ELS1066" s="819"/>
      <c r="ELT1066" s="819"/>
      <c r="ELU1066" s="819"/>
      <c r="ELV1066" s="819"/>
      <c r="ELW1066" s="819"/>
      <c r="ELX1066" s="819"/>
      <c r="ELY1066" s="819"/>
      <c r="ELZ1066" s="819"/>
      <c r="EMA1066" s="819"/>
      <c r="EMB1066" s="819"/>
      <c r="EMC1066" s="819"/>
      <c r="EMD1066" s="819"/>
      <c r="EME1066" s="819"/>
      <c r="EMF1066" s="819"/>
      <c r="EMG1066" s="819"/>
      <c r="EMH1066" s="819"/>
      <c r="EMI1066" s="819"/>
      <c r="EMJ1066" s="819"/>
      <c r="EMK1066" s="819"/>
      <c r="EML1066" s="819"/>
      <c r="EMM1066" s="819"/>
      <c r="EMN1066" s="819"/>
      <c r="EMO1066" s="819"/>
      <c r="EMP1066" s="819"/>
      <c r="EMQ1066" s="819"/>
      <c r="EMR1066" s="819"/>
      <c r="EMS1066" s="819"/>
      <c r="EMT1066" s="819"/>
      <c r="EMU1066" s="819"/>
      <c r="EMV1066" s="819"/>
      <c r="EMW1066" s="819"/>
      <c r="EMX1066" s="819"/>
      <c r="EMY1066" s="819"/>
      <c r="EMZ1066" s="819"/>
      <c r="ENA1066" s="819"/>
      <c r="ENB1066" s="819"/>
      <c r="ENC1066" s="819"/>
      <c r="END1066" s="819"/>
      <c r="ENE1066" s="819"/>
      <c r="ENF1066" s="819"/>
      <c r="ENG1066" s="819"/>
      <c r="ENH1066" s="819"/>
      <c r="ENI1066" s="819"/>
      <c r="ENJ1066" s="819"/>
      <c r="ENK1066" s="819"/>
      <c r="ENL1066" s="819"/>
      <c r="ENM1066" s="819"/>
      <c r="ENN1066" s="819"/>
      <c r="ENO1066" s="819"/>
      <c r="ENP1066" s="819"/>
      <c r="ENQ1066" s="819"/>
      <c r="ENR1066" s="819"/>
      <c r="ENS1066" s="819"/>
      <c r="ENT1066" s="819"/>
      <c r="ENU1066" s="819"/>
      <c r="ENV1066" s="819"/>
      <c r="ENW1066" s="819"/>
      <c r="ENX1066" s="819"/>
      <c r="ENY1066" s="819"/>
      <c r="ENZ1066" s="819"/>
      <c r="EOA1066" s="819"/>
      <c r="EOB1066" s="819"/>
      <c r="EOC1066" s="819"/>
      <c r="EOD1066" s="819"/>
      <c r="EOE1066" s="819"/>
      <c r="EOF1066" s="819"/>
      <c r="EOG1066" s="819"/>
      <c r="EOH1066" s="819"/>
      <c r="EOI1066" s="819"/>
      <c r="EOJ1066" s="819"/>
      <c r="EOK1066" s="819"/>
      <c r="EOL1066" s="819"/>
      <c r="EOM1066" s="819"/>
      <c r="EON1066" s="819"/>
      <c r="EOO1066" s="819"/>
      <c r="EOP1066" s="819"/>
      <c r="EOQ1066" s="819"/>
      <c r="EOR1066" s="819"/>
      <c r="EOS1066" s="819"/>
      <c r="EOT1066" s="819"/>
      <c r="EOU1066" s="819"/>
      <c r="EOV1066" s="819"/>
      <c r="EOW1066" s="819"/>
      <c r="EOX1066" s="819"/>
      <c r="EOY1066" s="819"/>
      <c r="EOZ1066" s="819"/>
      <c r="EPA1066" s="819"/>
      <c r="EPB1066" s="819"/>
      <c r="EPC1066" s="819"/>
      <c r="EPD1066" s="819"/>
      <c r="EPE1066" s="819"/>
      <c r="EPF1066" s="819"/>
      <c r="EPG1066" s="819"/>
      <c r="EPH1066" s="819"/>
      <c r="EPI1066" s="819"/>
      <c r="EPJ1066" s="819"/>
      <c r="EPK1066" s="819"/>
      <c r="EPL1066" s="819"/>
      <c r="EPM1066" s="819"/>
      <c r="EPN1066" s="819"/>
      <c r="EPO1066" s="819"/>
      <c r="EPP1066" s="819"/>
      <c r="EPQ1066" s="819"/>
      <c r="EPR1066" s="819"/>
      <c r="EPS1066" s="819"/>
      <c r="EPT1066" s="819"/>
      <c r="EPU1066" s="819"/>
      <c r="EPV1066" s="819"/>
      <c r="EPW1066" s="819"/>
      <c r="EPX1066" s="819"/>
      <c r="EPY1066" s="819"/>
      <c r="EPZ1066" s="819"/>
      <c r="EQA1066" s="819"/>
      <c r="EQB1066" s="819"/>
      <c r="EQC1066" s="819"/>
      <c r="EQD1066" s="819"/>
      <c r="EQE1066" s="819"/>
      <c r="EQF1066" s="819"/>
      <c r="EQG1066" s="819"/>
      <c r="EQH1066" s="819"/>
      <c r="EQI1066" s="819"/>
      <c r="EQJ1066" s="819"/>
      <c r="EQK1066" s="819"/>
      <c r="EQL1066" s="819"/>
      <c r="EQM1066" s="819"/>
      <c r="EQN1066" s="819"/>
      <c r="EQO1066" s="819"/>
      <c r="EQP1066" s="819"/>
      <c r="EQQ1066" s="819"/>
      <c r="EQR1066" s="819"/>
      <c r="EQS1066" s="819"/>
      <c r="EQT1066" s="819"/>
      <c r="EQU1066" s="819"/>
      <c r="EQV1066" s="819"/>
      <c r="EQW1066" s="819"/>
      <c r="EQX1066" s="819"/>
      <c r="EQY1066" s="819"/>
      <c r="EQZ1066" s="819"/>
      <c r="ERA1066" s="819"/>
      <c r="ERB1066" s="819"/>
      <c r="ERC1066" s="819"/>
      <c r="ERD1066" s="819"/>
      <c r="ERE1066" s="819"/>
      <c r="ERF1066" s="819"/>
      <c r="ERG1066" s="819"/>
      <c r="ERH1066" s="819"/>
      <c r="ERI1066" s="819"/>
      <c r="ERJ1066" s="819"/>
      <c r="ERK1066" s="819"/>
      <c r="ERL1066" s="819"/>
      <c r="ERM1066" s="819"/>
      <c r="ERN1066" s="819"/>
      <c r="ERO1066" s="819"/>
      <c r="ERP1066" s="819"/>
      <c r="ERQ1066" s="819"/>
      <c r="ERR1066" s="819"/>
      <c r="ERS1066" s="819"/>
      <c r="ERT1066" s="819"/>
      <c r="ERU1066" s="819"/>
      <c r="ERV1066" s="819"/>
      <c r="ERW1066" s="819"/>
      <c r="ERX1066" s="819"/>
      <c r="ERY1066" s="819"/>
      <c r="ERZ1066" s="819"/>
      <c r="ESA1066" s="819"/>
      <c r="ESB1066" s="819"/>
      <c r="ESC1066" s="819"/>
      <c r="ESD1066" s="819"/>
      <c r="ESE1066" s="819"/>
      <c r="ESF1066" s="819"/>
      <c r="ESG1066" s="819"/>
      <c r="ESH1066" s="819"/>
      <c r="ESI1066" s="819"/>
      <c r="ESJ1066" s="819"/>
      <c r="ESK1066" s="819"/>
      <c r="ESL1066" s="819"/>
      <c r="ESM1066" s="819"/>
      <c r="ESN1066" s="819"/>
      <c r="ESO1066" s="819"/>
      <c r="ESP1066" s="819"/>
      <c r="ESQ1066" s="819"/>
      <c r="ESR1066" s="819"/>
      <c r="ESS1066" s="819"/>
      <c r="EST1066" s="819"/>
      <c r="ESU1066" s="819"/>
      <c r="ESV1066" s="819"/>
      <c r="ESW1066" s="819"/>
      <c r="ESX1066" s="819"/>
      <c r="ESY1066" s="819"/>
      <c r="ESZ1066" s="819"/>
      <c r="ETA1066" s="819"/>
      <c r="ETB1066" s="819"/>
      <c r="ETC1066" s="819"/>
      <c r="ETD1066" s="819"/>
      <c r="ETE1066" s="819"/>
      <c r="ETF1066" s="819"/>
      <c r="ETG1066" s="819"/>
      <c r="ETH1066" s="819"/>
      <c r="ETI1066" s="819"/>
      <c r="ETJ1066" s="819"/>
      <c r="ETK1066" s="819"/>
      <c r="ETL1066" s="819"/>
      <c r="ETM1066" s="819"/>
      <c r="ETN1066" s="819"/>
      <c r="ETO1066" s="819"/>
      <c r="ETP1066" s="819"/>
      <c r="ETQ1066" s="819"/>
      <c r="ETR1066" s="819"/>
      <c r="ETS1066" s="819"/>
      <c r="ETT1066" s="819"/>
      <c r="ETU1066" s="819"/>
      <c r="ETV1066" s="819"/>
      <c r="ETW1066" s="819"/>
      <c r="ETX1066" s="819"/>
      <c r="ETY1066" s="819"/>
      <c r="ETZ1066" s="819"/>
      <c r="EUA1066" s="819"/>
      <c r="EUB1066" s="819"/>
      <c r="EUC1066" s="819"/>
      <c r="EUD1066" s="819"/>
      <c r="EUE1066" s="819"/>
      <c r="EUF1066" s="819"/>
      <c r="EUG1066" s="819"/>
      <c r="EUH1066" s="819"/>
      <c r="EUI1066" s="819"/>
      <c r="EUJ1066" s="819"/>
      <c r="EUK1066" s="819"/>
      <c r="EUL1066" s="819"/>
      <c r="EUM1066" s="819"/>
      <c r="EUN1066" s="819"/>
      <c r="EUO1066" s="819"/>
      <c r="EUP1066" s="819"/>
      <c r="EUQ1066" s="819"/>
      <c r="EUR1066" s="819"/>
      <c r="EUS1066" s="819"/>
      <c r="EUT1066" s="819"/>
      <c r="EUU1066" s="819"/>
      <c r="EUV1066" s="819"/>
      <c r="EUW1066" s="819"/>
      <c r="EUX1066" s="819"/>
      <c r="EUY1066" s="819"/>
      <c r="EUZ1066" s="819"/>
      <c r="EVA1066" s="819"/>
      <c r="EVB1066" s="819"/>
      <c r="EVC1066" s="819"/>
      <c r="EVD1066" s="819"/>
      <c r="EVE1066" s="819"/>
      <c r="EVF1066" s="819"/>
      <c r="EVG1066" s="819"/>
      <c r="EVH1066" s="819"/>
      <c r="EVI1066" s="819"/>
      <c r="EVJ1066" s="819"/>
      <c r="EVK1066" s="819"/>
      <c r="EVL1066" s="819"/>
      <c r="EVM1066" s="819"/>
      <c r="EVN1066" s="819"/>
      <c r="EVO1066" s="819"/>
      <c r="EVP1066" s="819"/>
      <c r="EVQ1066" s="819"/>
      <c r="EVR1066" s="819"/>
      <c r="EVS1066" s="819"/>
      <c r="EVT1066" s="819"/>
      <c r="EVU1066" s="819"/>
      <c r="EVV1066" s="819"/>
      <c r="EVW1066" s="819"/>
      <c r="EVX1066" s="819"/>
      <c r="EVY1066" s="819"/>
      <c r="EVZ1066" s="819"/>
      <c r="EWA1066" s="819"/>
      <c r="EWB1066" s="819"/>
      <c r="EWC1066" s="819"/>
      <c r="EWD1066" s="819"/>
      <c r="EWE1066" s="819"/>
      <c r="EWF1066" s="819"/>
      <c r="EWG1066" s="819"/>
      <c r="EWH1066" s="819"/>
      <c r="EWI1066" s="819"/>
      <c r="EWJ1066" s="819"/>
      <c r="EWK1066" s="819"/>
      <c r="EWL1066" s="819"/>
      <c r="EWM1066" s="819"/>
      <c r="EWN1066" s="819"/>
      <c r="EWO1066" s="819"/>
      <c r="EWP1066" s="819"/>
      <c r="EWQ1066" s="819"/>
      <c r="EWR1066" s="819"/>
      <c r="EWS1066" s="819"/>
      <c r="EWT1066" s="819"/>
      <c r="EWU1066" s="819"/>
      <c r="EWV1066" s="819"/>
      <c r="EWW1066" s="819"/>
      <c r="EWX1066" s="819"/>
      <c r="EWY1066" s="819"/>
      <c r="EWZ1066" s="819"/>
      <c r="EXA1066" s="819"/>
      <c r="EXB1066" s="819"/>
      <c r="EXC1066" s="819"/>
      <c r="EXD1066" s="819"/>
      <c r="EXE1066" s="819"/>
      <c r="EXF1066" s="819"/>
      <c r="EXG1066" s="819"/>
      <c r="EXH1066" s="819"/>
      <c r="EXI1066" s="819"/>
      <c r="EXJ1066" s="819"/>
      <c r="EXK1066" s="819"/>
      <c r="EXL1066" s="819"/>
      <c r="EXM1066" s="819"/>
      <c r="EXN1066" s="819"/>
      <c r="EXO1066" s="819"/>
      <c r="EXP1066" s="819"/>
      <c r="EXQ1066" s="819"/>
      <c r="EXR1066" s="819"/>
      <c r="EXS1066" s="819"/>
      <c r="EXT1066" s="819"/>
      <c r="EXU1066" s="819"/>
      <c r="EXV1066" s="819"/>
      <c r="EXW1066" s="819"/>
      <c r="EXX1066" s="819"/>
      <c r="EXY1066" s="819"/>
      <c r="EXZ1066" s="819"/>
      <c r="EYA1066" s="819"/>
      <c r="EYB1066" s="819"/>
      <c r="EYC1066" s="819"/>
      <c r="EYD1066" s="819"/>
      <c r="EYE1066" s="819"/>
      <c r="EYF1066" s="819"/>
      <c r="EYG1066" s="819"/>
      <c r="EYH1066" s="819"/>
      <c r="EYI1066" s="819"/>
      <c r="EYJ1066" s="819"/>
      <c r="EYK1066" s="819"/>
      <c r="EYL1066" s="819"/>
      <c r="EYM1066" s="819"/>
      <c r="EYN1066" s="819"/>
      <c r="EYO1066" s="819"/>
      <c r="EYP1066" s="819"/>
      <c r="EYQ1066" s="819"/>
      <c r="EYR1066" s="819"/>
      <c r="EYS1066" s="819"/>
      <c r="EYT1066" s="819"/>
      <c r="EYU1066" s="819"/>
      <c r="EYV1066" s="819"/>
      <c r="EYW1066" s="819"/>
      <c r="EYX1066" s="819"/>
      <c r="EYY1066" s="819"/>
      <c r="EYZ1066" s="819"/>
      <c r="EZA1066" s="819"/>
      <c r="EZB1066" s="819"/>
      <c r="EZC1066" s="819"/>
      <c r="EZD1066" s="819"/>
      <c r="EZE1066" s="819"/>
      <c r="EZF1066" s="819"/>
      <c r="EZG1066" s="819"/>
      <c r="EZH1066" s="819"/>
      <c r="EZI1066" s="819"/>
      <c r="EZJ1066" s="819"/>
      <c r="EZK1066" s="819"/>
      <c r="EZL1066" s="819"/>
      <c r="EZM1066" s="819"/>
      <c r="EZN1066" s="819"/>
      <c r="EZO1066" s="819"/>
      <c r="EZP1066" s="819"/>
      <c r="EZQ1066" s="819"/>
      <c r="EZR1066" s="819"/>
      <c r="EZS1066" s="819"/>
      <c r="EZT1066" s="819"/>
      <c r="EZU1066" s="819"/>
      <c r="EZV1066" s="819"/>
      <c r="EZW1066" s="819"/>
      <c r="EZX1066" s="819"/>
      <c r="EZY1066" s="819"/>
      <c r="EZZ1066" s="819"/>
      <c r="FAA1066" s="819"/>
      <c r="FAB1066" s="819"/>
      <c r="FAC1066" s="819"/>
      <c r="FAD1066" s="819"/>
      <c r="FAE1066" s="819"/>
      <c r="FAF1066" s="819"/>
      <c r="FAG1066" s="819"/>
      <c r="FAH1066" s="819"/>
      <c r="FAI1066" s="819"/>
      <c r="FAJ1066" s="819"/>
      <c r="FAK1066" s="819"/>
      <c r="FAL1066" s="819"/>
      <c r="FAM1066" s="819"/>
      <c r="FAN1066" s="819"/>
      <c r="FAO1066" s="819"/>
      <c r="FAP1066" s="819"/>
      <c r="FAQ1066" s="819"/>
      <c r="FAR1066" s="819"/>
      <c r="FAS1066" s="819"/>
      <c r="FAT1066" s="819"/>
      <c r="FAU1066" s="819"/>
      <c r="FAV1066" s="819"/>
      <c r="FAW1066" s="819"/>
      <c r="FAX1066" s="819"/>
      <c r="FAY1066" s="819"/>
      <c r="FAZ1066" s="819"/>
      <c r="FBA1066" s="819"/>
      <c r="FBB1066" s="819"/>
      <c r="FBC1066" s="819"/>
      <c r="FBD1066" s="819"/>
      <c r="FBE1066" s="819"/>
      <c r="FBF1066" s="819"/>
      <c r="FBG1066" s="819"/>
      <c r="FBH1066" s="819"/>
      <c r="FBI1066" s="819"/>
      <c r="FBJ1066" s="819"/>
      <c r="FBK1066" s="819"/>
      <c r="FBL1066" s="819"/>
      <c r="FBM1066" s="819"/>
      <c r="FBN1066" s="819"/>
      <c r="FBO1066" s="819"/>
      <c r="FBP1066" s="819"/>
      <c r="FBQ1066" s="819"/>
      <c r="FBR1066" s="819"/>
      <c r="FBS1066" s="819"/>
      <c r="FBT1066" s="819"/>
      <c r="FBU1066" s="819"/>
      <c r="FBV1066" s="819"/>
      <c r="FBW1066" s="819"/>
      <c r="FBX1066" s="819"/>
      <c r="FBY1066" s="819"/>
      <c r="FBZ1066" s="819"/>
      <c r="FCA1066" s="819"/>
      <c r="FCB1066" s="819"/>
      <c r="FCC1066" s="819"/>
      <c r="FCD1066" s="819"/>
      <c r="FCE1066" s="819"/>
      <c r="FCF1066" s="819"/>
      <c r="FCG1066" s="819"/>
      <c r="FCH1066" s="819"/>
      <c r="FCI1066" s="819"/>
      <c r="FCJ1066" s="819"/>
      <c r="FCK1066" s="819"/>
      <c r="FCL1066" s="819"/>
      <c r="FCM1066" s="819"/>
      <c r="FCN1066" s="819"/>
      <c r="FCO1066" s="819"/>
      <c r="FCP1066" s="819"/>
      <c r="FCQ1066" s="819"/>
      <c r="FCR1066" s="819"/>
      <c r="FCS1066" s="819"/>
      <c r="FCT1066" s="819"/>
      <c r="FCU1066" s="819"/>
      <c r="FCV1066" s="819"/>
      <c r="FCW1066" s="819"/>
      <c r="FCX1066" s="819"/>
      <c r="FCY1066" s="819"/>
      <c r="FCZ1066" s="819"/>
      <c r="FDA1066" s="819"/>
      <c r="FDB1066" s="819"/>
      <c r="FDC1066" s="819"/>
      <c r="FDD1066" s="819"/>
      <c r="FDE1066" s="819"/>
      <c r="FDF1066" s="819"/>
      <c r="FDG1066" s="819"/>
      <c r="FDH1066" s="819"/>
      <c r="FDI1066" s="819"/>
      <c r="FDJ1066" s="819"/>
      <c r="FDK1066" s="819"/>
      <c r="FDL1066" s="819"/>
      <c r="FDM1066" s="819"/>
      <c r="FDN1066" s="819"/>
      <c r="FDO1066" s="819"/>
      <c r="FDP1066" s="819"/>
      <c r="FDQ1066" s="819"/>
      <c r="FDR1066" s="819"/>
      <c r="FDS1066" s="819"/>
      <c r="FDT1066" s="819"/>
      <c r="FDU1066" s="819"/>
      <c r="FDV1066" s="819"/>
      <c r="FDW1066" s="819"/>
      <c r="FDX1066" s="819"/>
      <c r="FDY1066" s="819"/>
      <c r="FDZ1066" s="819"/>
      <c r="FEA1066" s="819"/>
      <c r="FEB1066" s="819"/>
      <c r="FEC1066" s="819"/>
      <c r="FED1066" s="819"/>
      <c r="FEE1066" s="819"/>
      <c r="FEF1066" s="819"/>
      <c r="FEG1066" s="819"/>
      <c r="FEH1066" s="819"/>
      <c r="FEI1066" s="819"/>
      <c r="FEJ1066" s="819"/>
      <c r="FEK1066" s="819"/>
      <c r="FEL1066" s="819"/>
      <c r="FEM1066" s="819"/>
      <c r="FEN1066" s="819"/>
      <c r="FEO1066" s="819"/>
      <c r="FEP1066" s="819"/>
      <c r="FEQ1066" s="819"/>
      <c r="FER1066" s="819"/>
      <c r="FES1066" s="819"/>
      <c r="FET1066" s="819"/>
      <c r="FEU1066" s="819"/>
      <c r="FEV1066" s="819"/>
      <c r="FEW1066" s="819"/>
      <c r="FEX1066" s="819"/>
      <c r="FEY1066" s="819"/>
      <c r="FEZ1066" s="819"/>
      <c r="FFA1066" s="819"/>
      <c r="FFB1066" s="819"/>
      <c r="FFC1066" s="819"/>
      <c r="FFD1066" s="819"/>
      <c r="FFE1066" s="819"/>
      <c r="FFF1066" s="819"/>
      <c r="FFG1066" s="819"/>
      <c r="FFH1066" s="819"/>
      <c r="FFI1066" s="819"/>
      <c r="FFJ1066" s="819"/>
      <c r="FFK1066" s="819"/>
      <c r="FFL1066" s="819"/>
      <c r="FFM1066" s="819"/>
      <c r="FFN1066" s="819"/>
      <c r="FFO1066" s="819"/>
      <c r="FFP1066" s="819"/>
      <c r="FFQ1066" s="819"/>
      <c r="FFR1066" s="819"/>
      <c r="FFS1066" s="819"/>
      <c r="FFT1066" s="819"/>
      <c r="FFU1066" s="819"/>
      <c r="FFV1066" s="819"/>
      <c r="FFW1066" s="819"/>
      <c r="FFX1066" s="819"/>
      <c r="FFY1066" s="819"/>
      <c r="FFZ1066" s="819"/>
      <c r="FGA1066" s="819"/>
      <c r="FGB1066" s="819"/>
      <c r="FGC1066" s="819"/>
      <c r="FGD1066" s="819"/>
      <c r="FGE1066" s="819"/>
      <c r="FGF1066" s="819"/>
      <c r="FGG1066" s="819"/>
      <c r="FGH1066" s="819"/>
      <c r="FGI1066" s="819"/>
      <c r="FGJ1066" s="819"/>
      <c r="FGK1066" s="819"/>
      <c r="FGL1066" s="819"/>
      <c r="FGM1066" s="819"/>
      <c r="FGN1066" s="819"/>
      <c r="FGO1066" s="819"/>
      <c r="FGP1066" s="819"/>
      <c r="FGQ1066" s="819"/>
      <c r="FGR1066" s="819"/>
      <c r="FGS1066" s="819"/>
      <c r="FGT1066" s="819"/>
      <c r="FGU1066" s="819"/>
      <c r="FGV1066" s="819"/>
      <c r="FGW1066" s="819"/>
      <c r="FGX1066" s="819"/>
      <c r="FGY1066" s="819"/>
      <c r="FGZ1066" s="819"/>
      <c r="FHA1066" s="819"/>
      <c r="FHB1066" s="819"/>
      <c r="FHC1066" s="819"/>
      <c r="FHD1066" s="819"/>
      <c r="FHE1066" s="819"/>
      <c r="FHF1066" s="819"/>
      <c r="FHG1066" s="819"/>
      <c r="FHH1066" s="819"/>
      <c r="FHI1066" s="819"/>
      <c r="FHJ1066" s="819"/>
      <c r="FHK1066" s="819"/>
      <c r="FHL1066" s="819"/>
      <c r="FHM1066" s="819"/>
      <c r="FHN1066" s="819"/>
      <c r="FHO1066" s="819"/>
      <c r="FHP1066" s="819"/>
      <c r="FHQ1066" s="819"/>
      <c r="FHR1066" s="819"/>
      <c r="FHS1066" s="819"/>
      <c r="FHT1066" s="819"/>
      <c r="FHU1066" s="819"/>
      <c r="FHV1066" s="819"/>
      <c r="FHW1066" s="819"/>
      <c r="FHX1066" s="819"/>
      <c r="FHY1066" s="819"/>
      <c r="FHZ1066" s="819"/>
      <c r="FIA1066" s="819"/>
      <c r="FIB1066" s="819"/>
      <c r="FIC1066" s="819"/>
      <c r="FID1066" s="819"/>
      <c r="FIE1066" s="819"/>
      <c r="FIF1066" s="819"/>
      <c r="FIG1066" s="819"/>
      <c r="FIH1066" s="819"/>
      <c r="FII1066" s="819"/>
      <c r="FIJ1066" s="819"/>
      <c r="FIK1066" s="819"/>
      <c r="FIL1066" s="819"/>
      <c r="FIM1066" s="819"/>
      <c r="FIN1066" s="819"/>
      <c r="FIO1066" s="819"/>
      <c r="FIP1066" s="819"/>
      <c r="FIQ1066" s="819"/>
      <c r="FIR1066" s="819"/>
      <c r="FIS1066" s="819"/>
      <c r="FIT1066" s="819"/>
      <c r="FIU1066" s="819"/>
      <c r="FIV1066" s="819"/>
      <c r="FIW1066" s="819"/>
      <c r="FIX1066" s="819"/>
      <c r="FIY1066" s="819"/>
      <c r="FIZ1066" s="819"/>
      <c r="FJA1066" s="819"/>
      <c r="FJB1066" s="819"/>
      <c r="FJC1066" s="819"/>
      <c r="FJD1066" s="819"/>
      <c r="FJE1066" s="819"/>
      <c r="FJF1066" s="819"/>
      <c r="FJG1066" s="819"/>
      <c r="FJH1066" s="819"/>
      <c r="FJI1066" s="819"/>
      <c r="FJJ1066" s="819"/>
      <c r="FJK1066" s="819"/>
      <c r="FJL1066" s="819"/>
      <c r="FJM1066" s="819"/>
      <c r="FJN1066" s="819"/>
      <c r="FJO1066" s="819"/>
      <c r="FJP1066" s="819"/>
      <c r="FJQ1066" s="819"/>
      <c r="FJR1066" s="819"/>
      <c r="FJS1066" s="819"/>
      <c r="FJT1066" s="819"/>
      <c r="FJU1066" s="819"/>
      <c r="FJV1066" s="819"/>
      <c r="FJW1066" s="819"/>
      <c r="FJX1066" s="819"/>
      <c r="FJY1066" s="819"/>
      <c r="FJZ1066" s="819"/>
      <c r="FKA1066" s="819"/>
      <c r="FKB1066" s="819"/>
      <c r="FKC1066" s="819"/>
      <c r="FKD1066" s="819"/>
      <c r="FKE1066" s="819"/>
      <c r="FKF1066" s="819"/>
      <c r="FKG1066" s="819"/>
      <c r="FKH1066" s="819"/>
      <c r="FKI1066" s="819"/>
      <c r="FKJ1066" s="819"/>
      <c r="FKK1066" s="819"/>
      <c r="FKL1066" s="819"/>
      <c r="FKM1066" s="819"/>
      <c r="FKN1066" s="819"/>
      <c r="FKO1066" s="819"/>
      <c r="FKP1066" s="819"/>
      <c r="FKQ1066" s="819"/>
      <c r="FKR1066" s="819"/>
      <c r="FKS1066" s="819"/>
      <c r="FKT1066" s="819"/>
      <c r="FKU1066" s="819"/>
      <c r="FKV1066" s="819"/>
      <c r="FKW1066" s="819"/>
      <c r="FKX1066" s="819"/>
      <c r="FKY1066" s="819"/>
      <c r="FKZ1066" s="819"/>
      <c r="FLA1066" s="819"/>
      <c r="FLB1066" s="819"/>
      <c r="FLC1066" s="819"/>
      <c r="FLD1066" s="819"/>
      <c r="FLE1066" s="819"/>
      <c r="FLF1066" s="819"/>
      <c r="FLG1066" s="819"/>
      <c r="FLH1066" s="819"/>
      <c r="FLI1066" s="819"/>
      <c r="FLJ1066" s="819"/>
      <c r="FLK1066" s="819"/>
      <c r="FLL1066" s="819"/>
      <c r="FLM1066" s="819"/>
      <c r="FLN1066" s="819"/>
      <c r="FLO1066" s="819"/>
      <c r="FLP1066" s="819"/>
      <c r="FLQ1066" s="819"/>
      <c r="FLR1066" s="819"/>
      <c r="FLS1066" s="819"/>
      <c r="FLT1066" s="819"/>
      <c r="FLU1066" s="819"/>
      <c r="FLV1066" s="819"/>
      <c r="FLW1066" s="819"/>
      <c r="FLX1066" s="819"/>
      <c r="FLY1066" s="819"/>
      <c r="FLZ1066" s="819"/>
      <c r="FMA1066" s="819"/>
      <c r="FMB1066" s="819"/>
      <c r="FMC1066" s="819"/>
      <c r="FMD1066" s="819"/>
      <c r="FME1066" s="819"/>
      <c r="FMF1066" s="819"/>
      <c r="FMG1066" s="819"/>
      <c r="FMH1066" s="819"/>
      <c r="FMI1066" s="819"/>
      <c r="FMJ1066" s="819"/>
      <c r="FMK1066" s="819"/>
      <c r="FML1066" s="819"/>
      <c r="FMM1066" s="819"/>
      <c r="FMN1066" s="819"/>
      <c r="FMO1066" s="819"/>
      <c r="FMP1066" s="819"/>
      <c r="FMQ1066" s="819"/>
      <c r="FMR1066" s="819"/>
      <c r="FMS1066" s="819"/>
      <c r="FMT1066" s="819"/>
      <c r="FMU1066" s="819"/>
      <c r="FMV1066" s="819"/>
      <c r="FMW1066" s="819"/>
      <c r="FMX1066" s="819"/>
      <c r="FMY1066" s="819"/>
      <c r="FMZ1066" s="819"/>
      <c r="FNA1066" s="819"/>
      <c r="FNB1066" s="819"/>
      <c r="FNC1066" s="819"/>
      <c r="FND1066" s="819"/>
      <c r="FNE1066" s="819"/>
      <c r="FNF1066" s="819"/>
      <c r="FNG1066" s="819"/>
      <c r="FNH1066" s="819"/>
      <c r="FNI1066" s="819"/>
      <c r="FNJ1066" s="819"/>
      <c r="FNK1066" s="819"/>
      <c r="FNL1066" s="819"/>
      <c r="FNM1066" s="819"/>
      <c r="FNN1066" s="819"/>
      <c r="FNO1066" s="819"/>
      <c r="FNP1066" s="819"/>
      <c r="FNQ1066" s="819"/>
      <c r="FNR1066" s="819"/>
      <c r="FNS1066" s="819"/>
      <c r="FNT1066" s="819"/>
      <c r="FNU1066" s="819"/>
      <c r="FNV1066" s="819"/>
      <c r="FNW1066" s="819"/>
      <c r="FNX1066" s="819"/>
      <c r="FNY1066" s="819"/>
      <c r="FNZ1066" s="819"/>
      <c r="FOA1066" s="819"/>
      <c r="FOB1066" s="819"/>
      <c r="FOC1066" s="819"/>
      <c r="FOD1066" s="819"/>
      <c r="FOE1066" s="819"/>
      <c r="FOF1066" s="819"/>
      <c r="FOG1066" s="819"/>
      <c r="FOH1066" s="819"/>
      <c r="FOI1066" s="819"/>
      <c r="FOJ1066" s="819"/>
      <c r="FOK1066" s="819"/>
      <c r="FOL1066" s="819"/>
      <c r="FOM1066" s="819"/>
      <c r="FON1066" s="819"/>
      <c r="FOO1066" s="819"/>
      <c r="FOP1066" s="819"/>
      <c r="FOQ1066" s="819"/>
      <c r="FOR1066" s="819"/>
      <c r="FOS1066" s="819"/>
      <c r="FOT1066" s="819"/>
      <c r="FOU1066" s="819"/>
      <c r="FOV1066" s="819"/>
      <c r="FOW1066" s="819"/>
      <c r="FOX1066" s="819"/>
      <c r="FOY1066" s="819"/>
      <c r="FOZ1066" s="819"/>
      <c r="FPA1066" s="819"/>
      <c r="FPB1066" s="819"/>
      <c r="FPC1066" s="819"/>
      <c r="FPD1066" s="819"/>
      <c r="FPE1066" s="819"/>
      <c r="FPF1066" s="819"/>
      <c r="FPG1066" s="819"/>
      <c r="FPH1066" s="819"/>
      <c r="FPI1066" s="819"/>
      <c r="FPJ1066" s="819"/>
      <c r="FPK1066" s="819"/>
      <c r="FPL1066" s="819"/>
      <c r="FPM1066" s="819"/>
      <c r="FPN1066" s="819"/>
      <c r="FPO1066" s="819"/>
      <c r="FPP1066" s="819"/>
      <c r="FPQ1066" s="819"/>
      <c r="FPR1066" s="819"/>
      <c r="FPS1066" s="819"/>
      <c r="FPT1066" s="819"/>
      <c r="FPU1066" s="819"/>
      <c r="FPV1066" s="819"/>
      <c r="FPW1066" s="819"/>
      <c r="FPX1066" s="819"/>
      <c r="FPY1066" s="819"/>
      <c r="FPZ1066" s="819"/>
      <c r="FQA1066" s="819"/>
      <c r="FQB1066" s="819"/>
      <c r="FQC1066" s="819"/>
      <c r="FQD1066" s="819"/>
      <c r="FQE1066" s="819"/>
      <c r="FQF1066" s="819"/>
      <c r="FQG1066" s="819"/>
      <c r="FQH1066" s="819"/>
      <c r="FQI1066" s="819"/>
      <c r="FQJ1066" s="819"/>
      <c r="FQK1066" s="819"/>
      <c r="FQL1066" s="819"/>
      <c r="FQM1066" s="819"/>
      <c r="FQN1066" s="819"/>
      <c r="FQO1066" s="819"/>
      <c r="FQP1066" s="819"/>
      <c r="FQQ1066" s="819"/>
      <c r="FQR1066" s="819"/>
      <c r="FQS1066" s="819"/>
      <c r="FQT1066" s="819"/>
      <c r="FQU1066" s="819"/>
      <c r="FQV1066" s="819"/>
      <c r="FQW1066" s="819"/>
      <c r="FQX1066" s="819"/>
      <c r="FQY1066" s="819"/>
      <c r="FQZ1066" s="819"/>
      <c r="FRA1066" s="819"/>
      <c r="FRB1066" s="819"/>
      <c r="FRC1066" s="819"/>
      <c r="FRD1066" s="819"/>
      <c r="FRE1066" s="819"/>
      <c r="FRF1066" s="819"/>
      <c r="FRG1066" s="819"/>
      <c r="FRH1066" s="819"/>
      <c r="FRI1066" s="819"/>
      <c r="FRJ1066" s="819"/>
      <c r="FRK1066" s="819"/>
      <c r="FRL1066" s="819"/>
      <c r="FRM1066" s="819"/>
      <c r="FRN1066" s="819"/>
      <c r="FRO1066" s="819"/>
      <c r="FRP1066" s="819"/>
      <c r="FRQ1066" s="819"/>
      <c r="FRR1066" s="819"/>
      <c r="FRS1066" s="819"/>
      <c r="FRT1066" s="819"/>
      <c r="FRU1066" s="819"/>
      <c r="FRV1066" s="819"/>
      <c r="FRW1066" s="819"/>
      <c r="FRX1066" s="819"/>
      <c r="FRY1066" s="819"/>
      <c r="FRZ1066" s="819"/>
      <c r="FSA1066" s="819"/>
      <c r="FSB1066" s="819"/>
      <c r="FSC1066" s="819"/>
      <c r="FSD1066" s="819"/>
      <c r="FSE1066" s="819"/>
      <c r="FSF1066" s="819"/>
      <c r="FSG1066" s="819"/>
      <c r="FSH1066" s="819"/>
      <c r="FSI1066" s="819"/>
      <c r="FSJ1066" s="819"/>
      <c r="FSK1066" s="819"/>
      <c r="FSL1066" s="819"/>
      <c r="FSM1066" s="819"/>
      <c r="FSN1066" s="819"/>
      <c r="FSO1066" s="819"/>
      <c r="FSP1066" s="819"/>
      <c r="FSQ1066" s="819"/>
      <c r="FSR1066" s="819"/>
      <c r="FSS1066" s="819"/>
      <c r="FST1066" s="819"/>
      <c r="FSU1066" s="819"/>
      <c r="FSV1066" s="819"/>
      <c r="FSW1066" s="819"/>
      <c r="FSX1066" s="819"/>
      <c r="FSY1066" s="819"/>
      <c r="FSZ1066" s="819"/>
      <c r="FTA1066" s="819"/>
      <c r="FTB1066" s="819"/>
      <c r="FTC1066" s="819"/>
      <c r="FTD1066" s="819"/>
      <c r="FTE1066" s="819"/>
      <c r="FTF1066" s="819"/>
      <c r="FTG1066" s="819"/>
      <c r="FTH1066" s="819"/>
      <c r="FTI1066" s="819"/>
      <c r="FTJ1066" s="819"/>
      <c r="FTK1066" s="819"/>
      <c r="FTL1066" s="819"/>
      <c r="FTM1066" s="819"/>
      <c r="FTN1066" s="819"/>
      <c r="FTO1066" s="819"/>
      <c r="FTP1066" s="819"/>
      <c r="FTQ1066" s="819"/>
      <c r="FTR1066" s="819"/>
      <c r="FTS1066" s="819"/>
      <c r="FTT1066" s="819"/>
      <c r="FTU1066" s="819"/>
      <c r="FTV1066" s="819"/>
      <c r="FTW1066" s="819"/>
      <c r="FTX1066" s="819"/>
      <c r="FTY1066" s="819"/>
      <c r="FTZ1066" s="819"/>
      <c r="FUA1066" s="819"/>
      <c r="FUB1066" s="819"/>
      <c r="FUC1066" s="819"/>
      <c r="FUD1066" s="819"/>
      <c r="FUE1066" s="819"/>
      <c r="FUF1066" s="819"/>
      <c r="FUG1066" s="819"/>
      <c r="FUH1066" s="819"/>
      <c r="FUI1066" s="819"/>
      <c r="FUJ1066" s="819"/>
      <c r="FUK1066" s="819"/>
      <c r="FUL1066" s="819"/>
      <c r="FUM1066" s="819"/>
      <c r="FUN1066" s="819"/>
      <c r="FUO1066" s="819"/>
      <c r="FUP1066" s="819"/>
      <c r="FUQ1066" s="819"/>
      <c r="FUR1066" s="819"/>
      <c r="FUS1066" s="819"/>
      <c r="FUT1066" s="819"/>
      <c r="FUU1066" s="819"/>
      <c r="FUV1066" s="819"/>
      <c r="FUW1066" s="819"/>
      <c r="FUX1066" s="819"/>
      <c r="FUY1066" s="819"/>
      <c r="FUZ1066" s="819"/>
      <c r="FVA1066" s="819"/>
      <c r="FVB1066" s="819"/>
      <c r="FVC1066" s="819"/>
      <c r="FVD1066" s="819"/>
      <c r="FVE1066" s="819"/>
      <c r="FVF1066" s="819"/>
      <c r="FVG1066" s="819"/>
      <c r="FVH1066" s="819"/>
      <c r="FVI1066" s="819"/>
      <c r="FVJ1066" s="819"/>
      <c r="FVK1066" s="819"/>
      <c r="FVL1066" s="819"/>
      <c r="FVM1066" s="819"/>
      <c r="FVN1066" s="819"/>
      <c r="FVO1066" s="819"/>
      <c r="FVP1066" s="819"/>
      <c r="FVQ1066" s="819"/>
      <c r="FVR1066" s="819"/>
      <c r="FVS1066" s="819"/>
      <c r="FVT1066" s="819"/>
      <c r="FVU1066" s="819"/>
      <c r="FVV1066" s="819"/>
      <c r="FVW1066" s="819"/>
      <c r="FVX1066" s="819"/>
      <c r="FVY1066" s="819"/>
      <c r="FVZ1066" s="819"/>
      <c r="FWA1066" s="819"/>
      <c r="FWB1066" s="819"/>
      <c r="FWC1066" s="819"/>
      <c r="FWD1066" s="819"/>
      <c r="FWE1066" s="819"/>
      <c r="FWF1066" s="819"/>
      <c r="FWG1066" s="819"/>
      <c r="FWH1066" s="819"/>
      <c r="FWI1066" s="819"/>
      <c r="FWJ1066" s="819"/>
      <c r="FWK1066" s="819"/>
      <c r="FWL1066" s="819"/>
      <c r="FWM1066" s="819"/>
      <c r="FWN1066" s="819"/>
      <c r="FWO1066" s="819"/>
      <c r="FWP1066" s="819"/>
      <c r="FWQ1066" s="819"/>
      <c r="FWR1066" s="819"/>
      <c r="FWS1066" s="819"/>
      <c r="FWT1066" s="819"/>
      <c r="FWU1066" s="819"/>
      <c r="FWV1066" s="819"/>
      <c r="FWW1066" s="819"/>
      <c r="FWX1066" s="819"/>
      <c r="FWY1066" s="819"/>
      <c r="FWZ1066" s="819"/>
      <c r="FXA1066" s="819"/>
      <c r="FXB1066" s="819"/>
      <c r="FXC1066" s="819"/>
      <c r="FXD1066" s="819"/>
      <c r="FXE1066" s="819"/>
      <c r="FXF1066" s="819"/>
      <c r="FXG1066" s="819"/>
      <c r="FXH1066" s="819"/>
      <c r="FXI1066" s="819"/>
      <c r="FXJ1066" s="819"/>
      <c r="FXK1066" s="819"/>
      <c r="FXL1066" s="819"/>
      <c r="FXM1066" s="819"/>
      <c r="FXN1066" s="819"/>
      <c r="FXO1066" s="819"/>
      <c r="FXP1066" s="819"/>
      <c r="FXQ1066" s="819"/>
      <c r="FXR1066" s="819"/>
      <c r="FXS1066" s="819"/>
      <c r="FXT1066" s="819"/>
      <c r="FXU1066" s="819"/>
      <c r="FXV1066" s="819"/>
      <c r="FXW1066" s="819"/>
      <c r="FXX1066" s="819"/>
      <c r="FXY1066" s="819"/>
      <c r="FXZ1066" s="819"/>
      <c r="FYA1066" s="819"/>
      <c r="FYB1066" s="819"/>
      <c r="FYC1066" s="819"/>
      <c r="FYD1066" s="819"/>
      <c r="FYE1066" s="819"/>
      <c r="FYF1066" s="819"/>
      <c r="FYG1066" s="819"/>
      <c r="FYH1066" s="819"/>
      <c r="FYI1066" s="819"/>
      <c r="FYJ1066" s="819"/>
      <c r="FYK1066" s="819"/>
      <c r="FYL1066" s="819"/>
      <c r="FYM1066" s="819"/>
      <c r="FYN1066" s="819"/>
      <c r="FYO1066" s="819"/>
      <c r="FYP1066" s="819"/>
      <c r="FYQ1066" s="819"/>
      <c r="FYR1066" s="819"/>
      <c r="FYS1066" s="819"/>
      <c r="FYT1066" s="819"/>
      <c r="FYU1066" s="819"/>
      <c r="FYV1066" s="819"/>
      <c r="FYW1066" s="819"/>
      <c r="FYX1066" s="819"/>
      <c r="FYY1066" s="819"/>
      <c r="FYZ1066" s="819"/>
      <c r="FZA1066" s="819"/>
      <c r="FZB1066" s="819"/>
      <c r="FZC1066" s="819"/>
      <c r="FZD1066" s="819"/>
      <c r="FZE1066" s="819"/>
      <c r="FZF1066" s="819"/>
      <c r="FZG1066" s="819"/>
      <c r="FZH1066" s="819"/>
      <c r="FZI1066" s="819"/>
      <c r="FZJ1066" s="819"/>
      <c r="FZK1066" s="819"/>
      <c r="FZL1066" s="819"/>
      <c r="FZM1066" s="819"/>
      <c r="FZN1066" s="819"/>
      <c r="FZO1066" s="819"/>
      <c r="FZP1066" s="819"/>
      <c r="FZQ1066" s="819"/>
      <c r="FZR1066" s="819"/>
      <c r="FZS1066" s="819"/>
      <c r="FZT1066" s="819"/>
      <c r="FZU1066" s="819"/>
      <c r="FZV1066" s="819"/>
      <c r="FZW1066" s="819"/>
      <c r="FZX1066" s="819"/>
      <c r="FZY1066" s="819"/>
      <c r="FZZ1066" s="819"/>
      <c r="GAA1066" s="819"/>
      <c r="GAB1066" s="819"/>
      <c r="GAC1066" s="819"/>
      <c r="GAD1066" s="819"/>
      <c r="GAE1066" s="819"/>
      <c r="GAF1066" s="819"/>
      <c r="GAG1066" s="819"/>
      <c r="GAH1066" s="819"/>
      <c r="GAI1066" s="819"/>
      <c r="GAJ1066" s="819"/>
      <c r="GAK1066" s="819"/>
      <c r="GAL1066" s="819"/>
      <c r="GAM1066" s="819"/>
      <c r="GAN1066" s="819"/>
      <c r="GAO1066" s="819"/>
      <c r="GAP1066" s="819"/>
      <c r="GAQ1066" s="819"/>
      <c r="GAR1066" s="819"/>
      <c r="GAS1066" s="819"/>
      <c r="GAT1066" s="819"/>
      <c r="GAU1066" s="819"/>
      <c r="GAV1066" s="819"/>
      <c r="GAW1066" s="819"/>
      <c r="GAX1066" s="819"/>
      <c r="GAY1066" s="819"/>
      <c r="GAZ1066" s="819"/>
      <c r="GBA1066" s="819"/>
      <c r="GBB1066" s="819"/>
      <c r="GBC1066" s="819"/>
      <c r="GBD1066" s="819"/>
      <c r="GBE1066" s="819"/>
      <c r="GBF1066" s="819"/>
      <c r="GBG1066" s="819"/>
      <c r="GBH1066" s="819"/>
      <c r="GBI1066" s="819"/>
      <c r="GBJ1066" s="819"/>
      <c r="GBK1066" s="819"/>
      <c r="GBL1066" s="819"/>
      <c r="GBM1066" s="819"/>
      <c r="GBN1066" s="819"/>
      <c r="GBO1066" s="819"/>
      <c r="GBP1066" s="819"/>
      <c r="GBQ1066" s="819"/>
      <c r="GBR1066" s="819"/>
      <c r="GBS1066" s="819"/>
      <c r="GBT1066" s="819"/>
      <c r="GBU1066" s="819"/>
      <c r="GBV1066" s="819"/>
      <c r="GBW1066" s="819"/>
      <c r="GBX1066" s="819"/>
      <c r="GBY1066" s="819"/>
      <c r="GBZ1066" s="819"/>
      <c r="GCA1066" s="819"/>
      <c r="GCB1066" s="819"/>
      <c r="GCC1066" s="819"/>
      <c r="GCD1066" s="819"/>
      <c r="GCE1066" s="819"/>
      <c r="GCF1066" s="819"/>
      <c r="GCG1066" s="819"/>
      <c r="GCH1066" s="819"/>
      <c r="GCI1066" s="819"/>
      <c r="GCJ1066" s="819"/>
      <c r="GCK1066" s="819"/>
      <c r="GCL1066" s="819"/>
      <c r="GCM1066" s="819"/>
      <c r="GCN1066" s="819"/>
      <c r="GCO1066" s="819"/>
      <c r="GCP1066" s="819"/>
      <c r="GCQ1066" s="819"/>
      <c r="GCR1066" s="819"/>
      <c r="GCS1066" s="819"/>
      <c r="GCT1066" s="819"/>
      <c r="GCU1066" s="819"/>
      <c r="GCV1066" s="819"/>
      <c r="GCW1066" s="819"/>
      <c r="GCX1066" s="819"/>
      <c r="GCY1066" s="819"/>
      <c r="GCZ1066" s="819"/>
      <c r="GDA1066" s="819"/>
      <c r="GDB1066" s="819"/>
      <c r="GDC1066" s="819"/>
      <c r="GDD1066" s="819"/>
      <c r="GDE1066" s="819"/>
      <c r="GDF1066" s="819"/>
      <c r="GDG1066" s="819"/>
      <c r="GDH1066" s="819"/>
      <c r="GDI1066" s="819"/>
      <c r="GDJ1066" s="819"/>
      <c r="GDK1066" s="819"/>
      <c r="GDL1066" s="819"/>
      <c r="GDM1066" s="819"/>
      <c r="GDN1066" s="819"/>
      <c r="GDO1066" s="819"/>
      <c r="GDP1066" s="819"/>
      <c r="GDQ1066" s="819"/>
      <c r="GDR1066" s="819"/>
      <c r="GDS1066" s="819"/>
      <c r="GDT1066" s="819"/>
      <c r="GDU1066" s="819"/>
      <c r="GDV1066" s="819"/>
      <c r="GDW1066" s="819"/>
      <c r="GDX1066" s="819"/>
      <c r="GDY1066" s="819"/>
      <c r="GDZ1066" s="819"/>
      <c r="GEA1066" s="819"/>
      <c r="GEB1066" s="819"/>
      <c r="GEC1066" s="819"/>
      <c r="GED1066" s="819"/>
      <c r="GEE1066" s="819"/>
      <c r="GEF1066" s="819"/>
      <c r="GEG1066" s="819"/>
      <c r="GEH1066" s="819"/>
      <c r="GEI1066" s="819"/>
      <c r="GEJ1066" s="819"/>
      <c r="GEK1066" s="819"/>
      <c r="GEL1066" s="819"/>
      <c r="GEM1066" s="819"/>
      <c r="GEN1066" s="819"/>
      <c r="GEO1066" s="819"/>
      <c r="GEP1066" s="819"/>
      <c r="GEQ1066" s="819"/>
      <c r="GER1066" s="819"/>
      <c r="GES1066" s="819"/>
      <c r="GET1066" s="819"/>
      <c r="GEU1066" s="819"/>
      <c r="GEV1066" s="819"/>
      <c r="GEW1066" s="819"/>
      <c r="GEX1066" s="819"/>
      <c r="GEY1066" s="819"/>
      <c r="GEZ1066" s="819"/>
      <c r="GFA1066" s="819"/>
      <c r="GFB1066" s="819"/>
      <c r="GFC1066" s="819"/>
      <c r="GFD1066" s="819"/>
      <c r="GFE1066" s="819"/>
      <c r="GFF1066" s="819"/>
      <c r="GFG1066" s="819"/>
      <c r="GFH1066" s="819"/>
      <c r="GFI1066" s="819"/>
      <c r="GFJ1066" s="819"/>
      <c r="GFK1066" s="819"/>
      <c r="GFL1066" s="819"/>
      <c r="GFM1066" s="819"/>
      <c r="GFN1066" s="819"/>
      <c r="GFO1066" s="819"/>
      <c r="GFP1066" s="819"/>
      <c r="GFQ1066" s="819"/>
      <c r="GFR1066" s="819"/>
      <c r="GFS1066" s="819"/>
      <c r="GFT1066" s="819"/>
      <c r="GFU1066" s="819"/>
      <c r="GFV1066" s="819"/>
      <c r="GFW1066" s="819"/>
      <c r="GFX1066" s="819"/>
      <c r="GFY1066" s="819"/>
      <c r="GFZ1066" s="819"/>
      <c r="GGA1066" s="819"/>
      <c r="GGB1066" s="819"/>
      <c r="GGC1066" s="819"/>
      <c r="GGD1066" s="819"/>
      <c r="GGE1066" s="819"/>
      <c r="GGF1066" s="819"/>
      <c r="GGG1066" s="819"/>
      <c r="GGH1066" s="819"/>
      <c r="GGI1066" s="819"/>
      <c r="GGJ1066" s="819"/>
      <c r="GGK1066" s="819"/>
      <c r="GGL1066" s="819"/>
      <c r="GGM1066" s="819"/>
      <c r="GGN1066" s="819"/>
      <c r="GGO1066" s="819"/>
      <c r="GGP1066" s="819"/>
      <c r="GGQ1066" s="819"/>
      <c r="GGR1066" s="819"/>
      <c r="GGS1066" s="819"/>
      <c r="GGT1066" s="819"/>
      <c r="GGU1066" s="819"/>
      <c r="GGV1066" s="819"/>
      <c r="GGW1066" s="819"/>
      <c r="GGX1066" s="819"/>
      <c r="GGY1066" s="819"/>
      <c r="GGZ1066" s="819"/>
      <c r="GHA1066" s="819"/>
      <c r="GHB1066" s="819"/>
      <c r="GHC1066" s="819"/>
      <c r="GHD1066" s="819"/>
      <c r="GHE1066" s="819"/>
      <c r="GHF1066" s="819"/>
      <c r="GHG1066" s="819"/>
      <c r="GHH1066" s="819"/>
      <c r="GHI1066" s="819"/>
      <c r="GHJ1066" s="819"/>
      <c r="GHK1066" s="819"/>
      <c r="GHL1066" s="819"/>
      <c r="GHM1066" s="819"/>
      <c r="GHN1066" s="819"/>
      <c r="GHO1066" s="819"/>
      <c r="GHP1066" s="819"/>
      <c r="GHQ1066" s="819"/>
      <c r="GHR1066" s="819"/>
      <c r="GHS1066" s="819"/>
      <c r="GHT1066" s="819"/>
      <c r="GHU1066" s="819"/>
      <c r="GHV1066" s="819"/>
      <c r="GHW1066" s="819"/>
      <c r="GHX1066" s="819"/>
      <c r="GHY1066" s="819"/>
      <c r="GHZ1066" s="819"/>
      <c r="GIA1066" s="819"/>
      <c r="GIB1066" s="819"/>
      <c r="GIC1066" s="819"/>
      <c r="GID1066" s="819"/>
      <c r="GIE1066" s="819"/>
      <c r="GIF1066" s="819"/>
      <c r="GIG1066" s="819"/>
      <c r="GIH1066" s="819"/>
      <c r="GII1066" s="819"/>
      <c r="GIJ1066" s="819"/>
      <c r="GIK1066" s="819"/>
      <c r="GIL1066" s="819"/>
      <c r="GIM1066" s="819"/>
      <c r="GIN1066" s="819"/>
      <c r="GIO1066" s="819"/>
      <c r="GIP1066" s="819"/>
      <c r="GIQ1066" s="819"/>
      <c r="GIR1066" s="819"/>
      <c r="GIS1066" s="819"/>
      <c r="GIT1066" s="819"/>
      <c r="GIU1066" s="819"/>
      <c r="GIV1066" s="819"/>
      <c r="GIW1066" s="819"/>
      <c r="GIX1066" s="819"/>
      <c r="GIY1066" s="819"/>
      <c r="GIZ1066" s="819"/>
      <c r="GJA1066" s="819"/>
      <c r="GJB1066" s="819"/>
      <c r="GJC1066" s="819"/>
      <c r="GJD1066" s="819"/>
      <c r="GJE1066" s="819"/>
      <c r="GJF1066" s="819"/>
      <c r="GJG1066" s="819"/>
      <c r="GJH1066" s="819"/>
      <c r="GJI1066" s="819"/>
      <c r="GJJ1066" s="819"/>
      <c r="GJK1066" s="819"/>
      <c r="GJL1066" s="819"/>
      <c r="GJM1066" s="819"/>
      <c r="GJN1066" s="819"/>
      <c r="GJO1066" s="819"/>
      <c r="GJP1066" s="819"/>
      <c r="GJQ1066" s="819"/>
      <c r="GJR1066" s="819"/>
      <c r="GJS1066" s="819"/>
      <c r="GJT1066" s="819"/>
      <c r="GJU1066" s="819"/>
      <c r="GJV1066" s="819"/>
      <c r="GJW1066" s="819"/>
      <c r="GJX1066" s="819"/>
      <c r="GJY1066" s="819"/>
      <c r="GJZ1066" s="819"/>
      <c r="GKA1066" s="819"/>
      <c r="GKB1066" s="819"/>
      <c r="GKC1066" s="819"/>
      <c r="GKD1066" s="819"/>
      <c r="GKE1066" s="819"/>
      <c r="GKF1066" s="819"/>
      <c r="GKG1066" s="819"/>
      <c r="GKH1066" s="819"/>
      <c r="GKI1066" s="819"/>
      <c r="GKJ1066" s="819"/>
      <c r="GKK1066" s="819"/>
      <c r="GKL1066" s="819"/>
      <c r="GKM1066" s="819"/>
      <c r="GKN1066" s="819"/>
      <c r="GKO1066" s="819"/>
      <c r="GKP1066" s="819"/>
      <c r="GKQ1066" s="819"/>
      <c r="GKR1066" s="819"/>
      <c r="GKS1066" s="819"/>
      <c r="GKT1066" s="819"/>
      <c r="GKU1066" s="819"/>
      <c r="GKV1066" s="819"/>
      <c r="GKW1066" s="819"/>
      <c r="GKX1066" s="819"/>
      <c r="GKY1066" s="819"/>
      <c r="GKZ1066" s="819"/>
      <c r="GLA1066" s="819"/>
      <c r="GLB1066" s="819"/>
      <c r="GLC1066" s="819"/>
      <c r="GLD1066" s="819"/>
      <c r="GLE1066" s="819"/>
      <c r="GLF1066" s="819"/>
      <c r="GLG1066" s="819"/>
      <c r="GLH1066" s="819"/>
      <c r="GLI1066" s="819"/>
      <c r="GLJ1066" s="819"/>
      <c r="GLK1066" s="819"/>
      <c r="GLL1066" s="819"/>
      <c r="GLM1066" s="819"/>
      <c r="GLN1066" s="819"/>
      <c r="GLO1066" s="819"/>
      <c r="GLP1066" s="819"/>
      <c r="GLQ1066" s="819"/>
      <c r="GLR1066" s="819"/>
      <c r="GLS1066" s="819"/>
      <c r="GLT1066" s="819"/>
      <c r="GLU1066" s="819"/>
      <c r="GLV1066" s="819"/>
      <c r="GLW1066" s="819"/>
      <c r="GLX1066" s="819"/>
      <c r="GLY1066" s="819"/>
      <c r="GLZ1066" s="819"/>
      <c r="GMA1066" s="819"/>
      <c r="GMB1066" s="819"/>
      <c r="GMC1066" s="819"/>
      <c r="GMD1066" s="819"/>
      <c r="GME1066" s="819"/>
      <c r="GMF1066" s="819"/>
      <c r="GMG1066" s="819"/>
      <c r="GMH1066" s="819"/>
      <c r="GMI1066" s="819"/>
      <c r="GMJ1066" s="819"/>
      <c r="GMK1066" s="819"/>
      <c r="GML1066" s="819"/>
      <c r="GMM1066" s="819"/>
      <c r="GMN1066" s="819"/>
      <c r="GMO1066" s="819"/>
      <c r="GMP1066" s="819"/>
      <c r="GMQ1066" s="819"/>
      <c r="GMR1066" s="819"/>
      <c r="GMS1066" s="819"/>
      <c r="GMT1066" s="819"/>
      <c r="GMU1066" s="819"/>
      <c r="GMV1066" s="819"/>
      <c r="GMW1066" s="819"/>
      <c r="GMX1066" s="819"/>
      <c r="GMY1066" s="819"/>
      <c r="GMZ1066" s="819"/>
      <c r="GNA1066" s="819"/>
      <c r="GNB1066" s="819"/>
      <c r="GNC1066" s="819"/>
      <c r="GND1066" s="819"/>
      <c r="GNE1066" s="819"/>
      <c r="GNF1066" s="819"/>
      <c r="GNG1066" s="819"/>
      <c r="GNH1066" s="819"/>
      <c r="GNI1066" s="819"/>
      <c r="GNJ1066" s="819"/>
      <c r="GNK1066" s="819"/>
      <c r="GNL1066" s="819"/>
      <c r="GNM1066" s="819"/>
      <c r="GNN1066" s="819"/>
      <c r="GNO1066" s="819"/>
      <c r="GNP1066" s="819"/>
      <c r="GNQ1066" s="819"/>
      <c r="GNR1066" s="819"/>
      <c r="GNS1066" s="819"/>
      <c r="GNT1066" s="819"/>
      <c r="GNU1066" s="819"/>
      <c r="GNV1066" s="819"/>
      <c r="GNW1066" s="819"/>
      <c r="GNX1066" s="819"/>
      <c r="GNY1066" s="819"/>
      <c r="GNZ1066" s="819"/>
      <c r="GOA1066" s="819"/>
      <c r="GOB1066" s="819"/>
      <c r="GOC1066" s="819"/>
      <c r="GOD1066" s="819"/>
      <c r="GOE1066" s="819"/>
      <c r="GOF1066" s="819"/>
      <c r="GOG1066" s="819"/>
      <c r="GOH1066" s="819"/>
      <c r="GOI1066" s="819"/>
      <c r="GOJ1066" s="819"/>
      <c r="GOK1066" s="819"/>
      <c r="GOL1066" s="819"/>
      <c r="GOM1066" s="819"/>
      <c r="GON1066" s="819"/>
      <c r="GOO1066" s="819"/>
      <c r="GOP1066" s="819"/>
      <c r="GOQ1066" s="819"/>
      <c r="GOR1066" s="819"/>
      <c r="GOS1066" s="819"/>
      <c r="GOT1066" s="819"/>
      <c r="GOU1066" s="819"/>
      <c r="GOV1066" s="819"/>
      <c r="GOW1066" s="819"/>
      <c r="GOX1066" s="819"/>
      <c r="GOY1066" s="819"/>
      <c r="GOZ1066" s="819"/>
      <c r="GPA1066" s="819"/>
      <c r="GPB1066" s="819"/>
      <c r="GPC1066" s="819"/>
      <c r="GPD1066" s="819"/>
      <c r="GPE1066" s="819"/>
      <c r="GPF1066" s="819"/>
      <c r="GPG1066" s="819"/>
      <c r="GPH1066" s="819"/>
      <c r="GPI1066" s="819"/>
      <c r="GPJ1066" s="819"/>
      <c r="GPK1066" s="819"/>
      <c r="GPL1066" s="819"/>
      <c r="GPM1066" s="819"/>
      <c r="GPN1066" s="819"/>
      <c r="GPO1066" s="819"/>
      <c r="GPP1066" s="819"/>
      <c r="GPQ1066" s="819"/>
      <c r="GPR1066" s="819"/>
      <c r="GPS1066" s="819"/>
      <c r="GPT1066" s="819"/>
      <c r="GPU1066" s="819"/>
      <c r="GPV1066" s="819"/>
      <c r="GPW1066" s="819"/>
      <c r="GPX1066" s="819"/>
      <c r="GPY1066" s="819"/>
      <c r="GPZ1066" s="819"/>
      <c r="GQA1066" s="819"/>
      <c r="GQB1066" s="819"/>
      <c r="GQC1066" s="819"/>
      <c r="GQD1066" s="819"/>
      <c r="GQE1066" s="819"/>
      <c r="GQF1066" s="819"/>
      <c r="GQG1066" s="819"/>
      <c r="GQH1066" s="819"/>
      <c r="GQI1066" s="819"/>
      <c r="GQJ1066" s="819"/>
      <c r="GQK1066" s="819"/>
      <c r="GQL1066" s="819"/>
      <c r="GQM1066" s="819"/>
      <c r="GQN1066" s="819"/>
      <c r="GQO1066" s="819"/>
      <c r="GQP1066" s="819"/>
      <c r="GQQ1066" s="819"/>
      <c r="GQR1066" s="819"/>
      <c r="GQS1066" s="819"/>
      <c r="GQT1066" s="819"/>
      <c r="GQU1066" s="819"/>
      <c r="GQV1066" s="819"/>
      <c r="GQW1066" s="819"/>
      <c r="GQX1066" s="819"/>
      <c r="GQY1066" s="819"/>
      <c r="GQZ1066" s="819"/>
      <c r="GRA1066" s="819"/>
      <c r="GRB1066" s="819"/>
      <c r="GRC1066" s="819"/>
      <c r="GRD1066" s="819"/>
      <c r="GRE1066" s="819"/>
      <c r="GRF1066" s="819"/>
      <c r="GRG1066" s="819"/>
      <c r="GRH1066" s="819"/>
      <c r="GRI1066" s="819"/>
      <c r="GRJ1066" s="819"/>
      <c r="GRK1066" s="819"/>
      <c r="GRL1066" s="819"/>
      <c r="GRM1066" s="819"/>
      <c r="GRN1066" s="819"/>
      <c r="GRO1066" s="819"/>
      <c r="GRP1066" s="819"/>
      <c r="GRQ1066" s="819"/>
      <c r="GRR1066" s="819"/>
      <c r="GRS1066" s="819"/>
      <c r="GRT1066" s="819"/>
      <c r="GRU1066" s="819"/>
      <c r="GRV1066" s="819"/>
      <c r="GRW1066" s="819"/>
      <c r="GRX1066" s="819"/>
      <c r="GRY1066" s="819"/>
      <c r="GRZ1066" s="819"/>
      <c r="GSA1066" s="819"/>
      <c r="GSB1066" s="819"/>
      <c r="GSC1066" s="819"/>
      <c r="GSD1066" s="819"/>
      <c r="GSE1066" s="819"/>
      <c r="GSF1066" s="819"/>
      <c r="GSG1066" s="819"/>
      <c r="GSH1066" s="819"/>
      <c r="GSI1066" s="819"/>
      <c r="GSJ1066" s="819"/>
      <c r="GSK1066" s="819"/>
      <c r="GSL1066" s="819"/>
      <c r="GSM1066" s="819"/>
      <c r="GSN1066" s="819"/>
      <c r="GSO1066" s="819"/>
      <c r="GSP1066" s="819"/>
      <c r="GSQ1066" s="819"/>
      <c r="GSR1066" s="819"/>
      <c r="GSS1066" s="819"/>
      <c r="GST1066" s="819"/>
      <c r="GSU1066" s="819"/>
      <c r="GSV1066" s="819"/>
      <c r="GSW1066" s="819"/>
      <c r="GSX1066" s="819"/>
      <c r="GSY1066" s="819"/>
      <c r="GSZ1066" s="819"/>
      <c r="GTA1066" s="819"/>
      <c r="GTB1066" s="819"/>
      <c r="GTC1066" s="819"/>
      <c r="GTD1066" s="819"/>
      <c r="GTE1066" s="819"/>
      <c r="GTF1066" s="819"/>
      <c r="GTG1066" s="819"/>
      <c r="GTH1066" s="819"/>
      <c r="GTI1066" s="819"/>
      <c r="GTJ1066" s="819"/>
      <c r="GTK1066" s="819"/>
      <c r="GTL1066" s="819"/>
      <c r="GTM1066" s="819"/>
      <c r="GTN1066" s="819"/>
      <c r="GTO1066" s="819"/>
      <c r="GTP1066" s="819"/>
      <c r="GTQ1066" s="819"/>
      <c r="GTR1066" s="819"/>
      <c r="GTS1066" s="819"/>
      <c r="GTT1066" s="819"/>
      <c r="GTU1066" s="819"/>
      <c r="GTV1066" s="819"/>
      <c r="GTW1066" s="819"/>
      <c r="GTX1066" s="819"/>
      <c r="GTY1066" s="819"/>
      <c r="GTZ1066" s="819"/>
      <c r="GUA1066" s="819"/>
      <c r="GUB1066" s="819"/>
      <c r="GUC1066" s="819"/>
      <c r="GUD1066" s="819"/>
      <c r="GUE1066" s="819"/>
      <c r="GUF1066" s="819"/>
      <c r="GUG1066" s="819"/>
      <c r="GUH1066" s="819"/>
      <c r="GUI1066" s="819"/>
      <c r="GUJ1066" s="819"/>
      <c r="GUK1066" s="819"/>
      <c r="GUL1066" s="819"/>
      <c r="GUM1066" s="819"/>
      <c r="GUN1066" s="819"/>
      <c r="GUO1066" s="819"/>
      <c r="GUP1066" s="819"/>
      <c r="GUQ1066" s="819"/>
      <c r="GUR1066" s="819"/>
      <c r="GUS1066" s="819"/>
      <c r="GUT1066" s="819"/>
      <c r="GUU1066" s="819"/>
      <c r="GUV1066" s="819"/>
      <c r="GUW1066" s="819"/>
      <c r="GUX1066" s="819"/>
      <c r="GUY1066" s="819"/>
      <c r="GUZ1066" s="819"/>
      <c r="GVA1066" s="819"/>
      <c r="GVB1066" s="819"/>
      <c r="GVC1066" s="819"/>
      <c r="GVD1066" s="819"/>
      <c r="GVE1066" s="819"/>
      <c r="GVF1066" s="819"/>
      <c r="GVG1066" s="819"/>
      <c r="GVH1066" s="819"/>
      <c r="GVI1066" s="819"/>
      <c r="GVJ1066" s="819"/>
      <c r="GVK1066" s="819"/>
      <c r="GVL1066" s="819"/>
      <c r="GVM1066" s="819"/>
      <c r="GVN1066" s="819"/>
      <c r="GVO1066" s="819"/>
      <c r="GVP1066" s="819"/>
      <c r="GVQ1066" s="819"/>
      <c r="GVR1066" s="819"/>
      <c r="GVS1066" s="819"/>
      <c r="GVT1066" s="819"/>
      <c r="GVU1066" s="819"/>
      <c r="GVV1066" s="819"/>
      <c r="GVW1066" s="819"/>
      <c r="GVX1066" s="819"/>
      <c r="GVY1066" s="819"/>
      <c r="GVZ1066" s="819"/>
      <c r="GWA1066" s="819"/>
      <c r="GWB1066" s="819"/>
      <c r="GWC1066" s="819"/>
      <c r="GWD1066" s="819"/>
      <c r="GWE1066" s="819"/>
      <c r="GWF1066" s="819"/>
      <c r="GWG1066" s="819"/>
      <c r="GWH1066" s="819"/>
      <c r="GWI1066" s="819"/>
      <c r="GWJ1066" s="819"/>
      <c r="GWK1066" s="819"/>
      <c r="GWL1066" s="819"/>
      <c r="GWM1066" s="819"/>
      <c r="GWN1066" s="819"/>
      <c r="GWO1066" s="819"/>
      <c r="GWP1066" s="819"/>
      <c r="GWQ1066" s="819"/>
      <c r="GWR1066" s="819"/>
      <c r="GWS1066" s="819"/>
      <c r="GWT1066" s="819"/>
      <c r="GWU1066" s="819"/>
      <c r="GWV1066" s="819"/>
      <c r="GWW1066" s="819"/>
      <c r="GWX1066" s="819"/>
      <c r="GWY1066" s="819"/>
      <c r="GWZ1066" s="819"/>
      <c r="GXA1066" s="819"/>
      <c r="GXB1066" s="819"/>
      <c r="GXC1066" s="819"/>
      <c r="GXD1066" s="819"/>
      <c r="GXE1066" s="819"/>
      <c r="GXF1066" s="819"/>
      <c r="GXG1066" s="819"/>
      <c r="GXH1066" s="819"/>
      <c r="GXI1066" s="819"/>
      <c r="GXJ1066" s="819"/>
      <c r="GXK1066" s="819"/>
      <c r="GXL1066" s="819"/>
      <c r="GXM1066" s="819"/>
      <c r="GXN1066" s="819"/>
      <c r="GXO1066" s="819"/>
      <c r="GXP1066" s="819"/>
      <c r="GXQ1066" s="819"/>
      <c r="GXR1066" s="819"/>
      <c r="GXS1066" s="819"/>
      <c r="GXT1066" s="819"/>
      <c r="GXU1066" s="819"/>
      <c r="GXV1066" s="819"/>
      <c r="GXW1066" s="819"/>
      <c r="GXX1066" s="819"/>
      <c r="GXY1066" s="819"/>
      <c r="GXZ1066" s="819"/>
      <c r="GYA1066" s="819"/>
      <c r="GYB1066" s="819"/>
      <c r="GYC1066" s="819"/>
      <c r="GYD1066" s="819"/>
      <c r="GYE1066" s="819"/>
      <c r="GYF1066" s="819"/>
      <c r="GYG1066" s="819"/>
      <c r="GYH1066" s="819"/>
      <c r="GYI1066" s="819"/>
      <c r="GYJ1066" s="819"/>
      <c r="GYK1066" s="819"/>
      <c r="GYL1066" s="819"/>
      <c r="GYM1066" s="819"/>
      <c r="GYN1066" s="819"/>
      <c r="GYO1066" s="819"/>
      <c r="GYP1066" s="819"/>
      <c r="GYQ1066" s="819"/>
      <c r="GYR1066" s="819"/>
      <c r="GYS1066" s="819"/>
      <c r="GYT1066" s="819"/>
      <c r="GYU1066" s="819"/>
      <c r="GYV1066" s="819"/>
      <c r="GYW1066" s="819"/>
      <c r="GYX1066" s="819"/>
      <c r="GYY1066" s="819"/>
      <c r="GYZ1066" s="819"/>
      <c r="GZA1066" s="819"/>
      <c r="GZB1066" s="819"/>
      <c r="GZC1066" s="819"/>
      <c r="GZD1066" s="819"/>
      <c r="GZE1066" s="819"/>
      <c r="GZF1066" s="819"/>
      <c r="GZG1066" s="819"/>
      <c r="GZH1066" s="819"/>
      <c r="GZI1066" s="819"/>
      <c r="GZJ1066" s="819"/>
      <c r="GZK1066" s="819"/>
      <c r="GZL1066" s="819"/>
      <c r="GZM1066" s="819"/>
      <c r="GZN1066" s="819"/>
      <c r="GZO1066" s="819"/>
      <c r="GZP1066" s="819"/>
      <c r="GZQ1066" s="819"/>
      <c r="GZR1066" s="819"/>
      <c r="GZS1066" s="819"/>
      <c r="GZT1066" s="819"/>
      <c r="GZU1066" s="819"/>
      <c r="GZV1066" s="819"/>
      <c r="GZW1066" s="819"/>
      <c r="GZX1066" s="819"/>
      <c r="GZY1066" s="819"/>
      <c r="GZZ1066" s="819"/>
      <c r="HAA1066" s="819"/>
      <c r="HAB1066" s="819"/>
      <c r="HAC1066" s="819"/>
      <c r="HAD1066" s="819"/>
      <c r="HAE1066" s="819"/>
      <c r="HAF1066" s="819"/>
      <c r="HAG1066" s="819"/>
      <c r="HAH1066" s="819"/>
      <c r="HAI1066" s="819"/>
      <c r="HAJ1066" s="819"/>
      <c r="HAK1066" s="819"/>
      <c r="HAL1066" s="819"/>
      <c r="HAM1066" s="819"/>
      <c r="HAN1066" s="819"/>
      <c r="HAO1066" s="819"/>
      <c r="HAP1066" s="819"/>
      <c r="HAQ1066" s="819"/>
      <c r="HAR1066" s="819"/>
      <c r="HAS1066" s="819"/>
      <c r="HAT1066" s="819"/>
      <c r="HAU1066" s="819"/>
      <c r="HAV1066" s="819"/>
      <c r="HAW1066" s="819"/>
      <c r="HAX1066" s="819"/>
      <c r="HAY1066" s="819"/>
      <c r="HAZ1066" s="819"/>
      <c r="HBA1066" s="819"/>
      <c r="HBB1066" s="819"/>
      <c r="HBC1066" s="819"/>
      <c r="HBD1066" s="819"/>
      <c r="HBE1066" s="819"/>
      <c r="HBF1066" s="819"/>
      <c r="HBG1066" s="819"/>
      <c r="HBH1066" s="819"/>
      <c r="HBI1066" s="819"/>
      <c r="HBJ1066" s="819"/>
      <c r="HBK1066" s="819"/>
      <c r="HBL1066" s="819"/>
      <c r="HBM1066" s="819"/>
      <c r="HBN1066" s="819"/>
      <c r="HBO1066" s="819"/>
      <c r="HBP1066" s="819"/>
      <c r="HBQ1066" s="819"/>
      <c r="HBR1066" s="819"/>
      <c r="HBS1066" s="819"/>
      <c r="HBT1066" s="819"/>
      <c r="HBU1066" s="819"/>
      <c r="HBV1066" s="819"/>
      <c r="HBW1066" s="819"/>
      <c r="HBX1066" s="819"/>
      <c r="HBY1066" s="819"/>
      <c r="HBZ1066" s="819"/>
      <c r="HCA1066" s="819"/>
      <c r="HCB1066" s="819"/>
      <c r="HCC1066" s="819"/>
      <c r="HCD1066" s="819"/>
      <c r="HCE1066" s="819"/>
      <c r="HCF1066" s="819"/>
      <c r="HCG1066" s="819"/>
      <c r="HCH1066" s="819"/>
      <c r="HCI1066" s="819"/>
      <c r="HCJ1066" s="819"/>
      <c r="HCK1066" s="819"/>
      <c r="HCL1066" s="819"/>
      <c r="HCM1066" s="819"/>
      <c r="HCN1066" s="819"/>
      <c r="HCO1066" s="819"/>
      <c r="HCP1066" s="819"/>
      <c r="HCQ1066" s="819"/>
      <c r="HCR1066" s="819"/>
      <c r="HCS1066" s="819"/>
      <c r="HCT1066" s="819"/>
      <c r="HCU1066" s="819"/>
      <c r="HCV1066" s="819"/>
      <c r="HCW1066" s="819"/>
      <c r="HCX1066" s="819"/>
      <c r="HCY1066" s="819"/>
      <c r="HCZ1066" s="819"/>
      <c r="HDA1066" s="819"/>
      <c r="HDB1066" s="819"/>
      <c r="HDC1066" s="819"/>
      <c r="HDD1066" s="819"/>
      <c r="HDE1066" s="819"/>
      <c r="HDF1066" s="819"/>
      <c r="HDG1066" s="819"/>
      <c r="HDH1066" s="819"/>
      <c r="HDI1066" s="819"/>
      <c r="HDJ1066" s="819"/>
      <c r="HDK1066" s="819"/>
      <c r="HDL1066" s="819"/>
      <c r="HDM1066" s="819"/>
      <c r="HDN1066" s="819"/>
      <c r="HDO1066" s="819"/>
      <c r="HDP1066" s="819"/>
      <c r="HDQ1066" s="819"/>
      <c r="HDR1066" s="819"/>
      <c r="HDS1066" s="819"/>
      <c r="HDT1066" s="819"/>
      <c r="HDU1066" s="819"/>
      <c r="HDV1066" s="819"/>
      <c r="HDW1066" s="819"/>
      <c r="HDX1066" s="819"/>
      <c r="HDY1066" s="819"/>
      <c r="HDZ1066" s="819"/>
      <c r="HEA1066" s="819"/>
      <c r="HEB1066" s="819"/>
      <c r="HEC1066" s="819"/>
      <c r="HED1066" s="819"/>
      <c r="HEE1066" s="819"/>
      <c r="HEF1066" s="819"/>
      <c r="HEG1066" s="819"/>
      <c r="HEH1066" s="819"/>
      <c r="HEI1066" s="819"/>
      <c r="HEJ1066" s="819"/>
      <c r="HEK1066" s="819"/>
      <c r="HEL1066" s="819"/>
      <c r="HEM1066" s="819"/>
      <c r="HEN1066" s="819"/>
      <c r="HEO1066" s="819"/>
      <c r="HEP1066" s="819"/>
      <c r="HEQ1066" s="819"/>
      <c r="HER1066" s="819"/>
      <c r="HES1066" s="819"/>
      <c r="HET1066" s="819"/>
      <c r="HEU1066" s="819"/>
      <c r="HEV1066" s="819"/>
      <c r="HEW1066" s="819"/>
      <c r="HEX1066" s="819"/>
      <c r="HEY1066" s="819"/>
      <c r="HEZ1066" s="819"/>
      <c r="HFA1066" s="819"/>
      <c r="HFB1066" s="819"/>
      <c r="HFC1066" s="819"/>
      <c r="HFD1066" s="819"/>
      <c r="HFE1066" s="819"/>
      <c r="HFF1066" s="819"/>
      <c r="HFG1066" s="819"/>
      <c r="HFH1066" s="819"/>
      <c r="HFI1066" s="819"/>
      <c r="HFJ1066" s="819"/>
      <c r="HFK1066" s="819"/>
      <c r="HFL1066" s="819"/>
      <c r="HFM1066" s="819"/>
      <c r="HFN1066" s="819"/>
      <c r="HFO1066" s="819"/>
      <c r="HFP1066" s="819"/>
      <c r="HFQ1066" s="819"/>
      <c r="HFR1066" s="819"/>
      <c r="HFS1066" s="819"/>
      <c r="HFT1066" s="819"/>
      <c r="HFU1066" s="819"/>
      <c r="HFV1066" s="819"/>
      <c r="HFW1066" s="819"/>
      <c r="HFX1066" s="819"/>
      <c r="HFY1066" s="819"/>
      <c r="HFZ1066" s="819"/>
      <c r="HGA1066" s="819"/>
      <c r="HGB1066" s="819"/>
      <c r="HGC1066" s="819"/>
      <c r="HGD1066" s="819"/>
      <c r="HGE1066" s="819"/>
      <c r="HGF1066" s="819"/>
      <c r="HGG1066" s="819"/>
      <c r="HGH1066" s="819"/>
      <c r="HGI1066" s="819"/>
      <c r="HGJ1066" s="819"/>
      <c r="HGK1066" s="819"/>
      <c r="HGL1066" s="819"/>
      <c r="HGM1066" s="819"/>
      <c r="HGN1066" s="819"/>
      <c r="HGO1066" s="819"/>
      <c r="HGP1066" s="819"/>
      <c r="HGQ1066" s="819"/>
      <c r="HGR1066" s="819"/>
      <c r="HGS1066" s="819"/>
      <c r="HGT1066" s="819"/>
      <c r="HGU1066" s="819"/>
      <c r="HGV1066" s="819"/>
      <c r="HGW1066" s="819"/>
      <c r="HGX1066" s="819"/>
      <c r="HGY1066" s="819"/>
      <c r="HGZ1066" s="819"/>
      <c r="HHA1066" s="819"/>
      <c r="HHB1066" s="819"/>
      <c r="HHC1066" s="819"/>
      <c r="HHD1066" s="819"/>
      <c r="HHE1066" s="819"/>
      <c r="HHF1066" s="819"/>
      <c r="HHG1066" s="819"/>
      <c r="HHH1066" s="819"/>
      <c r="HHI1066" s="819"/>
      <c r="HHJ1066" s="819"/>
      <c r="HHK1066" s="819"/>
      <c r="HHL1066" s="819"/>
      <c r="HHM1066" s="819"/>
      <c r="HHN1066" s="819"/>
      <c r="HHO1066" s="819"/>
      <c r="HHP1066" s="819"/>
      <c r="HHQ1066" s="819"/>
      <c r="HHR1066" s="819"/>
      <c r="HHS1066" s="819"/>
      <c r="HHT1066" s="819"/>
      <c r="HHU1066" s="819"/>
      <c r="HHV1066" s="819"/>
      <c r="HHW1066" s="819"/>
      <c r="HHX1066" s="819"/>
      <c r="HHY1066" s="819"/>
      <c r="HHZ1066" s="819"/>
      <c r="HIA1066" s="819"/>
      <c r="HIB1066" s="819"/>
      <c r="HIC1066" s="819"/>
      <c r="HID1066" s="819"/>
      <c r="HIE1066" s="819"/>
      <c r="HIF1066" s="819"/>
      <c r="HIG1066" s="819"/>
      <c r="HIH1066" s="819"/>
      <c r="HII1066" s="819"/>
      <c r="HIJ1066" s="819"/>
      <c r="HIK1066" s="819"/>
      <c r="HIL1066" s="819"/>
      <c r="HIM1066" s="819"/>
      <c r="HIN1066" s="819"/>
      <c r="HIO1066" s="819"/>
      <c r="HIP1066" s="819"/>
      <c r="HIQ1066" s="819"/>
      <c r="HIR1066" s="819"/>
      <c r="HIS1066" s="819"/>
      <c r="HIT1066" s="819"/>
      <c r="HIU1066" s="819"/>
      <c r="HIV1066" s="819"/>
      <c r="HIW1066" s="819"/>
      <c r="HIX1066" s="819"/>
      <c r="HIY1066" s="819"/>
      <c r="HIZ1066" s="819"/>
      <c r="HJA1066" s="819"/>
      <c r="HJB1066" s="819"/>
      <c r="HJC1066" s="819"/>
      <c r="HJD1066" s="819"/>
      <c r="HJE1066" s="819"/>
      <c r="HJF1066" s="819"/>
      <c r="HJG1066" s="819"/>
      <c r="HJH1066" s="819"/>
      <c r="HJI1066" s="819"/>
      <c r="HJJ1066" s="819"/>
      <c r="HJK1066" s="819"/>
      <c r="HJL1066" s="819"/>
      <c r="HJM1066" s="819"/>
      <c r="HJN1066" s="819"/>
      <c r="HJO1066" s="819"/>
      <c r="HJP1066" s="819"/>
      <c r="HJQ1066" s="819"/>
      <c r="HJR1066" s="819"/>
      <c r="HJS1066" s="819"/>
      <c r="HJT1066" s="819"/>
      <c r="HJU1066" s="819"/>
      <c r="HJV1066" s="819"/>
      <c r="HJW1066" s="819"/>
      <c r="HJX1066" s="819"/>
      <c r="HJY1066" s="819"/>
      <c r="HJZ1066" s="819"/>
      <c r="HKA1066" s="819"/>
      <c r="HKB1066" s="819"/>
      <c r="HKC1066" s="819"/>
      <c r="HKD1066" s="819"/>
      <c r="HKE1066" s="819"/>
      <c r="HKF1066" s="819"/>
      <c r="HKG1066" s="819"/>
      <c r="HKH1066" s="819"/>
      <c r="HKI1066" s="819"/>
      <c r="HKJ1066" s="819"/>
      <c r="HKK1066" s="819"/>
      <c r="HKL1066" s="819"/>
      <c r="HKM1066" s="819"/>
      <c r="HKN1066" s="819"/>
      <c r="HKO1066" s="819"/>
      <c r="HKP1066" s="819"/>
      <c r="HKQ1066" s="819"/>
      <c r="HKR1066" s="819"/>
      <c r="HKS1066" s="819"/>
      <c r="HKT1066" s="819"/>
      <c r="HKU1066" s="819"/>
      <c r="HKV1066" s="819"/>
      <c r="HKW1066" s="819"/>
      <c r="HKX1066" s="819"/>
      <c r="HKY1066" s="819"/>
      <c r="HKZ1066" s="819"/>
      <c r="HLA1066" s="819"/>
      <c r="HLB1066" s="819"/>
      <c r="HLC1066" s="819"/>
      <c r="HLD1066" s="819"/>
      <c r="HLE1066" s="819"/>
      <c r="HLF1066" s="819"/>
      <c r="HLG1066" s="819"/>
      <c r="HLH1066" s="819"/>
      <c r="HLI1066" s="819"/>
      <c r="HLJ1066" s="819"/>
      <c r="HLK1066" s="819"/>
      <c r="HLL1066" s="819"/>
      <c r="HLM1066" s="819"/>
      <c r="HLN1066" s="819"/>
      <c r="HLO1066" s="819"/>
      <c r="HLP1066" s="819"/>
      <c r="HLQ1066" s="819"/>
      <c r="HLR1066" s="819"/>
      <c r="HLS1066" s="819"/>
      <c r="HLT1066" s="819"/>
      <c r="HLU1066" s="819"/>
      <c r="HLV1066" s="819"/>
      <c r="HLW1066" s="819"/>
      <c r="HLX1066" s="819"/>
      <c r="HLY1066" s="819"/>
      <c r="HLZ1066" s="819"/>
      <c r="HMA1066" s="819"/>
      <c r="HMB1066" s="819"/>
      <c r="HMC1066" s="819"/>
      <c r="HMD1066" s="819"/>
      <c r="HME1066" s="819"/>
      <c r="HMF1066" s="819"/>
      <c r="HMG1066" s="819"/>
      <c r="HMH1066" s="819"/>
      <c r="HMI1066" s="819"/>
      <c r="HMJ1066" s="819"/>
      <c r="HMK1066" s="819"/>
      <c r="HML1066" s="819"/>
      <c r="HMM1066" s="819"/>
      <c r="HMN1066" s="819"/>
      <c r="HMO1066" s="819"/>
      <c r="HMP1066" s="819"/>
      <c r="HMQ1066" s="819"/>
      <c r="HMR1066" s="819"/>
      <c r="HMS1066" s="819"/>
      <c r="HMT1066" s="819"/>
      <c r="HMU1066" s="819"/>
      <c r="HMV1066" s="819"/>
      <c r="HMW1066" s="819"/>
      <c r="HMX1066" s="819"/>
      <c r="HMY1066" s="819"/>
      <c r="HMZ1066" s="819"/>
      <c r="HNA1066" s="819"/>
      <c r="HNB1066" s="819"/>
      <c r="HNC1066" s="819"/>
      <c r="HND1066" s="819"/>
      <c r="HNE1066" s="819"/>
      <c r="HNF1066" s="819"/>
      <c r="HNG1066" s="819"/>
      <c r="HNH1066" s="819"/>
      <c r="HNI1066" s="819"/>
      <c r="HNJ1066" s="819"/>
      <c r="HNK1066" s="819"/>
      <c r="HNL1066" s="819"/>
      <c r="HNM1066" s="819"/>
      <c r="HNN1066" s="819"/>
      <c r="HNO1066" s="819"/>
      <c r="HNP1066" s="819"/>
      <c r="HNQ1066" s="819"/>
      <c r="HNR1066" s="819"/>
      <c r="HNS1066" s="819"/>
      <c r="HNT1066" s="819"/>
      <c r="HNU1066" s="819"/>
      <c r="HNV1066" s="819"/>
      <c r="HNW1066" s="819"/>
      <c r="HNX1066" s="819"/>
      <c r="HNY1066" s="819"/>
      <c r="HNZ1066" s="819"/>
      <c r="HOA1066" s="819"/>
      <c r="HOB1066" s="819"/>
      <c r="HOC1066" s="819"/>
      <c r="HOD1066" s="819"/>
      <c r="HOE1066" s="819"/>
      <c r="HOF1066" s="819"/>
      <c r="HOG1066" s="819"/>
      <c r="HOH1066" s="819"/>
      <c r="HOI1066" s="819"/>
      <c r="HOJ1066" s="819"/>
      <c r="HOK1066" s="819"/>
      <c r="HOL1066" s="819"/>
      <c r="HOM1066" s="819"/>
      <c r="HON1066" s="819"/>
      <c r="HOO1066" s="819"/>
      <c r="HOP1066" s="819"/>
      <c r="HOQ1066" s="819"/>
      <c r="HOR1066" s="819"/>
      <c r="HOS1066" s="819"/>
      <c r="HOT1066" s="819"/>
      <c r="HOU1066" s="819"/>
      <c r="HOV1066" s="819"/>
      <c r="HOW1066" s="819"/>
      <c r="HOX1066" s="819"/>
      <c r="HOY1066" s="819"/>
      <c r="HOZ1066" s="819"/>
      <c r="HPA1066" s="819"/>
      <c r="HPB1066" s="819"/>
      <c r="HPC1066" s="819"/>
      <c r="HPD1066" s="819"/>
      <c r="HPE1066" s="819"/>
      <c r="HPF1066" s="819"/>
      <c r="HPG1066" s="819"/>
      <c r="HPH1066" s="819"/>
      <c r="HPI1066" s="819"/>
      <c r="HPJ1066" s="819"/>
      <c r="HPK1066" s="819"/>
      <c r="HPL1066" s="819"/>
      <c r="HPM1066" s="819"/>
      <c r="HPN1066" s="819"/>
      <c r="HPO1066" s="819"/>
      <c r="HPP1066" s="819"/>
      <c r="HPQ1066" s="819"/>
      <c r="HPR1066" s="819"/>
      <c r="HPS1066" s="819"/>
      <c r="HPT1066" s="819"/>
      <c r="HPU1066" s="819"/>
      <c r="HPV1066" s="819"/>
      <c r="HPW1066" s="819"/>
      <c r="HPX1066" s="819"/>
      <c r="HPY1066" s="819"/>
      <c r="HPZ1066" s="819"/>
      <c r="HQA1066" s="819"/>
      <c r="HQB1066" s="819"/>
      <c r="HQC1066" s="819"/>
      <c r="HQD1066" s="819"/>
      <c r="HQE1066" s="819"/>
      <c r="HQF1066" s="819"/>
      <c r="HQG1066" s="819"/>
      <c r="HQH1066" s="819"/>
      <c r="HQI1066" s="819"/>
      <c r="HQJ1066" s="819"/>
      <c r="HQK1066" s="819"/>
      <c r="HQL1066" s="819"/>
      <c r="HQM1066" s="819"/>
      <c r="HQN1066" s="819"/>
      <c r="HQO1066" s="819"/>
      <c r="HQP1066" s="819"/>
      <c r="HQQ1066" s="819"/>
      <c r="HQR1066" s="819"/>
      <c r="HQS1066" s="819"/>
      <c r="HQT1066" s="819"/>
      <c r="HQU1066" s="819"/>
      <c r="HQV1066" s="819"/>
      <c r="HQW1066" s="819"/>
      <c r="HQX1066" s="819"/>
      <c r="HQY1066" s="819"/>
      <c r="HQZ1066" s="819"/>
      <c r="HRA1066" s="819"/>
      <c r="HRB1066" s="819"/>
      <c r="HRC1066" s="819"/>
      <c r="HRD1066" s="819"/>
      <c r="HRE1066" s="819"/>
      <c r="HRF1066" s="819"/>
      <c r="HRG1066" s="819"/>
      <c r="HRH1066" s="819"/>
      <c r="HRI1066" s="819"/>
      <c r="HRJ1066" s="819"/>
      <c r="HRK1066" s="819"/>
      <c r="HRL1066" s="819"/>
      <c r="HRM1066" s="819"/>
      <c r="HRN1066" s="819"/>
      <c r="HRO1066" s="819"/>
      <c r="HRP1066" s="819"/>
      <c r="HRQ1066" s="819"/>
      <c r="HRR1066" s="819"/>
      <c r="HRS1066" s="819"/>
      <c r="HRT1066" s="819"/>
      <c r="HRU1066" s="819"/>
      <c r="HRV1066" s="819"/>
      <c r="HRW1066" s="819"/>
      <c r="HRX1066" s="819"/>
      <c r="HRY1066" s="819"/>
      <c r="HRZ1066" s="819"/>
      <c r="HSA1066" s="819"/>
      <c r="HSB1066" s="819"/>
      <c r="HSC1066" s="819"/>
      <c r="HSD1066" s="819"/>
      <c r="HSE1066" s="819"/>
      <c r="HSF1066" s="819"/>
      <c r="HSG1066" s="819"/>
      <c r="HSH1066" s="819"/>
      <c r="HSI1066" s="819"/>
      <c r="HSJ1066" s="819"/>
      <c r="HSK1066" s="819"/>
      <c r="HSL1066" s="819"/>
      <c r="HSM1066" s="819"/>
      <c r="HSN1066" s="819"/>
      <c r="HSO1066" s="819"/>
      <c r="HSP1066" s="819"/>
      <c r="HSQ1066" s="819"/>
      <c r="HSR1066" s="819"/>
      <c r="HSS1066" s="819"/>
      <c r="HST1066" s="819"/>
      <c r="HSU1066" s="819"/>
      <c r="HSV1066" s="819"/>
      <c r="HSW1066" s="819"/>
      <c r="HSX1066" s="819"/>
      <c r="HSY1066" s="819"/>
      <c r="HSZ1066" s="819"/>
      <c r="HTA1066" s="819"/>
      <c r="HTB1066" s="819"/>
      <c r="HTC1066" s="819"/>
      <c r="HTD1066" s="819"/>
      <c r="HTE1066" s="819"/>
      <c r="HTF1066" s="819"/>
      <c r="HTG1066" s="819"/>
      <c r="HTH1066" s="819"/>
      <c r="HTI1066" s="819"/>
      <c r="HTJ1066" s="819"/>
      <c r="HTK1066" s="819"/>
      <c r="HTL1066" s="819"/>
      <c r="HTM1066" s="819"/>
      <c r="HTN1066" s="819"/>
      <c r="HTO1066" s="819"/>
      <c r="HTP1066" s="819"/>
      <c r="HTQ1066" s="819"/>
      <c r="HTR1066" s="819"/>
      <c r="HTS1066" s="819"/>
      <c r="HTT1066" s="819"/>
      <c r="HTU1066" s="819"/>
      <c r="HTV1066" s="819"/>
      <c r="HTW1066" s="819"/>
      <c r="HTX1066" s="819"/>
      <c r="HTY1066" s="819"/>
      <c r="HTZ1066" s="819"/>
      <c r="HUA1066" s="819"/>
      <c r="HUB1066" s="819"/>
      <c r="HUC1066" s="819"/>
      <c r="HUD1066" s="819"/>
      <c r="HUE1066" s="819"/>
      <c r="HUF1066" s="819"/>
      <c r="HUG1066" s="819"/>
      <c r="HUH1066" s="819"/>
      <c r="HUI1066" s="819"/>
      <c r="HUJ1066" s="819"/>
      <c r="HUK1066" s="819"/>
      <c r="HUL1066" s="819"/>
      <c r="HUM1066" s="819"/>
      <c r="HUN1066" s="819"/>
      <c r="HUO1066" s="819"/>
      <c r="HUP1066" s="819"/>
      <c r="HUQ1066" s="819"/>
      <c r="HUR1066" s="819"/>
      <c r="HUS1066" s="819"/>
      <c r="HUT1066" s="819"/>
      <c r="HUU1066" s="819"/>
      <c r="HUV1066" s="819"/>
      <c r="HUW1066" s="819"/>
      <c r="HUX1066" s="819"/>
      <c r="HUY1066" s="819"/>
      <c r="HUZ1066" s="819"/>
      <c r="HVA1066" s="819"/>
      <c r="HVB1066" s="819"/>
      <c r="HVC1066" s="819"/>
      <c r="HVD1066" s="819"/>
      <c r="HVE1066" s="819"/>
      <c r="HVF1066" s="819"/>
      <c r="HVG1066" s="819"/>
      <c r="HVH1066" s="819"/>
      <c r="HVI1066" s="819"/>
      <c r="HVJ1066" s="819"/>
      <c r="HVK1066" s="819"/>
      <c r="HVL1066" s="819"/>
      <c r="HVM1066" s="819"/>
      <c r="HVN1066" s="819"/>
      <c r="HVO1066" s="819"/>
      <c r="HVP1066" s="819"/>
      <c r="HVQ1066" s="819"/>
      <c r="HVR1066" s="819"/>
      <c r="HVS1066" s="819"/>
      <c r="HVT1066" s="819"/>
      <c r="HVU1066" s="819"/>
      <c r="HVV1066" s="819"/>
      <c r="HVW1066" s="819"/>
      <c r="HVX1066" s="819"/>
      <c r="HVY1066" s="819"/>
      <c r="HVZ1066" s="819"/>
      <c r="HWA1066" s="819"/>
      <c r="HWB1066" s="819"/>
      <c r="HWC1066" s="819"/>
      <c r="HWD1066" s="819"/>
      <c r="HWE1066" s="819"/>
      <c r="HWF1066" s="819"/>
      <c r="HWG1066" s="819"/>
      <c r="HWH1066" s="819"/>
      <c r="HWI1066" s="819"/>
      <c r="HWJ1066" s="819"/>
      <c r="HWK1066" s="819"/>
      <c r="HWL1066" s="819"/>
      <c r="HWM1066" s="819"/>
      <c r="HWN1066" s="819"/>
      <c r="HWO1066" s="819"/>
      <c r="HWP1066" s="819"/>
      <c r="HWQ1066" s="819"/>
      <c r="HWR1066" s="819"/>
      <c r="HWS1066" s="819"/>
      <c r="HWT1066" s="819"/>
      <c r="HWU1066" s="819"/>
      <c r="HWV1066" s="819"/>
      <c r="HWW1066" s="819"/>
      <c r="HWX1066" s="819"/>
      <c r="HWY1066" s="819"/>
      <c r="HWZ1066" s="819"/>
      <c r="HXA1066" s="819"/>
      <c r="HXB1066" s="819"/>
      <c r="HXC1066" s="819"/>
      <c r="HXD1066" s="819"/>
      <c r="HXE1066" s="819"/>
      <c r="HXF1066" s="819"/>
      <c r="HXG1066" s="819"/>
      <c r="HXH1066" s="819"/>
      <c r="HXI1066" s="819"/>
      <c r="HXJ1066" s="819"/>
      <c r="HXK1066" s="819"/>
      <c r="HXL1066" s="819"/>
      <c r="HXM1066" s="819"/>
      <c r="HXN1066" s="819"/>
      <c r="HXO1066" s="819"/>
      <c r="HXP1066" s="819"/>
      <c r="HXQ1066" s="819"/>
      <c r="HXR1066" s="819"/>
      <c r="HXS1066" s="819"/>
      <c r="HXT1066" s="819"/>
      <c r="HXU1066" s="819"/>
      <c r="HXV1066" s="819"/>
      <c r="HXW1066" s="819"/>
      <c r="HXX1066" s="819"/>
      <c r="HXY1066" s="819"/>
      <c r="HXZ1066" s="819"/>
      <c r="HYA1066" s="819"/>
      <c r="HYB1066" s="819"/>
      <c r="HYC1066" s="819"/>
      <c r="HYD1066" s="819"/>
      <c r="HYE1066" s="819"/>
      <c r="HYF1066" s="819"/>
      <c r="HYG1066" s="819"/>
      <c r="HYH1066" s="819"/>
      <c r="HYI1066" s="819"/>
      <c r="HYJ1066" s="819"/>
      <c r="HYK1066" s="819"/>
      <c r="HYL1066" s="819"/>
      <c r="HYM1066" s="819"/>
      <c r="HYN1066" s="819"/>
      <c r="HYO1066" s="819"/>
      <c r="HYP1066" s="819"/>
      <c r="HYQ1066" s="819"/>
      <c r="HYR1066" s="819"/>
      <c r="HYS1066" s="819"/>
      <c r="HYT1066" s="819"/>
      <c r="HYU1066" s="819"/>
      <c r="HYV1066" s="819"/>
      <c r="HYW1066" s="819"/>
      <c r="HYX1066" s="819"/>
      <c r="HYY1066" s="819"/>
      <c r="HYZ1066" s="819"/>
      <c r="HZA1066" s="819"/>
      <c r="HZB1066" s="819"/>
      <c r="HZC1066" s="819"/>
      <c r="HZD1066" s="819"/>
      <c r="HZE1066" s="819"/>
      <c r="HZF1066" s="819"/>
      <c r="HZG1066" s="819"/>
      <c r="HZH1066" s="819"/>
      <c r="HZI1066" s="819"/>
      <c r="HZJ1066" s="819"/>
      <c r="HZK1066" s="819"/>
      <c r="HZL1066" s="819"/>
      <c r="HZM1066" s="819"/>
      <c r="HZN1066" s="819"/>
      <c r="HZO1066" s="819"/>
      <c r="HZP1066" s="819"/>
      <c r="HZQ1066" s="819"/>
      <c r="HZR1066" s="819"/>
      <c r="HZS1066" s="819"/>
      <c r="HZT1066" s="819"/>
      <c r="HZU1066" s="819"/>
      <c r="HZV1066" s="819"/>
      <c r="HZW1066" s="819"/>
      <c r="HZX1066" s="819"/>
      <c r="HZY1066" s="819"/>
      <c r="HZZ1066" s="819"/>
      <c r="IAA1066" s="819"/>
      <c r="IAB1066" s="819"/>
      <c r="IAC1066" s="819"/>
      <c r="IAD1066" s="819"/>
      <c r="IAE1066" s="819"/>
      <c r="IAF1066" s="819"/>
      <c r="IAG1066" s="819"/>
      <c r="IAH1066" s="819"/>
      <c r="IAI1066" s="819"/>
      <c r="IAJ1066" s="819"/>
      <c r="IAK1066" s="819"/>
      <c r="IAL1066" s="819"/>
      <c r="IAM1066" s="819"/>
      <c r="IAN1066" s="819"/>
      <c r="IAO1066" s="819"/>
      <c r="IAP1066" s="819"/>
      <c r="IAQ1066" s="819"/>
      <c r="IAR1066" s="819"/>
      <c r="IAS1066" s="819"/>
      <c r="IAT1066" s="819"/>
      <c r="IAU1066" s="819"/>
      <c r="IAV1066" s="819"/>
      <c r="IAW1066" s="819"/>
      <c r="IAX1066" s="819"/>
      <c r="IAY1066" s="819"/>
      <c r="IAZ1066" s="819"/>
      <c r="IBA1066" s="819"/>
      <c r="IBB1066" s="819"/>
      <c r="IBC1066" s="819"/>
      <c r="IBD1066" s="819"/>
      <c r="IBE1066" s="819"/>
      <c r="IBF1066" s="819"/>
      <c r="IBG1066" s="819"/>
      <c r="IBH1066" s="819"/>
      <c r="IBI1066" s="819"/>
      <c r="IBJ1066" s="819"/>
      <c r="IBK1066" s="819"/>
      <c r="IBL1066" s="819"/>
      <c r="IBM1066" s="819"/>
      <c r="IBN1066" s="819"/>
      <c r="IBO1066" s="819"/>
      <c r="IBP1066" s="819"/>
      <c r="IBQ1066" s="819"/>
      <c r="IBR1066" s="819"/>
      <c r="IBS1066" s="819"/>
      <c r="IBT1066" s="819"/>
      <c r="IBU1066" s="819"/>
      <c r="IBV1066" s="819"/>
      <c r="IBW1066" s="819"/>
      <c r="IBX1066" s="819"/>
      <c r="IBY1066" s="819"/>
      <c r="IBZ1066" s="819"/>
      <c r="ICA1066" s="819"/>
      <c r="ICB1066" s="819"/>
      <c r="ICC1066" s="819"/>
      <c r="ICD1066" s="819"/>
      <c r="ICE1066" s="819"/>
      <c r="ICF1066" s="819"/>
      <c r="ICG1066" s="819"/>
      <c r="ICH1066" s="819"/>
      <c r="ICI1066" s="819"/>
      <c r="ICJ1066" s="819"/>
      <c r="ICK1066" s="819"/>
      <c r="ICL1066" s="819"/>
      <c r="ICM1066" s="819"/>
      <c r="ICN1066" s="819"/>
      <c r="ICO1066" s="819"/>
      <c r="ICP1066" s="819"/>
      <c r="ICQ1066" s="819"/>
      <c r="ICR1066" s="819"/>
      <c r="ICS1066" s="819"/>
      <c r="ICT1066" s="819"/>
      <c r="ICU1066" s="819"/>
      <c r="ICV1066" s="819"/>
      <c r="ICW1066" s="819"/>
      <c r="ICX1066" s="819"/>
      <c r="ICY1066" s="819"/>
      <c r="ICZ1066" s="819"/>
      <c r="IDA1066" s="819"/>
      <c r="IDB1066" s="819"/>
      <c r="IDC1066" s="819"/>
      <c r="IDD1066" s="819"/>
      <c r="IDE1066" s="819"/>
      <c r="IDF1066" s="819"/>
      <c r="IDG1066" s="819"/>
      <c r="IDH1066" s="819"/>
      <c r="IDI1066" s="819"/>
      <c r="IDJ1066" s="819"/>
      <c r="IDK1066" s="819"/>
      <c r="IDL1066" s="819"/>
      <c r="IDM1066" s="819"/>
      <c r="IDN1066" s="819"/>
      <c r="IDO1066" s="819"/>
      <c r="IDP1066" s="819"/>
      <c r="IDQ1066" s="819"/>
      <c r="IDR1066" s="819"/>
      <c r="IDS1066" s="819"/>
      <c r="IDT1066" s="819"/>
      <c r="IDU1066" s="819"/>
      <c r="IDV1066" s="819"/>
      <c r="IDW1066" s="819"/>
      <c r="IDX1066" s="819"/>
      <c r="IDY1066" s="819"/>
      <c r="IDZ1066" s="819"/>
      <c r="IEA1066" s="819"/>
      <c r="IEB1066" s="819"/>
      <c r="IEC1066" s="819"/>
      <c r="IED1066" s="819"/>
      <c r="IEE1066" s="819"/>
      <c r="IEF1066" s="819"/>
      <c r="IEG1066" s="819"/>
      <c r="IEH1066" s="819"/>
      <c r="IEI1066" s="819"/>
      <c r="IEJ1066" s="819"/>
      <c r="IEK1066" s="819"/>
      <c r="IEL1066" s="819"/>
      <c r="IEM1066" s="819"/>
      <c r="IEN1066" s="819"/>
      <c r="IEO1066" s="819"/>
      <c r="IEP1066" s="819"/>
      <c r="IEQ1066" s="819"/>
      <c r="IER1066" s="819"/>
      <c r="IES1066" s="819"/>
      <c r="IET1066" s="819"/>
      <c r="IEU1066" s="819"/>
      <c r="IEV1066" s="819"/>
      <c r="IEW1066" s="819"/>
      <c r="IEX1066" s="819"/>
      <c r="IEY1066" s="819"/>
      <c r="IEZ1066" s="819"/>
      <c r="IFA1066" s="819"/>
      <c r="IFB1066" s="819"/>
      <c r="IFC1066" s="819"/>
      <c r="IFD1066" s="819"/>
      <c r="IFE1066" s="819"/>
      <c r="IFF1066" s="819"/>
      <c r="IFG1066" s="819"/>
      <c r="IFH1066" s="819"/>
      <c r="IFI1066" s="819"/>
      <c r="IFJ1066" s="819"/>
      <c r="IFK1066" s="819"/>
      <c r="IFL1066" s="819"/>
      <c r="IFM1066" s="819"/>
      <c r="IFN1066" s="819"/>
      <c r="IFO1066" s="819"/>
      <c r="IFP1066" s="819"/>
      <c r="IFQ1066" s="819"/>
      <c r="IFR1066" s="819"/>
      <c r="IFS1066" s="819"/>
      <c r="IFT1066" s="819"/>
      <c r="IFU1066" s="819"/>
      <c r="IFV1066" s="819"/>
      <c r="IFW1066" s="819"/>
      <c r="IFX1066" s="819"/>
      <c r="IFY1066" s="819"/>
      <c r="IFZ1066" s="819"/>
      <c r="IGA1066" s="819"/>
      <c r="IGB1066" s="819"/>
      <c r="IGC1066" s="819"/>
      <c r="IGD1066" s="819"/>
      <c r="IGE1066" s="819"/>
      <c r="IGF1066" s="819"/>
      <c r="IGG1066" s="819"/>
      <c r="IGH1066" s="819"/>
      <c r="IGI1066" s="819"/>
      <c r="IGJ1066" s="819"/>
      <c r="IGK1066" s="819"/>
      <c r="IGL1066" s="819"/>
      <c r="IGM1066" s="819"/>
      <c r="IGN1066" s="819"/>
      <c r="IGO1066" s="819"/>
      <c r="IGP1066" s="819"/>
      <c r="IGQ1066" s="819"/>
      <c r="IGR1066" s="819"/>
      <c r="IGS1066" s="819"/>
      <c r="IGT1066" s="819"/>
      <c r="IGU1066" s="819"/>
      <c r="IGV1066" s="819"/>
      <c r="IGW1066" s="819"/>
      <c r="IGX1066" s="819"/>
      <c r="IGY1066" s="819"/>
      <c r="IGZ1066" s="819"/>
      <c r="IHA1066" s="819"/>
      <c r="IHB1066" s="819"/>
      <c r="IHC1066" s="819"/>
      <c r="IHD1066" s="819"/>
      <c r="IHE1066" s="819"/>
      <c r="IHF1066" s="819"/>
      <c r="IHG1066" s="819"/>
      <c r="IHH1066" s="819"/>
      <c r="IHI1066" s="819"/>
      <c r="IHJ1066" s="819"/>
      <c r="IHK1066" s="819"/>
      <c r="IHL1066" s="819"/>
      <c r="IHM1066" s="819"/>
      <c r="IHN1066" s="819"/>
      <c r="IHO1066" s="819"/>
      <c r="IHP1066" s="819"/>
      <c r="IHQ1066" s="819"/>
      <c r="IHR1066" s="819"/>
      <c r="IHS1066" s="819"/>
      <c r="IHT1066" s="819"/>
      <c r="IHU1066" s="819"/>
      <c r="IHV1066" s="819"/>
      <c r="IHW1066" s="819"/>
      <c r="IHX1066" s="819"/>
      <c r="IHY1066" s="819"/>
      <c r="IHZ1066" s="819"/>
      <c r="IIA1066" s="819"/>
      <c r="IIB1066" s="819"/>
      <c r="IIC1066" s="819"/>
      <c r="IID1066" s="819"/>
      <c r="IIE1066" s="819"/>
      <c r="IIF1066" s="819"/>
      <c r="IIG1066" s="819"/>
      <c r="IIH1066" s="819"/>
      <c r="III1066" s="819"/>
      <c r="IIJ1066" s="819"/>
      <c r="IIK1066" s="819"/>
      <c r="IIL1066" s="819"/>
      <c r="IIM1066" s="819"/>
      <c r="IIN1066" s="819"/>
      <c r="IIO1066" s="819"/>
      <c r="IIP1066" s="819"/>
      <c r="IIQ1066" s="819"/>
      <c r="IIR1066" s="819"/>
      <c r="IIS1066" s="819"/>
      <c r="IIT1066" s="819"/>
      <c r="IIU1066" s="819"/>
      <c r="IIV1066" s="819"/>
      <c r="IIW1066" s="819"/>
      <c r="IIX1066" s="819"/>
      <c r="IIY1066" s="819"/>
      <c r="IIZ1066" s="819"/>
      <c r="IJA1066" s="819"/>
      <c r="IJB1066" s="819"/>
      <c r="IJC1066" s="819"/>
      <c r="IJD1066" s="819"/>
      <c r="IJE1066" s="819"/>
      <c r="IJF1066" s="819"/>
      <c r="IJG1066" s="819"/>
      <c r="IJH1066" s="819"/>
      <c r="IJI1066" s="819"/>
      <c r="IJJ1066" s="819"/>
      <c r="IJK1066" s="819"/>
      <c r="IJL1066" s="819"/>
      <c r="IJM1066" s="819"/>
      <c r="IJN1066" s="819"/>
      <c r="IJO1066" s="819"/>
      <c r="IJP1066" s="819"/>
      <c r="IJQ1066" s="819"/>
      <c r="IJR1066" s="819"/>
      <c r="IJS1066" s="819"/>
      <c r="IJT1066" s="819"/>
      <c r="IJU1066" s="819"/>
      <c r="IJV1066" s="819"/>
      <c r="IJW1066" s="819"/>
      <c r="IJX1066" s="819"/>
      <c r="IJY1066" s="819"/>
      <c r="IJZ1066" s="819"/>
      <c r="IKA1066" s="819"/>
      <c r="IKB1066" s="819"/>
      <c r="IKC1066" s="819"/>
      <c r="IKD1066" s="819"/>
      <c r="IKE1066" s="819"/>
      <c r="IKF1066" s="819"/>
      <c r="IKG1066" s="819"/>
      <c r="IKH1066" s="819"/>
      <c r="IKI1066" s="819"/>
      <c r="IKJ1066" s="819"/>
      <c r="IKK1066" s="819"/>
      <c r="IKL1066" s="819"/>
      <c r="IKM1066" s="819"/>
      <c r="IKN1066" s="819"/>
      <c r="IKO1066" s="819"/>
      <c r="IKP1066" s="819"/>
      <c r="IKQ1066" s="819"/>
      <c r="IKR1066" s="819"/>
      <c r="IKS1066" s="819"/>
      <c r="IKT1066" s="819"/>
      <c r="IKU1066" s="819"/>
      <c r="IKV1066" s="819"/>
      <c r="IKW1066" s="819"/>
      <c r="IKX1066" s="819"/>
      <c r="IKY1066" s="819"/>
      <c r="IKZ1066" s="819"/>
      <c r="ILA1066" s="819"/>
      <c r="ILB1066" s="819"/>
      <c r="ILC1066" s="819"/>
      <c r="ILD1066" s="819"/>
      <c r="ILE1066" s="819"/>
      <c r="ILF1066" s="819"/>
      <c r="ILG1066" s="819"/>
      <c r="ILH1066" s="819"/>
      <c r="ILI1066" s="819"/>
      <c r="ILJ1066" s="819"/>
      <c r="ILK1066" s="819"/>
      <c r="ILL1066" s="819"/>
      <c r="ILM1066" s="819"/>
      <c r="ILN1066" s="819"/>
      <c r="ILO1066" s="819"/>
      <c r="ILP1066" s="819"/>
      <c r="ILQ1066" s="819"/>
      <c r="ILR1066" s="819"/>
      <c r="ILS1066" s="819"/>
      <c r="ILT1066" s="819"/>
      <c r="ILU1066" s="819"/>
      <c r="ILV1066" s="819"/>
      <c r="ILW1066" s="819"/>
      <c r="ILX1066" s="819"/>
      <c r="ILY1066" s="819"/>
      <c r="ILZ1066" s="819"/>
      <c r="IMA1066" s="819"/>
      <c r="IMB1066" s="819"/>
      <c r="IMC1066" s="819"/>
      <c r="IMD1066" s="819"/>
      <c r="IME1066" s="819"/>
      <c r="IMF1066" s="819"/>
      <c r="IMG1066" s="819"/>
      <c r="IMH1066" s="819"/>
      <c r="IMI1066" s="819"/>
      <c r="IMJ1066" s="819"/>
      <c r="IMK1066" s="819"/>
      <c r="IML1066" s="819"/>
      <c r="IMM1066" s="819"/>
      <c r="IMN1066" s="819"/>
      <c r="IMO1066" s="819"/>
      <c r="IMP1066" s="819"/>
      <c r="IMQ1066" s="819"/>
      <c r="IMR1066" s="819"/>
      <c r="IMS1066" s="819"/>
      <c r="IMT1066" s="819"/>
      <c r="IMU1066" s="819"/>
      <c r="IMV1066" s="819"/>
      <c r="IMW1066" s="819"/>
      <c r="IMX1066" s="819"/>
      <c r="IMY1066" s="819"/>
      <c r="IMZ1066" s="819"/>
      <c r="INA1066" s="819"/>
      <c r="INB1066" s="819"/>
      <c r="INC1066" s="819"/>
      <c r="IND1066" s="819"/>
      <c r="INE1066" s="819"/>
      <c r="INF1066" s="819"/>
      <c r="ING1066" s="819"/>
      <c r="INH1066" s="819"/>
      <c r="INI1066" s="819"/>
      <c r="INJ1066" s="819"/>
      <c r="INK1066" s="819"/>
      <c r="INL1066" s="819"/>
      <c r="INM1066" s="819"/>
      <c r="INN1066" s="819"/>
      <c r="INO1066" s="819"/>
      <c r="INP1066" s="819"/>
      <c r="INQ1066" s="819"/>
      <c r="INR1066" s="819"/>
      <c r="INS1066" s="819"/>
      <c r="INT1066" s="819"/>
      <c r="INU1066" s="819"/>
      <c r="INV1066" s="819"/>
      <c r="INW1066" s="819"/>
      <c r="INX1066" s="819"/>
      <c r="INY1066" s="819"/>
      <c r="INZ1066" s="819"/>
      <c r="IOA1066" s="819"/>
      <c r="IOB1066" s="819"/>
      <c r="IOC1066" s="819"/>
      <c r="IOD1066" s="819"/>
      <c r="IOE1066" s="819"/>
      <c r="IOF1066" s="819"/>
      <c r="IOG1066" s="819"/>
      <c r="IOH1066" s="819"/>
      <c r="IOI1066" s="819"/>
      <c r="IOJ1066" s="819"/>
      <c r="IOK1066" s="819"/>
      <c r="IOL1066" s="819"/>
      <c r="IOM1066" s="819"/>
      <c r="ION1066" s="819"/>
      <c r="IOO1066" s="819"/>
      <c r="IOP1066" s="819"/>
      <c r="IOQ1066" s="819"/>
      <c r="IOR1066" s="819"/>
      <c r="IOS1066" s="819"/>
      <c r="IOT1066" s="819"/>
      <c r="IOU1066" s="819"/>
      <c r="IOV1066" s="819"/>
      <c r="IOW1066" s="819"/>
      <c r="IOX1066" s="819"/>
      <c r="IOY1066" s="819"/>
      <c r="IOZ1066" s="819"/>
      <c r="IPA1066" s="819"/>
      <c r="IPB1066" s="819"/>
      <c r="IPC1066" s="819"/>
      <c r="IPD1066" s="819"/>
      <c r="IPE1066" s="819"/>
      <c r="IPF1066" s="819"/>
      <c r="IPG1066" s="819"/>
      <c r="IPH1066" s="819"/>
      <c r="IPI1066" s="819"/>
      <c r="IPJ1066" s="819"/>
      <c r="IPK1066" s="819"/>
      <c r="IPL1066" s="819"/>
      <c r="IPM1066" s="819"/>
      <c r="IPN1066" s="819"/>
      <c r="IPO1066" s="819"/>
      <c r="IPP1066" s="819"/>
      <c r="IPQ1066" s="819"/>
      <c r="IPR1066" s="819"/>
      <c r="IPS1066" s="819"/>
      <c r="IPT1066" s="819"/>
      <c r="IPU1066" s="819"/>
      <c r="IPV1066" s="819"/>
      <c r="IPW1066" s="819"/>
      <c r="IPX1066" s="819"/>
      <c r="IPY1066" s="819"/>
      <c r="IPZ1066" s="819"/>
      <c r="IQA1066" s="819"/>
      <c r="IQB1066" s="819"/>
      <c r="IQC1066" s="819"/>
      <c r="IQD1066" s="819"/>
      <c r="IQE1066" s="819"/>
      <c r="IQF1066" s="819"/>
      <c r="IQG1066" s="819"/>
      <c r="IQH1066" s="819"/>
      <c r="IQI1066" s="819"/>
      <c r="IQJ1066" s="819"/>
      <c r="IQK1066" s="819"/>
      <c r="IQL1066" s="819"/>
      <c r="IQM1066" s="819"/>
      <c r="IQN1066" s="819"/>
      <c r="IQO1066" s="819"/>
      <c r="IQP1066" s="819"/>
      <c r="IQQ1066" s="819"/>
      <c r="IQR1066" s="819"/>
      <c r="IQS1066" s="819"/>
      <c r="IQT1066" s="819"/>
      <c r="IQU1066" s="819"/>
      <c r="IQV1066" s="819"/>
      <c r="IQW1066" s="819"/>
      <c r="IQX1066" s="819"/>
      <c r="IQY1066" s="819"/>
      <c r="IQZ1066" s="819"/>
      <c r="IRA1066" s="819"/>
      <c r="IRB1066" s="819"/>
      <c r="IRC1066" s="819"/>
      <c r="IRD1066" s="819"/>
      <c r="IRE1066" s="819"/>
      <c r="IRF1066" s="819"/>
      <c r="IRG1066" s="819"/>
      <c r="IRH1066" s="819"/>
      <c r="IRI1066" s="819"/>
      <c r="IRJ1066" s="819"/>
      <c r="IRK1066" s="819"/>
      <c r="IRL1066" s="819"/>
      <c r="IRM1066" s="819"/>
      <c r="IRN1066" s="819"/>
      <c r="IRO1066" s="819"/>
      <c r="IRP1066" s="819"/>
      <c r="IRQ1066" s="819"/>
      <c r="IRR1066" s="819"/>
      <c r="IRS1066" s="819"/>
      <c r="IRT1066" s="819"/>
      <c r="IRU1066" s="819"/>
      <c r="IRV1066" s="819"/>
      <c r="IRW1066" s="819"/>
      <c r="IRX1066" s="819"/>
      <c r="IRY1066" s="819"/>
      <c r="IRZ1066" s="819"/>
      <c r="ISA1066" s="819"/>
      <c r="ISB1066" s="819"/>
      <c r="ISC1066" s="819"/>
      <c r="ISD1066" s="819"/>
      <c r="ISE1066" s="819"/>
      <c r="ISF1066" s="819"/>
      <c r="ISG1066" s="819"/>
      <c r="ISH1066" s="819"/>
      <c r="ISI1066" s="819"/>
      <c r="ISJ1066" s="819"/>
      <c r="ISK1066" s="819"/>
      <c r="ISL1066" s="819"/>
      <c r="ISM1066" s="819"/>
      <c r="ISN1066" s="819"/>
      <c r="ISO1066" s="819"/>
      <c r="ISP1066" s="819"/>
      <c r="ISQ1066" s="819"/>
      <c r="ISR1066" s="819"/>
      <c r="ISS1066" s="819"/>
      <c r="IST1066" s="819"/>
      <c r="ISU1066" s="819"/>
      <c r="ISV1066" s="819"/>
      <c r="ISW1066" s="819"/>
      <c r="ISX1066" s="819"/>
      <c r="ISY1066" s="819"/>
      <c r="ISZ1066" s="819"/>
      <c r="ITA1066" s="819"/>
      <c r="ITB1066" s="819"/>
      <c r="ITC1066" s="819"/>
      <c r="ITD1066" s="819"/>
      <c r="ITE1066" s="819"/>
      <c r="ITF1066" s="819"/>
      <c r="ITG1066" s="819"/>
      <c r="ITH1066" s="819"/>
      <c r="ITI1066" s="819"/>
      <c r="ITJ1066" s="819"/>
      <c r="ITK1066" s="819"/>
      <c r="ITL1066" s="819"/>
      <c r="ITM1066" s="819"/>
      <c r="ITN1066" s="819"/>
      <c r="ITO1066" s="819"/>
      <c r="ITP1066" s="819"/>
      <c r="ITQ1066" s="819"/>
      <c r="ITR1066" s="819"/>
      <c r="ITS1066" s="819"/>
      <c r="ITT1066" s="819"/>
      <c r="ITU1066" s="819"/>
      <c r="ITV1066" s="819"/>
      <c r="ITW1066" s="819"/>
      <c r="ITX1066" s="819"/>
      <c r="ITY1066" s="819"/>
      <c r="ITZ1066" s="819"/>
      <c r="IUA1066" s="819"/>
      <c r="IUB1066" s="819"/>
      <c r="IUC1066" s="819"/>
      <c r="IUD1066" s="819"/>
      <c r="IUE1066" s="819"/>
      <c r="IUF1066" s="819"/>
      <c r="IUG1066" s="819"/>
      <c r="IUH1066" s="819"/>
      <c r="IUI1066" s="819"/>
      <c r="IUJ1066" s="819"/>
      <c r="IUK1066" s="819"/>
      <c r="IUL1066" s="819"/>
      <c r="IUM1066" s="819"/>
      <c r="IUN1066" s="819"/>
      <c r="IUO1066" s="819"/>
      <c r="IUP1066" s="819"/>
      <c r="IUQ1066" s="819"/>
      <c r="IUR1066" s="819"/>
      <c r="IUS1066" s="819"/>
      <c r="IUT1066" s="819"/>
      <c r="IUU1066" s="819"/>
      <c r="IUV1066" s="819"/>
      <c r="IUW1066" s="819"/>
      <c r="IUX1066" s="819"/>
      <c r="IUY1066" s="819"/>
      <c r="IUZ1066" s="819"/>
      <c r="IVA1066" s="819"/>
      <c r="IVB1066" s="819"/>
      <c r="IVC1066" s="819"/>
      <c r="IVD1066" s="819"/>
      <c r="IVE1066" s="819"/>
      <c r="IVF1066" s="819"/>
      <c r="IVG1066" s="819"/>
      <c r="IVH1066" s="819"/>
      <c r="IVI1066" s="819"/>
      <c r="IVJ1066" s="819"/>
      <c r="IVK1066" s="819"/>
      <c r="IVL1066" s="819"/>
      <c r="IVM1066" s="819"/>
      <c r="IVN1066" s="819"/>
      <c r="IVO1066" s="819"/>
      <c r="IVP1066" s="819"/>
      <c r="IVQ1066" s="819"/>
      <c r="IVR1066" s="819"/>
      <c r="IVS1066" s="819"/>
      <c r="IVT1066" s="819"/>
      <c r="IVU1066" s="819"/>
      <c r="IVV1066" s="819"/>
      <c r="IVW1066" s="819"/>
      <c r="IVX1066" s="819"/>
      <c r="IVY1066" s="819"/>
      <c r="IVZ1066" s="819"/>
      <c r="IWA1066" s="819"/>
      <c r="IWB1066" s="819"/>
      <c r="IWC1066" s="819"/>
      <c r="IWD1066" s="819"/>
      <c r="IWE1066" s="819"/>
      <c r="IWF1066" s="819"/>
      <c r="IWG1066" s="819"/>
      <c r="IWH1066" s="819"/>
      <c r="IWI1066" s="819"/>
      <c r="IWJ1066" s="819"/>
      <c r="IWK1066" s="819"/>
      <c r="IWL1066" s="819"/>
      <c r="IWM1066" s="819"/>
      <c r="IWN1066" s="819"/>
      <c r="IWO1066" s="819"/>
      <c r="IWP1066" s="819"/>
      <c r="IWQ1066" s="819"/>
      <c r="IWR1066" s="819"/>
      <c r="IWS1066" s="819"/>
      <c r="IWT1066" s="819"/>
      <c r="IWU1066" s="819"/>
      <c r="IWV1066" s="819"/>
      <c r="IWW1066" s="819"/>
      <c r="IWX1066" s="819"/>
      <c r="IWY1066" s="819"/>
      <c r="IWZ1066" s="819"/>
      <c r="IXA1066" s="819"/>
      <c r="IXB1066" s="819"/>
      <c r="IXC1066" s="819"/>
      <c r="IXD1066" s="819"/>
      <c r="IXE1066" s="819"/>
      <c r="IXF1066" s="819"/>
      <c r="IXG1066" s="819"/>
      <c r="IXH1066" s="819"/>
      <c r="IXI1066" s="819"/>
      <c r="IXJ1066" s="819"/>
      <c r="IXK1066" s="819"/>
      <c r="IXL1066" s="819"/>
      <c r="IXM1066" s="819"/>
      <c r="IXN1066" s="819"/>
      <c r="IXO1066" s="819"/>
      <c r="IXP1066" s="819"/>
      <c r="IXQ1066" s="819"/>
      <c r="IXR1066" s="819"/>
      <c r="IXS1066" s="819"/>
      <c r="IXT1066" s="819"/>
      <c r="IXU1066" s="819"/>
      <c r="IXV1066" s="819"/>
      <c r="IXW1066" s="819"/>
      <c r="IXX1066" s="819"/>
      <c r="IXY1066" s="819"/>
      <c r="IXZ1066" s="819"/>
      <c r="IYA1066" s="819"/>
      <c r="IYB1066" s="819"/>
      <c r="IYC1066" s="819"/>
      <c r="IYD1066" s="819"/>
      <c r="IYE1066" s="819"/>
      <c r="IYF1066" s="819"/>
      <c r="IYG1066" s="819"/>
      <c r="IYH1066" s="819"/>
      <c r="IYI1066" s="819"/>
      <c r="IYJ1066" s="819"/>
      <c r="IYK1066" s="819"/>
      <c r="IYL1066" s="819"/>
      <c r="IYM1066" s="819"/>
      <c r="IYN1066" s="819"/>
      <c r="IYO1066" s="819"/>
      <c r="IYP1066" s="819"/>
      <c r="IYQ1066" s="819"/>
      <c r="IYR1066" s="819"/>
      <c r="IYS1066" s="819"/>
      <c r="IYT1066" s="819"/>
      <c r="IYU1066" s="819"/>
      <c r="IYV1066" s="819"/>
      <c r="IYW1066" s="819"/>
      <c r="IYX1066" s="819"/>
      <c r="IYY1066" s="819"/>
      <c r="IYZ1066" s="819"/>
      <c r="IZA1066" s="819"/>
      <c r="IZB1066" s="819"/>
      <c r="IZC1066" s="819"/>
      <c r="IZD1066" s="819"/>
      <c r="IZE1066" s="819"/>
      <c r="IZF1066" s="819"/>
      <c r="IZG1066" s="819"/>
      <c r="IZH1066" s="819"/>
      <c r="IZI1066" s="819"/>
      <c r="IZJ1066" s="819"/>
      <c r="IZK1066" s="819"/>
      <c r="IZL1066" s="819"/>
      <c r="IZM1066" s="819"/>
      <c r="IZN1066" s="819"/>
      <c r="IZO1066" s="819"/>
      <c r="IZP1066" s="819"/>
      <c r="IZQ1066" s="819"/>
      <c r="IZR1066" s="819"/>
      <c r="IZS1066" s="819"/>
      <c r="IZT1066" s="819"/>
      <c r="IZU1066" s="819"/>
      <c r="IZV1066" s="819"/>
      <c r="IZW1066" s="819"/>
      <c r="IZX1066" s="819"/>
      <c r="IZY1066" s="819"/>
      <c r="IZZ1066" s="819"/>
      <c r="JAA1066" s="819"/>
      <c r="JAB1066" s="819"/>
      <c r="JAC1066" s="819"/>
      <c r="JAD1066" s="819"/>
      <c r="JAE1066" s="819"/>
      <c r="JAF1066" s="819"/>
      <c r="JAG1066" s="819"/>
      <c r="JAH1066" s="819"/>
      <c r="JAI1066" s="819"/>
      <c r="JAJ1066" s="819"/>
      <c r="JAK1066" s="819"/>
      <c r="JAL1066" s="819"/>
      <c r="JAM1066" s="819"/>
      <c r="JAN1066" s="819"/>
      <c r="JAO1066" s="819"/>
      <c r="JAP1066" s="819"/>
      <c r="JAQ1066" s="819"/>
      <c r="JAR1066" s="819"/>
      <c r="JAS1066" s="819"/>
      <c r="JAT1066" s="819"/>
      <c r="JAU1066" s="819"/>
      <c r="JAV1066" s="819"/>
      <c r="JAW1066" s="819"/>
      <c r="JAX1066" s="819"/>
      <c r="JAY1066" s="819"/>
      <c r="JAZ1066" s="819"/>
      <c r="JBA1066" s="819"/>
      <c r="JBB1066" s="819"/>
      <c r="JBC1066" s="819"/>
      <c r="JBD1066" s="819"/>
      <c r="JBE1066" s="819"/>
      <c r="JBF1066" s="819"/>
      <c r="JBG1066" s="819"/>
      <c r="JBH1066" s="819"/>
      <c r="JBI1066" s="819"/>
      <c r="JBJ1066" s="819"/>
      <c r="JBK1066" s="819"/>
      <c r="JBL1066" s="819"/>
      <c r="JBM1066" s="819"/>
      <c r="JBN1066" s="819"/>
      <c r="JBO1066" s="819"/>
      <c r="JBP1066" s="819"/>
      <c r="JBQ1066" s="819"/>
      <c r="JBR1066" s="819"/>
      <c r="JBS1066" s="819"/>
      <c r="JBT1066" s="819"/>
      <c r="JBU1066" s="819"/>
      <c r="JBV1066" s="819"/>
      <c r="JBW1066" s="819"/>
      <c r="JBX1066" s="819"/>
      <c r="JBY1066" s="819"/>
      <c r="JBZ1066" s="819"/>
      <c r="JCA1066" s="819"/>
      <c r="JCB1066" s="819"/>
      <c r="JCC1066" s="819"/>
      <c r="JCD1066" s="819"/>
      <c r="JCE1066" s="819"/>
      <c r="JCF1066" s="819"/>
      <c r="JCG1066" s="819"/>
      <c r="JCH1066" s="819"/>
      <c r="JCI1066" s="819"/>
      <c r="JCJ1066" s="819"/>
      <c r="JCK1066" s="819"/>
      <c r="JCL1066" s="819"/>
      <c r="JCM1066" s="819"/>
      <c r="JCN1066" s="819"/>
      <c r="JCO1066" s="819"/>
      <c r="JCP1066" s="819"/>
      <c r="JCQ1066" s="819"/>
      <c r="JCR1066" s="819"/>
      <c r="JCS1066" s="819"/>
      <c r="JCT1066" s="819"/>
      <c r="JCU1066" s="819"/>
      <c r="JCV1066" s="819"/>
      <c r="JCW1066" s="819"/>
      <c r="JCX1066" s="819"/>
      <c r="JCY1066" s="819"/>
      <c r="JCZ1066" s="819"/>
      <c r="JDA1066" s="819"/>
      <c r="JDB1066" s="819"/>
      <c r="JDC1066" s="819"/>
      <c r="JDD1066" s="819"/>
      <c r="JDE1066" s="819"/>
      <c r="JDF1066" s="819"/>
      <c r="JDG1066" s="819"/>
      <c r="JDH1066" s="819"/>
      <c r="JDI1066" s="819"/>
      <c r="JDJ1066" s="819"/>
      <c r="JDK1066" s="819"/>
      <c r="JDL1066" s="819"/>
      <c r="JDM1066" s="819"/>
      <c r="JDN1066" s="819"/>
      <c r="JDO1066" s="819"/>
      <c r="JDP1066" s="819"/>
      <c r="JDQ1066" s="819"/>
      <c r="JDR1066" s="819"/>
      <c r="JDS1066" s="819"/>
      <c r="JDT1066" s="819"/>
      <c r="JDU1066" s="819"/>
      <c r="JDV1066" s="819"/>
      <c r="JDW1066" s="819"/>
      <c r="JDX1066" s="819"/>
      <c r="JDY1066" s="819"/>
      <c r="JDZ1066" s="819"/>
      <c r="JEA1066" s="819"/>
      <c r="JEB1066" s="819"/>
      <c r="JEC1066" s="819"/>
      <c r="JED1066" s="819"/>
      <c r="JEE1066" s="819"/>
      <c r="JEF1066" s="819"/>
      <c r="JEG1066" s="819"/>
      <c r="JEH1066" s="819"/>
      <c r="JEI1066" s="819"/>
      <c r="JEJ1066" s="819"/>
      <c r="JEK1066" s="819"/>
      <c r="JEL1066" s="819"/>
      <c r="JEM1066" s="819"/>
      <c r="JEN1066" s="819"/>
      <c r="JEO1066" s="819"/>
      <c r="JEP1066" s="819"/>
      <c r="JEQ1066" s="819"/>
      <c r="JER1066" s="819"/>
      <c r="JES1066" s="819"/>
      <c r="JET1066" s="819"/>
      <c r="JEU1066" s="819"/>
      <c r="JEV1066" s="819"/>
      <c r="JEW1066" s="819"/>
      <c r="JEX1066" s="819"/>
      <c r="JEY1066" s="819"/>
      <c r="JEZ1066" s="819"/>
      <c r="JFA1066" s="819"/>
      <c r="JFB1066" s="819"/>
      <c r="JFC1066" s="819"/>
      <c r="JFD1066" s="819"/>
      <c r="JFE1066" s="819"/>
      <c r="JFF1066" s="819"/>
      <c r="JFG1066" s="819"/>
      <c r="JFH1066" s="819"/>
      <c r="JFI1066" s="819"/>
      <c r="JFJ1066" s="819"/>
      <c r="JFK1066" s="819"/>
      <c r="JFL1066" s="819"/>
      <c r="JFM1066" s="819"/>
      <c r="JFN1066" s="819"/>
      <c r="JFO1066" s="819"/>
      <c r="JFP1066" s="819"/>
      <c r="JFQ1066" s="819"/>
      <c r="JFR1066" s="819"/>
      <c r="JFS1066" s="819"/>
      <c r="JFT1066" s="819"/>
      <c r="JFU1066" s="819"/>
      <c r="JFV1066" s="819"/>
      <c r="JFW1066" s="819"/>
      <c r="JFX1066" s="819"/>
      <c r="JFY1066" s="819"/>
      <c r="JFZ1066" s="819"/>
      <c r="JGA1066" s="819"/>
      <c r="JGB1066" s="819"/>
      <c r="JGC1066" s="819"/>
      <c r="JGD1066" s="819"/>
      <c r="JGE1066" s="819"/>
      <c r="JGF1066" s="819"/>
      <c r="JGG1066" s="819"/>
      <c r="JGH1066" s="819"/>
      <c r="JGI1066" s="819"/>
      <c r="JGJ1066" s="819"/>
      <c r="JGK1066" s="819"/>
      <c r="JGL1066" s="819"/>
      <c r="JGM1066" s="819"/>
      <c r="JGN1066" s="819"/>
      <c r="JGO1066" s="819"/>
      <c r="JGP1066" s="819"/>
      <c r="JGQ1066" s="819"/>
      <c r="JGR1066" s="819"/>
      <c r="JGS1066" s="819"/>
      <c r="JGT1066" s="819"/>
      <c r="JGU1066" s="819"/>
      <c r="JGV1066" s="819"/>
      <c r="JGW1066" s="819"/>
      <c r="JGX1066" s="819"/>
      <c r="JGY1066" s="819"/>
      <c r="JGZ1066" s="819"/>
      <c r="JHA1066" s="819"/>
      <c r="JHB1066" s="819"/>
      <c r="JHC1066" s="819"/>
      <c r="JHD1066" s="819"/>
      <c r="JHE1066" s="819"/>
      <c r="JHF1066" s="819"/>
      <c r="JHG1066" s="819"/>
      <c r="JHH1066" s="819"/>
      <c r="JHI1066" s="819"/>
      <c r="JHJ1066" s="819"/>
      <c r="JHK1066" s="819"/>
      <c r="JHL1066" s="819"/>
      <c r="JHM1066" s="819"/>
      <c r="JHN1066" s="819"/>
      <c r="JHO1066" s="819"/>
      <c r="JHP1066" s="819"/>
      <c r="JHQ1066" s="819"/>
      <c r="JHR1066" s="819"/>
      <c r="JHS1066" s="819"/>
      <c r="JHT1066" s="819"/>
      <c r="JHU1066" s="819"/>
      <c r="JHV1066" s="819"/>
      <c r="JHW1066" s="819"/>
      <c r="JHX1066" s="819"/>
      <c r="JHY1066" s="819"/>
      <c r="JHZ1066" s="819"/>
      <c r="JIA1066" s="819"/>
      <c r="JIB1066" s="819"/>
      <c r="JIC1066" s="819"/>
      <c r="JID1066" s="819"/>
      <c r="JIE1066" s="819"/>
      <c r="JIF1066" s="819"/>
      <c r="JIG1066" s="819"/>
      <c r="JIH1066" s="819"/>
      <c r="JII1066" s="819"/>
      <c r="JIJ1066" s="819"/>
      <c r="JIK1066" s="819"/>
      <c r="JIL1066" s="819"/>
      <c r="JIM1066" s="819"/>
      <c r="JIN1066" s="819"/>
      <c r="JIO1066" s="819"/>
      <c r="JIP1066" s="819"/>
      <c r="JIQ1066" s="819"/>
      <c r="JIR1066" s="819"/>
      <c r="JIS1066" s="819"/>
      <c r="JIT1066" s="819"/>
      <c r="JIU1066" s="819"/>
      <c r="JIV1066" s="819"/>
      <c r="JIW1066" s="819"/>
      <c r="JIX1066" s="819"/>
      <c r="JIY1066" s="819"/>
      <c r="JIZ1066" s="819"/>
      <c r="JJA1066" s="819"/>
      <c r="JJB1066" s="819"/>
      <c r="JJC1066" s="819"/>
      <c r="JJD1066" s="819"/>
      <c r="JJE1066" s="819"/>
      <c r="JJF1066" s="819"/>
      <c r="JJG1066" s="819"/>
      <c r="JJH1066" s="819"/>
      <c r="JJI1066" s="819"/>
      <c r="JJJ1066" s="819"/>
      <c r="JJK1066" s="819"/>
      <c r="JJL1066" s="819"/>
      <c r="JJM1066" s="819"/>
      <c r="JJN1066" s="819"/>
      <c r="JJO1066" s="819"/>
      <c r="JJP1066" s="819"/>
      <c r="JJQ1066" s="819"/>
      <c r="JJR1066" s="819"/>
      <c r="JJS1066" s="819"/>
      <c r="JJT1066" s="819"/>
      <c r="JJU1066" s="819"/>
      <c r="JJV1066" s="819"/>
      <c r="JJW1066" s="819"/>
      <c r="JJX1066" s="819"/>
      <c r="JJY1066" s="819"/>
      <c r="JJZ1066" s="819"/>
      <c r="JKA1066" s="819"/>
      <c r="JKB1066" s="819"/>
      <c r="JKC1066" s="819"/>
      <c r="JKD1066" s="819"/>
      <c r="JKE1066" s="819"/>
      <c r="JKF1066" s="819"/>
      <c r="JKG1066" s="819"/>
      <c r="JKH1066" s="819"/>
      <c r="JKI1066" s="819"/>
      <c r="JKJ1066" s="819"/>
      <c r="JKK1066" s="819"/>
      <c r="JKL1066" s="819"/>
      <c r="JKM1066" s="819"/>
      <c r="JKN1066" s="819"/>
      <c r="JKO1066" s="819"/>
      <c r="JKP1066" s="819"/>
      <c r="JKQ1066" s="819"/>
      <c r="JKR1066" s="819"/>
      <c r="JKS1066" s="819"/>
      <c r="JKT1066" s="819"/>
      <c r="JKU1066" s="819"/>
      <c r="JKV1066" s="819"/>
      <c r="JKW1066" s="819"/>
      <c r="JKX1066" s="819"/>
      <c r="JKY1066" s="819"/>
      <c r="JKZ1066" s="819"/>
      <c r="JLA1066" s="819"/>
      <c r="JLB1066" s="819"/>
      <c r="JLC1066" s="819"/>
      <c r="JLD1066" s="819"/>
      <c r="JLE1066" s="819"/>
      <c r="JLF1066" s="819"/>
      <c r="JLG1066" s="819"/>
      <c r="JLH1066" s="819"/>
      <c r="JLI1066" s="819"/>
      <c r="JLJ1066" s="819"/>
      <c r="JLK1066" s="819"/>
      <c r="JLL1066" s="819"/>
      <c r="JLM1066" s="819"/>
      <c r="JLN1066" s="819"/>
      <c r="JLO1066" s="819"/>
      <c r="JLP1066" s="819"/>
      <c r="JLQ1066" s="819"/>
      <c r="JLR1066" s="819"/>
      <c r="JLS1066" s="819"/>
      <c r="JLT1066" s="819"/>
      <c r="JLU1066" s="819"/>
      <c r="JLV1066" s="819"/>
      <c r="JLW1066" s="819"/>
      <c r="JLX1066" s="819"/>
      <c r="JLY1066" s="819"/>
      <c r="JLZ1066" s="819"/>
      <c r="JMA1066" s="819"/>
      <c r="JMB1066" s="819"/>
      <c r="JMC1066" s="819"/>
      <c r="JMD1066" s="819"/>
      <c r="JME1066" s="819"/>
      <c r="JMF1066" s="819"/>
      <c r="JMG1066" s="819"/>
      <c r="JMH1066" s="819"/>
      <c r="JMI1066" s="819"/>
      <c r="JMJ1066" s="819"/>
      <c r="JMK1066" s="819"/>
      <c r="JML1066" s="819"/>
      <c r="JMM1066" s="819"/>
      <c r="JMN1066" s="819"/>
      <c r="JMO1066" s="819"/>
      <c r="JMP1066" s="819"/>
      <c r="JMQ1066" s="819"/>
      <c r="JMR1066" s="819"/>
      <c r="JMS1066" s="819"/>
      <c r="JMT1066" s="819"/>
      <c r="JMU1066" s="819"/>
      <c r="JMV1066" s="819"/>
      <c r="JMW1066" s="819"/>
      <c r="JMX1066" s="819"/>
      <c r="JMY1066" s="819"/>
      <c r="JMZ1066" s="819"/>
      <c r="JNA1066" s="819"/>
      <c r="JNB1066" s="819"/>
      <c r="JNC1066" s="819"/>
      <c r="JND1066" s="819"/>
      <c r="JNE1066" s="819"/>
      <c r="JNF1066" s="819"/>
      <c r="JNG1066" s="819"/>
      <c r="JNH1066" s="819"/>
      <c r="JNI1066" s="819"/>
      <c r="JNJ1066" s="819"/>
      <c r="JNK1066" s="819"/>
      <c r="JNL1066" s="819"/>
      <c r="JNM1066" s="819"/>
      <c r="JNN1066" s="819"/>
      <c r="JNO1066" s="819"/>
      <c r="JNP1066" s="819"/>
      <c r="JNQ1066" s="819"/>
      <c r="JNR1066" s="819"/>
      <c r="JNS1066" s="819"/>
      <c r="JNT1066" s="819"/>
      <c r="JNU1066" s="819"/>
      <c r="JNV1066" s="819"/>
      <c r="JNW1066" s="819"/>
      <c r="JNX1066" s="819"/>
      <c r="JNY1066" s="819"/>
      <c r="JNZ1066" s="819"/>
      <c r="JOA1066" s="819"/>
      <c r="JOB1066" s="819"/>
      <c r="JOC1066" s="819"/>
      <c r="JOD1066" s="819"/>
      <c r="JOE1066" s="819"/>
      <c r="JOF1066" s="819"/>
      <c r="JOG1066" s="819"/>
      <c r="JOH1066" s="819"/>
      <c r="JOI1066" s="819"/>
      <c r="JOJ1066" s="819"/>
      <c r="JOK1066" s="819"/>
      <c r="JOL1066" s="819"/>
      <c r="JOM1066" s="819"/>
      <c r="JON1066" s="819"/>
      <c r="JOO1066" s="819"/>
      <c r="JOP1066" s="819"/>
      <c r="JOQ1066" s="819"/>
      <c r="JOR1066" s="819"/>
      <c r="JOS1066" s="819"/>
      <c r="JOT1066" s="819"/>
      <c r="JOU1066" s="819"/>
      <c r="JOV1066" s="819"/>
      <c r="JOW1066" s="819"/>
      <c r="JOX1066" s="819"/>
      <c r="JOY1066" s="819"/>
      <c r="JOZ1066" s="819"/>
      <c r="JPA1066" s="819"/>
      <c r="JPB1066" s="819"/>
      <c r="JPC1066" s="819"/>
      <c r="JPD1066" s="819"/>
      <c r="JPE1066" s="819"/>
      <c r="JPF1066" s="819"/>
      <c r="JPG1066" s="819"/>
      <c r="JPH1066" s="819"/>
      <c r="JPI1066" s="819"/>
      <c r="JPJ1066" s="819"/>
      <c r="JPK1066" s="819"/>
      <c r="JPL1066" s="819"/>
      <c r="JPM1066" s="819"/>
      <c r="JPN1066" s="819"/>
      <c r="JPO1066" s="819"/>
      <c r="JPP1066" s="819"/>
      <c r="JPQ1066" s="819"/>
      <c r="JPR1066" s="819"/>
      <c r="JPS1066" s="819"/>
      <c r="JPT1066" s="819"/>
      <c r="JPU1066" s="819"/>
      <c r="JPV1066" s="819"/>
      <c r="JPW1066" s="819"/>
      <c r="JPX1066" s="819"/>
      <c r="JPY1066" s="819"/>
      <c r="JPZ1066" s="819"/>
      <c r="JQA1066" s="819"/>
      <c r="JQB1066" s="819"/>
      <c r="JQC1066" s="819"/>
      <c r="JQD1066" s="819"/>
      <c r="JQE1066" s="819"/>
      <c r="JQF1066" s="819"/>
      <c r="JQG1066" s="819"/>
      <c r="JQH1066" s="819"/>
      <c r="JQI1066" s="819"/>
      <c r="JQJ1066" s="819"/>
      <c r="JQK1066" s="819"/>
      <c r="JQL1066" s="819"/>
      <c r="JQM1066" s="819"/>
      <c r="JQN1066" s="819"/>
      <c r="JQO1066" s="819"/>
      <c r="JQP1066" s="819"/>
      <c r="JQQ1066" s="819"/>
      <c r="JQR1066" s="819"/>
      <c r="JQS1066" s="819"/>
      <c r="JQT1066" s="819"/>
      <c r="JQU1066" s="819"/>
      <c r="JQV1066" s="819"/>
      <c r="JQW1066" s="819"/>
      <c r="JQX1066" s="819"/>
      <c r="JQY1066" s="819"/>
      <c r="JQZ1066" s="819"/>
      <c r="JRA1066" s="819"/>
      <c r="JRB1066" s="819"/>
      <c r="JRC1066" s="819"/>
      <c r="JRD1066" s="819"/>
      <c r="JRE1066" s="819"/>
      <c r="JRF1066" s="819"/>
      <c r="JRG1066" s="819"/>
      <c r="JRH1066" s="819"/>
      <c r="JRI1066" s="819"/>
      <c r="JRJ1066" s="819"/>
      <c r="JRK1066" s="819"/>
      <c r="JRL1066" s="819"/>
      <c r="JRM1066" s="819"/>
      <c r="JRN1066" s="819"/>
      <c r="JRO1066" s="819"/>
      <c r="JRP1066" s="819"/>
      <c r="JRQ1066" s="819"/>
      <c r="JRR1066" s="819"/>
      <c r="JRS1066" s="819"/>
      <c r="JRT1066" s="819"/>
      <c r="JRU1066" s="819"/>
      <c r="JRV1066" s="819"/>
      <c r="JRW1066" s="819"/>
      <c r="JRX1066" s="819"/>
      <c r="JRY1066" s="819"/>
      <c r="JRZ1066" s="819"/>
      <c r="JSA1066" s="819"/>
      <c r="JSB1066" s="819"/>
      <c r="JSC1066" s="819"/>
      <c r="JSD1066" s="819"/>
      <c r="JSE1066" s="819"/>
      <c r="JSF1066" s="819"/>
      <c r="JSG1066" s="819"/>
      <c r="JSH1066" s="819"/>
      <c r="JSI1066" s="819"/>
      <c r="JSJ1066" s="819"/>
      <c r="JSK1066" s="819"/>
      <c r="JSL1066" s="819"/>
      <c r="JSM1066" s="819"/>
      <c r="JSN1066" s="819"/>
      <c r="JSO1066" s="819"/>
      <c r="JSP1066" s="819"/>
      <c r="JSQ1066" s="819"/>
      <c r="JSR1066" s="819"/>
      <c r="JSS1066" s="819"/>
      <c r="JST1066" s="819"/>
      <c r="JSU1066" s="819"/>
      <c r="JSV1066" s="819"/>
      <c r="JSW1066" s="819"/>
      <c r="JSX1066" s="819"/>
      <c r="JSY1066" s="819"/>
      <c r="JSZ1066" s="819"/>
      <c r="JTA1066" s="819"/>
      <c r="JTB1066" s="819"/>
      <c r="JTC1066" s="819"/>
      <c r="JTD1066" s="819"/>
      <c r="JTE1066" s="819"/>
      <c r="JTF1066" s="819"/>
      <c r="JTG1066" s="819"/>
      <c r="JTH1066" s="819"/>
      <c r="JTI1066" s="819"/>
      <c r="JTJ1066" s="819"/>
      <c r="JTK1066" s="819"/>
      <c r="JTL1066" s="819"/>
      <c r="JTM1066" s="819"/>
      <c r="JTN1066" s="819"/>
      <c r="JTO1066" s="819"/>
      <c r="JTP1066" s="819"/>
      <c r="JTQ1066" s="819"/>
      <c r="JTR1066" s="819"/>
      <c r="JTS1066" s="819"/>
      <c r="JTT1066" s="819"/>
      <c r="JTU1066" s="819"/>
      <c r="JTV1066" s="819"/>
      <c r="JTW1066" s="819"/>
      <c r="JTX1066" s="819"/>
      <c r="JTY1066" s="819"/>
      <c r="JTZ1066" s="819"/>
      <c r="JUA1066" s="819"/>
      <c r="JUB1066" s="819"/>
      <c r="JUC1066" s="819"/>
      <c r="JUD1066" s="819"/>
      <c r="JUE1066" s="819"/>
      <c r="JUF1066" s="819"/>
      <c r="JUG1066" s="819"/>
      <c r="JUH1066" s="819"/>
      <c r="JUI1066" s="819"/>
      <c r="JUJ1066" s="819"/>
      <c r="JUK1066" s="819"/>
      <c r="JUL1066" s="819"/>
      <c r="JUM1066" s="819"/>
      <c r="JUN1066" s="819"/>
      <c r="JUO1066" s="819"/>
      <c r="JUP1066" s="819"/>
      <c r="JUQ1066" s="819"/>
      <c r="JUR1066" s="819"/>
      <c r="JUS1066" s="819"/>
      <c r="JUT1066" s="819"/>
      <c r="JUU1066" s="819"/>
      <c r="JUV1066" s="819"/>
      <c r="JUW1066" s="819"/>
      <c r="JUX1066" s="819"/>
      <c r="JUY1066" s="819"/>
      <c r="JUZ1066" s="819"/>
      <c r="JVA1066" s="819"/>
      <c r="JVB1066" s="819"/>
      <c r="JVC1066" s="819"/>
      <c r="JVD1066" s="819"/>
      <c r="JVE1066" s="819"/>
      <c r="JVF1066" s="819"/>
      <c r="JVG1066" s="819"/>
      <c r="JVH1066" s="819"/>
      <c r="JVI1066" s="819"/>
      <c r="JVJ1066" s="819"/>
      <c r="JVK1066" s="819"/>
      <c r="JVL1066" s="819"/>
      <c r="JVM1066" s="819"/>
      <c r="JVN1066" s="819"/>
      <c r="JVO1066" s="819"/>
      <c r="JVP1066" s="819"/>
      <c r="JVQ1066" s="819"/>
      <c r="JVR1066" s="819"/>
      <c r="JVS1066" s="819"/>
      <c r="JVT1066" s="819"/>
      <c r="JVU1066" s="819"/>
      <c r="JVV1066" s="819"/>
      <c r="JVW1066" s="819"/>
      <c r="JVX1066" s="819"/>
      <c r="JVY1066" s="819"/>
      <c r="JVZ1066" s="819"/>
      <c r="JWA1066" s="819"/>
      <c r="JWB1066" s="819"/>
      <c r="JWC1066" s="819"/>
      <c r="JWD1066" s="819"/>
      <c r="JWE1066" s="819"/>
      <c r="JWF1066" s="819"/>
      <c r="JWG1066" s="819"/>
      <c r="JWH1066" s="819"/>
      <c r="JWI1066" s="819"/>
      <c r="JWJ1066" s="819"/>
      <c r="JWK1066" s="819"/>
      <c r="JWL1066" s="819"/>
      <c r="JWM1066" s="819"/>
      <c r="JWN1066" s="819"/>
      <c r="JWO1066" s="819"/>
      <c r="JWP1066" s="819"/>
      <c r="JWQ1066" s="819"/>
      <c r="JWR1066" s="819"/>
      <c r="JWS1066" s="819"/>
      <c r="JWT1066" s="819"/>
      <c r="JWU1066" s="819"/>
      <c r="JWV1066" s="819"/>
      <c r="JWW1066" s="819"/>
      <c r="JWX1066" s="819"/>
      <c r="JWY1066" s="819"/>
      <c r="JWZ1066" s="819"/>
      <c r="JXA1066" s="819"/>
      <c r="JXB1066" s="819"/>
      <c r="JXC1066" s="819"/>
      <c r="JXD1066" s="819"/>
      <c r="JXE1066" s="819"/>
      <c r="JXF1066" s="819"/>
      <c r="JXG1066" s="819"/>
      <c r="JXH1066" s="819"/>
      <c r="JXI1066" s="819"/>
      <c r="JXJ1066" s="819"/>
      <c r="JXK1066" s="819"/>
      <c r="JXL1066" s="819"/>
      <c r="JXM1066" s="819"/>
      <c r="JXN1066" s="819"/>
      <c r="JXO1066" s="819"/>
      <c r="JXP1066" s="819"/>
      <c r="JXQ1066" s="819"/>
      <c r="JXR1066" s="819"/>
      <c r="JXS1066" s="819"/>
      <c r="JXT1066" s="819"/>
      <c r="JXU1066" s="819"/>
      <c r="JXV1066" s="819"/>
      <c r="JXW1066" s="819"/>
      <c r="JXX1066" s="819"/>
      <c r="JXY1066" s="819"/>
      <c r="JXZ1066" s="819"/>
      <c r="JYA1066" s="819"/>
      <c r="JYB1066" s="819"/>
      <c r="JYC1066" s="819"/>
      <c r="JYD1066" s="819"/>
      <c r="JYE1066" s="819"/>
      <c r="JYF1066" s="819"/>
      <c r="JYG1066" s="819"/>
      <c r="JYH1066" s="819"/>
      <c r="JYI1066" s="819"/>
      <c r="JYJ1066" s="819"/>
      <c r="JYK1066" s="819"/>
      <c r="JYL1066" s="819"/>
      <c r="JYM1066" s="819"/>
      <c r="JYN1066" s="819"/>
      <c r="JYO1066" s="819"/>
      <c r="JYP1066" s="819"/>
      <c r="JYQ1066" s="819"/>
      <c r="JYR1066" s="819"/>
      <c r="JYS1066" s="819"/>
      <c r="JYT1066" s="819"/>
      <c r="JYU1066" s="819"/>
      <c r="JYV1066" s="819"/>
      <c r="JYW1066" s="819"/>
      <c r="JYX1066" s="819"/>
      <c r="JYY1066" s="819"/>
      <c r="JYZ1066" s="819"/>
      <c r="JZA1066" s="819"/>
      <c r="JZB1066" s="819"/>
      <c r="JZC1066" s="819"/>
      <c r="JZD1066" s="819"/>
      <c r="JZE1066" s="819"/>
      <c r="JZF1066" s="819"/>
      <c r="JZG1066" s="819"/>
      <c r="JZH1066" s="819"/>
      <c r="JZI1066" s="819"/>
      <c r="JZJ1066" s="819"/>
      <c r="JZK1066" s="819"/>
      <c r="JZL1066" s="819"/>
      <c r="JZM1066" s="819"/>
      <c r="JZN1066" s="819"/>
      <c r="JZO1066" s="819"/>
      <c r="JZP1066" s="819"/>
      <c r="JZQ1066" s="819"/>
      <c r="JZR1066" s="819"/>
      <c r="JZS1066" s="819"/>
      <c r="JZT1066" s="819"/>
      <c r="JZU1066" s="819"/>
      <c r="JZV1066" s="819"/>
      <c r="JZW1066" s="819"/>
      <c r="JZX1066" s="819"/>
      <c r="JZY1066" s="819"/>
      <c r="JZZ1066" s="819"/>
      <c r="KAA1066" s="819"/>
      <c r="KAB1066" s="819"/>
      <c r="KAC1066" s="819"/>
      <c r="KAD1066" s="819"/>
      <c r="KAE1066" s="819"/>
      <c r="KAF1066" s="819"/>
      <c r="KAG1066" s="819"/>
      <c r="KAH1066" s="819"/>
      <c r="KAI1066" s="819"/>
      <c r="KAJ1066" s="819"/>
      <c r="KAK1066" s="819"/>
      <c r="KAL1066" s="819"/>
      <c r="KAM1066" s="819"/>
      <c r="KAN1066" s="819"/>
      <c r="KAO1066" s="819"/>
      <c r="KAP1066" s="819"/>
      <c r="KAQ1066" s="819"/>
      <c r="KAR1066" s="819"/>
      <c r="KAS1066" s="819"/>
      <c r="KAT1066" s="819"/>
      <c r="KAU1066" s="819"/>
      <c r="KAV1066" s="819"/>
      <c r="KAW1066" s="819"/>
      <c r="KAX1066" s="819"/>
      <c r="KAY1066" s="819"/>
      <c r="KAZ1066" s="819"/>
      <c r="KBA1066" s="819"/>
      <c r="KBB1066" s="819"/>
      <c r="KBC1066" s="819"/>
      <c r="KBD1066" s="819"/>
      <c r="KBE1066" s="819"/>
      <c r="KBF1066" s="819"/>
      <c r="KBG1066" s="819"/>
      <c r="KBH1066" s="819"/>
      <c r="KBI1066" s="819"/>
      <c r="KBJ1066" s="819"/>
      <c r="KBK1066" s="819"/>
      <c r="KBL1066" s="819"/>
      <c r="KBM1066" s="819"/>
      <c r="KBN1066" s="819"/>
      <c r="KBO1066" s="819"/>
      <c r="KBP1066" s="819"/>
      <c r="KBQ1066" s="819"/>
      <c r="KBR1066" s="819"/>
      <c r="KBS1066" s="819"/>
      <c r="KBT1066" s="819"/>
      <c r="KBU1066" s="819"/>
      <c r="KBV1066" s="819"/>
      <c r="KBW1066" s="819"/>
      <c r="KBX1066" s="819"/>
      <c r="KBY1066" s="819"/>
      <c r="KBZ1066" s="819"/>
      <c r="KCA1066" s="819"/>
      <c r="KCB1066" s="819"/>
      <c r="KCC1066" s="819"/>
      <c r="KCD1066" s="819"/>
      <c r="KCE1066" s="819"/>
      <c r="KCF1066" s="819"/>
      <c r="KCG1066" s="819"/>
      <c r="KCH1066" s="819"/>
      <c r="KCI1066" s="819"/>
      <c r="KCJ1066" s="819"/>
      <c r="KCK1066" s="819"/>
      <c r="KCL1066" s="819"/>
      <c r="KCM1066" s="819"/>
      <c r="KCN1066" s="819"/>
      <c r="KCO1066" s="819"/>
      <c r="KCP1066" s="819"/>
      <c r="KCQ1066" s="819"/>
      <c r="KCR1066" s="819"/>
      <c r="KCS1066" s="819"/>
      <c r="KCT1066" s="819"/>
      <c r="KCU1066" s="819"/>
      <c r="KCV1066" s="819"/>
      <c r="KCW1066" s="819"/>
      <c r="KCX1066" s="819"/>
      <c r="KCY1066" s="819"/>
      <c r="KCZ1066" s="819"/>
      <c r="KDA1066" s="819"/>
      <c r="KDB1066" s="819"/>
      <c r="KDC1066" s="819"/>
      <c r="KDD1066" s="819"/>
      <c r="KDE1066" s="819"/>
      <c r="KDF1066" s="819"/>
      <c r="KDG1066" s="819"/>
      <c r="KDH1066" s="819"/>
      <c r="KDI1066" s="819"/>
      <c r="KDJ1066" s="819"/>
      <c r="KDK1066" s="819"/>
      <c r="KDL1066" s="819"/>
      <c r="KDM1066" s="819"/>
      <c r="KDN1066" s="819"/>
      <c r="KDO1066" s="819"/>
      <c r="KDP1066" s="819"/>
      <c r="KDQ1066" s="819"/>
      <c r="KDR1066" s="819"/>
      <c r="KDS1066" s="819"/>
      <c r="KDT1066" s="819"/>
      <c r="KDU1066" s="819"/>
      <c r="KDV1066" s="819"/>
      <c r="KDW1066" s="819"/>
      <c r="KDX1066" s="819"/>
      <c r="KDY1066" s="819"/>
      <c r="KDZ1066" s="819"/>
      <c r="KEA1066" s="819"/>
      <c r="KEB1066" s="819"/>
      <c r="KEC1066" s="819"/>
      <c r="KED1066" s="819"/>
      <c r="KEE1066" s="819"/>
      <c r="KEF1066" s="819"/>
      <c r="KEG1066" s="819"/>
      <c r="KEH1066" s="819"/>
      <c r="KEI1066" s="819"/>
      <c r="KEJ1066" s="819"/>
      <c r="KEK1066" s="819"/>
      <c r="KEL1066" s="819"/>
      <c r="KEM1066" s="819"/>
      <c r="KEN1066" s="819"/>
      <c r="KEO1066" s="819"/>
      <c r="KEP1066" s="819"/>
      <c r="KEQ1066" s="819"/>
      <c r="KER1066" s="819"/>
      <c r="KES1066" s="819"/>
      <c r="KET1066" s="819"/>
      <c r="KEU1066" s="819"/>
      <c r="KEV1066" s="819"/>
      <c r="KEW1066" s="819"/>
      <c r="KEX1066" s="819"/>
      <c r="KEY1066" s="819"/>
      <c r="KEZ1066" s="819"/>
      <c r="KFA1066" s="819"/>
      <c r="KFB1066" s="819"/>
      <c r="KFC1066" s="819"/>
      <c r="KFD1066" s="819"/>
      <c r="KFE1066" s="819"/>
      <c r="KFF1066" s="819"/>
      <c r="KFG1066" s="819"/>
      <c r="KFH1066" s="819"/>
      <c r="KFI1066" s="819"/>
      <c r="KFJ1066" s="819"/>
      <c r="KFK1066" s="819"/>
      <c r="KFL1066" s="819"/>
      <c r="KFM1066" s="819"/>
      <c r="KFN1066" s="819"/>
      <c r="KFO1066" s="819"/>
      <c r="KFP1066" s="819"/>
      <c r="KFQ1066" s="819"/>
      <c r="KFR1066" s="819"/>
      <c r="KFS1066" s="819"/>
      <c r="KFT1066" s="819"/>
      <c r="KFU1066" s="819"/>
      <c r="KFV1066" s="819"/>
      <c r="KFW1066" s="819"/>
      <c r="KFX1066" s="819"/>
      <c r="KFY1066" s="819"/>
      <c r="KFZ1066" s="819"/>
      <c r="KGA1066" s="819"/>
      <c r="KGB1066" s="819"/>
      <c r="KGC1066" s="819"/>
      <c r="KGD1066" s="819"/>
      <c r="KGE1066" s="819"/>
      <c r="KGF1066" s="819"/>
      <c r="KGG1066" s="819"/>
      <c r="KGH1066" s="819"/>
      <c r="KGI1066" s="819"/>
      <c r="KGJ1066" s="819"/>
      <c r="KGK1066" s="819"/>
      <c r="KGL1066" s="819"/>
      <c r="KGM1066" s="819"/>
      <c r="KGN1066" s="819"/>
      <c r="KGO1066" s="819"/>
      <c r="KGP1066" s="819"/>
      <c r="KGQ1066" s="819"/>
      <c r="KGR1066" s="819"/>
      <c r="KGS1066" s="819"/>
      <c r="KGT1066" s="819"/>
      <c r="KGU1066" s="819"/>
      <c r="KGV1066" s="819"/>
      <c r="KGW1066" s="819"/>
      <c r="KGX1066" s="819"/>
      <c r="KGY1066" s="819"/>
      <c r="KGZ1066" s="819"/>
      <c r="KHA1066" s="819"/>
      <c r="KHB1066" s="819"/>
      <c r="KHC1066" s="819"/>
      <c r="KHD1066" s="819"/>
      <c r="KHE1066" s="819"/>
      <c r="KHF1066" s="819"/>
      <c r="KHG1066" s="819"/>
      <c r="KHH1066" s="819"/>
      <c r="KHI1066" s="819"/>
      <c r="KHJ1066" s="819"/>
      <c r="KHK1066" s="819"/>
      <c r="KHL1066" s="819"/>
      <c r="KHM1066" s="819"/>
      <c r="KHN1066" s="819"/>
      <c r="KHO1066" s="819"/>
      <c r="KHP1066" s="819"/>
      <c r="KHQ1066" s="819"/>
      <c r="KHR1066" s="819"/>
      <c r="KHS1066" s="819"/>
      <c r="KHT1066" s="819"/>
      <c r="KHU1066" s="819"/>
      <c r="KHV1066" s="819"/>
      <c r="KHW1066" s="819"/>
      <c r="KHX1066" s="819"/>
      <c r="KHY1066" s="819"/>
      <c r="KHZ1066" s="819"/>
      <c r="KIA1066" s="819"/>
      <c r="KIB1066" s="819"/>
      <c r="KIC1066" s="819"/>
      <c r="KID1066" s="819"/>
      <c r="KIE1066" s="819"/>
      <c r="KIF1066" s="819"/>
      <c r="KIG1066" s="819"/>
      <c r="KIH1066" s="819"/>
      <c r="KII1066" s="819"/>
      <c r="KIJ1066" s="819"/>
      <c r="KIK1066" s="819"/>
      <c r="KIL1066" s="819"/>
      <c r="KIM1066" s="819"/>
      <c r="KIN1066" s="819"/>
      <c r="KIO1066" s="819"/>
      <c r="KIP1066" s="819"/>
      <c r="KIQ1066" s="819"/>
      <c r="KIR1066" s="819"/>
      <c r="KIS1066" s="819"/>
      <c r="KIT1066" s="819"/>
      <c r="KIU1066" s="819"/>
      <c r="KIV1066" s="819"/>
      <c r="KIW1066" s="819"/>
      <c r="KIX1066" s="819"/>
      <c r="KIY1066" s="819"/>
      <c r="KIZ1066" s="819"/>
      <c r="KJA1066" s="819"/>
      <c r="KJB1066" s="819"/>
      <c r="KJC1066" s="819"/>
      <c r="KJD1066" s="819"/>
      <c r="KJE1066" s="819"/>
      <c r="KJF1066" s="819"/>
      <c r="KJG1066" s="819"/>
      <c r="KJH1066" s="819"/>
      <c r="KJI1066" s="819"/>
      <c r="KJJ1066" s="819"/>
      <c r="KJK1066" s="819"/>
      <c r="KJL1066" s="819"/>
      <c r="KJM1066" s="819"/>
      <c r="KJN1066" s="819"/>
      <c r="KJO1066" s="819"/>
      <c r="KJP1066" s="819"/>
      <c r="KJQ1066" s="819"/>
      <c r="KJR1066" s="819"/>
      <c r="KJS1066" s="819"/>
      <c r="KJT1066" s="819"/>
      <c r="KJU1066" s="819"/>
      <c r="KJV1066" s="819"/>
      <c r="KJW1066" s="819"/>
      <c r="KJX1066" s="819"/>
      <c r="KJY1066" s="819"/>
      <c r="KJZ1066" s="819"/>
      <c r="KKA1066" s="819"/>
      <c r="KKB1066" s="819"/>
      <c r="KKC1066" s="819"/>
      <c r="KKD1066" s="819"/>
      <c r="KKE1066" s="819"/>
      <c r="KKF1066" s="819"/>
      <c r="KKG1066" s="819"/>
      <c r="KKH1066" s="819"/>
      <c r="KKI1066" s="819"/>
      <c r="KKJ1066" s="819"/>
      <c r="KKK1066" s="819"/>
      <c r="KKL1066" s="819"/>
      <c r="KKM1066" s="819"/>
      <c r="KKN1066" s="819"/>
      <c r="KKO1066" s="819"/>
      <c r="KKP1066" s="819"/>
      <c r="KKQ1066" s="819"/>
      <c r="KKR1066" s="819"/>
      <c r="KKS1066" s="819"/>
      <c r="KKT1066" s="819"/>
      <c r="KKU1066" s="819"/>
      <c r="KKV1066" s="819"/>
      <c r="KKW1066" s="819"/>
      <c r="KKX1066" s="819"/>
      <c r="KKY1066" s="819"/>
      <c r="KKZ1066" s="819"/>
      <c r="KLA1066" s="819"/>
      <c r="KLB1066" s="819"/>
      <c r="KLC1066" s="819"/>
      <c r="KLD1066" s="819"/>
      <c r="KLE1066" s="819"/>
      <c r="KLF1066" s="819"/>
      <c r="KLG1066" s="819"/>
      <c r="KLH1066" s="819"/>
      <c r="KLI1066" s="819"/>
      <c r="KLJ1066" s="819"/>
      <c r="KLK1066" s="819"/>
      <c r="KLL1066" s="819"/>
      <c r="KLM1066" s="819"/>
      <c r="KLN1066" s="819"/>
      <c r="KLO1066" s="819"/>
      <c r="KLP1066" s="819"/>
      <c r="KLQ1066" s="819"/>
      <c r="KLR1066" s="819"/>
      <c r="KLS1066" s="819"/>
      <c r="KLT1066" s="819"/>
      <c r="KLU1066" s="819"/>
      <c r="KLV1066" s="819"/>
      <c r="KLW1066" s="819"/>
      <c r="KLX1066" s="819"/>
      <c r="KLY1066" s="819"/>
      <c r="KLZ1066" s="819"/>
      <c r="KMA1066" s="819"/>
      <c r="KMB1066" s="819"/>
      <c r="KMC1066" s="819"/>
      <c r="KMD1066" s="819"/>
      <c r="KME1066" s="819"/>
      <c r="KMF1066" s="819"/>
      <c r="KMG1066" s="819"/>
      <c r="KMH1066" s="819"/>
      <c r="KMI1066" s="819"/>
      <c r="KMJ1066" s="819"/>
      <c r="KMK1066" s="819"/>
      <c r="KML1066" s="819"/>
      <c r="KMM1066" s="819"/>
      <c r="KMN1066" s="819"/>
      <c r="KMO1066" s="819"/>
      <c r="KMP1066" s="819"/>
      <c r="KMQ1066" s="819"/>
      <c r="KMR1066" s="819"/>
      <c r="KMS1066" s="819"/>
      <c r="KMT1066" s="819"/>
      <c r="KMU1066" s="819"/>
      <c r="KMV1066" s="819"/>
      <c r="KMW1066" s="819"/>
      <c r="KMX1066" s="819"/>
      <c r="KMY1066" s="819"/>
      <c r="KMZ1066" s="819"/>
      <c r="KNA1066" s="819"/>
      <c r="KNB1066" s="819"/>
      <c r="KNC1066" s="819"/>
      <c r="KND1066" s="819"/>
      <c r="KNE1066" s="819"/>
      <c r="KNF1066" s="819"/>
      <c r="KNG1066" s="819"/>
      <c r="KNH1066" s="819"/>
      <c r="KNI1066" s="819"/>
      <c r="KNJ1066" s="819"/>
      <c r="KNK1066" s="819"/>
      <c r="KNL1066" s="819"/>
      <c r="KNM1066" s="819"/>
      <c r="KNN1066" s="819"/>
      <c r="KNO1066" s="819"/>
      <c r="KNP1066" s="819"/>
      <c r="KNQ1066" s="819"/>
      <c r="KNR1066" s="819"/>
      <c r="KNS1066" s="819"/>
      <c r="KNT1066" s="819"/>
      <c r="KNU1066" s="819"/>
      <c r="KNV1066" s="819"/>
      <c r="KNW1066" s="819"/>
      <c r="KNX1066" s="819"/>
      <c r="KNY1066" s="819"/>
      <c r="KNZ1066" s="819"/>
      <c r="KOA1066" s="819"/>
      <c r="KOB1066" s="819"/>
      <c r="KOC1066" s="819"/>
      <c r="KOD1066" s="819"/>
      <c r="KOE1066" s="819"/>
      <c r="KOF1066" s="819"/>
      <c r="KOG1066" s="819"/>
      <c r="KOH1066" s="819"/>
      <c r="KOI1066" s="819"/>
      <c r="KOJ1066" s="819"/>
      <c r="KOK1066" s="819"/>
      <c r="KOL1066" s="819"/>
      <c r="KOM1066" s="819"/>
      <c r="KON1066" s="819"/>
      <c r="KOO1066" s="819"/>
      <c r="KOP1066" s="819"/>
      <c r="KOQ1066" s="819"/>
      <c r="KOR1066" s="819"/>
      <c r="KOS1066" s="819"/>
      <c r="KOT1066" s="819"/>
      <c r="KOU1066" s="819"/>
      <c r="KOV1066" s="819"/>
      <c r="KOW1066" s="819"/>
      <c r="KOX1066" s="819"/>
      <c r="KOY1066" s="819"/>
      <c r="KOZ1066" s="819"/>
      <c r="KPA1066" s="819"/>
      <c r="KPB1066" s="819"/>
      <c r="KPC1066" s="819"/>
      <c r="KPD1066" s="819"/>
      <c r="KPE1066" s="819"/>
      <c r="KPF1066" s="819"/>
      <c r="KPG1066" s="819"/>
      <c r="KPH1066" s="819"/>
      <c r="KPI1066" s="819"/>
      <c r="KPJ1066" s="819"/>
      <c r="KPK1066" s="819"/>
      <c r="KPL1066" s="819"/>
      <c r="KPM1066" s="819"/>
      <c r="KPN1066" s="819"/>
      <c r="KPO1066" s="819"/>
      <c r="KPP1066" s="819"/>
      <c r="KPQ1066" s="819"/>
      <c r="KPR1066" s="819"/>
      <c r="KPS1066" s="819"/>
      <c r="KPT1066" s="819"/>
      <c r="KPU1066" s="819"/>
      <c r="KPV1066" s="819"/>
      <c r="KPW1066" s="819"/>
      <c r="KPX1066" s="819"/>
      <c r="KPY1066" s="819"/>
      <c r="KPZ1066" s="819"/>
      <c r="KQA1066" s="819"/>
      <c r="KQB1066" s="819"/>
      <c r="KQC1066" s="819"/>
      <c r="KQD1066" s="819"/>
      <c r="KQE1066" s="819"/>
      <c r="KQF1066" s="819"/>
      <c r="KQG1066" s="819"/>
      <c r="KQH1066" s="819"/>
      <c r="KQI1066" s="819"/>
      <c r="KQJ1066" s="819"/>
      <c r="KQK1066" s="819"/>
      <c r="KQL1066" s="819"/>
      <c r="KQM1066" s="819"/>
      <c r="KQN1066" s="819"/>
      <c r="KQO1066" s="819"/>
      <c r="KQP1066" s="819"/>
      <c r="KQQ1066" s="819"/>
      <c r="KQR1066" s="819"/>
      <c r="KQS1066" s="819"/>
      <c r="KQT1066" s="819"/>
      <c r="KQU1066" s="819"/>
      <c r="KQV1066" s="819"/>
      <c r="KQW1066" s="819"/>
      <c r="KQX1066" s="819"/>
      <c r="KQY1066" s="819"/>
      <c r="KQZ1066" s="819"/>
      <c r="KRA1066" s="819"/>
      <c r="KRB1066" s="819"/>
      <c r="KRC1066" s="819"/>
      <c r="KRD1066" s="819"/>
      <c r="KRE1066" s="819"/>
      <c r="KRF1066" s="819"/>
      <c r="KRG1066" s="819"/>
      <c r="KRH1066" s="819"/>
      <c r="KRI1066" s="819"/>
      <c r="KRJ1066" s="819"/>
      <c r="KRK1066" s="819"/>
      <c r="KRL1066" s="819"/>
      <c r="KRM1066" s="819"/>
      <c r="KRN1066" s="819"/>
      <c r="KRO1066" s="819"/>
      <c r="KRP1066" s="819"/>
      <c r="KRQ1066" s="819"/>
      <c r="KRR1066" s="819"/>
      <c r="KRS1066" s="819"/>
      <c r="KRT1066" s="819"/>
      <c r="KRU1066" s="819"/>
      <c r="KRV1066" s="819"/>
      <c r="KRW1066" s="819"/>
      <c r="KRX1066" s="819"/>
      <c r="KRY1066" s="819"/>
      <c r="KRZ1066" s="819"/>
      <c r="KSA1066" s="819"/>
      <c r="KSB1066" s="819"/>
      <c r="KSC1066" s="819"/>
      <c r="KSD1066" s="819"/>
      <c r="KSE1066" s="819"/>
      <c r="KSF1066" s="819"/>
      <c r="KSG1066" s="819"/>
      <c r="KSH1066" s="819"/>
      <c r="KSI1066" s="819"/>
      <c r="KSJ1066" s="819"/>
      <c r="KSK1066" s="819"/>
      <c r="KSL1066" s="819"/>
      <c r="KSM1066" s="819"/>
      <c r="KSN1066" s="819"/>
      <c r="KSO1066" s="819"/>
      <c r="KSP1066" s="819"/>
      <c r="KSQ1066" s="819"/>
      <c r="KSR1066" s="819"/>
      <c r="KSS1066" s="819"/>
      <c r="KST1066" s="819"/>
      <c r="KSU1066" s="819"/>
      <c r="KSV1066" s="819"/>
      <c r="KSW1066" s="819"/>
      <c r="KSX1066" s="819"/>
      <c r="KSY1066" s="819"/>
      <c r="KSZ1066" s="819"/>
      <c r="KTA1066" s="819"/>
      <c r="KTB1066" s="819"/>
      <c r="KTC1066" s="819"/>
      <c r="KTD1066" s="819"/>
      <c r="KTE1066" s="819"/>
      <c r="KTF1066" s="819"/>
      <c r="KTG1066" s="819"/>
      <c r="KTH1066" s="819"/>
      <c r="KTI1066" s="819"/>
      <c r="KTJ1066" s="819"/>
      <c r="KTK1066" s="819"/>
      <c r="KTL1066" s="819"/>
      <c r="KTM1066" s="819"/>
      <c r="KTN1066" s="819"/>
      <c r="KTO1066" s="819"/>
      <c r="KTP1066" s="819"/>
      <c r="KTQ1066" s="819"/>
      <c r="KTR1066" s="819"/>
      <c r="KTS1066" s="819"/>
      <c r="KTT1066" s="819"/>
      <c r="KTU1066" s="819"/>
      <c r="KTV1066" s="819"/>
      <c r="KTW1066" s="819"/>
      <c r="KTX1066" s="819"/>
      <c r="KTY1066" s="819"/>
      <c r="KTZ1066" s="819"/>
      <c r="KUA1066" s="819"/>
      <c r="KUB1066" s="819"/>
      <c r="KUC1066" s="819"/>
      <c r="KUD1066" s="819"/>
      <c r="KUE1066" s="819"/>
      <c r="KUF1066" s="819"/>
      <c r="KUG1066" s="819"/>
      <c r="KUH1066" s="819"/>
      <c r="KUI1066" s="819"/>
      <c r="KUJ1066" s="819"/>
      <c r="KUK1066" s="819"/>
      <c r="KUL1066" s="819"/>
      <c r="KUM1066" s="819"/>
      <c r="KUN1066" s="819"/>
      <c r="KUO1066" s="819"/>
      <c r="KUP1066" s="819"/>
      <c r="KUQ1066" s="819"/>
      <c r="KUR1066" s="819"/>
      <c r="KUS1066" s="819"/>
      <c r="KUT1066" s="819"/>
      <c r="KUU1066" s="819"/>
      <c r="KUV1066" s="819"/>
      <c r="KUW1066" s="819"/>
      <c r="KUX1066" s="819"/>
      <c r="KUY1066" s="819"/>
      <c r="KUZ1066" s="819"/>
      <c r="KVA1066" s="819"/>
      <c r="KVB1066" s="819"/>
      <c r="KVC1066" s="819"/>
      <c r="KVD1066" s="819"/>
      <c r="KVE1066" s="819"/>
      <c r="KVF1066" s="819"/>
      <c r="KVG1066" s="819"/>
      <c r="KVH1066" s="819"/>
      <c r="KVI1066" s="819"/>
      <c r="KVJ1066" s="819"/>
      <c r="KVK1066" s="819"/>
      <c r="KVL1066" s="819"/>
      <c r="KVM1066" s="819"/>
      <c r="KVN1066" s="819"/>
      <c r="KVO1066" s="819"/>
      <c r="KVP1066" s="819"/>
      <c r="KVQ1066" s="819"/>
      <c r="KVR1066" s="819"/>
      <c r="KVS1066" s="819"/>
      <c r="KVT1066" s="819"/>
      <c r="KVU1066" s="819"/>
      <c r="KVV1066" s="819"/>
      <c r="KVW1066" s="819"/>
      <c r="KVX1066" s="819"/>
      <c r="KVY1066" s="819"/>
      <c r="KVZ1066" s="819"/>
      <c r="KWA1066" s="819"/>
      <c r="KWB1066" s="819"/>
      <c r="KWC1066" s="819"/>
      <c r="KWD1066" s="819"/>
      <c r="KWE1066" s="819"/>
      <c r="KWF1066" s="819"/>
      <c r="KWG1066" s="819"/>
      <c r="KWH1066" s="819"/>
      <c r="KWI1066" s="819"/>
      <c r="KWJ1066" s="819"/>
      <c r="KWK1066" s="819"/>
      <c r="KWL1066" s="819"/>
      <c r="KWM1066" s="819"/>
      <c r="KWN1066" s="819"/>
      <c r="KWO1066" s="819"/>
      <c r="KWP1066" s="819"/>
      <c r="KWQ1066" s="819"/>
      <c r="KWR1066" s="819"/>
      <c r="KWS1066" s="819"/>
      <c r="KWT1066" s="819"/>
      <c r="KWU1066" s="819"/>
      <c r="KWV1066" s="819"/>
      <c r="KWW1066" s="819"/>
      <c r="KWX1066" s="819"/>
      <c r="KWY1066" s="819"/>
      <c r="KWZ1066" s="819"/>
      <c r="KXA1066" s="819"/>
      <c r="KXB1066" s="819"/>
      <c r="KXC1066" s="819"/>
      <c r="KXD1066" s="819"/>
      <c r="KXE1066" s="819"/>
      <c r="KXF1066" s="819"/>
      <c r="KXG1066" s="819"/>
      <c r="KXH1066" s="819"/>
      <c r="KXI1066" s="819"/>
      <c r="KXJ1066" s="819"/>
      <c r="KXK1066" s="819"/>
      <c r="KXL1066" s="819"/>
      <c r="KXM1066" s="819"/>
      <c r="KXN1066" s="819"/>
      <c r="KXO1066" s="819"/>
      <c r="KXP1066" s="819"/>
      <c r="KXQ1066" s="819"/>
      <c r="KXR1066" s="819"/>
      <c r="KXS1066" s="819"/>
      <c r="KXT1066" s="819"/>
      <c r="KXU1066" s="819"/>
      <c r="KXV1066" s="819"/>
      <c r="KXW1066" s="819"/>
      <c r="KXX1066" s="819"/>
      <c r="KXY1066" s="819"/>
      <c r="KXZ1066" s="819"/>
      <c r="KYA1066" s="819"/>
      <c r="KYB1066" s="819"/>
      <c r="KYC1066" s="819"/>
      <c r="KYD1066" s="819"/>
      <c r="KYE1066" s="819"/>
      <c r="KYF1066" s="819"/>
      <c r="KYG1066" s="819"/>
      <c r="KYH1066" s="819"/>
      <c r="KYI1066" s="819"/>
      <c r="KYJ1066" s="819"/>
      <c r="KYK1066" s="819"/>
      <c r="KYL1066" s="819"/>
      <c r="KYM1066" s="819"/>
      <c r="KYN1066" s="819"/>
      <c r="KYO1066" s="819"/>
      <c r="KYP1066" s="819"/>
      <c r="KYQ1066" s="819"/>
      <c r="KYR1066" s="819"/>
      <c r="KYS1066" s="819"/>
      <c r="KYT1066" s="819"/>
      <c r="KYU1066" s="819"/>
      <c r="KYV1066" s="819"/>
      <c r="KYW1066" s="819"/>
      <c r="KYX1066" s="819"/>
      <c r="KYY1066" s="819"/>
      <c r="KYZ1066" s="819"/>
      <c r="KZA1066" s="819"/>
      <c r="KZB1066" s="819"/>
      <c r="KZC1066" s="819"/>
      <c r="KZD1066" s="819"/>
      <c r="KZE1066" s="819"/>
      <c r="KZF1066" s="819"/>
      <c r="KZG1066" s="819"/>
      <c r="KZH1066" s="819"/>
      <c r="KZI1066" s="819"/>
      <c r="KZJ1066" s="819"/>
      <c r="KZK1066" s="819"/>
      <c r="KZL1066" s="819"/>
      <c r="KZM1066" s="819"/>
      <c r="KZN1066" s="819"/>
      <c r="KZO1066" s="819"/>
      <c r="KZP1066" s="819"/>
      <c r="KZQ1066" s="819"/>
      <c r="KZR1066" s="819"/>
      <c r="KZS1066" s="819"/>
      <c r="KZT1066" s="819"/>
      <c r="KZU1066" s="819"/>
      <c r="KZV1066" s="819"/>
      <c r="KZW1066" s="819"/>
      <c r="KZX1066" s="819"/>
      <c r="KZY1066" s="819"/>
      <c r="KZZ1066" s="819"/>
      <c r="LAA1066" s="819"/>
      <c r="LAB1066" s="819"/>
      <c r="LAC1066" s="819"/>
      <c r="LAD1066" s="819"/>
      <c r="LAE1066" s="819"/>
      <c r="LAF1066" s="819"/>
      <c r="LAG1066" s="819"/>
      <c r="LAH1066" s="819"/>
      <c r="LAI1066" s="819"/>
      <c r="LAJ1066" s="819"/>
      <c r="LAK1066" s="819"/>
      <c r="LAL1066" s="819"/>
      <c r="LAM1066" s="819"/>
      <c r="LAN1066" s="819"/>
      <c r="LAO1066" s="819"/>
      <c r="LAP1066" s="819"/>
      <c r="LAQ1066" s="819"/>
      <c r="LAR1066" s="819"/>
      <c r="LAS1066" s="819"/>
      <c r="LAT1066" s="819"/>
      <c r="LAU1066" s="819"/>
      <c r="LAV1066" s="819"/>
      <c r="LAW1066" s="819"/>
      <c r="LAX1066" s="819"/>
      <c r="LAY1066" s="819"/>
      <c r="LAZ1066" s="819"/>
      <c r="LBA1066" s="819"/>
      <c r="LBB1066" s="819"/>
      <c r="LBC1066" s="819"/>
      <c r="LBD1066" s="819"/>
      <c r="LBE1066" s="819"/>
      <c r="LBF1066" s="819"/>
      <c r="LBG1066" s="819"/>
      <c r="LBH1066" s="819"/>
      <c r="LBI1066" s="819"/>
      <c r="LBJ1066" s="819"/>
      <c r="LBK1066" s="819"/>
      <c r="LBL1066" s="819"/>
      <c r="LBM1066" s="819"/>
      <c r="LBN1066" s="819"/>
      <c r="LBO1066" s="819"/>
      <c r="LBP1066" s="819"/>
      <c r="LBQ1066" s="819"/>
      <c r="LBR1066" s="819"/>
      <c r="LBS1066" s="819"/>
      <c r="LBT1066" s="819"/>
      <c r="LBU1066" s="819"/>
      <c r="LBV1066" s="819"/>
      <c r="LBW1066" s="819"/>
      <c r="LBX1066" s="819"/>
      <c r="LBY1066" s="819"/>
      <c r="LBZ1066" s="819"/>
      <c r="LCA1066" s="819"/>
      <c r="LCB1066" s="819"/>
      <c r="LCC1066" s="819"/>
      <c r="LCD1066" s="819"/>
      <c r="LCE1066" s="819"/>
      <c r="LCF1066" s="819"/>
      <c r="LCG1066" s="819"/>
      <c r="LCH1066" s="819"/>
      <c r="LCI1066" s="819"/>
      <c r="LCJ1066" s="819"/>
      <c r="LCK1066" s="819"/>
      <c r="LCL1066" s="819"/>
      <c r="LCM1066" s="819"/>
      <c r="LCN1066" s="819"/>
      <c r="LCO1066" s="819"/>
      <c r="LCP1066" s="819"/>
      <c r="LCQ1066" s="819"/>
      <c r="LCR1066" s="819"/>
      <c r="LCS1066" s="819"/>
      <c r="LCT1066" s="819"/>
      <c r="LCU1066" s="819"/>
      <c r="LCV1066" s="819"/>
      <c r="LCW1066" s="819"/>
      <c r="LCX1066" s="819"/>
      <c r="LCY1066" s="819"/>
      <c r="LCZ1066" s="819"/>
      <c r="LDA1066" s="819"/>
      <c r="LDB1066" s="819"/>
      <c r="LDC1066" s="819"/>
      <c r="LDD1066" s="819"/>
      <c r="LDE1066" s="819"/>
      <c r="LDF1066" s="819"/>
      <c r="LDG1066" s="819"/>
      <c r="LDH1066" s="819"/>
      <c r="LDI1066" s="819"/>
      <c r="LDJ1066" s="819"/>
      <c r="LDK1066" s="819"/>
      <c r="LDL1066" s="819"/>
      <c r="LDM1066" s="819"/>
      <c r="LDN1066" s="819"/>
      <c r="LDO1066" s="819"/>
      <c r="LDP1066" s="819"/>
      <c r="LDQ1066" s="819"/>
      <c r="LDR1066" s="819"/>
      <c r="LDS1066" s="819"/>
      <c r="LDT1066" s="819"/>
      <c r="LDU1066" s="819"/>
      <c r="LDV1066" s="819"/>
      <c r="LDW1066" s="819"/>
      <c r="LDX1066" s="819"/>
      <c r="LDY1066" s="819"/>
      <c r="LDZ1066" s="819"/>
      <c r="LEA1066" s="819"/>
      <c r="LEB1066" s="819"/>
      <c r="LEC1066" s="819"/>
      <c r="LED1066" s="819"/>
      <c r="LEE1066" s="819"/>
      <c r="LEF1066" s="819"/>
      <c r="LEG1066" s="819"/>
      <c r="LEH1066" s="819"/>
      <c r="LEI1066" s="819"/>
      <c r="LEJ1066" s="819"/>
      <c r="LEK1066" s="819"/>
      <c r="LEL1066" s="819"/>
      <c r="LEM1066" s="819"/>
      <c r="LEN1066" s="819"/>
      <c r="LEO1066" s="819"/>
      <c r="LEP1066" s="819"/>
      <c r="LEQ1066" s="819"/>
      <c r="LER1066" s="819"/>
      <c r="LES1066" s="819"/>
      <c r="LET1066" s="819"/>
      <c r="LEU1066" s="819"/>
      <c r="LEV1066" s="819"/>
      <c r="LEW1066" s="819"/>
      <c r="LEX1066" s="819"/>
      <c r="LEY1066" s="819"/>
      <c r="LEZ1066" s="819"/>
      <c r="LFA1066" s="819"/>
      <c r="LFB1066" s="819"/>
      <c r="LFC1066" s="819"/>
      <c r="LFD1066" s="819"/>
      <c r="LFE1066" s="819"/>
      <c r="LFF1066" s="819"/>
      <c r="LFG1066" s="819"/>
      <c r="LFH1066" s="819"/>
      <c r="LFI1066" s="819"/>
      <c r="LFJ1066" s="819"/>
      <c r="LFK1066" s="819"/>
      <c r="LFL1066" s="819"/>
      <c r="LFM1066" s="819"/>
      <c r="LFN1066" s="819"/>
      <c r="LFO1066" s="819"/>
      <c r="LFP1066" s="819"/>
      <c r="LFQ1066" s="819"/>
      <c r="LFR1066" s="819"/>
      <c r="LFS1066" s="819"/>
      <c r="LFT1066" s="819"/>
      <c r="LFU1066" s="819"/>
      <c r="LFV1066" s="819"/>
      <c r="LFW1066" s="819"/>
      <c r="LFX1066" s="819"/>
      <c r="LFY1066" s="819"/>
      <c r="LFZ1066" s="819"/>
      <c r="LGA1066" s="819"/>
      <c r="LGB1066" s="819"/>
      <c r="LGC1066" s="819"/>
      <c r="LGD1066" s="819"/>
      <c r="LGE1066" s="819"/>
      <c r="LGF1066" s="819"/>
      <c r="LGG1066" s="819"/>
      <c r="LGH1066" s="819"/>
      <c r="LGI1066" s="819"/>
      <c r="LGJ1066" s="819"/>
      <c r="LGK1066" s="819"/>
      <c r="LGL1066" s="819"/>
      <c r="LGM1066" s="819"/>
      <c r="LGN1066" s="819"/>
      <c r="LGO1066" s="819"/>
      <c r="LGP1066" s="819"/>
      <c r="LGQ1066" s="819"/>
      <c r="LGR1066" s="819"/>
      <c r="LGS1066" s="819"/>
      <c r="LGT1066" s="819"/>
      <c r="LGU1066" s="819"/>
      <c r="LGV1066" s="819"/>
      <c r="LGW1066" s="819"/>
      <c r="LGX1066" s="819"/>
      <c r="LGY1066" s="819"/>
      <c r="LGZ1066" s="819"/>
      <c r="LHA1066" s="819"/>
      <c r="LHB1066" s="819"/>
      <c r="LHC1066" s="819"/>
      <c r="LHD1066" s="819"/>
      <c r="LHE1066" s="819"/>
      <c r="LHF1066" s="819"/>
      <c r="LHG1066" s="819"/>
      <c r="LHH1066" s="819"/>
      <c r="LHI1066" s="819"/>
      <c r="LHJ1066" s="819"/>
      <c r="LHK1066" s="819"/>
      <c r="LHL1066" s="819"/>
      <c r="LHM1066" s="819"/>
      <c r="LHN1066" s="819"/>
      <c r="LHO1066" s="819"/>
      <c r="LHP1066" s="819"/>
      <c r="LHQ1066" s="819"/>
      <c r="LHR1066" s="819"/>
      <c r="LHS1066" s="819"/>
      <c r="LHT1066" s="819"/>
      <c r="LHU1066" s="819"/>
      <c r="LHV1066" s="819"/>
      <c r="LHW1066" s="819"/>
      <c r="LHX1066" s="819"/>
      <c r="LHY1066" s="819"/>
      <c r="LHZ1066" s="819"/>
      <c r="LIA1066" s="819"/>
      <c r="LIB1066" s="819"/>
      <c r="LIC1066" s="819"/>
      <c r="LID1066" s="819"/>
      <c r="LIE1066" s="819"/>
      <c r="LIF1066" s="819"/>
      <c r="LIG1066" s="819"/>
      <c r="LIH1066" s="819"/>
      <c r="LII1066" s="819"/>
      <c r="LIJ1066" s="819"/>
      <c r="LIK1066" s="819"/>
      <c r="LIL1066" s="819"/>
      <c r="LIM1066" s="819"/>
      <c r="LIN1066" s="819"/>
      <c r="LIO1066" s="819"/>
      <c r="LIP1066" s="819"/>
      <c r="LIQ1066" s="819"/>
      <c r="LIR1066" s="819"/>
      <c r="LIS1066" s="819"/>
      <c r="LIT1066" s="819"/>
      <c r="LIU1066" s="819"/>
      <c r="LIV1066" s="819"/>
      <c r="LIW1066" s="819"/>
      <c r="LIX1066" s="819"/>
      <c r="LIY1066" s="819"/>
      <c r="LIZ1066" s="819"/>
      <c r="LJA1066" s="819"/>
      <c r="LJB1066" s="819"/>
      <c r="LJC1066" s="819"/>
      <c r="LJD1066" s="819"/>
      <c r="LJE1066" s="819"/>
      <c r="LJF1066" s="819"/>
      <c r="LJG1066" s="819"/>
      <c r="LJH1066" s="819"/>
      <c r="LJI1066" s="819"/>
      <c r="LJJ1066" s="819"/>
      <c r="LJK1066" s="819"/>
      <c r="LJL1066" s="819"/>
      <c r="LJM1066" s="819"/>
      <c r="LJN1066" s="819"/>
      <c r="LJO1066" s="819"/>
      <c r="LJP1066" s="819"/>
      <c r="LJQ1066" s="819"/>
      <c r="LJR1066" s="819"/>
      <c r="LJS1066" s="819"/>
      <c r="LJT1066" s="819"/>
      <c r="LJU1066" s="819"/>
      <c r="LJV1066" s="819"/>
      <c r="LJW1066" s="819"/>
      <c r="LJX1066" s="819"/>
      <c r="LJY1066" s="819"/>
      <c r="LJZ1066" s="819"/>
      <c r="LKA1066" s="819"/>
      <c r="LKB1066" s="819"/>
      <c r="LKC1066" s="819"/>
      <c r="LKD1066" s="819"/>
      <c r="LKE1066" s="819"/>
      <c r="LKF1066" s="819"/>
      <c r="LKG1066" s="819"/>
      <c r="LKH1066" s="819"/>
      <c r="LKI1066" s="819"/>
      <c r="LKJ1066" s="819"/>
      <c r="LKK1066" s="819"/>
      <c r="LKL1066" s="819"/>
      <c r="LKM1066" s="819"/>
      <c r="LKN1066" s="819"/>
      <c r="LKO1066" s="819"/>
      <c r="LKP1066" s="819"/>
      <c r="LKQ1066" s="819"/>
      <c r="LKR1066" s="819"/>
      <c r="LKS1066" s="819"/>
      <c r="LKT1066" s="819"/>
      <c r="LKU1066" s="819"/>
      <c r="LKV1066" s="819"/>
      <c r="LKW1066" s="819"/>
      <c r="LKX1066" s="819"/>
      <c r="LKY1066" s="819"/>
      <c r="LKZ1066" s="819"/>
      <c r="LLA1066" s="819"/>
      <c r="LLB1066" s="819"/>
      <c r="LLC1066" s="819"/>
      <c r="LLD1066" s="819"/>
      <c r="LLE1066" s="819"/>
      <c r="LLF1066" s="819"/>
      <c r="LLG1066" s="819"/>
      <c r="LLH1066" s="819"/>
      <c r="LLI1066" s="819"/>
      <c r="LLJ1066" s="819"/>
      <c r="LLK1066" s="819"/>
      <c r="LLL1066" s="819"/>
      <c r="LLM1066" s="819"/>
      <c r="LLN1066" s="819"/>
      <c r="LLO1066" s="819"/>
      <c r="LLP1066" s="819"/>
      <c r="LLQ1066" s="819"/>
      <c r="LLR1066" s="819"/>
      <c r="LLS1066" s="819"/>
      <c r="LLT1066" s="819"/>
      <c r="LLU1066" s="819"/>
      <c r="LLV1066" s="819"/>
      <c r="LLW1066" s="819"/>
      <c r="LLX1066" s="819"/>
      <c r="LLY1066" s="819"/>
      <c r="LLZ1066" s="819"/>
      <c r="LMA1066" s="819"/>
      <c r="LMB1066" s="819"/>
      <c r="LMC1066" s="819"/>
      <c r="LMD1066" s="819"/>
      <c r="LME1066" s="819"/>
      <c r="LMF1066" s="819"/>
      <c r="LMG1066" s="819"/>
      <c r="LMH1066" s="819"/>
      <c r="LMI1066" s="819"/>
      <c r="LMJ1066" s="819"/>
      <c r="LMK1066" s="819"/>
      <c r="LML1066" s="819"/>
      <c r="LMM1066" s="819"/>
      <c r="LMN1066" s="819"/>
      <c r="LMO1066" s="819"/>
      <c r="LMP1066" s="819"/>
      <c r="LMQ1066" s="819"/>
      <c r="LMR1066" s="819"/>
      <c r="LMS1066" s="819"/>
      <c r="LMT1066" s="819"/>
      <c r="LMU1066" s="819"/>
      <c r="LMV1066" s="819"/>
      <c r="LMW1066" s="819"/>
      <c r="LMX1066" s="819"/>
      <c r="LMY1066" s="819"/>
      <c r="LMZ1066" s="819"/>
      <c r="LNA1066" s="819"/>
      <c r="LNB1066" s="819"/>
      <c r="LNC1066" s="819"/>
      <c r="LND1066" s="819"/>
      <c r="LNE1066" s="819"/>
      <c r="LNF1066" s="819"/>
      <c r="LNG1066" s="819"/>
      <c r="LNH1066" s="819"/>
      <c r="LNI1066" s="819"/>
      <c r="LNJ1066" s="819"/>
      <c r="LNK1066" s="819"/>
      <c r="LNL1066" s="819"/>
      <c r="LNM1066" s="819"/>
      <c r="LNN1066" s="819"/>
      <c r="LNO1066" s="819"/>
      <c r="LNP1066" s="819"/>
      <c r="LNQ1066" s="819"/>
      <c r="LNR1066" s="819"/>
      <c r="LNS1066" s="819"/>
      <c r="LNT1066" s="819"/>
      <c r="LNU1066" s="819"/>
      <c r="LNV1066" s="819"/>
      <c r="LNW1066" s="819"/>
      <c r="LNX1066" s="819"/>
      <c r="LNY1066" s="819"/>
      <c r="LNZ1066" s="819"/>
      <c r="LOA1066" s="819"/>
      <c r="LOB1066" s="819"/>
      <c r="LOC1066" s="819"/>
      <c r="LOD1066" s="819"/>
      <c r="LOE1066" s="819"/>
      <c r="LOF1066" s="819"/>
      <c r="LOG1066" s="819"/>
      <c r="LOH1066" s="819"/>
      <c r="LOI1066" s="819"/>
      <c r="LOJ1066" s="819"/>
      <c r="LOK1066" s="819"/>
      <c r="LOL1066" s="819"/>
      <c r="LOM1066" s="819"/>
      <c r="LON1066" s="819"/>
      <c r="LOO1066" s="819"/>
      <c r="LOP1066" s="819"/>
      <c r="LOQ1066" s="819"/>
      <c r="LOR1066" s="819"/>
      <c r="LOS1066" s="819"/>
      <c r="LOT1066" s="819"/>
      <c r="LOU1066" s="819"/>
      <c r="LOV1066" s="819"/>
      <c r="LOW1066" s="819"/>
      <c r="LOX1066" s="819"/>
      <c r="LOY1066" s="819"/>
      <c r="LOZ1066" s="819"/>
      <c r="LPA1066" s="819"/>
      <c r="LPB1066" s="819"/>
      <c r="LPC1066" s="819"/>
      <c r="LPD1066" s="819"/>
      <c r="LPE1066" s="819"/>
      <c r="LPF1066" s="819"/>
      <c r="LPG1066" s="819"/>
      <c r="LPH1066" s="819"/>
      <c r="LPI1066" s="819"/>
      <c r="LPJ1066" s="819"/>
      <c r="LPK1066" s="819"/>
      <c r="LPL1066" s="819"/>
      <c r="LPM1066" s="819"/>
      <c r="LPN1066" s="819"/>
      <c r="LPO1066" s="819"/>
      <c r="LPP1066" s="819"/>
      <c r="LPQ1066" s="819"/>
      <c r="LPR1066" s="819"/>
      <c r="LPS1066" s="819"/>
      <c r="LPT1066" s="819"/>
      <c r="LPU1066" s="819"/>
      <c r="LPV1066" s="819"/>
      <c r="LPW1066" s="819"/>
      <c r="LPX1066" s="819"/>
      <c r="LPY1066" s="819"/>
      <c r="LPZ1066" s="819"/>
      <c r="LQA1066" s="819"/>
      <c r="LQB1066" s="819"/>
      <c r="LQC1066" s="819"/>
      <c r="LQD1066" s="819"/>
      <c r="LQE1066" s="819"/>
      <c r="LQF1066" s="819"/>
      <c r="LQG1066" s="819"/>
      <c r="LQH1066" s="819"/>
      <c r="LQI1066" s="819"/>
      <c r="LQJ1066" s="819"/>
      <c r="LQK1066" s="819"/>
      <c r="LQL1066" s="819"/>
      <c r="LQM1066" s="819"/>
      <c r="LQN1066" s="819"/>
      <c r="LQO1066" s="819"/>
      <c r="LQP1066" s="819"/>
      <c r="LQQ1066" s="819"/>
      <c r="LQR1066" s="819"/>
      <c r="LQS1066" s="819"/>
      <c r="LQT1066" s="819"/>
      <c r="LQU1066" s="819"/>
      <c r="LQV1066" s="819"/>
      <c r="LQW1066" s="819"/>
      <c r="LQX1066" s="819"/>
      <c r="LQY1066" s="819"/>
      <c r="LQZ1066" s="819"/>
      <c r="LRA1066" s="819"/>
      <c r="LRB1066" s="819"/>
      <c r="LRC1066" s="819"/>
      <c r="LRD1066" s="819"/>
      <c r="LRE1066" s="819"/>
      <c r="LRF1066" s="819"/>
      <c r="LRG1066" s="819"/>
      <c r="LRH1066" s="819"/>
      <c r="LRI1066" s="819"/>
      <c r="LRJ1066" s="819"/>
      <c r="LRK1066" s="819"/>
      <c r="LRL1066" s="819"/>
      <c r="LRM1066" s="819"/>
      <c r="LRN1066" s="819"/>
      <c r="LRO1066" s="819"/>
      <c r="LRP1066" s="819"/>
      <c r="LRQ1066" s="819"/>
      <c r="LRR1066" s="819"/>
      <c r="LRS1066" s="819"/>
      <c r="LRT1066" s="819"/>
      <c r="LRU1066" s="819"/>
      <c r="LRV1066" s="819"/>
      <c r="LRW1066" s="819"/>
      <c r="LRX1066" s="819"/>
      <c r="LRY1066" s="819"/>
      <c r="LRZ1066" s="819"/>
      <c r="LSA1066" s="819"/>
      <c r="LSB1066" s="819"/>
      <c r="LSC1066" s="819"/>
      <c r="LSD1066" s="819"/>
      <c r="LSE1066" s="819"/>
      <c r="LSF1066" s="819"/>
      <c r="LSG1066" s="819"/>
      <c r="LSH1066" s="819"/>
      <c r="LSI1066" s="819"/>
      <c r="LSJ1066" s="819"/>
      <c r="LSK1066" s="819"/>
      <c r="LSL1066" s="819"/>
      <c r="LSM1066" s="819"/>
      <c r="LSN1066" s="819"/>
      <c r="LSO1066" s="819"/>
      <c r="LSP1066" s="819"/>
      <c r="LSQ1066" s="819"/>
      <c r="LSR1066" s="819"/>
      <c r="LSS1066" s="819"/>
      <c r="LST1066" s="819"/>
      <c r="LSU1066" s="819"/>
      <c r="LSV1066" s="819"/>
      <c r="LSW1066" s="819"/>
      <c r="LSX1066" s="819"/>
      <c r="LSY1066" s="819"/>
      <c r="LSZ1066" s="819"/>
      <c r="LTA1066" s="819"/>
      <c r="LTB1066" s="819"/>
      <c r="LTC1066" s="819"/>
      <c r="LTD1066" s="819"/>
      <c r="LTE1066" s="819"/>
      <c r="LTF1066" s="819"/>
      <c r="LTG1066" s="819"/>
      <c r="LTH1066" s="819"/>
      <c r="LTI1066" s="819"/>
      <c r="LTJ1066" s="819"/>
      <c r="LTK1066" s="819"/>
      <c r="LTL1066" s="819"/>
      <c r="LTM1066" s="819"/>
      <c r="LTN1066" s="819"/>
      <c r="LTO1066" s="819"/>
      <c r="LTP1066" s="819"/>
      <c r="LTQ1066" s="819"/>
      <c r="LTR1066" s="819"/>
      <c r="LTS1066" s="819"/>
      <c r="LTT1066" s="819"/>
      <c r="LTU1066" s="819"/>
      <c r="LTV1066" s="819"/>
      <c r="LTW1066" s="819"/>
      <c r="LTX1066" s="819"/>
      <c r="LTY1066" s="819"/>
      <c r="LTZ1066" s="819"/>
      <c r="LUA1066" s="819"/>
      <c r="LUB1066" s="819"/>
      <c r="LUC1066" s="819"/>
      <c r="LUD1066" s="819"/>
      <c r="LUE1066" s="819"/>
      <c r="LUF1066" s="819"/>
      <c r="LUG1066" s="819"/>
      <c r="LUH1066" s="819"/>
      <c r="LUI1066" s="819"/>
      <c r="LUJ1066" s="819"/>
      <c r="LUK1066" s="819"/>
      <c r="LUL1066" s="819"/>
      <c r="LUM1066" s="819"/>
      <c r="LUN1066" s="819"/>
      <c r="LUO1066" s="819"/>
      <c r="LUP1066" s="819"/>
      <c r="LUQ1066" s="819"/>
      <c r="LUR1066" s="819"/>
      <c r="LUS1066" s="819"/>
      <c r="LUT1066" s="819"/>
      <c r="LUU1066" s="819"/>
      <c r="LUV1066" s="819"/>
      <c r="LUW1066" s="819"/>
      <c r="LUX1066" s="819"/>
      <c r="LUY1066" s="819"/>
      <c r="LUZ1066" s="819"/>
      <c r="LVA1066" s="819"/>
      <c r="LVB1066" s="819"/>
      <c r="LVC1066" s="819"/>
      <c r="LVD1066" s="819"/>
      <c r="LVE1066" s="819"/>
      <c r="LVF1066" s="819"/>
      <c r="LVG1066" s="819"/>
      <c r="LVH1066" s="819"/>
      <c r="LVI1066" s="819"/>
      <c r="LVJ1066" s="819"/>
      <c r="LVK1066" s="819"/>
      <c r="LVL1066" s="819"/>
      <c r="LVM1066" s="819"/>
      <c r="LVN1066" s="819"/>
      <c r="LVO1066" s="819"/>
      <c r="LVP1066" s="819"/>
      <c r="LVQ1066" s="819"/>
      <c r="LVR1066" s="819"/>
      <c r="LVS1066" s="819"/>
      <c r="LVT1066" s="819"/>
      <c r="LVU1066" s="819"/>
      <c r="LVV1066" s="819"/>
      <c r="LVW1066" s="819"/>
      <c r="LVX1066" s="819"/>
      <c r="LVY1066" s="819"/>
      <c r="LVZ1066" s="819"/>
      <c r="LWA1066" s="819"/>
      <c r="LWB1066" s="819"/>
      <c r="LWC1066" s="819"/>
      <c r="LWD1066" s="819"/>
      <c r="LWE1066" s="819"/>
      <c r="LWF1066" s="819"/>
      <c r="LWG1066" s="819"/>
      <c r="LWH1066" s="819"/>
      <c r="LWI1066" s="819"/>
      <c r="LWJ1066" s="819"/>
      <c r="LWK1066" s="819"/>
      <c r="LWL1066" s="819"/>
      <c r="LWM1066" s="819"/>
      <c r="LWN1066" s="819"/>
      <c r="LWO1066" s="819"/>
      <c r="LWP1066" s="819"/>
      <c r="LWQ1066" s="819"/>
      <c r="LWR1066" s="819"/>
      <c r="LWS1066" s="819"/>
      <c r="LWT1066" s="819"/>
      <c r="LWU1066" s="819"/>
      <c r="LWV1066" s="819"/>
      <c r="LWW1066" s="819"/>
      <c r="LWX1066" s="819"/>
      <c r="LWY1066" s="819"/>
      <c r="LWZ1066" s="819"/>
      <c r="LXA1066" s="819"/>
      <c r="LXB1066" s="819"/>
      <c r="LXC1066" s="819"/>
      <c r="LXD1066" s="819"/>
      <c r="LXE1066" s="819"/>
      <c r="LXF1066" s="819"/>
      <c r="LXG1066" s="819"/>
      <c r="LXH1066" s="819"/>
      <c r="LXI1066" s="819"/>
      <c r="LXJ1066" s="819"/>
      <c r="LXK1066" s="819"/>
      <c r="LXL1066" s="819"/>
      <c r="LXM1066" s="819"/>
      <c r="LXN1066" s="819"/>
      <c r="LXO1066" s="819"/>
      <c r="LXP1066" s="819"/>
      <c r="LXQ1066" s="819"/>
      <c r="LXR1066" s="819"/>
      <c r="LXS1066" s="819"/>
      <c r="LXT1066" s="819"/>
      <c r="LXU1066" s="819"/>
      <c r="LXV1066" s="819"/>
      <c r="LXW1066" s="819"/>
      <c r="LXX1066" s="819"/>
      <c r="LXY1066" s="819"/>
      <c r="LXZ1066" s="819"/>
      <c r="LYA1066" s="819"/>
      <c r="LYB1066" s="819"/>
      <c r="LYC1066" s="819"/>
      <c r="LYD1066" s="819"/>
      <c r="LYE1066" s="819"/>
      <c r="LYF1066" s="819"/>
      <c r="LYG1066" s="819"/>
      <c r="LYH1066" s="819"/>
      <c r="LYI1066" s="819"/>
      <c r="LYJ1066" s="819"/>
      <c r="LYK1066" s="819"/>
      <c r="LYL1066" s="819"/>
      <c r="LYM1066" s="819"/>
      <c r="LYN1066" s="819"/>
      <c r="LYO1066" s="819"/>
      <c r="LYP1066" s="819"/>
      <c r="LYQ1066" s="819"/>
      <c r="LYR1066" s="819"/>
      <c r="LYS1066" s="819"/>
      <c r="LYT1066" s="819"/>
      <c r="LYU1066" s="819"/>
      <c r="LYV1066" s="819"/>
      <c r="LYW1066" s="819"/>
      <c r="LYX1066" s="819"/>
      <c r="LYY1066" s="819"/>
      <c r="LYZ1066" s="819"/>
      <c r="LZA1066" s="819"/>
      <c r="LZB1066" s="819"/>
      <c r="LZC1066" s="819"/>
      <c r="LZD1066" s="819"/>
      <c r="LZE1066" s="819"/>
      <c r="LZF1066" s="819"/>
      <c r="LZG1066" s="819"/>
      <c r="LZH1066" s="819"/>
      <c r="LZI1066" s="819"/>
      <c r="LZJ1066" s="819"/>
      <c r="LZK1066" s="819"/>
      <c r="LZL1066" s="819"/>
      <c r="LZM1066" s="819"/>
      <c r="LZN1066" s="819"/>
      <c r="LZO1066" s="819"/>
      <c r="LZP1066" s="819"/>
      <c r="LZQ1066" s="819"/>
      <c r="LZR1066" s="819"/>
      <c r="LZS1066" s="819"/>
      <c r="LZT1066" s="819"/>
      <c r="LZU1066" s="819"/>
      <c r="LZV1066" s="819"/>
      <c r="LZW1066" s="819"/>
      <c r="LZX1066" s="819"/>
      <c r="LZY1066" s="819"/>
      <c r="LZZ1066" s="819"/>
      <c r="MAA1066" s="819"/>
      <c r="MAB1066" s="819"/>
      <c r="MAC1066" s="819"/>
      <c r="MAD1066" s="819"/>
      <c r="MAE1066" s="819"/>
      <c r="MAF1066" s="819"/>
      <c r="MAG1066" s="819"/>
      <c r="MAH1066" s="819"/>
      <c r="MAI1066" s="819"/>
      <c r="MAJ1066" s="819"/>
      <c r="MAK1066" s="819"/>
      <c r="MAL1066" s="819"/>
      <c r="MAM1066" s="819"/>
      <c r="MAN1066" s="819"/>
      <c r="MAO1066" s="819"/>
      <c r="MAP1066" s="819"/>
      <c r="MAQ1066" s="819"/>
      <c r="MAR1066" s="819"/>
      <c r="MAS1066" s="819"/>
      <c r="MAT1066" s="819"/>
      <c r="MAU1066" s="819"/>
      <c r="MAV1066" s="819"/>
      <c r="MAW1066" s="819"/>
      <c r="MAX1066" s="819"/>
      <c r="MAY1066" s="819"/>
      <c r="MAZ1066" s="819"/>
      <c r="MBA1066" s="819"/>
      <c r="MBB1066" s="819"/>
      <c r="MBC1066" s="819"/>
      <c r="MBD1066" s="819"/>
      <c r="MBE1066" s="819"/>
      <c r="MBF1066" s="819"/>
      <c r="MBG1066" s="819"/>
      <c r="MBH1066" s="819"/>
      <c r="MBI1066" s="819"/>
      <c r="MBJ1066" s="819"/>
      <c r="MBK1066" s="819"/>
      <c r="MBL1066" s="819"/>
      <c r="MBM1066" s="819"/>
      <c r="MBN1066" s="819"/>
      <c r="MBO1066" s="819"/>
      <c r="MBP1066" s="819"/>
      <c r="MBQ1066" s="819"/>
      <c r="MBR1066" s="819"/>
      <c r="MBS1066" s="819"/>
      <c r="MBT1066" s="819"/>
      <c r="MBU1066" s="819"/>
      <c r="MBV1066" s="819"/>
      <c r="MBW1066" s="819"/>
      <c r="MBX1066" s="819"/>
      <c r="MBY1066" s="819"/>
      <c r="MBZ1066" s="819"/>
      <c r="MCA1066" s="819"/>
      <c r="MCB1066" s="819"/>
      <c r="MCC1066" s="819"/>
      <c r="MCD1066" s="819"/>
      <c r="MCE1066" s="819"/>
      <c r="MCF1066" s="819"/>
      <c r="MCG1066" s="819"/>
      <c r="MCH1066" s="819"/>
      <c r="MCI1066" s="819"/>
      <c r="MCJ1066" s="819"/>
      <c r="MCK1066" s="819"/>
      <c r="MCL1066" s="819"/>
      <c r="MCM1066" s="819"/>
      <c r="MCN1066" s="819"/>
      <c r="MCO1066" s="819"/>
      <c r="MCP1066" s="819"/>
      <c r="MCQ1066" s="819"/>
      <c r="MCR1066" s="819"/>
      <c r="MCS1066" s="819"/>
      <c r="MCT1066" s="819"/>
      <c r="MCU1066" s="819"/>
      <c r="MCV1066" s="819"/>
      <c r="MCW1066" s="819"/>
      <c r="MCX1066" s="819"/>
      <c r="MCY1066" s="819"/>
      <c r="MCZ1066" s="819"/>
      <c r="MDA1066" s="819"/>
      <c r="MDB1066" s="819"/>
      <c r="MDC1066" s="819"/>
      <c r="MDD1066" s="819"/>
      <c r="MDE1066" s="819"/>
      <c r="MDF1066" s="819"/>
      <c r="MDG1066" s="819"/>
      <c r="MDH1066" s="819"/>
      <c r="MDI1066" s="819"/>
      <c r="MDJ1066" s="819"/>
      <c r="MDK1066" s="819"/>
      <c r="MDL1066" s="819"/>
      <c r="MDM1066" s="819"/>
      <c r="MDN1066" s="819"/>
      <c r="MDO1066" s="819"/>
      <c r="MDP1066" s="819"/>
      <c r="MDQ1066" s="819"/>
      <c r="MDR1066" s="819"/>
      <c r="MDS1066" s="819"/>
      <c r="MDT1066" s="819"/>
      <c r="MDU1066" s="819"/>
      <c r="MDV1066" s="819"/>
      <c r="MDW1066" s="819"/>
      <c r="MDX1066" s="819"/>
      <c r="MDY1066" s="819"/>
      <c r="MDZ1066" s="819"/>
      <c r="MEA1066" s="819"/>
      <c r="MEB1066" s="819"/>
      <c r="MEC1066" s="819"/>
      <c r="MED1066" s="819"/>
      <c r="MEE1066" s="819"/>
      <c r="MEF1066" s="819"/>
      <c r="MEG1066" s="819"/>
      <c r="MEH1066" s="819"/>
      <c r="MEI1066" s="819"/>
      <c r="MEJ1066" s="819"/>
      <c r="MEK1066" s="819"/>
      <c r="MEL1066" s="819"/>
      <c r="MEM1066" s="819"/>
      <c r="MEN1066" s="819"/>
      <c r="MEO1066" s="819"/>
      <c r="MEP1066" s="819"/>
      <c r="MEQ1066" s="819"/>
      <c r="MER1066" s="819"/>
      <c r="MES1066" s="819"/>
      <c r="MET1066" s="819"/>
      <c r="MEU1066" s="819"/>
      <c r="MEV1066" s="819"/>
      <c r="MEW1066" s="819"/>
      <c r="MEX1066" s="819"/>
      <c r="MEY1066" s="819"/>
      <c r="MEZ1066" s="819"/>
      <c r="MFA1066" s="819"/>
      <c r="MFB1066" s="819"/>
      <c r="MFC1066" s="819"/>
      <c r="MFD1066" s="819"/>
      <c r="MFE1066" s="819"/>
      <c r="MFF1066" s="819"/>
      <c r="MFG1066" s="819"/>
      <c r="MFH1066" s="819"/>
      <c r="MFI1066" s="819"/>
      <c r="MFJ1066" s="819"/>
      <c r="MFK1066" s="819"/>
      <c r="MFL1066" s="819"/>
      <c r="MFM1066" s="819"/>
      <c r="MFN1066" s="819"/>
      <c r="MFO1066" s="819"/>
      <c r="MFP1066" s="819"/>
      <c r="MFQ1066" s="819"/>
      <c r="MFR1066" s="819"/>
      <c r="MFS1066" s="819"/>
      <c r="MFT1066" s="819"/>
      <c r="MFU1066" s="819"/>
      <c r="MFV1066" s="819"/>
      <c r="MFW1066" s="819"/>
      <c r="MFX1066" s="819"/>
      <c r="MFY1066" s="819"/>
      <c r="MFZ1066" s="819"/>
      <c r="MGA1066" s="819"/>
      <c r="MGB1066" s="819"/>
      <c r="MGC1066" s="819"/>
      <c r="MGD1066" s="819"/>
      <c r="MGE1066" s="819"/>
      <c r="MGF1066" s="819"/>
      <c r="MGG1066" s="819"/>
      <c r="MGH1066" s="819"/>
      <c r="MGI1066" s="819"/>
      <c r="MGJ1066" s="819"/>
      <c r="MGK1066" s="819"/>
      <c r="MGL1066" s="819"/>
      <c r="MGM1066" s="819"/>
      <c r="MGN1066" s="819"/>
      <c r="MGO1066" s="819"/>
      <c r="MGP1066" s="819"/>
      <c r="MGQ1066" s="819"/>
      <c r="MGR1066" s="819"/>
      <c r="MGS1066" s="819"/>
      <c r="MGT1066" s="819"/>
      <c r="MGU1066" s="819"/>
      <c r="MGV1066" s="819"/>
      <c r="MGW1066" s="819"/>
      <c r="MGX1066" s="819"/>
      <c r="MGY1066" s="819"/>
      <c r="MGZ1066" s="819"/>
      <c r="MHA1066" s="819"/>
      <c r="MHB1066" s="819"/>
      <c r="MHC1066" s="819"/>
      <c r="MHD1066" s="819"/>
      <c r="MHE1066" s="819"/>
      <c r="MHF1066" s="819"/>
      <c r="MHG1066" s="819"/>
      <c r="MHH1066" s="819"/>
      <c r="MHI1066" s="819"/>
      <c r="MHJ1066" s="819"/>
      <c r="MHK1066" s="819"/>
      <c r="MHL1066" s="819"/>
      <c r="MHM1066" s="819"/>
      <c r="MHN1066" s="819"/>
      <c r="MHO1066" s="819"/>
      <c r="MHP1066" s="819"/>
      <c r="MHQ1066" s="819"/>
      <c r="MHR1066" s="819"/>
      <c r="MHS1066" s="819"/>
      <c r="MHT1066" s="819"/>
      <c r="MHU1066" s="819"/>
      <c r="MHV1066" s="819"/>
      <c r="MHW1066" s="819"/>
      <c r="MHX1066" s="819"/>
      <c r="MHY1066" s="819"/>
      <c r="MHZ1066" s="819"/>
      <c r="MIA1066" s="819"/>
      <c r="MIB1066" s="819"/>
      <c r="MIC1066" s="819"/>
      <c r="MID1066" s="819"/>
      <c r="MIE1066" s="819"/>
      <c r="MIF1066" s="819"/>
      <c r="MIG1066" s="819"/>
      <c r="MIH1066" s="819"/>
      <c r="MII1066" s="819"/>
      <c r="MIJ1066" s="819"/>
      <c r="MIK1066" s="819"/>
      <c r="MIL1066" s="819"/>
      <c r="MIM1066" s="819"/>
      <c r="MIN1066" s="819"/>
      <c r="MIO1066" s="819"/>
      <c r="MIP1066" s="819"/>
      <c r="MIQ1066" s="819"/>
      <c r="MIR1066" s="819"/>
      <c r="MIS1066" s="819"/>
      <c r="MIT1066" s="819"/>
      <c r="MIU1066" s="819"/>
      <c r="MIV1066" s="819"/>
      <c r="MIW1066" s="819"/>
      <c r="MIX1066" s="819"/>
      <c r="MIY1066" s="819"/>
      <c r="MIZ1066" s="819"/>
      <c r="MJA1066" s="819"/>
      <c r="MJB1066" s="819"/>
      <c r="MJC1066" s="819"/>
      <c r="MJD1066" s="819"/>
      <c r="MJE1066" s="819"/>
      <c r="MJF1066" s="819"/>
      <c r="MJG1066" s="819"/>
      <c r="MJH1066" s="819"/>
      <c r="MJI1066" s="819"/>
      <c r="MJJ1066" s="819"/>
      <c r="MJK1066" s="819"/>
      <c r="MJL1066" s="819"/>
      <c r="MJM1066" s="819"/>
      <c r="MJN1066" s="819"/>
      <c r="MJO1066" s="819"/>
      <c r="MJP1066" s="819"/>
      <c r="MJQ1066" s="819"/>
      <c r="MJR1066" s="819"/>
      <c r="MJS1066" s="819"/>
      <c r="MJT1066" s="819"/>
      <c r="MJU1066" s="819"/>
      <c r="MJV1066" s="819"/>
      <c r="MJW1066" s="819"/>
      <c r="MJX1066" s="819"/>
      <c r="MJY1066" s="819"/>
      <c r="MJZ1066" s="819"/>
      <c r="MKA1066" s="819"/>
      <c r="MKB1066" s="819"/>
      <c r="MKC1066" s="819"/>
      <c r="MKD1066" s="819"/>
      <c r="MKE1066" s="819"/>
      <c r="MKF1066" s="819"/>
      <c r="MKG1066" s="819"/>
      <c r="MKH1066" s="819"/>
      <c r="MKI1066" s="819"/>
      <c r="MKJ1066" s="819"/>
      <c r="MKK1066" s="819"/>
      <c r="MKL1066" s="819"/>
      <c r="MKM1066" s="819"/>
      <c r="MKN1066" s="819"/>
      <c r="MKO1066" s="819"/>
      <c r="MKP1066" s="819"/>
      <c r="MKQ1066" s="819"/>
      <c r="MKR1066" s="819"/>
      <c r="MKS1066" s="819"/>
      <c r="MKT1066" s="819"/>
      <c r="MKU1066" s="819"/>
      <c r="MKV1066" s="819"/>
      <c r="MKW1066" s="819"/>
      <c r="MKX1066" s="819"/>
      <c r="MKY1066" s="819"/>
      <c r="MKZ1066" s="819"/>
      <c r="MLA1066" s="819"/>
      <c r="MLB1066" s="819"/>
      <c r="MLC1066" s="819"/>
      <c r="MLD1066" s="819"/>
      <c r="MLE1066" s="819"/>
      <c r="MLF1066" s="819"/>
      <c r="MLG1066" s="819"/>
      <c r="MLH1066" s="819"/>
      <c r="MLI1066" s="819"/>
      <c r="MLJ1066" s="819"/>
      <c r="MLK1066" s="819"/>
      <c r="MLL1066" s="819"/>
      <c r="MLM1066" s="819"/>
      <c r="MLN1066" s="819"/>
      <c r="MLO1066" s="819"/>
      <c r="MLP1066" s="819"/>
      <c r="MLQ1066" s="819"/>
      <c r="MLR1066" s="819"/>
      <c r="MLS1066" s="819"/>
      <c r="MLT1066" s="819"/>
      <c r="MLU1066" s="819"/>
      <c r="MLV1066" s="819"/>
      <c r="MLW1066" s="819"/>
      <c r="MLX1066" s="819"/>
      <c r="MLY1066" s="819"/>
      <c r="MLZ1066" s="819"/>
      <c r="MMA1066" s="819"/>
      <c r="MMB1066" s="819"/>
      <c r="MMC1066" s="819"/>
      <c r="MMD1066" s="819"/>
      <c r="MME1066" s="819"/>
      <c r="MMF1066" s="819"/>
      <c r="MMG1066" s="819"/>
      <c r="MMH1066" s="819"/>
      <c r="MMI1066" s="819"/>
      <c r="MMJ1066" s="819"/>
      <c r="MMK1066" s="819"/>
      <c r="MML1066" s="819"/>
      <c r="MMM1066" s="819"/>
      <c r="MMN1066" s="819"/>
      <c r="MMO1066" s="819"/>
      <c r="MMP1066" s="819"/>
      <c r="MMQ1066" s="819"/>
      <c r="MMR1066" s="819"/>
      <c r="MMS1066" s="819"/>
      <c r="MMT1066" s="819"/>
      <c r="MMU1066" s="819"/>
      <c r="MMV1066" s="819"/>
      <c r="MMW1066" s="819"/>
      <c r="MMX1066" s="819"/>
      <c r="MMY1066" s="819"/>
      <c r="MMZ1066" s="819"/>
      <c r="MNA1066" s="819"/>
      <c r="MNB1066" s="819"/>
      <c r="MNC1066" s="819"/>
      <c r="MND1066" s="819"/>
      <c r="MNE1066" s="819"/>
      <c r="MNF1066" s="819"/>
      <c r="MNG1066" s="819"/>
      <c r="MNH1066" s="819"/>
      <c r="MNI1066" s="819"/>
      <c r="MNJ1066" s="819"/>
      <c r="MNK1066" s="819"/>
      <c r="MNL1066" s="819"/>
      <c r="MNM1066" s="819"/>
      <c r="MNN1066" s="819"/>
      <c r="MNO1066" s="819"/>
      <c r="MNP1066" s="819"/>
      <c r="MNQ1066" s="819"/>
      <c r="MNR1066" s="819"/>
      <c r="MNS1066" s="819"/>
      <c r="MNT1066" s="819"/>
      <c r="MNU1066" s="819"/>
      <c r="MNV1066" s="819"/>
      <c r="MNW1066" s="819"/>
      <c r="MNX1066" s="819"/>
      <c r="MNY1066" s="819"/>
      <c r="MNZ1066" s="819"/>
      <c r="MOA1066" s="819"/>
      <c r="MOB1066" s="819"/>
      <c r="MOC1066" s="819"/>
      <c r="MOD1066" s="819"/>
      <c r="MOE1066" s="819"/>
      <c r="MOF1066" s="819"/>
      <c r="MOG1066" s="819"/>
      <c r="MOH1066" s="819"/>
      <c r="MOI1066" s="819"/>
      <c r="MOJ1066" s="819"/>
      <c r="MOK1066" s="819"/>
      <c r="MOL1066" s="819"/>
      <c r="MOM1066" s="819"/>
      <c r="MON1066" s="819"/>
      <c r="MOO1066" s="819"/>
      <c r="MOP1066" s="819"/>
      <c r="MOQ1066" s="819"/>
      <c r="MOR1066" s="819"/>
      <c r="MOS1066" s="819"/>
      <c r="MOT1066" s="819"/>
      <c r="MOU1066" s="819"/>
      <c r="MOV1066" s="819"/>
      <c r="MOW1066" s="819"/>
      <c r="MOX1066" s="819"/>
      <c r="MOY1066" s="819"/>
      <c r="MOZ1066" s="819"/>
      <c r="MPA1066" s="819"/>
      <c r="MPB1066" s="819"/>
      <c r="MPC1066" s="819"/>
      <c r="MPD1066" s="819"/>
      <c r="MPE1066" s="819"/>
      <c r="MPF1066" s="819"/>
      <c r="MPG1066" s="819"/>
      <c r="MPH1066" s="819"/>
      <c r="MPI1066" s="819"/>
      <c r="MPJ1066" s="819"/>
      <c r="MPK1066" s="819"/>
      <c r="MPL1066" s="819"/>
      <c r="MPM1066" s="819"/>
      <c r="MPN1066" s="819"/>
      <c r="MPO1066" s="819"/>
      <c r="MPP1066" s="819"/>
      <c r="MPQ1066" s="819"/>
      <c r="MPR1066" s="819"/>
      <c r="MPS1066" s="819"/>
      <c r="MPT1066" s="819"/>
      <c r="MPU1066" s="819"/>
      <c r="MPV1066" s="819"/>
      <c r="MPW1066" s="819"/>
      <c r="MPX1066" s="819"/>
      <c r="MPY1066" s="819"/>
      <c r="MPZ1066" s="819"/>
      <c r="MQA1066" s="819"/>
      <c r="MQB1066" s="819"/>
      <c r="MQC1066" s="819"/>
      <c r="MQD1066" s="819"/>
      <c r="MQE1066" s="819"/>
      <c r="MQF1066" s="819"/>
      <c r="MQG1066" s="819"/>
      <c r="MQH1066" s="819"/>
      <c r="MQI1066" s="819"/>
      <c r="MQJ1066" s="819"/>
      <c r="MQK1066" s="819"/>
      <c r="MQL1066" s="819"/>
      <c r="MQM1066" s="819"/>
      <c r="MQN1066" s="819"/>
      <c r="MQO1066" s="819"/>
      <c r="MQP1066" s="819"/>
      <c r="MQQ1066" s="819"/>
      <c r="MQR1066" s="819"/>
      <c r="MQS1066" s="819"/>
      <c r="MQT1066" s="819"/>
      <c r="MQU1066" s="819"/>
      <c r="MQV1066" s="819"/>
      <c r="MQW1066" s="819"/>
      <c r="MQX1066" s="819"/>
      <c r="MQY1066" s="819"/>
      <c r="MQZ1066" s="819"/>
      <c r="MRA1066" s="819"/>
      <c r="MRB1066" s="819"/>
      <c r="MRC1066" s="819"/>
      <c r="MRD1066" s="819"/>
      <c r="MRE1066" s="819"/>
      <c r="MRF1066" s="819"/>
      <c r="MRG1066" s="819"/>
      <c r="MRH1066" s="819"/>
      <c r="MRI1066" s="819"/>
      <c r="MRJ1066" s="819"/>
      <c r="MRK1066" s="819"/>
      <c r="MRL1066" s="819"/>
      <c r="MRM1066" s="819"/>
      <c r="MRN1066" s="819"/>
      <c r="MRO1066" s="819"/>
      <c r="MRP1066" s="819"/>
      <c r="MRQ1066" s="819"/>
      <c r="MRR1066" s="819"/>
      <c r="MRS1066" s="819"/>
      <c r="MRT1066" s="819"/>
      <c r="MRU1066" s="819"/>
      <c r="MRV1066" s="819"/>
      <c r="MRW1066" s="819"/>
      <c r="MRX1066" s="819"/>
      <c r="MRY1066" s="819"/>
      <c r="MRZ1066" s="819"/>
      <c r="MSA1066" s="819"/>
      <c r="MSB1066" s="819"/>
      <c r="MSC1066" s="819"/>
      <c r="MSD1066" s="819"/>
      <c r="MSE1066" s="819"/>
      <c r="MSF1066" s="819"/>
      <c r="MSG1066" s="819"/>
      <c r="MSH1066" s="819"/>
      <c r="MSI1066" s="819"/>
      <c r="MSJ1066" s="819"/>
      <c r="MSK1066" s="819"/>
      <c r="MSL1066" s="819"/>
      <c r="MSM1066" s="819"/>
      <c r="MSN1066" s="819"/>
      <c r="MSO1066" s="819"/>
      <c r="MSP1066" s="819"/>
      <c r="MSQ1066" s="819"/>
      <c r="MSR1066" s="819"/>
      <c r="MSS1066" s="819"/>
      <c r="MST1066" s="819"/>
      <c r="MSU1066" s="819"/>
      <c r="MSV1066" s="819"/>
      <c r="MSW1066" s="819"/>
      <c r="MSX1066" s="819"/>
      <c r="MSY1066" s="819"/>
      <c r="MSZ1066" s="819"/>
      <c r="MTA1066" s="819"/>
      <c r="MTB1066" s="819"/>
      <c r="MTC1066" s="819"/>
      <c r="MTD1066" s="819"/>
      <c r="MTE1066" s="819"/>
      <c r="MTF1066" s="819"/>
      <c r="MTG1066" s="819"/>
      <c r="MTH1066" s="819"/>
      <c r="MTI1066" s="819"/>
      <c r="MTJ1066" s="819"/>
      <c r="MTK1066" s="819"/>
      <c r="MTL1066" s="819"/>
      <c r="MTM1066" s="819"/>
      <c r="MTN1066" s="819"/>
      <c r="MTO1066" s="819"/>
      <c r="MTP1066" s="819"/>
      <c r="MTQ1066" s="819"/>
      <c r="MTR1066" s="819"/>
      <c r="MTS1066" s="819"/>
      <c r="MTT1066" s="819"/>
      <c r="MTU1066" s="819"/>
      <c r="MTV1066" s="819"/>
      <c r="MTW1066" s="819"/>
      <c r="MTX1066" s="819"/>
      <c r="MTY1066" s="819"/>
      <c r="MTZ1066" s="819"/>
      <c r="MUA1066" s="819"/>
      <c r="MUB1066" s="819"/>
      <c r="MUC1066" s="819"/>
      <c r="MUD1066" s="819"/>
      <c r="MUE1066" s="819"/>
      <c r="MUF1066" s="819"/>
      <c r="MUG1066" s="819"/>
      <c r="MUH1066" s="819"/>
      <c r="MUI1066" s="819"/>
      <c r="MUJ1066" s="819"/>
      <c r="MUK1066" s="819"/>
      <c r="MUL1066" s="819"/>
      <c r="MUM1066" s="819"/>
      <c r="MUN1066" s="819"/>
      <c r="MUO1066" s="819"/>
      <c r="MUP1066" s="819"/>
      <c r="MUQ1066" s="819"/>
      <c r="MUR1066" s="819"/>
      <c r="MUS1066" s="819"/>
      <c r="MUT1066" s="819"/>
      <c r="MUU1066" s="819"/>
      <c r="MUV1066" s="819"/>
      <c r="MUW1066" s="819"/>
      <c r="MUX1066" s="819"/>
      <c r="MUY1066" s="819"/>
      <c r="MUZ1066" s="819"/>
      <c r="MVA1066" s="819"/>
      <c r="MVB1066" s="819"/>
      <c r="MVC1066" s="819"/>
      <c r="MVD1066" s="819"/>
      <c r="MVE1066" s="819"/>
      <c r="MVF1066" s="819"/>
      <c r="MVG1066" s="819"/>
      <c r="MVH1066" s="819"/>
      <c r="MVI1066" s="819"/>
      <c r="MVJ1066" s="819"/>
      <c r="MVK1066" s="819"/>
      <c r="MVL1066" s="819"/>
      <c r="MVM1066" s="819"/>
      <c r="MVN1066" s="819"/>
      <c r="MVO1066" s="819"/>
      <c r="MVP1066" s="819"/>
      <c r="MVQ1066" s="819"/>
      <c r="MVR1066" s="819"/>
      <c r="MVS1066" s="819"/>
      <c r="MVT1066" s="819"/>
      <c r="MVU1066" s="819"/>
      <c r="MVV1066" s="819"/>
      <c r="MVW1066" s="819"/>
      <c r="MVX1066" s="819"/>
      <c r="MVY1066" s="819"/>
      <c r="MVZ1066" s="819"/>
      <c r="MWA1066" s="819"/>
      <c r="MWB1066" s="819"/>
      <c r="MWC1066" s="819"/>
      <c r="MWD1066" s="819"/>
      <c r="MWE1066" s="819"/>
      <c r="MWF1066" s="819"/>
      <c r="MWG1066" s="819"/>
      <c r="MWH1066" s="819"/>
      <c r="MWI1066" s="819"/>
      <c r="MWJ1066" s="819"/>
      <c r="MWK1066" s="819"/>
      <c r="MWL1066" s="819"/>
      <c r="MWM1066" s="819"/>
      <c r="MWN1066" s="819"/>
      <c r="MWO1066" s="819"/>
      <c r="MWP1066" s="819"/>
      <c r="MWQ1066" s="819"/>
      <c r="MWR1066" s="819"/>
      <c r="MWS1066" s="819"/>
      <c r="MWT1066" s="819"/>
      <c r="MWU1066" s="819"/>
      <c r="MWV1066" s="819"/>
      <c r="MWW1066" s="819"/>
      <c r="MWX1066" s="819"/>
      <c r="MWY1066" s="819"/>
      <c r="MWZ1066" s="819"/>
      <c r="MXA1066" s="819"/>
      <c r="MXB1066" s="819"/>
      <c r="MXC1066" s="819"/>
      <c r="MXD1066" s="819"/>
      <c r="MXE1066" s="819"/>
      <c r="MXF1066" s="819"/>
      <c r="MXG1066" s="819"/>
      <c r="MXH1066" s="819"/>
      <c r="MXI1066" s="819"/>
      <c r="MXJ1066" s="819"/>
      <c r="MXK1066" s="819"/>
      <c r="MXL1066" s="819"/>
      <c r="MXM1066" s="819"/>
      <c r="MXN1066" s="819"/>
      <c r="MXO1066" s="819"/>
      <c r="MXP1066" s="819"/>
      <c r="MXQ1066" s="819"/>
      <c r="MXR1066" s="819"/>
      <c r="MXS1066" s="819"/>
      <c r="MXT1066" s="819"/>
      <c r="MXU1066" s="819"/>
      <c r="MXV1066" s="819"/>
      <c r="MXW1066" s="819"/>
      <c r="MXX1066" s="819"/>
      <c r="MXY1066" s="819"/>
      <c r="MXZ1066" s="819"/>
      <c r="MYA1066" s="819"/>
      <c r="MYB1066" s="819"/>
      <c r="MYC1066" s="819"/>
      <c r="MYD1066" s="819"/>
      <c r="MYE1066" s="819"/>
      <c r="MYF1066" s="819"/>
      <c r="MYG1066" s="819"/>
      <c r="MYH1066" s="819"/>
      <c r="MYI1066" s="819"/>
      <c r="MYJ1066" s="819"/>
      <c r="MYK1066" s="819"/>
      <c r="MYL1066" s="819"/>
      <c r="MYM1066" s="819"/>
      <c r="MYN1066" s="819"/>
      <c r="MYO1066" s="819"/>
      <c r="MYP1066" s="819"/>
      <c r="MYQ1066" s="819"/>
      <c r="MYR1066" s="819"/>
      <c r="MYS1066" s="819"/>
      <c r="MYT1066" s="819"/>
      <c r="MYU1066" s="819"/>
      <c r="MYV1066" s="819"/>
      <c r="MYW1066" s="819"/>
      <c r="MYX1066" s="819"/>
      <c r="MYY1066" s="819"/>
      <c r="MYZ1066" s="819"/>
      <c r="MZA1066" s="819"/>
      <c r="MZB1066" s="819"/>
      <c r="MZC1066" s="819"/>
      <c r="MZD1066" s="819"/>
      <c r="MZE1066" s="819"/>
      <c r="MZF1066" s="819"/>
      <c r="MZG1066" s="819"/>
      <c r="MZH1066" s="819"/>
      <c r="MZI1066" s="819"/>
      <c r="MZJ1066" s="819"/>
      <c r="MZK1066" s="819"/>
      <c r="MZL1066" s="819"/>
      <c r="MZM1066" s="819"/>
      <c r="MZN1066" s="819"/>
      <c r="MZO1066" s="819"/>
      <c r="MZP1066" s="819"/>
      <c r="MZQ1066" s="819"/>
      <c r="MZR1066" s="819"/>
      <c r="MZS1066" s="819"/>
      <c r="MZT1066" s="819"/>
      <c r="MZU1066" s="819"/>
      <c r="MZV1066" s="819"/>
      <c r="MZW1066" s="819"/>
      <c r="MZX1066" s="819"/>
      <c r="MZY1066" s="819"/>
      <c r="MZZ1066" s="819"/>
      <c r="NAA1066" s="819"/>
      <c r="NAB1066" s="819"/>
      <c r="NAC1066" s="819"/>
      <c r="NAD1066" s="819"/>
      <c r="NAE1066" s="819"/>
      <c r="NAF1066" s="819"/>
      <c r="NAG1066" s="819"/>
      <c r="NAH1066" s="819"/>
      <c r="NAI1066" s="819"/>
      <c r="NAJ1066" s="819"/>
      <c r="NAK1066" s="819"/>
      <c r="NAL1066" s="819"/>
      <c r="NAM1066" s="819"/>
      <c r="NAN1066" s="819"/>
      <c r="NAO1066" s="819"/>
      <c r="NAP1066" s="819"/>
      <c r="NAQ1066" s="819"/>
      <c r="NAR1066" s="819"/>
      <c r="NAS1066" s="819"/>
      <c r="NAT1066" s="819"/>
      <c r="NAU1066" s="819"/>
      <c r="NAV1066" s="819"/>
      <c r="NAW1066" s="819"/>
      <c r="NAX1066" s="819"/>
      <c r="NAY1066" s="819"/>
      <c r="NAZ1066" s="819"/>
      <c r="NBA1066" s="819"/>
      <c r="NBB1066" s="819"/>
      <c r="NBC1066" s="819"/>
      <c r="NBD1066" s="819"/>
      <c r="NBE1066" s="819"/>
      <c r="NBF1066" s="819"/>
      <c r="NBG1066" s="819"/>
      <c r="NBH1066" s="819"/>
      <c r="NBI1066" s="819"/>
      <c r="NBJ1066" s="819"/>
      <c r="NBK1066" s="819"/>
      <c r="NBL1066" s="819"/>
      <c r="NBM1066" s="819"/>
      <c r="NBN1066" s="819"/>
      <c r="NBO1066" s="819"/>
      <c r="NBP1066" s="819"/>
      <c r="NBQ1066" s="819"/>
      <c r="NBR1066" s="819"/>
      <c r="NBS1066" s="819"/>
      <c r="NBT1066" s="819"/>
      <c r="NBU1066" s="819"/>
      <c r="NBV1066" s="819"/>
      <c r="NBW1066" s="819"/>
      <c r="NBX1066" s="819"/>
      <c r="NBY1066" s="819"/>
      <c r="NBZ1066" s="819"/>
      <c r="NCA1066" s="819"/>
      <c r="NCB1066" s="819"/>
      <c r="NCC1066" s="819"/>
      <c r="NCD1066" s="819"/>
      <c r="NCE1066" s="819"/>
      <c r="NCF1066" s="819"/>
      <c r="NCG1066" s="819"/>
      <c r="NCH1066" s="819"/>
      <c r="NCI1066" s="819"/>
      <c r="NCJ1066" s="819"/>
      <c r="NCK1066" s="819"/>
      <c r="NCL1066" s="819"/>
      <c r="NCM1066" s="819"/>
      <c r="NCN1066" s="819"/>
      <c r="NCO1066" s="819"/>
      <c r="NCP1066" s="819"/>
      <c r="NCQ1066" s="819"/>
      <c r="NCR1066" s="819"/>
      <c r="NCS1066" s="819"/>
      <c r="NCT1066" s="819"/>
      <c r="NCU1066" s="819"/>
      <c r="NCV1066" s="819"/>
      <c r="NCW1066" s="819"/>
      <c r="NCX1066" s="819"/>
      <c r="NCY1066" s="819"/>
      <c r="NCZ1066" s="819"/>
      <c r="NDA1066" s="819"/>
      <c r="NDB1066" s="819"/>
      <c r="NDC1066" s="819"/>
      <c r="NDD1066" s="819"/>
      <c r="NDE1066" s="819"/>
      <c r="NDF1066" s="819"/>
      <c r="NDG1066" s="819"/>
      <c r="NDH1066" s="819"/>
      <c r="NDI1066" s="819"/>
      <c r="NDJ1066" s="819"/>
      <c r="NDK1066" s="819"/>
      <c r="NDL1066" s="819"/>
      <c r="NDM1066" s="819"/>
      <c r="NDN1066" s="819"/>
      <c r="NDO1066" s="819"/>
      <c r="NDP1066" s="819"/>
      <c r="NDQ1066" s="819"/>
      <c r="NDR1066" s="819"/>
      <c r="NDS1066" s="819"/>
      <c r="NDT1066" s="819"/>
      <c r="NDU1066" s="819"/>
      <c r="NDV1066" s="819"/>
      <c r="NDW1066" s="819"/>
      <c r="NDX1066" s="819"/>
      <c r="NDY1066" s="819"/>
      <c r="NDZ1066" s="819"/>
      <c r="NEA1066" s="819"/>
      <c r="NEB1066" s="819"/>
      <c r="NEC1066" s="819"/>
      <c r="NED1066" s="819"/>
      <c r="NEE1066" s="819"/>
      <c r="NEF1066" s="819"/>
      <c r="NEG1066" s="819"/>
      <c r="NEH1066" s="819"/>
      <c r="NEI1066" s="819"/>
      <c r="NEJ1066" s="819"/>
      <c r="NEK1066" s="819"/>
      <c r="NEL1066" s="819"/>
      <c r="NEM1066" s="819"/>
      <c r="NEN1066" s="819"/>
      <c r="NEO1066" s="819"/>
      <c r="NEP1066" s="819"/>
      <c r="NEQ1066" s="819"/>
      <c r="NER1066" s="819"/>
      <c r="NES1066" s="819"/>
      <c r="NET1066" s="819"/>
      <c r="NEU1066" s="819"/>
      <c r="NEV1066" s="819"/>
      <c r="NEW1066" s="819"/>
      <c r="NEX1066" s="819"/>
      <c r="NEY1066" s="819"/>
      <c r="NEZ1066" s="819"/>
      <c r="NFA1066" s="819"/>
      <c r="NFB1066" s="819"/>
      <c r="NFC1066" s="819"/>
      <c r="NFD1066" s="819"/>
      <c r="NFE1066" s="819"/>
      <c r="NFF1066" s="819"/>
      <c r="NFG1066" s="819"/>
      <c r="NFH1066" s="819"/>
      <c r="NFI1066" s="819"/>
      <c r="NFJ1066" s="819"/>
      <c r="NFK1066" s="819"/>
      <c r="NFL1066" s="819"/>
      <c r="NFM1066" s="819"/>
      <c r="NFN1066" s="819"/>
      <c r="NFO1066" s="819"/>
      <c r="NFP1066" s="819"/>
      <c r="NFQ1066" s="819"/>
      <c r="NFR1066" s="819"/>
      <c r="NFS1066" s="819"/>
      <c r="NFT1066" s="819"/>
      <c r="NFU1066" s="819"/>
      <c r="NFV1066" s="819"/>
      <c r="NFW1066" s="819"/>
      <c r="NFX1066" s="819"/>
      <c r="NFY1066" s="819"/>
      <c r="NFZ1066" s="819"/>
      <c r="NGA1066" s="819"/>
      <c r="NGB1066" s="819"/>
      <c r="NGC1066" s="819"/>
      <c r="NGD1066" s="819"/>
      <c r="NGE1066" s="819"/>
      <c r="NGF1066" s="819"/>
      <c r="NGG1066" s="819"/>
      <c r="NGH1066" s="819"/>
      <c r="NGI1066" s="819"/>
      <c r="NGJ1066" s="819"/>
      <c r="NGK1066" s="819"/>
      <c r="NGL1066" s="819"/>
      <c r="NGM1066" s="819"/>
      <c r="NGN1066" s="819"/>
      <c r="NGO1066" s="819"/>
      <c r="NGP1066" s="819"/>
      <c r="NGQ1066" s="819"/>
      <c r="NGR1066" s="819"/>
      <c r="NGS1066" s="819"/>
      <c r="NGT1066" s="819"/>
      <c r="NGU1066" s="819"/>
      <c r="NGV1066" s="819"/>
      <c r="NGW1066" s="819"/>
      <c r="NGX1066" s="819"/>
      <c r="NGY1066" s="819"/>
      <c r="NGZ1066" s="819"/>
      <c r="NHA1066" s="819"/>
      <c r="NHB1066" s="819"/>
      <c r="NHC1066" s="819"/>
      <c r="NHD1066" s="819"/>
      <c r="NHE1066" s="819"/>
      <c r="NHF1066" s="819"/>
      <c r="NHG1066" s="819"/>
      <c r="NHH1066" s="819"/>
      <c r="NHI1066" s="819"/>
      <c r="NHJ1066" s="819"/>
      <c r="NHK1066" s="819"/>
      <c r="NHL1066" s="819"/>
      <c r="NHM1066" s="819"/>
      <c r="NHN1066" s="819"/>
      <c r="NHO1066" s="819"/>
      <c r="NHP1066" s="819"/>
      <c r="NHQ1066" s="819"/>
      <c r="NHR1066" s="819"/>
      <c r="NHS1066" s="819"/>
      <c r="NHT1066" s="819"/>
      <c r="NHU1066" s="819"/>
      <c r="NHV1066" s="819"/>
      <c r="NHW1066" s="819"/>
      <c r="NHX1066" s="819"/>
      <c r="NHY1066" s="819"/>
      <c r="NHZ1066" s="819"/>
      <c r="NIA1066" s="819"/>
      <c r="NIB1066" s="819"/>
      <c r="NIC1066" s="819"/>
      <c r="NID1066" s="819"/>
      <c r="NIE1066" s="819"/>
      <c r="NIF1066" s="819"/>
      <c r="NIG1066" s="819"/>
      <c r="NIH1066" s="819"/>
      <c r="NII1066" s="819"/>
      <c r="NIJ1066" s="819"/>
      <c r="NIK1066" s="819"/>
      <c r="NIL1066" s="819"/>
      <c r="NIM1066" s="819"/>
      <c r="NIN1066" s="819"/>
      <c r="NIO1066" s="819"/>
      <c r="NIP1066" s="819"/>
      <c r="NIQ1066" s="819"/>
      <c r="NIR1066" s="819"/>
      <c r="NIS1066" s="819"/>
      <c r="NIT1066" s="819"/>
      <c r="NIU1066" s="819"/>
      <c r="NIV1066" s="819"/>
      <c r="NIW1066" s="819"/>
      <c r="NIX1066" s="819"/>
      <c r="NIY1066" s="819"/>
      <c r="NIZ1066" s="819"/>
      <c r="NJA1066" s="819"/>
      <c r="NJB1066" s="819"/>
      <c r="NJC1066" s="819"/>
      <c r="NJD1066" s="819"/>
      <c r="NJE1066" s="819"/>
      <c r="NJF1066" s="819"/>
      <c r="NJG1066" s="819"/>
      <c r="NJH1066" s="819"/>
      <c r="NJI1066" s="819"/>
      <c r="NJJ1066" s="819"/>
      <c r="NJK1066" s="819"/>
      <c r="NJL1066" s="819"/>
      <c r="NJM1066" s="819"/>
      <c r="NJN1066" s="819"/>
      <c r="NJO1066" s="819"/>
      <c r="NJP1066" s="819"/>
      <c r="NJQ1066" s="819"/>
      <c r="NJR1066" s="819"/>
      <c r="NJS1066" s="819"/>
      <c r="NJT1066" s="819"/>
      <c r="NJU1066" s="819"/>
      <c r="NJV1066" s="819"/>
      <c r="NJW1066" s="819"/>
      <c r="NJX1066" s="819"/>
      <c r="NJY1066" s="819"/>
      <c r="NJZ1066" s="819"/>
      <c r="NKA1066" s="819"/>
      <c r="NKB1066" s="819"/>
      <c r="NKC1066" s="819"/>
      <c r="NKD1066" s="819"/>
      <c r="NKE1066" s="819"/>
      <c r="NKF1066" s="819"/>
      <c r="NKG1066" s="819"/>
      <c r="NKH1066" s="819"/>
      <c r="NKI1066" s="819"/>
      <c r="NKJ1066" s="819"/>
      <c r="NKK1066" s="819"/>
      <c r="NKL1066" s="819"/>
      <c r="NKM1066" s="819"/>
      <c r="NKN1066" s="819"/>
      <c r="NKO1066" s="819"/>
      <c r="NKP1066" s="819"/>
      <c r="NKQ1066" s="819"/>
      <c r="NKR1066" s="819"/>
      <c r="NKS1066" s="819"/>
      <c r="NKT1066" s="819"/>
      <c r="NKU1066" s="819"/>
      <c r="NKV1066" s="819"/>
      <c r="NKW1066" s="819"/>
      <c r="NKX1066" s="819"/>
      <c r="NKY1066" s="819"/>
      <c r="NKZ1066" s="819"/>
      <c r="NLA1066" s="819"/>
      <c r="NLB1066" s="819"/>
      <c r="NLC1066" s="819"/>
      <c r="NLD1066" s="819"/>
      <c r="NLE1066" s="819"/>
      <c r="NLF1066" s="819"/>
      <c r="NLG1066" s="819"/>
      <c r="NLH1066" s="819"/>
      <c r="NLI1066" s="819"/>
      <c r="NLJ1066" s="819"/>
      <c r="NLK1066" s="819"/>
      <c r="NLL1066" s="819"/>
      <c r="NLM1066" s="819"/>
      <c r="NLN1066" s="819"/>
      <c r="NLO1066" s="819"/>
      <c r="NLP1066" s="819"/>
      <c r="NLQ1066" s="819"/>
      <c r="NLR1066" s="819"/>
      <c r="NLS1066" s="819"/>
      <c r="NLT1066" s="819"/>
      <c r="NLU1066" s="819"/>
      <c r="NLV1066" s="819"/>
      <c r="NLW1066" s="819"/>
      <c r="NLX1066" s="819"/>
      <c r="NLY1066" s="819"/>
      <c r="NLZ1066" s="819"/>
      <c r="NMA1066" s="819"/>
      <c r="NMB1066" s="819"/>
      <c r="NMC1066" s="819"/>
      <c r="NMD1066" s="819"/>
      <c r="NME1066" s="819"/>
      <c r="NMF1066" s="819"/>
      <c r="NMG1066" s="819"/>
      <c r="NMH1066" s="819"/>
      <c r="NMI1066" s="819"/>
      <c r="NMJ1066" s="819"/>
      <c r="NMK1066" s="819"/>
      <c r="NML1066" s="819"/>
      <c r="NMM1066" s="819"/>
      <c r="NMN1066" s="819"/>
      <c r="NMO1066" s="819"/>
      <c r="NMP1066" s="819"/>
      <c r="NMQ1066" s="819"/>
      <c r="NMR1066" s="819"/>
      <c r="NMS1066" s="819"/>
      <c r="NMT1066" s="819"/>
      <c r="NMU1066" s="819"/>
      <c r="NMV1066" s="819"/>
      <c r="NMW1066" s="819"/>
      <c r="NMX1066" s="819"/>
      <c r="NMY1066" s="819"/>
      <c r="NMZ1066" s="819"/>
      <c r="NNA1066" s="819"/>
      <c r="NNB1066" s="819"/>
      <c r="NNC1066" s="819"/>
      <c r="NND1066" s="819"/>
      <c r="NNE1066" s="819"/>
      <c r="NNF1066" s="819"/>
      <c r="NNG1066" s="819"/>
      <c r="NNH1066" s="819"/>
      <c r="NNI1066" s="819"/>
      <c r="NNJ1066" s="819"/>
      <c r="NNK1066" s="819"/>
      <c r="NNL1066" s="819"/>
      <c r="NNM1066" s="819"/>
      <c r="NNN1066" s="819"/>
      <c r="NNO1066" s="819"/>
      <c r="NNP1066" s="819"/>
      <c r="NNQ1066" s="819"/>
      <c r="NNR1066" s="819"/>
      <c r="NNS1066" s="819"/>
      <c r="NNT1066" s="819"/>
      <c r="NNU1066" s="819"/>
      <c r="NNV1066" s="819"/>
      <c r="NNW1066" s="819"/>
      <c r="NNX1066" s="819"/>
      <c r="NNY1066" s="819"/>
      <c r="NNZ1066" s="819"/>
      <c r="NOA1066" s="819"/>
      <c r="NOB1066" s="819"/>
      <c r="NOC1066" s="819"/>
      <c r="NOD1066" s="819"/>
      <c r="NOE1066" s="819"/>
      <c r="NOF1066" s="819"/>
      <c r="NOG1066" s="819"/>
      <c r="NOH1066" s="819"/>
      <c r="NOI1066" s="819"/>
      <c r="NOJ1066" s="819"/>
      <c r="NOK1066" s="819"/>
      <c r="NOL1066" s="819"/>
      <c r="NOM1066" s="819"/>
      <c r="NON1066" s="819"/>
      <c r="NOO1066" s="819"/>
      <c r="NOP1066" s="819"/>
      <c r="NOQ1066" s="819"/>
      <c r="NOR1066" s="819"/>
      <c r="NOS1066" s="819"/>
      <c r="NOT1066" s="819"/>
      <c r="NOU1066" s="819"/>
      <c r="NOV1066" s="819"/>
      <c r="NOW1066" s="819"/>
      <c r="NOX1066" s="819"/>
      <c r="NOY1066" s="819"/>
      <c r="NOZ1066" s="819"/>
      <c r="NPA1066" s="819"/>
      <c r="NPB1066" s="819"/>
      <c r="NPC1066" s="819"/>
      <c r="NPD1066" s="819"/>
      <c r="NPE1066" s="819"/>
      <c r="NPF1066" s="819"/>
      <c r="NPG1066" s="819"/>
      <c r="NPH1066" s="819"/>
      <c r="NPI1066" s="819"/>
      <c r="NPJ1066" s="819"/>
      <c r="NPK1066" s="819"/>
      <c r="NPL1066" s="819"/>
      <c r="NPM1066" s="819"/>
      <c r="NPN1066" s="819"/>
      <c r="NPO1066" s="819"/>
      <c r="NPP1066" s="819"/>
      <c r="NPQ1066" s="819"/>
      <c r="NPR1066" s="819"/>
      <c r="NPS1066" s="819"/>
      <c r="NPT1066" s="819"/>
      <c r="NPU1066" s="819"/>
      <c r="NPV1066" s="819"/>
      <c r="NPW1066" s="819"/>
      <c r="NPX1066" s="819"/>
      <c r="NPY1066" s="819"/>
      <c r="NPZ1066" s="819"/>
      <c r="NQA1066" s="819"/>
      <c r="NQB1066" s="819"/>
      <c r="NQC1066" s="819"/>
      <c r="NQD1066" s="819"/>
      <c r="NQE1066" s="819"/>
      <c r="NQF1066" s="819"/>
      <c r="NQG1066" s="819"/>
      <c r="NQH1066" s="819"/>
      <c r="NQI1066" s="819"/>
      <c r="NQJ1066" s="819"/>
      <c r="NQK1066" s="819"/>
      <c r="NQL1066" s="819"/>
      <c r="NQM1066" s="819"/>
      <c r="NQN1066" s="819"/>
      <c r="NQO1066" s="819"/>
      <c r="NQP1066" s="819"/>
      <c r="NQQ1066" s="819"/>
      <c r="NQR1066" s="819"/>
      <c r="NQS1066" s="819"/>
      <c r="NQT1066" s="819"/>
      <c r="NQU1066" s="819"/>
      <c r="NQV1066" s="819"/>
      <c r="NQW1066" s="819"/>
      <c r="NQX1066" s="819"/>
      <c r="NQY1066" s="819"/>
      <c r="NQZ1066" s="819"/>
      <c r="NRA1066" s="819"/>
      <c r="NRB1066" s="819"/>
      <c r="NRC1066" s="819"/>
      <c r="NRD1066" s="819"/>
      <c r="NRE1066" s="819"/>
      <c r="NRF1066" s="819"/>
      <c r="NRG1066" s="819"/>
      <c r="NRH1066" s="819"/>
      <c r="NRI1066" s="819"/>
      <c r="NRJ1066" s="819"/>
      <c r="NRK1066" s="819"/>
      <c r="NRL1066" s="819"/>
      <c r="NRM1066" s="819"/>
      <c r="NRN1066" s="819"/>
      <c r="NRO1066" s="819"/>
      <c r="NRP1066" s="819"/>
      <c r="NRQ1066" s="819"/>
      <c r="NRR1066" s="819"/>
      <c r="NRS1066" s="819"/>
      <c r="NRT1066" s="819"/>
      <c r="NRU1066" s="819"/>
      <c r="NRV1066" s="819"/>
      <c r="NRW1066" s="819"/>
      <c r="NRX1066" s="819"/>
      <c r="NRY1066" s="819"/>
      <c r="NRZ1066" s="819"/>
      <c r="NSA1066" s="819"/>
      <c r="NSB1066" s="819"/>
      <c r="NSC1066" s="819"/>
      <c r="NSD1066" s="819"/>
      <c r="NSE1066" s="819"/>
      <c r="NSF1066" s="819"/>
      <c r="NSG1066" s="819"/>
      <c r="NSH1066" s="819"/>
      <c r="NSI1066" s="819"/>
      <c r="NSJ1066" s="819"/>
      <c r="NSK1066" s="819"/>
      <c r="NSL1066" s="819"/>
      <c r="NSM1066" s="819"/>
      <c r="NSN1066" s="819"/>
      <c r="NSO1066" s="819"/>
      <c r="NSP1066" s="819"/>
      <c r="NSQ1066" s="819"/>
      <c r="NSR1066" s="819"/>
      <c r="NSS1066" s="819"/>
      <c r="NST1066" s="819"/>
      <c r="NSU1066" s="819"/>
      <c r="NSV1066" s="819"/>
      <c r="NSW1066" s="819"/>
      <c r="NSX1066" s="819"/>
      <c r="NSY1066" s="819"/>
      <c r="NSZ1066" s="819"/>
      <c r="NTA1066" s="819"/>
      <c r="NTB1066" s="819"/>
      <c r="NTC1066" s="819"/>
      <c r="NTD1066" s="819"/>
      <c r="NTE1066" s="819"/>
      <c r="NTF1066" s="819"/>
      <c r="NTG1066" s="819"/>
      <c r="NTH1066" s="819"/>
      <c r="NTI1066" s="819"/>
      <c r="NTJ1066" s="819"/>
      <c r="NTK1066" s="819"/>
      <c r="NTL1066" s="819"/>
      <c r="NTM1066" s="819"/>
      <c r="NTN1066" s="819"/>
      <c r="NTO1066" s="819"/>
      <c r="NTP1066" s="819"/>
      <c r="NTQ1066" s="819"/>
      <c r="NTR1066" s="819"/>
      <c r="NTS1066" s="819"/>
      <c r="NTT1066" s="819"/>
      <c r="NTU1066" s="819"/>
      <c r="NTV1066" s="819"/>
      <c r="NTW1066" s="819"/>
      <c r="NTX1066" s="819"/>
      <c r="NTY1066" s="819"/>
      <c r="NTZ1066" s="819"/>
      <c r="NUA1066" s="819"/>
      <c r="NUB1066" s="819"/>
      <c r="NUC1066" s="819"/>
      <c r="NUD1066" s="819"/>
      <c r="NUE1066" s="819"/>
      <c r="NUF1066" s="819"/>
      <c r="NUG1066" s="819"/>
      <c r="NUH1066" s="819"/>
      <c r="NUI1066" s="819"/>
      <c r="NUJ1066" s="819"/>
      <c r="NUK1066" s="819"/>
      <c r="NUL1066" s="819"/>
      <c r="NUM1066" s="819"/>
      <c r="NUN1066" s="819"/>
      <c r="NUO1066" s="819"/>
      <c r="NUP1066" s="819"/>
      <c r="NUQ1066" s="819"/>
      <c r="NUR1066" s="819"/>
      <c r="NUS1066" s="819"/>
      <c r="NUT1066" s="819"/>
      <c r="NUU1066" s="819"/>
      <c r="NUV1066" s="819"/>
      <c r="NUW1066" s="819"/>
      <c r="NUX1066" s="819"/>
      <c r="NUY1066" s="819"/>
      <c r="NUZ1066" s="819"/>
      <c r="NVA1066" s="819"/>
      <c r="NVB1066" s="819"/>
      <c r="NVC1066" s="819"/>
      <c r="NVD1066" s="819"/>
      <c r="NVE1066" s="819"/>
      <c r="NVF1066" s="819"/>
      <c r="NVG1066" s="819"/>
      <c r="NVH1066" s="819"/>
      <c r="NVI1066" s="819"/>
      <c r="NVJ1066" s="819"/>
      <c r="NVK1066" s="819"/>
      <c r="NVL1066" s="819"/>
      <c r="NVM1066" s="819"/>
      <c r="NVN1066" s="819"/>
      <c r="NVO1066" s="819"/>
      <c r="NVP1066" s="819"/>
      <c r="NVQ1066" s="819"/>
      <c r="NVR1066" s="819"/>
      <c r="NVS1066" s="819"/>
      <c r="NVT1066" s="819"/>
      <c r="NVU1066" s="819"/>
      <c r="NVV1066" s="819"/>
      <c r="NVW1066" s="819"/>
      <c r="NVX1066" s="819"/>
      <c r="NVY1066" s="819"/>
      <c r="NVZ1066" s="819"/>
      <c r="NWA1066" s="819"/>
      <c r="NWB1066" s="819"/>
      <c r="NWC1066" s="819"/>
      <c r="NWD1066" s="819"/>
      <c r="NWE1066" s="819"/>
      <c r="NWF1066" s="819"/>
      <c r="NWG1066" s="819"/>
      <c r="NWH1066" s="819"/>
      <c r="NWI1066" s="819"/>
      <c r="NWJ1066" s="819"/>
      <c r="NWK1066" s="819"/>
      <c r="NWL1066" s="819"/>
      <c r="NWM1066" s="819"/>
      <c r="NWN1066" s="819"/>
      <c r="NWO1066" s="819"/>
      <c r="NWP1066" s="819"/>
      <c r="NWQ1066" s="819"/>
      <c r="NWR1066" s="819"/>
      <c r="NWS1066" s="819"/>
      <c r="NWT1066" s="819"/>
      <c r="NWU1066" s="819"/>
      <c r="NWV1066" s="819"/>
      <c r="NWW1066" s="819"/>
      <c r="NWX1066" s="819"/>
      <c r="NWY1066" s="819"/>
      <c r="NWZ1066" s="819"/>
      <c r="NXA1066" s="819"/>
      <c r="NXB1066" s="819"/>
      <c r="NXC1066" s="819"/>
      <c r="NXD1066" s="819"/>
      <c r="NXE1066" s="819"/>
      <c r="NXF1066" s="819"/>
      <c r="NXG1066" s="819"/>
      <c r="NXH1066" s="819"/>
      <c r="NXI1066" s="819"/>
      <c r="NXJ1066" s="819"/>
      <c r="NXK1066" s="819"/>
      <c r="NXL1066" s="819"/>
      <c r="NXM1066" s="819"/>
      <c r="NXN1066" s="819"/>
      <c r="NXO1066" s="819"/>
      <c r="NXP1066" s="819"/>
      <c r="NXQ1066" s="819"/>
      <c r="NXR1066" s="819"/>
      <c r="NXS1066" s="819"/>
      <c r="NXT1066" s="819"/>
      <c r="NXU1066" s="819"/>
      <c r="NXV1066" s="819"/>
      <c r="NXW1066" s="819"/>
      <c r="NXX1066" s="819"/>
      <c r="NXY1066" s="819"/>
      <c r="NXZ1066" s="819"/>
      <c r="NYA1066" s="819"/>
      <c r="NYB1066" s="819"/>
      <c r="NYC1066" s="819"/>
      <c r="NYD1066" s="819"/>
      <c r="NYE1066" s="819"/>
      <c r="NYF1066" s="819"/>
      <c r="NYG1066" s="819"/>
      <c r="NYH1066" s="819"/>
      <c r="NYI1066" s="819"/>
      <c r="NYJ1066" s="819"/>
      <c r="NYK1066" s="819"/>
      <c r="NYL1066" s="819"/>
      <c r="NYM1066" s="819"/>
      <c r="NYN1066" s="819"/>
      <c r="NYO1066" s="819"/>
      <c r="NYP1066" s="819"/>
      <c r="NYQ1066" s="819"/>
      <c r="NYR1066" s="819"/>
      <c r="NYS1066" s="819"/>
      <c r="NYT1066" s="819"/>
      <c r="NYU1066" s="819"/>
      <c r="NYV1066" s="819"/>
      <c r="NYW1066" s="819"/>
      <c r="NYX1066" s="819"/>
      <c r="NYY1066" s="819"/>
      <c r="NYZ1066" s="819"/>
      <c r="NZA1066" s="819"/>
      <c r="NZB1066" s="819"/>
      <c r="NZC1066" s="819"/>
      <c r="NZD1066" s="819"/>
      <c r="NZE1066" s="819"/>
      <c r="NZF1066" s="819"/>
      <c r="NZG1066" s="819"/>
      <c r="NZH1066" s="819"/>
      <c r="NZI1066" s="819"/>
      <c r="NZJ1066" s="819"/>
      <c r="NZK1066" s="819"/>
      <c r="NZL1066" s="819"/>
      <c r="NZM1066" s="819"/>
      <c r="NZN1066" s="819"/>
      <c r="NZO1066" s="819"/>
      <c r="NZP1066" s="819"/>
      <c r="NZQ1066" s="819"/>
      <c r="NZR1066" s="819"/>
      <c r="NZS1066" s="819"/>
      <c r="NZT1066" s="819"/>
      <c r="NZU1066" s="819"/>
      <c r="NZV1066" s="819"/>
      <c r="NZW1066" s="819"/>
      <c r="NZX1066" s="819"/>
      <c r="NZY1066" s="819"/>
      <c r="NZZ1066" s="819"/>
      <c r="OAA1066" s="819"/>
      <c r="OAB1066" s="819"/>
      <c r="OAC1066" s="819"/>
      <c r="OAD1066" s="819"/>
      <c r="OAE1066" s="819"/>
      <c r="OAF1066" s="819"/>
      <c r="OAG1066" s="819"/>
      <c r="OAH1066" s="819"/>
      <c r="OAI1066" s="819"/>
      <c r="OAJ1066" s="819"/>
      <c r="OAK1066" s="819"/>
      <c r="OAL1066" s="819"/>
      <c r="OAM1066" s="819"/>
      <c r="OAN1066" s="819"/>
      <c r="OAO1066" s="819"/>
      <c r="OAP1066" s="819"/>
      <c r="OAQ1066" s="819"/>
      <c r="OAR1066" s="819"/>
      <c r="OAS1066" s="819"/>
      <c r="OAT1066" s="819"/>
      <c r="OAU1066" s="819"/>
      <c r="OAV1066" s="819"/>
      <c r="OAW1066" s="819"/>
      <c r="OAX1066" s="819"/>
      <c r="OAY1066" s="819"/>
      <c r="OAZ1066" s="819"/>
      <c r="OBA1066" s="819"/>
      <c r="OBB1066" s="819"/>
      <c r="OBC1066" s="819"/>
      <c r="OBD1066" s="819"/>
      <c r="OBE1066" s="819"/>
      <c r="OBF1066" s="819"/>
      <c r="OBG1066" s="819"/>
      <c r="OBH1066" s="819"/>
      <c r="OBI1066" s="819"/>
      <c r="OBJ1066" s="819"/>
      <c r="OBK1066" s="819"/>
      <c r="OBL1066" s="819"/>
      <c r="OBM1066" s="819"/>
      <c r="OBN1066" s="819"/>
      <c r="OBO1066" s="819"/>
      <c r="OBP1066" s="819"/>
      <c r="OBQ1066" s="819"/>
      <c r="OBR1066" s="819"/>
      <c r="OBS1066" s="819"/>
      <c r="OBT1066" s="819"/>
      <c r="OBU1066" s="819"/>
      <c r="OBV1066" s="819"/>
      <c r="OBW1066" s="819"/>
      <c r="OBX1066" s="819"/>
      <c r="OBY1066" s="819"/>
      <c r="OBZ1066" s="819"/>
      <c r="OCA1066" s="819"/>
      <c r="OCB1066" s="819"/>
      <c r="OCC1066" s="819"/>
      <c r="OCD1066" s="819"/>
      <c r="OCE1066" s="819"/>
      <c r="OCF1066" s="819"/>
      <c r="OCG1066" s="819"/>
      <c r="OCH1066" s="819"/>
      <c r="OCI1066" s="819"/>
      <c r="OCJ1066" s="819"/>
      <c r="OCK1066" s="819"/>
      <c r="OCL1066" s="819"/>
      <c r="OCM1066" s="819"/>
      <c r="OCN1066" s="819"/>
      <c r="OCO1066" s="819"/>
      <c r="OCP1066" s="819"/>
      <c r="OCQ1066" s="819"/>
      <c r="OCR1066" s="819"/>
      <c r="OCS1066" s="819"/>
      <c r="OCT1066" s="819"/>
      <c r="OCU1066" s="819"/>
      <c r="OCV1066" s="819"/>
      <c r="OCW1066" s="819"/>
      <c r="OCX1066" s="819"/>
      <c r="OCY1066" s="819"/>
      <c r="OCZ1066" s="819"/>
      <c r="ODA1066" s="819"/>
      <c r="ODB1066" s="819"/>
      <c r="ODC1066" s="819"/>
      <c r="ODD1066" s="819"/>
      <c r="ODE1066" s="819"/>
      <c r="ODF1066" s="819"/>
      <c r="ODG1066" s="819"/>
      <c r="ODH1066" s="819"/>
      <c r="ODI1066" s="819"/>
      <c r="ODJ1066" s="819"/>
      <c r="ODK1066" s="819"/>
      <c r="ODL1066" s="819"/>
      <c r="ODM1066" s="819"/>
      <c r="ODN1066" s="819"/>
      <c r="ODO1066" s="819"/>
      <c r="ODP1066" s="819"/>
      <c r="ODQ1066" s="819"/>
      <c r="ODR1066" s="819"/>
      <c r="ODS1066" s="819"/>
      <c r="ODT1066" s="819"/>
      <c r="ODU1066" s="819"/>
      <c r="ODV1066" s="819"/>
      <c r="ODW1066" s="819"/>
      <c r="ODX1066" s="819"/>
      <c r="ODY1066" s="819"/>
      <c r="ODZ1066" s="819"/>
      <c r="OEA1066" s="819"/>
      <c r="OEB1066" s="819"/>
      <c r="OEC1066" s="819"/>
      <c r="OED1066" s="819"/>
      <c r="OEE1066" s="819"/>
      <c r="OEF1066" s="819"/>
      <c r="OEG1066" s="819"/>
      <c r="OEH1066" s="819"/>
      <c r="OEI1066" s="819"/>
      <c r="OEJ1066" s="819"/>
      <c r="OEK1066" s="819"/>
      <c r="OEL1066" s="819"/>
      <c r="OEM1066" s="819"/>
      <c r="OEN1066" s="819"/>
      <c r="OEO1066" s="819"/>
      <c r="OEP1066" s="819"/>
      <c r="OEQ1066" s="819"/>
      <c r="OER1066" s="819"/>
      <c r="OES1066" s="819"/>
      <c r="OET1066" s="819"/>
      <c r="OEU1066" s="819"/>
      <c r="OEV1066" s="819"/>
      <c r="OEW1066" s="819"/>
      <c r="OEX1066" s="819"/>
      <c r="OEY1066" s="819"/>
      <c r="OEZ1066" s="819"/>
      <c r="OFA1066" s="819"/>
      <c r="OFB1066" s="819"/>
      <c r="OFC1066" s="819"/>
      <c r="OFD1066" s="819"/>
      <c r="OFE1066" s="819"/>
      <c r="OFF1066" s="819"/>
      <c r="OFG1066" s="819"/>
      <c r="OFH1066" s="819"/>
      <c r="OFI1066" s="819"/>
      <c r="OFJ1066" s="819"/>
      <c r="OFK1066" s="819"/>
      <c r="OFL1066" s="819"/>
      <c r="OFM1066" s="819"/>
      <c r="OFN1066" s="819"/>
      <c r="OFO1066" s="819"/>
      <c r="OFP1066" s="819"/>
      <c r="OFQ1066" s="819"/>
      <c r="OFR1066" s="819"/>
      <c r="OFS1066" s="819"/>
      <c r="OFT1066" s="819"/>
      <c r="OFU1066" s="819"/>
      <c r="OFV1066" s="819"/>
      <c r="OFW1066" s="819"/>
      <c r="OFX1066" s="819"/>
      <c r="OFY1066" s="819"/>
      <c r="OFZ1066" s="819"/>
      <c r="OGA1066" s="819"/>
      <c r="OGB1066" s="819"/>
      <c r="OGC1066" s="819"/>
      <c r="OGD1066" s="819"/>
      <c r="OGE1066" s="819"/>
      <c r="OGF1066" s="819"/>
      <c r="OGG1066" s="819"/>
      <c r="OGH1066" s="819"/>
      <c r="OGI1066" s="819"/>
      <c r="OGJ1066" s="819"/>
      <c r="OGK1066" s="819"/>
      <c r="OGL1066" s="819"/>
      <c r="OGM1066" s="819"/>
      <c r="OGN1066" s="819"/>
      <c r="OGO1066" s="819"/>
      <c r="OGP1066" s="819"/>
      <c r="OGQ1066" s="819"/>
      <c r="OGR1066" s="819"/>
      <c r="OGS1066" s="819"/>
      <c r="OGT1066" s="819"/>
      <c r="OGU1066" s="819"/>
      <c r="OGV1066" s="819"/>
      <c r="OGW1066" s="819"/>
      <c r="OGX1066" s="819"/>
      <c r="OGY1066" s="819"/>
      <c r="OGZ1066" s="819"/>
      <c r="OHA1066" s="819"/>
      <c r="OHB1066" s="819"/>
      <c r="OHC1066" s="819"/>
      <c r="OHD1066" s="819"/>
      <c r="OHE1066" s="819"/>
      <c r="OHF1066" s="819"/>
      <c r="OHG1066" s="819"/>
      <c r="OHH1066" s="819"/>
      <c r="OHI1066" s="819"/>
      <c r="OHJ1066" s="819"/>
      <c r="OHK1066" s="819"/>
      <c r="OHL1066" s="819"/>
      <c r="OHM1066" s="819"/>
      <c r="OHN1066" s="819"/>
      <c r="OHO1066" s="819"/>
      <c r="OHP1066" s="819"/>
      <c r="OHQ1066" s="819"/>
      <c r="OHR1066" s="819"/>
      <c r="OHS1066" s="819"/>
      <c r="OHT1066" s="819"/>
      <c r="OHU1066" s="819"/>
      <c r="OHV1066" s="819"/>
      <c r="OHW1066" s="819"/>
      <c r="OHX1066" s="819"/>
      <c r="OHY1066" s="819"/>
      <c r="OHZ1066" s="819"/>
      <c r="OIA1066" s="819"/>
      <c r="OIB1066" s="819"/>
      <c r="OIC1066" s="819"/>
      <c r="OID1066" s="819"/>
      <c r="OIE1066" s="819"/>
      <c r="OIF1066" s="819"/>
      <c r="OIG1066" s="819"/>
      <c r="OIH1066" s="819"/>
      <c r="OII1066" s="819"/>
      <c r="OIJ1066" s="819"/>
      <c r="OIK1066" s="819"/>
      <c r="OIL1066" s="819"/>
      <c r="OIM1066" s="819"/>
      <c r="OIN1066" s="819"/>
      <c r="OIO1066" s="819"/>
      <c r="OIP1066" s="819"/>
      <c r="OIQ1066" s="819"/>
      <c r="OIR1066" s="819"/>
      <c r="OIS1066" s="819"/>
      <c r="OIT1066" s="819"/>
      <c r="OIU1066" s="819"/>
      <c r="OIV1066" s="819"/>
      <c r="OIW1066" s="819"/>
      <c r="OIX1066" s="819"/>
      <c r="OIY1066" s="819"/>
      <c r="OIZ1066" s="819"/>
      <c r="OJA1066" s="819"/>
      <c r="OJB1066" s="819"/>
      <c r="OJC1066" s="819"/>
      <c r="OJD1066" s="819"/>
      <c r="OJE1066" s="819"/>
      <c r="OJF1066" s="819"/>
      <c r="OJG1066" s="819"/>
      <c r="OJH1066" s="819"/>
      <c r="OJI1066" s="819"/>
      <c r="OJJ1066" s="819"/>
      <c r="OJK1066" s="819"/>
      <c r="OJL1066" s="819"/>
      <c r="OJM1066" s="819"/>
      <c r="OJN1066" s="819"/>
      <c r="OJO1066" s="819"/>
      <c r="OJP1066" s="819"/>
      <c r="OJQ1066" s="819"/>
      <c r="OJR1066" s="819"/>
      <c r="OJS1066" s="819"/>
      <c r="OJT1066" s="819"/>
      <c r="OJU1066" s="819"/>
      <c r="OJV1066" s="819"/>
      <c r="OJW1066" s="819"/>
      <c r="OJX1066" s="819"/>
      <c r="OJY1066" s="819"/>
      <c r="OJZ1066" s="819"/>
      <c r="OKA1066" s="819"/>
      <c r="OKB1066" s="819"/>
      <c r="OKC1066" s="819"/>
      <c r="OKD1066" s="819"/>
      <c r="OKE1066" s="819"/>
      <c r="OKF1066" s="819"/>
      <c r="OKG1066" s="819"/>
      <c r="OKH1066" s="819"/>
      <c r="OKI1066" s="819"/>
      <c r="OKJ1066" s="819"/>
      <c r="OKK1066" s="819"/>
      <c r="OKL1066" s="819"/>
      <c r="OKM1066" s="819"/>
      <c r="OKN1066" s="819"/>
      <c r="OKO1066" s="819"/>
      <c r="OKP1066" s="819"/>
      <c r="OKQ1066" s="819"/>
      <c r="OKR1066" s="819"/>
      <c r="OKS1066" s="819"/>
      <c r="OKT1066" s="819"/>
      <c r="OKU1066" s="819"/>
      <c r="OKV1066" s="819"/>
      <c r="OKW1066" s="819"/>
      <c r="OKX1066" s="819"/>
      <c r="OKY1066" s="819"/>
      <c r="OKZ1066" s="819"/>
      <c r="OLA1066" s="819"/>
      <c r="OLB1066" s="819"/>
      <c r="OLC1066" s="819"/>
      <c r="OLD1066" s="819"/>
      <c r="OLE1066" s="819"/>
      <c r="OLF1066" s="819"/>
      <c r="OLG1066" s="819"/>
      <c r="OLH1066" s="819"/>
      <c r="OLI1066" s="819"/>
      <c r="OLJ1066" s="819"/>
      <c r="OLK1066" s="819"/>
      <c r="OLL1066" s="819"/>
      <c r="OLM1066" s="819"/>
      <c r="OLN1066" s="819"/>
      <c r="OLO1066" s="819"/>
      <c r="OLP1066" s="819"/>
      <c r="OLQ1066" s="819"/>
      <c r="OLR1066" s="819"/>
      <c r="OLS1066" s="819"/>
      <c r="OLT1066" s="819"/>
      <c r="OLU1066" s="819"/>
      <c r="OLV1066" s="819"/>
      <c r="OLW1066" s="819"/>
      <c r="OLX1066" s="819"/>
      <c r="OLY1066" s="819"/>
      <c r="OLZ1066" s="819"/>
      <c r="OMA1066" s="819"/>
      <c r="OMB1066" s="819"/>
      <c r="OMC1066" s="819"/>
      <c r="OMD1066" s="819"/>
      <c r="OME1066" s="819"/>
      <c r="OMF1066" s="819"/>
      <c r="OMG1066" s="819"/>
      <c r="OMH1066" s="819"/>
      <c r="OMI1066" s="819"/>
      <c r="OMJ1066" s="819"/>
      <c r="OMK1066" s="819"/>
      <c r="OML1066" s="819"/>
      <c r="OMM1066" s="819"/>
      <c r="OMN1066" s="819"/>
      <c r="OMO1066" s="819"/>
      <c r="OMP1066" s="819"/>
      <c r="OMQ1066" s="819"/>
      <c r="OMR1066" s="819"/>
      <c r="OMS1066" s="819"/>
      <c r="OMT1066" s="819"/>
      <c r="OMU1066" s="819"/>
      <c r="OMV1066" s="819"/>
      <c r="OMW1066" s="819"/>
      <c r="OMX1066" s="819"/>
      <c r="OMY1066" s="819"/>
      <c r="OMZ1066" s="819"/>
      <c r="ONA1066" s="819"/>
      <c r="ONB1066" s="819"/>
      <c r="ONC1066" s="819"/>
      <c r="OND1066" s="819"/>
      <c r="ONE1066" s="819"/>
      <c r="ONF1066" s="819"/>
      <c r="ONG1066" s="819"/>
      <c r="ONH1066" s="819"/>
      <c r="ONI1066" s="819"/>
      <c r="ONJ1066" s="819"/>
      <c r="ONK1066" s="819"/>
      <c r="ONL1066" s="819"/>
      <c r="ONM1066" s="819"/>
      <c r="ONN1066" s="819"/>
      <c r="ONO1066" s="819"/>
      <c r="ONP1066" s="819"/>
      <c r="ONQ1066" s="819"/>
      <c r="ONR1066" s="819"/>
      <c r="ONS1066" s="819"/>
      <c r="ONT1066" s="819"/>
      <c r="ONU1066" s="819"/>
      <c r="ONV1066" s="819"/>
      <c r="ONW1066" s="819"/>
      <c r="ONX1066" s="819"/>
      <c r="ONY1066" s="819"/>
      <c r="ONZ1066" s="819"/>
      <c r="OOA1066" s="819"/>
      <c r="OOB1066" s="819"/>
      <c r="OOC1066" s="819"/>
      <c r="OOD1066" s="819"/>
      <c r="OOE1066" s="819"/>
      <c r="OOF1066" s="819"/>
      <c r="OOG1066" s="819"/>
      <c r="OOH1066" s="819"/>
      <c r="OOI1066" s="819"/>
      <c r="OOJ1066" s="819"/>
      <c r="OOK1066" s="819"/>
      <c r="OOL1066" s="819"/>
      <c r="OOM1066" s="819"/>
      <c r="OON1066" s="819"/>
      <c r="OOO1066" s="819"/>
      <c r="OOP1066" s="819"/>
      <c r="OOQ1066" s="819"/>
      <c r="OOR1066" s="819"/>
      <c r="OOS1066" s="819"/>
      <c r="OOT1066" s="819"/>
      <c r="OOU1066" s="819"/>
      <c r="OOV1066" s="819"/>
      <c r="OOW1066" s="819"/>
      <c r="OOX1066" s="819"/>
      <c r="OOY1066" s="819"/>
      <c r="OOZ1066" s="819"/>
      <c r="OPA1066" s="819"/>
      <c r="OPB1066" s="819"/>
      <c r="OPC1066" s="819"/>
      <c r="OPD1066" s="819"/>
      <c r="OPE1066" s="819"/>
      <c r="OPF1066" s="819"/>
      <c r="OPG1066" s="819"/>
      <c r="OPH1066" s="819"/>
      <c r="OPI1066" s="819"/>
      <c r="OPJ1066" s="819"/>
      <c r="OPK1066" s="819"/>
      <c r="OPL1066" s="819"/>
      <c r="OPM1066" s="819"/>
      <c r="OPN1066" s="819"/>
      <c r="OPO1066" s="819"/>
      <c r="OPP1066" s="819"/>
      <c r="OPQ1066" s="819"/>
      <c r="OPR1066" s="819"/>
      <c r="OPS1066" s="819"/>
      <c r="OPT1066" s="819"/>
      <c r="OPU1066" s="819"/>
      <c r="OPV1066" s="819"/>
      <c r="OPW1066" s="819"/>
      <c r="OPX1066" s="819"/>
      <c r="OPY1066" s="819"/>
      <c r="OPZ1066" s="819"/>
      <c r="OQA1066" s="819"/>
      <c r="OQB1066" s="819"/>
      <c r="OQC1066" s="819"/>
      <c r="OQD1066" s="819"/>
      <c r="OQE1066" s="819"/>
      <c r="OQF1066" s="819"/>
      <c r="OQG1066" s="819"/>
      <c r="OQH1066" s="819"/>
      <c r="OQI1066" s="819"/>
      <c r="OQJ1066" s="819"/>
      <c r="OQK1066" s="819"/>
      <c r="OQL1066" s="819"/>
      <c r="OQM1066" s="819"/>
      <c r="OQN1066" s="819"/>
      <c r="OQO1066" s="819"/>
      <c r="OQP1066" s="819"/>
      <c r="OQQ1066" s="819"/>
      <c r="OQR1066" s="819"/>
      <c r="OQS1066" s="819"/>
      <c r="OQT1066" s="819"/>
      <c r="OQU1066" s="819"/>
      <c r="OQV1066" s="819"/>
      <c r="OQW1066" s="819"/>
      <c r="OQX1066" s="819"/>
      <c r="OQY1066" s="819"/>
      <c r="OQZ1066" s="819"/>
      <c r="ORA1066" s="819"/>
      <c r="ORB1066" s="819"/>
      <c r="ORC1066" s="819"/>
      <c r="ORD1066" s="819"/>
      <c r="ORE1066" s="819"/>
      <c r="ORF1066" s="819"/>
      <c r="ORG1066" s="819"/>
      <c r="ORH1066" s="819"/>
      <c r="ORI1066" s="819"/>
      <c r="ORJ1066" s="819"/>
      <c r="ORK1066" s="819"/>
      <c r="ORL1066" s="819"/>
      <c r="ORM1066" s="819"/>
      <c r="ORN1066" s="819"/>
      <c r="ORO1066" s="819"/>
      <c r="ORP1066" s="819"/>
      <c r="ORQ1066" s="819"/>
      <c r="ORR1066" s="819"/>
      <c r="ORS1066" s="819"/>
      <c r="ORT1066" s="819"/>
      <c r="ORU1066" s="819"/>
      <c r="ORV1066" s="819"/>
      <c r="ORW1066" s="819"/>
      <c r="ORX1066" s="819"/>
      <c r="ORY1066" s="819"/>
      <c r="ORZ1066" s="819"/>
      <c r="OSA1066" s="819"/>
      <c r="OSB1066" s="819"/>
      <c r="OSC1066" s="819"/>
      <c r="OSD1066" s="819"/>
      <c r="OSE1066" s="819"/>
      <c r="OSF1066" s="819"/>
      <c r="OSG1066" s="819"/>
      <c r="OSH1066" s="819"/>
      <c r="OSI1066" s="819"/>
      <c r="OSJ1066" s="819"/>
      <c r="OSK1066" s="819"/>
      <c r="OSL1066" s="819"/>
      <c r="OSM1066" s="819"/>
      <c r="OSN1066" s="819"/>
      <c r="OSO1066" s="819"/>
      <c r="OSP1066" s="819"/>
      <c r="OSQ1066" s="819"/>
      <c r="OSR1066" s="819"/>
      <c r="OSS1066" s="819"/>
      <c r="OST1066" s="819"/>
      <c r="OSU1066" s="819"/>
      <c r="OSV1066" s="819"/>
      <c r="OSW1066" s="819"/>
      <c r="OSX1066" s="819"/>
      <c r="OSY1066" s="819"/>
      <c r="OSZ1066" s="819"/>
      <c r="OTA1066" s="819"/>
      <c r="OTB1066" s="819"/>
      <c r="OTC1066" s="819"/>
      <c r="OTD1066" s="819"/>
      <c r="OTE1066" s="819"/>
      <c r="OTF1066" s="819"/>
      <c r="OTG1066" s="819"/>
      <c r="OTH1066" s="819"/>
      <c r="OTI1066" s="819"/>
      <c r="OTJ1066" s="819"/>
      <c r="OTK1066" s="819"/>
      <c r="OTL1066" s="819"/>
      <c r="OTM1066" s="819"/>
      <c r="OTN1066" s="819"/>
      <c r="OTO1066" s="819"/>
      <c r="OTP1066" s="819"/>
      <c r="OTQ1066" s="819"/>
      <c r="OTR1066" s="819"/>
      <c r="OTS1066" s="819"/>
      <c r="OTT1066" s="819"/>
      <c r="OTU1066" s="819"/>
      <c r="OTV1066" s="819"/>
      <c r="OTW1066" s="819"/>
      <c r="OTX1066" s="819"/>
      <c r="OTY1066" s="819"/>
      <c r="OTZ1066" s="819"/>
      <c r="OUA1066" s="819"/>
      <c r="OUB1066" s="819"/>
      <c r="OUC1066" s="819"/>
      <c r="OUD1066" s="819"/>
      <c r="OUE1066" s="819"/>
      <c r="OUF1066" s="819"/>
      <c r="OUG1066" s="819"/>
      <c r="OUH1066" s="819"/>
      <c r="OUI1066" s="819"/>
      <c r="OUJ1066" s="819"/>
      <c r="OUK1066" s="819"/>
      <c r="OUL1066" s="819"/>
      <c r="OUM1066" s="819"/>
      <c r="OUN1066" s="819"/>
      <c r="OUO1066" s="819"/>
      <c r="OUP1066" s="819"/>
      <c r="OUQ1066" s="819"/>
      <c r="OUR1066" s="819"/>
      <c r="OUS1066" s="819"/>
      <c r="OUT1066" s="819"/>
      <c r="OUU1066" s="819"/>
      <c r="OUV1066" s="819"/>
      <c r="OUW1066" s="819"/>
      <c r="OUX1066" s="819"/>
      <c r="OUY1066" s="819"/>
      <c r="OUZ1066" s="819"/>
      <c r="OVA1066" s="819"/>
      <c r="OVB1066" s="819"/>
      <c r="OVC1066" s="819"/>
      <c r="OVD1066" s="819"/>
      <c r="OVE1066" s="819"/>
      <c r="OVF1066" s="819"/>
      <c r="OVG1066" s="819"/>
      <c r="OVH1066" s="819"/>
      <c r="OVI1066" s="819"/>
      <c r="OVJ1066" s="819"/>
      <c r="OVK1066" s="819"/>
      <c r="OVL1066" s="819"/>
      <c r="OVM1066" s="819"/>
      <c r="OVN1066" s="819"/>
      <c r="OVO1066" s="819"/>
      <c r="OVP1066" s="819"/>
      <c r="OVQ1066" s="819"/>
      <c r="OVR1066" s="819"/>
      <c r="OVS1066" s="819"/>
      <c r="OVT1066" s="819"/>
      <c r="OVU1066" s="819"/>
      <c r="OVV1066" s="819"/>
      <c r="OVW1066" s="819"/>
      <c r="OVX1066" s="819"/>
      <c r="OVY1066" s="819"/>
      <c r="OVZ1066" s="819"/>
      <c r="OWA1066" s="819"/>
      <c r="OWB1066" s="819"/>
      <c r="OWC1066" s="819"/>
      <c r="OWD1066" s="819"/>
      <c r="OWE1066" s="819"/>
      <c r="OWF1066" s="819"/>
      <c r="OWG1066" s="819"/>
      <c r="OWH1066" s="819"/>
      <c r="OWI1066" s="819"/>
      <c r="OWJ1066" s="819"/>
      <c r="OWK1066" s="819"/>
      <c r="OWL1066" s="819"/>
      <c r="OWM1066" s="819"/>
      <c r="OWN1066" s="819"/>
      <c r="OWO1066" s="819"/>
      <c r="OWP1066" s="819"/>
      <c r="OWQ1066" s="819"/>
      <c r="OWR1066" s="819"/>
      <c r="OWS1066" s="819"/>
      <c r="OWT1066" s="819"/>
      <c r="OWU1066" s="819"/>
      <c r="OWV1066" s="819"/>
      <c r="OWW1066" s="819"/>
      <c r="OWX1066" s="819"/>
      <c r="OWY1066" s="819"/>
      <c r="OWZ1066" s="819"/>
      <c r="OXA1066" s="819"/>
      <c r="OXB1066" s="819"/>
      <c r="OXC1066" s="819"/>
      <c r="OXD1066" s="819"/>
      <c r="OXE1066" s="819"/>
      <c r="OXF1066" s="819"/>
      <c r="OXG1066" s="819"/>
      <c r="OXH1066" s="819"/>
      <c r="OXI1066" s="819"/>
      <c r="OXJ1066" s="819"/>
      <c r="OXK1066" s="819"/>
      <c r="OXL1066" s="819"/>
      <c r="OXM1066" s="819"/>
      <c r="OXN1066" s="819"/>
      <c r="OXO1066" s="819"/>
      <c r="OXP1066" s="819"/>
      <c r="OXQ1066" s="819"/>
      <c r="OXR1066" s="819"/>
      <c r="OXS1066" s="819"/>
      <c r="OXT1066" s="819"/>
      <c r="OXU1066" s="819"/>
      <c r="OXV1066" s="819"/>
      <c r="OXW1066" s="819"/>
      <c r="OXX1066" s="819"/>
      <c r="OXY1066" s="819"/>
      <c r="OXZ1066" s="819"/>
      <c r="OYA1066" s="819"/>
      <c r="OYB1066" s="819"/>
      <c r="OYC1066" s="819"/>
      <c r="OYD1066" s="819"/>
      <c r="OYE1066" s="819"/>
      <c r="OYF1066" s="819"/>
      <c r="OYG1066" s="819"/>
      <c r="OYH1066" s="819"/>
      <c r="OYI1066" s="819"/>
      <c r="OYJ1066" s="819"/>
      <c r="OYK1066" s="819"/>
      <c r="OYL1066" s="819"/>
      <c r="OYM1066" s="819"/>
      <c r="OYN1066" s="819"/>
      <c r="OYO1066" s="819"/>
      <c r="OYP1066" s="819"/>
      <c r="OYQ1066" s="819"/>
      <c r="OYR1066" s="819"/>
      <c r="OYS1066" s="819"/>
      <c r="OYT1066" s="819"/>
      <c r="OYU1066" s="819"/>
      <c r="OYV1066" s="819"/>
      <c r="OYW1066" s="819"/>
      <c r="OYX1066" s="819"/>
      <c r="OYY1066" s="819"/>
      <c r="OYZ1066" s="819"/>
      <c r="OZA1066" s="819"/>
      <c r="OZB1066" s="819"/>
      <c r="OZC1066" s="819"/>
      <c r="OZD1066" s="819"/>
      <c r="OZE1066" s="819"/>
      <c r="OZF1066" s="819"/>
      <c r="OZG1066" s="819"/>
      <c r="OZH1066" s="819"/>
      <c r="OZI1066" s="819"/>
      <c r="OZJ1066" s="819"/>
      <c r="OZK1066" s="819"/>
      <c r="OZL1066" s="819"/>
      <c r="OZM1066" s="819"/>
      <c r="OZN1066" s="819"/>
      <c r="OZO1066" s="819"/>
      <c r="OZP1066" s="819"/>
      <c r="OZQ1066" s="819"/>
      <c r="OZR1066" s="819"/>
      <c r="OZS1066" s="819"/>
      <c r="OZT1066" s="819"/>
      <c r="OZU1066" s="819"/>
      <c r="OZV1066" s="819"/>
      <c r="OZW1066" s="819"/>
      <c r="OZX1066" s="819"/>
      <c r="OZY1066" s="819"/>
      <c r="OZZ1066" s="819"/>
      <c r="PAA1066" s="819"/>
      <c r="PAB1066" s="819"/>
      <c r="PAC1066" s="819"/>
      <c r="PAD1066" s="819"/>
      <c r="PAE1066" s="819"/>
      <c r="PAF1066" s="819"/>
      <c r="PAG1066" s="819"/>
      <c r="PAH1066" s="819"/>
      <c r="PAI1066" s="819"/>
      <c r="PAJ1066" s="819"/>
      <c r="PAK1066" s="819"/>
      <c r="PAL1066" s="819"/>
      <c r="PAM1066" s="819"/>
      <c r="PAN1066" s="819"/>
      <c r="PAO1066" s="819"/>
      <c r="PAP1066" s="819"/>
      <c r="PAQ1066" s="819"/>
      <c r="PAR1066" s="819"/>
      <c r="PAS1066" s="819"/>
      <c r="PAT1066" s="819"/>
      <c r="PAU1066" s="819"/>
      <c r="PAV1066" s="819"/>
      <c r="PAW1066" s="819"/>
      <c r="PAX1066" s="819"/>
      <c r="PAY1066" s="819"/>
      <c r="PAZ1066" s="819"/>
      <c r="PBA1066" s="819"/>
      <c r="PBB1066" s="819"/>
      <c r="PBC1066" s="819"/>
      <c r="PBD1066" s="819"/>
      <c r="PBE1066" s="819"/>
      <c r="PBF1066" s="819"/>
      <c r="PBG1066" s="819"/>
      <c r="PBH1066" s="819"/>
      <c r="PBI1066" s="819"/>
      <c r="PBJ1066" s="819"/>
      <c r="PBK1066" s="819"/>
      <c r="PBL1066" s="819"/>
      <c r="PBM1066" s="819"/>
      <c r="PBN1066" s="819"/>
      <c r="PBO1066" s="819"/>
      <c r="PBP1066" s="819"/>
      <c r="PBQ1066" s="819"/>
      <c r="PBR1066" s="819"/>
      <c r="PBS1066" s="819"/>
      <c r="PBT1066" s="819"/>
      <c r="PBU1066" s="819"/>
      <c r="PBV1066" s="819"/>
      <c r="PBW1066" s="819"/>
      <c r="PBX1066" s="819"/>
      <c r="PBY1066" s="819"/>
      <c r="PBZ1066" s="819"/>
      <c r="PCA1066" s="819"/>
      <c r="PCB1066" s="819"/>
      <c r="PCC1066" s="819"/>
      <c r="PCD1066" s="819"/>
      <c r="PCE1066" s="819"/>
      <c r="PCF1066" s="819"/>
      <c r="PCG1066" s="819"/>
      <c r="PCH1066" s="819"/>
      <c r="PCI1066" s="819"/>
      <c r="PCJ1066" s="819"/>
      <c r="PCK1066" s="819"/>
      <c r="PCL1066" s="819"/>
      <c r="PCM1066" s="819"/>
      <c r="PCN1066" s="819"/>
      <c r="PCO1066" s="819"/>
      <c r="PCP1066" s="819"/>
      <c r="PCQ1066" s="819"/>
      <c r="PCR1066" s="819"/>
      <c r="PCS1066" s="819"/>
      <c r="PCT1066" s="819"/>
      <c r="PCU1066" s="819"/>
      <c r="PCV1066" s="819"/>
      <c r="PCW1066" s="819"/>
      <c r="PCX1066" s="819"/>
      <c r="PCY1066" s="819"/>
      <c r="PCZ1066" s="819"/>
      <c r="PDA1066" s="819"/>
      <c r="PDB1066" s="819"/>
      <c r="PDC1066" s="819"/>
      <c r="PDD1066" s="819"/>
      <c r="PDE1066" s="819"/>
      <c r="PDF1066" s="819"/>
      <c r="PDG1066" s="819"/>
      <c r="PDH1066" s="819"/>
      <c r="PDI1066" s="819"/>
      <c r="PDJ1066" s="819"/>
      <c r="PDK1066" s="819"/>
      <c r="PDL1066" s="819"/>
      <c r="PDM1066" s="819"/>
      <c r="PDN1066" s="819"/>
      <c r="PDO1066" s="819"/>
      <c r="PDP1066" s="819"/>
      <c r="PDQ1066" s="819"/>
      <c r="PDR1066" s="819"/>
      <c r="PDS1066" s="819"/>
      <c r="PDT1066" s="819"/>
      <c r="PDU1066" s="819"/>
      <c r="PDV1066" s="819"/>
      <c r="PDW1066" s="819"/>
      <c r="PDX1066" s="819"/>
      <c r="PDY1066" s="819"/>
      <c r="PDZ1066" s="819"/>
      <c r="PEA1066" s="819"/>
      <c r="PEB1066" s="819"/>
      <c r="PEC1066" s="819"/>
      <c r="PED1066" s="819"/>
      <c r="PEE1066" s="819"/>
      <c r="PEF1066" s="819"/>
      <c r="PEG1066" s="819"/>
      <c r="PEH1066" s="819"/>
      <c r="PEI1066" s="819"/>
      <c r="PEJ1066" s="819"/>
      <c r="PEK1066" s="819"/>
      <c r="PEL1066" s="819"/>
      <c r="PEM1066" s="819"/>
      <c r="PEN1066" s="819"/>
      <c r="PEO1066" s="819"/>
      <c r="PEP1066" s="819"/>
      <c r="PEQ1066" s="819"/>
      <c r="PER1066" s="819"/>
      <c r="PES1066" s="819"/>
      <c r="PET1066" s="819"/>
      <c r="PEU1066" s="819"/>
      <c r="PEV1066" s="819"/>
      <c r="PEW1066" s="819"/>
      <c r="PEX1066" s="819"/>
      <c r="PEY1066" s="819"/>
      <c r="PEZ1066" s="819"/>
      <c r="PFA1066" s="819"/>
      <c r="PFB1066" s="819"/>
      <c r="PFC1066" s="819"/>
      <c r="PFD1066" s="819"/>
      <c r="PFE1066" s="819"/>
      <c r="PFF1066" s="819"/>
      <c r="PFG1066" s="819"/>
      <c r="PFH1066" s="819"/>
      <c r="PFI1066" s="819"/>
      <c r="PFJ1066" s="819"/>
      <c r="PFK1066" s="819"/>
      <c r="PFL1066" s="819"/>
      <c r="PFM1066" s="819"/>
      <c r="PFN1066" s="819"/>
      <c r="PFO1066" s="819"/>
      <c r="PFP1066" s="819"/>
      <c r="PFQ1066" s="819"/>
      <c r="PFR1066" s="819"/>
      <c r="PFS1066" s="819"/>
      <c r="PFT1066" s="819"/>
      <c r="PFU1066" s="819"/>
      <c r="PFV1066" s="819"/>
      <c r="PFW1066" s="819"/>
      <c r="PFX1066" s="819"/>
      <c r="PFY1066" s="819"/>
      <c r="PFZ1066" s="819"/>
      <c r="PGA1066" s="819"/>
      <c r="PGB1066" s="819"/>
      <c r="PGC1066" s="819"/>
      <c r="PGD1066" s="819"/>
      <c r="PGE1066" s="819"/>
      <c r="PGF1066" s="819"/>
      <c r="PGG1066" s="819"/>
      <c r="PGH1066" s="819"/>
      <c r="PGI1066" s="819"/>
      <c r="PGJ1066" s="819"/>
      <c r="PGK1066" s="819"/>
      <c r="PGL1066" s="819"/>
      <c r="PGM1066" s="819"/>
      <c r="PGN1066" s="819"/>
      <c r="PGO1066" s="819"/>
      <c r="PGP1066" s="819"/>
      <c r="PGQ1066" s="819"/>
      <c r="PGR1066" s="819"/>
      <c r="PGS1066" s="819"/>
      <c r="PGT1066" s="819"/>
      <c r="PGU1066" s="819"/>
      <c r="PGV1066" s="819"/>
      <c r="PGW1066" s="819"/>
      <c r="PGX1066" s="819"/>
      <c r="PGY1066" s="819"/>
      <c r="PGZ1066" s="819"/>
      <c r="PHA1066" s="819"/>
      <c r="PHB1066" s="819"/>
      <c r="PHC1066" s="819"/>
      <c r="PHD1066" s="819"/>
      <c r="PHE1066" s="819"/>
      <c r="PHF1066" s="819"/>
      <c r="PHG1066" s="819"/>
      <c r="PHH1066" s="819"/>
      <c r="PHI1066" s="819"/>
      <c r="PHJ1066" s="819"/>
      <c r="PHK1066" s="819"/>
      <c r="PHL1066" s="819"/>
      <c r="PHM1066" s="819"/>
      <c r="PHN1066" s="819"/>
      <c r="PHO1066" s="819"/>
      <c r="PHP1066" s="819"/>
      <c r="PHQ1066" s="819"/>
      <c r="PHR1066" s="819"/>
      <c r="PHS1066" s="819"/>
      <c r="PHT1066" s="819"/>
      <c r="PHU1066" s="819"/>
      <c r="PHV1066" s="819"/>
      <c r="PHW1066" s="819"/>
      <c r="PHX1066" s="819"/>
      <c r="PHY1066" s="819"/>
      <c r="PHZ1066" s="819"/>
      <c r="PIA1066" s="819"/>
      <c r="PIB1066" s="819"/>
      <c r="PIC1066" s="819"/>
      <c r="PID1066" s="819"/>
      <c r="PIE1066" s="819"/>
      <c r="PIF1066" s="819"/>
      <c r="PIG1066" s="819"/>
      <c r="PIH1066" s="819"/>
      <c r="PII1066" s="819"/>
      <c r="PIJ1066" s="819"/>
      <c r="PIK1066" s="819"/>
      <c r="PIL1066" s="819"/>
      <c r="PIM1066" s="819"/>
      <c r="PIN1066" s="819"/>
      <c r="PIO1066" s="819"/>
      <c r="PIP1066" s="819"/>
      <c r="PIQ1066" s="819"/>
      <c r="PIR1066" s="819"/>
      <c r="PIS1066" s="819"/>
      <c r="PIT1066" s="819"/>
      <c r="PIU1066" s="819"/>
      <c r="PIV1066" s="819"/>
      <c r="PIW1066" s="819"/>
      <c r="PIX1066" s="819"/>
      <c r="PIY1066" s="819"/>
      <c r="PIZ1066" s="819"/>
      <c r="PJA1066" s="819"/>
      <c r="PJB1066" s="819"/>
      <c r="PJC1066" s="819"/>
      <c r="PJD1066" s="819"/>
      <c r="PJE1066" s="819"/>
      <c r="PJF1066" s="819"/>
      <c r="PJG1066" s="819"/>
      <c r="PJH1066" s="819"/>
      <c r="PJI1066" s="819"/>
      <c r="PJJ1066" s="819"/>
      <c r="PJK1066" s="819"/>
      <c r="PJL1066" s="819"/>
      <c r="PJM1066" s="819"/>
      <c r="PJN1066" s="819"/>
      <c r="PJO1066" s="819"/>
      <c r="PJP1066" s="819"/>
      <c r="PJQ1066" s="819"/>
      <c r="PJR1066" s="819"/>
      <c r="PJS1066" s="819"/>
      <c r="PJT1066" s="819"/>
      <c r="PJU1066" s="819"/>
      <c r="PJV1066" s="819"/>
      <c r="PJW1066" s="819"/>
      <c r="PJX1066" s="819"/>
      <c r="PJY1066" s="819"/>
      <c r="PJZ1066" s="819"/>
      <c r="PKA1066" s="819"/>
      <c r="PKB1066" s="819"/>
      <c r="PKC1066" s="819"/>
      <c r="PKD1066" s="819"/>
      <c r="PKE1066" s="819"/>
      <c r="PKF1066" s="819"/>
      <c r="PKG1066" s="819"/>
      <c r="PKH1066" s="819"/>
      <c r="PKI1066" s="819"/>
      <c r="PKJ1066" s="819"/>
      <c r="PKK1066" s="819"/>
      <c r="PKL1066" s="819"/>
      <c r="PKM1066" s="819"/>
      <c r="PKN1066" s="819"/>
      <c r="PKO1066" s="819"/>
      <c r="PKP1066" s="819"/>
      <c r="PKQ1066" s="819"/>
      <c r="PKR1066" s="819"/>
      <c r="PKS1066" s="819"/>
      <c r="PKT1066" s="819"/>
      <c r="PKU1066" s="819"/>
      <c r="PKV1066" s="819"/>
      <c r="PKW1066" s="819"/>
      <c r="PKX1066" s="819"/>
      <c r="PKY1066" s="819"/>
      <c r="PKZ1066" s="819"/>
      <c r="PLA1066" s="819"/>
      <c r="PLB1066" s="819"/>
      <c r="PLC1066" s="819"/>
      <c r="PLD1066" s="819"/>
      <c r="PLE1066" s="819"/>
      <c r="PLF1066" s="819"/>
      <c r="PLG1066" s="819"/>
      <c r="PLH1066" s="819"/>
      <c r="PLI1066" s="819"/>
      <c r="PLJ1066" s="819"/>
      <c r="PLK1066" s="819"/>
      <c r="PLL1066" s="819"/>
      <c r="PLM1066" s="819"/>
      <c r="PLN1066" s="819"/>
      <c r="PLO1066" s="819"/>
      <c r="PLP1066" s="819"/>
      <c r="PLQ1066" s="819"/>
      <c r="PLR1066" s="819"/>
      <c r="PLS1066" s="819"/>
      <c r="PLT1066" s="819"/>
      <c r="PLU1066" s="819"/>
      <c r="PLV1066" s="819"/>
      <c r="PLW1066" s="819"/>
      <c r="PLX1066" s="819"/>
      <c r="PLY1066" s="819"/>
      <c r="PLZ1066" s="819"/>
      <c r="PMA1066" s="819"/>
      <c r="PMB1066" s="819"/>
      <c r="PMC1066" s="819"/>
      <c r="PMD1066" s="819"/>
      <c r="PME1066" s="819"/>
      <c r="PMF1066" s="819"/>
      <c r="PMG1066" s="819"/>
      <c r="PMH1066" s="819"/>
      <c r="PMI1066" s="819"/>
      <c r="PMJ1066" s="819"/>
      <c r="PMK1066" s="819"/>
      <c r="PML1066" s="819"/>
      <c r="PMM1066" s="819"/>
      <c r="PMN1066" s="819"/>
      <c r="PMO1066" s="819"/>
      <c r="PMP1066" s="819"/>
      <c r="PMQ1066" s="819"/>
      <c r="PMR1066" s="819"/>
      <c r="PMS1066" s="819"/>
      <c r="PMT1066" s="819"/>
      <c r="PMU1066" s="819"/>
      <c r="PMV1066" s="819"/>
      <c r="PMW1066" s="819"/>
      <c r="PMX1066" s="819"/>
      <c r="PMY1066" s="819"/>
      <c r="PMZ1066" s="819"/>
      <c r="PNA1066" s="819"/>
      <c r="PNB1066" s="819"/>
      <c r="PNC1066" s="819"/>
      <c r="PND1066" s="819"/>
      <c r="PNE1066" s="819"/>
      <c r="PNF1066" s="819"/>
      <c r="PNG1066" s="819"/>
      <c r="PNH1066" s="819"/>
      <c r="PNI1066" s="819"/>
      <c r="PNJ1066" s="819"/>
      <c r="PNK1066" s="819"/>
      <c r="PNL1066" s="819"/>
      <c r="PNM1066" s="819"/>
      <c r="PNN1066" s="819"/>
      <c r="PNO1066" s="819"/>
      <c r="PNP1066" s="819"/>
      <c r="PNQ1066" s="819"/>
      <c r="PNR1066" s="819"/>
      <c r="PNS1066" s="819"/>
      <c r="PNT1066" s="819"/>
      <c r="PNU1066" s="819"/>
      <c r="PNV1066" s="819"/>
      <c r="PNW1066" s="819"/>
      <c r="PNX1066" s="819"/>
      <c r="PNY1066" s="819"/>
      <c r="PNZ1066" s="819"/>
      <c r="POA1066" s="819"/>
      <c r="POB1066" s="819"/>
      <c r="POC1066" s="819"/>
      <c r="POD1066" s="819"/>
      <c r="POE1066" s="819"/>
      <c r="POF1066" s="819"/>
      <c r="POG1066" s="819"/>
      <c r="POH1066" s="819"/>
      <c r="POI1066" s="819"/>
      <c r="POJ1066" s="819"/>
      <c r="POK1066" s="819"/>
      <c r="POL1066" s="819"/>
      <c r="POM1066" s="819"/>
      <c r="PON1066" s="819"/>
      <c r="POO1066" s="819"/>
      <c r="POP1066" s="819"/>
      <c r="POQ1066" s="819"/>
      <c r="POR1066" s="819"/>
      <c r="POS1066" s="819"/>
      <c r="POT1066" s="819"/>
      <c r="POU1066" s="819"/>
      <c r="POV1066" s="819"/>
      <c r="POW1066" s="819"/>
      <c r="POX1066" s="819"/>
      <c r="POY1066" s="819"/>
      <c r="POZ1066" s="819"/>
      <c r="PPA1066" s="819"/>
      <c r="PPB1066" s="819"/>
      <c r="PPC1066" s="819"/>
      <c r="PPD1066" s="819"/>
      <c r="PPE1066" s="819"/>
      <c r="PPF1066" s="819"/>
      <c r="PPG1066" s="819"/>
      <c r="PPH1066" s="819"/>
      <c r="PPI1066" s="819"/>
      <c r="PPJ1066" s="819"/>
      <c r="PPK1066" s="819"/>
      <c r="PPL1066" s="819"/>
      <c r="PPM1066" s="819"/>
      <c r="PPN1066" s="819"/>
      <c r="PPO1066" s="819"/>
      <c r="PPP1066" s="819"/>
      <c r="PPQ1066" s="819"/>
      <c r="PPR1066" s="819"/>
      <c r="PPS1066" s="819"/>
      <c r="PPT1066" s="819"/>
      <c r="PPU1066" s="819"/>
      <c r="PPV1066" s="819"/>
      <c r="PPW1066" s="819"/>
      <c r="PPX1066" s="819"/>
      <c r="PPY1066" s="819"/>
      <c r="PPZ1066" s="819"/>
      <c r="PQA1066" s="819"/>
      <c r="PQB1066" s="819"/>
      <c r="PQC1066" s="819"/>
      <c r="PQD1066" s="819"/>
      <c r="PQE1066" s="819"/>
      <c r="PQF1066" s="819"/>
      <c r="PQG1066" s="819"/>
      <c r="PQH1066" s="819"/>
      <c r="PQI1066" s="819"/>
      <c r="PQJ1066" s="819"/>
      <c r="PQK1066" s="819"/>
      <c r="PQL1066" s="819"/>
      <c r="PQM1066" s="819"/>
      <c r="PQN1066" s="819"/>
      <c r="PQO1066" s="819"/>
      <c r="PQP1066" s="819"/>
      <c r="PQQ1066" s="819"/>
      <c r="PQR1066" s="819"/>
      <c r="PQS1066" s="819"/>
      <c r="PQT1066" s="819"/>
      <c r="PQU1066" s="819"/>
      <c r="PQV1066" s="819"/>
      <c r="PQW1066" s="819"/>
      <c r="PQX1066" s="819"/>
      <c r="PQY1066" s="819"/>
      <c r="PQZ1066" s="819"/>
      <c r="PRA1066" s="819"/>
      <c r="PRB1066" s="819"/>
      <c r="PRC1066" s="819"/>
      <c r="PRD1066" s="819"/>
      <c r="PRE1066" s="819"/>
      <c r="PRF1066" s="819"/>
      <c r="PRG1066" s="819"/>
      <c r="PRH1066" s="819"/>
      <c r="PRI1066" s="819"/>
      <c r="PRJ1066" s="819"/>
      <c r="PRK1066" s="819"/>
      <c r="PRL1066" s="819"/>
      <c r="PRM1066" s="819"/>
      <c r="PRN1066" s="819"/>
      <c r="PRO1066" s="819"/>
      <c r="PRP1066" s="819"/>
      <c r="PRQ1066" s="819"/>
      <c r="PRR1066" s="819"/>
      <c r="PRS1066" s="819"/>
      <c r="PRT1066" s="819"/>
      <c r="PRU1066" s="819"/>
      <c r="PRV1066" s="819"/>
      <c r="PRW1066" s="819"/>
      <c r="PRX1066" s="819"/>
      <c r="PRY1066" s="819"/>
      <c r="PRZ1066" s="819"/>
      <c r="PSA1066" s="819"/>
      <c r="PSB1066" s="819"/>
      <c r="PSC1066" s="819"/>
      <c r="PSD1066" s="819"/>
      <c r="PSE1066" s="819"/>
      <c r="PSF1066" s="819"/>
      <c r="PSG1066" s="819"/>
      <c r="PSH1066" s="819"/>
      <c r="PSI1066" s="819"/>
      <c r="PSJ1066" s="819"/>
      <c r="PSK1066" s="819"/>
      <c r="PSL1066" s="819"/>
      <c r="PSM1066" s="819"/>
      <c r="PSN1066" s="819"/>
      <c r="PSO1066" s="819"/>
      <c r="PSP1066" s="819"/>
      <c r="PSQ1066" s="819"/>
      <c r="PSR1066" s="819"/>
      <c r="PSS1066" s="819"/>
      <c r="PST1066" s="819"/>
      <c r="PSU1066" s="819"/>
      <c r="PSV1066" s="819"/>
      <c r="PSW1066" s="819"/>
      <c r="PSX1066" s="819"/>
      <c r="PSY1066" s="819"/>
      <c r="PSZ1066" s="819"/>
      <c r="PTA1066" s="819"/>
      <c r="PTB1066" s="819"/>
      <c r="PTC1066" s="819"/>
      <c r="PTD1066" s="819"/>
      <c r="PTE1066" s="819"/>
      <c r="PTF1066" s="819"/>
      <c r="PTG1066" s="819"/>
      <c r="PTH1066" s="819"/>
      <c r="PTI1066" s="819"/>
      <c r="PTJ1066" s="819"/>
      <c r="PTK1066" s="819"/>
      <c r="PTL1066" s="819"/>
      <c r="PTM1066" s="819"/>
      <c r="PTN1066" s="819"/>
      <c r="PTO1066" s="819"/>
      <c r="PTP1066" s="819"/>
      <c r="PTQ1066" s="819"/>
      <c r="PTR1066" s="819"/>
      <c r="PTS1066" s="819"/>
      <c r="PTT1066" s="819"/>
      <c r="PTU1066" s="819"/>
      <c r="PTV1066" s="819"/>
      <c r="PTW1066" s="819"/>
      <c r="PTX1066" s="819"/>
      <c r="PTY1066" s="819"/>
      <c r="PTZ1066" s="819"/>
      <c r="PUA1066" s="819"/>
      <c r="PUB1066" s="819"/>
      <c r="PUC1066" s="819"/>
      <c r="PUD1066" s="819"/>
      <c r="PUE1066" s="819"/>
      <c r="PUF1066" s="819"/>
      <c r="PUG1066" s="819"/>
      <c r="PUH1066" s="819"/>
      <c r="PUI1066" s="819"/>
      <c r="PUJ1066" s="819"/>
      <c r="PUK1066" s="819"/>
      <c r="PUL1066" s="819"/>
      <c r="PUM1066" s="819"/>
      <c r="PUN1066" s="819"/>
      <c r="PUO1066" s="819"/>
      <c r="PUP1066" s="819"/>
      <c r="PUQ1066" s="819"/>
      <c r="PUR1066" s="819"/>
      <c r="PUS1066" s="819"/>
      <c r="PUT1066" s="819"/>
      <c r="PUU1066" s="819"/>
      <c r="PUV1066" s="819"/>
      <c r="PUW1066" s="819"/>
      <c r="PUX1066" s="819"/>
      <c r="PUY1066" s="819"/>
      <c r="PUZ1066" s="819"/>
      <c r="PVA1066" s="819"/>
      <c r="PVB1066" s="819"/>
      <c r="PVC1066" s="819"/>
      <c r="PVD1066" s="819"/>
      <c r="PVE1066" s="819"/>
      <c r="PVF1066" s="819"/>
      <c r="PVG1066" s="819"/>
      <c r="PVH1066" s="819"/>
      <c r="PVI1066" s="819"/>
      <c r="PVJ1066" s="819"/>
      <c r="PVK1066" s="819"/>
      <c r="PVL1066" s="819"/>
      <c r="PVM1066" s="819"/>
      <c r="PVN1066" s="819"/>
      <c r="PVO1066" s="819"/>
      <c r="PVP1066" s="819"/>
      <c r="PVQ1066" s="819"/>
      <c r="PVR1066" s="819"/>
      <c r="PVS1066" s="819"/>
      <c r="PVT1066" s="819"/>
      <c r="PVU1066" s="819"/>
      <c r="PVV1066" s="819"/>
      <c r="PVW1066" s="819"/>
      <c r="PVX1066" s="819"/>
      <c r="PVY1066" s="819"/>
      <c r="PVZ1066" s="819"/>
      <c r="PWA1066" s="819"/>
      <c r="PWB1066" s="819"/>
      <c r="PWC1066" s="819"/>
      <c r="PWD1066" s="819"/>
      <c r="PWE1066" s="819"/>
      <c r="PWF1066" s="819"/>
      <c r="PWG1066" s="819"/>
      <c r="PWH1066" s="819"/>
      <c r="PWI1066" s="819"/>
      <c r="PWJ1066" s="819"/>
      <c r="PWK1066" s="819"/>
      <c r="PWL1066" s="819"/>
      <c r="PWM1066" s="819"/>
      <c r="PWN1066" s="819"/>
      <c r="PWO1066" s="819"/>
      <c r="PWP1066" s="819"/>
      <c r="PWQ1066" s="819"/>
      <c r="PWR1066" s="819"/>
      <c r="PWS1066" s="819"/>
      <c r="PWT1066" s="819"/>
      <c r="PWU1066" s="819"/>
      <c r="PWV1066" s="819"/>
      <c r="PWW1066" s="819"/>
      <c r="PWX1066" s="819"/>
      <c r="PWY1066" s="819"/>
      <c r="PWZ1066" s="819"/>
      <c r="PXA1066" s="819"/>
      <c r="PXB1066" s="819"/>
      <c r="PXC1066" s="819"/>
      <c r="PXD1066" s="819"/>
      <c r="PXE1066" s="819"/>
      <c r="PXF1066" s="819"/>
      <c r="PXG1066" s="819"/>
      <c r="PXH1066" s="819"/>
      <c r="PXI1066" s="819"/>
      <c r="PXJ1066" s="819"/>
      <c r="PXK1066" s="819"/>
      <c r="PXL1066" s="819"/>
      <c r="PXM1066" s="819"/>
      <c r="PXN1066" s="819"/>
      <c r="PXO1066" s="819"/>
      <c r="PXP1066" s="819"/>
      <c r="PXQ1066" s="819"/>
      <c r="PXR1066" s="819"/>
      <c r="PXS1066" s="819"/>
      <c r="PXT1066" s="819"/>
      <c r="PXU1066" s="819"/>
      <c r="PXV1066" s="819"/>
      <c r="PXW1066" s="819"/>
      <c r="PXX1066" s="819"/>
      <c r="PXY1066" s="819"/>
      <c r="PXZ1066" s="819"/>
      <c r="PYA1066" s="819"/>
      <c r="PYB1066" s="819"/>
      <c r="PYC1066" s="819"/>
      <c r="PYD1066" s="819"/>
      <c r="PYE1066" s="819"/>
      <c r="PYF1066" s="819"/>
      <c r="PYG1066" s="819"/>
      <c r="PYH1066" s="819"/>
      <c r="PYI1066" s="819"/>
      <c r="PYJ1066" s="819"/>
      <c r="PYK1066" s="819"/>
      <c r="PYL1066" s="819"/>
      <c r="PYM1066" s="819"/>
      <c r="PYN1066" s="819"/>
      <c r="PYO1066" s="819"/>
      <c r="PYP1066" s="819"/>
      <c r="PYQ1066" s="819"/>
      <c r="PYR1066" s="819"/>
      <c r="PYS1066" s="819"/>
      <c r="PYT1066" s="819"/>
      <c r="PYU1066" s="819"/>
      <c r="PYV1066" s="819"/>
      <c r="PYW1066" s="819"/>
      <c r="PYX1066" s="819"/>
      <c r="PYY1066" s="819"/>
      <c r="PYZ1066" s="819"/>
      <c r="PZA1066" s="819"/>
      <c r="PZB1066" s="819"/>
      <c r="PZC1066" s="819"/>
      <c r="PZD1066" s="819"/>
      <c r="PZE1066" s="819"/>
      <c r="PZF1066" s="819"/>
      <c r="PZG1066" s="819"/>
      <c r="PZH1066" s="819"/>
      <c r="PZI1066" s="819"/>
      <c r="PZJ1066" s="819"/>
      <c r="PZK1066" s="819"/>
      <c r="PZL1066" s="819"/>
      <c r="PZM1066" s="819"/>
      <c r="PZN1066" s="819"/>
      <c r="PZO1066" s="819"/>
      <c r="PZP1066" s="819"/>
      <c r="PZQ1066" s="819"/>
      <c r="PZR1066" s="819"/>
      <c r="PZS1066" s="819"/>
      <c r="PZT1066" s="819"/>
      <c r="PZU1066" s="819"/>
      <c r="PZV1066" s="819"/>
      <c r="PZW1066" s="819"/>
      <c r="PZX1066" s="819"/>
      <c r="PZY1066" s="819"/>
      <c r="PZZ1066" s="819"/>
      <c r="QAA1066" s="819"/>
      <c r="QAB1066" s="819"/>
      <c r="QAC1066" s="819"/>
      <c r="QAD1066" s="819"/>
      <c r="QAE1066" s="819"/>
      <c r="QAF1066" s="819"/>
      <c r="QAG1066" s="819"/>
      <c r="QAH1066" s="819"/>
      <c r="QAI1066" s="819"/>
      <c r="QAJ1066" s="819"/>
      <c r="QAK1066" s="819"/>
      <c r="QAL1066" s="819"/>
      <c r="QAM1066" s="819"/>
      <c r="QAN1066" s="819"/>
      <c r="QAO1066" s="819"/>
      <c r="QAP1066" s="819"/>
      <c r="QAQ1066" s="819"/>
      <c r="QAR1066" s="819"/>
      <c r="QAS1066" s="819"/>
      <c r="QAT1066" s="819"/>
      <c r="QAU1066" s="819"/>
      <c r="QAV1066" s="819"/>
      <c r="QAW1066" s="819"/>
      <c r="QAX1066" s="819"/>
      <c r="QAY1066" s="819"/>
      <c r="QAZ1066" s="819"/>
      <c r="QBA1066" s="819"/>
      <c r="QBB1066" s="819"/>
      <c r="QBC1066" s="819"/>
      <c r="QBD1066" s="819"/>
      <c r="QBE1066" s="819"/>
      <c r="QBF1066" s="819"/>
      <c r="QBG1066" s="819"/>
      <c r="QBH1066" s="819"/>
      <c r="QBI1066" s="819"/>
      <c r="QBJ1066" s="819"/>
      <c r="QBK1066" s="819"/>
      <c r="QBL1066" s="819"/>
      <c r="QBM1066" s="819"/>
      <c r="QBN1066" s="819"/>
      <c r="QBO1066" s="819"/>
      <c r="QBP1066" s="819"/>
      <c r="QBQ1066" s="819"/>
      <c r="QBR1066" s="819"/>
      <c r="QBS1066" s="819"/>
      <c r="QBT1066" s="819"/>
      <c r="QBU1066" s="819"/>
      <c r="QBV1066" s="819"/>
      <c r="QBW1066" s="819"/>
      <c r="QBX1066" s="819"/>
      <c r="QBY1066" s="819"/>
      <c r="QBZ1066" s="819"/>
      <c r="QCA1066" s="819"/>
      <c r="QCB1066" s="819"/>
      <c r="QCC1066" s="819"/>
      <c r="QCD1066" s="819"/>
      <c r="QCE1066" s="819"/>
      <c r="QCF1066" s="819"/>
      <c r="QCG1066" s="819"/>
      <c r="QCH1066" s="819"/>
      <c r="QCI1066" s="819"/>
      <c r="QCJ1066" s="819"/>
      <c r="QCK1066" s="819"/>
      <c r="QCL1066" s="819"/>
      <c r="QCM1066" s="819"/>
      <c r="QCN1066" s="819"/>
      <c r="QCO1066" s="819"/>
      <c r="QCP1066" s="819"/>
      <c r="QCQ1066" s="819"/>
      <c r="QCR1066" s="819"/>
      <c r="QCS1066" s="819"/>
      <c r="QCT1066" s="819"/>
      <c r="QCU1066" s="819"/>
      <c r="QCV1066" s="819"/>
      <c r="QCW1066" s="819"/>
      <c r="QCX1066" s="819"/>
      <c r="QCY1066" s="819"/>
      <c r="QCZ1066" s="819"/>
      <c r="QDA1066" s="819"/>
      <c r="QDB1066" s="819"/>
      <c r="QDC1066" s="819"/>
      <c r="QDD1066" s="819"/>
      <c r="QDE1066" s="819"/>
      <c r="QDF1066" s="819"/>
      <c r="QDG1066" s="819"/>
      <c r="QDH1066" s="819"/>
      <c r="QDI1066" s="819"/>
      <c r="QDJ1066" s="819"/>
      <c r="QDK1066" s="819"/>
      <c r="QDL1066" s="819"/>
      <c r="QDM1066" s="819"/>
      <c r="QDN1066" s="819"/>
      <c r="QDO1066" s="819"/>
      <c r="QDP1066" s="819"/>
      <c r="QDQ1066" s="819"/>
      <c r="QDR1066" s="819"/>
      <c r="QDS1066" s="819"/>
      <c r="QDT1066" s="819"/>
      <c r="QDU1066" s="819"/>
      <c r="QDV1066" s="819"/>
      <c r="QDW1066" s="819"/>
      <c r="QDX1066" s="819"/>
      <c r="QDY1066" s="819"/>
      <c r="QDZ1066" s="819"/>
      <c r="QEA1066" s="819"/>
      <c r="QEB1066" s="819"/>
      <c r="QEC1066" s="819"/>
      <c r="QED1066" s="819"/>
      <c r="QEE1066" s="819"/>
      <c r="QEF1066" s="819"/>
      <c r="QEG1066" s="819"/>
      <c r="QEH1066" s="819"/>
      <c r="QEI1066" s="819"/>
      <c r="QEJ1066" s="819"/>
      <c r="QEK1066" s="819"/>
      <c r="QEL1066" s="819"/>
      <c r="QEM1066" s="819"/>
      <c r="QEN1066" s="819"/>
      <c r="QEO1066" s="819"/>
      <c r="QEP1066" s="819"/>
      <c r="QEQ1066" s="819"/>
      <c r="QER1066" s="819"/>
      <c r="QES1066" s="819"/>
      <c r="QET1066" s="819"/>
      <c r="QEU1066" s="819"/>
      <c r="QEV1066" s="819"/>
      <c r="QEW1066" s="819"/>
      <c r="QEX1066" s="819"/>
      <c r="QEY1066" s="819"/>
      <c r="QEZ1066" s="819"/>
      <c r="QFA1066" s="819"/>
      <c r="QFB1066" s="819"/>
      <c r="QFC1066" s="819"/>
      <c r="QFD1066" s="819"/>
      <c r="QFE1066" s="819"/>
      <c r="QFF1066" s="819"/>
      <c r="QFG1066" s="819"/>
      <c r="QFH1066" s="819"/>
      <c r="QFI1066" s="819"/>
      <c r="QFJ1066" s="819"/>
      <c r="QFK1066" s="819"/>
      <c r="QFL1066" s="819"/>
      <c r="QFM1066" s="819"/>
      <c r="QFN1066" s="819"/>
      <c r="QFO1066" s="819"/>
      <c r="QFP1066" s="819"/>
      <c r="QFQ1066" s="819"/>
      <c r="QFR1066" s="819"/>
      <c r="QFS1066" s="819"/>
      <c r="QFT1066" s="819"/>
      <c r="QFU1066" s="819"/>
      <c r="QFV1066" s="819"/>
      <c r="QFW1066" s="819"/>
      <c r="QFX1066" s="819"/>
      <c r="QFY1066" s="819"/>
      <c r="QFZ1066" s="819"/>
      <c r="QGA1066" s="819"/>
      <c r="QGB1066" s="819"/>
      <c r="QGC1066" s="819"/>
      <c r="QGD1066" s="819"/>
      <c r="QGE1066" s="819"/>
      <c r="QGF1066" s="819"/>
      <c r="QGG1066" s="819"/>
      <c r="QGH1066" s="819"/>
      <c r="QGI1066" s="819"/>
      <c r="QGJ1066" s="819"/>
      <c r="QGK1066" s="819"/>
      <c r="QGL1066" s="819"/>
      <c r="QGM1066" s="819"/>
      <c r="QGN1066" s="819"/>
      <c r="QGO1066" s="819"/>
      <c r="QGP1066" s="819"/>
      <c r="QGQ1066" s="819"/>
      <c r="QGR1066" s="819"/>
      <c r="QGS1066" s="819"/>
      <c r="QGT1066" s="819"/>
      <c r="QGU1066" s="819"/>
      <c r="QGV1066" s="819"/>
      <c r="QGW1066" s="819"/>
      <c r="QGX1066" s="819"/>
      <c r="QGY1066" s="819"/>
      <c r="QGZ1066" s="819"/>
      <c r="QHA1066" s="819"/>
      <c r="QHB1066" s="819"/>
      <c r="QHC1066" s="819"/>
      <c r="QHD1066" s="819"/>
      <c r="QHE1066" s="819"/>
      <c r="QHF1066" s="819"/>
      <c r="QHG1066" s="819"/>
      <c r="QHH1066" s="819"/>
      <c r="QHI1066" s="819"/>
      <c r="QHJ1066" s="819"/>
      <c r="QHK1066" s="819"/>
      <c r="QHL1066" s="819"/>
      <c r="QHM1066" s="819"/>
      <c r="QHN1066" s="819"/>
      <c r="QHO1066" s="819"/>
      <c r="QHP1066" s="819"/>
      <c r="QHQ1066" s="819"/>
      <c r="QHR1066" s="819"/>
      <c r="QHS1066" s="819"/>
      <c r="QHT1066" s="819"/>
      <c r="QHU1066" s="819"/>
      <c r="QHV1066" s="819"/>
      <c r="QHW1066" s="819"/>
      <c r="QHX1066" s="819"/>
      <c r="QHY1066" s="819"/>
      <c r="QHZ1066" s="819"/>
      <c r="QIA1066" s="819"/>
      <c r="QIB1066" s="819"/>
      <c r="QIC1066" s="819"/>
      <c r="QID1066" s="819"/>
      <c r="QIE1066" s="819"/>
      <c r="QIF1066" s="819"/>
      <c r="QIG1066" s="819"/>
      <c r="QIH1066" s="819"/>
      <c r="QII1066" s="819"/>
      <c r="QIJ1066" s="819"/>
      <c r="QIK1066" s="819"/>
      <c r="QIL1066" s="819"/>
      <c r="QIM1066" s="819"/>
      <c r="QIN1066" s="819"/>
      <c r="QIO1066" s="819"/>
      <c r="QIP1066" s="819"/>
      <c r="QIQ1066" s="819"/>
      <c r="QIR1066" s="819"/>
      <c r="QIS1066" s="819"/>
      <c r="QIT1066" s="819"/>
      <c r="QIU1066" s="819"/>
      <c r="QIV1066" s="819"/>
      <c r="QIW1066" s="819"/>
      <c r="QIX1066" s="819"/>
      <c r="QIY1066" s="819"/>
      <c r="QIZ1066" s="819"/>
      <c r="QJA1066" s="819"/>
      <c r="QJB1066" s="819"/>
      <c r="QJC1066" s="819"/>
      <c r="QJD1066" s="819"/>
      <c r="QJE1066" s="819"/>
      <c r="QJF1066" s="819"/>
      <c r="QJG1066" s="819"/>
      <c r="QJH1066" s="819"/>
      <c r="QJI1066" s="819"/>
      <c r="QJJ1066" s="819"/>
      <c r="QJK1066" s="819"/>
      <c r="QJL1066" s="819"/>
      <c r="QJM1066" s="819"/>
      <c r="QJN1066" s="819"/>
      <c r="QJO1066" s="819"/>
      <c r="QJP1066" s="819"/>
      <c r="QJQ1066" s="819"/>
      <c r="QJR1066" s="819"/>
      <c r="QJS1066" s="819"/>
      <c r="QJT1066" s="819"/>
      <c r="QJU1066" s="819"/>
      <c r="QJV1066" s="819"/>
      <c r="QJW1066" s="819"/>
      <c r="QJX1066" s="819"/>
      <c r="QJY1066" s="819"/>
      <c r="QJZ1066" s="819"/>
      <c r="QKA1066" s="819"/>
      <c r="QKB1066" s="819"/>
      <c r="QKC1066" s="819"/>
      <c r="QKD1066" s="819"/>
      <c r="QKE1066" s="819"/>
      <c r="QKF1066" s="819"/>
      <c r="QKG1066" s="819"/>
      <c r="QKH1066" s="819"/>
      <c r="QKI1066" s="819"/>
      <c r="QKJ1066" s="819"/>
      <c r="QKK1066" s="819"/>
      <c r="QKL1066" s="819"/>
      <c r="QKM1066" s="819"/>
      <c r="QKN1066" s="819"/>
      <c r="QKO1066" s="819"/>
      <c r="QKP1066" s="819"/>
      <c r="QKQ1066" s="819"/>
      <c r="QKR1066" s="819"/>
      <c r="QKS1066" s="819"/>
      <c r="QKT1066" s="819"/>
      <c r="QKU1066" s="819"/>
      <c r="QKV1066" s="819"/>
      <c r="QKW1066" s="819"/>
      <c r="QKX1066" s="819"/>
      <c r="QKY1066" s="819"/>
      <c r="QKZ1066" s="819"/>
      <c r="QLA1066" s="819"/>
      <c r="QLB1066" s="819"/>
      <c r="QLC1066" s="819"/>
      <c r="QLD1066" s="819"/>
      <c r="QLE1066" s="819"/>
      <c r="QLF1066" s="819"/>
      <c r="QLG1066" s="819"/>
      <c r="QLH1066" s="819"/>
      <c r="QLI1066" s="819"/>
      <c r="QLJ1066" s="819"/>
      <c r="QLK1066" s="819"/>
      <c r="QLL1066" s="819"/>
      <c r="QLM1066" s="819"/>
      <c r="QLN1066" s="819"/>
      <c r="QLO1066" s="819"/>
      <c r="QLP1066" s="819"/>
      <c r="QLQ1066" s="819"/>
      <c r="QLR1066" s="819"/>
      <c r="QLS1066" s="819"/>
      <c r="QLT1066" s="819"/>
      <c r="QLU1066" s="819"/>
      <c r="QLV1066" s="819"/>
      <c r="QLW1066" s="819"/>
      <c r="QLX1066" s="819"/>
      <c r="QLY1066" s="819"/>
      <c r="QLZ1066" s="819"/>
      <c r="QMA1066" s="819"/>
      <c r="QMB1066" s="819"/>
      <c r="QMC1066" s="819"/>
      <c r="QMD1066" s="819"/>
      <c r="QME1066" s="819"/>
      <c r="QMF1066" s="819"/>
      <c r="QMG1066" s="819"/>
      <c r="QMH1066" s="819"/>
      <c r="QMI1066" s="819"/>
      <c r="QMJ1066" s="819"/>
      <c r="QMK1066" s="819"/>
      <c r="QML1066" s="819"/>
      <c r="QMM1066" s="819"/>
      <c r="QMN1066" s="819"/>
      <c r="QMO1066" s="819"/>
      <c r="QMP1066" s="819"/>
      <c r="QMQ1066" s="819"/>
      <c r="QMR1066" s="819"/>
      <c r="QMS1066" s="819"/>
      <c r="QMT1066" s="819"/>
      <c r="QMU1066" s="819"/>
      <c r="QMV1066" s="819"/>
      <c r="QMW1066" s="819"/>
      <c r="QMX1066" s="819"/>
      <c r="QMY1066" s="819"/>
      <c r="QMZ1066" s="819"/>
      <c r="QNA1066" s="819"/>
      <c r="QNB1066" s="819"/>
      <c r="QNC1066" s="819"/>
      <c r="QND1066" s="819"/>
      <c r="QNE1066" s="819"/>
      <c r="QNF1066" s="819"/>
      <c r="QNG1066" s="819"/>
      <c r="QNH1066" s="819"/>
      <c r="QNI1066" s="819"/>
      <c r="QNJ1066" s="819"/>
      <c r="QNK1066" s="819"/>
      <c r="QNL1066" s="819"/>
      <c r="QNM1066" s="819"/>
      <c r="QNN1066" s="819"/>
      <c r="QNO1066" s="819"/>
      <c r="QNP1066" s="819"/>
      <c r="QNQ1066" s="819"/>
      <c r="QNR1066" s="819"/>
      <c r="QNS1066" s="819"/>
      <c r="QNT1066" s="819"/>
      <c r="QNU1066" s="819"/>
      <c r="QNV1066" s="819"/>
      <c r="QNW1066" s="819"/>
      <c r="QNX1066" s="819"/>
      <c r="QNY1066" s="819"/>
      <c r="QNZ1066" s="819"/>
      <c r="QOA1066" s="819"/>
      <c r="QOB1066" s="819"/>
      <c r="QOC1066" s="819"/>
      <c r="QOD1066" s="819"/>
      <c r="QOE1066" s="819"/>
      <c r="QOF1066" s="819"/>
      <c r="QOG1066" s="819"/>
      <c r="QOH1066" s="819"/>
      <c r="QOI1066" s="819"/>
      <c r="QOJ1066" s="819"/>
      <c r="QOK1066" s="819"/>
      <c r="QOL1066" s="819"/>
      <c r="QOM1066" s="819"/>
      <c r="QON1066" s="819"/>
      <c r="QOO1066" s="819"/>
      <c r="QOP1066" s="819"/>
      <c r="QOQ1066" s="819"/>
      <c r="QOR1066" s="819"/>
      <c r="QOS1066" s="819"/>
      <c r="QOT1066" s="819"/>
      <c r="QOU1066" s="819"/>
      <c r="QOV1066" s="819"/>
      <c r="QOW1066" s="819"/>
      <c r="QOX1066" s="819"/>
      <c r="QOY1066" s="819"/>
      <c r="QOZ1066" s="819"/>
      <c r="QPA1066" s="819"/>
      <c r="QPB1066" s="819"/>
      <c r="QPC1066" s="819"/>
      <c r="QPD1066" s="819"/>
      <c r="QPE1066" s="819"/>
      <c r="QPF1066" s="819"/>
      <c r="QPG1066" s="819"/>
      <c r="QPH1066" s="819"/>
      <c r="QPI1066" s="819"/>
      <c r="QPJ1066" s="819"/>
      <c r="QPK1066" s="819"/>
      <c r="QPL1066" s="819"/>
      <c r="QPM1066" s="819"/>
      <c r="QPN1066" s="819"/>
      <c r="QPO1066" s="819"/>
      <c r="QPP1066" s="819"/>
      <c r="QPQ1066" s="819"/>
      <c r="QPR1066" s="819"/>
      <c r="QPS1066" s="819"/>
      <c r="QPT1066" s="819"/>
      <c r="QPU1066" s="819"/>
      <c r="QPV1066" s="819"/>
      <c r="QPW1066" s="819"/>
      <c r="QPX1066" s="819"/>
      <c r="QPY1066" s="819"/>
      <c r="QPZ1066" s="819"/>
      <c r="QQA1066" s="819"/>
      <c r="QQB1066" s="819"/>
      <c r="QQC1066" s="819"/>
      <c r="QQD1066" s="819"/>
      <c r="QQE1066" s="819"/>
      <c r="QQF1066" s="819"/>
      <c r="QQG1066" s="819"/>
      <c r="QQH1066" s="819"/>
      <c r="QQI1066" s="819"/>
      <c r="QQJ1066" s="819"/>
      <c r="QQK1066" s="819"/>
      <c r="QQL1066" s="819"/>
      <c r="QQM1066" s="819"/>
      <c r="QQN1066" s="819"/>
      <c r="QQO1066" s="819"/>
      <c r="QQP1066" s="819"/>
      <c r="QQQ1066" s="819"/>
      <c r="QQR1066" s="819"/>
      <c r="QQS1066" s="819"/>
      <c r="QQT1066" s="819"/>
      <c r="QQU1066" s="819"/>
      <c r="QQV1066" s="819"/>
      <c r="QQW1066" s="819"/>
      <c r="QQX1066" s="819"/>
      <c r="QQY1066" s="819"/>
      <c r="QQZ1066" s="819"/>
      <c r="QRA1066" s="819"/>
      <c r="QRB1066" s="819"/>
      <c r="QRC1066" s="819"/>
      <c r="QRD1066" s="819"/>
      <c r="QRE1066" s="819"/>
      <c r="QRF1066" s="819"/>
      <c r="QRG1066" s="819"/>
      <c r="QRH1066" s="819"/>
      <c r="QRI1066" s="819"/>
      <c r="QRJ1066" s="819"/>
      <c r="QRK1066" s="819"/>
      <c r="QRL1066" s="819"/>
      <c r="QRM1066" s="819"/>
      <c r="QRN1066" s="819"/>
      <c r="QRO1066" s="819"/>
      <c r="QRP1066" s="819"/>
      <c r="QRQ1066" s="819"/>
      <c r="QRR1066" s="819"/>
      <c r="QRS1066" s="819"/>
      <c r="QRT1066" s="819"/>
      <c r="QRU1066" s="819"/>
      <c r="QRV1066" s="819"/>
      <c r="QRW1066" s="819"/>
      <c r="QRX1066" s="819"/>
      <c r="QRY1066" s="819"/>
      <c r="QRZ1066" s="819"/>
      <c r="QSA1066" s="819"/>
      <c r="QSB1066" s="819"/>
      <c r="QSC1066" s="819"/>
      <c r="QSD1066" s="819"/>
      <c r="QSE1066" s="819"/>
      <c r="QSF1066" s="819"/>
      <c r="QSG1066" s="819"/>
      <c r="QSH1066" s="819"/>
      <c r="QSI1066" s="819"/>
      <c r="QSJ1066" s="819"/>
      <c r="QSK1066" s="819"/>
      <c r="QSL1066" s="819"/>
      <c r="QSM1066" s="819"/>
      <c r="QSN1066" s="819"/>
      <c r="QSO1066" s="819"/>
      <c r="QSP1066" s="819"/>
      <c r="QSQ1066" s="819"/>
      <c r="QSR1066" s="819"/>
      <c r="QSS1066" s="819"/>
      <c r="QST1066" s="819"/>
      <c r="QSU1066" s="819"/>
      <c r="QSV1066" s="819"/>
      <c r="QSW1066" s="819"/>
      <c r="QSX1066" s="819"/>
      <c r="QSY1066" s="819"/>
      <c r="QSZ1066" s="819"/>
      <c r="QTA1066" s="819"/>
      <c r="QTB1066" s="819"/>
      <c r="QTC1066" s="819"/>
      <c r="QTD1066" s="819"/>
      <c r="QTE1066" s="819"/>
      <c r="QTF1066" s="819"/>
      <c r="QTG1066" s="819"/>
      <c r="QTH1066" s="819"/>
      <c r="QTI1066" s="819"/>
      <c r="QTJ1066" s="819"/>
      <c r="QTK1066" s="819"/>
      <c r="QTL1066" s="819"/>
      <c r="QTM1066" s="819"/>
      <c r="QTN1066" s="819"/>
      <c r="QTO1066" s="819"/>
      <c r="QTP1066" s="819"/>
      <c r="QTQ1066" s="819"/>
      <c r="QTR1066" s="819"/>
      <c r="QTS1066" s="819"/>
      <c r="QTT1066" s="819"/>
      <c r="QTU1066" s="819"/>
      <c r="QTV1066" s="819"/>
      <c r="QTW1066" s="819"/>
      <c r="QTX1066" s="819"/>
      <c r="QTY1066" s="819"/>
      <c r="QTZ1066" s="819"/>
      <c r="QUA1066" s="819"/>
      <c r="QUB1066" s="819"/>
      <c r="QUC1066" s="819"/>
      <c r="QUD1066" s="819"/>
      <c r="QUE1066" s="819"/>
      <c r="QUF1066" s="819"/>
      <c r="QUG1066" s="819"/>
      <c r="QUH1066" s="819"/>
      <c r="QUI1066" s="819"/>
      <c r="QUJ1066" s="819"/>
      <c r="QUK1066" s="819"/>
      <c r="QUL1066" s="819"/>
      <c r="QUM1066" s="819"/>
      <c r="QUN1066" s="819"/>
      <c r="QUO1066" s="819"/>
      <c r="QUP1066" s="819"/>
      <c r="QUQ1066" s="819"/>
      <c r="QUR1066" s="819"/>
      <c r="QUS1066" s="819"/>
      <c r="QUT1066" s="819"/>
      <c r="QUU1066" s="819"/>
      <c r="QUV1066" s="819"/>
      <c r="QUW1066" s="819"/>
      <c r="QUX1066" s="819"/>
      <c r="QUY1066" s="819"/>
      <c r="QUZ1066" s="819"/>
      <c r="QVA1066" s="819"/>
      <c r="QVB1066" s="819"/>
      <c r="QVC1066" s="819"/>
      <c r="QVD1066" s="819"/>
      <c r="QVE1066" s="819"/>
      <c r="QVF1066" s="819"/>
      <c r="QVG1066" s="819"/>
      <c r="QVH1066" s="819"/>
      <c r="QVI1066" s="819"/>
      <c r="QVJ1066" s="819"/>
      <c r="QVK1066" s="819"/>
      <c r="QVL1066" s="819"/>
      <c r="QVM1066" s="819"/>
      <c r="QVN1066" s="819"/>
      <c r="QVO1066" s="819"/>
      <c r="QVP1066" s="819"/>
      <c r="QVQ1066" s="819"/>
      <c r="QVR1066" s="819"/>
      <c r="QVS1066" s="819"/>
      <c r="QVT1066" s="819"/>
      <c r="QVU1066" s="819"/>
      <c r="QVV1066" s="819"/>
      <c r="QVW1066" s="819"/>
      <c r="QVX1066" s="819"/>
      <c r="QVY1066" s="819"/>
      <c r="QVZ1066" s="819"/>
      <c r="QWA1066" s="819"/>
      <c r="QWB1066" s="819"/>
      <c r="QWC1066" s="819"/>
      <c r="QWD1066" s="819"/>
      <c r="QWE1066" s="819"/>
      <c r="QWF1066" s="819"/>
      <c r="QWG1066" s="819"/>
      <c r="QWH1066" s="819"/>
      <c r="QWI1066" s="819"/>
      <c r="QWJ1066" s="819"/>
      <c r="QWK1066" s="819"/>
      <c r="QWL1066" s="819"/>
      <c r="QWM1066" s="819"/>
      <c r="QWN1066" s="819"/>
      <c r="QWO1066" s="819"/>
      <c r="QWP1066" s="819"/>
      <c r="QWQ1066" s="819"/>
      <c r="QWR1066" s="819"/>
      <c r="QWS1066" s="819"/>
      <c r="QWT1066" s="819"/>
      <c r="QWU1066" s="819"/>
      <c r="QWV1066" s="819"/>
      <c r="QWW1066" s="819"/>
      <c r="QWX1066" s="819"/>
      <c r="QWY1066" s="819"/>
      <c r="QWZ1066" s="819"/>
      <c r="QXA1066" s="819"/>
      <c r="QXB1066" s="819"/>
      <c r="QXC1066" s="819"/>
      <c r="QXD1066" s="819"/>
      <c r="QXE1066" s="819"/>
      <c r="QXF1066" s="819"/>
      <c r="QXG1066" s="819"/>
      <c r="QXH1066" s="819"/>
      <c r="QXI1066" s="819"/>
      <c r="QXJ1066" s="819"/>
      <c r="QXK1066" s="819"/>
      <c r="QXL1066" s="819"/>
      <c r="QXM1066" s="819"/>
      <c r="QXN1066" s="819"/>
      <c r="QXO1066" s="819"/>
      <c r="QXP1066" s="819"/>
      <c r="QXQ1066" s="819"/>
      <c r="QXR1066" s="819"/>
      <c r="QXS1066" s="819"/>
      <c r="QXT1066" s="819"/>
      <c r="QXU1066" s="819"/>
      <c r="QXV1066" s="819"/>
      <c r="QXW1066" s="819"/>
      <c r="QXX1066" s="819"/>
      <c r="QXY1066" s="819"/>
      <c r="QXZ1066" s="819"/>
      <c r="QYA1066" s="819"/>
      <c r="QYB1066" s="819"/>
      <c r="QYC1066" s="819"/>
      <c r="QYD1066" s="819"/>
      <c r="QYE1066" s="819"/>
      <c r="QYF1066" s="819"/>
      <c r="QYG1066" s="819"/>
      <c r="QYH1066" s="819"/>
      <c r="QYI1066" s="819"/>
      <c r="QYJ1066" s="819"/>
      <c r="QYK1066" s="819"/>
      <c r="QYL1066" s="819"/>
      <c r="QYM1066" s="819"/>
      <c r="QYN1066" s="819"/>
      <c r="QYO1066" s="819"/>
      <c r="QYP1066" s="819"/>
      <c r="QYQ1066" s="819"/>
      <c r="QYR1066" s="819"/>
      <c r="QYS1066" s="819"/>
      <c r="QYT1066" s="819"/>
      <c r="QYU1066" s="819"/>
      <c r="QYV1066" s="819"/>
      <c r="QYW1066" s="819"/>
      <c r="QYX1066" s="819"/>
      <c r="QYY1066" s="819"/>
      <c r="QYZ1066" s="819"/>
      <c r="QZA1066" s="819"/>
      <c r="QZB1066" s="819"/>
      <c r="QZC1066" s="819"/>
      <c r="QZD1066" s="819"/>
      <c r="QZE1066" s="819"/>
      <c r="QZF1066" s="819"/>
      <c r="QZG1066" s="819"/>
      <c r="QZH1066" s="819"/>
      <c r="QZI1066" s="819"/>
      <c r="QZJ1066" s="819"/>
      <c r="QZK1066" s="819"/>
      <c r="QZL1066" s="819"/>
      <c r="QZM1066" s="819"/>
      <c r="QZN1066" s="819"/>
      <c r="QZO1066" s="819"/>
      <c r="QZP1066" s="819"/>
      <c r="QZQ1066" s="819"/>
      <c r="QZR1066" s="819"/>
      <c r="QZS1066" s="819"/>
      <c r="QZT1066" s="819"/>
      <c r="QZU1066" s="819"/>
      <c r="QZV1066" s="819"/>
      <c r="QZW1066" s="819"/>
      <c r="QZX1066" s="819"/>
      <c r="QZY1066" s="819"/>
      <c r="QZZ1066" s="819"/>
      <c r="RAA1066" s="819"/>
      <c r="RAB1066" s="819"/>
      <c r="RAC1066" s="819"/>
      <c r="RAD1066" s="819"/>
      <c r="RAE1066" s="819"/>
      <c r="RAF1066" s="819"/>
      <c r="RAG1066" s="819"/>
      <c r="RAH1066" s="819"/>
      <c r="RAI1066" s="819"/>
      <c r="RAJ1066" s="819"/>
      <c r="RAK1066" s="819"/>
      <c r="RAL1066" s="819"/>
      <c r="RAM1066" s="819"/>
      <c r="RAN1066" s="819"/>
      <c r="RAO1066" s="819"/>
      <c r="RAP1066" s="819"/>
      <c r="RAQ1066" s="819"/>
      <c r="RAR1066" s="819"/>
      <c r="RAS1066" s="819"/>
      <c r="RAT1066" s="819"/>
      <c r="RAU1066" s="819"/>
      <c r="RAV1066" s="819"/>
      <c r="RAW1066" s="819"/>
      <c r="RAX1066" s="819"/>
      <c r="RAY1066" s="819"/>
      <c r="RAZ1066" s="819"/>
      <c r="RBA1066" s="819"/>
      <c r="RBB1066" s="819"/>
      <c r="RBC1066" s="819"/>
      <c r="RBD1066" s="819"/>
      <c r="RBE1066" s="819"/>
      <c r="RBF1066" s="819"/>
      <c r="RBG1066" s="819"/>
      <c r="RBH1066" s="819"/>
      <c r="RBI1066" s="819"/>
      <c r="RBJ1066" s="819"/>
      <c r="RBK1066" s="819"/>
      <c r="RBL1066" s="819"/>
      <c r="RBM1066" s="819"/>
      <c r="RBN1066" s="819"/>
      <c r="RBO1066" s="819"/>
      <c r="RBP1066" s="819"/>
      <c r="RBQ1066" s="819"/>
      <c r="RBR1066" s="819"/>
      <c r="RBS1066" s="819"/>
      <c r="RBT1066" s="819"/>
      <c r="RBU1066" s="819"/>
      <c r="RBV1066" s="819"/>
      <c r="RBW1066" s="819"/>
      <c r="RBX1066" s="819"/>
      <c r="RBY1066" s="819"/>
      <c r="RBZ1066" s="819"/>
      <c r="RCA1066" s="819"/>
      <c r="RCB1066" s="819"/>
      <c r="RCC1066" s="819"/>
      <c r="RCD1066" s="819"/>
      <c r="RCE1066" s="819"/>
      <c r="RCF1066" s="819"/>
      <c r="RCG1066" s="819"/>
      <c r="RCH1066" s="819"/>
      <c r="RCI1066" s="819"/>
      <c r="RCJ1066" s="819"/>
      <c r="RCK1066" s="819"/>
      <c r="RCL1066" s="819"/>
      <c r="RCM1066" s="819"/>
      <c r="RCN1066" s="819"/>
      <c r="RCO1066" s="819"/>
      <c r="RCP1066" s="819"/>
      <c r="RCQ1066" s="819"/>
      <c r="RCR1066" s="819"/>
      <c r="RCS1066" s="819"/>
      <c r="RCT1066" s="819"/>
      <c r="RCU1066" s="819"/>
      <c r="RCV1066" s="819"/>
      <c r="RCW1066" s="819"/>
      <c r="RCX1066" s="819"/>
      <c r="RCY1066" s="819"/>
      <c r="RCZ1066" s="819"/>
      <c r="RDA1066" s="819"/>
      <c r="RDB1066" s="819"/>
      <c r="RDC1066" s="819"/>
      <c r="RDD1066" s="819"/>
      <c r="RDE1066" s="819"/>
      <c r="RDF1066" s="819"/>
      <c r="RDG1066" s="819"/>
      <c r="RDH1066" s="819"/>
      <c r="RDI1066" s="819"/>
      <c r="RDJ1066" s="819"/>
      <c r="RDK1066" s="819"/>
      <c r="RDL1066" s="819"/>
      <c r="RDM1066" s="819"/>
      <c r="RDN1066" s="819"/>
      <c r="RDO1066" s="819"/>
      <c r="RDP1066" s="819"/>
      <c r="RDQ1066" s="819"/>
      <c r="RDR1066" s="819"/>
      <c r="RDS1066" s="819"/>
      <c r="RDT1066" s="819"/>
      <c r="RDU1066" s="819"/>
      <c r="RDV1066" s="819"/>
      <c r="RDW1066" s="819"/>
      <c r="RDX1066" s="819"/>
      <c r="RDY1066" s="819"/>
      <c r="RDZ1066" s="819"/>
      <c r="REA1066" s="819"/>
      <c r="REB1066" s="819"/>
      <c r="REC1066" s="819"/>
      <c r="RED1066" s="819"/>
      <c r="REE1066" s="819"/>
      <c r="REF1066" s="819"/>
      <c r="REG1066" s="819"/>
      <c r="REH1066" s="819"/>
      <c r="REI1066" s="819"/>
      <c r="REJ1066" s="819"/>
      <c r="REK1066" s="819"/>
      <c r="REL1066" s="819"/>
      <c r="REM1066" s="819"/>
      <c r="REN1066" s="819"/>
      <c r="REO1066" s="819"/>
      <c r="REP1066" s="819"/>
      <c r="REQ1066" s="819"/>
      <c r="RER1066" s="819"/>
      <c r="RES1066" s="819"/>
      <c r="RET1066" s="819"/>
      <c r="REU1066" s="819"/>
      <c r="REV1066" s="819"/>
      <c r="REW1066" s="819"/>
      <c r="REX1066" s="819"/>
      <c r="REY1066" s="819"/>
      <c r="REZ1066" s="819"/>
      <c r="RFA1066" s="819"/>
      <c r="RFB1066" s="819"/>
      <c r="RFC1066" s="819"/>
      <c r="RFD1066" s="819"/>
      <c r="RFE1066" s="819"/>
      <c r="RFF1066" s="819"/>
      <c r="RFG1066" s="819"/>
      <c r="RFH1066" s="819"/>
      <c r="RFI1066" s="819"/>
      <c r="RFJ1066" s="819"/>
      <c r="RFK1066" s="819"/>
      <c r="RFL1066" s="819"/>
      <c r="RFM1066" s="819"/>
      <c r="RFN1066" s="819"/>
      <c r="RFO1066" s="819"/>
      <c r="RFP1066" s="819"/>
      <c r="RFQ1066" s="819"/>
      <c r="RFR1066" s="819"/>
      <c r="RFS1066" s="819"/>
      <c r="RFT1066" s="819"/>
      <c r="RFU1066" s="819"/>
      <c r="RFV1066" s="819"/>
      <c r="RFW1066" s="819"/>
      <c r="RFX1066" s="819"/>
      <c r="RFY1066" s="819"/>
      <c r="RFZ1066" s="819"/>
      <c r="RGA1066" s="819"/>
      <c r="RGB1066" s="819"/>
      <c r="RGC1066" s="819"/>
      <c r="RGD1066" s="819"/>
      <c r="RGE1066" s="819"/>
      <c r="RGF1066" s="819"/>
      <c r="RGG1066" s="819"/>
      <c r="RGH1066" s="819"/>
      <c r="RGI1066" s="819"/>
      <c r="RGJ1066" s="819"/>
      <c r="RGK1066" s="819"/>
      <c r="RGL1066" s="819"/>
      <c r="RGM1066" s="819"/>
      <c r="RGN1066" s="819"/>
      <c r="RGO1066" s="819"/>
      <c r="RGP1066" s="819"/>
      <c r="RGQ1066" s="819"/>
      <c r="RGR1066" s="819"/>
      <c r="RGS1066" s="819"/>
      <c r="RGT1066" s="819"/>
      <c r="RGU1066" s="819"/>
      <c r="RGV1066" s="819"/>
      <c r="RGW1066" s="819"/>
      <c r="RGX1066" s="819"/>
      <c r="RGY1066" s="819"/>
      <c r="RGZ1066" s="819"/>
      <c r="RHA1066" s="819"/>
      <c r="RHB1066" s="819"/>
      <c r="RHC1066" s="819"/>
      <c r="RHD1066" s="819"/>
      <c r="RHE1066" s="819"/>
      <c r="RHF1066" s="819"/>
      <c r="RHG1066" s="819"/>
      <c r="RHH1066" s="819"/>
      <c r="RHI1066" s="819"/>
      <c r="RHJ1066" s="819"/>
      <c r="RHK1066" s="819"/>
      <c r="RHL1066" s="819"/>
      <c r="RHM1066" s="819"/>
      <c r="RHN1066" s="819"/>
      <c r="RHO1066" s="819"/>
      <c r="RHP1066" s="819"/>
      <c r="RHQ1066" s="819"/>
      <c r="RHR1066" s="819"/>
      <c r="RHS1066" s="819"/>
      <c r="RHT1066" s="819"/>
      <c r="RHU1066" s="819"/>
      <c r="RHV1066" s="819"/>
      <c r="RHW1066" s="819"/>
      <c r="RHX1066" s="819"/>
      <c r="RHY1066" s="819"/>
      <c r="RHZ1066" s="819"/>
      <c r="RIA1066" s="819"/>
      <c r="RIB1066" s="819"/>
      <c r="RIC1066" s="819"/>
      <c r="RID1066" s="819"/>
      <c r="RIE1066" s="819"/>
      <c r="RIF1066" s="819"/>
      <c r="RIG1066" s="819"/>
      <c r="RIH1066" s="819"/>
      <c r="RII1066" s="819"/>
      <c r="RIJ1066" s="819"/>
      <c r="RIK1066" s="819"/>
      <c r="RIL1066" s="819"/>
      <c r="RIM1066" s="819"/>
      <c r="RIN1066" s="819"/>
      <c r="RIO1066" s="819"/>
      <c r="RIP1066" s="819"/>
      <c r="RIQ1066" s="819"/>
      <c r="RIR1066" s="819"/>
      <c r="RIS1066" s="819"/>
      <c r="RIT1066" s="819"/>
      <c r="RIU1066" s="819"/>
      <c r="RIV1066" s="819"/>
      <c r="RIW1066" s="819"/>
      <c r="RIX1066" s="819"/>
      <c r="RIY1066" s="819"/>
      <c r="RIZ1066" s="819"/>
      <c r="RJA1066" s="819"/>
      <c r="RJB1066" s="819"/>
      <c r="RJC1066" s="819"/>
      <c r="RJD1066" s="819"/>
      <c r="RJE1066" s="819"/>
      <c r="RJF1066" s="819"/>
      <c r="RJG1066" s="819"/>
      <c r="RJH1066" s="819"/>
      <c r="RJI1066" s="819"/>
      <c r="RJJ1066" s="819"/>
      <c r="RJK1066" s="819"/>
      <c r="RJL1066" s="819"/>
      <c r="RJM1066" s="819"/>
      <c r="RJN1066" s="819"/>
      <c r="RJO1066" s="819"/>
      <c r="RJP1066" s="819"/>
      <c r="RJQ1066" s="819"/>
      <c r="RJR1066" s="819"/>
      <c r="RJS1066" s="819"/>
      <c r="RJT1066" s="819"/>
      <c r="RJU1066" s="819"/>
      <c r="RJV1066" s="819"/>
      <c r="RJW1066" s="819"/>
      <c r="RJX1066" s="819"/>
      <c r="RJY1066" s="819"/>
      <c r="RJZ1066" s="819"/>
      <c r="RKA1066" s="819"/>
      <c r="RKB1066" s="819"/>
      <c r="RKC1066" s="819"/>
      <c r="RKD1066" s="819"/>
      <c r="RKE1066" s="819"/>
      <c r="RKF1066" s="819"/>
      <c r="RKG1066" s="819"/>
      <c r="RKH1066" s="819"/>
      <c r="RKI1066" s="819"/>
      <c r="RKJ1066" s="819"/>
      <c r="RKK1066" s="819"/>
      <c r="RKL1066" s="819"/>
      <c r="RKM1066" s="819"/>
      <c r="RKN1066" s="819"/>
      <c r="RKO1066" s="819"/>
      <c r="RKP1066" s="819"/>
      <c r="RKQ1066" s="819"/>
      <c r="RKR1066" s="819"/>
      <c r="RKS1066" s="819"/>
      <c r="RKT1066" s="819"/>
      <c r="RKU1066" s="819"/>
      <c r="RKV1066" s="819"/>
      <c r="RKW1066" s="819"/>
      <c r="RKX1066" s="819"/>
      <c r="RKY1066" s="819"/>
      <c r="RKZ1066" s="819"/>
      <c r="RLA1066" s="819"/>
      <c r="RLB1066" s="819"/>
      <c r="RLC1066" s="819"/>
      <c r="RLD1066" s="819"/>
      <c r="RLE1066" s="819"/>
      <c r="RLF1066" s="819"/>
      <c r="RLG1066" s="819"/>
      <c r="RLH1066" s="819"/>
      <c r="RLI1066" s="819"/>
      <c r="RLJ1066" s="819"/>
      <c r="RLK1066" s="819"/>
      <c r="RLL1066" s="819"/>
      <c r="RLM1066" s="819"/>
      <c r="RLN1066" s="819"/>
      <c r="RLO1066" s="819"/>
      <c r="RLP1066" s="819"/>
      <c r="RLQ1066" s="819"/>
      <c r="RLR1066" s="819"/>
      <c r="RLS1066" s="819"/>
      <c r="RLT1066" s="819"/>
      <c r="RLU1066" s="819"/>
      <c r="RLV1066" s="819"/>
      <c r="RLW1066" s="819"/>
      <c r="RLX1066" s="819"/>
      <c r="RLY1066" s="819"/>
      <c r="RLZ1066" s="819"/>
      <c r="RMA1066" s="819"/>
      <c r="RMB1066" s="819"/>
      <c r="RMC1066" s="819"/>
      <c r="RMD1066" s="819"/>
      <c r="RME1066" s="819"/>
      <c r="RMF1066" s="819"/>
      <c r="RMG1066" s="819"/>
      <c r="RMH1066" s="819"/>
      <c r="RMI1066" s="819"/>
      <c r="RMJ1066" s="819"/>
      <c r="RMK1066" s="819"/>
      <c r="RML1066" s="819"/>
      <c r="RMM1066" s="819"/>
      <c r="RMN1066" s="819"/>
      <c r="RMO1066" s="819"/>
      <c r="RMP1066" s="819"/>
      <c r="RMQ1066" s="819"/>
      <c r="RMR1066" s="819"/>
      <c r="RMS1066" s="819"/>
      <c r="RMT1066" s="819"/>
      <c r="RMU1066" s="819"/>
      <c r="RMV1066" s="819"/>
      <c r="RMW1066" s="819"/>
      <c r="RMX1066" s="819"/>
      <c r="RMY1066" s="819"/>
      <c r="RMZ1066" s="819"/>
      <c r="RNA1066" s="819"/>
      <c r="RNB1066" s="819"/>
      <c r="RNC1066" s="819"/>
      <c r="RND1066" s="819"/>
      <c r="RNE1066" s="819"/>
      <c r="RNF1066" s="819"/>
      <c r="RNG1066" s="819"/>
      <c r="RNH1066" s="819"/>
      <c r="RNI1066" s="819"/>
      <c r="RNJ1066" s="819"/>
      <c r="RNK1066" s="819"/>
      <c r="RNL1066" s="819"/>
      <c r="RNM1066" s="819"/>
      <c r="RNN1066" s="819"/>
      <c r="RNO1066" s="819"/>
      <c r="RNP1066" s="819"/>
      <c r="RNQ1066" s="819"/>
      <c r="RNR1066" s="819"/>
      <c r="RNS1066" s="819"/>
      <c r="RNT1066" s="819"/>
      <c r="RNU1066" s="819"/>
      <c r="RNV1066" s="819"/>
      <c r="RNW1066" s="819"/>
      <c r="RNX1066" s="819"/>
      <c r="RNY1066" s="819"/>
      <c r="RNZ1066" s="819"/>
      <c r="ROA1066" s="819"/>
      <c r="ROB1066" s="819"/>
      <c r="ROC1066" s="819"/>
      <c r="ROD1066" s="819"/>
      <c r="ROE1066" s="819"/>
      <c r="ROF1066" s="819"/>
      <c r="ROG1066" s="819"/>
      <c r="ROH1066" s="819"/>
      <c r="ROI1066" s="819"/>
      <c r="ROJ1066" s="819"/>
      <c r="ROK1066" s="819"/>
      <c r="ROL1066" s="819"/>
      <c r="ROM1066" s="819"/>
      <c r="RON1066" s="819"/>
      <c r="ROO1066" s="819"/>
      <c r="ROP1066" s="819"/>
      <c r="ROQ1066" s="819"/>
      <c r="ROR1066" s="819"/>
      <c r="ROS1066" s="819"/>
      <c r="ROT1066" s="819"/>
      <c r="ROU1066" s="819"/>
      <c r="ROV1066" s="819"/>
      <c r="ROW1066" s="819"/>
      <c r="ROX1066" s="819"/>
      <c r="ROY1066" s="819"/>
      <c r="ROZ1066" s="819"/>
      <c r="RPA1066" s="819"/>
      <c r="RPB1066" s="819"/>
      <c r="RPC1066" s="819"/>
      <c r="RPD1066" s="819"/>
      <c r="RPE1066" s="819"/>
      <c r="RPF1066" s="819"/>
      <c r="RPG1066" s="819"/>
      <c r="RPH1066" s="819"/>
      <c r="RPI1066" s="819"/>
      <c r="RPJ1066" s="819"/>
      <c r="RPK1066" s="819"/>
      <c r="RPL1066" s="819"/>
      <c r="RPM1066" s="819"/>
      <c r="RPN1066" s="819"/>
      <c r="RPO1066" s="819"/>
      <c r="RPP1066" s="819"/>
      <c r="RPQ1066" s="819"/>
      <c r="RPR1066" s="819"/>
      <c r="RPS1066" s="819"/>
      <c r="RPT1066" s="819"/>
      <c r="RPU1066" s="819"/>
      <c r="RPV1066" s="819"/>
      <c r="RPW1066" s="819"/>
      <c r="RPX1066" s="819"/>
      <c r="RPY1066" s="819"/>
      <c r="RPZ1066" s="819"/>
      <c r="RQA1066" s="819"/>
      <c r="RQB1066" s="819"/>
      <c r="RQC1066" s="819"/>
      <c r="RQD1066" s="819"/>
      <c r="RQE1066" s="819"/>
      <c r="RQF1066" s="819"/>
      <c r="RQG1066" s="819"/>
      <c r="RQH1066" s="819"/>
      <c r="RQI1066" s="819"/>
      <c r="RQJ1066" s="819"/>
      <c r="RQK1066" s="819"/>
      <c r="RQL1066" s="819"/>
      <c r="RQM1066" s="819"/>
      <c r="RQN1066" s="819"/>
      <c r="RQO1066" s="819"/>
      <c r="RQP1066" s="819"/>
      <c r="RQQ1066" s="819"/>
      <c r="RQR1066" s="819"/>
      <c r="RQS1066" s="819"/>
      <c r="RQT1066" s="819"/>
      <c r="RQU1066" s="819"/>
      <c r="RQV1066" s="819"/>
      <c r="RQW1066" s="819"/>
      <c r="RQX1066" s="819"/>
      <c r="RQY1066" s="819"/>
      <c r="RQZ1066" s="819"/>
      <c r="RRA1066" s="819"/>
      <c r="RRB1066" s="819"/>
      <c r="RRC1066" s="819"/>
      <c r="RRD1066" s="819"/>
      <c r="RRE1066" s="819"/>
      <c r="RRF1066" s="819"/>
      <c r="RRG1066" s="819"/>
      <c r="RRH1066" s="819"/>
      <c r="RRI1066" s="819"/>
      <c r="RRJ1066" s="819"/>
      <c r="RRK1066" s="819"/>
      <c r="RRL1066" s="819"/>
      <c r="RRM1066" s="819"/>
      <c r="RRN1066" s="819"/>
      <c r="RRO1066" s="819"/>
      <c r="RRP1066" s="819"/>
      <c r="RRQ1066" s="819"/>
      <c r="RRR1066" s="819"/>
      <c r="RRS1066" s="819"/>
      <c r="RRT1066" s="819"/>
      <c r="RRU1066" s="819"/>
      <c r="RRV1066" s="819"/>
      <c r="RRW1066" s="819"/>
      <c r="RRX1066" s="819"/>
      <c r="RRY1066" s="819"/>
      <c r="RRZ1066" s="819"/>
      <c r="RSA1066" s="819"/>
      <c r="RSB1066" s="819"/>
      <c r="RSC1066" s="819"/>
      <c r="RSD1066" s="819"/>
      <c r="RSE1066" s="819"/>
      <c r="RSF1066" s="819"/>
      <c r="RSG1066" s="819"/>
      <c r="RSH1066" s="819"/>
      <c r="RSI1066" s="819"/>
      <c r="RSJ1066" s="819"/>
      <c r="RSK1066" s="819"/>
      <c r="RSL1066" s="819"/>
      <c r="RSM1066" s="819"/>
      <c r="RSN1066" s="819"/>
      <c r="RSO1066" s="819"/>
      <c r="RSP1066" s="819"/>
      <c r="RSQ1066" s="819"/>
      <c r="RSR1066" s="819"/>
      <c r="RSS1066" s="819"/>
      <c r="RST1066" s="819"/>
      <c r="RSU1066" s="819"/>
      <c r="RSV1066" s="819"/>
      <c r="RSW1066" s="819"/>
      <c r="RSX1066" s="819"/>
      <c r="RSY1066" s="819"/>
      <c r="RSZ1066" s="819"/>
      <c r="RTA1066" s="819"/>
      <c r="RTB1066" s="819"/>
      <c r="RTC1066" s="819"/>
      <c r="RTD1066" s="819"/>
      <c r="RTE1066" s="819"/>
      <c r="RTF1066" s="819"/>
      <c r="RTG1066" s="819"/>
      <c r="RTH1066" s="819"/>
      <c r="RTI1066" s="819"/>
      <c r="RTJ1066" s="819"/>
      <c r="RTK1066" s="819"/>
      <c r="RTL1066" s="819"/>
      <c r="RTM1066" s="819"/>
      <c r="RTN1066" s="819"/>
      <c r="RTO1066" s="819"/>
      <c r="RTP1066" s="819"/>
      <c r="RTQ1066" s="819"/>
      <c r="RTR1066" s="819"/>
      <c r="RTS1066" s="819"/>
      <c r="RTT1066" s="819"/>
      <c r="RTU1066" s="819"/>
      <c r="RTV1066" s="819"/>
      <c r="RTW1066" s="819"/>
      <c r="RTX1066" s="819"/>
      <c r="RTY1066" s="819"/>
      <c r="RTZ1066" s="819"/>
      <c r="RUA1066" s="819"/>
      <c r="RUB1066" s="819"/>
      <c r="RUC1066" s="819"/>
      <c r="RUD1066" s="819"/>
      <c r="RUE1066" s="819"/>
      <c r="RUF1066" s="819"/>
      <c r="RUG1066" s="819"/>
      <c r="RUH1066" s="819"/>
      <c r="RUI1066" s="819"/>
      <c r="RUJ1066" s="819"/>
      <c r="RUK1066" s="819"/>
      <c r="RUL1066" s="819"/>
      <c r="RUM1066" s="819"/>
      <c r="RUN1066" s="819"/>
      <c r="RUO1066" s="819"/>
      <c r="RUP1066" s="819"/>
      <c r="RUQ1066" s="819"/>
      <c r="RUR1066" s="819"/>
      <c r="RUS1066" s="819"/>
      <c r="RUT1066" s="819"/>
      <c r="RUU1066" s="819"/>
      <c r="RUV1066" s="819"/>
      <c r="RUW1066" s="819"/>
      <c r="RUX1066" s="819"/>
      <c r="RUY1066" s="819"/>
      <c r="RUZ1066" s="819"/>
      <c r="RVA1066" s="819"/>
      <c r="RVB1066" s="819"/>
      <c r="RVC1066" s="819"/>
      <c r="RVD1066" s="819"/>
      <c r="RVE1066" s="819"/>
      <c r="RVF1066" s="819"/>
      <c r="RVG1066" s="819"/>
      <c r="RVH1066" s="819"/>
      <c r="RVI1066" s="819"/>
      <c r="RVJ1066" s="819"/>
      <c r="RVK1066" s="819"/>
      <c r="RVL1066" s="819"/>
      <c r="RVM1066" s="819"/>
      <c r="RVN1066" s="819"/>
      <c r="RVO1066" s="819"/>
      <c r="RVP1066" s="819"/>
      <c r="RVQ1066" s="819"/>
      <c r="RVR1066" s="819"/>
      <c r="RVS1066" s="819"/>
      <c r="RVT1066" s="819"/>
      <c r="RVU1066" s="819"/>
      <c r="RVV1066" s="819"/>
      <c r="RVW1066" s="819"/>
      <c r="RVX1066" s="819"/>
      <c r="RVY1066" s="819"/>
      <c r="RVZ1066" s="819"/>
      <c r="RWA1066" s="819"/>
      <c r="RWB1066" s="819"/>
      <c r="RWC1066" s="819"/>
      <c r="RWD1066" s="819"/>
      <c r="RWE1066" s="819"/>
      <c r="RWF1066" s="819"/>
      <c r="RWG1066" s="819"/>
      <c r="RWH1066" s="819"/>
      <c r="RWI1066" s="819"/>
      <c r="RWJ1066" s="819"/>
      <c r="RWK1066" s="819"/>
      <c r="RWL1066" s="819"/>
      <c r="RWM1066" s="819"/>
      <c r="RWN1066" s="819"/>
      <c r="RWO1066" s="819"/>
      <c r="RWP1066" s="819"/>
      <c r="RWQ1066" s="819"/>
      <c r="RWR1066" s="819"/>
      <c r="RWS1066" s="819"/>
      <c r="RWT1066" s="819"/>
      <c r="RWU1066" s="819"/>
      <c r="RWV1066" s="819"/>
      <c r="RWW1066" s="819"/>
      <c r="RWX1066" s="819"/>
      <c r="RWY1066" s="819"/>
      <c r="RWZ1066" s="819"/>
      <c r="RXA1066" s="819"/>
      <c r="RXB1066" s="819"/>
      <c r="RXC1066" s="819"/>
      <c r="RXD1066" s="819"/>
      <c r="RXE1066" s="819"/>
      <c r="RXF1066" s="819"/>
      <c r="RXG1066" s="819"/>
      <c r="RXH1066" s="819"/>
      <c r="RXI1066" s="819"/>
      <c r="RXJ1066" s="819"/>
      <c r="RXK1066" s="819"/>
      <c r="RXL1066" s="819"/>
      <c r="RXM1066" s="819"/>
      <c r="RXN1066" s="819"/>
      <c r="RXO1066" s="819"/>
      <c r="RXP1066" s="819"/>
      <c r="RXQ1066" s="819"/>
      <c r="RXR1066" s="819"/>
      <c r="RXS1066" s="819"/>
      <c r="RXT1066" s="819"/>
      <c r="RXU1066" s="819"/>
      <c r="RXV1066" s="819"/>
      <c r="RXW1066" s="819"/>
      <c r="RXX1066" s="819"/>
      <c r="RXY1066" s="819"/>
      <c r="RXZ1066" s="819"/>
      <c r="RYA1066" s="819"/>
      <c r="RYB1066" s="819"/>
      <c r="RYC1066" s="819"/>
      <c r="RYD1066" s="819"/>
      <c r="RYE1066" s="819"/>
      <c r="RYF1066" s="819"/>
      <c r="RYG1066" s="819"/>
      <c r="RYH1066" s="819"/>
      <c r="RYI1066" s="819"/>
      <c r="RYJ1066" s="819"/>
      <c r="RYK1066" s="819"/>
      <c r="RYL1066" s="819"/>
      <c r="RYM1066" s="819"/>
      <c r="RYN1066" s="819"/>
      <c r="RYO1066" s="819"/>
      <c r="RYP1066" s="819"/>
      <c r="RYQ1066" s="819"/>
      <c r="RYR1066" s="819"/>
      <c r="RYS1066" s="819"/>
      <c r="RYT1066" s="819"/>
      <c r="RYU1066" s="819"/>
      <c r="RYV1066" s="819"/>
      <c r="RYW1066" s="819"/>
      <c r="RYX1066" s="819"/>
      <c r="RYY1066" s="819"/>
      <c r="RYZ1066" s="819"/>
      <c r="RZA1066" s="819"/>
      <c r="RZB1066" s="819"/>
      <c r="RZC1066" s="819"/>
      <c r="RZD1066" s="819"/>
      <c r="RZE1066" s="819"/>
      <c r="RZF1066" s="819"/>
      <c r="RZG1066" s="819"/>
      <c r="RZH1066" s="819"/>
      <c r="RZI1066" s="819"/>
      <c r="RZJ1066" s="819"/>
      <c r="RZK1066" s="819"/>
      <c r="RZL1066" s="819"/>
      <c r="RZM1066" s="819"/>
      <c r="RZN1066" s="819"/>
      <c r="RZO1066" s="819"/>
      <c r="RZP1066" s="819"/>
      <c r="RZQ1066" s="819"/>
      <c r="RZR1066" s="819"/>
      <c r="RZS1066" s="819"/>
      <c r="RZT1066" s="819"/>
      <c r="RZU1066" s="819"/>
      <c r="RZV1066" s="819"/>
      <c r="RZW1066" s="819"/>
      <c r="RZX1066" s="819"/>
      <c r="RZY1066" s="819"/>
      <c r="RZZ1066" s="819"/>
      <c r="SAA1066" s="819"/>
      <c r="SAB1066" s="819"/>
      <c r="SAC1066" s="819"/>
      <c r="SAD1066" s="819"/>
      <c r="SAE1066" s="819"/>
      <c r="SAF1066" s="819"/>
      <c r="SAG1066" s="819"/>
      <c r="SAH1066" s="819"/>
      <c r="SAI1066" s="819"/>
      <c r="SAJ1066" s="819"/>
      <c r="SAK1066" s="819"/>
      <c r="SAL1066" s="819"/>
      <c r="SAM1066" s="819"/>
      <c r="SAN1066" s="819"/>
      <c r="SAO1066" s="819"/>
      <c r="SAP1066" s="819"/>
      <c r="SAQ1066" s="819"/>
      <c r="SAR1066" s="819"/>
      <c r="SAS1066" s="819"/>
      <c r="SAT1066" s="819"/>
      <c r="SAU1066" s="819"/>
      <c r="SAV1066" s="819"/>
      <c r="SAW1066" s="819"/>
      <c r="SAX1066" s="819"/>
      <c r="SAY1066" s="819"/>
      <c r="SAZ1066" s="819"/>
      <c r="SBA1066" s="819"/>
      <c r="SBB1066" s="819"/>
      <c r="SBC1066" s="819"/>
      <c r="SBD1066" s="819"/>
      <c r="SBE1066" s="819"/>
      <c r="SBF1066" s="819"/>
      <c r="SBG1066" s="819"/>
      <c r="SBH1066" s="819"/>
      <c r="SBI1066" s="819"/>
      <c r="SBJ1066" s="819"/>
      <c r="SBK1066" s="819"/>
      <c r="SBL1066" s="819"/>
      <c r="SBM1066" s="819"/>
      <c r="SBN1066" s="819"/>
      <c r="SBO1066" s="819"/>
      <c r="SBP1066" s="819"/>
      <c r="SBQ1066" s="819"/>
      <c r="SBR1066" s="819"/>
      <c r="SBS1066" s="819"/>
      <c r="SBT1066" s="819"/>
      <c r="SBU1066" s="819"/>
      <c r="SBV1066" s="819"/>
      <c r="SBW1066" s="819"/>
      <c r="SBX1066" s="819"/>
      <c r="SBY1066" s="819"/>
      <c r="SBZ1066" s="819"/>
      <c r="SCA1066" s="819"/>
      <c r="SCB1066" s="819"/>
      <c r="SCC1066" s="819"/>
      <c r="SCD1066" s="819"/>
      <c r="SCE1066" s="819"/>
      <c r="SCF1066" s="819"/>
      <c r="SCG1066" s="819"/>
      <c r="SCH1066" s="819"/>
      <c r="SCI1066" s="819"/>
      <c r="SCJ1066" s="819"/>
      <c r="SCK1066" s="819"/>
      <c r="SCL1066" s="819"/>
      <c r="SCM1066" s="819"/>
      <c r="SCN1066" s="819"/>
      <c r="SCO1066" s="819"/>
      <c r="SCP1066" s="819"/>
      <c r="SCQ1066" s="819"/>
      <c r="SCR1066" s="819"/>
      <c r="SCS1066" s="819"/>
      <c r="SCT1066" s="819"/>
      <c r="SCU1066" s="819"/>
      <c r="SCV1066" s="819"/>
      <c r="SCW1066" s="819"/>
      <c r="SCX1066" s="819"/>
      <c r="SCY1066" s="819"/>
      <c r="SCZ1066" s="819"/>
      <c r="SDA1066" s="819"/>
      <c r="SDB1066" s="819"/>
      <c r="SDC1066" s="819"/>
      <c r="SDD1066" s="819"/>
      <c r="SDE1066" s="819"/>
      <c r="SDF1066" s="819"/>
      <c r="SDG1066" s="819"/>
      <c r="SDH1066" s="819"/>
      <c r="SDI1066" s="819"/>
      <c r="SDJ1066" s="819"/>
      <c r="SDK1066" s="819"/>
      <c r="SDL1066" s="819"/>
      <c r="SDM1066" s="819"/>
      <c r="SDN1066" s="819"/>
      <c r="SDO1066" s="819"/>
      <c r="SDP1066" s="819"/>
      <c r="SDQ1066" s="819"/>
      <c r="SDR1066" s="819"/>
      <c r="SDS1066" s="819"/>
      <c r="SDT1066" s="819"/>
      <c r="SDU1066" s="819"/>
      <c r="SDV1066" s="819"/>
      <c r="SDW1066" s="819"/>
      <c r="SDX1066" s="819"/>
      <c r="SDY1066" s="819"/>
      <c r="SDZ1066" s="819"/>
      <c r="SEA1066" s="819"/>
      <c r="SEB1066" s="819"/>
      <c r="SEC1066" s="819"/>
      <c r="SED1066" s="819"/>
      <c r="SEE1066" s="819"/>
      <c r="SEF1066" s="819"/>
      <c r="SEG1066" s="819"/>
      <c r="SEH1066" s="819"/>
      <c r="SEI1066" s="819"/>
      <c r="SEJ1066" s="819"/>
      <c r="SEK1066" s="819"/>
      <c r="SEL1066" s="819"/>
      <c r="SEM1066" s="819"/>
      <c r="SEN1066" s="819"/>
      <c r="SEO1066" s="819"/>
      <c r="SEP1066" s="819"/>
      <c r="SEQ1066" s="819"/>
      <c r="SER1066" s="819"/>
      <c r="SES1066" s="819"/>
      <c r="SET1066" s="819"/>
      <c r="SEU1066" s="819"/>
      <c r="SEV1066" s="819"/>
      <c r="SEW1066" s="819"/>
      <c r="SEX1066" s="819"/>
      <c r="SEY1066" s="819"/>
      <c r="SEZ1066" s="819"/>
      <c r="SFA1066" s="819"/>
      <c r="SFB1066" s="819"/>
      <c r="SFC1066" s="819"/>
      <c r="SFD1066" s="819"/>
      <c r="SFE1066" s="819"/>
      <c r="SFF1066" s="819"/>
      <c r="SFG1066" s="819"/>
      <c r="SFH1066" s="819"/>
      <c r="SFI1066" s="819"/>
      <c r="SFJ1066" s="819"/>
      <c r="SFK1066" s="819"/>
      <c r="SFL1066" s="819"/>
      <c r="SFM1066" s="819"/>
      <c r="SFN1066" s="819"/>
      <c r="SFO1066" s="819"/>
      <c r="SFP1066" s="819"/>
      <c r="SFQ1066" s="819"/>
      <c r="SFR1066" s="819"/>
      <c r="SFS1066" s="819"/>
      <c r="SFT1066" s="819"/>
      <c r="SFU1066" s="819"/>
      <c r="SFV1066" s="819"/>
      <c r="SFW1066" s="819"/>
      <c r="SFX1066" s="819"/>
      <c r="SFY1066" s="819"/>
      <c r="SFZ1066" s="819"/>
      <c r="SGA1066" s="819"/>
      <c r="SGB1066" s="819"/>
      <c r="SGC1066" s="819"/>
      <c r="SGD1066" s="819"/>
      <c r="SGE1066" s="819"/>
      <c r="SGF1066" s="819"/>
      <c r="SGG1066" s="819"/>
      <c r="SGH1066" s="819"/>
      <c r="SGI1066" s="819"/>
      <c r="SGJ1066" s="819"/>
      <c r="SGK1066" s="819"/>
      <c r="SGL1066" s="819"/>
      <c r="SGM1066" s="819"/>
      <c r="SGN1066" s="819"/>
      <c r="SGO1066" s="819"/>
      <c r="SGP1066" s="819"/>
      <c r="SGQ1066" s="819"/>
      <c r="SGR1066" s="819"/>
      <c r="SGS1066" s="819"/>
      <c r="SGT1066" s="819"/>
      <c r="SGU1066" s="819"/>
      <c r="SGV1066" s="819"/>
      <c r="SGW1066" s="819"/>
      <c r="SGX1066" s="819"/>
      <c r="SGY1066" s="819"/>
      <c r="SGZ1066" s="819"/>
      <c r="SHA1066" s="819"/>
      <c r="SHB1066" s="819"/>
      <c r="SHC1066" s="819"/>
      <c r="SHD1066" s="819"/>
      <c r="SHE1066" s="819"/>
      <c r="SHF1066" s="819"/>
      <c r="SHG1066" s="819"/>
      <c r="SHH1066" s="819"/>
      <c r="SHI1066" s="819"/>
      <c r="SHJ1066" s="819"/>
      <c r="SHK1066" s="819"/>
      <c r="SHL1066" s="819"/>
      <c r="SHM1066" s="819"/>
      <c r="SHN1066" s="819"/>
      <c r="SHO1066" s="819"/>
      <c r="SHP1066" s="819"/>
      <c r="SHQ1066" s="819"/>
      <c r="SHR1066" s="819"/>
      <c r="SHS1066" s="819"/>
      <c r="SHT1066" s="819"/>
      <c r="SHU1066" s="819"/>
      <c r="SHV1066" s="819"/>
      <c r="SHW1066" s="819"/>
      <c r="SHX1066" s="819"/>
      <c r="SHY1066" s="819"/>
      <c r="SHZ1066" s="819"/>
      <c r="SIA1066" s="819"/>
      <c r="SIB1066" s="819"/>
      <c r="SIC1066" s="819"/>
      <c r="SID1066" s="819"/>
      <c r="SIE1066" s="819"/>
      <c r="SIF1066" s="819"/>
      <c r="SIG1066" s="819"/>
      <c r="SIH1066" s="819"/>
      <c r="SII1066" s="819"/>
      <c r="SIJ1066" s="819"/>
      <c r="SIK1066" s="819"/>
      <c r="SIL1066" s="819"/>
      <c r="SIM1066" s="819"/>
      <c r="SIN1066" s="819"/>
      <c r="SIO1066" s="819"/>
      <c r="SIP1066" s="819"/>
      <c r="SIQ1066" s="819"/>
      <c r="SIR1066" s="819"/>
      <c r="SIS1066" s="819"/>
      <c r="SIT1066" s="819"/>
      <c r="SIU1066" s="819"/>
      <c r="SIV1066" s="819"/>
      <c r="SIW1066" s="819"/>
      <c r="SIX1066" s="819"/>
      <c r="SIY1066" s="819"/>
      <c r="SIZ1066" s="819"/>
      <c r="SJA1066" s="819"/>
      <c r="SJB1066" s="819"/>
      <c r="SJC1066" s="819"/>
      <c r="SJD1066" s="819"/>
      <c r="SJE1066" s="819"/>
      <c r="SJF1066" s="819"/>
      <c r="SJG1066" s="819"/>
      <c r="SJH1066" s="819"/>
      <c r="SJI1066" s="819"/>
      <c r="SJJ1066" s="819"/>
      <c r="SJK1066" s="819"/>
      <c r="SJL1066" s="819"/>
      <c r="SJM1066" s="819"/>
      <c r="SJN1066" s="819"/>
      <c r="SJO1066" s="819"/>
      <c r="SJP1066" s="819"/>
      <c r="SJQ1066" s="819"/>
      <c r="SJR1066" s="819"/>
      <c r="SJS1066" s="819"/>
      <c r="SJT1066" s="819"/>
      <c r="SJU1066" s="819"/>
      <c r="SJV1066" s="819"/>
      <c r="SJW1066" s="819"/>
      <c r="SJX1066" s="819"/>
      <c r="SJY1066" s="819"/>
      <c r="SJZ1066" s="819"/>
      <c r="SKA1066" s="819"/>
      <c r="SKB1066" s="819"/>
      <c r="SKC1066" s="819"/>
      <c r="SKD1066" s="819"/>
      <c r="SKE1066" s="819"/>
      <c r="SKF1066" s="819"/>
      <c r="SKG1066" s="819"/>
      <c r="SKH1066" s="819"/>
      <c r="SKI1066" s="819"/>
      <c r="SKJ1066" s="819"/>
      <c r="SKK1066" s="819"/>
      <c r="SKL1066" s="819"/>
      <c r="SKM1066" s="819"/>
      <c r="SKN1066" s="819"/>
      <c r="SKO1066" s="819"/>
      <c r="SKP1066" s="819"/>
      <c r="SKQ1066" s="819"/>
      <c r="SKR1066" s="819"/>
      <c r="SKS1066" s="819"/>
      <c r="SKT1066" s="819"/>
      <c r="SKU1066" s="819"/>
      <c r="SKV1066" s="819"/>
      <c r="SKW1066" s="819"/>
      <c r="SKX1066" s="819"/>
      <c r="SKY1066" s="819"/>
      <c r="SKZ1066" s="819"/>
      <c r="SLA1066" s="819"/>
      <c r="SLB1066" s="819"/>
      <c r="SLC1066" s="819"/>
      <c r="SLD1066" s="819"/>
      <c r="SLE1066" s="819"/>
      <c r="SLF1066" s="819"/>
      <c r="SLG1066" s="819"/>
      <c r="SLH1066" s="819"/>
      <c r="SLI1066" s="819"/>
      <c r="SLJ1066" s="819"/>
      <c r="SLK1066" s="819"/>
      <c r="SLL1066" s="819"/>
      <c r="SLM1066" s="819"/>
      <c r="SLN1066" s="819"/>
      <c r="SLO1066" s="819"/>
      <c r="SLP1066" s="819"/>
      <c r="SLQ1066" s="819"/>
      <c r="SLR1066" s="819"/>
      <c r="SLS1066" s="819"/>
      <c r="SLT1066" s="819"/>
      <c r="SLU1066" s="819"/>
      <c r="SLV1066" s="819"/>
      <c r="SLW1066" s="819"/>
      <c r="SLX1066" s="819"/>
      <c r="SLY1066" s="819"/>
      <c r="SLZ1066" s="819"/>
      <c r="SMA1066" s="819"/>
      <c r="SMB1066" s="819"/>
      <c r="SMC1066" s="819"/>
      <c r="SMD1066" s="819"/>
      <c r="SME1066" s="819"/>
      <c r="SMF1066" s="819"/>
      <c r="SMG1066" s="819"/>
      <c r="SMH1066" s="819"/>
      <c r="SMI1066" s="819"/>
      <c r="SMJ1066" s="819"/>
      <c r="SMK1066" s="819"/>
      <c r="SML1066" s="819"/>
      <c r="SMM1066" s="819"/>
      <c r="SMN1066" s="819"/>
      <c r="SMO1066" s="819"/>
      <c r="SMP1066" s="819"/>
      <c r="SMQ1066" s="819"/>
      <c r="SMR1066" s="819"/>
      <c r="SMS1066" s="819"/>
      <c r="SMT1066" s="819"/>
      <c r="SMU1066" s="819"/>
      <c r="SMV1066" s="819"/>
      <c r="SMW1066" s="819"/>
      <c r="SMX1066" s="819"/>
      <c r="SMY1066" s="819"/>
      <c r="SMZ1066" s="819"/>
      <c r="SNA1066" s="819"/>
      <c r="SNB1066" s="819"/>
      <c r="SNC1066" s="819"/>
      <c r="SND1066" s="819"/>
      <c r="SNE1066" s="819"/>
      <c r="SNF1066" s="819"/>
      <c r="SNG1066" s="819"/>
      <c r="SNH1066" s="819"/>
      <c r="SNI1066" s="819"/>
      <c r="SNJ1066" s="819"/>
      <c r="SNK1066" s="819"/>
      <c r="SNL1066" s="819"/>
      <c r="SNM1066" s="819"/>
      <c r="SNN1066" s="819"/>
      <c r="SNO1066" s="819"/>
      <c r="SNP1066" s="819"/>
      <c r="SNQ1066" s="819"/>
      <c r="SNR1066" s="819"/>
      <c r="SNS1066" s="819"/>
      <c r="SNT1066" s="819"/>
      <c r="SNU1066" s="819"/>
      <c r="SNV1066" s="819"/>
      <c r="SNW1066" s="819"/>
      <c r="SNX1066" s="819"/>
      <c r="SNY1066" s="819"/>
      <c r="SNZ1066" s="819"/>
      <c r="SOA1066" s="819"/>
      <c r="SOB1066" s="819"/>
      <c r="SOC1066" s="819"/>
      <c r="SOD1066" s="819"/>
      <c r="SOE1066" s="819"/>
      <c r="SOF1066" s="819"/>
      <c r="SOG1066" s="819"/>
      <c r="SOH1066" s="819"/>
      <c r="SOI1066" s="819"/>
      <c r="SOJ1066" s="819"/>
      <c r="SOK1066" s="819"/>
      <c r="SOL1066" s="819"/>
      <c r="SOM1066" s="819"/>
      <c r="SON1066" s="819"/>
      <c r="SOO1066" s="819"/>
      <c r="SOP1066" s="819"/>
      <c r="SOQ1066" s="819"/>
      <c r="SOR1066" s="819"/>
      <c r="SOS1066" s="819"/>
      <c r="SOT1066" s="819"/>
      <c r="SOU1066" s="819"/>
      <c r="SOV1066" s="819"/>
      <c r="SOW1066" s="819"/>
      <c r="SOX1066" s="819"/>
      <c r="SOY1066" s="819"/>
      <c r="SOZ1066" s="819"/>
      <c r="SPA1066" s="819"/>
      <c r="SPB1066" s="819"/>
      <c r="SPC1066" s="819"/>
      <c r="SPD1066" s="819"/>
      <c r="SPE1066" s="819"/>
      <c r="SPF1066" s="819"/>
      <c r="SPG1066" s="819"/>
      <c r="SPH1066" s="819"/>
      <c r="SPI1066" s="819"/>
      <c r="SPJ1066" s="819"/>
      <c r="SPK1066" s="819"/>
      <c r="SPL1066" s="819"/>
      <c r="SPM1066" s="819"/>
      <c r="SPN1066" s="819"/>
      <c r="SPO1066" s="819"/>
      <c r="SPP1066" s="819"/>
      <c r="SPQ1066" s="819"/>
      <c r="SPR1066" s="819"/>
      <c r="SPS1066" s="819"/>
      <c r="SPT1066" s="819"/>
      <c r="SPU1066" s="819"/>
      <c r="SPV1066" s="819"/>
      <c r="SPW1066" s="819"/>
      <c r="SPX1066" s="819"/>
      <c r="SPY1066" s="819"/>
      <c r="SPZ1066" s="819"/>
      <c r="SQA1066" s="819"/>
      <c r="SQB1066" s="819"/>
      <c r="SQC1066" s="819"/>
      <c r="SQD1066" s="819"/>
      <c r="SQE1066" s="819"/>
      <c r="SQF1066" s="819"/>
      <c r="SQG1066" s="819"/>
      <c r="SQH1066" s="819"/>
      <c r="SQI1066" s="819"/>
      <c r="SQJ1066" s="819"/>
      <c r="SQK1066" s="819"/>
      <c r="SQL1066" s="819"/>
      <c r="SQM1066" s="819"/>
      <c r="SQN1066" s="819"/>
      <c r="SQO1066" s="819"/>
      <c r="SQP1066" s="819"/>
      <c r="SQQ1066" s="819"/>
      <c r="SQR1066" s="819"/>
      <c r="SQS1066" s="819"/>
      <c r="SQT1066" s="819"/>
      <c r="SQU1066" s="819"/>
      <c r="SQV1066" s="819"/>
      <c r="SQW1066" s="819"/>
      <c r="SQX1066" s="819"/>
      <c r="SQY1066" s="819"/>
      <c r="SQZ1066" s="819"/>
      <c r="SRA1066" s="819"/>
      <c r="SRB1066" s="819"/>
      <c r="SRC1066" s="819"/>
      <c r="SRD1066" s="819"/>
      <c r="SRE1066" s="819"/>
      <c r="SRF1066" s="819"/>
      <c r="SRG1066" s="819"/>
      <c r="SRH1066" s="819"/>
      <c r="SRI1066" s="819"/>
      <c r="SRJ1066" s="819"/>
      <c r="SRK1066" s="819"/>
      <c r="SRL1066" s="819"/>
      <c r="SRM1066" s="819"/>
      <c r="SRN1066" s="819"/>
      <c r="SRO1066" s="819"/>
      <c r="SRP1066" s="819"/>
      <c r="SRQ1066" s="819"/>
      <c r="SRR1066" s="819"/>
      <c r="SRS1066" s="819"/>
      <c r="SRT1066" s="819"/>
      <c r="SRU1066" s="819"/>
      <c r="SRV1066" s="819"/>
      <c r="SRW1066" s="819"/>
      <c r="SRX1066" s="819"/>
      <c r="SRY1066" s="819"/>
      <c r="SRZ1066" s="819"/>
      <c r="SSA1066" s="819"/>
      <c r="SSB1066" s="819"/>
      <c r="SSC1066" s="819"/>
      <c r="SSD1066" s="819"/>
      <c r="SSE1066" s="819"/>
      <c r="SSF1066" s="819"/>
      <c r="SSG1066" s="819"/>
      <c r="SSH1066" s="819"/>
      <c r="SSI1066" s="819"/>
      <c r="SSJ1066" s="819"/>
      <c r="SSK1066" s="819"/>
      <c r="SSL1066" s="819"/>
      <c r="SSM1066" s="819"/>
      <c r="SSN1066" s="819"/>
      <c r="SSO1066" s="819"/>
      <c r="SSP1066" s="819"/>
      <c r="SSQ1066" s="819"/>
      <c r="SSR1066" s="819"/>
      <c r="SSS1066" s="819"/>
      <c r="SST1066" s="819"/>
      <c r="SSU1066" s="819"/>
      <c r="SSV1066" s="819"/>
      <c r="SSW1066" s="819"/>
      <c r="SSX1066" s="819"/>
      <c r="SSY1066" s="819"/>
      <c r="SSZ1066" s="819"/>
      <c r="STA1066" s="819"/>
      <c r="STB1066" s="819"/>
      <c r="STC1066" s="819"/>
      <c r="STD1066" s="819"/>
      <c r="STE1066" s="819"/>
      <c r="STF1066" s="819"/>
      <c r="STG1066" s="819"/>
      <c r="STH1066" s="819"/>
      <c r="STI1066" s="819"/>
      <c r="STJ1066" s="819"/>
      <c r="STK1066" s="819"/>
      <c r="STL1066" s="819"/>
      <c r="STM1066" s="819"/>
      <c r="STN1066" s="819"/>
      <c r="STO1066" s="819"/>
      <c r="STP1066" s="819"/>
      <c r="STQ1066" s="819"/>
      <c r="STR1066" s="819"/>
      <c r="STS1066" s="819"/>
      <c r="STT1066" s="819"/>
      <c r="STU1066" s="819"/>
      <c r="STV1066" s="819"/>
      <c r="STW1066" s="819"/>
      <c r="STX1066" s="819"/>
      <c r="STY1066" s="819"/>
      <c r="STZ1066" s="819"/>
      <c r="SUA1066" s="819"/>
      <c r="SUB1066" s="819"/>
      <c r="SUC1066" s="819"/>
      <c r="SUD1066" s="819"/>
      <c r="SUE1066" s="819"/>
      <c r="SUF1066" s="819"/>
      <c r="SUG1066" s="819"/>
      <c r="SUH1066" s="819"/>
      <c r="SUI1066" s="819"/>
      <c r="SUJ1066" s="819"/>
      <c r="SUK1066" s="819"/>
      <c r="SUL1066" s="819"/>
      <c r="SUM1066" s="819"/>
      <c r="SUN1066" s="819"/>
      <c r="SUO1066" s="819"/>
      <c r="SUP1066" s="819"/>
      <c r="SUQ1066" s="819"/>
      <c r="SUR1066" s="819"/>
      <c r="SUS1066" s="819"/>
      <c r="SUT1066" s="819"/>
      <c r="SUU1066" s="819"/>
      <c r="SUV1066" s="819"/>
      <c r="SUW1066" s="819"/>
      <c r="SUX1066" s="819"/>
      <c r="SUY1066" s="819"/>
      <c r="SUZ1066" s="819"/>
      <c r="SVA1066" s="819"/>
      <c r="SVB1066" s="819"/>
      <c r="SVC1066" s="819"/>
      <c r="SVD1066" s="819"/>
      <c r="SVE1066" s="819"/>
      <c r="SVF1066" s="819"/>
      <c r="SVG1066" s="819"/>
      <c r="SVH1066" s="819"/>
      <c r="SVI1066" s="819"/>
      <c r="SVJ1066" s="819"/>
      <c r="SVK1066" s="819"/>
      <c r="SVL1066" s="819"/>
      <c r="SVM1066" s="819"/>
      <c r="SVN1066" s="819"/>
      <c r="SVO1066" s="819"/>
      <c r="SVP1066" s="819"/>
      <c r="SVQ1066" s="819"/>
      <c r="SVR1066" s="819"/>
      <c r="SVS1066" s="819"/>
      <c r="SVT1066" s="819"/>
      <c r="SVU1066" s="819"/>
      <c r="SVV1066" s="819"/>
      <c r="SVW1066" s="819"/>
      <c r="SVX1066" s="819"/>
      <c r="SVY1066" s="819"/>
      <c r="SVZ1066" s="819"/>
      <c r="SWA1066" s="819"/>
      <c r="SWB1066" s="819"/>
      <c r="SWC1066" s="819"/>
      <c r="SWD1066" s="819"/>
      <c r="SWE1066" s="819"/>
      <c r="SWF1066" s="819"/>
      <c r="SWG1066" s="819"/>
      <c r="SWH1066" s="819"/>
      <c r="SWI1066" s="819"/>
      <c r="SWJ1066" s="819"/>
      <c r="SWK1066" s="819"/>
      <c r="SWL1066" s="819"/>
      <c r="SWM1066" s="819"/>
      <c r="SWN1066" s="819"/>
      <c r="SWO1066" s="819"/>
      <c r="SWP1066" s="819"/>
      <c r="SWQ1066" s="819"/>
      <c r="SWR1066" s="819"/>
      <c r="SWS1066" s="819"/>
      <c r="SWT1066" s="819"/>
      <c r="SWU1066" s="819"/>
      <c r="SWV1066" s="819"/>
      <c r="SWW1066" s="819"/>
      <c r="SWX1066" s="819"/>
      <c r="SWY1066" s="819"/>
      <c r="SWZ1066" s="819"/>
      <c r="SXA1066" s="819"/>
      <c r="SXB1066" s="819"/>
      <c r="SXC1066" s="819"/>
      <c r="SXD1066" s="819"/>
      <c r="SXE1066" s="819"/>
      <c r="SXF1066" s="819"/>
      <c r="SXG1066" s="819"/>
      <c r="SXH1066" s="819"/>
      <c r="SXI1066" s="819"/>
      <c r="SXJ1066" s="819"/>
      <c r="SXK1066" s="819"/>
      <c r="SXL1066" s="819"/>
      <c r="SXM1066" s="819"/>
      <c r="SXN1066" s="819"/>
      <c r="SXO1066" s="819"/>
      <c r="SXP1066" s="819"/>
      <c r="SXQ1066" s="819"/>
      <c r="SXR1066" s="819"/>
      <c r="SXS1066" s="819"/>
      <c r="SXT1066" s="819"/>
      <c r="SXU1066" s="819"/>
      <c r="SXV1066" s="819"/>
      <c r="SXW1066" s="819"/>
      <c r="SXX1066" s="819"/>
      <c r="SXY1066" s="819"/>
      <c r="SXZ1066" s="819"/>
      <c r="SYA1066" s="819"/>
      <c r="SYB1066" s="819"/>
      <c r="SYC1066" s="819"/>
      <c r="SYD1066" s="819"/>
      <c r="SYE1066" s="819"/>
      <c r="SYF1066" s="819"/>
      <c r="SYG1066" s="819"/>
      <c r="SYH1066" s="819"/>
      <c r="SYI1066" s="819"/>
      <c r="SYJ1066" s="819"/>
      <c r="SYK1066" s="819"/>
      <c r="SYL1066" s="819"/>
      <c r="SYM1066" s="819"/>
      <c r="SYN1066" s="819"/>
      <c r="SYO1066" s="819"/>
      <c r="SYP1066" s="819"/>
      <c r="SYQ1066" s="819"/>
      <c r="SYR1066" s="819"/>
      <c r="SYS1066" s="819"/>
      <c r="SYT1066" s="819"/>
      <c r="SYU1066" s="819"/>
      <c r="SYV1066" s="819"/>
      <c r="SYW1066" s="819"/>
      <c r="SYX1066" s="819"/>
      <c r="SYY1066" s="819"/>
      <c r="SYZ1066" s="819"/>
      <c r="SZA1066" s="819"/>
      <c r="SZB1066" s="819"/>
      <c r="SZC1066" s="819"/>
      <c r="SZD1066" s="819"/>
      <c r="SZE1066" s="819"/>
      <c r="SZF1066" s="819"/>
      <c r="SZG1066" s="819"/>
      <c r="SZH1066" s="819"/>
      <c r="SZI1066" s="819"/>
      <c r="SZJ1066" s="819"/>
      <c r="SZK1066" s="819"/>
      <c r="SZL1066" s="819"/>
      <c r="SZM1066" s="819"/>
      <c r="SZN1066" s="819"/>
      <c r="SZO1066" s="819"/>
      <c r="SZP1066" s="819"/>
      <c r="SZQ1066" s="819"/>
      <c r="SZR1066" s="819"/>
      <c r="SZS1066" s="819"/>
      <c r="SZT1066" s="819"/>
      <c r="SZU1066" s="819"/>
      <c r="SZV1066" s="819"/>
      <c r="SZW1066" s="819"/>
      <c r="SZX1066" s="819"/>
      <c r="SZY1066" s="819"/>
      <c r="SZZ1066" s="819"/>
      <c r="TAA1066" s="819"/>
      <c r="TAB1066" s="819"/>
      <c r="TAC1066" s="819"/>
      <c r="TAD1066" s="819"/>
      <c r="TAE1066" s="819"/>
      <c r="TAF1066" s="819"/>
      <c r="TAG1066" s="819"/>
      <c r="TAH1066" s="819"/>
      <c r="TAI1066" s="819"/>
      <c r="TAJ1066" s="819"/>
      <c r="TAK1066" s="819"/>
      <c r="TAL1066" s="819"/>
      <c r="TAM1066" s="819"/>
      <c r="TAN1066" s="819"/>
      <c r="TAO1066" s="819"/>
      <c r="TAP1066" s="819"/>
      <c r="TAQ1066" s="819"/>
      <c r="TAR1066" s="819"/>
      <c r="TAS1066" s="819"/>
      <c r="TAT1066" s="819"/>
      <c r="TAU1066" s="819"/>
      <c r="TAV1066" s="819"/>
      <c r="TAW1066" s="819"/>
      <c r="TAX1066" s="819"/>
      <c r="TAY1066" s="819"/>
      <c r="TAZ1066" s="819"/>
      <c r="TBA1066" s="819"/>
      <c r="TBB1066" s="819"/>
      <c r="TBC1066" s="819"/>
      <c r="TBD1066" s="819"/>
      <c r="TBE1066" s="819"/>
      <c r="TBF1066" s="819"/>
      <c r="TBG1066" s="819"/>
      <c r="TBH1066" s="819"/>
      <c r="TBI1066" s="819"/>
      <c r="TBJ1066" s="819"/>
      <c r="TBK1066" s="819"/>
      <c r="TBL1066" s="819"/>
      <c r="TBM1066" s="819"/>
      <c r="TBN1066" s="819"/>
      <c r="TBO1066" s="819"/>
      <c r="TBP1066" s="819"/>
      <c r="TBQ1066" s="819"/>
      <c r="TBR1066" s="819"/>
      <c r="TBS1066" s="819"/>
      <c r="TBT1066" s="819"/>
      <c r="TBU1066" s="819"/>
      <c r="TBV1066" s="819"/>
      <c r="TBW1066" s="819"/>
      <c r="TBX1066" s="819"/>
      <c r="TBY1066" s="819"/>
      <c r="TBZ1066" s="819"/>
      <c r="TCA1066" s="819"/>
      <c r="TCB1066" s="819"/>
      <c r="TCC1066" s="819"/>
      <c r="TCD1066" s="819"/>
      <c r="TCE1066" s="819"/>
      <c r="TCF1066" s="819"/>
      <c r="TCG1066" s="819"/>
      <c r="TCH1066" s="819"/>
      <c r="TCI1066" s="819"/>
      <c r="TCJ1066" s="819"/>
      <c r="TCK1066" s="819"/>
      <c r="TCL1066" s="819"/>
      <c r="TCM1066" s="819"/>
      <c r="TCN1066" s="819"/>
      <c r="TCO1066" s="819"/>
      <c r="TCP1066" s="819"/>
      <c r="TCQ1066" s="819"/>
      <c r="TCR1066" s="819"/>
      <c r="TCS1066" s="819"/>
      <c r="TCT1066" s="819"/>
      <c r="TCU1066" s="819"/>
      <c r="TCV1066" s="819"/>
      <c r="TCW1066" s="819"/>
      <c r="TCX1066" s="819"/>
      <c r="TCY1066" s="819"/>
      <c r="TCZ1066" s="819"/>
      <c r="TDA1066" s="819"/>
      <c r="TDB1066" s="819"/>
      <c r="TDC1066" s="819"/>
      <c r="TDD1066" s="819"/>
      <c r="TDE1066" s="819"/>
      <c r="TDF1066" s="819"/>
      <c r="TDG1066" s="819"/>
      <c r="TDH1066" s="819"/>
      <c r="TDI1066" s="819"/>
      <c r="TDJ1066" s="819"/>
      <c r="TDK1066" s="819"/>
      <c r="TDL1066" s="819"/>
      <c r="TDM1066" s="819"/>
      <c r="TDN1066" s="819"/>
      <c r="TDO1066" s="819"/>
      <c r="TDP1066" s="819"/>
      <c r="TDQ1066" s="819"/>
      <c r="TDR1066" s="819"/>
      <c r="TDS1066" s="819"/>
      <c r="TDT1066" s="819"/>
      <c r="TDU1066" s="819"/>
      <c r="TDV1066" s="819"/>
      <c r="TDW1066" s="819"/>
      <c r="TDX1066" s="819"/>
      <c r="TDY1066" s="819"/>
      <c r="TDZ1066" s="819"/>
      <c r="TEA1066" s="819"/>
      <c r="TEB1066" s="819"/>
      <c r="TEC1066" s="819"/>
      <c r="TED1066" s="819"/>
      <c r="TEE1066" s="819"/>
      <c r="TEF1066" s="819"/>
      <c r="TEG1066" s="819"/>
      <c r="TEH1066" s="819"/>
      <c r="TEI1066" s="819"/>
      <c r="TEJ1066" s="819"/>
      <c r="TEK1066" s="819"/>
      <c r="TEL1066" s="819"/>
      <c r="TEM1066" s="819"/>
      <c r="TEN1066" s="819"/>
      <c r="TEO1066" s="819"/>
      <c r="TEP1066" s="819"/>
      <c r="TEQ1066" s="819"/>
      <c r="TER1066" s="819"/>
      <c r="TES1066" s="819"/>
      <c r="TET1066" s="819"/>
      <c r="TEU1066" s="819"/>
      <c r="TEV1066" s="819"/>
      <c r="TEW1066" s="819"/>
      <c r="TEX1066" s="819"/>
      <c r="TEY1066" s="819"/>
      <c r="TEZ1066" s="819"/>
      <c r="TFA1066" s="819"/>
      <c r="TFB1066" s="819"/>
      <c r="TFC1066" s="819"/>
      <c r="TFD1066" s="819"/>
      <c r="TFE1066" s="819"/>
      <c r="TFF1066" s="819"/>
      <c r="TFG1066" s="819"/>
      <c r="TFH1066" s="819"/>
      <c r="TFI1066" s="819"/>
      <c r="TFJ1066" s="819"/>
      <c r="TFK1066" s="819"/>
      <c r="TFL1066" s="819"/>
      <c r="TFM1066" s="819"/>
      <c r="TFN1066" s="819"/>
      <c r="TFO1066" s="819"/>
      <c r="TFP1066" s="819"/>
      <c r="TFQ1066" s="819"/>
      <c r="TFR1066" s="819"/>
      <c r="TFS1066" s="819"/>
      <c r="TFT1066" s="819"/>
      <c r="TFU1066" s="819"/>
      <c r="TFV1066" s="819"/>
      <c r="TFW1066" s="819"/>
      <c r="TFX1066" s="819"/>
      <c r="TFY1066" s="819"/>
      <c r="TFZ1066" s="819"/>
      <c r="TGA1066" s="819"/>
      <c r="TGB1066" s="819"/>
      <c r="TGC1066" s="819"/>
      <c r="TGD1066" s="819"/>
      <c r="TGE1066" s="819"/>
      <c r="TGF1066" s="819"/>
      <c r="TGG1066" s="819"/>
      <c r="TGH1066" s="819"/>
      <c r="TGI1066" s="819"/>
      <c r="TGJ1066" s="819"/>
      <c r="TGK1066" s="819"/>
      <c r="TGL1066" s="819"/>
      <c r="TGM1066" s="819"/>
      <c r="TGN1066" s="819"/>
      <c r="TGO1066" s="819"/>
      <c r="TGP1066" s="819"/>
      <c r="TGQ1066" s="819"/>
      <c r="TGR1066" s="819"/>
      <c r="TGS1066" s="819"/>
      <c r="TGT1066" s="819"/>
      <c r="TGU1066" s="819"/>
      <c r="TGV1066" s="819"/>
      <c r="TGW1066" s="819"/>
      <c r="TGX1066" s="819"/>
      <c r="TGY1066" s="819"/>
      <c r="TGZ1066" s="819"/>
      <c r="THA1066" s="819"/>
      <c r="THB1066" s="819"/>
      <c r="THC1066" s="819"/>
      <c r="THD1066" s="819"/>
      <c r="THE1066" s="819"/>
      <c r="THF1066" s="819"/>
      <c r="THG1066" s="819"/>
      <c r="THH1066" s="819"/>
      <c r="THI1066" s="819"/>
      <c r="THJ1066" s="819"/>
      <c r="THK1066" s="819"/>
      <c r="THL1066" s="819"/>
      <c r="THM1066" s="819"/>
      <c r="THN1066" s="819"/>
      <c r="THO1066" s="819"/>
      <c r="THP1066" s="819"/>
      <c r="THQ1066" s="819"/>
      <c r="THR1066" s="819"/>
      <c r="THS1066" s="819"/>
      <c r="THT1066" s="819"/>
      <c r="THU1066" s="819"/>
      <c r="THV1066" s="819"/>
      <c r="THW1066" s="819"/>
      <c r="THX1066" s="819"/>
      <c r="THY1066" s="819"/>
      <c r="THZ1066" s="819"/>
      <c r="TIA1066" s="819"/>
      <c r="TIB1066" s="819"/>
      <c r="TIC1066" s="819"/>
      <c r="TID1066" s="819"/>
      <c r="TIE1066" s="819"/>
      <c r="TIF1066" s="819"/>
      <c r="TIG1066" s="819"/>
      <c r="TIH1066" s="819"/>
      <c r="TII1066" s="819"/>
      <c r="TIJ1066" s="819"/>
      <c r="TIK1066" s="819"/>
      <c r="TIL1066" s="819"/>
      <c r="TIM1066" s="819"/>
      <c r="TIN1066" s="819"/>
      <c r="TIO1066" s="819"/>
      <c r="TIP1066" s="819"/>
      <c r="TIQ1066" s="819"/>
      <c r="TIR1066" s="819"/>
      <c r="TIS1066" s="819"/>
      <c r="TIT1066" s="819"/>
      <c r="TIU1066" s="819"/>
      <c r="TIV1066" s="819"/>
      <c r="TIW1066" s="819"/>
      <c r="TIX1066" s="819"/>
      <c r="TIY1066" s="819"/>
      <c r="TIZ1066" s="819"/>
      <c r="TJA1066" s="819"/>
      <c r="TJB1066" s="819"/>
      <c r="TJC1066" s="819"/>
      <c r="TJD1066" s="819"/>
      <c r="TJE1066" s="819"/>
      <c r="TJF1066" s="819"/>
      <c r="TJG1066" s="819"/>
      <c r="TJH1066" s="819"/>
      <c r="TJI1066" s="819"/>
      <c r="TJJ1066" s="819"/>
      <c r="TJK1066" s="819"/>
      <c r="TJL1066" s="819"/>
      <c r="TJM1066" s="819"/>
      <c r="TJN1066" s="819"/>
      <c r="TJO1066" s="819"/>
      <c r="TJP1066" s="819"/>
      <c r="TJQ1066" s="819"/>
      <c r="TJR1066" s="819"/>
      <c r="TJS1066" s="819"/>
      <c r="TJT1066" s="819"/>
      <c r="TJU1066" s="819"/>
      <c r="TJV1066" s="819"/>
      <c r="TJW1066" s="819"/>
      <c r="TJX1066" s="819"/>
      <c r="TJY1066" s="819"/>
      <c r="TJZ1066" s="819"/>
      <c r="TKA1066" s="819"/>
      <c r="TKB1066" s="819"/>
      <c r="TKC1066" s="819"/>
      <c r="TKD1066" s="819"/>
      <c r="TKE1066" s="819"/>
      <c r="TKF1066" s="819"/>
      <c r="TKG1066" s="819"/>
      <c r="TKH1066" s="819"/>
      <c r="TKI1066" s="819"/>
      <c r="TKJ1066" s="819"/>
      <c r="TKK1066" s="819"/>
      <c r="TKL1066" s="819"/>
      <c r="TKM1066" s="819"/>
      <c r="TKN1066" s="819"/>
      <c r="TKO1066" s="819"/>
      <c r="TKP1066" s="819"/>
      <c r="TKQ1066" s="819"/>
      <c r="TKR1066" s="819"/>
      <c r="TKS1066" s="819"/>
      <c r="TKT1066" s="819"/>
      <c r="TKU1066" s="819"/>
      <c r="TKV1066" s="819"/>
      <c r="TKW1066" s="819"/>
      <c r="TKX1066" s="819"/>
      <c r="TKY1066" s="819"/>
      <c r="TKZ1066" s="819"/>
      <c r="TLA1066" s="819"/>
      <c r="TLB1066" s="819"/>
      <c r="TLC1066" s="819"/>
      <c r="TLD1066" s="819"/>
      <c r="TLE1066" s="819"/>
      <c r="TLF1066" s="819"/>
      <c r="TLG1066" s="819"/>
      <c r="TLH1066" s="819"/>
      <c r="TLI1066" s="819"/>
      <c r="TLJ1066" s="819"/>
      <c r="TLK1066" s="819"/>
      <c r="TLL1066" s="819"/>
      <c r="TLM1066" s="819"/>
      <c r="TLN1066" s="819"/>
      <c r="TLO1066" s="819"/>
      <c r="TLP1066" s="819"/>
      <c r="TLQ1066" s="819"/>
      <c r="TLR1066" s="819"/>
      <c r="TLS1066" s="819"/>
      <c r="TLT1066" s="819"/>
      <c r="TLU1066" s="819"/>
      <c r="TLV1066" s="819"/>
      <c r="TLW1066" s="819"/>
      <c r="TLX1066" s="819"/>
      <c r="TLY1066" s="819"/>
      <c r="TLZ1066" s="819"/>
      <c r="TMA1066" s="819"/>
      <c r="TMB1066" s="819"/>
      <c r="TMC1066" s="819"/>
      <c r="TMD1066" s="819"/>
      <c r="TME1066" s="819"/>
      <c r="TMF1066" s="819"/>
      <c r="TMG1066" s="819"/>
      <c r="TMH1066" s="819"/>
      <c r="TMI1066" s="819"/>
      <c r="TMJ1066" s="819"/>
      <c r="TMK1066" s="819"/>
      <c r="TML1066" s="819"/>
      <c r="TMM1066" s="819"/>
      <c r="TMN1066" s="819"/>
      <c r="TMO1066" s="819"/>
      <c r="TMP1066" s="819"/>
      <c r="TMQ1066" s="819"/>
      <c r="TMR1066" s="819"/>
      <c r="TMS1066" s="819"/>
      <c r="TMT1066" s="819"/>
      <c r="TMU1066" s="819"/>
      <c r="TMV1066" s="819"/>
      <c r="TMW1066" s="819"/>
      <c r="TMX1066" s="819"/>
      <c r="TMY1066" s="819"/>
      <c r="TMZ1066" s="819"/>
      <c r="TNA1066" s="819"/>
      <c r="TNB1066" s="819"/>
      <c r="TNC1066" s="819"/>
      <c r="TND1066" s="819"/>
      <c r="TNE1066" s="819"/>
      <c r="TNF1066" s="819"/>
      <c r="TNG1066" s="819"/>
      <c r="TNH1066" s="819"/>
      <c r="TNI1066" s="819"/>
      <c r="TNJ1066" s="819"/>
      <c r="TNK1066" s="819"/>
      <c r="TNL1066" s="819"/>
      <c r="TNM1066" s="819"/>
      <c r="TNN1066" s="819"/>
      <c r="TNO1066" s="819"/>
      <c r="TNP1066" s="819"/>
      <c r="TNQ1066" s="819"/>
      <c r="TNR1066" s="819"/>
      <c r="TNS1066" s="819"/>
      <c r="TNT1066" s="819"/>
      <c r="TNU1066" s="819"/>
      <c r="TNV1066" s="819"/>
      <c r="TNW1066" s="819"/>
      <c r="TNX1066" s="819"/>
      <c r="TNY1066" s="819"/>
      <c r="TNZ1066" s="819"/>
      <c r="TOA1066" s="819"/>
      <c r="TOB1066" s="819"/>
      <c r="TOC1066" s="819"/>
      <c r="TOD1066" s="819"/>
      <c r="TOE1066" s="819"/>
      <c r="TOF1066" s="819"/>
      <c r="TOG1066" s="819"/>
      <c r="TOH1066" s="819"/>
      <c r="TOI1066" s="819"/>
      <c r="TOJ1066" s="819"/>
      <c r="TOK1066" s="819"/>
      <c r="TOL1066" s="819"/>
      <c r="TOM1066" s="819"/>
      <c r="TON1066" s="819"/>
      <c r="TOO1066" s="819"/>
      <c r="TOP1066" s="819"/>
      <c r="TOQ1066" s="819"/>
      <c r="TOR1066" s="819"/>
      <c r="TOS1066" s="819"/>
      <c r="TOT1066" s="819"/>
      <c r="TOU1066" s="819"/>
      <c r="TOV1066" s="819"/>
      <c r="TOW1066" s="819"/>
      <c r="TOX1066" s="819"/>
      <c r="TOY1066" s="819"/>
      <c r="TOZ1066" s="819"/>
      <c r="TPA1066" s="819"/>
      <c r="TPB1066" s="819"/>
      <c r="TPC1066" s="819"/>
      <c r="TPD1066" s="819"/>
      <c r="TPE1066" s="819"/>
      <c r="TPF1066" s="819"/>
      <c r="TPG1066" s="819"/>
      <c r="TPH1066" s="819"/>
      <c r="TPI1066" s="819"/>
      <c r="TPJ1066" s="819"/>
      <c r="TPK1066" s="819"/>
      <c r="TPL1066" s="819"/>
      <c r="TPM1066" s="819"/>
      <c r="TPN1066" s="819"/>
      <c r="TPO1066" s="819"/>
      <c r="TPP1066" s="819"/>
      <c r="TPQ1066" s="819"/>
      <c r="TPR1066" s="819"/>
      <c r="TPS1066" s="819"/>
      <c r="TPT1066" s="819"/>
      <c r="TPU1066" s="819"/>
      <c r="TPV1066" s="819"/>
      <c r="TPW1066" s="819"/>
      <c r="TPX1066" s="819"/>
      <c r="TPY1066" s="819"/>
      <c r="TPZ1066" s="819"/>
      <c r="TQA1066" s="819"/>
      <c r="TQB1066" s="819"/>
      <c r="TQC1066" s="819"/>
      <c r="TQD1066" s="819"/>
      <c r="TQE1066" s="819"/>
      <c r="TQF1066" s="819"/>
      <c r="TQG1066" s="819"/>
      <c r="TQH1066" s="819"/>
      <c r="TQI1066" s="819"/>
      <c r="TQJ1066" s="819"/>
      <c r="TQK1066" s="819"/>
      <c r="TQL1066" s="819"/>
      <c r="TQM1066" s="819"/>
      <c r="TQN1066" s="819"/>
      <c r="TQO1066" s="819"/>
      <c r="TQP1066" s="819"/>
      <c r="TQQ1066" s="819"/>
      <c r="TQR1066" s="819"/>
      <c r="TQS1066" s="819"/>
      <c r="TQT1066" s="819"/>
      <c r="TQU1066" s="819"/>
      <c r="TQV1066" s="819"/>
      <c r="TQW1066" s="819"/>
      <c r="TQX1066" s="819"/>
      <c r="TQY1066" s="819"/>
      <c r="TQZ1066" s="819"/>
      <c r="TRA1066" s="819"/>
      <c r="TRB1066" s="819"/>
      <c r="TRC1066" s="819"/>
      <c r="TRD1066" s="819"/>
      <c r="TRE1066" s="819"/>
      <c r="TRF1066" s="819"/>
      <c r="TRG1066" s="819"/>
      <c r="TRH1066" s="819"/>
      <c r="TRI1066" s="819"/>
      <c r="TRJ1066" s="819"/>
      <c r="TRK1066" s="819"/>
      <c r="TRL1066" s="819"/>
      <c r="TRM1066" s="819"/>
      <c r="TRN1066" s="819"/>
      <c r="TRO1066" s="819"/>
      <c r="TRP1066" s="819"/>
      <c r="TRQ1066" s="819"/>
      <c r="TRR1066" s="819"/>
      <c r="TRS1066" s="819"/>
      <c r="TRT1066" s="819"/>
      <c r="TRU1066" s="819"/>
      <c r="TRV1066" s="819"/>
      <c r="TRW1066" s="819"/>
      <c r="TRX1066" s="819"/>
      <c r="TRY1066" s="819"/>
      <c r="TRZ1066" s="819"/>
      <c r="TSA1066" s="819"/>
      <c r="TSB1066" s="819"/>
      <c r="TSC1066" s="819"/>
      <c r="TSD1066" s="819"/>
      <c r="TSE1066" s="819"/>
      <c r="TSF1066" s="819"/>
      <c r="TSG1066" s="819"/>
      <c r="TSH1066" s="819"/>
      <c r="TSI1066" s="819"/>
      <c r="TSJ1066" s="819"/>
      <c r="TSK1066" s="819"/>
      <c r="TSL1066" s="819"/>
      <c r="TSM1066" s="819"/>
      <c r="TSN1066" s="819"/>
      <c r="TSO1066" s="819"/>
      <c r="TSP1066" s="819"/>
      <c r="TSQ1066" s="819"/>
      <c r="TSR1066" s="819"/>
      <c r="TSS1066" s="819"/>
      <c r="TST1066" s="819"/>
      <c r="TSU1066" s="819"/>
      <c r="TSV1066" s="819"/>
      <c r="TSW1066" s="819"/>
      <c r="TSX1066" s="819"/>
      <c r="TSY1066" s="819"/>
      <c r="TSZ1066" s="819"/>
      <c r="TTA1066" s="819"/>
      <c r="TTB1066" s="819"/>
      <c r="TTC1066" s="819"/>
      <c r="TTD1066" s="819"/>
      <c r="TTE1066" s="819"/>
      <c r="TTF1066" s="819"/>
      <c r="TTG1066" s="819"/>
      <c r="TTH1066" s="819"/>
      <c r="TTI1066" s="819"/>
      <c r="TTJ1066" s="819"/>
      <c r="TTK1066" s="819"/>
      <c r="TTL1066" s="819"/>
      <c r="TTM1066" s="819"/>
      <c r="TTN1066" s="819"/>
      <c r="TTO1066" s="819"/>
      <c r="TTP1066" s="819"/>
      <c r="TTQ1066" s="819"/>
      <c r="TTR1066" s="819"/>
      <c r="TTS1066" s="819"/>
      <c r="TTT1066" s="819"/>
      <c r="TTU1066" s="819"/>
      <c r="TTV1066" s="819"/>
      <c r="TTW1066" s="819"/>
      <c r="TTX1066" s="819"/>
      <c r="TTY1066" s="819"/>
      <c r="TTZ1066" s="819"/>
      <c r="TUA1066" s="819"/>
      <c r="TUB1066" s="819"/>
      <c r="TUC1066" s="819"/>
      <c r="TUD1066" s="819"/>
      <c r="TUE1066" s="819"/>
      <c r="TUF1066" s="819"/>
      <c r="TUG1066" s="819"/>
      <c r="TUH1066" s="819"/>
      <c r="TUI1066" s="819"/>
      <c r="TUJ1066" s="819"/>
      <c r="TUK1066" s="819"/>
      <c r="TUL1066" s="819"/>
      <c r="TUM1066" s="819"/>
      <c r="TUN1066" s="819"/>
      <c r="TUO1066" s="819"/>
      <c r="TUP1066" s="819"/>
      <c r="TUQ1066" s="819"/>
      <c r="TUR1066" s="819"/>
      <c r="TUS1066" s="819"/>
      <c r="TUT1066" s="819"/>
      <c r="TUU1066" s="819"/>
      <c r="TUV1066" s="819"/>
      <c r="TUW1066" s="819"/>
      <c r="TUX1066" s="819"/>
      <c r="TUY1066" s="819"/>
      <c r="TUZ1066" s="819"/>
      <c r="TVA1066" s="819"/>
      <c r="TVB1066" s="819"/>
      <c r="TVC1066" s="819"/>
      <c r="TVD1066" s="819"/>
      <c r="TVE1066" s="819"/>
      <c r="TVF1066" s="819"/>
      <c r="TVG1066" s="819"/>
      <c r="TVH1066" s="819"/>
      <c r="TVI1066" s="819"/>
      <c r="TVJ1066" s="819"/>
      <c r="TVK1066" s="819"/>
      <c r="TVL1066" s="819"/>
      <c r="TVM1066" s="819"/>
      <c r="TVN1066" s="819"/>
      <c r="TVO1066" s="819"/>
      <c r="TVP1066" s="819"/>
      <c r="TVQ1066" s="819"/>
      <c r="TVR1066" s="819"/>
      <c r="TVS1066" s="819"/>
      <c r="TVT1066" s="819"/>
      <c r="TVU1066" s="819"/>
      <c r="TVV1066" s="819"/>
      <c r="TVW1066" s="819"/>
      <c r="TVX1066" s="819"/>
      <c r="TVY1066" s="819"/>
      <c r="TVZ1066" s="819"/>
      <c r="TWA1066" s="819"/>
      <c r="TWB1066" s="819"/>
      <c r="TWC1066" s="819"/>
      <c r="TWD1066" s="819"/>
      <c r="TWE1066" s="819"/>
      <c r="TWF1066" s="819"/>
      <c r="TWG1066" s="819"/>
      <c r="TWH1066" s="819"/>
      <c r="TWI1066" s="819"/>
      <c r="TWJ1066" s="819"/>
      <c r="TWK1066" s="819"/>
      <c r="TWL1066" s="819"/>
      <c r="TWM1066" s="819"/>
      <c r="TWN1066" s="819"/>
      <c r="TWO1066" s="819"/>
      <c r="TWP1066" s="819"/>
      <c r="TWQ1066" s="819"/>
      <c r="TWR1066" s="819"/>
      <c r="TWS1066" s="819"/>
      <c r="TWT1066" s="819"/>
      <c r="TWU1066" s="819"/>
      <c r="TWV1066" s="819"/>
      <c r="TWW1066" s="819"/>
      <c r="TWX1066" s="819"/>
      <c r="TWY1066" s="819"/>
      <c r="TWZ1066" s="819"/>
      <c r="TXA1066" s="819"/>
      <c r="TXB1066" s="819"/>
      <c r="TXC1066" s="819"/>
      <c r="TXD1066" s="819"/>
      <c r="TXE1066" s="819"/>
      <c r="TXF1066" s="819"/>
      <c r="TXG1066" s="819"/>
      <c r="TXH1066" s="819"/>
      <c r="TXI1066" s="819"/>
      <c r="TXJ1066" s="819"/>
      <c r="TXK1066" s="819"/>
      <c r="TXL1066" s="819"/>
      <c r="TXM1066" s="819"/>
      <c r="TXN1066" s="819"/>
      <c r="TXO1066" s="819"/>
      <c r="TXP1066" s="819"/>
      <c r="TXQ1066" s="819"/>
      <c r="TXR1066" s="819"/>
      <c r="TXS1066" s="819"/>
      <c r="TXT1066" s="819"/>
      <c r="TXU1066" s="819"/>
      <c r="TXV1066" s="819"/>
      <c r="TXW1066" s="819"/>
      <c r="TXX1066" s="819"/>
      <c r="TXY1066" s="819"/>
      <c r="TXZ1066" s="819"/>
      <c r="TYA1066" s="819"/>
      <c r="TYB1066" s="819"/>
      <c r="TYC1066" s="819"/>
      <c r="TYD1066" s="819"/>
      <c r="TYE1066" s="819"/>
      <c r="TYF1066" s="819"/>
      <c r="TYG1066" s="819"/>
      <c r="TYH1066" s="819"/>
      <c r="TYI1066" s="819"/>
      <c r="TYJ1066" s="819"/>
      <c r="TYK1066" s="819"/>
      <c r="TYL1066" s="819"/>
      <c r="TYM1066" s="819"/>
      <c r="TYN1066" s="819"/>
      <c r="TYO1066" s="819"/>
      <c r="TYP1066" s="819"/>
      <c r="TYQ1066" s="819"/>
      <c r="TYR1066" s="819"/>
      <c r="TYS1066" s="819"/>
      <c r="TYT1066" s="819"/>
      <c r="TYU1066" s="819"/>
      <c r="TYV1066" s="819"/>
      <c r="TYW1066" s="819"/>
      <c r="TYX1066" s="819"/>
      <c r="TYY1066" s="819"/>
      <c r="TYZ1066" s="819"/>
      <c r="TZA1066" s="819"/>
      <c r="TZB1066" s="819"/>
      <c r="TZC1066" s="819"/>
      <c r="TZD1066" s="819"/>
      <c r="TZE1066" s="819"/>
      <c r="TZF1066" s="819"/>
      <c r="TZG1066" s="819"/>
      <c r="TZH1066" s="819"/>
      <c r="TZI1066" s="819"/>
      <c r="TZJ1066" s="819"/>
      <c r="TZK1066" s="819"/>
      <c r="TZL1066" s="819"/>
      <c r="TZM1066" s="819"/>
      <c r="TZN1066" s="819"/>
      <c r="TZO1066" s="819"/>
      <c r="TZP1066" s="819"/>
      <c r="TZQ1066" s="819"/>
      <c r="TZR1066" s="819"/>
      <c r="TZS1066" s="819"/>
      <c r="TZT1066" s="819"/>
      <c r="TZU1066" s="819"/>
      <c r="TZV1066" s="819"/>
      <c r="TZW1066" s="819"/>
      <c r="TZX1066" s="819"/>
      <c r="TZY1066" s="819"/>
      <c r="TZZ1066" s="819"/>
      <c r="UAA1066" s="819"/>
      <c r="UAB1066" s="819"/>
      <c r="UAC1066" s="819"/>
      <c r="UAD1066" s="819"/>
      <c r="UAE1066" s="819"/>
      <c r="UAF1066" s="819"/>
      <c r="UAG1066" s="819"/>
      <c r="UAH1066" s="819"/>
      <c r="UAI1066" s="819"/>
      <c r="UAJ1066" s="819"/>
      <c r="UAK1066" s="819"/>
      <c r="UAL1066" s="819"/>
      <c r="UAM1066" s="819"/>
      <c r="UAN1066" s="819"/>
      <c r="UAO1066" s="819"/>
      <c r="UAP1066" s="819"/>
      <c r="UAQ1066" s="819"/>
      <c r="UAR1066" s="819"/>
      <c r="UAS1066" s="819"/>
      <c r="UAT1066" s="819"/>
      <c r="UAU1066" s="819"/>
      <c r="UAV1066" s="819"/>
      <c r="UAW1066" s="819"/>
      <c r="UAX1066" s="819"/>
      <c r="UAY1066" s="819"/>
      <c r="UAZ1066" s="819"/>
      <c r="UBA1066" s="819"/>
      <c r="UBB1066" s="819"/>
      <c r="UBC1066" s="819"/>
      <c r="UBD1066" s="819"/>
      <c r="UBE1066" s="819"/>
      <c r="UBF1066" s="819"/>
      <c r="UBG1066" s="819"/>
      <c r="UBH1066" s="819"/>
      <c r="UBI1066" s="819"/>
      <c r="UBJ1066" s="819"/>
      <c r="UBK1066" s="819"/>
      <c r="UBL1066" s="819"/>
      <c r="UBM1066" s="819"/>
      <c r="UBN1066" s="819"/>
      <c r="UBO1066" s="819"/>
      <c r="UBP1066" s="819"/>
      <c r="UBQ1066" s="819"/>
      <c r="UBR1066" s="819"/>
      <c r="UBS1066" s="819"/>
      <c r="UBT1066" s="819"/>
      <c r="UBU1066" s="819"/>
      <c r="UBV1066" s="819"/>
      <c r="UBW1066" s="819"/>
      <c r="UBX1066" s="819"/>
      <c r="UBY1066" s="819"/>
      <c r="UBZ1066" s="819"/>
      <c r="UCA1066" s="819"/>
      <c r="UCB1066" s="819"/>
      <c r="UCC1066" s="819"/>
      <c r="UCD1066" s="819"/>
      <c r="UCE1066" s="819"/>
      <c r="UCF1066" s="819"/>
      <c r="UCG1066" s="819"/>
      <c r="UCH1066" s="819"/>
      <c r="UCI1066" s="819"/>
      <c r="UCJ1066" s="819"/>
      <c r="UCK1066" s="819"/>
      <c r="UCL1066" s="819"/>
      <c r="UCM1066" s="819"/>
      <c r="UCN1066" s="819"/>
      <c r="UCO1066" s="819"/>
      <c r="UCP1066" s="819"/>
      <c r="UCQ1066" s="819"/>
      <c r="UCR1066" s="819"/>
      <c r="UCS1066" s="819"/>
      <c r="UCT1066" s="819"/>
      <c r="UCU1066" s="819"/>
      <c r="UCV1066" s="819"/>
      <c r="UCW1066" s="819"/>
      <c r="UCX1066" s="819"/>
      <c r="UCY1066" s="819"/>
      <c r="UCZ1066" s="819"/>
      <c r="UDA1066" s="819"/>
      <c r="UDB1066" s="819"/>
      <c r="UDC1066" s="819"/>
      <c r="UDD1066" s="819"/>
      <c r="UDE1066" s="819"/>
      <c r="UDF1066" s="819"/>
      <c r="UDG1066" s="819"/>
      <c r="UDH1066" s="819"/>
      <c r="UDI1066" s="819"/>
      <c r="UDJ1066" s="819"/>
      <c r="UDK1066" s="819"/>
      <c r="UDL1066" s="819"/>
      <c r="UDM1066" s="819"/>
      <c r="UDN1066" s="819"/>
      <c r="UDO1066" s="819"/>
      <c r="UDP1066" s="819"/>
      <c r="UDQ1066" s="819"/>
      <c r="UDR1066" s="819"/>
      <c r="UDS1066" s="819"/>
      <c r="UDT1066" s="819"/>
      <c r="UDU1066" s="819"/>
      <c r="UDV1066" s="819"/>
      <c r="UDW1066" s="819"/>
      <c r="UDX1066" s="819"/>
      <c r="UDY1066" s="819"/>
      <c r="UDZ1066" s="819"/>
      <c r="UEA1066" s="819"/>
      <c r="UEB1066" s="819"/>
      <c r="UEC1066" s="819"/>
      <c r="UED1066" s="819"/>
      <c r="UEE1066" s="819"/>
      <c r="UEF1066" s="819"/>
      <c r="UEG1066" s="819"/>
      <c r="UEH1066" s="819"/>
      <c r="UEI1066" s="819"/>
      <c r="UEJ1066" s="819"/>
      <c r="UEK1066" s="819"/>
      <c r="UEL1066" s="819"/>
      <c r="UEM1066" s="819"/>
      <c r="UEN1066" s="819"/>
      <c r="UEO1066" s="819"/>
      <c r="UEP1066" s="819"/>
      <c r="UEQ1066" s="819"/>
      <c r="UER1066" s="819"/>
      <c r="UES1066" s="819"/>
      <c r="UET1066" s="819"/>
      <c r="UEU1066" s="819"/>
      <c r="UEV1066" s="819"/>
      <c r="UEW1066" s="819"/>
      <c r="UEX1066" s="819"/>
      <c r="UEY1066" s="819"/>
      <c r="UEZ1066" s="819"/>
      <c r="UFA1066" s="819"/>
      <c r="UFB1066" s="819"/>
      <c r="UFC1066" s="819"/>
      <c r="UFD1066" s="819"/>
      <c r="UFE1066" s="819"/>
      <c r="UFF1066" s="819"/>
      <c r="UFG1066" s="819"/>
      <c r="UFH1066" s="819"/>
      <c r="UFI1066" s="819"/>
      <c r="UFJ1066" s="819"/>
      <c r="UFK1066" s="819"/>
      <c r="UFL1066" s="819"/>
      <c r="UFM1066" s="819"/>
      <c r="UFN1066" s="819"/>
      <c r="UFO1066" s="819"/>
      <c r="UFP1066" s="819"/>
      <c r="UFQ1066" s="819"/>
      <c r="UFR1066" s="819"/>
      <c r="UFS1066" s="819"/>
      <c r="UFT1066" s="819"/>
      <c r="UFU1066" s="819"/>
      <c r="UFV1066" s="819"/>
      <c r="UFW1066" s="819"/>
      <c r="UFX1066" s="819"/>
      <c r="UFY1066" s="819"/>
      <c r="UFZ1066" s="819"/>
      <c r="UGA1066" s="819"/>
      <c r="UGB1066" s="819"/>
      <c r="UGC1066" s="819"/>
      <c r="UGD1066" s="819"/>
      <c r="UGE1066" s="819"/>
      <c r="UGF1066" s="819"/>
      <c r="UGG1066" s="819"/>
      <c r="UGH1066" s="819"/>
      <c r="UGI1066" s="819"/>
      <c r="UGJ1066" s="819"/>
      <c r="UGK1066" s="819"/>
      <c r="UGL1066" s="819"/>
      <c r="UGM1066" s="819"/>
      <c r="UGN1066" s="819"/>
      <c r="UGO1066" s="819"/>
      <c r="UGP1066" s="819"/>
      <c r="UGQ1066" s="819"/>
      <c r="UGR1066" s="819"/>
      <c r="UGS1066" s="819"/>
      <c r="UGT1066" s="819"/>
      <c r="UGU1066" s="819"/>
      <c r="UGV1066" s="819"/>
      <c r="UGW1066" s="819"/>
      <c r="UGX1066" s="819"/>
      <c r="UGY1066" s="819"/>
      <c r="UGZ1066" s="819"/>
      <c r="UHA1066" s="819"/>
      <c r="UHB1066" s="819"/>
      <c r="UHC1066" s="819"/>
      <c r="UHD1066" s="819"/>
      <c r="UHE1066" s="819"/>
      <c r="UHF1066" s="819"/>
      <c r="UHG1066" s="819"/>
      <c r="UHH1066" s="819"/>
      <c r="UHI1066" s="819"/>
      <c r="UHJ1066" s="819"/>
      <c r="UHK1066" s="819"/>
      <c r="UHL1066" s="819"/>
      <c r="UHM1066" s="819"/>
      <c r="UHN1066" s="819"/>
      <c r="UHO1066" s="819"/>
      <c r="UHP1066" s="819"/>
      <c r="UHQ1066" s="819"/>
      <c r="UHR1066" s="819"/>
      <c r="UHS1066" s="819"/>
      <c r="UHT1066" s="819"/>
      <c r="UHU1066" s="819"/>
      <c r="UHV1066" s="819"/>
      <c r="UHW1066" s="819"/>
      <c r="UHX1066" s="819"/>
      <c r="UHY1066" s="819"/>
      <c r="UHZ1066" s="819"/>
      <c r="UIA1066" s="819"/>
      <c r="UIB1066" s="819"/>
      <c r="UIC1066" s="819"/>
      <c r="UID1066" s="819"/>
      <c r="UIE1066" s="819"/>
      <c r="UIF1066" s="819"/>
      <c r="UIG1066" s="819"/>
      <c r="UIH1066" s="819"/>
      <c r="UII1066" s="819"/>
      <c r="UIJ1066" s="819"/>
      <c r="UIK1066" s="819"/>
      <c r="UIL1066" s="819"/>
      <c r="UIM1066" s="819"/>
      <c r="UIN1066" s="819"/>
      <c r="UIO1066" s="819"/>
      <c r="UIP1066" s="819"/>
      <c r="UIQ1066" s="819"/>
      <c r="UIR1066" s="819"/>
      <c r="UIS1066" s="819"/>
      <c r="UIT1066" s="819"/>
      <c r="UIU1066" s="819"/>
      <c r="UIV1066" s="819"/>
      <c r="UIW1066" s="819"/>
      <c r="UIX1066" s="819"/>
      <c r="UIY1066" s="819"/>
      <c r="UIZ1066" s="819"/>
      <c r="UJA1066" s="819"/>
      <c r="UJB1066" s="819"/>
      <c r="UJC1066" s="819"/>
      <c r="UJD1066" s="819"/>
      <c r="UJE1066" s="819"/>
      <c r="UJF1066" s="819"/>
      <c r="UJG1066" s="819"/>
      <c r="UJH1066" s="819"/>
      <c r="UJI1066" s="819"/>
      <c r="UJJ1066" s="819"/>
      <c r="UJK1066" s="819"/>
      <c r="UJL1066" s="819"/>
      <c r="UJM1066" s="819"/>
      <c r="UJN1066" s="819"/>
      <c r="UJO1066" s="819"/>
      <c r="UJP1066" s="819"/>
      <c r="UJQ1066" s="819"/>
      <c r="UJR1066" s="819"/>
      <c r="UJS1066" s="819"/>
      <c r="UJT1066" s="819"/>
      <c r="UJU1066" s="819"/>
      <c r="UJV1066" s="819"/>
      <c r="UJW1066" s="819"/>
      <c r="UJX1066" s="819"/>
      <c r="UJY1066" s="819"/>
      <c r="UJZ1066" s="819"/>
      <c r="UKA1066" s="819"/>
      <c r="UKB1066" s="819"/>
      <c r="UKC1066" s="819"/>
      <c r="UKD1066" s="819"/>
      <c r="UKE1066" s="819"/>
      <c r="UKF1066" s="819"/>
      <c r="UKG1066" s="819"/>
      <c r="UKH1066" s="819"/>
      <c r="UKI1066" s="819"/>
      <c r="UKJ1066" s="819"/>
      <c r="UKK1066" s="819"/>
      <c r="UKL1066" s="819"/>
      <c r="UKM1066" s="819"/>
      <c r="UKN1066" s="819"/>
      <c r="UKO1066" s="819"/>
      <c r="UKP1066" s="819"/>
      <c r="UKQ1066" s="819"/>
      <c r="UKR1066" s="819"/>
      <c r="UKS1066" s="819"/>
      <c r="UKT1066" s="819"/>
      <c r="UKU1066" s="819"/>
      <c r="UKV1066" s="819"/>
      <c r="UKW1066" s="819"/>
      <c r="UKX1066" s="819"/>
      <c r="UKY1066" s="819"/>
      <c r="UKZ1066" s="819"/>
      <c r="ULA1066" s="819"/>
      <c r="ULB1066" s="819"/>
      <c r="ULC1066" s="819"/>
      <c r="ULD1066" s="819"/>
      <c r="ULE1066" s="819"/>
      <c r="ULF1066" s="819"/>
      <c r="ULG1066" s="819"/>
      <c r="ULH1066" s="819"/>
      <c r="ULI1066" s="819"/>
      <c r="ULJ1066" s="819"/>
      <c r="ULK1066" s="819"/>
      <c r="ULL1066" s="819"/>
      <c r="ULM1066" s="819"/>
      <c r="ULN1066" s="819"/>
      <c r="ULO1066" s="819"/>
      <c r="ULP1066" s="819"/>
      <c r="ULQ1066" s="819"/>
      <c r="ULR1066" s="819"/>
      <c r="ULS1066" s="819"/>
      <c r="ULT1066" s="819"/>
      <c r="ULU1066" s="819"/>
      <c r="ULV1066" s="819"/>
      <c r="ULW1066" s="819"/>
      <c r="ULX1066" s="819"/>
      <c r="ULY1066" s="819"/>
      <c r="ULZ1066" s="819"/>
      <c r="UMA1066" s="819"/>
      <c r="UMB1066" s="819"/>
      <c r="UMC1066" s="819"/>
      <c r="UMD1066" s="819"/>
      <c r="UME1066" s="819"/>
      <c r="UMF1066" s="819"/>
      <c r="UMG1066" s="819"/>
      <c r="UMH1066" s="819"/>
      <c r="UMI1066" s="819"/>
      <c r="UMJ1066" s="819"/>
      <c r="UMK1066" s="819"/>
      <c r="UML1066" s="819"/>
      <c r="UMM1066" s="819"/>
      <c r="UMN1066" s="819"/>
      <c r="UMO1066" s="819"/>
      <c r="UMP1066" s="819"/>
      <c r="UMQ1066" s="819"/>
      <c r="UMR1066" s="819"/>
      <c r="UMS1066" s="819"/>
      <c r="UMT1066" s="819"/>
      <c r="UMU1066" s="819"/>
      <c r="UMV1066" s="819"/>
      <c r="UMW1066" s="819"/>
      <c r="UMX1066" s="819"/>
      <c r="UMY1066" s="819"/>
      <c r="UMZ1066" s="819"/>
      <c r="UNA1066" s="819"/>
      <c r="UNB1066" s="819"/>
      <c r="UNC1066" s="819"/>
      <c r="UND1066" s="819"/>
      <c r="UNE1066" s="819"/>
      <c r="UNF1066" s="819"/>
      <c r="UNG1066" s="819"/>
      <c r="UNH1066" s="819"/>
      <c r="UNI1066" s="819"/>
      <c r="UNJ1066" s="819"/>
      <c r="UNK1066" s="819"/>
      <c r="UNL1066" s="819"/>
      <c r="UNM1066" s="819"/>
      <c r="UNN1066" s="819"/>
      <c r="UNO1066" s="819"/>
      <c r="UNP1066" s="819"/>
      <c r="UNQ1066" s="819"/>
      <c r="UNR1066" s="819"/>
      <c r="UNS1066" s="819"/>
      <c r="UNT1066" s="819"/>
      <c r="UNU1066" s="819"/>
      <c r="UNV1066" s="819"/>
      <c r="UNW1066" s="819"/>
      <c r="UNX1066" s="819"/>
      <c r="UNY1066" s="819"/>
      <c r="UNZ1066" s="819"/>
      <c r="UOA1066" s="819"/>
      <c r="UOB1066" s="819"/>
      <c r="UOC1066" s="819"/>
      <c r="UOD1066" s="819"/>
      <c r="UOE1066" s="819"/>
      <c r="UOF1066" s="819"/>
      <c r="UOG1066" s="819"/>
      <c r="UOH1066" s="819"/>
      <c r="UOI1066" s="819"/>
      <c r="UOJ1066" s="819"/>
      <c r="UOK1066" s="819"/>
      <c r="UOL1066" s="819"/>
      <c r="UOM1066" s="819"/>
      <c r="UON1066" s="819"/>
      <c r="UOO1066" s="819"/>
      <c r="UOP1066" s="819"/>
      <c r="UOQ1066" s="819"/>
      <c r="UOR1066" s="819"/>
      <c r="UOS1066" s="819"/>
      <c r="UOT1066" s="819"/>
      <c r="UOU1066" s="819"/>
      <c r="UOV1066" s="819"/>
      <c r="UOW1066" s="819"/>
      <c r="UOX1066" s="819"/>
      <c r="UOY1066" s="819"/>
      <c r="UOZ1066" s="819"/>
      <c r="UPA1066" s="819"/>
      <c r="UPB1066" s="819"/>
      <c r="UPC1066" s="819"/>
      <c r="UPD1066" s="819"/>
      <c r="UPE1066" s="819"/>
      <c r="UPF1066" s="819"/>
      <c r="UPG1066" s="819"/>
      <c r="UPH1066" s="819"/>
      <c r="UPI1066" s="819"/>
      <c r="UPJ1066" s="819"/>
      <c r="UPK1066" s="819"/>
      <c r="UPL1066" s="819"/>
      <c r="UPM1066" s="819"/>
      <c r="UPN1066" s="819"/>
      <c r="UPO1066" s="819"/>
      <c r="UPP1066" s="819"/>
      <c r="UPQ1066" s="819"/>
      <c r="UPR1066" s="819"/>
      <c r="UPS1066" s="819"/>
      <c r="UPT1066" s="819"/>
      <c r="UPU1066" s="819"/>
      <c r="UPV1066" s="819"/>
      <c r="UPW1066" s="819"/>
      <c r="UPX1066" s="819"/>
      <c r="UPY1066" s="819"/>
      <c r="UPZ1066" s="819"/>
      <c r="UQA1066" s="819"/>
      <c r="UQB1066" s="819"/>
      <c r="UQC1066" s="819"/>
      <c r="UQD1066" s="819"/>
      <c r="UQE1066" s="819"/>
      <c r="UQF1066" s="819"/>
      <c r="UQG1066" s="819"/>
      <c r="UQH1066" s="819"/>
      <c r="UQI1066" s="819"/>
      <c r="UQJ1066" s="819"/>
      <c r="UQK1066" s="819"/>
      <c r="UQL1066" s="819"/>
      <c r="UQM1066" s="819"/>
      <c r="UQN1066" s="819"/>
      <c r="UQO1066" s="819"/>
      <c r="UQP1066" s="819"/>
      <c r="UQQ1066" s="819"/>
      <c r="UQR1066" s="819"/>
      <c r="UQS1066" s="819"/>
      <c r="UQT1066" s="819"/>
      <c r="UQU1066" s="819"/>
      <c r="UQV1066" s="819"/>
      <c r="UQW1066" s="819"/>
      <c r="UQX1066" s="819"/>
      <c r="UQY1066" s="819"/>
      <c r="UQZ1066" s="819"/>
      <c r="URA1066" s="819"/>
      <c r="URB1066" s="819"/>
      <c r="URC1066" s="819"/>
      <c r="URD1066" s="819"/>
      <c r="URE1066" s="819"/>
      <c r="URF1066" s="819"/>
      <c r="URG1066" s="819"/>
      <c r="URH1066" s="819"/>
      <c r="URI1066" s="819"/>
      <c r="URJ1066" s="819"/>
      <c r="URK1066" s="819"/>
      <c r="URL1066" s="819"/>
      <c r="URM1066" s="819"/>
      <c r="URN1066" s="819"/>
      <c r="URO1066" s="819"/>
      <c r="URP1066" s="819"/>
      <c r="URQ1066" s="819"/>
      <c r="URR1066" s="819"/>
      <c r="URS1066" s="819"/>
      <c r="URT1066" s="819"/>
      <c r="URU1066" s="819"/>
      <c r="URV1066" s="819"/>
      <c r="URW1066" s="819"/>
      <c r="URX1066" s="819"/>
      <c r="URY1066" s="819"/>
      <c r="URZ1066" s="819"/>
      <c r="USA1066" s="819"/>
      <c r="USB1066" s="819"/>
      <c r="USC1066" s="819"/>
      <c r="USD1066" s="819"/>
      <c r="USE1066" s="819"/>
      <c r="USF1066" s="819"/>
      <c r="USG1066" s="819"/>
      <c r="USH1066" s="819"/>
      <c r="USI1066" s="819"/>
      <c r="USJ1066" s="819"/>
      <c r="USK1066" s="819"/>
      <c r="USL1066" s="819"/>
      <c r="USM1066" s="819"/>
      <c r="USN1066" s="819"/>
      <c r="USO1066" s="819"/>
      <c r="USP1066" s="819"/>
      <c r="USQ1066" s="819"/>
      <c r="USR1066" s="819"/>
      <c r="USS1066" s="819"/>
      <c r="UST1066" s="819"/>
      <c r="USU1066" s="819"/>
      <c r="USV1066" s="819"/>
      <c r="USW1066" s="819"/>
      <c r="USX1066" s="819"/>
      <c r="USY1066" s="819"/>
      <c r="USZ1066" s="819"/>
      <c r="UTA1066" s="819"/>
      <c r="UTB1066" s="819"/>
      <c r="UTC1066" s="819"/>
      <c r="UTD1066" s="819"/>
      <c r="UTE1066" s="819"/>
      <c r="UTF1066" s="819"/>
      <c r="UTG1066" s="819"/>
      <c r="UTH1066" s="819"/>
      <c r="UTI1066" s="819"/>
      <c r="UTJ1066" s="819"/>
      <c r="UTK1066" s="819"/>
      <c r="UTL1066" s="819"/>
      <c r="UTM1066" s="819"/>
      <c r="UTN1066" s="819"/>
      <c r="UTO1066" s="819"/>
      <c r="UTP1066" s="819"/>
      <c r="UTQ1066" s="819"/>
      <c r="UTR1066" s="819"/>
      <c r="UTS1066" s="819"/>
      <c r="UTT1066" s="819"/>
      <c r="UTU1066" s="819"/>
      <c r="UTV1066" s="819"/>
      <c r="UTW1066" s="819"/>
      <c r="UTX1066" s="819"/>
      <c r="UTY1066" s="819"/>
      <c r="UTZ1066" s="819"/>
      <c r="UUA1066" s="819"/>
      <c r="UUB1066" s="819"/>
      <c r="UUC1066" s="819"/>
      <c r="UUD1066" s="819"/>
      <c r="UUE1066" s="819"/>
      <c r="UUF1066" s="819"/>
      <c r="UUG1066" s="819"/>
      <c r="UUH1066" s="819"/>
      <c r="UUI1066" s="819"/>
      <c r="UUJ1066" s="819"/>
      <c r="UUK1066" s="819"/>
      <c r="UUL1066" s="819"/>
      <c r="UUM1066" s="819"/>
      <c r="UUN1066" s="819"/>
      <c r="UUO1066" s="819"/>
      <c r="UUP1066" s="819"/>
      <c r="UUQ1066" s="819"/>
      <c r="UUR1066" s="819"/>
      <c r="UUS1066" s="819"/>
      <c r="UUT1066" s="819"/>
      <c r="UUU1066" s="819"/>
      <c r="UUV1066" s="819"/>
      <c r="UUW1066" s="819"/>
      <c r="UUX1066" s="819"/>
      <c r="UUY1066" s="819"/>
      <c r="UUZ1066" s="819"/>
      <c r="UVA1066" s="819"/>
      <c r="UVB1066" s="819"/>
      <c r="UVC1066" s="819"/>
      <c r="UVD1066" s="819"/>
      <c r="UVE1066" s="819"/>
      <c r="UVF1066" s="819"/>
      <c r="UVG1066" s="819"/>
      <c r="UVH1066" s="819"/>
      <c r="UVI1066" s="819"/>
      <c r="UVJ1066" s="819"/>
      <c r="UVK1066" s="819"/>
      <c r="UVL1066" s="819"/>
      <c r="UVM1066" s="819"/>
      <c r="UVN1066" s="819"/>
      <c r="UVO1066" s="819"/>
      <c r="UVP1066" s="819"/>
      <c r="UVQ1066" s="819"/>
      <c r="UVR1066" s="819"/>
      <c r="UVS1066" s="819"/>
      <c r="UVT1066" s="819"/>
      <c r="UVU1066" s="819"/>
      <c r="UVV1066" s="819"/>
      <c r="UVW1066" s="819"/>
      <c r="UVX1066" s="819"/>
      <c r="UVY1066" s="819"/>
      <c r="UVZ1066" s="819"/>
      <c r="UWA1066" s="819"/>
      <c r="UWB1066" s="819"/>
      <c r="UWC1066" s="819"/>
      <c r="UWD1066" s="819"/>
      <c r="UWE1066" s="819"/>
      <c r="UWF1066" s="819"/>
      <c r="UWG1066" s="819"/>
      <c r="UWH1066" s="819"/>
      <c r="UWI1066" s="819"/>
      <c r="UWJ1066" s="819"/>
      <c r="UWK1066" s="819"/>
      <c r="UWL1066" s="819"/>
      <c r="UWM1066" s="819"/>
      <c r="UWN1066" s="819"/>
      <c r="UWO1066" s="819"/>
      <c r="UWP1066" s="819"/>
      <c r="UWQ1066" s="819"/>
      <c r="UWR1066" s="819"/>
      <c r="UWS1066" s="819"/>
      <c r="UWT1066" s="819"/>
      <c r="UWU1066" s="819"/>
      <c r="UWV1066" s="819"/>
      <c r="UWW1066" s="819"/>
      <c r="UWX1066" s="819"/>
      <c r="UWY1066" s="819"/>
      <c r="UWZ1066" s="819"/>
      <c r="UXA1066" s="819"/>
      <c r="UXB1066" s="819"/>
      <c r="UXC1066" s="819"/>
      <c r="UXD1066" s="819"/>
      <c r="UXE1066" s="819"/>
      <c r="UXF1066" s="819"/>
      <c r="UXG1066" s="819"/>
      <c r="UXH1066" s="819"/>
      <c r="UXI1066" s="819"/>
      <c r="UXJ1066" s="819"/>
      <c r="UXK1066" s="819"/>
      <c r="UXL1066" s="819"/>
      <c r="UXM1066" s="819"/>
      <c r="UXN1066" s="819"/>
      <c r="UXO1066" s="819"/>
      <c r="UXP1066" s="819"/>
      <c r="UXQ1066" s="819"/>
      <c r="UXR1066" s="819"/>
      <c r="UXS1066" s="819"/>
      <c r="UXT1066" s="819"/>
      <c r="UXU1066" s="819"/>
      <c r="UXV1066" s="819"/>
      <c r="UXW1066" s="819"/>
      <c r="UXX1066" s="819"/>
      <c r="UXY1066" s="819"/>
      <c r="UXZ1066" s="819"/>
      <c r="UYA1066" s="819"/>
      <c r="UYB1066" s="819"/>
      <c r="UYC1066" s="819"/>
      <c r="UYD1066" s="819"/>
      <c r="UYE1066" s="819"/>
      <c r="UYF1066" s="819"/>
      <c r="UYG1066" s="819"/>
      <c r="UYH1066" s="819"/>
      <c r="UYI1066" s="819"/>
      <c r="UYJ1066" s="819"/>
      <c r="UYK1066" s="819"/>
      <c r="UYL1066" s="819"/>
      <c r="UYM1066" s="819"/>
      <c r="UYN1066" s="819"/>
      <c r="UYO1066" s="819"/>
      <c r="UYP1066" s="819"/>
      <c r="UYQ1066" s="819"/>
      <c r="UYR1066" s="819"/>
      <c r="UYS1066" s="819"/>
      <c r="UYT1066" s="819"/>
      <c r="UYU1066" s="819"/>
      <c r="UYV1066" s="819"/>
      <c r="UYW1066" s="819"/>
      <c r="UYX1066" s="819"/>
      <c r="UYY1066" s="819"/>
      <c r="UYZ1066" s="819"/>
      <c r="UZA1066" s="819"/>
      <c r="UZB1066" s="819"/>
      <c r="UZC1066" s="819"/>
      <c r="UZD1066" s="819"/>
      <c r="UZE1066" s="819"/>
      <c r="UZF1066" s="819"/>
      <c r="UZG1066" s="819"/>
      <c r="UZH1066" s="819"/>
      <c r="UZI1066" s="819"/>
      <c r="UZJ1066" s="819"/>
      <c r="UZK1066" s="819"/>
      <c r="UZL1066" s="819"/>
      <c r="UZM1066" s="819"/>
      <c r="UZN1066" s="819"/>
      <c r="UZO1066" s="819"/>
      <c r="UZP1066" s="819"/>
      <c r="UZQ1066" s="819"/>
      <c r="UZR1066" s="819"/>
      <c r="UZS1066" s="819"/>
      <c r="UZT1066" s="819"/>
      <c r="UZU1066" s="819"/>
      <c r="UZV1066" s="819"/>
      <c r="UZW1066" s="819"/>
      <c r="UZX1066" s="819"/>
      <c r="UZY1066" s="819"/>
      <c r="UZZ1066" s="819"/>
      <c r="VAA1066" s="819"/>
      <c r="VAB1066" s="819"/>
      <c r="VAC1066" s="819"/>
      <c r="VAD1066" s="819"/>
      <c r="VAE1066" s="819"/>
      <c r="VAF1066" s="819"/>
      <c r="VAG1066" s="819"/>
      <c r="VAH1066" s="819"/>
      <c r="VAI1066" s="819"/>
      <c r="VAJ1066" s="819"/>
      <c r="VAK1066" s="819"/>
      <c r="VAL1066" s="819"/>
      <c r="VAM1066" s="819"/>
      <c r="VAN1066" s="819"/>
      <c r="VAO1066" s="819"/>
      <c r="VAP1066" s="819"/>
      <c r="VAQ1066" s="819"/>
      <c r="VAR1066" s="819"/>
      <c r="VAS1066" s="819"/>
      <c r="VAT1066" s="819"/>
      <c r="VAU1066" s="819"/>
      <c r="VAV1066" s="819"/>
      <c r="VAW1066" s="819"/>
      <c r="VAX1066" s="819"/>
      <c r="VAY1066" s="819"/>
      <c r="VAZ1066" s="819"/>
      <c r="VBA1066" s="819"/>
      <c r="VBB1066" s="819"/>
      <c r="VBC1066" s="819"/>
      <c r="VBD1066" s="819"/>
      <c r="VBE1066" s="819"/>
      <c r="VBF1066" s="819"/>
      <c r="VBG1066" s="819"/>
      <c r="VBH1066" s="819"/>
      <c r="VBI1066" s="819"/>
      <c r="VBJ1066" s="819"/>
      <c r="VBK1066" s="819"/>
      <c r="VBL1066" s="819"/>
      <c r="VBM1066" s="819"/>
      <c r="VBN1066" s="819"/>
      <c r="VBO1066" s="819"/>
      <c r="VBP1066" s="819"/>
      <c r="VBQ1066" s="819"/>
      <c r="VBR1066" s="819"/>
      <c r="VBS1066" s="819"/>
      <c r="VBT1066" s="819"/>
      <c r="VBU1066" s="819"/>
      <c r="VBV1066" s="819"/>
      <c r="VBW1066" s="819"/>
      <c r="VBX1066" s="819"/>
      <c r="VBY1066" s="819"/>
      <c r="VBZ1066" s="819"/>
      <c r="VCA1066" s="819"/>
      <c r="VCB1066" s="819"/>
      <c r="VCC1066" s="819"/>
      <c r="VCD1066" s="819"/>
      <c r="VCE1066" s="819"/>
      <c r="VCF1066" s="819"/>
      <c r="VCG1066" s="819"/>
      <c r="VCH1066" s="819"/>
      <c r="VCI1066" s="819"/>
      <c r="VCJ1066" s="819"/>
      <c r="VCK1066" s="819"/>
      <c r="VCL1066" s="819"/>
      <c r="VCM1066" s="819"/>
      <c r="VCN1066" s="819"/>
      <c r="VCO1066" s="819"/>
      <c r="VCP1066" s="819"/>
      <c r="VCQ1066" s="819"/>
      <c r="VCR1066" s="819"/>
      <c r="VCS1066" s="819"/>
      <c r="VCT1066" s="819"/>
      <c r="VCU1066" s="819"/>
      <c r="VCV1066" s="819"/>
      <c r="VCW1066" s="819"/>
      <c r="VCX1066" s="819"/>
      <c r="VCY1066" s="819"/>
      <c r="VCZ1066" s="819"/>
      <c r="VDA1066" s="819"/>
      <c r="VDB1066" s="819"/>
      <c r="VDC1066" s="819"/>
      <c r="VDD1066" s="819"/>
      <c r="VDE1066" s="819"/>
      <c r="VDF1066" s="819"/>
      <c r="VDG1066" s="819"/>
      <c r="VDH1066" s="819"/>
      <c r="VDI1066" s="819"/>
      <c r="VDJ1066" s="819"/>
      <c r="VDK1066" s="819"/>
      <c r="VDL1066" s="819"/>
      <c r="VDM1066" s="819"/>
      <c r="VDN1066" s="819"/>
      <c r="VDO1066" s="819"/>
      <c r="VDP1066" s="819"/>
      <c r="VDQ1066" s="819"/>
      <c r="VDR1066" s="819"/>
      <c r="VDS1066" s="819"/>
      <c r="VDT1066" s="819"/>
      <c r="VDU1066" s="819"/>
      <c r="VDV1066" s="819"/>
      <c r="VDW1066" s="819"/>
      <c r="VDX1066" s="819"/>
      <c r="VDY1066" s="819"/>
      <c r="VDZ1066" s="819"/>
      <c r="VEA1066" s="819"/>
      <c r="VEB1066" s="819"/>
      <c r="VEC1066" s="819"/>
      <c r="VED1066" s="819"/>
      <c r="VEE1066" s="819"/>
      <c r="VEF1066" s="819"/>
      <c r="VEG1066" s="819"/>
      <c r="VEH1066" s="819"/>
      <c r="VEI1066" s="819"/>
      <c r="VEJ1066" s="819"/>
      <c r="VEK1066" s="819"/>
      <c r="VEL1066" s="819"/>
      <c r="VEM1066" s="819"/>
      <c r="VEN1066" s="819"/>
      <c r="VEO1066" s="819"/>
      <c r="VEP1066" s="819"/>
      <c r="VEQ1066" s="819"/>
      <c r="VER1066" s="819"/>
      <c r="VES1066" s="819"/>
      <c r="VET1066" s="819"/>
      <c r="VEU1066" s="819"/>
      <c r="VEV1066" s="819"/>
      <c r="VEW1066" s="819"/>
      <c r="VEX1066" s="819"/>
      <c r="VEY1066" s="819"/>
      <c r="VEZ1066" s="819"/>
      <c r="VFA1066" s="819"/>
      <c r="VFB1066" s="819"/>
      <c r="VFC1066" s="819"/>
      <c r="VFD1066" s="819"/>
      <c r="VFE1066" s="819"/>
      <c r="VFF1066" s="819"/>
      <c r="VFG1066" s="819"/>
      <c r="VFH1066" s="819"/>
      <c r="VFI1066" s="819"/>
      <c r="VFJ1066" s="819"/>
      <c r="VFK1066" s="819"/>
      <c r="VFL1066" s="819"/>
      <c r="VFM1066" s="819"/>
      <c r="VFN1066" s="819"/>
      <c r="VFO1066" s="819"/>
      <c r="VFP1066" s="819"/>
      <c r="VFQ1066" s="819"/>
      <c r="VFR1066" s="819"/>
      <c r="VFS1066" s="819"/>
      <c r="VFT1066" s="819"/>
      <c r="VFU1066" s="819"/>
      <c r="VFV1066" s="819"/>
      <c r="VFW1066" s="819"/>
      <c r="VFX1066" s="819"/>
      <c r="VFY1066" s="819"/>
      <c r="VFZ1066" s="819"/>
      <c r="VGA1066" s="819"/>
      <c r="VGB1066" s="819"/>
      <c r="VGC1066" s="819"/>
      <c r="VGD1066" s="819"/>
      <c r="VGE1066" s="819"/>
      <c r="VGF1066" s="819"/>
      <c r="VGG1066" s="819"/>
      <c r="VGH1066" s="819"/>
      <c r="VGI1066" s="819"/>
      <c r="VGJ1066" s="819"/>
      <c r="VGK1066" s="819"/>
      <c r="VGL1066" s="819"/>
      <c r="VGM1066" s="819"/>
      <c r="VGN1066" s="819"/>
      <c r="VGO1066" s="819"/>
      <c r="VGP1066" s="819"/>
      <c r="VGQ1066" s="819"/>
      <c r="VGR1066" s="819"/>
      <c r="VGS1066" s="819"/>
      <c r="VGT1066" s="819"/>
      <c r="VGU1066" s="819"/>
      <c r="VGV1066" s="819"/>
      <c r="VGW1066" s="819"/>
      <c r="VGX1066" s="819"/>
      <c r="VGY1066" s="819"/>
      <c r="VGZ1066" s="819"/>
      <c r="VHA1066" s="819"/>
      <c r="VHB1066" s="819"/>
      <c r="VHC1066" s="819"/>
      <c r="VHD1066" s="819"/>
      <c r="VHE1066" s="819"/>
      <c r="VHF1066" s="819"/>
      <c r="VHG1066" s="819"/>
      <c r="VHH1066" s="819"/>
      <c r="VHI1066" s="819"/>
      <c r="VHJ1066" s="819"/>
      <c r="VHK1066" s="819"/>
      <c r="VHL1066" s="819"/>
      <c r="VHM1066" s="819"/>
      <c r="VHN1066" s="819"/>
      <c r="VHO1066" s="819"/>
      <c r="VHP1066" s="819"/>
      <c r="VHQ1066" s="819"/>
      <c r="VHR1066" s="819"/>
      <c r="VHS1066" s="819"/>
      <c r="VHT1066" s="819"/>
      <c r="VHU1066" s="819"/>
      <c r="VHV1066" s="819"/>
      <c r="VHW1066" s="819"/>
      <c r="VHX1066" s="819"/>
      <c r="VHY1066" s="819"/>
      <c r="VHZ1066" s="819"/>
      <c r="VIA1066" s="819"/>
      <c r="VIB1066" s="819"/>
      <c r="VIC1066" s="819"/>
      <c r="VID1066" s="819"/>
      <c r="VIE1066" s="819"/>
      <c r="VIF1066" s="819"/>
      <c r="VIG1066" s="819"/>
      <c r="VIH1066" s="819"/>
      <c r="VII1066" s="819"/>
      <c r="VIJ1066" s="819"/>
      <c r="VIK1066" s="819"/>
      <c r="VIL1066" s="819"/>
      <c r="VIM1066" s="819"/>
      <c r="VIN1066" s="819"/>
      <c r="VIO1066" s="819"/>
      <c r="VIP1066" s="819"/>
      <c r="VIQ1066" s="819"/>
      <c r="VIR1066" s="819"/>
      <c r="VIS1066" s="819"/>
      <c r="VIT1066" s="819"/>
      <c r="VIU1066" s="819"/>
      <c r="VIV1066" s="819"/>
      <c r="VIW1066" s="819"/>
      <c r="VIX1066" s="819"/>
      <c r="VIY1066" s="819"/>
      <c r="VIZ1066" s="819"/>
      <c r="VJA1066" s="819"/>
      <c r="VJB1066" s="819"/>
      <c r="VJC1066" s="819"/>
      <c r="VJD1066" s="819"/>
      <c r="VJE1066" s="819"/>
      <c r="VJF1066" s="819"/>
      <c r="VJG1066" s="819"/>
      <c r="VJH1066" s="819"/>
      <c r="VJI1066" s="819"/>
      <c r="VJJ1066" s="819"/>
      <c r="VJK1066" s="819"/>
      <c r="VJL1066" s="819"/>
      <c r="VJM1066" s="819"/>
      <c r="VJN1066" s="819"/>
      <c r="VJO1066" s="819"/>
      <c r="VJP1066" s="819"/>
      <c r="VJQ1066" s="819"/>
      <c r="VJR1066" s="819"/>
      <c r="VJS1066" s="819"/>
      <c r="VJT1066" s="819"/>
      <c r="VJU1066" s="819"/>
      <c r="VJV1066" s="819"/>
      <c r="VJW1066" s="819"/>
      <c r="VJX1066" s="819"/>
      <c r="VJY1066" s="819"/>
      <c r="VJZ1066" s="819"/>
      <c r="VKA1066" s="819"/>
      <c r="VKB1066" s="819"/>
      <c r="VKC1066" s="819"/>
      <c r="VKD1066" s="819"/>
      <c r="VKE1066" s="819"/>
      <c r="VKF1066" s="819"/>
      <c r="VKG1066" s="819"/>
      <c r="VKH1066" s="819"/>
      <c r="VKI1066" s="819"/>
      <c r="VKJ1066" s="819"/>
      <c r="VKK1066" s="819"/>
      <c r="VKL1066" s="819"/>
      <c r="VKM1066" s="819"/>
      <c r="VKN1066" s="819"/>
      <c r="VKO1066" s="819"/>
      <c r="VKP1066" s="819"/>
      <c r="VKQ1066" s="819"/>
      <c r="VKR1066" s="819"/>
      <c r="VKS1066" s="819"/>
      <c r="VKT1066" s="819"/>
      <c r="VKU1066" s="819"/>
      <c r="VKV1066" s="819"/>
      <c r="VKW1066" s="819"/>
      <c r="VKX1066" s="819"/>
      <c r="VKY1066" s="819"/>
      <c r="VKZ1066" s="819"/>
      <c r="VLA1066" s="819"/>
      <c r="VLB1066" s="819"/>
      <c r="VLC1066" s="819"/>
      <c r="VLD1066" s="819"/>
      <c r="VLE1066" s="819"/>
      <c r="VLF1066" s="819"/>
      <c r="VLG1066" s="819"/>
      <c r="VLH1066" s="819"/>
      <c r="VLI1066" s="819"/>
      <c r="VLJ1066" s="819"/>
      <c r="VLK1066" s="819"/>
      <c r="VLL1066" s="819"/>
      <c r="VLM1066" s="819"/>
      <c r="VLN1066" s="819"/>
      <c r="VLO1066" s="819"/>
      <c r="VLP1066" s="819"/>
      <c r="VLQ1066" s="819"/>
      <c r="VLR1066" s="819"/>
      <c r="VLS1066" s="819"/>
      <c r="VLT1066" s="819"/>
      <c r="VLU1066" s="819"/>
      <c r="VLV1066" s="819"/>
      <c r="VLW1066" s="819"/>
      <c r="VLX1066" s="819"/>
      <c r="VLY1066" s="819"/>
      <c r="VLZ1066" s="819"/>
      <c r="VMA1066" s="819"/>
      <c r="VMB1066" s="819"/>
      <c r="VMC1066" s="819"/>
      <c r="VMD1066" s="819"/>
      <c r="VME1066" s="819"/>
      <c r="VMF1066" s="819"/>
      <c r="VMG1066" s="819"/>
      <c r="VMH1066" s="819"/>
      <c r="VMI1066" s="819"/>
      <c r="VMJ1066" s="819"/>
      <c r="VMK1066" s="819"/>
      <c r="VML1066" s="819"/>
      <c r="VMM1066" s="819"/>
      <c r="VMN1066" s="819"/>
      <c r="VMO1066" s="819"/>
      <c r="VMP1066" s="819"/>
      <c r="VMQ1066" s="819"/>
      <c r="VMR1066" s="819"/>
      <c r="VMS1066" s="819"/>
      <c r="VMT1066" s="819"/>
      <c r="VMU1066" s="819"/>
      <c r="VMV1066" s="819"/>
      <c r="VMW1066" s="819"/>
      <c r="VMX1066" s="819"/>
      <c r="VMY1066" s="819"/>
      <c r="VMZ1066" s="819"/>
      <c r="VNA1066" s="819"/>
      <c r="VNB1066" s="819"/>
      <c r="VNC1066" s="819"/>
      <c r="VND1066" s="819"/>
      <c r="VNE1066" s="819"/>
      <c r="VNF1066" s="819"/>
      <c r="VNG1066" s="819"/>
      <c r="VNH1066" s="819"/>
      <c r="VNI1066" s="819"/>
      <c r="VNJ1066" s="819"/>
      <c r="VNK1066" s="819"/>
      <c r="VNL1066" s="819"/>
      <c r="VNM1066" s="819"/>
      <c r="VNN1066" s="819"/>
      <c r="VNO1066" s="819"/>
      <c r="VNP1066" s="819"/>
      <c r="VNQ1066" s="819"/>
      <c r="VNR1066" s="819"/>
      <c r="VNS1066" s="819"/>
      <c r="VNT1066" s="819"/>
      <c r="VNU1066" s="819"/>
      <c r="VNV1066" s="819"/>
      <c r="VNW1066" s="819"/>
      <c r="VNX1066" s="819"/>
      <c r="VNY1066" s="819"/>
      <c r="VNZ1066" s="819"/>
      <c r="VOA1066" s="819"/>
      <c r="VOB1066" s="819"/>
      <c r="VOC1066" s="819"/>
      <c r="VOD1066" s="819"/>
      <c r="VOE1066" s="819"/>
      <c r="VOF1066" s="819"/>
      <c r="VOG1066" s="819"/>
      <c r="VOH1066" s="819"/>
      <c r="VOI1066" s="819"/>
      <c r="VOJ1066" s="819"/>
      <c r="VOK1066" s="819"/>
      <c r="VOL1066" s="819"/>
      <c r="VOM1066" s="819"/>
      <c r="VON1066" s="819"/>
      <c r="VOO1066" s="819"/>
      <c r="VOP1066" s="819"/>
      <c r="VOQ1066" s="819"/>
      <c r="VOR1066" s="819"/>
      <c r="VOS1066" s="819"/>
      <c r="VOT1066" s="819"/>
      <c r="VOU1066" s="819"/>
      <c r="VOV1066" s="819"/>
      <c r="VOW1066" s="819"/>
      <c r="VOX1066" s="819"/>
      <c r="VOY1066" s="819"/>
      <c r="VOZ1066" s="819"/>
      <c r="VPA1066" s="819"/>
      <c r="VPB1066" s="819"/>
      <c r="VPC1066" s="819"/>
      <c r="VPD1066" s="819"/>
      <c r="VPE1066" s="819"/>
      <c r="VPF1066" s="819"/>
      <c r="VPG1066" s="819"/>
      <c r="VPH1066" s="819"/>
      <c r="VPI1066" s="819"/>
      <c r="VPJ1066" s="819"/>
      <c r="VPK1066" s="819"/>
      <c r="VPL1066" s="819"/>
      <c r="VPM1066" s="819"/>
      <c r="VPN1066" s="819"/>
      <c r="VPO1066" s="819"/>
      <c r="VPP1066" s="819"/>
      <c r="VPQ1066" s="819"/>
      <c r="VPR1066" s="819"/>
      <c r="VPS1066" s="819"/>
      <c r="VPT1066" s="819"/>
      <c r="VPU1066" s="819"/>
      <c r="VPV1066" s="819"/>
      <c r="VPW1066" s="819"/>
      <c r="VPX1066" s="819"/>
      <c r="VPY1066" s="819"/>
      <c r="VPZ1066" s="819"/>
      <c r="VQA1066" s="819"/>
      <c r="VQB1066" s="819"/>
      <c r="VQC1066" s="819"/>
      <c r="VQD1066" s="819"/>
      <c r="VQE1066" s="819"/>
      <c r="VQF1066" s="819"/>
      <c r="VQG1066" s="819"/>
      <c r="VQH1066" s="819"/>
      <c r="VQI1066" s="819"/>
      <c r="VQJ1066" s="819"/>
      <c r="VQK1066" s="819"/>
      <c r="VQL1066" s="819"/>
      <c r="VQM1066" s="819"/>
      <c r="VQN1066" s="819"/>
      <c r="VQO1066" s="819"/>
      <c r="VQP1066" s="819"/>
      <c r="VQQ1066" s="819"/>
      <c r="VQR1066" s="819"/>
      <c r="VQS1066" s="819"/>
      <c r="VQT1066" s="819"/>
      <c r="VQU1066" s="819"/>
      <c r="VQV1066" s="819"/>
      <c r="VQW1066" s="819"/>
      <c r="VQX1066" s="819"/>
      <c r="VQY1066" s="819"/>
      <c r="VQZ1066" s="819"/>
      <c r="VRA1066" s="819"/>
      <c r="VRB1066" s="819"/>
      <c r="VRC1066" s="819"/>
      <c r="VRD1066" s="819"/>
      <c r="VRE1066" s="819"/>
      <c r="VRF1066" s="819"/>
      <c r="VRG1066" s="819"/>
      <c r="VRH1066" s="819"/>
      <c r="VRI1066" s="819"/>
      <c r="VRJ1066" s="819"/>
      <c r="VRK1066" s="819"/>
      <c r="VRL1066" s="819"/>
      <c r="VRM1066" s="819"/>
      <c r="VRN1066" s="819"/>
      <c r="VRO1066" s="819"/>
      <c r="VRP1066" s="819"/>
      <c r="VRQ1066" s="819"/>
      <c r="VRR1066" s="819"/>
      <c r="VRS1066" s="819"/>
      <c r="VRT1066" s="819"/>
      <c r="VRU1066" s="819"/>
      <c r="VRV1066" s="819"/>
      <c r="VRW1066" s="819"/>
      <c r="VRX1066" s="819"/>
      <c r="VRY1066" s="819"/>
      <c r="VRZ1066" s="819"/>
      <c r="VSA1066" s="819"/>
      <c r="VSB1066" s="819"/>
      <c r="VSC1066" s="819"/>
      <c r="VSD1066" s="819"/>
      <c r="VSE1066" s="819"/>
      <c r="VSF1066" s="819"/>
      <c r="VSG1066" s="819"/>
      <c r="VSH1066" s="819"/>
      <c r="VSI1066" s="819"/>
      <c r="VSJ1066" s="819"/>
      <c r="VSK1066" s="819"/>
      <c r="VSL1066" s="819"/>
      <c r="VSM1066" s="819"/>
      <c r="VSN1066" s="819"/>
      <c r="VSO1066" s="819"/>
      <c r="VSP1066" s="819"/>
      <c r="VSQ1066" s="819"/>
      <c r="VSR1066" s="819"/>
      <c r="VSS1066" s="819"/>
      <c r="VST1066" s="819"/>
      <c r="VSU1066" s="819"/>
      <c r="VSV1066" s="819"/>
      <c r="VSW1066" s="819"/>
      <c r="VSX1066" s="819"/>
      <c r="VSY1066" s="819"/>
      <c r="VSZ1066" s="819"/>
      <c r="VTA1066" s="819"/>
      <c r="VTB1066" s="819"/>
      <c r="VTC1066" s="819"/>
      <c r="VTD1066" s="819"/>
      <c r="VTE1066" s="819"/>
      <c r="VTF1066" s="819"/>
      <c r="VTG1066" s="819"/>
      <c r="VTH1066" s="819"/>
      <c r="VTI1066" s="819"/>
      <c r="VTJ1066" s="819"/>
      <c r="VTK1066" s="819"/>
      <c r="VTL1066" s="819"/>
      <c r="VTM1066" s="819"/>
      <c r="VTN1066" s="819"/>
      <c r="VTO1066" s="819"/>
      <c r="VTP1066" s="819"/>
      <c r="VTQ1066" s="819"/>
      <c r="VTR1066" s="819"/>
      <c r="VTS1066" s="819"/>
      <c r="VTT1066" s="819"/>
      <c r="VTU1066" s="819"/>
      <c r="VTV1066" s="819"/>
      <c r="VTW1066" s="819"/>
      <c r="VTX1066" s="819"/>
      <c r="VTY1066" s="819"/>
      <c r="VTZ1066" s="819"/>
      <c r="VUA1066" s="819"/>
      <c r="VUB1066" s="819"/>
      <c r="VUC1066" s="819"/>
      <c r="VUD1066" s="819"/>
      <c r="VUE1066" s="819"/>
      <c r="VUF1066" s="819"/>
      <c r="VUG1066" s="819"/>
      <c r="VUH1066" s="819"/>
      <c r="VUI1066" s="819"/>
      <c r="VUJ1066" s="819"/>
      <c r="VUK1066" s="819"/>
      <c r="VUL1066" s="819"/>
      <c r="VUM1066" s="819"/>
      <c r="VUN1066" s="819"/>
      <c r="VUO1066" s="819"/>
      <c r="VUP1066" s="819"/>
      <c r="VUQ1066" s="819"/>
      <c r="VUR1066" s="819"/>
      <c r="VUS1066" s="819"/>
      <c r="VUT1066" s="819"/>
      <c r="VUU1066" s="819"/>
      <c r="VUV1066" s="819"/>
      <c r="VUW1066" s="819"/>
      <c r="VUX1066" s="819"/>
      <c r="VUY1066" s="819"/>
      <c r="VUZ1066" s="819"/>
      <c r="VVA1066" s="819"/>
      <c r="VVB1066" s="819"/>
      <c r="VVC1066" s="819"/>
      <c r="VVD1066" s="819"/>
      <c r="VVE1066" s="819"/>
      <c r="VVF1066" s="819"/>
      <c r="VVG1066" s="819"/>
      <c r="VVH1066" s="819"/>
      <c r="VVI1066" s="819"/>
      <c r="VVJ1066" s="819"/>
      <c r="VVK1066" s="819"/>
      <c r="VVL1066" s="819"/>
      <c r="VVM1066" s="819"/>
      <c r="VVN1066" s="819"/>
      <c r="VVO1066" s="819"/>
      <c r="VVP1066" s="819"/>
      <c r="VVQ1066" s="819"/>
      <c r="VVR1066" s="819"/>
      <c r="VVS1066" s="819"/>
      <c r="VVT1066" s="819"/>
      <c r="VVU1066" s="819"/>
      <c r="VVV1066" s="819"/>
      <c r="VVW1066" s="819"/>
      <c r="VVX1066" s="819"/>
      <c r="VVY1066" s="819"/>
      <c r="VVZ1066" s="819"/>
      <c r="VWA1066" s="819"/>
      <c r="VWB1066" s="819"/>
      <c r="VWC1066" s="819"/>
      <c r="VWD1066" s="819"/>
      <c r="VWE1066" s="819"/>
      <c r="VWF1066" s="819"/>
      <c r="VWG1066" s="819"/>
      <c r="VWH1066" s="819"/>
      <c r="VWI1066" s="819"/>
      <c r="VWJ1066" s="819"/>
      <c r="VWK1066" s="819"/>
      <c r="VWL1066" s="819"/>
      <c r="VWM1066" s="819"/>
      <c r="VWN1066" s="819"/>
      <c r="VWO1066" s="819"/>
      <c r="VWP1066" s="819"/>
      <c r="VWQ1066" s="819"/>
      <c r="VWR1066" s="819"/>
      <c r="VWS1066" s="819"/>
      <c r="VWT1066" s="819"/>
      <c r="VWU1066" s="819"/>
      <c r="VWV1066" s="819"/>
      <c r="VWW1066" s="819"/>
      <c r="VWX1066" s="819"/>
      <c r="VWY1066" s="819"/>
      <c r="VWZ1066" s="819"/>
      <c r="VXA1066" s="819"/>
      <c r="VXB1066" s="819"/>
      <c r="VXC1066" s="819"/>
      <c r="VXD1066" s="819"/>
      <c r="VXE1066" s="819"/>
      <c r="VXF1066" s="819"/>
      <c r="VXG1066" s="819"/>
      <c r="VXH1066" s="819"/>
      <c r="VXI1066" s="819"/>
      <c r="VXJ1066" s="819"/>
      <c r="VXK1066" s="819"/>
      <c r="VXL1066" s="819"/>
      <c r="VXM1066" s="819"/>
      <c r="VXN1066" s="819"/>
      <c r="VXO1066" s="819"/>
      <c r="VXP1066" s="819"/>
      <c r="VXQ1066" s="819"/>
      <c r="VXR1066" s="819"/>
      <c r="VXS1066" s="819"/>
      <c r="VXT1066" s="819"/>
      <c r="VXU1066" s="819"/>
      <c r="VXV1066" s="819"/>
      <c r="VXW1066" s="819"/>
      <c r="VXX1066" s="819"/>
      <c r="VXY1066" s="819"/>
      <c r="VXZ1066" s="819"/>
      <c r="VYA1066" s="819"/>
      <c r="VYB1066" s="819"/>
      <c r="VYC1066" s="819"/>
      <c r="VYD1066" s="819"/>
      <c r="VYE1066" s="819"/>
      <c r="VYF1066" s="819"/>
      <c r="VYG1066" s="819"/>
      <c r="VYH1066" s="819"/>
      <c r="VYI1066" s="819"/>
      <c r="VYJ1066" s="819"/>
      <c r="VYK1066" s="819"/>
      <c r="VYL1066" s="819"/>
      <c r="VYM1066" s="819"/>
      <c r="VYN1066" s="819"/>
      <c r="VYO1066" s="819"/>
      <c r="VYP1066" s="819"/>
      <c r="VYQ1066" s="819"/>
      <c r="VYR1066" s="819"/>
      <c r="VYS1066" s="819"/>
      <c r="VYT1066" s="819"/>
      <c r="VYU1066" s="819"/>
      <c r="VYV1066" s="819"/>
      <c r="VYW1066" s="819"/>
      <c r="VYX1066" s="819"/>
      <c r="VYY1066" s="819"/>
      <c r="VYZ1066" s="819"/>
      <c r="VZA1066" s="819"/>
      <c r="VZB1066" s="819"/>
      <c r="VZC1066" s="819"/>
      <c r="VZD1066" s="819"/>
      <c r="VZE1066" s="819"/>
      <c r="VZF1066" s="819"/>
      <c r="VZG1066" s="819"/>
      <c r="VZH1066" s="819"/>
      <c r="VZI1066" s="819"/>
      <c r="VZJ1066" s="819"/>
      <c r="VZK1066" s="819"/>
      <c r="VZL1066" s="819"/>
      <c r="VZM1066" s="819"/>
      <c r="VZN1066" s="819"/>
      <c r="VZO1066" s="819"/>
      <c r="VZP1066" s="819"/>
      <c r="VZQ1066" s="819"/>
      <c r="VZR1066" s="819"/>
      <c r="VZS1066" s="819"/>
      <c r="VZT1066" s="819"/>
      <c r="VZU1066" s="819"/>
      <c r="VZV1066" s="819"/>
      <c r="VZW1066" s="819"/>
      <c r="VZX1066" s="819"/>
      <c r="VZY1066" s="819"/>
      <c r="VZZ1066" s="819"/>
      <c r="WAA1066" s="819"/>
      <c r="WAB1066" s="819"/>
      <c r="WAC1066" s="819"/>
      <c r="WAD1066" s="819"/>
      <c r="WAE1066" s="819"/>
      <c r="WAF1066" s="819"/>
      <c r="WAG1066" s="819"/>
      <c r="WAH1066" s="819"/>
      <c r="WAI1066" s="819"/>
      <c r="WAJ1066" s="819"/>
      <c r="WAK1066" s="819"/>
      <c r="WAL1066" s="819"/>
      <c r="WAM1066" s="819"/>
      <c r="WAN1066" s="819"/>
      <c r="WAO1066" s="819"/>
      <c r="WAP1066" s="819"/>
      <c r="WAQ1066" s="819"/>
      <c r="WAR1066" s="819"/>
      <c r="WAS1066" s="819"/>
      <c r="WAT1066" s="819"/>
      <c r="WAU1066" s="819"/>
      <c r="WAV1066" s="819"/>
      <c r="WAW1066" s="819"/>
      <c r="WAX1066" s="819"/>
      <c r="WAY1066" s="819"/>
      <c r="WAZ1066" s="819"/>
      <c r="WBA1066" s="819"/>
      <c r="WBB1066" s="819"/>
      <c r="WBC1066" s="819"/>
      <c r="WBD1066" s="819"/>
      <c r="WBE1066" s="819"/>
      <c r="WBF1066" s="819"/>
      <c r="WBG1066" s="819"/>
      <c r="WBH1066" s="819"/>
      <c r="WBI1066" s="819"/>
      <c r="WBJ1066" s="819"/>
      <c r="WBK1066" s="819"/>
      <c r="WBL1066" s="819"/>
      <c r="WBM1066" s="819"/>
      <c r="WBN1066" s="819"/>
      <c r="WBO1066" s="819"/>
      <c r="WBP1066" s="819"/>
      <c r="WBQ1066" s="819"/>
      <c r="WBR1066" s="819"/>
      <c r="WBS1066" s="819"/>
      <c r="WBT1066" s="819"/>
      <c r="WBU1066" s="819"/>
      <c r="WBV1066" s="819"/>
      <c r="WBW1066" s="819"/>
      <c r="WBX1066" s="819"/>
      <c r="WBY1066" s="819"/>
      <c r="WBZ1066" s="819"/>
      <c r="WCA1066" s="819"/>
      <c r="WCB1066" s="819"/>
      <c r="WCC1066" s="819"/>
      <c r="WCD1066" s="819"/>
      <c r="WCE1066" s="819"/>
      <c r="WCF1066" s="819"/>
      <c r="WCG1066" s="819"/>
      <c r="WCH1066" s="819"/>
      <c r="WCI1066" s="819"/>
      <c r="WCJ1066" s="819"/>
      <c r="WCK1066" s="819"/>
      <c r="WCL1066" s="819"/>
      <c r="WCM1066" s="819"/>
      <c r="WCN1066" s="819"/>
      <c r="WCO1066" s="819"/>
      <c r="WCP1066" s="819"/>
      <c r="WCQ1066" s="819"/>
      <c r="WCR1066" s="819"/>
      <c r="WCS1066" s="819"/>
      <c r="WCT1066" s="819"/>
      <c r="WCU1066" s="819"/>
      <c r="WCV1066" s="819"/>
      <c r="WCW1066" s="819"/>
      <c r="WCX1066" s="819"/>
      <c r="WCY1066" s="819"/>
      <c r="WCZ1066" s="819"/>
      <c r="WDA1066" s="819"/>
      <c r="WDB1066" s="819"/>
      <c r="WDC1066" s="819"/>
      <c r="WDD1066" s="819"/>
      <c r="WDE1066" s="819"/>
      <c r="WDF1066" s="819"/>
      <c r="WDG1066" s="819"/>
      <c r="WDH1066" s="819"/>
      <c r="WDI1066" s="819"/>
      <c r="WDJ1066" s="819"/>
      <c r="WDK1066" s="819"/>
      <c r="WDL1066" s="819"/>
      <c r="WDM1066" s="819"/>
      <c r="WDN1066" s="819"/>
      <c r="WDO1066" s="819"/>
      <c r="WDP1066" s="819"/>
      <c r="WDQ1066" s="819"/>
      <c r="WDR1066" s="819"/>
      <c r="WDS1066" s="819"/>
      <c r="WDT1066" s="819"/>
      <c r="WDU1066" s="819"/>
      <c r="WDV1066" s="819"/>
      <c r="WDW1066" s="819"/>
      <c r="WDX1066" s="819"/>
      <c r="WDY1066" s="819"/>
      <c r="WDZ1066" s="819"/>
      <c r="WEA1066" s="819"/>
      <c r="WEB1066" s="819"/>
      <c r="WEC1066" s="819"/>
      <c r="WED1066" s="819"/>
      <c r="WEE1066" s="819"/>
      <c r="WEF1066" s="819"/>
      <c r="WEG1066" s="819"/>
      <c r="WEH1066" s="819"/>
      <c r="WEI1066" s="819"/>
      <c r="WEJ1066" s="819"/>
      <c r="WEK1066" s="819"/>
      <c r="WEL1066" s="819"/>
      <c r="WEM1066" s="819"/>
      <c r="WEN1066" s="819"/>
      <c r="WEO1066" s="819"/>
      <c r="WEP1066" s="819"/>
      <c r="WEQ1066" s="819"/>
      <c r="WER1066" s="819"/>
      <c r="WES1066" s="819"/>
      <c r="WET1066" s="819"/>
      <c r="WEU1066" s="819"/>
      <c r="WEV1066" s="819"/>
      <c r="WEW1066" s="819"/>
      <c r="WEX1066" s="819"/>
      <c r="WEY1066" s="819"/>
      <c r="WEZ1066" s="819"/>
      <c r="WFA1066" s="819"/>
      <c r="WFB1066" s="819"/>
      <c r="WFC1066" s="819"/>
      <c r="WFD1066" s="819"/>
      <c r="WFE1066" s="819"/>
      <c r="WFF1066" s="819"/>
      <c r="WFG1066" s="819"/>
      <c r="WFH1066" s="819"/>
      <c r="WFI1066" s="819"/>
      <c r="WFJ1066" s="819"/>
      <c r="WFK1066" s="819"/>
      <c r="WFL1066" s="819"/>
      <c r="WFM1066" s="819"/>
      <c r="WFN1066" s="819"/>
      <c r="WFO1066" s="819"/>
      <c r="WFP1066" s="819"/>
      <c r="WFQ1066" s="819"/>
      <c r="WFR1066" s="819"/>
      <c r="WFS1066" s="819"/>
      <c r="WFT1066" s="819"/>
      <c r="WFU1066" s="819"/>
      <c r="WFV1066" s="819"/>
      <c r="WFW1066" s="819"/>
      <c r="WFX1066" s="819"/>
      <c r="WFY1066" s="819"/>
      <c r="WFZ1066" s="819"/>
      <c r="WGA1066" s="819"/>
      <c r="WGB1066" s="819"/>
      <c r="WGC1066" s="819"/>
      <c r="WGD1066" s="819"/>
      <c r="WGE1066" s="819"/>
      <c r="WGF1066" s="819"/>
      <c r="WGG1066" s="819"/>
      <c r="WGH1066" s="819"/>
      <c r="WGI1066" s="819"/>
      <c r="WGJ1066" s="819"/>
      <c r="WGK1066" s="819"/>
      <c r="WGL1066" s="819"/>
      <c r="WGM1066" s="819"/>
      <c r="WGN1066" s="819"/>
      <c r="WGO1066" s="819"/>
      <c r="WGP1066" s="819"/>
      <c r="WGQ1066" s="819"/>
      <c r="WGR1066" s="819"/>
      <c r="WGS1066" s="819"/>
      <c r="WGT1066" s="819"/>
      <c r="WGU1066" s="819"/>
      <c r="WGV1066" s="819"/>
      <c r="WGW1066" s="819"/>
      <c r="WGX1066" s="819"/>
      <c r="WGY1066" s="819"/>
      <c r="WGZ1066" s="819"/>
      <c r="WHA1066" s="819"/>
      <c r="WHB1066" s="819"/>
      <c r="WHC1066" s="819"/>
      <c r="WHD1066" s="819"/>
      <c r="WHE1066" s="819"/>
      <c r="WHF1066" s="819"/>
      <c r="WHG1066" s="819"/>
      <c r="WHH1066" s="819"/>
      <c r="WHI1066" s="819"/>
      <c r="WHJ1066" s="819"/>
      <c r="WHK1066" s="819"/>
      <c r="WHL1066" s="819"/>
      <c r="WHM1066" s="819"/>
      <c r="WHN1066" s="819"/>
      <c r="WHO1066" s="819"/>
      <c r="WHP1066" s="819"/>
      <c r="WHQ1066" s="819"/>
      <c r="WHR1066" s="819"/>
      <c r="WHS1066" s="819"/>
      <c r="WHT1066" s="819"/>
      <c r="WHU1066" s="819"/>
      <c r="WHV1066" s="819"/>
      <c r="WHW1066" s="819"/>
      <c r="WHX1066" s="819"/>
      <c r="WHY1066" s="819"/>
      <c r="WHZ1066" s="819"/>
      <c r="WIA1066" s="819"/>
      <c r="WIB1066" s="819"/>
      <c r="WIC1066" s="819"/>
      <c r="WID1066" s="819"/>
      <c r="WIE1066" s="819"/>
      <c r="WIF1066" s="819"/>
      <c r="WIG1066" s="819"/>
      <c r="WIH1066" s="819"/>
      <c r="WII1066" s="819"/>
      <c r="WIJ1066" s="819"/>
      <c r="WIK1066" s="819"/>
      <c r="WIL1066" s="819"/>
      <c r="WIM1066" s="819"/>
      <c r="WIN1066" s="819"/>
      <c r="WIO1066" s="819"/>
      <c r="WIP1066" s="819"/>
      <c r="WIQ1066" s="819"/>
      <c r="WIR1066" s="819"/>
      <c r="WIS1066" s="819"/>
      <c r="WIT1066" s="819"/>
      <c r="WIU1066" s="819"/>
      <c r="WIV1066" s="819"/>
      <c r="WIW1066" s="819"/>
      <c r="WIX1066" s="819"/>
      <c r="WIY1066" s="819"/>
      <c r="WIZ1066" s="819"/>
      <c r="WJA1066" s="819"/>
      <c r="WJB1066" s="819"/>
      <c r="WJC1066" s="819"/>
      <c r="WJD1066" s="819"/>
      <c r="WJE1066" s="819"/>
      <c r="WJF1066" s="819"/>
      <c r="WJG1066" s="819"/>
      <c r="WJH1066" s="819"/>
      <c r="WJI1066" s="819"/>
      <c r="WJJ1066" s="819"/>
      <c r="WJK1066" s="819"/>
      <c r="WJL1066" s="819"/>
      <c r="WJM1066" s="819"/>
      <c r="WJN1066" s="819"/>
      <c r="WJO1066" s="819"/>
      <c r="WJP1066" s="819"/>
      <c r="WJQ1066" s="819"/>
      <c r="WJR1066" s="819"/>
      <c r="WJS1066" s="819"/>
      <c r="WJT1066" s="819"/>
      <c r="WJU1066" s="819"/>
      <c r="WJV1066" s="819"/>
      <c r="WJW1066" s="819"/>
      <c r="WJX1066" s="819"/>
      <c r="WJY1066" s="819"/>
      <c r="WJZ1066" s="819"/>
      <c r="WKA1066" s="819"/>
      <c r="WKB1066" s="819"/>
      <c r="WKC1066" s="819"/>
      <c r="WKD1066" s="819"/>
      <c r="WKE1066" s="819"/>
      <c r="WKF1066" s="819"/>
      <c r="WKG1066" s="819"/>
      <c r="WKH1066" s="819"/>
      <c r="WKI1066" s="819"/>
      <c r="WKJ1066" s="819"/>
      <c r="WKK1066" s="819"/>
      <c r="WKL1066" s="819"/>
      <c r="WKM1066" s="819"/>
      <c r="WKN1066" s="819"/>
      <c r="WKO1066" s="819"/>
      <c r="WKP1066" s="819"/>
      <c r="WKQ1066" s="819"/>
      <c r="WKR1066" s="819"/>
      <c r="WKS1066" s="819"/>
      <c r="WKT1066" s="819"/>
      <c r="WKU1066" s="819"/>
      <c r="WKV1066" s="819"/>
      <c r="WKW1066" s="819"/>
      <c r="WKX1066" s="819"/>
      <c r="WKY1066" s="819"/>
      <c r="WKZ1066" s="819"/>
      <c r="WLA1066" s="819"/>
      <c r="WLB1066" s="819"/>
      <c r="WLC1066" s="819"/>
      <c r="WLD1066" s="819"/>
      <c r="WLE1066" s="819"/>
      <c r="WLF1066" s="819"/>
      <c r="WLG1066" s="819"/>
      <c r="WLH1066" s="819"/>
      <c r="WLI1066" s="819"/>
      <c r="WLJ1066" s="819"/>
      <c r="WLK1066" s="819"/>
      <c r="WLL1066" s="819"/>
      <c r="WLM1066" s="819"/>
      <c r="WLN1066" s="819"/>
      <c r="WLO1066" s="819"/>
      <c r="WLP1066" s="819"/>
      <c r="WLQ1066" s="819"/>
      <c r="WLR1066" s="819"/>
      <c r="WLS1066" s="819"/>
      <c r="WLT1066" s="819"/>
      <c r="WLU1066" s="819"/>
      <c r="WLV1066" s="819"/>
      <c r="WLW1066" s="819"/>
      <c r="WLX1066" s="819"/>
      <c r="WLY1066" s="819"/>
      <c r="WLZ1066" s="819"/>
      <c r="WMA1066" s="819"/>
      <c r="WMB1066" s="819"/>
      <c r="WMC1066" s="819"/>
      <c r="WMD1066" s="819"/>
      <c r="WME1066" s="819"/>
      <c r="WMF1066" s="819"/>
      <c r="WMG1066" s="819"/>
      <c r="WMH1066" s="819"/>
      <c r="WMI1066" s="819"/>
      <c r="WMJ1066" s="819"/>
      <c r="WMK1066" s="819"/>
      <c r="WML1066" s="819"/>
      <c r="WMM1066" s="819"/>
      <c r="WMN1066" s="819"/>
      <c r="WMO1066" s="819"/>
      <c r="WMP1066" s="819"/>
      <c r="WMQ1066" s="819"/>
      <c r="WMR1066" s="819"/>
      <c r="WMS1066" s="819"/>
      <c r="WMT1066" s="819"/>
      <c r="WMU1066" s="819"/>
      <c r="WMV1066" s="819"/>
      <c r="WMW1066" s="819"/>
      <c r="WMX1066" s="819"/>
      <c r="WMY1066" s="819"/>
      <c r="WMZ1066" s="819"/>
      <c r="WNA1066" s="819"/>
      <c r="WNB1066" s="819"/>
      <c r="WNC1066" s="819"/>
      <c r="WND1066" s="819"/>
      <c r="WNE1066" s="819"/>
      <c r="WNF1066" s="819"/>
      <c r="WNG1066" s="819"/>
      <c r="WNH1066" s="819"/>
      <c r="WNI1066" s="819"/>
      <c r="WNJ1066" s="819"/>
      <c r="WNK1066" s="819"/>
      <c r="WNL1066" s="819"/>
      <c r="WNM1066" s="819"/>
      <c r="WNN1066" s="819"/>
      <c r="WNO1066" s="819"/>
      <c r="WNP1066" s="819"/>
      <c r="WNQ1066" s="819"/>
      <c r="WNR1066" s="819"/>
      <c r="WNS1066" s="819"/>
      <c r="WNT1066" s="819"/>
      <c r="WNU1066" s="819"/>
      <c r="WNV1066" s="819"/>
      <c r="WNW1066" s="819"/>
      <c r="WNX1066" s="819"/>
      <c r="WNY1066" s="819"/>
      <c r="WNZ1066" s="819"/>
      <c r="WOA1066" s="819"/>
      <c r="WOB1066" s="819"/>
      <c r="WOC1066" s="819"/>
      <c r="WOD1066" s="819"/>
      <c r="WOE1066" s="819"/>
      <c r="WOF1066" s="819"/>
      <c r="WOG1066" s="819"/>
      <c r="WOH1066" s="819"/>
      <c r="WOI1066" s="819"/>
      <c r="WOJ1066" s="819"/>
      <c r="WOK1066" s="819"/>
      <c r="WOL1066" s="819"/>
      <c r="WOM1066" s="819"/>
      <c r="WON1066" s="819"/>
      <c r="WOO1066" s="819"/>
      <c r="WOP1066" s="819"/>
      <c r="WOQ1066" s="819"/>
      <c r="WOR1066" s="819"/>
      <c r="WOS1066" s="819"/>
      <c r="WOT1066" s="819"/>
      <c r="WOU1066" s="819"/>
      <c r="WOV1066" s="819"/>
      <c r="WOW1066" s="819"/>
      <c r="WOX1066" s="819"/>
      <c r="WOY1066" s="819"/>
      <c r="WOZ1066" s="819"/>
      <c r="WPA1066" s="819"/>
      <c r="WPB1066" s="819"/>
      <c r="WPC1066" s="819"/>
      <c r="WPD1066" s="819"/>
      <c r="WPE1066" s="819"/>
      <c r="WPF1066" s="819"/>
      <c r="WPG1066" s="819"/>
      <c r="WPH1066" s="819"/>
      <c r="WPI1066" s="819"/>
      <c r="WPJ1066" s="819"/>
      <c r="WPK1066" s="819"/>
      <c r="WPL1066" s="819"/>
      <c r="WPM1066" s="819"/>
      <c r="WPN1066" s="819"/>
      <c r="WPO1066" s="819"/>
      <c r="WPP1066" s="819"/>
      <c r="WPQ1066" s="819"/>
      <c r="WPR1066" s="819"/>
      <c r="WPS1066" s="819"/>
      <c r="WPT1066" s="819"/>
      <c r="WPU1066" s="819"/>
      <c r="WPV1066" s="819"/>
      <c r="WPW1066" s="819"/>
      <c r="WPX1066" s="819"/>
      <c r="WPY1066" s="819"/>
      <c r="WPZ1066" s="819"/>
      <c r="WQA1066" s="819"/>
      <c r="WQB1066" s="819"/>
      <c r="WQC1066" s="819"/>
      <c r="WQD1066" s="819"/>
      <c r="WQE1066" s="819"/>
      <c r="WQF1066" s="819"/>
      <c r="WQG1066" s="819"/>
      <c r="WQH1066" s="819"/>
      <c r="WQI1066" s="819"/>
      <c r="WQJ1066" s="819"/>
      <c r="WQK1066" s="819"/>
      <c r="WQL1066" s="819"/>
      <c r="WQM1066" s="819"/>
      <c r="WQN1066" s="819"/>
      <c r="WQO1066" s="819"/>
      <c r="WQP1066" s="819"/>
      <c r="WQQ1066" s="819"/>
      <c r="WQR1066" s="819"/>
      <c r="WQS1066" s="819"/>
      <c r="WQT1066" s="819"/>
      <c r="WQU1066" s="819"/>
      <c r="WQV1066" s="819"/>
      <c r="WQW1066" s="819"/>
      <c r="WQX1066" s="819"/>
      <c r="WQY1066" s="819"/>
      <c r="WQZ1066" s="819"/>
      <c r="WRA1066" s="819"/>
      <c r="WRB1066" s="819"/>
      <c r="WRC1066" s="819"/>
      <c r="WRD1066" s="819"/>
      <c r="WRE1066" s="819"/>
      <c r="WRF1066" s="819"/>
      <c r="WRG1066" s="819"/>
      <c r="WRH1066" s="819"/>
      <c r="WRI1066" s="819"/>
      <c r="WRJ1066" s="819"/>
      <c r="WRK1066" s="819"/>
      <c r="WRL1066" s="819"/>
      <c r="WRM1066" s="819"/>
      <c r="WRN1066" s="819"/>
      <c r="WRO1066" s="819"/>
      <c r="WRP1066" s="819"/>
      <c r="WRQ1066" s="819"/>
      <c r="WRR1066" s="819"/>
      <c r="WRS1066" s="819"/>
      <c r="WRT1066" s="819"/>
      <c r="WRU1066" s="819"/>
      <c r="WRV1066" s="819"/>
      <c r="WRW1066" s="819"/>
      <c r="WRX1066" s="819"/>
      <c r="WRY1066" s="819"/>
      <c r="WRZ1066" s="819"/>
      <c r="WSA1066" s="819"/>
      <c r="WSB1066" s="819"/>
      <c r="WSC1066" s="819"/>
      <c r="WSD1066" s="819"/>
      <c r="WSE1066" s="819"/>
      <c r="WSF1066" s="819"/>
      <c r="WSG1066" s="819"/>
      <c r="WSH1066" s="819"/>
      <c r="WSI1066" s="819"/>
      <c r="WSJ1066" s="819"/>
      <c r="WSK1066" s="819"/>
      <c r="WSL1066" s="819"/>
      <c r="WSM1066" s="819"/>
      <c r="WSN1066" s="819"/>
      <c r="WSO1066" s="819"/>
      <c r="WSP1066" s="819"/>
      <c r="WSQ1066" s="819"/>
      <c r="WSR1066" s="819"/>
      <c r="WSS1066" s="819"/>
      <c r="WST1066" s="819"/>
      <c r="WSU1066" s="819"/>
      <c r="WSV1066" s="819"/>
      <c r="WSW1066" s="819"/>
      <c r="WSX1066" s="819"/>
      <c r="WSY1066" s="819"/>
      <c r="WSZ1066" s="819"/>
      <c r="WTA1066" s="819"/>
      <c r="WTB1066" s="819"/>
      <c r="WTC1066" s="819"/>
      <c r="WTD1066" s="819"/>
      <c r="WTE1066" s="819"/>
      <c r="WTF1066" s="819"/>
      <c r="WTG1066" s="819"/>
      <c r="WTH1066" s="819"/>
      <c r="WTI1066" s="819"/>
      <c r="WTJ1066" s="819"/>
      <c r="WTK1066" s="819"/>
      <c r="WTL1066" s="819"/>
      <c r="WTM1066" s="819"/>
      <c r="WTN1066" s="819"/>
      <c r="WTO1066" s="819"/>
      <c r="WTP1066" s="819"/>
      <c r="WTQ1066" s="819"/>
      <c r="WTR1066" s="819"/>
      <c r="WTS1066" s="819"/>
      <c r="WTT1066" s="819"/>
      <c r="WTU1066" s="819"/>
      <c r="WTV1066" s="819"/>
      <c r="WTW1066" s="819"/>
      <c r="WTX1066" s="819"/>
      <c r="WTY1066" s="819"/>
      <c r="WTZ1066" s="819"/>
      <c r="WUA1066" s="819"/>
      <c r="WUB1066" s="819"/>
      <c r="WUC1066" s="819"/>
      <c r="WUD1066" s="819"/>
      <c r="WUE1066" s="819"/>
      <c r="WUF1066" s="819"/>
      <c r="WUG1066" s="819"/>
      <c r="WUH1066" s="819"/>
      <c r="WUI1066" s="819"/>
      <c r="WUJ1066" s="819"/>
      <c r="WUK1066" s="819"/>
      <c r="WUL1066" s="819"/>
      <c r="WUM1066" s="819"/>
      <c r="WUN1066" s="819"/>
      <c r="WUO1066" s="819"/>
      <c r="WUP1066" s="819"/>
      <c r="WUQ1066" s="819"/>
      <c r="WUR1066" s="819"/>
      <c r="WUS1066" s="819"/>
      <c r="WUT1066" s="819"/>
      <c r="WUU1066" s="819"/>
      <c r="WUV1066" s="819"/>
      <c r="WUW1066" s="819"/>
      <c r="WUX1066" s="819"/>
      <c r="WUY1066" s="819"/>
      <c r="WUZ1066" s="819"/>
      <c r="WVA1066" s="819"/>
      <c r="WVB1066" s="819"/>
      <c r="WVC1066" s="819"/>
      <c r="WVD1066" s="819"/>
      <c r="WVE1066" s="819"/>
      <c r="WVF1066" s="819"/>
      <c r="WVG1066" s="819"/>
      <c r="WVH1066" s="819"/>
      <c r="WVI1066" s="819"/>
      <c r="WVJ1066" s="819"/>
      <c r="WVK1066" s="819"/>
      <c r="WVL1066" s="819"/>
      <c r="WVM1066" s="819"/>
      <c r="WVN1066" s="819"/>
      <c r="WVO1066" s="819"/>
      <c r="WVP1066" s="819"/>
      <c r="WVQ1066" s="819"/>
      <c r="WVR1066" s="819"/>
      <c r="WVS1066" s="819"/>
      <c r="WVT1066" s="819"/>
      <c r="WVU1066" s="819"/>
      <c r="WVV1066" s="819"/>
      <c r="WVW1066" s="819"/>
      <c r="WVX1066" s="819"/>
      <c r="WVY1066" s="819"/>
      <c r="WVZ1066" s="819"/>
      <c r="WWA1066" s="819"/>
      <c r="WWB1066" s="819"/>
      <c r="WWC1066" s="819"/>
      <c r="WWD1066" s="819"/>
      <c r="WWE1066" s="819"/>
      <c r="WWF1066" s="819"/>
      <c r="WWG1066" s="819"/>
      <c r="WWH1066" s="819"/>
      <c r="WWI1066" s="819"/>
      <c r="WWJ1066" s="819"/>
      <c r="WWK1066" s="819"/>
      <c r="WWL1066" s="819"/>
      <c r="WWM1066" s="819"/>
      <c r="WWN1066" s="819"/>
      <c r="WWO1066" s="819"/>
      <c r="WWP1066" s="819"/>
      <c r="WWQ1066" s="819"/>
      <c r="WWR1066" s="819"/>
      <c r="WWS1066" s="819"/>
      <c r="WWT1066" s="819"/>
      <c r="WWU1066" s="819"/>
      <c r="WWV1066" s="819"/>
      <c r="WWW1066" s="819"/>
      <c r="WWX1066" s="819"/>
      <c r="WWY1066" s="819"/>
      <c r="WWZ1066" s="819"/>
      <c r="WXA1066" s="819"/>
      <c r="WXB1066" s="819"/>
      <c r="WXC1066" s="819"/>
      <c r="WXD1066" s="819"/>
      <c r="WXE1066" s="819"/>
      <c r="WXF1066" s="819"/>
      <c r="WXG1066" s="819"/>
      <c r="WXH1066" s="819"/>
      <c r="WXI1066" s="819"/>
      <c r="WXJ1066" s="819"/>
      <c r="WXK1066" s="819"/>
      <c r="WXL1066" s="819"/>
      <c r="WXM1066" s="819"/>
      <c r="WXN1066" s="819"/>
      <c r="WXO1066" s="819"/>
      <c r="WXP1066" s="819"/>
      <c r="WXQ1066" s="819"/>
      <c r="WXR1066" s="819"/>
      <c r="WXS1066" s="819"/>
      <c r="WXT1066" s="819"/>
      <c r="WXU1066" s="819"/>
      <c r="WXV1066" s="819"/>
      <c r="WXW1066" s="819"/>
      <c r="WXX1066" s="819"/>
      <c r="WXY1066" s="819"/>
      <c r="WXZ1066" s="819"/>
      <c r="WYA1066" s="819"/>
      <c r="WYB1066" s="819"/>
      <c r="WYC1066" s="819"/>
      <c r="WYD1066" s="819"/>
      <c r="WYE1066" s="819"/>
      <c r="WYF1066" s="819"/>
      <c r="WYG1066" s="819"/>
      <c r="WYH1066" s="819"/>
      <c r="WYI1066" s="819"/>
      <c r="WYJ1066" s="819"/>
      <c r="WYK1066" s="819"/>
      <c r="WYL1066" s="819"/>
      <c r="WYM1066" s="819"/>
      <c r="WYN1066" s="819"/>
      <c r="WYO1066" s="819"/>
      <c r="WYP1066" s="819"/>
      <c r="WYQ1066" s="819"/>
      <c r="WYR1066" s="819"/>
      <c r="WYS1066" s="819"/>
      <c r="WYT1066" s="819"/>
      <c r="WYU1066" s="819"/>
      <c r="WYV1066" s="819"/>
      <c r="WYW1066" s="819"/>
      <c r="WYX1066" s="819"/>
      <c r="WYY1066" s="819"/>
      <c r="WYZ1066" s="819"/>
      <c r="WZA1066" s="819"/>
      <c r="WZB1066" s="819"/>
      <c r="WZC1066" s="819"/>
      <c r="WZD1066" s="819"/>
      <c r="WZE1066" s="819"/>
      <c r="WZF1066" s="819"/>
      <c r="WZG1066" s="819"/>
      <c r="WZH1066" s="819"/>
      <c r="WZI1066" s="819"/>
      <c r="WZJ1066" s="819"/>
      <c r="WZK1066" s="819"/>
      <c r="WZL1066" s="819"/>
      <c r="WZM1066" s="819"/>
      <c r="WZN1066" s="819"/>
      <c r="WZO1066" s="819"/>
      <c r="WZP1066" s="819"/>
      <c r="WZQ1066" s="819"/>
      <c r="WZR1066" s="819"/>
      <c r="WZS1066" s="819"/>
      <c r="WZT1066" s="819"/>
      <c r="WZU1066" s="819"/>
      <c r="WZV1066" s="819"/>
      <c r="WZW1066" s="819"/>
      <c r="WZX1066" s="819"/>
      <c r="WZY1066" s="819"/>
      <c r="WZZ1066" s="819"/>
      <c r="XAA1066" s="819"/>
      <c r="XAB1066" s="819"/>
      <c r="XAC1066" s="819"/>
      <c r="XAD1066" s="819"/>
      <c r="XAE1066" s="819"/>
      <c r="XAF1066" s="819"/>
      <c r="XAG1066" s="819"/>
      <c r="XAH1066" s="819"/>
      <c r="XAI1066" s="819"/>
      <c r="XAJ1066" s="819"/>
      <c r="XAK1066" s="819"/>
      <c r="XAL1066" s="819"/>
      <c r="XAM1066" s="819"/>
      <c r="XAN1066" s="819"/>
      <c r="XAO1066" s="819"/>
      <c r="XAP1066" s="819"/>
      <c r="XAQ1066" s="819"/>
      <c r="XAR1066" s="819"/>
      <c r="XAS1066" s="819"/>
      <c r="XAT1066" s="819"/>
      <c r="XAU1066" s="819"/>
      <c r="XAV1066" s="819"/>
      <c r="XAW1066" s="819"/>
      <c r="XAX1066" s="819"/>
      <c r="XAY1066" s="819"/>
      <c r="XAZ1066" s="819"/>
      <c r="XBA1066" s="819"/>
      <c r="XBB1066" s="819"/>
      <c r="XBC1066" s="819"/>
      <c r="XBD1066" s="819"/>
      <c r="XBE1066" s="819"/>
      <c r="XBF1066" s="819"/>
      <c r="XBG1066" s="819"/>
      <c r="XBH1066" s="819"/>
      <c r="XBI1066" s="819"/>
      <c r="XBJ1066" s="819"/>
      <c r="XBK1066" s="819"/>
      <c r="XBL1066" s="819"/>
      <c r="XBM1066" s="819"/>
      <c r="XBN1066" s="819"/>
      <c r="XBO1066" s="819"/>
      <c r="XBP1066" s="819"/>
      <c r="XBQ1066" s="819"/>
      <c r="XBR1066" s="819"/>
      <c r="XBS1066" s="819"/>
      <c r="XBT1066" s="819"/>
      <c r="XBU1066" s="819"/>
      <c r="XBV1066" s="819"/>
      <c r="XBW1066" s="819"/>
      <c r="XBX1066" s="819"/>
      <c r="XBY1066" s="819"/>
      <c r="XBZ1066" s="819"/>
      <c r="XCA1066" s="819"/>
      <c r="XCB1066" s="819"/>
      <c r="XCC1066" s="819"/>
      <c r="XCD1066" s="819"/>
      <c r="XCE1066" s="819"/>
      <c r="XCF1066" s="819"/>
      <c r="XCG1066" s="819"/>
      <c r="XCH1066" s="819"/>
      <c r="XCI1066" s="819"/>
      <c r="XCJ1066" s="819"/>
      <c r="XCK1066" s="819"/>
      <c r="XCL1066" s="819"/>
      <c r="XCM1066" s="819"/>
      <c r="XCN1066" s="819"/>
      <c r="XCO1066" s="819"/>
      <c r="XCP1066" s="819"/>
      <c r="XCQ1066" s="819"/>
      <c r="XCR1066" s="819"/>
      <c r="XCS1066" s="819"/>
      <c r="XCT1066" s="819"/>
      <c r="XCU1066" s="819"/>
      <c r="XCV1066" s="819"/>
      <c r="XCW1066" s="819"/>
      <c r="XCX1066" s="819"/>
      <c r="XCY1066" s="819"/>
      <c r="XCZ1066" s="819"/>
      <c r="XDA1066" s="819"/>
      <c r="XDB1066" s="819"/>
      <c r="XDC1066" s="819"/>
      <c r="XDD1066" s="819"/>
      <c r="XDE1066" s="819"/>
      <c r="XDF1066" s="819"/>
      <c r="XDG1066" s="819"/>
      <c r="XDH1066" s="819"/>
      <c r="XDI1066" s="819"/>
      <c r="XDJ1066" s="819"/>
      <c r="XDK1066" s="819"/>
      <c r="XDL1066" s="819"/>
      <c r="XDM1066" s="819"/>
      <c r="XDN1066" s="819"/>
      <c r="XDO1066" s="819"/>
      <c r="XDP1066" s="819"/>
      <c r="XDQ1066" s="819"/>
      <c r="XDR1066" s="819"/>
      <c r="XDS1066" s="819"/>
      <c r="XDT1066" s="819"/>
      <c r="XDU1066" s="819"/>
      <c r="XDV1066" s="819"/>
      <c r="XDW1066" s="819"/>
      <c r="XDX1066" s="819"/>
      <c r="XDY1066" s="819"/>
      <c r="XDZ1066" s="819"/>
      <c r="XEA1066" s="819"/>
      <c r="XEB1066" s="819"/>
      <c r="XEC1066" s="819"/>
      <c r="XED1066" s="819"/>
      <c r="XEE1066" s="819"/>
      <c r="XEF1066" s="819"/>
      <c r="XEG1066" s="819"/>
      <c r="XEH1066" s="819"/>
      <c r="XEI1066" s="819"/>
      <c r="XEJ1066" s="819"/>
      <c r="XEK1066" s="819"/>
      <c r="XEL1066" s="819"/>
      <c r="XEM1066" s="819"/>
      <c r="XEN1066" s="819"/>
      <c r="XEO1066" s="819"/>
      <c r="XEP1066" s="819"/>
      <c r="XEQ1066" s="819"/>
      <c r="XER1066" s="819"/>
      <c r="XES1066" s="819"/>
      <c r="XET1066" s="819"/>
      <c r="XEU1066" s="819"/>
      <c r="XEV1066" s="819"/>
      <c r="XEW1066" s="819"/>
      <c r="XEX1066" s="819"/>
      <c r="XEY1066" s="819"/>
      <c r="XEZ1066" s="819"/>
      <c r="XFA1066" s="819"/>
      <c r="XFB1066" s="819"/>
      <c r="XFC1066" s="819"/>
      <c r="XFD1066" s="819"/>
    </row>
    <row r="1067" spans="1:16384" ht="12.6" customHeight="1" x14ac:dyDescent="0.25">
      <c r="A1067" s="701"/>
      <c r="B1067" s="451"/>
      <c r="C1067" s="451"/>
      <c r="D1067" s="451"/>
      <c r="E1067" s="451"/>
      <c r="F1067" s="451"/>
      <c r="G1067" s="451"/>
      <c r="H1067" s="451"/>
      <c r="I1067" s="451"/>
      <c r="J1067" s="451"/>
      <c r="K1067" s="451"/>
      <c r="L1067" s="451"/>
      <c r="M1067" s="451"/>
      <c r="N1067" s="451"/>
      <c r="O1067" s="451"/>
      <c r="P1067" s="451"/>
      <c r="Q1067" s="451"/>
      <c r="R1067" s="451"/>
      <c r="S1067" s="451"/>
      <c r="T1067" s="451"/>
      <c r="U1067" s="451"/>
      <c r="V1067" s="451"/>
      <c r="W1067" s="451"/>
      <c r="X1067" s="451"/>
      <c r="Y1067" s="451"/>
      <c r="Z1067" s="451"/>
      <c r="AA1067" s="451"/>
      <c r="AB1067" s="451"/>
      <c r="AC1067" s="451"/>
      <c r="AD1067" s="451"/>
      <c r="AE1067" s="451"/>
      <c r="AF1067" s="451"/>
      <c r="AG1067" s="451"/>
      <c r="AH1067" s="451"/>
      <c r="AI1067" s="451"/>
      <c r="AJ1067" s="451"/>
      <c r="AK1067" s="451"/>
      <c r="AL1067" s="451"/>
      <c r="AM1067" s="451"/>
      <c r="AN1067" s="451"/>
      <c r="AO1067" s="451"/>
      <c r="AP1067" s="451"/>
      <c r="AQ1067" s="451"/>
      <c r="AR1067" s="451"/>
      <c r="AS1067" s="451"/>
      <c r="AT1067" s="451"/>
      <c r="AU1067" s="451"/>
      <c r="AV1067" s="451"/>
      <c r="AW1067" s="451"/>
      <c r="AX1067" s="451"/>
      <c r="AY1067" s="451"/>
      <c r="AZ1067" s="451"/>
      <c r="BA1067" s="451"/>
      <c r="BB1067" s="702"/>
    </row>
    <row r="1068" spans="1:16384" ht="12.6" customHeight="1" x14ac:dyDescent="0.25">
      <c r="A1068" s="706" t="s">
        <v>3502</v>
      </c>
      <c r="B1068" s="707"/>
      <c r="C1068" s="707"/>
      <c r="D1068" s="707"/>
      <c r="E1068" s="707"/>
      <c r="F1068" s="707"/>
      <c r="G1068" s="707"/>
      <c r="H1068" s="707"/>
      <c r="I1068" s="707"/>
      <c r="J1068" s="707"/>
      <c r="K1068" s="707"/>
      <c r="L1068" s="707"/>
      <c r="M1068" s="707"/>
      <c r="N1068" s="707"/>
      <c r="O1068" s="707"/>
      <c r="P1068" s="707"/>
      <c r="Q1068" s="707"/>
      <c r="R1068" s="707"/>
      <c r="S1068" s="707"/>
      <c r="T1068" s="707"/>
      <c r="U1068" s="707"/>
      <c r="V1068" s="707"/>
      <c r="W1068" s="707"/>
      <c r="X1068" s="707"/>
      <c r="Y1068" s="707"/>
      <c r="Z1068" s="707"/>
      <c r="AA1068" s="707"/>
      <c r="AB1068" s="707"/>
      <c r="AC1068" s="707"/>
      <c r="AD1068" s="707"/>
      <c r="AE1068" s="707"/>
      <c r="AF1068" s="707"/>
      <c r="AG1068" s="707"/>
      <c r="AH1068" s="707"/>
      <c r="AI1068" s="707"/>
      <c r="AJ1068" s="707"/>
      <c r="AK1068" s="707"/>
      <c r="AL1068" s="707"/>
      <c r="AM1068" s="707"/>
      <c r="AN1068" s="707"/>
      <c r="AO1068" s="707"/>
      <c r="AP1068" s="707"/>
      <c r="AQ1068" s="707"/>
      <c r="AR1068" s="707"/>
      <c r="AS1068" s="707"/>
      <c r="AT1068" s="707"/>
      <c r="AU1068" s="707"/>
      <c r="AV1068" s="707"/>
      <c r="AW1068" s="707"/>
      <c r="AX1068" s="707"/>
      <c r="AY1068" s="707"/>
      <c r="AZ1068" s="707"/>
      <c r="BA1068" s="707"/>
      <c r="BB1068" s="707"/>
    </row>
    <row r="1069" spans="1:16384" ht="12.6" customHeight="1" x14ac:dyDescent="0.25">
      <c r="A1069" s="819" t="s">
        <v>3503</v>
      </c>
      <c r="B1069" s="819"/>
      <c r="C1069" s="819"/>
      <c r="D1069" s="819"/>
      <c r="E1069" s="819"/>
      <c r="F1069" s="819"/>
      <c r="G1069" s="819"/>
      <c r="H1069" s="819"/>
      <c r="I1069" s="819"/>
      <c r="J1069" s="819"/>
      <c r="K1069" s="819"/>
      <c r="L1069" s="819"/>
      <c r="M1069" s="819"/>
      <c r="N1069" s="819"/>
      <c r="O1069" s="819"/>
      <c r="P1069" s="819"/>
      <c r="Q1069" s="819"/>
      <c r="R1069" s="819"/>
      <c r="S1069" s="819"/>
      <c r="T1069" s="819"/>
      <c r="U1069" s="819"/>
      <c r="V1069" s="819"/>
      <c r="W1069" s="819"/>
      <c r="X1069" s="819"/>
      <c r="Y1069" s="819"/>
      <c r="Z1069" s="819"/>
      <c r="AA1069" s="819"/>
      <c r="AB1069" s="819"/>
      <c r="AC1069" s="819"/>
      <c r="AD1069" s="819"/>
      <c r="AE1069" s="819"/>
      <c r="AF1069" s="819"/>
      <c r="AG1069" s="819"/>
      <c r="AH1069" s="819"/>
      <c r="AI1069" s="819"/>
      <c r="AJ1069" s="819"/>
      <c r="AK1069" s="819"/>
      <c r="AL1069" s="819"/>
      <c r="AM1069" s="819"/>
      <c r="AN1069" s="819"/>
      <c r="AO1069" s="819"/>
      <c r="AP1069" s="819"/>
      <c r="AQ1069" s="819"/>
      <c r="AR1069" s="819"/>
      <c r="AS1069" s="819"/>
      <c r="AT1069" s="819"/>
      <c r="AU1069" s="819"/>
      <c r="AV1069" s="819"/>
      <c r="AW1069" s="819"/>
      <c r="AX1069" s="819"/>
      <c r="AY1069" s="819"/>
      <c r="AZ1069" s="819"/>
      <c r="BA1069" s="819"/>
      <c r="BB1069" s="819"/>
      <c r="BC1069" s="819"/>
      <c r="BD1069" s="819"/>
      <c r="BE1069" s="819"/>
      <c r="BF1069" s="819"/>
      <c r="BG1069" s="819"/>
      <c r="BH1069" s="819"/>
      <c r="BI1069" s="819"/>
      <c r="BJ1069" s="819"/>
      <c r="BK1069" s="819"/>
      <c r="BL1069" s="819"/>
      <c r="BM1069" s="819"/>
      <c r="BN1069" s="819"/>
      <c r="BO1069" s="819"/>
      <c r="BP1069" s="819"/>
      <c r="BQ1069" s="819"/>
      <c r="BR1069" s="819"/>
      <c r="BS1069" s="819"/>
      <c r="BT1069" s="819"/>
      <c r="BU1069" s="819"/>
      <c r="BV1069" s="819"/>
      <c r="BW1069" s="819"/>
      <c r="BX1069" s="819"/>
      <c r="BY1069" s="819"/>
      <c r="BZ1069" s="819"/>
      <c r="CA1069" s="819"/>
      <c r="CB1069" s="819"/>
      <c r="CC1069" s="819"/>
      <c r="CD1069" s="819"/>
      <c r="CE1069" s="819"/>
      <c r="CF1069" s="819"/>
      <c r="CG1069" s="819"/>
      <c r="CH1069" s="819"/>
      <c r="CI1069" s="819"/>
      <c r="CJ1069" s="819"/>
      <c r="CK1069" s="819"/>
      <c r="CL1069" s="819"/>
      <c r="CM1069" s="819"/>
      <c r="CN1069" s="819"/>
      <c r="CO1069" s="819"/>
      <c r="CP1069" s="819"/>
      <c r="CQ1069" s="819"/>
      <c r="CR1069" s="819"/>
      <c r="CS1069" s="819"/>
      <c r="CT1069" s="819"/>
      <c r="CU1069" s="819"/>
      <c r="CV1069" s="819"/>
      <c r="CW1069" s="819"/>
      <c r="CX1069" s="819"/>
      <c r="CY1069" s="819"/>
      <c r="CZ1069" s="819"/>
      <c r="DA1069" s="819"/>
      <c r="DB1069" s="819"/>
      <c r="DC1069" s="819"/>
      <c r="DD1069" s="819"/>
      <c r="DE1069" s="819"/>
      <c r="DF1069" s="819"/>
      <c r="DG1069" s="819"/>
      <c r="DH1069" s="819"/>
      <c r="DI1069" s="819"/>
      <c r="DJ1069" s="819"/>
      <c r="DK1069" s="819"/>
      <c r="DL1069" s="819"/>
      <c r="DM1069" s="819"/>
      <c r="DN1069" s="819"/>
      <c r="DO1069" s="819"/>
      <c r="DP1069" s="819"/>
      <c r="DQ1069" s="819"/>
      <c r="DR1069" s="819"/>
      <c r="DS1069" s="819"/>
      <c r="DT1069" s="819"/>
      <c r="DU1069" s="819"/>
      <c r="DV1069" s="819"/>
      <c r="DW1069" s="819"/>
      <c r="DX1069" s="819"/>
      <c r="DY1069" s="819"/>
      <c r="DZ1069" s="819"/>
      <c r="EA1069" s="819"/>
      <c r="EB1069" s="819"/>
      <c r="EC1069" s="819"/>
      <c r="ED1069" s="819"/>
      <c r="EE1069" s="819"/>
      <c r="EF1069" s="819"/>
      <c r="EG1069" s="819"/>
      <c r="EH1069" s="819"/>
      <c r="EI1069" s="819"/>
      <c r="EJ1069" s="819"/>
      <c r="EK1069" s="819"/>
      <c r="EL1069" s="819"/>
      <c r="EM1069" s="819"/>
      <c r="EN1069" s="819"/>
      <c r="EO1069" s="819"/>
      <c r="EP1069" s="819"/>
      <c r="EQ1069" s="819"/>
      <c r="ER1069" s="819"/>
      <c r="ES1069" s="819"/>
      <c r="ET1069" s="819"/>
      <c r="EU1069" s="819"/>
      <c r="EV1069" s="819"/>
      <c r="EW1069" s="819"/>
      <c r="EX1069" s="819"/>
      <c r="EY1069" s="819"/>
      <c r="EZ1069" s="819"/>
      <c r="FA1069" s="819"/>
      <c r="FB1069" s="819"/>
      <c r="FC1069" s="819"/>
      <c r="FD1069" s="819"/>
      <c r="FE1069" s="819"/>
      <c r="FF1069" s="819"/>
      <c r="FG1069" s="819"/>
      <c r="FH1069" s="819"/>
      <c r="FI1069" s="819"/>
      <c r="FJ1069" s="819"/>
      <c r="FK1069" s="819"/>
      <c r="FL1069" s="819"/>
      <c r="FM1069" s="819"/>
      <c r="FN1069" s="819"/>
      <c r="FO1069" s="819"/>
      <c r="FP1069" s="819"/>
      <c r="FQ1069" s="819"/>
      <c r="FR1069" s="819"/>
      <c r="FS1069" s="819"/>
      <c r="FT1069" s="819"/>
      <c r="FU1069" s="819"/>
      <c r="FV1069" s="819"/>
      <c r="FW1069" s="819"/>
      <c r="FX1069" s="819"/>
      <c r="FY1069" s="819"/>
      <c r="FZ1069" s="819"/>
      <c r="GA1069" s="819"/>
      <c r="GB1069" s="819"/>
      <c r="GC1069" s="819"/>
      <c r="GD1069" s="819"/>
      <c r="GE1069" s="819"/>
      <c r="GF1069" s="819"/>
      <c r="GG1069" s="819"/>
      <c r="GH1069" s="819"/>
      <c r="GI1069" s="819"/>
      <c r="GJ1069" s="819"/>
      <c r="GK1069" s="819"/>
      <c r="GL1069" s="819"/>
      <c r="GM1069" s="819"/>
      <c r="GN1069" s="819"/>
      <c r="GO1069" s="819"/>
      <c r="GP1069" s="819"/>
      <c r="GQ1069" s="819"/>
      <c r="GR1069" s="819"/>
      <c r="GS1069" s="819"/>
      <c r="GT1069" s="819"/>
      <c r="GU1069" s="819"/>
      <c r="GV1069" s="819"/>
      <c r="GW1069" s="819"/>
      <c r="GX1069" s="819"/>
      <c r="GY1069" s="819"/>
      <c r="GZ1069" s="819"/>
      <c r="HA1069" s="819"/>
      <c r="HB1069" s="819"/>
      <c r="HC1069" s="819"/>
      <c r="HD1069" s="819"/>
      <c r="HE1069" s="819"/>
      <c r="HF1069" s="819"/>
      <c r="HG1069" s="819"/>
      <c r="HH1069" s="819"/>
      <c r="HI1069" s="819"/>
      <c r="HJ1069" s="819"/>
      <c r="HK1069" s="819"/>
      <c r="HL1069" s="819"/>
      <c r="HM1069" s="819"/>
      <c r="HN1069" s="819"/>
      <c r="HO1069" s="819"/>
      <c r="HP1069" s="819"/>
      <c r="HQ1069" s="819"/>
      <c r="HR1069" s="819"/>
      <c r="HS1069" s="819"/>
      <c r="HT1069" s="819"/>
      <c r="HU1069" s="819"/>
      <c r="HV1069" s="819"/>
      <c r="HW1069" s="819"/>
      <c r="HX1069" s="819"/>
      <c r="HY1069" s="819"/>
      <c r="HZ1069" s="819"/>
      <c r="IA1069" s="819"/>
      <c r="IB1069" s="819"/>
      <c r="IC1069" s="819"/>
      <c r="ID1069" s="819"/>
      <c r="IE1069" s="819"/>
      <c r="IF1069" s="819"/>
      <c r="IG1069" s="819"/>
      <c r="IH1069" s="819"/>
      <c r="II1069" s="819"/>
      <c r="IJ1069" s="819"/>
      <c r="IK1069" s="819"/>
      <c r="IL1069" s="819"/>
      <c r="IM1069" s="819"/>
      <c r="IN1069" s="819"/>
      <c r="IO1069" s="819"/>
      <c r="IP1069" s="819"/>
      <c r="IQ1069" s="819"/>
      <c r="IR1069" s="819"/>
      <c r="IS1069" s="819"/>
      <c r="IT1069" s="819"/>
      <c r="IU1069" s="819"/>
      <c r="IV1069" s="819"/>
      <c r="IW1069" s="819"/>
      <c r="IX1069" s="819"/>
      <c r="IY1069" s="819"/>
      <c r="IZ1069" s="819"/>
      <c r="JA1069" s="819"/>
      <c r="JB1069" s="819"/>
      <c r="JC1069" s="819"/>
      <c r="JD1069" s="819"/>
      <c r="JE1069" s="819"/>
      <c r="JF1069" s="819"/>
      <c r="JG1069" s="819"/>
      <c r="JH1069" s="819"/>
      <c r="JI1069" s="819"/>
      <c r="JJ1069" s="819"/>
      <c r="JK1069" s="819"/>
      <c r="JL1069" s="819"/>
      <c r="JM1069" s="819"/>
      <c r="JN1069" s="819"/>
      <c r="JO1069" s="819"/>
      <c r="JP1069" s="819"/>
      <c r="JQ1069" s="819"/>
      <c r="JR1069" s="819"/>
      <c r="JS1069" s="819"/>
      <c r="JT1069" s="819"/>
      <c r="JU1069" s="819"/>
      <c r="JV1069" s="819"/>
      <c r="JW1069" s="819"/>
      <c r="JX1069" s="819"/>
      <c r="JY1069" s="819"/>
      <c r="JZ1069" s="819"/>
      <c r="KA1069" s="819"/>
      <c r="KB1069" s="819"/>
      <c r="KC1069" s="819"/>
      <c r="KD1069" s="819"/>
      <c r="KE1069" s="819"/>
      <c r="KF1069" s="819"/>
      <c r="KG1069" s="819"/>
      <c r="KH1069" s="819"/>
      <c r="KI1069" s="819"/>
      <c r="KJ1069" s="819"/>
      <c r="KK1069" s="819"/>
      <c r="KL1069" s="819"/>
      <c r="KM1069" s="819"/>
      <c r="KN1069" s="819"/>
      <c r="KO1069" s="819"/>
      <c r="KP1069" s="819"/>
      <c r="KQ1069" s="819"/>
      <c r="KR1069" s="819"/>
      <c r="KS1069" s="819"/>
      <c r="KT1069" s="819"/>
      <c r="KU1069" s="819"/>
      <c r="KV1069" s="819"/>
      <c r="KW1069" s="819"/>
      <c r="KX1069" s="819"/>
      <c r="KY1069" s="819"/>
      <c r="KZ1069" s="819"/>
      <c r="LA1069" s="819"/>
      <c r="LB1069" s="819"/>
      <c r="LC1069" s="819"/>
      <c r="LD1069" s="819"/>
      <c r="LE1069" s="819"/>
      <c r="LF1069" s="819"/>
      <c r="LG1069" s="819"/>
      <c r="LH1069" s="819"/>
      <c r="LI1069" s="819"/>
      <c r="LJ1069" s="819"/>
      <c r="LK1069" s="819"/>
      <c r="LL1069" s="819"/>
      <c r="LM1069" s="819"/>
      <c r="LN1069" s="819"/>
      <c r="LO1069" s="819"/>
      <c r="LP1069" s="819"/>
      <c r="LQ1069" s="819"/>
      <c r="LR1069" s="819"/>
      <c r="LS1069" s="819"/>
      <c r="LT1069" s="819"/>
      <c r="LU1069" s="819"/>
      <c r="LV1069" s="819"/>
      <c r="LW1069" s="819"/>
      <c r="LX1069" s="819"/>
      <c r="LY1069" s="819"/>
      <c r="LZ1069" s="819"/>
      <c r="MA1069" s="819"/>
      <c r="MB1069" s="819"/>
      <c r="MC1069" s="819"/>
      <c r="MD1069" s="819"/>
      <c r="ME1069" s="819"/>
      <c r="MF1069" s="819"/>
      <c r="MG1069" s="819"/>
      <c r="MH1069" s="819"/>
      <c r="MI1069" s="819"/>
      <c r="MJ1069" s="819"/>
      <c r="MK1069" s="819"/>
      <c r="ML1069" s="819"/>
      <c r="MM1069" s="819"/>
      <c r="MN1069" s="819"/>
      <c r="MO1069" s="819"/>
      <c r="MP1069" s="819"/>
      <c r="MQ1069" s="819"/>
      <c r="MR1069" s="819"/>
      <c r="MS1069" s="819"/>
      <c r="MT1069" s="819"/>
      <c r="MU1069" s="819"/>
      <c r="MV1069" s="819"/>
      <c r="MW1069" s="819"/>
      <c r="MX1069" s="819"/>
      <c r="MY1069" s="819"/>
      <c r="MZ1069" s="819"/>
      <c r="NA1069" s="819"/>
      <c r="NB1069" s="819"/>
      <c r="NC1069" s="819"/>
      <c r="ND1069" s="819"/>
      <c r="NE1069" s="819"/>
      <c r="NF1069" s="819"/>
      <c r="NG1069" s="819"/>
      <c r="NH1069" s="819"/>
      <c r="NI1069" s="819"/>
      <c r="NJ1069" s="819"/>
      <c r="NK1069" s="819"/>
      <c r="NL1069" s="819"/>
      <c r="NM1069" s="819"/>
      <c r="NN1069" s="819"/>
      <c r="NO1069" s="819"/>
      <c r="NP1069" s="819"/>
      <c r="NQ1069" s="819"/>
      <c r="NR1069" s="819"/>
      <c r="NS1069" s="819"/>
      <c r="NT1069" s="819"/>
      <c r="NU1069" s="819"/>
      <c r="NV1069" s="819"/>
      <c r="NW1069" s="819"/>
      <c r="NX1069" s="819"/>
      <c r="NY1069" s="819"/>
      <c r="NZ1069" s="819"/>
      <c r="OA1069" s="819"/>
      <c r="OB1069" s="819"/>
      <c r="OC1069" s="819"/>
      <c r="OD1069" s="819"/>
      <c r="OE1069" s="819"/>
      <c r="OF1069" s="819"/>
      <c r="OG1069" s="819"/>
      <c r="OH1069" s="819"/>
      <c r="OI1069" s="819"/>
      <c r="OJ1069" s="819"/>
      <c r="OK1069" s="819"/>
      <c r="OL1069" s="819"/>
      <c r="OM1069" s="819"/>
      <c r="ON1069" s="819"/>
      <c r="OO1069" s="819"/>
      <c r="OP1069" s="819"/>
      <c r="OQ1069" s="819"/>
      <c r="OR1069" s="819"/>
      <c r="OS1069" s="819"/>
      <c r="OT1069" s="819"/>
      <c r="OU1069" s="819"/>
      <c r="OV1069" s="819"/>
      <c r="OW1069" s="819"/>
      <c r="OX1069" s="819"/>
      <c r="OY1069" s="819"/>
      <c r="OZ1069" s="819"/>
      <c r="PA1069" s="819"/>
      <c r="PB1069" s="819"/>
      <c r="PC1069" s="819"/>
      <c r="PD1069" s="819"/>
      <c r="PE1069" s="819"/>
      <c r="PF1069" s="819"/>
      <c r="PG1069" s="819"/>
      <c r="PH1069" s="819"/>
      <c r="PI1069" s="819"/>
      <c r="PJ1069" s="819"/>
      <c r="PK1069" s="819"/>
      <c r="PL1069" s="819"/>
      <c r="PM1069" s="819"/>
      <c r="PN1069" s="819"/>
      <c r="PO1069" s="819"/>
      <c r="PP1069" s="819"/>
      <c r="PQ1069" s="819"/>
      <c r="PR1069" s="819"/>
      <c r="PS1069" s="819"/>
      <c r="PT1069" s="819"/>
      <c r="PU1069" s="819"/>
      <c r="PV1069" s="819"/>
      <c r="PW1069" s="819"/>
      <c r="PX1069" s="819"/>
      <c r="PY1069" s="819"/>
      <c r="PZ1069" s="819"/>
      <c r="QA1069" s="819"/>
      <c r="QB1069" s="819"/>
      <c r="QC1069" s="819"/>
      <c r="QD1069" s="819"/>
      <c r="QE1069" s="819"/>
      <c r="QF1069" s="819"/>
      <c r="QG1069" s="819"/>
      <c r="QH1069" s="819"/>
      <c r="QI1069" s="819"/>
      <c r="QJ1069" s="819"/>
      <c r="QK1069" s="819"/>
      <c r="QL1069" s="819"/>
      <c r="QM1069" s="819"/>
      <c r="QN1069" s="819"/>
      <c r="QO1069" s="819"/>
      <c r="QP1069" s="819"/>
      <c r="QQ1069" s="819"/>
      <c r="QR1069" s="819"/>
      <c r="QS1069" s="819"/>
      <c r="QT1069" s="819"/>
      <c r="QU1069" s="819"/>
      <c r="QV1069" s="819"/>
      <c r="QW1069" s="819"/>
      <c r="QX1069" s="819"/>
      <c r="QY1069" s="819"/>
      <c r="QZ1069" s="819"/>
      <c r="RA1069" s="819"/>
      <c r="RB1069" s="819"/>
      <c r="RC1069" s="819"/>
      <c r="RD1069" s="819"/>
      <c r="RE1069" s="819"/>
      <c r="RF1069" s="819"/>
      <c r="RG1069" s="819"/>
      <c r="RH1069" s="819"/>
      <c r="RI1069" s="819"/>
      <c r="RJ1069" s="819"/>
      <c r="RK1069" s="819"/>
      <c r="RL1069" s="819"/>
      <c r="RM1069" s="819"/>
      <c r="RN1069" s="819"/>
      <c r="RO1069" s="819"/>
      <c r="RP1069" s="819"/>
      <c r="RQ1069" s="819"/>
      <c r="RR1069" s="819"/>
      <c r="RS1069" s="819"/>
      <c r="RT1069" s="819"/>
      <c r="RU1069" s="819"/>
      <c r="RV1069" s="819"/>
      <c r="RW1069" s="819"/>
      <c r="RX1069" s="819"/>
      <c r="RY1069" s="819"/>
      <c r="RZ1069" s="819"/>
      <c r="SA1069" s="819"/>
      <c r="SB1069" s="819"/>
      <c r="SC1069" s="819"/>
      <c r="SD1069" s="819"/>
      <c r="SE1069" s="819"/>
      <c r="SF1069" s="819"/>
      <c r="SG1069" s="819"/>
      <c r="SH1069" s="819"/>
      <c r="SI1069" s="819"/>
      <c r="SJ1069" s="819"/>
      <c r="SK1069" s="819"/>
      <c r="SL1069" s="819"/>
      <c r="SM1069" s="819"/>
      <c r="SN1069" s="819"/>
      <c r="SO1069" s="819"/>
      <c r="SP1069" s="819"/>
      <c r="SQ1069" s="819"/>
      <c r="SR1069" s="819"/>
      <c r="SS1069" s="819"/>
      <c r="ST1069" s="819"/>
      <c r="SU1069" s="819"/>
      <c r="SV1069" s="819"/>
      <c r="SW1069" s="819"/>
      <c r="SX1069" s="819"/>
      <c r="SY1069" s="819"/>
      <c r="SZ1069" s="819"/>
      <c r="TA1069" s="819"/>
      <c r="TB1069" s="819"/>
      <c r="TC1069" s="819"/>
      <c r="TD1069" s="819"/>
      <c r="TE1069" s="819"/>
      <c r="TF1069" s="819"/>
      <c r="TG1069" s="819"/>
      <c r="TH1069" s="819"/>
      <c r="TI1069" s="819"/>
      <c r="TJ1069" s="819"/>
      <c r="TK1069" s="819"/>
      <c r="TL1069" s="819"/>
      <c r="TM1069" s="819"/>
      <c r="TN1069" s="819"/>
      <c r="TO1069" s="819"/>
      <c r="TP1069" s="819"/>
      <c r="TQ1069" s="819"/>
      <c r="TR1069" s="819"/>
      <c r="TS1069" s="819"/>
      <c r="TT1069" s="819"/>
      <c r="TU1069" s="819"/>
      <c r="TV1069" s="819"/>
      <c r="TW1069" s="819"/>
      <c r="TX1069" s="819"/>
      <c r="TY1069" s="819"/>
      <c r="TZ1069" s="819"/>
      <c r="UA1069" s="819"/>
      <c r="UB1069" s="819"/>
      <c r="UC1069" s="819"/>
      <c r="UD1069" s="819"/>
      <c r="UE1069" s="819"/>
      <c r="UF1069" s="819"/>
      <c r="UG1069" s="819"/>
      <c r="UH1069" s="819"/>
      <c r="UI1069" s="819"/>
      <c r="UJ1069" s="819"/>
      <c r="UK1069" s="819"/>
      <c r="UL1069" s="819"/>
      <c r="UM1069" s="819"/>
      <c r="UN1069" s="819"/>
      <c r="UO1069" s="819"/>
      <c r="UP1069" s="819"/>
      <c r="UQ1069" s="819"/>
      <c r="UR1069" s="819"/>
      <c r="US1069" s="819"/>
      <c r="UT1069" s="819"/>
      <c r="UU1069" s="819"/>
      <c r="UV1069" s="819"/>
      <c r="UW1069" s="819"/>
      <c r="UX1069" s="819"/>
      <c r="UY1069" s="819"/>
      <c r="UZ1069" s="819"/>
      <c r="VA1069" s="819"/>
      <c r="VB1069" s="819"/>
      <c r="VC1069" s="819"/>
      <c r="VD1069" s="819"/>
      <c r="VE1069" s="819"/>
      <c r="VF1069" s="819"/>
      <c r="VG1069" s="819"/>
      <c r="VH1069" s="819"/>
      <c r="VI1069" s="819"/>
      <c r="VJ1069" s="819"/>
      <c r="VK1069" s="819"/>
      <c r="VL1069" s="819"/>
      <c r="VM1069" s="819"/>
      <c r="VN1069" s="819"/>
      <c r="VO1069" s="819"/>
      <c r="VP1069" s="819"/>
      <c r="VQ1069" s="819"/>
      <c r="VR1069" s="819"/>
      <c r="VS1069" s="819"/>
      <c r="VT1069" s="819"/>
      <c r="VU1069" s="819"/>
      <c r="VV1069" s="819"/>
      <c r="VW1069" s="819"/>
      <c r="VX1069" s="819"/>
      <c r="VY1069" s="819"/>
      <c r="VZ1069" s="819"/>
      <c r="WA1069" s="819"/>
      <c r="WB1069" s="819"/>
      <c r="WC1069" s="819"/>
      <c r="WD1069" s="819"/>
      <c r="WE1069" s="819"/>
      <c r="WF1069" s="819"/>
      <c r="WG1069" s="819"/>
      <c r="WH1069" s="819"/>
      <c r="WI1069" s="819"/>
      <c r="WJ1069" s="819"/>
      <c r="WK1069" s="819"/>
      <c r="WL1069" s="819"/>
      <c r="WM1069" s="819"/>
      <c r="WN1069" s="819"/>
      <c r="WO1069" s="819"/>
      <c r="WP1069" s="819"/>
      <c r="WQ1069" s="819"/>
      <c r="WR1069" s="819"/>
      <c r="WS1069" s="819"/>
      <c r="WT1069" s="819"/>
      <c r="WU1069" s="819"/>
      <c r="WV1069" s="819"/>
      <c r="WW1069" s="819"/>
      <c r="WX1069" s="819"/>
      <c r="WY1069" s="819"/>
      <c r="WZ1069" s="819"/>
      <c r="XA1069" s="819"/>
      <c r="XB1069" s="819"/>
      <c r="XC1069" s="819"/>
      <c r="XD1069" s="819"/>
      <c r="XE1069" s="819"/>
      <c r="XF1069" s="819"/>
      <c r="XG1069" s="819"/>
      <c r="XH1069" s="819"/>
      <c r="XI1069" s="819"/>
      <c r="XJ1069" s="819"/>
      <c r="XK1069" s="819"/>
      <c r="XL1069" s="819"/>
      <c r="XM1069" s="819"/>
      <c r="XN1069" s="819"/>
      <c r="XO1069" s="819"/>
      <c r="XP1069" s="819"/>
      <c r="XQ1069" s="819"/>
      <c r="XR1069" s="819"/>
      <c r="XS1069" s="819"/>
      <c r="XT1069" s="819"/>
      <c r="XU1069" s="819"/>
      <c r="XV1069" s="819"/>
      <c r="XW1069" s="819"/>
      <c r="XX1069" s="819"/>
      <c r="XY1069" s="819"/>
      <c r="XZ1069" s="819"/>
      <c r="YA1069" s="819"/>
      <c r="YB1069" s="819"/>
      <c r="YC1069" s="819"/>
      <c r="YD1069" s="819"/>
      <c r="YE1069" s="819"/>
      <c r="YF1069" s="819"/>
      <c r="YG1069" s="819"/>
      <c r="YH1069" s="819"/>
      <c r="YI1069" s="819"/>
      <c r="YJ1069" s="819"/>
      <c r="YK1069" s="819"/>
      <c r="YL1069" s="819"/>
      <c r="YM1069" s="819"/>
      <c r="YN1069" s="819"/>
      <c r="YO1069" s="819"/>
      <c r="YP1069" s="819"/>
      <c r="YQ1069" s="819"/>
      <c r="YR1069" s="819"/>
      <c r="YS1069" s="819"/>
      <c r="YT1069" s="819"/>
      <c r="YU1069" s="819"/>
      <c r="YV1069" s="819"/>
      <c r="YW1069" s="819"/>
      <c r="YX1069" s="819"/>
      <c r="YY1069" s="819"/>
      <c r="YZ1069" s="819"/>
      <c r="ZA1069" s="819"/>
      <c r="ZB1069" s="819"/>
      <c r="ZC1069" s="819"/>
      <c r="ZD1069" s="819"/>
      <c r="ZE1069" s="819"/>
      <c r="ZF1069" s="819"/>
      <c r="ZG1069" s="819"/>
      <c r="ZH1069" s="819"/>
      <c r="ZI1069" s="819"/>
      <c r="ZJ1069" s="819"/>
      <c r="ZK1069" s="819"/>
      <c r="ZL1069" s="819"/>
      <c r="ZM1069" s="819"/>
      <c r="ZN1069" s="819"/>
      <c r="ZO1069" s="819"/>
      <c r="ZP1069" s="819"/>
      <c r="ZQ1069" s="819"/>
      <c r="ZR1069" s="819"/>
      <c r="ZS1069" s="819"/>
      <c r="ZT1069" s="819"/>
      <c r="ZU1069" s="819"/>
      <c r="ZV1069" s="819"/>
      <c r="ZW1069" s="819"/>
      <c r="ZX1069" s="819"/>
      <c r="ZY1069" s="819"/>
      <c r="ZZ1069" s="819"/>
      <c r="AAA1069" s="819"/>
      <c r="AAB1069" s="819"/>
      <c r="AAC1069" s="819"/>
      <c r="AAD1069" s="819"/>
      <c r="AAE1069" s="819"/>
      <c r="AAF1069" s="819"/>
      <c r="AAG1069" s="819"/>
      <c r="AAH1069" s="819"/>
      <c r="AAI1069" s="819"/>
      <c r="AAJ1069" s="819"/>
      <c r="AAK1069" s="819"/>
      <c r="AAL1069" s="819"/>
      <c r="AAM1069" s="819"/>
      <c r="AAN1069" s="819"/>
      <c r="AAO1069" s="819"/>
      <c r="AAP1069" s="819"/>
      <c r="AAQ1069" s="819"/>
      <c r="AAR1069" s="819"/>
      <c r="AAS1069" s="819"/>
      <c r="AAT1069" s="819"/>
      <c r="AAU1069" s="819"/>
      <c r="AAV1069" s="819"/>
      <c r="AAW1069" s="819"/>
      <c r="AAX1069" s="819"/>
      <c r="AAY1069" s="819"/>
      <c r="AAZ1069" s="819"/>
      <c r="ABA1069" s="819"/>
      <c r="ABB1069" s="819"/>
      <c r="ABC1069" s="819"/>
      <c r="ABD1069" s="819"/>
      <c r="ABE1069" s="819"/>
      <c r="ABF1069" s="819"/>
      <c r="ABG1069" s="819"/>
      <c r="ABH1069" s="819"/>
      <c r="ABI1069" s="819"/>
      <c r="ABJ1069" s="819"/>
      <c r="ABK1069" s="819"/>
      <c r="ABL1069" s="819"/>
      <c r="ABM1069" s="819"/>
      <c r="ABN1069" s="819"/>
      <c r="ABO1069" s="819"/>
      <c r="ABP1069" s="819"/>
      <c r="ABQ1069" s="819"/>
      <c r="ABR1069" s="819"/>
      <c r="ABS1069" s="819"/>
      <c r="ABT1069" s="819"/>
      <c r="ABU1069" s="819"/>
      <c r="ABV1069" s="819"/>
      <c r="ABW1069" s="819"/>
      <c r="ABX1069" s="819"/>
      <c r="ABY1069" s="819"/>
      <c r="ABZ1069" s="819"/>
      <c r="ACA1069" s="819"/>
      <c r="ACB1069" s="819"/>
      <c r="ACC1069" s="819"/>
      <c r="ACD1069" s="819"/>
      <c r="ACE1069" s="819"/>
      <c r="ACF1069" s="819"/>
      <c r="ACG1069" s="819"/>
      <c r="ACH1069" s="819"/>
      <c r="ACI1069" s="819"/>
      <c r="ACJ1069" s="819"/>
      <c r="ACK1069" s="819"/>
      <c r="ACL1069" s="819"/>
      <c r="ACM1069" s="819"/>
      <c r="ACN1069" s="819"/>
      <c r="ACO1069" s="819"/>
      <c r="ACP1069" s="819"/>
      <c r="ACQ1069" s="819"/>
      <c r="ACR1069" s="819"/>
      <c r="ACS1069" s="819"/>
      <c r="ACT1069" s="819"/>
      <c r="ACU1069" s="819"/>
      <c r="ACV1069" s="819"/>
      <c r="ACW1069" s="819"/>
      <c r="ACX1069" s="819"/>
      <c r="ACY1069" s="819"/>
      <c r="ACZ1069" s="819"/>
      <c r="ADA1069" s="819"/>
      <c r="ADB1069" s="819"/>
      <c r="ADC1069" s="819"/>
      <c r="ADD1069" s="819"/>
      <c r="ADE1069" s="819"/>
      <c r="ADF1069" s="819"/>
      <c r="ADG1069" s="819"/>
      <c r="ADH1069" s="819"/>
      <c r="ADI1069" s="819"/>
      <c r="ADJ1069" s="819"/>
      <c r="ADK1069" s="819"/>
      <c r="ADL1069" s="819"/>
      <c r="ADM1069" s="819"/>
      <c r="ADN1069" s="819"/>
      <c r="ADO1069" s="819"/>
      <c r="ADP1069" s="819"/>
      <c r="ADQ1069" s="819"/>
      <c r="ADR1069" s="819"/>
      <c r="ADS1069" s="819"/>
      <c r="ADT1069" s="819"/>
      <c r="ADU1069" s="819"/>
      <c r="ADV1069" s="819"/>
      <c r="ADW1069" s="819"/>
      <c r="ADX1069" s="819"/>
      <c r="ADY1069" s="819"/>
      <c r="ADZ1069" s="819"/>
      <c r="AEA1069" s="819"/>
      <c r="AEB1069" s="819"/>
      <c r="AEC1069" s="819"/>
      <c r="AED1069" s="819"/>
      <c r="AEE1069" s="819"/>
      <c r="AEF1069" s="819"/>
      <c r="AEG1069" s="819"/>
      <c r="AEH1069" s="819"/>
      <c r="AEI1069" s="819"/>
      <c r="AEJ1069" s="819"/>
      <c r="AEK1069" s="819"/>
      <c r="AEL1069" s="819"/>
      <c r="AEM1069" s="819"/>
      <c r="AEN1069" s="819"/>
      <c r="AEO1069" s="819"/>
      <c r="AEP1069" s="819"/>
      <c r="AEQ1069" s="819"/>
      <c r="AER1069" s="819"/>
      <c r="AES1069" s="819"/>
      <c r="AET1069" s="819"/>
      <c r="AEU1069" s="819"/>
      <c r="AEV1069" s="819"/>
      <c r="AEW1069" s="819"/>
      <c r="AEX1069" s="819"/>
      <c r="AEY1069" s="819"/>
      <c r="AEZ1069" s="819"/>
      <c r="AFA1069" s="819"/>
      <c r="AFB1069" s="819"/>
      <c r="AFC1069" s="819"/>
      <c r="AFD1069" s="819"/>
      <c r="AFE1069" s="819"/>
      <c r="AFF1069" s="819"/>
      <c r="AFG1069" s="819"/>
      <c r="AFH1069" s="819"/>
      <c r="AFI1069" s="819"/>
      <c r="AFJ1069" s="819"/>
      <c r="AFK1069" s="819"/>
      <c r="AFL1069" s="819"/>
      <c r="AFM1069" s="819"/>
      <c r="AFN1069" s="819"/>
      <c r="AFO1069" s="819"/>
      <c r="AFP1069" s="819"/>
      <c r="AFQ1069" s="819"/>
      <c r="AFR1069" s="819"/>
      <c r="AFS1069" s="819"/>
      <c r="AFT1069" s="819"/>
      <c r="AFU1069" s="819"/>
      <c r="AFV1069" s="819"/>
      <c r="AFW1069" s="819"/>
      <c r="AFX1069" s="819"/>
      <c r="AFY1069" s="819"/>
      <c r="AFZ1069" s="819"/>
      <c r="AGA1069" s="819"/>
      <c r="AGB1069" s="819"/>
      <c r="AGC1069" s="819"/>
      <c r="AGD1069" s="819"/>
      <c r="AGE1069" s="819"/>
      <c r="AGF1069" s="819"/>
      <c r="AGG1069" s="819"/>
      <c r="AGH1069" s="819"/>
      <c r="AGI1069" s="819"/>
      <c r="AGJ1069" s="819"/>
      <c r="AGK1069" s="819"/>
      <c r="AGL1069" s="819"/>
      <c r="AGM1069" s="819"/>
      <c r="AGN1069" s="819"/>
      <c r="AGO1069" s="819"/>
      <c r="AGP1069" s="819"/>
      <c r="AGQ1069" s="819"/>
      <c r="AGR1069" s="819"/>
      <c r="AGS1069" s="819"/>
      <c r="AGT1069" s="819"/>
      <c r="AGU1069" s="819"/>
      <c r="AGV1069" s="819"/>
      <c r="AGW1069" s="819"/>
      <c r="AGX1069" s="819"/>
      <c r="AGY1069" s="819"/>
      <c r="AGZ1069" s="819"/>
      <c r="AHA1069" s="819"/>
      <c r="AHB1069" s="819"/>
      <c r="AHC1069" s="819"/>
      <c r="AHD1069" s="819"/>
      <c r="AHE1069" s="819"/>
      <c r="AHF1069" s="819"/>
      <c r="AHG1069" s="819"/>
      <c r="AHH1069" s="819"/>
      <c r="AHI1069" s="819"/>
      <c r="AHJ1069" s="819"/>
      <c r="AHK1069" s="819"/>
      <c r="AHL1069" s="819"/>
      <c r="AHM1069" s="819"/>
      <c r="AHN1069" s="819"/>
      <c r="AHO1069" s="819"/>
      <c r="AHP1069" s="819"/>
      <c r="AHQ1069" s="819"/>
      <c r="AHR1069" s="819"/>
      <c r="AHS1069" s="819"/>
      <c r="AHT1069" s="819"/>
      <c r="AHU1069" s="819"/>
      <c r="AHV1069" s="819"/>
      <c r="AHW1069" s="819"/>
      <c r="AHX1069" s="819"/>
      <c r="AHY1069" s="819"/>
      <c r="AHZ1069" s="819"/>
      <c r="AIA1069" s="819"/>
      <c r="AIB1069" s="819"/>
      <c r="AIC1069" s="819"/>
      <c r="AID1069" s="819"/>
      <c r="AIE1069" s="819"/>
      <c r="AIF1069" s="819"/>
      <c r="AIG1069" s="819"/>
      <c r="AIH1069" s="819"/>
      <c r="AII1069" s="819"/>
      <c r="AIJ1069" s="819"/>
      <c r="AIK1069" s="819"/>
      <c r="AIL1069" s="819"/>
      <c r="AIM1069" s="819"/>
      <c r="AIN1069" s="819"/>
      <c r="AIO1069" s="819"/>
      <c r="AIP1069" s="819"/>
      <c r="AIQ1069" s="819"/>
      <c r="AIR1069" s="819"/>
      <c r="AIS1069" s="819"/>
      <c r="AIT1069" s="819"/>
      <c r="AIU1069" s="819"/>
      <c r="AIV1069" s="819"/>
      <c r="AIW1069" s="819"/>
      <c r="AIX1069" s="819"/>
      <c r="AIY1069" s="819"/>
      <c r="AIZ1069" s="819"/>
      <c r="AJA1069" s="819"/>
      <c r="AJB1069" s="819"/>
      <c r="AJC1069" s="819"/>
      <c r="AJD1069" s="819"/>
      <c r="AJE1069" s="819"/>
      <c r="AJF1069" s="819"/>
      <c r="AJG1069" s="819"/>
      <c r="AJH1069" s="819"/>
      <c r="AJI1069" s="819"/>
      <c r="AJJ1069" s="819"/>
      <c r="AJK1069" s="819"/>
      <c r="AJL1069" s="819"/>
      <c r="AJM1069" s="819"/>
      <c r="AJN1069" s="819"/>
      <c r="AJO1069" s="819"/>
      <c r="AJP1069" s="819"/>
      <c r="AJQ1069" s="819"/>
      <c r="AJR1069" s="819"/>
      <c r="AJS1069" s="819"/>
      <c r="AJT1069" s="819"/>
      <c r="AJU1069" s="819"/>
      <c r="AJV1069" s="819"/>
      <c r="AJW1069" s="819"/>
      <c r="AJX1069" s="819"/>
      <c r="AJY1069" s="819"/>
      <c r="AJZ1069" s="819"/>
      <c r="AKA1069" s="819"/>
      <c r="AKB1069" s="819"/>
      <c r="AKC1069" s="819"/>
      <c r="AKD1069" s="819"/>
      <c r="AKE1069" s="819"/>
      <c r="AKF1069" s="819"/>
      <c r="AKG1069" s="819"/>
      <c r="AKH1069" s="819"/>
      <c r="AKI1069" s="819"/>
      <c r="AKJ1069" s="819"/>
      <c r="AKK1069" s="819"/>
      <c r="AKL1069" s="819"/>
      <c r="AKM1069" s="819"/>
      <c r="AKN1069" s="819"/>
      <c r="AKO1069" s="819"/>
      <c r="AKP1069" s="819"/>
      <c r="AKQ1069" s="819"/>
      <c r="AKR1069" s="819"/>
      <c r="AKS1069" s="819"/>
      <c r="AKT1069" s="819"/>
      <c r="AKU1069" s="819"/>
      <c r="AKV1069" s="819"/>
      <c r="AKW1069" s="819"/>
      <c r="AKX1069" s="819"/>
      <c r="AKY1069" s="819"/>
      <c r="AKZ1069" s="819"/>
      <c r="ALA1069" s="819"/>
      <c r="ALB1069" s="819"/>
      <c r="ALC1069" s="819"/>
      <c r="ALD1069" s="819"/>
      <c r="ALE1069" s="819"/>
      <c r="ALF1069" s="819"/>
      <c r="ALG1069" s="819"/>
      <c r="ALH1069" s="819"/>
      <c r="ALI1069" s="819"/>
      <c r="ALJ1069" s="819"/>
      <c r="ALK1069" s="819"/>
      <c r="ALL1069" s="819"/>
      <c r="ALM1069" s="819"/>
      <c r="ALN1069" s="819"/>
      <c r="ALO1069" s="819"/>
      <c r="ALP1069" s="819"/>
      <c r="ALQ1069" s="819"/>
      <c r="ALR1069" s="819"/>
      <c r="ALS1069" s="819"/>
      <c r="ALT1069" s="819"/>
      <c r="ALU1069" s="819"/>
      <c r="ALV1069" s="819"/>
      <c r="ALW1069" s="819"/>
      <c r="ALX1069" s="819"/>
      <c r="ALY1069" s="819"/>
      <c r="ALZ1069" s="819"/>
      <c r="AMA1069" s="819"/>
      <c r="AMB1069" s="819"/>
      <c r="AMC1069" s="819"/>
      <c r="AMD1069" s="819"/>
      <c r="AME1069" s="819"/>
      <c r="AMF1069" s="819"/>
      <c r="AMG1069" s="819"/>
      <c r="AMH1069" s="819"/>
      <c r="AMI1069" s="819"/>
      <c r="AMJ1069" s="819"/>
      <c r="AMK1069" s="819"/>
      <c r="AML1069" s="819"/>
      <c r="AMM1069" s="819"/>
      <c r="AMN1069" s="819"/>
      <c r="AMO1069" s="819"/>
      <c r="AMP1069" s="819"/>
      <c r="AMQ1069" s="819"/>
      <c r="AMR1069" s="819"/>
      <c r="AMS1069" s="819"/>
      <c r="AMT1069" s="819"/>
      <c r="AMU1069" s="819"/>
      <c r="AMV1069" s="819"/>
      <c r="AMW1069" s="819"/>
      <c r="AMX1069" s="819"/>
      <c r="AMY1069" s="819"/>
      <c r="AMZ1069" s="819"/>
      <c r="ANA1069" s="819"/>
      <c r="ANB1069" s="819"/>
      <c r="ANC1069" s="819"/>
      <c r="AND1069" s="819"/>
      <c r="ANE1069" s="819"/>
      <c r="ANF1069" s="819"/>
      <c r="ANG1069" s="819"/>
      <c r="ANH1069" s="819"/>
      <c r="ANI1069" s="819"/>
      <c r="ANJ1069" s="819"/>
      <c r="ANK1069" s="819"/>
      <c r="ANL1069" s="819"/>
      <c r="ANM1069" s="819"/>
      <c r="ANN1069" s="819"/>
      <c r="ANO1069" s="819"/>
      <c r="ANP1069" s="819"/>
      <c r="ANQ1069" s="819"/>
      <c r="ANR1069" s="819"/>
      <c r="ANS1069" s="819"/>
      <c r="ANT1069" s="819"/>
      <c r="ANU1069" s="819"/>
      <c r="ANV1069" s="819"/>
      <c r="ANW1069" s="819"/>
      <c r="ANX1069" s="819"/>
      <c r="ANY1069" s="819"/>
      <c r="ANZ1069" s="819"/>
      <c r="AOA1069" s="819"/>
      <c r="AOB1069" s="819"/>
      <c r="AOC1069" s="819"/>
      <c r="AOD1069" s="819"/>
      <c r="AOE1069" s="819"/>
      <c r="AOF1069" s="819"/>
      <c r="AOG1069" s="819"/>
      <c r="AOH1069" s="819"/>
      <c r="AOI1069" s="819"/>
      <c r="AOJ1069" s="819"/>
      <c r="AOK1069" s="819"/>
      <c r="AOL1069" s="819"/>
      <c r="AOM1069" s="819"/>
      <c r="AON1069" s="819"/>
      <c r="AOO1069" s="819"/>
      <c r="AOP1069" s="819"/>
      <c r="AOQ1069" s="819"/>
      <c r="AOR1069" s="819"/>
      <c r="AOS1069" s="819"/>
      <c r="AOT1069" s="819"/>
      <c r="AOU1069" s="819"/>
      <c r="AOV1069" s="819"/>
      <c r="AOW1069" s="819"/>
      <c r="AOX1069" s="819"/>
      <c r="AOY1069" s="819"/>
      <c r="AOZ1069" s="819"/>
      <c r="APA1069" s="819"/>
      <c r="APB1069" s="819"/>
      <c r="APC1069" s="819"/>
      <c r="APD1069" s="819"/>
      <c r="APE1069" s="819"/>
      <c r="APF1069" s="819"/>
      <c r="APG1069" s="819"/>
      <c r="APH1069" s="819"/>
      <c r="API1069" s="819"/>
      <c r="APJ1069" s="819"/>
      <c r="APK1069" s="819"/>
      <c r="APL1069" s="819"/>
      <c r="APM1069" s="819"/>
      <c r="APN1069" s="819"/>
      <c r="APO1069" s="819"/>
      <c r="APP1069" s="819"/>
      <c r="APQ1069" s="819"/>
      <c r="APR1069" s="819"/>
      <c r="APS1069" s="819"/>
      <c r="APT1069" s="819"/>
      <c r="APU1069" s="819"/>
      <c r="APV1069" s="819"/>
      <c r="APW1069" s="819"/>
      <c r="APX1069" s="819"/>
      <c r="APY1069" s="819"/>
      <c r="APZ1069" s="819"/>
      <c r="AQA1069" s="819"/>
      <c r="AQB1069" s="819"/>
      <c r="AQC1069" s="819"/>
      <c r="AQD1069" s="819"/>
      <c r="AQE1069" s="819"/>
      <c r="AQF1069" s="819"/>
      <c r="AQG1069" s="819"/>
      <c r="AQH1069" s="819"/>
      <c r="AQI1069" s="819"/>
      <c r="AQJ1069" s="819"/>
      <c r="AQK1069" s="819"/>
      <c r="AQL1069" s="819"/>
      <c r="AQM1069" s="819"/>
      <c r="AQN1069" s="819"/>
      <c r="AQO1069" s="819"/>
      <c r="AQP1069" s="819"/>
      <c r="AQQ1069" s="819"/>
      <c r="AQR1069" s="819"/>
      <c r="AQS1069" s="819"/>
      <c r="AQT1069" s="819"/>
      <c r="AQU1069" s="819"/>
      <c r="AQV1069" s="819"/>
      <c r="AQW1069" s="819"/>
      <c r="AQX1069" s="819"/>
      <c r="AQY1069" s="819"/>
      <c r="AQZ1069" s="819"/>
      <c r="ARA1069" s="819"/>
      <c r="ARB1069" s="819"/>
      <c r="ARC1069" s="819"/>
      <c r="ARD1069" s="819"/>
      <c r="ARE1069" s="819"/>
      <c r="ARF1069" s="819"/>
      <c r="ARG1069" s="819"/>
      <c r="ARH1069" s="819"/>
      <c r="ARI1069" s="819"/>
      <c r="ARJ1069" s="819"/>
      <c r="ARK1069" s="819"/>
      <c r="ARL1069" s="819"/>
      <c r="ARM1069" s="819"/>
      <c r="ARN1069" s="819"/>
      <c r="ARO1069" s="819"/>
      <c r="ARP1069" s="819"/>
      <c r="ARQ1069" s="819"/>
      <c r="ARR1069" s="819"/>
      <c r="ARS1069" s="819"/>
      <c r="ART1069" s="819"/>
      <c r="ARU1069" s="819"/>
      <c r="ARV1069" s="819"/>
      <c r="ARW1069" s="819"/>
      <c r="ARX1069" s="819"/>
      <c r="ARY1069" s="819"/>
      <c r="ARZ1069" s="819"/>
      <c r="ASA1069" s="819"/>
      <c r="ASB1069" s="819"/>
      <c r="ASC1069" s="819"/>
      <c r="ASD1069" s="819"/>
      <c r="ASE1069" s="819"/>
      <c r="ASF1069" s="819"/>
      <c r="ASG1069" s="819"/>
      <c r="ASH1069" s="819"/>
      <c r="ASI1069" s="819"/>
      <c r="ASJ1069" s="819"/>
      <c r="ASK1069" s="819"/>
      <c r="ASL1069" s="819"/>
      <c r="ASM1069" s="819"/>
      <c r="ASN1069" s="819"/>
      <c r="ASO1069" s="819"/>
      <c r="ASP1069" s="819"/>
      <c r="ASQ1069" s="819"/>
      <c r="ASR1069" s="819"/>
      <c r="ASS1069" s="819"/>
      <c r="AST1069" s="819"/>
      <c r="ASU1069" s="819"/>
      <c r="ASV1069" s="819"/>
      <c r="ASW1069" s="819"/>
      <c r="ASX1069" s="819"/>
      <c r="ASY1069" s="819"/>
      <c r="ASZ1069" s="819"/>
      <c r="ATA1069" s="819"/>
      <c r="ATB1069" s="819"/>
      <c r="ATC1069" s="819"/>
      <c r="ATD1069" s="819"/>
      <c r="ATE1069" s="819"/>
      <c r="ATF1069" s="819"/>
      <c r="ATG1069" s="819"/>
      <c r="ATH1069" s="819"/>
      <c r="ATI1069" s="819"/>
      <c r="ATJ1069" s="819"/>
      <c r="ATK1069" s="819"/>
      <c r="ATL1069" s="819"/>
      <c r="ATM1069" s="819"/>
      <c r="ATN1069" s="819"/>
      <c r="ATO1069" s="819"/>
      <c r="ATP1069" s="819"/>
      <c r="ATQ1069" s="819"/>
      <c r="ATR1069" s="819"/>
      <c r="ATS1069" s="819"/>
      <c r="ATT1069" s="819"/>
      <c r="ATU1069" s="819"/>
      <c r="ATV1069" s="819"/>
      <c r="ATW1069" s="819"/>
      <c r="ATX1069" s="819"/>
      <c r="ATY1069" s="819"/>
      <c r="ATZ1069" s="819"/>
      <c r="AUA1069" s="819"/>
      <c r="AUB1069" s="819"/>
      <c r="AUC1069" s="819"/>
      <c r="AUD1069" s="819"/>
      <c r="AUE1069" s="819"/>
      <c r="AUF1069" s="819"/>
      <c r="AUG1069" s="819"/>
      <c r="AUH1069" s="819"/>
      <c r="AUI1069" s="819"/>
      <c r="AUJ1069" s="819"/>
      <c r="AUK1069" s="819"/>
      <c r="AUL1069" s="819"/>
      <c r="AUM1069" s="819"/>
      <c r="AUN1069" s="819"/>
      <c r="AUO1069" s="819"/>
      <c r="AUP1069" s="819"/>
      <c r="AUQ1069" s="819"/>
      <c r="AUR1069" s="819"/>
      <c r="AUS1069" s="819"/>
      <c r="AUT1069" s="819"/>
      <c r="AUU1069" s="819"/>
      <c r="AUV1069" s="819"/>
      <c r="AUW1069" s="819"/>
      <c r="AUX1069" s="819"/>
      <c r="AUY1069" s="819"/>
      <c r="AUZ1069" s="819"/>
      <c r="AVA1069" s="819"/>
      <c r="AVB1069" s="819"/>
      <c r="AVC1069" s="819"/>
      <c r="AVD1069" s="819"/>
      <c r="AVE1069" s="819"/>
      <c r="AVF1069" s="819"/>
      <c r="AVG1069" s="819"/>
      <c r="AVH1069" s="819"/>
      <c r="AVI1069" s="819"/>
      <c r="AVJ1069" s="819"/>
      <c r="AVK1069" s="819"/>
      <c r="AVL1069" s="819"/>
      <c r="AVM1069" s="819"/>
      <c r="AVN1069" s="819"/>
      <c r="AVO1069" s="819"/>
      <c r="AVP1069" s="819"/>
      <c r="AVQ1069" s="819"/>
      <c r="AVR1069" s="819"/>
      <c r="AVS1069" s="819"/>
      <c r="AVT1069" s="819"/>
      <c r="AVU1069" s="819"/>
      <c r="AVV1069" s="819"/>
      <c r="AVW1069" s="819"/>
      <c r="AVX1069" s="819"/>
      <c r="AVY1069" s="819"/>
      <c r="AVZ1069" s="819"/>
      <c r="AWA1069" s="819"/>
      <c r="AWB1069" s="819"/>
      <c r="AWC1069" s="819"/>
      <c r="AWD1069" s="819"/>
      <c r="AWE1069" s="819"/>
      <c r="AWF1069" s="819"/>
      <c r="AWG1069" s="819"/>
      <c r="AWH1069" s="819"/>
      <c r="AWI1069" s="819"/>
      <c r="AWJ1069" s="819"/>
      <c r="AWK1069" s="819"/>
      <c r="AWL1069" s="819"/>
      <c r="AWM1069" s="819"/>
      <c r="AWN1069" s="819"/>
      <c r="AWO1069" s="819"/>
      <c r="AWP1069" s="819"/>
      <c r="AWQ1069" s="819"/>
      <c r="AWR1069" s="819"/>
      <c r="AWS1069" s="819"/>
      <c r="AWT1069" s="819"/>
      <c r="AWU1069" s="819"/>
      <c r="AWV1069" s="819"/>
      <c r="AWW1069" s="819"/>
      <c r="AWX1069" s="819"/>
      <c r="AWY1069" s="819"/>
      <c r="AWZ1069" s="819"/>
      <c r="AXA1069" s="819"/>
      <c r="AXB1069" s="819"/>
      <c r="AXC1069" s="819"/>
      <c r="AXD1069" s="819"/>
      <c r="AXE1069" s="819"/>
      <c r="AXF1069" s="819"/>
      <c r="AXG1069" s="819"/>
      <c r="AXH1069" s="819"/>
      <c r="AXI1069" s="819"/>
      <c r="AXJ1069" s="819"/>
      <c r="AXK1069" s="819"/>
      <c r="AXL1069" s="819"/>
      <c r="AXM1069" s="819"/>
      <c r="AXN1069" s="819"/>
      <c r="AXO1069" s="819"/>
      <c r="AXP1069" s="819"/>
      <c r="AXQ1069" s="819"/>
      <c r="AXR1069" s="819"/>
      <c r="AXS1069" s="819"/>
      <c r="AXT1069" s="819"/>
      <c r="AXU1069" s="819"/>
      <c r="AXV1069" s="819"/>
      <c r="AXW1069" s="819"/>
      <c r="AXX1069" s="819"/>
      <c r="AXY1069" s="819"/>
      <c r="AXZ1069" s="819"/>
      <c r="AYA1069" s="819"/>
      <c r="AYB1069" s="819"/>
      <c r="AYC1069" s="819"/>
      <c r="AYD1069" s="819"/>
      <c r="AYE1069" s="819"/>
      <c r="AYF1069" s="819"/>
      <c r="AYG1069" s="819"/>
      <c r="AYH1069" s="819"/>
      <c r="AYI1069" s="819"/>
      <c r="AYJ1069" s="819"/>
      <c r="AYK1069" s="819"/>
      <c r="AYL1069" s="819"/>
      <c r="AYM1069" s="819"/>
      <c r="AYN1069" s="819"/>
      <c r="AYO1069" s="819"/>
      <c r="AYP1069" s="819"/>
      <c r="AYQ1069" s="819"/>
      <c r="AYR1069" s="819"/>
      <c r="AYS1069" s="819"/>
      <c r="AYT1069" s="819"/>
      <c r="AYU1069" s="819"/>
      <c r="AYV1069" s="819"/>
      <c r="AYW1069" s="819"/>
      <c r="AYX1069" s="819"/>
      <c r="AYY1069" s="819"/>
      <c r="AYZ1069" s="819"/>
      <c r="AZA1069" s="819"/>
      <c r="AZB1069" s="819"/>
      <c r="AZC1069" s="819"/>
      <c r="AZD1069" s="819"/>
      <c r="AZE1069" s="819"/>
      <c r="AZF1069" s="819"/>
      <c r="AZG1069" s="819"/>
      <c r="AZH1069" s="819"/>
      <c r="AZI1069" s="819"/>
      <c r="AZJ1069" s="819"/>
      <c r="AZK1069" s="819"/>
      <c r="AZL1069" s="819"/>
      <c r="AZM1069" s="819"/>
      <c r="AZN1069" s="819"/>
      <c r="AZO1069" s="819"/>
      <c r="AZP1069" s="819"/>
      <c r="AZQ1069" s="819"/>
      <c r="AZR1069" s="819"/>
      <c r="AZS1069" s="819"/>
      <c r="AZT1069" s="819"/>
      <c r="AZU1069" s="819"/>
      <c r="AZV1069" s="819"/>
      <c r="AZW1069" s="819"/>
      <c r="AZX1069" s="819"/>
      <c r="AZY1069" s="819"/>
      <c r="AZZ1069" s="819"/>
      <c r="BAA1069" s="819"/>
      <c r="BAB1069" s="819"/>
      <c r="BAC1069" s="819"/>
      <c r="BAD1069" s="819"/>
      <c r="BAE1069" s="819"/>
      <c r="BAF1069" s="819"/>
      <c r="BAG1069" s="819"/>
      <c r="BAH1069" s="819"/>
      <c r="BAI1069" s="819"/>
      <c r="BAJ1069" s="819"/>
      <c r="BAK1069" s="819"/>
      <c r="BAL1069" s="819"/>
      <c r="BAM1069" s="819"/>
      <c r="BAN1069" s="819"/>
      <c r="BAO1069" s="819"/>
      <c r="BAP1069" s="819"/>
      <c r="BAQ1069" s="819"/>
      <c r="BAR1069" s="819"/>
      <c r="BAS1069" s="819"/>
      <c r="BAT1069" s="819"/>
      <c r="BAU1069" s="819"/>
      <c r="BAV1069" s="819"/>
      <c r="BAW1069" s="819"/>
      <c r="BAX1069" s="819"/>
      <c r="BAY1069" s="819"/>
      <c r="BAZ1069" s="819"/>
      <c r="BBA1069" s="819"/>
      <c r="BBB1069" s="819"/>
      <c r="BBC1069" s="819"/>
      <c r="BBD1069" s="819"/>
      <c r="BBE1069" s="819"/>
      <c r="BBF1069" s="819"/>
      <c r="BBG1069" s="819"/>
      <c r="BBH1069" s="819"/>
      <c r="BBI1069" s="819"/>
      <c r="BBJ1069" s="819"/>
      <c r="BBK1069" s="819"/>
      <c r="BBL1069" s="819"/>
      <c r="BBM1069" s="819"/>
      <c r="BBN1069" s="819"/>
      <c r="BBO1069" s="819"/>
      <c r="BBP1069" s="819"/>
      <c r="BBQ1069" s="819"/>
      <c r="BBR1069" s="819"/>
      <c r="BBS1069" s="819"/>
      <c r="BBT1069" s="819"/>
      <c r="BBU1069" s="819"/>
      <c r="BBV1069" s="819"/>
      <c r="BBW1069" s="819"/>
      <c r="BBX1069" s="819"/>
      <c r="BBY1069" s="819"/>
      <c r="BBZ1069" s="819"/>
      <c r="BCA1069" s="819"/>
      <c r="BCB1069" s="819"/>
      <c r="BCC1069" s="819"/>
      <c r="BCD1069" s="819"/>
      <c r="BCE1069" s="819"/>
      <c r="BCF1069" s="819"/>
      <c r="BCG1069" s="819"/>
      <c r="BCH1069" s="819"/>
      <c r="BCI1069" s="819"/>
      <c r="BCJ1069" s="819"/>
      <c r="BCK1069" s="819"/>
      <c r="BCL1069" s="819"/>
      <c r="BCM1069" s="819"/>
      <c r="BCN1069" s="819"/>
      <c r="BCO1069" s="819"/>
      <c r="BCP1069" s="819"/>
      <c r="BCQ1069" s="819"/>
      <c r="BCR1069" s="819"/>
      <c r="BCS1069" s="819"/>
      <c r="BCT1069" s="819"/>
      <c r="BCU1069" s="819"/>
      <c r="BCV1069" s="819"/>
      <c r="BCW1069" s="819"/>
      <c r="BCX1069" s="819"/>
      <c r="BCY1069" s="819"/>
      <c r="BCZ1069" s="819"/>
      <c r="BDA1069" s="819"/>
      <c r="BDB1069" s="819"/>
      <c r="BDC1069" s="819"/>
      <c r="BDD1069" s="819"/>
      <c r="BDE1069" s="819"/>
      <c r="BDF1069" s="819"/>
      <c r="BDG1069" s="819"/>
      <c r="BDH1069" s="819"/>
      <c r="BDI1069" s="819"/>
      <c r="BDJ1069" s="819"/>
      <c r="BDK1069" s="819"/>
      <c r="BDL1069" s="819"/>
      <c r="BDM1069" s="819"/>
      <c r="BDN1069" s="819"/>
      <c r="BDO1069" s="819"/>
      <c r="BDP1069" s="819"/>
      <c r="BDQ1069" s="819"/>
      <c r="BDR1069" s="819"/>
      <c r="BDS1069" s="819"/>
      <c r="BDT1069" s="819"/>
      <c r="BDU1069" s="819"/>
      <c r="BDV1069" s="819"/>
      <c r="BDW1069" s="819"/>
      <c r="BDX1069" s="819"/>
      <c r="BDY1069" s="819"/>
      <c r="BDZ1069" s="819"/>
      <c r="BEA1069" s="819"/>
      <c r="BEB1069" s="819"/>
      <c r="BEC1069" s="819"/>
      <c r="BED1069" s="819"/>
      <c r="BEE1069" s="819"/>
      <c r="BEF1069" s="819"/>
      <c r="BEG1069" s="819"/>
      <c r="BEH1069" s="819"/>
      <c r="BEI1069" s="819"/>
      <c r="BEJ1069" s="819"/>
      <c r="BEK1069" s="819"/>
      <c r="BEL1069" s="819"/>
      <c r="BEM1069" s="819"/>
      <c r="BEN1069" s="819"/>
      <c r="BEO1069" s="819"/>
      <c r="BEP1069" s="819"/>
      <c r="BEQ1069" s="819"/>
      <c r="BER1069" s="819"/>
      <c r="BES1069" s="819"/>
      <c r="BET1069" s="819"/>
      <c r="BEU1069" s="819"/>
      <c r="BEV1069" s="819"/>
      <c r="BEW1069" s="819"/>
      <c r="BEX1069" s="819"/>
      <c r="BEY1069" s="819"/>
      <c r="BEZ1069" s="819"/>
      <c r="BFA1069" s="819"/>
      <c r="BFB1069" s="819"/>
      <c r="BFC1069" s="819"/>
      <c r="BFD1069" s="819"/>
      <c r="BFE1069" s="819"/>
      <c r="BFF1069" s="819"/>
      <c r="BFG1069" s="819"/>
      <c r="BFH1069" s="819"/>
      <c r="BFI1069" s="819"/>
      <c r="BFJ1069" s="819"/>
      <c r="BFK1069" s="819"/>
      <c r="BFL1069" s="819"/>
      <c r="BFM1069" s="819"/>
      <c r="BFN1069" s="819"/>
      <c r="BFO1069" s="819"/>
      <c r="BFP1069" s="819"/>
      <c r="BFQ1069" s="819"/>
      <c r="BFR1069" s="819"/>
      <c r="BFS1069" s="819"/>
      <c r="BFT1069" s="819"/>
      <c r="BFU1069" s="819"/>
      <c r="BFV1069" s="819"/>
      <c r="BFW1069" s="819"/>
      <c r="BFX1069" s="819"/>
      <c r="BFY1069" s="819"/>
      <c r="BFZ1069" s="819"/>
      <c r="BGA1069" s="819"/>
      <c r="BGB1069" s="819"/>
      <c r="BGC1069" s="819"/>
      <c r="BGD1069" s="819"/>
      <c r="BGE1069" s="819"/>
      <c r="BGF1069" s="819"/>
      <c r="BGG1069" s="819"/>
      <c r="BGH1069" s="819"/>
      <c r="BGI1069" s="819"/>
      <c r="BGJ1069" s="819"/>
      <c r="BGK1069" s="819"/>
      <c r="BGL1069" s="819"/>
      <c r="BGM1069" s="819"/>
      <c r="BGN1069" s="819"/>
      <c r="BGO1069" s="819"/>
      <c r="BGP1069" s="819"/>
      <c r="BGQ1069" s="819"/>
      <c r="BGR1069" s="819"/>
      <c r="BGS1069" s="819"/>
      <c r="BGT1069" s="819"/>
      <c r="BGU1069" s="819"/>
      <c r="BGV1069" s="819"/>
      <c r="BGW1069" s="819"/>
      <c r="BGX1069" s="819"/>
      <c r="BGY1069" s="819"/>
      <c r="BGZ1069" s="819"/>
      <c r="BHA1069" s="819"/>
      <c r="BHB1069" s="819"/>
      <c r="BHC1069" s="819"/>
      <c r="BHD1069" s="819"/>
      <c r="BHE1069" s="819"/>
      <c r="BHF1069" s="819"/>
      <c r="BHG1069" s="819"/>
      <c r="BHH1069" s="819"/>
      <c r="BHI1069" s="819"/>
      <c r="BHJ1069" s="819"/>
      <c r="BHK1069" s="819"/>
      <c r="BHL1069" s="819"/>
      <c r="BHM1069" s="819"/>
      <c r="BHN1069" s="819"/>
      <c r="BHO1069" s="819"/>
      <c r="BHP1069" s="819"/>
      <c r="BHQ1069" s="819"/>
      <c r="BHR1069" s="819"/>
      <c r="BHS1069" s="819"/>
      <c r="BHT1069" s="819"/>
      <c r="BHU1069" s="819"/>
      <c r="BHV1069" s="819"/>
      <c r="BHW1069" s="819"/>
      <c r="BHX1069" s="819"/>
      <c r="BHY1069" s="819"/>
      <c r="BHZ1069" s="819"/>
      <c r="BIA1069" s="819"/>
      <c r="BIB1069" s="819"/>
      <c r="BIC1069" s="819"/>
      <c r="BID1069" s="819"/>
      <c r="BIE1069" s="819"/>
      <c r="BIF1069" s="819"/>
      <c r="BIG1069" s="819"/>
      <c r="BIH1069" s="819"/>
      <c r="BII1069" s="819"/>
      <c r="BIJ1069" s="819"/>
      <c r="BIK1069" s="819"/>
      <c r="BIL1069" s="819"/>
      <c r="BIM1069" s="819"/>
      <c r="BIN1069" s="819"/>
      <c r="BIO1069" s="819"/>
      <c r="BIP1069" s="819"/>
      <c r="BIQ1069" s="819"/>
      <c r="BIR1069" s="819"/>
      <c r="BIS1069" s="819"/>
      <c r="BIT1069" s="819"/>
      <c r="BIU1069" s="819"/>
      <c r="BIV1069" s="819"/>
      <c r="BIW1069" s="819"/>
      <c r="BIX1069" s="819"/>
      <c r="BIY1069" s="819"/>
      <c r="BIZ1069" s="819"/>
      <c r="BJA1069" s="819"/>
      <c r="BJB1069" s="819"/>
      <c r="BJC1069" s="819"/>
      <c r="BJD1069" s="819"/>
      <c r="BJE1069" s="819"/>
      <c r="BJF1069" s="819"/>
      <c r="BJG1069" s="819"/>
      <c r="BJH1069" s="819"/>
      <c r="BJI1069" s="819"/>
      <c r="BJJ1069" s="819"/>
      <c r="BJK1069" s="819"/>
      <c r="BJL1069" s="819"/>
      <c r="BJM1069" s="819"/>
      <c r="BJN1069" s="819"/>
      <c r="BJO1069" s="819"/>
      <c r="BJP1069" s="819"/>
      <c r="BJQ1069" s="819"/>
      <c r="BJR1069" s="819"/>
      <c r="BJS1069" s="819"/>
      <c r="BJT1069" s="819"/>
      <c r="BJU1069" s="819"/>
      <c r="BJV1069" s="819"/>
      <c r="BJW1069" s="819"/>
      <c r="BJX1069" s="819"/>
      <c r="BJY1069" s="819"/>
      <c r="BJZ1069" s="819"/>
      <c r="BKA1069" s="819"/>
      <c r="BKB1069" s="819"/>
      <c r="BKC1069" s="819"/>
      <c r="BKD1069" s="819"/>
      <c r="BKE1069" s="819"/>
      <c r="BKF1069" s="819"/>
      <c r="BKG1069" s="819"/>
      <c r="BKH1069" s="819"/>
      <c r="BKI1069" s="819"/>
      <c r="BKJ1069" s="819"/>
      <c r="BKK1069" s="819"/>
      <c r="BKL1069" s="819"/>
      <c r="BKM1069" s="819"/>
      <c r="BKN1069" s="819"/>
      <c r="BKO1069" s="819"/>
      <c r="BKP1069" s="819"/>
      <c r="BKQ1069" s="819"/>
      <c r="BKR1069" s="819"/>
      <c r="BKS1069" s="819"/>
      <c r="BKT1069" s="819"/>
      <c r="BKU1069" s="819"/>
      <c r="BKV1069" s="819"/>
      <c r="BKW1069" s="819"/>
      <c r="BKX1069" s="819"/>
      <c r="BKY1069" s="819"/>
      <c r="BKZ1069" s="819"/>
      <c r="BLA1069" s="819"/>
      <c r="BLB1069" s="819"/>
      <c r="BLC1069" s="819"/>
      <c r="BLD1069" s="819"/>
      <c r="BLE1069" s="819"/>
      <c r="BLF1069" s="819"/>
      <c r="BLG1069" s="819"/>
      <c r="BLH1069" s="819"/>
      <c r="BLI1069" s="819"/>
      <c r="BLJ1069" s="819"/>
      <c r="BLK1069" s="819"/>
      <c r="BLL1069" s="819"/>
      <c r="BLM1069" s="819"/>
      <c r="BLN1069" s="819"/>
      <c r="BLO1069" s="819"/>
      <c r="BLP1069" s="819"/>
      <c r="BLQ1069" s="819"/>
      <c r="BLR1069" s="819"/>
      <c r="BLS1069" s="819"/>
      <c r="BLT1069" s="819"/>
      <c r="BLU1069" s="819"/>
      <c r="BLV1069" s="819"/>
      <c r="BLW1069" s="819"/>
      <c r="BLX1069" s="819"/>
      <c r="BLY1069" s="819"/>
      <c r="BLZ1069" s="819"/>
      <c r="BMA1069" s="819"/>
      <c r="BMB1069" s="819"/>
      <c r="BMC1069" s="819"/>
      <c r="BMD1069" s="819"/>
      <c r="BME1069" s="819"/>
      <c r="BMF1069" s="819"/>
      <c r="BMG1069" s="819"/>
      <c r="BMH1069" s="819"/>
      <c r="BMI1069" s="819"/>
      <c r="BMJ1069" s="819"/>
      <c r="BMK1069" s="819"/>
      <c r="BML1069" s="819"/>
      <c r="BMM1069" s="819"/>
      <c r="BMN1069" s="819"/>
      <c r="BMO1069" s="819"/>
      <c r="BMP1069" s="819"/>
      <c r="BMQ1069" s="819"/>
      <c r="BMR1069" s="819"/>
      <c r="BMS1069" s="819"/>
      <c r="BMT1069" s="819"/>
      <c r="BMU1069" s="819"/>
      <c r="BMV1069" s="819"/>
      <c r="BMW1069" s="819"/>
      <c r="BMX1069" s="819"/>
      <c r="BMY1069" s="819"/>
      <c r="BMZ1069" s="819"/>
      <c r="BNA1069" s="819"/>
      <c r="BNB1069" s="819"/>
      <c r="BNC1069" s="819"/>
      <c r="BND1069" s="819"/>
      <c r="BNE1069" s="819"/>
      <c r="BNF1069" s="819"/>
      <c r="BNG1069" s="819"/>
      <c r="BNH1069" s="819"/>
      <c r="BNI1069" s="819"/>
      <c r="BNJ1069" s="819"/>
      <c r="BNK1069" s="819"/>
      <c r="BNL1069" s="819"/>
      <c r="BNM1069" s="819"/>
      <c r="BNN1069" s="819"/>
      <c r="BNO1069" s="819"/>
      <c r="BNP1069" s="819"/>
      <c r="BNQ1069" s="819"/>
      <c r="BNR1069" s="819"/>
      <c r="BNS1069" s="819"/>
      <c r="BNT1069" s="819"/>
      <c r="BNU1069" s="819"/>
      <c r="BNV1069" s="819"/>
      <c r="BNW1069" s="819"/>
      <c r="BNX1069" s="819"/>
      <c r="BNY1069" s="819"/>
      <c r="BNZ1069" s="819"/>
      <c r="BOA1069" s="819"/>
      <c r="BOB1069" s="819"/>
      <c r="BOC1069" s="819"/>
      <c r="BOD1069" s="819"/>
      <c r="BOE1069" s="819"/>
      <c r="BOF1069" s="819"/>
      <c r="BOG1069" s="819"/>
      <c r="BOH1069" s="819"/>
      <c r="BOI1069" s="819"/>
      <c r="BOJ1069" s="819"/>
      <c r="BOK1069" s="819"/>
      <c r="BOL1069" s="819"/>
      <c r="BOM1069" s="819"/>
      <c r="BON1069" s="819"/>
      <c r="BOO1069" s="819"/>
      <c r="BOP1069" s="819"/>
      <c r="BOQ1069" s="819"/>
      <c r="BOR1069" s="819"/>
      <c r="BOS1069" s="819"/>
      <c r="BOT1069" s="819"/>
      <c r="BOU1069" s="819"/>
      <c r="BOV1069" s="819"/>
      <c r="BOW1069" s="819"/>
      <c r="BOX1069" s="819"/>
      <c r="BOY1069" s="819"/>
      <c r="BOZ1069" s="819"/>
      <c r="BPA1069" s="819"/>
      <c r="BPB1069" s="819"/>
      <c r="BPC1069" s="819"/>
      <c r="BPD1069" s="819"/>
      <c r="BPE1069" s="819"/>
      <c r="BPF1069" s="819"/>
      <c r="BPG1069" s="819"/>
      <c r="BPH1069" s="819"/>
      <c r="BPI1069" s="819"/>
      <c r="BPJ1069" s="819"/>
      <c r="BPK1069" s="819"/>
      <c r="BPL1069" s="819"/>
      <c r="BPM1069" s="819"/>
      <c r="BPN1069" s="819"/>
      <c r="BPO1069" s="819"/>
      <c r="BPP1069" s="819"/>
      <c r="BPQ1069" s="819"/>
      <c r="BPR1069" s="819"/>
      <c r="BPS1069" s="819"/>
      <c r="BPT1069" s="819"/>
      <c r="BPU1069" s="819"/>
      <c r="BPV1069" s="819"/>
      <c r="BPW1069" s="819"/>
      <c r="BPX1069" s="819"/>
      <c r="BPY1069" s="819"/>
      <c r="BPZ1069" s="819"/>
      <c r="BQA1069" s="819"/>
      <c r="BQB1069" s="819"/>
      <c r="BQC1069" s="819"/>
      <c r="BQD1069" s="819"/>
      <c r="BQE1069" s="819"/>
      <c r="BQF1069" s="819"/>
      <c r="BQG1069" s="819"/>
      <c r="BQH1069" s="819"/>
      <c r="BQI1069" s="819"/>
      <c r="BQJ1069" s="819"/>
      <c r="BQK1069" s="819"/>
      <c r="BQL1069" s="819"/>
      <c r="BQM1069" s="819"/>
      <c r="BQN1069" s="819"/>
      <c r="BQO1069" s="819"/>
      <c r="BQP1069" s="819"/>
      <c r="BQQ1069" s="819"/>
      <c r="BQR1069" s="819"/>
      <c r="BQS1069" s="819"/>
      <c r="BQT1069" s="819"/>
      <c r="BQU1069" s="819"/>
      <c r="BQV1069" s="819"/>
      <c r="BQW1069" s="819"/>
      <c r="BQX1069" s="819"/>
      <c r="BQY1069" s="819"/>
      <c r="BQZ1069" s="819"/>
      <c r="BRA1069" s="819"/>
      <c r="BRB1069" s="819"/>
      <c r="BRC1069" s="819"/>
      <c r="BRD1069" s="819"/>
      <c r="BRE1069" s="819"/>
      <c r="BRF1069" s="819"/>
      <c r="BRG1069" s="819"/>
      <c r="BRH1069" s="819"/>
      <c r="BRI1069" s="819"/>
      <c r="BRJ1069" s="819"/>
      <c r="BRK1069" s="819"/>
      <c r="BRL1069" s="819"/>
      <c r="BRM1069" s="819"/>
      <c r="BRN1069" s="819"/>
      <c r="BRO1069" s="819"/>
      <c r="BRP1069" s="819"/>
      <c r="BRQ1069" s="819"/>
      <c r="BRR1069" s="819"/>
      <c r="BRS1069" s="819"/>
      <c r="BRT1069" s="819"/>
      <c r="BRU1069" s="819"/>
      <c r="BRV1069" s="819"/>
      <c r="BRW1069" s="819"/>
      <c r="BRX1069" s="819"/>
      <c r="BRY1069" s="819"/>
      <c r="BRZ1069" s="819"/>
      <c r="BSA1069" s="819"/>
      <c r="BSB1069" s="819"/>
      <c r="BSC1069" s="819"/>
      <c r="BSD1069" s="819"/>
      <c r="BSE1069" s="819"/>
      <c r="BSF1069" s="819"/>
      <c r="BSG1069" s="819"/>
      <c r="BSH1069" s="819"/>
      <c r="BSI1069" s="819"/>
      <c r="BSJ1069" s="819"/>
      <c r="BSK1069" s="819"/>
      <c r="BSL1069" s="819"/>
      <c r="BSM1069" s="819"/>
      <c r="BSN1069" s="819"/>
      <c r="BSO1069" s="819"/>
      <c r="BSP1069" s="819"/>
      <c r="BSQ1069" s="819"/>
      <c r="BSR1069" s="819"/>
      <c r="BSS1069" s="819"/>
      <c r="BST1069" s="819"/>
      <c r="BSU1069" s="819"/>
      <c r="BSV1069" s="819"/>
      <c r="BSW1069" s="819"/>
      <c r="BSX1069" s="819"/>
      <c r="BSY1069" s="819"/>
      <c r="BSZ1069" s="819"/>
      <c r="BTA1069" s="819"/>
      <c r="BTB1069" s="819"/>
      <c r="BTC1069" s="819"/>
      <c r="BTD1069" s="819"/>
      <c r="BTE1069" s="819"/>
      <c r="BTF1069" s="819"/>
      <c r="BTG1069" s="819"/>
      <c r="BTH1069" s="819"/>
      <c r="BTI1069" s="819"/>
      <c r="BTJ1069" s="819"/>
      <c r="BTK1069" s="819"/>
      <c r="BTL1069" s="819"/>
      <c r="BTM1069" s="819"/>
      <c r="BTN1069" s="819"/>
      <c r="BTO1069" s="819"/>
      <c r="BTP1069" s="819"/>
      <c r="BTQ1069" s="819"/>
      <c r="BTR1069" s="819"/>
      <c r="BTS1069" s="819"/>
      <c r="BTT1069" s="819"/>
      <c r="BTU1069" s="819"/>
      <c r="BTV1069" s="819"/>
      <c r="BTW1069" s="819"/>
      <c r="BTX1069" s="819"/>
      <c r="BTY1069" s="819"/>
      <c r="BTZ1069" s="819"/>
      <c r="BUA1069" s="819"/>
      <c r="BUB1069" s="819"/>
      <c r="BUC1069" s="819"/>
      <c r="BUD1069" s="819"/>
      <c r="BUE1069" s="819"/>
      <c r="BUF1069" s="819"/>
      <c r="BUG1069" s="819"/>
      <c r="BUH1069" s="819"/>
      <c r="BUI1069" s="819"/>
      <c r="BUJ1069" s="819"/>
      <c r="BUK1069" s="819"/>
      <c r="BUL1069" s="819"/>
      <c r="BUM1069" s="819"/>
      <c r="BUN1069" s="819"/>
      <c r="BUO1069" s="819"/>
      <c r="BUP1069" s="819"/>
      <c r="BUQ1069" s="819"/>
      <c r="BUR1069" s="819"/>
      <c r="BUS1069" s="819"/>
      <c r="BUT1069" s="819"/>
      <c r="BUU1069" s="819"/>
      <c r="BUV1069" s="819"/>
      <c r="BUW1069" s="819"/>
      <c r="BUX1069" s="819"/>
      <c r="BUY1069" s="819"/>
      <c r="BUZ1069" s="819"/>
      <c r="BVA1069" s="819"/>
      <c r="BVB1069" s="819"/>
      <c r="BVC1069" s="819"/>
      <c r="BVD1069" s="819"/>
      <c r="BVE1069" s="819"/>
      <c r="BVF1069" s="819"/>
      <c r="BVG1069" s="819"/>
      <c r="BVH1069" s="819"/>
      <c r="BVI1069" s="819"/>
      <c r="BVJ1069" s="819"/>
      <c r="BVK1069" s="819"/>
      <c r="BVL1069" s="819"/>
      <c r="BVM1069" s="819"/>
      <c r="BVN1069" s="819"/>
      <c r="BVO1069" s="819"/>
      <c r="BVP1069" s="819"/>
      <c r="BVQ1069" s="819"/>
      <c r="BVR1069" s="819"/>
      <c r="BVS1069" s="819"/>
      <c r="BVT1069" s="819"/>
      <c r="BVU1069" s="819"/>
      <c r="BVV1069" s="819"/>
      <c r="BVW1069" s="819"/>
      <c r="BVX1069" s="819"/>
      <c r="BVY1069" s="819"/>
      <c r="BVZ1069" s="819"/>
      <c r="BWA1069" s="819"/>
      <c r="BWB1069" s="819"/>
      <c r="BWC1069" s="819"/>
      <c r="BWD1069" s="819"/>
      <c r="BWE1069" s="819"/>
      <c r="BWF1069" s="819"/>
      <c r="BWG1069" s="819"/>
      <c r="BWH1069" s="819"/>
      <c r="BWI1069" s="819"/>
      <c r="BWJ1069" s="819"/>
      <c r="BWK1069" s="819"/>
      <c r="BWL1069" s="819"/>
      <c r="BWM1069" s="819"/>
      <c r="BWN1069" s="819"/>
      <c r="BWO1069" s="819"/>
      <c r="BWP1069" s="819"/>
      <c r="BWQ1069" s="819"/>
      <c r="BWR1069" s="819"/>
      <c r="BWS1069" s="819"/>
      <c r="BWT1069" s="819"/>
      <c r="BWU1069" s="819"/>
      <c r="BWV1069" s="819"/>
      <c r="BWW1069" s="819"/>
      <c r="BWX1069" s="819"/>
      <c r="BWY1069" s="819"/>
      <c r="BWZ1069" s="819"/>
      <c r="BXA1069" s="819"/>
      <c r="BXB1069" s="819"/>
      <c r="BXC1069" s="819"/>
      <c r="BXD1069" s="819"/>
      <c r="BXE1069" s="819"/>
      <c r="BXF1069" s="819"/>
      <c r="BXG1069" s="819"/>
      <c r="BXH1069" s="819"/>
      <c r="BXI1069" s="819"/>
      <c r="BXJ1069" s="819"/>
      <c r="BXK1069" s="819"/>
      <c r="BXL1069" s="819"/>
      <c r="BXM1069" s="819"/>
      <c r="BXN1069" s="819"/>
      <c r="BXO1069" s="819"/>
      <c r="BXP1069" s="819"/>
      <c r="BXQ1069" s="819"/>
      <c r="BXR1069" s="819"/>
      <c r="BXS1069" s="819"/>
      <c r="BXT1069" s="819"/>
      <c r="BXU1069" s="819"/>
      <c r="BXV1069" s="819"/>
      <c r="BXW1069" s="819"/>
      <c r="BXX1069" s="819"/>
      <c r="BXY1069" s="819"/>
      <c r="BXZ1069" s="819"/>
      <c r="BYA1069" s="819"/>
      <c r="BYB1069" s="819"/>
      <c r="BYC1069" s="819"/>
      <c r="BYD1069" s="819"/>
      <c r="BYE1069" s="819"/>
      <c r="BYF1069" s="819"/>
      <c r="BYG1069" s="819"/>
      <c r="BYH1069" s="819"/>
      <c r="BYI1069" s="819"/>
      <c r="BYJ1069" s="819"/>
      <c r="BYK1069" s="819"/>
      <c r="BYL1069" s="819"/>
      <c r="BYM1069" s="819"/>
      <c r="BYN1069" s="819"/>
      <c r="BYO1069" s="819"/>
      <c r="BYP1069" s="819"/>
      <c r="BYQ1069" s="819"/>
      <c r="BYR1069" s="819"/>
      <c r="BYS1069" s="819"/>
      <c r="BYT1069" s="819"/>
      <c r="BYU1069" s="819"/>
      <c r="BYV1069" s="819"/>
      <c r="BYW1069" s="819"/>
      <c r="BYX1069" s="819"/>
      <c r="BYY1069" s="819"/>
      <c r="BYZ1069" s="819"/>
      <c r="BZA1069" s="819"/>
      <c r="BZB1069" s="819"/>
      <c r="BZC1069" s="819"/>
      <c r="BZD1069" s="819"/>
      <c r="BZE1069" s="819"/>
      <c r="BZF1069" s="819"/>
      <c r="BZG1069" s="819"/>
      <c r="BZH1069" s="819"/>
      <c r="BZI1069" s="819"/>
      <c r="BZJ1069" s="819"/>
      <c r="BZK1069" s="819"/>
      <c r="BZL1069" s="819"/>
      <c r="BZM1069" s="819"/>
      <c r="BZN1069" s="819"/>
      <c r="BZO1069" s="819"/>
      <c r="BZP1069" s="819"/>
      <c r="BZQ1069" s="819"/>
      <c r="BZR1069" s="819"/>
      <c r="BZS1069" s="819"/>
      <c r="BZT1069" s="819"/>
      <c r="BZU1069" s="819"/>
      <c r="BZV1069" s="819"/>
      <c r="BZW1069" s="819"/>
      <c r="BZX1069" s="819"/>
      <c r="BZY1069" s="819"/>
      <c r="BZZ1069" s="819"/>
      <c r="CAA1069" s="819"/>
      <c r="CAB1069" s="819"/>
      <c r="CAC1069" s="819"/>
      <c r="CAD1069" s="819"/>
      <c r="CAE1069" s="819"/>
      <c r="CAF1069" s="819"/>
      <c r="CAG1069" s="819"/>
      <c r="CAH1069" s="819"/>
      <c r="CAI1069" s="819"/>
      <c r="CAJ1069" s="819"/>
      <c r="CAK1069" s="819"/>
      <c r="CAL1069" s="819"/>
      <c r="CAM1069" s="819"/>
      <c r="CAN1069" s="819"/>
      <c r="CAO1069" s="819"/>
      <c r="CAP1069" s="819"/>
      <c r="CAQ1069" s="819"/>
      <c r="CAR1069" s="819"/>
      <c r="CAS1069" s="819"/>
      <c r="CAT1069" s="819"/>
      <c r="CAU1069" s="819"/>
      <c r="CAV1069" s="819"/>
      <c r="CAW1069" s="819"/>
      <c r="CAX1069" s="819"/>
      <c r="CAY1069" s="819"/>
      <c r="CAZ1069" s="819"/>
      <c r="CBA1069" s="819"/>
      <c r="CBB1069" s="819"/>
      <c r="CBC1069" s="819"/>
      <c r="CBD1069" s="819"/>
      <c r="CBE1069" s="819"/>
      <c r="CBF1069" s="819"/>
      <c r="CBG1069" s="819"/>
      <c r="CBH1069" s="819"/>
      <c r="CBI1069" s="819"/>
      <c r="CBJ1069" s="819"/>
      <c r="CBK1069" s="819"/>
      <c r="CBL1069" s="819"/>
      <c r="CBM1069" s="819"/>
      <c r="CBN1069" s="819"/>
      <c r="CBO1069" s="819"/>
      <c r="CBP1069" s="819"/>
      <c r="CBQ1069" s="819"/>
      <c r="CBR1069" s="819"/>
      <c r="CBS1069" s="819"/>
      <c r="CBT1069" s="819"/>
      <c r="CBU1069" s="819"/>
      <c r="CBV1069" s="819"/>
      <c r="CBW1069" s="819"/>
      <c r="CBX1069" s="819"/>
      <c r="CBY1069" s="819"/>
      <c r="CBZ1069" s="819"/>
      <c r="CCA1069" s="819"/>
      <c r="CCB1069" s="819"/>
      <c r="CCC1069" s="819"/>
      <c r="CCD1069" s="819"/>
      <c r="CCE1069" s="819"/>
      <c r="CCF1069" s="819"/>
      <c r="CCG1069" s="819"/>
      <c r="CCH1069" s="819"/>
      <c r="CCI1069" s="819"/>
      <c r="CCJ1069" s="819"/>
      <c r="CCK1069" s="819"/>
      <c r="CCL1069" s="819"/>
      <c r="CCM1069" s="819"/>
      <c r="CCN1069" s="819"/>
      <c r="CCO1069" s="819"/>
      <c r="CCP1069" s="819"/>
      <c r="CCQ1069" s="819"/>
      <c r="CCR1069" s="819"/>
      <c r="CCS1069" s="819"/>
      <c r="CCT1069" s="819"/>
      <c r="CCU1069" s="819"/>
      <c r="CCV1069" s="819"/>
      <c r="CCW1069" s="819"/>
      <c r="CCX1069" s="819"/>
      <c r="CCY1069" s="819"/>
      <c r="CCZ1069" s="819"/>
      <c r="CDA1069" s="819"/>
      <c r="CDB1069" s="819"/>
      <c r="CDC1069" s="819"/>
      <c r="CDD1069" s="819"/>
      <c r="CDE1069" s="819"/>
      <c r="CDF1069" s="819"/>
      <c r="CDG1069" s="819"/>
      <c r="CDH1069" s="819"/>
      <c r="CDI1069" s="819"/>
      <c r="CDJ1069" s="819"/>
      <c r="CDK1069" s="819"/>
      <c r="CDL1069" s="819"/>
      <c r="CDM1069" s="819"/>
      <c r="CDN1069" s="819"/>
      <c r="CDO1069" s="819"/>
      <c r="CDP1069" s="819"/>
      <c r="CDQ1069" s="819"/>
      <c r="CDR1069" s="819"/>
      <c r="CDS1069" s="819"/>
      <c r="CDT1069" s="819"/>
      <c r="CDU1069" s="819"/>
      <c r="CDV1069" s="819"/>
      <c r="CDW1069" s="819"/>
      <c r="CDX1069" s="819"/>
      <c r="CDY1069" s="819"/>
      <c r="CDZ1069" s="819"/>
      <c r="CEA1069" s="819"/>
      <c r="CEB1069" s="819"/>
      <c r="CEC1069" s="819"/>
      <c r="CED1069" s="819"/>
      <c r="CEE1069" s="819"/>
      <c r="CEF1069" s="819"/>
      <c r="CEG1069" s="819"/>
      <c r="CEH1069" s="819"/>
      <c r="CEI1069" s="819"/>
      <c r="CEJ1069" s="819"/>
      <c r="CEK1069" s="819"/>
      <c r="CEL1069" s="819"/>
      <c r="CEM1069" s="819"/>
      <c r="CEN1069" s="819"/>
      <c r="CEO1069" s="819"/>
      <c r="CEP1069" s="819"/>
      <c r="CEQ1069" s="819"/>
      <c r="CER1069" s="819"/>
      <c r="CES1069" s="819"/>
      <c r="CET1069" s="819"/>
      <c r="CEU1069" s="819"/>
      <c r="CEV1069" s="819"/>
      <c r="CEW1069" s="819"/>
      <c r="CEX1069" s="819"/>
      <c r="CEY1069" s="819"/>
      <c r="CEZ1069" s="819"/>
      <c r="CFA1069" s="819"/>
      <c r="CFB1069" s="819"/>
      <c r="CFC1069" s="819"/>
      <c r="CFD1069" s="819"/>
      <c r="CFE1069" s="819"/>
      <c r="CFF1069" s="819"/>
      <c r="CFG1069" s="819"/>
      <c r="CFH1069" s="819"/>
      <c r="CFI1069" s="819"/>
      <c r="CFJ1069" s="819"/>
      <c r="CFK1069" s="819"/>
      <c r="CFL1069" s="819"/>
      <c r="CFM1069" s="819"/>
      <c r="CFN1069" s="819"/>
      <c r="CFO1069" s="819"/>
      <c r="CFP1069" s="819"/>
      <c r="CFQ1069" s="819"/>
      <c r="CFR1069" s="819"/>
      <c r="CFS1069" s="819"/>
      <c r="CFT1069" s="819"/>
      <c r="CFU1069" s="819"/>
      <c r="CFV1069" s="819"/>
      <c r="CFW1069" s="819"/>
      <c r="CFX1069" s="819"/>
      <c r="CFY1069" s="819"/>
      <c r="CFZ1069" s="819"/>
      <c r="CGA1069" s="819"/>
      <c r="CGB1069" s="819"/>
      <c r="CGC1069" s="819"/>
      <c r="CGD1069" s="819"/>
      <c r="CGE1069" s="819"/>
      <c r="CGF1069" s="819"/>
      <c r="CGG1069" s="819"/>
      <c r="CGH1069" s="819"/>
      <c r="CGI1069" s="819"/>
      <c r="CGJ1069" s="819"/>
      <c r="CGK1069" s="819"/>
      <c r="CGL1069" s="819"/>
      <c r="CGM1069" s="819"/>
      <c r="CGN1069" s="819"/>
      <c r="CGO1069" s="819"/>
      <c r="CGP1069" s="819"/>
      <c r="CGQ1069" s="819"/>
      <c r="CGR1069" s="819"/>
      <c r="CGS1069" s="819"/>
      <c r="CGT1069" s="819"/>
      <c r="CGU1069" s="819"/>
      <c r="CGV1069" s="819"/>
      <c r="CGW1069" s="819"/>
      <c r="CGX1069" s="819"/>
      <c r="CGY1069" s="819"/>
      <c r="CGZ1069" s="819"/>
      <c r="CHA1069" s="819"/>
      <c r="CHB1069" s="819"/>
      <c r="CHC1069" s="819"/>
      <c r="CHD1069" s="819"/>
      <c r="CHE1069" s="819"/>
      <c r="CHF1069" s="819"/>
      <c r="CHG1069" s="819"/>
      <c r="CHH1069" s="819"/>
      <c r="CHI1069" s="819"/>
      <c r="CHJ1069" s="819"/>
      <c r="CHK1069" s="819"/>
      <c r="CHL1069" s="819"/>
      <c r="CHM1069" s="819"/>
      <c r="CHN1069" s="819"/>
      <c r="CHO1069" s="819"/>
      <c r="CHP1069" s="819"/>
      <c r="CHQ1069" s="819"/>
      <c r="CHR1069" s="819"/>
      <c r="CHS1069" s="819"/>
      <c r="CHT1069" s="819"/>
      <c r="CHU1069" s="819"/>
      <c r="CHV1069" s="819"/>
      <c r="CHW1069" s="819"/>
      <c r="CHX1069" s="819"/>
      <c r="CHY1069" s="819"/>
      <c r="CHZ1069" s="819"/>
      <c r="CIA1069" s="819"/>
      <c r="CIB1069" s="819"/>
      <c r="CIC1069" s="819"/>
      <c r="CID1069" s="819"/>
      <c r="CIE1069" s="819"/>
      <c r="CIF1069" s="819"/>
      <c r="CIG1069" s="819"/>
      <c r="CIH1069" s="819"/>
      <c r="CII1069" s="819"/>
      <c r="CIJ1069" s="819"/>
      <c r="CIK1069" s="819"/>
      <c r="CIL1069" s="819"/>
      <c r="CIM1069" s="819"/>
      <c r="CIN1069" s="819"/>
      <c r="CIO1069" s="819"/>
      <c r="CIP1069" s="819"/>
      <c r="CIQ1069" s="819"/>
      <c r="CIR1069" s="819"/>
      <c r="CIS1069" s="819"/>
      <c r="CIT1069" s="819"/>
      <c r="CIU1069" s="819"/>
      <c r="CIV1069" s="819"/>
      <c r="CIW1069" s="819"/>
      <c r="CIX1069" s="819"/>
      <c r="CIY1069" s="819"/>
      <c r="CIZ1069" s="819"/>
      <c r="CJA1069" s="819"/>
      <c r="CJB1069" s="819"/>
      <c r="CJC1069" s="819"/>
      <c r="CJD1069" s="819"/>
      <c r="CJE1069" s="819"/>
      <c r="CJF1069" s="819"/>
      <c r="CJG1069" s="819"/>
      <c r="CJH1069" s="819"/>
      <c r="CJI1069" s="819"/>
      <c r="CJJ1069" s="819"/>
      <c r="CJK1069" s="819"/>
      <c r="CJL1069" s="819"/>
      <c r="CJM1069" s="819"/>
      <c r="CJN1069" s="819"/>
      <c r="CJO1069" s="819"/>
      <c r="CJP1069" s="819"/>
      <c r="CJQ1069" s="819"/>
      <c r="CJR1069" s="819"/>
      <c r="CJS1069" s="819"/>
      <c r="CJT1069" s="819"/>
      <c r="CJU1069" s="819"/>
      <c r="CJV1069" s="819"/>
      <c r="CJW1069" s="819"/>
      <c r="CJX1069" s="819"/>
      <c r="CJY1069" s="819"/>
      <c r="CJZ1069" s="819"/>
      <c r="CKA1069" s="819"/>
      <c r="CKB1069" s="819"/>
      <c r="CKC1069" s="819"/>
      <c r="CKD1069" s="819"/>
      <c r="CKE1069" s="819"/>
      <c r="CKF1069" s="819"/>
      <c r="CKG1069" s="819"/>
      <c r="CKH1069" s="819"/>
      <c r="CKI1069" s="819"/>
      <c r="CKJ1069" s="819"/>
      <c r="CKK1069" s="819"/>
      <c r="CKL1069" s="819"/>
      <c r="CKM1069" s="819"/>
      <c r="CKN1069" s="819"/>
      <c r="CKO1069" s="819"/>
      <c r="CKP1069" s="819"/>
      <c r="CKQ1069" s="819"/>
      <c r="CKR1069" s="819"/>
      <c r="CKS1069" s="819"/>
      <c r="CKT1069" s="819"/>
      <c r="CKU1069" s="819"/>
      <c r="CKV1069" s="819"/>
      <c r="CKW1069" s="819"/>
      <c r="CKX1069" s="819"/>
      <c r="CKY1069" s="819"/>
      <c r="CKZ1069" s="819"/>
      <c r="CLA1069" s="819"/>
      <c r="CLB1069" s="819"/>
      <c r="CLC1069" s="819"/>
      <c r="CLD1069" s="819"/>
      <c r="CLE1069" s="819"/>
      <c r="CLF1069" s="819"/>
      <c r="CLG1069" s="819"/>
      <c r="CLH1069" s="819"/>
      <c r="CLI1069" s="819"/>
      <c r="CLJ1069" s="819"/>
      <c r="CLK1069" s="819"/>
      <c r="CLL1069" s="819"/>
      <c r="CLM1069" s="819"/>
      <c r="CLN1069" s="819"/>
      <c r="CLO1069" s="819"/>
      <c r="CLP1069" s="819"/>
      <c r="CLQ1069" s="819"/>
      <c r="CLR1069" s="819"/>
      <c r="CLS1069" s="819"/>
      <c r="CLT1069" s="819"/>
      <c r="CLU1069" s="819"/>
      <c r="CLV1069" s="819"/>
      <c r="CLW1069" s="819"/>
      <c r="CLX1069" s="819"/>
      <c r="CLY1069" s="819"/>
      <c r="CLZ1069" s="819"/>
      <c r="CMA1069" s="819"/>
      <c r="CMB1069" s="819"/>
      <c r="CMC1069" s="819"/>
      <c r="CMD1069" s="819"/>
      <c r="CME1069" s="819"/>
      <c r="CMF1069" s="819"/>
      <c r="CMG1069" s="819"/>
      <c r="CMH1069" s="819"/>
      <c r="CMI1069" s="819"/>
      <c r="CMJ1069" s="819"/>
      <c r="CMK1069" s="819"/>
      <c r="CML1069" s="819"/>
      <c r="CMM1069" s="819"/>
      <c r="CMN1069" s="819"/>
      <c r="CMO1069" s="819"/>
      <c r="CMP1069" s="819"/>
      <c r="CMQ1069" s="819"/>
      <c r="CMR1069" s="819"/>
      <c r="CMS1069" s="819"/>
      <c r="CMT1069" s="819"/>
      <c r="CMU1069" s="819"/>
      <c r="CMV1069" s="819"/>
      <c r="CMW1069" s="819"/>
      <c r="CMX1069" s="819"/>
      <c r="CMY1069" s="819"/>
      <c r="CMZ1069" s="819"/>
      <c r="CNA1069" s="819"/>
      <c r="CNB1069" s="819"/>
      <c r="CNC1069" s="819"/>
      <c r="CND1069" s="819"/>
      <c r="CNE1069" s="819"/>
      <c r="CNF1069" s="819"/>
      <c r="CNG1069" s="819"/>
      <c r="CNH1069" s="819"/>
      <c r="CNI1069" s="819"/>
      <c r="CNJ1069" s="819"/>
      <c r="CNK1069" s="819"/>
      <c r="CNL1069" s="819"/>
      <c r="CNM1069" s="819"/>
      <c r="CNN1069" s="819"/>
      <c r="CNO1069" s="819"/>
      <c r="CNP1069" s="819"/>
      <c r="CNQ1069" s="819"/>
      <c r="CNR1069" s="819"/>
      <c r="CNS1069" s="819"/>
      <c r="CNT1069" s="819"/>
      <c r="CNU1069" s="819"/>
      <c r="CNV1069" s="819"/>
      <c r="CNW1069" s="819"/>
      <c r="CNX1069" s="819"/>
      <c r="CNY1069" s="819"/>
      <c r="CNZ1069" s="819"/>
      <c r="COA1069" s="819"/>
      <c r="COB1069" s="819"/>
      <c r="COC1069" s="819"/>
      <c r="COD1069" s="819"/>
      <c r="COE1069" s="819"/>
      <c r="COF1069" s="819"/>
      <c r="COG1069" s="819"/>
      <c r="COH1069" s="819"/>
      <c r="COI1069" s="819"/>
      <c r="COJ1069" s="819"/>
      <c r="COK1069" s="819"/>
      <c r="COL1069" s="819"/>
      <c r="COM1069" s="819"/>
      <c r="CON1069" s="819"/>
      <c r="COO1069" s="819"/>
      <c r="COP1069" s="819"/>
      <c r="COQ1069" s="819"/>
      <c r="COR1069" s="819"/>
      <c r="COS1069" s="819"/>
      <c r="COT1069" s="819"/>
      <c r="COU1069" s="819"/>
      <c r="COV1069" s="819"/>
      <c r="COW1069" s="819"/>
      <c r="COX1069" s="819"/>
      <c r="COY1069" s="819"/>
      <c r="COZ1069" s="819"/>
      <c r="CPA1069" s="819"/>
      <c r="CPB1069" s="819"/>
      <c r="CPC1069" s="819"/>
      <c r="CPD1069" s="819"/>
      <c r="CPE1069" s="819"/>
      <c r="CPF1069" s="819"/>
      <c r="CPG1069" s="819"/>
      <c r="CPH1069" s="819"/>
      <c r="CPI1069" s="819"/>
      <c r="CPJ1069" s="819"/>
      <c r="CPK1069" s="819"/>
      <c r="CPL1069" s="819"/>
      <c r="CPM1069" s="819"/>
      <c r="CPN1069" s="819"/>
      <c r="CPO1069" s="819"/>
      <c r="CPP1069" s="819"/>
      <c r="CPQ1069" s="819"/>
      <c r="CPR1069" s="819"/>
      <c r="CPS1069" s="819"/>
      <c r="CPT1069" s="819"/>
      <c r="CPU1069" s="819"/>
      <c r="CPV1069" s="819"/>
      <c r="CPW1069" s="819"/>
      <c r="CPX1069" s="819"/>
      <c r="CPY1069" s="819"/>
      <c r="CPZ1069" s="819"/>
      <c r="CQA1069" s="819"/>
      <c r="CQB1069" s="819"/>
      <c r="CQC1069" s="819"/>
      <c r="CQD1069" s="819"/>
      <c r="CQE1069" s="819"/>
      <c r="CQF1069" s="819"/>
      <c r="CQG1069" s="819"/>
      <c r="CQH1069" s="819"/>
      <c r="CQI1069" s="819"/>
      <c r="CQJ1069" s="819"/>
      <c r="CQK1069" s="819"/>
      <c r="CQL1069" s="819"/>
      <c r="CQM1069" s="819"/>
      <c r="CQN1069" s="819"/>
      <c r="CQO1069" s="819"/>
      <c r="CQP1069" s="819"/>
      <c r="CQQ1069" s="819"/>
      <c r="CQR1069" s="819"/>
      <c r="CQS1069" s="819"/>
      <c r="CQT1069" s="819"/>
      <c r="CQU1069" s="819"/>
      <c r="CQV1069" s="819"/>
      <c r="CQW1069" s="819"/>
      <c r="CQX1069" s="819"/>
      <c r="CQY1069" s="819"/>
      <c r="CQZ1069" s="819"/>
      <c r="CRA1069" s="819"/>
      <c r="CRB1069" s="819"/>
      <c r="CRC1069" s="819"/>
      <c r="CRD1069" s="819"/>
      <c r="CRE1069" s="819"/>
      <c r="CRF1069" s="819"/>
      <c r="CRG1069" s="819"/>
      <c r="CRH1069" s="819"/>
      <c r="CRI1069" s="819"/>
      <c r="CRJ1069" s="819"/>
      <c r="CRK1069" s="819"/>
      <c r="CRL1069" s="819"/>
      <c r="CRM1069" s="819"/>
      <c r="CRN1069" s="819"/>
      <c r="CRO1069" s="819"/>
      <c r="CRP1069" s="819"/>
      <c r="CRQ1069" s="819"/>
      <c r="CRR1069" s="819"/>
      <c r="CRS1069" s="819"/>
      <c r="CRT1069" s="819"/>
      <c r="CRU1069" s="819"/>
      <c r="CRV1069" s="819"/>
      <c r="CRW1069" s="819"/>
      <c r="CRX1069" s="819"/>
      <c r="CRY1069" s="819"/>
      <c r="CRZ1069" s="819"/>
      <c r="CSA1069" s="819"/>
      <c r="CSB1069" s="819"/>
      <c r="CSC1069" s="819"/>
      <c r="CSD1069" s="819"/>
      <c r="CSE1069" s="819"/>
      <c r="CSF1069" s="819"/>
      <c r="CSG1069" s="819"/>
      <c r="CSH1069" s="819"/>
      <c r="CSI1069" s="819"/>
      <c r="CSJ1069" s="819"/>
      <c r="CSK1069" s="819"/>
      <c r="CSL1069" s="819"/>
      <c r="CSM1069" s="819"/>
      <c r="CSN1069" s="819"/>
      <c r="CSO1069" s="819"/>
      <c r="CSP1069" s="819"/>
      <c r="CSQ1069" s="819"/>
      <c r="CSR1069" s="819"/>
      <c r="CSS1069" s="819"/>
      <c r="CST1069" s="819"/>
      <c r="CSU1069" s="819"/>
      <c r="CSV1069" s="819"/>
      <c r="CSW1069" s="819"/>
      <c r="CSX1069" s="819"/>
      <c r="CSY1069" s="819"/>
      <c r="CSZ1069" s="819"/>
      <c r="CTA1069" s="819"/>
      <c r="CTB1069" s="819"/>
      <c r="CTC1069" s="819"/>
      <c r="CTD1069" s="819"/>
      <c r="CTE1069" s="819"/>
      <c r="CTF1069" s="819"/>
      <c r="CTG1069" s="819"/>
      <c r="CTH1069" s="819"/>
      <c r="CTI1069" s="819"/>
      <c r="CTJ1069" s="819"/>
      <c r="CTK1069" s="819"/>
      <c r="CTL1069" s="819"/>
      <c r="CTM1069" s="819"/>
      <c r="CTN1069" s="819"/>
      <c r="CTO1069" s="819"/>
      <c r="CTP1069" s="819"/>
      <c r="CTQ1069" s="819"/>
      <c r="CTR1069" s="819"/>
      <c r="CTS1069" s="819"/>
      <c r="CTT1069" s="819"/>
      <c r="CTU1069" s="819"/>
      <c r="CTV1069" s="819"/>
      <c r="CTW1069" s="819"/>
      <c r="CTX1069" s="819"/>
      <c r="CTY1069" s="819"/>
      <c r="CTZ1069" s="819"/>
      <c r="CUA1069" s="819"/>
      <c r="CUB1069" s="819"/>
      <c r="CUC1069" s="819"/>
      <c r="CUD1069" s="819"/>
      <c r="CUE1069" s="819"/>
      <c r="CUF1069" s="819"/>
      <c r="CUG1069" s="819"/>
      <c r="CUH1069" s="819"/>
      <c r="CUI1069" s="819"/>
      <c r="CUJ1069" s="819"/>
      <c r="CUK1069" s="819"/>
      <c r="CUL1069" s="819"/>
      <c r="CUM1069" s="819"/>
      <c r="CUN1069" s="819"/>
      <c r="CUO1069" s="819"/>
      <c r="CUP1069" s="819"/>
      <c r="CUQ1069" s="819"/>
      <c r="CUR1069" s="819"/>
      <c r="CUS1069" s="819"/>
      <c r="CUT1069" s="819"/>
      <c r="CUU1069" s="819"/>
      <c r="CUV1069" s="819"/>
      <c r="CUW1069" s="819"/>
      <c r="CUX1069" s="819"/>
      <c r="CUY1069" s="819"/>
      <c r="CUZ1069" s="819"/>
      <c r="CVA1069" s="819"/>
      <c r="CVB1069" s="819"/>
      <c r="CVC1069" s="819"/>
      <c r="CVD1069" s="819"/>
      <c r="CVE1069" s="819"/>
      <c r="CVF1069" s="819"/>
      <c r="CVG1069" s="819"/>
      <c r="CVH1069" s="819"/>
      <c r="CVI1069" s="819"/>
      <c r="CVJ1069" s="819"/>
      <c r="CVK1069" s="819"/>
      <c r="CVL1069" s="819"/>
      <c r="CVM1069" s="819"/>
      <c r="CVN1069" s="819"/>
      <c r="CVO1069" s="819"/>
      <c r="CVP1069" s="819"/>
      <c r="CVQ1069" s="819"/>
      <c r="CVR1069" s="819"/>
      <c r="CVS1069" s="819"/>
      <c r="CVT1069" s="819"/>
      <c r="CVU1069" s="819"/>
      <c r="CVV1069" s="819"/>
      <c r="CVW1069" s="819"/>
      <c r="CVX1069" s="819"/>
      <c r="CVY1069" s="819"/>
      <c r="CVZ1069" s="819"/>
      <c r="CWA1069" s="819"/>
      <c r="CWB1069" s="819"/>
      <c r="CWC1069" s="819"/>
      <c r="CWD1069" s="819"/>
      <c r="CWE1069" s="819"/>
      <c r="CWF1069" s="819"/>
      <c r="CWG1069" s="819"/>
      <c r="CWH1069" s="819"/>
      <c r="CWI1069" s="819"/>
      <c r="CWJ1069" s="819"/>
      <c r="CWK1069" s="819"/>
      <c r="CWL1069" s="819"/>
      <c r="CWM1069" s="819"/>
      <c r="CWN1069" s="819"/>
      <c r="CWO1069" s="819"/>
      <c r="CWP1069" s="819"/>
      <c r="CWQ1069" s="819"/>
      <c r="CWR1069" s="819"/>
      <c r="CWS1069" s="819"/>
      <c r="CWT1069" s="819"/>
      <c r="CWU1069" s="819"/>
      <c r="CWV1069" s="819"/>
      <c r="CWW1069" s="819"/>
      <c r="CWX1069" s="819"/>
      <c r="CWY1069" s="819"/>
      <c r="CWZ1069" s="819"/>
      <c r="CXA1069" s="819"/>
      <c r="CXB1069" s="819"/>
      <c r="CXC1069" s="819"/>
      <c r="CXD1069" s="819"/>
      <c r="CXE1069" s="819"/>
      <c r="CXF1069" s="819"/>
      <c r="CXG1069" s="819"/>
      <c r="CXH1069" s="819"/>
      <c r="CXI1069" s="819"/>
      <c r="CXJ1069" s="819"/>
      <c r="CXK1069" s="819"/>
      <c r="CXL1069" s="819"/>
      <c r="CXM1069" s="819"/>
      <c r="CXN1069" s="819"/>
      <c r="CXO1069" s="819"/>
      <c r="CXP1069" s="819"/>
      <c r="CXQ1069" s="819"/>
      <c r="CXR1069" s="819"/>
      <c r="CXS1069" s="819"/>
      <c r="CXT1069" s="819"/>
      <c r="CXU1069" s="819"/>
      <c r="CXV1069" s="819"/>
      <c r="CXW1069" s="819"/>
      <c r="CXX1069" s="819"/>
      <c r="CXY1069" s="819"/>
      <c r="CXZ1069" s="819"/>
      <c r="CYA1069" s="819"/>
      <c r="CYB1069" s="819"/>
      <c r="CYC1069" s="819"/>
      <c r="CYD1069" s="819"/>
      <c r="CYE1069" s="819"/>
      <c r="CYF1069" s="819"/>
      <c r="CYG1069" s="819"/>
      <c r="CYH1069" s="819"/>
      <c r="CYI1069" s="819"/>
      <c r="CYJ1069" s="819"/>
      <c r="CYK1069" s="819"/>
      <c r="CYL1069" s="819"/>
      <c r="CYM1069" s="819"/>
      <c r="CYN1069" s="819"/>
      <c r="CYO1069" s="819"/>
      <c r="CYP1069" s="819"/>
      <c r="CYQ1069" s="819"/>
      <c r="CYR1069" s="819"/>
      <c r="CYS1069" s="819"/>
      <c r="CYT1069" s="819"/>
      <c r="CYU1069" s="819"/>
      <c r="CYV1069" s="819"/>
      <c r="CYW1069" s="819"/>
      <c r="CYX1069" s="819"/>
      <c r="CYY1069" s="819"/>
      <c r="CYZ1069" s="819"/>
      <c r="CZA1069" s="819"/>
      <c r="CZB1069" s="819"/>
      <c r="CZC1069" s="819"/>
      <c r="CZD1069" s="819"/>
      <c r="CZE1069" s="819"/>
      <c r="CZF1069" s="819"/>
      <c r="CZG1069" s="819"/>
      <c r="CZH1069" s="819"/>
      <c r="CZI1069" s="819"/>
      <c r="CZJ1069" s="819"/>
      <c r="CZK1069" s="819"/>
      <c r="CZL1069" s="819"/>
      <c r="CZM1069" s="819"/>
      <c r="CZN1069" s="819"/>
      <c r="CZO1069" s="819"/>
      <c r="CZP1069" s="819"/>
      <c r="CZQ1069" s="819"/>
      <c r="CZR1069" s="819"/>
      <c r="CZS1069" s="819"/>
      <c r="CZT1069" s="819"/>
      <c r="CZU1069" s="819"/>
      <c r="CZV1069" s="819"/>
      <c r="CZW1069" s="819"/>
      <c r="CZX1069" s="819"/>
      <c r="CZY1069" s="819"/>
      <c r="CZZ1069" s="819"/>
      <c r="DAA1069" s="819"/>
      <c r="DAB1069" s="819"/>
      <c r="DAC1069" s="819"/>
      <c r="DAD1069" s="819"/>
      <c r="DAE1069" s="819"/>
      <c r="DAF1069" s="819"/>
      <c r="DAG1069" s="819"/>
      <c r="DAH1069" s="819"/>
      <c r="DAI1069" s="819"/>
      <c r="DAJ1069" s="819"/>
      <c r="DAK1069" s="819"/>
      <c r="DAL1069" s="819"/>
      <c r="DAM1069" s="819"/>
      <c r="DAN1069" s="819"/>
      <c r="DAO1069" s="819"/>
      <c r="DAP1069" s="819"/>
      <c r="DAQ1069" s="819"/>
      <c r="DAR1069" s="819"/>
      <c r="DAS1069" s="819"/>
      <c r="DAT1069" s="819"/>
      <c r="DAU1069" s="819"/>
      <c r="DAV1069" s="819"/>
      <c r="DAW1069" s="819"/>
      <c r="DAX1069" s="819"/>
      <c r="DAY1069" s="819"/>
      <c r="DAZ1069" s="819"/>
      <c r="DBA1069" s="819"/>
      <c r="DBB1069" s="819"/>
      <c r="DBC1069" s="819"/>
      <c r="DBD1069" s="819"/>
      <c r="DBE1069" s="819"/>
      <c r="DBF1069" s="819"/>
      <c r="DBG1069" s="819"/>
      <c r="DBH1069" s="819"/>
      <c r="DBI1069" s="819"/>
      <c r="DBJ1069" s="819"/>
      <c r="DBK1069" s="819"/>
      <c r="DBL1069" s="819"/>
      <c r="DBM1069" s="819"/>
      <c r="DBN1069" s="819"/>
      <c r="DBO1069" s="819"/>
      <c r="DBP1069" s="819"/>
      <c r="DBQ1069" s="819"/>
      <c r="DBR1069" s="819"/>
      <c r="DBS1069" s="819"/>
      <c r="DBT1069" s="819"/>
      <c r="DBU1069" s="819"/>
      <c r="DBV1069" s="819"/>
      <c r="DBW1069" s="819"/>
      <c r="DBX1069" s="819"/>
      <c r="DBY1069" s="819"/>
      <c r="DBZ1069" s="819"/>
      <c r="DCA1069" s="819"/>
      <c r="DCB1069" s="819"/>
      <c r="DCC1069" s="819"/>
      <c r="DCD1069" s="819"/>
      <c r="DCE1069" s="819"/>
      <c r="DCF1069" s="819"/>
      <c r="DCG1069" s="819"/>
      <c r="DCH1069" s="819"/>
      <c r="DCI1069" s="819"/>
      <c r="DCJ1069" s="819"/>
      <c r="DCK1069" s="819"/>
      <c r="DCL1069" s="819"/>
      <c r="DCM1069" s="819"/>
      <c r="DCN1069" s="819"/>
      <c r="DCO1069" s="819"/>
      <c r="DCP1069" s="819"/>
      <c r="DCQ1069" s="819"/>
      <c r="DCR1069" s="819"/>
      <c r="DCS1069" s="819"/>
      <c r="DCT1069" s="819"/>
      <c r="DCU1069" s="819"/>
      <c r="DCV1069" s="819"/>
      <c r="DCW1069" s="819"/>
      <c r="DCX1069" s="819"/>
      <c r="DCY1069" s="819"/>
      <c r="DCZ1069" s="819"/>
      <c r="DDA1069" s="819"/>
      <c r="DDB1069" s="819"/>
      <c r="DDC1069" s="819"/>
      <c r="DDD1069" s="819"/>
      <c r="DDE1069" s="819"/>
      <c r="DDF1069" s="819"/>
      <c r="DDG1069" s="819"/>
      <c r="DDH1069" s="819"/>
      <c r="DDI1069" s="819"/>
      <c r="DDJ1069" s="819"/>
      <c r="DDK1069" s="819"/>
      <c r="DDL1069" s="819"/>
      <c r="DDM1069" s="819"/>
      <c r="DDN1069" s="819"/>
      <c r="DDO1069" s="819"/>
      <c r="DDP1069" s="819"/>
      <c r="DDQ1069" s="819"/>
      <c r="DDR1069" s="819"/>
      <c r="DDS1069" s="819"/>
      <c r="DDT1069" s="819"/>
      <c r="DDU1069" s="819"/>
      <c r="DDV1069" s="819"/>
      <c r="DDW1069" s="819"/>
      <c r="DDX1069" s="819"/>
      <c r="DDY1069" s="819"/>
      <c r="DDZ1069" s="819"/>
      <c r="DEA1069" s="819"/>
      <c r="DEB1069" s="819"/>
      <c r="DEC1069" s="819"/>
      <c r="DED1069" s="819"/>
      <c r="DEE1069" s="819"/>
      <c r="DEF1069" s="819"/>
      <c r="DEG1069" s="819"/>
      <c r="DEH1069" s="819"/>
      <c r="DEI1069" s="819"/>
      <c r="DEJ1069" s="819"/>
      <c r="DEK1069" s="819"/>
      <c r="DEL1069" s="819"/>
      <c r="DEM1069" s="819"/>
      <c r="DEN1069" s="819"/>
      <c r="DEO1069" s="819"/>
      <c r="DEP1069" s="819"/>
      <c r="DEQ1069" s="819"/>
      <c r="DER1069" s="819"/>
      <c r="DES1069" s="819"/>
      <c r="DET1069" s="819"/>
      <c r="DEU1069" s="819"/>
      <c r="DEV1069" s="819"/>
      <c r="DEW1069" s="819"/>
      <c r="DEX1069" s="819"/>
      <c r="DEY1069" s="819"/>
      <c r="DEZ1069" s="819"/>
      <c r="DFA1069" s="819"/>
      <c r="DFB1069" s="819"/>
      <c r="DFC1069" s="819"/>
      <c r="DFD1069" s="819"/>
      <c r="DFE1069" s="819"/>
      <c r="DFF1069" s="819"/>
      <c r="DFG1069" s="819"/>
      <c r="DFH1069" s="819"/>
      <c r="DFI1069" s="819"/>
      <c r="DFJ1069" s="819"/>
      <c r="DFK1069" s="819"/>
      <c r="DFL1069" s="819"/>
      <c r="DFM1069" s="819"/>
      <c r="DFN1069" s="819"/>
      <c r="DFO1069" s="819"/>
      <c r="DFP1069" s="819"/>
      <c r="DFQ1069" s="819"/>
      <c r="DFR1069" s="819"/>
      <c r="DFS1069" s="819"/>
      <c r="DFT1069" s="819"/>
      <c r="DFU1069" s="819"/>
      <c r="DFV1069" s="819"/>
      <c r="DFW1069" s="819"/>
      <c r="DFX1069" s="819"/>
      <c r="DFY1069" s="819"/>
      <c r="DFZ1069" s="819"/>
      <c r="DGA1069" s="819"/>
      <c r="DGB1069" s="819"/>
      <c r="DGC1069" s="819"/>
      <c r="DGD1069" s="819"/>
      <c r="DGE1069" s="819"/>
      <c r="DGF1069" s="819"/>
      <c r="DGG1069" s="819"/>
      <c r="DGH1069" s="819"/>
      <c r="DGI1069" s="819"/>
      <c r="DGJ1069" s="819"/>
      <c r="DGK1069" s="819"/>
      <c r="DGL1069" s="819"/>
      <c r="DGM1069" s="819"/>
      <c r="DGN1069" s="819"/>
      <c r="DGO1069" s="819"/>
      <c r="DGP1069" s="819"/>
      <c r="DGQ1069" s="819"/>
      <c r="DGR1069" s="819"/>
      <c r="DGS1069" s="819"/>
      <c r="DGT1069" s="819"/>
      <c r="DGU1069" s="819"/>
      <c r="DGV1069" s="819"/>
      <c r="DGW1069" s="819"/>
      <c r="DGX1069" s="819"/>
      <c r="DGY1069" s="819"/>
      <c r="DGZ1069" s="819"/>
      <c r="DHA1069" s="819"/>
      <c r="DHB1069" s="819"/>
      <c r="DHC1069" s="819"/>
      <c r="DHD1069" s="819"/>
      <c r="DHE1069" s="819"/>
      <c r="DHF1069" s="819"/>
      <c r="DHG1069" s="819"/>
      <c r="DHH1069" s="819"/>
      <c r="DHI1069" s="819"/>
      <c r="DHJ1069" s="819"/>
      <c r="DHK1069" s="819"/>
      <c r="DHL1069" s="819"/>
      <c r="DHM1069" s="819"/>
      <c r="DHN1069" s="819"/>
      <c r="DHO1069" s="819"/>
      <c r="DHP1069" s="819"/>
      <c r="DHQ1069" s="819"/>
      <c r="DHR1069" s="819"/>
      <c r="DHS1069" s="819"/>
      <c r="DHT1069" s="819"/>
      <c r="DHU1069" s="819"/>
      <c r="DHV1069" s="819"/>
      <c r="DHW1069" s="819"/>
      <c r="DHX1069" s="819"/>
      <c r="DHY1069" s="819"/>
      <c r="DHZ1069" s="819"/>
      <c r="DIA1069" s="819"/>
      <c r="DIB1069" s="819"/>
      <c r="DIC1069" s="819"/>
      <c r="DID1069" s="819"/>
      <c r="DIE1069" s="819"/>
      <c r="DIF1069" s="819"/>
      <c r="DIG1069" s="819"/>
      <c r="DIH1069" s="819"/>
      <c r="DII1069" s="819"/>
      <c r="DIJ1069" s="819"/>
      <c r="DIK1069" s="819"/>
      <c r="DIL1069" s="819"/>
      <c r="DIM1069" s="819"/>
      <c r="DIN1069" s="819"/>
      <c r="DIO1069" s="819"/>
      <c r="DIP1069" s="819"/>
      <c r="DIQ1069" s="819"/>
      <c r="DIR1069" s="819"/>
      <c r="DIS1069" s="819"/>
      <c r="DIT1069" s="819"/>
      <c r="DIU1069" s="819"/>
      <c r="DIV1069" s="819"/>
      <c r="DIW1069" s="819"/>
      <c r="DIX1069" s="819"/>
      <c r="DIY1069" s="819"/>
      <c r="DIZ1069" s="819"/>
      <c r="DJA1069" s="819"/>
      <c r="DJB1069" s="819"/>
      <c r="DJC1069" s="819"/>
      <c r="DJD1069" s="819"/>
      <c r="DJE1069" s="819"/>
      <c r="DJF1069" s="819"/>
      <c r="DJG1069" s="819"/>
      <c r="DJH1069" s="819"/>
      <c r="DJI1069" s="819"/>
      <c r="DJJ1069" s="819"/>
      <c r="DJK1069" s="819"/>
      <c r="DJL1069" s="819"/>
      <c r="DJM1069" s="819"/>
      <c r="DJN1069" s="819"/>
      <c r="DJO1069" s="819"/>
      <c r="DJP1069" s="819"/>
      <c r="DJQ1069" s="819"/>
      <c r="DJR1069" s="819"/>
      <c r="DJS1069" s="819"/>
      <c r="DJT1069" s="819"/>
      <c r="DJU1069" s="819"/>
      <c r="DJV1069" s="819"/>
      <c r="DJW1069" s="819"/>
      <c r="DJX1069" s="819"/>
      <c r="DJY1069" s="819"/>
      <c r="DJZ1069" s="819"/>
      <c r="DKA1069" s="819"/>
      <c r="DKB1069" s="819"/>
      <c r="DKC1069" s="819"/>
      <c r="DKD1069" s="819"/>
      <c r="DKE1069" s="819"/>
      <c r="DKF1069" s="819"/>
      <c r="DKG1069" s="819"/>
      <c r="DKH1069" s="819"/>
      <c r="DKI1069" s="819"/>
      <c r="DKJ1069" s="819"/>
      <c r="DKK1069" s="819"/>
      <c r="DKL1069" s="819"/>
      <c r="DKM1069" s="819"/>
      <c r="DKN1069" s="819"/>
      <c r="DKO1069" s="819"/>
      <c r="DKP1069" s="819"/>
      <c r="DKQ1069" s="819"/>
      <c r="DKR1069" s="819"/>
      <c r="DKS1069" s="819"/>
      <c r="DKT1069" s="819"/>
      <c r="DKU1069" s="819"/>
      <c r="DKV1069" s="819"/>
      <c r="DKW1069" s="819"/>
      <c r="DKX1069" s="819"/>
      <c r="DKY1069" s="819"/>
      <c r="DKZ1069" s="819"/>
      <c r="DLA1069" s="819"/>
      <c r="DLB1069" s="819"/>
      <c r="DLC1069" s="819"/>
      <c r="DLD1069" s="819"/>
      <c r="DLE1069" s="819"/>
      <c r="DLF1069" s="819"/>
      <c r="DLG1069" s="819"/>
      <c r="DLH1069" s="819"/>
      <c r="DLI1069" s="819"/>
      <c r="DLJ1069" s="819"/>
      <c r="DLK1069" s="819"/>
      <c r="DLL1069" s="819"/>
      <c r="DLM1069" s="819"/>
      <c r="DLN1069" s="819"/>
      <c r="DLO1069" s="819"/>
      <c r="DLP1069" s="819"/>
      <c r="DLQ1069" s="819"/>
      <c r="DLR1069" s="819"/>
      <c r="DLS1069" s="819"/>
      <c r="DLT1069" s="819"/>
      <c r="DLU1069" s="819"/>
      <c r="DLV1069" s="819"/>
      <c r="DLW1069" s="819"/>
      <c r="DLX1069" s="819"/>
      <c r="DLY1069" s="819"/>
      <c r="DLZ1069" s="819"/>
      <c r="DMA1069" s="819"/>
      <c r="DMB1069" s="819"/>
      <c r="DMC1069" s="819"/>
      <c r="DMD1069" s="819"/>
      <c r="DME1069" s="819"/>
      <c r="DMF1069" s="819"/>
      <c r="DMG1069" s="819"/>
      <c r="DMH1069" s="819"/>
      <c r="DMI1069" s="819"/>
      <c r="DMJ1069" s="819"/>
      <c r="DMK1069" s="819"/>
      <c r="DML1069" s="819"/>
      <c r="DMM1069" s="819"/>
      <c r="DMN1069" s="819"/>
      <c r="DMO1069" s="819"/>
      <c r="DMP1069" s="819"/>
      <c r="DMQ1069" s="819"/>
      <c r="DMR1069" s="819"/>
      <c r="DMS1069" s="819"/>
      <c r="DMT1069" s="819"/>
      <c r="DMU1069" s="819"/>
      <c r="DMV1069" s="819"/>
      <c r="DMW1069" s="819"/>
      <c r="DMX1069" s="819"/>
      <c r="DMY1069" s="819"/>
      <c r="DMZ1069" s="819"/>
      <c r="DNA1069" s="819"/>
      <c r="DNB1069" s="819"/>
      <c r="DNC1069" s="819"/>
      <c r="DND1069" s="819"/>
      <c r="DNE1069" s="819"/>
      <c r="DNF1069" s="819"/>
      <c r="DNG1069" s="819"/>
      <c r="DNH1069" s="819"/>
      <c r="DNI1069" s="819"/>
      <c r="DNJ1069" s="819"/>
      <c r="DNK1069" s="819"/>
      <c r="DNL1069" s="819"/>
      <c r="DNM1069" s="819"/>
      <c r="DNN1069" s="819"/>
      <c r="DNO1069" s="819"/>
      <c r="DNP1069" s="819"/>
      <c r="DNQ1069" s="819"/>
      <c r="DNR1069" s="819"/>
      <c r="DNS1069" s="819"/>
      <c r="DNT1069" s="819"/>
      <c r="DNU1069" s="819"/>
      <c r="DNV1069" s="819"/>
      <c r="DNW1069" s="819"/>
      <c r="DNX1069" s="819"/>
      <c r="DNY1069" s="819"/>
      <c r="DNZ1069" s="819"/>
      <c r="DOA1069" s="819"/>
      <c r="DOB1069" s="819"/>
      <c r="DOC1069" s="819"/>
      <c r="DOD1069" s="819"/>
      <c r="DOE1069" s="819"/>
      <c r="DOF1069" s="819"/>
      <c r="DOG1069" s="819"/>
      <c r="DOH1069" s="819"/>
      <c r="DOI1069" s="819"/>
      <c r="DOJ1069" s="819"/>
      <c r="DOK1069" s="819"/>
      <c r="DOL1069" s="819"/>
      <c r="DOM1069" s="819"/>
      <c r="DON1069" s="819"/>
      <c r="DOO1069" s="819"/>
      <c r="DOP1069" s="819"/>
      <c r="DOQ1069" s="819"/>
      <c r="DOR1069" s="819"/>
      <c r="DOS1069" s="819"/>
      <c r="DOT1069" s="819"/>
      <c r="DOU1069" s="819"/>
      <c r="DOV1069" s="819"/>
      <c r="DOW1069" s="819"/>
      <c r="DOX1069" s="819"/>
      <c r="DOY1069" s="819"/>
      <c r="DOZ1069" s="819"/>
      <c r="DPA1069" s="819"/>
      <c r="DPB1069" s="819"/>
      <c r="DPC1069" s="819"/>
      <c r="DPD1069" s="819"/>
      <c r="DPE1069" s="819"/>
      <c r="DPF1069" s="819"/>
      <c r="DPG1069" s="819"/>
      <c r="DPH1069" s="819"/>
      <c r="DPI1069" s="819"/>
      <c r="DPJ1069" s="819"/>
      <c r="DPK1069" s="819"/>
      <c r="DPL1069" s="819"/>
      <c r="DPM1069" s="819"/>
      <c r="DPN1069" s="819"/>
      <c r="DPO1069" s="819"/>
      <c r="DPP1069" s="819"/>
      <c r="DPQ1069" s="819"/>
      <c r="DPR1069" s="819"/>
      <c r="DPS1069" s="819"/>
      <c r="DPT1069" s="819"/>
      <c r="DPU1069" s="819"/>
      <c r="DPV1069" s="819"/>
      <c r="DPW1069" s="819"/>
      <c r="DPX1069" s="819"/>
      <c r="DPY1069" s="819"/>
      <c r="DPZ1069" s="819"/>
      <c r="DQA1069" s="819"/>
      <c r="DQB1069" s="819"/>
      <c r="DQC1069" s="819"/>
      <c r="DQD1069" s="819"/>
      <c r="DQE1069" s="819"/>
      <c r="DQF1069" s="819"/>
      <c r="DQG1069" s="819"/>
      <c r="DQH1069" s="819"/>
      <c r="DQI1069" s="819"/>
      <c r="DQJ1069" s="819"/>
      <c r="DQK1069" s="819"/>
      <c r="DQL1069" s="819"/>
      <c r="DQM1069" s="819"/>
      <c r="DQN1069" s="819"/>
      <c r="DQO1069" s="819"/>
      <c r="DQP1069" s="819"/>
      <c r="DQQ1069" s="819"/>
      <c r="DQR1069" s="819"/>
      <c r="DQS1069" s="819"/>
      <c r="DQT1069" s="819"/>
      <c r="DQU1069" s="819"/>
      <c r="DQV1069" s="819"/>
      <c r="DQW1069" s="819"/>
      <c r="DQX1069" s="819"/>
      <c r="DQY1069" s="819"/>
      <c r="DQZ1069" s="819"/>
      <c r="DRA1069" s="819"/>
      <c r="DRB1069" s="819"/>
      <c r="DRC1069" s="819"/>
      <c r="DRD1069" s="819"/>
      <c r="DRE1069" s="819"/>
      <c r="DRF1069" s="819"/>
      <c r="DRG1069" s="819"/>
      <c r="DRH1069" s="819"/>
      <c r="DRI1069" s="819"/>
      <c r="DRJ1069" s="819"/>
      <c r="DRK1069" s="819"/>
      <c r="DRL1069" s="819"/>
      <c r="DRM1069" s="819"/>
      <c r="DRN1069" s="819"/>
      <c r="DRO1069" s="819"/>
      <c r="DRP1069" s="819"/>
      <c r="DRQ1069" s="819"/>
      <c r="DRR1069" s="819"/>
      <c r="DRS1069" s="819"/>
      <c r="DRT1069" s="819"/>
      <c r="DRU1069" s="819"/>
      <c r="DRV1069" s="819"/>
      <c r="DRW1069" s="819"/>
      <c r="DRX1069" s="819"/>
      <c r="DRY1069" s="819"/>
      <c r="DRZ1069" s="819"/>
      <c r="DSA1069" s="819"/>
      <c r="DSB1069" s="819"/>
      <c r="DSC1069" s="819"/>
      <c r="DSD1069" s="819"/>
      <c r="DSE1069" s="819"/>
      <c r="DSF1069" s="819"/>
      <c r="DSG1069" s="819"/>
      <c r="DSH1069" s="819"/>
      <c r="DSI1069" s="819"/>
      <c r="DSJ1069" s="819"/>
      <c r="DSK1069" s="819"/>
      <c r="DSL1069" s="819"/>
      <c r="DSM1069" s="819"/>
      <c r="DSN1069" s="819"/>
      <c r="DSO1069" s="819"/>
      <c r="DSP1069" s="819"/>
      <c r="DSQ1069" s="819"/>
      <c r="DSR1069" s="819"/>
      <c r="DSS1069" s="819"/>
      <c r="DST1069" s="819"/>
      <c r="DSU1069" s="819"/>
      <c r="DSV1069" s="819"/>
      <c r="DSW1069" s="819"/>
      <c r="DSX1069" s="819"/>
      <c r="DSY1069" s="819"/>
      <c r="DSZ1069" s="819"/>
      <c r="DTA1069" s="819"/>
      <c r="DTB1069" s="819"/>
      <c r="DTC1069" s="819"/>
      <c r="DTD1069" s="819"/>
      <c r="DTE1069" s="819"/>
      <c r="DTF1069" s="819"/>
      <c r="DTG1069" s="819"/>
      <c r="DTH1069" s="819"/>
      <c r="DTI1069" s="819"/>
      <c r="DTJ1069" s="819"/>
      <c r="DTK1069" s="819"/>
      <c r="DTL1069" s="819"/>
      <c r="DTM1069" s="819"/>
      <c r="DTN1069" s="819"/>
      <c r="DTO1069" s="819"/>
      <c r="DTP1069" s="819"/>
      <c r="DTQ1069" s="819"/>
      <c r="DTR1069" s="819"/>
      <c r="DTS1069" s="819"/>
      <c r="DTT1069" s="819"/>
      <c r="DTU1069" s="819"/>
      <c r="DTV1069" s="819"/>
      <c r="DTW1069" s="819"/>
      <c r="DTX1069" s="819"/>
      <c r="DTY1069" s="819"/>
      <c r="DTZ1069" s="819"/>
      <c r="DUA1069" s="819"/>
      <c r="DUB1069" s="819"/>
      <c r="DUC1069" s="819"/>
      <c r="DUD1069" s="819"/>
      <c r="DUE1069" s="819"/>
      <c r="DUF1069" s="819"/>
      <c r="DUG1069" s="819"/>
      <c r="DUH1069" s="819"/>
      <c r="DUI1069" s="819"/>
      <c r="DUJ1069" s="819"/>
      <c r="DUK1069" s="819"/>
      <c r="DUL1069" s="819"/>
      <c r="DUM1069" s="819"/>
      <c r="DUN1069" s="819"/>
      <c r="DUO1069" s="819"/>
      <c r="DUP1069" s="819"/>
      <c r="DUQ1069" s="819"/>
      <c r="DUR1069" s="819"/>
      <c r="DUS1069" s="819"/>
      <c r="DUT1069" s="819"/>
      <c r="DUU1069" s="819"/>
      <c r="DUV1069" s="819"/>
      <c r="DUW1069" s="819"/>
      <c r="DUX1069" s="819"/>
      <c r="DUY1069" s="819"/>
      <c r="DUZ1069" s="819"/>
      <c r="DVA1069" s="819"/>
      <c r="DVB1069" s="819"/>
      <c r="DVC1069" s="819"/>
      <c r="DVD1069" s="819"/>
      <c r="DVE1069" s="819"/>
      <c r="DVF1069" s="819"/>
      <c r="DVG1069" s="819"/>
      <c r="DVH1069" s="819"/>
      <c r="DVI1069" s="819"/>
      <c r="DVJ1069" s="819"/>
      <c r="DVK1069" s="819"/>
      <c r="DVL1069" s="819"/>
      <c r="DVM1069" s="819"/>
      <c r="DVN1069" s="819"/>
      <c r="DVO1069" s="819"/>
      <c r="DVP1069" s="819"/>
      <c r="DVQ1069" s="819"/>
      <c r="DVR1069" s="819"/>
      <c r="DVS1069" s="819"/>
      <c r="DVT1069" s="819"/>
      <c r="DVU1069" s="819"/>
      <c r="DVV1069" s="819"/>
      <c r="DVW1069" s="819"/>
      <c r="DVX1069" s="819"/>
      <c r="DVY1069" s="819"/>
      <c r="DVZ1069" s="819"/>
      <c r="DWA1069" s="819"/>
      <c r="DWB1069" s="819"/>
      <c r="DWC1069" s="819"/>
      <c r="DWD1069" s="819"/>
      <c r="DWE1069" s="819"/>
      <c r="DWF1069" s="819"/>
      <c r="DWG1069" s="819"/>
      <c r="DWH1069" s="819"/>
      <c r="DWI1069" s="819"/>
      <c r="DWJ1069" s="819"/>
      <c r="DWK1069" s="819"/>
      <c r="DWL1069" s="819"/>
      <c r="DWM1069" s="819"/>
      <c r="DWN1069" s="819"/>
      <c r="DWO1069" s="819"/>
      <c r="DWP1069" s="819"/>
      <c r="DWQ1069" s="819"/>
      <c r="DWR1069" s="819"/>
      <c r="DWS1069" s="819"/>
      <c r="DWT1069" s="819"/>
      <c r="DWU1069" s="819"/>
      <c r="DWV1069" s="819"/>
      <c r="DWW1069" s="819"/>
      <c r="DWX1069" s="819"/>
      <c r="DWY1069" s="819"/>
      <c r="DWZ1069" s="819"/>
      <c r="DXA1069" s="819"/>
      <c r="DXB1069" s="819"/>
      <c r="DXC1069" s="819"/>
      <c r="DXD1069" s="819"/>
      <c r="DXE1069" s="819"/>
      <c r="DXF1069" s="819"/>
      <c r="DXG1069" s="819"/>
      <c r="DXH1069" s="819"/>
      <c r="DXI1069" s="819"/>
      <c r="DXJ1069" s="819"/>
      <c r="DXK1069" s="819"/>
      <c r="DXL1069" s="819"/>
      <c r="DXM1069" s="819"/>
      <c r="DXN1069" s="819"/>
      <c r="DXO1069" s="819"/>
      <c r="DXP1069" s="819"/>
      <c r="DXQ1069" s="819"/>
      <c r="DXR1069" s="819"/>
      <c r="DXS1069" s="819"/>
      <c r="DXT1069" s="819"/>
      <c r="DXU1069" s="819"/>
      <c r="DXV1069" s="819"/>
      <c r="DXW1069" s="819"/>
      <c r="DXX1069" s="819"/>
      <c r="DXY1069" s="819"/>
      <c r="DXZ1069" s="819"/>
      <c r="DYA1069" s="819"/>
      <c r="DYB1069" s="819"/>
      <c r="DYC1069" s="819"/>
      <c r="DYD1069" s="819"/>
      <c r="DYE1069" s="819"/>
      <c r="DYF1069" s="819"/>
      <c r="DYG1069" s="819"/>
      <c r="DYH1069" s="819"/>
      <c r="DYI1069" s="819"/>
      <c r="DYJ1069" s="819"/>
      <c r="DYK1069" s="819"/>
      <c r="DYL1069" s="819"/>
      <c r="DYM1069" s="819"/>
      <c r="DYN1069" s="819"/>
      <c r="DYO1069" s="819"/>
      <c r="DYP1069" s="819"/>
      <c r="DYQ1069" s="819"/>
      <c r="DYR1069" s="819"/>
      <c r="DYS1069" s="819"/>
      <c r="DYT1069" s="819"/>
      <c r="DYU1069" s="819"/>
      <c r="DYV1069" s="819"/>
      <c r="DYW1069" s="819"/>
      <c r="DYX1069" s="819"/>
      <c r="DYY1069" s="819"/>
      <c r="DYZ1069" s="819"/>
      <c r="DZA1069" s="819"/>
      <c r="DZB1069" s="819"/>
      <c r="DZC1069" s="819"/>
      <c r="DZD1069" s="819"/>
      <c r="DZE1069" s="819"/>
      <c r="DZF1069" s="819"/>
      <c r="DZG1069" s="819"/>
      <c r="DZH1069" s="819"/>
      <c r="DZI1069" s="819"/>
      <c r="DZJ1069" s="819"/>
      <c r="DZK1069" s="819"/>
      <c r="DZL1069" s="819"/>
      <c r="DZM1069" s="819"/>
      <c r="DZN1069" s="819"/>
      <c r="DZO1069" s="819"/>
      <c r="DZP1069" s="819"/>
      <c r="DZQ1069" s="819"/>
      <c r="DZR1069" s="819"/>
      <c r="DZS1069" s="819"/>
      <c r="DZT1069" s="819"/>
      <c r="DZU1069" s="819"/>
      <c r="DZV1069" s="819"/>
      <c r="DZW1069" s="819"/>
      <c r="DZX1069" s="819"/>
      <c r="DZY1069" s="819"/>
      <c r="DZZ1069" s="819"/>
      <c r="EAA1069" s="819"/>
      <c r="EAB1069" s="819"/>
      <c r="EAC1069" s="819"/>
      <c r="EAD1069" s="819"/>
      <c r="EAE1069" s="819"/>
      <c r="EAF1069" s="819"/>
      <c r="EAG1069" s="819"/>
      <c r="EAH1069" s="819"/>
      <c r="EAI1069" s="819"/>
      <c r="EAJ1069" s="819"/>
      <c r="EAK1069" s="819"/>
      <c r="EAL1069" s="819"/>
      <c r="EAM1069" s="819"/>
      <c r="EAN1069" s="819"/>
      <c r="EAO1069" s="819"/>
      <c r="EAP1069" s="819"/>
      <c r="EAQ1069" s="819"/>
      <c r="EAR1069" s="819"/>
      <c r="EAS1069" s="819"/>
      <c r="EAT1069" s="819"/>
      <c r="EAU1069" s="819"/>
      <c r="EAV1069" s="819"/>
      <c r="EAW1069" s="819"/>
      <c r="EAX1069" s="819"/>
      <c r="EAY1069" s="819"/>
      <c r="EAZ1069" s="819"/>
      <c r="EBA1069" s="819"/>
      <c r="EBB1069" s="819"/>
      <c r="EBC1069" s="819"/>
      <c r="EBD1069" s="819"/>
      <c r="EBE1069" s="819"/>
      <c r="EBF1069" s="819"/>
      <c r="EBG1069" s="819"/>
      <c r="EBH1069" s="819"/>
      <c r="EBI1069" s="819"/>
      <c r="EBJ1069" s="819"/>
      <c r="EBK1069" s="819"/>
      <c r="EBL1069" s="819"/>
      <c r="EBM1069" s="819"/>
      <c r="EBN1069" s="819"/>
      <c r="EBO1069" s="819"/>
      <c r="EBP1069" s="819"/>
      <c r="EBQ1069" s="819"/>
      <c r="EBR1069" s="819"/>
      <c r="EBS1069" s="819"/>
      <c r="EBT1069" s="819"/>
      <c r="EBU1069" s="819"/>
      <c r="EBV1069" s="819"/>
      <c r="EBW1069" s="819"/>
      <c r="EBX1069" s="819"/>
      <c r="EBY1069" s="819"/>
      <c r="EBZ1069" s="819"/>
      <c r="ECA1069" s="819"/>
      <c r="ECB1069" s="819"/>
      <c r="ECC1069" s="819"/>
      <c r="ECD1069" s="819"/>
      <c r="ECE1069" s="819"/>
      <c r="ECF1069" s="819"/>
      <c r="ECG1069" s="819"/>
      <c r="ECH1069" s="819"/>
      <c r="ECI1069" s="819"/>
      <c r="ECJ1069" s="819"/>
      <c r="ECK1069" s="819"/>
      <c r="ECL1069" s="819"/>
      <c r="ECM1069" s="819"/>
      <c r="ECN1069" s="819"/>
      <c r="ECO1069" s="819"/>
      <c r="ECP1069" s="819"/>
      <c r="ECQ1069" s="819"/>
      <c r="ECR1069" s="819"/>
      <c r="ECS1069" s="819"/>
      <c r="ECT1069" s="819"/>
      <c r="ECU1069" s="819"/>
      <c r="ECV1069" s="819"/>
      <c r="ECW1069" s="819"/>
      <c r="ECX1069" s="819"/>
      <c r="ECY1069" s="819"/>
      <c r="ECZ1069" s="819"/>
      <c r="EDA1069" s="819"/>
      <c r="EDB1069" s="819"/>
      <c r="EDC1069" s="819"/>
      <c r="EDD1069" s="819"/>
      <c r="EDE1069" s="819"/>
      <c r="EDF1069" s="819"/>
      <c r="EDG1069" s="819"/>
      <c r="EDH1069" s="819"/>
      <c r="EDI1069" s="819"/>
      <c r="EDJ1069" s="819"/>
      <c r="EDK1069" s="819"/>
      <c r="EDL1069" s="819"/>
      <c r="EDM1069" s="819"/>
      <c r="EDN1069" s="819"/>
      <c r="EDO1069" s="819"/>
      <c r="EDP1069" s="819"/>
      <c r="EDQ1069" s="819"/>
      <c r="EDR1069" s="819"/>
      <c r="EDS1069" s="819"/>
      <c r="EDT1069" s="819"/>
      <c r="EDU1069" s="819"/>
      <c r="EDV1069" s="819"/>
      <c r="EDW1069" s="819"/>
      <c r="EDX1069" s="819"/>
      <c r="EDY1069" s="819"/>
      <c r="EDZ1069" s="819"/>
      <c r="EEA1069" s="819"/>
      <c r="EEB1069" s="819"/>
      <c r="EEC1069" s="819"/>
      <c r="EED1069" s="819"/>
      <c r="EEE1069" s="819"/>
      <c r="EEF1069" s="819"/>
      <c r="EEG1069" s="819"/>
      <c r="EEH1069" s="819"/>
      <c r="EEI1069" s="819"/>
      <c r="EEJ1069" s="819"/>
      <c r="EEK1069" s="819"/>
      <c r="EEL1069" s="819"/>
      <c r="EEM1069" s="819"/>
      <c r="EEN1069" s="819"/>
      <c r="EEO1069" s="819"/>
      <c r="EEP1069" s="819"/>
      <c r="EEQ1069" s="819"/>
      <c r="EER1069" s="819"/>
      <c r="EES1069" s="819"/>
      <c r="EET1069" s="819"/>
      <c r="EEU1069" s="819"/>
      <c r="EEV1069" s="819"/>
      <c r="EEW1069" s="819"/>
      <c r="EEX1069" s="819"/>
      <c r="EEY1069" s="819"/>
      <c r="EEZ1069" s="819"/>
      <c r="EFA1069" s="819"/>
      <c r="EFB1069" s="819"/>
      <c r="EFC1069" s="819"/>
      <c r="EFD1069" s="819"/>
      <c r="EFE1069" s="819"/>
      <c r="EFF1069" s="819"/>
      <c r="EFG1069" s="819"/>
      <c r="EFH1069" s="819"/>
      <c r="EFI1069" s="819"/>
      <c r="EFJ1069" s="819"/>
      <c r="EFK1069" s="819"/>
      <c r="EFL1069" s="819"/>
      <c r="EFM1069" s="819"/>
      <c r="EFN1069" s="819"/>
      <c r="EFO1069" s="819"/>
      <c r="EFP1069" s="819"/>
      <c r="EFQ1069" s="819"/>
      <c r="EFR1069" s="819"/>
      <c r="EFS1069" s="819"/>
      <c r="EFT1069" s="819"/>
      <c r="EFU1069" s="819"/>
      <c r="EFV1069" s="819"/>
      <c r="EFW1069" s="819"/>
      <c r="EFX1069" s="819"/>
      <c r="EFY1069" s="819"/>
      <c r="EFZ1069" s="819"/>
      <c r="EGA1069" s="819"/>
      <c r="EGB1069" s="819"/>
      <c r="EGC1069" s="819"/>
      <c r="EGD1069" s="819"/>
      <c r="EGE1069" s="819"/>
      <c r="EGF1069" s="819"/>
      <c r="EGG1069" s="819"/>
      <c r="EGH1069" s="819"/>
      <c r="EGI1069" s="819"/>
      <c r="EGJ1069" s="819"/>
      <c r="EGK1069" s="819"/>
      <c r="EGL1069" s="819"/>
      <c r="EGM1069" s="819"/>
      <c r="EGN1069" s="819"/>
      <c r="EGO1069" s="819"/>
      <c r="EGP1069" s="819"/>
      <c r="EGQ1069" s="819"/>
      <c r="EGR1069" s="819"/>
      <c r="EGS1069" s="819"/>
      <c r="EGT1069" s="819"/>
      <c r="EGU1069" s="819"/>
      <c r="EGV1069" s="819"/>
      <c r="EGW1069" s="819"/>
      <c r="EGX1069" s="819"/>
      <c r="EGY1069" s="819"/>
      <c r="EGZ1069" s="819"/>
      <c r="EHA1069" s="819"/>
      <c r="EHB1069" s="819"/>
      <c r="EHC1069" s="819"/>
      <c r="EHD1069" s="819"/>
      <c r="EHE1069" s="819"/>
      <c r="EHF1069" s="819"/>
      <c r="EHG1069" s="819"/>
      <c r="EHH1069" s="819"/>
      <c r="EHI1069" s="819"/>
      <c r="EHJ1069" s="819"/>
      <c r="EHK1069" s="819"/>
      <c r="EHL1069" s="819"/>
      <c r="EHM1069" s="819"/>
      <c r="EHN1069" s="819"/>
      <c r="EHO1069" s="819"/>
      <c r="EHP1069" s="819"/>
      <c r="EHQ1069" s="819"/>
      <c r="EHR1069" s="819"/>
      <c r="EHS1069" s="819"/>
      <c r="EHT1069" s="819"/>
      <c r="EHU1069" s="819"/>
      <c r="EHV1069" s="819"/>
      <c r="EHW1069" s="819"/>
      <c r="EHX1069" s="819"/>
      <c r="EHY1069" s="819"/>
      <c r="EHZ1069" s="819"/>
      <c r="EIA1069" s="819"/>
      <c r="EIB1069" s="819"/>
      <c r="EIC1069" s="819"/>
      <c r="EID1069" s="819"/>
      <c r="EIE1069" s="819"/>
      <c r="EIF1069" s="819"/>
      <c r="EIG1069" s="819"/>
      <c r="EIH1069" s="819"/>
      <c r="EII1069" s="819"/>
      <c r="EIJ1069" s="819"/>
      <c r="EIK1069" s="819"/>
      <c r="EIL1069" s="819"/>
      <c r="EIM1069" s="819"/>
      <c r="EIN1069" s="819"/>
      <c r="EIO1069" s="819"/>
      <c r="EIP1069" s="819"/>
      <c r="EIQ1069" s="819"/>
      <c r="EIR1069" s="819"/>
      <c r="EIS1069" s="819"/>
      <c r="EIT1069" s="819"/>
      <c r="EIU1069" s="819"/>
      <c r="EIV1069" s="819"/>
      <c r="EIW1069" s="819"/>
      <c r="EIX1069" s="819"/>
      <c r="EIY1069" s="819"/>
      <c r="EIZ1069" s="819"/>
      <c r="EJA1069" s="819"/>
      <c r="EJB1069" s="819"/>
      <c r="EJC1069" s="819"/>
      <c r="EJD1069" s="819"/>
      <c r="EJE1069" s="819"/>
      <c r="EJF1069" s="819"/>
      <c r="EJG1069" s="819"/>
      <c r="EJH1069" s="819"/>
      <c r="EJI1069" s="819"/>
      <c r="EJJ1069" s="819"/>
      <c r="EJK1069" s="819"/>
      <c r="EJL1069" s="819"/>
      <c r="EJM1069" s="819"/>
      <c r="EJN1069" s="819"/>
      <c r="EJO1069" s="819"/>
      <c r="EJP1069" s="819"/>
      <c r="EJQ1069" s="819"/>
      <c r="EJR1069" s="819"/>
      <c r="EJS1069" s="819"/>
      <c r="EJT1069" s="819"/>
      <c r="EJU1069" s="819"/>
      <c r="EJV1069" s="819"/>
      <c r="EJW1069" s="819"/>
      <c r="EJX1069" s="819"/>
      <c r="EJY1069" s="819"/>
      <c r="EJZ1069" s="819"/>
      <c r="EKA1069" s="819"/>
      <c r="EKB1069" s="819"/>
      <c r="EKC1069" s="819"/>
      <c r="EKD1069" s="819"/>
      <c r="EKE1069" s="819"/>
      <c r="EKF1069" s="819"/>
      <c r="EKG1069" s="819"/>
      <c r="EKH1069" s="819"/>
      <c r="EKI1069" s="819"/>
      <c r="EKJ1069" s="819"/>
      <c r="EKK1069" s="819"/>
      <c r="EKL1069" s="819"/>
      <c r="EKM1069" s="819"/>
      <c r="EKN1069" s="819"/>
      <c r="EKO1069" s="819"/>
      <c r="EKP1069" s="819"/>
      <c r="EKQ1069" s="819"/>
      <c r="EKR1069" s="819"/>
      <c r="EKS1069" s="819"/>
      <c r="EKT1069" s="819"/>
      <c r="EKU1069" s="819"/>
      <c r="EKV1069" s="819"/>
      <c r="EKW1069" s="819"/>
      <c r="EKX1069" s="819"/>
      <c r="EKY1069" s="819"/>
      <c r="EKZ1069" s="819"/>
      <c r="ELA1069" s="819"/>
      <c r="ELB1069" s="819"/>
      <c r="ELC1069" s="819"/>
      <c r="ELD1069" s="819"/>
      <c r="ELE1069" s="819"/>
      <c r="ELF1069" s="819"/>
      <c r="ELG1069" s="819"/>
      <c r="ELH1069" s="819"/>
      <c r="ELI1069" s="819"/>
      <c r="ELJ1069" s="819"/>
      <c r="ELK1069" s="819"/>
      <c r="ELL1069" s="819"/>
      <c r="ELM1069" s="819"/>
      <c r="ELN1069" s="819"/>
      <c r="ELO1069" s="819"/>
      <c r="ELP1069" s="819"/>
      <c r="ELQ1069" s="819"/>
      <c r="ELR1069" s="819"/>
      <c r="ELS1069" s="819"/>
      <c r="ELT1069" s="819"/>
      <c r="ELU1069" s="819"/>
      <c r="ELV1069" s="819"/>
      <c r="ELW1069" s="819"/>
      <c r="ELX1069" s="819"/>
      <c r="ELY1069" s="819"/>
      <c r="ELZ1069" s="819"/>
      <c r="EMA1069" s="819"/>
      <c r="EMB1069" s="819"/>
      <c r="EMC1069" s="819"/>
      <c r="EMD1069" s="819"/>
      <c r="EME1069" s="819"/>
      <c r="EMF1069" s="819"/>
      <c r="EMG1069" s="819"/>
      <c r="EMH1069" s="819"/>
      <c r="EMI1069" s="819"/>
      <c r="EMJ1069" s="819"/>
      <c r="EMK1069" s="819"/>
      <c r="EML1069" s="819"/>
      <c r="EMM1069" s="819"/>
      <c r="EMN1069" s="819"/>
      <c r="EMO1069" s="819"/>
      <c r="EMP1069" s="819"/>
      <c r="EMQ1069" s="819"/>
      <c r="EMR1069" s="819"/>
      <c r="EMS1069" s="819"/>
      <c r="EMT1069" s="819"/>
      <c r="EMU1069" s="819"/>
      <c r="EMV1069" s="819"/>
      <c r="EMW1069" s="819"/>
      <c r="EMX1069" s="819"/>
      <c r="EMY1069" s="819"/>
      <c r="EMZ1069" s="819"/>
      <c r="ENA1069" s="819"/>
      <c r="ENB1069" s="819"/>
      <c r="ENC1069" s="819"/>
      <c r="END1069" s="819"/>
      <c r="ENE1069" s="819"/>
      <c r="ENF1069" s="819"/>
      <c r="ENG1069" s="819"/>
      <c r="ENH1069" s="819"/>
      <c r="ENI1069" s="819"/>
      <c r="ENJ1069" s="819"/>
      <c r="ENK1069" s="819"/>
      <c r="ENL1069" s="819"/>
      <c r="ENM1069" s="819"/>
      <c r="ENN1069" s="819"/>
      <c r="ENO1069" s="819"/>
      <c r="ENP1069" s="819"/>
      <c r="ENQ1069" s="819"/>
      <c r="ENR1069" s="819"/>
      <c r="ENS1069" s="819"/>
      <c r="ENT1069" s="819"/>
      <c r="ENU1069" s="819"/>
      <c r="ENV1069" s="819"/>
      <c r="ENW1069" s="819"/>
      <c r="ENX1069" s="819"/>
      <c r="ENY1069" s="819"/>
      <c r="ENZ1069" s="819"/>
      <c r="EOA1069" s="819"/>
      <c r="EOB1069" s="819"/>
      <c r="EOC1069" s="819"/>
      <c r="EOD1069" s="819"/>
      <c r="EOE1069" s="819"/>
      <c r="EOF1069" s="819"/>
      <c r="EOG1069" s="819"/>
      <c r="EOH1069" s="819"/>
      <c r="EOI1069" s="819"/>
      <c r="EOJ1069" s="819"/>
      <c r="EOK1069" s="819"/>
      <c r="EOL1069" s="819"/>
      <c r="EOM1069" s="819"/>
      <c r="EON1069" s="819"/>
      <c r="EOO1069" s="819"/>
      <c r="EOP1069" s="819"/>
      <c r="EOQ1069" s="819"/>
      <c r="EOR1069" s="819"/>
      <c r="EOS1069" s="819"/>
      <c r="EOT1069" s="819"/>
      <c r="EOU1069" s="819"/>
      <c r="EOV1069" s="819"/>
      <c r="EOW1069" s="819"/>
      <c r="EOX1069" s="819"/>
      <c r="EOY1069" s="819"/>
      <c r="EOZ1069" s="819"/>
      <c r="EPA1069" s="819"/>
      <c r="EPB1069" s="819"/>
      <c r="EPC1069" s="819"/>
      <c r="EPD1069" s="819"/>
      <c r="EPE1069" s="819"/>
      <c r="EPF1069" s="819"/>
      <c r="EPG1069" s="819"/>
      <c r="EPH1069" s="819"/>
      <c r="EPI1069" s="819"/>
      <c r="EPJ1069" s="819"/>
      <c r="EPK1069" s="819"/>
      <c r="EPL1069" s="819"/>
      <c r="EPM1069" s="819"/>
      <c r="EPN1069" s="819"/>
      <c r="EPO1069" s="819"/>
      <c r="EPP1069" s="819"/>
      <c r="EPQ1069" s="819"/>
      <c r="EPR1069" s="819"/>
      <c r="EPS1069" s="819"/>
      <c r="EPT1069" s="819"/>
      <c r="EPU1069" s="819"/>
      <c r="EPV1069" s="819"/>
      <c r="EPW1069" s="819"/>
      <c r="EPX1069" s="819"/>
      <c r="EPY1069" s="819"/>
      <c r="EPZ1069" s="819"/>
      <c r="EQA1069" s="819"/>
      <c r="EQB1069" s="819"/>
      <c r="EQC1069" s="819"/>
      <c r="EQD1069" s="819"/>
      <c r="EQE1069" s="819"/>
      <c r="EQF1069" s="819"/>
      <c r="EQG1069" s="819"/>
      <c r="EQH1069" s="819"/>
      <c r="EQI1069" s="819"/>
      <c r="EQJ1069" s="819"/>
      <c r="EQK1069" s="819"/>
      <c r="EQL1069" s="819"/>
      <c r="EQM1069" s="819"/>
      <c r="EQN1069" s="819"/>
      <c r="EQO1069" s="819"/>
      <c r="EQP1069" s="819"/>
      <c r="EQQ1069" s="819"/>
      <c r="EQR1069" s="819"/>
      <c r="EQS1069" s="819"/>
      <c r="EQT1069" s="819"/>
      <c r="EQU1069" s="819"/>
      <c r="EQV1069" s="819"/>
      <c r="EQW1069" s="819"/>
      <c r="EQX1069" s="819"/>
      <c r="EQY1069" s="819"/>
      <c r="EQZ1069" s="819"/>
      <c r="ERA1069" s="819"/>
      <c r="ERB1069" s="819"/>
      <c r="ERC1069" s="819"/>
      <c r="ERD1069" s="819"/>
      <c r="ERE1069" s="819"/>
      <c r="ERF1069" s="819"/>
      <c r="ERG1069" s="819"/>
      <c r="ERH1069" s="819"/>
      <c r="ERI1069" s="819"/>
      <c r="ERJ1069" s="819"/>
      <c r="ERK1069" s="819"/>
      <c r="ERL1069" s="819"/>
      <c r="ERM1069" s="819"/>
      <c r="ERN1069" s="819"/>
      <c r="ERO1069" s="819"/>
      <c r="ERP1069" s="819"/>
      <c r="ERQ1069" s="819"/>
      <c r="ERR1069" s="819"/>
      <c r="ERS1069" s="819"/>
      <c r="ERT1069" s="819"/>
      <c r="ERU1069" s="819"/>
      <c r="ERV1069" s="819"/>
      <c r="ERW1069" s="819"/>
      <c r="ERX1069" s="819"/>
      <c r="ERY1069" s="819"/>
      <c r="ERZ1069" s="819"/>
      <c r="ESA1069" s="819"/>
      <c r="ESB1069" s="819"/>
      <c r="ESC1069" s="819"/>
      <c r="ESD1069" s="819"/>
      <c r="ESE1069" s="819"/>
      <c r="ESF1069" s="819"/>
      <c r="ESG1069" s="819"/>
      <c r="ESH1069" s="819"/>
      <c r="ESI1069" s="819"/>
      <c r="ESJ1069" s="819"/>
      <c r="ESK1069" s="819"/>
      <c r="ESL1069" s="819"/>
      <c r="ESM1069" s="819"/>
      <c r="ESN1069" s="819"/>
      <c r="ESO1069" s="819"/>
      <c r="ESP1069" s="819"/>
      <c r="ESQ1069" s="819"/>
      <c r="ESR1069" s="819"/>
      <c r="ESS1069" s="819"/>
      <c r="EST1069" s="819"/>
      <c r="ESU1069" s="819"/>
      <c r="ESV1069" s="819"/>
      <c r="ESW1069" s="819"/>
      <c r="ESX1069" s="819"/>
      <c r="ESY1069" s="819"/>
      <c r="ESZ1069" s="819"/>
      <c r="ETA1069" s="819"/>
      <c r="ETB1069" s="819"/>
      <c r="ETC1069" s="819"/>
      <c r="ETD1069" s="819"/>
      <c r="ETE1069" s="819"/>
      <c r="ETF1069" s="819"/>
      <c r="ETG1069" s="819"/>
      <c r="ETH1069" s="819"/>
      <c r="ETI1069" s="819"/>
      <c r="ETJ1069" s="819"/>
      <c r="ETK1069" s="819"/>
      <c r="ETL1069" s="819"/>
      <c r="ETM1069" s="819"/>
      <c r="ETN1069" s="819"/>
      <c r="ETO1069" s="819"/>
      <c r="ETP1069" s="819"/>
      <c r="ETQ1069" s="819"/>
      <c r="ETR1069" s="819"/>
      <c r="ETS1069" s="819"/>
      <c r="ETT1069" s="819"/>
      <c r="ETU1069" s="819"/>
      <c r="ETV1069" s="819"/>
      <c r="ETW1069" s="819"/>
      <c r="ETX1069" s="819"/>
      <c r="ETY1069" s="819"/>
      <c r="ETZ1069" s="819"/>
      <c r="EUA1069" s="819"/>
      <c r="EUB1069" s="819"/>
      <c r="EUC1069" s="819"/>
      <c r="EUD1069" s="819"/>
      <c r="EUE1069" s="819"/>
      <c r="EUF1069" s="819"/>
      <c r="EUG1069" s="819"/>
      <c r="EUH1069" s="819"/>
      <c r="EUI1069" s="819"/>
      <c r="EUJ1069" s="819"/>
      <c r="EUK1069" s="819"/>
      <c r="EUL1069" s="819"/>
      <c r="EUM1069" s="819"/>
      <c r="EUN1069" s="819"/>
      <c r="EUO1069" s="819"/>
      <c r="EUP1069" s="819"/>
      <c r="EUQ1069" s="819"/>
      <c r="EUR1069" s="819"/>
      <c r="EUS1069" s="819"/>
      <c r="EUT1069" s="819"/>
      <c r="EUU1069" s="819"/>
      <c r="EUV1069" s="819"/>
      <c r="EUW1069" s="819"/>
      <c r="EUX1069" s="819"/>
      <c r="EUY1069" s="819"/>
      <c r="EUZ1069" s="819"/>
      <c r="EVA1069" s="819"/>
      <c r="EVB1069" s="819"/>
      <c r="EVC1069" s="819"/>
      <c r="EVD1069" s="819"/>
      <c r="EVE1069" s="819"/>
      <c r="EVF1069" s="819"/>
      <c r="EVG1069" s="819"/>
      <c r="EVH1069" s="819"/>
      <c r="EVI1069" s="819"/>
      <c r="EVJ1069" s="819"/>
      <c r="EVK1069" s="819"/>
      <c r="EVL1069" s="819"/>
      <c r="EVM1069" s="819"/>
      <c r="EVN1069" s="819"/>
      <c r="EVO1069" s="819"/>
      <c r="EVP1069" s="819"/>
      <c r="EVQ1069" s="819"/>
      <c r="EVR1069" s="819"/>
      <c r="EVS1069" s="819"/>
      <c r="EVT1069" s="819"/>
      <c r="EVU1069" s="819"/>
      <c r="EVV1069" s="819"/>
      <c r="EVW1069" s="819"/>
      <c r="EVX1069" s="819"/>
      <c r="EVY1069" s="819"/>
      <c r="EVZ1069" s="819"/>
      <c r="EWA1069" s="819"/>
      <c r="EWB1069" s="819"/>
      <c r="EWC1069" s="819"/>
      <c r="EWD1069" s="819"/>
      <c r="EWE1069" s="819"/>
      <c r="EWF1069" s="819"/>
      <c r="EWG1069" s="819"/>
      <c r="EWH1069" s="819"/>
      <c r="EWI1069" s="819"/>
      <c r="EWJ1069" s="819"/>
      <c r="EWK1069" s="819"/>
      <c r="EWL1069" s="819"/>
      <c r="EWM1069" s="819"/>
      <c r="EWN1069" s="819"/>
      <c r="EWO1069" s="819"/>
      <c r="EWP1069" s="819"/>
      <c r="EWQ1069" s="819"/>
      <c r="EWR1069" s="819"/>
      <c r="EWS1069" s="819"/>
      <c r="EWT1069" s="819"/>
      <c r="EWU1069" s="819"/>
      <c r="EWV1069" s="819"/>
      <c r="EWW1069" s="819"/>
      <c r="EWX1069" s="819"/>
      <c r="EWY1069" s="819"/>
      <c r="EWZ1069" s="819"/>
      <c r="EXA1069" s="819"/>
      <c r="EXB1069" s="819"/>
      <c r="EXC1069" s="819"/>
      <c r="EXD1069" s="819"/>
      <c r="EXE1069" s="819"/>
      <c r="EXF1069" s="819"/>
      <c r="EXG1069" s="819"/>
      <c r="EXH1069" s="819"/>
      <c r="EXI1069" s="819"/>
      <c r="EXJ1069" s="819"/>
      <c r="EXK1069" s="819"/>
      <c r="EXL1069" s="819"/>
      <c r="EXM1069" s="819"/>
      <c r="EXN1069" s="819"/>
      <c r="EXO1069" s="819"/>
      <c r="EXP1069" s="819"/>
      <c r="EXQ1069" s="819"/>
      <c r="EXR1069" s="819"/>
      <c r="EXS1069" s="819"/>
      <c r="EXT1069" s="819"/>
      <c r="EXU1069" s="819"/>
      <c r="EXV1069" s="819"/>
      <c r="EXW1069" s="819"/>
      <c r="EXX1069" s="819"/>
      <c r="EXY1069" s="819"/>
      <c r="EXZ1069" s="819"/>
      <c r="EYA1069" s="819"/>
      <c r="EYB1069" s="819"/>
      <c r="EYC1069" s="819"/>
      <c r="EYD1069" s="819"/>
      <c r="EYE1069" s="819"/>
      <c r="EYF1069" s="819"/>
      <c r="EYG1069" s="819"/>
      <c r="EYH1069" s="819"/>
      <c r="EYI1069" s="819"/>
      <c r="EYJ1069" s="819"/>
      <c r="EYK1069" s="819"/>
      <c r="EYL1069" s="819"/>
      <c r="EYM1069" s="819"/>
      <c r="EYN1069" s="819"/>
      <c r="EYO1069" s="819"/>
      <c r="EYP1069" s="819"/>
      <c r="EYQ1069" s="819"/>
      <c r="EYR1069" s="819"/>
      <c r="EYS1069" s="819"/>
      <c r="EYT1069" s="819"/>
      <c r="EYU1069" s="819"/>
      <c r="EYV1069" s="819"/>
      <c r="EYW1069" s="819"/>
      <c r="EYX1069" s="819"/>
      <c r="EYY1069" s="819"/>
      <c r="EYZ1069" s="819"/>
      <c r="EZA1069" s="819"/>
      <c r="EZB1069" s="819"/>
      <c r="EZC1069" s="819"/>
      <c r="EZD1069" s="819"/>
      <c r="EZE1069" s="819"/>
      <c r="EZF1069" s="819"/>
      <c r="EZG1069" s="819"/>
      <c r="EZH1069" s="819"/>
      <c r="EZI1069" s="819"/>
      <c r="EZJ1069" s="819"/>
      <c r="EZK1069" s="819"/>
      <c r="EZL1069" s="819"/>
      <c r="EZM1069" s="819"/>
      <c r="EZN1069" s="819"/>
      <c r="EZO1069" s="819"/>
      <c r="EZP1069" s="819"/>
      <c r="EZQ1069" s="819"/>
      <c r="EZR1069" s="819"/>
      <c r="EZS1069" s="819"/>
      <c r="EZT1069" s="819"/>
      <c r="EZU1069" s="819"/>
      <c r="EZV1069" s="819"/>
      <c r="EZW1069" s="819"/>
      <c r="EZX1069" s="819"/>
      <c r="EZY1069" s="819"/>
      <c r="EZZ1069" s="819"/>
      <c r="FAA1069" s="819"/>
      <c r="FAB1069" s="819"/>
      <c r="FAC1069" s="819"/>
      <c r="FAD1069" s="819"/>
      <c r="FAE1069" s="819"/>
      <c r="FAF1069" s="819"/>
      <c r="FAG1069" s="819"/>
      <c r="FAH1069" s="819"/>
      <c r="FAI1069" s="819"/>
      <c r="FAJ1069" s="819"/>
      <c r="FAK1069" s="819"/>
      <c r="FAL1069" s="819"/>
      <c r="FAM1069" s="819"/>
      <c r="FAN1069" s="819"/>
      <c r="FAO1069" s="819"/>
      <c r="FAP1069" s="819"/>
      <c r="FAQ1069" s="819"/>
      <c r="FAR1069" s="819"/>
      <c r="FAS1069" s="819"/>
      <c r="FAT1069" s="819"/>
      <c r="FAU1069" s="819"/>
      <c r="FAV1069" s="819"/>
      <c r="FAW1069" s="819"/>
      <c r="FAX1069" s="819"/>
      <c r="FAY1069" s="819"/>
      <c r="FAZ1069" s="819"/>
      <c r="FBA1069" s="819"/>
      <c r="FBB1069" s="819"/>
      <c r="FBC1069" s="819"/>
      <c r="FBD1069" s="819"/>
      <c r="FBE1069" s="819"/>
      <c r="FBF1069" s="819"/>
      <c r="FBG1069" s="819"/>
      <c r="FBH1069" s="819"/>
      <c r="FBI1069" s="819"/>
      <c r="FBJ1069" s="819"/>
      <c r="FBK1069" s="819"/>
      <c r="FBL1069" s="819"/>
      <c r="FBM1069" s="819"/>
      <c r="FBN1069" s="819"/>
      <c r="FBO1069" s="819"/>
      <c r="FBP1069" s="819"/>
      <c r="FBQ1069" s="819"/>
      <c r="FBR1069" s="819"/>
      <c r="FBS1069" s="819"/>
      <c r="FBT1069" s="819"/>
      <c r="FBU1069" s="819"/>
      <c r="FBV1069" s="819"/>
      <c r="FBW1069" s="819"/>
      <c r="FBX1069" s="819"/>
      <c r="FBY1069" s="819"/>
      <c r="FBZ1069" s="819"/>
      <c r="FCA1069" s="819"/>
      <c r="FCB1069" s="819"/>
      <c r="FCC1069" s="819"/>
      <c r="FCD1069" s="819"/>
      <c r="FCE1069" s="819"/>
      <c r="FCF1069" s="819"/>
      <c r="FCG1069" s="819"/>
      <c r="FCH1069" s="819"/>
      <c r="FCI1069" s="819"/>
      <c r="FCJ1069" s="819"/>
      <c r="FCK1069" s="819"/>
      <c r="FCL1069" s="819"/>
      <c r="FCM1069" s="819"/>
      <c r="FCN1069" s="819"/>
      <c r="FCO1069" s="819"/>
      <c r="FCP1069" s="819"/>
      <c r="FCQ1069" s="819"/>
      <c r="FCR1069" s="819"/>
      <c r="FCS1069" s="819"/>
      <c r="FCT1069" s="819"/>
      <c r="FCU1069" s="819"/>
      <c r="FCV1069" s="819"/>
      <c r="FCW1069" s="819"/>
      <c r="FCX1069" s="819"/>
      <c r="FCY1069" s="819"/>
      <c r="FCZ1069" s="819"/>
      <c r="FDA1069" s="819"/>
      <c r="FDB1069" s="819"/>
      <c r="FDC1069" s="819"/>
      <c r="FDD1069" s="819"/>
      <c r="FDE1069" s="819"/>
      <c r="FDF1069" s="819"/>
      <c r="FDG1069" s="819"/>
      <c r="FDH1069" s="819"/>
      <c r="FDI1069" s="819"/>
      <c r="FDJ1069" s="819"/>
      <c r="FDK1069" s="819"/>
      <c r="FDL1069" s="819"/>
      <c r="FDM1069" s="819"/>
      <c r="FDN1069" s="819"/>
      <c r="FDO1069" s="819"/>
      <c r="FDP1069" s="819"/>
      <c r="FDQ1069" s="819"/>
      <c r="FDR1069" s="819"/>
      <c r="FDS1069" s="819"/>
      <c r="FDT1069" s="819"/>
      <c r="FDU1069" s="819"/>
      <c r="FDV1069" s="819"/>
      <c r="FDW1069" s="819"/>
      <c r="FDX1069" s="819"/>
      <c r="FDY1069" s="819"/>
      <c r="FDZ1069" s="819"/>
      <c r="FEA1069" s="819"/>
      <c r="FEB1069" s="819"/>
      <c r="FEC1069" s="819"/>
      <c r="FED1069" s="819"/>
      <c r="FEE1069" s="819"/>
      <c r="FEF1069" s="819"/>
      <c r="FEG1069" s="819"/>
      <c r="FEH1069" s="819"/>
      <c r="FEI1069" s="819"/>
      <c r="FEJ1069" s="819"/>
      <c r="FEK1069" s="819"/>
      <c r="FEL1069" s="819"/>
      <c r="FEM1069" s="819"/>
      <c r="FEN1069" s="819"/>
      <c r="FEO1069" s="819"/>
      <c r="FEP1069" s="819"/>
      <c r="FEQ1069" s="819"/>
      <c r="FER1069" s="819"/>
      <c r="FES1069" s="819"/>
      <c r="FET1069" s="819"/>
      <c r="FEU1069" s="819"/>
      <c r="FEV1069" s="819"/>
      <c r="FEW1069" s="819"/>
      <c r="FEX1069" s="819"/>
      <c r="FEY1069" s="819"/>
      <c r="FEZ1069" s="819"/>
      <c r="FFA1069" s="819"/>
      <c r="FFB1069" s="819"/>
      <c r="FFC1069" s="819"/>
      <c r="FFD1069" s="819"/>
      <c r="FFE1069" s="819"/>
      <c r="FFF1069" s="819"/>
      <c r="FFG1069" s="819"/>
      <c r="FFH1069" s="819"/>
      <c r="FFI1069" s="819"/>
      <c r="FFJ1069" s="819"/>
      <c r="FFK1069" s="819"/>
      <c r="FFL1069" s="819"/>
      <c r="FFM1069" s="819"/>
      <c r="FFN1069" s="819"/>
      <c r="FFO1069" s="819"/>
      <c r="FFP1069" s="819"/>
      <c r="FFQ1069" s="819"/>
      <c r="FFR1069" s="819"/>
      <c r="FFS1069" s="819"/>
      <c r="FFT1069" s="819"/>
      <c r="FFU1069" s="819"/>
      <c r="FFV1069" s="819"/>
      <c r="FFW1069" s="819"/>
      <c r="FFX1069" s="819"/>
      <c r="FFY1069" s="819"/>
      <c r="FFZ1069" s="819"/>
      <c r="FGA1069" s="819"/>
      <c r="FGB1069" s="819"/>
      <c r="FGC1069" s="819"/>
      <c r="FGD1069" s="819"/>
      <c r="FGE1069" s="819"/>
      <c r="FGF1069" s="819"/>
      <c r="FGG1069" s="819"/>
      <c r="FGH1069" s="819"/>
      <c r="FGI1069" s="819"/>
      <c r="FGJ1069" s="819"/>
      <c r="FGK1069" s="819"/>
      <c r="FGL1069" s="819"/>
      <c r="FGM1069" s="819"/>
      <c r="FGN1069" s="819"/>
      <c r="FGO1069" s="819"/>
      <c r="FGP1069" s="819"/>
      <c r="FGQ1069" s="819"/>
      <c r="FGR1069" s="819"/>
      <c r="FGS1069" s="819"/>
      <c r="FGT1069" s="819"/>
      <c r="FGU1069" s="819"/>
      <c r="FGV1069" s="819"/>
      <c r="FGW1069" s="819"/>
      <c r="FGX1069" s="819"/>
      <c r="FGY1069" s="819"/>
      <c r="FGZ1069" s="819"/>
      <c r="FHA1069" s="819"/>
      <c r="FHB1069" s="819"/>
      <c r="FHC1069" s="819"/>
      <c r="FHD1069" s="819"/>
      <c r="FHE1069" s="819"/>
      <c r="FHF1069" s="819"/>
      <c r="FHG1069" s="819"/>
      <c r="FHH1069" s="819"/>
      <c r="FHI1069" s="819"/>
      <c r="FHJ1069" s="819"/>
      <c r="FHK1069" s="819"/>
      <c r="FHL1069" s="819"/>
      <c r="FHM1069" s="819"/>
      <c r="FHN1069" s="819"/>
      <c r="FHO1069" s="819"/>
      <c r="FHP1069" s="819"/>
      <c r="FHQ1069" s="819"/>
      <c r="FHR1069" s="819"/>
      <c r="FHS1069" s="819"/>
      <c r="FHT1069" s="819"/>
      <c r="FHU1069" s="819"/>
      <c r="FHV1069" s="819"/>
      <c r="FHW1069" s="819"/>
      <c r="FHX1069" s="819"/>
      <c r="FHY1069" s="819"/>
      <c r="FHZ1069" s="819"/>
      <c r="FIA1069" s="819"/>
      <c r="FIB1069" s="819"/>
      <c r="FIC1069" s="819"/>
      <c r="FID1069" s="819"/>
      <c r="FIE1069" s="819"/>
      <c r="FIF1069" s="819"/>
      <c r="FIG1069" s="819"/>
      <c r="FIH1069" s="819"/>
      <c r="FII1069" s="819"/>
      <c r="FIJ1069" s="819"/>
      <c r="FIK1069" s="819"/>
      <c r="FIL1069" s="819"/>
      <c r="FIM1069" s="819"/>
      <c r="FIN1069" s="819"/>
      <c r="FIO1069" s="819"/>
      <c r="FIP1069" s="819"/>
      <c r="FIQ1069" s="819"/>
      <c r="FIR1069" s="819"/>
      <c r="FIS1069" s="819"/>
      <c r="FIT1069" s="819"/>
      <c r="FIU1069" s="819"/>
      <c r="FIV1069" s="819"/>
      <c r="FIW1069" s="819"/>
      <c r="FIX1069" s="819"/>
      <c r="FIY1069" s="819"/>
      <c r="FIZ1069" s="819"/>
      <c r="FJA1069" s="819"/>
      <c r="FJB1069" s="819"/>
      <c r="FJC1069" s="819"/>
      <c r="FJD1069" s="819"/>
      <c r="FJE1069" s="819"/>
      <c r="FJF1069" s="819"/>
      <c r="FJG1069" s="819"/>
      <c r="FJH1069" s="819"/>
      <c r="FJI1069" s="819"/>
      <c r="FJJ1069" s="819"/>
      <c r="FJK1069" s="819"/>
      <c r="FJL1069" s="819"/>
      <c r="FJM1069" s="819"/>
      <c r="FJN1069" s="819"/>
      <c r="FJO1069" s="819"/>
      <c r="FJP1069" s="819"/>
      <c r="FJQ1069" s="819"/>
      <c r="FJR1069" s="819"/>
      <c r="FJS1069" s="819"/>
      <c r="FJT1069" s="819"/>
      <c r="FJU1069" s="819"/>
      <c r="FJV1069" s="819"/>
      <c r="FJW1069" s="819"/>
      <c r="FJX1069" s="819"/>
      <c r="FJY1069" s="819"/>
      <c r="FJZ1069" s="819"/>
      <c r="FKA1069" s="819"/>
      <c r="FKB1069" s="819"/>
      <c r="FKC1069" s="819"/>
      <c r="FKD1069" s="819"/>
      <c r="FKE1069" s="819"/>
      <c r="FKF1069" s="819"/>
      <c r="FKG1069" s="819"/>
      <c r="FKH1069" s="819"/>
      <c r="FKI1069" s="819"/>
      <c r="FKJ1069" s="819"/>
      <c r="FKK1069" s="819"/>
      <c r="FKL1069" s="819"/>
      <c r="FKM1069" s="819"/>
      <c r="FKN1069" s="819"/>
      <c r="FKO1069" s="819"/>
      <c r="FKP1069" s="819"/>
      <c r="FKQ1069" s="819"/>
      <c r="FKR1069" s="819"/>
      <c r="FKS1069" s="819"/>
      <c r="FKT1069" s="819"/>
      <c r="FKU1069" s="819"/>
      <c r="FKV1069" s="819"/>
      <c r="FKW1069" s="819"/>
      <c r="FKX1069" s="819"/>
      <c r="FKY1069" s="819"/>
      <c r="FKZ1069" s="819"/>
      <c r="FLA1069" s="819"/>
      <c r="FLB1069" s="819"/>
      <c r="FLC1069" s="819"/>
      <c r="FLD1069" s="819"/>
      <c r="FLE1069" s="819"/>
      <c r="FLF1069" s="819"/>
      <c r="FLG1069" s="819"/>
      <c r="FLH1069" s="819"/>
      <c r="FLI1069" s="819"/>
      <c r="FLJ1069" s="819"/>
      <c r="FLK1069" s="819"/>
      <c r="FLL1069" s="819"/>
      <c r="FLM1069" s="819"/>
      <c r="FLN1069" s="819"/>
      <c r="FLO1069" s="819"/>
      <c r="FLP1069" s="819"/>
      <c r="FLQ1069" s="819"/>
      <c r="FLR1069" s="819"/>
      <c r="FLS1069" s="819"/>
      <c r="FLT1069" s="819"/>
      <c r="FLU1069" s="819"/>
      <c r="FLV1069" s="819"/>
      <c r="FLW1069" s="819"/>
      <c r="FLX1069" s="819"/>
      <c r="FLY1069" s="819"/>
      <c r="FLZ1069" s="819"/>
      <c r="FMA1069" s="819"/>
      <c r="FMB1069" s="819"/>
      <c r="FMC1069" s="819"/>
      <c r="FMD1069" s="819"/>
      <c r="FME1069" s="819"/>
      <c r="FMF1069" s="819"/>
      <c r="FMG1069" s="819"/>
      <c r="FMH1069" s="819"/>
      <c r="FMI1069" s="819"/>
      <c r="FMJ1069" s="819"/>
      <c r="FMK1069" s="819"/>
      <c r="FML1069" s="819"/>
      <c r="FMM1069" s="819"/>
      <c r="FMN1069" s="819"/>
      <c r="FMO1069" s="819"/>
      <c r="FMP1069" s="819"/>
      <c r="FMQ1069" s="819"/>
      <c r="FMR1069" s="819"/>
      <c r="FMS1069" s="819"/>
      <c r="FMT1069" s="819"/>
      <c r="FMU1069" s="819"/>
      <c r="FMV1069" s="819"/>
      <c r="FMW1069" s="819"/>
      <c r="FMX1069" s="819"/>
      <c r="FMY1069" s="819"/>
      <c r="FMZ1069" s="819"/>
      <c r="FNA1069" s="819"/>
      <c r="FNB1069" s="819"/>
      <c r="FNC1069" s="819"/>
      <c r="FND1069" s="819"/>
      <c r="FNE1069" s="819"/>
      <c r="FNF1069" s="819"/>
      <c r="FNG1069" s="819"/>
      <c r="FNH1069" s="819"/>
      <c r="FNI1069" s="819"/>
      <c r="FNJ1069" s="819"/>
      <c r="FNK1069" s="819"/>
      <c r="FNL1069" s="819"/>
      <c r="FNM1069" s="819"/>
      <c r="FNN1069" s="819"/>
      <c r="FNO1069" s="819"/>
      <c r="FNP1069" s="819"/>
      <c r="FNQ1069" s="819"/>
      <c r="FNR1069" s="819"/>
      <c r="FNS1069" s="819"/>
      <c r="FNT1069" s="819"/>
      <c r="FNU1069" s="819"/>
      <c r="FNV1069" s="819"/>
      <c r="FNW1069" s="819"/>
      <c r="FNX1069" s="819"/>
      <c r="FNY1069" s="819"/>
      <c r="FNZ1069" s="819"/>
      <c r="FOA1069" s="819"/>
      <c r="FOB1069" s="819"/>
      <c r="FOC1069" s="819"/>
      <c r="FOD1069" s="819"/>
      <c r="FOE1069" s="819"/>
      <c r="FOF1069" s="819"/>
      <c r="FOG1069" s="819"/>
      <c r="FOH1069" s="819"/>
      <c r="FOI1069" s="819"/>
      <c r="FOJ1069" s="819"/>
      <c r="FOK1069" s="819"/>
      <c r="FOL1069" s="819"/>
      <c r="FOM1069" s="819"/>
      <c r="FON1069" s="819"/>
      <c r="FOO1069" s="819"/>
      <c r="FOP1069" s="819"/>
      <c r="FOQ1069" s="819"/>
      <c r="FOR1069" s="819"/>
      <c r="FOS1069" s="819"/>
      <c r="FOT1069" s="819"/>
      <c r="FOU1069" s="819"/>
      <c r="FOV1069" s="819"/>
      <c r="FOW1069" s="819"/>
      <c r="FOX1069" s="819"/>
      <c r="FOY1069" s="819"/>
      <c r="FOZ1069" s="819"/>
      <c r="FPA1069" s="819"/>
      <c r="FPB1069" s="819"/>
      <c r="FPC1069" s="819"/>
      <c r="FPD1069" s="819"/>
      <c r="FPE1069" s="819"/>
      <c r="FPF1069" s="819"/>
      <c r="FPG1069" s="819"/>
      <c r="FPH1069" s="819"/>
      <c r="FPI1069" s="819"/>
      <c r="FPJ1069" s="819"/>
      <c r="FPK1069" s="819"/>
      <c r="FPL1069" s="819"/>
      <c r="FPM1069" s="819"/>
      <c r="FPN1069" s="819"/>
      <c r="FPO1069" s="819"/>
      <c r="FPP1069" s="819"/>
      <c r="FPQ1069" s="819"/>
      <c r="FPR1069" s="819"/>
      <c r="FPS1069" s="819"/>
      <c r="FPT1069" s="819"/>
      <c r="FPU1069" s="819"/>
      <c r="FPV1069" s="819"/>
      <c r="FPW1069" s="819"/>
      <c r="FPX1069" s="819"/>
      <c r="FPY1069" s="819"/>
      <c r="FPZ1069" s="819"/>
      <c r="FQA1069" s="819"/>
      <c r="FQB1069" s="819"/>
      <c r="FQC1069" s="819"/>
      <c r="FQD1069" s="819"/>
      <c r="FQE1069" s="819"/>
      <c r="FQF1069" s="819"/>
      <c r="FQG1069" s="819"/>
      <c r="FQH1069" s="819"/>
      <c r="FQI1069" s="819"/>
      <c r="FQJ1069" s="819"/>
      <c r="FQK1069" s="819"/>
      <c r="FQL1069" s="819"/>
      <c r="FQM1069" s="819"/>
      <c r="FQN1069" s="819"/>
      <c r="FQO1069" s="819"/>
      <c r="FQP1069" s="819"/>
      <c r="FQQ1069" s="819"/>
      <c r="FQR1069" s="819"/>
      <c r="FQS1069" s="819"/>
      <c r="FQT1069" s="819"/>
      <c r="FQU1069" s="819"/>
      <c r="FQV1069" s="819"/>
      <c r="FQW1069" s="819"/>
      <c r="FQX1069" s="819"/>
      <c r="FQY1069" s="819"/>
      <c r="FQZ1069" s="819"/>
      <c r="FRA1069" s="819"/>
      <c r="FRB1069" s="819"/>
      <c r="FRC1069" s="819"/>
      <c r="FRD1069" s="819"/>
      <c r="FRE1069" s="819"/>
      <c r="FRF1069" s="819"/>
      <c r="FRG1069" s="819"/>
      <c r="FRH1069" s="819"/>
      <c r="FRI1069" s="819"/>
      <c r="FRJ1069" s="819"/>
      <c r="FRK1069" s="819"/>
      <c r="FRL1069" s="819"/>
      <c r="FRM1069" s="819"/>
      <c r="FRN1069" s="819"/>
      <c r="FRO1069" s="819"/>
      <c r="FRP1069" s="819"/>
      <c r="FRQ1069" s="819"/>
      <c r="FRR1069" s="819"/>
      <c r="FRS1069" s="819"/>
      <c r="FRT1069" s="819"/>
      <c r="FRU1069" s="819"/>
      <c r="FRV1069" s="819"/>
      <c r="FRW1069" s="819"/>
      <c r="FRX1069" s="819"/>
      <c r="FRY1069" s="819"/>
      <c r="FRZ1069" s="819"/>
      <c r="FSA1069" s="819"/>
      <c r="FSB1069" s="819"/>
      <c r="FSC1069" s="819"/>
      <c r="FSD1069" s="819"/>
      <c r="FSE1069" s="819"/>
      <c r="FSF1069" s="819"/>
      <c r="FSG1069" s="819"/>
      <c r="FSH1069" s="819"/>
      <c r="FSI1069" s="819"/>
      <c r="FSJ1069" s="819"/>
      <c r="FSK1069" s="819"/>
      <c r="FSL1069" s="819"/>
      <c r="FSM1069" s="819"/>
      <c r="FSN1069" s="819"/>
      <c r="FSO1069" s="819"/>
      <c r="FSP1069" s="819"/>
      <c r="FSQ1069" s="819"/>
      <c r="FSR1069" s="819"/>
      <c r="FSS1069" s="819"/>
      <c r="FST1069" s="819"/>
      <c r="FSU1069" s="819"/>
      <c r="FSV1069" s="819"/>
      <c r="FSW1069" s="819"/>
      <c r="FSX1069" s="819"/>
      <c r="FSY1069" s="819"/>
      <c r="FSZ1069" s="819"/>
      <c r="FTA1069" s="819"/>
      <c r="FTB1069" s="819"/>
      <c r="FTC1069" s="819"/>
      <c r="FTD1069" s="819"/>
      <c r="FTE1069" s="819"/>
      <c r="FTF1069" s="819"/>
      <c r="FTG1069" s="819"/>
      <c r="FTH1069" s="819"/>
      <c r="FTI1069" s="819"/>
      <c r="FTJ1069" s="819"/>
      <c r="FTK1069" s="819"/>
      <c r="FTL1069" s="819"/>
      <c r="FTM1069" s="819"/>
      <c r="FTN1069" s="819"/>
      <c r="FTO1069" s="819"/>
      <c r="FTP1069" s="819"/>
      <c r="FTQ1069" s="819"/>
      <c r="FTR1069" s="819"/>
      <c r="FTS1069" s="819"/>
      <c r="FTT1069" s="819"/>
      <c r="FTU1069" s="819"/>
      <c r="FTV1069" s="819"/>
      <c r="FTW1069" s="819"/>
      <c r="FTX1069" s="819"/>
      <c r="FTY1069" s="819"/>
      <c r="FTZ1069" s="819"/>
      <c r="FUA1069" s="819"/>
      <c r="FUB1069" s="819"/>
      <c r="FUC1069" s="819"/>
      <c r="FUD1069" s="819"/>
      <c r="FUE1069" s="819"/>
      <c r="FUF1069" s="819"/>
      <c r="FUG1069" s="819"/>
      <c r="FUH1069" s="819"/>
      <c r="FUI1069" s="819"/>
      <c r="FUJ1069" s="819"/>
      <c r="FUK1069" s="819"/>
      <c r="FUL1069" s="819"/>
      <c r="FUM1069" s="819"/>
      <c r="FUN1069" s="819"/>
      <c r="FUO1069" s="819"/>
      <c r="FUP1069" s="819"/>
      <c r="FUQ1069" s="819"/>
      <c r="FUR1069" s="819"/>
      <c r="FUS1069" s="819"/>
      <c r="FUT1069" s="819"/>
      <c r="FUU1069" s="819"/>
      <c r="FUV1069" s="819"/>
      <c r="FUW1069" s="819"/>
      <c r="FUX1069" s="819"/>
      <c r="FUY1069" s="819"/>
      <c r="FUZ1069" s="819"/>
      <c r="FVA1069" s="819"/>
      <c r="FVB1069" s="819"/>
      <c r="FVC1069" s="819"/>
      <c r="FVD1069" s="819"/>
      <c r="FVE1069" s="819"/>
      <c r="FVF1069" s="819"/>
      <c r="FVG1069" s="819"/>
      <c r="FVH1069" s="819"/>
      <c r="FVI1069" s="819"/>
      <c r="FVJ1069" s="819"/>
      <c r="FVK1069" s="819"/>
      <c r="FVL1069" s="819"/>
      <c r="FVM1069" s="819"/>
      <c r="FVN1069" s="819"/>
      <c r="FVO1069" s="819"/>
      <c r="FVP1069" s="819"/>
      <c r="FVQ1069" s="819"/>
      <c r="FVR1069" s="819"/>
      <c r="FVS1069" s="819"/>
      <c r="FVT1069" s="819"/>
      <c r="FVU1069" s="819"/>
      <c r="FVV1069" s="819"/>
      <c r="FVW1069" s="819"/>
      <c r="FVX1069" s="819"/>
      <c r="FVY1069" s="819"/>
      <c r="FVZ1069" s="819"/>
      <c r="FWA1069" s="819"/>
      <c r="FWB1069" s="819"/>
      <c r="FWC1069" s="819"/>
      <c r="FWD1069" s="819"/>
      <c r="FWE1069" s="819"/>
      <c r="FWF1069" s="819"/>
      <c r="FWG1069" s="819"/>
      <c r="FWH1069" s="819"/>
      <c r="FWI1069" s="819"/>
      <c r="FWJ1069" s="819"/>
      <c r="FWK1069" s="819"/>
      <c r="FWL1069" s="819"/>
      <c r="FWM1069" s="819"/>
      <c r="FWN1069" s="819"/>
      <c r="FWO1069" s="819"/>
      <c r="FWP1069" s="819"/>
      <c r="FWQ1069" s="819"/>
      <c r="FWR1069" s="819"/>
      <c r="FWS1069" s="819"/>
      <c r="FWT1069" s="819"/>
      <c r="FWU1069" s="819"/>
      <c r="FWV1069" s="819"/>
      <c r="FWW1069" s="819"/>
      <c r="FWX1069" s="819"/>
      <c r="FWY1069" s="819"/>
      <c r="FWZ1069" s="819"/>
      <c r="FXA1069" s="819"/>
      <c r="FXB1069" s="819"/>
      <c r="FXC1069" s="819"/>
      <c r="FXD1069" s="819"/>
      <c r="FXE1069" s="819"/>
      <c r="FXF1069" s="819"/>
      <c r="FXG1069" s="819"/>
      <c r="FXH1069" s="819"/>
      <c r="FXI1069" s="819"/>
      <c r="FXJ1069" s="819"/>
      <c r="FXK1069" s="819"/>
      <c r="FXL1069" s="819"/>
      <c r="FXM1069" s="819"/>
      <c r="FXN1069" s="819"/>
      <c r="FXO1069" s="819"/>
      <c r="FXP1069" s="819"/>
      <c r="FXQ1069" s="819"/>
      <c r="FXR1069" s="819"/>
      <c r="FXS1069" s="819"/>
      <c r="FXT1069" s="819"/>
      <c r="FXU1069" s="819"/>
      <c r="FXV1069" s="819"/>
      <c r="FXW1069" s="819"/>
      <c r="FXX1069" s="819"/>
      <c r="FXY1069" s="819"/>
      <c r="FXZ1069" s="819"/>
      <c r="FYA1069" s="819"/>
      <c r="FYB1069" s="819"/>
      <c r="FYC1069" s="819"/>
      <c r="FYD1069" s="819"/>
      <c r="FYE1069" s="819"/>
      <c r="FYF1069" s="819"/>
      <c r="FYG1069" s="819"/>
      <c r="FYH1069" s="819"/>
      <c r="FYI1069" s="819"/>
      <c r="FYJ1069" s="819"/>
      <c r="FYK1069" s="819"/>
      <c r="FYL1069" s="819"/>
      <c r="FYM1069" s="819"/>
      <c r="FYN1069" s="819"/>
      <c r="FYO1069" s="819"/>
      <c r="FYP1069" s="819"/>
      <c r="FYQ1069" s="819"/>
      <c r="FYR1069" s="819"/>
      <c r="FYS1069" s="819"/>
      <c r="FYT1069" s="819"/>
      <c r="FYU1069" s="819"/>
      <c r="FYV1069" s="819"/>
      <c r="FYW1069" s="819"/>
      <c r="FYX1069" s="819"/>
      <c r="FYY1069" s="819"/>
      <c r="FYZ1069" s="819"/>
      <c r="FZA1069" s="819"/>
      <c r="FZB1069" s="819"/>
      <c r="FZC1069" s="819"/>
      <c r="FZD1069" s="819"/>
      <c r="FZE1069" s="819"/>
      <c r="FZF1069" s="819"/>
      <c r="FZG1069" s="819"/>
      <c r="FZH1069" s="819"/>
      <c r="FZI1069" s="819"/>
      <c r="FZJ1069" s="819"/>
      <c r="FZK1069" s="819"/>
      <c r="FZL1069" s="819"/>
      <c r="FZM1069" s="819"/>
      <c r="FZN1069" s="819"/>
      <c r="FZO1069" s="819"/>
      <c r="FZP1069" s="819"/>
      <c r="FZQ1069" s="819"/>
      <c r="FZR1069" s="819"/>
      <c r="FZS1069" s="819"/>
      <c r="FZT1069" s="819"/>
      <c r="FZU1069" s="819"/>
      <c r="FZV1069" s="819"/>
      <c r="FZW1069" s="819"/>
      <c r="FZX1069" s="819"/>
      <c r="FZY1069" s="819"/>
      <c r="FZZ1069" s="819"/>
      <c r="GAA1069" s="819"/>
      <c r="GAB1069" s="819"/>
      <c r="GAC1069" s="819"/>
      <c r="GAD1069" s="819"/>
      <c r="GAE1069" s="819"/>
      <c r="GAF1069" s="819"/>
      <c r="GAG1069" s="819"/>
      <c r="GAH1069" s="819"/>
      <c r="GAI1069" s="819"/>
      <c r="GAJ1069" s="819"/>
      <c r="GAK1069" s="819"/>
      <c r="GAL1069" s="819"/>
      <c r="GAM1069" s="819"/>
      <c r="GAN1069" s="819"/>
      <c r="GAO1069" s="819"/>
      <c r="GAP1069" s="819"/>
      <c r="GAQ1069" s="819"/>
      <c r="GAR1069" s="819"/>
      <c r="GAS1069" s="819"/>
      <c r="GAT1069" s="819"/>
      <c r="GAU1069" s="819"/>
      <c r="GAV1069" s="819"/>
      <c r="GAW1069" s="819"/>
      <c r="GAX1069" s="819"/>
      <c r="GAY1069" s="819"/>
      <c r="GAZ1069" s="819"/>
      <c r="GBA1069" s="819"/>
      <c r="GBB1069" s="819"/>
      <c r="GBC1069" s="819"/>
      <c r="GBD1069" s="819"/>
      <c r="GBE1069" s="819"/>
      <c r="GBF1069" s="819"/>
      <c r="GBG1069" s="819"/>
      <c r="GBH1069" s="819"/>
      <c r="GBI1069" s="819"/>
      <c r="GBJ1069" s="819"/>
      <c r="GBK1069" s="819"/>
      <c r="GBL1069" s="819"/>
      <c r="GBM1069" s="819"/>
      <c r="GBN1069" s="819"/>
      <c r="GBO1069" s="819"/>
      <c r="GBP1069" s="819"/>
      <c r="GBQ1069" s="819"/>
      <c r="GBR1069" s="819"/>
      <c r="GBS1069" s="819"/>
      <c r="GBT1069" s="819"/>
      <c r="GBU1069" s="819"/>
      <c r="GBV1069" s="819"/>
      <c r="GBW1069" s="819"/>
      <c r="GBX1069" s="819"/>
      <c r="GBY1069" s="819"/>
      <c r="GBZ1069" s="819"/>
      <c r="GCA1069" s="819"/>
      <c r="GCB1069" s="819"/>
      <c r="GCC1069" s="819"/>
      <c r="GCD1069" s="819"/>
      <c r="GCE1069" s="819"/>
      <c r="GCF1069" s="819"/>
      <c r="GCG1069" s="819"/>
      <c r="GCH1069" s="819"/>
      <c r="GCI1069" s="819"/>
      <c r="GCJ1069" s="819"/>
      <c r="GCK1069" s="819"/>
      <c r="GCL1069" s="819"/>
      <c r="GCM1069" s="819"/>
      <c r="GCN1069" s="819"/>
      <c r="GCO1069" s="819"/>
      <c r="GCP1069" s="819"/>
      <c r="GCQ1069" s="819"/>
      <c r="GCR1069" s="819"/>
      <c r="GCS1069" s="819"/>
      <c r="GCT1069" s="819"/>
      <c r="GCU1069" s="819"/>
      <c r="GCV1069" s="819"/>
      <c r="GCW1069" s="819"/>
      <c r="GCX1069" s="819"/>
      <c r="GCY1069" s="819"/>
      <c r="GCZ1069" s="819"/>
      <c r="GDA1069" s="819"/>
      <c r="GDB1069" s="819"/>
      <c r="GDC1069" s="819"/>
      <c r="GDD1069" s="819"/>
      <c r="GDE1069" s="819"/>
      <c r="GDF1069" s="819"/>
      <c r="GDG1069" s="819"/>
      <c r="GDH1069" s="819"/>
      <c r="GDI1069" s="819"/>
      <c r="GDJ1069" s="819"/>
      <c r="GDK1069" s="819"/>
      <c r="GDL1069" s="819"/>
      <c r="GDM1069" s="819"/>
      <c r="GDN1069" s="819"/>
      <c r="GDO1069" s="819"/>
      <c r="GDP1069" s="819"/>
      <c r="GDQ1069" s="819"/>
      <c r="GDR1069" s="819"/>
      <c r="GDS1069" s="819"/>
      <c r="GDT1069" s="819"/>
      <c r="GDU1069" s="819"/>
      <c r="GDV1069" s="819"/>
      <c r="GDW1069" s="819"/>
      <c r="GDX1069" s="819"/>
      <c r="GDY1069" s="819"/>
      <c r="GDZ1069" s="819"/>
      <c r="GEA1069" s="819"/>
      <c r="GEB1069" s="819"/>
      <c r="GEC1069" s="819"/>
      <c r="GED1069" s="819"/>
      <c r="GEE1069" s="819"/>
      <c r="GEF1069" s="819"/>
      <c r="GEG1069" s="819"/>
      <c r="GEH1069" s="819"/>
      <c r="GEI1069" s="819"/>
      <c r="GEJ1069" s="819"/>
      <c r="GEK1069" s="819"/>
      <c r="GEL1069" s="819"/>
      <c r="GEM1069" s="819"/>
      <c r="GEN1069" s="819"/>
      <c r="GEO1069" s="819"/>
      <c r="GEP1069" s="819"/>
      <c r="GEQ1069" s="819"/>
      <c r="GER1069" s="819"/>
      <c r="GES1069" s="819"/>
      <c r="GET1069" s="819"/>
      <c r="GEU1069" s="819"/>
      <c r="GEV1069" s="819"/>
      <c r="GEW1069" s="819"/>
      <c r="GEX1069" s="819"/>
      <c r="GEY1069" s="819"/>
      <c r="GEZ1069" s="819"/>
      <c r="GFA1069" s="819"/>
      <c r="GFB1069" s="819"/>
      <c r="GFC1069" s="819"/>
      <c r="GFD1069" s="819"/>
      <c r="GFE1069" s="819"/>
      <c r="GFF1069" s="819"/>
      <c r="GFG1069" s="819"/>
      <c r="GFH1069" s="819"/>
      <c r="GFI1069" s="819"/>
      <c r="GFJ1069" s="819"/>
      <c r="GFK1069" s="819"/>
      <c r="GFL1069" s="819"/>
      <c r="GFM1069" s="819"/>
      <c r="GFN1069" s="819"/>
      <c r="GFO1069" s="819"/>
      <c r="GFP1069" s="819"/>
      <c r="GFQ1069" s="819"/>
      <c r="GFR1069" s="819"/>
      <c r="GFS1069" s="819"/>
      <c r="GFT1069" s="819"/>
      <c r="GFU1069" s="819"/>
      <c r="GFV1069" s="819"/>
      <c r="GFW1069" s="819"/>
      <c r="GFX1069" s="819"/>
      <c r="GFY1069" s="819"/>
      <c r="GFZ1069" s="819"/>
      <c r="GGA1069" s="819"/>
      <c r="GGB1069" s="819"/>
      <c r="GGC1069" s="819"/>
      <c r="GGD1069" s="819"/>
      <c r="GGE1069" s="819"/>
      <c r="GGF1069" s="819"/>
      <c r="GGG1069" s="819"/>
      <c r="GGH1069" s="819"/>
      <c r="GGI1069" s="819"/>
      <c r="GGJ1069" s="819"/>
      <c r="GGK1069" s="819"/>
      <c r="GGL1069" s="819"/>
      <c r="GGM1069" s="819"/>
      <c r="GGN1069" s="819"/>
      <c r="GGO1069" s="819"/>
      <c r="GGP1069" s="819"/>
      <c r="GGQ1069" s="819"/>
      <c r="GGR1069" s="819"/>
      <c r="GGS1069" s="819"/>
      <c r="GGT1069" s="819"/>
      <c r="GGU1069" s="819"/>
      <c r="GGV1069" s="819"/>
      <c r="GGW1069" s="819"/>
      <c r="GGX1069" s="819"/>
      <c r="GGY1069" s="819"/>
      <c r="GGZ1069" s="819"/>
      <c r="GHA1069" s="819"/>
      <c r="GHB1069" s="819"/>
      <c r="GHC1069" s="819"/>
      <c r="GHD1069" s="819"/>
      <c r="GHE1069" s="819"/>
      <c r="GHF1069" s="819"/>
      <c r="GHG1069" s="819"/>
      <c r="GHH1069" s="819"/>
      <c r="GHI1069" s="819"/>
      <c r="GHJ1069" s="819"/>
      <c r="GHK1069" s="819"/>
      <c r="GHL1069" s="819"/>
      <c r="GHM1069" s="819"/>
      <c r="GHN1069" s="819"/>
      <c r="GHO1069" s="819"/>
      <c r="GHP1069" s="819"/>
      <c r="GHQ1069" s="819"/>
      <c r="GHR1069" s="819"/>
      <c r="GHS1069" s="819"/>
      <c r="GHT1069" s="819"/>
      <c r="GHU1069" s="819"/>
      <c r="GHV1069" s="819"/>
      <c r="GHW1069" s="819"/>
      <c r="GHX1069" s="819"/>
      <c r="GHY1069" s="819"/>
      <c r="GHZ1069" s="819"/>
      <c r="GIA1069" s="819"/>
      <c r="GIB1069" s="819"/>
      <c r="GIC1069" s="819"/>
      <c r="GID1069" s="819"/>
      <c r="GIE1069" s="819"/>
      <c r="GIF1069" s="819"/>
      <c r="GIG1069" s="819"/>
      <c r="GIH1069" s="819"/>
      <c r="GII1069" s="819"/>
      <c r="GIJ1069" s="819"/>
      <c r="GIK1069" s="819"/>
      <c r="GIL1069" s="819"/>
      <c r="GIM1069" s="819"/>
      <c r="GIN1069" s="819"/>
      <c r="GIO1069" s="819"/>
      <c r="GIP1069" s="819"/>
      <c r="GIQ1069" s="819"/>
      <c r="GIR1069" s="819"/>
      <c r="GIS1069" s="819"/>
      <c r="GIT1069" s="819"/>
      <c r="GIU1069" s="819"/>
      <c r="GIV1069" s="819"/>
      <c r="GIW1069" s="819"/>
      <c r="GIX1069" s="819"/>
      <c r="GIY1069" s="819"/>
      <c r="GIZ1069" s="819"/>
      <c r="GJA1069" s="819"/>
      <c r="GJB1069" s="819"/>
      <c r="GJC1069" s="819"/>
      <c r="GJD1069" s="819"/>
      <c r="GJE1069" s="819"/>
      <c r="GJF1069" s="819"/>
      <c r="GJG1069" s="819"/>
      <c r="GJH1069" s="819"/>
      <c r="GJI1069" s="819"/>
      <c r="GJJ1069" s="819"/>
      <c r="GJK1069" s="819"/>
      <c r="GJL1069" s="819"/>
      <c r="GJM1069" s="819"/>
      <c r="GJN1069" s="819"/>
      <c r="GJO1069" s="819"/>
      <c r="GJP1069" s="819"/>
      <c r="GJQ1069" s="819"/>
      <c r="GJR1069" s="819"/>
      <c r="GJS1069" s="819"/>
      <c r="GJT1069" s="819"/>
      <c r="GJU1069" s="819"/>
      <c r="GJV1069" s="819"/>
      <c r="GJW1069" s="819"/>
      <c r="GJX1069" s="819"/>
      <c r="GJY1069" s="819"/>
      <c r="GJZ1069" s="819"/>
      <c r="GKA1069" s="819"/>
      <c r="GKB1069" s="819"/>
      <c r="GKC1069" s="819"/>
      <c r="GKD1069" s="819"/>
      <c r="GKE1069" s="819"/>
      <c r="GKF1069" s="819"/>
      <c r="GKG1069" s="819"/>
      <c r="GKH1069" s="819"/>
      <c r="GKI1069" s="819"/>
      <c r="GKJ1069" s="819"/>
      <c r="GKK1069" s="819"/>
      <c r="GKL1069" s="819"/>
      <c r="GKM1069" s="819"/>
      <c r="GKN1069" s="819"/>
      <c r="GKO1069" s="819"/>
      <c r="GKP1069" s="819"/>
      <c r="GKQ1069" s="819"/>
      <c r="GKR1069" s="819"/>
      <c r="GKS1069" s="819"/>
      <c r="GKT1069" s="819"/>
      <c r="GKU1069" s="819"/>
      <c r="GKV1069" s="819"/>
      <c r="GKW1069" s="819"/>
      <c r="GKX1069" s="819"/>
      <c r="GKY1069" s="819"/>
      <c r="GKZ1069" s="819"/>
      <c r="GLA1069" s="819"/>
      <c r="GLB1069" s="819"/>
      <c r="GLC1069" s="819"/>
      <c r="GLD1069" s="819"/>
      <c r="GLE1069" s="819"/>
      <c r="GLF1069" s="819"/>
      <c r="GLG1069" s="819"/>
      <c r="GLH1069" s="819"/>
      <c r="GLI1069" s="819"/>
      <c r="GLJ1069" s="819"/>
      <c r="GLK1069" s="819"/>
      <c r="GLL1069" s="819"/>
      <c r="GLM1069" s="819"/>
      <c r="GLN1069" s="819"/>
      <c r="GLO1069" s="819"/>
      <c r="GLP1069" s="819"/>
      <c r="GLQ1069" s="819"/>
      <c r="GLR1069" s="819"/>
      <c r="GLS1069" s="819"/>
      <c r="GLT1069" s="819"/>
      <c r="GLU1069" s="819"/>
      <c r="GLV1069" s="819"/>
      <c r="GLW1069" s="819"/>
      <c r="GLX1069" s="819"/>
      <c r="GLY1069" s="819"/>
      <c r="GLZ1069" s="819"/>
      <c r="GMA1069" s="819"/>
      <c r="GMB1069" s="819"/>
      <c r="GMC1069" s="819"/>
      <c r="GMD1069" s="819"/>
      <c r="GME1069" s="819"/>
      <c r="GMF1069" s="819"/>
      <c r="GMG1069" s="819"/>
      <c r="GMH1069" s="819"/>
      <c r="GMI1069" s="819"/>
      <c r="GMJ1069" s="819"/>
      <c r="GMK1069" s="819"/>
      <c r="GML1069" s="819"/>
      <c r="GMM1069" s="819"/>
      <c r="GMN1069" s="819"/>
      <c r="GMO1069" s="819"/>
      <c r="GMP1069" s="819"/>
      <c r="GMQ1069" s="819"/>
      <c r="GMR1069" s="819"/>
      <c r="GMS1069" s="819"/>
      <c r="GMT1069" s="819"/>
      <c r="GMU1069" s="819"/>
      <c r="GMV1069" s="819"/>
      <c r="GMW1069" s="819"/>
      <c r="GMX1069" s="819"/>
      <c r="GMY1069" s="819"/>
      <c r="GMZ1069" s="819"/>
      <c r="GNA1069" s="819"/>
      <c r="GNB1069" s="819"/>
      <c r="GNC1069" s="819"/>
      <c r="GND1069" s="819"/>
      <c r="GNE1069" s="819"/>
      <c r="GNF1069" s="819"/>
      <c r="GNG1069" s="819"/>
      <c r="GNH1069" s="819"/>
      <c r="GNI1069" s="819"/>
      <c r="GNJ1069" s="819"/>
      <c r="GNK1069" s="819"/>
      <c r="GNL1069" s="819"/>
      <c r="GNM1069" s="819"/>
      <c r="GNN1069" s="819"/>
      <c r="GNO1069" s="819"/>
      <c r="GNP1069" s="819"/>
      <c r="GNQ1069" s="819"/>
      <c r="GNR1069" s="819"/>
      <c r="GNS1069" s="819"/>
      <c r="GNT1069" s="819"/>
      <c r="GNU1069" s="819"/>
      <c r="GNV1069" s="819"/>
      <c r="GNW1069" s="819"/>
      <c r="GNX1069" s="819"/>
      <c r="GNY1069" s="819"/>
      <c r="GNZ1069" s="819"/>
      <c r="GOA1069" s="819"/>
      <c r="GOB1069" s="819"/>
      <c r="GOC1069" s="819"/>
      <c r="GOD1069" s="819"/>
      <c r="GOE1069" s="819"/>
      <c r="GOF1069" s="819"/>
      <c r="GOG1069" s="819"/>
      <c r="GOH1069" s="819"/>
      <c r="GOI1069" s="819"/>
      <c r="GOJ1069" s="819"/>
      <c r="GOK1069" s="819"/>
      <c r="GOL1069" s="819"/>
      <c r="GOM1069" s="819"/>
      <c r="GON1069" s="819"/>
      <c r="GOO1069" s="819"/>
      <c r="GOP1069" s="819"/>
      <c r="GOQ1069" s="819"/>
      <c r="GOR1069" s="819"/>
      <c r="GOS1069" s="819"/>
      <c r="GOT1069" s="819"/>
      <c r="GOU1069" s="819"/>
      <c r="GOV1069" s="819"/>
      <c r="GOW1069" s="819"/>
      <c r="GOX1069" s="819"/>
      <c r="GOY1069" s="819"/>
      <c r="GOZ1069" s="819"/>
      <c r="GPA1069" s="819"/>
      <c r="GPB1069" s="819"/>
      <c r="GPC1069" s="819"/>
      <c r="GPD1069" s="819"/>
      <c r="GPE1069" s="819"/>
      <c r="GPF1069" s="819"/>
      <c r="GPG1069" s="819"/>
      <c r="GPH1069" s="819"/>
      <c r="GPI1069" s="819"/>
      <c r="GPJ1069" s="819"/>
      <c r="GPK1069" s="819"/>
      <c r="GPL1069" s="819"/>
      <c r="GPM1069" s="819"/>
      <c r="GPN1069" s="819"/>
      <c r="GPO1069" s="819"/>
      <c r="GPP1069" s="819"/>
      <c r="GPQ1069" s="819"/>
      <c r="GPR1069" s="819"/>
      <c r="GPS1069" s="819"/>
      <c r="GPT1069" s="819"/>
      <c r="GPU1069" s="819"/>
      <c r="GPV1069" s="819"/>
      <c r="GPW1069" s="819"/>
      <c r="GPX1069" s="819"/>
      <c r="GPY1069" s="819"/>
      <c r="GPZ1069" s="819"/>
      <c r="GQA1069" s="819"/>
      <c r="GQB1069" s="819"/>
      <c r="GQC1069" s="819"/>
      <c r="GQD1069" s="819"/>
      <c r="GQE1069" s="819"/>
      <c r="GQF1069" s="819"/>
      <c r="GQG1069" s="819"/>
      <c r="GQH1069" s="819"/>
      <c r="GQI1069" s="819"/>
      <c r="GQJ1069" s="819"/>
      <c r="GQK1069" s="819"/>
      <c r="GQL1069" s="819"/>
      <c r="GQM1069" s="819"/>
      <c r="GQN1069" s="819"/>
      <c r="GQO1069" s="819"/>
      <c r="GQP1069" s="819"/>
      <c r="GQQ1069" s="819"/>
      <c r="GQR1069" s="819"/>
      <c r="GQS1069" s="819"/>
      <c r="GQT1069" s="819"/>
      <c r="GQU1069" s="819"/>
      <c r="GQV1069" s="819"/>
      <c r="GQW1069" s="819"/>
      <c r="GQX1069" s="819"/>
      <c r="GQY1069" s="819"/>
      <c r="GQZ1069" s="819"/>
      <c r="GRA1069" s="819"/>
      <c r="GRB1069" s="819"/>
      <c r="GRC1069" s="819"/>
      <c r="GRD1069" s="819"/>
      <c r="GRE1069" s="819"/>
      <c r="GRF1069" s="819"/>
      <c r="GRG1069" s="819"/>
      <c r="GRH1069" s="819"/>
      <c r="GRI1069" s="819"/>
      <c r="GRJ1069" s="819"/>
      <c r="GRK1069" s="819"/>
      <c r="GRL1069" s="819"/>
      <c r="GRM1069" s="819"/>
      <c r="GRN1069" s="819"/>
      <c r="GRO1069" s="819"/>
      <c r="GRP1069" s="819"/>
      <c r="GRQ1069" s="819"/>
      <c r="GRR1069" s="819"/>
      <c r="GRS1069" s="819"/>
      <c r="GRT1069" s="819"/>
      <c r="GRU1069" s="819"/>
      <c r="GRV1069" s="819"/>
      <c r="GRW1069" s="819"/>
      <c r="GRX1069" s="819"/>
      <c r="GRY1069" s="819"/>
      <c r="GRZ1069" s="819"/>
      <c r="GSA1069" s="819"/>
      <c r="GSB1069" s="819"/>
      <c r="GSC1069" s="819"/>
      <c r="GSD1069" s="819"/>
      <c r="GSE1069" s="819"/>
      <c r="GSF1069" s="819"/>
      <c r="GSG1069" s="819"/>
      <c r="GSH1069" s="819"/>
      <c r="GSI1069" s="819"/>
      <c r="GSJ1069" s="819"/>
      <c r="GSK1069" s="819"/>
      <c r="GSL1069" s="819"/>
      <c r="GSM1069" s="819"/>
      <c r="GSN1069" s="819"/>
      <c r="GSO1069" s="819"/>
      <c r="GSP1069" s="819"/>
      <c r="GSQ1069" s="819"/>
      <c r="GSR1069" s="819"/>
      <c r="GSS1069" s="819"/>
      <c r="GST1069" s="819"/>
      <c r="GSU1069" s="819"/>
      <c r="GSV1069" s="819"/>
      <c r="GSW1069" s="819"/>
      <c r="GSX1069" s="819"/>
      <c r="GSY1069" s="819"/>
      <c r="GSZ1069" s="819"/>
      <c r="GTA1069" s="819"/>
      <c r="GTB1069" s="819"/>
      <c r="GTC1069" s="819"/>
      <c r="GTD1069" s="819"/>
      <c r="GTE1069" s="819"/>
      <c r="GTF1069" s="819"/>
      <c r="GTG1069" s="819"/>
      <c r="GTH1069" s="819"/>
      <c r="GTI1069" s="819"/>
      <c r="GTJ1069" s="819"/>
      <c r="GTK1069" s="819"/>
      <c r="GTL1069" s="819"/>
      <c r="GTM1069" s="819"/>
      <c r="GTN1069" s="819"/>
      <c r="GTO1069" s="819"/>
      <c r="GTP1069" s="819"/>
      <c r="GTQ1069" s="819"/>
      <c r="GTR1069" s="819"/>
      <c r="GTS1069" s="819"/>
      <c r="GTT1069" s="819"/>
      <c r="GTU1069" s="819"/>
      <c r="GTV1069" s="819"/>
      <c r="GTW1069" s="819"/>
      <c r="GTX1069" s="819"/>
      <c r="GTY1069" s="819"/>
      <c r="GTZ1069" s="819"/>
      <c r="GUA1069" s="819"/>
      <c r="GUB1069" s="819"/>
      <c r="GUC1069" s="819"/>
      <c r="GUD1069" s="819"/>
      <c r="GUE1069" s="819"/>
      <c r="GUF1069" s="819"/>
      <c r="GUG1069" s="819"/>
      <c r="GUH1069" s="819"/>
      <c r="GUI1069" s="819"/>
      <c r="GUJ1069" s="819"/>
      <c r="GUK1069" s="819"/>
      <c r="GUL1069" s="819"/>
      <c r="GUM1069" s="819"/>
      <c r="GUN1069" s="819"/>
      <c r="GUO1069" s="819"/>
      <c r="GUP1069" s="819"/>
      <c r="GUQ1069" s="819"/>
      <c r="GUR1069" s="819"/>
      <c r="GUS1069" s="819"/>
      <c r="GUT1069" s="819"/>
      <c r="GUU1069" s="819"/>
      <c r="GUV1069" s="819"/>
      <c r="GUW1069" s="819"/>
      <c r="GUX1069" s="819"/>
      <c r="GUY1069" s="819"/>
      <c r="GUZ1069" s="819"/>
      <c r="GVA1069" s="819"/>
      <c r="GVB1069" s="819"/>
      <c r="GVC1069" s="819"/>
      <c r="GVD1069" s="819"/>
      <c r="GVE1069" s="819"/>
      <c r="GVF1069" s="819"/>
      <c r="GVG1069" s="819"/>
      <c r="GVH1069" s="819"/>
      <c r="GVI1069" s="819"/>
      <c r="GVJ1069" s="819"/>
      <c r="GVK1069" s="819"/>
      <c r="GVL1069" s="819"/>
      <c r="GVM1069" s="819"/>
      <c r="GVN1069" s="819"/>
      <c r="GVO1069" s="819"/>
      <c r="GVP1069" s="819"/>
      <c r="GVQ1069" s="819"/>
      <c r="GVR1069" s="819"/>
      <c r="GVS1069" s="819"/>
      <c r="GVT1069" s="819"/>
      <c r="GVU1069" s="819"/>
      <c r="GVV1069" s="819"/>
      <c r="GVW1069" s="819"/>
      <c r="GVX1069" s="819"/>
      <c r="GVY1069" s="819"/>
      <c r="GVZ1069" s="819"/>
      <c r="GWA1069" s="819"/>
      <c r="GWB1069" s="819"/>
      <c r="GWC1069" s="819"/>
      <c r="GWD1069" s="819"/>
      <c r="GWE1069" s="819"/>
      <c r="GWF1069" s="819"/>
      <c r="GWG1069" s="819"/>
      <c r="GWH1069" s="819"/>
      <c r="GWI1069" s="819"/>
      <c r="GWJ1069" s="819"/>
      <c r="GWK1069" s="819"/>
      <c r="GWL1069" s="819"/>
      <c r="GWM1069" s="819"/>
      <c r="GWN1069" s="819"/>
      <c r="GWO1069" s="819"/>
      <c r="GWP1069" s="819"/>
      <c r="GWQ1069" s="819"/>
      <c r="GWR1069" s="819"/>
      <c r="GWS1069" s="819"/>
      <c r="GWT1069" s="819"/>
      <c r="GWU1069" s="819"/>
      <c r="GWV1069" s="819"/>
      <c r="GWW1069" s="819"/>
      <c r="GWX1069" s="819"/>
      <c r="GWY1069" s="819"/>
      <c r="GWZ1069" s="819"/>
      <c r="GXA1069" s="819"/>
      <c r="GXB1069" s="819"/>
      <c r="GXC1069" s="819"/>
      <c r="GXD1069" s="819"/>
      <c r="GXE1069" s="819"/>
      <c r="GXF1069" s="819"/>
      <c r="GXG1069" s="819"/>
      <c r="GXH1069" s="819"/>
      <c r="GXI1069" s="819"/>
      <c r="GXJ1069" s="819"/>
      <c r="GXK1069" s="819"/>
      <c r="GXL1069" s="819"/>
      <c r="GXM1069" s="819"/>
      <c r="GXN1069" s="819"/>
      <c r="GXO1069" s="819"/>
      <c r="GXP1069" s="819"/>
      <c r="GXQ1069" s="819"/>
      <c r="GXR1069" s="819"/>
      <c r="GXS1069" s="819"/>
      <c r="GXT1069" s="819"/>
      <c r="GXU1069" s="819"/>
      <c r="GXV1069" s="819"/>
      <c r="GXW1069" s="819"/>
      <c r="GXX1069" s="819"/>
      <c r="GXY1069" s="819"/>
      <c r="GXZ1069" s="819"/>
      <c r="GYA1069" s="819"/>
      <c r="GYB1069" s="819"/>
      <c r="GYC1069" s="819"/>
      <c r="GYD1069" s="819"/>
      <c r="GYE1069" s="819"/>
      <c r="GYF1069" s="819"/>
      <c r="GYG1069" s="819"/>
      <c r="GYH1069" s="819"/>
      <c r="GYI1069" s="819"/>
      <c r="GYJ1069" s="819"/>
      <c r="GYK1069" s="819"/>
      <c r="GYL1069" s="819"/>
      <c r="GYM1069" s="819"/>
      <c r="GYN1069" s="819"/>
      <c r="GYO1069" s="819"/>
      <c r="GYP1069" s="819"/>
      <c r="GYQ1069" s="819"/>
      <c r="GYR1069" s="819"/>
      <c r="GYS1069" s="819"/>
      <c r="GYT1069" s="819"/>
      <c r="GYU1069" s="819"/>
      <c r="GYV1069" s="819"/>
      <c r="GYW1069" s="819"/>
      <c r="GYX1069" s="819"/>
      <c r="GYY1069" s="819"/>
      <c r="GYZ1069" s="819"/>
      <c r="GZA1069" s="819"/>
      <c r="GZB1069" s="819"/>
      <c r="GZC1069" s="819"/>
      <c r="GZD1069" s="819"/>
      <c r="GZE1069" s="819"/>
      <c r="GZF1069" s="819"/>
      <c r="GZG1069" s="819"/>
      <c r="GZH1069" s="819"/>
      <c r="GZI1069" s="819"/>
      <c r="GZJ1069" s="819"/>
      <c r="GZK1069" s="819"/>
      <c r="GZL1069" s="819"/>
      <c r="GZM1069" s="819"/>
      <c r="GZN1069" s="819"/>
      <c r="GZO1069" s="819"/>
      <c r="GZP1069" s="819"/>
      <c r="GZQ1069" s="819"/>
      <c r="GZR1069" s="819"/>
      <c r="GZS1069" s="819"/>
      <c r="GZT1069" s="819"/>
      <c r="GZU1069" s="819"/>
      <c r="GZV1069" s="819"/>
      <c r="GZW1069" s="819"/>
      <c r="GZX1069" s="819"/>
      <c r="GZY1069" s="819"/>
      <c r="GZZ1069" s="819"/>
      <c r="HAA1069" s="819"/>
      <c r="HAB1069" s="819"/>
      <c r="HAC1069" s="819"/>
      <c r="HAD1069" s="819"/>
      <c r="HAE1069" s="819"/>
      <c r="HAF1069" s="819"/>
      <c r="HAG1069" s="819"/>
      <c r="HAH1069" s="819"/>
      <c r="HAI1069" s="819"/>
      <c r="HAJ1069" s="819"/>
      <c r="HAK1069" s="819"/>
      <c r="HAL1069" s="819"/>
      <c r="HAM1069" s="819"/>
      <c r="HAN1069" s="819"/>
      <c r="HAO1069" s="819"/>
      <c r="HAP1069" s="819"/>
      <c r="HAQ1069" s="819"/>
      <c r="HAR1069" s="819"/>
      <c r="HAS1069" s="819"/>
      <c r="HAT1069" s="819"/>
      <c r="HAU1069" s="819"/>
      <c r="HAV1069" s="819"/>
      <c r="HAW1069" s="819"/>
      <c r="HAX1069" s="819"/>
      <c r="HAY1069" s="819"/>
      <c r="HAZ1069" s="819"/>
      <c r="HBA1069" s="819"/>
      <c r="HBB1069" s="819"/>
      <c r="HBC1069" s="819"/>
      <c r="HBD1069" s="819"/>
      <c r="HBE1069" s="819"/>
      <c r="HBF1069" s="819"/>
      <c r="HBG1069" s="819"/>
      <c r="HBH1069" s="819"/>
      <c r="HBI1069" s="819"/>
      <c r="HBJ1069" s="819"/>
      <c r="HBK1069" s="819"/>
      <c r="HBL1069" s="819"/>
      <c r="HBM1069" s="819"/>
      <c r="HBN1069" s="819"/>
      <c r="HBO1069" s="819"/>
      <c r="HBP1069" s="819"/>
      <c r="HBQ1069" s="819"/>
      <c r="HBR1069" s="819"/>
      <c r="HBS1069" s="819"/>
      <c r="HBT1069" s="819"/>
      <c r="HBU1069" s="819"/>
      <c r="HBV1069" s="819"/>
      <c r="HBW1069" s="819"/>
      <c r="HBX1069" s="819"/>
      <c r="HBY1069" s="819"/>
      <c r="HBZ1069" s="819"/>
      <c r="HCA1069" s="819"/>
      <c r="HCB1069" s="819"/>
      <c r="HCC1069" s="819"/>
      <c r="HCD1069" s="819"/>
      <c r="HCE1069" s="819"/>
      <c r="HCF1069" s="819"/>
      <c r="HCG1069" s="819"/>
      <c r="HCH1069" s="819"/>
      <c r="HCI1069" s="819"/>
      <c r="HCJ1069" s="819"/>
      <c r="HCK1069" s="819"/>
      <c r="HCL1069" s="819"/>
      <c r="HCM1069" s="819"/>
      <c r="HCN1069" s="819"/>
      <c r="HCO1069" s="819"/>
      <c r="HCP1069" s="819"/>
      <c r="HCQ1069" s="819"/>
      <c r="HCR1069" s="819"/>
      <c r="HCS1069" s="819"/>
      <c r="HCT1069" s="819"/>
      <c r="HCU1069" s="819"/>
      <c r="HCV1069" s="819"/>
      <c r="HCW1069" s="819"/>
      <c r="HCX1069" s="819"/>
      <c r="HCY1069" s="819"/>
      <c r="HCZ1069" s="819"/>
      <c r="HDA1069" s="819"/>
      <c r="HDB1069" s="819"/>
      <c r="HDC1069" s="819"/>
      <c r="HDD1069" s="819"/>
      <c r="HDE1069" s="819"/>
      <c r="HDF1069" s="819"/>
      <c r="HDG1069" s="819"/>
      <c r="HDH1069" s="819"/>
      <c r="HDI1069" s="819"/>
      <c r="HDJ1069" s="819"/>
      <c r="HDK1069" s="819"/>
      <c r="HDL1069" s="819"/>
      <c r="HDM1069" s="819"/>
      <c r="HDN1069" s="819"/>
      <c r="HDO1069" s="819"/>
      <c r="HDP1069" s="819"/>
      <c r="HDQ1069" s="819"/>
      <c r="HDR1069" s="819"/>
      <c r="HDS1069" s="819"/>
      <c r="HDT1069" s="819"/>
      <c r="HDU1069" s="819"/>
      <c r="HDV1069" s="819"/>
      <c r="HDW1069" s="819"/>
      <c r="HDX1069" s="819"/>
      <c r="HDY1069" s="819"/>
      <c r="HDZ1069" s="819"/>
      <c r="HEA1069" s="819"/>
      <c r="HEB1069" s="819"/>
      <c r="HEC1069" s="819"/>
      <c r="HED1069" s="819"/>
      <c r="HEE1069" s="819"/>
      <c r="HEF1069" s="819"/>
      <c r="HEG1069" s="819"/>
      <c r="HEH1069" s="819"/>
      <c r="HEI1069" s="819"/>
      <c r="HEJ1069" s="819"/>
      <c r="HEK1069" s="819"/>
      <c r="HEL1069" s="819"/>
      <c r="HEM1069" s="819"/>
      <c r="HEN1069" s="819"/>
      <c r="HEO1069" s="819"/>
      <c r="HEP1069" s="819"/>
      <c r="HEQ1069" s="819"/>
      <c r="HER1069" s="819"/>
      <c r="HES1069" s="819"/>
      <c r="HET1069" s="819"/>
      <c r="HEU1069" s="819"/>
      <c r="HEV1069" s="819"/>
      <c r="HEW1069" s="819"/>
      <c r="HEX1069" s="819"/>
      <c r="HEY1069" s="819"/>
      <c r="HEZ1069" s="819"/>
      <c r="HFA1069" s="819"/>
      <c r="HFB1069" s="819"/>
      <c r="HFC1069" s="819"/>
      <c r="HFD1069" s="819"/>
      <c r="HFE1069" s="819"/>
      <c r="HFF1069" s="819"/>
      <c r="HFG1069" s="819"/>
      <c r="HFH1069" s="819"/>
      <c r="HFI1069" s="819"/>
      <c r="HFJ1069" s="819"/>
      <c r="HFK1069" s="819"/>
      <c r="HFL1069" s="819"/>
      <c r="HFM1069" s="819"/>
      <c r="HFN1069" s="819"/>
      <c r="HFO1069" s="819"/>
      <c r="HFP1069" s="819"/>
      <c r="HFQ1069" s="819"/>
      <c r="HFR1069" s="819"/>
      <c r="HFS1069" s="819"/>
      <c r="HFT1069" s="819"/>
      <c r="HFU1069" s="819"/>
      <c r="HFV1069" s="819"/>
      <c r="HFW1069" s="819"/>
      <c r="HFX1069" s="819"/>
      <c r="HFY1069" s="819"/>
      <c r="HFZ1069" s="819"/>
      <c r="HGA1069" s="819"/>
      <c r="HGB1069" s="819"/>
      <c r="HGC1069" s="819"/>
      <c r="HGD1069" s="819"/>
      <c r="HGE1069" s="819"/>
      <c r="HGF1069" s="819"/>
      <c r="HGG1069" s="819"/>
      <c r="HGH1069" s="819"/>
      <c r="HGI1069" s="819"/>
      <c r="HGJ1069" s="819"/>
      <c r="HGK1069" s="819"/>
      <c r="HGL1069" s="819"/>
      <c r="HGM1069" s="819"/>
      <c r="HGN1069" s="819"/>
      <c r="HGO1069" s="819"/>
      <c r="HGP1069" s="819"/>
      <c r="HGQ1069" s="819"/>
      <c r="HGR1069" s="819"/>
      <c r="HGS1069" s="819"/>
      <c r="HGT1069" s="819"/>
      <c r="HGU1069" s="819"/>
      <c r="HGV1069" s="819"/>
      <c r="HGW1069" s="819"/>
      <c r="HGX1069" s="819"/>
      <c r="HGY1069" s="819"/>
      <c r="HGZ1069" s="819"/>
      <c r="HHA1069" s="819"/>
      <c r="HHB1069" s="819"/>
      <c r="HHC1069" s="819"/>
      <c r="HHD1069" s="819"/>
      <c r="HHE1069" s="819"/>
      <c r="HHF1069" s="819"/>
      <c r="HHG1069" s="819"/>
      <c r="HHH1069" s="819"/>
      <c r="HHI1069" s="819"/>
      <c r="HHJ1069" s="819"/>
      <c r="HHK1069" s="819"/>
      <c r="HHL1069" s="819"/>
      <c r="HHM1069" s="819"/>
      <c r="HHN1069" s="819"/>
      <c r="HHO1069" s="819"/>
      <c r="HHP1069" s="819"/>
      <c r="HHQ1069" s="819"/>
      <c r="HHR1069" s="819"/>
      <c r="HHS1069" s="819"/>
      <c r="HHT1069" s="819"/>
      <c r="HHU1069" s="819"/>
      <c r="HHV1069" s="819"/>
      <c r="HHW1069" s="819"/>
      <c r="HHX1069" s="819"/>
      <c r="HHY1069" s="819"/>
      <c r="HHZ1069" s="819"/>
      <c r="HIA1069" s="819"/>
      <c r="HIB1069" s="819"/>
      <c r="HIC1069" s="819"/>
      <c r="HID1069" s="819"/>
      <c r="HIE1069" s="819"/>
      <c r="HIF1069" s="819"/>
      <c r="HIG1069" s="819"/>
      <c r="HIH1069" s="819"/>
      <c r="HII1069" s="819"/>
      <c r="HIJ1069" s="819"/>
      <c r="HIK1069" s="819"/>
      <c r="HIL1069" s="819"/>
      <c r="HIM1069" s="819"/>
      <c r="HIN1069" s="819"/>
      <c r="HIO1069" s="819"/>
      <c r="HIP1069" s="819"/>
      <c r="HIQ1069" s="819"/>
      <c r="HIR1069" s="819"/>
      <c r="HIS1069" s="819"/>
      <c r="HIT1069" s="819"/>
      <c r="HIU1069" s="819"/>
      <c r="HIV1069" s="819"/>
      <c r="HIW1069" s="819"/>
      <c r="HIX1069" s="819"/>
      <c r="HIY1069" s="819"/>
      <c r="HIZ1069" s="819"/>
      <c r="HJA1069" s="819"/>
      <c r="HJB1069" s="819"/>
      <c r="HJC1069" s="819"/>
      <c r="HJD1069" s="819"/>
      <c r="HJE1069" s="819"/>
      <c r="HJF1069" s="819"/>
      <c r="HJG1069" s="819"/>
      <c r="HJH1069" s="819"/>
      <c r="HJI1069" s="819"/>
      <c r="HJJ1069" s="819"/>
      <c r="HJK1069" s="819"/>
      <c r="HJL1069" s="819"/>
      <c r="HJM1069" s="819"/>
      <c r="HJN1069" s="819"/>
      <c r="HJO1069" s="819"/>
      <c r="HJP1069" s="819"/>
      <c r="HJQ1069" s="819"/>
      <c r="HJR1069" s="819"/>
      <c r="HJS1069" s="819"/>
      <c r="HJT1069" s="819"/>
      <c r="HJU1069" s="819"/>
      <c r="HJV1069" s="819"/>
      <c r="HJW1069" s="819"/>
      <c r="HJX1069" s="819"/>
      <c r="HJY1069" s="819"/>
      <c r="HJZ1069" s="819"/>
      <c r="HKA1069" s="819"/>
      <c r="HKB1069" s="819"/>
      <c r="HKC1069" s="819"/>
      <c r="HKD1069" s="819"/>
      <c r="HKE1069" s="819"/>
      <c r="HKF1069" s="819"/>
      <c r="HKG1069" s="819"/>
      <c r="HKH1069" s="819"/>
      <c r="HKI1069" s="819"/>
      <c r="HKJ1069" s="819"/>
      <c r="HKK1069" s="819"/>
      <c r="HKL1069" s="819"/>
      <c r="HKM1069" s="819"/>
      <c r="HKN1069" s="819"/>
      <c r="HKO1069" s="819"/>
      <c r="HKP1069" s="819"/>
      <c r="HKQ1069" s="819"/>
      <c r="HKR1069" s="819"/>
      <c r="HKS1069" s="819"/>
      <c r="HKT1069" s="819"/>
      <c r="HKU1069" s="819"/>
      <c r="HKV1069" s="819"/>
      <c r="HKW1069" s="819"/>
      <c r="HKX1069" s="819"/>
      <c r="HKY1069" s="819"/>
      <c r="HKZ1069" s="819"/>
      <c r="HLA1069" s="819"/>
      <c r="HLB1069" s="819"/>
      <c r="HLC1069" s="819"/>
      <c r="HLD1069" s="819"/>
      <c r="HLE1069" s="819"/>
      <c r="HLF1069" s="819"/>
      <c r="HLG1069" s="819"/>
      <c r="HLH1069" s="819"/>
      <c r="HLI1069" s="819"/>
      <c r="HLJ1069" s="819"/>
      <c r="HLK1069" s="819"/>
      <c r="HLL1069" s="819"/>
      <c r="HLM1069" s="819"/>
      <c r="HLN1069" s="819"/>
      <c r="HLO1069" s="819"/>
      <c r="HLP1069" s="819"/>
      <c r="HLQ1069" s="819"/>
      <c r="HLR1069" s="819"/>
      <c r="HLS1069" s="819"/>
      <c r="HLT1069" s="819"/>
      <c r="HLU1069" s="819"/>
      <c r="HLV1069" s="819"/>
      <c r="HLW1069" s="819"/>
      <c r="HLX1069" s="819"/>
      <c r="HLY1069" s="819"/>
      <c r="HLZ1069" s="819"/>
      <c r="HMA1069" s="819"/>
      <c r="HMB1069" s="819"/>
      <c r="HMC1069" s="819"/>
      <c r="HMD1069" s="819"/>
      <c r="HME1069" s="819"/>
      <c r="HMF1069" s="819"/>
      <c r="HMG1069" s="819"/>
      <c r="HMH1069" s="819"/>
      <c r="HMI1069" s="819"/>
      <c r="HMJ1069" s="819"/>
      <c r="HMK1069" s="819"/>
      <c r="HML1069" s="819"/>
      <c r="HMM1069" s="819"/>
      <c r="HMN1069" s="819"/>
      <c r="HMO1069" s="819"/>
      <c r="HMP1069" s="819"/>
      <c r="HMQ1069" s="819"/>
      <c r="HMR1069" s="819"/>
      <c r="HMS1069" s="819"/>
      <c r="HMT1069" s="819"/>
      <c r="HMU1069" s="819"/>
      <c r="HMV1069" s="819"/>
      <c r="HMW1069" s="819"/>
      <c r="HMX1069" s="819"/>
      <c r="HMY1069" s="819"/>
      <c r="HMZ1069" s="819"/>
      <c r="HNA1069" s="819"/>
      <c r="HNB1069" s="819"/>
      <c r="HNC1069" s="819"/>
      <c r="HND1069" s="819"/>
      <c r="HNE1069" s="819"/>
      <c r="HNF1069" s="819"/>
      <c r="HNG1069" s="819"/>
      <c r="HNH1069" s="819"/>
      <c r="HNI1069" s="819"/>
      <c r="HNJ1069" s="819"/>
      <c r="HNK1069" s="819"/>
      <c r="HNL1069" s="819"/>
      <c r="HNM1069" s="819"/>
      <c r="HNN1069" s="819"/>
      <c r="HNO1069" s="819"/>
      <c r="HNP1069" s="819"/>
      <c r="HNQ1069" s="819"/>
      <c r="HNR1069" s="819"/>
      <c r="HNS1069" s="819"/>
      <c r="HNT1069" s="819"/>
      <c r="HNU1069" s="819"/>
      <c r="HNV1069" s="819"/>
      <c r="HNW1069" s="819"/>
      <c r="HNX1069" s="819"/>
      <c r="HNY1069" s="819"/>
      <c r="HNZ1069" s="819"/>
      <c r="HOA1069" s="819"/>
      <c r="HOB1069" s="819"/>
      <c r="HOC1069" s="819"/>
      <c r="HOD1069" s="819"/>
      <c r="HOE1069" s="819"/>
      <c r="HOF1069" s="819"/>
      <c r="HOG1069" s="819"/>
      <c r="HOH1069" s="819"/>
      <c r="HOI1069" s="819"/>
      <c r="HOJ1069" s="819"/>
      <c r="HOK1069" s="819"/>
      <c r="HOL1069" s="819"/>
      <c r="HOM1069" s="819"/>
      <c r="HON1069" s="819"/>
      <c r="HOO1069" s="819"/>
      <c r="HOP1069" s="819"/>
      <c r="HOQ1069" s="819"/>
      <c r="HOR1069" s="819"/>
      <c r="HOS1069" s="819"/>
      <c r="HOT1069" s="819"/>
      <c r="HOU1069" s="819"/>
      <c r="HOV1069" s="819"/>
      <c r="HOW1069" s="819"/>
      <c r="HOX1069" s="819"/>
      <c r="HOY1069" s="819"/>
      <c r="HOZ1069" s="819"/>
      <c r="HPA1069" s="819"/>
      <c r="HPB1069" s="819"/>
      <c r="HPC1069" s="819"/>
      <c r="HPD1069" s="819"/>
      <c r="HPE1069" s="819"/>
      <c r="HPF1069" s="819"/>
      <c r="HPG1069" s="819"/>
      <c r="HPH1069" s="819"/>
      <c r="HPI1069" s="819"/>
      <c r="HPJ1069" s="819"/>
      <c r="HPK1069" s="819"/>
      <c r="HPL1069" s="819"/>
      <c r="HPM1069" s="819"/>
      <c r="HPN1069" s="819"/>
      <c r="HPO1069" s="819"/>
      <c r="HPP1069" s="819"/>
      <c r="HPQ1069" s="819"/>
      <c r="HPR1069" s="819"/>
      <c r="HPS1069" s="819"/>
      <c r="HPT1069" s="819"/>
      <c r="HPU1069" s="819"/>
      <c r="HPV1069" s="819"/>
      <c r="HPW1069" s="819"/>
      <c r="HPX1069" s="819"/>
      <c r="HPY1069" s="819"/>
      <c r="HPZ1069" s="819"/>
      <c r="HQA1069" s="819"/>
      <c r="HQB1069" s="819"/>
      <c r="HQC1069" s="819"/>
      <c r="HQD1069" s="819"/>
      <c r="HQE1069" s="819"/>
      <c r="HQF1069" s="819"/>
      <c r="HQG1069" s="819"/>
      <c r="HQH1069" s="819"/>
      <c r="HQI1069" s="819"/>
      <c r="HQJ1069" s="819"/>
      <c r="HQK1069" s="819"/>
      <c r="HQL1069" s="819"/>
      <c r="HQM1069" s="819"/>
      <c r="HQN1069" s="819"/>
      <c r="HQO1069" s="819"/>
      <c r="HQP1069" s="819"/>
      <c r="HQQ1069" s="819"/>
      <c r="HQR1069" s="819"/>
      <c r="HQS1069" s="819"/>
      <c r="HQT1069" s="819"/>
      <c r="HQU1069" s="819"/>
      <c r="HQV1069" s="819"/>
      <c r="HQW1069" s="819"/>
      <c r="HQX1069" s="819"/>
      <c r="HQY1069" s="819"/>
      <c r="HQZ1069" s="819"/>
      <c r="HRA1069" s="819"/>
      <c r="HRB1069" s="819"/>
      <c r="HRC1069" s="819"/>
      <c r="HRD1069" s="819"/>
      <c r="HRE1069" s="819"/>
      <c r="HRF1069" s="819"/>
      <c r="HRG1069" s="819"/>
      <c r="HRH1069" s="819"/>
      <c r="HRI1069" s="819"/>
      <c r="HRJ1069" s="819"/>
      <c r="HRK1069" s="819"/>
      <c r="HRL1069" s="819"/>
      <c r="HRM1069" s="819"/>
      <c r="HRN1069" s="819"/>
      <c r="HRO1069" s="819"/>
      <c r="HRP1069" s="819"/>
      <c r="HRQ1069" s="819"/>
      <c r="HRR1069" s="819"/>
      <c r="HRS1069" s="819"/>
      <c r="HRT1069" s="819"/>
      <c r="HRU1069" s="819"/>
      <c r="HRV1069" s="819"/>
      <c r="HRW1069" s="819"/>
      <c r="HRX1069" s="819"/>
      <c r="HRY1069" s="819"/>
      <c r="HRZ1069" s="819"/>
      <c r="HSA1069" s="819"/>
      <c r="HSB1069" s="819"/>
      <c r="HSC1069" s="819"/>
      <c r="HSD1069" s="819"/>
      <c r="HSE1069" s="819"/>
      <c r="HSF1069" s="819"/>
      <c r="HSG1069" s="819"/>
      <c r="HSH1069" s="819"/>
      <c r="HSI1069" s="819"/>
      <c r="HSJ1069" s="819"/>
      <c r="HSK1069" s="819"/>
      <c r="HSL1069" s="819"/>
      <c r="HSM1069" s="819"/>
      <c r="HSN1069" s="819"/>
      <c r="HSO1069" s="819"/>
      <c r="HSP1069" s="819"/>
      <c r="HSQ1069" s="819"/>
      <c r="HSR1069" s="819"/>
      <c r="HSS1069" s="819"/>
      <c r="HST1069" s="819"/>
      <c r="HSU1069" s="819"/>
      <c r="HSV1069" s="819"/>
      <c r="HSW1069" s="819"/>
      <c r="HSX1069" s="819"/>
      <c r="HSY1069" s="819"/>
      <c r="HSZ1069" s="819"/>
      <c r="HTA1069" s="819"/>
      <c r="HTB1069" s="819"/>
      <c r="HTC1069" s="819"/>
      <c r="HTD1069" s="819"/>
      <c r="HTE1069" s="819"/>
      <c r="HTF1069" s="819"/>
      <c r="HTG1069" s="819"/>
      <c r="HTH1069" s="819"/>
      <c r="HTI1069" s="819"/>
      <c r="HTJ1069" s="819"/>
      <c r="HTK1069" s="819"/>
      <c r="HTL1069" s="819"/>
      <c r="HTM1069" s="819"/>
      <c r="HTN1069" s="819"/>
      <c r="HTO1069" s="819"/>
      <c r="HTP1069" s="819"/>
      <c r="HTQ1069" s="819"/>
      <c r="HTR1069" s="819"/>
      <c r="HTS1069" s="819"/>
      <c r="HTT1069" s="819"/>
      <c r="HTU1069" s="819"/>
      <c r="HTV1069" s="819"/>
      <c r="HTW1069" s="819"/>
      <c r="HTX1069" s="819"/>
      <c r="HTY1069" s="819"/>
      <c r="HTZ1069" s="819"/>
      <c r="HUA1069" s="819"/>
      <c r="HUB1069" s="819"/>
      <c r="HUC1069" s="819"/>
      <c r="HUD1069" s="819"/>
      <c r="HUE1069" s="819"/>
      <c r="HUF1069" s="819"/>
      <c r="HUG1069" s="819"/>
      <c r="HUH1069" s="819"/>
      <c r="HUI1069" s="819"/>
      <c r="HUJ1069" s="819"/>
      <c r="HUK1069" s="819"/>
      <c r="HUL1069" s="819"/>
      <c r="HUM1069" s="819"/>
      <c r="HUN1069" s="819"/>
      <c r="HUO1069" s="819"/>
      <c r="HUP1069" s="819"/>
      <c r="HUQ1069" s="819"/>
      <c r="HUR1069" s="819"/>
      <c r="HUS1069" s="819"/>
      <c r="HUT1069" s="819"/>
      <c r="HUU1069" s="819"/>
      <c r="HUV1069" s="819"/>
      <c r="HUW1069" s="819"/>
      <c r="HUX1069" s="819"/>
      <c r="HUY1069" s="819"/>
      <c r="HUZ1069" s="819"/>
      <c r="HVA1069" s="819"/>
      <c r="HVB1069" s="819"/>
      <c r="HVC1069" s="819"/>
      <c r="HVD1069" s="819"/>
      <c r="HVE1069" s="819"/>
      <c r="HVF1069" s="819"/>
      <c r="HVG1069" s="819"/>
      <c r="HVH1069" s="819"/>
      <c r="HVI1069" s="819"/>
      <c r="HVJ1069" s="819"/>
      <c r="HVK1069" s="819"/>
      <c r="HVL1069" s="819"/>
      <c r="HVM1069" s="819"/>
      <c r="HVN1069" s="819"/>
      <c r="HVO1069" s="819"/>
      <c r="HVP1069" s="819"/>
      <c r="HVQ1069" s="819"/>
      <c r="HVR1069" s="819"/>
      <c r="HVS1069" s="819"/>
      <c r="HVT1069" s="819"/>
      <c r="HVU1069" s="819"/>
      <c r="HVV1069" s="819"/>
      <c r="HVW1069" s="819"/>
      <c r="HVX1069" s="819"/>
      <c r="HVY1069" s="819"/>
      <c r="HVZ1069" s="819"/>
      <c r="HWA1069" s="819"/>
      <c r="HWB1069" s="819"/>
      <c r="HWC1069" s="819"/>
      <c r="HWD1069" s="819"/>
      <c r="HWE1069" s="819"/>
      <c r="HWF1069" s="819"/>
      <c r="HWG1069" s="819"/>
      <c r="HWH1069" s="819"/>
      <c r="HWI1069" s="819"/>
      <c r="HWJ1069" s="819"/>
      <c r="HWK1069" s="819"/>
      <c r="HWL1069" s="819"/>
      <c r="HWM1069" s="819"/>
      <c r="HWN1069" s="819"/>
      <c r="HWO1069" s="819"/>
      <c r="HWP1069" s="819"/>
      <c r="HWQ1069" s="819"/>
      <c r="HWR1069" s="819"/>
      <c r="HWS1069" s="819"/>
      <c r="HWT1069" s="819"/>
      <c r="HWU1069" s="819"/>
      <c r="HWV1069" s="819"/>
      <c r="HWW1069" s="819"/>
      <c r="HWX1069" s="819"/>
      <c r="HWY1069" s="819"/>
      <c r="HWZ1069" s="819"/>
      <c r="HXA1069" s="819"/>
      <c r="HXB1069" s="819"/>
      <c r="HXC1069" s="819"/>
      <c r="HXD1069" s="819"/>
      <c r="HXE1069" s="819"/>
      <c r="HXF1069" s="819"/>
      <c r="HXG1069" s="819"/>
      <c r="HXH1069" s="819"/>
      <c r="HXI1069" s="819"/>
      <c r="HXJ1069" s="819"/>
      <c r="HXK1069" s="819"/>
      <c r="HXL1069" s="819"/>
      <c r="HXM1069" s="819"/>
      <c r="HXN1069" s="819"/>
      <c r="HXO1069" s="819"/>
      <c r="HXP1069" s="819"/>
      <c r="HXQ1069" s="819"/>
      <c r="HXR1069" s="819"/>
      <c r="HXS1069" s="819"/>
      <c r="HXT1069" s="819"/>
      <c r="HXU1069" s="819"/>
      <c r="HXV1069" s="819"/>
      <c r="HXW1069" s="819"/>
      <c r="HXX1069" s="819"/>
      <c r="HXY1069" s="819"/>
      <c r="HXZ1069" s="819"/>
      <c r="HYA1069" s="819"/>
      <c r="HYB1069" s="819"/>
      <c r="HYC1069" s="819"/>
      <c r="HYD1069" s="819"/>
      <c r="HYE1069" s="819"/>
      <c r="HYF1069" s="819"/>
      <c r="HYG1069" s="819"/>
      <c r="HYH1069" s="819"/>
      <c r="HYI1069" s="819"/>
      <c r="HYJ1069" s="819"/>
      <c r="HYK1069" s="819"/>
      <c r="HYL1069" s="819"/>
      <c r="HYM1069" s="819"/>
      <c r="HYN1069" s="819"/>
      <c r="HYO1069" s="819"/>
      <c r="HYP1069" s="819"/>
      <c r="HYQ1069" s="819"/>
      <c r="HYR1069" s="819"/>
      <c r="HYS1069" s="819"/>
      <c r="HYT1069" s="819"/>
      <c r="HYU1069" s="819"/>
      <c r="HYV1069" s="819"/>
      <c r="HYW1069" s="819"/>
      <c r="HYX1069" s="819"/>
      <c r="HYY1069" s="819"/>
      <c r="HYZ1069" s="819"/>
      <c r="HZA1069" s="819"/>
      <c r="HZB1069" s="819"/>
      <c r="HZC1069" s="819"/>
      <c r="HZD1069" s="819"/>
      <c r="HZE1069" s="819"/>
      <c r="HZF1069" s="819"/>
      <c r="HZG1069" s="819"/>
      <c r="HZH1069" s="819"/>
      <c r="HZI1069" s="819"/>
      <c r="HZJ1069" s="819"/>
      <c r="HZK1069" s="819"/>
      <c r="HZL1069" s="819"/>
      <c r="HZM1069" s="819"/>
      <c r="HZN1069" s="819"/>
      <c r="HZO1069" s="819"/>
      <c r="HZP1069" s="819"/>
      <c r="HZQ1069" s="819"/>
      <c r="HZR1069" s="819"/>
      <c r="HZS1069" s="819"/>
      <c r="HZT1069" s="819"/>
      <c r="HZU1069" s="819"/>
      <c r="HZV1069" s="819"/>
      <c r="HZW1069" s="819"/>
      <c r="HZX1069" s="819"/>
      <c r="HZY1069" s="819"/>
      <c r="HZZ1069" s="819"/>
      <c r="IAA1069" s="819"/>
      <c r="IAB1069" s="819"/>
      <c r="IAC1069" s="819"/>
      <c r="IAD1069" s="819"/>
      <c r="IAE1069" s="819"/>
      <c r="IAF1069" s="819"/>
      <c r="IAG1069" s="819"/>
      <c r="IAH1069" s="819"/>
      <c r="IAI1069" s="819"/>
      <c r="IAJ1069" s="819"/>
      <c r="IAK1069" s="819"/>
      <c r="IAL1069" s="819"/>
      <c r="IAM1069" s="819"/>
      <c r="IAN1069" s="819"/>
      <c r="IAO1069" s="819"/>
      <c r="IAP1069" s="819"/>
      <c r="IAQ1069" s="819"/>
      <c r="IAR1069" s="819"/>
      <c r="IAS1069" s="819"/>
      <c r="IAT1069" s="819"/>
      <c r="IAU1069" s="819"/>
      <c r="IAV1069" s="819"/>
      <c r="IAW1069" s="819"/>
      <c r="IAX1069" s="819"/>
      <c r="IAY1069" s="819"/>
      <c r="IAZ1069" s="819"/>
      <c r="IBA1069" s="819"/>
      <c r="IBB1069" s="819"/>
      <c r="IBC1069" s="819"/>
      <c r="IBD1069" s="819"/>
      <c r="IBE1069" s="819"/>
      <c r="IBF1069" s="819"/>
      <c r="IBG1069" s="819"/>
      <c r="IBH1069" s="819"/>
      <c r="IBI1069" s="819"/>
      <c r="IBJ1069" s="819"/>
      <c r="IBK1069" s="819"/>
      <c r="IBL1069" s="819"/>
      <c r="IBM1069" s="819"/>
      <c r="IBN1069" s="819"/>
      <c r="IBO1069" s="819"/>
      <c r="IBP1069" s="819"/>
      <c r="IBQ1069" s="819"/>
      <c r="IBR1069" s="819"/>
      <c r="IBS1069" s="819"/>
      <c r="IBT1069" s="819"/>
      <c r="IBU1069" s="819"/>
      <c r="IBV1069" s="819"/>
      <c r="IBW1069" s="819"/>
      <c r="IBX1069" s="819"/>
      <c r="IBY1069" s="819"/>
      <c r="IBZ1069" s="819"/>
      <c r="ICA1069" s="819"/>
      <c r="ICB1069" s="819"/>
      <c r="ICC1069" s="819"/>
      <c r="ICD1069" s="819"/>
      <c r="ICE1069" s="819"/>
      <c r="ICF1069" s="819"/>
      <c r="ICG1069" s="819"/>
      <c r="ICH1069" s="819"/>
      <c r="ICI1069" s="819"/>
      <c r="ICJ1069" s="819"/>
      <c r="ICK1069" s="819"/>
      <c r="ICL1069" s="819"/>
      <c r="ICM1069" s="819"/>
      <c r="ICN1069" s="819"/>
      <c r="ICO1069" s="819"/>
      <c r="ICP1069" s="819"/>
      <c r="ICQ1069" s="819"/>
      <c r="ICR1069" s="819"/>
      <c r="ICS1069" s="819"/>
      <c r="ICT1069" s="819"/>
      <c r="ICU1069" s="819"/>
      <c r="ICV1069" s="819"/>
      <c r="ICW1069" s="819"/>
      <c r="ICX1069" s="819"/>
      <c r="ICY1069" s="819"/>
      <c r="ICZ1069" s="819"/>
      <c r="IDA1069" s="819"/>
      <c r="IDB1069" s="819"/>
      <c r="IDC1069" s="819"/>
      <c r="IDD1069" s="819"/>
      <c r="IDE1069" s="819"/>
      <c r="IDF1069" s="819"/>
      <c r="IDG1069" s="819"/>
      <c r="IDH1069" s="819"/>
      <c r="IDI1069" s="819"/>
      <c r="IDJ1069" s="819"/>
      <c r="IDK1069" s="819"/>
      <c r="IDL1069" s="819"/>
      <c r="IDM1069" s="819"/>
      <c r="IDN1069" s="819"/>
      <c r="IDO1069" s="819"/>
      <c r="IDP1069" s="819"/>
      <c r="IDQ1069" s="819"/>
      <c r="IDR1069" s="819"/>
      <c r="IDS1069" s="819"/>
      <c r="IDT1069" s="819"/>
      <c r="IDU1069" s="819"/>
      <c r="IDV1069" s="819"/>
      <c r="IDW1069" s="819"/>
      <c r="IDX1069" s="819"/>
      <c r="IDY1069" s="819"/>
      <c r="IDZ1069" s="819"/>
      <c r="IEA1069" s="819"/>
      <c r="IEB1069" s="819"/>
      <c r="IEC1069" s="819"/>
      <c r="IED1069" s="819"/>
      <c r="IEE1069" s="819"/>
      <c r="IEF1069" s="819"/>
      <c r="IEG1069" s="819"/>
      <c r="IEH1069" s="819"/>
      <c r="IEI1069" s="819"/>
      <c r="IEJ1069" s="819"/>
      <c r="IEK1069" s="819"/>
      <c r="IEL1069" s="819"/>
      <c r="IEM1069" s="819"/>
      <c r="IEN1069" s="819"/>
      <c r="IEO1069" s="819"/>
      <c r="IEP1069" s="819"/>
      <c r="IEQ1069" s="819"/>
      <c r="IER1069" s="819"/>
      <c r="IES1069" s="819"/>
      <c r="IET1069" s="819"/>
      <c r="IEU1069" s="819"/>
      <c r="IEV1069" s="819"/>
      <c r="IEW1069" s="819"/>
      <c r="IEX1069" s="819"/>
      <c r="IEY1069" s="819"/>
      <c r="IEZ1069" s="819"/>
      <c r="IFA1069" s="819"/>
      <c r="IFB1069" s="819"/>
      <c r="IFC1069" s="819"/>
      <c r="IFD1069" s="819"/>
      <c r="IFE1069" s="819"/>
      <c r="IFF1069" s="819"/>
      <c r="IFG1069" s="819"/>
      <c r="IFH1069" s="819"/>
      <c r="IFI1069" s="819"/>
      <c r="IFJ1069" s="819"/>
      <c r="IFK1069" s="819"/>
      <c r="IFL1069" s="819"/>
      <c r="IFM1069" s="819"/>
      <c r="IFN1069" s="819"/>
      <c r="IFO1069" s="819"/>
      <c r="IFP1069" s="819"/>
      <c r="IFQ1069" s="819"/>
      <c r="IFR1069" s="819"/>
      <c r="IFS1069" s="819"/>
      <c r="IFT1069" s="819"/>
      <c r="IFU1069" s="819"/>
      <c r="IFV1069" s="819"/>
      <c r="IFW1069" s="819"/>
      <c r="IFX1069" s="819"/>
      <c r="IFY1069" s="819"/>
      <c r="IFZ1069" s="819"/>
      <c r="IGA1069" s="819"/>
      <c r="IGB1069" s="819"/>
      <c r="IGC1069" s="819"/>
      <c r="IGD1069" s="819"/>
      <c r="IGE1069" s="819"/>
      <c r="IGF1069" s="819"/>
      <c r="IGG1069" s="819"/>
      <c r="IGH1069" s="819"/>
      <c r="IGI1069" s="819"/>
      <c r="IGJ1069" s="819"/>
      <c r="IGK1069" s="819"/>
      <c r="IGL1069" s="819"/>
      <c r="IGM1069" s="819"/>
      <c r="IGN1069" s="819"/>
      <c r="IGO1069" s="819"/>
      <c r="IGP1069" s="819"/>
      <c r="IGQ1069" s="819"/>
      <c r="IGR1069" s="819"/>
      <c r="IGS1069" s="819"/>
      <c r="IGT1069" s="819"/>
      <c r="IGU1069" s="819"/>
      <c r="IGV1069" s="819"/>
      <c r="IGW1069" s="819"/>
      <c r="IGX1069" s="819"/>
      <c r="IGY1069" s="819"/>
      <c r="IGZ1069" s="819"/>
      <c r="IHA1069" s="819"/>
      <c r="IHB1069" s="819"/>
      <c r="IHC1069" s="819"/>
      <c r="IHD1069" s="819"/>
      <c r="IHE1069" s="819"/>
      <c r="IHF1069" s="819"/>
      <c r="IHG1069" s="819"/>
      <c r="IHH1069" s="819"/>
      <c r="IHI1069" s="819"/>
      <c r="IHJ1069" s="819"/>
      <c r="IHK1069" s="819"/>
      <c r="IHL1069" s="819"/>
      <c r="IHM1069" s="819"/>
      <c r="IHN1069" s="819"/>
      <c r="IHO1069" s="819"/>
      <c r="IHP1069" s="819"/>
      <c r="IHQ1069" s="819"/>
      <c r="IHR1069" s="819"/>
      <c r="IHS1069" s="819"/>
      <c r="IHT1069" s="819"/>
      <c r="IHU1069" s="819"/>
      <c r="IHV1069" s="819"/>
      <c r="IHW1069" s="819"/>
      <c r="IHX1069" s="819"/>
      <c r="IHY1069" s="819"/>
      <c r="IHZ1069" s="819"/>
      <c r="IIA1069" s="819"/>
      <c r="IIB1069" s="819"/>
      <c r="IIC1069" s="819"/>
      <c r="IID1069" s="819"/>
      <c r="IIE1069" s="819"/>
      <c r="IIF1069" s="819"/>
      <c r="IIG1069" s="819"/>
      <c r="IIH1069" s="819"/>
      <c r="III1069" s="819"/>
      <c r="IIJ1069" s="819"/>
      <c r="IIK1069" s="819"/>
      <c r="IIL1069" s="819"/>
      <c r="IIM1069" s="819"/>
      <c r="IIN1069" s="819"/>
      <c r="IIO1069" s="819"/>
      <c r="IIP1069" s="819"/>
      <c r="IIQ1069" s="819"/>
      <c r="IIR1069" s="819"/>
      <c r="IIS1069" s="819"/>
      <c r="IIT1069" s="819"/>
      <c r="IIU1069" s="819"/>
      <c r="IIV1069" s="819"/>
      <c r="IIW1069" s="819"/>
      <c r="IIX1069" s="819"/>
      <c r="IIY1069" s="819"/>
      <c r="IIZ1069" s="819"/>
      <c r="IJA1069" s="819"/>
      <c r="IJB1069" s="819"/>
      <c r="IJC1069" s="819"/>
      <c r="IJD1069" s="819"/>
      <c r="IJE1069" s="819"/>
      <c r="IJF1069" s="819"/>
      <c r="IJG1069" s="819"/>
      <c r="IJH1069" s="819"/>
      <c r="IJI1069" s="819"/>
      <c r="IJJ1069" s="819"/>
      <c r="IJK1069" s="819"/>
      <c r="IJL1069" s="819"/>
      <c r="IJM1069" s="819"/>
      <c r="IJN1069" s="819"/>
      <c r="IJO1069" s="819"/>
      <c r="IJP1069" s="819"/>
      <c r="IJQ1069" s="819"/>
      <c r="IJR1069" s="819"/>
      <c r="IJS1069" s="819"/>
      <c r="IJT1069" s="819"/>
      <c r="IJU1069" s="819"/>
      <c r="IJV1069" s="819"/>
      <c r="IJW1069" s="819"/>
      <c r="IJX1069" s="819"/>
      <c r="IJY1069" s="819"/>
      <c r="IJZ1069" s="819"/>
      <c r="IKA1069" s="819"/>
      <c r="IKB1069" s="819"/>
      <c r="IKC1069" s="819"/>
      <c r="IKD1069" s="819"/>
      <c r="IKE1069" s="819"/>
      <c r="IKF1069" s="819"/>
      <c r="IKG1069" s="819"/>
      <c r="IKH1069" s="819"/>
      <c r="IKI1069" s="819"/>
      <c r="IKJ1069" s="819"/>
      <c r="IKK1069" s="819"/>
      <c r="IKL1069" s="819"/>
      <c r="IKM1069" s="819"/>
      <c r="IKN1069" s="819"/>
      <c r="IKO1069" s="819"/>
      <c r="IKP1069" s="819"/>
      <c r="IKQ1069" s="819"/>
      <c r="IKR1069" s="819"/>
      <c r="IKS1069" s="819"/>
      <c r="IKT1069" s="819"/>
      <c r="IKU1069" s="819"/>
      <c r="IKV1069" s="819"/>
      <c r="IKW1069" s="819"/>
      <c r="IKX1069" s="819"/>
      <c r="IKY1069" s="819"/>
      <c r="IKZ1069" s="819"/>
      <c r="ILA1069" s="819"/>
      <c r="ILB1069" s="819"/>
      <c r="ILC1069" s="819"/>
      <c r="ILD1069" s="819"/>
      <c r="ILE1069" s="819"/>
      <c r="ILF1069" s="819"/>
      <c r="ILG1069" s="819"/>
      <c r="ILH1069" s="819"/>
      <c r="ILI1069" s="819"/>
      <c r="ILJ1069" s="819"/>
      <c r="ILK1069" s="819"/>
      <c r="ILL1069" s="819"/>
      <c r="ILM1069" s="819"/>
      <c r="ILN1069" s="819"/>
      <c r="ILO1069" s="819"/>
      <c r="ILP1069" s="819"/>
      <c r="ILQ1069" s="819"/>
      <c r="ILR1069" s="819"/>
      <c r="ILS1069" s="819"/>
      <c r="ILT1069" s="819"/>
      <c r="ILU1069" s="819"/>
      <c r="ILV1069" s="819"/>
      <c r="ILW1069" s="819"/>
      <c r="ILX1069" s="819"/>
      <c r="ILY1069" s="819"/>
      <c r="ILZ1069" s="819"/>
      <c r="IMA1069" s="819"/>
      <c r="IMB1069" s="819"/>
      <c r="IMC1069" s="819"/>
      <c r="IMD1069" s="819"/>
      <c r="IME1069" s="819"/>
      <c r="IMF1069" s="819"/>
      <c r="IMG1069" s="819"/>
      <c r="IMH1069" s="819"/>
      <c r="IMI1069" s="819"/>
      <c r="IMJ1069" s="819"/>
      <c r="IMK1069" s="819"/>
      <c r="IML1069" s="819"/>
      <c r="IMM1069" s="819"/>
      <c r="IMN1069" s="819"/>
      <c r="IMO1069" s="819"/>
      <c r="IMP1069" s="819"/>
      <c r="IMQ1069" s="819"/>
      <c r="IMR1069" s="819"/>
      <c r="IMS1069" s="819"/>
      <c r="IMT1069" s="819"/>
      <c r="IMU1069" s="819"/>
      <c r="IMV1069" s="819"/>
      <c r="IMW1069" s="819"/>
      <c r="IMX1069" s="819"/>
      <c r="IMY1069" s="819"/>
      <c r="IMZ1069" s="819"/>
      <c r="INA1069" s="819"/>
      <c r="INB1069" s="819"/>
      <c r="INC1069" s="819"/>
      <c r="IND1069" s="819"/>
      <c r="INE1069" s="819"/>
      <c r="INF1069" s="819"/>
      <c r="ING1069" s="819"/>
      <c r="INH1069" s="819"/>
      <c r="INI1069" s="819"/>
      <c r="INJ1069" s="819"/>
      <c r="INK1069" s="819"/>
      <c r="INL1069" s="819"/>
      <c r="INM1069" s="819"/>
      <c r="INN1069" s="819"/>
      <c r="INO1069" s="819"/>
      <c r="INP1069" s="819"/>
      <c r="INQ1069" s="819"/>
      <c r="INR1069" s="819"/>
      <c r="INS1069" s="819"/>
      <c r="INT1069" s="819"/>
      <c r="INU1069" s="819"/>
      <c r="INV1069" s="819"/>
      <c r="INW1069" s="819"/>
      <c r="INX1069" s="819"/>
      <c r="INY1069" s="819"/>
      <c r="INZ1069" s="819"/>
      <c r="IOA1069" s="819"/>
      <c r="IOB1069" s="819"/>
      <c r="IOC1069" s="819"/>
      <c r="IOD1069" s="819"/>
      <c r="IOE1069" s="819"/>
      <c r="IOF1069" s="819"/>
      <c r="IOG1069" s="819"/>
      <c r="IOH1069" s="819"/>
      <c r="IOI1069" s="819"/>
      <c r="IOJ1069" s="819"/>
      <c r="IOK1069" s="819"/>
      <c r="IOL1069" s="819"/>
      <c r="IOM1069" s="819"/>
      <c r="ION1069" s="819"/>
      <c r="IOO1069" s="819"/>
      <c r="IOP1069" s="819"/>
      <c r="IOQ1069" s="819"/>
      <c r="IOR1069" s="819"/>
      <c r="IOS1069" s="819"/>
      <c r="IOT1069" s="819"/>
      <c r="IOU1069" s="819"/>
      <c r="IOV1069" s="819"/>
      <c r="IOW1069" s="819"/>
      <c r="IOX1069" s="819"/>
      <c r="IOY1069" s="819"/>
      <c r="IOZ1069" s="819"/>
      <c r="IPA1069" s="819"/>
      <c r="IPB1069" s="819"/>
      <c r="IPC1069" s="819"/>
      <c r="IPD1069" s="819"/>
      <c r="IPE1069" s="819"/>
      <c r="IPF1069" s="819"/>
      <c r="IPG1069" s="819"/>
      <c r="IPH1069" s="819"/>
      <c r="IPI1069" s="819"/>
      <c r="IPJ1069" s="819"/>
      <c r="IPK1069" s="819"/>
      <c r="IPL1069" s="819"/>
      <c r="IPM1069" s="819"/>
      <c r="IPN1069" s="819"/>
      <c r="IPO1069" s="819"/>
      <c r="IPP1069" s="819"/>
      <c r="IPQ1069" s="819"/>
      <c r="IPR1069" s="819"/>
      <c r="IPS1069" s="819"/>
      <c r="IPT1069" s="819"/>
      <c r="IPU1069" s="819"/>
      <c r="IPV1069" s="819"/>
      <c r="IPW1069" s="819"/>
      <c r="IPX1069" s="819"/>
      <c r="IPY1069" s="819"/>
      <c r="IPZ1069" s="819"/>
      <c r="IQA1069" s="819"/>
      <c r="IQB1069" s="819"/>
      <c r="IQC1069" s="819"/>
      <c r="IQD1069" s="819"/>
      <c r="IQE1069" s="819"/>
      <c r="IQF1069" s="819"/>
      <c r="IQG1069" s="819"/>
      <c r="IQH1069" s="819"/>
      <c r="IQI1069" s="819"/>
      <c r="IQJ1069" s="819"/>
      <c r="IQK1069" s="819"/>
      <c r="IQL1069" s="819"/>
      <c r="IQM1069" s="819"/>
      <c r="IQN1069" s="819"/>
      <c r="IQO1069" s="819"/>
      <c r="IQP1069" s="819"/>
      <c r="IQQ1069" s="819"/>
      <c r="IQR1069" s="819"/>
      <c r="IQS1069" s="819"/>
      <c r="IQT1069" s="819"/>
      <c r="IQU1069" s="819"/>
      <c r="IQV1069" s="819"/>
      <c r="IQW1069" s="819"/>
      <c r="IQX1069" s="819"/>
      <c r="IQY1069" s="819"/>
      <c r="IQZ1069" s="819"/>
      <c r="IRA1069" s="819"/>
      <c r="IRB1069" s="819"/>
      <c r="IRC1069" s="819"/>
      <c r="IRD1069" s="819"/>
      <c r="IRE1069" s="819"/>
      <c r="IRF1069" s="819"/>
      <c r="IRG1069" s="819"/>
      <c r="IRH1069" s="819"/>
      <c r="IRI1069" s="819"/>
      <c r="IRJ1069" s="819"/>
      <c r="IRK1069" s="819"/>
      <c r="IRL1069" s="819"/>
      <c r="IRM1069" s="819"/>
      <c r="IRN1069" s="819"/>
      <c r="IRO1069" s="819"/>
      <c r="IRP1069" s="819"/>
      <c r="IRQ1069" s="819"/>
      <c r="IRR1069" s="819"/>
      <c r="IRS1069" s="819"/>
      <c r="IRT1069" s="819"/>
      <c r="IRU1069" s="819"/>
      <c r="IRV1069" s="819"/>
      <c r="IRW1069" s="819"/>
      <c r="IRX1069" s="819"/>
      <c r="IRY1069" s="819"/>
      <c r="IRZ1069" s="819"/>
      <c r="ISA1069" s="819"/>
      <c r="ISB1069" s="819"/>
      <c r="ISC1069" s="819"/>
      <c r="ISD1069" s="819"/>
      <c r="ISE1069" s="819"/>
      <c r="ISF1069" s="819"/>
      <c r="ISG1069" s="819"/>
      <c r="ISH1069" s="819"/>
      <c r="ISI1069" s="819"/>
      <c r="ISJ1069" s="819"/>
      <c r="ISK1069" s="819"/>
      <c r="ISL1069" s="819"/>
      <c r="ISM1069" s="819"/>
      <c r="ISN1069" s="819"/>
      <c r="ISO1069" s="819"/>
      <c r="ISP1069" s="819"/>
      <c r="ISQ1069" s="819"/>
      <c r="ISR1069" s="819"/>
      <c r="ISS1069" s="819"/>
      <c r="IST1069" s="819"/>
      <c r="ISU1069" s="819"/>
      <c r="ISV1069" s="819"/>
      <c r="ISW1069" s="819"/>
      <c r="ISX1069" s="819"/>
      <c r="ISY1069" s="819"/>
      <c r="ISZ1069" s="819"/>
      <c r="ITA1069" s="819"/>
      <c r="ITB1069" s="819"/>
      <c r="ITC1069" s="819"/>
      <c r="ITD1069" s="819"/>
      <c r="ITE1069" s="819"/>
      <c r="ITF1069" s="819"/>
      <c r="ITG1069" s="819"/>
      <c r="ITH1069" s="819"/>
      <c r="ITI1069" s="819"/>
      <c r="ITJ1069" s="819"/>
      <c r="ITK1069" s="819"/>
      <c r="ITL1069" s="819"/>
      <c r="ITM1069" s="819"/>
      <c r="ITN1069" s="819"/>
      <c r="ITO1069" s="819"/>
      <c r="ITP1069" s="819"/>
      <c r="ITQ1069" s="819"/>
      <c r="ITR1069" s="819"/>
      <c r="ITS1069" s="819"/>
      <c r="ITT1069" s="819"/>
      <c r="ITU1069" s="819"/>
      <c r="ITV1069" s="819"/>
      <c r="ITW1069" s="819"/>
      <c r="ITX1069" s="819"/>
      <c r="ITY1069" s="819"/>
      <c r="ITZ1069" s="819"/>
      <c r="IUA1069" s="819"/>
      <c r="IUB1069" s="819"/>
      <c r="IUC1069" s="819"/>
      <c r="IUD1069" s="819"/>
      <c r="IUE1069" s="819"/>
      <c r="IUF1069" s="819"/>
      <c r="IUG1069" s="819"/>
      <c r="IUH1069" s="819"/>
      <c r="IUI1069" s="819"/>
      <c r="IUJ1069" s="819"/>
      <c r="IUK1069" s="819"/>
      <c r="IUL1069" s="819"/>
      <c r="IUM1069" s="819"/>
      <c r="IUN1069" s="819"/>
      <c r="IUO1069" s="819"/>
      <c r="IUP1069" s="819"/>
      <c r="IUQ1069" s="819"/>
      <c r="IUR1069" s="819"/>
      <c r="IUS1069" s="819"/>
      <c r="IUT1069" s="819"/>
      <c r="IUU1069" s="819"/>
      <c r="IUV1069" s="819"/>
      <c r="IUW1069" s="819"/>
      <c r="IUX1069" s="819"/>
      <c r="IUY1069" s="819"/>
      <c r="IUZ1069" s="819"/>
      <c r="IVA1069" s="819"/>
      <c r="IVB1069" s="819"/>
      <c r="IVC1069" s="819"/>
      <c r="IVD1069" s="819"/>
      <c r="IVE1069" s="819"/>
      <c r="IVF1069" s="819"/>
      <c r="IVG1069" s="819"/>
      <c r="IVH1069" s="819"/>
      <c r="IVI1069" s="819"/>
      <c r="IVJ1069" s="819"/>
      <c r="IVK1069" s="819"/>
      <c r="IVL1069" s="819"/>
      <c r="IVM1069" s="819"/>
      <c r="IVN1069" s="819"/>
      <c r="IVO1069" s="819"/>
      <c r="IVP1069" s="819"/>
      <c r="IVQ1069" s="819"/>
      <c r="IVR1069" s="819"/>
      <c r="IVS1069" s="819"/>
      <c r="IVT1069" s="819"/>
      <c r="IVU1069" s="819"/>
      <c r="IVV1069" s="819"/>
      <c r="IVW1069" s="819"/>
      <c r="IVX1069" s="819"/>
      <c r="IVY1069" s="819"/>
      <c r="IVZ1069" s="819"/>
      <c r="IWA1069" s="819"/>
      <c r="IWB1069" s="819"/>
      <c r="IWC1069" s="819"/>
      <c r="IWD1069" s="819"/>
      <c r="IWE1069" s="819"/>
      <c r="IWF1069" s="819"/>
      <c r="IWG1069" s="819"/>
      <c r="IWH1069" s="819"/>
      <c r="IWI1069" s="819"/>
      <c r="IWJ1069" s="819"/>
      <c r="IWK1069" s="819"/>
      <c r="IWL1069" s="819"/>
      <c r="IWM1069" s="819"/>
      <c r="IWN1069" s="819"/>
      <c r="IWO1069" s="819"/>
      <c r="IWP1069" s="819"/>
      <c r="IWQ1069" s="819"/>
      <c r="IWR1069" s="819"/>
      <c r="IWS1069" s="819"/>
      <c r="IWT1069" s="819"/>
      <c r="IWU1069" s="819"/>
      <c r="IWV1069" s="819"/>
      <c r="IWW1069" s="819"/>
      <c r="IWX1069" s="819"/>
      <c r="IWY1069" s="819"/>
      <c r="IWZ1069" s="819"/>
      <c r="IXA1069" s="819"/>
      <c r="IXB1069" s="819"/>
      <c r="IXC1069" s="819"/>
      <c r="IXD1069" s="819"/>
      <c r="IXE1069" s="819"/>
      <c r="IXF1069" s="819"/>
      <c r="IXG1069" s="819"/>
      <c r="IXH1069" s="819"/>
      <c r="IXI1069" s="819"/>
      <c r="IXJ1069" s="819"/>
      <c r="IXK1069" s="819"/>
      <c r="IXL1069" s="819"/>
      <c r="IXM1069" s="819"/>
      <c r="IXN1069" s="819"/>
      <c r="IXO1069" s="819"/>
      <c r="IXP1069" s="819"/>
      <c r="IXQ1069" s="819"/>
      <c r="IXR1069" s="819"/>
      <c r="IXS1069" s="819"/>
      <c r="IXT1069" s="819"/>
      <c r="IXU1069" s="819"/>
      <c r="IXV1069" s="819"/>
      <c r="IXW1069" s="819"/>
      <c r="IXX1069" s="819"/>
      <c r="IXY1069" s="819"/>
      <c r="IXZ1069" s="819"/>
      <c r="IYA1069" s="819"/>
      <c r="IYB1069" s="819"/>
      <c r="IYC1069" s="819"/>
      <c r="IYD1069" s="819"/>
      <c r="IYE1069" s="819"/>
      <c r="IYF1069" s="819"/>
      <c r="IYG1069" s="819"/>
      <c r="IYH1069" s="819"/>
      <c r="IYI1069" s="819"/>
      <c r="IYJ1069" s="819"/>
      <c r="IYK1069" s="819"/>
      <c r="IYL1069" s="819"/>
      <c r="IYM1069" s="819"/>
      <c r="IYN1069" s="819"/>
      <c r="IYO1069" s="819"/>
      <c r="IYP1069" s="819"/>
      <c r="IYQ1069" s="819"/>
      <c r="IYR1069" s="819"/>
      <c r="IYS1069" s="819"/>
      <c r="IYT1069" s="819"/>
      <c r="IYU1069" s="819"/>
      <c r="IYV1069" s="819"/>
      <c r="IYW1069" s="819"/>
      <c r="IYX1069" s="819"/>
      <c r="IYY1069" s="819"/>
      <c r="IYZ1069" s="819"/>
      <c r="IZA1069" s="819"/>
      <c r="IZB1069" s="819"/>
      <c r="IZC1069" s="819"/>
      <c r="IZD1069" s="819"/>
      <c r="IZE1069" s="819"/>
      <c r="IZF1069" s="819"/>
      <c r="IZG1069" s="819"/>
      <c r="IZH1069" s="819"/>
      <c r="IZI1069" s="819"/>
      <c r="IZJ1069" s="819"/>
      <c r="IZK1069" s="819"/>
      <c r="IZL1069" s="819"/>
      <c r="IZM1069" s="819"/>
      <c r="IZN1069" s="819"/>
      <c r="IZO1069" s="819"/>
      <c r="IZP1069" s="819"/>
      <c r="IZQ1069" s="819"/>
      <c r="IZR1069" s="819"/>
      <c r="IZS1069" s="819"/>
      <c r="IZT1069" s="819"/>
      <c r="IZU1069" s="819"/>
      <c r="IZV1069" s="819"/>
      <c r="IZW1069" s="819"/>
      <c r="IZX1069" s="819"/>
      <c r="IZY1069" s="819"/>
      <c r="IZZ1069" s="819"/>
      <c r="JAA1069" s="819"/>
      <c r="JAB1069" s="819"/>
      <c r="JAC1069" s="819"/>
      <c r="JAD1069" s="819"/>
      <c r="JAE1069" s="819"/>
      <c r="JAF1069" s="819"/>
      <c r="JAG1069" s="819"/>
      <c r="JAH1069" s="819"/>
      <c r="JAI1069" s="819"/>
      <c r="JAJ1069" s="819"/>
      <c r="JAK1069" s="819"/>
      <c r="JAL1069" s="819"/>
      <c r="JAM1069" s="819"/>
      <c r="JAN1069" s="819"/>
      <c r="JAO1069" s="819"/>
      <c r="JAP1069" s="819"/>
      <c r="JAQ1069" s="819"/>
      <c r="JAR1069" s="819"/>
      <c r="JAS1069" s="819"/>
      <c r="JAT1069" s="819"/>
      <c r="JAU1069" s="819"/>
      <c r="JAV1069" s="819"/>
      <c r="JAW1069" s="819"/>
      <c r="JAX1069" s="819"/>
      <c r="JAY1069" s="819"/>
      <c r="JAZ1069" s="819"/>
      <c r="JBA1069" s="819"/>
      <c r="JBB1069" s="819"/>
      <c r="JBC1069" s="819"/>
      <c r="JBD1069" s="819"/>
      <c r="JBE1069" s="819"/>
      <c r="JBF1069" s="819"/>
      <c r="JBG1069" s="819"/>
      <c r="JBH1069" s="819"/>
      <c r="JBI1069" s="819"/>
      <c r="JBJ1069" s="819"/>
      <c r="JBK1069" s="819"/>
      <c r="JBL1069" s="819"/>
      <c r="JBM1069" s="819"/>
      <c r="JBN1069" s="819"/>
      <c r="JBO1069" s="819"/>
      <c r="JBP1069" s="819"/>
      <c r="JBQ1069" s="819"/>
      <c r="JBR1069" s="819"/>
      <c r="JBS1069" s="819"/>
      <c r="JBT1069" s="819"/>
      <c r="JBU1069" s="819"/>
      <c r="JBV1069" s="819"/>
      <c r="JBW1069" s="819"/>
      <c r="JBX1069" s="819"/>
      <c r="JBY1069" s="819"/>
      <c r="JBZ1069" s="819"/>
      <c r="JCA1069" s="819"/>
      <c r="JCB1069" s="819"/>
      <c r="JCC1069" s="819"/>
      <c r="JCD1069" s="819"/>
      <c r="JCE1069" s="819"/>
      <c r="JCF1069" s="819"/>
      <c r="JCG1069" s="819"/>
      <c r="JCH1069" s="819"/>
      <c r="JCI1069" s="819"/>
      <c r="JCJ1069" s="819"/>
      <c r="JCK1069" s="819"/>
      <c r="JCL1069" s="819"/>
      <c r="JCM1069" s="819"/>
      <c r="JCN1069" s="819"/>
      <c r="JCO1069" s="819"/>
      <c r="JCP1069" s="819"/>
      <c r="JCQ1069" s="819"/>
      <c r="JCR1069" s="819"/>
      <c r="JCS1069" s="819"/>
      <c r="JCT1069" s="819"/>
      <c r="JCU1069" s="819"/>
      <c r="JCV1069" s="819"/>
      <c r="JCW1069" s="819"/>
      <c r="JCX1069" s="819"/>
      <c r="JCY1069" s="819"/>
      <c r="JCZ1069" s="819"/>
      <c r="JDA1069" s="819"/>
      <c r="JDB1069" s="819"/>
      <c r="JDC1069" s="819"/>
      <c r="JDD1069" s="819"/>
      <c r="JDE1069" s="819"/>
      <c r="JDF1069" s="819"/>
      <c r="JDG1069" s="819"/>
      <c r="JDH1069" s="819"/>
      <c r="JDI1069" s="819"/>
      <c r="JDJ1069" s="819"/>
      <c r="JDK1069" s="819"/>
      <c r="JDL1069" s="819"/>
      <c r="JDM1069" s="819"/>
      <c r="JDN1069" s="819"/>
      <c r="JDO1069" s="819"/>
      <c r="JDP1069" s="819"/>
      <c r="JDQ1069" s="819"/>
      <c r="JDR1069" s="819"/>
      <c r="JDS1069" s="819"/>
      <c r="JDT1069" s="819"/>
      <c r="JDU1069" s="819"/>
      <c r="JDV1069" s="819"/>
      <c r="JDW1069" s="819"/>
      <c r="JDX1069" s="819"/>
      <c r="JDY1069" s="819"/>
      <c r="JDZ1069" s="819"/>
      <c r="JEA1069" s="819"/>
      <c r="JEB1069" s="819"/>
      <c r="JEC1069" s="819"/>
      <c r="JED1069" s="819"/>
      <c r="JEE1069" s="819"/>
      <c r="JEF1069" s="819"/>
      <c r="JEG1069" s="819"/>
      <c r="JEH1069" s="819"/>
      <c r="JEI1069" s="819"/>
      <c r="JEJ1069" s="819"/>
      <c r="JEK1069" s="819"/>
      <c r="JEL1069" s="819"/>
      <c r="JEM1069" s="819"/>
      <c r="JEN1069" s="819"/>
      <c r="JEO1069" s="819"/>
      <c r="JEP1069" s="819"/>
      <c r="JEQ1069" s="819"/>
      <c r="JER1069" s="819"/>
      <c r="JES1069" s="819"/>
      <c r="JET1069" s="819"/>
      <c r="JEU1069" s="819"/>
      <c r="JEV1069" s="819"/>
      <c r="JEW1069" s="819"/>
      <c r="JEX1069" s="819"/>
      <c r="JEY1069" s="819"/>
      <c r="JEZ1069" s="819"/>
      <c r="JFA1069" s="819"/>
      <c r="JFB1069" s="819"/>
      <c r="JFC1069" s="819"/>
      <c r="JFD1069" s="819"/>
      <c r="JFE1069" s="819"/>
      <c r="JFF1069" s="819"/>
      <c r="JFG1069" s="819"/>
      <c r="JFH1069" s="819"/>
      <c r="JFI1069" s="819"/>
      <c r="JFJ1069" s="819"/>
      <c r="JFK1069" s="819"/>
      <c r="JFL1069" s="819"/>
      <c r="JFM1069" s="819"/>
      <c r="JFN1069" s="819"/>
      <c r="JFO1069" s="819"/>
      <c r="JFP1069" s="819"/>
      <c r="JFQ1069" s="819"/>
      <c r="JFR1069" s="819"/>
      <c r="JFS1069" s="819"/>
      <c r="JFT1069" s="819"/>
      <c r="JFU1069" s="819"/>
      <c r="JFV1069" s="819"/>
      <c r="JFW1069" s="819"/>
      <c r="JFX1069" s="819"/>
      <c r="JFY1069" s="819"/>
      <c r="JFZ1069" s="819"/>
      <c r="JGA1069" s="819"/>
      <c r="JGB1069" s="819"/>
      <c r="JGC1069" s="819"/>
      <c r="JGD1069" s="819"/>
      <c r="JGE1069" s="819"/>
      <c r="JGF1069" s="819"/>
      <c r="JGG1069" s="819"/>
      <c r="JGH1069" s="819"/>
      <c r="JGI1069" s="819"/>
      <c r="JGJ1069" s="819"/>
      <c r="JGK1069" s="819"/>
      <c r="JGL1069" s="819"/>
      <c r="JGM1069" s="819"/>
      <c r="JGN1069" s="819"/>
      <c r="JGO1069" s="819"/>
      <c r="JGP1069" s="819"/>
      <c r="JGQ1069" s="819"/>
      <c r="JGR1069" s="819"/>
      <c r="JGS1069" s="819"/>
      <c r="JGT1069" s="819"/>
      <c r="JGU1069" s="819"/>
      <c r="JGV1069" s="819"/>
      <c r="JGW1069" s="819"/>
      <c r="JGX1069" s="819"/>
      <c r="JGY1069" s="819"/>
      <c r="JGZ1069" s="819"/>
      <c r="JHA1069" s="819"/>
      <c r="JHB1069" s="819"/>
      <c r="JHC1069" s="819"/>
      <c r="JHD1069" s="819"/>
      <c r="JHE1069" s="819"/>
      <c r="JHF1069" s="819"/>
      <c r="JHG1069" s="819"/>
      <c r="JHH1069" s="819"/>
      <c r="JHI1069" s="819"/>
      <c r="JHJ1069" s="819"/>
      <c r="JHK1069" s="819"/>
      <c r="JHL1069" s="819"/>
      <c r="JHM1069" s="819"/>
      <c r="JHN1069" s="819"/>
      <c r="JHO1069" s="819"/>
      <c r="JHP1069" s="819"/>
      <c r="JHQ1069" s="819"/>
      <c r="JHR1069" s="819"/>
      <c r="JHS1069" s="819"/>
      <c r="JHT1069" s="819"/>
      <c r="JHU1069" s="819"/>
      <c r="JHV1069" s="819"/>
      <c r="JHW1069" s="819"/>
      <c r="JHX1069" s="819"/>
      <c r="JHY1069" s="819"/>
      <c r="JHZ1069" s="819"/>
      <c r="JIA1069" s="819"/>
      <c r="JIB1069" s="819"/>
      <c r="JIC1069" s="819"/>
      <c r="JID1069" s="819"/>
      <c r="JIE1069" s="819"/>
      <c r="JIF1069" s="819"/>
      <c r="JIG1069" s="819"/>
      <c r="JIH1069" s="819"/>
      <c r="JII1069" s="819"/>
      <c r="JIJ1069" s="819"/>
      <c r="JIK1069" s="819"/>
      <c r="JIL1069" s="819"/>
      <c r="JIM1069" s="819"/>
      <c r="JIN1069" s="819"/>
      <c r="JIO1069" s="819"/>
      <c r="JIP1069" s="819"/>
      <c r="JIQ1069" s="819"/>
      <c r="JIR1069" s="819"/>
      <c r="JIS1069" s="819"/>
      <c r="JIT1069" s="819"/>
      <c r="JIU1069" s="819"/>
      <c r="JIV1069" s="819"/>
      <c r="JIW1069" s="819"/>
      <c r="JIX1069" s="819"/>
      <c r="JIY1069" s="819"/>
      <c r="JIZ1069" s="819"/>
      <c r="JJA1069" s="819"/>
      <c r="JJB1069" s="819"/>
      <c r="JJC1069" s="819"/>
      <c r="JJD1069" s="819"/>
      <c r="JJE1069" s="819"/>
      <c r="JJF1069" s="819"/>
      <c r="JJG1069" s="819"/>
      <c r="JJH1069" s="819"/>
      <c r="JJI1069" s="819"/>
      <c r="JJJ1069" s="819"/>
      <c r="JJK1069" s="819"/>
      <c r="JJL1069" s="819"/>
      <c r="JJM1069" s="819"/>
      <c r="JJN1069" s="819"/>
      <c r="JJO1069" s="819"/>
      <c r="JJP1069" s="819"/>
      <c r="JJQ1069" s="819"/>
      <c r="JJR1069" s="819"/>
      <c r="JJS1069" s="819"/>
      <c r="JJT1069" s="819"/>
      <c r="JJU1069" s="819"/>
      <c r="JJV1069" s="819"/>
      <c r="JJW1069" s="819"/>
      <c r="JJX1069" s="819"/>
      <c r="JJY1069" s="819"/>
      <c r="JJZ1069" s="819"/>
      <c r="JKA1069" s="819"/>
      <c r="JKB1069" s="819"/>
      <c r="JKC1069" s="819"/>
      <c r="JKD1069" s="819"/>
      <c r="JKE1069" s="819"/>
      <c r="JKF1069" s="819"/>
      <c r="JKG1069" s="819"/>
      <c r="JKH1069" s="819"/>
      <c r="JKI1069" s="819"/>
      <c r="JKJ1069" s="819"/>
      <c r="JKK1069" s="819"/>
      <c r="JKL1069" s="819"/>
      <c r="JKM1069" s="819"/>
      <c r="JKN1069" s="819"/>
      <c r="JKO1069" s="819"/>
      <c r="JKP1069" s="819"/>
      <c r="JKQ1069" s="819"/>
      <c r="JKR1069" s="819"/>
      <c r="JKS1069" s="819"/>
      <c r="JKT1069" s="819"/>
      <c r="JKU1069" s="819"/>
      <c r="JKV1069" s="819"/>
      <c r="JKW1069" s="819"/>
      <c r="JKX1069" s="819"/>
      <c r="JKY1069" s="819"/>
      <c r="JKZ1069" s="819"/>
      <c r="JLA1069" s="819"/>
      <c r="JLB1069" s="819"/>
      <c r="JLC1069" s="819"/>
      <c r="JLD1069" s="819"/>
      <c r="JLE1069" s="819"/>
      <c r="JLF1069" s="819"/>
      <c r="JLG1069" s="819"/>
      <c r="JLH1069" s="819"/>
      <c r="JLI1069" s="819"/>
      <c r="JLJ1069" s="819"/>
      <c r="JLK1069" s="819"/>
      <c r="JLL1069" s="819"/>
      <c r="JLM1069" s="819"/>
      <c r="JLN1069" s="819"/>
      <c r="JLO1069" s="819"/>
      <c r="JLP1069" s="819"/>
      <c r="JLQ1069" s="819"/>
      <c r="JLR1069" s="819"/>
      <c r="JLS1069" s="819"/>
      <c r="JLT1069" s="819"/>
      <c r="JLU1069" s="819"/>
      <c r="JLV1069" s="819"/>
      <c r="JLW1069" s="819"/>
      <c r="JLX1069" s="819"/>
      <c r="JLY1069" s="819"/>
      <c r="JLZ1069" s="819"/>
      <c r="JMA1069" s="819"/>
      <c r="JMB1069" s="819"/>
      <c r="JMC1069" s="819"/>
      <c r="JMD1069" s="819"/>
      <c r="JME1069" s="819"/>
      <c r="JMF1069" s="819"/>
      <c r="JMG1069" s="819"/>
      <c r="JMH1069" s="819"/>
      <c r="JMI1069" s="819"/>
      <c r="JMJ1069" s="819"/>
      <c r="JMK1069" s="819"/>
      <c r="JML1069" s="819"/>
      <c r="JMM1069" s="819"/>
      <c r="JMN1069" s="819"/>
      <c r="JMO1069" s="819"/>
      <c r="JMP1069" s="819"/>
      <c r="JMQ1069" s="819"/>
      <c r="JMR1069" s="819"/>
      <c r="JMS1069" s="819"/>
      <c r="JMT1069" s="819"/>
      <c r="JMU1069" s="819"/>
      <c r="JMV1069" s="819"/>
      <c r="JMW1069" s="819"/>
      <c r="JMX1069" s="819"/>
      <c r="JMY1069" s="819"/>
      <c r="JMZ1069" s="819"/>
      <c r="JNA1069" s="819"/>
      <c r="JNB1069" s="819"/>
      <c r="JNC1069" s="819"/>
      <c r="JND1069" s="819"/>
      <c r="JNE1069" s="819"/>
      <c r="JNF1069" s="819"/>
      <c r="JNG1069" s="819"/>
      <c r="JNH1069" s="819"/>
      <c r="JNI1069" s="819"/>
      <c r="JNJ1069" s="819"/>
      <c r="JNK1069" s="819"/>
      <c r="JNL1069" s="819"/>
      <c r="JNM1069" s="819"/>
      <c r="JNN1069" s="819"/>
      <c r="JNO1069" s="819"/>
      <c r="JNP1069" s="819"/>
      <c r="JNQ1069" s="819"/>
      <c r="JNR1069" s="819"/>
      <c r="JNS1069" s="819"/>
      <c r="JNT1069" s="819"/>
      <c r="JNU1069" s="819"/>
      <c r="JNV1069" s="819"/>
      <c r="JNW1069" s="819"/>
      <c r="JNX1069" s="819"/>
      <c r="JNY1069" s="819"/>
      <c r="JNZ1069" s="819"/>
      <c r="JOA1069" s="819"/>
      <c r="JOB1069" s="819"/>
      <c r="JOC1069" s="819"/>
      <c r="JOD1069" s="819"/>
      <c r="JOE1069" s="819"/>
      <c r="JOF1069" s="819"/>
      <c r="JOG1069" s="819"/>
      <c r="JOH1069" s="819"/>
      <c r="JOI1069" s="819"/>
      <c r="JOJ1069" s="819"/>
      <c r="JOK1069" s="819"/>
      <c r="JOL1069" s="819"/>
      <c r="JOM1069" s="819"/>
      <c r="JON1069" s="819"/>
      <c r="JOO1069" s="819"/>
      <c r="JOP1069" s="819"/>
      <c r="JOQ1069" s="819"/>
      <c r="JOR1069" s="819"/>
      <c r="JOS1069" s="819"/>
      <c r="JOT1069" s="819"/>
      <c r="JOU1069" s="819"/>
      <c r="JOV1069" s="819"/>
      <c r="JOW1069" s="819"/>
      <c r="JOX1069" s="819"/>
      <c r="JOY1069" s="819"/>
      <c r="JOZ1069" s="819"/>
      <c r="JPA1069" s="819"/>
      <c r="JPB1069" s="819"/>
      <c r="JPC1069" s="819"/>
      <c r="JPD1069" s="819"/>
      <c r="JPE1069" s="819"/>
      <c r="JPF1069" s="819"/>
      <c r="JPG1069" s="819"/>
      <c r="JPH1069" s="819"/>
      <c r="JPI1069" s="819"/>
      <c r="JPJ1069" s="819"/>
      <c r="JPK1069" s="819"/>
      <c r="JPL1069" s="819"/>
      <c r="JPM1069" s="819"/>
      <c r="JPN1069" s="819"/>
      <c r="JPO1069" s="819"/>
      <c r="JPP1069" s="819"/>
      <c r="JPQ1069" s="819"/>
      <c r="JPR1069" s="819"/>
      <c r="JPS1069" s="819"/>
      <c r="JPT1069" s="819"/>
      <c r="JPU1069" s="819"/>
      <c r="JPV1069" s="819"/>
      <c r="JPW1069" s="819"/>
      <c r="JPX1069" s="819"/>
      <c r="JPY1069" s="819"/>
      <c r="JPZ1069" s="819"/>
      <c r="JQA1069" s="819"/>
      <c r="JQB1069" s="819"/>
      <c r="JQC1069" s="819"/>
      <c r="JQD1069" s="819"/>
      <c r="JQE1069" s="819"/>
      <c r="JQF1069" s="819"/>
      <c r="JQG1069" s="819"/>
      <c r="JQH1069" s="819"/>
      <c r="JQI1069" s="819"/>
      <c r="JQJ1069" s="819"/>
      <c r="JQK1069" s="819"/>
      <c r="JQL1069" s="819"/>
      <c r="JQM1069" s="819"/>
      <c r="JQN1069" s="819"/>
      <c r="JQO1069" s="819"/>
      <c r="JQP1069" s="819"/>
      <c r="JQQ1069" s="819"/>
      <c r="JQR1069" s="819"/>
      <c r="JQS1069" s="819"/>
      <c r="JQT1069" s="819"/>
      <c r="JQU1069" s="819"/>
      <c r="JQV1069" s="819"/>
      <c r="JQW1069" s="819"/>
      <c r="JQX1069" s="819"/>
      <c r="JQY1069" s="819"/>
      <c r="JQZ1069" s="819"/>
      <c r="JRA1069" s="819"/>
      <c r="JRB1069" s="819"/>
      <c r="JRC1069" s="819"/>
      <c r="JRD1069" s="819"/>
      <c r="JRE1069" s="819"/>
      <c r="JRF1069" s="819"/>
      <c r="JRG1069" s="819"/>
      <c r="JRH1069" s="819"/>
      <c r="JRI1069" s="819"/>
      <c r="JRJ1069" s="819"/>
      <c r="JRK1069" s="819"/>
      <c r="JRL1069" s="819"/>
      <c r="JRM1069" s="819"/>
      <c r="JRN1069" s="819"/>
      <c r="JRO1069" s="819"/>
      <c r="JRP1069" s="819"/>
      <c r="JRQ1069" s="819"/>
      <c r="JRR1069" s="819"/>
      <c r="JRS1069" s="819"/>
      <c r="JRT1069" s="819"/>
      <c r="JRU1069" s="819"/>
      <c r="JRV1069" s="819"/>
      <c r="JRW1069" s="819"/>
      <c r="JRX1069" s="819"/>
      <c r="JRY1069" s="819"/>
      <c r="JRZ1069" s="819"/>
      <c r="JSA1069" s="819"/>
      <c r="JSB1069" s="819"/>
      <c r="JSC1069" s="819"/>
      <c r="JSD1069" s="819"/>
      <c r="JSE1069" s="819"/>
      <c r="JSF1069" s="819"/>
      <c r="JSG1069" s="819"/>
      <c r="JSH1069" s="819"/>
      <c r="JSI1069" s="819"/>
      <c r="JSJ1069" s="819"/>
      <c r="JSK1069" s="819"/>
      <c r="JSL1069" s="819"/>
      <c r="JSM1069" s="819"/>
      <c r="JSN1069" s="819"/>
      <c r="JSO1069" s="819"/>
      <c r="JSP1069" s="819"/>
      <c r="JSQ1069" s="819"/>
      <c r="JSR1069" s="819"/>
      <c r="JSS1069" s="819"/>
      <c r="JST1069" s="819"/>
      <c r="JSU1069" s="819"/>
      <c r="JSV1069" s="819"/>
      <c r="JSW1069" s="819"/>
      <c r="JSX1069" s="819"/>
      <c r="JSY1069" s="819"/>
      <c r="JSZ1069" s="819"/>
      <c r="JTA1069" s="819"/>
      <c r="JTB1069" s="819"/>
      <c r="JTC1069" s="819"/>
      <c r="JTD1069" s="819"/>
      <c r="JTE1069" s="819"/>
      <c r="JTF1069" s="819"/>
      <c r="JTG1069" s="819"/>
      <c r="JTH1069" s="819"/>
      <c r="JTI1069" s="819"/>
      <c r="JTJ1069" s="819"/>
      <c r="JTK1069" s="819"/>
      <c r="JTL1069" s="819"/>
      <c r="JTM1069" s="819"/>
      <c r="JTN1069" s="819"/>
      <c r="JTO1069" s="819"/>
      <c r="JTP1069" s="819"/>
      <c r="JTQ1069" s="819"/>
      <c r="JTR1069" s="819"/>
      <c r="JTS1069" s="819"/>
      <c r="JTT1069" s="819"/>
      <c r="JTU1069" s="819"/>
      <c r="JTV1069" s="819"/>
      <c r="JTW1069" s="819"/>
      <c r="JTX1069" s="819"/>
      <c r="JTY1069" s="819"/>
      <c r="JTZ1069" s="819"/>
      <c r="JUA1069" s="819"/>
      <c r="JUB1069" s="819"/>
      <c r="JUC1069" s="819"/>
      <c r="JUD1069" s="819"/>
      <c r="JUE1069" s="819"/>
      <c r="JUF1069" s="819"/>
      <c r="JUG1069" s="819"/>
      <c r="JUH1069" s="819"/>
      <c r="JUI1069" s="819"/>
      <c r="JUJ1069" s="819"/>
      <c r="JUK1069" s="819"/>
      <c r="JUL1069" s="819"/>
      <c r="JUM1069" s="819"/>
      <c r="JUN1069" s="819"/>
      <c r="JUO1069" s="819"/>
      <c r="JUP1069" s="819"/>
      <c r="JUQ1069" s="819"/>
      <c r="JUR1069" s="819"/>
      <c r="JUS1069" s="819"/>
      <c r="JUT1069" s="819"/>
      <c r="JUU1069" s="819"/>
      <c r="JUV1069" s="819"/>
      <c r="JUW1069" s="819"/>
      <c r="JUX1069" s="819"/>
      <c r="JUY1069" s="819"/>
      <c r="JUZ1069" s="819"/>
      <c r="JVA1069" s="819"/>
      <c r="JVB1069" s="819"/>
      <c r="JVC1069" s="819"/>
      <c r="JVD1069" s="819"/>
      <c r="JVE1069" s="819"/>
      <c r="JVF1069" s="819"/>
      <c r="JVG1069" s="819"/>
      <c r="JVH1069" s="819"/>
      <c r="JVI1069" s="819"/>
      <c r="JVJ1069" s="819"/>
      <c r="JVK1069" s="819"/>
      <c r="JVL1069" s="819"/>
      <c r="JVM1069" s="819"/>
      <c r="JVN1069" s="819"/>
      <c r="JVO1069" s="819"/>
      <c r="JVP1069" s="819"/>
      <c r="JVQ1069" s="819"/>
      <c r="JVR1069" s="819"/>
      <c r="JVS1069" s="819"/>
      <c r="JVT1069" s="819"/>
      <c r="JVU1069" s="819"/>
      <c r="JVV1069" s="819"/>
      <c r="JVW1069" s="819"/>
      <c r="JVX1069" s="819"/>
      <c r="JVY1069" s="819"/>
      <c r="JVZ1069" s="819"/>
      <c r="JWA1069" s="819"/>
      <c r="JWB1069" s="819"/>
      <c r="JWC1069" s="819"/>
      <c r="JWD1069" s="819"/>
      <c r="JWE1069" s="819"/>
      <c r="JWF1069" s="819"/>
      <c r="JWG1069" s="819"/>
      <c r="JWH1069" s="819"/>
      <c r="JWI1069" s="819"/>
      <c r="JWJ1069" s="819"/>
      <c r="JWK1069" s="819"/>
      <c r="JWL1069" s="819"/>
      <c r="JWM1069" s="819"/>
      <c r="JWN1069" s="819"/>
      <c r="JWO1069" s="819"/>
      <c r="JWP1069" s="819"/>
      <c r="JWQ1069" s="819"/>
      <c r="JWR1069" s="819"/>
      <c r="JWS1069" s="819"/>
      <c r="JWT1069" s="819"/>
      <c r="JWU1069" s="819"/>
      <c r="JWV1069" s="819"/>
      <c r="JWW1069" s="819"/>
      <c r="JWX1069" s="819"/>
      <c r="JWY1069" s="819"/>
      <c r="JWZ1069" s="819"/>
      <c r="JXA1069" s="819"/>
      <c r="JXB1069" s="819"/>
      <c r="JXC1069" s="819"/>
      <c r="JXD1069" s="819"/>
      <c r="JXE1069" s="819"/>
      <c r="JXF1069" s="819"/>
      <c r="JXG1069" s="819"/>
      <c r="JXH1069" s="819"/>
      <c r="JXI1069" s="819"/>
      <c r="JXJ1069" s="819"/>
      <c r="JXK1069" s="819"/>
      <c r="JXL1069" s="819"/>
      <c r="JXM1069" s="819"/>
      <c r="JXN1069" s="819"/>
      <c r="JXO1069" s="819"/>
      <c r="JXP1069" s="819"/>
      <c r="JXQ1069" s="819"/>
      <c r="JXR1069" s="819"/>
      <c r="JXS1069" s="819"/>
      <c r="JXT1069" s="819"/>
      <c r="JXU1069" s="819"/>
      <c r="JXV1069" s="819"/>
      <c r="JXW1069" s="819"/>
      <c r="JXX1069" s="819"/>
      <c r="JXY1069" s="819"/>
      <c r="JXZ1069" s="819"/>
      <c r="JYA1069" s="819"/>
      <c r="JYB1069" s="819"/>
      <c r="JYC1069" s="819"/>
      <c r="JYD1069" s="819"/>
      <c r="JYE1069" s="819"/>
      <c r="JYF1069" s="819"/>
      <c r="JYG1069" s="819"/>
      <c r="JYH1069" s="819"/>
      <c r="JYI1069" s="819"/>
      <c r="JYJ1069" s="819"/>
      <c r="JYK1069" s="819"/>
      <c r="JYL1069" s="819"/>
      <c r="JYM1069" s="819"/>
      <c r="JYN1069" s="819"/>
      <c r="JYO1069" s="819"/>
      <c r="JYP1069" s="819"/>
      <c r="JYQ1069" s="819"/>
      <c r="JYR1069" s="819"/>
      <c r="JYS1069" s="819"/>
      <c r="JYT1069" s="819"/>
      <c r="JYU1069" s="819"/>
      <c r="JYV1069" s="819"/>
      <c r="JYW1069" s="819"/>
      <c r="JYX1069" s="819"/>
      <c r="JYY1069" s="819"/>
      <c r="JYZ1069" s="819"/>
      <c r="JZA1069" s="819"/>
      <c r="JZB1069" s="819"/>
      <c r="JZC1069" s="819"/>
      <c r="JZD1069" s="819"/>
      <c r="JZE1069" s="819"/>
      <c r="JZF1069" s="819"/>
      <c r="JZG1069" s="819"/>
      <c r="JZH1069" s="819"/>
      <c r="JZI1069" s="819"/>
      <c r="JZJ1069" s="819"/>
      <c r="JZK1069" s="819"/>
      <c r="JZL1069" s="819"/>
      <c r="JZM1069" s="819"/>
      <c r="JZN1069" s="819"/>
      <c r="JZO1069" s="819"/>
      <c r="JZP1069" s="819"/>
      <c r="JZQ1069" s="819"/>
      <c r="JZR1069" s="819"/>
      <c r="JZS1069" s="819"/>
      <c r="JZT1069" s="819"/>
      <c r="JZU1069" s="819"/>
      <c r="JZV1069" s="819"/>
      <c r="JZW1069" s="819"/>
      <c r="JZX1069" s="819"/>
      <c r="JZY1069" s="819"/>
      <c r="JZZ1069" s="819"/>
      <c r="KAA1069" s="819"/>
      <c r="KAB1069" s="819"/>
      <c r="KAC1069" s="819"/>
      <c r="KAD1069" s="819"/>
      <c r="KAE1069" s="819"/>
      <c r="KAF1069" s="819"/>
      <c r="KAG1069" s="819"/>
      <c r="KAH1069" s="819"/>
      <c r="KAI1069" s="819"/>
      <c r="KAJ1069" s="819"/>
      <c r="KAK1069" s="819"/>
      <c r="KAL1069" s="819"/>
      <c r="KAM1069" s="819"/>
      <c r="KAN1069" s="819"/>
      <c r="KAO1069" s="819"/>
      <c r="KAP1069" s="819"/>
      <c r="KAQ1069" s="819"/>
      <c r="KAR1069" s="819"/>
      <c r="KAS1069" s="819"/>
      <c r="KAT1069" s="819"/>
      <c r="KAU1069" s="819"/>
      <c r="KAV1069" s="819"/>
      <c r="KAW1069" s="819"/>
      <c r="KAX1069" s="819"/>
      <c r="KAY1069" s="819"/>
      <c r="KAZ1069" s="819"/>
      <c r="KBA1069" s="819"/>
      <c r="KBB1069" s="819"/>
      <c r="KBC1069" s="819"/>
      <c r="KBD1069" s="819"/>
      <c r="KBE1069" s="819"/>
      <c r="KBF1069" s="819"/>
      <c r="KBG1069" s="819"/>
      <c r="KBH1069" s="819"/>
      <c r="KBI1069" s="819"/>
      <c r="KBJ1069" s="819"/>
      <c r="KBK1069" s="819"/>
      <c r="KBL1069" s="819"/>
      <c r="KBM1069" s="819"/>
      <c r="KBN1069" s="819"/>
      <c r="KBO1069" s="819"/>
      <c r="KBP1069" s="819"/>
      <c r="KBQ1069" s="819"/>
      <c r="KBR1069" s="819"/>
      <c r="KBS1069" s="819"/>
      <c r="KBT1069" s="819"/>
      <c r="KBU1069" s="819"/>
      <c r="KBV1069" s="819"/>
      <c r="KBW1069" s="819"/>
      <c r="KBX1069" s="819"/>
      <c r="KBY1069" s="819"/>
      <c r="KBZ1069" s="819"/>
      <c r="KCA1069" s="819"/>
      <c r="KCB1069" s="819"/>
      <c r="KCC1069" s="819"/>
      <c r="KCD1069" s="819"/>
      <c r="KCE1069" s="819"/>
      <c r="KCF1069" s="819"/>
      <c r="KCG1069" s="819"/>
      <c r="KCH1069" s="819"/>
      <c r="KCI1069" s="819"/>
      <c r="KCJ1069" s="819"/>
      <c r="KCK1069" s="819"/>
      <c r="KCL1069" s="819"/>
      <c r="KCM1069" s="819"/>
      <c r="KCN1069" s="819"/>
      <c r="KCO1069" s="819"/>
      <c r="KCP1069" s="819"/>
      <c r="KCQ1069" s="819"/>
      <c r="KCR1069" s="819"/>
      <c r="KCS1069" s="819"/>
      <c r="KCT1069" s="819"/>
      <c r="KCU1069" s="819"/>
      <c r="KCV1069" s="819"/>
      <c r="KCW1069" s="819"/>
      <c r="KCX1069" s="819"/>
      <c r="KCY1069" s="819"/>
      <c r="KCZ1069" s="819"/>
      <c r="KDA1069" s="819"/>
      <c r="KDB1069" s="819"/>
      <c r="KDC1069" s="819"/>
      <c r="KDD1069" s="819"/>
      <c r="KDE1069" s="819"/>
      <c r="KDF1069" s="819"/>
      <c r="KDG1069" s="819"/>
      <c r="KDH1069" s="819"/>
      <c r="KDI1069" s="819"/>
      <c r="KDJ1069" s="819"/>
      <c r="KDK1069" s="819"/>
      <c r="KDL1069" s="819"/>
      <c r="KDM1069" s="819"/>
      <c r="KDN1069" s="819"/>
      <c r="KDO1069" s="819"/>
      <c r="KDP1069" s="819"/>
      <c r="KDQ1069" s="819"/>
      <c r="KDR1069" s="819"/>
      <c r="KDS1069" s="819"/>
      <c r="KDT1069" s="819"/>
      <c r="KDU1069" s="819"/>
      <c r="KDV1069" s="819"/>
      <c r="KDW1069" s="819"/>
      <c r="KDX1069" s="819"/>
      <c r="KDY1069" s="819"/>
      <c r="KDZ1069" s="819"/>
      <c r="KEA1069" s="819"/>
      <c r="KEB1069" s="819"/>
      <c r="KEC1069" s="819"/>
      <c r="KED1069" s="819"/>
      <c r="KEE1069" s="819"/>
      <c r="KEF1069" s="819"/>
      <c r="KEG1069" s="819"/>
      <c r="KEH1069" s="819"/>
      <c r="KEI1069" s="819"/>
      <c r="KEJ1069" s="819"/>
      <c r="KEK1069" s="819"/>
      <c r="KEL1069" s="819"/>
      <c r="KEM1069" s="819"/>
      <c r="KEN1069" s="819"/>
      <c r="KEO1069" s="819"/>
      <c r="KEP1069" s="819"/>
      <c r="KEQ1069" s="819"/>
      <c r="KER1069" s="819"/>
      <c r="KES1069" s="819"/>
      <c r="KET1069" s="819"/>
      <c r="KEU1069" s="819"/>
      <c r="KEV1069" s="819"/>
      <c r="KEW1069" s="819"/>
      <c r="KEX1069" s="819"/>
      <c r="KEY1069" s="819"/>
      <c r="KEZ1069" s="819"/>
      <c r="KFA1069" s="819"/>
      <c r="KFB1069" s="819"/>
      <c r="KFC1069" s="819"/>
      <c r="KFD1069" s="819"/>
      <c r="KFE1069" s="819"/>
      <c r="KFF1069" s="819"/>
      <c r="KFG1069" s="819"/>
      <c r="KFH1069" s="819"/>
      <c r="KFI1069" s="819"/>
      <c r="KFJ1069" s="819"/>
      <c r="KFK1069" s="819"/>
      <c r="KFL1069" s="819"/>
      <c r="KFM1069" s="819"/>
      <c r="KFN1069" s="819"/>
      <c r="KFO1069" s="819"/>
      <c r="KFP1069" s="819"/>
      <c r="KFQ1069" s="819"/>
      <c r="KFR1069" s="819"/>
      <c r="KFS1069" s="819"/>
      <c r="KFT1069" s="819"/>
      <c r="KFU1069" s="819"/>
      <c r="KFV1069" s="819"/>
      <c r="KFW1069" s="819"/>
      <c r="KFX1069" s="819"/>
      <c r="KFY1069" s="819"/>
      <c r="KFZ1069" s="819"/>
      <c r="KGA1069" s="819"/>
      <c r="KGB1069" s="819"/>
      <c r="KGC1069" s="819"/>
      <c r="KGD1069" s="819"/>
      <c r="KGE1069" s="819"/>
      <c r="KGF1069" s="819"/>
      <c r="KGG1069" s="819"/>
      <c r="KGH1069" s="819"/>
      <c r="KGI1069" s="819"/>
      <c r="KGJ1069" s="819"/>
      <c r="KGK1069" s="819"/>
      <c r="KGL1069" s="819"/>
      <c r="KGM1069" s="819"/>
      <c r="KGN1069" s="819"/>
      <c r="KGO1069" s="819"/>
      <c r="KGP1069" s="819"/>
      <c r="KGQ1069" s="819"/>
      <c r="KGR1069" s="819"/>
      <c r="KGS1069" s="819"/>
      <c r="KGT1069" s="819"/>
      <c r="KGU1069" s="819"/>
      <c r="KGV1069" s="819"/>
      <c r="KGW1069" s="819"/>
      <c r="KGX1069" s="819"/>
      <c r="KGY1069" s="819"/>
      <c r="KGZ1069" s="819"/>
      <c r="KHA1069" s="819"/>
      <c r="KHB1069" s="819"/>
      <c r="KHC1069" s="819"/>
      <c r="KHD1069" s="819"/>
      <c r="KHE1069" s="819"/>
      <c r="KHF1069" s="819"/>
      <c r="KHG1069" s="819"/>
      <c r="KHH1069" s="819"/>
      <c r="KHI1069" s="819"/>
      <c r="KHJ1069" s="819"/>
      <c r="KHK1069" s="819"/>
      <c r="KHL1069" s="819"/>
      <c r="KHM1069" s="819"/>
      <c r="KHN1069" s="819"/>
      <c r="KHO1069" s="819"/>
      <c r="KHP1069" s="819"/>
      <c r="KHQ1069" s="819"/>
      <c r="KHR1069" s="819"/>
      <c r="KHS1069" s="819"/>
      <c r="KHT1069" s="819"/>
      <c r="KHU1069" s="819"/>
      <c r="KHV1069" s="819"/>
      <c r="KHW1069" s="819"/>
      <c r="KHX1069" s="819"/>
      <c r="KHY1069" s="819"/>
      <c r="KHZ1069" s="819"/>
      <c r="KIA1069" s="819"/>
      <c r="KIB1069" s="819"/>
      <c r="KIC1069" s="819"/>
      <c r="KID1069" s="819"/>
      <c r="KIE1069" s="819"/>
      <c r="KIF1069" s="819"/>
      <c r="KIG1069" s="819"/>
      <c r="KIH1069" s="819"/>
      <c r="KII1069" s="819"/>
      <c r="KIJ1069" s="819"/>
      <c r="KIK1069" s="819"/>
      <c r="KIL1069" s="819"/>
      <c r="KIM1069" s="819"/>
      <c r="KIN1069" s="819"/>
      <c r="KIO1069" s="819"/>
      <c r="KIP1069" s="819"/>
      <c r="KIQ1069" s="819"/>
      <c r="KIR1069" s="819"/>
      <c r="KIS1069" s="819"/>
      <c r="KIT1069" s="819"/>
      <c r="KIU1069" s="819"/>
      <c r="KIV1069" s="819"/>
      <c r="KIW1069" s="819"/>
      <c r="KIX1069" s="819"/>
      <c r="KIY1069" s="819"/>
      <c r="KIZ1069" s="819"/>
      <c r="KJA1069" s="819"/>
      <c r="KJB1069" s="819"/>
      <c r="KJC1069" s="819"/>
      <c r="KJD1069" s="819"/>
      <c r="KJE1069" s="819"/>
      <c r="KJF1069" s="819"/>
      <c r="KJG1069" s="819"/>
      <c r="KJH1069" s="819"/>
      <c r="KJI1069" s="819"/>
      <c r="KJJ1069" s="819"/>
      <c r="KJK1069" s="819"/>
      <c r="KJL1069" s="819"/>
      <c r="KJM1069" s="819"/>
      <c r="KJN1069" s="819"/>
      <c r="KJO1069" s="819"/>
      <c r="KJP1069" s="819"/>
      <c r="KJQ1069" s="819"/>
      <c r="KJR1069" s="819"/>
      <c r="KJS1069" s="819"/>
      <c r="KJT1069" s="819"/>
      <c r="KJU1069" s="819"/>
      <c r="KJV1069" s="819"/>
      <c r="KJW1069" s="819"/>
      <c r="KJX1069" s="819"/>
      <c r="KJY1069" s="819"/>
      <c r="KJZ1069" s="819"/>
      <c r="KKA1069" s="819"/>
      <c r="KKB1069" s="819"/>
      <c r="KKC1069" s="819"/>
      <c r="KKD1069" s="819"/>
      <c r="KKE1069" s="819"/>
      <c r="KKF1069" s="819"/>
      <c r="KKG1069" s="819"/>
      <c r="KKH1069" s="819"/>
      <c r="KKI1069" s="819"/>
      <c r="KKJ1069" s="819"/>
      <c r="KKK1069" s="819"/>
      <c r="KKL1069" s="819"/>
      <c r="KKM1069" s="819"/>
      <c r="KKN1069" s="819"/>
      <c r="KKO1069" s="819"/>
      <c r="KKP1069" s="819"/>
      <c r="KKQ1069" s="819"/>
      <c r="KKR1069" s="819"/>
      <c r="KKS1069" s="819"/>
      <c r="KKT1069" s="819"/>
      <c r="KKU1069" s="819"/>
      <c r="KKV1069" s="819"/>
      <c r="KKW1069" s="819"/>
      <c r="KKX1069" s="819"/>
      <c r="KKY1069" s="819"/>
      <c r="KKZ1069" s="819"/>
      <c r="KLA1069" s="819"/>
      <c r="KLB1069" s="819"/>
      <c r="KLC1069" s="819"/>
      <c r="KLD1069" s="819"/>
      <c r="KLE1069" s="819"/>
      <c r="KLF1069" s="819"/>
      <c r="KLG1069" s="819"/>
      <c r="KLH1069" s="819"/>
      <c r="KLI1069" s="819"/>
      <c r="KLJ1069" s="819"/>
      <c r="KLK1069" s="819"/>
      <c r="KLL1069" s="819"/>
      <c r="KLM1069" s="819"/>
      <c r="KLN1069" s="819"/>
      <c r="KLO1069" s="819"/>
      <c r="KLP1069" s="819"/>
      <c r="KLQ1069" s="819"/>
      <c r="KLR1069" s="819"/>
      <c r="KLS1069" s="819"/>
      <c r="KLT1069" s="819"/>
      <c r="KLU1069" s="819"/>
      <c r="KLV1069" s="819"/>
      <c r="KLW1069" s="819"/>
      <c r="KLX1069" s="819"/>
      <c r="KLY1069" s="819"/>
      <c r="KLZ1069" s="819"/>
      <c r="KMA1069" s="819"/>
      <c r="KMB1069" s="819"/>
      <c r="KMC1069" s="819"/>
      <c r="KMD1069" s="819"/>
      <c r="KME1069" s="819"/>
      <c r="KMF1069" s="819"/>
      <c r="KMG1069" s="819"/>
      <c r="KMH1069" s="819"/>
      <c r="KMI1069" s="819"/>
      <c r="KMJ1069" s="819"/>
      <c r="KMK1069" s="819"/>
      <c r="KML1069" s="819"/>
      <c r="KMM1069" s="819"/>
      <c r="KMN1069" s="819"/>
      <c r="KMO1069" s="819"/>
      <c r="KMP1069" s="819"/>
      <c r="KMQ1069" s="819"/>
      <c r="KMR1069" s="819"/>
      <c r="KMS1069" s="819"/>
      <c r="KMT1069" s="819"/>
      <c r="KMU1069" s="819"/>
      <c r="KMV1069" s="819"/>
      <c r="KMW1069" s="819"/>
      <c r="KMX1069" s="819"/>
      <c r="KMY1069" s="819"/>
      <c r="KMZ1069" s="819"/>
      <c r="KNA1069" s="819"/>
      <c r="KNB1069" s="819"/>
      <c r="KNC1069" s="819"/>
      <c r="KND1069" s="819"/>
      <c r="KNE1069" s="819"/>
      <c r="KNF1069" s="819"/>
      <c r="KNG1069" s="819"/>
      <c r="KNH1069" s="819"/>
      <c r="KNI1069" s="819"/>
      <c r="KNJ1069" s="819"/>
      <c r="KNK1069" s="819"/>
      <c r="KNL1069" s="819"/>
      <c r="KNM1069" s="819"/>
      <c r="KNN1069" s="819"/>
      <c r="KNO1069" s="819"/>
      <c r="KNP1069" s="819"/>
      <c r="KNQ1069" s="819"/>
      <c r="KNR1069" s="819"/>
      <c r="KNS1069" s="819"/>
      <c r="KNT1069" s="819"/>
      <c r="KNU1069" s="819"/>
      <c r="KNV1069" s="819"/>
      <c r="KNW1069" s="819"/>
      <c r="KNX1069" s="819"/>
      <c r="KNY1069" s="819"/>
      <c r="KNZ1069" s="819"/>
      <c r="KOA1069" s="819"/>
      <c r="KOB1069" s="819"/>
      <c r="KOC1069" s="819"/>
      <c r="KOD1069" s="819"/>
      <c r="KOE1069" s="819"/>
      <c r="KOF1069" s="819"/>
      <c r="KOG1069" s="819"/>
      <c r="KOH1069" s="819"/>
      <c r="KOI1069" s="819"/>
      <c r="KOJ1069" s="819"/>
      <c r="KOK1069" s="819"/>
      <c r="KOL1069" s="819"/>
      <c r="KOM1069" s="819"/>
      <c r="KON1069" s="819"/>
      <c r="KOO1069" s="819"/>
      <c r="KOP1069" s="819"/>
      <c r="KOQ1069" s="819"/>
      <c r="KOR1069" s="819"/>
      <c r="KOS1069" s="819"/>
      <c r="KOT1069" s="819"/>
      <c r="KOU1069" s="819"/>
      <c r="KOV1069" s="819"/>
      <c r="KOW1069" s="819"/>
      <c r="KOX1069" s="819"/>
      <c r="KOY1069" s="819"/>
      <c r="KOZ1069" s="819"/>
      <c r="KPA1069" s="819"/>
      <c r="KPB1069" s="819"/>
      <c r="KPC1069" s="819"/>
      <c r="KPD1069" s="819"/>
      <c r="KPE1069" s="819"/>
      <c r="KPF1069" s="819"/>
      <c r="KPG1069" s="819"/>
      <c r="KPH1069" s="819"/>
      <c r="KPI1069" s="819"/>
      <c r="KPJ1069" s="819"/>
      <c r="KPK1069" s="819"/>
      <c r="KPL1069" s="819"/>
      <c r="KPM1069" s="819"/>
      <c r="KPN1069" s="819"/>
      <c r="KPO1069" s="819"/>
      <c r="KPP1069" s="819"/>
      <c r="KPQ1069" s="819"/>
      <c r="KPR1069" s="819"/>
      <c r="KPS1069" s="819"/>
      <c r="KPT1069" s="819"/>
      <c r="KPU1069" s="819"/>
      <c r="KPV1069" s="819"/>
      <c r="KPW1069" s="819"/>
      <c r="KPX1069" s="819"/>
      <c r="KPY1069" s="819"/>
      <c r="KPZ1069" s="819"/>
      <c r="KQA1069" s="819"/>
      <c r="KQB1069" s="819"/>
      <c r="KQC1069" s="819"/>
      <c r="KQD1069" s="819"/>
      <c r="KQE1069" s="819"/>
      <c r="KQF1069" s="819"/>
      <c r="KQG1069" s="819"/>
      <c r="KQH1069" s="819"/>
      <c r="KQI1069" s="819"/>
      <c r="KQJ1069" s="819"/>
      <c r="KQK1069" s="819"/>
      <c r="KQL1069" s="819"/>
      <c r="KQM1069" s="819"/>
      <c r="KQN1069" s="819"/>
      <c r="KQO1069" s="819"/>
      <c r="KQP1069" s="819"/>
      <c r="KQQ1069" s="819"/>
      <c r="KQR1069" s="819"/>
      <c r="KQS1069" s="819"/>
      <c r="KQT1069" s="819"/>
      <c r="KQU1069" s="819"/>
      <c r="KQV1069" s="819"/>
      <c r="KQW1069" s="819"/>
      <c r="KQX1069" s="819"/>
      <c r="KQY1069" s="819"/>
      <c r="KQZ1069" s="819"/>
      <c r="KRA1069" s="819"/>
      <c r="KRB1069" s="819"/>
      <c r="KRC1069" s="819"/>
      <c r="KRD1069" s="819"/>
      <c r="KRE1069" s="819"/>
      <c r="KRF1069" s="819"/>
      <c r="KRG1069" s="819"/>
      <c r="KRH1069" s="819"/>
      <c r="KRI1069" s="819"/>
      <c r="KRJ1069" s="819"/>
      <c r="KRK1069" s="819"/>
      <c r="KRL1069" s="819"/>
      <c r="KRM1069" s="819"/>
      <c r="KRN1069" s="819"/>
      <c r="KRO1069" s="819"/>
      <c r="KRP1069" s="819"/>
      <c r="KRQ1069" s="819"/>
      <c r="KRR1069" s="819"/>
      <c r="KRS1069" s="819"/>
      <c r="KRT1069" s="819"/>
      <c r="KRU1069" s="819"/>
      <c r="KRV1069" s="819"/>
      <c r="KRW1069" s="819"/>
      <c r="KRX1069" s="819"/>
      <c r="KRY1069" s="819"/>
      <c r="KRZ1069" s="819"/>
      <c r="KSA1069" s="819"/>
      <c r="KSB1069" s="819"/>
      <c r="KSC1069" s="819"/>
      <c r="KSD1069" s="819"/>
      <c r="KSE1069" s="819"/>
      <c r="KSF1069" s="819"/>
      <c r="KSG1069" s="819"/>
      <c r="KSH1069" s="819"/>
      <c r="KSI1069" s="819"/>
      <c r="KSJ1069" s="819"/>
      <c r="KSK1069" s="819"/>
      <c r="KSL1069" s="819"/>
      <c r="KSM1069" s="819"/>
      <c r="KSN1069" s="819"/>
      <c r="KSO1069" s="819"/>
      <c r="KSP1069" s="819"/>
      <c r="KSQ1069" s="819"/>
      <c r="KSR1069" s="819"/>
      <c r="KSS1069" s="819"/>
      <c r="KST1069" s="819"/>
      <c r="KSU1069" s="819"/>
      <c r="KSV1069" s="819"/>
      <c r="KSW1069" s="819"/>
      <c r="KSX1069" s="819"/>
      <c r="KSY1069" s="819"/>
      <c r="KSZ1069" s="819"/>
      <c r="KTA1069" s="819"/>
      <c r="KTB1069" s="819"/>
      <c r="KTC1069" s="819"/>
      <c r="KTD1069" s="819"/>
      <c r="KTE1069" s="819"/>
      <c r="KTF1069" s="819"/>
      <c r="KTG1069" s="819"/>
      <c r="KTH1069" s="819"/>
      <c r="KTI1069" s="819"/>
      <c r="KTJ1069" s="819"/>
      <c r="KTK1069" s="819"/>
      <c r="KTL1069" s="819"/>
      <c r="KTM1069" s="819"/>
      <c r="KTN1069" s="819"/>
      <c r="KTO1069" s="819"/>
      <c r="KTP1069" s="819"/>
      <c r="KTQ1069" s="819"/>
      <c r="KTR1069" s="819"/>
      <c r="KTS1069" s="819"/>
      <c r="KTT1069" s="819"/>
      <c r="KTU1069" s="819"/>
      <c r="KTV1069" s="819"/>
      <c r="KTW1069" s="819"/>
      <c r="KTX1069" s="819"/>
      <c r="KTY1069" s="819"/>
      <c r="KTZ1069" s="819"/>
      <c r="KUA1069" s="819"/>
      <c r="KUB1069" s="819"/>
      <c r="KUC1069" s="819"/>
      <c r="KUD1069" s="819"/>
      <c r="KUE1069" s="819"/>
      <c r="KUF1069" s="819"/>
      <c r="KUG1069" s="819"/>
      <c r="KUH1069" s="819"/>
      <c r="KUI1069" s="819"/>
      <c r="KUJ1069" s="819"/>
      <c r="KUK1069" s="819"/>
      <c r="KUL1069" s="819"/>
      <c r="KUM1069" s="819"/>
      <c r="KUN1069" s="819"/>
      <c r="KUO1069" s="819"/>
      <c r="KUP1069" s="819"/>
      <c r="KUQ1069" s="819"/>
      <c r="KUR1069" s="819"/>
      <c r="KUS1069" s="819"/>
      <c r="KUT1069" s="819"/>
      <c r="KUU1069" s="819"/>
      <c r="KUV1069" s="819"/>
      <c r="KUW1069" s="819"/>
      <c r="KUX1069" s="819"/>
      <c r="KUY1069" s="819"/>
      <c r="KUZ1069" s="819"/>
      <c r="KVA1069" s="819"/>
      <c r="KVB1069" s="819"/>
      <c r="KVC1069" s="819"/>
      <c r="KVD1069" s="819"/>
      <c r="KVE1069" s="819"/>
      <c r="KVF1069" s="819"/>
      <c r="KVG1069" s="819"/>
      <c r="KVH1069" s="819"/>
      <c r="KVI1069" s="819"/>
      <c r="KVJ1069" s="819"/>
      <c r="KVK1069" s="819"/>
      <c r="KVL1069" s="819"/>
      <c r="KVM1069" s="819"/>
      <c r="KVN1069" s="819"/>
      <c r="KVO1069" s="819"/>
      <c r="KVP1069" s="819"/>
      <c r="KVQ1069" s="819"/>
      <c r="KVR1069" s="819"/>
      <c r="KVS1069" s="819"/>
      <c r="KVT1069" s="819"/>
      <c r="KVU1069" s="819"/>
      <c r="KVV1069" s="819"/>
      <c r="KVW1069" s="819"/>
      <c r="KVX1069" s="819"/>
      <c r="KVY1069" s="819"/>
      <c r="KVZ1069" s="819"/>
      <c r="KWA1069" s="819"/>
      <c r="KWB1069" s="819"/>
      <c r="KWC1069" s="819"/>
      <c r="KWD1069" s="819"/>
      <c r="KWE1069" s="819"/>
      <c r="KWF1069" s="819"/>
      <c r="KWG1069" s="819"/>
      <c r="KWH1069" s="819"/>
      <c r="KWI1069" s="819"/>
      <c r="KWJ1069" s="819"/>
      <c r="KWK1069" s="819"/>
      <c r="KWL1069" s="819"/>
      <c r="KWM1069" s="819"/>
      <c r="KWN1069" s="819"/>
      <c r="KWO1069" s="819"/>
      <c r="KWP1069" s="819"/>
      <c r="KWQ1069" s="819"/>
      <c r="KWR1069" s="819"/>
      <c r="KWS1069" s="819"/>
      <c r="KWT1069" s="819"/>
      <c r="KWU1069" s="819"/>
      <c r="KWV1069" s="819"/>
      <c r="KWW1069" s="819"/>
      <c r="KWX1069" s="819"/>
      <c r="KWY1069" s="819"/>
      <c r="KWZ1069" s="819"/>
      <c r="KXA1069" s="819"/>
      <c r="KXB1069" s="819"/>
      <c r="KXC1069" s="819"/>
      <c r="KXD1069" s="819"/>
      <c r="KXE1069" s="819"/>
      <c r="KXF1069" s="819"/>
      <c r="KXG1069" s="819"/>
      <c r="KXH1069" s="819"/>
      <c r="KXI1069" s="819"/>
      <c r="KXJ1069" s="819"/>
      <c r="KXK1069" s="819"/>
      <c r="KXL1069" s="819"/>
      <c r="KXM1069" s="819"/>
      <c r="KXN1069" s="819"/>
      <c r="KXO1069" s="819"/>
      <c r="KXP1069" s="819"/>
      <c r="KXQ1069" s="819"/>
      <c r="KXR1069" s="819"/>
      <c r="KXS1069" s="819"/>
      <c r="KXT1069" s="819"/>
      <c r="KXU1069" s="819"/>
      <c r="KXV1069" s="819"/>
      <c r="KXW1069" s="819"/>
      <c r="KXX1069" s="819"/>
      <c r="KXY1069" s="819"/>
      <c r="KXZ1069" s="819"/>
      <c r="KYA1069" s="819"/>
      <c r="KYB1069" s="819"/>
      <c r="KYC1069" s="819"/>
      <c r="KYD1069" s="819"/>
      <c r="KYE1069" s="819"/>
      <c r="KYF1069" s="819"/>
      <c r="KYG1069" s="819"/>
      <c r="KYH1069" s="819"/>
      <c r="KYI1069" s="819"/>
      <c r="KYJ1069" s="819"/>
      <c r="KYK1069" s="819"/>
      <c r="KYL1069" s="819"/>
      <c r="KYM1069" s="819"/>
      <c r="KYN1069" s="819"/>
      <c r="KYO1069" s="819"/>
      <c r="KYP1069" s="819"/>
      <c r="KYQ1069" s="819"/>
      <c r="KYR1069" s="819"/>
      <c r="KYS1069" s="819"/>
      <c r="KYT1069" s="819"/>
      <c r="KYU1069" s="819"/>
      <c r="KYV1069" s="819"/>
      <c r="KYW1069" s="819"/>
      <c r="KYX1069" s="819"/>
      <c r="KYY1069" s="819"/>
      <c r="KYZ1069" s="819"/>
      <c r="KZA1069" s="819"/>
      <c r="KZB1069" s="819"/>
      <c r="KZC1069" s="819"/>
      <c r="KZD1069" s="819"/>
      <c r="KZE1069" s="819"/>
      <c r="KZF1069" s="819"/>
      <c r="KZG1069" s="819"/>
      <c r="KZH1069" s="819"/>
      <c r="KZI1069" s="819"/>
      <c r="KZJ1069" s="819"/>
      <c r="KZK1069" s="819"/>
      <c r="KZL1069" s="819"/>
      <c r="KZM1069" s="819"/>
      <c r="KZN1069" s="819"/>
      <c r="KZO1069" s="819"/>
      <c r="KZP1069" s="819"/>
      <c r="KZQ1069" s="819"/>
      <c r="KZR1069" s="819"/>
      <c r="KZS1069" s="819"/>
      <c r="KZT1069" s="819"/>
      <c r="KZU1069" s="819"/>
      <c r="KZV1069" s="819"/>
      <c r="KZW1069" s="819"/>
      <c r="KZX1069" s="819"/>
      <c r="KZY1069" s="819"/>
      <c r="KZZ1069" s="819"/>
      <c r="LAA1069" s="819"/>
      <c r="LAB1069" s="819"/>
      <c r="LAC1069" s="819"/>
      <c r="LAD1069" s="819"/>
      <c r="LAE1069" s="819"/>
      <c r="LAF1069" s="819"/>
      <c r="LAG1069" s="819"/>
      <c r="LAH1069" s="819"/>
      <c r="LAI1069" s="819"/>
      <c r="LAJ1069" s="819"/>
      <c r="LAK1069" s="819"/>
      <c r="LAL1069" s="819"/>
      <c r="LAM1069" s="819"/>
      <c r="LAN1069" s="819"/>
      <c r="LAO1069" s="819"/>
      <c r="LAP1069" s="819"/>
      <c r="LAQ1069" s="819"/>
      <c r="LAR1069" s="819"/>
      <c r="LAS1069" s="819"/>
      <c r="LAT1069" s="819"/>
      <c r="LAU1069" s="819"/>
      <c r="LAV1069" s="819"/>
      <c r="LAW1069" s="819"/>
      <c r="LAX1069" s="819"/>
      <c r="LAY1069" s="819"/>
      <c r="LAZ1069" s="819"/>
      <c r="LBA1069" s="819"/>
      <c r="LBB1069" s="819"/>
      <c r="LBC1069" s="819"/>
      <c r="LBD1069" s="819"/>
      <c r="LBE1069" s="819"/>
      <c r="LBF1069" s="819"/>
      <c r="LBG1069" s="819"/>
      <c r="LBH1069" s="819"/>
      <c r="LBI1069" s="819"/>
      <c r="LBJ1069" s="819"/>
      <c r="LBK1069" s="819"/>
      <c r="LBL1069" s="819"/>
      <c r="LBM1069" s="819"/>
      <c r="LBN1069" s="819"/>
      <c r="LBO1069" s="819"/>
      <c r="LBP1069" s="819"/>
      <c r="LBQ1069" s="819"/>
      <c r="LBR1069" s="819"/>
      <c r="LBS1069" s="819"/>
      <c r="LBT1069" s="819"/>
      <c r="LBU1069" s="819"/>
      <c r="LBV1069" s="819"/>
      <c r="LBW1069" s="819"/>
      <c r="LBX1069" s="819"/>
      <c r="LBY1069" s="819"/>
      <c r="LBZ1069" s="819"/>
      <c r="LCA1069" s="819"/>
      <c r="LCB1069" s="819"/>
      <c r="LCC1069" s="819"/>
      <c r="LCD1069" s="819"/>
      <c r="LCE1069" s="819"/>
      <c r="LCF1069" s="819"/>
      <c r="LCG1069" s="819"/>
      <c r="LCH1069" s="819"/>
      <c r="LCI1069" s="819"/>
      <c r="LCJ1069" s="819"/>
      <c r="LCK1069" s="819"/>
      <c r="LCL1069" s="819"/>
      <c r="LCM1069" s="819"/>
      <c r="LCN1069" s="819"/>
      <c r="LCO1069" s="819"/>
      <c r="LCP1069" s="819"/>
      <c r="LCQ1069" s="819"/>
      <c r="LCR1069" s="819"/>
      <c r="LCS1069" s="819"/>
      <c r="LCT1069" s="819"/>
      <c r="LCU1069" s="819"/>
      <c r="LCV1069" s="819"/>
      <c r="LCW1069" s="819"/>
      <c r="LCX1069" s="819"/>
      <c r="LCY1069" s="819"/>
      <c r="LCZ1069" s="819"/>
      <c r="LDA1069" s="819"/>
      <c r="LDB1069" s="819"/>
      <c r="LDC1069" s="819"/>
      <c r="LDD1069" s="819"/>
      <c r="LDE1069" s="819"/>
      <c r="LDF1069" s="819"/>
      <c r="LDG1069" s="819"/>
      <c r="LDH1069" s="819"/>
      <c r="LDI1069" s="819"/>
      <c r="LDJ1069" s="819"/>
      <c r="LDK1069" s="819"/>
      <c r="LDL1069" s="819"/>
      <c r="LDM1069" s="819"/>
      <c r="LDN1069" s="819"/>
      <c r="LDO1069" s="819"/>
      <c r="LDP1069" s="819"/>
      <c r="LDQ1069" s="819"/>
      <c r="LDR1069" s="819"/>
      <c r="LDS1069" s="819"/>
      <c r="LDT1069" s="819"/>
      <c r="LDU1069" s="819"/>
      <c r="LDV1069" s="819"/>
      <c r="LDW1069" s="819"/>
      <c r="LDX1069" s="819"/>
      <c r="LDY1069" s="819"/>
      <c r="LDZ1069" s="819"/>
      <c r="LEA1069" s="819"/>
      <c r="LEB1069" s="819"/>
      <c r="LEC1069" s="819"/>
      <c r="LED1069" s="819"/>
      <c r="LEE1069" s="819"/>
      <c r="LEF1069" s="819"/>
      <c r="LEG1069" s="819"/>
      <c r="LEH1069" s="819"/>
      <c r="LEI1069" s="819"/>
      <c r="LEJ1069" s="819"/>
      <c r="LEK1069" s="819"/>
      <c r="LEL1069" s="819"/>
      <c r="LEM1069" s="819"/>
      <c r="LEN1069" s="819"/>
      <c r="LEO1069" s="819"/>
      <c r="LEP1069" s="819"/>
      <c r="LEQ1069" s="819"/>
      <c r="LER1069" s="819"/>
      <c r="LES1069" s="819"/>
      <c r="LET1069" s="819"/>
      <c r="LEU1069" s="819"/>
      <c r="LEV1069" s="819"/>
      <c r="LEW1069" s="819"/>
      <c r="LEX1069" s="819"/>
      <c r="LEY1069" s="819"/>
      <c r="LEZ1069" s="819"/>
      <c r="LFA1069" s="819"/>
      <c r="LFB1069" s="819"/>
      <c r="LFC1069" s="819"/>
      <c r="LFD1069" s="819"/>
      <c r="LFE1069" s="819"/>
      <c r="LFF1069" s="819"/>
      <c r="LFG1069" s="819"/>
      <c r="LFH1069" s="819"/>
      <c r="LFI1069" s="819"/>
      <c r="LFJ1069" s="819"/>
      <c r="LFK1069" s="819"/>
      <c r="LFL1069" s="819"/>
      <c r="LFM1069" s="819"/>
      <c r="LFN1069" s="819"/>
      <c r="LFO1069" s="819"/>
      <c r="LFP1069" s="819"/>
      <c r="LFQ1069" s="819"/>
      <c r="LFR1069" s="819"/>
      <c r="LFS1069" s="819"/>
      <c r="LFT1069" s="819"/>
      <c r="LFU1069" s="819"/>
      <c r="LFV1069" s="819"/>
      <c r="LFW1069" s="819"/>
      <c r="LFX1069" s="819"/>
      <c r="LFY1069" s="819"/>
      <c r="LFZ1069" s="819"/>
      <c r="LGA1069" s="819"/>
      <c r="LGB1069" s="819"/>
      <c r="LGC1069" s="819"/>
      <c r="LGD1069" s="819"/>
      <c r="LGE1069" s="819"/>
      <c r="LGF1069" s="819"/>
      <c r="LGG1069" s="819"/>
      <c r="LGH1069" s="819"/>
      <c r="LGI1069" s="819"/>
      <c r="LGJ1069" s="819"/>
      <c r="LGK1069" s="819"/>
      <c r="LGL1069" s="819"/>
      <c r="LGM1069" s="819"/>
      <c r="LGN1069" s="819"/>
      <c r="LGO1069" s="819"/>
      <c r="LGP1069" s="819"/>
      <c r="LGQ1069" s="819"/>
      <c r="LGR1069" s="819"/>
      <c r="LGS1069" s="819"/>
      <c r="LGT1069" s="819"/>
      <c r="LGU1069" s="819"/>
      <c r="LGV1069" s="819"/>
      <c r="LGW1069" s="819"/>
      <c r="LGX1069" s="819"/>
      <c r="LGY1069" s="819"/>
      <c r="LGZ1069" s="819"/>
      <c r="LHA1069" s="819"/>
      <c r="LHB1069" s="819"/>
      <c r="LHC1069" s="819"/>
      <c r="LHD1069" s="819"/>
      <c r="LHE1069" s="819"/>
      <c r="LHF1069" s="819"/>
      <c r="LHG1069" s="819"/>
      <c r="LHH1069" s="819"/>
      <c r="LHI1069" s="819"/>
      <c r="LHJ1069" s="819"/>
      <c r="LHK1069" s="819"/>
      <c r="LHL1069" s="819"/>
      <c r="LHM1069" s="819"/>
      <c r="LHN1069" s="819"/>
      <c r="LHO1069" s="819"/>
      <c r="LHP1069" s="819"/>
      <c r="LHQ1069" s="819"/>
      <c r="LHR1069" s="819"/>
      <c r="LHS1069" s="819"/>
      <c r="LHT1069" s="819"/>
      <c r="LHU1069" s="819"/>
      <c r="LHV1069" s="819"/>
      <c r="LHW1069" s="819"/>
      <c r="LHX1069" s="819"/>
      <c r="LHY1069" s="819"/>
      <c r="LHZ1069" s="819"/>
      <c r="LIA1069" s="819"/>
      <c r="LIB1069" s="819"/>
      <c r="LIC1069" s="819"/>
      <c r="LID1069" s="819"/>
      <c r="LIE1069" s="819"/>
      <c r="LIF1069" s="819"/>
      <c r="LIG1069" s="819"/>
      <c r="LIH1069" s="819"/>
      <c r="LII1069" s="819"/>
      <c r="LIJ1069" s="819"/>
      <c r="LIK1069" s="819"/>
      <c r="LIL1069" s="819"/>
      <c r="LIM1069" s="819"/>
      <c r="LIN1069" s="819"/>
      <c r="LIO1069" s="819"/>
      <c r="LIP1069" s="819"/>
      <c r="LIQ1069" s="819"/>
      <c r="LIR1069" s="819"/>
      <c r="LIS1069" s="819"/>
      <c r="LIT1069" s="819"/>
      <c r="LIU1069" s="819"/>
      <c r="LIV1069" s="819"/>
      <c r="LIW1069" s="819"/>
      <c r="LIX1069" s="819"/>
      <c r="LIY1069" s="819"/>
      <c r="LIZ1069" s="819"/>
      <c r="LJA1069" s="819"/>
      <c r="LJB1069" s="819"/>
      <c r="LJC1069" s="819"/>
      <c r="LJD1069" s="819"/>
      <c r="LJE1069" s="819"/>
      <c r="LJF1069" s="819"/>
      <c r="LJG1069" s="819"/>
      <c r="LJH1069" s="819"/>
      <c r="LJI1069" s="819"/>
      <c r="LJJ1069" s="819"/>
      <c r="LJK1069" s="819"/>
      <c r="LJL1069" s="819"/>
      <c r="LJM1069" s="819"/>
      <c r="LJN1069" s="819"/>
      <c r="LJO1069" s="819"/>
      <c r="LJP1069" s="819"/>
      <c r="LJQ1069" s="819"/>
      <c r="LJR1069" s="819"/>
      <c r="LJS1069" s="819"/>
      <c r="LJT1069" s="819"/>
      <c r="LJU1069" s="819"/>
      <c r="LJV1069" s="819"/>
      <c r="LJW1069" s="819"/>
      <c r="LJX1069" s="819"/>
      <c r="LJY1069" s="819"/>
      <c r="LJZ1069" s="819"/>
      <c r="LKA1069" s="819"/>
      <c r="LKB1069" s="819"/>
      <c r="LKC1069" s="819"/>
      <c r="LKD1069" s="819"/>
      <c r="LKE1069" s="819"/>
      <c r="LKF1069" s="819"/>
      <c r="LKG1069" s="819"/>
      <c r="LKH1069" s="819"/>
      <c r="LKI1069" s="819"/>
      <c r="LKJ1069" s="819"/>
      <c r="LKK1069" s="819"/>
      <c r="LKL1069" s="819"/>
      <c r="LKM1069" s="819"/>
      <c r="LKN1069" s="819"/>
      <c r="LKO1069" s="819"/>
      <c r="LKP1069" s="819"/>
      <c r="LKQ1069" s="819"/>
      <c r="LKR1069" s="819"/>
      <c r="LKS1069" s="819"/>
      <c r="LKT1069" s="819"/>
      <c r="LKU1069" s="819"/>
      <c r="LKV1069" s="819"/>
      <c r="LKW1069" s="819"/>
      <c r="LKX1069" s="819"/>
      <c r="LKY1069" s="819"/>
      <c r="LKZ1069" s="819"/>
      <c r="LLA1069" s="819"/>
      <c r="LLB1069" s="819"/>
      <c r="LLC1069" s="819"/>
      <c r="LLD1069" s="819"/>
      <c r="LLE1069" s="819"/>
      <c r="LLF1069" s="819"/>
      <c r="LLG1069" s="819"/>
      <c r="LLH1069" s="819"/>
      <c r="LLI1069" s="819"/>
      <c r="LLJ1069" s="819"/>
      <c r="LLK1069" s="819"/>
      <c r="LLL1069" s="819"/>
      <c r="LLM1069" s="819"/>
      <c r="LLN1069" s="819"/>
      <c r="LLO1069" s="819"/>
      <c r="LLP1069" s="819"/>
      <c r="LLQ1069" s="819"/>
      <c r="LLR1069" s="819"/>
      <c r="LLS1069" s="819"/>
      <c r="LLT1069" s="819"/>
      <c r="LLU1069" s="819"/>
      <c r="LLV1069" s="819"/>
      <c r="LLW1069" s="819"/>
      <c r="LLX1069" s="819"/>
      <c r="LLY1069" s="819"/>
      <c r="LLZ1069" s="819"/>
      <c r="LMA1069" s="819"/>
      <c r="LMB1069" s="819"/>
      <c r="LMC1069" s="819"/>
      <c r="LMD1069" s="819"/>
      <c r="LME1069" s="819"/>
      <c r="LMF1069" s="819"/>
      <c r="LMG1069" s="819"/>
      <c r="LMH1069" s="819"/>
      <c r="LMI1069" s="819"/>
      <c r="LMJ1069" s="819"/>
      <c r="LMK1069" s="819"/>
      <c r="LML1069" s="819"/>
      <c r="LMM1069" s="819"/>
      <c r="LMN1069" s="819"/>
      <c r="LMO1069" s="819"/>
      <c r="LMP1069" s="819"/>
      <c r="LMQ1069" s="819"/>
      <c r="LMR1069" s="819"/>
      <c r="LMS1069" s="819"/>
      <c r="LMT1069" s="819"/>
      <c r="LMU1069" s="819"/>
      <c r="LMV1069" s="819"/>
      <c r="LMW1069" s="819"/>
      <c r="LMX1069" s="819"/>
      <c r="LMY1069" s="819"/>
      <c r="LMZ1069" s="819"/>
      <c r="LNA1069" s="819"/>
      <c r="LNB1069" s="819"/>
      <c r="LNC1069" s="819"/>
      <c r="LND1069" s="819"/>
      <c r="LNE1069" s="819"/>
      <c r="LNF1069" s="819"/>
      <c r="LNG1069" s="819"/>
      <c r="LNH1069" s="819"/>
      <c r="LNI1069" s="819"/>
      <c r="LNJ1069" s="819"/>
      <c r="LNK1069" s="819"/>
      <c r="LNL1069" s="819"/>
      <c r="LNM1069" s="819"/>
      <c r="LNN1069" s="819"/>
      <c r="LNO1069" s="819"/>
      <c r="LNP1069" s="819"/>
      <c r="LNQ1069" s="819"/>
      <c r="LNR1069" s="819"/>
      <c r="LNS1069" s="819"/>
      <c r="LNT1069" s="819"/>
      <c r="LNU1069" s="819"/>
      <c r="LNV1069" s="819"/>
      <c r="LNW1069" s="819"/>
      <c r="LNX1069" s="819"/>
      <c r="LNY1069" s="819"/>
      <c r="LNZ1069" s="819"/>
      <c r="LOA1069" s="819"/>
      <c r="LOB1069" s="819"/>
      <c r="LOC1069" s="819"/>
      <c r="LOD1069" s="819"/>
      <c r="LOE1069" s="819"/>
      <c r="LOF1069" s="819"/>
      <c r="LOG1069" s="819"/>
      <c r="LOH1069" s="819"/>
      <c r="LOI1069" s="819"/>
      <c r="LOJ1069" s="819"/>
      <c r="LOK1069" s="819"/>
      <c r="LOL1069" s="819"/>
      <c r="LOM1069" s="819"/>
      <c r="LON1069" s="819"/>
      <c r="LOO1069" s="819"/>
      <c r="LOP1069" s="819"/>
      <c r="LOQ1069" s="819"/>
      <c r="LOR1069" s="819"/>
      <c r="LOS1069" s="819"/>
      <c r="LOT1069" s="819"/>
      <c r="LOU1069" s="819"/>
      <c r="LOV1069" s="819"/>
      <c r="LOW1069" s="819"/>
      <c r="LOX1069" s="819"/>
      <c r="LOY1069" s="819"/>
      <c r="LOZ1069" s="819"/>
      <c r="LPA1069" s="819"/>
      <c r="LPB1069" s="819"/>
      <c r="LPC1069" s="819"/>
      <c r="LPD1069" s="819"/>
      <c r="LPE1069" s="819"/>
      <c r="LPF1069" s="819"/>
      <c r="LPG1069" s="819"/>
      <c r="LPH1069" s="819"/>
      <c r="LPI1069" s="819"/>
      <c r="LPJ1069" s="819"/>
      <c r="LPK1069" s="819"/>
      <c r="LPL1069" s="819"/>
      <c r="LPM1069" s="819"/>
      <c r="LPN1069" s="819"/>
      <c r="LPO1069" s="819"/>
      <c r="LPP1069" s="819"/>
      <c r="LPQ1069" s="819"/>
      <c r="LPR1069" s="819"/>
      <c r="LPS1069" s="819"/>
      <c r="LPT1069" s="819"/>
      <c r="LPU1069" s="819"/>
      <c r="LPV1069" s="819"/>
      <c r="LPW1069" s="819"/>
      <c r="LPX1069" s="819"/>
      <c r="LPY1069" s="819"/>
      <c r="LPZ1069" s="819"/>
      <c r="LQA1069" s="819"/>
      <c r="LQB1069" s="819"/>
      <c r="LQC1069" s="819"/>
      <c r="LQD1069" s="819"/>
      <c r="LQE1069" s="819"/>
      <c r="LQF1069" s="819"/>
      <c r="LQG1069" s="819"/>
      <c r="LQH1069" s="819"/>
      <c r="LQI1069" s="819"/>
      <c r="LQJ1069" s="819"/>
      <c r="LQK1069" s="819"/>
      <c r="LQL1069" s="819"/>
      <c r="LQM1069" s="819"/>
      <c r="LQN1069" s="819"/>
      <c r="LQO1069" s="819"/>
      <c r="LQP1069" s="819"/>
      <c r="LQQ1069" s="819"/>
      <c r="LQR1069" s="819"/>
      <c r="LQS1069" s="819"/>
      <c r="LQT1069" s="819"/>
      <c r="LQU1069" s="819"/>
      <c r="LQV1069" s="819"/>
      <c r="LQW1069" s="819"/>
      <c r="LQX1069" s="819"/>
      <c r="LQY1069" s="819"/>
      <c r="LQZ1069" s="819"/>
      <c r="LRA1069" s="819"/>
      <c r="LRB1069" s="819"/>
      <c r="LRC1069" s="819"/>
      <c r="LRD1069" s="819"/>
      <c r="LRE1069" s="819"/>
      <c r="LRF1069" s="819"/>
      <c r="LRG1069" s="819"/>
      <c r="LRH1069" s="819"/>
      <c r="LRI1069" s="819"/>
      <c r="LRJ1069" s="819"/>
      <c r="LRK1069" s="819"/>
      <c r="LRL1069" s="819"/>
      <c r="LRM1069" s="819"/>
      <c r="LRN1069" s="819"/>
      <c r="LRO1069" s="819"/>
      <c r="LRP1069" s="819"/>
      <c r="LRQ1069" s="819"/>
      <c r="LRR1069" s="819"/>
      <c r="LRS1069" s="819"/>
      <c r="LRT1069" s="819"/>
      <c r="LRU1069" s="819"/>
      <c r="LRV1069" s="819"/>
      <c r="LRW1069" s="819"/>
      <c r="LRX1069" s="819"/>
      <c r="LRY1069" s="819"/>
      <c r="LRZ1069" s="819"/>
      <c r="LSA1069" s="819"/>
      <c r="LSB1069" s="819"/>
      <c r="LSC1069" s="819"/>
      <c r="LSD1069" s="819"/>
      <c r="LSE1069" s="819"/>
      <c r="LSF1069" s="819"/>
      <c r="LSG1069" s="819"/>
      <c r="LSH1069" s="819"/>
      <c r="LSI1069" s="819"/>
      <c r="LSJ1069" s="819"/>
      <c r="LSK1069" s="819"/>
      <c r="LSL1069" s="819"/>
      <c r="LSM1069" s="819"/>
      <c r="LSN1069" s="819"/>
      <c r="LSO1069" s="819"/>
      <c r="LSP1069" s="819"/>
      <c r="LSQ1069" s="819"/>
      <c r="LSR1069" s="819"/>
      <c r="LSS1069" s="819"/>
      <c r="LST1069" s="819"/>
      <c r="LSU1069" s="819"/>
      <c r="LSV1069" s="819"/>
      <c r="LSW1069" s="819"/>
      <c r="LSX1069" s="819"/>
      <c r="LSY1069" s="819"/>
      <c r="LSZ1069" s="819"/>
      <c r="LTA1069" s="819"/>
      <c r="LTB1069" s="819"/>
      <c r="LTC1069" s="819"/>
      <c r="LTD1069" s="819"/>
      <c r="LTE1069" s="819"/>
      <c r="LTF1069" s="819"/>
      <c r="LTG1069" s="819"/>
      <c r="LTH1069" s="819"/>
      <c r="LTI1069" s="819"/>
      <c r="LTJ1069" s="819"/>
      <c r="LTK1069" s="819"/>
      <c r="LTL1069" s="819"/>
      <c r="LTM1069" s="819"/>
      <c r="LTN1069" s="819"/>
      <c r="LTO1069" s="819"/>
      <c r="LTP1069" s="819"/>
      <c r="LTQ1069" s="819"/>
      <c r="LTR1069" s="819"/>
      <c r="LTS1069" s="819"/>
      <c r="LTT1069" s="819"/>
      <c r="LTU1069" s="819"/>
      <c r="LTV1069" s="819"/>
      <c r="LTW1069" s="819"/>
      <c r="LTX1069" s="819"/>
      <c r="LTY1069" s="819"/>
      <c r="LTZ1069" s="819"/>
      <c r="LUA1069" s="819"/>
      <c r="LUB1069" s="819"/>
      <c r="LUC1069" s="819"/>
      <c r="LUD1069" s="819"/>
      <c r="LUE1069" s="819"/>
      <c r="LUF1069" s="819"/>
      <c r="LUG1069" s="819"/>
      <c r="LUH1069" s="819"/>
      <c r="LUI1069" s="819"/>
      <c r="LUJ1069" s="819"/>
      <c r="LUK1069" s="819"/>
      <c r="LUL1069" s="819"/>
      <c r="LUM1069" s="819"/>
      <c r="LUN1069" s="819"/>
      <c r="LUO1069" s="819"/>
      <c r="LUP1069" s="819"/>
      <c r="LUQ1069" s="819"/>
      <c r="LUR1069" s="819"/>
      <c r="LUS1069" s="819"/>
      <c r="LUT1069" s="819"/>
      <c r="LUU1069" s="819"/>
      <c r="LUV1069" s="819"/>
      <c r="LUW1069" s="819"/>
      <c r="LUX1069" s="819"/>
      <c r="LUY1069" s="819"/>
      <c r="LUZ1069" s="819"/>
      <c r="LVA1069" s="819"/>
      <c r="LVB1069" s="819"/>
      <c r="LVC1069" s="819"/>
      <c r="LVD1069" s="819"/>
      <c r="LVE1069" s="819"/>
      <c r="LVF1069" s="819"/>
      <c r="LVG1069" s="819"/>
      <c r="LVH1069" s="819"/>
      <c r="LVI1069" s="819"/>
      <c r="LVJ1069" s="819"/>
      <c r="LVK1069" s="819"/>
      <c r="LVL1069" s="819"/>
      <c r="LVM1069" s="819"/>
      <c r="LVN1069" s="819"/>
      <c r="LVO1069" s="819"/>
      <c r="LVP1069" s="819"/>
      <c r="LVQ1069" s="819"/>
      <c r="LVR1069" s="819"/>
      <c r="LVS1069" s="819"/>
      <c r="LVT1069" s="819"/>
      <c r="LVU1069" s="819"/>
      <c r="LVV1069" s="819"/>
      <c r="LVW1069" s="819"/>
      <c r="LVX1069" s="819"/>
      <c r="LVY1069" s="819"/>
      <c r="LVZ1069" s="819"/>
      <c r="LWA1069" s="819"/>
      <c r="LWB1069" s="819"/>
      <c r="LWC1069" s="819"/>
      <c r="LWD1069" s="819"/>
      <c r="LWE1069" s="819"/>
      <c r="LWF1069" s="819"/>
      <c r="LWG1069" s="819"/>
      <c r="LWH1069" s="819"/>
      <c r="LWI1069" s="819"/>
      <c r="LWJ1069" s="819"/>
      <c r="LWK1069" s="819"/>
      <c r="LWL1069" s="819"/>
      <c r="LWM1069" s="819"/>
      <c r="LWN1069" s="819"/>
      <c r="LWO1069" s="819"/>
      <c r="LWP1069" s="819"/>
      <c r="LWQ1069" s="819"/>
      <c r="LWR1069" s="819"/>
      <c r="LWS1069" s="819"/>
      <c r="LWT1069" s="819"/>
      <c r="LWU1069" s="819"/>
      <c r="LWV1069" s="819"/>
      <c r="LWW1069" s="819"/>
      <c r="LWX1069" s="819"/>
      <c r="LWY1069" s="819"/>
      <c r="LWZ1069" s="819"/>
      <c r="LXA1069" s="819"/>
      <c r="LXB1069" s="819"/>
      <c r="LXC1069" s="819"/>
      <c r="LXD1069" s="819"/>
      <c r="LXE1069" s="819"/>
      <c r="LXF1069" s="819"/>
      <c r="LXG1069" s="819"/>
      <c r="LXH1069" s="819"/>
      <c r="LXI1069" s="819"/>
      <c r="LXJ1069" s="819"/>
      <c r="LXK1069" s="819"/>
      <c r="LXL1069" s="819"/>
      <c r="LXM1069" s="819"/>
      <c r="LXN1069" s="819"/>
      <c r="LXO1069" s="819"/>
      <c r="LXP1069" s="819"/>
      <c r="LXQ1069" s="819"/>
      <c r="LXR1069" s="819"/>
      <c r="LXS1069" s="819"/>
      <c r="LXT1069" s="819"/>
      <c r="LXU1069" s="819"/>
      <c r="LXV1069" s="819"/>
      <c r="LXW1069" s="819"/>
      <c r="LXX1069" s="819"/>
      <c r="LXY1069" s="819"/>
      <c r="LXZ1069" s="819"/>
      <c r="LYA1069" s="819"/>
      <c r="LYB1069" s="819"/>
      <c r="LYC1069" s="819"/>
      <c r="LYD1069" s="819"/>
      <c r="LYE1069" s="819"/>
      <c r="LYF1069" s="819"/>
      <c r="LYG1069" s="819"/>
      <c r="LYH1069" s="819"/>
      <c r="LYI1069" s="819"/>
      <c r="LYJ1069" s="819"/>
      <c r="LYK1069" s="819"/>
      <c r="LYL1069" s="819"/>
      <c r="LYM1069" s="819"/>
      <c r="LYN1069" s="819"/>
      <c r="LYO1069" s="819"/>
      <c r="LYP1069" s="819"/>
      <c r="LYQ1069" s="819"/>
      <c r="LYR1069" s="819"/>
      <c r="LYS1069" s="819"/>
      <c r="LYT1069" s="819"/>
      <c r="LYU1069" s="819"/>
      <c r="LYV1069" s="819"/>
      <c r="LYW1069" s="819"/>
      <c r="LYX1069" s="819"/>
      <c r="LYY1069" s="819"/>
      <c r="LYZ1069" s="819"/>
      <c r="LZA1069" s="819"/>
      <c r="LZB1069" s="819"/>
      <c r="LZC1069" s="819"/>
      <c r="LZD1069" s="819"/>
      <c r="LZE1069" s="819"/>
      <c r="LZF1069" s="819"/>
      <c r="LZG1069" s="819"/>
      <c r="LZH1069" s="819"/>
      <c r="LZI1069" s="819"/>
      <c r="LZJ1069" s="819"/>
      <c r="LZK1069" s="819"/>
      <c r="LZL1069" s="819"/>
      <c r="LZM1069" s="819"/>
      <c r="LZN1069" s="819"/>
      <c r="LZO1069" s="819"/>
      <c r="LZP1069" s="819"/>
      <c r="LZQ1069" s="819"/>
      <c r="LZR1069" s="819"/>
      <c r="LZS1069" s="819"/>
      <c r="LZT1069" s="819"/>
      <c r="LZU1069" s="819"/>
      <c r="LZV1069" s="819"/>
      <c r="LZW1069" s="819"/>
      <c r="LZX1069" s="819"/>
      <c r="LZY1069" s="819"/>
      <c r="LZZ1069" s="819"/>
      <c r="MAA1069" s="819"/>
      <c r="MAB1069" s="819"/>
      <c r="MAC1069" s="819"/>
      <c r="MAD1069" s="819"/>
      <c r="MAE1069" s="819"/>
      <c r="MAF1069" s="819"/>
      <c r="MAG1069" s="819"/>
      <c r="MAH1069" s="819"/>
      <c r="MAI1069" s="819"/>
      <c r="MAJ1069" s="819"/>
      <c r="MAK1069" s="819"/>
      <c r="MAL1069" s="819"/>
      <c r="MAM1069" s="819"/>
      <c r="MAN1069" s="819"/>
      <c r="MAO1069" s="819"/>
      <c r="MAP1069" s="819"/>
      <c r="MAQ1069" s="819"/>
      <c r="MAR1069" s="819"/>
      <c r="MAS1069" s="819"/>
      <c r="MAT1069" s="819"/>
      <c r="MAU1069" s="819"/>
      <c r="MAV1069" s="819"/>
      <c r="MAW1069" s="819"/>
      <c r="MAX1069" s="819"/>
      <c r="MAY1069" s="819"/>
      <c r="MAZ1069" s="819"/>
      <c r="MBA1069" s="819"/>
      <c r="MBB1069" s="819"/>
      <c r="MBC1069" s="819"/>
      <c r="MBD1069" s="819"/>
      <c r="MBE1069" s="819"/>
      <c r="MBF1069" s="819"/>
      <c r="MBG1069" s="819"/>
      <c r="MBH1069" s="819"/>
      <c r="MBI1069" s="819"/>
      <c r="MBJ1069" s="819"/>
      <c r="MBK1069" s="819"/>
      <c r="MBL1069" s="819"/>
      <c r="MBM1069" s="819"/>
      <c r="MBN1069" s="819"/>
      <c r="MBO1069" s="819"/>
      <c r="MBP1069" s="819"/>
      <c r="MBQ1069" s="819"/>
      <c r="MBR1069" s="819"/>
      <c r="MBS1069" s="819"/>
      <c r="MBT1069" s="819"/>
      <c r="MBU1069" s="819"/>
      <c r="MBV1069" s="819"/>
      <c r="MBW1069" s="819"/>
      <c r="MBX1069" s="819"/>
      <c r="MBY1069" s="819"/>
      <c r="MBZ1069" s="819"/>
      <c r="MCA1069" s="819"/>
      <c r="MCB1069" s="819"/>
      <c r="MCC1069" s="819"/>
      <c r="MCD1069" s="819"/>
      <c r="MCE1069" s="819"/>
      <c r="MCF1069" s="819"/>
      <c r="MCG1069" s="819"/>
      <c r="MCH1069" s="819"/>
      <c r="MCI1069" s="819"/>
      <c r="MCJ1069" s="819"/>
      <c r="MCK1069" s="819"/>
      <c r="MCL1069" s="819"/>
      <c r="MCM1069" s="819"/>
      <c r="MCN1069" s="819"/>
      <c r="MCO1069" s="819"/>
      <c r="MCP1069" s="819"/>
      <c r="MCQ1069" s="819"/>
      <c r="MCR1069" s="819"/>
      <c r="MCS1069" s="819"/>
      <c r="MCT1069" s="819"/>
      <c r="MCU1069" s="819"/>
      <c r="MCV1069" s="819"/>
      <c r="MCW1069" s="819"/>
      <c r="MCX1069" s="819"/>
      <c r="MCY1069" s="819"/>
      <c r="MCZ1069" s="819"/>
      <c r="MDA1069" s="819"/>
      <c r="MDB1069" s="819"/>
      <c r="MDC1069" s="819"/>
      <c r="MDD1069" s="819"/>
      <c r="MDE1069" s="819"/>
      <c r="MDF1069" s="819"/>
      <c r="MDG1069" s="819"/>
      <c r="MDH1069" s="819"/>
      <c r="MDI1069" s="819"/>
      <c r="MDJ1069" s="819"/>
      <c r="MDK1069" s="819"/>
      <c r="MDL1069" s="819"/>
      <c r="MDM1069" s="819"/>
      <c r="MDN1069" s="819"/>
      <c r="MDO1069" s="819"/>
      <c r="MDP1069" s="819"/>
      <c r="MDQ1069" s="819"/>
      <c r="MDR1069" s="819"/>
      <c r="MDS1069" s="819"/>
      <c r="MDT1069" s="819"/>
      <c r="MDU1069" s="819"/>
      <c r="MDV1069" s="819"/>
      <c r="MDW1069" s="819"/>
      <c r="MDX1069" s="819"/>
      <c r="MDY1069" s="819"/>
      <c r="MDZ1069" s="819"/>
      <c r="MEA1069" s="819"/>
      <c r="MEB1069" s="819"/>
      <c r="MEC1069" s="819"/>
      <c r="MED1069" s="819"/>
      <c r="MEE1069" s="819"/>
      <c r="MEF1069" s="819"/>
      <c r="MEG1069" s="819"/>
      <c r="MEH1069" s="819"/>
      <c r="MEI1069" s="819"/>
      <c r="MEJ1069" s="819"/>
      <c r="MEK1069" s="819"/>
      <c r="MEL1069" s="819"/>
      <c r="MEM1069" s="819"/>
      <c r="MEN1069" s="819"/>
      <c r="MEO1069" s="819"/>
      <c r="MEP1069" s="819"/>
      <c r="MEQ1069" s="819"/>
      <c r="MER1069" s="819"/>
      <c r="MES1069" s="819"/>
      <c r="MET1069" s="819"/>
      <c r="MEU1069" s="819"/>
      <c r="MEV1069" s="819"/>
      <c r="MEW1069" s="819"/>
      <c r="MEX1069" s="819"/>
      <c r="MEY1069" s="819"/>
      <c r="MEZ1069" s="819"/>
      <c r="MFA1069" s="819"/>
      <c r="MFB1069" s="819"/>
      <c r="MFC1069" s="819"/>
      <c r="MFD1069" s="819"/>
      <c r="MFE1069" s="819"/>
      <c r="MFF1069" s="819"/>
      <c r="MFG1069" s="819"/>
      <c r="MFH1069" s="819"/>
      <c r="MFI1069" s="819"/>
      <c r="MFJ1069" s="819"/>
      <c r="MFK1069" s="819"/>
      <c r="MFL1069" s="819"/>
      <c r="MFM1069" s="819"/>
      <c r="MFN1069" s="819"/>
      <c r="MFO1069" s="819"/>
      <c r="MFP1069" s="819"/>
      <c r="MFQ1069" s="819"/>
      <c r="MFR1069" s="819"/>
      <c r="MFS1069" s="819"/>
      <c r="MFT1069" s="819"/>
      <c r="MFU1069" s="819"/>
      <c r="MFV1069" s="819"/>
      <c r="MFW1069" s="819"/>
      <c r="MFX1069" s="819"/>
      <c r="MFY1069" s="819"/>
      <c r="MFZ1069" s="819"/>
      <c r="MGA1069" s="819"/>
      <c r="MGB1069" s="819"/>
      <c r="MGC1069" s="819"/>
      <c r="MGD1069" s="819"/>
      <c r="MGE1069" s="819"/>
      <c r="MGF1069" s="819"/>
      <c r="MGG1069" s="819"/>
      <c r="MGH1069" s="819"/>
      <c r="MGI1069" s="819"/>
      <c r="MGJ1069" s="819"/>
      <c r="MGK1069" s="819"/>
      <c r="MGL1069" s="819"/>
      <c r="MGM1069" s="819"/>
      <c r="MGN1069" s="819"/>
      <c r="MGO1069" s="819"/>
      <c r="MGP1069" s="819"/>
      <c r="MGQ1069" s="819"/>
      <c r="MGR1069" s="819"/>
      <c r="MGS1069" s="819"/>
      <c r="MGT1069" s="819"/>
      <c r="MGU1069" s="819"/>
      <c r="MGV1069" s="819"/>
      <c r="MGW1069" s="819"/>
      <c r="MGX1069" s="819"/>
      <c r="MGY1069" s="819"/>
      <c r="MGZ1069" s="819"/>
      <c r="MHA1069" s="819"/>
      <c r="MHB1069" s="819"/>
      <c r="MHC1069" s="819"/>
      <c r="MHD1069" s="819"/>
      <c r="MHE1069" s="819"/>
      <c r="MHF1069" s="819"/>
      <c r="MHG1069" s="819"/>
      <c r="MHH1069" s="819"/>
      <c r="MHI1069" s="819"/>
      <c r="MHJ1069" s="819"/>
      <c r="MHK1069" s="819"/>
      <c r="MHL1069" s="819"/>
      <c r="MHM1069" s="819"/>
      <c r="MHN1069" s="819"/>
      <c r="MHO1069" s="819"/>
      <c r="MHP1069" s="819"/>
      <c r="MHQ1069" s="819"/>
      <c r="MHR1069" s="819"/>
      <c r="MHS1069" s="819"/>
      <c r="MHT1069" s="819"/>
      <c r="MHU1069" s="819"/>
      <c r="MHV1069" s="819"/>
      <c r="MHW1069" s="819"/>
      <c r="MHX1069" s="819"/>
      <c r="MHY1069" s="819"/>
      <c r="MHZ1069" s="819"/>
      <c r="MIA1069" s="819"/>
      <c r="MIB1069" s="819"/>
      <c r="MIC1069" s="819"/>
      <c r="MID1069" s="819"/>
      <c r="MIE1069" s="819"/>
      <c r="MIF1069" s="819"/>
      <c r="MIG1069" s="819"/>
      <c r="MIH1069" s="819"/>
      <c r="MII1069" s="819"/>
      <c r="MIJ1069" s="819"/>
      <c r="MIK1069" s="819"/>
      <c r="MIL1069" s="819"/>
      <c r="MIM1069" s="819"/>
      <c r="MIN1069" s="819"/>
      <c r="MIO1069" s="819"/>
      <c r="MIP1069" s="819"/>
      <c r="MIQ1069" s="819"/>
      <c r="MIR1069" s="819"/>
      <c r="MIS1069" s="819"/>
      <c r="MIT1069" s="819"/>
      <c r="MIU1069" s="819"/>
      <c r="MIV1069" s="819"/>
      <c r="MIW1069" s="819"/>
      <c r="MIX1069" s="819"/>
      <c r="MIY1069" s="819"/>
      <c r="MIZ1069" s="819"/>
      <c r="MJA1069" s="819"/>
      <c r="MJB1069" s="819"/>
      <c r="MJC1069" s="819"/>
      <c r="MJD1069" s="819"/>
      <c r="MJE1069" s="819"/>
      <c r="MJF1069" s="819"/>
      <c r="MJG1069" s="819"/>
      <c r="MJH1069" s="819"/>
      <c r="MJI1069" s="819"/>
      <c r="MJJ1069" s="819"/>
      <c r="MJK1069" s="819"/>
      <c r="MJL1069" s="819"/>
      <c r="MJM1069" s="819"/>
      <c r="MJN1069" s="819"/>
      <c r="MJO1069" s="819"/>
      <c r="MJP1069" s="819"/>
      <c r="MJQ1069" s="819"/>
      <c r="MJR1069" s="819"/>
      <c r="MJS1069" s="819"/>
      <c r="MJT1069" s="819"/>
      <c r="MJU1069" s="819"/>
      <c r="MJV1069" s="819"/>
      <c r="MJW1069" s="819"/>
      <c r="MJX1069" s="819"/>
      <c r="MJY1069" s="819"/>
      <c r="MJZ1069" s="819"/>
      <c r="MKA1069" s="819"/>
      <c r="MKB1069" s="819"/>
      <c r="MKC1069" s="819"/>
      <c r="MKD1069" s="819"/>
      <c r="MKE1069" s="819"/>
      <c r="MKF1069" s="819"/>
      <c r="MKG1069" s="819"/>
      <c r="MKH1069" s="819"/>
      <c r="MKI1069" s="819"/>
      <c r="MKJ1069" s="819"/>
      <c r="MKK1069" s="819"/>
      <c r="MKL1069" s="819"/>
      <c r="MKM1069" s="819"/>
      <c r="MKN1069" s="819"/>
      <c r="MKO1069" s="819"/>
      <c r="MKP1069" s="819"/>
      <c r="MKQ1069" s="819"/>
      <c r="MKR1069" s="819"/>
      <c r="MKS1069" s="819"/>
      <c r="MKT1069" s="819"/>
      <c r="MKU1069" s="819"/>
      <c r="MKV1069" s="819"/>
      <c r="MKW1069" s="819"/>
      <c r="MKX1069" s="819"/>
      <c r="MKY1069" s="819"/>
      <c r="MKZ1069" s="819"/>
      <c r="MLA1069" s="819"/>
      <c r="MLB1069" s="819"/>
      <c r="MLC1069" s="819"/>
      <c r="MLD1069" s="819"/>
      <c r="MLE1069" s="819"/>
      <c r="MLF1069" s="819"/>
      <c r="MLG1069" s="819"/>
      <c r="MLH1069" s="819"/>
      <c r="MLI1069" s="819"/>
      <c r="MLJ1069" s="819"/>
      <c r="MLK1069" s="819"/>
      <c r="MLL1069" s="819"/>
      <c r="MLM1069" s="819"/>
      <c r="MLN1069" s="819"/>
      <c r="MLO1069" s="819"/>
      <c r="MLP1069" s="819"/>
      <c r="MLQ1069" s="819"/>
      <c r="MLR1069" s="819"/>
      <c r="MLS1069" s="819"/>
      <c r="MLT1069" s="819"/>
      <c r="MLU1069" s="819"/>
      <c r="MLV1069" s="819"/>
      <c r="MLW1069" s="819"/>
      <c r="MLX1069" s="819"/>
      <c r="MLY1069" s="819"/>
      <c r="MLZ1069" s="819"/>
      <c r="MMA1069" s="819"/>
      <c r="MMB1069" s="819"/>
      <c r="MMC1069" s="819"/>
      <c r="MMD1069" s="819"/>
      <c r="MME1069" s="819"/>
      <c r="MMF1069" s="819"/>
      <c r="MMG1069" s="819"/>
      <c r="MMH1069" s="819"/>
      <c r="MMI1069" s="819"/>
      <c r="MMJ1069" s="819"/>
      <c r="MMK1069" s="819"/>
      <c r="MML1069" s="819"/>
      <c r="MMM1069" s="819"/>
      <c r="MMN1069" s="819"/>
      <c r="MMO1069" s="819"/>
      <c r="MMP1069" s="819"/>
      <c r="MMQ1069" s="819"/>
      <c r="MMR1069" s="819"/>
      <c r="MMS1069" s="819"/>
      <c r="MMT1069" s="819"/>
      <c r="MMU1069" s="819"/>
      <c r="MMV1069" s="819"/>
      <c r="MMW1069" s="819"/>
      <c r="MMX1069" s="819"/>
      <c r="MMY1069" s="819"/>
      <c r="MMZ1069" s="819"/>
      <c r="MNA1069" s="819"/>
      <c r="MNB1069" s="819"/>
      <c r="MNC1069" s="819"/>
      <c r="MND1069" s="819"/>
      <c r="MNE1069" s="819"/>
      <c r="MNF1069" s="819"/>
      <c r="MNG1069" s="819"/>
      <c r="MNH1069" s="819"/>
      <c r="MNI1069" s="819"/>
      <c r="MNJ1069" s="819"/>
      <c r="MNK1069" s="819"/>
      <c r="MNL1069" s="819"/>
      <c r="MNM1069" s="819"/>
      <c r="MNN1069" s="819"/>
      <c r="MNO1069" s="819"/>
      <c r="MNP1069" s="819"/>
      <c r="MNQ1069" s="819"/>
      <c r="MNR1069" s="819"/>
      <c r="MNS1069" s="819"/>
      <c r="MNT1069" s="819"/>
      <c r="MNU1069" s="819"/>
      <c r="MNV1069" s="819"/>
      <c r="MNW1069" s="819"/>
      <c r="MNX1069" s="819"/>
      <c r="MNY1069" s="819"/>
      <c r="MNZ1069" s="819"/>
      <c r="MOA1069" s="819"/>
      <c r="MOB1069" s="819"/>
      <c r="MOC1069" s="819"/>
      <c r="MOD1069" s="819"/>
      <c r="MOE1069" s="819"/>
      <c r="MOF1069" s="819"/>
      <c r="MOG1069" s="819"/>
      <c r="MOH1069" s="819"/>
      <c r="MOI1069" s="819"/>
      <c r="MOJ1069" s="819"/>
      <c r="MOK1069" s="819"/>
      <c r="MOL1069" s="819"/>
      <c r="MOM1069" s="819"/>
      <c r="MON1069" s="819"/>
      <c r="MOO1069" s="819"/>
      <c r="MOP1069" s="819"/>
      <c r="MOQ1069" s="819"/>
      <c r="MOR1069" s="819"/>
      <c r="MOS1069" s="819"/>
      <c r="MOT1069" s="819"/>
      <c r="MOU1069" s="819"/>
      <c r="MOV1069" s="819"/>
      <c r="MOW1069" s="819"/>
      <c r="MOX1069" s="819"/>
      <c r="MOY1069" s="819"/>
      <c r="MOZ1069" s="819"/>
      <c r="MPA1069" s="819"/>
      <c r="MPB1069" s="819"/>
      <c r="MPC1069" s="819"/>
      <c r="MPD1069" s="819"/>
      <c r="MPE1069" s="819"/>
      <c r="MPF1069" s="819"/>
      <c r="MPG1069" s="819"/>
      <c r="MPH1069" s="819"/>
      <c r="MPI1069" s="819"/>
      <c r="MPJ1069" s="819"/>
      <c r="MPK1069" s="819"/>
      <c r="MPL1069" s="819"/>
      <c r="MPM1069" s="819"/>
      <c r="MPN1069" s="819"/>
      <c r="MPO1069" s="819"/>
      <c r="MPP1069" s="819"/>
      <c r="MPQ1069" s="819"/>
      <c r="MPR1069" s="819"/>
      <c r="MPS1069" s="819"/>
      <c r="MPT1069" s="819"/>
      <c r="MPU1069" s="819"/>
      <c r="MPV1069" s="819"/>
      <c r="MPW1069" s="819"/>
      <c r="MPX1069" s="819"/>
      <c r="MPY1069" s="819"/>
      <c r="MPZ1069" s="819"/>
      <c r="MQA1069" s="819"/>
      <c r="MQB1069" s="819"/>
      <c r="MQC1069" s="819"/>
      <c r="MQD1069" s="819"/>
      <c r="MQE1069" s="819"/>
      <c r="MQF1069" s="819"/>
      <c r="MQG1069" s="819"/>
      <c r="MQH1069" s="819"/>
      <c r="MQI1069" s="819"/>
      <c r="MQJ1069" s="819"/>
      <c r="MQK1069" s="819"/>
      <c r="MQL1069" s="819"/>
      <c r="MQM1069" s="819"/>
      <c r="MQN1069" s="819"/>
      <c r="MQO1069" s="819"/>
      <c r="MQP1069" s="819"/>
      <c r="MQQ1069" s="819"/>
      <c r="MQR1069" s="819"/>
      <c r="MQS1069" s="819"/>
      <c r="MQT1069" s="819"/>
      <c r="MQU1069" s="819"/>
      <c r="MQV1069" s="819"/>
      <c r="MQW1069" s="819"/>
      <c r="MQX1069" s="819"/>
      <c r="MQY1069" s="819"/>
      <c r="MQZ1069" s="819"/>
      <c r="MRA1069" s="819"/>
      <c r="MRB1069" s="819"/>
      <c r="MRC1069" s="819"/>
      <c r="MRD1069" s="819"/>
      <c r="MRE1069" s="819"/>
      <c r="MRF1069" s="819"/>
      <c r="MRG1069" s="819"/>
      <c r="MRH1069" s="819"/>
      <c r="MRI1069" s="819"/>
      <c r="MRJ1069" s="819"/>
      <c r="MRK1069" s="819"/>
      <c r="MRL1069" s="819"/>
      <c r="MRM1069" s="819"/>
      <c r="MRN1069" s="819"/>
      <c r="MRO1069" s="819"/>
      <c r="MRP1069" s="819"/>
      <c r="MRQ1069" s="819"/>
      <c r="MRR1069" s="819"/>
      <c r="MRS1069" s="819"/>
      <c r="MRT1069" s="819"/>
      <c r="MRU1069" s="819"/>
      <c r="MRV1069" s="819"/>
      <c r="MRW1069" s="819"/>
      <c r="MRX1069" s="819"/>
      <c r="MRY1069" s="819"/>
      <c r="MRZ1069" s="819"/>
      <c r="MSA1069" s="819"/>
      <c r="MSB1069" s="819"/>
      <c r="MSC1069" s="819"/>
      <c r="MSD1069" s="819"/>
      <c r="MSE1069" s="819"/>
      <c r="MSF1069" s="819"/>
      <c r="MSG1069" s="819"/>
      <c r="MSH1069" s="819"/>
      <c r="MSI1069" s="819"/>
      <c r="MSJ1069" s="819"/>
      <c r="MSK1069" s="819"/>
      <c r="MSL1069" s="819"/>
      <c r="MSM1069" s="819"/>
      <c r="MSN1069" s="819"/>
      <c r="MSO1069" s="819"/>
      <c r="MSP1069" s="819"/>
      <c r="MSQ1069" s="819"/>
      <c r="MSR1069" s="819"/>
      <c r="MSS1069" s="819"/>
      <c r="MST1069" s="819"/>
      <c r="MSU1069" s="819"/>
      <c r="MSV1069" s="819"/>
      <c r="MSW1069" s="819"/>
      <c r="MSX1069" s="819"/>
      <c r="MSY1069" s="819"/>
      <c r="MSZ1069" s="819"/>
      <c r="MTA1069" s="819"/>
      <c r="MTB1069" s="819"/>
      <c r="MTC1069" s="819"/>
      <c r="MTD1069" s="819"/>
      <c r="MTE1069" s="819"/>
      <c r="MTF1069" s="819"/>
      <c r="MTG1069" s="819"/>
      <c r="MTH1069" s="819"/>
      <c r="MTI1069" s="819"/>
      <c r="MTJ1069" s="819"/>
      <c r="MTK1069" s="819"/>
      <c r="MTL1069" s="819"/>
      <c r="MTM1069" s="819"/>
      <c r="MTN1069" s="819"/>
      <c r="MTO1069" s="819"/>
      <c r="MTP1069" s="819"/>
      <c r="MTQ1069" s="819"/>
      <c r="MTR1069" s="819"/>
      <c r="MTS1069" s="819"/>
      <c r="MTT1069" s="819"/>
      <c r="MTU1069" s="819"/>
      <c r="MTV1069" s="819"/>
      <c r="MTW1069" s="819"/>
      <c r="MTX1069" s="819"/>
      <c r="MTY1069" s="819"/>
      <c r="MTZ1069" s="819"/>
      <c r="MUA1069" s="819"/>
      <c r="MUB1069" s="819"/>
      <c r="MUC1069" s="819"/>
      <c r="MUD1069" s="819"/>
      <c r="MUE1069" s="819"/>
      <c r="MUF1069" s="819"/>
      <c r="MUG1069" s="819"/>
      <c r="MUH1069" s="819"/>
      <c r="MUI1069" s="819"/>
      <c r="MUJ1069" s="819"/>
      <c r="MUK1069" s="819"/>
      <c r="MUL1069" s="819"/>
      <c r="MUM1069" s="819"/>
      <c r="MUN1069" s="819"/>
      <c r="MUO1069" s="819"/>
      <c r="MUP1069" s="819"/>
      <c r="MUQ1069" s="819"/>
      <c r="MUR1069" s="819"/>
      <c r="MUS1069" s="819"/>
      <c r="MUT1069" s="819"/>
      <c r="MUU1069" s="819"/>
      <c r="MUV1069" s="819"/>
      <c r="MUW1069" s="819"/>
      <c r="MUX1069" s="819"/>
      <c r="MUY1069" s="819"/>
      <c r="MUZ1069" s="819"/>
      <c r="MVA1069" s="819"/>
      <c r="MVB1069" s="819"/>
      <c r="MVC1069" s="819"/>
      <c r="MVD1069" s="819"/>
      <c r="MVE1069" s="819"/>
      <c r="MVF1069" s="819"/>
      <c r="MVG1069" s="819"/>
      <c r="MVH1069" s="819"/>
      <c r="MVI1069" s="819"/>
      <c r="MVJ1069" s="819"/>
      <c r="MVK1069" s="819"/>
      <c r="MVL1069" s="819"/>
      <c r="MVM1069" s="819"/>
      <c r="MVN1069" s="819"/>
      <c r="MVO1069" s="819"/>
      <c r="MVP1069" s="819"/>
      <c r="MVQ1069" s="819"/>
      <c r="MVR1069" s="819"/>
      <c r="MVS1069" s="819"/>
      <c r="MVT1069" s="819"/>
      <c r="MVU1069" s="819"/>
      <c r="MVV1069" s="819"/>
      <c r="MVW1069" s="819"/>
      <c r="MVX1069" s="819"/>
      <c r="MVY1069" s="819"/>
      <c r="MVZ1069" s="819"/>
      <c r="MWA1069" s="819"/>
      <c r="MWB1069" s="819"/>
      <c r="MWC1069" s="819"/>
      <c r="MWD1069" s="819"/>
      <c r="MWE1069" s="819"/>
      <c r="MWF1069" s="819"/>
      <c r="MWG1069" s="819"/>
      <c r="MWH1069" s="819"/>
      <c r="MWI1069" s="819"/>
      <c r="MWJ1069" s="819"/>
      <c r="MWK1069" s="819"/>
      <c r="MWL1069" s="819"/>
      <c r="MWM1069" s="819"/>
      <c r="MWN1069" s="819"/>
      <c r="MWO1069" s="819"/>
      <c r="MWP1069" s="819"/>
      <c r="MWQ1069" s="819"/>
      <c r="MWR1069" s="819"/>
      <c r="MWS1069" s="819"/>
      <c r="MWT1069" s="819"/>
      <c r="MWU1069" s="819"/>
      <c r="MWV1069" s="819"/>
      <c r="MWW1069" s="819"/>
      <c r="MWX1069" s="819"/>
      <c r="MWY1069" s="819"/>
      <c r="MWZ1069" s="819"/>
      <c r="MXA1069" s="819"/>
      <c r="MXB1069" s="819"/>
      <c r="MXC1069" s="819"/>
      <c r="MXD1069" s="819"/>
      <c r="MXE1069" s="819"/>
      <c r="MXF1069" s="819"/>
      <c r="MXG1069" s="819"/>
      <c r="MXH1069" s="819"/>
      <c r="MXI1069" s="819"/>
      <c r="MXJ1069" s="819"/>
      <c r="MXK1069" s="819"/>
      <c r="MXL1069" s="819"/>
      <c r="MXM1069" s="819"/>
      <c r="MXN1069" s="819"/>
      <c r="MXO1069" s="819"/>
      <c r="MXP1069" s="819"/>
      <c r="MXQ1069" s="819"/>
      <c r="MXR1069" s="819"/>
      <c r="MXS1069" s="819"/>
      <c r="MXT1069" s="819"/>
      <c r="MXU1069" s="819"/>
      <c r="MXV1069" s="819"/>
      <c r="MXW1069" s="819"/>
      <c r="MXX1069" s="819"/>
      <c r="MXY1069" s="819"/>
      <c r="MXZ1069" s="819"/>
      <c r="MYA1069" s="819"/>
      <c r="MYB1069" s="819"/>
      <c r="MYC1069" s="819"/>
      <c r="MYD1069" s="819"/>
      <c r="MYE1069" s="819"/>
      <c r="MYF1069" s="819"/>
      <c r="MYG1069" s="819"/>
      <c r="MYH1069" s="819"/>
      <c r="MYI1069" s="819"/>
      <c r="MYJ1069" s="819"/>
      <c r="MYK1069" s="819"/>
      <c r="MYL1069" s="819"/>
      <c r="MYM1069" s="819"/>
      <c r="MYN1069" s="819"/>
      <c r="MYO1069" s="819"/>
      <c r="MYP1069" s="819"/>
      <c r="MYQ1069" s="819"/>
      <c r="MYR1069" s="819"/>
      <c r="MYS1069" s="819"/>
      <c r="MYT1069" s="819"/>
      <c r="MYU1069" s="819"/>
      <c r="MYV1069" s="819"/>
      <c r="MYW1069" s="819"/>
      <c r="MYX1069" s="819"/>
      <c r="MYY1069" s="819"/>
      <c r="MYZ1069" s="819"/>
      <c r="MZA1069" s="819"/>
      <c r="MZB1069" s="819"/>
      <c r="MZC1069" s="819"/>
      <c r="MZD1069" s="819"/>
      <c r="MZE1069" s="819"/>
      <c r="MZF1069" s="819"/>
      <c r="MZG1069" s="819"/>
      <c r="MZH1069" s="819"/>
      <c r="MZI1069" s="819"/>
      <c r="MZJ1069" s="819"/>
      <c r="MZK1069" s="819"/>
      <c r="MZL1069" s="819"/>
      <c r="MZM1069" s="819"/>
      <c r="MZN1069" s="819"/>
      <c r="MZO1069" s="819"/>
      <c r="MZP1069" s="819"/>
      <c r="MZQ1069" s="819"/>
      <c r="MZR1069" s="819"/>
      <c r="MZS1069" s="819"/>
      <c r="MZT1069" s="819"/>
      <c r="MZU1069" s="819"/>
      <c r="MZV1069" s="819"/>
      <c r="MZW1069" s="819"/>
      <c r="MZX1069" s="819"/>
      <c r="MZY1069" s="819"/>
      <c r="MZZ1069" s="819"/>
      <c r="NAA1069" s="819"/>
      <c r="NAB1069" s="819"/>
      <c r="NAC1069" s="819"/>
      <c r="NAD1069" s="819"/>
      <c r="NAE1069" s="819"/>
      <c r="NAF1069" s="819"/>
      <c r="NAG1069" s="819"/>
      <c r="NAH1069" s="819"/>
      <c r="NAI1069" s="819"/>
      <c r="NAJ1069" s="819"/>
      <c r="NAK1069" s="819"/>
      <c r="NAL1069" s="819"/>
      <c r="NAM1069" s="819"/>
      <c r="NAN1069" s="819"/>
      <c r="NAO1069" s="819"/>
      <c r="NAP1069" s="819"/>
      <c r="NAQ1069" s="819"/>
      <c r="NAR1069" s="819"/>
      <c r="NAS1069" s="819"/>
      <c r="NAT1069" s="819"/>
      <c r="NAU1069" s="819"/>
      <c r="NAV1069" s="819"/>
      <c r="NAW1069" s="819"/>
      <c r="NAX1069" s="819"/>
      <c r="NAY1069" s="819"/>
      <c r="NAZ1069" s="819"/>
      <c r="NBA1069" s="819"/>
      <c r="NBB1069" s="819"/>
      <c r="NBC1069" s="819"/>
      <c r="NBD1069" s="819"/>
      <c r="NBE1069" s="819"/>
      <c r="NBF1069" s="819"/>
      <c r="NBG1069" s="819"/>
      <c r="NBH1069" s="819"/>
      <c r="NBI1069" s="819"/>
      <c r="NBJ1069" s="819"/>
      <c r="NBK1069" s="819"/>
      <c r="NBL1069" s="819"/>
      <c r="NBM1069" s="819"/>
      <c r="NBN1069" s="819"/>
      <c r="NBO1069" s="819"/>
      <c r="NBP1069" s="819"/>
      <c r="NBQ1069" s="819"/>
      <c r="NBR1069" s="819"/>
      <c r="NBS1069" s="819"/>
      <c r="NBT1069" s="819"/>
      <c r="NBU1069" s="819"/>
      <c r="NBV1069" s="819"/>
      <c r="NBW1069" s="819"/>
      <c r="NBX1069" s="819"/>
      <c r="NBY1069" s="819"/>
      <c r="NBZ1069" s="819"/>
      <c r="NCA1069" s="819"/>
      <c r="NCB1069" s="819"/>
      <c r="NCC1069" s="819"/>
      <c r="NCD1069" s="819"/>
      <c r="NCE1069" s="819"/>
      <c r="NCF1069" s="819"/>
      <c r="NCG1069" s="819"/>
      <c r="NCH1069" s="819"/>
      <c r="NCI1069" s="819"/>
      <c r="NCJ1069" s="819"/>
      <c r="NCK1069" s="819"/>
      <c r="NCL1069" s="819"/>
      <c r="NCM1069" s="819"/>
      <c r="NCN1069" s="819"/>
      <c r="NCO1069" s="819"/>
      <c r="NCP1069" s="819"/>
      <c r="NCQ1069" s="819"/>
      <c r="NCR1069" s="819"/>
      <c r="NCS1069" s="819"/>
      <c r="NCT1069" s="819"/>
      <c r="NCU1069" s="819"/>
      <c r="NCV1069" s="819"/>
      <c r="NCW1069" s="819"/>
      <c r="NCX1069" s="819"/>
      <c r="NCY1069" s="819"/>
      <c r="NCZ1069" s="819"/>
      <c r="NDA1069" s="819"/>
      <c r="NDB1069" s="819"/>
      <c r="NDC1069" s="819"/>
      <c r="NDD1069" s="819"/>
      <c r="NDE1069" s="819"/>
      <c r="NDF1069" s="819"/>
      <c r="NDG1069" s="819"/>
      <c r="NDH1069" s="819"/>
      <c r="NDI1069" s="819"/>
      <c r="NDJ1069" s="819"/>
      <c r="NDK1069" s="819"/>
      <c r="NDL1069" s="819"/>
      <c r="NDM1069" s="819"/>
      <c r="NDN1069" s="819"/>
      <c r="NDO1069" s="819"/>
      <c r="NDP1069" s="819"/>
      <c r="NDQ1069" s="819"/>
      <c r="NDR1069" s="819"/>
      <c r="NDS1069" s="819"/>
      <c r="NDT1069" s="819"/>
      <c r="NDU1069" s="819"/>
      <c r="NDV1069" s="819"/>
      <c r="NDW1069" s="819"/>
      <c r="NDX1069" s="819"/>
      <c r="NDY1069" s="819"/>
      <c r="NDZ1069" s="819"/>
      <c r="NEA1069" s="819"/>
      <c r="NEB1069" s="819"/>
      <c r="NEC1069" s="819"/>
      <c r="NED1069" s="819"/>
      <c r="NEE1069" s="819"/>
      <c r="NEF1069" s="819"/>
      <c r="NEG1069" s="819"/>
      <c r="NEH1069" s="819"/>
      <c r="NEI1069" s="819"/>
      <c r="NEJ1069" s="819"/>
      <c r="NEK1069" s="819"/>
      <c r="NEL1069" s="819"/>
      <c r="NEM1069" s="819"/>
      <c r="NEN1069" s="819"/>
      <c r="NEO1069" s="819"/>
      <c r="NEP1069" s="819"/>
      <c r="NEQ1069" s="819"/>
      <c r="NER1069" s="819"/>
      <c r="NES1069" s="819"/>
      <c r="NET1069" s="819"/>
      <c r="NEU1069" s="819"/>
      <c r="NEV1069" s="819"/>
      <c r="NEW1069" s="819"/>
      <c r="NEX1069" s="819"/>
      <c r="NEY1069" s="819"/>
      <c r="NEZ1069" s="819"/>
      <c r="NFA1069" s="819"/>
      <c r="NFB1069" s="819"/>
      <c r="NFC1069" s="819"/>
      <c r="NFD1069" s="819"/>
      <c r="NFE1069" s="819"/>
      <c r="NFF1069" s="819"/>
      <c r="NFG1069" s="819"/>
      <c r="NFH1069" s="819"/>
      <c r="NFI1069" s="819"/>
      <c r="NFJ1069" s="819"/>
      <c r="NFK1069" s="819"/>
      <c r="NFL1069" s="819"/>
      <c r="NFM1069" s="819"/>
      <c r="NFN1069" s="819"/>
      <c r="NFO1069" s="819"/>
      <c r="NFP1069" s="819"/>
      <c r="NFQ1069" s="819"/>
      <c r="NFR1069" s="819"/>
      <c r="NFS1069" s="819"/>
      <c r="NFT1069" s="819"/>
      <c r="NFU1069" s="819"/>
      <c r="NFV1069" s="819"/>
      <c r="NFW1069" s="819"/>
      <c r="NFX1069" s="819"/>
      <c r="NFY1069" s="819"/>
      <c r="NFZ1069" s="819"/>
      <c r="NGA1069" s="819"/>
      <c r="NGB1069" s="819"/>
      <c r="NGC1069" s="819"/>
      <c r="NGD1069" s="819"/>
      <c r="NGE1069" s="819"/>
      <c r="NGF1069" s="819"/>
      <c r="NGG1069" s="819"/>
      <c r="NGH1069" s="819"/>
      <c r="NGI1069" s="819"/>
      <c r="NGJ1069" s="819"/>
      <c r="NGK1069" s="819"/>
      <c r="NGL1069" s="819"/>
      <c r="NGM1069" s="819"/>
      <c r="NGN1069" s="819"/>
      <c r="NGO1069" s="819"/>
      <c r="NGP1069" s="819"/>
      <c r="NGQ1069" s="819"/>
      <c r="NGR1069" s="819"/>
      <c r="NGS1069" s="819"/>
      <c r="NGT1069" s="819"/>
      <c r="NGU1069" s="819"/>
      <c r="NGV1069" s="819"/>
      <c r="NGW1069" s="819"/>
      <c r="NGX1069" s="819"/>
      <c r="NGY1069" s="819"/>
      <c r="NGZ1069" s="819"/>
      <c r="NHA1069" s="819"/>
      <c r="NHB1069" s="819"/>
      <c r="NHC1069" s="819"/>
      <c r="NHD1069" s="819"/>
      <c r="NHE1069" s="819"/>
      <c r="NHF1069" s="819"/>
      <c r="NHG1069" s="819"/>
      <c r="NHH1069" s="819"/>
      <c r="NHI1069" s="819"/>
      <c r="NHJ1069" s="819"/>
      <c r="NHK1069" s="819"/>
      <c r="NHL1069" s="819"/>
      <c r="NHM1069" s="819"/>
      <c r="NHN1069" s="819"/>
      <c r="NHO1069" s="819"/>
      <c r="NHP1069" s="819"/>
      <c r="NHQ1069" s="819"/>
      <c r="NHR1069" s="819"/>
      <c r="NHS1069" s="819"/>
      <c r="NHT1069" s="819"/>
      <c r="NHU1069" s="819"/>
      <c r="NHV1069" s="819"/>
      <c r="NHW1069" s="819"/>
      <c r="NHX1069" s="819"/>
      <c r="NHY1069" s="819"/>
      <c r="NHZ1069" s="819"/>
      <c r="NIA1069" s="819"/>
      <c r="NIB1069" s="819"/>
      <c r="NIC1069" s="819"/>
      <c r="NID1069" s="819"/>
      <c r="NIE1069" s="819"/>
      <c r="NIF1069" s="819"/>
      <c r="NIG1069" s="819"/>
      <c r="NIH1069" s="819"/>
      <c r="NII1069" s="819"/>
      <c r="NIJ1069" s="819"/>
      <c r="NIK1069" s="819"/>
      <c r="NIL1069" s="819"/>
      <c r="NIM1069" s="819"/>
      <c r="NIN1069" s="819"/>
      <c r="NIO1069" s="819"/>
      <c r="NIP1069" s="819"/>
      <c r="NIQ1069" s="819"/>
      <c r="NIR1069" s="819"/>
      <c r="NIS1069" s="819"/>
      <c r="NIT1069" s="819"/>
      <c r="NIU1069" s="819"/>
      <c r="NIV1069" s="819"/>
      <c r="NIW1069" s="819"/>
      <c r="NIX1069" s="819"/>
      <c r="NIY1069" s="819"/>
      <c r="NIZ1069" s="819"/>
      <c r="NJA1069" s="819"/>
      <c r="NJB1069" s="819"/>
      <c r="NJC1069" s="819"/>
      <c r="NJD1069" s="819"/>
      <c r="NJE1069" s="819"/>
      <c r="NJF1069" s="819"/>
      <c r="NJG1069" s="819"/>
      <c r="NJH1069" s="819"/>
      <c r="NJI1069" s="819"/>
      <c r="NJJ1069" s="819"/>
      <c r="NJK1069" s="819"/>
      <c r="NJL1069" s="819"/>
      <c r="NJM1069" s="819"/>
      <c r="NJN1069" s="819"/>
      <c r="NJO1069" s="819"/>
      <c r="NJP1069" s="819"/>
      <c r="NJQ1069" s="819"/>
      <c r="NJR1069" s="819"/>
      <c r="NJS1069" s="819"/>
      <c r="NJT1069" s="819"/>
      <c r="NJU1069" s="819"/>
      <c r="NJV1069" s="819"/>
      <c r="NJW1069" s="819"/>
      <c r="NJX1069" s="819"/>
      <c r="NJY1069" s="819"/>
      <c r="NJZ1069" s="819"/>
      <c r="NKA1069" s="819"/>
      <c r="NKB1069" s="819"/>
      <c r="NKC1069" s="819"/>
      <c r="NKD1069" s="819"/>
      <c r="NKE1069" s="819"/>
      <c r="NKF1069" s="819"/>
      <c r="NKG1069" s="819"/>
      <c r="NKH1069" s="819"/>
      <c r="NKI1069" s="819"/>
      <c r="NKJ1069" s="819"/>
      <c r="NKK1069" s="819"/>
      <c r="NKL1069" s="819"/>
      <c r="NKM1069" s="819"/>
      <c r="NKN1069" s="819"/>
      <c r="NKO1069" s="819"/>
      <c r="NKP1069" s="819"/>
      <c r="NKQ1069" s="819"/>
      <c r="NKR1069" s="819"/>
      <c r="NKS1069" s="819"/>
      <c r="NKT1069" s="819"/>
      <c r="NKU1069" s="819"/>
      <c r="NKV1069" s="819"/>
      <c r="NKW1069" s="819"/>
      <c r="NKX1069" s="819"/>
      <c r="NKY1069" s="819"/>
      <c r="NKZ1069" s="819"/>
      <c r="NLA1069" s="819"/>
      <c r="NLB1069" s="819"/>
      <c r="NLC1069" s="819"/>
      <c r="NLD1069" s="819"/>
      <c r="NLE1069" s="819"/>
      <c r="NLF1069" s="819"/>
      <c r="NLG1069" s="819"/>
      <c r="NLH1069" s="819"/>
      <c r="NLI1069" s="819"/>
      <c r="NLJ1069" s="819"/>
      <c r="NLK1069" s="819"/>
      <c r="NLL1069" s="819"/>
      <c r="NLM1069" s="819"/>
      <c r="NLN1069" s="819"/>
      <c r="NLO1069" s="819"/>
      <c r="NLP1069" s="819"/>
      <c r="NLQ1069" s="819"/>
      <c r="NLR1069" s="819"/>
      <c r="NLS1069" s="819"/>
      <c r="NLT1069" s="819"/>
      <c r="NLU1069" s="819"/>
      <c r="NLV1069" s="819"/>
      <c r="NLW1069" s="819"/>
      <c r="NLX1069" s="819"/>
      <c r="NLY1069" s="819"/>
      <c r="NLZ1069" s="819"/>
      <c r="NMA1069" s="819"/>
      <c r="NMB1069" s="819"/>
      <c r="NMC1069" s="819"/>
      <c r="NMD1069" s="819"/>
      <c r="NME1069" s="819"/>
      <c r="NMF1069" s="819"/>
      <c r="NMG1069" s="819"/>
      <c r="NMH1069" s="819"/>
      <c r="NMI1069" s="819"/>
      <c r="NMJ1069" s="819"/>
      <c r="NMK1069" s="819"/>
      <c r="NML1069" s="819"/>
      <c r="NMM1069" s="819"/>
      <c r="NMN1069" s="819"/>
      <c r="NMO1069" s="819"/>
      <c r="NMP1069" s="819"/>
      <c r="NMQ1069" s="819"/>
      <c r="NMR1069" s="819"/>
      <c r="NMS1069" s="819"/>
      <c r="NMT1069" s="819"/>
      <c r="NMU1069" s="819"/>
      <c r="NMV1069" s="819"/>
      <c r="NMW1069" s="819"/>
      <c r="NMX1069" s="819"/>
      <c r="NMY1069" s="819"/>
      <c r="NMZ1069" s="819"/>
      <c r="NNA1069" s="819"/>
      <c r="NNB1069" s="819"/>
      <c r="NNC1069" s="819"/>
      <c r="NND1069" s="819"/>
      <c r="NNE1069" s="819"/>
      <c r="NNF1069" s="819"/>
      <c r="NNG1069" s="819"/>
      <c r="NNH1069" s="819"/>
      <c r="NNI1069" s="819"/>
      <c r="NNJ1069" s="819"/>
      <c r="NNK1069" s="819"/>
      <c r="NNL1069" s="819"/>
      <c r="NNM1069" s="819"/>
      <c r="NNN1069" s="819"/>
      <c r="NNO1069" s="819"/>
      <c r="NNP1069" s="819"/>
      <c r="NNQ1069" s="819"/>
      <c r="NNR1069" s="819"/>
      <c r="NNS1069" s="819"/>
      <c r="NNT1069" s="819"/>
      <c r="NNU1069" s="819"/>
      <c r="NNV1069" s="819"/>
      <c r="NNW1069" s="819"/>
      <c r="NNX1069" s="819"/>
      <c r="NNY1069" s="819"/>
      <c r="NNZ1069" s="819"/>
      <c r="NOA1069" s="819"/>
      <c r="NOB1069" s="819"/>
      <c r="NOC1069" s="819"/>
      <c r="NOD1069" s="819"/>
      <c r="NOE1069" s="819"/>
      <c r="NOF1069" s="819"/>
      <c r="NOG1069" s="819"/>
      <c r="NOH1069" s="819"/>
      <c r="NOI1069" s="819"/>
      <c r="NOJ1069" s="819"/>
      <c r="NOK1069" s="819"/>
      <c r="NOL1069" s="819"/>
      <c r="NOM1069" s="819"/>
      <c r="NON1069" s="819"/>
      <c r="NOO1069" s="819"/>
      <c r="NOP1069" s="819"/>
      <c r="NOQ1069" s="819"/>
      <c r="NOR1069" s="819"/>
      <c r="NOS1069" s="819"/>
      <c r="NOT1069" s="819"/>
      <c r="NOU1069" s="819"/>
      <c r="NOV1069" s="819"/>
      <c r="NOW1069" s="819"/>
      <c r="NOX1069" s="819"/>
      <c r="NOY1069" s="819"/>
      <c r="NOZ1069" s="819"/>
      <c r="NPA1069" s="819"/>
      <c r="NPB1069" s="819"/>
      <c r="NPC1069" s="819"/>
      <c r="NPD1069" s="819"/>
      <c r="NPE1069" s="819"/>
      <c r="NPF1069" s="819"/>
      <c r="NPG1069" s="819"/>
      <c r="NPH1069" s="819"/>
      <c r="NPI1069" s="819"/>
      <c r="NPJ1069" s="819"/>
      <c r="NPK1069" s="819"/>
      <c r="NPL1069" s="819"/>
      <c r="NPM1069" s="819"/>
      <c r="NPN1069" s="819"/>
      <c r="NPO1069" s="819"/>
      <c r="NPP1069" s="819"/>
      <c r="NPQ1069" s="819"/>
      <c r="NPR1069" s="819"/>
      <c r="NPS1069" s="819"/>
      <c r="NPT1069" s="819"/>
      <c r="NPU1069" s="819"/>
      <c r="NPV1069" s="819"/>
      <c r="NPW1069" s="819"/>
      <c r="NPX1069" s="819"/>
      <c r="NPY1069" s="819"/>
      <c r="NPZ1069" s="819"/>
      <c r="NQA1069" s="819"/>
      <c r="NQB1069" s="819"/>
      <c r="NQC1069" s="819"/>
      <c r="NQD1069" s="819"/>
      <c r="NQE1069" s="819"/>
      <c r="NQF1069" s="819"/>
      <c r="NQG1069" s="819"/>
      <c r="NQH1069" s="819"/>
      <c r="NQI1069" s="819"/>
      <c r="NQJ1069" s="819"/>
      <c r="NQK1069" s="819"/>
      <c r="NQL1069" s="819"/>
      <c r="NQM1069" s="819"/>
      <c r="NQN1069" s="819"/>
      <c r="NQO1069" s="819"/>
      <c r="NQP1069" s="819"/>
      <c r="NQQ1069" s="819"/>
      <c r="NQR1069" s="819"/>
      <c r="NQS1069" s="819"/>
      <c r="NQT1069" s="819"/>
      <c r="NQU1069" s="819"/>
      <c r="NQV1069" s="819"/>
      <c r="NQW1069" s="819"/>
      <c r="NQX1069" s="819"/>
      <c r="NQY1069" s="819"/>
      <c r="NQZ1069" s="819"/>
      <c r="NRA1069" s="819"/>
      <c r="NRB1069" s="819"/>
      <c r="NRC1069" s="819"/>
      <c r="NRD1069" s="819"/>
      <c r="NRE1069" s="819"/>
      <c r="NRF1069" s="819"/>
      <c r="NRG1069" s="819"/>
      <c r="NRH1069" s="819"/>
      <c r="NRI1069" s="819"/>
      <c r="NRJ1069" s="819"/>
      <c r="NRK1069" s="819"/>
      <c r="NRL1069" s="819"/>
      <c r="NRM1069" s="819"/>
      <c r="NRN1069" s="819"/>
      <c r="NRO1069" s="819"/>
      <c r="NRP1069" s="819"/>
      <c r="NRQ1069" s="819"/>
      <c r="NRR1069" s="819"/>
      <c r="NRS1069" s="819"/>
      <c r="NRT1069" s="819"/>
      <c r="NRU1069" s="819"/>
      <c r="NRV1069" s="819"/>
      <c r="NRW1069" s="819"/>
      <c r="NRX1069" s="819"/>
      <c r="NRY1069" s="819"/>
      <c r="NRZ1069" s="819"/>
      <c r="NSA1069" s="819"/>
      <c r="NSB1069" s="819"/>
      <c r="NSC1069" s="819"/>
      <c r="NSD1069" s="819"/>
      <c r="NSE1069" s="819"/>
      <c r="NSF1069" s="819"/>
      <c r="NSG1069" s="819"/>
      <c r="NSH1069" s="819"/>
      <c r="NSI1069" s="819"/>
      <c r="NSJ1069" s="819"/>
      <c r="NSK1069" s="819"/>
      <c r="NSL1069" s="819"/>
      <c r="NSM1069" s="819"/>
      <c r="NSN1069" s="819"/>
      <c r="NSO1069" s="819"/>
      <c r="NSP1069" s="819"/>
      <c r="NSQ1069" s="819"/>
      <c r="NSR1069" s="819"/>
      <c r="NSS1069" s="819"/>
      <c r="NST1069" s="819"/>
      <c r="NSU1069" s="819"/>
      <c r="NSV1069" s="819"/>
      <c r="NSW1069" s="819"/>
      <c r="NSX1069" s="819"/>
      <c r="NSY1069" s="819"/>
      <c r="NSZ1069" s="819"/>
      <c r="NTA1069" s="819"/>
      <c r="NTB1069" s="819"/>
      <c r="NTC1069" s="819"/>
      <c r="NTD1069" s="819"/>
      <c r="NTE1069" s="819"/>
      <c r="NTF1069" s="819"/>
      <c r="NTG1069" s="819"/>
      <c r="NTH1069" s="819"/>
      <c r="NTI1069" s="819"/>
      <c r="NTJ1069" s="819"/>
      <c r="NTK1069" s="819"/>
      <c r="NTL1069" s="819"/>
      <c r="NTM1069" s="819"/>
      <c r="NTN1069" s="819"/>
      <c r="NTO1069" s="819"/>
      <c r="NTP1069" s="819"/>
      <c r="NTQ1069" s="819"/>
      <c r="NTR1069" s="819"/>
      <c r="NTS1069" s="819"/>
      <c r="NTT1069" s="819"/>
      <c r="NTU1069" s="819"/>
      <c r="NTV1069" s="819"/>
      <c r="NTW1069" s="819"/>
      <c r="NTX1069" s="819"/>
      <c r="NTY1069" s="819"/>
      <c r="NTZ1069" s="819"/>
      <c r="NUA1069" s="819"/>
      <c r="NUB1069" s="819"/>
      <c r="NUC1069" s="819"/>
      <c r="NUD1069" s="819"/>
      <c r="NUE1069" s="819"/>
      <c r="NUF1069" s="819"/>
      <c r="NUG1069" s="819"/>
      <c r="NUH1069" s="819"/>
      <c r="NUI1069" s="819"/>
      <c r="NUJ1069" s="819"/>
      <c r="NUK1069" s="819"/>
      <c r="NUL1069" s="819"/>
      <c r="NUM1069" s="819"/>
      <c r="NUN1069" s="819"/>
      <c r="NUO1069" s="819"/>
      <c r="NUP1069" s="819"/>
      <c r="NUQ1069" s="819"/>
      <c r="NUR1069" s="819"/>
      <c r="NUS1069" s="819"/>
      <c r="NUT1069" s="819"/>
      <c r="NUU1069" s="819"/>
      <c r="NUV1069" s="819"/>
      <c r="NUW1069" s="819"/>
      <c r="NUX1069" s="819"/>
      <c r="NUY1069" s="819"/>
      <c r="NUZ1069" s="819"/>
      <c r="NVA1069" s="819"/>
      <c r="NVB1069" s="819"/>
      <c r="NVC1069" s="819"/>
      <c r="NVD1069" s="819"/>
      <c r="NVE1069" s="819"/>
      <c r="NVF1069" s="819"/>
      <c r="NVG1069" s="819"/>
      <c r="NVH1069" s="819"/>
      <c r="NVI1069" s="819"/>
      <c r="NVJ1069" s="819"/>
      <c r="NVK1069" s="819"/>
      <c r="NVL1069" s="819"/>
      <c r="NVM1069" s="819"/>
      <c r="NVN1069" s="819"/>
      <c r="NVO1069" s="819"/>
      <c r="NVP1069" s="819"/>
      <c r="NVQ1069" s="819"/>
      <c r="NVR1069" s="819"/>
      <c r="NVS1069" s="819"/>
      <c r="NVT1069" s="819"/>
      <c r="NVU1069" s="819"/>
      <c r="NVV1069" s="819"/>
      <c r="NVW1069" s="819"/>
      <c r="NVX1069" s="819"/>
      <c r="NVY1069" s="819"/>
      <c r="NVZ1069" s="819"/>
      <c r="NWA1069" s="819"/>
      <c r="NWB1069" s="819"/>
      <c r="NWC1069" s="819"/>
      <c r="NWD1069" s="819"/>
      <c r="NWE1069" s="819"/>
      <c r="NWF1069" s="819"/>
      <c r="NWG1069" s="819"/>
      <c r="NWH1069" s="819"/>
      <c r="NWI1069" s="819"/>
      <c r="NWJ1069" s="819"/>
      <c r="NWK1069" s="819"/>
      <c r="NWL1069" s="819"/>
      <c r="NWM1069" s="819"/>
      <c r="NWN1069" s="819"/>
      <c r="NWO1069" s="819"/>
      <c r="NWP1069" s="819"/>
      <c r="NWQ1069" s="819"/>
      <c r="NWR1069" s="819"/>
      <c r="NWS1069" s="819"/>
      <c r="NWT1069" s="819"/>
      <c r="NWU1069" s="819"/>
      <c r="NWV1069" s="819"/>
      <c r="NWW1069" s="819"/>
      <c r="NWX1069" s="819"/>
      <c r="NWY1069" s="819"/>
      <c r="NWZ1069" s="819"/>
      <c r="NXA1069" s="819"/>
      <c r="NXB1069" s="819"/>
      <c r="NXC1069" s="819"/>
      <c r="NXD1069" s="819"/>
      <c r="NXE1069" s="819"/>
      <c r="NXF1069" s="819"/>
      <c r="NXG1069" s="819"/>
      <c r="NXH1069" s="819"/>
      <c r="NXI1069" s="819"/>
      <c r="NXJ1069" s="819"/>
      <c r="NXK1069" s="819"/>
      <c r="NXL1069" s="819"/>
      <c r="NXM1069" s="819"/>
      <c r="NXN1069" s="819"/>
      <c r="NXO1069" s="819"/>
      <c r="NXP1069" s="819"/>
      <c r="NXQ1069" s="819"/>
      <c r="NXR1069" s="819"/>
      <c r="NXS1069" s="819"/>
      <c r="NXT1069" s="819"/>
      <c r="NXU1069" s="819"/>
      <c r="NXV1069" s="819"/>
      <c r="NXW1069" s="819"/>
      <c r="NXX1069" s="819"/>
      <c r="NXY1069" s="819"/>
      <c r="NXZ1069" s="819"/>
      <c r="NYA1069" s="819"/>
      <c r="NYB1069" s="819"/>
      <c r="NYC1069" s="819"/>
      <c r="NYD1069" s="819"/>
      <c r="NYE1069" s="819"/>
      <c r="NYF1069" s="819"/>
      <c r="NYG1069" s="819"/>
      <c r="NYH1069" s="819"/>
      <c r="NYI1069" s="819"/>
      <c r="NYJ1069" s="819"/>
      <c r="NYK1069" s="819"/>
      <c r="NYL1069" s="819"/>
      <c r="NYM1069" s="819"/>
      <c r="NYN1069" s="819"/>
      <c r="NYO1069" s="819"/>
      <c r="NYP1069" s="819"/>
      <c r="NYQ1069" s="819"/>
      <c r="NYR1069" s="819"/>
      <c r="NYS1069" s="819"/>
      <c r="NYT1069" s="819"/>
      <c r="NYU1069" s="819"/>
      <c r="NYV1069" s="819"/>
      <c r="NYW1069" s="819"/>
      <c r="NYX1069" s="819"/>
      <c r="NYY1069" s="819"/>
      <c r="NYZ1069" s="819"/>
      <c r="NZA1069" s="819"/>
      <c r="NZB1069" s="819"/>
      <c r="NZC1069" s="819"/>
      <c r="NZD1069" s="819"/>
      <c r="NZE1069" s="819"/>
      <c r="NZF1069" s="819"/>
      <c r="NZG1069" s="819"/>
      <c r="NZH1069" s="819"/>
      <c r="NZI1069" s="819"/>
      <c r="NZJ1069" s="819"/>
      <c r="NZK1069" s="819"/>
      <c r="NZL1069" s="819"/>
      <c r="NZM1069" s="819"/>
      <c r="NZN1069" s="819"/>
      <c r="NZO1069" s="819"/>
      <c r="NZP1069" s="819"/>
      <c r="NZQ1069" s="819"/>
      <c r="NZR1069" s="819"/>
      <c r="NZS1069" s="819"/>
      <c r="NZT1069" s="819"/>
      <c r="NZU1069" s="819"/>
      <c r="NZV1069" s="819"/>
      <c r="NZW1069" s="819"/>
      <c r="NZX1069" s="819"/>
      <c r="NZY1069" s="819"/>
      <c r="NZZ1069" s="819"/>
      <c r="OAA1069" s="819"/>
      <c r="OAB1069" s="819"/>
      <c r="OAC1069" s="819"/>
      <c r="OAD1069" s="819"/>
      <c r="OAE1069" s="819"/>
      <c r="OAF1069" s="819"/>
      <c r="OAG1069" s="819"/>
      <c r="OAH1069" s="819"/>
      <c r="OAI1069" s="819"/>
      <c r="OAJ1069" s="819"/>
      <c r="OAK1069" s="819"/>
      <c r="OAL1069" s="819"/>
      <c r="OAM1069" s="819"/>
      <c r="OAN1069" s="819"/>
      <c r="OAO1069" s="819"/>
      <c r="OAP1069" s="819"/>
      <c r="OAQ1069" s="819"/>
      <c r="OAR1069" s="819"/>
      <c r="OAS1069" s="819"/>
      <c r="OAT1069" s="819"/>
      <c r="OAU1069" s="819"/>
      <c r="OAV1069" s="819"/>
      <c r="OAW1069" s="819"/>
      <c r="OAX1069" s="819"/>
      <c r="OAY1069" s="819"/>
      <c r="OAZ1069" s="819"/>
      <c r="OBA1069" s="819"/>
      <c r="OBB1069" s="819"/>
      <c r="OBC1069" s="819"/>
      <c r="OBD1069" s="819"/>
      <c r="OBE1069" s="819"/>
      <c r="OBF1069" s="819"/>
      <c r="OBG1069" s="819"/>
      <c r="OBH1069" s="819"/>
      <c r="OBI1069" s="819"/>
      <c r="OBJ1069" s="819"/>
      <c r="OBK1069" s="819"/>
      <c r="OBL1069" s="819"/>
      <c r="OBM1069" s="819"/>
      <c r="OBN1069" s="819"/>
      <c r="OBO1069" s="819"/>
      <c r="OBP1069" s="819"/>
      <c r="OBQ1069" s="819"/>
      <c r="OBR1069" s="819"/>
      <c r="OBS1069" s="819"/>
      <c r="OBT1069" s="819"/>
      <c r="OBU1069" s="819"/>
      <c r="OBV1069" s="819"/>
      <c r="OBW1069" s="819"/>
      <c r="OBX1069" s="819"/>
      <c r="OBY1069" s="819"/>
      <c r="OBZ1069" s="819"/>
      <c r="OCA1069" s="819"/>
      <c r="OCB1069" s="819"/>
      <c r="OCC1069" s="819"/>
      <c r="OCD1069" s="819"/>
      <c r="OCE1069" s="819"/>
      <c r="OCF1069" s="819"/>
      <c r="OCG1069" s="819"/>
      <c r="OCH1069" s="819"/>
      <c r="OCI1069" s="819"/>
      <c r="OCJ1069" s="819"/>
      <c r="OCK1069" s="819"/>
      <c r="OCL1069" s="819"/>
      <c r="OCM1069" s="819"/>
      <c r="OCN1069" s="819"/>
      <c r="OCO1069" s="819"/>
      <c r="OCP1069" s="819"/>
      <c r="OCQ1069" s="819"/>
      <c r="OCR1069" s="819"/>
      <c r="OCS1069" s="819"/>
      <c r="OCT1069" s="819"/>
      <c r="OCU1069" s="819"/>
      <c r="OCV1069" s="819"/>
      <c r="OCW1069" s="819"/>
      <c r="OCX1069" s="819"/>
      <c r="OCY1069" s="819"/>
      <c r="OCZ1069" s="819"/>
      <c r="ODA1069" s="819"/>
      <c r="ODB1069" s="819"/>
      <c r="ODC1069" s="819"/>
      <c r="ODD1069" s="819"/>
      <c r="ODE1069" s="819"/>
      <c r="ODF1069" s="819"/>
      <c r="ODG1069" s="819"/>
      <c r="ODH1069" s="819"/>
      <c r="ODI1069" s="819"/>
      <c r="ODJ1069" s="819"/>
      <c r="ODK1069" s="819"/>
      <c r="ODL1069" s="819"/>
      <c r="ODM1069" s="819"/>
      <c r="ODN1069" s="819"/>
      <c r="ODO1069" s="819"/>
      <c r="ODP1069" s="819"/>
      <c r="ODQ1069" s="819"/>
      <c r="ODR1069" s="819"/>
      <c r="ODS1069" s="819"/>
      <c r="ODT1069" s="819"/>
      <c r="ODU1069" s="819"/>
      <c r="ODV1069" s="819"/>
      <c r="ODW1069" s="819"/>
      <c r="ODX1069" s="819"/>
      <c r="ODY1069" s="819"/>
      <c r="ODZ1069" s="819"/>
      <c r="OEA1069" s="819"/>
      <c r="OEB1069" s="819"/>
      <c r="OEC1069" s="819"/>
      <c r="OED1069" s="819"/>
      <c r="OEE1069" s="819"/>
      <c r="OEF1069" s="819"/>
      <c r="OEG1069" s="819"/>
      <c r="OEH1069" s="819"/>
      <c r="OEI1069" s="819"/>
      <c r="OEJ1069" s="819"/>
      <c r="OEK1069" s="819"/>
      <c r="OEL1069" s="819"/>
      <c r="OEM1069" s="819"/>
      <c r="OEN1069" s="819"/>
      <c r="OEO1069" s="819"/>
      <c r="OEP1069" s="819"/>
      <c r="OEQ1069" s="819"/>
      <c r="OER1069" s="819"/>
      <c r="OES1069" s="819"/>
      <c r="OET1069" s="819"/>
      <c r="OEU1069" s="819"/>
      <c r="OEV1069" s="819"/>
      <c r="OEW1069" s="819"/>
      <c r="OEX1069" s="819"/>
      <c r="OEY1069" s="819"/>
      <c r="OEZ1069" s="819"/>
      <c r="OFA1069" s="819"/>
      <c r="OFB1069" s="819"/>
      <c r="OFC1069" s="819"/>
      <c r="OFD1069" s="819"/>
      <c r="OFE1069" s="819"/>
      <c r="OFF1069" s="819"/>
      <c r="OFG1069" s="819"/>
      <c r="OFH1069" s="819"/>
      <c r="OFI1069" s="819"/>
      <c r="OFJ1069" s="819"/>
      <c r="OFK1069" s="819"/>
      <c r="OFL1069" s="819"/>
      <c r="OFM1069" s="819"/>
      <c r="OFN1069" s="819"/>
      <c r="OFO1069" s="819"/>
      <c r="OFP1069" s="819"/>
      <c r="OFQ1069" s="819"/>
      <c r="OFR1069" s="819"/>
      <c r="OFS1069" s="819"/>
      <c r="OFT1069" s="819"/>
      <c r="OFU1069" s="819"/>
      <c r="OFV1069" s="819"/>
      <c r="OFW1069" s="819"/>
      <c r="OFX1069" s="819"/>
      <c r="OFY1069" s="819"/>
      <c r="OFZ1069" s="819"/>
      <c r="OGA1069" s="819"/>
      <c r="OGB1069" s="819"/>
      <c r="OGC1069" s="819"/>
      <c r="OGD1069" s="819"/>
      <c r="OGE1069" s="819"/>
      <c r="OGF1069" s="819"/>
      <c r="OGG1069" s="819"/>
      <c r="OGH1069" s="819"/>
      <c r="OGI1069" s="819"/>
      <c r="OGJ1069" s="819"/>
      <c r="OGK1069" s="819"/>
      <c r="OGL1069" s="819"/>
      <c r="OGM1069" s="819"/>
      <c r="OGN1069" s="819"/>
      <c r="OGO1069" s="819"/>
      <c r="OGP1069" s="819"/>
      <c r="OGQ1069" s="819"/>
      <c r="OGR1069" s="819"/>
      <c r="OGS1069" s="819"/>
      <c r="OGT1069" s="819"/>
      <c r="OGU1069" s="819"/>
      <c r="OGV1069" s="819"/>
      <c r="OGW1069" s="819"/>
      <c r="OGX1069" s="819"/>
      <c r="OGY1069" s="819"/>
      <c r="OGZ1069" s="819"/>
      <c r="OHA1069" s="819"/>
      <c r="OHB1069" s="819"/>
      <c r="OHC1069" s="819"/>
      <c r="OHD1069" s="819"/>
      <c r="OHE1069" s="819"/>
      <c r="OHF1069" s="819"/>
      <c r="OHG1069" s="819"/>
      <c r="OHH1069" s="819"/>
      <c r="OHI1069" s="819"/>
      <c r="OHJ1069" s="819"/>
      <c r="OHK1069" s="819"/>
      <c r="OHL1069" s="819"/>
      <c r="OHM1069" s="819"/>
      <c r="OHN1069" s="819"/>
      <c r="OHO1069" s="819"/>
      <c r="OHP1069" s="819"/>
      <c r="OHQ1069" s="819"/>
      <c r="OHR1069" s="819"/>
      <c r="OHS1069" s="819"/>
      <c r="OHT1069" s="819"/>
      <c r="OHU1069" s="819"/>
      <c r="OHV1069" s="819"/>
      <c r="OHW1069" s="819"/>
      <c r="OHX1069" s="819"/>
      <c r="OHY1069" s="819"/>
      <c r="OHZ1069" s="819"/>
      <c r="OIA1069" s="819"/>
      <c r="OIB1069" s="819"/>
      <c r="OIC1069" s="819"/>
      <c r="OID1069" s="819"/>
      <c r="OIE1069" s="819"/>
      <c r="OIF1069" s="819"/>
      <c r="OIG1069" s="819"/>
      <c r="OIH1069" s="819"/>
      <c r="OII1069" s="819"/>
      <c r="OIJ1069" s="819"/>
      <c r="OIK1069" s="819"/>
      <c r="OIL1069" s="819"/>
      <c r="OIM1069" s="819"/>
      <c r="OIN1069" s="819"/>
      <c r="OIO1069" s="819"/>
      <c r="OIP1069" s="819"/>
      <c r="OIQ1069" s="819"/>
      <c r="OIR1069" s="819"/>
      <c r="OIS1069" s="819"/>
      <c r="OIT1069" s="819"/>
      <c r="OIU1069" s="819"/>
      <c r="OIV1069" s="819"/>
      <c r="OIW1069" s="819"/>
      <c r="OIX1069" s="819"/>
      <c r="OIY1069" s="819"/>
      <c r="OIZ1069" s="819"/>
      <c r="OJA1069" s="819"/>
      <c r="OJB1069" s="819"/>
      <c r="OJC1069" s="819"/>
      <c r="OJD1069" s="819"/>
      <c r="OJE1069" s="819"/>
      <c r="OJF1069" s="819"/>
      <c r="OJG1069" s="819"/>
      <c r="OJH1069" s="819"/>
      <c r="OJI1069" s="819"/>
      <c r="OJJ1069" s="819"/>
      <c r="OJK1069" s="819"/>
      <c r="OJL1069" s="819"/>
      <c r="OJM1069" s="819"/>
      <c r="OJN1069" s="819"/>
      <c r="OJO1069" s="819"/>
      <c r="OJP1069" s="819"/>
      <c r="OJQ1069" s="819"/>
      <c r="OJR1069" s="819"/>
      <c r="OJS1069" s="819"/>
      <c r="OJT1069" s="819"/>
      <c r="OJU1069" s="819"/>
      <c r="OJV1069" s="819"/>
      <c r="OJW1069" s="819"/>
      <c r="OJX1069" s="819"/>
      <c r="OJY1069" s="819"/>
      <c r="OJZ1069" s="819"/>
      <c r="OKA1069" s="819"/>
      <c r="OKB1069" s="819"/>
      <c r="OKC1069" s="819"/>
      <c r="OKD1069" s="819"/>
      <c r="OKE1069" s="819"/>
      <c r="OKF1069" s="819"/>
      <c r="OKG1069" s="819"/>
      <c r="OKH1069" s="819"/>
      <c r="OKI1069" s="819"/>
      <c r="OKJ1069" s="819"/>
      <c r="OKK1069" s="819"/>
      <c r="OKL1069" s="819"/>
      <c r="OKM1069" s="819"/>
      <c r="OKN1069" s="819"/>
      <c r="OKO1069" s="819"/>
      <c r="OKP1069" s="819"/>
      <c r="OKQ1069" s="819"/>
      <c r="OKR1069" s="819"/>
      <c r="OKS1069" s="819"/>
      <c r="OKT1069" s="819"/>
      <c r="OKU1069" s="819"/>
      <c r="OKV1069" s="819"/>
      <c r="OKW1069" s="819"/>
      <c r="OKX1069" s="819"/>
      <c r="OKY1069" s="819"/>
      <c r="OKZ1069" s="819"/>
      <c r="OLA1069" s="819"/>
      <c r="OLB1069" s="819"/>
      <c r="OLC1069" s="819"/>
      <c r="OLD1069" s="819"/>
      <c r="OLE1069" s="819"/>
      <c r="OLF1069" s="819"/>
      <c r="OLG1069" s="819"/>
      <c r="OLH1069" s="819"/>
      <c r="OLI1069" s="819"/>
      <c r="OLJ1069" s="819"/>
      <c r="OLK1069" s="819"/>
      <c r="OLL1069" s="819"/>
      <c r="OLM1069" s="819"/>
      <c r="OLN1069" s="819"/>
      <c r="OLO1069" s="819"/>
      <c r="OLP1069" s="819"/>
      <c r="OLQ1069" s="819"/>
      <c r="OLR1069" s="819"/>
      <c r="OLS1069" s="819"/>
      <c r="OLT1069" s="819"/>
      <c r="OLU1069" s="819"/>
      <c r="OLV1069" s="819"/>
      <c r="OLW1069" s="819"/>
      <c r="OLX1069" s="819"/>
      <c r="OLY1069" s="819"/>
      <c r="OLZ1069" s="819"/>
      <c r="OMA1069" s="819"/>
      <c r="OMB1069" s="819"/>
      <c r="OMC1069" s="819"/>
      <c r="OMD1069" s="819"/>
      <c r="OME1069" s="819"/>
      <c r="OMF1069" s="819"/>
      <c r="OMG1069" s="819"/>
      <c r="OMH1069" s="819"/>
      <c r="OMI1069" s="819"/>
      <c r="OMJ1069" s="819"/>
      <c r="OMK1069" s="819"/>
      <c r="OML1069" s="819"/>
      <c r="OMM1069" s="819"/>
      <c r="OMN1069" s="819"/>
      <c r="OMO1069" s="819"/>
      <c r="OMP1069" s="819"/>
      <c r="OMQ1069" s="819"/>
      <c r="OMR1069" s="819"/>
      <c r="OMS1069" s="819"/>
      <c r="OMT1069" s="819"/>
      <c r="OMU1069" s="819"/>
      <c r="OMV1069" s="819"/>
      <c r="OMW1069" s="819"/>
      <c r="OMX1069" s="819"/>
      <c r="OMY1069" s="819"/>
      <c r="OMZ1069" s="819"/>
      <c r="ONA1069" s="819"/>
      <c r="ONB1069" s="819"/>
      <c r="ONC1069" s="819"/>
      <c r="OND1069" s="819"/>
      <c r="ONE1069" s="819"/>
      <c r="ONF1069" s="819"/>
      <c r="ONG1069" s="819"/>
      <c r="ONH1069" s="819"/>
      <c r="ONI1069" s="819"/>
      <c r="ONJ1069" s="819"/>
      <c r="ONK1069" s="819"/>
      <c r="ONL1069" s="819"/>
      <c r="ONM1069" s="819"/>
      <c r="ONN1069" s="819"/>
      <c r="ONO1069" s="819"/>
      <c r="ONP1069" s="819"/>
      <c r="ONQ1069" s="819"/>
      <c r="ONR1069" s="819"/>
      <c r="ONS1069" s="819"/>
      <c r="ONT1069" s="819"/>
      <c r="ONU1069" s="819"/>
      <c r="ONV1069" s="819"/>
      <c r="ONW1069" s="819"/>
      <c r="ONX1069" s="819"/>
      <c r="ONY1069" s="819"/>
      <c r="ONZ1069" s="819"/>
      <c r="OOA1069" s="819"/>
      <c r="OOB1069" s="819"/>
      <c r="OOC1069" s="819"/>
      <c r="OOD1069" s="819"/>
      <c r="OOE1069" s="819"/>
      <c r="OOF1069" s="819"/>
      <c r="OOG1069" s="819"/>
      <c r="OOH1069" s="819"/>
      <c r="OOI1069" s="819"/>
      <c r="OOJ1069" s="819"/>
      <c r="OOK1069" s="819"/>
      <c r="OOL1069" s="819"/>
      <c r="OOM1069" s="819"/>
      <c r="OON1069" s="819"/>
      <c r="OOO1069" s="819"/>
      <c r="OOP1069" s="819"/>
      <c r="OOQ1069" s="819"/>
      <c r="OOR1069" s="819"/>
      <c r="OOS1069" s="819"/>
      <c r="OOT1069" s="819"/>
      <c r="OOU1069" s="819"/>
      <c r="OOV1069" s="819"/>
      <c r="OOW1069" s="819"/>
      <c r="OOX1069" s="819"/>
      <c r="OOY1069" s="819"/>
      <c r="OOZ1069" s="819"/>
      <c r="OPA1069" s="819"/>
      <c r="OPB1069" s="819"/>
      <c r="OPC1069" s="819"/>
      <c r="OPD1069" s="819"/>
      <c r="OPE1069" s="819"/>
      <c r="OPF1069" s="819"/>
      <c r="OPG1069" s="819"/>
      <c r="OPH1069" s="819"/>
      <c r="OPI1069" s="819"/>
      <c r="OPJ1069" s="819"/>
      <c r="OPK1069" s="819"/>
      <c r="OPL1069" s="819"/>
      <c r="OPM1069" s="819"/>
      <c r="OPN1069" s="819"/>
      <c r="OPO1069" s="819"/>
      <c r="OPP1069" s="819"/>
      <c r="OPQ1069" s="819"/>
      <c r="OPR1069" s="819"/>
      <c r="OPS1069" s="819"/>
      <c r="OPT1069" s="819"/>
      <c r="OPU1069" s="819"/>
      <c r="OPV1069" s="819"/>
      <c r="OPW1069" s="819"/>
      <c r="OPX1069" s="819"/>
      <c r="OPY1069" s="819"/>
      <c r="OPZ1069" s="819"/>
      <c r="OQA1069" s="819"/>
      <c r="OQB1069" s="819"/>
      <c r="OQC1069" s="819"/>
      <c r="OQD1069" s="819"/>
      <c r="OQE1069" s="819"/>
      <c r="OQF1069" s="819"/>
      <c r="OQG1069" s="819"/>
      <c r="OQH1069" s="819"/>
      <c r="OQI1069" s="819"/>
      <c r="OQJ1069" s="819"/>
      <c r="OQK1069" s="819"/>
      <c r="OQL1069" s="819"/>
      <c r="OQM1069" s="819"/>
      <c r="OQN1069" s="819"/>
      <c r="OQO1069" s="819"/>
      <c r="OQP1069" s="819"/>
      <c r="OQQ1069" s="819"/>
      <c r="OQR1069" s="819"/>
      <c r="OQS1069" s="819"/>
      <c r="OQT1069" s="819"/>
      <c r="OQU1069" s="819"/>
      <c r="OQV1069" s="819"/>
      <c r="OQW1069" s="819"/>
      <c r="OQX1069" s="819"/>
      <c r="OQY1069" s="819"/>
      <c r="OQZ1069" s="819"/>
      <c r="ORA1069" s="819"/>
      <c r="ORB1069" s="819"/>
      <c r="ORC1069" s="819"/>
      <c r="ORD1069" s="819"/>
      <c r="ORE1069" s="819"/>
      <c r="ORF1069" s="819"/>
      <c r="ORG1069" s="819"/>
      <c r="ORH1069" s="819"/>
      <c r="ORI1069" s="819"/>
      <c r="ORJ1069" s="819"/>
      <c r="ORK1069" s="819"/>
      <c r="ORL1069" s="819"/>
      <c r="ORM1069" s="819"/>
      <c r="ORN1069" s="819"/>
      <c r="ORO1069" s="819"/>
      <c r="ORP1069" s="819"/>
      <c r="ORQ1069" s="819"/>
      <c r="ORR1069" s="819"/>
      <c r="ORS1069" s="819"/>
      <c r="ORT1069" s="819"/>
      <c r="ORU1069" s="819"/>
      <c r="ORV1069" s="819"/>
      <c r="ORW1069" s="819"/>
      <c r="ORX1069" s="819"/>
      <c r="ORY1069" s="819"/>
      <c r="ORZ1069" s="819"/>
      <c r="OSA1069" s="819"/>
      <c r="OSB1069" s="819"/>
      <c r="OSC1069" s="819"/>
      <c r="OSD1069" s="819"/>
      <c r="OSE1069" s="819"/>
      <c r="OSF1069" s="819"/>
      <c r="OSG1069" s="819"/>
      <c r="OSH1069" s="819"/>
      <c r="OSI1069" s="819"/>
      <c r="OSJ1069" s="819"/>
      <c r="OSK1069" s="819"/>
      <c r="OSL1069" s="819"/>
      <c r="OSM1069" s="819"/>
      <c r="OSN1069" s="819"/>
      <c r="OSO1069" s="819"/>
      <c r="OSP1069" s="819"/>
      <c r="OSQ1069" s="819"/>
      <c r="OSR1069" s="819"/>
      <c r="OSS1069" s="819"/>
      <c r="OST1069" s="819"/>
      <c r="OSU1069" s="819"/>
      <c r="OSV1069" s="819"/>
      <c r="OSW1069" s="819"/>
      <c r="OSX1069" s="819"/>
      <c r="OSY1069" s="819"/>
      <c r="OSZ1069" s="819"/>
      <c r="OTA1069" s="819"/>
      <c r="OTB1069" s="819"/>
      <c r="OTC1069" s="819"/>
      <c r="OTD1069" s="819"/>
      <c r="OTE1069" s="819"/>
      <c r="OTF1069" s="819"/>
      <c r="OTG1069" s="819"/>
      <c r="OTH1069" s="819"/>
      <c r="OTI1069" s="819"/>
      <c r="OTJ1069" s="819"/>
      <c r="OTK1069" s="819"/>
      <c r="OTL1069" s="819"/>
      <c r="OTM1069" s="819"/>
      <c r="OTN1069" s="819"/>
      <c r="OTO1069" s="819"/>
      <c r="OTP1069" s="819"/>
      <c r="OTQ1069" s="819"/>
      <c r="OTR1069" s="819"/>
      <c r="OTS1069" s="819"/>
      <c r="OTT1069" s="819"/>
      <c r="OTU1069" s="819"/>
      <c r="OTV1069" s="819"/>
      <c r="OTW1069" s="819"/>
      <c r="OTX1069" s="819"/>
      <c r="OTY1069" s="819"/>
      <c r="OTZ1069" s="819"/>
      <c r="OUA1069" s="819"/>
      <c r="OUB1069" s="819"/>
      <c r="OUC1069" s="819"/>
      <c r="OUD1069" s="819"/>
      <c r="OUE1069" s="819"/>
      <c r="OUF1069" s="819"/>
      <c r="OUG1069" s="819"/>
      <c r="OUH1069" s="819"/>
      <c r="OUI1069" s="819"/>
      <c r="OUJ1069" s="819"/>
      <c r="OUK1069" s="819"/>
      <c r="OUL1069" s="819"/>
      <c r="OUM1069" s="819"/>
      <c r="OUN1069" s="819"/>
      <c r="OUO1069" s="819"/>
      <c r="OUP1069" s="819"/>
      <c r="OUQ1069" s="819"/>
      <c r="OUR1069" s="819"/>
      <c r="OUS1069" s="819"/>
      <c r="OUT1069" s="819"/>
      <c r="OUU1069" s="819"/>
      <c r="OUV1069" s="819"/>
      <c r="OUW1069" s="819"/>
      <c r="OUX1069" s="819"/>
      <c r="OUY1069" s="819"/>
      <c r="OUZ1069" s="819"/>
      <c r="OVA1069" s="819"/>
      <c r="OVB1069" s="819"/>
      <c r="OVC1069" s="819"/>
      <c r="OVD1069" s="819"/>
      <c r="OVE1069" s="819"/>
      <c r="OVF1069" s="819"/>
      <c r="OVG1069" s="819"/>
      <c r="OVH1069" s="819"/>
      <c r="OVI1069" s="819"/>
      <c r="OVJ1069" s="819"/>
      <c r="OVK1069" s="819"/>
      <c r="OVL1069" s="819"/>
      <c r="OVM1069" s="819"/>
      <c r="OVN1069" s="819"/>
      <c r="OVO1069" s="819"/>
      <c r="OVP1069" s="819"/>
      <c r="OVQ1069" s="819"/>
      <c r="OVR1069" s="819"/>
      <c r="OVS1069" s="819"/>
      <c r="OVT1069" s="819"/>
      <c r="OVU1069" s="819"/>
      <c r="OVV1069" s="819"/>
      <c r="OVW1069" s="819"/>
      <c r="OVX1069" s="819"/>
      <c r="OVY1069" s="819"/>
      <c r="OVZ1069" s="819"/>
      <c r="OWA1069" s="819"/>
      <c r="OWB1069" s="819"/>
      <c r="OWC1069" s="819"/>
      <c r="OWD1069" s="819"/>
      <c r="OWE1069" s="819"/>
      <c r="OWF1069" s="819"/>
      <c r="OWG1069" s="819"/>
      <c r="OWH1069" s="819"/>
      <c r="OWI1069" s="819"/>
      <c r="OWJ1069" s="819"/>
      <c r="OWK1069" s="819"/>
      <c r="OWL1069" s="819"/>
      <c r="OWM1069" s="819"/>
      <c r="OWN1069" s="819"/>
      <c r="OWO1069" s="819"/>
      <c r="OWP1069" s="819"/>
      <c r="OWQ1069" s="819"/>
      <c r="OWR1069" s="819"/>
      <c r="OWS1069" s="819"/>
      <c r="OWT1069" s="819"/>
      <c r="OWU1069" s="819"/>
      <c r="OWV1069" s="819"/>
      <c r="OWW1069" s="819"/>
      <c r="OWX1069" s="819"/>
      <c r="OWY1069" s="819"/>
      <c r="OWZ1069" s="819"/>
      <c r="OXA1069" s="819"/>
      <c r="OXB1069" s="819"/>
      <c r="OXC1069" s="819"/>
      <c r="OXD1069" s="819"/>
      <c r="OXE1069" s="819"/>
      <c r="OXF1069" s="819"/>
      <c r="OXG1069" s="819"/>
      <c r="OXH1069" s="819"/>
      <c r="OXI1069" s="819"/>
      <c r="OXJ1069" s="819"/>
      <c r="OXK1069" s="819"/>
      <c r="OXL1069" s="819"/>
      <c r="OXM1069" s="819"/>
      <c r="OXN1069" s="819"/>
      <c r="OXO1069" s="819"/>
      <c r="OXP1069" s="819"/>
      <c r="OXQ1069" s="819"/>
      <c r="OXR1069" s="819"/>
      <c r="OXS1069" s="819"/>
      <c r="OXT1069" s="819"/>
      <c r="OXU1069" s="819"/>
      <c r="OXV1069" s="819"/>
      <c r="OXW1069" s="819"/>
      <c r="OXX1069" s="819"/>
      <c r="OXY1069" s="819"/>
      <c r="OXZ1069" s="819"/>
      <c r="OYA1069" s="819"/>
      <c r="OYB1069" s="819"/>
      <c r="OYC1069" s="819"/>
      <c r="OYD1069" s="819"/>
      <c r="OYE1069" s="819"/>
      <c r="OYF1069" s="819"/>
      <c r="OYG1069" s="819"/>
      <c r="OYH1069" s="819"/>
      <c r="OYI1069" s="819"/>
      <c r="OYJ1069" s="819"/>
      <c r="OYK1069" s="819"/>
      <c r="OYL1069" s="819"/>
      <c r="OYM1069" s="819"/>
      <c r="OYN1069" s="819"/>
      <c r="OYO1069" s="819"/>
      <c r="OYP1069" s="819"/>
      <c r="OYQ1069" s="819"/>
      <c r="OYR1069" s="819"/>
      <c r="OYS1069" s="819"/>
      <c r="OYT1069" s="819"/>
      <c r="OYU1069" s="819"/>
      <c r="OYV1069" s="819"/>
      <c r="OYW1069" s="819"/>
      <c r="OYX1069" s="819"/>
      <c r="OYY1069" s="819"/>
      <c r="OYZ1069" s="819"/>
      <c r="OZA1069" s="819"/>
      <c r="OZB1069" s="819"/>
      <c r="OZC1069" s="819"/>
      <c r="OZD1069" s="819"/>
      <c r="OZE1069" s="819"/>
      <c r="OZF1069" s="819"/>
      <c r="OZG1069" s="819"/>
      <c r="OZH1069" s="819"/>
      <c r="OZI1069" s="819"/>
      <c r="OZJ1069" s="819"/>
      <c r="OZK1069" s="819"/>
      <c r="OZL1069" s="819"/>
      <c r="OZM1069" s="819"/>
      <c r="OZN1069" s="819"/>
      <c r="OZO1069" s="819"/>
      <c r="OZP1069" s="819"/>
      <c r="OZQ1069" s="819"/>
      <c r="OZR1069" s="819"/>
      <c r="OZS1069" s="819"/>
      <c r="OZT1069" s="819"/>
      <c r="OZU1069" s="819"/>
      <c r="OZV1069" s="819"/>
      <c r="OZW1069" s="819"/>
      <c r="OZX1069" s="819"/>
      <c r="OZY1069" s="819"/>
      <c r="OZZ1069" s="819"/>
      <c r="PAA1069" s="819"/>
      <c r="PAB1069" s="819"/>
      <c r="PAC1069" s="819"/>
      <c r="PAD1069" s="819"/>
      <c r="PAE1069" s="819"/>
      <c r="PAF1069" s="819"/>
      <c r="PAG1069" s="819"/>
      <c r="PAH1069" s="819"/>
      <c r="PAI1069" s="819"/>
      <c r="PAJ1069" s="819"/>
      <c r="PAK1069" s="819"/>
      <c r="PAL1069" s="819"/>
      <c r="PAM1069" s="819"/>
      <c r="PAN1069" s="819"/>
      <c r="PAO1069" s="819"/>
      <c r="PAP1069" s="819"/>
      <c r="PAQ1069" s="819"/>
      <c r="PAR1069" s="819"/>
      <c r="PAS1069" s="819"/>
      <c r="PAT1069" s="819"/>
      <c r="PAU1069" s="819"/>
      <c r="PAV1069" s="819"/>
      <c r="PAW1069" s="819"/>
      <c r="PAX1069" s="819"/>
      <c r="PAY1069" s="819"/>
      <c r="PAZ1069" s="819"/>
      <c r="PBA1069" s="819"/>
      <c r="PBB1069" s="819"/>
      <c r="PBC1069" s="819"/>
      <c r="PBD1069" s="819"/>
      <c r="PBE1069" s="819"/>
      <c r="PBF1069" s="819"/>
      <c r="PBG1069" s="819"/>
      <c r="PBH1069" s="819"/>
      <c r="PBI1069" s="819"/>
      <c r="PBJ1069" s="819"/>
      <c r="PBK1069" s="819"/>
      <c r="PBL1069" s="819"/>
      <c r="PBM1069" s="819"/>
      <c r="PBN1069" s="819"/>
      <c r="PBO1069" s="819"/>
      <c r="PBP1069" s="819"/>
      <c r="PBQ1069" s="819"/>
      <c r="PBR1069" s="819"/>
      <c r="PBS1069" s="819"/>
      <c r="PBT1069" s="819"/>
      <c r="PBU1069" s="819"/>
      <c r="PBV1069" s="819"/>
      <c r="PBW1069" s="819"/>
      <c r="PBX1069" s="819"/>
      <c r="PBY1069" s="819"/>
      <c r="PBZ1069" s="819"/>
      <c r="PCA1069" s="819"/>
      <c r="PCB1069" s="819"/>
      <c r="PCC1069" s="819"/>
      <c r="PCD1069" s="819"/>
      <c r="PCE1069" s="819"/>
      <c r="PCF1069" s="819"/>
      <c r="PCG1069" s="819"/>
      <c r="PCH1069" s="819"/>
      <c r="PCI1069" s="819"/>
      <c r="PCJ1069" s="819"/>
      <c r="PCK1069" s="819"/>
      <c r="PCL1069" s="819"/>
      <c r="PCM1069" s="819"/>
      <c r="PCN1069" s="819"/>
      <c r="PCO1069" s="819"/>
      <c r="PCP1069" s="819"/>
      <c r="PCQ1069" s="819"/>
      <c r="PCR1069" s="819"/>
      <c r="PCS1069" s="819"/>
      <c r="PCT1069" s="819"/>
      <c r="PCU1069" s="819"/>
      <c r="PCV1069" s="819"/>
      <c r="PCW1069" s="819"/>
      <c r="PCX1069" s="819"/>
      <c r="PCY1069" s="819"/>
      <c r="PCZ1069" s="819"/>
      <c r="PDA1069" s="819"/>
      <c r="PDB1069" s="819"/>
      <c r="PDC1069" s="819"/>
      <c r="PDD1069" s="819"/>
      <c r="PDE1069" s="819"/>
      <c r="PDF1069" s="819"/>
      <c r="PDG1069" s="819"/>
      <c r="PDH1069" s="819"/>
      <c r="PDI1069" s="819"/>
      <c r="PDJ1069" s="819"/>
      <c r="PDK1069" s="819"/>
      <c r="PDL1069" s="819"/>
      <c r="PDM1069" s="819"/>
      <c r="PDN1069" s="819"/>
      <c r="PDO1069" s="819"/>
      <c r="PDP1069" s="819"/>
      <c r="PDQ1069" s="819"/>
      <c r="PDR1069" s="819"/>
      <c r="PDS1069" s="819"/>
      <c r="PDT1069" s="819"/>
      <c r="PDU1069" s="819"/>
      <c r="PDV1069" s="819"/>
      <c r="PDW1069" s="819"/>
      <c r="PDX1069" s="819"/>
      <c r="PDY1069" s="819"/>
      <c r="PDZ1069" s="819"/>
      <c r="PEA1069" s="819"/>
      <c r="PEB1069" s="819"/>
      <c r="PEC1069" s="819"/>
      <c r="PED1069" s="819"/>
      <c r="PEE1069" s="819"/>
      <c r="PEF1069" s="819"/>
      <c r="PEG1069" s="819"/>
      <c r="PEH1069" s="819"/>
      <c r="PEI1069" s="819"/>
      <c r="PEJ1069" s="819"/>
      <c r="PEK1069" s="819"/>
      <c r="PEL1069" s="819"/>
      <c r="PEM1069" s="819"/>
      <c r="PEN1069" s="819"/>
      <c r="PEO1069" s="819"/>
      <c r="PEP1069" s="819"/>
      <c r="PEQ1069" s="819"/>
      <c r="PER1069" s="819"/>
      <c r="PES1069" s="819"/>
      <c r="PET1069" s="819"/>
      <c r="PEU1069" s="819"/>
      <c r="PEV1069" s="819"/>
      <c r="PEW1069" s="819"/>
      <c r="PEX1069" s="819"/>
      <c r="PEY1069" s="819"/>
      <c r="PEZ1069" s="819"/>
      <c r="PFA1069" s="819"/>
      <c r="PFB1069" s="819"/>
      <c r="PFC1069" s="819"/>
      <c r="PFD1069" s="819"/>
      <c r="PFE1069" s="819"/>
      <c r="PFF1069" s="819"/>
      <c r="PFG1069" s="819"/>
      <c r="PFH1069" s="819"/>
      <c r="PFI1069" s="819"/>
      <c r="PFJ1069" s="819"/>
      <c r="PFK1069" s="819"/>
      <c r="PFL1069" s="819"/>
      <c r="PFM1069" s="819"/>
      <c r="PFN1069" s="819"/>
      <c r="PFO1069" s="819"/>
      <c r="PFP1069" s="819"/>
      <c r="PFQ1069" s="819"/>
      <c r="PFR1069" s="819"/>
      <c r="PFS1069" s="819"/>
      <c r="PFT1069" s="819"/>
      <c r="PFU1069" s="819"/>
      <c r="PFV1069" s="819"/>
      <c r="PFW1069" s="819"/>
      <c r="PFX1069" s="819"/>
      <c r="PFY1069" s="819"/>
      <c r="PFZ1069" s="819"/>
      <c r="PGA1069" s="819"/>
      <c r="PGB1069" s="819"/>
      <c r="PGC1069" s="819"/>
      <c r="PGD1069" s="819"/>
      <c r="PGE1069" s="819"/>
      <c r="PGF1069" s="819"/>
      <c r="PGG1069" s="819"/>
      <c r="PGH1069" s="819"/>
      <c r="PGI1069" s="819"/>
      <c r="PGJ1069" s="819"/>
      <c r="PGK1069" s="819"/>
      <c r="PGL1069" s="819"/>
      <c r="PGM1069" s="819"/>
      <c r="PGN1069" s="819"/>
      <c r="PGO1069" s="819"/>
      <c r="PGP1069" s="819"/>
      <c r="PGQ1069" s="819"/>
      <c r="PGR1069" s="819"/>
      <c r="PGS1069" s="819"/>
      <c r="PGT1069" s="819"/>
      <c r="PGU1069" s="819"/>
      <c r="PGV1069" s="819"/>
      <c r="PGW1069" s="819"/>
      <c r="PGX1069" s="819"/>
      <c r="PGY1069" s="819"/>
      <c r="PGZ1069" s="819"/>
      <c r="PHA1069" s="819"/>
      <c r="PHB1069" s="819"/>
      <c r="PHC1069" s="819"/>
      <c r="PHD1069" s="819"/>
      <c r="PHE1069" s="819"/>
      <c r="PHF1069" s="819"/>
      <c r="PHG1069" s="819"/>
      <c r="PHH1069" s="819"/>
      <c r="PHI1069" s="819"/>
      <c r="PHJ1069" s="819"/>
      <c r="PHK1069" s="819"/>
      <c r="PHL1069" s="819"/>
      <c r="PHM1069" s="819"/>
      <c r="PHN1069" s="819"/>
      <c r="PHO1069" s="819"/>
      <c r="PHP1069" s="819"/>
      <c r="PHQ1069" s="819"/>
      <c r="PHR1069" s="819"/>
      <c r="PHS1069" s="819"/>
      <c r="PHT1069" s="819"/>
      <c r="PHU1069" s="819"/>
      <c r="PHV1069" s="819"/>
      <c r="PHW1069" s="819"/>
      <c r="PHX1069" s="819"/>
      <c r="PHY1069" s="819"/>
      <c r="PHZ1069" s="819"/>
      <c r="PIA1069" s="819"/>
      <c r="PIB1069" s="819"/>
      <c r="PIC1069" s="819"/>
      <c r="PID1069" s="819"/>
      <c r="PIE1069" s="819"/>
      <c r="PIF1069" s="819"/>
      <c r="PIG1069" s="819"/>
      <c r="PIH1069" s="819"/>
      <c r="PII1069" s="819"/>
      <c r="PIJ1069" s="819"/>
      <c r="PIK1069" s="819"/>
      <c r="PIL1069" s="819"/>
      <c r="PIM1069" s="819"/>
      <c r="PIN1069" s="819"/>
      <c r="PIO1069" s="819"/>
      <c r="PIP1069" s="819"/>
      <c r="PIQ1069" s="819"/>
      <c r="PIR1069" s="819"/>
      <c r="PIS1069" s="819"/>
      <c r="PIT1069" s="819"/>
      <c r="PIU1069" s="819"/>
      <c r="PIV1069" s="819"/>
      <c r="PIW1069" s="819"/>
      <c r="PIX1069" s="819"/>
      <c r="PIY1069" s="819"/>
      <c r="PIZ1069" s="819"/>
      <c r="PJA1069" s="819"/>
      <c r="PJB1069" s="819"/>
      <c r="PJC1069" s="819"/>
      <c r="PJD1069" s="819"/>
      <c r="PJE1069" s="819"/>
      <c r="PJF1069" s="819"/>
      <c r="PJG1069" s="819"/>
      <c r="PJH1069" s="819"/>
      <c r="PJI1069" s="819"/>
      <c r="PJJ1069" s="819"/>
      <c r="PJK1069" s="819"/>
      <c r="PJL1069" s="819"/>
      <c r="PJM1069" s="819"/>
      <c r="PJN1069" s="819"/>
      <c r="PJO1069" s="819"/>
      <c r="PJP1069" s="819"/>
      <c r="PJQ1069" s="819"/>
      <c r="PJR1069" s="819"/>
      <c r="PJS1069" s="819"/>
      <c r="PJT1069" s="819"/>
      <c r="PJU1069" s="819"/>
      <c r="PJV1069" s="819"/>
      <c r="PJW1069" s="819"/>
      <c r="PJX1069" s="819"/>
      <c r="PJY1069" s="819"/>
      <c r="PJZ1069" s="819"/>
      <c r="PKA1069" s="819"/>
      <c r="PKB1069" s="819"/>
      <c r="PKC1069" s="819"/>
      <c r="PKD1069" s="819"/>
      <c r="PKE1069" s="819"/>
      <c r="PKF1069" s="819"/>
      <c r="PKG1069" s="819"/>
      <c r="PKH1069" s="819"/>
      <c r="PKI1069" s="819"/>
      <c r="PKJ1069" s="819"/>
      <c r="PKK1069" s="819"/>
      <c r="PKL1069" s="819"/>
      <c r="PKM1069" s="819"/>
      <c r="PKN1069" s="819"/>
      <c r="PKO1069" s="819"/>
      <c r="PKP1069" s="819"/>
      <c r="PKQ1069" s="819"/>
      <c r="PKR1069" s="819"/>
      <c r="PKS1069" s="819"/>
      <c r="PKT1069" s="819"/>
      <c r="PKU1069" s="819"/>
      <c r="PKV1069" s="819"/>
      <c r="PKW1069" s="819"/>
      <c r="PKX1069" s="819"/>
      <c r="PKY1069" s="819"/>
      <c r="PKZ1069" s="819"/>
      <c r="PLA1069" s="819"/>
      <c r="PLB1069" s="819"/>
      <c r="PLC1069" s="819"/>
      <c r="PLD1069" s="819"/>
      <c r="PLE1069" s="819"/>
      <c r="PLF1069" s="819"/>
      <c r="PLG1069" s="819"/>
      <c r="PLH1069" s="819"/>
      <c r="PLI1069" s="819"/>
      <c r="PLJ1069" s="819"/>
      <c r="PLK1069" s="819"/>
      <c r="PLL1069" s="819"/>
      <c r="PLM1069" s="819"/>
      <c r="PLN1069" s="819"/>
      <c r="PLO1069" s="819"/>
      <c r="PLP1069" s="819"/>
      <c r="PLQ1069" s="819"/>
      <c r="PLR1069" s="819"/>
      <c r="PLS1069" s="819"/>
      <c r="PLT1069" s="819"/>
      <c r="PLU1069" s="819"/>
      <c r="PLV1069" s="819"/>
      <c r="PLW1069" s="819"/>
      <c r="PLX1069" s="819"/>
      <c r="PLY1069" s="819"/>
      <c r="PLZ1069" s="819"/>
      <c r="PMA1069" s="819"/>
      <c r="PMB1069" s="819"/>
      <c r="PMC1069" s="819"/>
      <c r="PMD1069" s="819"/>
      <c r="PME1069" s="819"/>
      <c r="PMF1069" s="819"/>
      <c r="PMG1069" s="819"/>
      <c r="PMH1069" s="819"/>
      <c r="PMI1069" s="819"/>
      <c r="PMJ1069" s="819"/>
      <c r="PMK1069" s="819"/>
      <c r="PML1069" s="819"/>
      <c r="PMM1069" s="819"/>
      <c r="PMN1069" s="819"/>
      <c r="PMO1069" s="819"/>
      <c r="PMP1069" s="819"/>
      <c r="PMQ1069" s="819"/>
      <c r="PMR1069" s="819"/>
      <c r="PMS1069" s="819"/>
      <c r="PMT1069" s="819"/>
      <c r="PMU1069" s="819"/>
      <c r="PMV1069" s="819"/>
      <c r="PMW1069" s="819"/>
      <c r="PMX1069" s="819"/>
      <c r="PMY1069" s="819"/>
      <c r="PMZ1069" s="819"/>
      <c r="PNA1069" s="819"/>
      <c r="PNB1069" s="819"/>
      <c r="PNC1069" s="819"/>
      <c r="PND1069" s="819"/>
      <c r="PNE1069" s="819"/>
      <c r="PNF1069" s="819"/>
      <c r="PNG1069" s="819"/>
      <c r="PNH1069" s="819"/>
      <c r="PNI1069" s="819"/>
      <c r="PNJ1069" s="819"/>
      <c r="PNK1069" s="819"/>
      <c r="PNL1069" s="819"/>
      <c r="PNM1069" s="819"/>
      <c r="PNN1069" s="819"/>
      <c r="PNO1069" s="819"/>
      <c r="PNP1069" s="819"/>
      <c r="PNQ1069" s="819"/>
      <c r="PNR1069" s="819"/>
      <c r="PNS1069" s="819"/>
      <c r="PNT1069" s="819"/>
      <c r="PNU1069" s="819"/>
      <c r="PNV1069" s="819"/>
      <c r="PNW1069" s="819"/>
      <c r="PNX1069" s="819"/>
      <c r="PNY1069" s="819"/>
      <c r="PNZ1069" s="819"/>
      <c r="POA1069" s="819"/>
      <c r="POB1069" s="819"/>
      <c r="POC1069" s="819"/>
      <c r="POD1069" s="819"/>
      <c r="POE1069" s="819"/>
      <c r="POF1069" s="819"/>
      <c r="POG1069" s="819"/>
      <c r="POH1069" s="819"/>
      <c r="POI1069" s="819"/>
      <c r="POJ1069" s="819"/>
      <c r="POK1069" s="819"/>
      <c r="POL1069" s="819"/>
      <c r="POM1069" s="819"/>
      <c r="PON1069" s="819"/>
      <c r="POO1069" s="819"/>
      <c r="POP1069" s="819"/>
      <c r="POQ1069" s="819"/>
      <c r="POR1069" s="819"/>
      <c r="POS1069" s="819"/>
      <c r="POT1069" s="819"/>
      <c r="POU1069" s="819"/>
      <c r="POV1069" s="819"/>
      <c r="POW1069" s="819"/>
      <c r="POX1069" s="819"/>
      <c r="POY1069" s="819"/>
      <c r="POZ1069" s="819"/>
      <c r="PPA1069" s="819"/>
      <c r="PPB1069" s="819"/>
      <c r="PPC1069" s="819"/>
      <c r="PPD1069" s="819"/>
      <c r="PPE1069" s="819"/>
      <c r="PPF1069" s="819"/>
      <c r="PPG1069" s="819"/>
      <c r="PPH1069" s="819"/>
      <c r="PPI1069" s="819"/>
      <c r="PPJ1069" s="819"/>
      <c r="PPK1069" s="819"/>
      <c r="PPL1069" s="819"/>
      <c r="PPM1069" s="819"/>
      <c r="PPN1069" s="819"/>
      <c r="PPO1069" s="819"/>
      <c r="PPP1069" s="819"/>
      <c r="PPQ1069" s="819"/>
      <c r="PPR1069" s="819"/>
      <c r="PPS1069" s="819"/>
      <c r="PPT1069" s="819"/>
      <c r="PPU1069" s="819"/>
      <c r="PPV1069" s="819"/>
      <c r="PPW1069" s="819"/>
      <c r="PPX1069" s="819"/>
      <c r="PPY1069" s="819"/>
      <c r="PPZ1069" s="819"/>
      <c r="PQA1069" s="819"/>
      <c r="PQB1069" s="819"/>
      <c r="PQC1069" s="819"/>
      <c r="PQD1069" s="819"/>
      <c r="PQE1069" s="819"/>
      <c r="PQF1069" s="819"/>
      <c r="PQG1069" s="819"/>
      <c r="PQH1069" s="819"/>
      <c r="PQI1069" s="819"/>
      <c r="PQJ1069" s="819"/>
      <c r="PQK1069" s="819"/>
      <c r="PQL1069" s="819"/>
      <c r="PQM1069" s="819"/>
      <c r="PQN1069" s="819"/>
      <c r="PQO1069" s="819"/>
      <c r="PQP1069" s="819"/>
      <c r="PQQ1069" s="819"/>
      <c r="PQR1069" s="819"/>
      <c r="PQS1069" s="819"/>
      <c r="PQT1069" s="819"/>
      <c r="PQU1069" s="819"/>
      <c r="PQV1069" s="819"/>
      <c r="PQW1069" s="819"/>
      <c r="PQX1069" s="819"/>
      <c r="PQY1069" s="819"/>
      <c r="PQZ1069" s="819"/>
      <c r="PRA1069" s="819"/>
      <c r="PRB1069" s="819"/>
      <c r="PRC1069" s="819"/>
      <c r="PRD1069" s="819"/>
      <c r="PRE1069" s="819"/>
      <c r="PRF1069" s="819"/>
      <c r="PRG1069" s="819"/>
      <c r="PRH1069" s="819"/>
      <c r="PRI1069" s="819"/>
      <c r="PRJ1069" s="819"/>
      <c r="PRK1069" s="819"/>
      <c r="PRL1069" s="819"/>
      <c r="PRM1069" s="819"/>
      <c r="PRN1069" s="819"/>
      <c r="PRO1069" s="819"/>
      <c r="PRP1069" s="819"/>
      <c r="PRQ1069" s="819"/>
      <c r="PRR1069" s="819"/>
      <c r="PRS1069" s="819"/>
      <c r="PRT1069" s="819"/>
      <c r="PRU1069" s="819"/>
      <c r="PRV1069" s="819"/>
      <c r="PRW1069" s="819"/>
      <c r="PRX1069" s="819"/>
      <c r="PRY1069" s="819"/>
      <c r="PRZ1069" s="819"/>
      <c r="PSA1069" s="819"/>
      <c r="PSB1069" s="819"/>
      <c r="PSC1069" s="819"/>
      <c r="PSD1069" s="819"/>
      <c r="PSE1069" s="819"/>
      <c r="PSF1069" s="819"/>
      <c r="PSG1069" s="819"/>
      <c r="PSH1069" s="819"/>
      <c r="PSI1069" s="819"/>
      <c r="PSJ1069" s="819"/>
      <c r="PSK1069" s="819"/>
      <c r="PSL1069" s="819"/>
      <c r="PSM1069" s="819"/>
      <c r="PSN1069" s="819"/>
      <c r="PSO1069" s="819"/>
      <c r="PSP1069" s="819"/>
      <c r="PSQ1069" s="819"/>
      <c r="PSR1069" s="819"/>
      <c r="PSS1069" s="819"/>
      <c r="PST1069" s="819"/>
      <c r="PSU1069" s="819"/>
      <c r="PSV1069" s="819"/>
      <c r="PSW1069" s="819"/>
      <c r="PSX1069" s="819"/>
      <c r="PSY1069" s="819"/>
      <c r="PSZ1069" s="819"/>
      <c r="PTA1069" s="819"/>
      <c r="PTB1069" s="819"/>
      <c r="PTC1069" s="819"/>
      <c r="PTD1069" s="819"/>
      <c r="PTE1069" s="819"/>
      <c r="PTF1069" s="819"/>
      <c r="PTG1069" s="819"/>
      <c r="PTH1069" s="819"/>
      <c r="PTI1069" s="819"/>
      <c r="PTJ1069" s="819"/>
      <c r="PTK1069" s="819"/>
      <c r="PTL1069" s="819"/>
      <c r="PTM1069" s="819"/>
      <c r="PTN1069" s="819"/>
      <c r="PTO1069" s="819"/>
      <c r="PTP1069" s="819"/>
      <c r="PTQ1069" s="819"/>
      <c r="PTR1069" s="819"/>
      <c r="PTS1069" s="819"/>
      <c r="PTT1069" s="819"/>
      <c r="PTU1069" s="819"/>
      <c r="PTV1069" s="819"/>
      <c r="PTW1069" s="819"/>
      <c r="PTX1069" s="819"/>
      <c r="PTY1069" s="819"/>
      <c r="PTZ1069" s="819"/>
      <c r="PUA1069" s="819"/>
      <c r="PUB1069" s="819"/>
      <c r="PUC1069" s="819"/>
      <c r="PUD1069" s="819"/>
      <c r="PUE1069" s="819"/>
      <c r="PUF1069" s="819"/>
      <c r="PUG1069" s="819"/>
      <c r="PUH1069" s="819"/>
      <c r="PUI1069" s="819"/>
      <c r="PUJ1069" s="819"/>
      <c r="PUK1069" s="819"/>
      <c r="PUL1069" s="819"/>
      <c r="PUM1069" s="819"/>
      <c r="PUN1069" s="819"/>
      <c r="PUO1069" s="819"/>
      <c r="PUP1069" s="819"/>
      <c r="PUQ1069" s="819"/>
      <c r="PUR1069" s="819"/>
      <c r="PUS1069" s="819"/>
      <c r="PUT1069" s="819"/>
      <c r="PUU1069" s="819"/>
      <c r="PUV1069" s="819"/>
      <c r="PUW1069" s="819"/>
      <c r="PUX1069" s="819"/>
      <c r="PUY1069" s="819"/>
      <c r="PUZ1069" s="819"/>
      <c r="PVA1069" s="819"/>
      <c r="PVB1069" s="819"/>
      <c r="PVC1069" s="819"/>
      <c r="PVD1069" s="819"/>
      <c r="PVE1069" s="819"/>
      <c r="PVF1069" s="819"/>
      <c r="PVG1069" s="819"/>
      <c r="PVH1069" s="819"/>
      <c r="PVI1069" s="819"/>
      <c r="PVJ1069" s="819"/>
      <c r="PVK1069" s="819"/>
      <c r="PVL1069" s="819"/>
      <c r="PVM1069" s="819"/>
      <c r="PVN1069" s="819"/>
      <c r="PVO1069" s="819"/>
      <c r="PVP1069" s="819"/>
      <c r="PVQ1069" s="819"/>
      <c r="PVR1069" s="819"/>
      <c r="PVS1069" s="819"/>
      <c r="PVT1069" s="819"/>
      <c r="PVU1069" s="819"/>
      <c r="PVV1069" s="819"/>
      <c r="PVW1069" s="819"/>
      <c r="PVX1069" s="819"/>
      <c r="PVY1069" s="819"/>
      <c r="PVZ1069" s="819"/>
      <c r="PWA1069" s="819"/>
      <c r="PWB1069" s="819"/>
      <c r="PWC1069" s="819"/>
      <c r="PWD1069" s="819"/>
      <c r="PWE1069" s="819"/>
      <c r="PWF1069" s="819"/>
      <c r="PWG1069" s="819"/>
      <c r="PWH1069" s="819"/>
      <c r="PWI1069" s="819"/>
      <c r="PWJ1069" s="819"/>
      <c r="PWK1069" s="819"/>
      <c r="PWL1069" s="819"/>
      <c r="PWM1069" s="819"/>
      <c r="PWN1069" s="819"/>
      <c r="PWO1069" s="819"/>
      <c r="PWP1069" s="819"/>
      <c r="PWQ1069" s="819"/>
      <c r="PWR1069" s="819"/>
      <c r="PWS1069" s="819"/>
      <c r="PWT1069" s="819"/>
      <c r="PWU1069" s="819"/>
      <c r="PWV1069" s="819"/>
      <c r="PWW1069" s="819"/>
      <c r="PWX1069" s="819"/>
      <c r="PWY1069" s="819"/>
      <c r="PWZ1069" s="819"/>
      <c r="PXA1069" s="819"/>
      <c r="PXB1069" s="819"/>
      <c r="PXC1069" s="819"/>
      <c r="PXD1069" s="819"/>
      <c r="PXE1069" s="819"/>
      <c r="PXF1069" s="819"/>
      <c r="PXG1069" s="819"/>
      <c r="PXH1069" s="819"/>
      <c r="PXI1069" s="819"/>
      <c r="PXJ1069" s="819"/>
      <c r="PXK1069" s="819"/>
      <c r="PXL1069" s="819"/>
      <c r="PXM1069" s="819"/>
      <c r="PXN1069" s="819"/>
      <c r="PXO1069" s="819"/>
      <c r="PXP1069" s="819"/>
      <c r="PXQ1069" s="819"/>
      <c r="PXR1069" s="819"/>
      <c r="PXS1069" s="819"/>
      <c r="PXT1069" s="819"/>
      <c r="PXU1069" s="819"/>
      <c r="PXV1069" s="819"/>
      <c r="PXW1069" s="819"/>
      <c r="PXX1069" s="819"/>
      <c r="PXY1069" s="819"/>
      <c r="PXZ1069" s="819"/>
      <c r="PYA1069" s="819"/>
      <c r="PYB1069" s="819"/>
      <c r="PYC1069" s="819"/>
      <c r="PYD1069" s="819"/>
      <c r="PYE1069" s="819"/>
      <c r="PYF1069" s="819"/>
      <c r="PYG1069" s="819"/>
      <c r="PYH1069" s="819"/>
      <c r="PYI1069" s="819"/>
      <c r="PYJ1069" s="819"/>
      <c r="PYK1069" s="819"/>
      <c r="PYL1069" s="819"/>
      <c r="PYM1069" s="819"/>
      <c r="PYN1069" s="819"/>
      <c r="PYO1069" s="819"/>
      <c r="PYP1069" s="819"/>
      <c r="PYQ1069" s="819"/>
      <c r="PYR1069" s="819"/>
      <c r="PYS1069" s="819"/>
      <c r="PYT1069" s="819"/>
      <c r="PYU1069" s="819"/>
      <c r="PYV1069" s="819"/>
      <c r="PYW1069" s="819"/>
      <c r="PYX1069" s="819"/>
      <c r="PYY1069" s="819"/>
      <c r="PYZ1069" s="819"/>
      <c r="PZA1069" s="819"/>
      <c r="PZB1069" s="819"/>
      <c r="PZC1069" s="819"/>
      <c r="PZD1069" s="819"/>
      <c r="PZE1069" s="819"/>
      <c r="PZF1069" s="819"/>
      <c r="PZG1069" s="819"/>
      <c r="PZH1069" s="819"/>
      <c r="PZI1069" s="819"/>
      <c r="PZJ1069" s="819"/>
      <c r="PZK1069" s="819"/>
      <c r="PZL1069" s="819"/>
      <c r="PZM1069" s="819"/>
      <c r="PZN1069" s="819"/>
      <c r="PZO1069" s="819"/>
      <c r="PZP1069" s="819"/>
      <c r="PZQ1069" s="819"/>
      <c r="PZR1069" s="819"/>
      <c r="PZS1069" s="819"/>
      <c r="PZT1069" s="819"/>
      <c r="PZU1069" s="819"/>
      <c r="PZV1069" s="819"/>
      <c r="PZW1069" s="819"/>
      <c r="PZX1069" s="819"/>
      <c r="PZY1069" s="819"/>
      <c r="PZZ1069" s="819"/>
      <c r="QAA1069" s="819"/>
      <c r="QAB1069" s="819"/>
      <c r="QAC1069" s="819"/>
      <c r="QAD1069" s="819"/>
      <c r="QAE1069" s="819"/>
      <c r="QAF1069" s="819"/>
      <c r="QAG1069" s="819"/>
      <c r="QAH1069" s="819"/>
      <c r="QAI1069" s="819"/>
      <c r="QAJ1069" s="819"/>
      <c r="QAK1069" s="819"/>
      <c r="QAL1069" s="819"/>
      <c r="QAM1069" s="819"/>
      <c r="QAN1069" s="819"/>
      <c r="QAO1069" s="819"/>
      <c r="QAP1069" s="819"/>
      <c r="QAQ1069" s="819"/>
      <c r="QAR1069" s="819"/>
      <c r="QAS1069" s="819"/>
      <c r="QAT1069" s="819"/>
      <c r="QAU1069" s="819"/>
      <c r="QAV1069" s="819"/>
      <c r="QAW1069" s="819"/>
      <c r="QAX1069" s="819"/>
      <c r="QAY1069" s="819"/>
      <c r="QAZ1069" s="819"/>
      <c r="QBA1069" s="819"/>
      <c r="QBB1069" s="819"/>
      <c r="QBC1069" s="819"/>
      <c r="QBD1069" s="819"/>
      <c r="QBE1069" s="819"/>
      <c r="QBF1069" s="819"/>
      <c r="QBG1069" s="819"/>
      <c r="QBH1069" s="819"/>
      <c r="QBI1069" s="819"/>
      <c r="QBJ1069" s="819"/>
      <c r="QBK1069" s="819"/>
      <c r="QBL1069" s="819"/>
      <c r="QBM1069" s="819"/>
      <c r="QBN1069" s="819"/>
      <c r="QBO1069" s="819"/>
      <c r="QBP1069" s="819"/>
      <c r="QBQ1069" s="819"/>
      <c r="QBR1069" s="819"/>
      <c r="QBS1069" s="819"/>
      <c r="QBT1069" s="819"/>
      <c r="QBU1069" s="819"/>
      <c r="QBV1069" s="819"/>
      <c r="QBW1069" s="819"/>
      <c r="QBX1069" s="819"/>
      <c r="QBY1069" s="819"/>
      <c r="QBZ1069" s="819"/>
      <c r="QCA1069" s="819"/>
      <c r="QCB1069" s="819"/>
      <c r="QCC1069" s="819"/>
      <c r="QCD1069" s="819"/>
      <c r="QCE1069" s="819"/>
      <c r="QCF1069" s="819"/>
      <c r="QCG1069" s="819"/>
      <c r="QCH1069" s="819"/>
      <c r="QCI1069" s="819"/>
      <c r="QCJ1069" s="819"/>
      <c r="QCK1069" s="819"/>
      <c r="QCL1069" s="819"/>
      <c r="QCM1069" s="819"/>
      <c r="QCN1069" s="819"/>
      <c r="QCO1069" s="819"/>
      <c r="QCP1069" s="819"/>
      <c r="QCQ1069" s="819"/>
      <c r="QCR1069" s="819"/>
      <c r="QCS1069" s="819"/>
      <c r="QCT1069" s="819"/>
      <c r="QCU1069" s="819"/>
      <c r="QCV1069" s="819"/>
      <c r="QCW1069" s="819"/>
      <c r="QCX1069" s="819"/>
      <c r="QCY1069" s="819"/>
      <c r="QCZ1069" s="819"/>
      <c r="QDA1069" s="819"/>
      <c r="QDB1069" s="819"/>
      <c r="QDC1069" s="819"/>
      <c r="QDD1069" s="819"/>
      <c r="QDE1069" s="819"/>
      <c r="QDF1069" s="819"/>
      <c r="QDG1069" s="819"/>
      <c r="QDH1069" s="819"/>
      <c r="QDI1069" s="819"/>
      <c r="QDJ1069" s="819"/>
      <c r="QDK1069" s="819"/>
      <c r="QDL1069" s="819"/>
      <c r="QDM1069" s="819"/>
      <c r="QDN1069" s="819"/>
      <c r="QDO1069" s="819"/>
      <c r="QDP1069" s="819"/>
      <c r="QDQ1069" s="819"/>
      <c r="QDR1069" s="819"/>
      <c r="QDS1069" s="819"/>
      <c r="QDT1069" s="819"/>
      <c r="QDU1069" s="819"/>
      <c r="QDV1069" s="819"/>
      <c r="QDW1069" s="819"/>
      <c r="QDX1069" s="819"/>
      <c r="QDY1069" s="819"/>
      <c r="QDZ1069" s="819"/>
      <c r="QEA1069" s="819"/>
      <c r="QEB1069" s="819"/>
      <c r="QEC1069" s="819"/>
      <c r="QED1069" s="819"/>
      <c r="QEE1069" s="819"/>
      <c r="QEF1069" s="819"/>
      <c r="QEG1069" s="819"/>
      <c r="QEH1069" s="819"/>
      <c r="QEI1069" s="819"/>
      <c r="QEJ1069" s="819"/>
      <c r="QEK1069" s="819"/>
      <c r="QEL1069" s="819"/>
      <c r="QEM1069" s="819"/>
      <c r="QEN1069" s="819"/>
      <c r="QEO1069" s="819"/>
      <c r="QEP1069" s="819"/>
      <c r="QEQ1069" s="819"/>
      <c r="QER1069" s="819"/>
      <c r="QES1069" s="819"/>
      <c r="QET1069" s="819"/>
      <c r="QEU1069" s="819"/>
      <c r="QEV1069" s="819"/>
      <c r="QEW1069" s="819"/>
      <c r="QEX1069" s="819"/>
      <c r="QEY1069" s="819"/>
      <c r="QEZ1069" s="819"/>
      <c r="QFA1069" s="819"/>
      <c r="QFB1069" s="819"/>
      <c r="QFC1069" s="819"/>
      <c r="QFD1069" s="819"/>
      <c r="QFE1069" s="819"/>
      <c r="QFF1069" s="819"/>
      <c r="QFG1069" s="819"/>
      <c r="QFH1069" s="819"/>
      <c r="QFI1069" s="819"/>
      <c r="QFJ1069" s="819"/>
      <c r="QFK1069" s="819"/>
      <c r="QFL1069" s="819"/>
      <c r="QFM1069" s="819"/>
      <c r="QFN1069" s="819"/>
      <c r="QFO1069" s="819"/>
      <c r="QFP1069" s="819"/>
      <c r="QFQ1069" s="819"/>
      <c r="QFR1069" s="819"/>
      <c r="QFS1069" s="819"/>
      <c r="QFT1069" s="819"/>
      <c r="QFU1069" s="819"/>
      <c r="QFV1069" s="819"/>
      <c r="QFW1069" s="819"/>
      <c r="QFX1069" s="819"/>
      <c r="QFY1069" s="819"/>
      <c r="QFZ1069" s="819"/>
      <c r="QGA1069" s="819"/>
      <c r="QGB1069" s="819"/>
      <c r="QGC1069" s="819"/>
      <c r="QGD1069" s="819"/>
      <c r="QGE1069" s="819"/>
      <c r="QGF1069" s="819"/>
      <c r="QGG1069" s="819"/>
      <c r="QGH1069" s="819"/>
      <c r="QGI1069" s="819"/>
      <c r="QGJ1069" s="819"/>
      <c r="QGK1069" s="819"/>
      <c r="QGL1069" s="819"/>
      <c r="QGM1069" s="819"/>
      <c r="QGN1069" s="819"/>
      <c r="QGO1069" s="819"/>
      <c r="QGP1069" s="819"/>
      <c r="QGQ1069" s="819"/>
      <c r="QGR1069" s="819"/>
      <c r="QGS1069" s="819"/>
      <c r="QGT1069" s="819"/>
      <c r="QGU1069" s="819"/>
      <c r="QGV1069" s="819"/>
      <c r="QGW1069" s="819"/>
      <c r="QGX1069" s="819"/>
      <c r="QGY1069" s="819"/>
      <c r="QGZ1069" s="819"/>
      <c r="QHA1069" s="819"/>
      <c r="QHB1069" s="819"/>
      <c r="QHC1069" s="819"/>
      <c r="QHD1069" s="819"/>
      <c r="QHE1069" s="819"/>
      <c r="QHF1069" s="819"/>
      <c r="QHG1069" s="819"/>
      <c r="QHH1069" s="819"/>
      <c r="QHI1069" s="819"/>
      <c r="QHJ1069" s="819"/>
      <c r="QHK1069" s="819"/>
      <c r="QHL1069" s="819"/>
      <c r="QHM1069" s="819"/>
      <c r="QHN1069" s="819"/>
      <c r="QHO1069" s="819"/>
      <c r="QHP1069" s="819"/>
      <c r="QHQ1069" s="819"/>
      <c r="QHR1069" s="819"/>
      <c r="QHS1069" s="819"/>
      <c r="QHT1069" s="819"/>
      <c r="QHU1069" s="819"/>
      <c r="QHV1069" s="819"/>
      <c r="QHW1069" s="819"/>
      <c r="QHX1069" s="819"/>
      <c r="QHY1069" s="819"/>
      <c r="QHZ1069" s="819"/>
      <c r="QIA1069" s="819"/>
      <c r="QIB1069" s="819"/>
      <c r="QIC1069" s="819"/>
      <c r="QID1069" s="819"/>
      <c r="QIE1069" s="819"/>
      <c r="QIF1069" s="819"/>
      <c r="QIG1069" s="819"/>
      <c r="QIH1069" s="819"/>
      <c r="QII1069" s="819"/>
      <c r="QIJ1069" s="819"/>
      <c r="QIK1069" s="819"/>
      <c r="QIL1069" s="819"/>
      <c r="QIM1069" s="819"/>
      <c r="QIN1069" s="819"/>
      <c r="QIO1069" s="819"/>
      <c r="QIP1069" s="819"/>
      <c r="QIQ1069" s="819"/>
      <c r="QIR1069" s="819"/>
      <c r="QIS1069" s="819"/>
      <c r="QIT1069" s="819"/>
      <c r="QIU1069" s="819"/>
      <c r="QIV1069" s="819"/>
      <c r="QIW1069" s="819"/>
      <c r="QIX1069" s="819"/>
      <c r="QIY1069" s="819"/>
      <c r="QIZ1069" s="819"/>
      <c r="QJA1069" s="819"/>
      <c r="QJB1069" s="819"/>
      <c r="QJC1069" s="819"/>
      <c r="QJD1069" s="819"/>
      <c r="QJE1069" s="819"/>
      <c r="QJF1069" s="819"/>
      <c r="QJG1069" s="819"/>
      <c r="QJH1069" s="819"/>
      <c r="QJI1069" s="819"/>
      <c r="QJJ1069" s="819"/>
      <c r="QJK1069" s="819"/>
      <c r="QJL1069" s="819"/>
      <c r="QJM1069" s="819"/>
      <c r="QJN1069" s="819"/>
      <c r="QJO1069" s="819"/>
      <c r="QJP1069" s="819"/>
      <c r="QJQ1069" s="819"/>
      <c r="QJR1069" s="819"/>
      <c r="QJS1069" s="819"/>
      <c r="QJT1069" s="819"/>
      <c r="QJU1069" s="819"/>
      <c r="QJV1069" s="819"/>
      <c r="QJW1069" s="819"/>
      <c r="QJX1069" s="819"/>
      <c r="QJY1069" s="819"/>
      <c r="QJZ1069" s="819"/>
      <c r="QKA1069" s="819"/>
      <c r="QKB1069" s="819"/>
      <c r="QKC1069" s="819"/>
      <c r="QKD1069" s="819"/>
      <c r="QKE1069" s="819"/>
      <c r="QKF1069" s="819"/>
      <c r="QKG1069" s="819"/>
      <c r="QKH1069" s="819"/>
      <c r="QKI1069" s="819"/>
      <c r="QKJ1069" s="819"/>
      <c r="QKK1069" s="819"/>
      <c r="QKL1069" s="819"/>
      <c r="QKM1069" s="819"/>
      <c r="QKN1069" s="819"/>
      <c r="QKO1069" s="819"/>
      <c r="QKP1069" s="819"/>
      <c r="QKQ1069" s="819"/>
      <c r="QKR1069" s="819"/>
      <c r="QKS1069" s="819"/>
      <c r="QKT1069" s="819"/>
      <c r="QKU1069" s="819"/>
      <c r="QKV1069" s="819"/>
      <c r="QKW1069" s="819"/>
      <c r="QKX1069" s="819"/>
      <c r="QKY1069" s="819"/>
      <c r="QKZ1069" s="819"/>
      <c r="QLA1069" s="819"/>
      <c r="QLB1069" s="819"/>
      <c r="QLC1069" s="819"/>
      <c r="QLD1069" s="819"/>
      <c r="QLE1069" s="819"/>
      <c r="QLF1069" s="819"/>
      <c r="QLG1069" s="819"/>
      <c r="QLH1069" s="819"/>
      <c r="QLI1069" s="819"/>
      <c r="QLJ1069" s="819"/>
      <c r="QLK1069" s="819"/>
      <c r="QLL1069" s="819"/>
      <c r="QLM1069" s="819"/>
      <c r="QLN1069" s="819"/>
      <c r="QLO1069" s="819"/>
      <c r="QLP1069" s="819"/>
      <c r="QLQ1069" s="819"/>
      <c r="QLR1069" s="819"/>
      <c r="QLS1069" s="819"/>
      <c r="QLT1069" s="819"/>
      <c r="QLU1069" s="819"/>
      <c r="QLV1069" s="819"/>
      <c r="QLW1069" s="819"/>
      <c r="QLX1069" s="819"/>
      <c r="QLY1069" s="819"/>
      <c r="QLZ1069" s="819"/>
      <c r="QMA1069" s="819"/>
      <c r="QMB1069" s="819"/>
      <c r="QMC1069" s="819"/>
      <c r="QMD1069" s="819"/>
      <c r="QME1069" s="819"/>
      <c r="QMF1069" s="819"/>
      <c r="QMG1069" s="819"/>
      <c r="QMH1069" s="819"/>
      <c r="QMI1069" s="819"/>
      <c r="QMJ1069" s="819"/>
      <c r="QMK1069" s="819"/>
      <c r="QML1069" s="819"/>
      <c r="QMM1069" s="819"/>
      <c r="QMN1069" s="819"/>
      <c r="QMO1069" s="819"/>
      <c r="QMP1069" s="819"/>
      <c r="QMQ1069" s="819"/>
      <c r="QMR1069" s="819"/>
      <c r="QMS1069" s="819"/>
      <c r="QMT1069" s="819"/>
      <c r="QMU1069" s="819"/>
      <c r="QMV1069" s="819"/>
      <c r="QMW1069" s="819"/>
      <c r="QMX1069" s="819"/>
      <c r="QMY1069" s="819"/>
      <c r="QMZ1069" s="819"/>
      <c r="QNA1069" s="819"/>
      <c r="QNB1069" s="819"/>
      <c r="QNC1069" s="819"/>
      <c r="QND1069" s="819"/>
      <c r="QNE1069" s="819"/>
      <c r="QNF1069" s="819"/>
      <c r="QNG1069" s="819"/>
      <c r="QNH1069" s="819"/>
      <c r="QNI1069" s="819"/>
      <c r="QNJ1069" s="819"/>
      <c r="QNK1069" s="819"/>
      <c r="QNL1069" s="819"/>
      <c r="QNM1069" s="819"/>
      <c r="QNN1069" s="819"/>
      <c r="QNO1069" s="819"/>
      <c r="QNP1069" s="819"/>
      <c r="QNQ1069" s="819"/>
      <c r="QNR1069" s="819"/>
      <c r="QNS1069" s="819"/>
      <c r="QNT1069" s="819"/>
      <c r="QNU1069" s="819"/>
      <c r="QNV1069" s="819"/>
      <c r="QNW1069" s="819"/>
      <c r="QNX1069" s="819"/>
      <c r="QNY1069" s="819"/>
      <c r="QNZ1069" s="819"/>
      <c r="QOA1069" s="819"/>
      <c r="QOB1069" s="819"/>
      <c r="QOC1069" s="819"/>
      <c r="QOD1069" s="819"/>
      <c r="QOE1069" s="819"/>
      <c r="QOF1069" s="819"/>
      <c r="QOG1069" s="819"/>
      <c r="QOH1069" s="819"/>
      <c r="QOI1069" s="819"/>
      <c r="QOJ1069" s="819"/>
      <c r="QOK1069" s="819"/>
      <c r="QOL1069" s="819"/>
      <c r="QOM1069" s="819"/>
      <c r="QON1069" s="819"/>
      <c r="QOO1069" s="819"/>
      <c r="QOP1069" s="819"/>
      <c r="QOQ1069" s="819"/>
      <c r="QOR1069" s="819"/>
      <c r="QOS1069" s="819"/>
      <c r="QOT1069" s="819"/>
      <c r="QOU1069" s="819"/>
      <c r="QOV1069" s="819"/>
      <c r="QOW1069" s="819"/>
      <c r="QOX1069" s="819"/>
      <c r="QOY1069" s="819"/>
      <c r="QOZ1069" s="819"/>
      <c r="QPA1069" s="819"/>
      <c r="QPB1069" s="819"/>
      <c r="QPC1069" s="819"/>
      <c r="QPD1069" s="819"/>
      <c r="QPE1069" s="819"/>
      <c r="QPF1069" s="819"/>
      <c r="QPG1069" s="819"/>
      <c r="QPH1069" s="819"/>
      <c r="QPI1069" s="819"/>
      <c r="QPJ1069" s="819"/>
      <c r="QPK1069" s="819"/>
      <c r="QPL1069" s="819"/>
      <c r="QPM1069" s="819"/>
      <c r="QPN1069" s="819"/>
      <c r="QPO1069" s="819"/>
      <c r="QPP1069" s="819"/>
      <c r="QPQ1069" s="819"/>
      <c r="QPR1069" s="819"/>
      <c r="QPS1069" s="819"/>
      <c r="QPT1069" s="819"/>
      <c r="QPU1069" s="819"/>
      <c r="QPV1069" s="819"/>
      <c r="QPW1069" s="819"/>
      <c r="QPX1069" s="819"/>
      <c r="QPY1069" s="819"/>
      <c r="QPZ1069" s="819"/>
      <c r="QQA1069" s="819"/>
      <c r="QQB1069" s="819"/>
      <c r="QQC1069" s="819"/>
      <c r="QQD1069" s="819"/>
      <c r="QQE1069" s="819"/>
      <c r="QQF1069" s="819"/>
      <c r="QQG1069" s="819"/>
      <c r="QQH1069" s="819"/>
      <c r="QQI1069" s="819"/>
      <c r="QQJ1069" s="819"/>
      <c r="QQK1069" s="819"/>
      <c r="QQL1069" s="819"/>
      <c r="QQM1069" s="819"/>
      <c r="QQN1069" s="819"/>
      <c r="QQO1069" s="819"/>
      <c r="QQP1069" s="819"/>
      <c r="QQQ1069" s="819"/>
      <c r="QQR1069" s="819"/>
      <c r="QQS1069" s="819"/>
      <c r="QQT1069" s="819"/>
      <c r="QQU1069" s="819"/>
      <c r="QQV1069" s="819"/>
      <c r="QQW1069" s="819"/>
      <c r="QQX1069" s="819"/>
      <c r="QQY1069" s="819"/>
      <c r="QQZ1069" s="819"/>
      <c r="QRA1069" s="819"/>
      <c r="QRB1069" s="819"/>
      <c r="QRC1069" s="819"/>
      <c r="QRD1069" s="819"/>
      <c r="QRE1069" s="819"/>
      <c r="QRF1069" s="819"/>
      <c r="QRG1069" s="819"/>
      <c r="QRH1069" s="819"/>
      <c r="QRI1069" s="819"/>
      <c r="QRJ1069" s="819"/>
      <c r="QRK1069" s="819"/>
      <c r="QRL1069" s="819"/>
      <c r="QRM1069" s="819"/>
      <c r="QRN1069" s="819"/>
      <c r="QRO1069" s="819"/>
      <c r="QRP1069" s="819"/>
      <c r="QRQ1069" s="819"/>
      <c r="QRR1069" s="819"/>
      <c r="QRS1069" s="819"/>
      <c r="QRT1069" s="819"/>
      <c r="QRU1069" s="819"/>
      <c r="QRV1069" s="819"/>
      <c r="QRW1069" s="819"/>
      <c r="QRX1069" s="819"/>
      <c r="QRY1069" s="819"/>
      <c r="QRZ1069" s="819"/>
      <c r="QSA1069" s="819"/>
      <c r="QSB1069" s="819"/>
      <c r="QSC1069" s="819"/>
      <c r="QSD1069" s="819"/>
      <c r="QSE1069" s="819"/>
      <c r="QSF1069" s="819"/>
      <c r="QSG1069" s="819"/>
      <c r="QSH1069" s="819"/>
      <c r="QSI1069" s="819"/>
      <c r="QSJ1069" s="819"/>
      <c r="QSK1069" s="819"/>
      <c r="QSL1069" s="819"/>
      <c r="QSM1069" s="819"/>
      <c r="QSN1069" s="819"/>
      <c r="QSO1069" s="819"/>
      <c r="QSP1069" s="819"/>
      <c r="QSQ1069" s="819"/>
      <c r="QSR1069" s="819"/>
      <c r="QSS1069" s="819"/>
      <c r="QST1069" s="819"/>
      <c r="QSU1069" s="819"/>
      <c r="QSV1069" s="819"/>
      <c r="QSW1069" s="819"/>
      <c r="QSX1069" s="819"/>
      <c r="QSY1069" s="819"/>
      <c r="QSZ1069" s="819"/>
      <c r="QTA1069" s="819"/>
      <c r="QTB1069" s="819"/>
      <c r="QTC1069" s="819"/>
      <c r="QTD1069" s="819"/>
      <c r="QTE1069" s="819"/>
      <c r="QTF1069" s="819"/>
      <c r="QTG1069" s="819"/>
      <c r="QTH1069" s="819"/>
      <c r="QTI1069" s="819"/>
      <c r="QTJ1069" s="819"/>
      <c r="QTK1069" s="819"/>
      <c r="QTL1069" s="819"/>
      <c r="QTM1069" s="819"/>
      <c r="QTN1069" s="819"/>
      <c r="QTO1069" s="819"/>
      <c r="QTP1069" s="819"/>
      <c r="QTQ1069" s="819"/>
      <c r="QTR1069" s="819"/>
      <c r="QTS1069" s="819"/>
      <c r="QTT1069" s="819"/>
      <c r="QTU1069" s="819"/>
      <c r="QTV1069" s="819"/>
      <c r="QTW1069" s="819"/>
      <c r="QTX1069" s="819"/>
      <c r="QTY1069" s="819"/>
      <c r="QTZ1069" s="819"/>
      <c r="QUA1069" s="819"/>
      <c r="QUB1069" s="819"/>
      <c r="QUC1069" s="819"/>
      <c r="QUD1069" s="819"/>
      <c r="QUE1069" s="819"/>
      <c r="QUF1069" s="819"/>
      <c r="QUG1069" s="819"/>
      <c r="QUH1069" s="819"/>
      <c r="QUI1069" s="819"/>
      <c r="QUJ1069" s="819"/>
      <c r="QUK1069" s="819"/>
      <c r="QUL1069" s="819"/>
      <c r="QUM1069" s="819"/>
      <c r="QUN1069" s="819"/>
      <c r="QUO1069" s="819"/>
      <c r="QUP1069" s="819"/>
      <c r="QUQ1069" s="819"/>
      <c r="QUR1069" s="819"/>
      <c r="QUS1069" s="819"/>
      <c r="QUT1069" s="819"/>
      <c r="QUU1069" s="819"/>
      <c r="QUV1069" s="819"/>
      <c r="QUW1069" s="819"/>
      <c r="QUX1069" s="819"/>
      <c r="QUY1069" s="819"/>
      <c r="QUZ1069" s="819"/>
      <c r="QVA1069" s="819"/>
      <c r="QVB1069" s="819"/>
      <c r="QVC1069" s="819"/>
      <c r="QVD1069" s="819"/>
      <c r="QVE1069" s="819"/>
      <c r="QVF1069" s="819"/>
      <c r="QVG1069" s="819"/>
      <c r="QVH1069" s="819"/>
      <c r="QVI1069" s="819"/>
      <c r="QVJ1069" s="819"/>
      <c r="QVK1069" s="819"/>
      <c r="QVL1069" s="819"/>
      <c r="QVM1069" s="819"/>
      <c r="QVN1069" s="819"/>
      <c r="QVO1069" s="819"/>
      <c r="QVP1069" s="819"/>
      <c r="QVQ1069" s="819"/>
      <c r="QVR1069" s="819"/>
      <c r="QVS1069" s="819"/>
      <c r="QVT1069" s="819"/>
      <c r="QVU1069" s="819"/>
      <c r="QVV1069" s="819"/>
      <c r="QVW1069" s="819"/>
      <c r="QVX1069" s="819"/>
      <c r="QVY1069" s="819"/>
      <c r="QVZ1069" s="819"/>
      <c r="QWA1069" s="819"/>
      <c r="QWB1069" s="819"/>
      <c r="QWC1069" s="819"/>
      <c r="QWD1069" s="819"/>
      <c r="QWE1069" s="819"/>
      <c r="QWF1069" s="819"/>
      <c r="QWG1069" s="819"/>
      <c r="QWH1069" s="819"/>
      <c r="QWI1069" s="819"/>
      <c r="QWJ1069" s="819"/>
      <c r="QWK1069" s="819"/>
      <c r="QWL1069" s="819"/>
      <c r="QWM1069" s="819"/>
      <c r="QWN1069" s="819"/>
      <c r="QWO1069" s="819"/>
      <c r="QWP1069" s="819"/>
      <c r="QWQ1069" s="819"/>
      <c r="QWR1069" s="819"/>
      <c r="QWS1069" s="819"/>
      <c r="QWT1069" s="819"/>
      <c r="QWU1069" s="819"/>
      <c r="QWV1069" s="819"/>
      <c r="QWW1069" s="819"/>
      <c r="QWX1069" s="819"/>
      <c r="QWY1069" s="819"/>
      <c r="QWZ1069" s="819"/>
      <c r="QXA1069" s="819"/>
      <c r="QXB1069" s="819"/>
      <c r="QXC1069" s="819"/>
      <c r="QXD1069" s="819"/>
      <c r="QXE1069" s="819"/>
      <c r="QXF1069" s="819"/>
      <c r="QXG1069" s="819"/>
      <c r="QXH1069" s="819"/>
      <c r="QXI1069" s="819"/>
      <c r="QXJ1069" s="819"/>
      <c r="QXK1069" s="819"/>
      <c r="QXL1069" s="819"/>
      <c r="QXM1069" s="819"/>
      <c r="QXN1069" s="819"/>
      <c r="QXO1069" s="819"/>
      <c r="QXP1069" s="819"/>
      <c r="QXQ1069" s="819"/>
      <c r="QXR1069" s="819"/>
      <c r="QXS1069" s="819"/>
      <c r="QXT1069" s="819"/>
      <c r="QXU1069" s="819"/>
      <c r="QXV1069" s="819"/>
      <c r="QXW1069" s="819"/>
      <c r="QXX1069" s="819"/>
      <c r="QXY1069" s="819"/>
      <c r="QXZ1069" s="819"/>
      <c r="QYA1069" s="819"/>
      <c r="QYB1069" s="819"/>
      <c r="QYC1069" s="819"/>
      <c r="QYD1069" s="819"/>
      <c r="QYE1069" s="819"/>
      <c r="QYF1069" s="819"/>
      <c r="QYG1069" s="819"/>
      <c r="QYH1069" s="819"/>
      <c r="QYI1069" s="819"/>
      <c r="QYJ1069" s="819"/>
      <c r="QYK1069" s="819"/>
      <c r="QYL1069" s="819"/>
      <c r="QYM1069" s="819"/>
      <c r="QYN1069" s="819"/>
      <c r="QYO1069" s="819"/>
      <c r="QYP1069" s="819"/>
      <c r="QYQ1069" s="819"/>
      <c r="QYR1069" s="819"/>
      <c r="QYS1069" s="819"/>
      <c r="QYT1069" s="819"/>
      <c r="QYU1069" s="819"/>
      <c r="QYV1069" s="819"/>
      <c r="QYW1069" s="819"/>
      <c r="QYX1069" s="819"/>
      <c r="QYY1069" s="819"/>
      <c r="QYZ1069" s="819"/>
      <c r="QZA1069" s="819"/>
      <c r="QZB1069" s="819"/>
      <c r="QZC1069" s="819"/>
      <c r="QZD1069" s="819"/>
      <c r="QZE1069" s="819"/>
      <c r="QZF1069" s="819"/>
      <c r="QZG1069" s="819"/>
      <c r="QZH1069" s="819"/>
      <c r="QZI1069" s="819"/>
      <c r="QZJ1069" s="819"/>
      <c r="QZK1069" s="819"/>
      <c r="QZL1069" s="819"/>
      <c r="QZM1069" s="819"/>
      <c r="QZN1069" s="819"/>
      <c r="QZO1069" s="819"/>
      <c r="QZP1069" s="819"/>
      <c r="QZQ1069" s="819"/>
      <c r="QZR1069" s="819"/>
      <c r="QZS1069" s="819"/>
      <c r="QZT1069" s="819"/>
      <c r="QZU1069" s="819"/>
      <c r="QZV1069" s="819"/>
      <c r="QZW1069" s="819"/>
      <c r="QZX1069" s="819"/>
      <c r="QZY1069" s="819"/>
      <c r="QZZ1069" s="819"/>
      <c r="RAA1069" s="819"/>
      <c r="RAB1069" s="819"/>
      <c r="RAC1069" s="819"/>
      <c r="RAD1069" s="819"/>
      <c r="RAE1069" s="819"/>
      <c r="RAF1069" s="819"/>
      <c r="RAG1069" s="819"/>
      <c r="RAH1069" s="819"/>
      <c r="RAI1069" s="819"/>
      <c r="RAJ1069" s="819"/>
      <c r="RAK1069" s="819"/>
      <c r="RAL1069" s="819"/>
      <c r="RAM1069" s="819"/>
      <c r="RAN1069" s="819"/>
      <c r="RAO1069" s="819"/>
      <c r="RAP1069" s="819"/>
      <c r="RAQ1069" s="819"/>
      <c r="RAR1069" s="819"/>
      <c r="RAS1069" s="819"/>
      <c r="RAT1069" s="819"/>
      <c r="RAU1069" s="819"/>
      <c r="RAV1069" s="819"/>
      <c r="RAW1069" s="819"/>
      <c r="RAX1069" s="819"/>
      <c r="RAY1069" s="819"/>
      <c r="RAZ1069" s="819"/>
      <c r="RBA1069" s="819"/>
      <c r="RBB1069" s="819"/>
      <c r="RBC1069" s="819"/>
      <c r="RBD1069" s="819"/>
      <c r="RBE1069" s="819"/>
      <c r="RBF1069" s="819"/>
      <c r="RBG1069" s="819"/>
      <c r="RBH1069" s="819"/>
      <c r="RBI1069" s="819"/>
      <c r="RBJ1069" s="819"/>
      <c r="RBK1069" s="819"/>
      <c r="RBL1069" s="819"/>
      <c r="RBM1069" s="819"/>
      <c r="RBN1069" s="819"/>
      <c r="RBO1069" s="819"/>
      <c r="RBP1069" s="819"/>
      <c r="RBQ1069" s="819"/>
      <c r="RBR1069" s="819"/>
      <c r="RBS1069" s="819"/>
      <c r="RBT1069" s="819"/>
      <c r="RBU1069" s="819"/>
      <c r="RBV1069" s="819"/>
      <c r="RBW1069" s="819"/>
      <c r="RBX1069" s="819"/>
      <c r="RBY1069" s="819"/>
      <c r="RBZ1069" s="819"/>
      <c r="RCA1069" s="819"/>
      <c r="RCB1069" s="819"/>
      <c r="RCC1069" s="819"/>
      <c r="RCD1069" s="819"/>
      <c r="RCE1069" s="819"/>
      <c r="RCF1069" s="819"/>
      <c r="RCG1069" s="819"/>
      <c r="RCH1069" s="819"/>
      <c r="RCI1069" s="819"/>
      <c r="RCJ1069" s="819"/>
      <c r="RCK1069" s="819"/>
      <c r="RCL1069" s="819"/>
      <c r="RCM1069" s="819"/>
      <c r="RCN1069" s="819"/>
      <c r="RCO1069" s="819"/>
      <c r="RCP1069" s="819"/>
      <c r="RCQ1069" s="819"/>
      <c r="RCR1069" s="819"/>
      <c r="RCS1069" s="819"/>
      <c r="RCT1069" s="819"/>
      <c r="RCU1069" s="819"/>
      <c r="RCV1069" s="819"/>
      <c r="RCW1069" s="819"/>
      <c r="RCX1069" s="819"/>
      <c r="RCY1069" s="819"/>
      <c r="RCZ1069" s="819"/>
      <c r="RDA1069" s="819"/>
      <c r="RDB1069" s="819"/>
      <c r="RDC1069" s="819"/>
      <c r="RDD1069" s="819"/>
      <c r="RDE1069" s="819"/>
      <c r="RDF1069" s="819"/>
      <c r="RDG1069" s="819"/>
      <c r="RDH1069" s="819"/>
      <c r="RDI1069" s="819"/>
      <c r="RDJ1069" s="819"/>
      <c r="RDK1069" s="819"/>
      <c r="RDL1069" s="819"/>
      <c r="RDM1069" s="819"/>
      <c r="RDN1069" s="819"/>
      <c r="RDO1069" s="819"/>
      <c r="RDP1069" s="819"/>
      <c r="RDQ1069" s="819"/>
      <c r="RDR1069" s="819"/>
      <c r="RDS1069" s="819"/>
      <c r="RDT1069" s="819"/>
      <c r="RDU1069" s="819"/>
      <c r="RDV1069" s="819"/>
      <c r="RDW1069" s="819"/>
      <c r="RDX1069" s="819"/>
      <c r="RDY1069" s="819"/>
      <c r="RDZ1069" s="819"/>
      <c r="REA1069" s="819"/>
      <c r="REB1069" s="819"/>
      <c r="REC1069" s="819"/>
      <c r="RED1069" s="819"/>
      <c r="REE1069" s="819"/>
      <c r="REF1069" s="819"/>
      <c r="REG1069" s="819"/>
      <c r="REH1069" s="819"/>
      <c r="REI1069" s="819"/>
      <c r="REJ1069" s="819"/>
      <c r="REK1069" s="819"/>
      <c r="REL1069" s="819"/>
      <c r="REM1069" s="819"/>
      <c r="REN1069" s="819"/>
      <c r="REO1069" s="819"/>
      <c r="REP1069" s="819"/>
      <c r="REQ1069" s="819"/>
      <c r="RER1069" s="819"/>
      <c r="RES1069" s="819"/>
      <c r="RET1069" s="819"/>
      <c r="REU1069" s="819"/>
      <c r="REV1069" s="819"/>
      <c r="REW1069" s="819"/>
      <c r="REX1069" s="819"/>
      <c r="REY1069" s="819"/>
      <c r="REZ1069" s="819"/>
      <c r="RFA1069" s="819"/>
      <c r="RFB1069" s="819"/>
      <c r="RFC1069" s="819"/>
      <c r="RFD1069" s="819"/>
      <c r="RFE1069" s="819"/>
      <c r="RFF1069" s="819"/>
      <c r="RFG1069" s="819"/>
      <c r="RFH1069" s="819"/>
      <c r="RFI1069" s="819"/>
      <c r="RFJ1069" s="819"/>
      <c r="RFK1069" s="819"/>
      <c r="RFL1069" s="819"/>
      <c r="RFM1069" s="819"/>
      <c r="RFN1069" s="819"/>
      <c r="RFO1069" s="819"/>
      <c r="RFP1069" s="819"/>
      <c r="RFQ1069" s="819"/>
      <c r="RFR1069" s="819"/>
      <c r="RFS1069" s="819"/>
      <c r="RFT1069" s="819"/>
      <c r="RFU1069" s="819"/>
      <c r="RFV1069" s="819"/>
      <c r="RFW1069" s="819"/>
      <c r="RFX1069" s="819"/>
      <c r="RFY1069" s="819"/>
      <c r="RFZ1069" s="819"/>
      <c r="RGA1069" s="819"/>
      <c r="RGB1069" s="819"/>
      <c r="RGC1069" s="819"/>
      <c r="RGD1069" s="819"/>
      <c r="RGE1069" s="819"/>
      <c r="RGF1069" s="819"/>
      <c r="RGG1069" s="819"/>
      <c r="RGH1069" s="819"/>
      <c r="RGI1069" s="819"/>
      <c r="RGJ1069" s="819"/>
      <c r="RGK1069" s="819"/>
      <c r="RGL1069" s="819"/>
      <c r="RGM1069" s="819"/>
      <c r="RGN1069" s="819"/>
      <c r="RGO1069" s="819"/>
      <c r="RGP1069" s="819"/>
      <c r="RGQ1069" s="819"/>
      <c r="RGR1069" s="819"/>
      <c r="RGS1069" s="819"/>
      <c r="RGT1069" s="819"/>
      <c r="RGU1069" s="819"/>
      <c r="RGV1069" s="819"/>
      <c r="RGW1069" s="819"/>
      <c r="RGX1069" s="819"/>
      <c r="RGY1069" s="819"/>
      <c r="RGZ1069" s="819"/>
      <c r="RHA1069" s="819"/>
      <c r="RHB1069" s="819"/>
      <c r="RHC1069" s="819"/>
      <c r="RHD1069" s="819"/>
      <c r="RHE1069" s="819"/>
      <c r="RHF1069" s="819"/>
      <c r="RHG1069" s="819"/>
      <c r="RHH1069" s="819"/>
      <c r="RHI1069" s="819"/>
      <c r="RHJ1069" s="819"/>
      <c r="RHK1069" s="819"/>
      <c r="RHL1069" s="819"/>
      <c r="RHM1069" s="819"/>
      <c r="RHN1069" s="819"/>
      <c r="RHO1069" s="819"/>
      <c r="RHP1069" s="819"/>
      <c r="RHQ1069" s="819"/>
      <c r="RHR1069" s="819"/>
      <c r="RHS1069" s="819"/>
      <c r="RHT1069" s="819"/>
      <c r="RHU1069" s="819"/>
      <c r="RHV1069" s="819"/>
      <c r="RHW1069" s="819"/>
      <c r="RHX1069" s="819"/>
      <c r="RHY1069" s="819"/>
      <c r="RHZ1069" s="819"/>
      <c r="RIA1069" s="819"/>
      <c r="RIB1069" s="819"/>
      <c r="RIC1069" s="819"/>
      <c r="RID1069" s="819"/>
      <c r="RIE1069" s="819"/>
      <c r="RIF1069" s="819"/>
      <c r="RIG1069" s="819"/>
      <c r="RIH1069" s="819"/>
      <c r="RII1069" s="819"/>
      <c r="RIJ1069" s="819"/>
      <c r="RIK1069" s="819"/>
      <c r="RIL1069" s="819"/>
      <c r="RIM1069" s="819"/>
      <c r="RIN1069" s="819"/>
      <c r="RIO1069" s="819"/>
      <c r="RIP1069" s="819"/>
      <c r="RIQ1069" s="819"/>
      <c r="RIR1069" s="819"/>
      <c r="RIS1069" s="819"/>
      <c r="RIT1069" s="819"/>
      <c r="RIU1069" s="819"/>
      <c r="RIV1069" s="819"/>
      <c r="RIW1069" s="819"/>
      <c r="RIX1069" s="819"/>
      <c r="RIY1069" s="819"/>
      <c r="RIZ1069" s="819"/>
      <c r="RJA1069" s="819"/>
      <c r="RJB1069" s="819"/>
      <c r="RJC1069" s="819"/>
      <c r="RJD1069" s="819"/>
      <c r="RJE1069" s="819"/>
      <c r="RJF1069" s="819"/>
      <c r="RJG1069" s="819"/>
      <c r="RJH1069" s="819"/>
      <c r="RJI1069" s="819"/>
      <c r="RJJ1069" s="819"/>
      <c r="RJK1069" s="819"/>
      <c r="RJL1069" s="819"/>
      <c r="RJM1069" s="819"/>
      <c r="RJN1069" s="819"/>
      <c r="RJO1069" s="819"/>
      <c r="RJP1069" s="819"/>
      <c r="RJQ1069" s="819"/>
      <c r="RJR1069" s="819"/>
      <c r="RJS1069" s="819"/>
      <c r="RJT1069" s="819"/>
      <c r="RJU1069" s="819"/>
      <c r="RJV1069" s="819"/>
      <c r="RJW1069" s="819"/>
      <c r="RJX1069" s="819"/>
      <c r="RJY1069" s="819"/>
      <c r="RJZ1069" s="819"/>
      <c r="RKA1069" s="819"/>
      <c r="RKB1069" s="819"/>
      <c r="RKC1069" s="819"/>
      <c r="RKD1069" s="819"/>
      <c r="RKE1069" s="819"/>
      <c r="RKF1069" s="819"/>
      <c r="RKG1069" s="819"/>
      <c r="RKH1069" s="819"/>
      <c r="RKI1069" s="819"/>
      <c r="RKJ1069" s="819"/>
      <c r="RKK1069" s="819"/>
      <c r="RKL1069" s="819"/>
      <c r="RKM1069" s="819"/>
      <c r="RKN1069" s="819"/>
      <c r="RKO1069" s="819"/>
      <c r="RKP1069" s="819"/>
      <c r="RKQ1069" s="819"/>
      <c r="RKR1069" s="819"/>
      <c r="RKS1069" s="819"/>
      <c r="RKT1069" s="819"/>
      <c r="RKU1069" s="819"/>
      <c r="RKV1069" s="819"/>
      <c r="RKW1069" s="819"/>
      <c r="RKX1069" s="819"/>
      <c r="RKY1069" s="819"/>
      <c r="RKZ1069" s="819"/>
      <c r="RLA1069" s="819"/>
      <c r="RLB1069" s="819"/>
      <c r="RLC1069" s="819"/>
      <c r="RLD1069" s="819"/>
      <c r="RLE1069" s="819"/>
      <c r="RLF1069" s="819"/>
      <c r="RLG1069" s="819"/>
      <c r="RLH1069" s="819"/>
      <c r="RLI1069" s="819"/>
      <c r="RLJ1069" s="819"/>
      <c r="RLK1069" s="819"/>
      <c r="RLL1069" s="819"/>
      <c r="RLM1069" s="819"/>
      <c r="RLN1069" s="819"/>
      <c r="RLO1069" s="819"/>
      <c r="RLP1069" s="819"/>
      <c r="RLQ1069" s="819"/>
      <c r="RLR1069" s="819"/>
      <c r="RLS1069" s="819"/>
      <c r="RLT1069" s="819"/>
      <c r="RLU1069" s="819"/>
      <c r="RLV1069" s="819"/>
      <c r="RLW1069" s="819"/>
      <c r="RLX1069" s="819"/>
      <c r="RLY1069" s="819"/>
      <c r="RLZ1069" s="819"/>
      <c r="RMA1069" s="819"/>
      <c r="RMB1069" s="819"/>
      <c r="RMC1069" s="819"/>
      <c r="RMD1069" s="819"/>
      <c r="RME1069" s="819"/>
      <c r="RMF1069" s="819"/>
      <c r="RMG1069" s="819"/>
      <c r="RMH1069" s="819"/>
      <c r="RMI1069" s="819"/>
      <c r="RMJ1069" s="819"/>
      <c r="RMK1069" s="819"/>
      <c r="RML1069" s="819"/>
      <c r="RMM1069" s="819"/>
      <c r="RMN1069" s="819"/>
      <c r="RMO1069" s="819"/>
      <c r="RMP1069" s="819"/>
      <c r="RMQ1069" s="819"/>
      <c r="RMR1069" s="819"/>
      <c r="RMS1069" s="819"/>
      <c r="RMT1069" s="819"/>
      <c r="RMU1069" s="819"/>
      <c r="RMV1069" s="819"/>
      <c r="RMW1069" s="819"/>
      <c r="RMX1069" s="819"/>
      <c r="RMY1069" s="819"/>
      <c r="RMZ1069" s="819"/>
      <c r="RNA1069" s="819"/>
      <c r="RNB1069" s="819"/>
      <c r="RNC1069" s="819"/>
      <c r="RND1069" s="819"/>
      <c r="RNE1069" s="819"/>
      <c r="RNF1069" s="819"/>
      <c r="RNG1069" s="819"/>
      <c r="RNH1069" s="819"/>
      <c r="RNI1069" s="819"/>
      <c r="RNJ1069" s="819"/>
      <c r="RNK1069" s="819"/>
      <c r="RNL1069" s="819"/>
      <c r="RNM1069" s="819"/>
      <c r="RNN1069" s="819"/>
      <c r="RNO1069" s="819"/>
      <c r="RNP1069" s="819"/>
      <c r="RNQ1069" s="819"/>
      <c r="RNR1069" s="819"/>
      <c r="RNS1069" s="819"/>
      <c r="RNT1069" s="819"/>
      <c r="RNU1069" s="819"/>
      <c r="RNV1069" s="819"/>
      <c r="RNW1069" s="819"/>
      <c r="RNX1069" s="819"/>
      <c r="RNY1069" s="819"/>
      <c r="RNZ1069" s="819"/>
      <c r="ROA1069" s="819"/>
      <c r="ROB1069" s="819"/>
      <c r="ROC1069" s="819"/>
      <c r="ROD1069" s="819"/>
      <c r="ROE1069" s="819"/>
      <c r="ROF1069" s="819"/>
      <c r="ROG1069" s="819"/>
      <c r="ROH1069" s="819"/>
      <c r="ROI1069" s="819"/>
      <c r="ROJ1069" s="819"/>
      <c r="ROK1069" s="819"/>
      <c r="ROL1069" s="819"/>
      <c r="ROM1069" s="819"/>
      <c r="RON1069" s="819"/>
      <c r="ROO1069" s="819"/>
      <c r="ROP1069" s="819"/>
      <c r="ROQ1069" s="819"/>
      <c r="ROR1069" s="819"/>
      <c r="ROS1069" s="819"/>
      <c r="ROT1069" s="819"/>
      <c r="ROU1069" s="819"/>
      <c r="ROV1069" s="819"/>
      <c r="ROW1069" s="819"/>
      <c r="ROX1069" s="819"/>
      <c r="ROY1069" s="819"/>
      <c r="ROZ1069" s="819"/>
      <c r="RPA1069" s="819"/>
      <c r="RPB1069" s="819"/>
      <c r="RPC1069" s="819"/>
      <c r="RPD1069" s="819"/>
      <c r="RPE1069" s="819"/>
      <c r="RPF1069" s="819"/>
      <c r="RPG1069" s="819"/>
      <c r="RPH1069" s="819"/>
      <c r="RPI1069" s="819"/>
      <c r="RPJ1069" s="819"/>
      <c r="RPK1069" s="819"/>
      <c r="RPL1069" s="819"/>
      <c r="RPM1069" s="819"/>
      <c r="RPN1069" s="819"/>
      <c r="RPO1069" s="819"/>
      <c r="RPP1069" s="819"/>
      <c r="RPQ1069" s="819"/>
      <c r="RPR1069" s="819"/>
      <c r="RPS1069" s="819"/>
      <c r="RPT1069" s="819"/>
      <c r="RPU1069" s="819"/>
      <c r="RPV1069" s="819"/>
      <c r="RPW1069" s="819"/>
      <c r="RPX1069" s="819"/>
      <c r="RPY1069" s="819"/>
      <c r="RPZ1069" s="819"/>
      <c r="RQA1069" s="819"/>
      <c r="RQB1069" s="819"/>
      <c r="RQC1069" s="819"/>
      <c r="RQD1069" s="819"/>
      <c r="RQE1069" s="819"/>
      <c r="RQF1069" s="819"/>
      <c r="RQG1069" s="819"/>
      <c r="RQH1069" s="819"/>
      <c r="RQI1069" s="819"/>
      <c r="RQJ1069" s="819"/>
      <c r="RQK1069" s="819"/>
      <c r="RQL1069" s="819"/>
      <c r="RQM1069" s="819"/>
      <c r="RQN1069" s="819"/>
      <c r="RQO1069" s="819"/>
      <c r="RQP1069" s="819"/>
      <c r="RQQ1069" s="819"/>
      <c r="RQR1069" s="819"/>
      <c r="RQS1069" s="819"/>
      <c r="RQT1069" s="819"/>
      <c r="RQU1069" s="819"/>
      <c r="RQV1069" s="819"/>
      <c r="RQW1069" s="819"/>
      <c r="RQX1069" s="819"/>
      <c r="RQY1069" s="819"/>
      <c r="RQZ1069" s="819"/>
      <c r="RRA1069" s="819"/>
      <c r="RRB1069" s="819"/>
      <c r="RRC1069" s="819"/>
      <c r="RRD1069" s="819"/>
      <c r="RRE1069" s="819"/>
      <c r="RRF1069" s="819"/>
      <c r="RRG1069" s="819"/>
      <c r="RRH1069" s="819"/>
      <c r="RRI1069" s="819"/>
      <c r="RRJ1069" s="819"/>
      <c r="RRK1069" s="819"/>
      <c r="RRL1069" s="819"/>
      <c r="RRM1069" s="819"/>
      <c r="RRN1069" s="819"/>
      <c r="RRO1069" s="819"/>
      <c r="RRP1069" s="819"/>
      <c r="RRQ1069" s="819"/>
      <c r="RRR1069" s="819"/>
      <c r="RRS1069" s="819"/>
      <c r="RRT1069" s="819"/>
      <c r="RRU1069" s="819"/>
      <c r="RRV1069" s="819"/>
      <c r="RRW1069" s="819"/>
      <c r="RRX1069" s="819"/>
      <c r="RRY1069" s="819"/>
      <c r="RRZ1069" s="819"/>
      <c r="RSA1069" s="819"/>
      <c r="RSB1069" s="819"/>
      <c r="RSC1069" s="819"/>
      <c r="RSD1069" s="819"/>
      <c r="RSE1069" s="819"/>
      <c r="RSF1069" s="819"/>
      <c r="RSG1069" s="819"/>
      <c r="RSH1069" s="819"/>
      <c r="RSI1069" s="819"/>
      <c r="RSJ1069" s="819"/>
      <c r="RSK1069" s="819"/>
      <c r="RSL1069" s="819"/>
      <c r="RSM1069" s="819"/>
      <c r="RSN1069" s="819"/>
      <c r="RSO1069" s="819"/>
      <c r="RSP1069" s="819"/>
      <c r="RSQ1069" s="819"/>
      <c r="RSR1069" s="819"/>
      <c r="RSS1069" s="819"/>
      <c r="RST1069" s="819"/>
      <c r="RSU1069" s="819"/>
      <c r="RSV1069" s="819"/>
      <c r="RSW1069" s="819"/>
      <c r="RSX1069" s="819"/>
      <c r="RSY1069" s="819"/>
      <c r="RSZ1069" s="819"/>
      <c r="RTA1069" s="819"/>
      <c r="RTB1069" s="819"/>
      <c r="RTC1069" s="819"/>
      <c r="RTD1069" s="819"/>
      <c r="RTE1069" s="819"/>
      <c r="RTF1069" s="819"/>
      <c r="RTG1069" s="819"/>
      <c r="RTH1069" s="819"/>
      <c r="RTI1069" s="819"/>
      <c r="RTJ1069" s="819"/>
      <c r="RTK1069" s="819"/>
      <c r="RTL1069" s="819"/>
      <c r="RTM1069" s="819"/>
      <c r="RTN1069" s="819"/>
      <c r="RTO1069" s="819"/>
      <c r="RTP1069" s="819"/>
      <c r="RTQ1069" s="819"/>
      <c r="RTR1069" s="819"/>
      <c r="RTS1069" s="819"/>
      <c r="RTT1069" s="819"/>
      <c r="RTU1069" s="819"/>
      <c r="RTV1069" s="819"/>
      <c r="RTW1069" s="819"/>
      <c r="RTX1069" s="819"/>
      <c r="RTY1069" s="819"/>
      <c r="RTZ1069" s="819"/>
      <c r="RUA1069" s="819"/>
      <c r="RUB1069" s="819"/>
      <c r="RUC1069" s="819"/>
      <c r="RUD1069" s="819"/>
      <c r="RUE1069" s="819"/>
      <c r="RUF1069" s="819"/>
      <c r="RUG1069" s="819"/>
      <c r="RUH1069" s="819"/>
      <c r="RUI1069" s="819"/>
      <c r="RUJ1069" s="819"/>
      <c r="RUK1069" s="819"/>
      <c r="RUL1069" s="819"/>
      <c r="RUM1069" s="819"/>
      <c r="RUN1069" s="819"/>
      <c r="RUO1069" s="819"/>
      <c r="RUP1069" s="819"/>
      <c r="RUQ1069" s="819"/>
      <c r="RUR1069" s="819"/>
      <c r="RUS1069" s="819"/>
      <c r="RUT1069" s="819"/>
      <c r="RUU1069" s="819"/>
      <c r="RUV1069" s="819"/>
      <c r="RUW1069" s="819"/>
      <c r="RUX1069" s="819"/>
      <c r="RUY1069" s="819"/>
      <c r="RUZ1069" s="819"/>
      <c r="RVA1069" s="819"/>
      <c r="RVB1069" s="819"/>
      <c r="RVC1069" s="819"/>
      <c r="RVD1069" s="819"/>
      <c r="RVE1069" s="819"/>
      <c r="RVF1069" s="819"/>
      <c r="RVG1069" s="819"/>
      <c r="RVH1069" s="819"/>
      <c r="RVI1069" s="819"/>
      <c r="RVJ1069" s="819"/>
      <c r="RVK1069" s="819"/>
      <c r="RVL1069" s="819"/>
      <c r="RVM1069" s="819"/>
      <c r="RVN1069" s="819"/>
      <c r="RVO1069" s="819"/>
      <c r="RVP1069" s="819"/>
      <c r="RVQ1069" s="819"/>
      <c r="RVR1069" s="819"/>
      <c r="RVS1069" s="819"/>
      <c r="RVT1069" s="819"/>
      <c r="RVU1069" s="819"/>
      <c r="RVV1069" s="819"/>
      <c r="RVW1069" s="819"/>
      <c r="RVX1069" s="819"/>
      <c r="RVY1069" s="819"/>
      <c r="RVZ1069" s="819"/>
      <c r="RWA1069" s="819"/>
      <c r="RWB1069" s="819"/>
      <c r="RWC1069" s="819"/>
      <c r="RWD1069" s="819"/>
      <c r="RWE1069" s="819"/>
      <c r="RWF1069" s="819"/>
      <c r="RWG1069" s="819"/>
      <c r="RWH1069" s="819"/>
      <c r="RWI1069" s="819"/>
      <c r="RWJ1069" s="819"/>
      <c r="RWK1069" s="819"/>
      <c r="RWL1069" s="819"/>
      <c r="RWM1069" s="819"/>
      <c r="RWN1069" s="819"/>
      <c r="RWO1069" s="819"/>
      <c r="RWP1069" s="819"/>
      <c r="RWQ1069" s="819"/>
      <c r="RWR1069" s="819"/>
      <c r="RWS1069" s="819"/>
      <c r="RWT1069" s="819"/>
      <c r="RWU1069" s="819"/>
      <c r="RWV1069" s="819"/>
      <c r="RWW1069" s="819"/>
      <c r="RWX1069" s="819"/>
      <c r="RWY1069" s="819"/>
      <c r="RWZ1069" s="819"/>
      <c r="RXA1069" s="819"/>
      <c r="RXB1069" s="819"/>
      <c r="RXC1069" s="819"/>
      <c r="RXD1069" s="819"/>
      <c r="RXE1069" s="819"/>
      <c r="RXF1069" s="819"/>
      <c r="RXG1069" s="819"/>
      <c r="RXH1069" s="819"/>
      <c r="RXI1069" s="819"/>
      <c r="RXJ1069" s="819"/>
      <c r="RXK1069" s="819"/>
      <c r="RXL1069" s="819"/>
      <c r="RXM1069" s="819"/>
      <c r="RXN1069" s="819"/>
      <c r="RXO1069" s="819"/>
      <c r="RXP1069" s="819"/>
      <c r="RXQ1069" s="819"/>
      <c r="RXR1069" s="819"/>
      <c r="RXS1069" s="819"/>
      <c r="RXT1069" s="819"/>
      <c r="RXU1069" s="819"/>
      <c r="RXV1069" s="819"/>
      <c r="RXW1069" s="819"/>
      <c r="RXX1069" s="819"/>
      <c r="RXY1069" s="819"/>
      <c r="RXZ1069" s="819"/>
      <c r="RYA1069" s="819"/>
      <c r="RYB1069" s="819"/>
      <c r="RYC1069" s="819"/>
      <c r="RYD1069" s="819"/>
      <c r="RYE1069" s="819"/>
      <c r="RYF1069" s="819"/>
      <c r="RYG1069" s="819"/>
      <c r="RYH1069" s="819"/>
      <c r="RYI1069" s="819"/>
      <c r="RYJ1069" s="819"/>
      <c r="RYK1069" s="819"/>
      <c r="RYL1069" s="819"/>
      <c r="RYM1069" s="819"/>
      <c r="RYN1069" s="819"/>
      <c r="RYO1069" s="819"/>
      <c r="RYP1069" s="819"/>
      <c r="RYQ1069" s="819"/>
      <c r="RYR1069" s="819"/>
      <c r="RYS1069" s="819"/>
      <c r="RYT1069" s="819"/>
      <c r="RYU1069" s="819"/>
      <c r="RYV1069" s="819"/>
      <c r="RYW1069" s="819"/>
      <c r="RYX1069" s="819"/>
      <c r="RYY1069" s="819"/>
      <c r="RYZ1069" s="819"/>
      <c r="RZA1069" s="819"/>
      <c r="RZB1069" s="819"/>
      <c r="RZC1069" s="819"/>
      <c r="RZD1069" s="819"/>
      <c r="RZE1069" s="819"/>
      <c r="RZF1069" s="819"/>
      <c r="RZG1069" s="819"/>
      <c r="RZH1069" s="819"/>
      <c r="RZI1069" s="819"/>
      <c r="RZJ1069" s="819"/>
      <c r="RZK1069" s="819"/>
      <c r="RZL1069" s="819"/>
      <c r="RZM1069" s="819"/>
      <c r="RZN1069" s="819"/>
      <c r="RZO1069" s="819"/>
      <c r="RZP1069" s="819"/>
      <c r="RZQ1069" s="819"/>
      <c r="RZR1069" s="819"/>
      <c r="RZS1069" s="819"/>
      <c r="RZT1069" s="819"/>
      <c r="RZU1069" s="819"/>
      <c r="RZV1069" s="819"/>
      <c r="RZW1069" s="819"/>
      <c r="RZX1069" s="819"/>
      <c r="RZY1069" s="819"/>
      <c r="RZZ1069" s="819"/>
      <c r="SAA1069" s="819"/>
      <c r="SAB1069" s="819"/>
      <c r="SAC1069" s="819"/>
      <c r="SAD1069" s="819"/>
      <c r="SAE1069" s="819"/>
      <c r="SAF1069" s="819"/>
      <c r="SAG1069" s="819"/>
      <c r="SAH1069" s="819"/>
      <c r="SAI1069" s="819"/>
      <c r="SAJ1069" s="819"/>
      <c r="SAK1069" s="819"/>
      <c r="SAL1069" s="819"/>
      <c r="SAM1069" s="819"/>
      <c r="SAN1069" s="819"/>
      <c r="SAO1069" s="819"/>
      <c r="SAP1069" s="819"/>
      <c r="SAQ1069" s="819"/>
      <c r="SAR1069" s="819"/>
      <c r="SAS1069" s="819"/>
      <c r="SAT1069" s="819"/>
      <c r="SAU1069" s="819"/>
      <c r="SAV1069" s="819"/>
      <c r="SAW1069" s="819"/>
      <c r="SAX1069" s="819"/>
      <c r="SAY1069" s="819"/>
      <c r="SAZ1069" s="819"/>
      <c r="SBA1069" s="819"/>
      <c r="SBB1069" s="819"/>
      <c r="SBC1069" s="819"/>
      <c r="SBD1069" s="819"/>
      <c r="SBE1069" s="819"/>
      <c r="SBF1069" s="819"/>
      <c r="SBG1069" s="819"/>
      <c r="SBH1069" s="819"/>
      <c r="SBI1069" s="819"/>
      <c r="SBJ1069" s="819"/>
      <c r="SBK1069" s="819"/>
      <c r="SBL1069" s="819"/>
      <c r="SBM1069" s="819"/>
      <c r="SBN1069" s="819"/>
      <c r="SBO1069" s="819"/>
      <c r="SBP1069" s="819"/>
      <c r="SBQ1069" s="819"/>
      <c r="SBR1069" s="819"/>
      <c r="SBS1069" s="819"/>
      <c r="SBT1069" s="819"/>
      <c r="SBU1069" s="819"/>
      <c r="SBV1069" s="819"/>
      <c r="SBW1069" s="819"/>
      <c r="SBX1069" s="819"/>
      <c r="SBY1069" s="819"/>
      <c r="SBZ1069" s="819"/>
      <c r="SCA1069" s="819"/>
      <c r="SCB1069" s="819"/>
      <c r="SCC1069" s="819"/>
      <c r="SCD1069" s="819"/>
      <c r="SCE1069" s="819"/>
      <c r="SCF1069" s="819"/>
      <c r="SCG1069" s="819"/>
      <c r="SCH1069" s="819"/>
      <c r="SCI1069" s="819"/>
      <c r="SCJ1069" s="819"/>
      <c r="SCK1069" s="819"/>
      <c r="SCL1069" s="819"/>
      <c r="SCM1069" s="819"/>
      <c r="SCN1069" s="819"/>
      <c r="SCO1069" s="819"/>
      <c r="SCP1069" s="819"/>
      <c r="SCQ1069" s="819"/>
      <c r="SCR1069" s="819"/>
      <c r="SCS1069" s="819"/>
      <c r="SCT1069" s="819"/>
      <c r="SCU1069" s="819"/>
      <c r="SCV1069" s="819"/>
      <c r="SCW1069" s="819"/>
      <c r="SCX1069" s="819"/>
      <c r="SCY1069" s="819"/>
      <c r="SCZ1069" s="819"/>
      <c r="SDA1069" s="819"/>
      <c r="SDB1069" s="819"/>
      <c r="SDC1069" s="819"/>
      <c r="SDD1069" s="819"/>
      <c r="SDE1069" s="819"/>
      <c r="SDF1069" s="819"/>
      <c r="SDG1069" s="819"/>
      <c r="SDH1069" s="819"/>
      <c r="SDI1069" s="819"/>
      <c r="SDJ1069" s="819"/>
      <c r="SDK1069" s="819"/>
      <c r="SDL1069" s="819"/>
      <c r="SDM1069" s="819"/>
      <c r="SDN1069" s="819"/>
      <c r="SDO1069" s="819"/>
      <c r="SDP1069" s="819"/>
      <c r="SDQ1069" s="819"/>
      <c r="SDR1069" s="819"/>
      <c r="SDS1069" s="819"/>
      <c r="SDT1069" s="819"/>
      <c r="SDU1069" s="819"/>
      <c r="SDV1069" s="819"/>
      <c r="SDW1069" s="819"/>
      <c r="SDX1069" s="819"/>
      <c r="SDY1069" s="819"/>
      <c r="SDZ1069" s="819"/>
      <c r="SEA1069" s="819"/>
      <c r="SEB1069" s="819"/>
      <c r="SEC1069" s="819"/>
      <c r="SED1069" s="819"/>
      <c r="SEE1069" s="819"/>
      <c r="SEF1069" s="819"/>
      <c r="SEG1069" s="819"/>
      <c r="SEH1069" s="819"/>
      <c r="SEI1069" s="819"/>
      <c r="SEJ1069" s="819"/>
      <c r="SEK1069" s="819"/>
      <c r="SEL1069" s="819"/>
      <c r="SEM1069" s="819"/>
      <c r="SEN1069" s="819"/>
      <c r="SEO1069" s="819"/>
      <c r="SEP1069" s="819"/>
      <c r="SEQ1069" s="819"/>
      <c r="SER1069" s="819"/>
      <c r="SES1069" s="819"/>
      <c r="SET1069" s="819"/>
      <c r="SEU1069" s="819"/>
      <c r="SEV1069" s="819"/>
      <c r="SEW1069" s="819"/>
      <c r="SEX1069" s="819"/>
      <c r="SEY1069" s="819"/>
      <c r="SEZ1069" s="819"/>
      <c r="SFA1069" s="819"/>
      <c r="SFB1069" s="819"/>
      <c r="SFC1069" s="819"/>
      <c r="SFD1069" s="819"/>
      <c r="SFE1069" s="819"/>
      <c r="SFF1069" s="819"/>
      <c r="SFG1069" s="819"/>
      <c r="SFH1069" s="819"/>
      <c r="SFI1069" s="819"/>
      <c r="SFJ1069" s="819"/>
      <c r="SFK1069" s="819"/>
      <c r="SFL1069" s="819"/>
      <c r="SFM1069" s="819"/>
      <c r="SFN1069" s="819"/>
      <c r="SFO1069" s="819"/>
      <c r="SFP1069" s="819"/>
      <c r="SFQ1069" s="819"/>
      <c r="SFR1069" s="819"/>
      <c r="SFS1069" s="819"/>
      <c r="SFT1069" s="819"/>
      <c r="SFU1069" s="819"/>
      <c r="SFV1069" s="819"/>
      <c r="SFW1069" s="819"/>
      <c r="SFX1069" s="819"/>
      <c r="SFY1069" s="819"/>
      <c r="SFZ1069" s="819"/>
      <c r="SGA1069" s="819"/>
      <c r="SGB1069" s="819"/>
      <c r="SGC1069" s="819"/>
      <c r="SGD1069" s="819"/>
      <c r="SGE1069" s="819"/>
      <c r="SGF1069" s="819"/>
      <c r="SGG1069" s="819"/>
      <c r="SGH1069" s="819"/>
      <c r="SGI1069" s="819"/>
      <c r="SGJ1069" s="819"/>
      <c r="SGK1069" s="819"/>
      <c r="SGL1069" s="819"/>
      <c r="SGM1069" s="819"/>
      <c r="SGN1069" s="819"/>
      <c r="SGO1069" s="819"/>
      <c r="SGP1069" s="819"/>
      <c r="SGQ1069" s="819"/>
      <c r="SGR1069" s="819"/>
      <c r="SGS1069" s="819"/>
      <c r="SGT1069" s="819"/>
      <c r="SGU1069" s="819"/>
      <c r="SGV1069" s="819"/>
      <c r="SGW1069" s="819"/>
      <c r="SGX1069" s="819"/>
      <c r="SGY1069" s="819"/>
      <c r="SGZ1069" s="819"/>
      <c r="SHA1069" s="819"/>
      <c r="SHB1069" s="819"/>
      <c r="SHC1069" s="819"/>
      <c r="SHD1069" s="819"/>
      <c r="SHE1069" s="819"/>
      <c r="SHF1069" s="819"/>
      <c r="SHG1069" s="819"/>
      <c r="SHH1069" s="819"/>
      <c r="SHI1069" s="819"/>
      <c r="SHJ1069" s="819"/>
      <c r="SHK1069" s="819"/>
      <c r="SHL1069" s="819"/>
      <c r="SHM1069" s="819"/>
      <c r="SHN1069" s="819"/>
      <c r="SHO1069" s="819"/>
      <c r="SHP1069" s="819"/>
      <c r="SHQ1069" s="819"/>
      <c r="SHR1069" s="819"/>
      <c r="SHS1069" s="819"/>
      <c r="SHT1069" s="819"/>
      <c r="SHU1069" s="819"/>
      <c r="SHV1069" s="819"/>
      <c r="SHW1069" s="819"/>
      <c r="SHX1069" s="819"/>
      <c r="SHY1069" s="819"/>
      <c r="SHZ1069" s="819"/>
      <c r="SIA1069" s="819"/>
      <c r="SIB1069" s="819"/>
      <c r="SIC1069" s="819"/>
      <c r="SID1069" s="819"/>
      <c r="SIE1069" s="819"/>
      <c r="SIF1069" s="819"/>
      <c r="SIG1069" s="819"/>
      <c r="SIH1069" s="819"/>
      <c r="SII1069" s="819"/>
      <c r="SIJ1069" s="819"/>
      <c r="SIK1069" s="819"/>
      <c r="SIL1069" s="819"/>
      <c r="SIM1069" s="819"/>
      <c r="SIN1069" s="819"/>
      <c r="SIO1069" s="819"/>
      <c r="SIP1069" s="819"/>
      <c r="SIQ1069" s="819"/>
      <c r="SIR1069" s="819"/>
      <c r="SIS1069" s="819"/>
      <c r="SIT1069" s="819"/>
      <c r="SIU1069" s="819"/>
      <c r="SIV1069" s="819"/>
      <c r="SIW1069" s="819"/>
      <c r="SIX1069" s="819"/>
      <c r="SIY1069" s="819"/>
      <c r="SIZ1069" s="819"/>
      <c r="SJA1069" s="819"/>
      <c r="SJB1069" s="819"/>
      <c r="SJC1069" s="819"/>
      <c r="SJD1069" s="819"/>
      <c r="SJE1069" s="819"/>
      <c r="SJF1069" s="819"/>
      <c r="SJG1069" s="819"/>
      <c r="SJH1069" s="819"/>
      <c r="SJI1069" s="819"/>
      <c r="SJJ1069" s="819"/>
      <c r="SJK1069" s="819"/>
      <c r="SJL1069" s="819"/>
      <c r="SJM1069" s="819"/>
      <c r="SJN1069" s="819"/>
      <c r="SJO1069" s="819"/>
      <c r="SJP1069" s="819"/>
      <c r="SJQ1069" s="819"/>
      <c r="SJR1069" s="819"/>
      <c r="SJS1069" s="819"/>
      <c r="SJT1069" s="819"/>
      <c r="SJU1069" s="819"/>
      <c r="SJV1069" s="819"/>
      <c r="SJW1069" s="819"/>
      <c r="SJX1069" s="819"/>
      <c r="SJY1069" s="819"/>
      <c r="SJZ1069" s="819"/>
      <c r="SKA1069" s="819"/>
      <c r="SKB1069" s="819"/>
      <c r="SKC1069" s="819"/>
      <c r="SKD1069" s="819"/>
      <c r="SKE1069" s="819"/>
      <c r="SKF1069" s="819"/>
      <c r="SKG1069" s="819"/>
      <c r="SKH1069" s="819"/>
      <c r="SKI1069" s="819"/>
      <c r="SKJ1069" s="819"/>
      <c r="SKK1069" s="819"/>
      <c r="SKL1069" s="819"/>
      <c r="SKM1069" s="819"/>
      <c r="SKN1069" s="819"/>
      <c r="SKO1069" s="819"/>
      <c r="SKP1069" s="819"/>
      <c r="SKQ1069" s="819"/>
      <c r="SKR1069" s="819"/>
      <c r="SKS1069" s="819"/>
      <c r="SKT1069" s="819"/>
      <c r="SKU1069" s="819"/>
      <c r="SKV1069" s="819"/>
      <c r="SKW1069" s="819"/>
      <c r="SKX1069" s="819"/>
      <c r="SKY1069" s="819"/>
      <c r="SKZ1069" s="819"/>
      <c r="SLA1069" s="819"/>
      <c r="SLB1069" s="819"/>
      <c r="SLC1069" s="819"/>
      <c r="SLD1069" s="819"/>
      <c r="SLE1069" s="819"/>
      <c r="SLF1069" s="819"/>
      <c r="SLG1069" s="819"/>
      <c r="SLH1069" s="819"/>
      <c r="SLI1069" s="819"/>
      <c r="SLJ1069" s="819"/>
      <c r="SLK1069" s="819"/>
      <c r="SLL1069" s="819"/>
      <c r="SLM1069" s="819"/>
      <c r="SLN1069" s="819"/>
      <c r="SLO1069" s="819"/>
      <c r="SLP1069" s="819"/>
      <c r="SLQ1069" s="819"/>
      <c r="SLR1069" s="819"/>
      <c r="SLS1069" s="819"/>
      <c r="SLT1069" s="819"/>
      <c r="SLU1069" s="819"/>
      <c r="SLV1069" s="819"/>
      <c r="SLW1069" s="819"/>
      <c r="SLX1069" s="819"/>
      <c r="SLY1069" s="819"/>
      <c r="SLZ1069" s="819"/>
      <c r="SMA1069" s="819"/>
      <c r="SMB1069" s="819"/>
      <c r="SMC1069" s="819"/>
      <c r="SMD1069" s="819"/>
      <c r="SME1069" s="819"/>
      <c r="SMF1069" s="819"/>
      <c r="SMG1069" s="819"/>
      <c r="SMH1069" s="819"/>
      <c r="SMI1069" s="819"/>
      <c r="SMJ1069" s="819"/>
      <c r="SMK1069" s="819"/>
      <c r="SML1069" s="819"/>
      <c r="SMM1069" s="819"/>
      <c r="SMN1069" s="819"/>
      <c r="SMO1069" s="819"/>
      <c r="SMP1069" s="819"/>
      <c r="SMQ1069" s="819"/>
      <c r="SMR1069" s="819"/>
      <c r="SMS1069" s="819"/>
      <c r="SMT1069" s="819"/>
      <c r="SMU1069" s="819"/>
      <c r="SMV1069" s="819"/>
      <c r="SMW1069" s="819"/>
      <c r="SMX1069" s="819"/>
      <c r="SMY1069" s="819"/>
      <c r="SMZ1069" s="819"/>
      <c r="SNA1069" s="819"/>
      <c r="SNB1069" s="819"/>
      <c r="SNC1069" s="819"/>
      <c r="SND1069" s="819"/>
      <c r="SNE1069" s="819"/>
      <c r="SNF1069" s="819"/>
      <c r="SNG1069" s="819"/>
      <c r="SNH1069" s="819"/>
      <c r="SNI1069" s="819"/>
      <c r="SNJ1069" s="819"/>
      <c r="SNK1069" s="819"/>
      <c r="SNL1069" s="819"/>
      <c r="SNM1069" s="819"/>
      <c r="SNN1069" s="819"/>
      <c r="SNO1069" s="819"/>
      <c r="SNP1069" s="819"/>
      <c r="SNQ1069" s="819"/>
      <c r="SNR1069" s="819"/>
      <c r="SNS1069" s="819"/>
      <c r="SNT1069" s="819"/>
      <c r="SNU1069" s="819"/>
      <c r="SNV1069" s="819"/>
      <c r="SNW1069" s="819"/>
      <c r="SNX1069" s="819"/>
      <c r="SNY1069" s="819"/>
      <c r="SNZ1069" s="819"/>
      <c r="SOA1069" s="819"/>
      <c r="SOB1069" s="819"/>
      <c r="SOC1069" s="819"/>
      <c r="SOD1069" s="819"/>
      <c r="SOE1069" s="819"/>
      <c r="SOF1069" s="819"/>
      <c r="SOG1069" s="819"/>
      <c r="SOH1069" s="819"/>
      <c r="SOI1069" s="819"/>
      <c r="SOJ1069" s="819"/>
      <c r="SOK1069" s="819"/>
      <c r="SOL1069" s="819"/>
      <c r="SOM1069" s="819"/>
      <c r="SON1069" s="819"/>
      <c r="SOO1069" s="819"/>
      <c r="SOP1069" s="819"/>
      <c r="SOQ1069" s="819"/>
      <c r="SOR1069" s="819"/>
      <c r="SOS1069" s="819"/>
      <c r="SOT1069" s="819"/>
      <c r="SOU1069" s="819"/>
      <c r="SOV1069" s="819"/>
      <c r="SOW1069" s="819"/>
      <c r="SOX1069" s="819"/>
      <c r="SOY1069" s="819"/>
      <c r="SOZ1069" s="819"/>
      <c r="SPA1069" s="819"/>
      <c r="SPB1069" s="819"/>
      <c r="SPC1069" s="819"/>
      <c r="SPD1069" s="819"/>
      <c r="SPE1069" s="819"/>
      <c r="SPF1069" s="819"/>
      <c r="SPG1069" s="819"/>
      <c r="SPH1069" s="819"/>
      <c r="SPI1069" s="819"/>
      <c r="SPJ1069" s="819"/>
      <c r="SPK1069" s="819"/>
      <c r="SPL1069" s="819"/>
      <c r="SPM1069" s="819"/>
      <c r="SPN1069" s="819"/>
      <c r="SPO1069" s="819"/>
      <c r="SPP1069" s="819"/>
      <c r="SPQ1069" s="819"/>
      <c r="SPR1069" s="819"/>
      <c r="SPS1069" s="819"/>
      <c r="SPT1069" s="819"/>
      <c r="SPU1069" s="819"/>
      <c r="SPV1069" s="819"/>
      <c r="SPW1069" s="819"/>
      <c r="SPX1069" s="819"/>
      <c r="SPY1069" s="819"/>
      <c r="SPZ1069" s="819"/>
      <c r="SQA1069" s="819"/>
      <c r="SQB1069" s="819"/>
      <c r="SQC1069" s="819"/>
      <c r="SQD1069" s="819"/>
      <c r="SQE1069" s="819"/>
      <c r="SQF1069" s="819"/>
      <c r="SQG1069" s="819"/>
      <c r="SQH1069" s="819"/>
      <c r="SQI1069" s="819"/>
      <c r="SQJ1069" s="819"/>
      <c r="SQK1069" s="819"/>
      <c r="SQL1069" s="819"/>
      <c r="SQM1069" s="819"/>
      <c r="SQN1069" s="819"/>
      <c r="SQO1069" s="819"/>
      <c r="SQP1069" s="819"/>
      <c r="SQQ1069" s="819"/>
      <c r="SQR1069" s="819"/>
      <c r="SQS1069" s="819"/>
      <c r="SQT1069" s="819"/>
      <c r="SQU1069" s="819"/>
      <c r="SQV1069" s="819"/>
      <c r="SQW1069" s="819"/>
      <c r="SQX1069" s="819"/>
      <c r="SQY1069" s="819"/>
      <c r="SQZ1069" s="819"/>
      <c r="SRA1069" s="819"/>
      <c r="SRB1069" s="819"/>
      <c r="SRC1069" s="819"/>
      <c r="SRD1069" s="819"/>
      <c r="SRE1069" s="819"/>
      <c r="SRF1069" s="819"/>
      <c r="SRG1069" s="819"/>
      <c r="SRH1069" s="819"/>
      <c r="SRI1069" s="819"/>
      <c r="SRJ1069" s="819"/>
      <c r="SRK1069" s="819"/>
      <c r="SRL1069" s="819"/>
      <c r="SRM1069" s="819"/>
      <c r="SRN1069" s="819"/>
      <c r="SRO1069" s="819"/>
      <c r="SRP1069" s="819"/>
      <c r="SRQ1069" s="819"/>
      <c r="SRR1069" s="819"/>
      <c r="SRS1069" s="819"/>
      <c r="SRT1069" s="819"/>
      <c r="SRU1069" s="819"/>
      <c r="SRV1069" s="819"/>
      <c r="SRW1069" s="819"/>
      <c r="SRX1069" s="819"/>
      <c r="SRY1069" s="819"/>
      <c r="SRZ1069" s="819"/>
      <c r="SSA1069" s="819"/>
      <c r="SSB1069" s="819"/>
      <c r="SSC1069" s="819"/>
      <c r="SSD1069" s="819"/>
      <c r="SSE1069" s="819"/>
      <c r="SSF1069" s="819"/>
      <c r="SSG1069" s="819"/>
      <c r="SSH1069" s="819"/>
      <c r="SSI1069" s="819"/>
      <c r="SSJ1069" s="819"/>
      <c r="SSK1069" s="819"/>
      <c r="SSL1069" s="819"/>
      <c r="SSM1069" s="819"/>
      <c r="SSN1069" s="819"/>
      <c r="SSO1069" s="819"/>
      <c r="SSP1069" s="819"/>
      <c r="SSQ1069" s="819"/>
      <c r="SSR1069" s="819"/>
      <c r="SSS1069" s="819"/>
      <c r="SST1069" s="819"/>
      <c r="SSU1069" s="819"/>
      <c r="SSV1069" s="819"/>
      <c r="SSW1069" s="819"/>
      <c r="SSX1069" s="819"/>
      <c r="SSY1069" s="819"/>
      <c r="SSZ1069" s="819"/>
      <c r="STA1069" s="819"/>
      <c r="STB1069" s="819"/>
      <c r="STC1069" s="819"/>
      <c r="STD1069" s="819"/>
      <c r="STE1069" s="819"/>
      <c r="STF1069" s="819"/>
      <c r="STG1069" s="819"/>
      <c r="STH1069" s="819"/>
      <c r="STI1069" s="819"/>
      <c r="STJ1069" s="819"/>
      <c r="STK1069" s="819"/>
      <c r="STL1069" s="819"/>
      <c r="STM1069" s="819"/>
      <c r="STN1069" s="819"/>
      <c r="STO1069" s="819"/>
      <c r="STP1069" s="819"/>
      <c r="STQ1069" s="819"/>
      <c r="STR1069" s="819"/>
      <c r="STS1069" s="819"/>
      <c r="STT1069" s="819"/>
      <c r="STU1069" s="819"/>
      <c r="STV1069" s="819"/>
      <c r="STW1069" s="819"/>
      <c r="STX1069" s="819"/>
      <c r="STY1069" s="819"/>
      <c r="STZ1069" s="819"/>
      <c r="SUA1069" s="819"/>
      <c r="SUB1069" s="819"/>
      <c r="SUC1069" s="819"/>
      <c r="SUD1069" s="819"/>
      <c r="SUE1069" s="819"/>
      <c r="SUF1069" s="819"/>
      <c r="SUG1069" s="819"/>
      <c r="SUH1069" s="819"/>
      <c r="SUI1069" s="819"/>
      <c r="SUJ1069" s="819"/>
      <c r="SUK1069" s="819"/>
      <c r="SUL1069" s="819"/>
      <c r="SUM1069" s="819"/>
      <c r="SUN1069" s="819"/>
      <c r="SUO1069" s="819"/>
      <c r="SUP1069" s="819"/>
      <c r="SUQ1069" s="819"/>
      <c r="SUR1069" s="819"/>
      <c r="SUS1069" s="819"/>
      <c r="SUT1069" s="819"/>
      <c r="SUU1069" s="819"/>
      <c r="SUV1069" s="819"/>
      <c r="SUW1069" s="819"/>
      <c r="SUX1069" s="819"/>
      <c r="SUY1069" s="819"/>
      <c r="SUZ1069" s="819"/>
      <c r="SVA1069" s="819"/>
      <c r="SVB1069" s="819"/>
      <c r="SVC1069" s="819"/>
      <c r="SVD1069" s="819"/>
      <c r="SVE1069" s="819"/>
      <c r="SVF1069" s="819"/>
      <c r="SVG1069" s="819"/>
      <c r="SVH1069" s="819"/>
      <c r="SVI1069" s="819"/>
      <c r="SVJ1069" s="819"/>
      <c r="SVK1069" s="819"/>
      <c r="SVL1069" s="819"/>
      <c r="SVM1069" s="819"/>
      <c r="SVN1069" s="819"/>
      <c r="SVO1069" s="819"/>
      <c r="SVP1069" s="819"/>
      <c r="SVQ1069" s="819"/>
      <c r="SVR1069" s="819"/>
      <c r="SVS1069" s="819"/>
      <c r="SVT1069" s="819"/>
      <c r="SVU1069" s="819"/>
      <c r="SVV1069" s="819"/>
      <c r="SVW1069" s="819"/>
      <c r="SVX1069" s="819"/>
      <c r="SVY1069" s="819"/>
      <c r="SVZ1069" s="819"/>
      <c r="SWA1069" s="819"/>
      <c r="SWB1069" s="819"/>
      <c r="SWC1069" s="819"/>
      <c r="SWD1069" s="819"/>
      <c r="SWE1069" s="819"/>
      <c r="SWF1069" s="819"/>
      <c r="SWG1069" s="819"/>
      <c r="SWH1069" s="819"/>
      <c r="SWI1069" s="819"/>
      <c r="SWJ1069" s="819"/>
      <c r="SWK1069" s="819"/>
      <c r="SWL1069" s="819"/>
      <c r="SWM1069" s="819"/>
      <c r="SWN1069" s="819"/>
      <c r="SWO1069" s="819"/>
      <c r="SWP1069" s="819"/>
      <c r="SWQ1069" s="819"/>
      <c r="SWR1069" s="819"/>
      <c r="SWS1069" s="819"/>
      <c r="SWT1069" s="819"/>
      <c r="SWU1069" s="819"/>
      <c r="SWV1069" s="819"/>
      <c r="SWW1069" s="819"/>
      <c r="SWX1069" s="819"/>
      <c r="SWY1069" s="819"/>
      <c r="SWZ1069" s="819"/>
      <c r="SXA1069" s="819"/>
      <c r="SXB1069" s="819"/>
      <c r="SXC1069" s="819"/>
      <c r="SXD1069" s="819"/>
      <c r="SXE1069" s="819"/>
      <c r="SXF1069" s="819"/>
      <c r="SXG1069" s="819"/>
      <c r="SXH1069" s="819"/>
      <c r="SXI1069" s="819"/>
      <c r="SXJ1069" s="819"/>
      <c r="SXK1069" s="819"/>
      <c r="SXL1069" s="819"/>
      <c r="SXM1069" s="819"/>
      <c r="SXN1069" s="819"/>
      <c r="SXO1069" s="819"/>
      <c r="SXP1069" s="819"/>
      <c r="SXQ1069" s="819"/>
      <c r="SXR1069" s="819"/>
      <c r="SXS1069" s="819"/>
      <c r="SXT1069" s="819"/>
      <c r="SXU1069" s="819"/>
      <c r="SXV1069" s="819"/>
      <c r="SXW1069" s="819"/>
      <c r="SXX1069" s="819"/>
      <c r="SXY1069" s="819"/>
      <c r="SXZ1069" s="819"/>
      <c r="SYA1069" s="819"/>
      <c r="SYB1069" s="819"/>
      <c r="SYC1069" s="819"/>
      <c r="SYD1069" s="819"/>
      <c r="SYE1069" s="819"/>
      <c r="SYF1069" s="819"/>
      <c r="SYG1069" s="819"/>
      <c r="SYH1069" s="819"/>
      <c r="SYI1069" s="819"/>
      <c r="SYJ1069" s="819"/>
      <c r="SYK1069" s="819"/>
      <c r="SYL1069" s="819"/>
      <c r="SYM1069" s="819"/>
      <c r="SYN1069" s="819"/>
      <c r="SYO1069" s="819"/>
      <c r="SYP1069" s="819"/>
      <c r="SYQ1069" s="819"/>
      <c r="SYR1069" s="819"/>
      <c r="SYS1069" s="819"/>
      <c r="SYT1069" s="819"/>
      <c r="SYU1069" s="819"/>
      <c r="SYV1069" s="819"/>
      <c r="SYW1069" s="819"/>
      <c r="SYX1069" s="819"/>
      <c r="SYY1069" s="819"/>
      <c r="SYZ1069" s="819"/>
      <c r="SZA1069" s="819"/>
      <c r="SZB1069" s="819"/>
      <c r="SZC1069" s="819"/>
      <c r="SZD1069" s="819"/>
      <c r="SZE1069" s="819"/>
      <c r="SZF1069" s="819"/>
      <c r="SZG1069" s="819"/>
      <c r="SZH1069" s="819"/>
      <c r="SZI1069" s="819"/>
      <c r="SZJ1069" s="819"/>
      <c r="SZK1069" s="819"/>
      <c r="SZL1069" s="819"/>
      <c r="SZM1069" s="819"/>
      <c r="SZN1069" s="819"/>
      <c r="SZO1069" s="819"/>
      <c r="SZP1069" s="819"/>
      <c r="SZQ1069" s="819"/>
      <c r="SZR1069" s="819"/>
      <c r="SZS1069" s="819"/>
      <c r="SZT1069" s="819"/>
      <c r="SZU1069" s="819"/>
      <c r="SZV1069" s="819"/>
      <c r="SZW1069" s="819"/>
      <c r="SZX1069" s="819"/>
      <c r="SZY1069" s="819"/>
      <c r="SZZ1069" s="819"/>
      <c r="TAA1069" s="819"/>
      <c r="TAB1069" s="819"/>
      <c r="TAC1069" s="819"/>
      <c r="TAD1069" s="819"/>
      <c r="TAE1069" s="819"/>
      <c r="TAF1069" s="819"/>
      <c r="TAG1069" s="819"/>
      <c r="TAH1069" s="819"/>
      <c r="TAI1069" s="819"/>
      <c r="TAJ1069" s="819"/>
      <c r="TAK1069" s="819"/>
      <c r="TAL1069" s="819"/>
      <c r="TAM1069" s="819"/>
      <c r="TAN1069" s="819"/>
      <c r="TAO1069" s="819"/>
      <c r="TAP1069" s="819"/>
      <c r="TAQ1069" s="819"/>
      <c r="TAR1069" s="819"/>
      <c r="TAS1069" s="819"/>
      <c r="TAT1069" s="819"/>
      <c r="TAU1069" s="819"/>
      <c r="TAV1069" s="819"/>
      <c r="TAW1069" s="819"/>
      <c r="TAX1069" s="819"/>
      <c r="TAY1069" s="819"/>
      <c r="TAZ1069" s="819"/>
      <c r="TBA1069" s="819"/>
      <c r="TBB1069" s="819"/>
      <c r="TBC1069" s="819"/>
      <c r="TBD1069" s="819"/>
      <c r="TBE1069" s="819"/>
      <c r="TBF1069" s="819"/>
      <c r="TBG1069" s="819"/>
      <c r="TBH1069" s="819"/>
      <c r="TBI1069" s="819"/>
      <c r="TBJ1069" s="819"/>
      <c r="TBK1069" s="819"/>
      <c r="TBL1069" s="819"/>
      <c r="TBM1069" s="819"/>
      <c r="TBN1069" s="819"/>
      <c r="TBO1069" s="819"/>
      <c r="TBP1069" s="819"/>
      <c r="TBQ1069" s="819"/>
      <c r="TBR1069" s="819"/>
      <c r="TBS1069" s="819"/>
      <c r="TBT1069" s="819"/>
      <c r="TBU1069" s="819"/>
      <c r="TBV1069" s="819"/>
      <c r="TBW1069" s="819"/>
      <c r="TBX1069" s="819"/>
      <c r="TBY1069" s="819"/>
      <c r="TBZ1069" s="819"/>
      <c r="TCA1069" s="819"/>
      <c r="TCB1069" s="819"/>
      <c r="TCC1069" s="819"/>
      <c r="TCD1069" s="819"/>
      <c r="TCE1069" s="819"/>
      <c r="TCF1069" s="819"/>
      <c r="TCG1069" s="819"/>
      <c r="TCH1069" s="819"/>
      <c r="TCI1069" s="819"/>
      <c r="TCJ1069" s="819"/>
      <c r="TCK1069" s="819"/>
      <c r="TCL1069" s="819"/>
      <c r="TCM1069" s="819"/>
      <c r="TCN1069" s="819"/>
      <c r="TCO1069" s="819"/>
      <c r="TCP1069" s="819"/>
      <c r="TCQ1069" s="819"/>
      <c r="TCR1069" s="819"/>
      <c r="TCS1069" s="819"/>
      <c r="TCT1069" s="819"/>
      <c r="TCU1069" s="819"/>
      <c r="TCV1069" s="819"/>
      <c r="TCW1069" s="819"/>
      <c r="TCX1069" s="819"/>
      <c r="TCY1069" s="819"/>
      <c r="TCZ1069" s="819"/>
      <c r="TDA1069" s="819"/>
      <c r="TDB1069" s="819"/>
      <c r="TDC1069" s="819"/>
      <c r="TDD1069" s="819"/>
      <c r="TDE1069" s="819"/>
      <c r="TDF1069" s="819"/>
      <c r="TDG1069" s="819"/>
      <c r="TDH1069" s="819"/>
      <c r="TDI1069" s="819"/>
      <c r="TDJ1069" s="819"/>
      <c r="TDK1069" s="819"/>
      <c r="TDL1069" s="819"/>
      <c r="TDM1069" s="819"/>
      <c r="TDN1069" s="819"/>
      <c r="TDO1069" s="819"/>
      <c r="TDP1069" s="819"/>
      <c r="TDQ1069" s="819"/>
      <c r="TDR1069" s="819"/>
      <c r="TDS1069" s="819"/>
      <c r="TDT1069" s="819"/>
      <c r="TDU1069" s="819"/>
      <c r="TDV1069" s="819"/>
      <c r="TDW1069" s="819"/>
      <c r="TDX1069" s="819"/>
      <c r="TDY1069" s="819"/>
      <c r="TDZ1069" s="819"/>
      <c r="TEA1069" s="819"/>
      <c r="TEB1069" s="819"/>
      <c r="TEC1069" s="819"/>
      <c r="TED1069" s="819"/>
      <c r="TEE1069" s="819"/>
      <c r="TEF1069" s="819"/>
      <c r="TEG1069" s="819"/>
      <c r="TEH1069" s="819"/>
      <c r="TEI1069" s="819"/>
      <c r="TEJ1069" s="819"/>
      <c r="TEK1069" s="819"/>
      <c r="TEL1069" s="819"/>
      <c r="TEM1069" s="819"/>
      <c r="TEN1069" s="819"/>
      <c r="TEO1069" s="819"/>
      <c r="TEP1069" s="819"/>
      <c r="TEQ1069" s="819"/>
      <c r="TER1069" s="819"/>
      <c r="TES1069" s="819"/>
      <c r="TET1069" s="819"/>
      <c r="TEU1069" s="819"/>
      <c r="TEV1069" s="819"/>
      <c r="TEW1069" s="819"/>
      <c r="TEX1069" s="819"/>
      <c r="TEY1069" s="819"/>
      <c r="TEZ1069" s="819"/>
      <c r="TFA1069" s="819"/>
      <c r="TFB1069" s="819"/>
      <c r="TFC1069" s="819"/>
      <c r="TFD1069" s="819"/>
      <c r="TFE1069" s="819"/>
      <c r="TFF1069" s="819"/>
      <c r="TFG1069" s="819"/>
      <c r="TFH1069" s="819"/>
      <c r="TFI1069" s="819"/>
      <c r="TFJ1069" s="819"/>
      <c r="TFK1069" s="819"/>
      <c r="TFL1069" s="819"/>
      <c r="TFM1069" s="819"/>
      <c r="TFN1069" s="819"/>
      <c r="TFO1069" s="819"/>
      <c r="TFP1069" s="819"/>
      <c r="TFQ1069" s="819"/>
      <c r="TFR1069" s="819"/>
      <c r="TFS1069" s="819"/>
      <c r="TFT1069" s="819"/>
      <c r="TFU1069" s="819"/>
      <c r="TFV1069" s="819"/>
      <c r="TFW1069" s="819"/>
      <c r="TFX1069" s="819"/>
      <c r="TFY1069" s="819"/>
      <c r="TFZ1069" s="819"/>
      <c r="TGA1069" s="819"/>
      <c r="TGB1069" s="819"/>
      <c r="TGC1069" s="819"/>
      <c r="TGD1069" s="819"/>
      <c r="TGE1069" s="819"/>
      <c r="TGF1069" s="819"/>
      <c r="TGG1069" s="819"/>
      <c r="TGH1069" s="819"/>
      <c r="TGI1069" s="819"/>
      <c r="TGJ1069" s="819"/>
      <c r="TGK1069" s="819"/>
      <c r="TGL1069" s="819"/>
      <c r="TGM1069" s="819"/>
      <c r="TGN1069" s="819"/>
      <c r="TGO1069" s="819"/>
      <c r="TGP1069" s="819"/>
      <c r="TGQ1069" s="819"/>
      <c r="TGR1069" s="819"/>
      <c r="TGS1069" s="819"/>
      <c r="TGT1069" s="819"/>
      <c r="TGU1069" s="819"/>
      <c r="TGV1069" s="819"/>
      <c r="TGW1069" s="819"/>
      <c r="TGX1069" s="819"/>
      <c r="TGY1069" s="819"/>
      <c r="TGZ1069" s="819"/>
      <c r="THA1069" s="819"/>
      <c r="THB1069" s="819"/>
      <c r="THC1069" s="819"/>
      <c r="THD1069" s="819"/>
      <c r="THE1069" s="819"/>
      <c r="THF1069" s="819"/>
      <c r="THG1069" s="819"/>
      <c r="THH1069" s="819"/>
      <c r="THI1069" s="819"/>
      <c r="THJ1069" s="819"/>
      <c r="THK1069" s="819"/>
      <c r="THL1069" s="819"/>
      <c r="THM1069" s="819"/>
      <c r="THN1069" s="819"/>
      <c r="THO1069" s="819"/>
      <c r="THP1069" s="819"/>
      <c r="THQ1069" s="819"/>
      <c r="THR1069" s="819"/>
      <c r="THS1069" s="819"/>
      <c r="THT1069" s="819"/>
      <c r="THU1069" s="819"/>
      <c r="THV1069" s="819"/>
      <c r="THW1069" s="819"/>
      <c r="THX1069" s="819"/>
      <c r="THY1069" s="819"/>
      <c r="THZ1069" s="819"/>
      <c r="TIA1069" s="819"/>
      <c r="TIB1069" s="819"/>
      <c r="TIC1069" s="819"/>
      <c r="TID1069" s="819"/>
      <c r="TIE1069" s="819"/>
      <c r="TIF1069" s="819"/>
      <c r="TIG1069" s="819"/>
      <c r="TIH1069" s="819"/>
      <c r="TII1069" s="819"/>
      <c r="TIJ1069" s="819"/>
      <c r="TIK1069" s="819"/>
      <c r="TIL1069" s="819"/>
      <c r="TIM1069" s="819"/>
      <c r="TIN1069" s="819"/>
      <c r="TIO1069" s="819"/>
      <c r="TIP1069" s="819"/>
      <c r="TIQ1069" s="819"/>
      <c r="TIR1069" s="819"/>
      <c r="TIS1069" s="819"/>
      <c r="TIT1069" s="819"/>
      <c r="TIU1069" s="819"/>
      <c r="TIV1069" s="819"/>
      <c r="TIW1069" s="819"/>
      <c r="TIX1069" s="819"/>
      <c r="TIY1069" s="819"/>
      <c r="TIZ1069" s="819"/>
      <c r="TJA1069" s="819"/>
      <c r="TJB1069" s="819"/>
      <c r="TJC1069" s="819"/>
      <c r="TJD1069" s="819"/>
      <c r="TJE1069" s="819"/>
      <c r="TJF1069" s="819"/>
      <c r="TJG1069" s="819"/>
      <c r="TJH1069" s="819"/>
      <c r="TJI1069" s="819"/>
      <c r="TJJ1069" s="819"/>
      <c r="TJK1069" s="819"/>
      <c r="TJL1069" s="819"/>
      <c r="TJM1069" s="819"/>
      <c r="TJN1069" s="819"/>
      <c r="TJO1069" s="819"/>
      <c r="TJP1069" s="819"/>
      <c r="TJQ1069" s="819"/>
      <c r="TJR1069" s="819"/>
      <c r="TJS1069" s="819"/>
      <c r="TJT1069" s="819"/>
      <c r="TJU1069" s="819"/>
      <c r="TJV1069" s="819"/>
      <c r="TJW1069" s="819"/>
      <c r="TJX1069" s="819"/>
      <c r="TJY1069" s="819"/>
      <c r="TJZ1069" s="819"/>
      <c r="TKA1069" s="819"/>
      <c r="TKB1069" s="819"/>
      <c r="TKC1069" s="819"/>
      <c r="TKD1069" s="819"/>
      <c r="TKE1069" s="819"/>
      <c r="TKF1069" s="819"/>
      <c r="TKG1069" s="819"/>
      <c r="TKH1069" s="819"/>
      <c r="TKI1069" s="819"/>
      <c r="TKJ1069" s="819"/>
      <c r="TKK1069" s="819"/>
      <c r="TKL1069" s="819"/>
      <c r="TKM1069" s="819"/>
      <c r="TKN1069" s="819"/>
      <c r="TKO1069" s="819"/>
      <c r="TKP1069" s="819"/>
      <c r="TKQ1069" s="819"/>
      <c r="TKR1069" s="819"/>
      <c r="TKS1069" s="819"/>
      <c r="TKT1069" s="819"/>
      <c r="TKU1069" s="819"/>
      <c r="TKV1069" s="819"/>
      <c r="TKW1069" s="819"/>
      <c r="TKX1069" s="819"/>
      <c r="TKY1069" s="819"/>
      <c r="TKZ1069" s="819"/>
      <c r="TLA1069" s="819"/>
      <c r="TLB1069" s="819"/>
      <c r="TLC1069" s="819"/>
      <c r="TLD1069" s="819"/>
      <c r="TLE1069" s="819"/>
      <c r="TLF1069" s="819"/>
      <c r="TLG1069" s="819"/>
      <c r="TLH1069" s="819"/>
      <c r="TLI1069" s="819"/>
      <c r="TLJ1069" s="819"/>
      <c r="TLK1069" s="819"/>
      <c r="TLL1069" s="819"/>
      <c r="TLM1069" s="819"/>
      <c r="TLN1069" s="819"/>
      <c r="TLO1069" s="819"/>
      <c r="TLP1069" s="819"/>
      <c r="TLQ1069" s="819"/>
      <c r="TLR1069" s="819"/>
      <c r="TLS1069" s="819"/>
      <c r="TLT1069" s="819"/>
      <c r="TLU1069" s="819"/>
      <c r="TLV1069" s="819"/>
      <c r="TLW1069" s="819"/>
      <c r="TLX1069" s="819"/>
      <c r="TLY1069" s="819"/>
      <c r="TLZ1069" s="819"/>
      <c r="TMA1069" s="819"/>
      <c r="TMB1069" s="819"/>
      <c r="TMC1069" s="819"/>
      <c r="TMD1069" s="819"/>
      <c r="TME1069" s="819"/>
      <c r="TMF1069" s="819"/>
      <c r="TMG1069" s="819"/>
      <c r="TMH1069" s="819"/>
      <c r="TMI1069" s="819"/>
      <c r="TMJ1069" s="819"/>
      <c r="TMK1069" s="819"/>
      <c r="TML1069" s="819"/>
      <c r="TMM1069" s="819"/>
      <c r="TMN1069" s="819"/>
      <c r="TMO1069" s="819"/>
      <c r="TMP1069" s="819"/>
      <c r="TMQ1069" s="819"/>
      <c r="TMR1069" s="819"/>
      <c r="TMS1069" s="819"/>
      <c r="TMT1069" s="819"/>
      <c r="TMU1069" s="819"/>
      <c r="TMV1069" s="819"/>
      <c r="TMW1069" s="819"/>
      <c r="TMX1069" s="819"/>
      <c r="TMY1069" s="819"/>
      <c r="TMZ1069" s="819"/>
      <c r="TNA1069" s="819"/>
      <c r="TNB1069" s="819"/>
      <c r="TNC1069" s="819"/>
      <c r="TND1069" s="819"/>
      <c r="TNE1069" s="819"/>
      <c r="TNF1069" s="819"/>
      <c r="TNG1069" s="819"/>
      <c r="TNH1069" s="819"/>
      <c r="TNI1069" s="819"/>
      <c r="TNJ1069" s="819"/>
      <c r="TNK1069" s="819"/>
      <c r="TNL1069" s="819"/>
      <c r="TNM1069" s="819"/>
      <c r="TNN1069" s="819"/>
      <c r="TNO1069" s="819"/>
      <c r="TNP1069" s="819"/>
      <c r="TNQ1069" s="819"/>
      <c r="TNR1069" s="819"/>
      <c r="TNS1069" s="819"/>
      <c r="TNT1069" s="819"/>
      <c r="TNU1069" s="819"/>
      <c r="TNV1069" s="819"/>
      <c r="TNW1069" s="819"/>
      <c r="TNX1069" s="819"/>
      <c r="TNY1069" s="819"/>
      <c r="TNZ1069" s="819"/>
      <c r="TOA1069" s="819"/>
      <c r="TOB1069" s="819"/>
      <c r="TOC1069" s="819"/>
      <c r="TOD1069" s="819"/>
      <c r="TOE1069" s="819"/>
      <c r="TOF1069" s="819"/>
      <c r="TOG1069" s="819"/>
      <c r="TOH1069" s="819"/>
      <c r="TOI1069" s="819"/>
      <c r="TOJ1069" s="819"/>
      <c r="TOK1069" s="819"/>
      <c r="TOL1069" s="819"/>
      <c r="TOM1069" s="819"/>
      <c r="TON1069" s="819"/>
      <c r="TOO1069" s="819"/>
      <c r="TOP1069" s="819"/>
      <c r="TOQ1069" s="819"/>
      <c r="TOR1069" s="819"/>
      <c r="TOS1069" s="819"/>
      <c r="TOT1069" s="819"/>
      <c r="TOU1069" s="819"/>
      <c r="TOV1069" s="819"/>
      <c r="TOW1069" s="819"/>
      <c r="TOX1069" s="819"/>
      <c r="TOY1069" s="819"/>
      <c r="TOZ1069" s="819"/>
      <c r="TPA1069" s="819"/>
      <c r="TPB1069" s="819"/>
      <c r="TPC1069" s="819"/>
      <c r="TPD1069" s="819"/>
      <c r="TPE1069" s="819"/>
      <c r="TPF1069" s="819"/>
      <c r="TPG1069" s="819"/>
      <c r="TPH1069" s="819"/>
      <c r="TPI1069" s="819"/>
      <c r="TPJ1069" s="819"/>
      <c r="TPK1069" s="819"/>
      <c r="TPL1069" s="819"/>
      <c r="TPM1069" s="819"/>
      <c r="TPN1069" s="819"/>
      <c r="TPO1069" s="819"/>
      <c r="TPP1069" s="819"/>
      <c r="TPQ1069" s="819"/>
      <c r="TPR1069" s="819"/>
      <c r="TPS1069" s="819"/>
      <c r="TPT1069" s="819"/>
      <c r="TPU1069" s="819"/>
      <c r="TPV1069" s="819"/>
      <c r="TPW1069" s="819"/>
      <c r="TPX1069" s="819"/>
      <c r="TPY1069" s="819"/>
      <c r="TPZ1069" s="819"/>
      <c r="TQA1069" s="819"/>
      <c r="TQB1069" s="819"/>
      <c r="TQC1069" s="819"/>
      <c r="TQD1069" s="819"/>
      <c r="TQE1069" s="819"/>
      <c r="TQF1069" s="819"/>
      <c r="TQG1069" s="819"/>
      <c r="TQH1069" s="819"/>
      <c r="TQI1069" s="819"/>
      <c r="TQJ1069" s="819"/>
      <c r="TQK1069" s="819"/>
      <c r="TQL1069" s="819"/>
      <c r="TQM1069" s="819"/>
      <c r="TQN1069" s="819"/>
      <c r="TQO1069" s="819"/>
      <c r="TQP1069" s="819"/>
      <c r="TQQ1069" s="819"/>
      <c r="TQR1069" s="819"/>
      <c r="TQS1069" s="819"/>
      <c r="TQT1069" s="819"/>
      <c r="TQU1069" s="819"/>
      <c r="TQV1069" s="819"/>
      <c r="TQW1069" s="819"/>
      <c r="TQX1069" s="819"/>
      <c r="TQY1069" s="819"/>
      <c r="TQZ1069" s="819"/>
      <c r="TRA1069" s="819"/>
      <c r="TRB1069" s="819"/>
      <c r="TRC1069" s="819"/>
      <c r="TRD1069" s="819"/>
      <c r="TRE1069" s="819"/>
      <c r="TRF1069" s="819"/>
      <c r="TRG1069" s="819"/>
      <c r="TRH1069" s="819"/>
      <c r="TRI1069" s="819"/>
      <c r="TRJ1069" s="819"/>
      <c r="TRK1069" s="819"/>
      <c r="TRL1069" s="819"/>
      <c r="TRM1069" s="819"/>
      <c r="TRN1069" s="819"/>
      <c r="TRO1069" s="819"/>
      <c r="TRP1069" s="819"/>
      <c r="TRQ1069" s="819"/>
      <c r="TRR1069" s="819"/>
      <c r="TRS1069" s="819"/>
      <c r="TRT1069" s="819"/>
      <c r="TRU1069" s="819"/>
      <c r="TRV1069" s="819"/>
      <c r="TRW1069" s="819"/>
      <c r="TRX1069" s="819"/>
      <c r="TRY1069" s="819"/>
      <c r="TRZ1069" s="819"/>
      <c r="TSA1069" s="819"/>
      <c r="TSB1069" s="819"/>
      <c r="TSC1069" s="819"/>
      <c r="TSD1069" s="819"/>
      <c r="TSE1069" s="819"/>
      <c r="TSF1069" s="819"/>
      <c r="TSG1069" s="819"/>
      <c r="TSH1069" s="819"/>
      <c r="TSI1069" s="819"/>
      <c r="TSJ1069" s="819"/>
      <c r="TSK1069" s="819"/>
      <c r="TSL1069" s="819"/>
      <c r="TSM1069" s="819"/>
      <c r="TSN1069" s="819"/>
      <c r="TSO1069" s="819"/>
      <c r="TSP1069" s="819"/>
      <c r="TSQ1069" s="819"/>
      <c r="TSR1069" s="819"/>
      <c r="TSS1069" s="819"/>
      <c r="TST1069" s="819"/>
      <c r="TSU1069" s="819"/>
      <c r="TSV1069" s="819"/>
      <c r="TSW1069" s="819"/>
      <c r="TSX1069" s="819"/>
      <c r="TSY1069" s="819"/>
      <c r="TSZ1069" s="819"/>
      <c r="TTA1069" s="819"/>
      <c r="TTB1069" s="819"/>
      <c r="TTC1069" s="819"/>
      <c r="TTD1069" s="819"/>
      <c r="TTE1069" s="819"/>
      <c r="TTF1069" s="819"/>
      <c r="TTG1069" s="819"/>
      <c r="TTH1069" s="819"/>
      <c r="TTI1069" s="819"/>
      <c r="TTJ1069" s="819"/>
      <c r="TTK1069" s="819"/>
      <c r="TTL1069" s="819"/>
      <c r="TTM1069" s="819"/>
      <c r="TTN1069" s="819"/>
      <c r="TTO1069" s="819"/>
      <c r="TTP1069" s="819"/>
      <c r="TTQ1069" s="819"/>
      <c r="TTR1069" s="819"/>
      <c r="TTS1069" s="819"/>
      <c r="TTT1069" s="819"/>
      <c r="TTU1069" s="819"/>
      <c r="TTV1069" s="819"/>
      <c r="TTW1069" s="819"/>
      <c r="TTX1069" s="819"/>
      <c r="TTY1069" s="819"/>
      <c r="TTZ1069" s="819"/>
      <c r="TUA1069" s="819"/>
      <c r="TUB1069" s="819"/>
      <c r="TUC1069" s="819"/>
      <c r="TUD1069" s="819"/>
      <c r="TUE1069" s="819"/>
      <c r="TUF1069" s="819"/>
      <c r="TUG1069" s="819"/>
      <c r="TUH1069" s="819"/>
      <c r="TUI1069" s="819"/>
      <c r="TUJ1069" s="819"/>
      <c r="TUK1069" s="819"/>
      <c r="TUL1069" s="819"/>
      <c r="TUM1069" s="819"/>
      <c r="TUN1069" s="819"/>
      <c r="TUO1069" s="819"/>
      <c r="TUP1069" s="819"/>
      <c r="TUQ1069" s="819"/>
      <c r="TUR1069" s="819"/>
      <c r="TUS1069" s="819"/>
      <c r="TUT1069" s="819"/>
      <c r="TUU1069" s="819"/>
      <c r="TUV1069" s="819"/>
      <c r="TUW1069" s="819"/>
      <c r="TUX1069" s="819"/>
      <c r="TUY1069" s="819"/>
      <c r="TUZ1069" s="819"/>
      <c r="TVA1069" s="819"/>
      <c r="TVB1069" s="819"/>
      <c r="TVC1069" s="819"/>
      <c r="TVD1069" s="819"/>
      <c r="TVE1069" s="819"/>
      <c r="TVF1069" s="819"/>
      <c r="TVG1069" s="819"/>
      <c r="TVH1069" s="819"/>
      <c r="TVI1069" s="819"/>
      <c r="TVJ1069" s="819"/>
      <c r="TVK1069" s="819"/>
      <c r="TVL1069" s="819"/>
      <c r="TVM1069" s="819"/>
      <c r="TVN1069" s="819"/>
      <c r="TVO1069" s="819"/>
      <c r="TVP1069" s="819"/>
      <c r="TVQ1069" s="819"/>
      <c r="TVR1069" s="819"/>
      <c r="TVS1069" s="819"/>
      <c r="TVT1069" s="819"/>
      <c r="TVU1069" s="819"/>
      <c r="TVV1069" s="819"/>
      <c r="TVW1069" s="819"/>
      <c r="TVX1069" s="819"/>
      <c r="TVY1069" s="819"/>
      <c r="TVZ1069" s="819"/>
      <c r="TWA1069" s="819"/>
      <c r="TWB1069" s="819"/>
      <c r="TWC1069" s="819"/>
      <c r="TWD1069" s="819"/>
      <c r="TWE1069" s="819"/>
      <c r="TWF1069" s="819"/>
      <c r="TWG1069" s="819"/>
      <c r="TWH1069" s="819"/>
      <c r="TWI1069" s="819"/>
      <c r="TWJ1069" s="819"/>
      <c r="TWK1069" s="819"/>
      <c r="TWL1069" s="819"/>
      <c r="TWM1069" s="819"/>
      <c r="TWN1069" s="819"/>
      <c r="TWO1069" s="819"/>
      <c r="TWP1069" s="819"/>
      <c r="TWQ1069" s="819"/>
      <c r="TWR1069" s="819"/>
      <c r="TWS1069" s="819"/>
      <c r="TWT1069" s="819"/>
      <c r="TWU1069" s="819"/>
      <c r="TWV1069" s="819"/>
      <c r="TWW1069" s="819"/>
      <c r="TWX1069" s="819"/>
      <c r="TWY1069" s="819"/>
      <c r="TWZ1069" s="819"/>
      <c r="TXA1069" s="819"/>
      <c r="TXB1069" s="819"/>
      <c r="TXC1069" s="819"/>
      <c r="TXD1069" s="819"/>
      <c r="TXE1069" s="819"/>
      <c r="TXF1069" s="819"/>
      <c r="TXG1069" s="819"/>
      <c r="TXH1069" s="819"/>
      <c r="TXI1069" s="819"/>
      <c r="TXJ1069" s="819"/>
      <c r="TXK1069" s="819"/>
      <c r="TXL1069" s="819"/>
      <c r="TXM1069" s="819"/>
      <c r="TXN1069" s="819"/>
      <c r="TXO1069" s="819"/>
      <c r="TXP1069" s="819"/>
      <c r="TXQ1069" s="819"/>
      <c r="TXR1069" s="819"/>
      <c r="TXS1069" s="819"/>
      <c r="TXT1069" s="819"/>
      <c r="TXU1069" s="819"/>
      <c r="TXV1069" s="819"/>
      <c r="TXW1069" s="819"/>
      <c r="TXX1069" s="819"/>
      <c r="TXY1069" s="819"/>
      <c r="TXZ1069" s="819"/>
      <c r="TYA1069" s="819"/>
      <c r="TYB1069" s="819"/>
      <c r="TYC1069" s="819"/>
      <c r="TYD1069" s="819"/>
      <c r="TYE1069" s="819"/>
      <c r="TYF1069" s="819"/>
      <c r="TYG1069" s="819"/>
      <c r="TYH1069" s="819"/>
      <c r="TYI1069" s="819"/>
      <c r="TYJ1069" s="819"/>
      <c r="TYK1069" s="819"/>
      <c r="TYL1069" s="819"/>
      <c r="TYM1069" s="819"/>
      <c r="TYN1069" s="819"/>
      <c r="TYO1069" s="819"/>
      <c r="TYP1069" s="819"/>
      <c r="TYQ1069" s="819"/>
      <c r="TYR1069" s="819"/>
      <c r="TYS1069" s="819"/>
      <c r="TYT1069" s="819"/>
      <c r="TYU1069" s="819"/>
      <c r="TYV1069" s="819"/>
      <c r="TYW1069" s="819"/>
      <c r="TYX1069" s="819"/>
      <c r="TYY1069" s="819"/>
      <c r="TYZ1069" s="819"/>
      <c r="TZA1069" s="819"/>
      <c r="TZB1069" s="819"/>
      <c r="TZC1069" s="819"/>
      <c r="TZD1069" s="819"/>
      <c r="TZE1069" s="819"/>
      <c r="TZF1069" s="819"/>
      <c r="TZG1069" s="819"/>
      <c r="TZH1069" s="819"/>
      <c r="TZI1069" s="819"/>
      <c r="TZJ1069" s="819"/>
      <c r="TZK1069" s="819"/>
      <c r="TZL1069" s="819"/>
      <c r="TZM1069" s="819"/>
      <c r="TZN1069" s="819"/>
      <c r="TZO1069" s="819"/>
      <c r="TZP1069" s="819"/>
      <c r="TZQ1069" s="819"/>
      <c r="TZR1069" s="819"/>
      <c r="TZS1069" s="819"/>
      <c r="TZT1069" s="819"/>
      <c r="TZU1069" s="819"/>
      <c r="TZV1069" s="819"/>
      <c r="TZW1069" s="819"/>
      <c r="TZX1069" s="819"/>
      <c r="TZY1069" s="819"/>
      <c r="TZZ1069" s="819"/>
      <c r="UAA1069" s="819"/>
      <c r="UAB1069" s="819"/>
      <c r="UAC1069" s="819"/>
      <c r="UAD1069" s="819"/>
      <c r="UAE1069" s="819"/>
      <c r="UAF1069" s="819"/>
      <c r="UAG1069" s="819"/>
      <c r="UAH1069" s="819"/>
      <c r="UAI1069" s="819"/>
      <c r="UAJ1069" s="819"/>
      <c r="UAK1069" s="819"/>
      <c r="UAL1069" s="819"/>
      <c r="UAM1069" s="819"/>
      <c r="UAN1069" s="819"/>
      <c r="UAO1069" s="819"/>
      <c r="UAP1069" s="819"/>
      <c r="UAQ1069" s="819"/>
      <c r="UAR1069" s="819"/>
      <c r="UAS1069" s="819"/>
      <c r="UAT1069" s="819"/>
      <c r="UAU1069" s="819"/>
      <c r="UAV1069" s="819"/>
      <c r="UAW1069" s="819"/>
      <c r="UAX1069" s="819"/>
      <c r="UAY1069" s="819"/>
      <c r="UAZ1069" s="819"/>
      <c r="UBA1069" s="819"/>
      <c r="UBB1069" s="819"/>
      <c r="UBC1069" s="819"/>
      <c r="UBD1069" s="819"/>
      <c r="UBE1069" s="819"/>
      <c r="UBF1069" s="819"/>
      <c r="UBG1069" s="819"/>
      <c r="UBH1069" s="819"/>
      <c r="UBI1069" s="819"/>
      <c r="UBJ1069" s="819"/>
      <c r="UBK1069" s="819"/>
      <c r="UBL1069" s="819"/>
      <c r="UBM1069" s="819"/>
      <c r="UBN1069" s="819"/>
      <c r="UBO1069" s="819"/>
      <c r="UBP1069" s="819"/>
      <c r="UBQ1069" s="819"/>
      <c r="UBR1069" s="819"/>
      <c r="UBS1069" s="819"/>
      <c r="UBT1069" s="819"/>
      <c r="UBU1069" s="819"/>
      <c r="UBV1069" s="819"/>
      <c r="UBW1069" s="819"/>
      <c r="UBX1069" s="819"/>
      <c r="UBY1069" s="819"/>
      <c r="UBZ1069" s="819"/>
      <c r="UCA1069" s="819"/>
      <c r="UCB1069" s="819"/>
      <c r="UCC1069" s="819"/>
      <c r="UCD1069" s="819"/>
      <c r="UCE1069" s="819"/>
      <c r="UCF1069" s="819"/>
      <c r="UCG1069" s="819"/>
      <c r="UCH1069" s="819"/>
      <c r="UCI1069" s="819"/>
      <c r="UCJ1069" s="819"/>
      <c r="UCK1069" s="819"/>
      <c r="UCL1069" s="819"/>
      <c r="UCM1069" s="819"/>
      <c r="UCN1069" s="819"/>
      <c r="UCO1069" s="819"/>
      <c r="UCP1069" s="819"/>
      <c r="UCQ1069" s="819"/>
      <c r="UCR1069" s="819"/>
      <c r="UCS1069" s="819"/>
      <c r="UCT1069" s="819"/>
      <c r="UCU1069" s="819"/>
      <c r="UCV1069" s="819"/>
      <c r="UCW1069" s="819"/>
      <c r="UCX1069" s="819"/>
      <c r="UCY1069" s="819"/>
      <c r="UCZ1069" s="819"/>
      <c r="UDA1069" s="819"/>
      <c r="UDB1069" s="819"/>
      <c r="UDC1069" s="819"/>
      <c r="UDD1069" s="819"/>
      <c r="UDE1069" s="819"/>
      <c r="UDF1069" s="819"/>
      <c r="UDG1069" s="819"/>
      <c r="UDH1069" s="819"/>
      <c r="UDI1069" s="819"/>
      <c r="UDJ1069" s="819"/>
      <c r="UDK1069" s="819"/>
      <c r="UDL1069" s="819"/>
      <c r="UDM1069" s="819"/>
      <c r="UDN1069" s="819"/>
      <c r="UDO1069" s="819"/>
      <c r="UDP1069" s="819"/>
      <c r="UDQ1069" s="819"/>
      <c r="UDR1069" s="819"/>
      <c r="UDS1069" s="819"/>
      <c r="UDT1069" s="819"/>
      <c r="UDU1069" s="819"/>
      <c r="UDV1069" s="819"/>
      <c r="UDW1069" s="819"/>
      <c r="UDX1069" s="819"/>
      <c r="UDY1069" s="819"/>
      <c r="UDZ1069" s="819"/>
      <c r="UEA1069" s="819"/>
      <c r="UEB1069" s="819"/>
      <c r="UEC1069" s="819"/>
      <c r="UED1069" s="819"/>
      <c r="UEE1069" s="819"/>
      <c r="UEF1069" s="819"/>
      <c r="UEG1069" s="819"/>
      <c r="UEH1069" s="819"/>
      <c r="UEI1069" s="819"/>
      <c r="UEJ1069" s="819"/>
      <c r="UEK1069" s="819"/>
      <c r="UEL1069" s="819"/>
      <c r="UEM1069" s="819"/>
      <c r="UEN1069" s="819"/>
      <c r="UEO1069" s="819"/>
      <c r="UEP1069" s="819"/>
      <c r="UEQ1069" s="819"/>
      <c r="UER1069" s="819"/>
      <c r="UES1069" s="819"/>
      <c r="UET1069" s="819"/>
      <c r="UEU1069" s="819"/>
      <c r="UEV1069" s="819"/>
      <c r="UEW1069" s="819"/>
      <c r="UEX1069" s="819"/>
      <c r="UEY1069" s="819"/>
      <c r="UEZ1069" s="819"/>
      <c r="UFA1069" s="819"/>
      <c r="UFB1069" s="819"/>
      <c r="UFC1069" s="819"/>
      <c r="UFD1069" s="819"/>
      <c r="UFE1069" s="819"/>
      <c r="UFF1069" s="819"/>
      <c r="UFG1069" s="819"/>
      <c r="UFH1069" s="819"/>
      <c r="UFI1069" s="819"/>
      <c r="UFJ1069" s="819"/>
      <c r="UFK1069" s="819"/>
      <c r="UFL1069" s="819"/>
      <c r="UFM1069" s="819"/>
      <c r="UFN1069" s="819"/>
      <c r="UFO1069" s="819"/>
      <c r="UFP1069" s="819"/>
      <c r="UFQ1069" s="819"/>
      <c r="UFR1069" s="819"/>
      <c r="UFS1069" s="819"/>
      <c r="UFT1069" s="819"/>
      <c r="UFU1069" s="819"/>
      <c r="UFV1069" s="819"/>
      <c r="UFW1069" s="819"/>
      <c r="UFX1069" s="819"/>
      <c r="UFY1069" s="819"/>
      <c r="UFZ1069" s="819"/>
      <c r="UGA1069" s="819"/>
      <c r="UGB1069" s="819"/>
      <c r="UGC1069" s="819"/>
      <c r="UGD1069" s="819"/>
      <c r="UGE1069" s="819"/>
      <c r="UGF1069" s="819"/>
      <c r="UGG1069" s="819"/>
      <c r="UGH1069" s="819"/>
      <c r="UGI1069" s="819"/>
      <c r="UGJ1069" s="819"/>
      <c r="UGK1069" s="819"/>
      <c r="UGL1069" s="819"/>
      <c r="UGM1069" s="819"/>
      <c r="UGN1069" s="819"/>
      <c r="UGO1069" s="819"/>
      <c r="UGP1069" s="819"/>
      <c r="UGQ1069" s="819"/>
      <c r="UGR1069" s="819"/>
      <c r="UGS1069" s="819"/>
      <c r="UGT1069" s="819"/>
      <c r="UGU1069" s="819"/>
      <c r="UGV1069" s="819"/>
      <c r="UGW1069" s="819"/>
      <c r="UGX1069" s="819"/>
      <c r="UGY1069" s="819"/>
      <c r="UGZ1069" s="819"/>
      <c r="UHA1069" s="819"/>
      <c r="UHB1069" s="819"/>
      <c r="UHC1069" s="819"/>
      <c r="UHD1069" s="819"/>
      <c r="UHE1069" s="819"/>
      <c r="UHF1069" s="819"/>
      <c r="UHG1069" s="819"/>
      <c r="UHH1069" s="819"/>
      <c r="UHI1069" s="819"/>
      <c r="UHJ1069" s="819"/>
      <c r="UHK1069" s="819"/>
      <c r="UHL1069" s="819"/>
      <c r="UHM1069" s="819"/>
      <c r="UHN1069" s="819"/>
      <c r="UHO1069" s="819"/>
      <c r="UHP1069" s="819"/>
      <c r="UHQ1069" s="819"/>
      <c r="UHR1069" s="819"/>
      <c r="UHS1069" s="819"/>
      <c r="UHT1069" s="819"/>
      <c r="UHU1069" s="819"/>
      <c r="UHV1069" s="819"/>
      <c r="UHW1069" s="819"/>
      <c r="UHX1069" s="819"/>
      <c r="UHY1069" s="819"/>
      <c r="UHZ1069" s="819"/>
      <c r="UIA1069" s="819"/>
      <c r="UIB1069" s="819"/>
      <c r="UIC1069" s="819"/>
      <c r="UID1069" s="819"/>
      <c r="UIE1069" s="819"/>
      <c r="UIF1069" s="819"/>
      <c r="UIG1069" s="819"/>
      <c r="UIH1069" s="819"/>
      <c r="UII1069" s="819"/>
      <c r="UIJ1069" s="819"/>
      <c r="UIK1069" s="819"/>
      <c r="UIL1069" s="819"/>
      <c r="UIM1069" s="819"/>
      <c r="UIN1069" s="819"/>
      <c r="UIO1069" s="819"/>
      <c r="UIP1069" s="819"/>
      <c r="UIQ1069" s="819"/>
      <c r="UIR1069" s="819"/>
      <c r="UIS1069" s="819"/>
      <c r="UIT1069" s="819"/>
      <c r="UIU1069" s="819"/>
      <c r="UIV1069" s="819"/>
      <c r="UIW1069" s="819"/>
      <c r="UIX1069" s="819"/>
      <c r="UIY1069" s="819"/>
      <c r="UIZ1069" s="819"/>
      <c r="UJA1069" s="819"/>
      <c r="UJB1069" s="819"/>
      <c r="UJC1069" s="819"/>
      <c r="UJD1069" s="819"/>
      <c r="UJE1069" s="819"/>
      <c r="UJF1069" s="819"/>
      <c r="UJG1069" s="819"/>
      <c r="UJH1069" s="819"/>
      <c r="UJI1069" s="819"/>
      <c r="UJJ1069" s="819"/>
      <c r="UJK1069" s="819"/>
      <c r="UJL1069" s="819"/>
      <c r="UJM1069" s="819"/>
      <c r="UJN1069" s="819"/>
      <c r="UJO1069" s="819"/>
      <c r="UJP1069" s="819"/>
      <c r="UJQ1069" s="819"/>
      <c r="UJR1069" s="819"/>
      <c r="UJS1069" s="819"/>
      <c r="UJT1069" s="819"/>
      <c r="UJU1069" s="819"/>
      <c r="UJV1069" s="819"/>
      <c r="UJW1069" s="819"/>
      <c r="UJX1069" s="819"/>
      <c r="UJY1069" s="819"/>
      <c r="UJZ1069" s="819"/>
      <c r="UKA1069" s="819"/>
      <c r="UKB1069" s="819"/>
      <c r="UKC1069" s="819"/>
      <c r="UKD1069" s="819"/>
      <c r="UKE1069" s="819"/>
      <c r="UKF1069" s="819"/>
      <c r="UKG1069" s="819"/>
      <c r="UKH1069" s="819"/>
      <c r="UKI1069" s="819"/>
      <c r="UKJ1069" s="819"/>
      <c r="UKK1069" s="819"/>
      <c r="UKL1069" s="819"/>
      <c r="UKM1069" s="819"/>
      <c r="UKN1069" s="819"/>
      <c r="UKO1069" s="819"/>
      <c r="UKP1069" s="819"/>
      <c r="UKQ1069" s="819"/>
      <c r="UKR1069" s="819"/>
      <c r="UKS1069" s="819"/>
      <c r="UKT1069" s="819"/>
      <c r="UKU1069" s="819"/>
      <c r="UKV1069" s="819"/>
      <c r="UKW1069" s="819"/>
      <c r="UKX1069" s="819"/>
      <c r="UKY1069" s="819"/>
      <c r="UKZ1069" s="819"/>
      <c r="ULA1069" s="819"/>
      <c r="ULB1069" s="819"/>
      <c r="ULC1069" s="819"/>
      <c r="ULD1069" s="819"/>
      <c r="ULE1069" s="819"/>
      <c r="ULF1069" s="819"/>
      <c r="ULG1069" s="819"/>
      <c r="ULH1069" s="819"/>
      <c r="ULI1069" s="819"/>
      <c r="ULJ1069" s="819"/>
      <c r="ULK1069" s="819"/>
      <c r="ULL1069" s="819"/>
      <c r="ULM1069" s="819"/>
      <c r="ULN1069" s="819"/>
      <c r="ULO1069" s="819"/>
      <c r="ULP1069" s="819"/>
      <c r="ULQ1069" s="819"/>
      <c r="ULR1069" s="819"/>
      <c r="ULS1069" s="819"/>
      <c r="ULT1069" s="819"/>
      <c r="ULU1069" s="819"/>
      <c r="ULV1069" s="819"/>
      <c r="ULW1069" s="819"/>
      <c r="ULX1069" s="819"/>
      <c r="ULY1069" s="819"/>
      <c r="ULZ1069" s="819"/>
      <c r="UMA1069" s="819"/>
      <c r="UMB1069" s="819"/>
      <c r="UMC1069" s="819"/>
      <c r="UMD1069" s="819"/>
      <c r="UME1069" s="819"/>
      <c r="UMF1069" s="819"/>
      <c r="UMG1069" s="819"/>
      <c r="UMH1069" s="819"/>
      <c r="UMI1069" s="819"/>
      <c r="UMJ1069" s="819"/>
      <c r="UMK1069" s="819"/>
      <c r="UML1069" s="819"/>
      <c r="UMM1069" s="819"/>
      <c r="UMN1069" s="819"/>
      <c r="UMO1069" s="819"/>
      <c r="UMP1069" s="819"/>
      <c r="UMQ1069" s="819"/>
      <c r="UMR1069" s="819"/>
      <c r="UMS1069" s="819"/>
      <c r="UMT1069" s="819"/>
      <c r="UMU1069" s="819"/>
      <c r="UMV1069" s="819"/>
      <c r="UMW1069" s="819"/>
      <c r="UMX1069" s="819"/>
      <c r="UMY1069" s="819"/>
      <c r="UMZ1069" s="819"/>
      <c r="UNA1069" s="819"/>
      <c r="UNB1069" s="819"/>
      <c r="UNC1069" s="819"/>
      <c r="UND1069" s="819"/>
      <c r="UNE1069" s="819"/>
      <c r="UNF1069" s="819"/>
      <c r="UNG1069" s="819"/>
      <c r="UNH1069" s="819"/>
      <c r="UNI1069" s="819"/>
      <c r="UNJ1069" s="819"/>
      <c r="UNK1069" s="819"/>
      <c r="UNL1069" s="819"/>
      <c r="UNM1069" s="819"/>
      <c r="UNN1069" s="819"/>
      <c r="UNO1069" s="819"/>
      <c r="UNP1069" s="819"/>
      <c r="UNQ1069" s="819"/>
      <c r="UNR1069" s="819"/>
      <c r="UNS1069" s="819"/>
      <c r="UNT1069" s="819"/>
      <c r="UNU1069" s="819"/>
      <c r="UNV1069" s="819"/>
      <c r="UNW1069" s="819"/>
      <c r="UNX1069" s="819"/>
      <c r="UNY1069" s="819"/>
      <c r="UNZ1069" s="819"/>
      <c r="UOA1069" s="819"/>
      <c r="UOB1069" s="819"/>
      <c r="UOC1069" s="819"/>
      <c r="UOD1069" s="819"/>
      <c r="UOE1069" s="819"/>
      <c r="UOF1069" s="819"/>
      <c r="UOG1069" s="819"/>
      <c r="UOH1069" s="819"/>
      <c r="UOI1069" s="819"/>
      <c r="UOJ1069" s="819"/>
      <c r="UOK1069" s="819"/>
      <c r="UOL1069" s="819"/>
      <c r="UOM1069" s="819"/>
      <c r="UON1069" s="819"/>
      <c r="UOO1069" s="819"/>
      <c r="UOP1069" s="819"/>
      <c r="UOQ1069" s="819"/>
      <c r="UOR1069" s="819"/>
      <c r="UOS1069" s="819"/>
      <c r="UOT1069" s="819"/>
      <c r="UOU1069" s="819"/>
      <c r="UOV1069" s="819"/>
      <c r="UOW1069" s="819"/>
      <c r="UOX1069" s="819"/>
      <c r="UOY1069" s="819"/>
      <c r="UOZ1069" s="819"/>
      <c r="UPA1069" s="819"/>
      <c r="UPB1069" s="819"/>
      <c r="UPC1069" s="819"/>
      <c r="UPD1069" s="819"/>
      <c r="UPE1069" s="819"/>
      <c r="UPF1069" s="819"/>
      <c r="UPG1069" s="819"/>
      <c r="UPH1069" s="819"/>
      <c r="UPI1069" s="819"/>
      <c r="UPJ1069" s="819"/>
      <c r="UPK1069" s="819"/>
      <c r="UPL1069" s="819"/>
      <c r="UPM1069" s="819"/>
      <c r="UPN1069" s="819"/>
      <c r="UPO1069" s="819"/>
      <c r="UPP1069" s="819"/>
      <c r="UPQ1069" s="819"/>
      <c r="UPR1069" s="819"/>
      <c r="UPS1069" s="819"/>
      <c r="UPT1069" s="819"/>
      <c r="UPU1069" s="819"/>
      <c r="UPV1069" s="819"/>
      <c r="UPW1069" s="819"/>
      <c r="UPX1069" s="819"/>
      <c r="UPY1069" s="819"/>
      <c r="UPZ1069" s="819"/>
      <c r="UQA1069" s="819"/>
      <c r="UQB1069" s="819"/>
      <c r="UQC1069" s="819"/>
      <c r="UQD1069" s="819"/>
      <c r="UQE1069" s="819"/>
      <c r="UQF1069" s="819"/>
      <c r="UQG1069" s="819"/>
      <c r="UQH1069" s="819"/>
      <c r="UQI1069" s="819"/>
      <c r="UQJ1069" s="819"/>
      <c r="UQK1069" s="819"/>
      <c r="UQL1069" s="819"/>
      <c r="UQM1069" s="819"/>
      <c r="UQN1069" s="819"/>
      <c r="UQO1069" s="819"/>
      <c r="UQP1069" s="819"/>
      <c r="UQQ1069" s="819"/>
      <c r="UQR1069" s="819"/>
      <c r="UQS1069" s="819"/>
      <c r="UQT1069" s="819"/>
      <c r="UQU1069" s="819"/>
      <c r="UQV1069" s="819"/>
      <c r="UQW1069" s="819"/>
      <c r="UQX1069" s="819"/>
      <c r="UQY1069" s="819"/>
      <c r="UQZ1069" s="819"/>
      <c r="URA1069" s="819"/>
      <c r="URB1069" s="819"/>
      <c r="URC1069" s="819"/>
      <c r="URD1069" s="819"/>
      <c r="URE1069" s="819"/>
      <c r="URF1069" s="819"/>
      <c r="URG1069" s="819"/>
      <c r="URH1069" s="819"/>
      <c r="URI1069" s="819"/>
      <c r="URJ1069" s="819"/>
      <c r="URK1069" s="819"/>
      <c r="URL1069" s="819"/>
      <c r="URM1069" s="819"/>
      <c r="URN1069" s="819"/>
      <c r="URO1069" s="819"/>
      <c r="URP1069" s="819"/>
      <c r="URQ1069" s="819"/>
      <c r="URR1069" s="819"/>
      <c r="URS1069" s="819"/>
      <c r="URT1069" s="819"/>
      <c r="URU1069" s="819"/>
      <c r="URV1069" s="819"/>
      <c r="URW1069" s="819"/>
      <c r="URX1069" s="819"/>
      <c r="URY1069" s="819"/>
      <c r="URZ1069" s="819"/>
      <c r="USA1069" s="819"/>
      <c r="USB1069" s="819"/>
      <c r="USC1069" s="819"/>
      <c r="USD1069" s="819"/>
      <c r="USE1069" s="819"/>
      <c r="USF1069" s="819"/>
      <c r="USG1069" s="819"/>
      <c r="USH1069" s="819"/>
      <c r="USI1069" s="819"/>
      <c r="USJ1069" s="819"/>
      <c r="USK1069" s="819"/>
      <c r="USL1069" s="819"/>
      <c r="USM1069" s="819"/>
      <c r="USN1069" s="819"/>
      <c r="USO1069" s="819"/>
      <c r="USP1069" s="819"/>
      <c r="USQ1069" s="819"/>
      <c r="USR1069" s="819"/>
      <c r="USS1069" s="819"/>
      <c r="UST1069" s="819"/>
      <c r="USU1069" s="819"/>
      <c r="USV1069" s="819"/>
      <c r="USW1069" s="819"/>
      <c r="USX1069" s="819"/>
      <c r="USY1069" s="819"/>
      <c r="USZ1069" s="819"/>
      <c r="UTA1069" s="819"/>
      <c r="UTB1069" s="819"/>
      <c r="UTC1069" s="819"/>
      <c r="UTD1069" s="819"/>
      <c r="UTE1069" s="819"/>
      <c r="UTF1069" s="819"/>
      <c r="UTG1069" s="819"/>
      <c r="UTH1069" s="819"/>
      <c r="UTI1069" s="819"/>
      <c r="UTJ1069" s="819"/>
      <c r="UTK1069" s="819"/>
      <c r="UTL1069" s="819"/>
      <c r="UTM1069" s="819"/>
      <c r="UTN1069" s="819"/>
      <c r="UTO1069" s="819"/>
      <c r="UTP1069" s="819"/>
      <c r="UTQ1069" s="819"/>
      <c r="UTR1069" s="819"/>
      <c r="UTS1069" s="819"/>
      <c r="UTT1069" s="819"/>
      <c r="UTU1069" s="819"/>
      <c r="UTV1069" s="819"/>
      <c r="UTW1069" s="819"/>
      <c r="UTX1069" s="819"/>
      <c r="UTY1069" s="819"/>
      <c r="UTZ1069" s="819"/>
      <c r="UUA1069" s="819"/>
      <c r="UUB1069" s="819"/>
      <c r="UUC1069" s="819"/>
      <c r="UUD1069" s="819"/>
      <c r="UUE1069" s="819"/>
      <c r="UUF1069" s="819"/>
      <c r="UUG1069" s="819"/>
      <c r="UUH1069" s="819"/>
      <c r="UUI1069" s="819"/>
      <c r="UUJ1069" s="819"/>
      <c r="UUK1069" s="819"/>
      <c r="UUL1069" s="819"/>
      <c r="UUM1069" s="819"/>
      <c r="UUN1069" s="819"/>
      <c r="UUO1069" s="819"/>
      <c r="UUP1069" s="819"/>
      <c r="UUQ1069" s="819"/>
      <c r="UUR1069" s="819"/>
      <c r="UUS1069" s="819"/>
      <c r="UUT1069" s="819"/>
      <c r="UUU1069" s="819"/>
      <c r="UUV1069" s="819"/>
      <c r="UUW1069" s="819"/>
      <c r="UUX1069" s="819"/>
      <c r="UUY1069" s="819"/>
      <c r="UUZ1069" s="819"/>
      <c r="UVA1069" s="819"/>
      <c r="UVB1069" s="819"/>
      <c r="UVC1069" s="819"/>
      <c r="UVD1069" s="819"/>
      <c r="UVE1069" s="819"/>
      <c r="UVF1069" s="819"/>
      <c r="UVG1069" s="819"/>
      <c r="UVH1069" s="819"/>
      <c r="UVI1069" s="819"/>
      <c r="UVJ1069" s="819"/>
      <c r="UVK1069" s="819"/>
      <c r="UVL1069" s="819"/>
      <c r="UVM1069" s="819"/>
      <c r="UVN1069" s="819"/>
      <c r="UVO1069" s="819"/>
      <c r="UVP1069" s="819"/>
      <c r="UVQ1069" s="819"/>
      <c r="UVR1069" s="819"/>
      <c r="UVS1069" s="819"/>
      <c r="UVT1069" s="819"/>
      <c r="UVU1069" s="819"/>
      <c r="UVV1069" s="819"/>
      <c r="UVW1069" s="819"/>
      <c r="UVX1069" s="819"/>
      <c r="UVY1069" s="819"/>
      <c r="UVZ1069" s="819"/>
      <c r="UWA1069" s="819"/>
      <c r="UWB1069" s="819"/>
      <c r="UWC1069" s="819"/>
      <c r="UWD1069" s="819"/>
      <c r="UWE1069" s="819"/>
      <c r="UWF1069" s="819"/>
      <c r="UWG1069" s="819"/>
      <c r="UWH1069" s="819"/>
      <c r="UWI1069" s="819"/>
      <c r="UWJ1069" s="819"/>
      <c r="UWK1069" s="819"/>
      <c r="UWL1069" s="819"/>
      <c r="UWM1069" s="819"/>
      <c r="UWN1069" s="819"/>
      <c r="UWO1069" s="819"/>
      <c r="UWP1069" s="819"/>
      <c r="UWQ1069" s="819"/>
      <c r="UWR1069" s="819"/>
      <c r="UWS1069" s="819"/>
      <c r="UWT1069" s="819"/>
      <c r="UWU1069" s="819"/>
      <c r="UWV1069" s="819"/>
      <c r="UWW1069" s="819"/>
      <c r="UWX1069" s="819"/>
      <c r="UWY1069" s="819"/>
      <c r="UWZ1069" s="819"/>
      <c r="UXA1069" s="819"/>
      <c r="UXB1069" s="819"/>
      <c r="UXC1069" s="819"/>
      <c r="UXD1069" s="819"/>
      <c r="UXE1069" s="819"/>
      <c r="UXF1069" s="819"/>
      <c r="UXG1069" s="819"/>
      <c r="UXH1069" s="819"/>
      <c r="UXI1069" s="819"/>
      <c r="UXJ1069" s="819"/>
      <c r="UXK1069" s="819"/>
      <c r="UXL1069" s="819"/>
      <c r="UXM1069" s="819"/>
      <c r="UXN1069" s="819"/>
      <c r="UXO1069" s="819"/>
      <c r="UXP1069" s="819"/>
      <c r="UXQ1069" s="819"/>
      <c r="UXR1069" s="819"/>
      <c r="UXS1069" s="819"/>
      <c r="UXT1069" s="819"/>
      <c r="UXU1069" s="819"/>
      <c r="UXV1069" s="819"/>
      <c r="UXW1069" s="819"/>
      <c r="UXX1069" s="819"/>
      <c r="UXY1069" s="819"/>
      <c r="UXZ1069" s="819"/>
      <c r="UYA1069" s="819"/>
      <c r="UYB1069" s="819"/>
      <c r="UYC1069" s="819"/>
      <c r="UYD1069" s="819"/>
      <c r="UYE1069" s="819"/>
      <c r="UYF1069" s="819"/>
      <c r="UYG1069" s="819"/>
      <c r="UYH1069" s="819"/>
      <c r="UYI1069" s="819"/>
      <c r="UYJ1069" s="819"/>
      <c r="UYK1069" s="819"/>
      <c r="UYL1069" s="819"/>
      <c r="UYM1069" s="819"/>
      <c r="UYN1069" s="819"/>
      <c r="UYO1069" s="819"/>
      <c r="UYP1069" s="819"/>
      <c r="UYQ1069" s="819"/>
      <c r="UYR1069" s="819"/>
      <c r="UYS1069" s="819"/>
      <c r="UYT1069" s="819"/>
      <c r="UYU1069" s="819"/>
      <c r="UYV1069" s="819"/>
      <c r="UYW1069" s="819"/>
      <c r="UYX1069" s="819"/>
      <c r="UYY1069" s="819"/>
      <c r="UYZ1069" s="819"/>
      <c r="UZA1069" s="819"/>
      <c r="UZB1069" s="819"/>
      <c r="UZC1069" s="819"/>
      <c r="UZD1069" s="819"/>
      <c r="UZE1069" s="819"/>
      <c r="UZF1069" s="819"/>
      <c r="UZG1069" s="819"/>
      <c r="UZH1069" s="819"/>
      <c r="UZI1069" s="819"/>
      <c r="UZJ1069" s="819"/>
      <c r="UZK1069" s="819"/>
      <c r="UZL1069" s="819"/>
      <c r="UZM1069" s="819"/>
      <c r="UZN1069" s="819"/>
      <c r="UZO1069" s="819"/>
      <c r="UZP1069" s="819"/>
      <c r="UZQ1069" s="819"/>
      <c r="UZR1069" s="819"/>
      <c r="UZS1069" s="819"/>
      <c r="UZT1069" s="819"/>
      <c r="UZU1069" s="819"/>
      <c r="UZV1069" s="819"/>
      <c r="UZW1069" s="819"/>
      <c r="UZX1069" s="819"/>
      <c r="UZY1069" s="819"/>
      <c r="UZZ1069" s="819"/>
      <c r="VAA1069" s="819"/>
      <c r="VAB1069" s="819"/>
      <c r="VAC1069" s="819"/>
      <c r="VAD1069" s="819"/>
      <c r="VAE1069" s="819"/>
      <c r="VAF1069" s="819"/>
      <c r="VAG1069" s="819"/>
      <c r="VAH1069" s="819"/>
      <c r="VAI1069" s="819"/>
      <c r="VAJ1069" s="819"/>
      <c r="VAK1069" s="819"/>
      <c r="VAL1069" s="819"/>
      <c r="VAM1069" s="819"/>
      <c r="VAN1069" s="819"/>
      <c r="VAO1069" s="819"/>
      <c r="VAP1069" s="819"/>
      <c r="VAQ1069" s="819"/>
      <c r="VAR1069" s="819"/>
      <c r="VAS1069" s="819"/>
      <c r="VAT1069" s="819"/>
      <c r="VAU1069" s="819"/>
      <c r="VAV1069" s="819"/>
      <c r="VAW1069" s="819"/>
      <c r="VAX1069" s="819"/>
      <c r="VAY1069" s="819"/>
      <c r="VAZ1069" s="819"/>
      <c r="VBA1069" s="819"/>
      <c r="VBB1069" s="819"/>
      <c r="VBC1069" s="819"/>
      <c r="VBD1069" s="819"/>
      <c r="VBE1069" s="819"/>
      <c r="VBF1069" s="819"/>
      <c r="VBG1069" s="819"/>
      <c r="VBH1069" s="819"/>
      <c r="VBI1069" s="819"/>
      <c r="VBJ1069" s="819"/>
      <c r="VBK1069" s="819"/>
      <c r="VBL1069" s="819"/>
      <c r="VBM1069" s="819"/>
      <c r="VBN1069" s="819"/>
      <c r="VBO1069" s="819"/>
      <c r="VBP1069" s="819"/>
      <c r="VBQ1069" s="819"/>
      <c r="VBR1069" s="819"/>
      <c r="VBS1069" s="819"/>
      <c r="VBT1069" s="819"/>
      <c r="VBU1069" s="819"/>
      <c r="VBV1069" s="819"/>
      <c r="VBW1069" s="819"/>
      <c r="VBX1069" s="819"/>
      <c r="VBY1069" s="819"/>
      <c r="VBZ1069" s="819"/>
      <c r="VCA1069" s="819"/>
      <c r="VCB1069" s="819"/>
      <c r="VCC1069" s="819"/>
      <c r="VCD1069" s="819"/>
      <c r="VCE1069" s="819"/>
      <c r="VCF1069" s="819"/>
      <c r="VCG1069" s="819"/>
      <c r="VCH1069" s="819"/>
      <c r="VCI1069" s="819"/>
      <c r="VCJ1069" s="819"/>
      <c r="VCK1069" s="819"/>
      <c r="VCL1069" s="819"/>
      <c r="VCM1069" s="819"/>
      <c r="VCN1069" s="819"/>
      <c r="VCO1069" s="819"/>
      <c r="VCP1069" s="819"/>
      <c r="VCQ1069" s="819"/>
      <c r="VCR1069" s="819"/>
      <c r="VCS1069" s="819"/>
      <c r="VCT1069" s="819"/>
      <c r="VCU1069" s="819"/>
      <c r="VCV1069" s="819"/>
      <c r="VCW1069" s="819"/>
      <c r="VCX1069" s="819"/>
      <c r="VCY1069" s="819"/>
      <c r="VCZ1069" s="819"/>
      <c r="VDA1069" s="819"/>
      <c r="VDB1069" s="819"/>
      <c r="VDC1069" s="819"/>
      <c r="VDD1069" s="819"/>
      <c r="VDE1069" s="819"/>
      <c r="VDF1069" s="819"/>
      <c r="VDG1069" s="819"/>
      <c r="VDH1069" s="819"/>
      <c r="VDI1069" s="819"/>
      <c r="VDJ1069" s="819"/>
      <c r="VDK1069" s="819"/>
      <c r="VDL1069" s="819"/>
      <c r="VDM1069" s="819"/>
      <c r="VDN1069" s="819"/>
      <c r="VDO1069" s="819"/>
      <c r="VDP1069" s="819"/>
      <c r="VDQ1069" s="819"/>
      <c r="VDR1069" s="819"/>
      <c r="VDS1069" s="819"/>
      <c r="VDT1069" s="819"/>
      <c r="VDU1069" s="819"/>
      <c r="VDV1069" s="819"/>
      <c r="VDW1069" s="819"/>
      <c r="VDX1069" s="819"/>
      <c r="VDY1069" s="819"/>
      <c r="VDZ1069" s="819"/>
      <c r="VEA1069" s="819"/>
      <c r="VEB1069" s="819"/>
      <c r="VEC1069" s="819"/>
      <c r="VED1069" s="819"/>
      <c r="VEE1069" s="819"/>
      <c r="VEF1069" s="819"/>
      <c r="VEG1069" s="819"/>
      <c r="VEH1069" s="819"/>
      <c r="VEI1069" s="819"/>
      <c r="VEJ1069" s="819"/>
      <c r="VEK1069" s="819"/>
      <c r="VEL1069" s="819"/>
      <c r="VEM1069" s="819"/>
      <c r="VEN1069" s="819"/>
      <c r="VEO1069" s="819"/>
      <c r="VEP1069" s="819"/>
      <c r="VEQ1069" s="819"/>
      <c r="VER1069" s="819"/>
      <c r="VES1069" s="819"/>
      <c r="VET1069" s="819"/>
      <c r="VEU1069" s="819"/>
      <c r="VEV1069" s="819"/>
      <c r="VEW1069" s="819"/>
      <c r="VEX1069" s="819"/>
      <c r="VEY1069" s="819"/>
      <c r="VEZ1069" s="819"/>
      <c r="VFA1069" s="819"/>
      <c r="VFB1069" s="819"/>
      <c r="VFC1069" s="819"/>
      <c r="VFD1069" s="819"/>
      <c r="VFE1069" s="819"/>
      <c r="VFF1069" s="819"/>
      <c r="VFG1069" s="819"/>
      <c r="VFH1069" s="819"/>
      <c r="VFI1069" s="819"/>
      <c r="VFJ1069" s="819"/>
      <c r="VFK1069" s="819"/>
      <c r="VFL1069" s="819"/>
      <c r="VFM1069" s="819"/>
      <c r="VFN1069" s="819"/>
      <c r="VFO1069" s="819"/>
      <c r="VFP1069" s="819"/>
      <c r="VFQ1069" s="819"/>
      <c r="VFR1069" s="819"/>
      <c r="VFS1069" s="819"/>
      <c r="VFT1069" s="819"/>
      <c r="VFU1069" s="819"/>
      <c r="VFV1069" s="819"/>
      <c r="VFW1069" s="819"/>
      <c r="VFX1069" s="819"/>
      <c r="VFY1069" s="819"/>
      <c r="VFZ1069" s="819"/>
      <c r="VGA1069" s="819"/>
      <c r="VGB1069" s="819"/>
      <c r="VGC1069" s="819"/>
      <c r="VGD1069" s="819"/>
      <c r="VGE1069" s="819"/>
      <c r="VGF1069" s="819"/>
      <c r="VGG1069" s="819"/>
      <c r="VGH1069" s="819"/>
      <c r="VGI1069" s="819"/>
      <c r="VGJ1069" s="819"/>
      <c r="VGK1069" s="819"/>
      <c r="VGL1069" s="819"/>
      <c r="VGM1069" s="819"/>
      <c r="VGN1069" s="819"/>
      <c r="VGO1069" s="819"/>
      <c r="VGP1069" s="819"/>
      <c r="VGQ1069" s="819"/>
      <c r="VGR1069" s="819"/>
      <c r="VGS1069" s="819"/>
      <c r="VGT1069" s="819"/>
      <c r="VGU1069" s="819"/>
      <c r="VGV1069" s="819"/>
      <c r="VGW1069" s="819"/>
      <c r="VGX1069" s="819"/>
      <c r="VGY1069" s="819"/>
      <c r="VGZ1069" s="819"/>
      <c r="VHA1069" s="819"/>
      <c r="VHB1069" s="819"/>
      <c r="VHC1069" s="819"/>
      <c r="VHD1069" s="819"/>
      <c r="VHE1069" s="819"/>
      <c r="VHF1069" s="819"/>
      <c r="VHG1069" s="819"/>
      <c r="VHH1069" s="819"/>
      <c r="VHI1069" s="819"/>
      <c r="VHJ1069" s="819"/>
      <c r="VHK1069" s="819"/>
      <c r="VHL1069" s="819"/>
      <c r="VHM1069" s="819"/>
      <c r="VHN1069" s="819"/>
      <c r="VHO1069" s="819"/>
      <c r="VHP1069" s="819"/>
      <c r="VHQ1069" s="819"/>
      <c r="VHR1069" s="819"/>
      <c r="VHS1069" s="819"/>
      <c r="VHT1069" s="819"/>
      <c r="VHU1069" s="819"/>
      <c r="VHV1069" s="819"/>
      <c r="VHW1069" s="819"/>
      <c r="VHX1069" s="819"/>
      <c r="VHY1069" s="819"/>
      <c r="VHZ1069" s="819"/>
      <c r="VIA1069" s="819"/>
      <c r="VIB1069" s="819"/>
      <c r="VIC1069" s="819"/>
      <c r="VID1069" s="819"/>
      <c r="VIE1069" s="819"/>
      <c r="VIF1069" s="819"/>
      <c r="VIG1069" s="819"/>
      <c r="VIH1069" s="819"/>
      <c r="VII1069" s="819"/>
      <c r="VIJ1069" s="819"/>
      <c r="VIK1069" s="819"/>
      <c r="VIL1069" s="819"/>
      <c r="VIM1069" s="819"/>
      <c r="VIN1069" s="819"/>
      <c r="VIO1069" s="819"/>
      <c r="VIP1069" s="819"/>
      <c r="VIQ1069" s="819"/>
      <c r="VIR1069" s="819"/>
      <c r="VIS1069" s="819"/>
      <c r="VIT1069" s="819"/>
      <c r="VIU1069" s="819"/>
      <c r="VIV1069" s="819"/>
      <c r="VIW1069" s="819"/>
      <c r="VIX1069" s="819"/>
      <c r="VIY1069" s="819"/>
      <c r="VIZ1069" s="819"/>
      <c r="VJA1069" s="819"/>
      <c r="VJB1069" s="819"/>
      <c r="VJC1069" s="819"/>
      <c r="VJD1069" s="819"/>
      <c r="VJE1069" s="819"/>
      <c r="VJF1069" s="819"/>
      <c r="VJG1069" s="819"/>
      <c r="VJH1069" s="819"/>
      <c r="VJI1069" s="819"/>
      <c r="VJJ1069" s="819"/>
      <c r="VJK1069" s="819"/>
      <c r="VJL1069" s="819"/>
      <c r="VJM1069" s="819"/>
      <c r="VJN1069" s="819"/>
      <c r="VJO1069" s="819"/>
      <c r="VJP1069" s="819"/>
      <c r="VJQ1069" s="819"/>
      <c r="VJR1069" s="819"/>
      <c r="VJS1069" s="819"/>
      <c r="VJT1069" s="819"/>
      <c r="VJU1069" s="819"/>
      <c r="VJV1069" s="819"/>
      <c r="VJW1069" s="819"/>
      <c r="VJX1069" s="819"/>
      <c r="VJY1069" s="819"/>
      <c r="VJZ1069" s="819"/>
      <c r="VKA1069" s="819"/>
      <c r="VKB1069" s="819"/>
      <c r="VKC1069" s="819"/>
      <c r="VKD1069" s="819"/>
      <c r="VKE1069" s="819"/>
      <c r="VKF1069" s="819"/>
      <c r="VKG1069" s="819"/>
      <c r="VKH1069" s="819"/>
      <c r="VKI1069" s="819"/>
      <c r="VKJ1069" s="819"/>
      <c r="VKK1069" s="819"/>
      <c r="VKL1069" s="819"/>
      <c r="VKM1069" s="819"/>
      <c r="VKN1069" s="819"/>
      <c r="VKO1069" s="819"/>
      <c r="VKP1069" s="819"/>
      <c r="VKQ1069" s="819"/>
      <c r="VKR1069" s="819"/>
      <c r="VKS1069" s="819"/>
      <c r="VKT1069" s="819"/>
      <c r="VKU1069" s="819"/>
      <c r="VKV1069" s="819"/>
      <c r="VKW1069" s="819"/>
      <c r="VKX1069" s="819"/>
      <c r="VKY1069" s="819"/>
      <c r="VKZ1069" s="819"/>
      <c r="VLA1069" s="819"/>
      <c r="VLB1069" s="819"/>
      <c r="VLC1069" s="819"/>
      <c r="VLD1069" s="819"/>
      <c r="VLE1069" s="819"/>
      <c r="VLF1069" s="819"/>
      <c r="VLG1069" s="819"/>
      <c r="VLH1069" s="819"/>
      <c r="VLI1069" s="819"/>
      <c r="VLJ1069" s="819"/>
      <c r="VLK1069" s="819"/>
      <c r="VLL1069" s="819"/>
      <c r="VLM1069" s="819"/>
      <c r="VLN1069" s="819"/>
      <c r="VLO1069" s="819"/>
      <c r="VLP1069" s="819"/>
      <c r="VLQ1069" s="819"/>
      <c r="VLR1069" s="819"/>
      <c r="VLS1069" s="819"/>
      <c r="VLT1069" s="819"/>
      <c r="VLU1069" s="819"/>
      <c r="VLV1069" s="819"/>
      <c r="VLW1069" s="819"/>
      <c r="VLX1069" s="819"/>
      <c r="VLY1069" s="819"/>
      <c r="VLZ1069" s="819"/>
      <c r="VMA1069" s="819"/>
      <c r="VMB1069" s="819"/>
      <c r="VMC1069" s="819"/>
      <c r="VMD1069" s="819"/>
      <c r="VME1069" s="819"/>
      <c r="VMF1069" s="819"/>
      <c r="VMG1069" s="819"/>
      <c r="VMH1069" s="819"/>
      <c r="VMI1069" s="819"/>
      <c r="VMJ1069" s="819"/>
      <c r="VMK1069" s="819"/>
      <c r="VML1069" s="819"/>
      <c r="VMM1069" s="819"/>
      <c r="VMN1069" s="819"/>
      <c r="VMO1069" s="819"/>
      <c r="VMP1069" s="819"/>
      <c r="VMQ1069" s="819"/>
      <c r="VMR1069" s="819"/>
      <c r="VMS1069" s="819"/>
      <c r="VMT1069" s="819"/>
      <c r="VMU1069" s="819"/>
      <c r="VMV1069" s="819"/>
      <c r="VMW1069" s="819"/>
      <c r="VMX1069" s="819"/>
      <c r="VMY1069" s="819"/>
      <c r="VMZ1069" s="819"/>
      <c r="VNA1069" s="819"/>
      <c r="VNB1069" s="819"/>
      <c r="VNC1069" s="819"/>
      <c r="VND1069" s="819"/>
      <c r="VNE1069" s="819"/>
      <c r="VNF1069" s="819"/>
      <c r="VNG1069" s="819"/>
      <c r="VNH1069" s="819"/>
      <c r="VNI1069" s="819"/>
      <c r="VNJ1069" s="819"/>
      <c r="VNK1069" s="819"/>
      <c r="VNL1069" s="819"/>
      <c r="VNM1069" s="819"/>
      <c r="VNN1069" s="819"/>
      <c r="VNO1069" s="819"/>
      <c r="VNP1069" s="819"/>
      <c r="VNQ1069" s="819"/>
      <c r="VNR1069" s="819"/>
      <c r="VNS1069" s="819"/>
      <c r="VNT1069" s="819"/>
      <c r="VNU1069" s="819"/>
      <c r="VNV1069" s="819"/>
      <c r="VNW1069" s="819"/>
      <c r="VNX1069" s="819"/>
      <c r="VNY1069" s="819"/>
      <c r="VNZ1069" s="819"/>
      <c r="VOA1069" s="819"/>
      <c r="VOB1069" s="819"/>
      <c r="VOC1069" s="819"/>
      <c r="VOD1069" s="819"/>
      <c r="VOE1069" s="819"/>
      <c r="VOF1069" s="819"/>
      <c r="VOG1069" s="819"/>
      <c r="VOH1069" s="819"/>
      <c r="VOI1069" s="819"/>
      <c r="VOJ1069" s="819"/>
      <c r="VOK1069" s="819"/>
      <c r="VOL1069" s="819"/>
      <c r="VOM1069" s="819"/>
      <c r="VON1069" s="819"/>
      <c r="VOO1069" s="819"/>
      <c r="VOP1069" s="819"/>
      <c r="VOQ1069" s="819"/>
      <c r="VOR1069" s="819"/>
      <c r="VOS1069" s="819"/>
      <c r="VOT1069" s="819"/>
      <c r="VOU1069" s="819"/>
      <c r="VOV1069" s="819"/>
      <c r="VOW1069" s="819"/>
      <c r="VOX1069" s="819"/>
      <c r="VOY1069" s="819"/>
      <c r="VOZ1069" s="819"/>
      <c r="VPA1069" s="819"/>
      <c r="VPB1069" s="819"/>
      <c r="VPC1069" s="819"/>
      <c r="VPD1069" s="819"/>
      <c r="VPE1069" s="819"/>
      <c r="VPF1069" s="819"/>
      <c r="VPG1069" s="819"/>
      <c r="VPH1069" s="819"/>
      <c r="VPI1069" s="819"/>
      <c r="VPJ1069" s="819"/>
      <c r="VPK1069" s="819"/>
      <c r="VPL1069" s="819"/>
      <c r="VPM1069" s="819"/>
      <c r="VPN1069" s="819"/>
      <c r="VPO1069" s="819"/>
      <c r="VPP1069" s="819"/>
      <c r="VPQ1069" s="819"/>
      <c r="VPR1069" s="819"/>
      <c r="VPS1069" s="819"/>
      <c r="VPT1069" s="819"/>
      <c r="VPU1069" s="819"/>
      <c r="VPV1069" s="819"/>
      <c r="VPW1069" s="819"/>
      <c r="VPX1069" s="819"/>
      <c r="VPY1069" s="819"/>
      <c r="VPZ1069" s="819"/>
      <c r="VQA1069" s="819"/>
      <c r="VQB1069" s="819"/>
      <c r="VQC1069" s="819"/>
      <c r="VQD1069" s="819"/>
      <c r="VQE1069" s="819"/>
      <c r="VQF1069" s="819"/>
      <c r="VQG1069" s="819"/>
      <c r="VQH1069" s="819"/>
      <c r="VQI1069" s="819"/>
      <c r="VQJ1069" s="819"/>
      <c r="VQK1069" s="819"/>
      <c r="VQL1069" s="819"/>
      <c r="VQM1069" s="819"/>
      <c r="VQN1069" s="819"/>
      <c r="VQO1069" s="819"/>
      <c r="VQP1069" s="819"/>
      <c r="VQQ1069" s="819"/>
      <c r="VQR1069" s="819"/>
      <c r="VQS1069" s="819"/>
      <c r="VQT1069" s="819"/>
      <c r="VQU1069" s="819"/>
      <c r="VQV1069" s="819"/>
      <c r="VQW1069" s="819"/>
      <c r="VQX1069" s="819"/>
      <c r="VQY1069" s="819"/>
      <c r="VQZ1069" s="819"/>
      <c r="VRA1069" s="819"/>
      <c r="VRB1069" s="819"/>
      <c r="VRC1069" s="819"/>
      <c r="VRD1069" s="819"/>
      <c r="VRE1069" s="819"/>
      <c r="VRF1069" s="819"/>
      <c r="VRG1069" s="819"/>
      <c r="VRH1069" s="819"/>
      <c r="VRI1069" s="819"/>
      <c r="VRJ1069" s="819"/>
      <c r="VRK1069" s="819"/>
      <c r="VRL1069" s="819"/>
      <c r="VRM1069" s="819"/>
      <c r="VRN1069" s="819"/>
      <c r="VRO1069" s="819"/>
      <c r="VRP1069" s="819"/>
      <c r="VRQ1069" s="819"/>
      <c r="VRR1069" s="819"/>
      <c r="VRS1069" s="819"/>
      <c r="VRT1069" s="819"/>
      <c r="VRU1069" s="819"/>
      <c r="VRV1069" s="819"/>
      <c r="VRW1069" s="819"/>
      <c r="VRX1069" s="819"/>
      <c r="VRY1069" s="819"/>
      <c r="VRZ1069" s="819"/>
      <c r="VSA1069" s="819"/>
      <c r="VSB1069" s="819"/>
      <c r="VSC1069" s="819"/>
      <c r="VSD1069" s="819"/>
      <c r="VSE1069" s="819"/>
      <c r="VSF1069" s="819"/>
      <c r="VSG1069" s="819"/>
      <c r="VSH1069" s="819"/>
      <c r="VSI1069" s="819"/>
      <c r="VSJ1069" s="819"/>
      <c r="VSK1069" s="819"/>
      <c r="VSL1069" s="819"/>
      <c r="VSM1069" s="819"/>
      <c r="VSN1069" s="819"/>
      <c r="VSO1069" s="819"/>
      <c r="VSP1069" s="819"/>
      <c r="VSQ1069" s="819"/>
      <c r="VSR1069" s="819"/>
      <c r="VSS1069" s="819"/>
      <c r="VST1069" s="819"/>
      <c r="VSU1069" s="819"/>
      <c r="VSV1069" s="819"/>
      <c r="VSW1069" s="819"/>
      <c r="VSX1069" s="819"/>
      <c r="VSY1069" s="819"/>
      <c r="VSZ1069" s="819"/>
      <c r="VTA1069" s="819"/>
      <c r="VTB1069" s="819"/>
      <c r="VTC1069" s="819"/>
      <c r="VTD1069" s="819"/>
      <c r="VTE1069" s="819"/>
      <c r="VTF1069" s="819"/>
      <c r="VTG1069" s="819"/>
      <c r="VTH1069" s="819"/>
      <c r="VTI1069" s="819"/>
      <c r="VTJ1069" s="819"/>
      <c r="VTK1069" s="819"/>
      <c r="VTL1069" s="819"/>
      <c r="VTM1069" s="819"/>
      <c r="VTN1069" s="819"/>
      <c r="VTO1069" s="819"/>
      <c r="VTP1069" s="819"/>
      <c r="VTQ1069" s="819"/>
      <c r="VTR1069" s="819"/>
      <c r="VTS1069" s="819"/>
      <c r="VTT1069" s="819"/>
      <c r="VTU1069" s="819"/>
      <c r="VTV1069" s="819"/>
      <c r="VTW1069" s="819"/>
      <c r="VTX1069" s="819"/>
      <c r="VTY1069" s="819"/>
      <c r="VTZ1069" s="819"/>
      <c r="VUA1069" s="819"/>
      <c r="VUB1069" s="819"/>
      <c r="VUC1069" s="819"/>
      <c r="VUD1069" s="819"/>
      <c r="VUE1069" s="819"/>
      <c r="VUF1069" s="819"/>
      <c r="VUG1069" s="819"/>
      <c r="VUH1069" s="819"/>
      <c r="VUI1069" s="819"/>
      <c r="VUJ1069" s="819"/>
      <c r="VUK1069" s="819"/>
      <c r="VUL1069" s="819"/>
      <c r="VUM1069" s="819"/>
      <c r="VUN1069" s="819"/>
      <c r="VUO1069" s="819"/>
      <c r="VUP1069" s="819"/>
      <c r="VUQ1069" s="819"/>
      <c r="VUR1069" s="819"/>
      <c r="VUS1069" s="819"/>
      <c r="VUT1069" s="819"/>
      <c r="VUU1069" s="819"/>
      <c r="VUV1069" s="819"/>
      <c r="VUW1069" s="819"/>
      <c r="VUX1069" s="819"/>
      <c r="VUY1069" s="819"/>
      <c r="VUZ1069" s="819"/>
      <c r="VVA1069" s="819"/>
      <c r="VVB1069" s="819"/>
      <c r="VVC1069" s="819"/>
      <c r="VVD1069" s="819"/>
      <c r="VVE1069" s="819"/>
      <c r="VVF1069" s="819"/>
      <c r="VVG1069" s="819"/>
      <c r="VVH1069" s="819"/>
      <c r="VVI1069" s="819"/>
      <c r="VVJ1069" s="819"/>
      <c r="VVK1069" s="819"/>
      <c r="VVL1069" s="819"/>
      <c r="VVM1069" s="819"/>
      <c r="VVN1069" s="819"/>
      <c r="VVO1069" s="819"/>
      <c r="VVP1069" s="819"/>
      <c r="VVQ1069" s="819"/>
      <c r="VVR1069" s="819"/>
      <c r="VVS1069" s="819"/>
      <c r="VVT1069" s="819"/>
      <c r="VVU1069" s="819"/>
      <c r="VVV1069" s="819"/>
      <c r="VVW1069" s="819"/>
      <c r="VVX1069" s="819"/>
      <c r="VVY1069" s="819"/>
      <c r="VVZ1069" s="819"/>
      <c r="VWA1069" s="819"/>
      <c r="VWB1069" s="819"/>
      <c r="VWC1069" s="819"/>
      <c r="VWD1069" s="819"/>
      <c r="VWE1069" s="819"/>
      <c r="VWF1069" s="819"/>
      <c r="VWG1069" s="819"/>
      <c r="VWH1069" s="819"/>
      <c r="VWI1069" s="819"/>
      <c r="VWJ1069" s="819"/>
      <c r="VWK1069" s="819"/>
      <c r="VWL1069" s="819"/>
      <c r="VWM1069" s="819"/>
      <c r="VWN1069" s="819"/>
      <c r="VWO1069" s="819"/>
      <c r="VWP1069" s="819"/>
      <c r="VWQ1069" s="819"/>
      <c r="VWR1069" s="819"/>
      <c r="VWS1069" s="819"/>
      <c r="VWT1069" s="819"/>
      <c r="VWU1069" s="819"/>
      <c r="VWV1069" s="819"/>
      <c r="VWW1069" s="819"/>
      <c r="VWX1069" s="819"/>
      <c r="VWY1069" s="819"/>
      <c r="VWZ1069" s="819"/>
      <c r="VXA1069" s="819"/>
      <c r="VXB1069" s="819"/>
      <c r="VXC1069" s="819"/>
      <c r="VXD1069" s="819"/>
      <c r="VXE1069" s="819"/>
      <c r="VXF1069" s="819"/>
      <c r="VXG1069" s="819"/>
      <c r="VXH1069" s="819"/>
      <c r="VXI1069" s="819"/>
      <c r="VXJ1069" s="819"/>
      <c r="VXK1069" s="819"/>
      <c r="VXL1069" s="819"/>
      <c r="VXM1069" s="819"/>
      <c r="VXN1069" s="819"/>
      <c r="VXO1069" s="819"/>
      <c r="VXP1069" s="819"/>
      <c r="VXQ1069" s="819"/>
      <c r="VXR1069" s="819"/>
      <c r="VXS1069" s="819"/>
      <c r="VXT1069" s="819"/>
      <c r="VXU1069" s="819"/>
      <c r="VXV1069" s="819"/>
      <c r="VXW1069" s="819"/>
      <c r="VXX1069" s="819"/>
      <c r="VXY1069" s="819"/>
      <c r="VXZ1069" s="819"/>
      <c r="VYA1069" s="819"/>
      <c r="VYB1069" s="819"/>
      <c r="VYC1069" s="819"/>
      <c r="VYD1069" s="819"/>
      <c r="VYE1069" s="819"/>
      <c r="VYF1069" s="819"/>
      <c r="VYG1069" s="819"/>
      <c r="VYH1069" s="819"/>
      <c r="VYI1069" s="819"/>
      <c r="VYJ1069" s="819"/>
      <c r="VYK1069" s="819"/>
      <c r="VYL1069" s="819"/>
      <c r="VYM1069" s="819"/>
      <c r="VYN1069" s="819"/>
      <c r="VYO1069" s="819"/>
      <c r="VYP1069" s="819"/>
      <c r="VYQ1069" s="819"/>
      <c r="VYR1069" s="819"/>
      <c r="VYS1069" s="819"/>
      <c r="VYT1069" s="819"/>
      <c r="VYU1069" s="819"/>
      <c r="VYV1069" s="819"/>
      <c r="VYW1069" s="819"/>
      <c r="VYX1069" s="819"/>
      <c r="VYY1069" s="819"/>
      <c r="VYZ1069" s="819"/>
      <c r="VZA1069" s="819"/>
      <c r="VZB1069" s="819"/>
      <c r="VZC1069" s="819"/>
      <c r="VZD1069" s="819"/>
      <c r="VZE1069" s="819"/>
      <c r="VZF1069" s="819"/>
      <c r="VZG1069" s="819"/>
      <c r="VZH1069" s="819"/>
      <c r="VZI1069" s="819"/>
      <c r="VZJ1069" s="819"/>
      <c r="VZK1069" s="819"/>
      <c r="VZL1069" s="819"/>
      <c r="VZM1069" s="819"/>
      <c r="VZN1069" s="819"/>
      <c r="VZO1069" s="819"/>
      <c r="VZP1069" s="819"/>
      <c r="VZQ1069" s="819"/>
      <c r="VZR1069" s="819"/>
      <c r="VZS1069" s="819"/>
      <c r="VZT1069" s="819"/>
      <c r="VZU1069" s="819"/>
      <c r="VZV1069" s="819"/>
      <c r="VZW1069" s="819"/>
      <c r="VZX1069" s="819"/>
      <c r="VZY1069" s="819"/>
      <c r="VZZ1069" s="819"/>
      <c r="WAA1069" s="819"/>
      <c r="WAB1069" s="819"/>
      <c r="WAC1069" s="819"/>
      <c r="WAD1069" s="819"/>
      <c r="WAE1069" s="819"/>
      <c r="WAF1069" s="819"/>
      <c r="WAG1069" s="819"/>
      <c r="WAH1069" s="819"/>
      <c r="WAI1069" s="819"/>
      <c r="WAJ1069" s="819"/>
      <c r="WAK1069" s="819"/>
      <c r="WAL1069" s="819"/>
      <c r="WAM1069" s="819"/>
      <c r="WAN1069" s="819"/>
      <c r="WAO1069" s="819"/>
      <c r="WAP1069" s="819"/>
      <c r="WAQ1069" s="819"/>
      <c r="WAR1069" s="819"/>
      <c r="WAS1069" s="819"/>
      <c r="WAT1069" s="819"/>
      <c r="WAU1069" s="819"/>
      <c r="WAV1069" s="819"/>
      <c r="WAW1069" s="819"/>
      <c r="WAX1069" s="819"/>
      <c r="WAY1069" s="819"/>
      <c r="WAZ1069" s="819"/>
      <c r="WBA1069" s="819"/>
      <c r="WBB1069" s="819"/>
      <c r="WBC1069" s="819"/>
      <c r="WBD1069" s="819"/>
      <c r="WBE1069" s="819"/>
      <c r="WBF1069" s="819"/>
      <c r="WBG1069" s="819"/>
      <c r="WBH1069" s="819"/>
      <c r="WBI1069" s="819"/>
      <c r="WBJ1069" s="819"/>
      <c r="WBK1069" s="819"/>
      <c r="WBL1069" s="819"/>
      <c r="WBM1069" s="819"/>
      <c r="WBN1069" s="819"/>
      <c r="WBO1069" s="819"/>
      <c r="WBP1069" s="819"/>
      <c r="WBQ1069" s="819"/>
      <c r="WBR1069" s="819"/>
      <c r="WBS1069" s="819"/>
      <c r="WBT1069" s="819"/>
      <c r="WBU1069" s="819"/>
      <c r="WBV1069" s="819"/>
      <c r="WBW1069" s="819"/>
      <c r="WBX1069" s="819"/>
      <c r="WBY1069" s="819"/>
      <c r="WBZ1069" s="819"/>
      <c r="WCA1069" s="819"/>
      <c r="WCB1069" s="819"/>
      <c r="WCC1069" s="819"/>
      <c r="WCD1069" s="819"/>
      <c r="WCE1069" s="819"/>
      <c r="WCF1069" s="819"/>
      <c r="WCG1069" s="819"/>
      <c r="WCH1069" s="819"/>
      <c r="WCI1069" s="819"/>
      <c r="WCJ1069" s="819"/>
      <c r="WCK1069" s="819"/>
      <c r="WCL1069" s="819"/>
      <c r="WCM1069" s="819"/>
      <c r="WCN1069" s="819"/>
      <c r="WCO1069" s="819"/>
      <c r="WCP1069" s="819"/>
      <c r="WCQ1069" s="819"/>
      <c r="WCR1069" s="819"/>
      <c r="WCS1069" s="819"/>
      <c r="WCT1069" s="819"/>
      <c r="WCU1069" s="819"/>
      <c r="WCV1069" s="819"/>
      <c r="WCW1069" s="819"/>
      <c r="WCX1069" s="819"/>
      <c r="WCY1069" s="819"/>
      <c r="WCZ1069" s="819"/>
      <c r="WDA1069" s="819"/>
      <c r="WDB1069" s="819"/>
      <c r="WDC1069" s="819"/>
      <c r="WDD1069" s="819"/>
      <c r="WDE1069" s="819"/>
      <c r="WDF1069" s="819"/>
      <c r="WDG1069" s="819"/>
      <c r="WDH1069" s="819"/>
      <c r="WDI1069" s="819"/>
      <c r="WDJ1069" s="819"/>
      <c r="WDK1069" s="819"/>
      <c r="WDL1069" s="819"/>
      <c r="WDM1069" s="819"/>
      <c r="WDN1069" s="819"/>
      <c r="WDO1069" s="819"/>
      <c r="WDP1069" s="819"/>
      <c r="WDQ1069" s="819"/>
      <c r="WDR1069" s="819"/>
      <c r="WDS1069" s="819"/>
      <c r="WDT1069" s="819"/>
      <c r="WDU1069" s="819"/>
      <c r="WDV1069" s="819"/>
      <c r="WDW1069" s="819"/>
      <c r="WDX1069" s="819"/>
      <c r="WDY1069" s="819"/>
      <c r="WDZ1069" s="819"/>
      <c r="WEA1069" s="819"/>
      <c r="WEB1069" s="819"/>
      <c r="WEC1069" s="819"/>
      <c r="WED1069" s="819"/>
      <c r="WEE1069" s="819"/>
      <c r="WEF1069" s="819"/>
      <c r="WEG1069" s="819"/>
      <c r="WEH1069" s="819"/>
      <c r="WEI1069" s="819"/>
      <c r="WEJ1069" s="819"/>
      <c r="WEK1069" s="819"/>
      <c r="WEL1069" s="819"/>
      <c r="WEM1069" s="819"/>
      <c r="WEN1069" s="819"/>
      <c r="WEO1069" s="819"/>
      <c r="WEP1069" s="819"/>
      <c r="WEQ1069" s="819"/>
      <c r="WER1069" s="819"/>
      <c r="WES1069" s="819"/>
      <c r="WET1069" s="819"/>
      <c r="WEU1069" s="819"/>
      <c r="WEV1069" s="819"/>
      <c r="WEW1069" s="819"/>
      <c r="WEX1069" s="819"/>
      <c r="WEY1069" s="819"/>
      <c r="WEZ1069" s="819"/>
      <c r="WFA1069" s="819"/>
      <c r="WFB1069" s="819"/>
      <c r="WFC1069" s="819"/>
      <c r="WFD1069" s="819"/>
      <c r="WFE1069" s="819"/>
      <c r="WFF1069" s="819"/>
      <c r="WFG1069" s="819"/>
      <c r="WFH1069" s="819"/>
      <c r="WFI1069" s="819"/>
      <c r="WFJ1069" s="819"/>
      <c r="WFK1069" s="819"/>
      <c r="WFL1069" s="819"/>
      <c r="WFM1069" s="819"/>
      <c r="WFN1069" s="819"/>
      <c r="WFO1069" s="819"/>
      <c r="WFP1069" s="819"/>
      <c r="WFQ1069" s="819"/>
      <c r="WFR1069" s="819"/>
      <c r="WFS1069" s="819"/>
      <c r="WFT1069" s="819"/>
      <c r="WFU1069" s="819"/>
      <c r="WFV1069" s="819"/>
      <c r="WFW1069" s="819"/>
      <c r="WFX1069" s="819"/>
      <c r="WFY1069" s="819"/>
      <c r="WFZ1069" s="819"/>
      <c r="WGA1069" s="819"/>
      <c r="WGB1069" s="819"/>
      <c r="WGC1069" s="819"/>
      <c r="WGD1069" s="819"/>
      <c r="WGE1069" s="819"/>
      <c r="WGF1069" s="819"/>
      <c r="WGG1069" s="819"/>
      <c r="WGH1069" s="819"/>
      <c r="WGI1069" s="819"/>
      <c r="WGJ1069" s="819"/>
      <c r="WGK1069" s="819"/>
      <c r="WGL1069" s="819"/>
      <c r="WGM1069" s="819"/>
      <c r="WGN1069" s="819"/>
      <c r="WGO1069" s="819"/>
      <c r="WGP1069" s="819"/>
      <c r="WGQ1069" s="819"/>
      <c r="WGR1069" s="819"/>
      <c r="WGS1069" s="819"/>
      <c r="WGT1069" s="819"/>
      <c r="WGU1069" s="819"/>
      <c r="WGV1069" s="819"/>
      <c r="WGW1069" s="819"/>
      <c r="WGX1069" s="819"/>
      <c r="WGY1069" s="819"/>
      <c r="WGZ1069" s="819"/>
      <c r="WHA1069" s="819"/>
      <c r="WHB1069" s="819"/>
      <c r="WHC1069" s="819"/>
      <c r="WHD1069" s="819"/>
      <c r="WHE1069" s="819"/>
      <c r="WHF1069" s="819"/>
      <c r="WHG1069" s="819"/>
      <c r="WHH1069" s="819"/>
      <c r="WHI1069" s="819"/>
      <c r="WHJ1069" s="819"/>
      <c r="WHK1069" s="819"/>
      <c r="WHL1069" s="819"/>
      <c r="WHM1069" s="819"/>
      <c r="WHN1069" s="819"/>
      <c r="WHO1069" s="819"/>
      <c r="WHP1069" s="819"/>
      <c r="WHQ1069" s="819"/>
      <c r="WHR1069" s="819"/>
      <c r="WHS1069" s="819"/>
      <c r="WHT1069" s="819"/>
      <c r="WHU1069" s="819"/>
      <c r="WHV1069" s="819"/>
      <c r="WHW1069" s="819"/>
      <c r="WHX1069" s="819"/>
      <c r="WHY1069" s="819"/>
      <c r="WHZ1069" s="819"/>
      <c r="WIA1069" s="819"/>
      <c r="WIB1069" s="819"/>
      <c r="WIC1069" s="819"/>
      <c r="WID1069" s="819"/>
      <c r="WIE1069" s="819"/>
      <c r="WIF1069" s="819"/>
      <c r="WIG1069" s="819"/>
      <c r="WIH1069" s="819"/>
      <c r="WII1069" s="819"/>
      <c r="WIJ1069" s="819"/>
      <c r="WIK1069" s="819"/>
      <c r="WIL1069" s="819"/>
      <c r="WIM1069" s="819"/>
      <c r="WIN1069" s="819"/>
      <c r="WIO1069" s="819"/>
      <c r="WIP1069" s="819"/>
      <c r="WIQ1069" s="819"/>
      <c r="WIR1069" s="819"/>
      <c r="WIS1069" s="819"/>
      <c r="WIT1069" s="819"/>
      <c r="WIU1069" s="819"/>
      <c r="WIV1069" s="819"/>
      <c r="WIW1069" s="819"/>
      <c r="WIX1069" s="819"/>
      <c r="WIY1069" s="819"/>
      <c r="WIZ1069" s="819"/>
      <c r="WJA1069" s="819"/>
      <c r="WJB1069" s="819"/>
      <c r="WJC1069" s="819"/>
      <c r="WJD1069" s="819"/>
      <c r="WJE1069" s="819"/>
      <c r="WJF1069" s="819"/>
      <c r="WJG1069" s="819"/>
      <c r="WJH1069" s="819"/>
      <c r="WJI1069" s="819"/>
      <c r="WJJ1069" s="819"/>
      <c r="WJK1069" s="819"/>
      <c r="WJL1069" s="819"/>
      <c r="WJM1069" s="819"/>
      <c r="WJN1069" s="819"/>
      <c r="WJO1069" s="819"/>
      <c r="WJP1069" s="819"/>
      <c r="WJQ1069" s="819"/>
      <c r="WJR1069" s="819"/>
      <c r="WJS1069" s="819"/>
      <c r="WJT1069" s="819"/>
      <c r="WJU1069" s="819"/>
      <c r="WJV1069" s="819"/>
      <c r="WJW1069" s="819"/>
      <c r="WJX1069" s="819"/>
      <c r="WJY1069" s="819"/>
      <c r="WJZ1069" s="819"/>
      <c r="WKA1069" s="819"/>
      <c r="WKB1069" s="819"/>
      <c r="WKC1069" s="819"/>
      <c r="WKD1069" s="819"/>
      <c r="WKE1069" s="819"/>
      <c r="WKF1069" s="819"/>
      <c r="WKG1069" s="819"/>
      <c r="WKH1069" s="819"/>
      <c r="WKI1069" s="819"/>
      <c r="WKJ1069" s="819"/>
      <c r="WKK1069" s="819"/>
      <c r="WKL1069" s="819"/>
      <c r="WKM1069" s="819"/>
      <c r="WKN1069" s="819"/>
      <c r="WKO1069" s="819"/>
      <c r="WKP1069" s="819"/>
      <c r="WKQ1069" s="819"/>
      <c r="WKR1069" s="819"/>
      <c r="WKS1069" s="819"/>
      <c r="WKT1069" s="819"/>
      <c r="WKU1069" s="819"/>
      <c r="WKV1069" s="819"/>
      <c r="WKW1069" s="819"/>
      <c r="WKX1069" s="819"/>
      <c r="WKY1069" s="819"/>
      <c r="WKZ1069" s="819"/>
      <c r="WLA1069" s="819"/>
      <c r="WLB1069" s="819"/>
      <c r="WLC1069" s="819"/>
      <c r="WLD1069" s="819"/>
      <c r="WLE1069" s="819"/>
      <c r="WLF1069" s="819"/>
      <c r="WLG1069" s="819"/>
      <c r="WLH1069" s="819"/>
      <c r="WLI1069" s="819"/>
      <c r="WLJ1069" s="819"/>
      <c r="WLK1069" s="819"/>
      <c r="WLL1069" s="819"/>
      <c r="WLM1069" s="819"/>
      <c r="WLN1069" s="819"/>
      <c r="WLO1069" s="819"/>
      <c r="WLP1069" s="819"/>
      <c r="WLQ1069" s="819"/>
      <c r="WLR1069" s="819"/>
      <c r="WLS1069" s="819"/>
      <c r="WLT1069" s="819"/>
      <c r="WLU1069" s="819"/>
      <c r="WLV1069" s="819"/>
      <c r="WLW1069" s="819"/>
      <c r="WLX1069" s="819"/>
      <c r="WLY1069" s="819"/>
      <c r="WLZ1069" s="819"/>
      <c r="WMA1069" s="819"/>
      <c r="WMB1069" s="819"/>
      <c r="WMC1069" s="819"/>
      <c r="WMD1069" s="819"/>
      <c r="WME1069" s="819"/>
      <c r="WMF1069" s="819"/>
      <c r="WMG1069" s="819"/>
      <c r="WMH1069" s="819"/>
      <c r="WMI1069" s="819"/>
      <c r="WMJ1069" s="819"/>
      <c r="WMK1069" s="819"/>
      <c r="WML1069" s="819"/>
      <c r="WMM1069" s="819"/>
      <c r="WMN1069" s="819"/>
      <c r="WMO1069" s="819"/>
      <c r="WMP1069" s="819"/>
      <c r="WMQ1069" s="819"/>
      <c r="WMR1069" s="819"/>
      <c r="WMS1069" s="819"/>
      <c r="WMT1069" s="819"/>
      <c r="WMU1069" s="819"/>
      <c r="WMV1069" s="819"/>
      <c r="WMW1069" s="819"/>
      <c r="WMX1069" s="819"/>
      <c r="WMY1069" s="819"/>
      <c r="WMZ1069" s="819"/>
      <c r="WNA1069" s="819"/>
      <c r="WNB1069" s="819"/>
      <c r="WNC1069" s="819"/>
      <c r="WND1069" s="819"/>
      <c r="WNE1069" s="819"/>
      <c r="WNF1069" s="819"/>
      <c r="WNG1069" s="819"/>
      <c r="WNH1069" s="819"/>
      <c r="WNI1069" s="819"/>
      <c r="WNJ1069" s="819"/>
      <c r="WNK1069" s="819"/>
      <c r="WNL1069" s="819"/>
      <c r="WNM1069" s="819"/>
      <c r="WNN1069" s="819"/>
      <c r="WNO1069" s="819"/>
      <c r="WNP1069" s="819"/>
      <c r="WNQ1069" s="819"/>
      <c r="WNR1069" s="819"/>
      <c r="WNS1069" s="819"/>
      <c r="WNT1069" s="819"/>
      <c r="WNU1069" s="819"/>
      <c r="WNV1069" s="819"/>
      <c r="WNW1069" s="819"/>
      <c r="WNX1069" s="819"/>
      <c r="WNY1069" s="819"/>
      <c r="WNZ1069" s="819"/>
      <c r="WOA1069" s="819"/>
      <c r="WOB1069" s="819"/>
      <c r="WOC1069" s="819"/>
      <c r="WOD1069" s="819"/>
      <c r="WOE1069" s="819"/>
      <c r="WOF1069" s="819"/>
      <c r="WOG1069" s="819"/>
      <c r="WOH1069" s="819"/>
      <c r="WOI1069" s="819"/>
      <c r="WOJ1069" s="819"/>
      <c r="WOK1069" s="819"/>
      <c r="WOL1069" s="819"/>
      <c r="WOM1069" s="819"/>
      <c r="WON1069" s="819"/>
      <c r="WOO1069" s="819"/>
      <c r="WOP1069" s="819"/>
      <c r="WOQ1069" s="819"/>
      <c r="WOR1069" s="819"/>
      <c r="WOS1069" s="819"/>
      <c r="WOT1069" s="819"/>
      <c r="WOU1069" s="819"/>
      <c r="WOV1069" s="819"/>
      <c r="WOW1069" s="819"/>
      <c r="WOX1069" s="819"/>
      <c r="WOY1069" s="819"/>
      <c r="WOZ1069" s="819"/>
      <c r="WPA1069" s="819"/>
      <c r="WPB1069" s="819"/>
      <c r="WPC1069" s="819"/>
      <c r="WPD1069" s="819"/>
      <c r="WPE1069" s="819"/>
      <c r="WPF1069" s="819"/>
      <c r="WPG1069" s="819"/>
      <c r="WPH1069" s="819"/>
      <c r="WPI1069" s="819"/>
      <c r="WPJ1069" s="819"/>
      <c r="WPK1069" s="819"/>
      <c r="WPL1069" s="819"/>
      <c r="WPM1069" s="819"/>
      <c r="WPN1069" s="819"/>
      <c r="WPO1069" s="819"/>
      <c r="WPP1069" s="819"/>
      <c r="WPQ1069" s="819"/>
      <c r="WPR1069" s="819"/>
      <c r="WPS1069" s="819"/>
      <c r="WPT1069" s="819"/>
      <c r="WPU1069" s="819"/>
      <c r="WPV1069" s="819"/>
      <c r="WPW1069" s="819"/>
      <c r="WPX1069" s="819"/>
      <c r="WPY1069" s="819"/>
      <c r="WPZ1069" s="819"/>
      <c r="WQA1069" s="819"/>
      <c r="WQB1069" s="819"/>
      <c r="WQC1069" s="819"/>
      <c r="WQD1069" s="819"/>
      <c r="WQE1069" s="819"/>
      <c r="WQF1069" s="819"/>
      <c r="WQG1069" s="819"/>
      <c r="WQH1069" s="819"/>
      <c r="WQI1069" s="819"/>
      <c r="WQJ1069" s="819"/>
      <c r="WQK1069" s="819"/>
      <c r="WQL1069" s="819"/>
      <c r="WQM1069" s="819"/>
      <c r="WQN1069" s="819"/>
      <c r="WQO1069" s="819"/>
      <c r="WQP1069" s="819"/>
      <c r="WQQ1069" s="819"/>
      <c r="WQR1069" s="819"/>
      <c r="WQS1069" s="819"/>
      <c r="WQT1069" s="819"/>
      <c r="WQU1069" s="819"/>
      <c r="WQV1069" s="819"/>
      <c r="WQW1069" s="819"/>
      <c r="WQX1069" s="819"/>
      <c r="WQY1069" s="819"/>
      <c r="WQZ1069" s="819"/>
      <c r="WRA1069" s="819"/>
      <c r="WRB1069" s="819"/>
      <c r="WRC1069" s="819"/>
      <c r="WRD1069" s="819"/>
      <c r="WRE1069" s="819"/>
      <c r="WRF1069" s="819"/>
      <c r="WRG1069" s="819"/>
      <c r="WRH1069" s="819"/>
      <c r="WRI1069" s="819"/>
      <c r="WRJ1069" s="819"/>
      <c r="WRK1069" s="819"/>
      <c r="WRL1069" s="819"/>
      <c r="WRM1069" s="819"/>
      <c r="WRN1069" s="819"/>
      <c r="WRO1069" s="819"/>
      <c r="WRP1069" s="819"/>
      <c r="WRQ1069" s="819"/>
      <c r="WRR1069" s="819"/>
      <c r="WRS1069" s="819"/>
      <c r="WRT1069" s="819"/>
      <c r="WRU1069" s="819"/>
      <c r="WRV1069" s="819"/>
      <c r="WRW1069" s="819"/>
      <c r="WRX1069" s="819"/>
      <c r="WRY1069" s="819"/>
      <c r="WRZ1069" s="819"/>
      <c r="WSA1069" s="819"/>
      <c r="WSB1069" s="819"/>
      <c r="WSC1069" s="819"/>
      <c r="WSD1069" s="819"/>
      <c r="WSE1069" s="819"/>
      <c r="WSF1069" s="819"/>
      <c r="WSG1069" s="819"/>
      <c r="WSH1069" s="819"/>
      <c r="WSI1069" s="819"/>
      <c r="WSJ1069" s="819"/>
      <c r="WSK1069" s="819"/>
      <c r="WSL1069" s="819"/>
      <c r="WSM1069" s="819"/>
      <c r="WSN1069" s="819"/>
      <c r="WSO1069" s="819"/>
      <c r="WSP1069" s="819"/>
      <c r="WSQ1069" s="819"/>
      <c r="WSR1069" s="819"/>
      <c r="WSS1069" s="819"/>
      <c r="WST1069" s="819"/>
      <c r="WSU1069" s="819"/>
      <c r="WSV1069" s="819"/>
      <c r="WSW1069" s="819"/>
      <c r="WSX1069" s="819"/>
      <c r="WSY1069" s="819"/>
      <c r="WSZ1069" s="819"/>
      <c r="WTA1069" s="819"/>
      <c r="WTB1069" s="819"/>
      <c r="WTC1069" s="819"/>
      <c r="WTD1069" s="819"/>
      <c r="WTE1069" s="819"/>
      <c r="WTF1069" s="819"/>
      <c r="WTG1069" s="819"/>
      <c r="WTH1069" s="819"/>
      <c r="WTI1069" s="819"/>
      <c r="WTJ1069" s="819"/>
      <c r="WTK1069" s="819"/>
      <c r="WTL1069" s="819"/>
      <c r="WTM1069" s="819"/>
      <c r="WTN1069" s="819"/>
      <c r="WTO1069" s="819"/>
      <c r="WTP1069" s="819"/>
      <c r="WTQ1069" s="819"/>
      <c r="WTR1069" s="819"/>
      <c r="WTS1069" s="819"/>
      <c r="WTT1069" s="819"/>
      <c r="WTU1069" s="819"/>
      <c r="WTV1069" s="819"/>
      <c r="WTW1069" s="819"/>
      <c r="WTX1069" s="819"/>
      <c r="WTY1069" s="819"/>
      <c r="WTZ1069" s="819"/>
      <c r="WUA1069" s="819"/>
      <c r="WUB1069" s="819"/>
      <c r="WUC1069" s="819"/>
      <c r="WUD1069" s="819"/>
      <c r="WUE1069" s="819"/>
      <c r="WUF1069" s="819"/>
      <c r="WUG1069" s="819"/>
      <c r="WUH1069" s="819"/>
      <c r="WUI1069" s="819"/>
      <c r="WUJ1069" s="819"/>
      <c r="WUK1069" s="819"/>
      <c r="WUL1069" s="819"/>
      <c r="WUM1069" s="819"/>
      <c r="WUN1069" s="819"/>
      <c r="WUO1069" s="819"/>
      <c r="WUP1069" s="819"/>
      <c r="WUQ1069" s="819"/>
      <c r="WUR1069" s="819"/>
      <c r="WUS1069" s="819"/>
      <c r="WUT1069" s="819"/>
      <c r="WUU1069" s="819"/>
      <c r="WUV1069" s="819"/>
      <c r="WUW1069" s="819"/>
      <c r="WUX1069" s="819"/>
      <c r="WUY1069" s="819"/>
      <c r="WUZ1069" s="819"/>
      <c r="WVA1069" s="819"/>
      <c r="WVB1069" s="819"/>
      <c r="WVC1069" s="819"/>
      <c r="WVD1069" s="819"/>
      <c r="WVE1069" s="819"/>
      <c r="WVF1069" s="819"/>
      <c r="WVG1069" s="819"/>
      <c r="WVH1069" s="819"/>
      <c r="WVI1069" s="819"/>
      <c r="WVJ1069" s="819"/>
      <c r="WVK1069" s="819"/>
      <c r="WVL1069" s="819"/>
      <c r="WVM1069" s="819"/>
      <c r="WVN1069" s="819"/>
      <c r="WVO1069" s="819"/>
      <c r="WVP1069" s="819"/>
      <c r="WVQ1069" s="819"/>
      <c r="WVR1069" s="819"/>
      <c r="WVS1069" s="819"/>
      <c r="WVT1069" s="819"/>
      <c r="WVU1069" s="819"/>
      <c r="WVV1069" s="819"/>
      <c r="WVW1069" s="819"/>
      <c r="WVX1069" s="819"/>
      <c r="WVY1069" s="819"/>
      <c r="WVZ1069" s="819"/>
      <c r="WWA1069" s="819"/>
      <c r="WWB1069" s="819"/>
      <c r="WWC1069" s="819"/>
      <c r="WWD1069" s="819"/>
      <c r="WWE1069" s="819"/>
      <c r="WWF1069" s="819"/>
      <c r="WWG1069" s="819"/>
      <c r="WWH1069" s="819"/>
      <c r="WWI1069" s="819"/>
      <c r="WWJ1069" s="819"/>
      <c r="WWK1069" s="819"/>
      <c r="WWL1069" s="819"/>
      <c r="WWM1069" s="819"/>
      <c r="WWN1069" s="819"/>
      <c r="WWO1069" s="819"/>
      <c r="WWP1069" s="819"/>
      <c r="WWQ1069" s="819"/>
      <c r="WWR1069" s="819"/>
      <c r="WWS1069" s="819"/>
      <c r="WWT1069" s="819"/>
      <c r="WWU1069" s="819"/>
      <c r="WWV1069" s="819"/>
      <c r="WWW1069" s="819"/>
      <c r="WWX1069" s="819"/>
      <c r="WWY1069" s="819"/>
      <c r="WWZ1069" s="819"/>
      <c r="WXA1069" s="819"/>
      <c r="WXB1069" s="819"/>
      <c r="WXC1069" s="819"/>
      <c r="WXD1069" s="819"/>
      <c r="WXE1069" s="819"/>
      <c r="WXF1069" s="819"/>
      <c r="WXG1069" s="819"/>
      <c r="WXH1069" s="819"/>
      <c r="WXI1069" s="819"/>
      <c r="WXJ1069" s="819"/>
      <c r="WXK1069" s="819"/>
      <c r="WXL1069" s="819"/>
      <c r="WXM1069" s="819"/>
      <c r="WXN1069" s="819"/>
      <c r="WXO1069" s="819"/>
      <c r="WXP1069" s="819"/>
      <c r="WXQ1069" s="819"/>
      <c r="WXR1069" s="819"/>
      <c r="WXS1069" s="819"/>
      <c r="WXT1069" s="819"/>
      <c r="WXU1069" s="819"/>
      <c r="WXV1069" s="819"/>
      <c r="WXW1069" s="819"/>
      <c r="WXX1069" s="819"/>
      <c r="WXY1069" s="819"/>
      <c r="WXZ1069" s="819"/>
      <c r="WYA1069" s="819"/>
      <c r="WYB1069" s="819"/>
      <c r="WYC1069" s="819"/>
      <c r="WYD1069" s="819"/>
      <c r="WYE1069" s="819"/>
      <c r="WYF1069" s="819"/>
      <c r="WYG1069" s="819"/>
      <c r="WYH1069" s="819"/>
      <c r="WYI1069" s="819"/>
      <c r="WYJ1069" s="819"/>
      <c r="WYK1069" s="819"/>
      <c r="WYL1069" s="819"/>
      <c r="WYM1069" s="819"/>
      <c r="WYN1069" s="819"/>
      <c r="WYO1069" s="819"/>
      <c r="WYP1069" s="819"/>
      <c r="WYQ1069" s="819"/>
      <c r="WYR1069" s="819"/>
      <c r="WYS1069" s="819"/>
      <c r="WYT1069" s="819"/>
      <c r="WYU1069" s="819"/>
      <c r="WYV1069" s="819"/>
      <c r="WYW1069" s="819"/>
      <c r="WYX1069" s="819"/>
      <c r="WYY1069" s="819"/>
      <c r="WYZ1069" s="819"/>
      <c r="WZA1069" s="819"/>
      <c r="WZB1069" s="819"/>
      <c r="WZC1069" s="819"/>
      <c r="WZD1069" s="819"/>
      <c r="WZE1069" s="819"/>
      <c r="WZF1069" s="819"/>
      <c r="WZG1069" s="819"/>
      <c r="WZH1069" s="819"/>
      <c r="WZI1069" s="819"/>
      <c r="WZJ1069" s="819"/>
      <c r="WZK1069" s="819"/>
      <c r="WZL1069" s="819"/>
      <c r="WZM1069" s="819"/>
      <c r="WZN1069" s="819"/>
      <c r="WZO1069" s="819"/>
      <c r="WZP1069" s="819"/>
      <c r="WZQ1069" s="819"/>
      <c r="WZR1069" s="819"/>
      <c r="WZS1069" s="819"/>
      <c r="WZT1069" s="819"/>
      <c r="WZU1069" s="819"/>
      <c r="WZV1069" s="819"/>
      <c r="WZW1069" s="819"/>
      <c r="WZX1069" s="819"/>
      <c r="WZY1069" s="819"/>
      <c r="WZZ1069" s="819"/>
      <c r="XAA1069" s="819"/>
      <c r="XAB1069" s="819"/>
      <c r="XAC1069" s="819"/>
      <c r="XAD1069" s="819"/>
      <c r="XAE1069" s="819"/>
      <c r="XAF1069" s="819"/>
      <c r="XAG1069" s="819"/>
      <c r="XAH1069" s="819"/>
      <c r="XAI1069" s="819"/>
      <c r="XAJ1069" s="819"/>
      <c r="XAK1069" s="819"/>
      <c r="XAL1069" s="819"/>
      <c r="XAM1069" s="819"/>
      <c r="XAN1069" s="819"/>
      <c r="XAO1069" s="819"/>
      <c r="XAP1069" s="819"/>
      <c r="XAQ1069" s="819"/>
      <c r="XAR1069" s="819"/>
      <c r="XAS1069" s="819"/>
      <c r="XAT1069" s="819"/>
      <c r="XAU1069" s="819"/>
      <c r="XAV1069" s="819"/>
      <c r="XAW1069" s="819"/>
      <c r="XAX1069" s="819"/>
      <c r="XAY1069" s="819"/>
      <c r="XAZ1069" s="819"/>
      <c r="XBA1069" s="819"/>
      <c r="XBB1069" s="819"/>
      <c r="XBC1069" s="819"/>
      <c r="XBD1069" s="819"/>
      <c r="XBE1069" s="819"/>
      <c r="XBF1069" s="819"/>
      <c r="XBG1069" s="819"/>
      <c r="XBH1069" s="819"/>
      <c r="XBI1069" s="819"/>
      <c r="XBJ1069" s="819"/>
      <c r="XBK1069" s="819"/>
      <c r="XBL1069" s="819"/>
      <c r="XBM1069" s="819"/>
      <c r="XBN1069" s="819"/>
      <c r="XBO1069" s="819"/>
      <c r="XBP1069" s="819"/>
      <c r="XBQ1069" s="819"/>
      <c r="XBR1069" s="819"/>
      <c r="XBS1069" s="819"/>
      <c r="XBT1069" s="819"/>
      <c r="XBU1069" s="819"/>
      <c r="XBV1069" s="819"/>
      <c r="XBW1069" s="819"/>
      <c r="XBX1069" s="819"/>
      <c r="XBY1069" s="819"/>
      <c r="XBZ1069" s="819"/>
      <c r="XCA1069" s="819"/>
      <c r="XCB1069" s="819"/>
      <c r="XCC1069" s="819"/>
      <c r="XCD1069" s="819"/>
      <c r="XCE1069" s="819"/>
      <c r="XCF1069" s="819"/>
      <c r="XCG1069" s="819"/>
      <c r="XCH1069" s="819"/>
      <c r="XCI1069" s="819"/>
      <c r="XCJ1069" s="819"/>
      <c r="XCK1069" s="819"/>
      <c r="XCL1069" s="819"/>
      <c r="XCM1069" s="819"/>
      <c r="XCN1069" s="819"/>
      <c r="XCO1069" s="819"/>
      <c r="XCP1069" s="819"/>
      <c r="XCQ1069" s="819"/>
      <c r="XCR1069" s="819"/>
      <c r="XCS1069" s="819"/>
      <c r="XCT1069" s="819"/>
      <c r="XCU1069" s="819"/>
      <c r="XCV1069" s="819"/>
      <c r="XCW1069" s="819"/>
      <c r="XCX1069" s="819"/>
      <c r="XCY1069" s="819"/>
      <c r="XCZ1069" s="819"/>
      <c r="XDA1069" s="819"/>
      <c r="XDB1069" s="819"/>
      <c r="XDC1069" s="819"/>
      <c r="XDD1069" s="819"/>
      <c r="XDE1069" s="819"/>
      <c r="XDF1069" s="819"/>
      <c r="XDG1069" s="819"/>
      <c r="XDH1069" s="819"/>
      <c r="XDI1069" s="819"/>
      <c r="XDJ1069" s="819"/>
      <c r="XDK1069" s="819"/>
      <c r="XDL1069" s="819"/>
      <c r="XDM1069" s="819"/>
      <c r="XDN1069" s="819"/>
      <c r="XDO1069" s="819"/>
      <c r="XDP1069" s="819"/>
      <c r="XDQ1069" s="819"/>
      <c r="XDR1069" s="819"/>
      <c r="XDS1069" s="819"/>
      <c r="XDT1069" s="819"/>
      <c r="XDU1069" s="819"/>
      <c r="XDV1069" s="819"/>
      <c r="XDW1069" s="819"/>
      <c r="XDX1069" s="819"/>
      <c r="XDY1069" s="819"/>
      <c r="XDZ1069" s="819"/>
      <c r="XEA1069" s="819"/>
      <c r="XEB1069" s="819"/>
      <c r="XEC1069" s="819"/>
      <c r="XED1069" s="819"/>
      <c r="XEE1069" s="819"/>
      <c r="XEF1069" s="819"/>
      <c r="XEG1069" s="819"/>
      <c r="XEH1069" s="819"/>
      <c r="XEI1069" s="819"/>
      <c r="XEJ1069" s="819"/>
      <c r="XEK1069" s="819"/>
      <c r="XEL1069" s="819"/>
      <c r="XEM1069" s="819"/>
      <c r="XEN1069" s="819"/>
      <c r="XEO1069" s="819"/>
      <c r="XEP1069" s="819"/>
      <c r="XEQ1069" s="819"/>
      <c r="XER1069" s="819"/>
      <c r="XES1069" s="819"/>
      <c r="XET1069" s="819"/>
      <c r="XEU1069" s="819"/>
      <c r="XEV1069" s="819"/>
      <c r="XEW1069" s="819"/>
      <c r="XEX1069" s="819"/>
      <c r="XEY1069" s="819"/>
      <c r="XEZ1069" s="819"/>
      <c r="XFA1069" s="819"/>
      <c r="XFB1069" s="819"/>
      <c r="XFC1069" s="819"/>
      <c r="XFD1069" s="819"/>
    </row>
    <row r="1070" spans="1:16384" ht="12.6" customHeight="1" x14ac:dyDescent="0.25">
      <c r="A1070" s="701"/>
      <c r="B1070" s="451"/>
      <c r="C1070" s="451"/>
      <c r="D1070" s="451"/>
      <c r="E1070" s="451"/>
      <c r="F1070" s="451"/>
      <c r="G1070" s="451"/>
      <c r="H1070" s="451"/>
      <c r="I1070" s="451"/>
      <c r="J1070" s="451"/>
      <c r="K1070" s="451"/>
      <c r="L1070" s="451"/>
      <c r="M1070" s="451"/>
      <c r="N1070" s="451"/>
      <c r="O1070" s="451"/>
      <c r="P1070" s="451"/>
      <c r="Q1070" s="451"/>
      <c r="R1070" s="451"/>
      <c r="S1070" s="451"/>
      <c r="T1070" s="451"/>
      <c r="U1070" s="451"/>
      <c r="V1070" s="451"/>
      <c r="W1070" s="451"/>
      <c r="X1070" s="451"/>
      <c r="Y1070" s="451"/>
      <c r="Z1070" s="451"/>
      <c r="AA1070" s="451"/>
      <c r="AB1070" s="451"/>
      <c r="AC1070" s="451"/>
      <c r="AD1070" s="451"/>
      <c r="AE1070" s="451"/>
      <c r="AF1070" s="451"/>
      <c r="AG1070" s="451"/>
      <c r="AH1070" s="451"/>
      <c r="AI1070" s="451"/>
      <c r="AJ1070" s="451"/>
      <c r="AK1070" s="451"/>
      <c r="AL1070" s="451"/>
      <c r="AM1070" s="451"/>
      <c r="AN1070" s="451"/>
      <c r="AO1070" s="451"/>
      <c r="AP1070" s="451"/>
      <c r="AQ1070" s="451"/>
      <c r="AR1070" s="451"/>
      <c r="AS1070" s="451"/>
      <c r="AT1070" s="451"/>
      <c r="AU1070" s="451"/>
      <c r="AV1070" s="451"/>
      <c r="AW1070" s="451"/>
      <c r="AX1070" s="451"/>
      <c r="AY1070" s="451"/>
      <c r="AZ1070" s="451"/>
      <c r="BA1070" s="451"/>
      <c r="BB1070" s="702"/>
    </row>
    <row r="1071" spans="1:16384" ht="13.5" customHeight="1" x14ac:dyDescent="0.25">
      <c r="A1071" s="1136" t="s">
        <v>3504</v>
      </c>
      <c r="B1071" s="1136"/>
      <c r="C1071" s="1136"/>
      <c r="D1071" s="1136"/>
      <c r="E1071" s="1136"/>
      <c r="F1071" s="1136"/>
      <c r="G1071" s="1136"/>
      <c r="H1071" s="1136"/>
      <c r="I1071" s="1136"/>
      <c r="J1071" s="1136"/>
      <c r="K1071" s="1136"/>
      <c r="L1071" s="1136"/>
      <c r="M1071" s="1136"/>
      <c r="N1071" s="1136"/>
      <c r="O1071" s="1136"/>
      <c r="P1071" s="1136"/>
      <c r="Q1071" s="1136"/>
      <c r="R1071" s="1136"/>
      <c r="S1071" s="1136"/>
      <c r="T1071" s="1136"/>
      <c r="U1071" s="1136"/>
      <c r="V1071" s="1136"/>
      <c r="W1071" s="1136"/>
      <c r="X1071" s="1136"/>
      <c r="Y1071" s="1136"/>
      <c r="Z1071" s="1136"/>
      <c r="AA1071" s="1136"/>
      <c r="AB1071" s="1136"/>
      <c r="AC1071" s="1136"/>
      <c r="AD1071" s="1136"/>
      <c r="AE1071" s="1136"/>
      <c r="AF1071" s="1136"/>
      <c r="AG1071" s="1136"/>
      <c r="AH1071" s="1136"/>
      <c r="AI1071" s="1136"/>
      <c r="AJ1071" s="1136"/>
      <c r="AK1071" s="1136"/>
      <c r="AL1071" s="1136"/>
      <c r="AM1071" s="1136"/>
      <c r="AN1071" s="1136"/>
      <c r="AO1071" s="1136"/>
      <c r="AP1071" s="1136"/>
      <c r="AQ1071" s="1136"/>
      <c r="AR1071" s="1136"/>
      <c r="AS1071" s="1136"/>
      <c r="AT1071" s="1136"/>
      <c r="AU1071" s="1136"/>
      <c r="AV1071" s="1136"/>
      <c r="AW1071" s="1136"/>
      <c r="AX1071" s="1136"/>
      <c r="AY1071" s="1136"/>
      <c r="AZ1071" s="1136"/>
      <c r="BA1071" s="1136"/>
      <c r="BB1071" s="707"/>
    </row>
    <row r="1072" spans="1:16384" ht="12.6" customHeight="1" x14ac:dyDescent="0.25">
      <c r="A1072" s="819" t="s">
        <v>3505</v>
      </c>
      <c r="B1072" s="819"/>
      <c r="C1072" s="819"/>
      <c r="D1072" s="819"/>
      <c r="E1072" s="819"/>
      <c r="F1072" s="819"/>
      <c r="G1072" s="819"/>
      <c r="H1072" s="819"/>
      <c r="I1072" s="819"/>
      <c r="J1072" s="819"/>
      <c r="K1072" s="819"/>
      <c r="L1072" s="819"/>
      <c r="M1072" s="819"/>
      <c r="N1072" s="819"/>
      <c r="O1072" s="819"/>
      <c r="P1072" s="819"/>
      <c r="Q1072" s="819"/>
      <c r="R1072" s="819"/>
      <c r="S1072" s="819"/>
      <c r="T1072" s="819"/>
      <c r="U1072" s="819"/>
      <c r="V1072" s="819"/>
      <c r="W1072" s="819"/>
      <c r="X1072" s="819"/>
      <c r="Y1072" s="819"/>
      <c r="Z1072" s="819"/>
      <c r="AA1072" s="819"/>
      <c r="AB1072" s="819"/>
      <c r="AC1072" s="819"/>
      <c r="AD1072" s="819"/>
      <c r="AE1072" s="819"/>
      <c r="AF1072" s="819"/>
      <c r="AG1072" s="819"/>
      <c r="AH1072" s="819"/>
      <c r="AI1072" s="819"/>
      <c r="AJ1072" s="819"/>
      <c r="AK1072" s="819"/>
      <c r="AL1072" s="819"/>
      <c r="AM1072" s="819"/>
      <c r="AN1072" s="819"/>
      <c r="AO1072" s="819"/>
      <c r="AP1072" s="819"/>
      <c r="AQ1072" s="819"/>
      <c r="AR1072" s="819"/>
      <c r="AS1072" s="819"/>
      <c r="AT1072" s="819"/>
      <c r="AU1072" s="819"/>
      <c r="AV1072" s="819"/>
      <c r="AW1072" s="819"/>
      <c r="AX1072" s="819"/>
      <c r="AY1072" s="819"/>
      <c r="AZ1072" s="819"/>
      <c r="BA1072" s="819"/>
      <c r="BB1072" s="819"/>
      <c r="BC1072" s="819"/>
      <c r="BD1072" s="819"/>
      <c r="BE1072" s="819"/>
      <c r="BF1072" s="819"/>
      <c r="BG1072" s="819"/>
      <c r="BH1072" s="819"/>
      <c r="BI1072" s="819"/>
      <c r="BJ1072" s="819"/>
      <c r="BK1072" s="819"/>
      <c r="BL1072" s="819"/>
      <c r="BM1072" s="819"/>
      <c r="BN1072" s="819"/>
      <c r="BO1072" s="819"/>
      <c r="BP1072" s="819"/>
      <c r="BQ1072" s="819"/>
      <c r="BR1072" s="819"/>
      <c r="BS1072" s="819"/>
      <c r="BT1072" s="819"/>
      <c r="BU1072" s="819"/>
      <c r="BV1072" s="819"/>
      <c r="BW1072" s="819"/>
      <c r="BX1072" s="819"/>
      <c r="BY1072" s="819"/>
      <c r="BZ1072" s="819"/>
      <c r="CA1072" s="819"/>
      <c r="CB1072" s="819"/>
      <c r="CC1072" s="819"/>
      <c r="CD1072" s="819"/>
      <c r="CE1072" s="819"/>
      <c r="CF1072" s="819"/>
      <c r="CG1072" s="819"/>
      <c r="CH1072" s="819"/>
      <c r="CI1072" s="819"/>
      <c r="CJ1072" s="819"/>
      <c r="CK1072" s="819"/>
      <c r="CL1072" s="819"/>
      <c r="CM1072" s="819"/>
      <c r="CN1072" s="819"/>
      <c r="CO1072" s="819"/>
      <c r="CP1072" s="819"/>
      <c r="CQ1072" s="819"/>
      <c r="CR1072" s="819"/>
      <c r="CS1072" s="819"/>
      <c r="CT1072" s="819"/>
      <c r="CU1072" s="819"/>
      <c r="CV1072" s="819"/>
      <c r="CW1072" s="819"/>
      <c r="CX1072" s="819"/>
      <c r="CY1072" s="819"/>
      <c r="CZ1072" s="819"/>
      <c r="DA1072" s="819"/>
      <c r="DB1072" s="819"/>
      <c r="DC1072" s="819"/>
      <c r="DD1072" s="819"/>
      <c r="DE1072" s="819"/>
      <c r="DF1072" s="819"/>
      <c r="DG1072" s="819"/>
      <c r="DH1072" s="819"/>
      <c r="DI1072" s="819"/>
      <c r="DJ1072" s="819"/>
      <c r="DK1072" s="819"/>
      <c r="DL1072" s="819"/>
      <c r="DM1072" s="819"/>
      <c r="DN1072" s="819"/>
      <c r="DO1072" s="819"/>
      <c r="DP1072" s="819"/>
      <c r="DQ1072" s="819"/>
      <c r="DR1072" s="819"/>
      <c r="DS1072" s="819"/>
      <c r="DT1072" s="819"/>
      <c r="DU1072" s="819"/>
      <c r="DV1072" s="819"/>
      <c r="DW1072" s="819"/>
      <c r="DX1072" s="819"/>
      <c r="DY1072" s="819"/>
      <c r="DZ1072" s="819"/>
      <c r="EA1072" s="819"/>
      <c r="EB1072" s="819"/>
      <c r="EC1072" s="819"/>
      <c r="ED1072" s="819"/>
      <c r="EE1072" s="819"/>
      <c r="EF1072" s="819"/>
      <c r="EG1072" s="819"/>
      <c r="EH1072" s="819"/>
      <c r="EI1072" s="819"/>
      <c r="EJ1072" s="819"/>
      <c r="EK1072" s="819"/>
      <c r="EL1072" s="819"/>
      <c r="EM1072" s="819"/>
      <c r="EN1072" s="819"/>
      <c r="EO1072" s="819"/>
      <c r="EP1072" s="819"/>
      <c r="EQ1072" s="819"/>
      <c r="ER1072" s="819"/>
      <c r="ES1072" s="819"/>
      <c r="ET1072" s="819"/>
      <c r="EU1072" s="819"/>
      <c r="EV1072" s="819"/>
      <c r="EW1072" s="819"/>
      <c r="EX1072" s="819"/>
      <c r="EY1072" s="819"/>
      <c r="EZ1072" s="819"/>
      <c r="FA1072" s="819"/>
      <c r="FB1072" s="819"/>
      <c r="FC1072" s="819"/>
      <c r="FD1072" s="819"/>
      <c r="FE1072" s="819"/>
      <c r="FF1072" s="819"/>
      <c r="FG1072" s="819"/>
      <c r="FH1072" s="819"/>
      <c r="FI1072" s="819"/>
      <c r="FJ1072" s="819"/>
      <c r="FK1072" s="819"/>
      <c r="FL1072" s="819"/>
      <c r="FM1072" s="819"/>
      <c r="FN1072" s="819"/>
      <c r="FO1072" s="819"/>
      <c r="FP1072" s="819"/>
      <c r="FQ1072" s="819"/>
      <c r="FR1072" s="819"/>
      <c r="FS1072" s="819"/>
      <c r="FT1072" s="819"/>
      <c r="FU1072" s="819"/>
      <c r="FV1072" s="819"/>
      <c r="FW1072" s="819"/>
      <c r="FX1072" s="819"/>
      <c r="FY1072" s="819"/>
      <c r="FZ1072" s="819"/>
      <c r="GA1072" s="819"/>
      <c r="GB1072" s="819"/>
      <c r="GC1072" s="819"/>
      <c r="GD1072" s="819"/>
      <c r="GE1072" s="819"/>
      <c r="GF1072" s="819"/>
      <c r="GG1072" s="819"/>
      <c r="GH1072" s="819"/>
      <c r="GI1072" s="819"/>
      <c r="GJ1072" s="819"/>
      <c r="GK1072" s="819"/>
      <c r="GL1072" s="819"/>
      <c r="GM1072" s="819"/>
      <c r="GN1072" s="819"/>
      <c r="GO1072" s="819"/>
      <c r="GP1072" s="819"/>
      <c r="GQ1072" s="819"/>
      <c r="GR1072" s="819"/>
      <c r="GS1072" s="819"/>
      <c r="GT1072" s="819"/>
      <c r="GU1072" s="819"/>
      <c r="GV1072" s="819"/>
      <c r="GW1072" s="819"/>
      <c r="GX1072" s="819"/>
      <c r="GY1072" s="819"/>
      <c r="GZ1072" s="819"/>
      <c r="HA1072" s="819"/>
      <c r="HB1072" s="819"/>
      <c r="HC1072" s="819"/>
      <c r="HD1072" s="819"/>
      <c r="HE1072" s="819"/>
      <c r="HF1072" s="819"/>
      <c r="HG1072" s="819"/>
      <c r="HH1072" s="819"/>
      <c r="HI1072" s="819"/>
      <c r="HJ1072" s="819"/>
      <c r="HK1072" s="819"/>
      <c r="HL1072" s="819"/>
      <c r="HM1072" s="819"/>
      <c r="HN1072" s="819"/>
      <c r="HO1072" s="819"/>
      <c r="HP1072" s="819"/>
      <c r="HQ1072" s="819"/>
      <c r="HR1072" s="819"/>
      <c r="HS1072" s="819"/>
      <c r="HT1072" s="819"/>
      <c r="HU1072" s="819"/>
      <c r="HV1072" s="819"/>
      <c r="HW1072" s="819"/>
      <c r="HX1072" s="819"/>
      <c r="HY1072" s="819"/>
      <c r="HZ1072" s="819"/>
      <c r="IA1072" s="819"/>
      <c r="IB1072" s="819"/>
      <c r="IC1072" s="819"/>
      <c r="ID1072" s="819"/>
      <c r="IE1072" s="819"/>
      <c r="IF1072" s="819"/>
      <c r="IG1072" s="819"/>
      <c r="IH1072" s="819"/>
      <c r="II1072" s="819"/>
      <c r="IJ1072" s="819"/>
      <c r="IK1072" s="819"/>
      <c r="IL1072" s="819"/>
      <c r="IM1072" s="819"/>
      <c r="IN1072" s="819"/>
      <c r="IO1072" s="819"/>
      <c r="IP1072" s="819"/>
      <c r="IQ1072" s="819"/>
      <c r="IR1072" s="819"/>
      <c r="IS1072" s="819"/>
      <c r="IT1072" s="819"/>
      <c r="IU1072" s="819"/>
      <c r="IV1072" s="819"/>
      <c r="IW1072" s="819"/>
      <c r="IX1072" s="819"/>
      <c r="IY1072" s="819"/>
      <c r="IZ1072" s="819"/>
      <c r="JA1072" s="819"/>
      <c r="JB1072" s="819"/>
      <c r="JC1072" s="819"/>
      <c r="JD1072" s="819"/>
      <c r="JE1072" s="819"/>
      <c r="JF1072" s="819"/>
      <c r="JG1072" s="819"/>
      <c r="JH1072" s="819"/>
      <c r="JI1072" s="819"/>
      <c r="JJ1072" s="819"/>
      <c r="JK1072" s="819"/>
      <c r="JL1072" s="819"/>
      <c r="JM1072" s="819"/>
      <c r="JN1072" s="819"/>
      <c r="JO1072" s="819"/>
      <c r="JP1072" s="819"/>
      <c r="JQ1072" s="819"/>
      <c r="JR1072" s="819"/>
      <c r="JS1072" s="819"/>
      <c r="JT1072" s="819"/>
      <c r="JU1072" s="819"/>
      <c r="JV1072" s="819"/>
      <c r="JW1072" s="819"/>
      <c r="JX1072" s="819"/>
      <c r="JY1072" s="819"/>
      <c r="JZ1072" s="819"/>
      <c r="KA1072" s="819"/>
      <c r="KB1072" s="819"/>
      <c r="KC1072" s="819"/>
      <c r="KD1072" s="819"/>
      <c r="KE1072" s="819"/>
      <c r="KF1072" s="819"/>
      <c r="KG1072" s="819"/>
      <c r="KH1072" s="819"/>
      <c r="KI1072" s="819"/>
      <c r="KJ1072" s="819"/>
      <c r="KK1072" s="819"/>
      <c r="KL1072" s="819"/>
      <c r="KM1072" s="819"/>
      <c r="KN1072" s="819"/>
      <c r="KO1072" s="819"/>
      <c r="KP1072" s="819"/>
      <c r="KQ1072" s="819"/>
      <c r="KR1072" s="819"/>
      <c r="KS1072" s="819"/>
      <c r="KT1072" s="819"/>
      <c r="KU1072" s="819"/>
      <c r="KV1072" s="819"/>
      <c r="KW1072" s="819"/>
      <c r="KX1072" s="819"/>
      <c r="KY1072" s="819"/>
      <c r="KZ1072" s="819"/>
      <c r="LA1072" s="819"/>
      <c r="LB1072" s="819"/>
      <c r="LC1072" s="819"/>
      <c r="LD1072" s="819"/>
      <c r="LE1072" s="819"/>
      <c r="LF1072" s="819"/>
      <c r="LG1072" s="819"/>
      <c r="LH1072" s="819"/>
      <c r="LI1072" s="819"/>
      <c r="LJ1072" s="819"/>
      <c r="LK1072" s="819"/>
      <c r="LL1072" s="819"/>
      <c r="LM1072" s="819"/>
      <c r="LN1072" s="819"/>
      <c r="LO1072" s="819"/>
      <c r="LP1072" s="819"/>
      <c r="LQ1072" s="819"/>
      <c r="LR1072" s="819"/>
      <c r="LS1072" s="819"/>
      <c r="LT1072" s="819"/>
      <c r="LU1072" s="819"/>
      <c r="LV1072" s="819"/>
      <c r="LW1072" s="819"/>
      <c r="LX1072" s="819"/>
      <c r="LY1072" s="819"/>
      <c r="LZ1072" s="819"/>
      <c r="MA1072" s="819"/>
      <c r="MB1072" s="819"/>
      <c r="MC1072" s="819"/>
      <c r="MD1072" s="819"/>
      <c r="ME1072" s="819"/>
      <c r="MF1072" s="819"/>
      <c r="MG1072" s="819"/>
      <c r="MH1072" s="819"/>
      <c r="MI1072" s="819"/>
      <c r="MJ1072" s="819"/>
      <c r="MK1072" s="819"/>
      <c r="ML1072" s="819"/>
      <c r="MM1072" s="819"/>
      <c r="MN1072" s="819"/>
      <c r="MO1072" s="819"/>
      <c r="MP1072" s="819"/>
      <c r="MQ1072" s="819"/>
      <c r="MR1072" s="819"/>
      <c r="MS1072" s="819"/>
      <c r="MT1072" s="819"/>
      <c r="MU1072" s="819"/>
      <c r="MV1072" s="819"/>
      <c r="MW1072" s="819"/>
      <c r="MX1072" s="819"/>
      <c r="MY1072" s="819"/>
      <c r="MZ1072" s="819"/>
      <c r="NA1072" s="819"/>
      <c r="NB1072" s="819"/>
      <c r="NC1072" s="819"/>
      <c r="ND1072" s="819"/>
      <c r="NE1072" s="819"/>
      <c r="NF1072" s="819"/>
      <c r="NG1072" s="819"/>
      <c r="NH1072" s="819"/>
      <c r="NI1072" s="819"/>
      <c r="NJ1072" s="819"/>
      <c r="NK1072" s="819"/>
      <c r="NL1072" s="819"/>
      <c r="NM1072" s="819"/>
      <c r="NN1072" s="819"/>
      <c r="NO1072" s="819"/>
      <c r="NP1072" s="819"/>
      <c r="NQ1072" s="819"/>
      <c r="NR1072" s="819"/>
      <c r="NS1072" s="819"/>
      <c r="NT1072" s="819"/>
      <c r="NU1072" s="819"/>
      <c r="NV1072" s="819"/>
      <c r="NW1072" s="819"/>
      <c r="NX1072" s="819"/>
      <c r="NY1072" s="819"/>
      <c r="NZ1072" s="819"/>
      <c r="OA1072" s="819"/>
      <c r="OB1072" s="819"/>
      <c r="OC1072" s="819"/>
      <c r="OD1072" s="819"/>
      <c r="OE1072" s="819"/>
      <c r="OF1072" s="819"/>
      <c r="OG1072" s="819"/>
      <c r="OH1072" s="819"/>
      <c r="OI1072" s="819"/>
      <c r="OJ1072" s="819"/>
      <c r="OK1072" s="819"/>
      <c r="OL1072" s="819"/>
      <c r="OM1072" s="819"/>
      <c r="ON1072" s="819"/>
      <c r="OO1072" s="819"/>
      <c r="OP1072" s="819"/>
      <c r="OQ1072" s="819"/>
      <c r="OR1072" s="819"/>
      <c r="OS1072" s="819"/>
      <c r="OT1072" s="819"/>
      <c r="OU1072" s="819"/>
      <c r="OV1072" s="819"/>
      <c r="OW1072" s="819"/>
      <c r="OX1072" s="819"/>
      <c r="OY1072" s="819"/>
      <c r="OZ1072" s="819"/>
      <c r="PA1072" s="819"/>
      <c r="PB1072" s="819"/>
      <c r="PC1072" s="819"/>
      <c r="PD1072" s="819"/>
      <c r="PE1072" s="819"/>
      <c r="PF1072" s="819"/>
      <c r="PG1072" s="819"/>
      <c r="PH1072" s="819"/>
      <c r="PI1072" s="819"/>
      <c r="PJ1072" s="819"/>
      <c r="PK1072" s="819"/>
      <c r="PL1072" s="819"/>
      <c r="PM1072" s="819"/>
      <c r="PN1072" s="819"/>
      <c r="PO1072" s="819"/>
      <c r="PP1072" s="819"/>
      <c r="PQ1072" s="819"/>
      <c r="PR1072" s="819"/>
      <c r="PS1072" s="819"/>
      <c r="PT1072" s="819"/>
      <c r="PU1072" s="819"/>
      <c r="PV1072" s="819"/>
      <c r="PW1072" s="819"/>
      <c r="PX1072" s="819"/>
      <c r="PY1072" s="819"/>
      <c r="PZ1072" s="819"/>
      <c r="QA1072" s="819"/>
      <c r="QB1072" s="819"/>
      <c r="QC1072" s="819"/>
      <c r="QD1072" s="819"/>
      <c r="QE1072" s="819"/>
      <c r="QF1072" s="819"/>
      <c r="QG1072" s="819"/>
      <c r="QH1072" s="819"/>
      <c r="QI1072" s="819"/>
      <c r="QJ1072" s="819"/>
      <c r="QK1072" s="819"/>
      <c r="QL1072" s="819"/>
      <c r="QM1072" s="819"/>
      <c r="QN1072" s="819"/>
      <c r="QO1072" s="819"/>
      <c r="QP1072" s="819"/>
      <c r="QQ1072" s="819"/>
      <c r="QR1072" s="819"/>
      <c r="QS1072" s="819"/>
      <c r="QT1072" s="819"/>
      <c r="QU1072" s="819"/>
      <c r="QV1072" s="819"/>
      <c r="QW1072" s="819"/>
      <c r="QX1072" s="819"/>
      <c r="QY1072" s="819"/>
      <c r="QZ1072" s="819"/>
      <c r="RA1072" s="819"/>
      <c r="RB1072" s="819"/>
      <c r="RC1072" s="819"/>
      <c r="RD1072" s="819"/>
      <c r="RE1072" s="819"/>
      <c r="RF1072" s="819"/>
      <c r="RG1072" s="819"/>
      <c r="RH1072" s="819"/>
      <c r="RI1072" s="819"/>
      <c r="RJ1072" s="819"/>
      <c r="RK1072" s="819"/>
      <c r="RL1072" s="819"/>
      <c r="RM1072" s="819"/>
      <c r="RN1072" s="819"/>
      <c r="RO1072" s="819"/>
      <c r="RP1072" s="819"/>
      <c r="RQ1072" s="819"/>
      <c r="RR1072" s="819"/>
      <c r="RS1072" s="819"/>
      <c r="RT1072" s="819"/>
      <c r="RU1072" s="819"/>
      <c r="RV1072" s="819"/>
      <c r="RW1072" s="819"/>
      <c r="RX1072" s="819"/>
      <c r="RY1072" s="819"/>
      <c r="RZ1072" s="819"/>
      <c r="SA1072" s="819"/>
      <c r="SB1072" s="819"/>
      <c r="SC1072" s="819"/>
      <c r="SD1072" s="819"/>
      <c r="SE1072" s="819"/>
      <c r="SF1072" s="819"/>
      <c r="SG1072" s="819"/>
      <c r="SH1072" s="819"/>
      <c r="SI1072" s="819"/>
      <c r="SJ1072" s="819"/>
      <c r="SK1072" s="819"/>
      <c r="SL1072" s="819"/>
      <c r="SM1072" s="819"/>
      <c r="SN1072" s="819"/>
      <c r="SO1072" s="819"/>
      <c r="SP1072" s="819"/>
      <c r="SQ1072" s="819"/>
      <c r="SR1072" s="819"/>
      <c r="SS1072" s="819"/>
      <c r="ST1072" s="819"/>
      <c r="SU1072" s="819"/>
      <c r="SV1072" s="819"/>
      <c r="SW1072" s="819"/>
      <c r="SX1072" s="819"/>
      <c r="SY1072" s="819"/>
      <c r="SZ1072" s="819"/>
      <c r="TA1072" s="819"/>
      <c r="TB1072" s="819"/>
      <c r="TC1072" s="819"/>
      <c r="TD1072" s="819"/>
      <c r="TE1072" s="819"/>
      <c r="TF1072" s="819"/>
      <c r="TG1072" s="819"/>
      <c r="TH1072" s="819"/>
      <c r="TI1072" s="819"/>
      <c r="TJ1072" s="819"/>
      <c r="TK1072" s="819"/>
      <c r="TL1072" s="819"/>
      <c r="TM1072" s="819"/>
      <c r="TN1072" s="819"/>
      <c r="TO1072" s="819"/>
      <c r="TP1072" s="819"/>
      <c r="TQ1072" s="819"/>
      <c r="TR1072" s="819"/>
      <c r="TS1072" s="819"/>
      <c r="TT1072" s="819"/>
      <c r="TU1072" s="819"/>
      <c r="TV1072" s="819"/>
      <c r="TW1072" s="819"/>
      <c r="TX1072" s="819"/>
      <c r="TY1072" s="819"/>
      <c r="TZ1072" s="819"/>
      <c r="UA1072" s="819"/>
      <c r="UB1072" s="819"/>
      <c r="UC1072" s="819"/>
      <c r="UD1072" s="819"/>
      <c r="UE1072" s="819"/>
      <c r="UF1072" s="819"/>
      <c r="UG1072" s="819"/>
      <c r="UH1072" s="819"/>
      <c r="UI1072" s="819"/>
      <c r="UJ1072" s="819"/>
      <c r="UK1072" s="819"/>
      <c r="UL1072" s="819"/>
      <c r="UM1072" s="819"/>
      <c r="UN1072" s="819"/>
      <c r="UO1072" s="819"/>
      <c r="UP1072" s="819"/>
      <c r="UQ1072" s="819"/>
      <c r="UR1072" s="819"/>
      <c r="US1072" s="819"/>
      <c r="UT1072" s="819"/>
      <c r="UU1072" s="819"/>
      <c r="UV1072" s="819"/>
      <c r="UW1072" s="819"/>
      <c r="UX1072" s="819"/>
      <c r="UY1072" s="819"/>
      <c r="UZ1072" s="819"/>
      <c r="VA1072" s="819"/>
      <c r="VB1072" s="819"/>
      <c r="VC1072" s="819"/>
      <c r="VD1072" s="819"/>
      <c r="VE1072" s="819"/>
      <c r="VF1072" s="819"/>
      <c r="VG1072" s="819"/>
      <c r="VH1072" s="819"/>
      <c r="VI1072" s="819"/>
      <c r="VJ1072" s="819"/>
      <c r="VK1072" s="819"/>
      <c r="VL1072" s="819"/>
      <c r="VM1072" s="819"/>
      <c r="VN1072" s="819"/>
      <c r="VO1072" s="819"/>
      <c r="VP1072" s="819"/>
      <c r="VQ1072" s="819"/>
      <c r="VR1072" s="819"/>
      <c r="VS1072" s="819"/>
      <c r="VT1072" s="819"/>
      <c r="VU1072" s="819"/>
      <c r="VV1072" s="819"/>
      <c r="VW1072" s="819"/>
      <c r="VX1072" s="819"/>
      <c r="VY1072" s="819"/>
      <c r="VZ1072" s="819"/>
      <c r="WA1072" s="819"/>
      <c r="WB1072" s="819"/>
      <c r="WC1072" s="819"/>
      <c r="WD1072" s="819"/>
      <c r="WE1072" s="819"/>
      <c r="WF1072" s="819"/>
      <c r="WG1072" s="819"/>
      <c r="WH1072" s="819"/>
      <c r="WI1072" s="819"/>
      <c r="WJ1072" s="819"/>
      <c r="WK1072" s="819"/>
      <c r="WL1072" s="819"/>
      <c r="WM1072" s="819"/>
      <c r="WN1072" s="819"/>
      <c r="WO1072" s="819"/>
      <c r="WP1072" s="819"/>
      <c r="WQ1072" s="819"/>
      <c r="WR1072" s="819"/>
      <c r="WS1072" s="819"/>
      <c r="WT1072" s="819"/>
      <c r="WU1072" s="819"/>
      <c r="WV1072" s="819"/>
      <c r="WW1072" s="819"/>
      <c r="WX1072" s="819"/>
      <c r="WY1072" s="819"/>
      <c r="WZ1072" s="819"/>
      <c r="XA1072" s="819"/>
      <c r="XB1072" s="819"/>
      <c r="XC1072" s="819"/>
      <c r="XD1072" s="819"/>
      <c r="XE1072" s="819"/>
      <c r="XF1072" s="819"/>
      <c r="XG1072" s="819"/>
      <c r="XH1072" s="819"/>
      <c r="XI1072" s="819"/>
      <c r="XJ1072" s="819"/>
      <c r="XK1072" s="819"/>
      <c r="XL1072" s="819"/>
      <c r="XM1072" s="819"/>
      <c r="XN1072" s="819"/>
      <c r="XO1072" s="819"/>
      <c r="XP1072" s="819"/>
      <c r="XQ1072" s="819"/>
      <c r="XR1072" s="819"/>
      <c r="XS1072" s="819"/>
      <c r="XT1072" s="819"/>
      <c r="XU1072" s="819"/>
      <c r="XV1072" s="819"/>
      <c r="XW1072" s="819"/>
      <c r="XX1072" s="819"/>
      <c r="XY1072" s="819"/>
      <c r="XZ1072" s="819"/>
      <c r="YA1072" s="819"/>
      <c r="YB1072" s="819"/>
      <c r="YC1072" s="819"/>
      <c r="YD1072" s="819"/>
      <c r="YE1072" s="819"/>
      <c r="YF1072" s="819"/>
      <c r="YG1072" s="819"/>
      <c r="YH1072" s="819"/>
      <c r="YI1072" s="819"/>
      <c r="YJ1072" s="819"/>
      <c r="YK1072" s="819"/>
      <c r="YL1072" s="819"/>
      <c r="YM1072" s="819"/>
      <c r="YN1072" s="819"/>
      <c r="YO1072" s="819"/>
      <c r="YP1072" s="819"/>
      <c r="YQ1072" s="819"/>
      <c r="YR1072" s="819"/>
      <c r="YS1072" s="819"/>
      <c r="YT1072" s="819"/>
      <c r="YU1072" s="819"/>
      <c r="YV1072" s="819"/>
      <c r="YW1072" s="819"/>
      <c r="YX1072" s="819"/>
      <c r="YY1072" s="819"/>
      <c r="YZ1072" s="819"/>
      <c r="ZA1072" s="819"/>
      <c r="ZB1072" s="819"/>
      <c r="ZC1072" s="819"/>
      <c r="ZD1072" s="819"/>
      <c r="ZE1072" s="819"/>
      <c r="ZF1072" s="819"/>
      <c r="ZG1072" s="819"/>
      <c r="ZH1072" s="819"/>
      <c r="ZI1072" s="819"/>
      <c r="ZJ1072" s="819"/>
      <c r="ZK1072" s="819"/>
      <c r="ZL1072" s="819"/>
      <c r="ZM1072" s="819"/>
      <c r="ZN1072" s="819"/>
      <c r="ZO1072" s="819"/>
      <c r="ZP1072" s="819"/>
      <c r="ZQ1072" s="819"/>
      <c r="ZR1072" s="819"/>
      <c r="ZS1072" s="819"/>
      <c r="ZT1072" s="819"/>
      <c r="ZU1072" s="819"/>
      <c r="ZV1072" s="819"/>
      <c r="ZW1072" s="819"/>
      <c r="ZX1072" s="819"/>
      <c r="ZY1072" s="819"/>
      <c r="ZZ1072" s="819"/>
      <c r="AAA1072" s="819"/>
      <c r="AAB1072" s="819"/>
      <c r="AAC1072" s="819"/>
      <c r="AAD1072" s="819"/>
      <c r="AAE1072" s="819"/>
      <c r="AAF1072" s="819"/>
      <c r="AAG1072" s="819"/>
      <c r="AAH1072" s="819"/>
      <c r="AAI1072" s="819"/>
      <c r="AAJ1072" s="819"/>
      <c r="AAK1072" s="819"/>
      <c r="AAL1072" s="819"/>
      <c r="AAM1072" s="819"/>
      <c r="AAN1072" s="819"/>
      <c r="AAO1072" s="819"/>
      <c r="AAP1072" s="819"/>
      <c r="AAQ1072" s="819"/>
      <c r="AAR1072" s="819"/>
      <c r="AAS1072" s="819"/>
      <c r="AAT1072" s="819"/>
      <c r="AAU1072" s="819"/>
      <c r="AAV1072" s="819"/>
      <c r="AAW1072" s="819"/>
      <c r="AAX1072" s="819"/>
      <c r="AAY1072" s="819"/>
      <c r="AAZ1072" s="819"/>
      <c r="ABA1072" s="819"/>
      <c r="ABB1072" s="819"/>
      <c r="ABC1072" s="819"/>
      <c r="ABD1072" s="819"/>
      <c r="ABE1072" s="819"/>
      <c r="ABF1072" s="819"/>
      <c r="ABG1072" s="819"/>
      <c r="ABH1072" s="819"/>
      <c r="ABI1072" s="819"/>
      <c r="ABJ1072" s="819"/>
      <c r="ABK1072" s="819"/>
      <c r="ABL1072" s="819"/>
      <c r="ABM1072" s="819"/>
      <c r="ABN1072" s="819"/>
      <c r="ABO1072" s="819"/>
      <c r="ABP1072" s="819"/>
      <c r="ABQ1072" s="819"/>
      <c r="ABR1072" s="819"/>
      <c r="ABS1072" s="819"/>
      <c r="ABT1072" s="819"/>
      <c r="ABU1072" s="819"/>
      <c r="ABV1072" s="819"/>
      <c r="ABW1072" s="819"/>
      <c r="ABX1072" s="819"/>
      <c r="ABY1072" s="819"/>
      <c r="ABZ1072" s="819"/>
      <c r="ACA1072" s="819"/>
      <c r="ACB1072" s="819"/>
      <c r="ACC1072" s="819"/>
      <c r="ACD1072" s="819"/>
      <c r="ACE1072" s="819"/>
      <c r="ACF1072" s="819"/>
      <c r="ACG1072" s="819"/>
      <c r="ACH1072" s="819"/>
      <c r="ACI1072" s="819"/>
      <c r="ACJ1072" s="819"/>
      <c r="ACK1072" s="819"/>
      <c r="ACL1072" s="819"/>
      <c r="ACM1072" s="819"/>
      <c r="ACN1072" s="819"/>
      <c r="ACO1072" s="819"/>
      <c r="ACP1072" s="819"/>
      <c r="ACQ1072" s="819"/>
      <c r="ACR1072" s="819"/>
      <c r="ACS1072" s="819"/>
      <c r="ACT1072" s="819"/>
      <c r="ACU1072" s="819"/>
      <c r="ACV1072" s="819"/>
      <c r="ACW1072" s="819"/>
      <c r="ACX1072" s="819"/>
      <c r="ACY1072" s="819"/>
      <c r="ACZ1072" s="819"/>
      <c r="ADA1072" s="819"/>
      <c r="ADB1072" s="819"/>
      <c r="ADC1072" s="819"/>
      <c r="ADD1072" s="819"/>
      <c r="ADE1072" s="819"/>
      <c r="ADF1072" s="819"/>
      <c r="ADG1072" s="819"/>
      <c r="ADH1072" s="819"/>
      <c r="ADI1072" s="819"/>
      <c r="ADJ1072" s="819"/>
      <c r="ADK1072" s="819"/>
      <c r="ADL1072" s="819"/>
      <c r="ADM1072" s="819"/>
      <c r="ADN1072" s="819"/>
      <c r="ADO1072" s="819"/>
      <c r="ADP1072" s="819"/>
      <c r="ADQ1072" s="819"/>
      <c r="ADR1072" s="819"/>
      <c r="ADS1072" s="819"/>
      <c r="ADT1072" s="819"/>
      <c r="ADU1072" s="819"/>
      <c r="ADV1072" s="819"/>
      <c r="ADW1072" s="819"/>
      <c r="ADX1072" s="819"/>
      <c r="ADY1072" s="819"/>
      <c r="ADZ1072" s="819"/>
      <c r="AEA1072" s="819"/>
      <c r="AEB1072" s="819"/>
      <c r="AEC1072" s="819"/>
      <c r="AED1072" s="819"/>
      <c r="AEE1072" s="819"/>
      <c r="AEF1072" s="819"/>
      <c r="AEG1072" s="819"/>
      <c r="AEH1072" s="819"/>
      <c r="AEI1072" s="819"/>
      <c r="AEJ1072" s="819"/>
      <c r="AEK1072" s="819"/>
      <c r="AEL1072" s="819"/>
      <c r="AEM1072" s="819"/>
      <c r="AEN1072" s="819"/>
      <c r="AEO1072" s="819"/>
      <c r="AEP1072" s="819"/>
      <c r="AEQ1072" s="819"/>
      <c r="AER1072" s="819"/>
      <c r="AES1072" s="819"/>
      <c r="AET1072" s="819"/>
      <c r="AEU1072" s="819"/>
      <c r="AEV1072" s="819"/>
      <c r="AEW1072" s="819"/>
      <c r="AEX1072" s="819"/>
      <c r="AEY1072" s="819"/>
      <c r="AEZ1072" s="819"/>
      <c r="AFA1072" s="819"/>
      <c r="AFB1072" s="819"/>
      <c r="AFC1072" s="819"/>
      <c r="AFD1072" s="819"/>
      <c r="AFE1072" s="819"/>
      <c r="AFF1072" s="819"/>
      <c r="AFG1072" s="819"/>
      <c r="AFH1072" s="819"/>
      <c r="AFI1072" s="819"/>
      <c r="AFJ1072" s="819"/>
      <c r="AFK1072" s="819"/>
      <c r="AFL1072" s="819"/>
      <c r="AFM1072" s="819"/>
      <c r="AFN1072" s="819"/>
      <c r="AFO1072" s="819"/>
      <c r="AFP1072" s="819"/>
      <c r="AFQ1072" s="819"/>
      <c r="AFR1072" s="819"/>
      <c r="AFS1072" s="819"/>
      <c r="AFT1072" s="819"/>
      <c r="AFU1072" s="819"/>
      <c r="AFV1072" s="819"/>
      <c r="AFW1072" s="819"/>
      <c r="AFX1072" s="819"/>
      <c r="AFY1072" s="819"/>
      <c r="AFZ1072" s="819"/>
      <c r="AGA1072" s="819"/>
      <c r="AGB1072" s="819"/>
      <c r="AGC1072" s="819"/>
      <c r="AGD1072" s="819"/>
      <c r="AGE1072" s="819"/>
      <c r="AGF1072" s="819"/>
      <c r="AGG1072" s="819"/>
      <c r="AGH1072" s="819"/>
      <c r="AGI1072" s="819"/>
      <c r="AGJ1072" s="819"/>
      <c r="AGK1072" s="819"/>
      <c r="AGL1072" s="819"/>
      <c r="AGM1072" s="819"/>
      <c r="AGN1072" s="819"/>
      <c r="AGO1072" s="819"/>
      <c r="AGP1072" s="819"/>
      <c r="AGQ1072" s="819"/>
      <c r="AGR1072" s="819"/>
      <c r="AGS1072" s="819"/>
      <c r="AGT1072" s="819"/>
      <c r="AGU1072" s="819"/>
      <c r="AGV1072" s="819"/>
      <c r="AGW1072" s="819"/>
      <c r="AGX1072" s="819"/>
      <c r="AGY1072" s="819"/>
      <c r="AGZ1072" s="819"/>
      <c r="AHA1072" s="819"/>
      <c r="AHB1072" s="819"/>
      <c r="AHC1072" s="819"/>
      <c r="AHD1072" s="819"/>
      <c r="AHE1072" s="819"/>
      <c r="AHF1072" s="819"/>
      <c r="AHG1072" s="819"/>
      <c r="AHH1072" s="819"/>
      <c r="AHI1072" s="819"/>
      <c r="AHJ1072" s="819"/>
      <c r="AHK1072" s="819"/>
      <c r="AHL1072" s="819"/>
      <c r="AHM1072" s="819"/>
      <c r="AHN1072" s="819"/>
      <c r="AHO1072" s="819"/>
      <c r="AHP1072" s="819"/>
      <c r="AHQ1072" s="819"/>
      <c r="AHR1072" s="819"/>
      <c r="AHS1072" s="819"/>
      <c r="AHT1072" s="819"/>
      <c r="AHU1072" s="819"/>
      <c r="AHV1072" s="819"/>
      <c r="AHW1072" s="819"/>
      <c r="AHX1072" s="819"/>
      <c r="AHY1072" s="819"/>
      <c r="AHZ1072" s="819"/>
      <c r="AIA1072" s="819"/>
      <c r="AIB1072" s="819"/>
      <c r="AIC1072" s="819"/>
      <c r="AID1072" s="819"/>
      <c r="AIE1072" s="819"/>
      <c r="AIF1072" s="819"/>
      <c r="AIG1072" s="819"/>
      <c r="AIH1072" s="819"/>
      <c r="AII1072" s="819"/>
      <c r="AIJ1072" s="819"/>
      <c r="AIK1072" s="819"/>
      <c r="AIL1072" s="819"/>
      <c r="AIM1072" s="819"/>
      <c r="AIN1072" s="819"/>
      <c r="AIO1072" s="819"/>
      <c r="AIP1072" s="819"/>
      <c r="AIQ1072" s="819"/>
      <c r="AIR1072" s="819"/>
      <c r="AIS1072" s="819"/>
      <c r="AIT1072" s="819"/>
      <c r="AIU1072" s="819"/>
      <c r="AIV1072" s="819"/>
      <c r="AIW1072" s="819"/>
      <c r="AIX1072" s="819"/>
      <c r="AIY1072" s="819"/>
      <c r="AIZ1072" s="819"/>
      <c r="AJA1072" s="819"/>
      <c r="AJB1072" s="819"/>
      <c r="AJC1072" s="819"/>
      <c r="AJD1072" s="819"/>
      <c r="AJE1072" s="819"/>
      <c r="AJF1072" s="819"/>
      <c r="AJG1072" s="819"/>
      <c r="AJH1072" s="819"/>
      <c r="AJI1072" s="819"/>
      <c r="AJJ1072" s="819"/>
      <c r="AJK1072" s="819"/>
      <c r="AJL1072" s="819"/>
      <c r="AJM1072" s="819"/>
      <c r="AJN1072" s="819"/>
      <c r="AJO1072" s="819"/>
      <c r="AJP1072" s="819"/>
      <c r="AJQ1072" s="819"/>
      <c r="AJR1072" s="819"/>
      <c r="AJS1072" s="819"/>
      <c r="AJT1072" s="819"/>
      <c r="AJU1072" s="819"/>
      <c r="AJV1072" s="819"/>
      <c r="AJW1072" s="819"/>
      <c r="AJX1072" s="819"/>
      <c r="AJY1072" s="819"/>
      <c r="AJZ1072" s="819"/>
      <c r="AKA1072" s="819"/>
      <c r="AKB1072" s="819"/>
      <c r="AKC1072" s="819"/>
      <c r="AKD1072" s="819"/>
      <c r="AKE1072" s="819"/>
      <c r="AKF1072" s="819"/>
      <c r="AKG1072" s="819"/>
      <c r="AKH1072" s="819"/>
      <c r="AKI1072" s="819"/>
      <c r="AKJ1072" s="819"/>
      <c r="AKK1072" s="819"/>
      <c r="AKL1072" s="819"/>
      <c r="AKM1072" s="819"/>
      <c r="AKN1072" s="819"/>
      <c r="AKO1072" s="819"/>
      <c r="AKP1072" s="819"/>
      <c r="AKQ1072" s="819"/>
      <c r="AKR1072" s="819"/>
      <c r="AKS1072" s="819"/>
      <c r="AKT1072" s="819"/>
      <c r="AKU1072" s="819"/>
      <c r="AKV1072" s="819"/>
      <c r="AKW1072" s="819"/>
      <c r="AKX1072" s="819"/>
      <c r="AKY1072" s="819"/>
      <c r="AKZ1072" s="819"/>
      <c r="ALA1072" s="819"/>
      <c r="ALB1072" s="819"/>
      <c r="ALC1072" s="819"/>
      <c r="ALD1072" s="819"/>
      <c r="ALE1072" s="819"/>
      <c r="ALF1072" s="819"/>
      <c r="ALG1072" s="819"/>
      <c r="ALH1072" s="819"/>
      <c r="ALI1072" s="819"/>
      <c r="ALJ1072" s="819"/>
      <c r="ALK1072" s="819"/>
      <c r="ALL1072" s="819"/>
      <c r="ALM1072" s="819"/>
      <c r="ALN1072" s="819"/>
      <c r="ALO1072" s="819"/>
      <c r="ALP1072" s="819"/>
      <c r="ALQ1072" s="819"/>
      <c r="ALR1072" s="819"/>
      <c r="ALS1072" s="819"/>
      <c r="ALT1072" s="819"/>
      <c r="ALU1072" s="819"/>
      <c r="ALV1072" s="819"/>
      <c r="ALW1072" s="819"/>
      <c r="ALX1072" s="819"/>
      <c r="ALY1072" s="819"/>
      <c r="ALZ1072" s="819"/>
      <c r="AMA1072" s="819"/>
      <c r="AMB1072" s="819"/>
      <c r="AMC1072" s="819"/>
      <c r="AMD1072" s="819"/>
      <c r="AME1072" s="819"/>
      <c r="AMF1072" s="819"/>
      <c r="AMG1072" s="819"/>
      <c r="AMH1072" s="819"/>
      <c r="AMI1072" s="819"/>
      <c r="AMJ1072" s="819"/>
      <c r="AMK1072" s="819"/>
      <c r="AML1072" s="819"/>
      <c r="AMM1072" s="819"/>
      <c r="AMN1072" s="819"/>
      <c r="AMO1072" s="819"/>
      <c r="AMP1072" s="819"/>
      <c r="AMQ1072" s="819"/>
      <c r="AMR1072" s="819"/>
      <c r="AMS1072" s="819"/>
      <c r="AMT1072" s="819"/>
      <c r="AMU1072" s="819"/>
      <c r="AMV1072" s="819"/>
      <c r="AMW1072" s="819"/>
      <c r="AMX1072" s="819"/>
      <c r="AMY1072" s="819"/>
      <c r="AMZ1072" s="819"/>
      <c r="ANA1072" s="819"/>
      <c r="ANB1072" s="819"/>
      <c r="ANC1072" s="819"/>
      <c r="AND1072" s="819"/>
      <c r="ANE1072" s="819"/>
      <c r="ANF1072" s="819"/>
      <c r="ANG1072" s="819"/>
      <c r="ANH1072" s="819"/>
      <c r="ANI1072" s="819"/>
      <c r="ANJ1072" s="819"/>
      <c r="ANK1072" s="819"/>
      <c r="ANL1072" s="819"/>
      <c r="ANM1072" s="819"/>
      <c r="ANN1072" s="819"/>
      <c r="ANO1072" s="819"/>
      <c r="ANP1072" s="819"/>
      <c r="ANQ1072" s="819"/>
      <c r="ANR1072" s="819"/>
      <c r="ANS1072" s="819"/>
      <c r="ANT1072" s="819"/>
      <c r="ANU1072" s="819"/>
      <c r="ANV1072" s="819"/>
      <c r="ANW1072" s="819"/>
      <c r="ANX1072" s="819"/>
      <c r="ANY1072" s="819"/>
      <c r="ANZ1072" s="819"/>
      <c r="AOA1072" s="819"/>
      <c r="AOB1072" s="819"/>
      <c r="AOC1072" s="819"/>
      <c r="AOD1072" s="819"/>
      <c r="AOE1072" s="819"/>
      <c r="AOF1072" s="819"/>
      <c r="AOG1072" s="819"/>
      <c r="AOH1072" s="819"/>
      <c r="AOI1072" s="819"/>
      <c r="AOJ1072" s="819"/>
      <c r="AOK1072" s="819"/>
      <c r="AOL1072" s="819"/>
      <c r="AOM1072" s="819"/>
      <c r="AON1072" s="819"/>
      <c r="AOO1072" s="819"/>
      <c r="AOP1072" s="819"/>
      <c r="AOQ1072" s="819"/>
      <c r="AOR1072" s="819"/>
      <c r="AOS1072" s="819"/>
      <c r="AOT1072" s="819"/>
      <c r="AOU1072" s="819"/>
      <c r="AOV1072" s="819"/>
      <c r="AOW1072" s="819"/>
      <c r="AOX1072" s="819"/>
      <c r="AOY1072" s="819"/>
      <c r="AOZ1072" s="819"/>
      <c r="APA1072" s="819"/>
      <c r="APB1072" s="819"/>
      <c r="APC1072" s="819"/>
      <c r="APD1072" s="819"/>
      <c r="APE1072" s="819"/>
      <c r="APF1072" s="819"/>
      <c r="APG1072" s="819"/>
      <c r="APH1072" s="819"/>
      <c r="API1072" s="819"/>
      <c r="APJ1072" s="819"/>
      <c r="APK1072" s="819"/>
      <c r="APL1072" s="819"/>
      <c r="APM1072" s="819"/>
      <c r="APN1072" s="819"/>
      <c r="APO1072" s="819"/>
      <c r="APP1072" s="819"/>
      <c r="APQ1072" s="819"/>
      <c r="APR1072" s="819"/>
      <c r="APS1072" s="819"/>
      <c r="APT1072" s="819"/>
      <c r="APU1072" s="819"/>
      <c r="APV1072" s="819"/>
      <c r="APW1072" s="819"/>
      <c r="APX1072" s="819"/>
      <c r="APY1072" s="819"/>
      <c r="APZ1072" s="819"/>
      <c r="AQA1072" s="819"/>
      <c r="AQB1072" s="819"/>
      <c r="AQC1072" s="819"/>
      <c r="AQD1072" s="819"/>
      <c r="AQE1072" s="819"/>
      <c r="AQF1072" s="819"/>
      <c r="AQG1072" s="819"/>
      <c r="AQH1072" s="819"/>
      <c r="AQI1072" s="819"/>
      <c r="AQJ1072" s="819"/>
      <c r="AQK1072" s="819"/>
      <c r="AQL1072" s="819"/>
      <c r="AQM1072" s="819"/>
      <c r="AQN1072" s="819"/>
      <c r="AQO1072" s="819"/>
      <c r="AQP1072" s="819"/>
      <c r="AQQ1072" s="819"/>
      <c r="AQR1072" s="819"/>
      <c r="AQS1072" s="819"/>
      <c r="AQT1072" s="819"/>
      <c r="AQU1072" s="819"/>
      <c r="AQV1072" s="819"/>
      <c r="AQW1072" s="819"/>
      <c r="AQX1072" s="819"/>
      <c r="AQY1072" s="819"/>
      <c r="AQZ1072" s="819"/>
      <c r="ARA1072" s="819"/>
      <c r="ARB1072" s="819"/>
      <c r="ARC1072" s="819"/>
      <c r="ARD1072" s="819"/>
      <c r="ARE1072" s="819"/>
      <c r="ARF1072" s="819"/>
      <c r="ARG1072" s="819"/>
      <c r="ARH1072" s="819"/>
      <c r="ARI1072" s="819"/>
      <c r="ARJ1072" s="819"/>
      <c r="ARK1072" s="819"/>
      <c r="ARL1072" s="819"/>
      <c r="ARM1072" s="819"/>
      <c r="ARN1072" s="819"/>
      <c r="ARO1072" s="819"/>
      <c r="ARP1072" s="819"/>
      <c r="ARQ1072" s="819"/>
      <c r="ARR1072" s="819"/>
      <c r="ARS1072" s="819"/>
      <c r="ART1072" s="819"/>
      <c r="ARU1072" s="819"/>
      <c r="ARV1072" s="819"/>
      <c r="ARW1072" s="819"/>
      <c r="ARX1072" s="819"/>
      <c r="ARY1072" s="819"/>
      <c r="ARZ1072" s="819"/>
      <c r="ASA1072" s="819"/>
      <c r="ASB1072" s="819"/>
      <c r="ASC1072" s="819"/>
      <c r="ASD1072" s="819"/>
      <c r="ASE1072" s="819"/>
      <c r="ASF1072" s="819"/>
      <c r="ASG1072" s="819"/>
      <c r="ASH1072" s="819"/>
      <c r="ASI1072" s="819"/>
      <c r="ASJ1072" s="819"/>
      <c r="ASK1072" s="819"/>
      <c r="ASL1072" s="819"/>
      <c r="ASM1072" s="819"/>
      <c r="ASN1072" s="819"/>
      <c r="ASO1072" s="819"/>
      <c r="ASP1072" s="819"/>
      <c r="ASQ1072" s="819"/>
      <c r="ASR1072" s="819"/>
      <c r="ASS1072" s="819"/>
      <c r="AST1072" s="819"/>
      <c r="ASU1072" s="819"/>
      <c r="ASV1072" s="819"/>
      <c r="ASW1072" s="819"/>
      <c r="ASX1072" s="819"/>
      <c r="ASY1072" s="819"/>
      <c r="ASZ1072" s="819"/>
      <c r="ATA1072" s="819"/>
      <c r="ATB1072" s="819"/>
      <c r="ATC1072" s="819"/>
      <c r="ATD1072" s="819"/>
      <c r="ATE1072" s="819"/>
      <c r="ATF1072" s="819"/>
      <c r="ATG1072" s="819"/>
      <c r="ATH1072" s="819"/>
      <c r="ATI1072" s="819"/>
      <c r="ATJ1072" s="819"/>
      <c r="ATK1072" s="819"/>
      <c r="ATL1072" s="819"/>
      <c r="ATM1072" s="819"/>
      <c r="ATN1072" s="819"/>
      <c r="ATO1072" s="819"/>
      <c r="ATP1072" s="819"/>
      <c r="ATQ1072" s="819"/>
      <c r="ATR1072" s="819"/>
      <c r="ATS1072" s="819"/>
      <c r="ATT1072" s="819"/>
      <c r="ATU1072" s="819"/>
      <c r="ATV1072" s="819"/>
      <c r="ATW1072" s="819"/>
      <c r="ATX1072" s="819"/>
      <c r="ATY1072" s="819"/>
      <c r="ATZ1072" s="819"/>
      <c r="AUA1072" s="819"/>
      <c r="AUB1072" s="819"/>
      <c r="AUC1072" s="819"/>
      <c r="AUD1072" s="819"/>
      <c r="AUE1072" s="819"/>
      <c r="AUF1072" s="819"/>
      <c r="AUG1072" s="819"/>
      <c r="AUH1072" s="819"/>
      <c r="AUI1072" s="819"/>
      <c r="AUJ1072" s="819"/>
      <c r="AUK1072" s="819"/>
      <c r="AUL1072" s="819"/>
      <c r="AUM1072" s="819"/>
      <c r="AUN1072" s="819"/>
      <c r="AUO1072" s="819"/>
      <c r="AUP1072" s="819"/>
      <c r="AUQ1072" s="819"/>
      <c r="AUR1072" s="819"/>
      <c r="AUS1072" s="819"/>
      <c r="AUT1072" s="819"/>
      <c r="AUU1072" s="819"/>
      <c r="AUV1072" s="819"/>
      <c r="AUW1072" s="819"/>
      <c r="AUX1072" s="819"/>
      <c r="AUY1072" s="819"/>
      <c r="AUZ1072" s="819"/>
      <c r="AVA1072" s="819"/>
      <c r="AVB1072" s="819"/>
      <c r="AVC1072" s="819"/>
      <c r="AVD1072" s="819"/>
      <c r="AVE1072" s="819"/>
      <c r="AVF1072" s="819"/>
      <c r="AVG1072" s="819"/>
      <c r="AVH1072" s="819"/>
      <c r="AVI1072" s="819"/>
      <c r="AVJ1072" s="819"/>
      <c r="AVK1072" s="819"/>
      <c r="AVL1072" s="819"/>
      <c r="AVM1072" s="819"/>
      <c r="AVN1072" s="819"/>
      <c r="AVO1072" s="819"/>
      <c r="AVP1072" s="819"/>
      <c r="AVQ1072" s="819"/>
      <c r="AVR1072" s="819"/>
      <c r="AVS1072" s="819"/>
      <c r="AVT1072" s="819"/>
      <c r="AVU1072" s="819"/>
      <c r="AVV1072" s="819"/>
      <c r="AVW1072" s="819"/>
      <c r="AVX1072" s="819"/>
      <c r="AVY1072" s="819"/>
      <c r="AVZ1072" s="819"/>
      <c r="AWA1072" s="819"/>
      <c r="AWB1072" s="819"/>
      <c r="AWC1072" s="819"/>
      <c r="AWD1072" s="819"/>
      <c r="AWE1072" s="819"/>
      <c r="AWF1072" s="819"/>
      <c r="AWG1072" s="819"/>
      <c r="AWH1072" s="819"/>
      <c r="AWI1072" s="819"/>
      <c r="AWJ1072" s="819"/>
      <c r="AWK1072" s="819"/>
      <c r="AWL1072" s="819"/>
      <c r="AWM1072" s="819"/>
      <c r="AWN1072" s="819"/>
      <c r="AWO1072" s="819"/>
      <c r="AWP1072" s="819"/>
      <c r="AWQ1072" s="819"/>
      <c r="AWR1072" s="819"/>
      <c r="AWS1072" s="819"/>
      <c r="AWT1072" s="819"/>
      <c r="AWU1072" s="819"/>
      <c r="AWV1072" s="819"/>
      <c r="AWW1072" s="819"/>
      <c r="AWX1072" s="819"/>
      <c r="AWY1072" s="819"/>
      <c r="AWZ1072" s="819"/>
      <c r="AXA1072" s="819"/>
      <c r="AXB1072" s="819"/>
      <c r="AXC1072" s="819"/>
      <c r="AXD1072" s="819"/>
      <c r="AXE1072" s="819"/>
      <c r="AXF1072" s="819"/>
      <c r="AXG1072" s="819"/>
      <c r="AXH1072" s="819"/>
      <c r="AXI1072" s="819"/>
      <c r="AXJ1072" s="819"/>
      <c r="AXK1072" s="819"/>
      <c r="AXL1072" s="819"/>
      <c r="AXM1072" s="819"/>
      <c r="AXN1072" s="819"/>
      <c r="AXO1072" s="819"/>
      <c r="AXP1072" s="819"/>
      <c r="AXQ1072" s="819"/>
      <c r="AXR1072" s="819"/>
      <c r="AXS1072" s="819"/>
      <c r="AXT1072" s="819"/>
      <c r="AXU1072" s="819"/>
      <c r="AXV1072" s="819"/>
      <c r="AXW1072" s="819"/>
      <c r="AXX1072" s="819"/>
      <c r="AXY1072" s="819"/>
      <c r="AXZ1072" s="819"/>
      <c r="AYA1072" s="819"/>
      <c r="AYB1072" s="819"/>
      <c r="AYC1072" s="819"/>
      <c r="AYD1072" s="819"/>
      <c r="AYE1072" s="819"/>
      <c r="AYF1072" s="819"/>
      <c r="AYG1072" s="819"/>
      <c r="AYH1072" s="819"/>
      <c r="AYI1072" s="819"/>
      <c r="AYJ1072" s="819"/>
      <c r="AYK1072" s="819"/>
      <c r="AYL1072" s="819"/>
      <c r="AYM1072" s="819"/>
      <c r="AYN1072" s="819"/>
      <c r="AYO1072" s="819"/>
      <c r="AYP1072" s="819"/>
      <c r="AYQ1072" s="819"/>
      <c r="AYR1072" s="819"/>
      <c r="AYS1072" s="819"/>
      <c r="AYT1072" s="819"/>
      <c r="AYU1072" s="819"/>
      <c r="AYV1072" s="819"/>
      <c r="AYW1072" s="819"/>
      <c r="AYX1072" s="819"/>
      <c r="AYY1072" s="819"/>
      <c r="AYZ1072" s="819"/>
      <c r="AZA1072" s="819"/>
      <c r="AZB1072" s="819"/>
      <c r="AZC1072" s="819"/>
      <c r="AZD1072" s="819"/>
      <c r="AZE1072" s="819"/>
      <c r="AZF1072" s="819"/>
      <c r="AZG1072" s="819"/>
      <c r="AZH1072" s="819"/>
      <c r="AZI1072" s="819"/>
      <c r="AZJ1072" s="819"/>
      <c r="AZK1072" s="819"/>
      <c r="AZL1072" s="819"/>
      <c r="AZM1072" s="819"/>
      <c r="AZN1072" s="819"/>
      <c r="AZO1072" s="819"/>
      <c r="AZP1072" s="819"/>
      <c r="AZQ1072" s="819"/>
      <c r="AZR1072" s="819"/>
      <c r="AZS1072" s="819"/>
      <c r="AZT1072" s="819"/>
      <c r="AZU1072" s="819"/>
      <c r="AZV1072" s="819"/>
      <c r="AZW1072" s="819"/>
      <c r="AZX1072" s="819"/>
      <c r="AZY1072" s="819"/>
      <c r="AZZ1072" s="819"/>
      <c r="BAA1072" s="819"/>
      <c r="BAB1072" s="819"/>
      <c r="BAC1072" s="819"/>
      <c r="BAD1072" s="819"/>
      <c r="BAE1072" s="819"/>
      <c r="BAF1072" s="819"/>
      <c r="BAG1072" s="819"/>
      <c r="BAH1072" s="819"/>
      <c r="BAI1072" s="819"/>
      <c r="BAJ1072" s="819"/>
      <c r="BAK1072" s="819"/>
      <c r="BAL1072" s="819"/>
      <c r="BAM1072" s="819"/>
      <c r="BAN1072" s="819"/>
      <c r="BAO1072" s="819"/>
      <c r="BAP1072" s="819"/>
      <c r="BAQ1072" s="819"/>
      <c r="BAR1072" s="819"/>
      <c r="BAS1072" s="819"/>
      <c r="BAT1072" s="819"/>
      <c r="BAU1072" s="819"/>
      <c r="BAV1072" s="819"/>
      <c r="BAW1072" s="819"/>
      <c r="BAX1072" s="819"/>
      <c r="BAY1072" s="819"/>
      <c r="BAZ1072" s="819"/>
      <c r="BBA1072" s="819"/>
      <c r="BBB1072" s="819"/>
      <c r="BBC1072" s="819"/>
      <c r="BBD1072" s="819"/>
      <c r="BBE1072" s="819"/>
      <c r="BBF1072" s="819"/>
      <c r="BBG1072" s="819"/>
      <c r="BBH1072" s="819"/>
      <c r="BBI1072" s="819"/>
      <c r="BBJ1072" s="819"/>
      <c r="BBK1072" s="819"/>
      <c r="BBL1072" s="819"/>
      <c r="BBM1072" s="819"/>
      <c r="BBN1072" s="819"/>
      <c r="BBO1072" s="819"/>
      <c r="BBP1072" s="819"/>
      <c r="BBQ1072" s="819"/>
      <c r="BBR1072" s="819"/>
      <c r="BBS1072" s="819"/>
      <c r="BBT1072" s="819"/>
      <c r="BBU1072" s="819"/>
      <c r="BBV1072" s="819"/>
      <c r="BBW1072" s="819"/>
      <c r="BBX1072" s="819"/>
      <c r="BBY1072" s="819"/>
      <c r="BBZ1072" s="819"/>
      <c r="BCA1072" s="819"/>
      <c r="BCB1072" s="819"/>
      <c r="BCC1072" s="819"/>
      <c r="BCD1072" s="819"/>
      <c r="BCE1072" s="819"/>
      <c r="BCF1072" s="819"/>
      <c r="BCG1072" s="819"/>
      <c r="BCH1072" s="819"/>
      <c r="BCI1072" s="819"/>
      <c r="BCJ1072" s="819"/>
      <c r="BCK1072" s="819"/>
      <c r="BCL1072" s="819"/>
      <c r="BCM1072" s="819"/>
      <c r="BCN1072" s="819"/>
      <c r="BCO1072" s="819"/>
      <c r="BCP1072" s="819"/>
      <c r="BCQ1072" s="819"/>
      <c r="BCR1072" s="819"/>
      <c r="BCS1072" s="819"/>
      <c r="BCT1072" s="819"/>
      <c r="BCU1072" s="819"/>
      <c r="BCV1072" s="819"/>
      <c r="BCW1072" s="819"/>
      <c r="BCX1072" s="819"/>
      <c r="BCY1072" s="819"/>
      <c r="BCZ1072" s="819"/>
      <c r="BDA1072" s="819"/>
      <c r="BDB1072" s="819"/>
      <c r="BDC1072" s="819"/>
      <c r="BDD1072" s="819"/>
      <c r="BDE1072" s="819"/>
      <c r="BDF1072" s="819"/>
      <c r="BDG1072" s="819"/>
      <c r="BDH1072" s="819"/>
      <c r="BDI1072" s="819"/>
      <c r="BDJ1072" s="819"/>
      <c r="BDK1072" s="819"/>
      <c r="BDL1072" s="819"/>
      <c r="BDM1072" s="819"/>
      <c r="BDN1072" s="819"/>
      <c r="BDO1072" s="819"/>
      <c r="BDP1072" s="819"/>
      <c r="BDQ1072" s="819"/>
      <c r="BDR1072" s="819"/>
      <c r="BDS1072" s="819"/>
      <c r="BDT1072" s="819"/>
      <c r="BDU1072" s="819"/>
      <c r="BDV1072" s="819"/>
      <c r="BDW1072" s="819"/>
      <c r="BDX1072" s="819"/>
      <c r="BDY1072" s="819"/>
      <c r="BDZ1072" s="819"/>
      <c r="BEA1072" s="819"/>
      <c r="BEB1072" s="819"/>
      <c r="BEC1072" s="819"/>
      <c r="BED1072" s="819"/>
      <c r="BEE1072" s="819"/>
      <c r="BEF1072" s="819"/>
      <c r="BEG1072" s="819"/>
      <c r="BEH1072" s="819"/>
      <c r="BEI1072" s="819"/>
      <c r="BEJ1072" s="819"/>
      <c r="BEK1072" s="819"/>
      <c r="BEL1072" s="819"/>
      <c r="BEM1072" s="819"/>
      <c r="BEN1072" s="819"/>
      <c r="BEO1072" s="819"/>
      <c r="BEP1072" s="819"/>
      <c r="BEQ1072" s="819"/>
      <c r="BER1072" s="819"/>
      <c r="BES1072" s="819"/>
      <c r="BET1072" s="819"/>
      <c r="BEU1072" s="819"/>
      <c r="BEV1072" s="819"/>
      <c r="BEW1072" s="819"/>
      <c r="BEX1072" s="819"/>
      <c r="BEY1072" s="819"/>
      <c r="BEZ1072" s="819"/>
      <c r="BFA1072" s="819"/>
      <c r="BFB1072" s="819"/>
      <c r="BFC1072" s="819"/>
      <c r="BFD1072" s="819"/>
      <c r="BFE1072" s="819"/>
      <c r="BFF1072" s="819"/>
      <c r="BFG1072" s="819"/>
      <c r="BFH1072" s="819"/>
      <c r="BFI1072" s="819"/>
      <c r="BFJ1072" s="819"/>
      <c r="BFK1072" s="819"/>
      <c r="BFL1072" s="819"/>
      <c r="BFM1072" s="819"/>
      <c r="BFN1072" s="819"/>
      <c r="BFO1072" s="819"/>
      <c r="BFP1072" s="819"/>
      <c r="BFQ1072" s="819"/>
      <c r="BFR1072" s="819"/>
      <c r="BFS1072" s="819"/>
      <c r="BFT1072" s="819"/>
      <c r="BFU1072" s="819"/>
      <c r="BFV1072" s="819"/>
      <c r="BFW1072" s="819"/>
      <c r="BFX1072" s="819"/>
      <c r="BFY1072" s="819"/>
      <c r="BFZ1072" s="819"/>
      <c r="BGA1072" s="819"/>
      <c r="BGB1072" s="819"/>
      <c r="BGC1072" s="819"/>
      <c r="BGD1072" s="819"/>
      <c r="BGE1072" s="819"/>
      <c r="BGF1072" s="819"/>
      <c r="BGG1072" s="819"/>
      <c r="BGH1072" s="819"/>
      <c r="BGI1072" s="819"/>
      <c r="BGJ1072" s="819"/>
      <c r="BGK1072" s="819"/>
      <c r="BGL1072" s="819"/>
      <c r="BGM1072" s="819"/>
      <c r="BGN1072" s="819"/>
      <c r="BGO1072" s="819"/>
      <c r="BGP1072" s="819"/>
      <c r="BGQ1072" s="819"/>
      <c r="BGR1072" s="819"/>
      <c r="BGS1072" s="819"/>
      <c r="BGT1072" s="819"/>
      <c r="BGU1072" s="819"/>
      <c r="BGV1072" s="819"/>
      <c r="BGW1072" s="819"/>
      <c r="BGX1072" s="819"/>
      <c r="BGY1072" s="819"/>
      <c r="BGZ1072" s="819"/>
      <c r="BHA1072" s="819"/>
      <c r="BHB1072" s="819"/>
      <c r="BHC1072" s="819"/>
      <c r="BHD1072" s="819"/>
      <c r="BHE1072" s="819"/>
      <c r="BHF1072" s="819"/>
      <c r="BHG1072" s="819"/>
      <c r="BHH1072" s="819"/>
      <c r="BHI1072" s="819"/>
      <c r="BHJ1072" s="819"/>
      <c r="BHK1072" s="819"/>
      <c r="BHL1072" s="819"/>
      <c r="BHM1072" s="819"/>
      <c r="BHN1072" s="819"/>
      <c r="BHO1072" s="819"/>
      <c r="BHP1072" s="819"/>
      <c r="BHQ1072" s="819"/>
      <c r="BHR1072" s="819"/>
      <c r="BHS1072" s="819"/>
      <c r="BHT1072" s="819"/>
      <c r="BHU1072" s="819"/>
      <c r="BHV1072" s="819"/>
      <c r="BHW1072" s="819"/>
      <c r="BHX1072" s="819"/>
      <c r="BHY1072" s="819"/>
      <c r="BHZ1072" s="819"/>
      <c r="BIA1072" s="819"/>
      <c r="BIB1072" s="819"/>
      <c r="BIC1072" s="819"/>
      <c r="BID1072" s="819"/>
      <c r="BIE1072" s="819"/>
      <c r="BIF1072" s="819"/>
      <c r="BIG1072" s="819"/>
      <c r="BIH1072" s="819"/>
      <c r="BII1072" s="819"/>
      <c r="BIJ1072" s="819"/>
      <c r="BIK1072" s="819"/>
      <c r="BIL1072" s="819"/>
      <c r="BIM1072" s="819"/>
      <c r="BIN1072" s="819"/>
      <c r="BIO1072" s="819"/>
      <c r="BIP1072" s="819"/>
      <c r="BIQ1072" s="819"/>
      <c r="BIR1072" s="819"/>
      <c r="BIS1072" s="819"/>
      <c r="BIT1072" s="819"/>
      <c r="BIU1072" s="819"/>
      <c r="BIV1072" s="819"/>
      <c r="BIW1072" s="819"/>
      <c r="BIX1072" s="819"/>
      <c r="BIY1072" s="819"/>
      <c r="BIZ1072" s="819"/>
      <c r="BJA1072" s="819"/>
      <c r="BJB1072" s="819"/>
      <c r="BJC1072" s="819"/>
      <c r="BJD1072" s="819"/>
      <c r="BJE1072" s="819"/>
      <c r="BJF1072" s="819"/>
      <c r="BJG1072" s="819"/>
      <c r="BJH1072" s="819"/>
      <c r="BJI1072" s="819"/>
      <c r="BJJ1072" s="819"/>
      <c r="BJK1072" s="819"/>
      <c r="BJL1072" s="819"/>
      <c r="BJM1072" s="819"/>
      <c r="BJN1072" s="819"/>
      <c r="BJO1072" s="819"/>
      <c r="BJP1072" s="819"/>
      <c r="BJQ1072" s="819"/>
      <c r="BJR1072" s="819"/>
      <c r="BJS1072" s="819"/>
      <c r="BJT1072" s="819"/>
      <c r="BJU1072" s="819"/>
      <c r="BJV1072" s="819"/>
      <c r="BJW1072" s="819"/>
      <c r="BJX1072" s="819"/>
      <c r="BJY1072" s="819"/>
      <c r="BJZ1072" s="819"/>
      <c r="BKA1072" s="819"/>
      <c r="BKB1072" s="819"/>
      <c r="BKC1072" s="819"/>
      <c r="BKD1072" s="819"/>
      <c r="BKE1072" s="819"/>
      <c r="BKF1072" s="819"/>
      <c r="BKG1072" s="819"/>
      <c r="BKH1072" s="819"/>
      <c r="BKI1072" s="819"/>
      <c r="BKJ1072" s="819"/>
      <c r="BKK1072" s="819"/>
      <c r="BKL1072" s="819"/>
      <c r="BKM1072" s="819"/>
      <c r="BKN1072" s="819"/>
      <c r="BKO1072" s="819"/>
      <c r="BKP1072" s="819"/>
      <c r="BKQ1072" s="819"/>
      <c r="BKR1072" s="819"/>
      <c r="BKS1072" s="819"/>
      <c r="BKT1072" s="819"/>
      <c r="BKU1072" s="819"/>
      <c r="BKV1072" s="819"/>
      <c r="BKW1072" s="819"/>
      <c r="BKX1072" s="819"/>
      <c r="BKY1072" s="819"/>
      <c r="BKZ1072" s="819"/>
      <c r="BLA1072" s="819"/>
      <c r="BLB1072" s="819"/>
      <c r="BLC1072" s="819"/>
      <c r="BLD1072" s="819"/>
      <c r="BLE1072" s="819"/>
      <c r="BLF1072" s="819"/>
      <c r="BLG1072" s="819"/>
      <c r="BLH1072" s="819"/>
      <c r="BLI1072" s="819"/>
      <c r="BLJ1072" s="819"/>
      <c r="BLK1072" s="819"/>
      <c r="BLL1072" s="819"/>
      <c r="BLM1072" s="819"/>
      <c r="BLN1072" s="819"/>
      <c r="BLO1072" s="819"/>
      <c r="BLP1072" s="819"/>
      <c r="BLQ1072" s="819"/>
      <c r="BLR1072" s="819"/>
      <c r="BLS1072" s="819"/>
      <c r="BLT1072" s="819"/>
      <c r="BLU1072" s="819"/>
      <c r="BLV1072" s="819"/>
      <c r="BLW1072" s="819"/>
      <c r="BLX1072" s="819"/>
      <c r="BLY1072" s="819"/>
      <c r="BLZ1072" s="819"/>
      <c r="BMA1072" s="819"/>
      <c r="BMB1072" s="819"/>
      <c r="BMC1072" s="819"/>
      <c r="BMD1072" s="819"/>
      <c r="BME1072" s="819"/>
      <c r="BMF1072" s="819"/>
      <c r="BMG1072" s="819"/>
      <c r="BMH1072" s="819"/>
      <c r="BMI1072" s="819"/>
      <c r="BMJ1072" s="819"/>
      <c r="BMK1072" s="819"/>
      <c r="BML1072" s="819"/>
      <c r="BMM1072" s="819"/>
      <c r="BMN1072" s="819"/>
      <c r="BMO1072" s="819"/>
      <c r="BMP1072" s="819"/>
      <c r="BMQ1072" s="819"/>
      <c r="BMR1072" s="819"/>
      <c r="BMS1072" s="819"/>
      <c r="BMT1072" s="819"/>
      <c r="BMU1072" s="819"/>
      <c r="BMV1072" s="819"/>
      <c r="BMW1072" s="819"/>
      <c r="BMX1072" s="819"/>
      <c r="BMY1072" s="819"/>
      <c r="BMZ1072" s="819"/>
      <c r="BNA1072" s="819"/>
      <c r="BNB1072" s="819"/>
      <c r="BNC1072" s="819"/>
      <c r="BND1072" s="819"/>
      <c r="BNE1072" s="819"/>
      <c r="BNF1072" s="819"/>
      <c r="BNG1072" s="819"/>
      <c r="BNH1072" s="819"/>
      <c r="BNI1072" s="819"/>
      <c r="BNJ1072" s="819"/>
      <c r="BNK1072" s="819"/>
      <c r="BNL1072" s="819"/>
      <c r="BNM1072" s="819"/>
      <c r="BNN1072" s="819"/>
      <c r="BNO1072" s="819"/>
      <c r="BNP1072" s="819"/>
      <c r="BNQ1072" s="819"/>
      <c r="BNR1072" s="819"/>
      <c r="BNS1072" s="819"/>
      <c r="BNT1072" s="819"/>
      <c r="BNU1072" s="819"/>
      <c r="BNV1072" s="819"/>
      <c r="BNW1072" s="819"/>
      <c r="BNX1072" s="819"/>
      <c r="BNY1072" s="819"/>
      <c r="BNZ1072" s="819"/>
      <c r="BOA1072" s="819"/>
      <c r="BOB1072" s="819"/>
      <c r="BOC1072" s="819"/>
      <c r="BOD1072" s="819"/>
      <c r="BOE1072" s="819"/>
      <c r="BOF1072" s="819"/>
      <c r="BOG1072" s="819"/>
      <c r="BOH1072" s="819"/>
      <c r="BOI1072" s="819"/>
      <c r="BOJ1072" s="819"/>
      <c r="BOK1072" s="819"/>
      <c r="BOL1072" s="819"/>
      <c r="BOM1072" s="819"/>
      <c r="BON1072" s="819"/>
      <c r="BOO1072" s="819"/>
      <c r="BOP1072" s="819"/>
      <c r="BOQ1072" s="819"/>
      <c r="BOR1072" s="819"/>
      <c r="BOS1072" s="819"/>
      <c r="BOT1072" s="819"/>
      <c r="BOU1072" s="819"/>
      <c r="BOV1072" s="819"/>
      <c r="BOW1072" s="819"/>
      <c r="BOX1072" s="819"/>
      <c r="BOY1072" s="819"/>
      <c r="BOZ1072" s="819"/>
      <c r="BPA1072" s="819"/>
      <c r="BPB1072" s="819"/>
      <c r="BPC1072" s="819"/>
      <c r="BPD1072" s="819"/>
      <c r="BPE1072" s="819"/>
      <c r="BPF1072" s="819"/>
      <c r="BPG1072" s="819"/>
      <c r="BPH1072" s="819"/>
      <c r="BPI1072" s="819"/>
      <c r="BPJ1072" s="819"/>
      <c r="BPK1072" s="819"/>
      <c r="BPL1072" s="819"/>
      <c r="BPM1072" s="819"/>
      <c r="BPN1072" s="819"/>
      <c r="BPO1072" s="819"/>
      <c r="BPP1072" s="819"/>
      <c r="BPQ1072" s="819"/>
      <c r="BPR1072" s="819"/>
      <c r="BPS1072" s="819"/>
      <c r="BPT1072" s="819"/>
      <c r="BPU1072" s="819"/>
      <c r="BPV1072" s="819"/>
      <c r="BPW1072" s="819"/>
      <c r="BPX1072" s="819"/>
      <c r="BPY1072" s="819"/>
      <c r="BPZ1072" s="819"/>
      <c r="BQA1072" s="819"/>
      <c r="BQB1072" s="819"/>
      <c r="BQC1072" s="819"/>
      <c r="BQD1072" s="819"/>
      <c r="BQE1072" s="819"/>
      <c r="BQF1072" s="819"/>
      <c r="BQG1072" s="819"/>
      <c r="BQH1072" s="819"/>
      <c r="BQI1072" s="819"/>
      <c r="BQJ1072" s="819"/>
      <c r="BQK1072" s="819"/>
      <c r="BQL1072" s="819"/>
      <c r="BQM1072" s="819"/>
      <c r="BQN1072" s="819"/>
      <c r="BQO1072" s="819"/>
      <c r="BQP1072" s="819"/>
      <c r="BQQ1072" s="819"/>
      <c r="BQR1072" s="819"/>
      <c r="BQS1072" s="819"/>
      <c r="BQT1072" s="819"/>
      <c r="BQU1072" s="819"/>
      <c r="BQV1072" s="819"/>
      <c r="BQW1072" s="819"/>
      <c r="BQX1072" s="819"/>
      <c r="BQY1072" s="819"/>
      <c r="BQZ1072" s="819"/>
      <c r="BRA1072" s="819"/>
      <c r="BRB1072" s="819"/>
      <c r="BRC1072" s="819"/>
      <c r="BRD1072" s="819"/>
      <c r="BRE1072" s="819"/>
      <c r="BRF1072" s="819"/>
      <c r="BRG1072" s="819"/>
      <c r="BRH1072" s="819"/>
      <c r="BRI1072" s="819"/>
      <c r="BRJ1072" s="819"/>
      <c r="BRK1072" s="819"/>
      <c r="BRL1072" s="819"/>
      <c r="BRM1072" s="819"/>
      <c r="BRN1072" s="819"/>
      <c r="BRO1072" s="819"/>
      <c r="BRP1072" s="819"/>
      <c r="BRQ1072" s="819"/>
      <c r="BRR1072" s="819"/>
      <c r="BRS1072" s="819"/>
      <c r="BRT1072" s="819"/>
      <c r="BRU1072" s="819"/>
      <c r="BRV1072" s="819"/>
      <c r="BRW1072" s="819"/>
      <c r="BRX1072" s="819"/>
      <c r="BRY1072" s="819"/>
      <c r="BRZ1072" s="819"/>
      <c r="BSA1072" s="819"/>
      <c r="BSB1072" s="819"/>
      <c r="BSC1072" s="819"/>
      <c r="BSD1072" s="819"/>
      <c r="BSE1072" s="819"/>
      <c r="BSF1072" s="819"/>
      <c r="BSG1072" s="819"/>
      <c r="BSH1072" s="819"/>
      <c r="BSI1072" s="819"/>
      <c r="BSJ1072" s="819"/>
      <c r="BSK1072" s="819"/>
      <c r="BSL1072" s="819"/>
      <c r="BSM1072" s="819"/>
      <c r="BSN1072" s="819"/>
      <c r="BSO1072" s="819"/>
      <c r="BSP1072" s="819"/>
      <c r="BSQ1072" s="819"/>
      <c r="BSR1072" s="819"/>
      <c r="BSS1072" s="819"/>
      <c r="BST1072" s="819"/>
      <c r="BSU1072" s="819"/>
      <c r="BSV1072" s="819"/>
      <c r="BSW1072" s="819"/>
      <c r="BSX1072" s="819"/>
      <c r="BSY1072" s="819"/>
      <c r="BSZ1072" s="819"/>
      <c r="BTA1072" s="819"/>
      <c r="BTB1072" s="819"/>
      <c r="BTC1072" s="819"/>
      <c r="BTD1072" s="819"/>
      <c r="BTE1072" s="819"/>
      <c r="BTF1072" s="819"/>
      <c r="BTG1072" s="819"/>
      <c r="BTH1072" s="819"/>
      <c r="BTI1072" s="819"/>
      <c r="BTJ1072" s="819"/>
      <c r="BTK1072" s="819"/>
      <c r="BTL1072" s="819"/>
      <c r="BTM1072" s="819"/>
      <c r="BTN1072" s="819"/>
      <c r="BTO1072" s="819"/>
      <c r="BTP1072" s="819"/>
      <c r="BTQ1072" s="819"/>
      <c r="BTR1072" s="819"/>
      <c r="BTS1072" s="819"/>
      <c r="BTT1072" s="819"/>
      <c r="BTU1072" s="819"/>
      <c r="BTV1072" s="819"/>
      <c r="BTW1072" s="819"/>
      <c r="BTX1072" s="819"/>
      <c r="BTY1072" s="819"/>
      <c r="BTZ1072" s="819"/>
      <c r="BUA1072" s="819"/>
      <c r="BUB1072" s="819"/>
      <c r="BUC1072" s="819"/>
      <c r="BUD1072" s="819"/>
      <c r="BUE1072" s="819"/>
      <c r="BUF1072" s="819"/>
      <c r="BUG1072" s="819"/>
      <c r="BUH1072" s="819"/>
      <c r="BUI1072" s="819"/>
      <c r="BUJ1072" s="819"/>
      <c r="BUK1072" s="819"/>
      <c r="BUL1072" s="819"/>
      <c r="BUM1072" s="819"/>
      <c r="BUN1072" s="819"/>
      <c r="BUO1072" s="819"/>
      <c r="BUP1072" s="819"/>
      <c r="BUQ1072" s="819"/>
      <c r="BUR1072" s="819"/>
      <c r="BUS1072" s="819"/>
      <c r="BUT1072" s="819"/>
      <c r="BUU1072" s="819"/>
      <c r="BUV1072" s="819"/>
      <c r="BUW1072" s="819"/>
      <c r="BUX1072" s="819"/>
      <c r="BUY1072" s="819"/>
      <c r="BUZ1072" s="819"/>
      <c r="BVA1072" s="819"/>
      <c r="BVB1072" s="819"/>
      <c r="BVC1072" s="819"/>
      <c r="BVD1072" s="819"/>
      <c r="BVE1072" s="819"/>
      <c r="BVF1072" s="819"/>
      <c r="BVG1072" s="819"/>
      <c r="BVH1072" s="819"/>
      <c r="BVI1072" s="819"/>
      <c r="BVJ1072" s="819"/>
      <c r="BVK1072" s="819"/>
      <c r="BVL1072" s="819"/>
      <c r="BVM1072" s="819"/>
      <c r="BVN1072" s="819"/>
      <c r="BVO1072" s="819"/>
      <c r="BVP1072" s="819"/>
      <c r="BVQ1072" s="819"/>
      <c r="BVR1072" s="819"/>
      <c r="BVS1072" s="819"/>
      <c r="BVT1072" s="819"/>
      <c r="BVU1072" s="819"/>
      <c r="BVV1072" s="819"/>
      <c r="BVW1072" s="819"/>
      <c r="BVX1072" s="819"/>
      <c r="BVY1072" s="819"/>
      <c r="BVZ1072" s="819"/>
      <c r="BWA1072" s="819"/>
      <c r="BWB1072" s="819"/>
      <c r="BWC1072" s="819"/>
      <c r="BWD1072" s="819"/>
      <c r="BWE1072" s="819"/>
      <c r="BWF1072" s="819"/>
      <c r="BWG1072" s="819"/>
      <c r="BWH1072" s="819"/>
      <c r="BWI1072" s="819"/>
      <c r="BWJ1072" s="819"/>
      <c r="BWK1072" s="819"/>
      <c r="BWL1072" s="819"/>
      <c r="BWM1072" s="819"/>
      <c r="BWN1072" s="819"/>
      <c r="BWO1072" s="819"/>
      <c r="BWP1072" s="819"/>
      <c r="BWQ1072" s="819"/>
      <c r="BWR1072" s="819"/>
      <c r="BWS1072" s="819"/>
      <c r="BWT1072" s="819"/>
      <c r="BWU1072" s="819"/>
      <c r="BWV1072" s="819"/>
      <c r="BWW1072" s="819"/>
      <c r="BWX1072" s="819"/>
      <c r="BWY1072" s="819"/>
      <c r="BWZ1072" s="819"/>
      <c r="BXA1072" s="819"/>
      <c r="BXB1072" s="819"/>
      <c r="BXC1072" s="819"/>
      <c r="BXD1072" s="819"/>
      <c r="BXE1072" s="819"/>
      <c r="BXF1072" s="819"/>
      <c r="BXG1072" s="819"/>
      <c r="BXH1072" s="819"/>
      <c r="BXI1072" s="819"/>
      <c r="BXJ1072" s="819"/>
      <c r="BXK1072" s="819"/>
      <c r="BXL1072" s="819"/>
      <c r="BXM1072" s="819"/>
      <c r="BXN1072" s="819"/>
      <c r="BXO1072" s="819"/>
      <c r="BXP1072" s="819"/>
      <c r="BXQ1072" s="819"/>
      <c r="BXR1072" s="819"/>
      <c r="BXS1072" s="819"/>
      <c r="BXT1072" s="819"/>
      <c r="BXU1072" s="819"/>
      <c r="BXV1072" s="819"/>
      <c r="BXW1072" s="819"/>
      <c r="BXX1072" s="819"/>
      <c r="BXY1072" s="819"/>
      <c r="BXZ1072" s="819"/>
      <c r="BYA1072" s="819"/>
      <c r="BYB1072" s="819"/>
      <c r="BYC1072" s="819"/>
      <c r="BYD1072" s="819"/>
      <c r="BYE1072" s="819"/>
      <c r="BYF1072" s="819"/>
      <c r="BYG1072" s="819"/>
      <c r="BYH1072" s="819"/>
      <c r="BYI1072" s="819"/>
      <c r="BYJ1072" s="819"/>
      <c r="BYK1072" s="819"/>
      <c r="BYL1072" s="819"/>
      <c r="BYM1072" s="819"/>
      <c r="BYN1072" s="819"/>
      <c r="BYO1072" s="819"/>
      <c r="BYP1072" s="819"/>
      <c r="BYQ1072" s="819"/>
      <c r="BYR1072" s="819"/>
      <c r="BYS1072" s="819"/>
      <c r="BYT1072" s="819"/>
      <c r="BYU1072" s="819"/>
      <c r="BYV1072" s="819"/>
      <c r="BYW1072" s="819"/>
      <c r="BYX1072" s="819"/>
      <c r="BYY1072" s="819"/>
      <c r="BYZ1072" s="819"/>
      <c r="BZA1072" s="819"/>
      <c r="BZB1072" s="819"/>
      <c r="BZC1072" s="819"/>
      <c r="BZD1072" s="819"/>
      <c r="BZE1072" s="819"/>
      <c r="BZF1072" s="819"/>
      <c r="BZG1072" s="819"/>
      <c r="BZH1072" s="819"/>
      <c r="BZI1072" s="819"/>
      <c r="BZJ1072" s="819"/>
      <c r="BZK1072" s="819"/>
      <c r="BZL1072" s="819"/>
      <c r="BZM1072" s="819"/>
      <c r="BZN1072" s="819"/>
      <c r="BZO1072" s="819"/>
      <c r="BZP1072" s="819"/>
      <c r="BZQ1072" s="819"/>
      <c r="BZR1072" s="819"/>
      <c r="BZS1072" s="819"/>
      <c r="BZT1072" s="819"/>
      <c r="BZU1072" s="819"/>
      <c r="BZV1072" s="819"/>
      <c r="BZW1072" s="819"/>
      <c r="BZX1072" s="819"/>
      <c r="BZY1072" s="819"/>
      <c r="BZZ1072" s="819"/>
      <c r="CAA1072" s="819"/>
      <c r="CAB1072" s="819"/>
      <c r="CAC1072" s="819"/>
      <c r="CAD1072" s="819"/>
      <c r="CAE1072" s="819"/>
      <c r="CAF1072" s="819"/>
      <c r="CAG1072" s="819"/>
      <c r="CAH1072" s="819"/>
      <c r="CAI1072" s="819"/>
      <c r="CAJ1072" s="819"/>
      <c r="CAK1072" s="819"/>
      <c r="CAL1072" s="819"/>
      <c r="CAM1072" s="819"/>
      <c r="CAN1072" s="819"/>
      <c r="CAO1072" s="819"/>
      <c r="CAP1072" s="819"/>
      <c r="CAQ1072" s="819"/>
      <c r="CAR1072" s="819"/>
      <c r="CAS1072" s="819"/>
      <c r="CAT1072" s="819"/>
      <c r="CAU1072" s="819"/>
      <c r="CAV1072" s="819"/>
      <c r="CAW1072" s="819"/>
      <c r="CAX1072" s="819"/>
      <c r="CAY1072" s="819"/>
      <c r="CAZ1072" s="819"/>
      <c r="CBA1072" s="819"/>
      <c r="CBB1072" s="819"/>
      <c r="CBC1072" s="819"/>
      <c r="CBD1072" s="819"/>
      <c r="CBE1072" s="819"/>
      <c r="CBF1072" s="819"/>
      <c r="CBG1072" s="819"/>
      <c r="CBH1072" s="819"/>
      <c r="CBI1072" s="819"/>
      <c r="CBJ1072" s="819"/>
      <c r="CBK1072" s="819"/>
      <c r="CBL1072" s="819"/>
      <c r="CBM1072" s="819"/>
      <c r="CBN1072" s="819"/>
      <c r="CBO1072" s="819"/>
      <c r="CBP1072" s="819"/>
      <c r="CBQ1072" s="819"/>
      <c r="CBR1072" s="819"/>
      <c r="CBS1072" s="819"/>
      <c r="CBT1072" s="819"/>
      <c r="CBU1072" s="819"/>
      <c r="CBV1072" s="819"/>
      <c r="CBW1072" s="819"/>
      <c r="CBX1072" s="819"/>
      <c r="CBY1072" s="819"/>
      <c r="CBZ1072" s="819"/>
      <c r="CCA1072" s="819"/>
      <c r="CCB1072" s="819"/>
      <c r="CCC1072" s="819"/>
      <c r="CCD1072" s="819"/>
      <c r="CCE1072" s="819"/>
      <c r="CCF1072" s="819"/>
      <c r="CCG1072" s="819"/>
      <c r="CCH1072" s="819"/>
      <c r="CCI1072" s="819"/>
      <c r="CCJ1072" s="819"/>
      <c r="CCK1072" s="819"/>
      <c r="CCL1072" s="819"/>
      <c r="CCM1072" s="819"/>
      <c r="CCN1072" s="819"/>
      <c r="CCO1072" s="819"/>
      <c r="CCP1072" s="819"/>
      <c r="CCQ1072" s="819"/>
      <c r="CCR1072" s="819"/>
      <c r="CCS1072" s="819"/>
      <c r="CCT1072" s="819"/>
      <c r="CCU1072" s="819"/>
      <c r="CCV1072" s="819"/>
      <c r="CCW1072" s="819"/>
      <c r="CCX1072" s="819"/>
      <c r="CCY1072" s="819"/>
      <c r="CCZ1072" s="819"/>
      <c r="CDA1072" s="819"/>
      <c r="CDB1072" s="819"/>
      <c r="CDC1072" s="819"/>
      <c r="CDD1072" s="819"/>
      <c r="CDE1072" s="819"/>
      <c r="CDF1072" s="819"/>
      <c r="CDG1072" s="819"/>
      <c r="CDH1072" s="819"/>
      <c r="CDI1072" s="819"/>
      <c r="CDJ1072" s="819"/>
      <c r="CDK1072" s="819"/>
      <c r="CDL1072" s="819"/>
      <c r="CDM1072" s="819"/>
      <c r="CDN1072" s="819"/>
      <c r="CDO1072" s="819"/>
      <c r="CDP1072" s="819"/>
      <c r="CDQ1072" s="819"/>
      <c r="CDR1072" s="819"/>
      <c r="CDS1072" s="819"/>
      <c r="CDT1072" s="819"/>
      <c r="CDU1072" s="819"/>
      <c r="CDV1072" s="819"/>
      <c r="CDW1072" s="819"/>
      <c r="CDX1072" s="819"/>
      <c r="CDY1072" s="819"/>
      <c r="CDZ1072" s="819"/>
      <c r="CEA1072" s="819"/>
      <c r="CEB1072" s="819"/>
      <c r="CEC1072" s="819"/>
      <c r="CED1072" s="819"/>
      <c r="CEE1072" s="819"/>
      <c r="CEF1072" s="819"/>
      <c r="CEG1072" s="819"/>
      <c r="CEH1072" s="819"/>
      <c r="CEI1072" s="819"/>
      <c r="CEJ1072" s="819"/>
      <c r="CEK1072" s="819"/>
      <c r="CEL1072" s="819"/>
      <c r="CEM1072" s="819"/>
      <c r="CEN1072" s="819"/>
      <c r="CEO1072" s="819"/>
      <c r="CEP1072" s="819"/>
      <c r="CEQ1072" s="819"/>
      <c r="CER1072" s="819"/>
      <c r="CES1072" s="819"/>
      <c r="CET1072" s="819"/>
      <c r="CEU1072" s="819"/>
      <c r="CEV1072" s="819"/>
      <c r="CEW1072" s="819"/>
      <c r="CEX1072" s="819"/>
      <c r="CEY1072" s="819"/>
      <c r="CEZ1072" s="819"/>
      <c r="CFA1072" s="819"/>
      <c r="CFB1072" s="819"/>
      <c r="CFC1072" s="819"/>
      <c r="CFD1072" s="819"/>
      <c r="CFE1072" s="819"/>
      <c r="CFF1072" s="819"/>
      <c r="CFG1072" s="819"/>
      <c r="CFH1072" s="819"/>
      <c r="CFI1072" s="819"/>
      <c r="CFJ1072" s="819"/>
      <c r="CFK1072" s="819"/>
      <c r="CFL1072" s="819"/>
      <c r="CFM1072" s="819"/>
      <c r="CFN1072" s="819"/>
      <c r="CFO1072" s="819"/>
      <c r="CFP1072" s="819"/>
      <c r="CFQ1072" s="819"/>
      <c r="CFR1072" s="819"/>
      <c r="CFS1072" s="819"/>
      <c r="CFT1072" s="819"/>
      <c r="CFU1072" s="819"/>
      <c r="CFV1072" s="819"/>
      <c r="CFW1072" s="819"/>
      <c r="CFX1072" s="819"/>
      <c r="CFY1072" s="819"/>
      <c r="CFZ1072" s="819"/>
      <c r="CGA1072" s="819"/>
      <c r="CGB1072" s="819"/>
      <c r="CGC1072" s="819"/>
      <c r="CGD1072" s="819"/>
      <c r="CGE1072" s="819"/>
      <c r="CGF1072" s="819"/>
      <c r="CGG1072" s="819"/>
      <c r="CGH1072" s="819"/>
      <c r="CGI1072" s="819"/>
      <c r="CGJ1072" s="819"/>
      <c r="CGK1072" s="819"/>
      <c r="CGL1072" s="819"/>
      <c r="CGM1072" s="819"/>
      <c r="CGN1072" s="819"/>
      <c r="CGO1072" s="819"/>
      <c r="CGP1072" s="819"/>
      <c r="CGQ1072" s="819"/>
      <c r="CGR1072" s="819"/>
      <c r="CGS1072" s="819"/>
      <c r="CGT1072" s="819"/>
      <c r="CGU1072" s="819"/>
      <c r="CGV1072" s="819"/>
      <c r="CGW1072" s="819"/>
      <c r="CGX1072" s="819"/>
      <c r="CGY1072" s="819"/>
      <c r="CGZ1072" s="819"/>
      <c r="CHA1072" s="819"/>
      <c r="CHB1072" s="819"/>
      <c r="CHC1072" s="819"/>
      <c r="CHD1072" s="819"/>
      <c r="CHE1072" s="819"/>
      <c r="CHF1072" s="819"/>
      <c r="CHG1072" s="819"/>
      <c r="CHH1072" s="819"/>
      <c r="CHI1072" s="819"/>
      <c r="CHJ1072" s="819"/>
      <c r="CHK1072" s="819"/>
      <c r="CHL1072" s="819"/>
      <c r="CHM1072" s="819"/>
      <c r="CHN1072" s="819"/>
      <c r="CHO1072" s="819"/>
      <c r="CHP1072" s="819"/>
      <c r="CHQ1072" s="819"/>
      <c r="CHR1072" s="819"/>
      <c r="CHS1072" s="819"/>
      <c r="CHT1072" s="819"/>
      <c r="CHU1072" s="819"/>
      <c r="CHV1072" s="819"/>
      <c r="CHW1072" s="819"/>
      <c r="CHX1072" s="819"/>
      <c r="CHY1072" s="819"/>
      <c r="CHZ1072" s="819"/>
      <c r="CIA1072" s="819"/>
      <c r="CIB1072" s="819"/>
      <c r="CIC1072" s="819"/>
      <c r="CID1072" s="819"/>
      <c r="CIE1072" s="819"/>
      <c r="CIF1072" s="819"/>
      <c r="CIG1072" s="819"/>
      <c r="CIH1072" s="819"/>
      <c r="CII1072" s="819"/>
      <c r="CIJ1072" s="819"/>
      <c r="CIK1072" s="819"/>
      <c r="CIL1072" s="819"/>
      <c r="CIM1072" s="819"/>
      <c r="CIN1072" s="819"/>
      <c r="CIO1072" s="819"/>
      <c r="CIP1072" s="819"/>
      <c r="CIQ1072" s="819"/>
      <c r="CIR1072" s="819"/>
      <c r="CIS1072" s="819"/>
      <c r="CIT1072" s="819"/>
      <c r="CIU1072" s="819"/>
      <c r="CIV1072" s="819"/>
      <c r="CIW1072" s="819"/>
      <c r="CIX1072" s="819"/>
      <c r="CIY1072" s="819"/>
      <c r="CIZ1072" s="819"/>
      <c r="CJA1072" s="819"/>
      <c r="CJB1072" s="819"/>
      <c r="CJC1072" s="819"/>
      <c r="CJD1072" s="819"/>
      <c r="CJE1072" s="819"/>
      <c r="CJF1072" s="819"/>
      <c r="CJG1072" s="819"/>
      <c r="CJH1072" s="819"/>
      <c r="CJI1072" s="819"/>
      <c r="CJJ1072" s="819"/>
      <c r="CJK1072" s="819"/>
      <c r="CJL1072" s="819"/>
      <c r="CJM1072" s="819"/>
      <c r="CJN1072" s="819"/>
      <c r="CJO1072" s="819"/>
      <c r="CJP1072" s="819"/>
      <c r="CJQ1072" s="819"/>
      <c r="CJR1072" s="819"/>
      <c r="CJS1072" s="819"/>
      <c r="CJT1072" s="819"/>
      <c r="CJU1072" s="819"/>
      <c r="CJV1072" s="819"/>
      <c r="CJW1072" s="819"/>
      <c r="CJX1072" s="819"/>
      <c r="CJY1072" s="819"/>
      <c r="CJZ1072" s="819"/>
      <c r="CKA1072" s="819"/>
      <c r="CKB1072" s="819"/>
      <c r="CKC1072" s="819"/>
      <c r="CKD1072" s="819"/>
      <c r="CKE1072" s="819"/>
      <c r="CKF1072" s="819"/>
      <c r="CKG1072" s="819"/>
      <c r="CKH1072" s="819"/>
      <c r="CKI1072" s="819"/>
      <c r="CKJ1072" s="819"/>
      <c r="CKK1072" s="819"/>
      <c r="CKL1072" s="819"/>
      <c r="CKM1072" s="819"/>
      <c r="CKN1072" s="819"/>
      <c r="CKO1072" s="819"/>
      <c r="CKP1072" s="819"/>
      <c r="CKQ1072" s="819"/>
      <c r="CKR1072" s="819"/>
      <c r="CKS1072" s="819"/>
      <c r="CKT1072" s="819"/>
      <c r="CKU1072" s="819"/>
      <c r="CKV1072" s="819"/>
      <c r="CKW1072" s="819"/>
      <c r="CKX1072" s="819"/>
      <c r="CKY1072" s="819"/>
      <c r="CKZ1072" s="819"/>
      <c r="CLA1072" s="819"/>
      <c r="CLB1072" s="819"/>
      <c r="CLC1072" s="819"/>
      <c r="CLD1072" s="819"/>
      <c r="CLE1072" s="819"/>
      <c r="CLF1072" s="819"/>
      <c r="CLG1072" s="819"/>
      <c r="CLH1072" s="819"/>
      <c r="CLI1072" s="819"/>
      <c r="CLJ1072" s="819"/>
      <c r="CLK1072" s="819"/>
      <c r="CLL1072" s="819"/>
      <c r="CLM1072" s="819"/>
      <c r="CLN1072" s="819"/>
      <c r="CLO1072" s="819"/>
      <c r="CLP1072" s="819"/>
      <c r="CLQ1072" s="819"/>
      <c r="CLR1072" s="819"/>
      <c r="CLS1072" s="819"/>
      <c r="CLT1072" s="819"/>
      <c r="CLU1072" s="819"/>
      <c r="CLV1072" s="819"/>
      <c r="CLW1072" s="819"/>
      <c r="CLX1072" s="819"/>
      <c r="CLY1072" s="819"/>
      <c r="CLZ1072" s="819"/>
      <c r="CMA1072" s="819"/>
      <c r="CMB1072" s="819"/>
      <c r="CMC1072" s="819"/>
      <c r="CMD1072" s="819"/>
      <c r="CME1072" s="819"/>
      <c r="CMF1072" s="819"/>
      <c r="CMG1072" s="819"/>
      <c r="CMH1072" s="819"/>
      <c r="CMI1072" s="819"/>
      <c r="CMJ1072" s="819"/>
      <c r="CMK1072" s="819"/>
      <c r="CML1072" s="819"/>
      <c r="CMM1072" s="819"/>
      <c r="CMN1072" s="819"/>
      <c r="CMO1072" s="819"/>
      <c r="CMP1072" s="819"/>
      <c r="CMQ1072" s="819"/>
      <c r="CMR1072" s="819"/>
      <c r="CMS1072" s="819"/>
      <c r="CMT1072" s="819"/>
      <c r="CMU1072" s="819"/>
      <c r="CMV1072" s="819"/>
      <c r="CMW1072" s="819"/>
      <c r="CMX1072" s="819"/>
      <c r="CMY1072" s="819"/>
      <c r="CMZ1072" s="819"/>
      <c r="CNA1072" s="819"/>
      <c r="CNB1072" s="819"/>
      <c r="CNC1072" s="819"/>
      <c r="CND1072" s="819"/>
      <c r="CNE1072" s="819"/>
      <c r="CNF1072" s="819"/>
      <c r="CNG1072" s="819"/>
      <c r="CNH1072" s="819"/>
      <c r="CNI1072" s="819"/>
      <c r="CNJ1072" s="819"/>
      <c r="CNK1072" s="819"/>
      <c r="CNL1072" s="819"/>
      <c r="CNM1072" s="819"/>
      <c r="CNN1072" s="819"/>
      <c r="CNO1072" s="819"/>
      <c r="CNP1072" s="819"/>
      <c r="CNQ1072" s="819"/>
      <c r="CNR1072" s="819"/>
      <c r="CNS1072" s="819"/>
      <c r="CNT1072" s="819"/>
      <c r="CNU1072" s="819"/>
      <c r="CNV1072" s="819"/>
      <c r="CNW1072" s="819"/>
      <c r="CNX1072" s="819"/>
      <c r="CNY1072" s="819"/>
      <c r="CNZ1072" s="819"/>
      <c r="COA1072" s="819"/>
      <c r="COB1072" s="819"/>
      <c r="COC1072" s="819"/>
      <c r="COD1072" s="819"/>
      <c r="COE1072" s="819"/>
      <c r="COF1072" s="819"/>
      <c r="COG1072" s="819"/>
      <c r="COH1072" s="819"/>
      <c r="COI1072" s="819"/>
      <c r="COJ1072" s="819"/>
      <c r="COK1072" s="819"/>
      <c r="COL1072" s="819"/>
      <c r="COM1072" s="819"/>
      <c r="CON1072" s="819"/>
      <c r="COO1072" s="819"/>
      <c r="COP1072" s="819"/>
      <c r="COQ1072" s="819"/>
      <c r="COR1072" s="819"/>
      <c r="COS1072" s="819"/>
      <c r="COT1072" s="819"/>
      <c r="COU1072" s="819"/>
      <c r="COV1072" s="819"/>
      <c r="COW1072" s="819"/>
      <c r="COX1072" s="819"/>
      <c r="COY1072" s="819"/>
      <c r="COZ1072" s="819"/>
      <c r="CPA1072" s="819"/>
      <c r="CPB1072" s="819"/>
      <c r="CPC1072" s="819"/>
      <c r="CPD1072" s="819"/>
      <c r="CPE1072" s="819"/>
      <c r="CPF1072" s="819"/>
      <c r="CPG1072" s="819"/>
      <c r="CPH1072" s="819"/>
      <c r="CPI1072" s="819"/>
      <c r="CPJ1072" s="819"/>
      <c r="CPK1072" s="819"/>
      <c r="CPL1072" s="819"/>
      <c r="CPM1072" s="819"/>
      <c r="CPN1072" s="819"/>
      <c r="CPO1072" s="819"/>
      <c r="CPP1072" s="819"/>
      <c r="CPQ1072" s="819"/>
      <c r="CPR1072" s="819"/>
      <c r="CPS1072" s="819"/>
      <c r="CPT1072" s="819"/>
      <c r="CPU1072" s="819"/>
      <c r="CPV1072" s="819"/>
      <c r="CPW1072" s="819"/>
      <c r="CPX1072" s="819"/>
      <c r="CPY1072" s="819"/>
      <c r="CPZ1072" s="819"/>
      <c r="CQA1072" s="819"/>
      <c r="CQB1072" s="819"/>
      <c r="CQC1072" s="819"/>
      <c r="CQD1072" s="819"/>
      <c r="CQE1072" s="819"/>
      <c r="CQF1072" s="819"/>
      <c r="CQG1072" s="819"/>
      <c r="CQH1072" s="819"/>
      <c r="CQI1072" s="819"/>
      <c r="CQJ1072" s="819"/>
      <c r="CQK1072" s="819"/>
      <c r="CQL1072" s="819"/>
      <c r="CQM1072" s="819"/>
      <c r="CQN1072" s="819"/>
      <c r="CQO1072" s="819"/>
      <c r="CQP1072" s="819"/>
      <c r="CQQ1072" s="819"/>
      <c r="CQR1072" s="819"/>
      <c r="CQS1072" s="819"/>
      <c r="CQT1072" s="819"/>
      <c r="CQU1072" s="819"/>
      <c r="CQV1072" s="819"/>
      <c r="CQW1072" s="819"/>
      <c r="CQX1072" s="819"/>
      <c r="CQY1072" s="819"/>
      <c r="CQZ1072" s="819"/>
      <c r="CRA1072" s="819"/>
      <c r="CRB1072" s="819"/>
      <c r="CRC1072" s="819"/>
      <c r="CRD1072" s="819"/>
      <c r="CRE1072" s="819"/>
      <c r="CRF1072" s="819"/>
      <c r="CRG1072" s="819"/>
      <c r="CRH1072" s="819"/>
      <c r="CRI1072" s="819"/>
      <c r="CRJ1072" s="819"/>
      <c r="CRK1072" s="819"/>
      <c r="CRL1072" s="819"/>
      <c r="CRM1072" s="819"/>
      <c r="CRN1072" s="819"/>
      <c r="CRO1072" s="819"/>
      <c r="CRP1072" s="819"/>
      <c r="CRQ1072" s="819"/>
      <c r="CRR1072" s="819"/>
      <c r="CRS1072" s="819"/>
      <c r="CRT1072" s="819"/>
      <c r="CRU1072" s="819"/>
      <c r="CRV1072" s="819"/>
      <c r="CRW1072" s="819"/>
      <c r="CRX1072" s="819"/>
      <c r="CRY1072" s="819"/>
      <c r="CRZ1072" s="819"/>
      <c r="CSA1072" s="819"/>
      <c r="CSB1072" s="819"/>
      <c r="CSC1072" s="819"/>
      <c r="CSD1072" s="819"/>
      <c r="CSE1072" s="819"/>
      <c r="CSF1072" s="819"/>
      <c r="CSG1072" s="819"/>
      <c r="CSH1072" s="819"/>
      <c r="CSI1072" s="819"/>
      <c r="CSJ1072" s="819"/>
      <c r="CSK1072" s="819"/>
      <c r="CSL1072" s="819"/>
      <c r="CSM1072" s="819"/>
      <c r="CSN1072" s="819"/>
      <c r="CSO1072" s="819"/>
      <c r="CSP1072" s="819"/>
      <c r="CSQ1072" s="819"/>
      <c r="CSR1072" s="819"/>
      <c r="CSS1072" s="819"/>
      <c r="CST1072" s="819"/>
      <c r="CSU1072" s="819"/>
      <c r="CSV1072" s="819"/>
      <c r="CSW1072" s="819"/>
      <c r="CSX1072" s="819"/>
      <c r="CSY1072" s="819"/>
      <c r="CSZ1072" s="819"/>
      <c r="CTA1072" s="819"/>
      <c r="CTB1072" s="819"/>
      <c r="CTC1072" s="819"/>
      <c r="CTD1072" s="819"/>
      <c r="CTE1072" s="819"/>
      <c r="CTF1072" s="819"/>
      <c r="CTG1072" s="819"/>
      <c r="CTH1072" s="819"/>
      <c r="CTI1072" s="819"/>
      <c r="CTJ1072" s="819"/>
      <c r="CTK1072" s="819"/>
      <c r="CTL1072" s="819"/>
      <c r="CTM1072" s="819"/>
      <c r="CTN1072" s="819"/>
      <c r="CTO1072" s="819"/>
      <c r="CTP1072" s="819"/>
      <c r="CTQ1072" s="819"/>
      <c r="CTR1072" s="819"/>
      <c r="CTS1072" s="819"/>
      <c r="CTT1072" s="819"/>
      <c r="CTU1072" s="819"/>
      <c r="CTV1072" s="819"/>
      <c r="CTW1072" s="819"/>
      <c r="CTX1072" s="819"/>
      <c r="CTY1072" s="819"/>
      <c r="CTZ1072" s="819"/>
      <c r="CUA1072" s="819"/>
      <c r="CUB1072" s="819"/>
      <c r="CUC1072" s="819"/>
      <c r="CUD1072" s="819"/>
      <c r="CUE1072" s="819"/>
      <c r="CUF1072" s="819"/>
      <c r="CUG1072" s="819"/>
      <c r="CUH1072" s="819"/>
      <c r="CUI1072" s="819"/>
      <c r="CUJ1072" s="819"/>
      <c r="CUK1072" s="819"/>
      <c r="CUL1072" s="819"/>
      <c r="CUM1072" s="819"/>
      <c r="CUN1072" s="819"/>
      <c r="CUO1072" s="819"/>
      <c r="CUP1072" s="819"/>
      <c r="CUQ1072" s="819"/>
      <c r="CUR1072" s="819"/>
      <c r="CUS1072" s="819"/>
      <c r="CUT1072" s="819"/>
      <c r="CUU1072" s="819"/>
      <c r="CUV1072" s="819"/>
      <c r="CUW1072" s="819"/>
      <c r="CUX1072" s="819"/>
      <c r="CUY1072" s="819"/>
      <c r="CUZ1072" s="819"/>
      <c r="CVA1072" s="819"/>
      <c r="CVB1072" s="819"/>
      <c r="CVC1072" s="819"/>
      <c r="CVD1072" s="819"/>
      <c r="CVE1072" s="819"/>
      <c r="CVF1072" s="819"/>
      <c r="CVG1072" s="819"/>
      <c r="CVH1072" s="819"/>
      <c r="CVI1072" s="819"/>
      <c r="CVJ1072" s="819"/>
      <c r="CVK1072" s="819"/>
      <c r="CVL1072" s="819"/>
      <c r="CVM1072" s="819"/>
      <c r="CVN1072" s="819"/>
      <c r="CVO1072" s="819"/>
      <c r="CVP1072" s="819"/>
      <c r="CVQ1072" s="819"/>
      <c r="CVR1072" s="819"/>
      <c r="CVS1072" s="819"/>
      <c r="CVT1072" s="819"/>
      <c r="CVU1072" s="819"/>
      <c r="CVV1072" s="819"/>
      <c r="CVW1072" s="819"/>
      <c r="CVX1072" s="819"/>
      <c r="CVY1072" s="819"/>
      <c r="CVZ1072" s="819"/>
      <c r="CWA1072" s="819"/>
      <c r="CWB1072" s="819"/>
      <c r="CWC1072" s="819"/>
      <c r="CWD1072" s="819"/>
      <c r="CWE1072" s="819"/>
      <c r="CWF1072" s="819"/>
      <c r="CWG1072" s="819"/>
      <c r="CWH1072" s="819"/>
      <c r="CWI1072" s="819"/>
      <c r="CWJ1072" s="819"/>
      <c r="CWK1072" s="819"/>
      <c r="CWL1072" s="819"/>
      <c r="CWM1072" s="819"/>
      <c r="CWN1072" s="819"/>
      <c r="CWO1072" s="819"/>
      <c r="CWP1072" s="819"/>
      <c r="CWQ1072" s="819"/>
      <c r="CWR1072" s="819"/>
      <c r="CWS1072" s="819"/>
      <c r="CWT1072" s="819"/>
      <c r="CWU1072" s="819"/>
      <c r="CWV1072" s="819"/>
      <c r="CWW1072" s="819"/>
      <c r="CWX1072" s="819"/>
      <c r="CWY1072" s="819"/>
      <c r="CWZ1072" s="819"/>
      <c r="CXA1072" s="819"/>
      <c r="CXB1072" s="819"/>
      <c r="CXC1072" s="819"/>
      <c r="CXD1072" s="819"/>
      <c r="CXE1072" s="819"/>
      <c r="CXF1072" s="819"/>
      <c r="CXG1072" s="819"/>
      <c r="CXH1072" s="819"/>
      <c r="CXI1072" s="819"/>
      <c r="CXJ1072" s="819"/>
      <c r="CXK1072" s="819"/>
      <c r="CXL1072" s="819"/>
      <c r="CXM1072" s="819"/>
      <c r="CXN1072" s="819"/>
      <c r="CXO1072" s="819"/>
      <c r="CXP1072" s="819"/>
      <c r="CXQ1072" s="819"/>
      <c r="CXR1072" s="819"/>
      <c r="CXS1072" s="819"/>
      <c r="CXT1072" s="819"/>
      <c r="CXU1072" s="819"/>
      <c r="CXV1072" s="819"/>
      <c r="CXW1072" s="819"/>
      <c r="CXX1072" s="819"/>
      <c r="CXY1072" s="819"/>
      <c r="CXZ1072" s="819"/>
      <c r="CYA1072" s="819"/>
      <c r="CYB1072" s="819"/>
      <c r="CYC1072" s="819"/>
      <c r="CYD1072" s="819"/>
      <c r="CYE1072" s="819"/>
      <c r="CYF1072" s="819"/>
      <c r="CYG1072" s="819"/>
      <c r="CYH1072" s="819"/>
      <c r="CYI1072" s="819"/>
      <c r="CYJ1072" s="819"/>
      <c r="CYK1072" s="819"/>
      <c r="CYL1072" s="819"/>
      <c r="CYM1072" s="819"/>
      <c r="CYN1072" s="819"/>
      <c r="CYO1072" s="819"/>
      <c r="CYP1072" s="819"/>
      <c r="CYQ1072" s="819"/>
      <c r="CYR1072" s="819"/>
      <c r="CYS1072" s="819"/>
      <c r="CYT1072" s="819"/>
      <c r="CYU1072" s="819"/>
      <c r="CYV1072" s="819"/>
      <c r="CYW1072" s="819"/>
      <c r="CYX1072" s="819"/>
      <c r="CYY1072" s="819"/>
      <c r="CYZ1072" s="819"/>
      <c r="CZA1072" s="819"/>
      <c r="CZB1072" s="819"/>
      <c r="CZC1072" s="819"/>
      <c r="CZD1072" s="819"/>
      <c r="CZE1072" s="819"/>
      <c r="CZF1072" s="819"/>
      <c r="CZG1072" s="819"/>
      <c r="CZH1072" s="819"/>
      <c r="CZI1072" s="819"/>
      <c r="CZJ1072" s="819"/>
      <c r="CZK1072" s="819"/>
      <c r="CZL1072" s="819"/>
      <c r="CZM1072" s="819"/>
      <c r="CZN1072" s="819"/>
      <c r="CZO1072" s="819"/>
      <c r="CZP1072" s="819"/>
      <c r="CZQ1072" s="819"/>
      <c r="CZR1072" s="819"/>
      <c r="CZS1072" s="819"/>
      <c r="CZT1072" s="819"/>
      <c r="CZU1072" s="819"/>
      <c r="CZV1072" s="819"/>
      <c r="CZW1072" s="819"/>
      <c r="CZX1072" s="819"/>
      <c r="CZY1072" s="819"/>
      <c r="CZZ1072" s="819"/>
      <c r="DAA1072" s="819"/>
      <c r="DAB1072" s="819"/>
      <c r="DAC1072" s="819"/>
      <c r="DAD1072" s="819"/>
      <c r="DAE1072" s="819"/>
      <c r="DAF1072" s="819"/>
      <c r="DAG1072" s="819"/>
      <c r="DAH1072" s="819"/>
      <c r="DAI1072" s="819"/>
      <c r="DAJ1072" s="819"/>
      <c r="DAK1072" s="819"/>
      <c r="DAL1072" s="819"/>
      <c r="DAM1072" s="819"/>
      <c r="DAN1072" s="819"/>
      <c r="DAO1072" s="819"/>
      <c r="DAP1072" s="819"/>
      <c r="DAQ1072" s="819"/>
      <c r="DAR1072" s="819"/>
      <c r="DAS1072" s="819"/>
      <c r="DAT1072" s="819"/>
      <c r="DAU1072" s="819"/>
      <c r="DAV1072" s="819"/>
      <c r="DAW1072" s="819"/>
      <c r="DAX1072" s="819"/>
      <c r="DAY1072" s="819"/>
      <c r="DAZ1072" s="819"/>
      <c r="DBA1072" s="819"/>
      <c r="DBB1072" s="819"/>
      <c r="DBC1072" s="819"/>
      <c r="DBD1072" s="819"/>
      <c r="DBE1072" s="819"/>
      <c r="DBF1072" s="819"/>
      <c r="DBG1072" s="819"/>
      <c r="DBH1072" s="819"/>
      <c r="DBI1072" s="819"/>
      <c r="DBJ1072" s="819"/>
      <c r="DBK1072" s="819"/>
      <c r="DBL1072" s="819"/>
      <c r="DBM1072" s="819"/>
      <c r="DBN1072" s="819"/>
      <c r="DBO1072" s="819"/>
      <c r="DBP1072" s="819"/>
      <c r="DBQ1072" s="819"/>
      <c r="DBR1072" s="819"/>
      <c r="DBS1072" s="819"/>
      <c r="DBT1072" s="819"/>
      <c r="DBU1072" s="819"/>
      <c r="DBV1072" s="819"/>
      <c r="DBW1072" s="819"/>
      <c r="DBX1072" s="819"/>
      <c r="DBY1072" s="819"/>
      <c r="DBZ1072" s="819"/>
      <c r="DCA1072" s="819"/>
      <c r="DCB1072" s="819"/>
      <c r="DCC1072" s="819"/>
      <c r="DCD1072" s="819"/>
      <c r="DCE1072" s="819"/>
      <c r="DCF1072" s="819"/>
      <c r="DCG1072" s="819"/>
      <c r="DCH1072" s="819"/>
      <c r="DCI1072" s="819"/>
      <c r="DCJ1072" s="819"/>
      <c r="DCK1072" s="819"/>
      <c r="DCL1072" s="819"/>
      <c r="DCM1072" s="819"/>
      <c r="DCN1072" s="819"/>
      <c r="DCO1072" s="819"/>
      <c r="DCP1072" s="819"/>
      <c r="DCQ1072" s="819"/>
      <c r="DCR1072" s="819"/>
      <c r="DCS1072" s="819"/>
      <c r="DCT1072" s="819"/>
      <c r="DCU1072" s="819"/>
      <c r="DCV1072" s="819"/>
      <c r="DCW1072" s="819"/>
      <c r="DCX1072" s="819"/>
      <c r="DCY1072" s="819"/>
      <c r="DCZ1072" s="819"/>
      <c r="DDA1072" s="819"/>
      <c r="DDB1072" s="819"/>
      <c r="DDC1072" s="819"/>
      <c r="DDD1072" s="819"/>
      <c r="DDE1072" s="819"/>
      <c r="DDF1072" s="819"/>
      <c r="DDG1072" s="819"/>
      <c r="DDH1072" s="819"/>
      <c r="DDI1072" s="819"/>
      <c r="DDJ1072" s="819"/>
      <c r="DDK1072" s="819"/>
      <c r="DDL1072" s="819"/>
      <c r="DDM1072" s="819"/>
      <c r="DDN1072" s="819"/>
      <c r="DDO1072" s="819"/>
      <c r="DDP1072" s="819"/>
      <c r="DDQ1072" s="819"/>
      <c r="DDR1072" s="819"/>
      <c r="DDS1072" s="819"/>
      <c r="DDT1072" s="819"/>
      <c r="DDU1072" s="819"/>
      <c r="DDV1072" s="819"/>
      <c r="DDW1072" s="819"/>
      <c r="DDX1072" s="819"/>
      <c r="DDY1072" s="819"/>
      <c r="DDZ1072" s="819"/>
      <c r="DEA1072" s="819"/>
      <c r="DEB1072" s="819"/>
      <c r="DEC1072" s="819"/>
      <c r="DED1072" s="819"/>
      <c r="DEE1072" s="819"/>
      <c r="DEF1072" s="819"/>
      <c r="DEG1072" s="819"/>
      <c r="DEH1072" s="819"/>
      <c r="DEI1072" s="819"/>
      <c r="DEJ1072" s="819"/>
      <c r="DEK1072" s="819"/>
      <c r="DEL1072" s="819"/>
      <c r="DEM1072" s="819"/>
      <c r="DEN1072" s="819"/>
      <c r="DEO1072" s="819"/>
      <c r="DEP1072" s="819"/>
      <c r="DEQ1072" s="819"/>
      <c r="DER1072" s="819"/>
      <c r="DES1072" s="819"/>
      <c r="DET1072" s="819"/>
      <c r="DEU1072" s="819"/>
      <c r="DEV1072" s="819"/>
      <c r="DEW1072" s="819"/>
      <c r="DEX1072" s="819"/>
      <c r="DEY1072" s="819"/>
      <c r="DEZ1072" s="819"/>
      <c r="DFA1072" s="819"/>
      <c r="DFB1072" s="819"/>
      <c r="DFC1072" s="819"/>
      <c r="DFD1072" s="819"/>
      <c r="DFE1072" s="819"/>
      <c r="DFF1072" s="819"/>
      <c r="DFG1072" s="819"/>
      <c r="DFH1072" s="819"/>
      <c r="DFI1072" s="819"/>
      <c r="DFJ1072" s="819"/>
      <c r="DFK1072" s="819"/>
      <c r="DFL1072" s="819"/>
      <c r="DFM1072" s="819"/>
      <c r="DFN1072" s="819"/>
      <c r="DFO1072" s="819"/>
      <c r="DFP1072" s="819"/>
      <c r="DFQ1072" s="819"/>
      <c r="DFR1072" s="819"/>
      <c r="DFS1072" s="819"/>
      <c r="DFT1072" s="819"/>
      <c r="DFU1072" s="819"/>
      <c r="DFV1072" s="819"/>
      <c r="DFW1072" s="819"/>
      <c r="DFX1072" s="819"/>
      <c r="DFY1072" s="819"/>
      <c r="DFZ1072" s="819"/>
      <c r="DGA1072" s="819"/>
      <c r="DGB1072" s="819"/>
      <c r="DGC1072" s="819"/>
      <c r="DGD1072" s="819"/>
      <c r="DGE1072" s="819"/>
      <c r="DGF1072" s="819"/>
      <c r="DGG1072" s="819"/>
      <c r="DGH1072" s="819"/>
      <c r="DGI1072" s="819"/>
      <c r="DGJ1072" s="819"/>
      <c r="DGK1072" s="819"/>
      <c r="DGL1072" s="819"/>
      <c r="DGM1072" s="819"/>
      <c r="DGN1072" s="819"/>
      <c r="DGO1072" s="819"/>
      <c r="DGP1072" s="819"/>
      <c r="DGQ1072" s="819"/>
      <c r="DGR1072" s="819"/>
      <c r="DGS1072" s="819"/>
      <c r="DGT1072" s="819"/>
      <c r="DGU1072" s="819"/>
      <c r="DGV1072" s="819"/>
      <c r="DGW1072" s="819"/>
      <c r="DGX1072" s="819"/>
      <c r="DGY1072" s="819"/>
      <c r="DGZ1072" s="819"/>
      <c r="DHA1072" s="819"/>
      <c r="DHB1072" s="819"/>
      <c r="DHC1072" s="819"/>
      <c r="DHD1072" s="819"/>
      <c r="DHE1072" s="819"/>
      <c r="DHF1072" s="819"/>
      <c r="DHG1072" s="819"/>
      <c r="DHH1072" s="819"/>
      <c r="DHI1072" s="819"/>
      <c r="DHJ1072" s="819"/>
      <c r="DHK1072" s="819"/>
      <c r="DHL1072" s="819"/>
      <c r="DHM1072" s="819"/>
      <c r="DHN1072" s="819"/>
      <c r="DHO1072" s="819"/>
      <c r="DHP1072" s="819"/>
      <c r="DHQ1072" s="819"/>
      <c r="DHR1072" s="819"/>
      <c r="DHS1072" s="819"/>
      <c r="DHT1072" s="819"/>
      <c r="DHU1072" s="819"/>
      <c r="DHV1072" s="819"/>
      <c r="DHW1072" s="819"/>
      <c r="DHX1072" s="819"/>
      <c r="DHY1072" s="819"/>
      <c r="DHZ1072" s="819"/>
      <c r="DIA1072" s="819"/>
      <c r="DIB1072" s="819"/>
      <c r="DIC1072" s="819"/>
      <c r="DID1072" s="819"/>
      <c r="DIE1072" s="819"/>
      <c r="DIF1072" s="819"/>
      <c r="DIG1072" s="819"/>
      <c r="DIH1072" s="819"/>
      <c r="DII1072" s="819"/>
      <c r="DIJ1072" s="819"/>
      <c r="DIK1072" s="819"/>
      <c r="DIL1072" s="819"/>
      <c r="DIM1072" s="819"/>
      <c r="DIN1072" s="819"/>
      <c r="DIO1072" s="819"/>
      <c r="DIP1072" s="819"/>
      <c r="DIQ1072" s="819"/>
      <c r="DIR1072" s="819"/>
      <c r="DIS1072" s="819"/>
      <c r="DIT1072" s="819"/>
      <c r="DIU1072" s="819"/>
      <c r="DIV1072" s="819"/>
      <c r="DIW1072" s="819"/>
      <c r="DIX1072" s="819"/>
      <c r="DIY1072" s="819"/>
      <c r="DIZ1072" s="819"/>
      <c r="DJA1072" s="819"/>
      <c r="DJB1072" s="819"/>
      <c r="DJC1072" s="819"/>
      <c r="DJD1072" s="819"/>
      <c r="DJE1072" s="819"/>
      <c r="DJF1072" s="819"/>
      <c r="DJG1072" s="819"/>
      <c r="DJH1072" s="819"/>
      <c r="DJI1072" s="819"/>
      <c r="DJJ1072" s="819"/>
      <c r="DJK1072" s="819"/>
      <c r="DJL1072" s="819"/>
      <c r="DJM1072" s="819"/>
      <c r="DJN1072" s="819"/>
      <c r="DJO1072" s="819"/>
      <c r="DJP1072" s="819"/>
      <c r="DJQ1072" s="819"/>
      <c r="DJR1072" s="819"/>
      <c r="DJS1072" s="819"/>
      <c r="DJT1072" s="819"/>
      <c r="DJU1072" s="819"/>
      <c r="DJV1072" s="819"/>
      <c r="DJW1072" s="819"/>
      <c r="DJX1072" s="819"/>
      <c r="DJY1072" s="819"/>
      <c r="DJZ1072" s="819"/>
      <c r="DKA1072" s="819"/>
      <c r="DKB1072" s="819"/>
      <c r="DKC1072" s="819"/>
      <c r="DKD1072" s="819"/>
      <c r="DKE1072" s="819"/>
      <c r="DKF1072" s="819"/>
      <c r="DKG1072" s="819"/>
      <c r="DKH1072" s="819"/>
      <c r="DKI1072" s="819"/>
      <c r="DKJ1072" s="819"/>
      <c r="DKK1072" s="819"/>
      <c r="DKL1072" s="819"/>
      <c r="DKM1072" s="819"/>
      <c r="DKN1072" s="819"/>
      <c r="DKO1072" s="819"/>
      <c r="DKP1072" s="819"/>
      <c r="DKQ1072" s="819"/>
      <c r="DKR1072" s="819"/>
      <c r="DKS1072" s="819"/>
      <c r="DKT1072" s="819"/>
      <c r="DKU1072" s="819"/>
      <c r="DKV1072" s="819"/>
      <c r="DKW1072" s="819"/>
      <c r="DKX1072" s="819"/>
      <c r="DKY1072" s="819"/>
      <c r="DKZ1072" s="819"/>
      <c r="DLA1072" s="819"/>
      <c r="DLB1072" s="819"/>
      <c r="DLC1072" s="819"/>
      <c r="DLD1072" s="819"/>
      <c r="DLE1072" s="819"/>
      <c r="DLF1072" s="819"/>
      <c r="DLG1072" s="819"/>
      <c r="DLH1072" s="819"/>
      <c r="DLI1072" s="819"/>
      <c r="DLJ1072" s="819"/>
      <c r="DLK1072" s="819"/>
      <c r="DLL1072" s="819"/>
      <c r="DLM1072" s="819"/>
      <c r="DLN1072" s="819"/>
      <c r="DLO1072" s="819"/>
      <c r="DLP1072" s="819"/>
      <c r="DLQ1072" s="819"/>
      <c r="DLR1072" s="819"/>
      <c r="DLS1072" s="819"/>
      <c r="DLT1072" s="819"/>
      <c r="DLU1072" s="819"/>
      <c r="DLV1072" s="819"/>
      <c r="DLW1072" s="819"/>
      <c r="DLX1072" s="819"/>
      <c r="DLY1072" s="819"/>
      <c r="DLZ1072" s="819"/>
      <c r="DMA1072" s="819"/>
      <c r="DMB1072" s="819"/>
      <c r="DMC1072" s="819"/>
      <c r="DMD1072" s="819"/>
      <c r="DME1072" s="819"/>
      <c r="DMF1072" s="819"/>
      <c r="DMG1072" s="819"/>
      <c r="DMH1072" s="819"/>
      <c r="DMI1072" s="819"/>
      <c r="DMJ1072" s="819"/>
      <c r="DMK1072" s="819"/>
      <c r="DML1072" s="819"/>
      <c r="DMM1072" s="819"/>
      <c r="DMN1072" s="819"/>
      <c r="DMO1072" s="819"/>
      <c r="DMP1072" s="819"/>
      <c r="DMQ1072" s="819"/>
      <c r="DMR1072" s="819"/>
      <c r="DMS1072" s="819"/>
      <c r="DMT1072" s="819"/>
      <c r="DMU1072" s="819"/>
      <c r="DMV1072" s="819"/>
      <c r="DMW1072" s="819"/>
      <c r="DMX1072" s="819"/>
      <c r="DMY1072" s="819"/>
      <c r="DMZ1072" s="819"/>
      <c r="DNA1072" s="819"/>
      <c r="DNB1072" s="819"/>
      <c r="DNC1072" s="819"/>
      <c r="DND1072" s="819"/>
      <c r="DNE1072" s="819"/>
      <c r="DNF1072" s="819"/>
      <c r="DNG1072" s="819"/>
      <c r="DNH1072" s="819"/>
      <c r="DNI1072" s="819"/>
      <c r="DNJ1072" s="819"/>
      <c r="DNK1072" s="819"/>
      <c r="DNL1072" s="819"/>
      <c r="DNM1072" s="819"/>
      <c r="DNN1072" s="819"/>
      <c r="DNO1072" s="819"/>
      <c r="DNP1072" s="819"/>
      <c r="DNQ1072" s="819"/>
      <c r="DNR1072" s="819"/>
      <c r="DNS1072" s="819"/>
      <c r="DNT1072" s="819"/>
      <c r="DNU1072" s="819"/>
      <c r="DNV1072" s="819"/>
      <c r="DNW1072" s="819"/>
      <c r="DNX1072" s="819"/>
      <c r="DNY1072" s="819"/>
      <c r="DNZ1072" s="819"/>
      <c r="DOA1072" s="819"/>
      <c r="DOB1072" s="819"/>
      <c r="DOC1072" s="819"/>
      <c r="DOD1072" s="819"/>
      <c r="DOE1072" s="819"/>
      <c r="DOF1072" s="819"/>
      <c r="DOG1072" s="819"/>
      <c r="DOH1072" s="819"/>
      <c r="DOI1072" s="819"/>
      <c r="DOJ1072" s="819"/>
      <c r="DOK1072" s="819"/>
      <c r="DOL1072" s="819"/>
      <c r="DOM1072" s="819"/>
      <c r="DON1072" s="819"/>
      <c r="DOO1072" s="819"/>
      <c r="DOP1072" s="819"/>
      <c r="DOQ1072" s="819"/>
      <c r="DOR1072" s="819"/>
      <c r="DOS1072" s="819"/>
      <c r="DOT1072" s="819"/>
      <c r="DOU1072" s="819"/>
      <c r="DOV1072" s="819"/>
      <c r="DOW1072" s="819"/>
      <c r="DOX1072" s="819"/>
      <c r="DOY1072" s="819"/>
      <c r="DOZ1072" s="819"/>
      <c r="DPA1072" s="819"/>
      <c r="DPB1072" s="819"/>
      <c r="DPC1072" s="819"/>
      <c r="DPD1072" s="819"/>
      <c r="DPE1072" s="819"/>
      <c r="DPF1072" s="819"/>
      <c r="DPG1072" s="819"/>
      <c r="DPH1072" s="819"/>
      <c r="DPI1072" s="819"/>
      <c r="DPJ1072" s="819"/>
      <c r="DPK1072" s="819"/>
      <c r="DPL1072" s="819"/>
      <c r="DPM1072" s="819"/>
      <c r="DPN1072" s="819"/>
      <c r="DPO1072" s="819"/>
      <c r="DPP1072" s="819"/>
      <c r="DPQ1072" s="819"/>
      <c r="DPR1072" s="819"/>
      <c r="DPS1072" s="819"/>
      <c r="DPT1072" s="819"/>
      <c r="DPU1072" s="819"/>
      <c r="DPV1072" s="819"/>
      <c r="DPW1072" s="819"/>
      <c r="DPX1072" s="819"/>
      <c r="DPY1072" s="819"/>
      <c r="DPZ1072" s="819"/>
      <c r="DQA1072" s="819"/>
      <c r="DQB1072" s="819"/>
      <c r="DQC1072" s="819"/>
      <c r="DQD1072" s="819"/>
      <c r="DQE1072" s="819"/>
      <c r="DQF1072" s="819"/>
      <c r="DQG1072" s="819"/>
      <c r="DQH1072" s="819"/>
      <c r="DQI1072" s="819"/>
      <c r="DQJ1072" s="819"/>
      <c r="DQK1072" s="819"/>
      <c r="DQL1072" s="819"/>
      <c r="DQM1072" s="819"/>
      <c r="DQN1072" s="819"/>
      <c r="DQO1072" s="819"/>
      <c r="DQP1072" s="819"/>
      <c r="DQQ1072" s="819"/>
      <c r="DQR1072" s="819"/>
      <c r="DQS1072" s="819"/>
      <c r="DQT1072" s="819"/>
      <c r="DQU1072" s="819"/>
      <c r="DQV1072" s="819"/>
      <c r="DQW1072" s="819"/>
      <c r="DQX1072" s="819"/>
      <c r="DQY1072" s="819"/>
      <c r="DQZ1072" s="819"/>
      <c r="DRA1072" s="819"/>
      <c r="DRB1072" s="819"/>
      <c r="DRC1072" s="819"/>
      <c r="DRD1072" s="819"/>
      <c r="DRE1072" s="819"/>
      <c r="DRF1072" s="819"/>
      <c r="DRG1072" s="819"/>
      <c r="DRH1072" s="819"/>
      <c r="DRI1072" s="819"/>
      <c r="DRJ1072" s="819"/>
      <c r="DRK1072" s="819"/>
      <c r="DRL1072" s="819"/>
      <c r="DRM1072" s="819"/>
      <c r="DRN1072" s="819"/>
      <c r="DRO1072" s="819"/>
      <c r="DRP1072" s="819"/>
      <c r="DRQ1072" s="819"/>
      <c r="DRR1072" s="819"/>
      <c r="DRS1072" s="819"/>
      <c r="DRT1072" s="819"/>
      <c r="DRU1072" s="819"/>
      <c r="DRV1072" s="819"/>
      <c r="DRW1072" s="819"/>
      <c r="DRX1072" s="819"/>
      <c r="DRY1072" s="819"/>
      <c r="DRZ1072" s="819"/>
      <c r="DSA1072" s="819"/>
      <c r="DSB1072" s="819"/>
      <c r="DSC1072" s="819"/>
      <c r="DSD1072" s="819"/>
      <c r="DSE1072" s="819"/>
      <c r="DSF1072" s="819"/>
      <c r="DSG1072" s="819"/>
      <c r="DSH1072" s="819"/>
      <c r="DSI1072" s="819"/>
      <c r="DSJ1072" s="819"/>
      <c r="DSK1072" s="819"/>
      <c r="DSL1072" s="819"/>
      <c r="DSM1072" s="819"/>
      <c r="DSN1072" s="819"/>
      <c r="DSO1072" s="819"/>
      <c r="DSP1072" s="819"/>
      <c r="DSQ1072" s="819"/>
      <c r="DSR1072" s="819"/>
      <c r="DSS1072" s="819"/>
      <c r="DST1072" s="819"/>
      <c r="DSU1072" s="819"/>
      <c r="DSV1072" s="819"/>
      <c r="DSW1072" s="819"/>
      <c r="DSX1072" s="819"/>
      <c r="DSY1072" s="819"/>
      <c r="DSZ1072" s="819"/>
      <c r="DTA1072" s="819"/>
      <c r="DTB1072" s="819"/>
      <c r="DTC1072" s="819"/>
      <c r="DTD1072" s="819"/>
      <c r="DTE1072" s="819"/>
      <c r="DTF1072" s="819"/>
      <c r="DTG1072" s="819"/>
      <c r="DTH1072" s="819"/>
      <c r="DTI1072" s="819"/>
      <c r="DTJ1072" s="819"/>
      <c r="DTK1072" s="819"/>
      <c r="DTL1072" s="819"/>
      <c r="DTM1072" s="819"/>
      <c r="DTN1072" s="819"/>
      <c r="DTO1072" s="819"/>
      <c r="DTP1072" s="819"/>
      <c r="DTQ1072" s="819"/>
      <c r="DTR1072" s="819"/>
      <c r="DTS1072" s="819"/>
      <c r="DTT1072" s="819"/>
      <c r="DTU1072" s="819"/>
      <c r="DTV1072" s="819"/>
      <c r="DTW1072" s="819"/>
      <c r="DTX1072" s="819"/>
      <c r="DTY1072" s="819"/>
      <c r="DTZ1072" s="819"/>
      <c r="DUA1072" s="819"/>
      <c r="DUB1072" s="819"/>
      <c r="DUC1072" s="819"/>
      <c r="DUD1072" s="819"/>
      <c r="DUE1072" s="819"/>
      <c r="DUF1072" s="819"/>
      <c r="DUG1072" s="819"/>
      <c r="DUH1072" s="819"/>
      <c r="DUI1072" s="819"/>
      <c r="DUJ1072" s="819"/>
      <c r="DUK1072" s="819"/>
      <c r="DUL1072" s="819"/>
      <c r="DUM1072" s="819"/>
      <c r="DUN1072" s="819"/>
      <c r="DUO1072" s="819"/>
      <c r="DUP1072" s="819"/>
      <c r="DUQ1072" s="819"/>
      <c r="DUR1072" s="819"/>
      <c r="DUS1072" s="819"/>
      <c r="DUT1072" s="819"/>
      <c r="DUU1072" s="819"/>
      <c r="DUV1072" s="819"/>
      <c r="DUW1072" s="819"/>
      <c r="DUX1072" s="819"/>
      <c r="DUY1072" s="819"/>
      <c r="DUZ1072" s="819"/>
      <c r="DVA1072" s="819"/>
      <c r="DVB1072" s="819"/>
      <c r="DVC1072" s="819"/>
      <c r="DVD1072" s="819"/>
      <c r="DVE1072" s="819"/>
      <c r="DVF1072" s="819"/>
      <c r="DVG1072" s="819"/>
      <c r="DVH1072" s="819"/>
      <c r="DVI1072" s="819"/>
      <c r="DVJ1072" s="819"/>
      <c r="DVK1072" s="819"/>
      <c r="DVL1072" s="819"/>
      <c r="DVM1072" s="819"/>
      <c r="DVN1072" s="819"/>
      <c r="DVO1072" s="819"/>
      <c r="DVP1072" s="819"/>
      <c r="DVQ1072" s="819"/>
      <c r="DVR1072" s="819"/>
      <c r="DVS1072" s="819"/>
      <c r="DVT1072" s="819"/>
      <c r="DVU1072" s="819"/>
      <c r="DVV1072" s="819"/>
      <c r="DVW1072" s="819"/>
      <c r="DVX1072" s="819"/>
      <c r="DVY1072" s="819"/>
      <c r="DVZ1072" s="819"/>
      <c r="DWA1072" s="819"/>
      <c r="DWB1072" s="819"/>
      <c r="DWC1072" s="819"/>
      <c r="DWD1072" s="819"/>
      <c r="DWE1072" s="819"/>
      <c r="DWF1072" s="819"/>
      <c r="DWG1072" s="819"/>
      <c r="DWH1072" s="819"/>
      <c r="DWI1072" s="819"/>
      <c r="DWJ1072" s="819"/>
      <c r="DWK1072" s="819"/>
      <c r="DWL1072" s="819"/>
      <c r="DWM1072" s="819"/>
      <c r="DWN1072" s="819"/>
      <c r="DWO1072" s="819"/>
      <c r="DWP1072" s="819"/>
      <c r="DWQ1072" s="819"/>
      <c r="DWR1072" s="819"/>
      <c r="DWS1072" s="819"/>
      <c r="DWT1072" s="819"/>
      <c r="DWU1072" s="819"/>
      <c r="DWV1072" s="819"/>
      <c r="DWW1072" s="819"/>
      <c r="DWX1072" s="819"/>
      <c r="DWY1072" s="819"/>
      <c r="DWZ1072" s="819"/>
      <c r="DXA1072" s="819"/>
      <c r="DXB1072" s="819"/>
      <c r="DXC1072" s="819"/>
      <c r="DXD1072" s="819"/>
      <c r="DXE1072" s="819"/>
      <c r="DXF1072" s="819"/>
      <c r="DXG1072" s="819"/>
      <c r="DXH1072" s="819"/>
      <c r="DXI1072" s="819"/>
      <c r="DXJ1072" s="819"/>
      <c r="DXK1072" s="819"/>
      <c r="DXL1072" s="819"/>
      <c r="DXM1072" s="819"/>
      <c r="DXN1072" s="819"/>
      <c r="DXO1072" s="819"/>
      <c r="DXP1072" s="819"/>
      <c r="DXQ1072" s="819"/>
      <c r="DXR1072" s="819"/>
      <c r="DXS1072" s="819"/>
      <c r="DXT1072" s="819"/>
      <c r="DXU1072" s="819"/>
      <c r="DXV1072" s="819"/>
      <c r="DXW1072" s="819"/>
      <c r="DXX1072" s="819"/>
      <c r="DXY1072" s="819"/>
      <c r="DXZ1072" s="819"/>
      <c r="DYA1072" s="819"/>
      <c r="DYB1072" s="819"/>
      <c r="DYC1072" s="819"/>
      <c r="DYD1072" s="819"/>
      <c r="DYE1072" s="819"/>
      <c r="DYF1072" s="819"/>
      <c r="DYG1072" s="819"/>
      <c r="DYH1072" s="819"/>
      <c r="DYI1072" s="819"/>
      <c r="DYJ1072" s="819"/>
      <c r="DYK1072" s="819"/>
      <c r="DYL1072" s="819"/>
      <c r="DYM1072" s="819"/>
      <c r="DYN1072" s="819"/>
      <c r="DYO1072" s="819"/>
      <c r="DYP1072" s="819"/>
      <c r="DYQ1072" s="819"/>
      <c r="DYR1072" s="819"/>
      <c r="DYS1072" s="819"/>
      <c r="DYT1072" s="819"/>
      <c r="DYU1072" s="819"/>
      <c r="DYV1072" s="819"/>
      <c r="DYW1072" s="819"/>
      <c r="DYX1072" s="819"/>
      <c r="DYY1072" s="819"/>
      <c r="DYZ1072" s="819"/>
      <c r="DZA1072" s="819"/>
      <c r="DZB1072" s="819"/>
      <c r="DZC1072" s="819"/>
      <c r="DZD1072" s="819"/>
      <c r="DZE1072" s="819"/>
      <c r="DZF1072" s="819"/>
      <c r="DZG1072" s="819"/>
      <c r="DZH1072" s="819"/>
      <c r="DZI1072" s="819"/>
      <c r="DZJ1072" s="819"/>
      <c r="DZK1072" s="819"/>
      <c r="DZL1072" s="819"/>
      <c r="DZM1072" s="819"/>
      <c r="DZN1072" s="819"/>
      <c r="DZO1072" s="819"/>
      <c r="DZP1072" s="819"/>
      <c r="DZQ1072" s="819"/>
      <c r="DZR1072" s="819"/>
      <c r="DZS1072" s="819"/>
      <c r="DZT1072" s="819"/>
      <c r="DZU1072" s="819"/>
      <c r="DZV1072" s="819"/>
      <c r="DZW1072" s="819"/>
      <c r="DZX1072" s="819"/>
      <c r="DZY1072" s="819"/>
      <c r="DZZ1072" s="819"/>
      <c r="EAA1072" s="819"/>
      <c r="EAB1072" s="819"/>
      <c r="EAC1072" s="819"/>
      <c r="EAD1072" s="819"/>
      <c r="EAE1072" s="819"/>
      <c r="EAF1072" s="819"/>
      <c r="EAG1072" s="819"/>
      <c r="EAH1072" s="819"/>
      <c r="EAI1072" s="819"/>
      <c r="EAJ1072" s="819"/>
      <c r="EAK1072" s="819"/>
      <c r="EAL1072" s="819"/>
      <c r="EAM1072" s="819"/>
      <c r="EAN1072" s="819"/>
      <c r="EAO1072" s="819"/>
      <c r="EAP1072" s="819"/>
      <c r="EAQ1072" s="819"/>
      <c r="EAR1072" s="819"/>
      <c r="EAS1072" s="819"/>
      <c r="EAT1072" s="819"/>
      <c r="EAU1072" s="819"/>
      <c r="EAV1072" s="819"/>
      <c r="EAW1072" s="819"/>
      <c r="EAX1072" s="819"/>
      <c r="EAY1072" s="819"/>
      <c r="EAZ1072" s="819"/>
      <c r="EBA1072" s="819"/>
      <c r="EBB1072" s="819"/>
      <c r="EBC1072" s="819"/>
      <c r="EBD1072" s="819"/>
      <c r="EBE1072" s="819"/>
      <c r="EBF1072" s="819"/>
      <c r="EBG1072" s="819"/>
      <c r="EBH1072" s="819"/>
      <c r="EBI1072" s="819"/>
      <c r="EBJ1072" s="819"/>
      <c r="EBK1072" s="819"/>
      <c r="EBL1072" s="819"/>
      <c r="EBM1072" s="819"/>
      <c r="EBN1072" s="819"/>
      <c r="EBO1072" s="819"/>
      <c r="EBP1072" s="819"/>
      <c r="EBQ1072" s="819"/>
      <c r="EBR1072" s="819"/>
      <c r="EBS1072" s="819"/>
      <c r="EBT1072" s="819"/>
      <c r="EBU1072" s="819"/>
      <c r="EBV1072" s="819"/>
      <c r="EBW1072" s="819"/>
      <c r="EBX1072" s="819"/>
      <c r="EBY1072" s="819"/>
      <c r="EBZ1072" s="819"/>
      <c r="ECA1072" s="819"/>
      <c r="ECB1072" s="819"/>
      <c r="ECC1072" s="819"/>
      <c r="ECD1072" s="819"/>
      <c r="ECE1072" s="819"/>
      <c r="ECF1072" s="819"/>
      <c r="ECG1072" s="819"/>
      <c r="ECH1072" s="819"/>
      <c r="ECI1072" s="819"/>
      <c r="ECJ1072" s="819"/>
      <c r="ECK1072" s="819"/>
      <c r="ECL1072" s="819"/>
      <c r="ECM1072" s="819"/>
      <c r="ECN1072" s="819"/>
      <c r="ECO1072" s="819"/>
      <c r="ECP1072" s="819"/>
      <c r="ECQ1072" s="819"/>
      <c r="ECR1072" s="819"/>
      <c r="ECS1072" s="819"/>
      <c r="ECT1072" s="819"/>
      <c r="ECU1072" s="819"/>
      <c r="ECV1072" s="819"/>
      <c r="ECW1072" s="819"/>
      <c r="ECX1072" s="819"/>
      <c r="ECY1072" s="819"/>
      <c r="ECZ1072" s="819"/>
      <c r="EDA1072" s="819"/>
      <c r="EDB1072" s="819"/>
      <c r="EDC1072" s="819"/>
      <c r="EDD1072" s="819"/>
      <c r="EDE1072" s="819"/>
      <c r="EDF1072" s="819"/>
      <c r="EDG1072" s="819"/>
      <c r="EDH1072" s="819"/>
      <c r="EDI1072" s="819"/>
      <c r="EDJ1072" s="819"/>
      <c r="EDK1072" s="819"/>
      <c r="EDL1072" s="819"/>
      <c r="EDM1072" s="819"/>
      <c r="EDN1072" s="819"/>
      <c r="EDO1072" s="819"/>
      <c r="EDP1072" s="819"/>
      <c r="EDQ1072" s="819"/>
      <c r="EDR1072" s="819"/>
      <c r="EDS1072" s="819"/>
      <c r="EDT1072" s="819"/>
      <c r="EDU1072" s="819"/>
      <c r="EDV1072" s="819"/>
      <c r="EDW1072" s="819"/>
      <c r="EDX1072" s="819"/>
      <c r="EDY1072" s="819"/>
      <c r="EDZ1072" s="819"/>
      <c r="EEA1072" s="819"/>
      <c r="EEB1072" s="819"/>
      <c r="EEC1072" s="819"/>
      <c r="EED1072" s="819"/>
      <c r="EEE1072" s="819"/>
      <c r="EEF1072" s="819"/>
      <c r="EEG1072" s="819"/>
      <c r="EEH1072" s="819"/>
      <c r="EEI1072" s="819"/>
      <c r="EEJ1072" s="819"/>
      <c r="EEK1072" s="819"/>
      <c r="EEL1072" s="819"/>
      <c r="EEM1072" s="819"/>
      <c r="EEN1072" s="819"/>
      <c r="EEO1072" s="819"/>
      <c r="EEP1072" s="819"/>
      <c r="EEQ1072" s="819"/>
      <c r="EER1072" s="819"/>
      <c r="EES1072" s="819"/>
      <c r="EET1072" s="819"/>
      <c r="EEU1072" s="819"/>
      <c r="EEV1072" s="819"/>
      <c r="EEW1072" s="819"/>
      <c r="EEX1072" s="819"/>
      <c r="EEY1072" s="819"/>
      <c r="EEZ1072" s="819"/>
      <c r="EFA1072" s="819"/>
      <c r="EFB1072" s="819"/>
      <c r="EFC1072" s="819"/>
      <c r="EFD1072" s="819"/>
      <c r="EFE1072" s="819"/>
      <c r="EFF1072" s="819"/>
      <c r="EFG1072" s="819"/>
      <c r="EFH1072" s="819"/>
      <c r="EFI1072" s="819"/>
      <c r="EFJ1072" s="819"/>
      <c r="EFK1072" s="819"/>
      <c r="EFL1072" s="819"/>
      <c r="EFM1072" s="819"/>
      <c r="EFN1072" s="819"/>
      <c r="EFO1072" s="819"/>
      <c r="EFP1072" s="819"/>
      <c r="EFQ1072" s="819"/>
      <c r="EFR1072" s="819"/>
      <c r="EFS1072" s="819"/>
      <c r="EFT1072" s="819"/>
      <c r="EFU1072" s="819"/>
      <c r="EFV1072" s="819"/>
      <c r="EFW1072" s="819"/>
      <c r="EFX1072" s="819"/>
      <c r="EFY1072" s="819"/>
      <c r="EFZ1072" s="819"/>
      <c r="EGA1072" s="819"/>
      <c r="EGB1072" s="819"/>
      <c r="EGC1072" s="819"/>
      <c r="EGD1072" s="819"/>
      <c r="EGE1072" s="819"/>
      <c r="EGF1072" s="819"/>
      <c r="EGG1072" s="819"/>
      <c r="EGH1072" s="819"/>
      <c r="EGI1072" s="819"/>
      <c r="EGJ1072" s="819"/>
      <c r="EGK1072" s="819"/>
      <c r="EGL1072" s="819"/>
      <c r="EGM1072" s="819"/>
      <c r="EGN1072" s="819"/>
      <c r="EGO1072" s="819"/>
      <c r="EGP1072" s="819"/>
      <c r="EGQ1072" s="819"/>
      <c r="EGR1072" s="819"/>
      <c r="EGS1072" s="819"/>
      <c r="EGT1072" s="819"/>
      <c r="EGU1072" s="819"/>
      <c r="EGV1072" s="819"/>
      <c r="EGW1072" s="819"/>
      <c r="EGX1072" s="819"/>
      <c r="EGY1072" s="819"/>
      <c r="EGZ1072" s="819"/>
      <c r="EHA1072" s="819"/>
      <c r="EHB1072" s="819"/>
      <c r="EHC1072" s="819"/>
      <c r="EHD1072" s="819"/>
      <c r="EHE1072" s="819"/>
      <c r="EHF1072" s="819"/>
      <c r="EHG1072" s="819"/>
      <c r="EHH1072" s="819"/>
      <c r="EHI1072" s="819"/>
      <c r="EHJ1072" s="819"/>
      <c r="EHK1072" s="819"/>
      <c r="EHL1072" s="819"/>
      <c r="EHM1072" s="819"/>
      <c r="EHN1072" s="819"/>
      <c r="EHO1072" s="819"/>
      <c r="EHP1072" s="819"/>
      <c r="EHQ1072" s="819"/>
      <c r="EHR1072" s="819"/>
      <c r="EHS1072" s="819"/>
      <c r="EHT1072" s="819"/>
      <c r="EHU1072" s="819"/>
      <c r="EHV1072" s="819"/>
      <c r="EHW1072" s="819"/>
      <c r="EHX1072" s="819"/>
      <c r="EHY1072" s="819"/>
      <c r="EHZ1072" s="819"/>
      <c r="EIA1072" s="819"/>
      <c r="EIB1072" s="819"/>
      <c r="EIC1072" s="819"/>
      <c r="EID1072" s="819"/>
      <c r="EIE1072" s="819"/>
      <c r="EIF1072" s="819"/>
      <c r="EIG1072" s="819"/>
      <c r="EIH1072" s="819"/>
      <c r="EII1072" s="819"/>
      <c r="EIJ1072" s="819"/>
      <c r="EIK1072" s="819"/>
      <c r="EIL1072" s="819"/>
      <c r="EIM1072" s="819"/>
      <c r="EIN1072" s="819"/>
      <c r="EIO1072" s="819"/>
      <c r="EIP1072" s="819"/>
      <c r="EIQ1072" s="819"/>
      <c r="EIR1072" s="819"/>
      <c r="EIS1072" s="819"/>
      <c r="EIT1072" s="819"/>
      <c r="EIU1072" s="819"/>
      <c r="EIV1072" s="819"/>
      <c r="EIW1072" s="819"/>
      <c r="EIX1072" s="819"/>
      <c r="EIY1072" s="819"/>
      <c r="EIZ1072" s="819"/>
      <c r="EJA1072" s="819"/>
      <c r="EJB1072" s="819"/>
      <c r="EJC1072" s="819"/>
      <c r="EJD1072" s="819"/>
      <c r="EJE1072" s="819"/>
      <c r="EJF1072" s="819"/>
      <c r="EJG1072" s="819"/>
      <c r="EJH1072" s="819"/>
      <c r="EJI1072" s="819"/>
      <c r="EJJ1072" s="819"/>
      <c r="EJK1072" s="819"/>
      <c r="EJL1072" s="819"/>
      <c r="EJM1072" s="819"/>
      <c r="EJN1072" s="819"/>
      <c r="EJO1072" s="819"/>
      <c r="EJP1072" s="819"/>
      <c r="EJQ1072" s="819"/>
      <c r="EJR1072" s="819"/>
      <c r="EJS1072" s="819"/>
      <c r="EJT1072" s="819"/>
      <c r="EJU1072" s="819"/>
      <c r="EJV1072" s="819"/>
      <c r="EJW1072" s="819"/>
      <c r="EJX1072" s="819"/>
      <c r="EJY1072" s="819"/>
      <c r="EJZ1072" s="819"/>
      <c r="EKA1072" s="819"/>
      <c r="EKB1072" s="819"/>
      <c r="EKC1072" s="819"/>
      <c r="EKD1072" s="819"/>
      <c r="EKE1072" s="819"/>
      <c r="EKF1072" s="819"/>
      <c r="EKG1072" s="819"/>
      <c r="EKH1072" s="819"/>
      <c r="EKI1072" s="819"/>
      <c r="EKJ1072" s="819"/>
      <c r="EKK1072" s="819"/>
      <c r="EKL1072" s="819"/>
      <c r="EKM1072" s="819"/>
      <c r="EKN1072" s="819"/>
      <c r="EKO1072" s="819"/>
      <c r="EKP1072" s="819"/>
      <c r="EKQ1072" s="819"/>
      <c r="EKR1072" s="819"/>
      <c r="EKS1072" s="819"/>
      <c r="EKT1072" s="819"/>
      <c r="EKU1072" s="819"/>
      <c r="EKV1072" s="819"/>
      <c r="EKW1072" s="819"/>
      <c r="EKX1072" s="819"/>
      <c r="EKY1072" s="819"/>
      <c r="EKZ1072" s="819"/>
      <c r="ELA1072" s="819"/>
      <c r="ELB1072" s="819"/>
      <c r="ELC1072" s="819"/>
      <c r="ELD1072" s="819"/>
      <c r="ELE1072" s="819"/>
      <c r="ELF1072" s="819"/>
      <c r="ELG1072" s="819"/>
      <c r="ELH1072" s="819"/>
      <c r="ELI1072" s="819"/>
      <c r="ELJ1072" s="819"/>
      <c r="ELK1072" s="819"/>
      <c r="ELL1072" s="819"/>
      <c r="ELM1072" s="819"/>
      <c r="ELN1072" s="819"/>
      <c r="ELO1072" s="819"/>
      <c r="ELP1072" s="819"/>
      <c r="ELQ1072" s="819"/>
      <c r="ELR1072" s="819"/>
      <c r="ELS1072" s="819"/>
      <c r="ELT1072" s="819"/>
      <c r="ELU1072" s="819"/>
      <c r="ELV1072" s="819"/>
      <c r="ELW1072" s="819"/>
      <c r="ELX1072" s="819"/>
      <c r="ELY1072" s="819"/>
      <c r="ELZ1072" s="819"/>
      <c r="EMA1072" s="819"/>
      <c r="EMB1072" s="819"/>
      <c r="EMC1072" s="819"/>
      <c r="EMD1072" s="819"/>
      <c r="EME1072" s="819"/>
      <c r="EMF1072" s="819"/>
      <c r="EMG1072" s="819"/>
      <c r="EMH1072" s="819"/>
      <c r="EMI1072" s="819"/>
      <c r="EMJ1072" s="819"/>
      <c r="EMK1072" s="819"/>
      <c r="EML1072" s="819"/>
      <c r="EMM1072" s="819"/>
      <c r="EMN1072" s="819"/>
      <c r="EMO1072" s="819"/>
      <c r="EMP1072" s="819"/>
      <c r="EMQ1072" s="819"/>
      <c r="EMR1072" s="819"/>
      <c r="EMS1072" s="819"/>
      <c r="EMT1072" s="819"/>
      <c r="EMU1072" s="819"/>
      <c r="EMV1072" s="819"/>
      <c r="EMW1072" s="819"/>
      <c r="EMX1072" s="819"/>
      <c r="EMY1072" s="819"/>
      <c r="EMZ1072" s="819"/>
      <c r="ENA1072" s="819"/>
      <c r="ENB1072" s="819"/>
      <c r="ENC1072" s="819"/>
      <c r="END1072" s="819"/>
      <c r="ENE1072" s="819"/>
      <c r="ENF1072" s="819"/>
      <c r="ENG1072" s="819"/>
      <c r="ENH1072" s="819"/>
      <c r="ENI1072" s="819"/>
      <c r="ENJ1072" s="819"/>
      <c r="ENK1072" s="819"/>
      <c r="ENL1072" s="819"/>
      <c r="ENM1072" s="819"/>
      <c r="ENN1072" s="819"/>
      <c r="ENO1072" s="819"/>
      <c r="ENP1072" s="819"/>
      <c r="ENQ1072" s="819"/>
      <c r="ENR1072" s="819"/>
      <c r="ENS1072" s="819"/>
      <c r="ENT1072" s="819"/>
      <c r="ENU1072" s="819"/>
      <c r="ENV1072" s="819"/>
      <c r="ENW1072" s="819"/>
      <c r="ENX1072" s="819"/>
      <c r="ENY1072" s="819"/>
      <c r="ENZ1072" s="819"/>
      <c r="EOA1072" s="819"/>
      <c r="EOB1072" s="819"/>
      <c r="EOC1072" s="819"/>
      <c r="EOD1072" s="819"/>
      <c r="EOE1072" s="819"/>
      <c r="EOF1072" s="819"/>
      <c r="EOG1072" s="819"/>
      <c r="EOH1072" s="819"/>
      <c r="EOI1072" s="819"/>
      <c r="EOJ1072" s="819"/>
      <c r="EOK1072" s="819"/>
      <c r="EOL1072" s="819"/>
      <c r="EOM1072" s="819"/>
      <c r="EON1072" s="819"/>
      <c r="EOO1072" s="819"/>
      <c r="EOP1072" s="819"/>
      <c r="EOQ1072" s="819"/>
      <c r="EOR1072" s="819"/>
      <c r="EOS1072" s="819"/>
      <c r="EOT1072" s="819"/>
      <c r="EOU1072" s="819"/>
      <c r="EOV1072" s="819"/>
      <c r="EOW1072" s="819"/>
      <c r="EOX1072" s="819"/>
      <c r="EOY1072" s="819"/>
      <c r="EOZ1072" s="819"/>
      <c r="EPA1072" s="819"/>
      <c r="EPB1072" s="819"/>
      <c r="EPC1072" s="819"/>
      <c r="EPD1072" s="819"/>
      <c r="EPE1072" s="819"/>
      <c r="EPF1072" s="819"/>
      <c r="EPG1072" s="819"/>
      <c r="EPH1072" s="819"/>
      <c r="EPI1072" s="819"/>
      <c r="EPJ1072" s="819"/>
      <c r="EPK1072" s="819"/>
      <c r="EPL1072" s="819"/>
      <c r="EPM1072" s="819"/>
      <c r="EPN1072" s="819"/>
      <c r="EPO1072" s="819"/>
      <c r="EPP1072" s="819"/>
      <c r="EPQ1072" s="819"/>
      <c r="EPR1072" s="819"/>
      <c r="EPS1072" s="819"/>
      <c r="EPT1072" s="819"/>
      <c r="EPU1072" s="819"/>
      <c r="EPV1072" s="819"/>
      <c r="EPW1072" s="819"/>
      <c r="EPX1072" s="819"/>
      <c r="EPY1072" s="819"/>
      <c r="EPZ1072" s="819"/>
      <c r="EQA1072" s="819"/>
      <c r="EQB1072" s="819"/>
      <c r="EQC1072" s="819"/>
      <c r="EQD1072" s="819"/>
      <c r="EQE1072" s="819"/>
      <c r="EQF1072" s="819"/>
      <c r="EQG1072" s="819"/>
      <c r="EQH1072" s="819"/>
      <c r="EQI1072" s="819"/>
      <c r="EQJ1072" s="819"/>
      <c r="EQK1072" s="819"/>
      <c r="EQL1072" s="819"/>
      <c r="EQM1072" s="819"/>
      <c r="EQN1072" s="819"/>
      <c r="EQO1072" s="819"/>
      <c r="EQP1072" s="819"/>
      <c r="EQQ1072" s="819"/>
      <c r="EQR1072" s="819"/>
      <c r="EQS1072" s="819"/>
      <c r="EQT1072" s="819"/>
      <c r="EQU1072" s="819"/>
      <c r="EQV1072" s="819"/>
      <c r="EQW1072" s="819"/>
      <c r="EQX1072" s="819"/>
      <c r="EQY1072" s="819"/>
      <c r="EQZ1072" s="819"/>
      <c r="ERA1072" s="819"/>
      <c r="ERB1072" s="819"/>
      <c r="ERC1072" s="819"/>
      <c r="ERD1072" s="819"/>
      <c r="ERE1072" s="819"/>
      <c r="ERF1072" s="819"/>
      <c r="ERG1072" s="819"/>
      <c r="ERH1072" s="819"/>
      <c r="ERI1072" s="819"/>
      <c r="ERJ1072" s="819"/>
      <c r="ERK1072" s="819"/>
      <c r="ERL1072" s="819"/>
      <c r="ERM1072" s="819"/>
      <c r="ERN1072" s="819"/>
      <c r="ERO1072" s="819"/>
      <c r="ERP1072" s="819"/>
      <c r="ERQ1072" s="819"/>
      <c r="ERR1072" s="819"/>
      <c r="ERS1072" s="819"/>
      <c r="ERT1072" s="819"/>
      <c r="ERU1072" s="819"/>
      <c r="ERV1072" s="819"/>
      <c r="ERW1072" s="819"/>
      <c r="ERX1072" s="819"/>
      <c r="ERY1072" s="819"/>
      <c r="ERZ1072" s="819"/>
      <c r="ESA1072" s="819"/>
      <c r="ESB1072" s="819"/>
      <c r="ESC1072" s="819"/>
      <c r="ESD1072" s="819"/>
      <c r="ESE1072" s="819"/>
      <c r="ESF1072" s="819"/>
      <c r="ESG1072" s="819"/>
      <c r="ESH1072" s="819"/>
      <c r="ESI1072" s="819"/>
      <c r="ESJ1072" s="819"/>
      <c r="ESK1072" s="819"/>
      <c r="ESL1072" s="819"/>
      <c r="ESM1072" s="819"/>
      <c r="ESN1072" s="819"/>
      <c r="ESO1072" s="819"/>
      <c r="ESP1072" s="819"/>
      <c r="ESQ1072" s="819"/>
      <c r="ESR1072" s="819"/>
      <c r="ESS1072" s="819"/>
      <c r="EST1072" s="819"/>
      <c r="ESU1072" s="819"/>
      <c r="ESV1072" s="819"/>
      <c r="ESW1072" s="819"/>
      <c r="ESX1072" s="819"/>
      <c r="ESY1072" s="819"/>
      <c r="ESZ1072" s="819"/>
      <c r="ETA1072" s="819"/>
      <c r="ETB1072" s="819"/>
      <c r="ETC1072" s="819"/>
      <c r="ETD1072" s="819"/>
      <c r="ETE1072" s="819"/>
      <c r="ETF1072" s="819"/>
      <c r="ETG1072" s="819"/>
      <c r="ETH1072" s="819"/>
      <c r="ETI1072" s="819"/>
      <c r="ETJ1072" s="819"/>
      <c r="ETK1072" s="819"/>
      <c r="ETL1072" s="819"/>
      <c r="ETM1072" s="819"/>
      <c r="ETN1072" s="819"/>
      <c r="ETO1072" s="819"/>
      <c r="ETP1072" s="819"/>
      <c r="ETQ1072" s="819"/>
      <c r="ETR1072" s="819"/>
      <c r="ETS1072" s="819"/>
      <c r="ETT1072" s="819"/>
      <c r="ETU1072" s="819"/>
      <c r="ETV1072" s="819"/>
      <c r="ETW1072" s="819"/>
      <c r="ETX1072" s="819"/>
      <c r="ETY1072" s="819"/>
      <c r="ETZ1072" s="819"/>
      <c r="EUA1072" s="819"/>
      <c r="EUB1072" s="819"/>
      <c r="EUC1072" s="819"/>
      <c r="EUD1072" s="819"/>
      <c r="EUE1072" s="819"/>
      <c r="EUF1072" s="819"/>
      <c r="EUG1072" s="819"/>
      <c r="EUH1072" s="819"/>
      <c r="EUI1072" s="819"/>
      <c r="EUJ1072" s="819"/>
      <c r="EUK1072" s="819"/>
      <c r="EUL1072" s="819"/>
      <c r="EUM1072" s="819"/>
      <c r="EUN1072" s="819"/>
      <c r="EUO1072" s="819"/>
      <c r="EUP1072" s="819"/>
      <c r="EUQ1072" s="819"/>
      <c r="EUR1072" s="819"/>
      <c r="EUS1072" s="819"/>
      <c r="EUT1072" s="819"/>
      <c r="EUU1072" s="819"/>
      <c r="EUV1072" s="819"/>
      <c r="EUW1072" s="819"/>
      <c r="EUX1072" s="819"/>
      <c r="EUY1072" s="819"/>
      <c r="EUZ1072" s="819"/>
      <c r="EVA1072" s="819"/>
      <c r="EVB1072" s="819"/>
      <c r="EVC1072" s="819"/>
      <c r="EVD1072" s="819"/>
      <c r="EVE1072" s="819"/>
      <c r="EVF1072" s="819"/>
      <c r="EVG1072" s="819"/>
      <c r="EVH1072" s="819"/>
      <c r="EVI1072" s="819"/>
      <c r="EVJ1072" s="819"/>
      <c r="EVK1072" s="819"/>
      <c r="EVL1072" s="819"/>
      <c r="EVM1072" s="819"/>
      <c r="EVN1072" s="819"/>
      <c r="EVO1072" s="819"/>
      <c r="EVP1072" s="819"/>
      <c r="EVQ1072" s="819"/>
      <c r="EVR1072" s="819"/>
      <c r="EVS1072" s="819"/>
      <c r="EVT1072" s="819"/>
      <c r="EVU1072" s="819"/>
      <c r="EVV1072" s="819"/>
      <c r="EVW1072" s="819"/>
      <c r="EVX1072" s="819"/>
      <c r="EVY1072" s="819"/>
      <c r="EVZ1072" s="819"/>
      <c r="EWA1072" s="819"/>
      <c r="EWB1072" s="819"/>
      <c r="EWC1072" s="819"/>
      <c r="EWD1072" s="819"/>
      <c r="EWE1072" s="819"/>
      <c r="EWF1072" s="819"/>
      <c r="EWG1072" s="819"/>
      <c r="EWH1072" s="819"/>
      <c r="EWI1072" s="819"/>
      <c r="EWJ1072" s="819"/>
      <c r="EWK1072" s="819"/>
      <c r="EWL1072" s="819"/>
      <c r="EWM1072" s="819"/>
      <c r="EWN1072" s="819"/>
      <c r="EWO1072" s="819"/>
      <c r="EWP1072" s="819"/>
      <c r="EWQ1072" s="819"/>
      <c r="EWR1072" s="819"/>
      <c r="EWS1072" s="819"/>
      <c r="EWT1072" s="819"/>
      <c r="EWU1072" s="819"/>
      <c r="EWV1072" s="819"/>
      <c r="EWW1072" s="819"/>
      <c r="EWX1072" s="819"/>
      <c r="EWY1072" s="819"/>
      <c r="EWZ1072" s="819"/>
      <c r="EXA1072" s="819"/>
      <c r="EXB1072" s="819"/>
      <c r="EXC1072" s="819"/>
      <c r="EXD1072" s="819"/>
      <c r="EXE1072" s="819"/>
      <c r="EXF1072" s="819"/>
      <c r="EXG1072" s="819"/>
      <c r="EXH1072" s="819"/>
      <c r="EXI1072" s="819"/>
      <c r="EXJ1072" s="819"/>
      <c r="EXK1072" s="819"/>
      <c r="EXL1072" s="819"/>
      <c r="EXM1072" s="819"/>
      <c r="EXN1072" s="819"/>
      <c r="EXO1072" s="819"/>
      <c r="EXP1072" s="819"/>
      <c r="EXQ1072" s="819"/>
      <c r="EXR1072" s="819"/>
      <c r="EXS1072" s="819"/>
      <c r="EXT1072" s="819"/>
      <c r="EXU1072" s="819"/>
      <c r="EXV1072" s="819"/>
      <c r="EXW1072" s="819"/>
      <c r="EXX1072" s="819"/>
      <c r="EXY1072" s="819"/>
      <c r="EXZ1072" s="819"/>
      <c r="EYA1072" s="819"/>
      <c r="EYB1072" s="819"/>
      <c r="EYC1072" s="819"/>
      <c r="EYD1072" s="819"/>
      <c r="EYE1072" s="819"/>
      <c r="EYF1072" s="819"/>
      <c r="EYG1072" s="819"/>
      <c r="EYH1072" s="819"/>
      <c r="EYI1072" s="819"/>
      <c r="EYJ1072" s="819"/>
      <c r="EYK1072" s="819"/>
      <c r="EYL1072" s="819"/>
      <c r="EYM1072" s="819"/>
      <c r="EYN1072" s="819"/>
      <c r="EYO1072" s="819"/>
      <c r="EYP1072" s="819"/>
      <c r="EYQ1072" s="819"/>
      <c r="EYR1072" s="819"/>
      <c r="EYS1072" s="819"/>
      <c r="EYT1072" s="819"/>
      <c r="EYU1072" s="819"/>
      <c r="EYV1072" s="819"/>
      <c r="EYW1072" s="819"/>
      <c r="EYX1072" s="819"/>
      <c r="EYY1072" s="819"/>
      <c r="EYZ1072" s="819"/>
      <c r="EZA1072" s="819"/>
      <c r="EZB1072" s="819"/>
      <c r="EZC1072" s="819"/>
      <c r="EZD1072" s="819"/>
      <c r="EZE1072" s="819"/>
      <c r="EZF1072" s="819"/>
      <c r="EZG1072" s="819"/>
      <c r="EZH1072" s="819"/>
      <c r="EZI1072" s="819"/>
      <c r="EZJ1072" s="819"/>
      <c r="EZK1072" s="819"/>
      <c r="EZL1072" s="819"/>
      <c r="EZM1072" s="819"/>
      <c r="EZN1072" s="819"/>
      <c r="EZO1072" s="819"/>
      <c r="EZP1072" s="819"/>
      <c r="EZQ1072" s="819"/>
      <c r="EZR1072" s="819"/>
      <c r="EZS1072" s="819"/>
      <c r="EZT1072" s="819"/>
      <c r="EZU1072" s="819"/>
      <c r="EZV1072" s="819"/>
      <c r="EZW1072" s="819"/>
      <c r="EZX1072" s="819"/>
      <c r="EZY1072" s="819"/>
      <c r="EZZ1072" s="819"/>
      <c r="FAA1072" s="819"/>
      <c r="FAB1072" s="819"/>
      <c r="FAC1072" s="819"/>
      <c r="FAD1072" s="819"/>
      <c r="FAE1072" s="819"/>
      <c r="FAF1072" s="819"/>
      <c r="FAG1072" s="819"/>
      <c r="FAH1072" s="819"/>
      <c r="FAI1072" s="819"/>
      <c r="FAJ1072" s="819"/>
      <c r="FAK1072" s="819"/>
      <c r="FAL1072" s="819"/>
      <c r="FAM1072" s="819"/>
      <c r="FAN1072" s="819"/>
      <c r="FAO1072" s="819"/>
      <c r="FAP1072" s="819"/>
      <c r="FAQ1072" s="819"/>
      <c r="FAR1072" s="819"/>
      <c r="FAS1072" s="819"/>
      <c r="FAT1072" s="819"/>
      <c r="FAU1072" s="819"/>
      <c r="FAV1072" s="819"/>
      <c r="FAW1072" s="819"/>
      <c r="FAX1072" s="819"/>
      <c r="FAY1072" s="819"/>
      <c r="FAZ1072" s="819"/>
      <c r="FBA1072" s="819"/>
      <c r="FBB1072" s="819"/>
      <c r="FBC1072" s="819"/>
      <c r="FBD1072" s="819"/>
      <c r="FBE1072" s="819"/>
      <c r="FBF1072" s="819"/>
      <c r="FBG1072" s="819"/>
      <c r="FBH1072" s="819"/>
      <c r="FBI1072" s="819"/>
      <c r="FBJ1072" s="819"/>
      <c r="FBK1072" s="819"/>
      <c r="FBL1072" s="819"/>
      <c r="FBM1072" s="819"/>
      <c r="FBN1072" s="819"/>
      <c r="FBO1072" s="819"/>
      <c r="FBP1072" s="819"/>
      <c r="FBQ1072" s="819"/>
      <c r="FBR1072" s="819"/>
      <c r="FBS1072" s="819"/>
      <c r="FBT1072" s="819"/>
      <c r="FBU1072" s="819"/>
      <c r="FBV1072" s="819"/>
      <c r="FBW1072" s="819"/>
      <c r="FBX1072" s="819"/>
      <c r="FBY1072" s="819"/>
      <c r="FBZ1072" s="819"/>
      <c r="FCA1072" s="819"/>
      <c r="FCB1072" s="819"/>
      <c r="FCC1072" s="819"/>
      <c r="FCD1072" s="819"/>
      <c r="FCE1072" s="819"/>
      <c r="FCF1072" s="819"/>
      <c r="FCG1072" s="819"/>
      <c r="FCH1072" s="819"/>
      <c r="FCI1072" s="819"/>
      <c r="FCJ1072" s="819"/>
      <c r="FCK1072" s="819"/>
      <c r="FCL1072" s="819"/>
      <c r="FCM1072" s="819"/>
      <c r="FCN1072" s="819"/>
      <c r="FCO1072" s="819"/>
      <c r="FCP1072" s="819"/>
      <c r="FCQ1072" s="819"/>
      <c r="FCR1072" s="819"/>
      <c r="FCS1072" s="819"/>
      <c r="FCT1072" s="819"/>
      <c r="FCU1072" s="819"/>
      <c r="FCV1072" s="819"/>
      <c r="FCW1072" s="819"/>
      <c r="FCX1072" s="819"/>
      <c r="FCY1072" s="819"/>
      <c r="FCZ1072" s="819"/>
      <c r="FDA1072" s="819"/>
      <c r="FDB1072" s="819"/>
      <c r="FDC1072" s="819"/>
      <c r="FDD1072" s="819"/>
      <c r="FDE1072" s="819"/>
      <c r="FDF1072" s="819"/>
      <c r="FDG1072" s="819"/>
      <c r="FDH1072" s="819"/>
      <c r="FDI1072" s="819"/>
      <c r="FDJ1072" s="819"/>
      <c r="FDK1072" s="819"/>
      <c r="FDL1072" s="819"/>
      <c r="FDM1072" s="819"/>
      <c r="FDN1072" s="819"/>
      <c r="FDO1072" s="819"/>
      <c r="FDP1072" s="819"/>
      <c r="FDQ1072" s="819"/>
      <c r="FDR1072" s="819"/>
      <c r="FDS1072" s="819"/>
      <c r="FDT1072" s="819"/>
      <c r="FDU1072" s="819"/>
      <c r="FDV1072" s="819"/>
      <c r="FDW1072" s="819"/>
      <c r="FDX1072" s="819"/>
      <c r="FDY1072" s="819"/>
      <c r="FDZ1072" s="819"/>
      <c r="FEA1072" s="819"/>
      <c r="FEB1072" s="819"/>
      <c r="FEC1072" s="819"/>
      <c r="FED1072" s="819"/>
      <c r="FEE1072" s="819"/>
      <c r="FEF1072" s="819"/>
      <c r="FEG1072" s="819"/>
      <c r="FEH1072" s="819"/>
      <c r="FEI1072" s="819"/>
      <c r="FEJ1072" s="819"/>
      <c r="FEK1072" s="819"/>
      <c r="FEL1072" s="819"/>
      <c r="FEM1072" s="819"/>
      <c r="FEN1072" s="819"/>
      <c r="FEO1072" s="819"/>
      <c r="FEP1072" s="819"/>
      <c r="FEQ1072" s="819"/>
      <c r="FER1072" s="819"/>
      <c r="FES1072" s="819"/>
      <c r="FET1072" s="819"/>
      <c r="FEU1072" s="819"/>
      <c r="FEV1072" s="819"/>
      <c r="FEW1072" s="819"/>
      <c r="FEX1072" s="819"/>
      <c r="FEY1072" s="819"/>
      <c r="FEZ1072" s="819"/>
      <c r="FFA1072" s="819"/>
      <c r="FFB1072" s="819"/>
      <c r="FFC1072" s="819"/>
      <c r="FFD1072" s="819"/>
      <c r="FFE1072" s="819"/>
      <c r="FFF1072" s="819"/>
      <c r="FFG1072" s="819"/>
      <c r="FFH1072" s="819"/>
      <c r="FFI1072" s="819"/>
      <c r="FFJ1072" s="819"/>
      <c r="FFK1072" s="819"/>
      <c r="FFL1072" s="819"/>
      <c r="FFM1072" s="819"/>
      <c r="FFN1072" s="819"/>
      <c r="FFO1072" s="819"/>
      <c r="FFP1072" s="819"/>
      <c r="FFQ1072" s="819"/>
      <c r="FFR1072" s="819"/>
      <c r="FFS1072" s="819"/>
      <c r="FFT1072" s="819"/>
      <c r="FFU1072" s="819"/>
      <c r="FFV1072" s="819"/>
      <c r="FFW1072" s="819"/>
      <c r="FFX1072" s="819"/>
      <c r="FFY1072" s="819"/>
      <c r="FFZ1072" s="819"/>
      <c r="FGA1072" s="819"/>
      <c r="FGB1072" s="819"/>
      <c r="FGC1072" s="819"/>
      <c r="FGD1072" s="819"/>
      <c r="FGE1072" s="819"/>
      <c r="FGF1072" s="819"/>
      <c r="FGG1072" s="819"/>
      <c r="FGH1072" s="819"/>
      <c r="FGI1072" s="819"/>
      <c r="FGJ1072" s="819"/>
      <c r="FGK1072" s="819"/>
      <c r="FGL1072" s="819"/>
      <c r="FGM1072" s="819"/>
      <c r="FGN1072" s="819"/>
      <c r="FGO1072" s="819"/>
      <c r="FGP1072" s="819"/>
      <c r="FGQ1072" s="819"/>
      <c r="FGR1072" s="819"/>
      <c r="FGS1072" s="819"/>
      <c r="FGT1072" s="819"/>
      <c r="FGU1072" s="819"/>
      <c r="FGV1072" s="819"/>
      <c r="FGW1072" s="819"/>
      <c r="FGX1072" s="819"/>
      <c r="FGY1072" s="819"/>
      <c r="FGZ1072" s="819"/>
      <c r="FHA1072" s="819"/>
      <c r="FHB1072" s="819"/>
      <c r="FHC1072" s="819"/>
      <c r="FHD1072" s="819"/>
      <c r="FHE1072" s="819"/>
      <c r="FHF1072" s="819"/>
      <c r="FHG1072" s="819"/>
      <c r="FHH1072" s="819"/>
      <c r="FHI1072" s="819"/>
      <c r="FHJ1072" s="819"/>
      <c r="FHK1072" s="819"/>
      <c r="FHL1072" s="819"/>
      <c r="FHM1072" s="819"/>
      <c r="FHN1072" s="819"/>
      <c r="FHO1072" s="819"/>
      <c r="FHP1072" s="819"/>
      <c r="FHQ1072" s="819"/>
      <c r="FHR1072" s="819"/>
      <c r="FHS1072" s="819"/>
      <c r="FHT1072" s="819"/>
      <c r="FHU1072" s="819"/>
      <c r="FHV1072" s="819"/>
      <c r="FHW1072" s="819"/>
      <c r="FHX1072" s="819"/>
      <c r="FHY1072" s="819"/>
      <c r="FHZ1072" s="819"/>
      <c r="FIA1072" s="819"/>
      <c r="FIB1072" s="819"/>
      <c r="FIC1072" s="819"/>
      <c r="FID1072" s="819"/>
      <c r="FIE1072" s="819"/>
      <c r="FIF1072" s="819"/>
      <c r="FIG1072" s="819"/>
      <c r="FIH1072" s="819"/>
      <c r="FII1072" s="819"/>
      <c r="FIJ1072" s="819"/>
      <c r="FIK1072" s="819"/>
      <c r="FIL1072" s="819"/>
      <c r="FIM1072" s="819"/>
      <c r="FIN1072" s="819"/>
      <c r="FIO1072" s="819"/>
      <c r="FIP1072" s="819"/>
      <c r="FIQ1072" s="819"/>
      <c r="FIR1072" s="819"/>
      <c r="FIS1072" s="819"/>
      <c r="FIT1072" s="819"/>
      <c r="FIU1072" s="819"/>
      <c r="FIV1072" s="819"/>
      <c r="FIW1072" s="819"/>
      <c r="FIX1072" s="819"/>
      <c r="FIY1072" s="819"/>
      <c r="FIZ1072" s="819"/>
      <c r="FJA1072" s="819"/>
      <c r="FJB1072" s="819"/>
      <c r="FJC1072" s="819"/>
      <c r="FJD1072" s="819"/>
      <c r="FJE1072" s="819"/>
      <c r="FJF1072" s="819"/>
      <c r="FJG1072" s="819"/>
      <c r="FJH1072" s="819"/>
      <c r="FJI1072" s="819"/>
      <c r="FJJ1072" s="819"/>
      <c r="FJK1072" s="819"/>
      <c r="FJL1072" s="819"/>
      <c r="FJM1072" s="819"/>
      <c r="FJN1072" s="819"/>
      <c r="FJO1072" s="819"/>
      <c r="FJP1072" s="819"/>
      <c r="FJQ1072" s="819"/>
      <c r="FJR1072" s="819"/>
      <c r="FJS1072" s="819"/>
      <c r="FJT1072" s="819"/>
      <c r="FJU1072" s="819"/>
      <c r="FJV1072" s="819"/>
      <c r="FJW1072" s="819"/>
      <c r="FJX1072" s="819"/>
      <c r="FJY1072" s="819"/>
      <c r="FJZ1072" s="819"/>
      <c r="FKA1072" s="819"/>
      <c r="FKB1072" s="819"/>
      <c r="FKC1072" s="819"/>
      <c r="FKD1072" s="819"/>
      <c r="FKE1072" s="819"/>
      <c r="FKF1072" s="819"/>
      <c r="FKG1072" s="819"/>
      <c r="FKH1072" s="819"/>
      <c r="FKI1072" s="819"/>
      <c r="FKJ1072" s="819"/>
      <c r="FKK1072" s="819"/>
      <c r="FKL1072" s="819"/>
      <c r="FKM1072" s="819"/>
      <c r="FKN1072" s="819"/>
      <c r="FKO1072" s="819"/>
      <c r="FKP1072" s="819"/>
      <c r="FKQ1072" s="819"/>
      <c r="FKR1072" s="819"/>
      <c r="FKS1072" s="819"/>
      <c r="FKT1072" s="819"/>
      <c r="FKU1072" s="819"/>
      <c r="FKV1072" s="819"/>
      <c r="FKW1072" s="819"/>
      <c r="FKX1072" s="819"/>
      <c r="FKY1072" s="819"/>
      <c r="FKZ1072" s="819"/>
      <c r="FLA1072" s="819"/>
      <c r="FLB1072" s="819"/>
      <c r="FLC1072" s="819"/>
      <c r="FLD1072" s="819"/>
      <c r="FLE1072" s="819"/>
      <c r="FLF1072" s="819"/>
      <c r="FLG1072" s="819"/>
      <c r="FLH1072" s="819"/>
      <c r="FLI1072" s="819"/>
      <c r="FLJ1072" s="819"/>
      <c r="FLK1072" s="819"/>
      <c r="FLL1072" s="819"/>
      <c r="FLM1072" s="819"/>
      <c r="FLN1072" s="819"/>
      <c r="FLO1072" s="819"/>
      <c r="FLP1072" s="819"/>
      <c r="FLQ1072" s="819"/>
      <c r="FLR1072" s="819"/>
      <c r="FLS1072" s="819"/>
      <c r="FLT1072" s="819"/>
      <c r="FLU1072" s="819"/>
      <c r="FLV1072" s="819"/>
      <c r="FLW1072" s="819"/>
      <c r="FLX1072" s="819"/>
      <c r="FLY1072" s="819"/>
      <c r="FLZ1072" s="819"/>
      <c r="FMA1072" s="819"/>
      <c r="FMB1072" s="819"/>
      <c r="FMC1072" s="819"/>
      <c r="FMD1072" s="819"/>
      <c r="FME1072" s="819"/>
      <c r="FMF1072" s="819"/>
      <c r="FMG1072" s="819"/>
      <c r="FMH1072" s="819"/>
      <c r="FMI1072" s="819"/>
      <c r="FMJ1072" s="819"/>
      <c r="FMK1072" s="819"/>
      <c r="FML1072" s="819"/>
      <c r="FMM1072" s="819"/>
      <c r="FMN1072" s="819"/>
      <c r="FMO1072" s="819"/>
      <c r="FMP1072" s="819"/>
      <c r="FMQ1072" s="819"/>
      <c r="FMR1072" s="819"/>
      <c r="FMS1072" s="819"/>
      <c r="FMT1072" s="819"/>
      <c r="FMU1072" s="819"/>
      <c r="FMV1072" s="819"/>
      <c r="FMW1072" s="819"/>
      <c r="FMX1072" s="819"/>
      <c r="FMY1072" s="819"/>
      <c r="FMZ1072" s="819"/>
      <c r="FNA1072" s="819"/>
      <c r="FNB1072" s="819"/>
      <c r="FNC1072" s="819"/>
      <c r="FND1072" s="819"/>
      <c r="FNE1072" s="819"/>
      <c r="FNF1072" s="819"/>
      <c r="FNG1072" s="819"/>
      <c r="FNH1072" s="819"/>
      <c r="FNI1072" s="819"/>
      <c r="FNJ1072" s="819"/>
      <c r="FNK1072" s="819"/>
      <c r="FNL1072" s="819"/>
      <c r="FNM1072" s="819"/>
      <c r="FNN1072" s="819"/>
      <c r="FNO1072" s="819"/>
      <c r="FNP1072" s="819"/>
      <c r="FNQ1072" s="819"/>
      <c r="FNR1072" s="819"/>
      <c r="FNS1072" s="819"/>
      <c r="FNT1072" s="819"/>
      <c r="FNU1072" s="819"/>
      <c r="FNV1072" s="819"/>
      <c r="FNW1072" s="819"/>
      <c r="FNX1072" s="819"/>
      <c r="FNY1072" s="819"/>
      <c r="FNZ1072" s="819"/>
      <c r="FOA1072" s="819"/>
      <c r="FOB1072" s="819"/>
      <c r="FOC1072" s="819"/>
      <c r="FOD1072" s="819"/>
      <c r="FOE1072" s="819"/>
      <c r="FOF1072" s="819"/>
      <c r="FOG1072" s="819"/>
      <c r="FOH1072" s="819"/>
      <c r="FOI1072" s="819"/>
      <c r="FOJ1072" s="819"/>
      <c r="FOK1072" s="819"/>
      <c r="FOL1072" s="819"/>
      <c r="FOM1072" s="819"/>
      <c r="FON1072" s="819"/>
      <c r="FOO1072" s="819"/>
      <c r="FOP1072" s="819"/>
      <c r="FOQ1072" s="819"/>
      <c r="FOR1072" s="819"/>
      <c r="FOS1072" s="819"/>
      <c r="FOT1072" s="819"/>
      <c r="FOU1072" s="819"/>
      <c r="FOV1072" s="819"/>
      <c r="FOW1072" s="819"/>
      <c r="FOX1072" s="819"/>
      <c r="FOY1072" s="819"/>
      <c r="FOZ1072" s="819"/>
      <c r="FPA1072" s="819"/>
      <c r="FPB1072" s="819"/>
      <c r="FPC1072" s="819"/>
      <c r="FPD1072" s="819"/>
      <c r="FPE1072" s="819"/>
      <c r="FPF1072" s="819"/>
      <c r="FPG1072" s="819"/>
      <c r="FPH1072" s="819"/>
      <c r="FPI1072" s="819"/>
      <c r="FPJ1072" s="819"/>
      <c r="FPK1072" s="819"/>
      <c r="FPL1072" s="819"/>
      <c r="FPM1072" s="819"/>
      <c r="FPN1072" s="819"/>
      <c r="FPO1072" s="819"/>
      <c r="FPP1072" s="819"/>
      <c r="FPQ1072" s="819"/>
      <c r="FPR1072" s="819"/>
      <c r="FPS1072" s="819"/>
      <c r="FPT1072" s="819"/>
      <c r="FPU1072" s="819"/>
      <c r="FPV1072" s="819"/>
      <c r="FPW1072" s="819"/>
      <c r="FPX1072" s="819"/>
      <c r="FPY1072" s="819"/>
      <c r="FPZ1072" s="819"/>
      <c r="FQA1072" s="819"/>
      <c r="FQB1072" s="819"/>
      <c r="FQC1072" s="819"/>
      <c r="FQD1072" s="819"/>
      <c r="FQE1072" s="819"/>
      <c r="FQF1072" s="819"/>
      <c r="FQG1072" s="819"/>
      <c r="FQH1072" s="819"/>
      <c r="FQI1072" s="819"/>
      <c r="FQJ1072" s="819"/>
      <c r="FQK1072" s="819"/>
      <c r="FQL1072" s="819"/>
      <c r="FQM1072" s="819"/>
      <c r="FQN1072" s="819"/>
      <c r="FQO1072" s="819"/>
      <c r="FQP1072" s="819"/>
      <c r="FQQ1072" s="819"/>
      <c r="FQR1072" s="819"/>
      <c r="FQS1072" s="819"/>
      <c r="FQT1072" s="819"/>
      <c r="FQU1072" s="819"/>
      <c r="FQV1072" s="819"/>
      <c r="FQW1072" s="819"/>
      <c r="FQX1072" s="819"/>
      <c r="FQY1072" s="819"/>
      <c r="FQZ1072" s="819"/>
      <c r="FRA1072" s="819"/>
      <c r="FRB1072" s="819"/>
      <c r="FRC1072" s="819"/>
      <c r="FRD1072" s="819"/>
      <c r="FRE1072" s="819"/>
      <c r="FRF1072" s="819"/>
      <c r="FRG1072" s="819"/>
      <c r="FRH1072" s="819"/>
      <c r="FRI1072" s="819"/>
      <c r="FRJ1072" s="819"/>
      <c r="FRK1072" s="819"/>
      <c r="FRL1072" s="819"/>
      <c r="FRM1072" s="819"/>
      <c r="FRN1072" s="819"/>
      <c r="FRO1072" s="819"/>
      <c r="FRP1072" s="819"/>
      <c r="FRQ1072" s="819"/>
      <c r="FRR1072" s="819"/>
      <c r="FRS1072" s="819"/>
      <c r="FRT1072" s="819"/>
      <c r="FRU1072" s="819"/>
      <c r="FRV1072" s="819"/>
      <c r="FRW1072" s="819"/>
      <c r="FRX1072" s="819"/>
      <c r="FRY1072" s="819"/>
      <c r="FRZ1072" s="819"/>
      <c r="FSA1072" s="819"/>
      <c r="FSB1072" s="819"/>
      <c r="FSC1072" s="819"/>
      <c r="FSD1072" s="819"/>
      <c r="FSE1072" s="819"/>
      <c r="FSF1072" s="819"/>
      <c r="FSG1072" s="819"/>
      <c r="FSH1072" s="819"/>
      <c r="FSI1072" s="819"/>
      <c r="FSJ1072" s="819"/>
      <c r="FSK1072" s="819"/>
      <c r="FSL1072" s="819"/>
      <c r="FSM1072" s="819"/>
      <c r="FSN1072" s="819"/>
      <c r="FSO1072" s="819"/>
      <c r="FSP1072" s="819"/>
      <c r="FSQ1072" s="819"/>
      <c r="FSR1072" s="819"/>
      <c r="FSS1072" s="819"/>
      <c r="FST1072" s="819"/>
      <c r="FSU1072" s="819"/>
      <c r="FSV1072" s="819"/>
      <c r="FSW1072" s="819"/>
      <c r="FSX1072" s="819"/>
      <c r="FSY1072" s="819"/>
      <c r="FSZ1072" s="819"/>
      <c r="FTA1072" s="819"/>
      <c r="FTB1072" s="819"/>
      <c r="FTC1072" s="819"/>
      <c r="FTD1072" s="819"/>
      <c r="FTE1072" s="819"/>
      <c r="FTF1072" s="819"/>
      <c r="FTG1072" s="819"/>
      <c r="FTH1072" s="819"/>
      <c r="FTI1072" s="819"/>
      <c r="FTJ1072" s="819"/>
      <c r="FTK1072" s="819"/>
      <c r="FTL1072" s="819"/>
      <c r="FTM1072" s="819"/>
      <c r="FTN1072" s="819"/>
      <c r="FTO1072" s="819"/>
      <c r="FTP1072" s="819"/>
      <c r="FTQ1072" s="819"/>
      <c r="FTR1072" s="819"/>
      <c r="FTS1072" s="819"/>
      <c r="FTT1072" s="819"/>
      <c r="FTU1072" s="819"/>
      <c r="FTV1072" s="819"/>
      <c r="FTW1072" s="819"/>
      <c r="FTX1072" s="819"/>
      <c r="FTY1072" s="819"/>
      <c r="FTZ1072" s="819"/>
      <c r="FUA1072" s="819"/>
      <c r="FUB1072" s="819"/>
      <c r="FUC1072" s="819"/>
      <c r="FUD1072" s="819"/>
      <c r="FUE1072" s="819"/>
      <c r="FUF1072" s="819"/>
      <c r="FUG1072" s="819"/>
      <c r="FUH1072" s="819"/>
      <c r="FUI1072" s="819"/>
      <c r="FUJ1072" s="819"/>
      <c r="FUK1072" s="819"/>
      <c r="FUL1072" s="819"/>
      <c r="FUM1072" s="819"/>
      <c r="FUN1072" s="819"/>
      <c r="FUO1072" s="819"/>
      <c r="FUP1072" s="819"/>
      <c r="FUQ1072" s="819"/>
      <c r="FUR1072" s="819"/>
      <c r="FUS1072" s="819"/>
      <c r="FUT1072" s="819"/>
      <c r="FUU1072" s="819"/>
      <c r="FUV1072" s="819"/>
      <c r="FUW1072" s="819"/>
      <c r="FUX1072" s="819"/>
      <c r="FUY1072" s="819"/>
      <c r="FUZ1072" s="819"/>
      <c r="FVA1072" s="819"/>
      <c r="FVB1072" s="819"/>
      <c r="FVC1072" s="819"/>
      <c r="FVD1072" s="819"/>
      <c r="FVE1072" s="819"/>
      <c r="FVF1072" s="819"/>
      <c r="FVG1072" s="819"/>
      <c r="FVH1072" s="819"/>
      <c r="FVI1072" s="819"/>
      <c r="FVJ1072" s="819"/>
      <c r="FVK1072" s="819"/>
      <c r="FVL1072" s="819"/>
      <c r="FVM1072" s="819"/>
      <c r="FVN1072" s="819"/>
      <c r="FVO1072" s="819"/>
      <c r="FVP1072" s="819"/>
      <c r="FVQ1072" s="819"/>
      <c r="FVR1072" s="819"/>
      <c r="FVS1072" s="819"/>
      <c r="FVT1072" s="819"/>
      <c r="FVU1072" s="819"/>
      <c r="FVV1072" s="819"/>
      <c r="FVW1072" s="819"/>
      <c r="FVX1072" s="819"/>
      <c r="FVY1072" s="819"/>
      <c r="FVZ1072" s="819"/>
      <c r="FWA1072" s="819"/>
      <c r="FWB1072" s="819"/>
      <c r="FWC1072" s="819"/>
      <c r="FWD1072" s="819"/>
      <c r="FWE1072" s="819"/>
      <c r="FWF1072" s="819"/>
      <c r="FWG1072" s="819"/>
      <c r="FWH1072" s="819"/>
      <c r="FWI1072" s="819"/>
      <c r="FWJ1072" s="819"/>
      <c r="FWK1072" s="819"/>
      <c r="FWL1072" s="819"/>
      <c r="FWM1072" s="819"/>
      <c r="FWN1072" s="819"/>
      <c r="FWO1072" s="819"/>
      <c r="FWP1072" s="819"/>
      <c r="FWQ1072" s="819"/>
      <c r="FWR1072" s="819"/>
      <c r="FWS1072" s="819"/>
      <c r="FWT1072" s="819"/>
      <c r="FWU1072" s="819"/>
      <c r="FWV1072" s="819"/>
      <c r="FWW1072" s="819"/>
      <c r="FWX1072" s="819"/>
      <c r="FWY1072" s="819"/>
      <c r="FWZ1072" s="819"/>
      <c r="FXA1072" s="819"/>
      <c r="FXB1072" s="819"/>
      <c r="FXC1072" s="819"/>
      <c r="FXD1072" s="819"/>
      <c r="FXE1072" s="819"/>
      <c r="FXF1072" s="819"/>
      <c r="FXG1072" s="819"/>
      <c r="FXH1072" s="819"/>
      <c r="FXI1072" s="819"/>
      <c r="FXJ1072" s="819"/>
      <c r="FXK1072" s="819"/>
      <c r="FXL1072" s="819"/>
      <c r="FXM1072" s="819"/>
      <c r="FXN1072" s="819"/>
      <c r="FXO1072" s="819"/>
      <c r="FXP1072" s="819"/>
      <c r="FXQ1072" s="819"/>
      <c r="FXR1072" s="819"/>
      <c r="FXS1072" s="819"/>
      <c r="FXT1072" s="819"/>
      <c r="FXU1072" s="819"/>
      <c r="FXV1072" s="819"/>
      <c r="FXW1072" s="819"/>
      <c r="FXX1072" s="819"/>
      <c r="FXY1072" s="819"/>
      <c r="FXZ1072" s="819"/>
      <c r="FYA1072" s="819"/>
      <c r="FYB1072" s="819"/>
      <c r="FYC1072" s="819"/>
      <c r="FYD1072" s="819"/>
      <c r="FYE1072" s="819"/>
      <c r="FYF1072" s="819"/>
      <c r="FYG1072" s="819"/>
      <c r="FYH1072" s="819"/>
      <c r="FYI1072" s="819"/>
      <c r="FYJ1072" s="819"/>
      <c r="FYK1072" s="819"/>
      <c r="FYL1072" s="819"/>
      <c r="FYM1072" s="819"/>
      <c r="FYN1072" s="819"/>
      <c r="FYO1072" s="819"/>
      <c r="FYP1072" s="819"/>
      <c r="FYQ1072" s="819"/>
      <c r="FYR1072" s="819"/>
      <c r="FYS1072" s="819"/>
      <c r="FYT1072" s="819"/>
      <c r="FYU1072" s="819"/>
      <c r="FYV1072" s="819"/>
      <c r="FYW1072" s="819"/>
      <c r="FYX1072" s="819"/>
      <c r="FYY1072" s="819"/>
      <c r="FYZ1072" s="819"/>
      <c r="FZA1072" s="819"/>
      <c r="FZB1072" s="819"/>
      <c r="FZC1072" s="819"/>
      <c r="FZD1072" s="819"/>
      <c r="FZE1072" s="819"/>
      <c r="FZF1072" s="819"/>
      <c r="FZG1072" s="819"/>
      <c r="FZH1072" s="819"/>
      <c r="FZI1072" s="819"/>
      <c r="FZJ1072" s="819"/>
      <c r="FZK1072" s="819"/>
      <c r="FZL1072" s="819"/>
      <c r="FZM1072" s="819"/>
      <c r="FZN1072" s="819"/>
      <c r="FZO1072" s="819"/>
      <c r="FZP1072" s="819"/>
      <c r="FZQ1072" s="819"/>
      <c r="FZR1072" s="819"/>
      <c r="FZS1072" s="819"/>
      <c r="FZT1072" s="819"/>
      <c r="FZU1072" s="819"/>
      <c r="FZV1072" s="819"/>
      <c r="FZW1072" s="819"/>
      <c r="FZX1072" s="819"/>
      <c r="FZY1072" s="819"/>
      <c r="FZZ1072" s="819"/>
      <c r="GAA1072" s="819"/>
      <c r="GAB1072" s="819"/>
      <c r="GAC1072" s="819"/>
      <c r="GAD1072" s="819"/>
      <c r="GAE1072" s="819"/>
      <c r="GAF1072" s="819"/>
      <c r="GAG1072" s="819"/>
      <c r="GAH1072" s="819"/>
      <c r="GAI1072" s="819"/>
      <c r="GAJ1072" s="819"/>
      <c r="GAK1072" s="819"/>
      <c r="GAL1072" s="819"/>
      <c r="GAM1072" s="819"/>
      <c r="GAN1072" s="819"/>
      <c r="GAO1072" s="819"/>
      <c r="GAP1072" s="819"/>
      <c r="GAQ1072" s="819"/>
      <c r="GAR1072" s="819"/>
      <c r="GAS1072" s="819"/>
      <c r="GAT1072" s="819"/>
      <c r="GAU1072" s="819"/>
      <c r="GAV1072" s="819"/>
      <c r="GAW1072" s="819"/>
      <c r="GAX1072" s="819"/>
      <c r="GAY1072" s="819"/>
      <c r="GAZ1072" s="819"/>
      <c r="GBA1072" s="819"/>
      <c r="GBB1072" s="819"/>
      <c r="GBC1072" s="819"/>
      <c r="GBD1072" s="819"/>
      <c r="GBE1072" s="819"/>
      <c r="GBF1072" s="819"/>
      <c r="GBG1072" s="819"/>
      <c r="GBH1072" s="819"/>
      <c r="GBI1072" s="819"/>
      <c r="GBJ1072" s="819"/>
      <c r="GBK1072" s="819"/>
      <c r="GBL1072" s="819"/>
      <c r="GBM1072" s="819"/>
      <c r="GBN1072" s="819"/>
      <c r="GBO1072" s="819"/>
      <c r="GBP1072" s="819"/>
      <c r="GBQ1072" s="819"/>
      <c r="GBR1072" s="819"/>
      <c r="GBS1072" s="819"/>
      <c r="GBT1072" s="819"/>
      <c r="GBU1072" s="819"/>
      <c r="GBV1072" s="819"/>
      <c r="GBW1072" s="819"/>
      <c r="GBX1072" s="819"/>
      <c r="GBY1072" s="819"/>
      <c r="GBZ1072" s="819"/>
      <c r="GCA1072" s="819"/>
      <c r="GCB1072" s="819"/>
      <c r="GCC1072" s="819"/>
      <c r="GCD1072" s="819"/>
      <c r="GCE1072" s="819"/>
      <c r="GCF1072" s="819"/>
      <c r="GCG1072" s="819"/>
      <c r="GCH1072" s="819"/>
      <c r="GCI1072" s="819"/>
      <c r="GCJ1072" s="819"/>
      <c r="GCK1072" s="819"/>
      <c r="GCL1072" s="819"/>
      <c r="GCM1072" s="819"/>
      <c r="GCN1072" s="819"/>
      <c r="GCO1072" s="819"/>
      <c r="GCP1072" s="819"/>
      <c r="GCQ1072" s="819"/>
      <c r="GCR1072" s="819"/>
      <c r="GCS1072" s="819"/>
      <c r="GCT1072" s="819"/>
      <c r="GCU1072" s="819"/>
      <c r="GCV1072" s="819"/>
      <c r="GCW1072" s="819"/>
      <c r="GCX1072" s="819"/>
      <c r="GCY1072" s="819"/>
      <c r="GCZ1072" s="819"/>
      <c r="GDA1072" s="819"/>
      <c r="GDB1072" s="819"/>
      <c r="GDC1072" s="819"/>
      <c r="GDD1072" s="819"/>
      <c r="GDE1072" s="819"/>
      <c r="GDF1072" s="819"/>
      <c r="GDG1072" s="819"/>
      <c r="GDH1072" s="819"/>
      <c r="GDI1072" s="819"/>
      <c r="GDJ1072" s="819"/>
      <c r="GDK1072" s="819"/>
      <c r="GDL1072" s="819"/>
      <c r="GDM1072" s="819"/>
      <c r="GDN1072" s="819"/>
      <c r="GDO1072" s="819"/>
      <c r="GDP1072" s="819"/>
      <c r="GDQ1072" s="819"/>
      <c r="GDR1072" s="819"/>
      <c r="GDS1072" s="819"/>
      <c r="GDT1072" s="819"/>
      <c r="GDU1072" s="819"/>
      <c r="GDV1072" s="819"/>
      <c r="GDW1072" s="819"/>
      <c r="GDX1072" s="819"/>
      <c r="GDY1072" s="819"/>
      <c r="GDZ1072" s="819"/>
      <c r="GEA1072" s="819"/>
      <c r="GEB1072" s="819"/>
      <c r="GEC1072" s="819"/>
      <c r="GED1072" s="819"/>
      <c r="GEE1072" s="819"/>
      <c r="GEF1072" s="819"/>
      <c r="GEG1072" s="819"/>
      <c r="GEH1072" s="819"/>
      <c r="GEI1072" s="819"/>
      <c r="GEJ1072" s="819"/>
      <c r="GEK1072" s="819"/>
      <c r="GEL1072" s="819"/>
      <c r="GEM1072" s="819"/>
      <c r="GEN1072" s="819"/>
      <c r="GEO1072" s="819"/>
      <c r="GEP1072" s="819"/>
      <c r="GEQ1072" s="819"/>
      <c r="GER1072" s="819"/>
      <c r="GES1072" s="819"/>
      <c r="GET1072" s="819"/>
      <c r="GEU1072" s="819"/>
      <c r="GEV1072" s="819"/>
      <c r="GEW1072" s="819"/>
      <c r="GEX1072" s="819"/>
      <c r="GEY1072" s="819"/>
      <c r="GEZ1072" s="819"/>
      <c r="GFA1072" s="819"/>
      <c r="GFB1072" s="819"/>
      <c r="GFC1072" s="819"/>
      <c r="GFD1072" s="819"/>
      <c r="GFE1072" s="819"/>
      <c r="GFF1072" s="819"/>
      <c r="GFG1072" s="819"/>
      <c r="GFH1072" s="819"/>
      <c r="GFI1072" s="819"/>
      <c r="GFJ1072" s="819"/>
      <c r="GFK1072" s="819"/>
      <c r="GFL1072" s="819"/>
      <c r="GFM1072" s="819"/>
      <c r="GFN1072" s="819"/>
      <c r="GFO1072" s="819"/>
      <c r="GFP1072" s="819"/>
      <c r="GFQ1072" s="819"/>
      <c r="GFR1072" s="819"/>
      <c r="GFS1072" s="819"/>
      <c r="GFT1072" s="819"/>
      <c r="GFU1072" s="819"/>
      <c r="GFV1072" s="819"/>
      <c r="GFW1072" s="819"/>
      <c r="GFX1072" s="819"/>
      <c r="GFY1072" s="819"/>
      <c r="GFZ1072" s="819"/>
      <c r="GGA1072" s="819"/>
      <c r="GGB1072" s="819"/>
      <c r="GGC1072" s="819"/>
      <c r="GGD1072" s="819"/>
      <c r="GGE1072" s="819"/>
      <c r="GGF1072" s="819"/>
      <c r="GGG1072" s="819"/>
      <c r="GGH1072" s="819"/>
      <c r="GGI1072" s="819"/>
      <c r="GGJ1072" s="819"/>
      <c r="GGK1072" s="819"/>
      <c r="GGL1072" s="819"/>
      <c r="GGM1072" s="819"/>
      <c r="GGN1072" s="819"/>
      <c r="GGO1072" s="819"/>
      <c r="GGP1072" s="819"/>
      <c r="GGQ1072" s="819"/>
      <c r="GGR1072" s="819"/>
      <c r="GGS1072" s="819"/>
      <c r="GGT1072" s="819"/>
      <c r="GGU1072" s="819"/>
      <c r="GGV1072" s="819"/>
      <c r="GGW1072" s="819"/>
      <c r="GGX1072" s="819"/>
      <c r="GGY1072" s="819"/>
      <c r="GGZ1072" s="819"/>
      <c r="GHA1072" s="819"/>
      <c r="GHB1072" s="819"/>
      <c r="GHC1072" s="819"/>
      <c r="GHD1072" s="819"/>
      <c r="GHE1072" s="819"/>
      <c r="GHF1072" s="819"/>
      <c r="GHG1072" s="819"/>
      <c r="GHH1072" s="819"/>
      <c r="GHI1072" s="819"/>
      <c r="GHJ1072" s="819"/>
      <c r="GHK1072" s="819"/>
      <c r="GHL1072" s="819"/>
      <c r="GHM1072" s="819"/>
      <c r="GHN1072" s="819"/>
      <c r="GHO1072" s="819"/>
      <c r="GHP1072" s="819"/>
      <c r="GHQ1072" s="819"/>
      <c r="GHR1072" s="819"/>
      <c r="GHS1072" s="819"/>
      <c r="GHT1072" s="819"/>
      <c r="GHU1072" s="819"/>
      <c r="GHV1072" s="819"/>
      <c r="GHW1072" s="819"/>
      <c r="GHX1072" s="819"/>
      <c r="GHY1072" s="819"/>
      <c r="GHZ1072" s="819"/>
      <c r="GIA1072" s="819"/>
      <c r="GIB1072" s="819"/>
      <c r="GIC1072" s="819"/>
      <c r="GID1072" s="819"/>
      <c r="GIE1072" s="819"/>
      <c r="GIF1072" s="819"/>
      <c r="GIG1072" s="819"/>
      <c r="GIH1072" s="819"/>
      <c r="GII1072" s="819"/>
      <c r="GIJ1072" s="819"/>
      <c r="GIK1072" s="819"/>
      <c r="GIL1072" s="819"/>
      <c r="GIM1072" s="819"/>
      <c r="GIN1072" s="819"/>
      <c r="GIO1072" s="819"/>
      <c r="GIP1072" s="819"/>
      <c r="GIQ1072" s="819"/>
      <c r="GIR1072" s="819"/>
      <c r="GIS1072" s="819"/>
      <c r="GIT1072" s="819"/>
      <c r="GIU1072" s="819"/>
      <c r="GIV1072" s="819"/>
      <c r="GIW1072" s="819"/>
      <c r="GIX1072" s="819"/>
      <c r="GIY1072" s="819"/>
      <c r="GIZ1072" s="819"/>
      <c r="GJA1072" s="819"/>
      <c r="GJB1072" s="819"/>
      <c r="GJC1072" s="819"/>
      <c r="GJD1072" s="819"/>
      <c r="GJE1072" s="819"/>
      <c r="GJF1072" s="819"/>
      <c r="GJG1072" s="819"/>
      <c r="GJH1072" s="819"/>
      <c r="GJI1072" s="819"/>
      <c r="GJJ1072" s="819"/>
      <c r="GJK1072" s="819"/>
      <c r="GJL1072" s="819"/>
      <c r="GJM1072" s="819"/>
      <c r="GJN1072" s="819"/>
      <c r="GJO1072" s="819"/>
      <c r="GJP1072" s="819"/>
      <c r="GJQ1072" s="819"/>
      <c r="GJR1072" s="819"/>
      <c r="GJS1072" s="819"/>
      <c r="GJT1072" s="819"/>
      <c r="GJU1072" s="819"/>
      <c r="GJV1072" s="819"/>
      <c r="GJW1072" s="819"/>
      <c r="GJX1072" s="819"/>
      <c r="GJY1072" s="819"/>
      <c r="GJZ1072" s="819"/>
      <c r="GKA1072" s="819"/>
      <c r="GKB1072" s="819"/>
      <c r="GKC1072" s="819"/>
      <c r="GKD1072" s="819"/>
      <c r="GKE1072" s="819"/>
      <c r="GKF1072" s="819"/>
      <c r="GKG1072" s="819"/>
      <c r="GKH1072" s="819"/>
      <c r="GKI1072" s="819"/>
      <c r="GKJ1072" s="819"/>
      <c r="GKK1072" s="819"/>
      <c r="GKL1072" s="819"/>
      <c r="GKM1072" s="819"/>
      <c r="GKN1072" s="819"/>
      <c r="GKO1072" s="819"/>
      <c r="GKP1072" s="819"/>
      <c r="GKQ1072" s="819"/>
      <c r="GKR1072" s="819"/>
      <c r="GKS1072" s="819"/>
      <c r="GKT1072" s="819"/>
      <c r="GKU1072" s="819"/>
      <c r="GKV1072" s="819"/>
      <c r="GKW1072" s="819"/>
      <c r="GKX1072" s="819"/>
      <c r="GKY1072" s="819"/>
      <c r="GKZ1072" s="819"/>
      <c r="GLA1072" s="819"/>
      <c r="GLB1072" s="819"/>
      <c r="GLC1072" s="819"/>
      <c r="GLD1072" s="819"/>
      <c r="GLE1072" s="819"/>
      <c r="GLF1072" s="819"/>
      <c r="GLG1072" s="819"/>
      <c r="GLH1072" s="819"/>
      <c r="GLI1072" s="819"/>
      <c r="GLJ1072" s="819"/>
      <c r="GLK1072" s="819"/>
      <c r="GLL1072" s="819"/>
      <c r="GLM1072" s="819"/>
      <c r="GLN1072" s="819"/>
      <c r="GLO1072" s="819"/>
      <c r="GLP1072" s="819"/>
      <c r="GLQ1072" s="819"/>
      <c r="GLR1072" s="819"/>
      <c r="GLS1072" s="819"/>
      <c r="GLT1072" s="819"/>
      <c r="GLU1072" s="819"/>
      <c r="GLV1072" s="819"/>
      <c r="GLW1072" s="819"/>
      <c r="GLX1072" s="819"/>
      <c r="GLY1072" s="819"/>
      <c r="GLZ1072" s="819"/>
      <c r="GMA1072" s="819"/>
      <c r="GMB1072" s="819"/>
      <c r="GMC1072" s="819"/>
      <c r="GMD1072" s="819"/>
      <c r="GME1072" s="819"/>
      <c r="GMF1072" s="819"/>
      <c r="GMG1072" s="819"/>
      <c r="GMH1072" s="819"/>
      <c r="GMI1072" s="819"/>
      <c r="GMJ1072" s="819"/>
      <c r="GMK1072" s="819"/>
      <c r="GML1072" s="819"/>
      <c r="GMM1072" s="819"/>
      <c r="GMN1072" s="819"/>
      <c r="GMO1072" s="819"/>
      <c r="GMP1072" s="819"/>
      <c r="GMQ1072" s="819"/>
      <c r="GMR1072" s="819"/>
      <c r="GMS1072" s="819"/>
      <c r="GMT1072" s="819"/>
      <c r="GMU1072" s="819"/>
      <c r="GMV1072" s="819"/>
      <c r="GMW1072" s="819"/>
      <c r="GMX1072" s="819"/>
      <c r="GMY1072" s="819"/>
      <c r="GMZ1072" s="819"/>
      <c r="GNA1072" s="819"/>
      <c r="GNB1072" s="819"/>
      <c r="GNC1072" s="819"/>
      <c r="GND1072" s="819"/>
      <c r="GNE1072" s="819"/>
      <c r="GNF1072" s="819"/>
      <c r="GNG1072" s="819"/>
      <c r="GNH1072" s="819"/>
      <c r="GNI1072" s="819"/>
      <c r="GNJ1072" s="819"/>
      <c r="GNK1072" s="819"/>
      <c r="GNL1072" s="819"/>
      <c r="GNM1072" s="819"/>
      <c r="GNN1072" s="819"/>
      <c r="GNO1072" s="819"/>
      <c r="GNP1072" s="819"/>
      <c r="GNQ1072" s="819"/>
      <c r="GNR1072" s="819"/>
      <c r="GNS1072" s="819"/>
      <c r="GNT1072" s="819"/>
      <c r="GNU1072" s="819"/>
      <c r="GNV1072" s="819"/>
      <c r="GNW1072" s="819"/>
      <c r="GNX1072" s="819"/>
      <c r="GNY1072" s="819"/>
      <c r="GNZ1072" s="819"/>
      <c r="GOA1072" s="819"/>
      <c r="GOB1072" s="819"/>
      <c r="GOC1072" s="819"/>
      <c r="GOD1072" s="819"/>
      <c r="GOE1072" s="819"/>
      <c r="GOF1072" s="819"/>
      <c r="GOG1072" s="819"/>
      <c r="GOH1072" s="819"/>
      <c r="GOI1072" s="819"/>
      <c r="GOJ1072" s="819"/>
      <c r="GOK1072" s="819"/>
      <c r="GOL1072" s="819"/>
      <c r="GOM1072" s="819"/>
      <c r="GON1072" s="819"/>
      <c r="GOO1072" s="819"/>
      <c r="GOP1072" s="819"/>
      <c r="GOQ1072" s="819"/>
      <c r="GOR1072" s="819"/>
      <c r="GOS1072" s="819"/>
      <c r="GOT1072" s="819"/>
      <c r="GOU1072" s="819"/>
      <c r="GOV1072" s="819"/>
      <c r="GOW1072" s="819"/>
      <c r="GOX1072" s="819"/>
      <c r="GOY1072" s="819"/>
      <c r="GOZ1072" s="819"/>
      <c r="GPA1072" s="819"/>
      <c r="GPB1072" s="819"/>
      <c r="GPC1072" s="819"/>
      <c r="GPD1072" s="819"/>
      <c r="GPE1072" s="819"/>
      <c r="GPF1072" s="819"/>
      <c r="GPG1072" s="819"/>
      <c r="GPH1072" s="819"/>
      <c r="GPI1072" s="819"/>
      <c r="GPJ1072" s="819"/>
      <c r="GPK1072" s="819"/>
      <c r="GPL1072" s="819"/>
      <c r="GPM1072" s="819"/>
      <c r="GPN1072" s="819"/>
      <c r="GPO1072" s="819"/>
      <c r="GPP1072" s="819"/>
      <c r="GPQ1072" s="819"/>
      <c r="GPR1072" s="819"/>
      <c r="GPS1072" s="819"/>
      <c r="GPT1072" s="819"/>
      <c r="GPU1072" s="819"/>
      <c r="GPV1072" s="819"/>
      <c r="GPW1072" s="819"/>
      <c r="GPX1072" s="819"/>
      <c r="GPY1072" s="819"/>
      <c r="GPZ1072" s="819"/>
      <c r="GQA1072" s="819"/>
      <c r="GQB1072" s="819"/>
      <c r="GQC1072" s="819"/>
      <c r="GQD1072" s="819"/>
      <c r="GQE1072" s="819"/>
      <c r="GQF1072" s="819"/>
      <c r="GQG1072" s="819"/>
      <c r="GQH1072" s="819"/>
      <c r="GQI1072" s="819"/>
      <c r="GQJ1072" s="819"/>
      <c r="GQK1072" s="819"/>
      <c r="GQL1072" s="819"/>
      <c r="GQM1072" s="819"/>
      <c r="GQN1072" s="819"/>
      <c r="GQO1072" s="819"/>
      <c r="GQP1072" s="819"/>
      <c r="GQQ1072" s="819"/>
      <c r="GQR1072" s="819"/>
      <c r="GQS1072" s="819"/>
      <c r="GQT1072" s="819"/>
      <c r="GQU1072" s="819"/>
      <c r="GQV1072" s="819"/>
      <c r="GQW1072" s="819"/>
      <c r="GQX1072" s="819"/>
      <c r="GQY1072" s="819"/>
      <c r="GQZ1072" s="819"/>
      <c r="GRA1072" s="819"/>
      <c r="GRB1072" s="819"/>
      <c r="GRC1072" s="819"/>
      <c r="GRD1072" s="819"/>
      <c r="GRE1072" s="819"/>
      <c r="GRF1072" s="819"/>
      <c r="GRG1072" s="819"/>
      <c r="GRH1072" s="819"/>
      <c r="GRI1072" s="819"/>
      <c r="GRJ1072" s="819"/>
      <c r="GRK1072" s="819"/>
      <c r="GRL1072" s="819"/>
      <c r="GRM1072" s="819"/>
      <c r="GRN1072" s="819"/>
      <c r="GRO1072" s="819"/>
      <c r="GRP1072" s="819"/>
      <c r="GRQ1072" s="819"/>
      <c r="GRR1072" s="819"/>
      <c r="GRS1072" s="819"/>
      <c r="GRT1072" s="819"/>
      <c r="GRU1072" s="819"/>
      <c r="GRV1072" s="819"/>
      <c r="GRW1072" s="819"/>
      <c r="GRX1072" s="819"/>
      <c r="GRY1072" s="819"/>
      <c r="GRZ1072" s="819"/>
      <c r="GSA1072" s="819"/>
      <c r="GSB1072" s="819"/>
      <c r="GSC1072" s="819"/>
      <c r="GSD1072" s="819"/>
      <c r="GSE1072" s="819"/>
      <c r="GSF1072" s="819"/>
      <c r="GSG1072" s="819"/>
      <c r="GSH1072" s="819"/>
      <c r="GSI1072" s="819"/>
      <c r="GSJ1072" s="819"/>
      <c r="GSK1072" s="819"/>
      <c r="GSL1072" s="819"/>
      <c r="GSM1072" s="819"/>
      <c r="GSN1072" s="819"/>
      <c r="GSO1072" s="819"/>
      <c r="GSP1072" s="819"/>
      <c r="GSQ1072" s="819"/>
      <c r="GSR1072" s="819"/>
      <c r="GSS1072" s="819"/>
      <c r="GST1072" s="819"/>
      <c r="GSU1072" s="819"/>
      <c r="GSV1072" s="819"/>
      <c r="GSW1072" s="819"/>
      <c r="GSX1072" s="819"/>
      <c r="GSY1072" s="819"/>
      <c r="GSZ1072" s="819"/>
      <c r="GTA1072" s="819"/>
      <c r="GTB1072" s="819"/>
      <c r="GTC1072" s="819"/>
      <c r="GTD1072" s="819"/>
      <c r="GTE1072" s="819"/>
      <c r="GTF1072" s="819"/>
      <c r="GTG1072" s="819"/>
      <c r="GTH1072" s="819"/>
      <c r="GTI1072" s="819"/>
      <c r="GTJ1072" s="819"/>
      <c r="GTK1072" s="819"/>
      <c r="GTL1072" s="819"/>
      <c r="GTM1072" s="819"/>
      <c r="GTN1072" s="819"/>
      <c r="GTO1072" s="819"/>
      <c r="GTP1072" s="819"/>
      <c r="GTQ1072" s="819"/>
      <c r="GTR1072" s="819"/>
      <c r="GTS1072" s="819"/>
      <c r="GTT1072" s="819"/>
      <c r="GTU1072" s="819"/>
      <c r="GTV1072" s="819"/>
      <c r="GTW1072" s="819"/>
      <c r="GTX1072" s="819"/>
      <c r="GTY1072" s="819"/>
      <c r="GTZ1072" s="819"/>
      <c r="GUA1072" s="819"/>
      <c r="GUB1072" s="819"/>
      <c r="GUC1072" s="819"/>
      <c r="GUD1072" s="819"/>
      <c r="GUE1072" s="819"/>
      <c r="GUF1072" s="819"/>
      <c r="GUG1072" s="819"/>
      <c r="GUH1072" s="819"/>
      <c r="GUI1072" s="819"/>
      <c r="GUJ1072" s="819"/>
      <c r="GUK1072" s="819"/>
      <c r="GUL1072" s="819"/>
      <c r="GUM1072" s="819"/>
      <c r="GUN1072" s="819"/>
      <c r="GUO1072" s="819"/>
      <c r="GUP1072" s="819"/>
      <c r="GUQ1072" s="819"/>
      <c r="GUR1072" s="819"/>
      <c r="GUS1072" s="819"/>
      <c r="GUT1072" s="819"/>
      <c r="GUU1072" s="819"/>
      <c r="GUV1072" s="819"/>
      <c r="GUW1072" s="819"/>
      <c r="GUX1072" s="819"/>
      <c r="GUY1072" s="819"/>
      <c r="GUZ1072" s="819"/>
      <c r="GVA1072" s="819"/>
      <c r="GVB1072" s="819"/>
      <c r="GVC1072" s="819"/>
      <c r="GVD1072" s="819"/>
      <c r="GVE1072" s="819"/>
      <c r="GVF1072" s="819"/>
      <c r="GVG1072" s="819"/>
      <c r="GVH1072" s="819"/>
      <c r="GVI1072" s="819"/>
      <c r="GVJ1072" s="819"/>
      <c r="GVK1072" s="819"/>
      <c r="GVL1072" s="819"/>
      <c r="GVM1072" s="819"/>
      <c r="GVN1072" s="819"/>
      <c r="GVO1072" s="819"/>
      <c r="GVP1072" s="819"/>
      <c r="GVQ1072" s="819"/>
      <c r="GVR1072" s="819"/>
      <c r="GVS1072" s="819"/>
      <c r="GVT1072" s="819"/>
      <c r="GVU1072" s="819"/>
      <c r="GVV1072" s="819"/>
      <c r="GVW1072" s="819"/>
      <c r="GVX1072" s="819"/>
      <c r="GVY1072" s="819"/>
      <c r="GVZ1072" s="819"/>
      <c r="GWA1072" s="819"/>
      <c r="GWB1072" s="819"/>
      <c r="GWC1072" s="819"/>
      <c r="GWD1072" s="819"/>
      <c r="GWE1072" s="819"/>
      <c r="GWF1072" s="819"/>
      <c r="GWG1072" s="819"/>
      <c r="GWH1072" s="819"/>
      <c r="GWI1072" s="819"/>
      <c r="GWJ1072" s="819"/>
      <c r="GWK1072" s="819"/>
      <c r="GWL1072" s="819"/>
      <c r="GWM1072" s="819"/>
      <c r="GWN1072" s="819"/>
      <c r="GWO1072" s="819"/>
      <c r="GWP1072" s="819"/>
      <c r="GWQ1072" s="819"/>
      <c r="GWR1072" s="819"/>
      <c r="GWS1072" s="819"/>
      <c r="GWT1072" s="819"/>
      <c r="GWU1072" s="819"/>
      <c r="GWV1072" s="819"/>
      <c r="GWW1072" s="819"/>
      <c r="GWX1072" s="819"/>
      <c r="GWY1072" s="819"/>
      <c r="GWZ1072" s="819"/>
      <c r="GXA1072" s="819"/>
      <c r="GXB1072" s="819"/>
      <c r="GXC1072" s="819"/>
      <c r="GXD1072" s="819"/>
      <c r="GXE1072" s="819"/>
      <c r="GXF1072" s="819"/>
      <c r="GXG1072" s="819"/>
      <c r="GXH1072" s="819"/>
      <c r="GXI1072" s="819"/>
      <c r="GXJ1072" s="819"/>
      <c r="GXK1072" s="819"/>
      <c r="GXL1072" s="819"/>
      <c r="GXM1072" s="819"/>
      <c r="GXN1072" s="819"/>
      <c r="GXO1072" s="819"/>
      <c r="GXP1072" s="819"/>
      <c r="GXQ1072" s="819"/>
      <c r="GXR1072" s="819"/>
      <c r="GXS1072" s="819"/>
      <c r="GXT1072" s="819"/>
      <c r="GXU1072" s="819"/>
      <c r="GXV1072" s="819"/>
      <c r="GXW1072" s="819"/>
      <c r="GXX1072" s="819"/>
      <c r="GXY1072" s="819"/>
      <c r="GXZ1072" s="819"/>
      <c r="GYA1072" s="819"/>
      <c r="GYB1072" s="819"/>
      <c r="GYC1072" s="819"/>
      <c r="GYD1072" s="819"/>
      <c r="GYE1072" s="819"/>
      <c r="GYF1072" s="819"/>
      <c r="GYG1072" s="819"/>
      <c r="GYH1072" s="819"/>
      <c r="GYI1072" s="819"/>
      <c r="GYJ1072" s="819"/>
      <c r="GYK1072" s="819"/>
      <c r="GYL1072" s="819"/>
      <c r="GYM1072" s="819"/>
      <c r="GYN1072" s="819"/>
      <c r="GYO1072" s="819"/>
      <c r="GYP1072" s="819"/>
      <c r="GYQ1072" s="819"/>
      <c r="GYR1072" s="819"/>
      <c r="GYS1072" s="819"/>
      <c r="GYT1072" s="819"/>
      <c r="GYU1072" s="819"/>
      <c r="GYV1072" s="819"/>
      <c r="GYW1072" s="819"/>
      <c r="GYX1072" s="819"/>
      <c r="GYY1072" s="819"/>
      <c r="GYZ1072" s="819"/>
      <c r="GZA1072" s="819"/>
      <c r="GZB1072" s="819"/>
      <c r="GZC1072" s="819"/>
      <c r="GZD1072" s="819"/>
      <c r="GZE1072" s="819"/>
      <c r="GZF1072" s="819"/>
      <c r="GZG1072" s="819"/>
      <c r="GZH1072" s="819"/>
      <c r="GZI1072" s="819"/>
      <c r="GZJ1072" s="819"/>
      <c r="GZK1072" s="819"/>
      <c r="GZL1072" s="819"/>
      <c r="GZM1072" s="819"/>
      <c r="GZN1072" s="819"/>
      <c r="GZO1072" s="819"/>
      <c r="GZP1072" s="819"/>
      <c r="GZQ1072" s="819"/>
      <c r="GZR1072" s="819"/>
      <c r="GZS1072" s="819"/>
      <c r="GZT1072" s="819"/>
      <c r="GZU1072" s="819"/>
      <c r="GZV1072" s="819"/>
      <c r="GZW1072" s="819"/>
      <c r="GZX1072" s="819"/>
      <c r="GZY1072" s="819"/>
      <c r="GZZ1072" s="819"/>
      <c r="HAA1072" s="819"/>
      <c r="HAB1072" s="819"/>
      <c r="HAC1072" s="819"/>
      <c r="HAD1072" s="819"/>
      <c r="HAE1072" s="819"/>
      <c r="HAF1072" s="819"/>
      <c r="HAG1072" s="819"/>
      <c r="HAH1072" s="819"/>
      <c r="HAI1072" s="819"/>
      <c r="HAJ1072" s="819"/>
      <c r="HAK1072" s="819"/>
      <c r="HAL1072" s="819"/>
      <c r="HAM1072" s="819"/>
      <c r="HAN1072" s="819"/>
      <c r="HAO1072" s="819"/>
      <c r="HAP1072" s="819"/>
      <c r="HAQ1072" s="819"/>
      <c r="HAR1072" s="819"/>
      <c r="HAS1072" s="819"/>
      <c r="HAT1072" s="819"/>
      <c r="HAU1072" s="819"/>
      <c r="HAV1072" s="819"/>
      <c r="HAW1072" s="819"/>
      <c r="HAX1072" s="819"/>
      <c r="HAY1072" s="819"/>
      <c r="HAZ1072" s="819"/>
      <c r="HBA1072" s="819"/>
      <c r="HBB1072" s="819"/>
      <c r="HBC1072" s="819"/>
      <c r="HBD1072" s="819"/>
      <c r="HBE1072" s="819"/>
      <c r="HBF1072" s="819"/>
      <c r="HBG1072" s="819"/>
      <c r="HBH1072" s="819"/>
      <c r="HBI1072" s="819"/>
      <c r="HBJ1072" s="819"/>
      <c r="HBK1072" s="819"/>
      <c r="HBL1072" s="819"/>
      <c r="HBM1072" s="819"/>
      <c r="HBN1072" s="819"/>
      <c r="HBO1072" s="819"/>
      <c r="HBP1072" s="819"/>
      <c r="HBQ1072" s="819"/>
      <c r="HBR1072" s="819"/>
      <c r="HBS1072" s="819"/>
      <c r="HBT1072" s="819"/>
      <c r="HBU1072" s="819"/>
      <c r="HBV1072" s="819"/>
      <c r="HBW1072" s="819"/>
      <c r="HBX1072" s="819"/>
      <c r="HBY1072" s="819"/>
      <c r="HBZ1072" s="819"/>
      <c r="HCA1072" s="819"/>
      <c r="HCB1072" s="819"/>
      <c r="HCC1072" s="819"/>
      <c r="HCD1072" s="819"/>
      <c r="HCE1072" s="819"/>
      <c r="HCF1072" s="819"/>
      <c r="HCG1072" s="819"/>
      <c r="HCH1072" s="819"/>
      <c r="HCI1072" s="819"/>
      <c r="HCJ1072" s="819"/>
      <c r="HCK1072" s="819"/>
      <c r="HCL1072" s="819"/>
      <c r="HCM1072" s="819"/>
      <c r="HCN1072" s="819"/>
      <c r="HCO1072" s="819"/>
      <c r="HCP1072" s="819"/>
      <c r="HCQ1072" s="819"/>
      <c r="HCR1072" s="819"/>
      <c r="HCS1072" s="819"/>
      <c r="HCT1072" s="819"/>
      <c r="HCU1072" s="819"/>
      <c r="HCV1072" s="819"/>
      <c r="HCW1072" s="819"/>
      <c r="HCX1072" s="819"/>
      <c r="HCY1072" s="819"/>
      <c r="HCZ1072" s="819"/>
      <c r="HDA1072" s="819"/>
      <c r="HDB1072" s="819"/>
      <c r="HDC1072" s="819"/>
      <c r="HDD1072" s="819"/>
      <c r="HDE1072" s="819"/>
      <c r="HDF1072" s="819"/>
      <c r="HDG1072" s="819"/>
      <c r="HDH1072" s="819"/>
      <c r="HDI1072" s="819"/>
      <c r="HDJ1072" s="819"/>
      <c r="HDK1072" s="819"/>
      <c r="HDL1072" s="819"/>
      <c r="HDM1072" s="819"/>
      <c r="HDN1072" s="819"/>
      <c r="HDO1072" s="819"/>
      <c r="HDP1072" s="819"/>
      <c r="HDQ1072" s="819"/>
      <c r="HDR1072" s="819"/>
      <c r="HDS1072" s="819"/>
      <c r="HDT1072" s="819"/>
      <c r="HDU1072" s="819"/>
      <c r="HDV1072" s="819"/>
      <c r="HDW1072" s="819"/>
      <c r="HDX1072" s="819"/>
      <c r="HDY1072" s="819"/>
      <c r="HDZ1072" s="819"/>
      <c r="HEA1072" s="819"/>
      <c r="HEB1072" s="819"/>
      <c r="HEC1072" s="819"/>
      <c r="HED1072" s="819"/>
      <c r="HEE1072" s="819"/>
      <c r="HEF1072" s="819"/>
      <c r="HEG1072" s="819"/>
      <c r="HEH1072" s="819"/>
      <c r="HEI1072" s="819"/>
      <c r="HEJ1072" s="819"/>
      <c r="HEK1072" s="819"/>
      <c r="HEL1072" s="819"/>
      <c r="HEM1072" s="819"/>
      <c r="HEN1072" s="819"/>
      <c r="HEO1072" s="819"/>
      <c r="HEP1072" s="819"/>
      <c r="HEQ1072" s="819"/>
      <c r="HER1072" s="819"/>
      <c r="HES1072" s="819"/>
      <c r="HET1072" s="819"/>
      <c r="HEU1072" s="819"/>
      <c r="HEV1072" s="819"/>
      <c r="HEW1072" s="819"/>
      <c r="HEX1072" s="819"/>
      <c r="HEY1072" s="819"/>
      <c r="HEZ1072" s="819"/>
      <c r="HFA1072" s="819"/>
      <c r="HFB1072" s="819"/>
      <c r="HFC1072" s="819"/>
      <c r="HFD1072" s="819"/>
      <c r="HFE1072" s="819"/>
      <c r="HFF1072" s="819"/>
      <c r="HFG1072" s="819"/>
      <c r="HFH1072" s="819"/>
      <c r="HFI1072" s="819"/>
      <c r="HFJ1072" s="819"/>
      <c r="HFK1072" s="819"/>
      <c r="HFL1072" s="819"/>
      <c r="HFM1072" s="819"/>
      <c r="HFN1072" s="819"/>
      <c r="HFO1072" s="819"/>
      <c r="HFP1072" s="819"/>
      <c r="HFQ1072" s="819"/>
      <c r="HFR1072" s="819"/>
      <c r="HFS1072" s="819"/>
      <c r="HFT1072" s="819"/>
      <c r="HFU1072" s="819"/>
      <c r="HFV1072" s="819"/>
      <c r="HFW1072" s="819"/>
      <c r="HFX1072" s="819"/>
      <c r="HFY1072" s="819"/>
      <c r="HFZ1072" s="819"/>
      <c r="HGA1072" s="819"/>
      <c r="HGB1072" s="819"/>
      <c r="HGC1072" s="819"/>
      <c r="HGD1072" s="819"/>
      <c r="HGE1072" s="819"/>
      <c r="HGF1072" s="819"/>
      <c r="HGG1072" s="819"/>
      <c r="HGH1072" s="819"/>
      <c r="HGI1072" s="819"/>
      <c r="HGJ1072" s="819"/>
      <c r="HGK1072" s="819"/>
      <c r="HGL1072" s="819"/>
      <c r="HGM1072" s="819"/>
      <c r="HGN1072" s="819"/>
      <c r="HGO1072" s="819"/>
      <c r="HGP1072" s="819"/>
      <c r="HGQ1072" s="819"/>
      <c r="HGR1072" s="819"/>
      <c r="HGS1072" s="819"/>
      <c r="HGT1072" s="819"/>
      <c r="HGU1072" s="819"/>
      <c r="HGV1072" s="819"/>
      <c r="HGW1072" s="819"/>
      <c r="HGX1072" s="819"/>
      <c r="HGY1072" s="819"/>
      <c r="HGZ1072" s="819"/>
      <c r="HHA1072" s="819"/>
      <c r="HHB1072" s="819"/>
      <c r="HHC1072" s="819"/>
      <c r="HHD1072" s="819"/>
      <c r="HHE1072" s="819"/>
      <c r="HHF1072" s="819"/>
      <c r="HHG1072" s="819"/>
      <c r="HHH1072" s="819"/>
      <c r="HHI1072" s="819"/>
      <c r="HHJ1072" s="819"/>
      <c r="HHK1072" s="819"/>
      <c r="HHL1072" s="819"/>
      <c r="HHM1072" s="819"/>
      <c r="HHN1072" s="819"/>
      <c r="HHO1072" s="819"/>
      <c r="HHP1072" s="819"/>
      <c r="HHQ1072" s="819"/>
      <c r="HHR1072" s="819"/>
      <c r="HHS1072" s="819"/>
      <c r="HHT1072" s="819"/>
      <c r="HHU1072" s="819"/>
      <c r="HHV1072" s="819"/>
      <c r="HHW1072" s="819"/>
      <c r="HHX1072" s="819"/>
      <c r="HHY1072" s="819"/>
      <c r="HHZ1072" s="819"/>
      <c r="HIA1072" s="819"/>
      <c r="HIB1072" s="819"/>
      <c r="HIC1072" s="819"/>
      <c r="HID1072" s="819"/>
      <c r="HIE1072" s="819"/>
      <c r="HIF1072" s="819"/>
      <c r="HIG1072" s="819"/>
      <c r="HIH1072" s="819"/>
      <c r="HII1072" s="819"/>
      <c r="HIJ1072" s="819"/>
      <c r="HIK1072" s="819"/>
      <c r="HIL1072" s="819"/>
      <c r="HIM1072" s="819"/>
      <c r="HIN1072" s="819"/>
      <c r="HIO1072" s="819"/>
      <c r="HIP1072" s="819"/>
      <c r="HIQ1072" s="819"/>
      <c r="HIR1072" s="819"/>
      <c r="HIS1072" s="819"/>
      <c r="HIT1072" s="819"/>
      <c r="HIU1072" s="819"/>
      <c r="HIV1072" s="819"/>
      <c r="HIW1072" s="819"/>
      <c r="HIX1072" s="819"/>
      <c r="HIY1072" s="819"/>
      <c r="HIZ1072" s="819"/>
      <c r="HJA1072" s="819"/>
      <c r="HJB1072" s="819"/>
      <c r="HJC1072" s="819"/>
      <c r="HJD1072" s="819"/>
      <c r="HJE1072" s="819"/>
      <c r="HJF1072" s="819"/>
      <c r="HJG1072" s="819"/>
      <c r="HJH1072" s="819"/>
      <c r="HJI1072" s="819"/>
      <c r="HJJ1072" s="819"/>
      <c r="HJK1072" s="819"/>
      <c r="HJL1072" s="819"/>
      <c r="HJM1072" s="819"/>
      <c r="HJN1072" s="819"/>
      <c r="HJO1072" s="819"/>
      <c r="HJP1072" s="819"/>
      <c r="HJQ1072" s="819"/>
      <c r="HJR1072" s="819"/>
      <c r="HJS1072" s="819"/>
      <c r="HJT1072" s="819"/>
      <c r="HJU1072" s="819"/>
      <c r="HJV1072" s="819"/>
      <c r="HJW1072" s="819"/>
      <c r="HJX1072" s="819"/>
      <c r="HJY1072" s="819"/>
      <c r="HJZ1072" s="819"/>
      <c r="HKA1072" s="819"/>
      <c r="HKB1072" s="819"/>
      <c r="HKC1072" s="819"/>
      <c r="HKD1072" s="819"/>
      <c r="HKE1072" s="819"/>
      <c r="HKF1072" s="819"/>
      <c r="HKG1072" s="819"/>
      <c r="HKH1072" s="819"/>
      <c r="HKI1072" s="819"/>
      <c r="HKJ1072" s="819"/>
      <c r="HKK1072" s="819"/>
      <c r="HKL1072" s="819"/>
      <c r="HKM1072" s="819"/>
      <c r="HKN1072" s="819"/>
      <c r="HKO1072" s="819"/>
      <c r="HKP1072" s="819"/>
      <c r="HKQ1072" s="819"/>
      <c r="HKR1072" s="819"/>
      <c r="HKS1072" s="819"/>
      <c r="HKT1072" s="819"/>
      <c r="HKU1072" s="819"/>
      <c r="HKV1072" s="819"/>
      <c r="HKW1072" s="819"/>
      <c r="HKX1072" s="819"/>
      <c r="HKY1072" s="819"/>
      <c r="HKZ1072" s="819"/>
      <c r="HLA1072" s="819"/>
      <c r="HLB1072" s="819"/>
      <c r="HLC1072" s="819"/>
      <c r="HLD1072" s="819"/>
      <c r="HLE1072" s="819"/>
      <c r="HLF1072" s="819"/>
      <c r="HLG1072" s="819"/>
      <c r="HLH1072" s="819"/>
      <c r="HLI1072" s="819"/>
      <c r="HLJ1072" s="819"/>
      <c r="HLK1072" s="819"/>
      <c r="HLL1072" s="819"/>
      <c r="HLM1072" s="819"/>
      <c r="HLN1072" s="819"/>
      <c r="HLO1072" s="819"/>
      <c r="HLP1072" s="819"/>
      <c r="HLQ1072" s="819"/>
      <c r="HLR1072" s="819"/>
      <c r="HLS1072" s="819"/>
      <c r="HLT1072" s="819"/>
      <c r="HLU1072" s="819"/>
      <c r="HLV1072" s="819"/>
      <c r="HLW1072" s="819"/>
      <c r="HLX1072" s="819"/>
      <c r="HLY1072" s="819"/>
      <c r="HLZ1072" s="819"/>
      <c r="HMA1072" s="819"/>
      <c r="HMB1072" s="819"/>
      <c r="HMC1072" s="819"/>
      <c r="HMD1072" s="819"/>
      <c r="HME1072" s="819"/>
      <c r="HMF1072" s="819"/>
      <c r="HMG1072" s="819"/>
      <c r="HMH1072" s="819"/>
      <c r="HMI1072" s="819"/>
      <c r="HMJ1072" s="819"/>
      <c r="HMK1072" s="819"/>
      <c r="HML1072" s="819"/>
      <c r="HMM1072" s="819"/>
      <c r="HMN1072" s="819"/>
      <c r="HMO1072" s="819"/>
      <c r="HMP1072" s="819"/>
      <c r="HMQ1072" s="819"/>
      <c r="HMR1072" s="819"/>
      <c r="HMS1072" s="819"/>
      <c r="HMT1072" s="819"/>
      <c r="HMU1072" s="819"/>
      <c r="HMV1072" s="819"/>
      <c r="HMW1072" s="819"/>
      <c r="HMX1072" s="819"/>
      <c r="HMY1072" s="819"/>
      <c r="HMZ1072" s="819"/>
      <c r="HNA1072" s="819"/>
      <c r="HNB1072" s="819"/>
      <c r="HNC1072" s="819"/>
      <c r="HND1072" s="819"/>
      <c r="HNE1072" s="819"/>
      <c r="HNF1072" s="819"/>
      <c r="HNG1072" s="819"/>
      <c r="HNH1072" s="819"/>
      <c r="HNI1072" s="819"/>
      <c r="HNJ1072" s="819"/>
      <c r="HNK1072" s="819"/>
      <c r="HNL1072" s="819"/>
      <c r="HNM1072" s="819"/>
      <c r="HNN1072" s="819"/>
      <c r="HNO1072" s="819"/>
      <c r="HNP1072" s="819"/>
      <c r="HNQ1072" s="819"/>
      <c r="HNR1072" s="819"/>
      <c r="HNS1072" s="819"/>
      <c r="HNT1072" s="819"/>
      <c r="HNU1072" s="819"/>
      <c r="HNV1072" s="819"/>
      <c r="HNW1072" s="819"/>
      <c r="HNX1072" s="819"/>
      <c r="HNY1072" s="819"/>
      <c r="HNZ1072" s="819"/>
      <c r="HOA1072" s="819"/>
      <c r="HOB1072" s="819"/>
      <c r="HOC1072" s="819"/>
      <c r="HOD1072" s="819"/>
      <c r="HOE1072" s="819"/>
      <c r="HOF1072" s="819"/>
      <c r="HOG1072" s="819"/>
      <c r="HOH1072" s="819"/>
      <c r="HOI1072" s="819"/>
      <c r="HOJ1072" s="819"/>
      <c r="HOK1072" s="819"/>
      <c r="HOL1072" s="819"/>
      <c r="HOM1072" s="819"/>
      <c r="HON1072" s="819"/>
      <c r="HOO1072" s="819"/>
      <c r="HOP1072" s="819"/>
      <c r="HOQ1072" s="819"/>
      <c r="HOR1072" s="819"/>
      <c r="HOS1072" s="819"/>
      <c r="HOT1072" s="819"/>
      <c r="HOU1072" s="819"/>
      <c r="HOV1072" s="819"/>
      <c r="HOW1072" s="819"/>
      <c r="HOX1072" s="819"/>
      <c r="HOY1072" s="819"/>
      <c r="HOZ1072" s="819"/>
      <c r="HPA1072" s="819"/>
      <c r="HPB1072" s="819"/>
      <c r="HPC1072" s="819"/>
      <c r="HPD1072" s="819"/>
      <c r="HPE1072" s="819"/>
      <c r="HPF1072" s="819"/>
      <c r="HPG1072" s="819"/>
      <c r="HPH1072" s="819"/>
      <c r="HPI1072" s="819"/>
      <c r="HPJ1072" s="819"/>
      <c r="HPK1072" s="819"/>
      <c r="HPL1072" s="819"/>
      <c r="HPM1072" s="819"/>
      <c r="HPN1072" s="819"/>
      <c r="HPO1072" s="819"/>
      <c r="HPP1072" s="819"/>
      <c r="HPQ1072" s="819"/>
      <c r="HPR1072" s="819"/>
      <c r="HPS1072" s="819"/>
      <c r="HPT1072" s="819"/>
      <c r="HPU1072" s="819"/>
      <c r="HPV1072" s="819"/>
      <c r="HPW1072" s="819"/>
      <c r="HPX1072" s="819"/>
      <c r="HPY1072" s="819"/>
      <c r="HPZ1072" s="819"/>
      <c r="HQA1072" s="819"/>
      <c r="HQB1072" s="819"/>
      <c r="HQC1072" s="819"/>
      <c r="HQD1072" s="819"/>
      <c r="HQE1072" s="819"/>
      <c r="HQF1072" s="819"/>
      <c r="HQG1072" s="819"/>
      <c r="HQH1072" s="819"/>
      <c r="HQI1072" s="819"/>
      <c r="HQJ1072" s="819"/>
      <c r="HQK1072" s="819"/>
      <c r="HQL1072" s="819"/>
      <c r="HQM1072" s="819"/>
      <c r="HQN1072" s="819"/>
      <c r="HQO1072" s="819"/>
      <c r="HQP1072" s="819"/>
      <c r="HQQ1072" s="819"/>
      <c r="HQR1072" s="819"/>
      <c r="HQS1072" s="819"/>
      <c r="HQT1072" s="819"/>
      <c r="HQU1072" s="819"/>
      <c r="HQV1072" s="819"/>
      <c r="HQW1072" s="819"/>
      <c r="HQX1072" s="819"/>
      <c r="HQY1072" s="819"/>
      <c r="HQZ1072" s="819"/>
      <c r="HRA1072" s="819"/>
      <c r="HRB1072" s="819"/>
      <c r="HRC1072" s="819"/>
      <c r="HRD1072" s="819"/>
      <c r="HRE1072" s="819"/>
      <c r="HRF1072" s="819"/>
      <c r="HRG1072" s="819"/>
      <c r="HRH1072" s="819"/>
      <c r="HRI1072" s="819"/>
      <c r="HRJ1072" s="819"/>
      <c r="HRK1072" s="819"/>
      <c r="HRL1072" s="819"/>
      <c r="HRM1072" s="819"/>
      <c r="HRN1072" s="819"/>
      <c r="HRO1072" s="819"/>
      <c r="HRP1072" s="819"/>
      <c r="HRQ1072" s="819"/>
      <c r="HRR1072" s="819"/>
      <c r="HRS1072" s="819"/>
      <c r="HRT1072" s="819"/>
      <c r="HRU1072" s="819"/>
      <c r="HRV1072" s="819"/>
      <c r="HRW1072" s="819"/>
      <c r="HRX1072" s="819"/>
      <c r="HRY1072" s="819"/>
      <c r="HRZ1072" s="819"/>
      <c r="HSA1072" s="819"/>
      <c r="HSB1072" s="819"/>
      <c r="HSC1072" s="819"/>
      <c r="HSD1072" s="819"/>
      <c r="HSE1072" s="819"/>
      <c r="HSF1072" s="819"/>
      <c r="HSG1072" s="819"/>
      <c r="HSH1072" s="819"/>
      <c r="HSI1072" s="819"/>
      <c r="HSJ1072" s="819"/>
      <c r="HSK1072" s="819"/>
      <c r="HSL1072" s="819"/>
      <c r="HSM1072" s="819"/>
      <c r="HSN1072" s="819"/>
      <c r="HSO1072" s="819"/>
      <c r="HSP1072" s="819"/>
      <c r="HSQ1072" s="819"/>
      <c r="HSR1072" s="819"/>
      <c r="HSS1072" s="819"/>
      <c r="HST1072" s="819"/>
      <c r="HSU1072" s="819"/>
      <c r="HSV1072" s="819"/>
      <c r="HSW1072" s="819"/>
      <c r="HSX1072" s="819"/>
      <c r="HSY1072" s="819"/>
      <c r="HSZ1072" s="819"/>
      <c r="HTA1072" s="819"/>
      <c r="HTB1072" s="819"/>
      <c r="HTC1072" s="819"/>
      <c r="HTD1072" s="819"/>
      <c r="HTE1072" s="819"/>
      <c r="HTF1072" s="819"/>
      <c r="HTG1072" s="819"/>
      <c r="HTH1072" s="819"/>
      <c r="HTI1072" s="819"/>
      <c r="HTJ1072" s="819"/>
      <c r="HTK1072" s="819"/>
      <c r="HTL1072" s="819"/>
      <c r="HTM1072" s="819"/>
      <c r="HTN1072" s="819"/>
      <c r="HTO1072" s="819"/>
      <c r="HTP1072" s="819"/>
      <c r="HTQ1072" s="819"/>
      <c r="HTR1072" s="819"/>
      <c r="HTS1072" s="819"/>
      <c r="HTT1072" s="819"/>
      <c r="HTU1072" s="819"/>
      <c r="HTV1072" s="819"/>
      <c r="HTW1072" s="819"/>
      <c r="HTX1072" s="819"/>
      <c r="HTY1072" s="819"/>
      <c r="HTZ1072" s="819"/>
      <c r="HUA1072" s="819"/>
      <c r="HUB1072" s="819"/>
      <c r="HUC1072" s="819"/>
      <c r="HUD1072" s="819"/>
      <c r="HUE1072" s="819"/>
      <c r="HUF1072" s="819"/>
      <c r="HUG1072" s="819"/>
      <c r="HUH1072" s="819"/>
      <c r="HUI1072" s="819"/>
      <c r="HUJ1072" s="819"/>
      <c r="HUK1072" s="819"/>
      <c r="HUL1072" s="819"/>
      <c r="HUM1072" s="819"/>
      <c r="HUN1072" s="819"/>
      <c r="HUO1072" s="819"/>
      <c r="HUP1072" s="819"/>
      <c r="HUQ1072" s="819"/>
      <c r="HUR1072" s="819"/>
      <c r="HUS1072" s="819"/>
      <c r="HUT1072" s="819"/>
      <c r="HUU1072" s="819"/>
      <c r="HUV1072" s="819"/>
      <c r="HUW1072" s="819"/>
      <c r="HUX1072" s="819"/>
      <c r="HUY1072" s="819"/>
      <c r="HUZ1072" s="819"/>
      <c r="HVA1072" s="819"/>
      <c r="HVB1072" s="819"/>
      <c r="HVC1072" s="819"/>
      <c r="HVD1072" s="819"/>
      <c r="HVE1072" s="819"/>
      <c r="HVF1072" s="819"/>
      <c r="HVG1072" s="819"/>
      <c r="HVH1072" s="819"/>
      <c r="HVI1072" s="819"/>
      <c r="HVJ1072" s="819"/>
      <c r="HVK1072" s="819"/>
      <c r="HVL1072" s="819"/>
      <c r="HVM1072" s="819"/>
      <c r="HVN1072" s="819"/>
      <c r="HVO1072" s="819"/>
      <c r="HVP1072" s="819"/>
      <c r="HVQ1072" s="819"/>
      <c r="HVR1072" s="819"/>
      <c r="HVS1072" s="819"/>
      <c r="HVT1072" s="819"/>
      <c r="HVU1072" s="819"/>
      <c r="HVV1072" s="819"/>
      <c r="HVW1072" s="819"/>
      <c r="HVX1072" s="819"/>
      <c r="HVY1072" s="819"/>
      <c r="HVZ1072" s="819"/>
      <c r="HWA1072" s="819"/>
      <c r="HWB1072" s="819"/>
      <c r="HWC1072" s="819"/>
      <c r="HWD1072" s="819"/>
      <c r="HWE1072" s="819"/>
      <c r="HWF1072" s="819"/>
      <c r="HWG1072" s="819"/>
      <c r="HWH1072" s="819"/>
      <c r="HWI1072" s="819"/>
      <c r="HWJ1072" s="819"/>
      <c r="HWK1072" s="819"/>
      <c r="HWL1072" s="819"/>
      <c r="HWM1072" s="819"/>
      <c r="HWN1072" s="819"/>
      <c r="HWO1072" s="819"/>
      <c r="HWP1072" s="819"/>
      <c r="HWQ1072" s="819"/>
      <c r="HWR1072" s="819"/>
      <c r="HWS1072" s="819"/>
      <c r="HWT1072" s="819"/>
      <c r="HWU1072" s="819"/>
      <c r="HWV1072" s="819"/>
      <c r="HWW1072" s="819"/>
      <c r="HWX1072" s="819"/>
      <c r="HWY1072" s="819"/>
      <c r="HWZ1072" s="819"/>
      <c r="HXA1072" s="819"/>
      <c r="HXB1072" s="819"/>
      <c r="HXC1072" s="819"/>
      <c r="HXD1072" s="819"/>
      <c r="HXE1072" s="819"/>
      <c r="HXF1072" s="819"/>
      <c r="HXG1072" s="819"/>
      <c r="HXH1072" s="819"/>
      <c r="HXI1072" s="819"/>
      <c r="HXJ1072" s="819"/>
      <c r="HXK1072" s="819"/>
      <c r="HXL1072" s="819"/>
      <c r="HXM1072" s="819"/>
      <c r="HXN1072" s="819"/>
      <c r="HXO1072" s="819"/>
      <c r="HXP1072" s="819"/>
      <c r="HXQ1072" s="819"/>
      <c r="HXR1072" s="819"/>
      <c r="HXS1072" s="819"/>
      <c r="HXT1072" s="819"/>
      <c r="HXU1072" s="819"/>
      <c r="HXV1072" s="819"/>
      <c r="HXW1072" s="819"/>
      <c r="HXX1072" s="819"/>
      <c r="HXY1072" s="819"/>
      <c r="HXZ1072" s="819"/>
      <c r="HYA1072" s="819"/>
      <c r="HYB1072" s="819"/>
      <c r="HYC1072" s="819"/>
      <c r="HYD1072" s="819"/>
      <c r="HYE1072" s="819"/>
      <c r="HYF1072" s="819"/>
      <c r="HYG1072" s="819"/>
      <c r="HYH1072" s="819"/>
      <c r="HYI1072" s="819"/>
      <c r="HYJ1072" s="819"/>
      <c r="HYK1072" s="819"/>
      <c r="HYL1072" s="819"/>
      <c r="HYM1072" s="819"/>
      <c r="HYN1072" s="819"/>
      <c r="HYO1072" s="819"/>
      <c r="HYP1072" s="819"/>
      <c r="HYQ1072" s="819"/>
      <c r="HYR1072" s="819"/>
      <c r="HYS1072" s="819"/>
      <c r="HYT1072" s="819"/>
      <c r="HYU1072" s="819"/>
      <c r="HYV1072" s="819"/>
      <c r="HYW1072" s="819"/>
      <c r="HYX1072" s="819"/>
      <c r="HYY1072" s="819"/>
      <c r="HYZ1072" s="819"/>
      <c r="HZA1072" s="819"/>
      <c r="HZB1072" s="819"/>
      <c r="HZC1072" s="819"/>
      <c r="HZD1072" s="819"/>
      <c r="HZE1072" s="819"/>
      <c r="HZF1072" s="819"/>
      <c r="HZG1072" s="819"/>
      <c r="HZH1072" s="819"/>
      <c r="HZI1072" s="819"/>
      <c r="HZJ1072" s="819"/>
      <c r="HZK1072" s="819"/>
      <c r="HZL1072" s="819"/>
      <c r="HZM1072" s="819"/>
      <c r="HZN1072" s="819"/>
      <c r="HZO1072" s="819"/>
      <c r="HZP1072" s="819"/>
      <c r="HZQ1072" s="819"/>
      <c r="HZR1072" s="819"/>
      <c r="HZS1072" s="819"/>
      <c r="HZT1072" s="819"/>
      <c r="HZU1072" s="819"/>
      <c r="HZV1072" s="819"/>
      <c r="HZW1072" s="819"/>
      <c r="HZX1072" s="819"/>
      <c r="HZY1072" s="819"/>
      <c r="HZZ1072" s="819"/>
      <c r="IAA1072" s="819"/>
      <c r="IAB1072" s="819"/>
      <c r="IAC1072" s="819"/>
      <c r="IAD1072" s="819"/>
      <c r="IAE1072" s="819"/>
      <c r="IAF1072" s="819"/>
      <c r="IAG1072" s="819"/>
      <c r="IAH1072" s="819"/>
      <c r="IAI1072" s="819"/>
      <c r="IAJ1072" s="819"/>
      <c r="IAK1072" s="819"/>
      <c r="IAL1072" s="819"/>
      <c r="IAM1072" s="819"/>
      <c r="IAN1072" s="819"/>
      <c r="IAO1072" s="819"/>
      <c r="IAP1072" s="819"/>
      <c r="IAQ1072" s="819"/>
      <c r="IAR1072" s="819"/>
      <c r="IAS1072" s="819"/>
      <c r="IAT1072" s="819"/>
      <c r="IAU1072" s="819"/>
      <c r="IAV1072" s="819"/>
      <c r="IAW1072" s="819"/>
      <c r="IAX1072" s="819"/>
      <c r="IAY1072" s="819"/>
      <c r="IAZ1072" s="819"/>
      <c r="IBA1072" s="819"/>
      <c r="IBB1072" s="819"/>
      <c r="IBC1072" s="819"/>
      <c r="IBD1072" s="819"/>
      <c r="IBE1072" s="819"/>
      <c r="IBF1072" s="819"/>
      <c r="IBG1072" s="819"/>
      <c r="IBH1072" s="819"/>
      <c r="IBI1072" s="819"/>
      <c r="IBJ1072" s="819"/>
      <c r="IBK1072" s="819"/>
      <c r="IBL1072" s="819"/>
      <c r="IBM1072" s="819"/>
      <c r="IBN1072" s="819"/>
      <c r="IBO1072" s="819"/>
      <c r="IBP1072" s="819"/>
      <c r="IBQ1072" s="819"/>
      <c r="IBR1072" s="819"/>
      <c r="IBS1072" s="819"/>
      <c r="IBT1072" s="819"/>
      <c r="IBU1072" s="819"/>
      <c r="IBV1072" s="819"/>
      <c r="IBW1072" s="819"/>
      <c r="IBX1072" s="819"/>
      <c r="IBY1072" s="819"/>
      <c r="IBZ1072" s="819"/>
      <c r="ICA1072" s="819"/>
      <c r="ICB1072" s="819"/>
      <c r="ICC1072" s="819"/>
      <c r="ICD1072" s="819"/>
      <c r="ICE1072" s="819"/>
      <c r="ICF1072" s="819"/>
      <c r="ICG1072" s="819"/>
      <c r="ICH1072" s="819"/>
      <c r="ICI1072" s="819"/>
      <c r="ICJ1072" s="819"/>
      <c r="ICK1072" s="819"/>
      <c r="ICL1072" s="819"/>
      <c r="ICM1072" s="819"/>
      <c r="ICN1072" s="819"/>
      <c r="ICO1072" s="819"/>
      <c r="ICP1072" s="819"/>
      <c r="ICQ1072" s="819"/>
      <c r="ICR1072" s="819"/>
      <c r="ICS1072" s="819"/>
      <c r="ICT1072" s="819"/>
      <c r="ICU1072" s="819"/>
      <c r="ICV1072" s="819"/>
      <c r="ICW1072" s="819"/>
      <c r="ICX1072" s="819"/>
      <c r="ICY1072" s="819"/>
      <c r="ICZ1072" s="819"/>
      <c r="IDA1072" s="819"/>
      <c r="IDB1072" s="819"/>
      <c r="IDC1072" s="819"/>
      <c r="IDD1072" s="819"/>
      <c r="IDE1072" s="819"/>
      <c r="IDF1072" s="819"/>
      <c r="IDG1072" s="819"/>
      <c r="IDH1072" s="819"/>
      <c r="IDI1072" s="819"/>
      <c r="IDJ1072" s="819"/>
      <c r="IDK1072" s="819"/>
      <c r="IDL1072" s="819"/>
      <c r="IDM1072" s="819"/>
      <c r="IDN1072" s="819"/>
      <c r="IDO1072" s="819"/>
      <c r="IDP1072" s="819"/>
      <c r="IDQ1072" s="819"/>
      <c r="IDR1072" s="819"/>
      <c r="IDS1072" s="819"/>
      <c r="IDT1072" s="819"/>
      <c r="IDU1072" s="819"/>
      <c r="IDV1072" s="819"/>
      <c r="IDW1072" s="819"/>
      <c r="IDX1072" s="819"/>
      <c r="IDY1072" s="819"/>
      <c r="IDZ1072" s="819"/>
      <c r="IEA1072" s="819"/>
      <c r="IEB1072" s="819"/>
      <c r="IEC1072" s="819"/>
      <c r="IED1072" s="819"/>
      <c r="IEE1072" s="819"/>
      <c r="IEF1072" s="819"/>
      <c r="IEG1072" s="819"/>
      <c r="IEH1072" s="819"/>
      <c r="IEI1072" s="819"/>
      <c r="IEJ1072" s="819"/>
      <c r="IEK1072" s="819"/>
      <c r="IEL1072" s="819"/>
      <c r="IEM1072" s="819"/>
      <c r="IEN1072" s="819"/>
      <c r="IEO1072" s="819"/>
      <c r="IEP1072" s="819"/>
      <c r="IEQ1072" s="819"/>
      <c r="IER1072" s="819"/>
      <c r="IES1072" s="819"/>
      <c r="IET1072" s="819"/>
      <c r="IEU1072" s="819"/>
      <c r="IEV1072" s="819"/>
      <c r="IEW1072" s="819"/>
      <c r="IEX1072" s="819"/>
      <c r="IEY1072" s="819"/>
      <c r="IEZ1072" s="819"/>
      <c r="IFA1072" s="819"/>
      <c r="IFB1072" s="819"/>
      <c r="IFC1072" s="819"/>
      <c r="IFD1072" s="819"/>
      <c r="IFE1072" s="819"/>
      <c r="IFF1072" s="819"/>
      <c r="IFG1072" s="819"/>
      <c r="IFH1072" s="819"/>
      <c r="IFI1072" s="819"/>
      <c r="IFJ1072" s="819"/>
      <c r="IFK1072" s="819"/>
      <c r="IFL1072" s="819"/>
      <c r="IFM1072" s="819"/>
      <c r="IFN1072" s="819"/>
      <c r="IFO1072" s="819"/>
      <c r="IFP1072" s="819"/>
      <c r="IFQ1072" s="819"/>
      <c r="IFR1072" s="819"/>
      <c r="IFS1072" s="819"/>
      <c r="IFT1072" s="819"/>
      <c r="IFU1072" s="819"/>
      <c r="IFV1072" s="819"/>
      <c r="IFW1072" s="819"/>
      <c r="IFX1072" s="819"/>
      <c r="IFY1072" s="819"/>
      <c r="IFZ1072" s="819"/>
      <c r="IGA1072" s="819"/>
      <c r="IGB1072" s="819"/>
      <c r="IGC1072" s="819"/>
      <c r="IGD1072" s="819"/>
      <c r="IGE1072" s="819"/>
      <c r="IGF1072" s="819"/>
      <c r="IGG1072" s="819"/>
      <c r="IGH1072" s="819"/>
      <c r="IGI1072" s="819"/>
      <c r="IGJ1072" s="819"/>
      <c r="IGK1072" s="819"/>
      <c r="IGL1072" s="819"/>
      <c r="IGM1072" s="819"/>
      <c r="IGN1072" s="819"/>
      <c r="IGO1072" s="819"/>
      <c r="IGP1072" s="819"/>
      <c r="IGQ1072" s="819"/>
      <c r="IGR1072" s="819"/>
      <c r="IGS1072" s="819"/>
      <c r="IGT1072" s="819"/>
      <c r="IGU1072" s="819"/>
      <c r="IGV1072" s="819"/>
      <c r="IGW1072" s="819"/>
      <c r="IGX1072" s="819"/>
      <c r="IGY1072" s="819"/>
      <c r="IGZ1072" s="819"/>
      <c r="IHA1072" s="819"/>
      <c r="IHB1072" s="819"/>
      <c r="IHC1072" s="819"/>
      <c r="IHD1072" s="819"/>
      <c r="IHE1072" s="819"/>
      <c r="IHF1072" s="819"/>
      <c r="IHG1072" s="819"/>
      <c r="IHH1072" s="819"/>
      <c r="IHI1072" s="819"/>
      <c r="IHJ1072" s="819"/>
      <c r="IHK1072" s="819"/>
      <c r="IHL1072" s="819"/>
      <c r="IHM1072" s="819"/>
      <c r="IHN1072" s="819"/>
      <c r="IHO1072" s="819"/>
      <c r="IHP1072" s="819"/>
      <c r="IHQ1072" s="819"/>
      <c r="IHR1072" s="819"/>
      <c r="IHS1072" s="819"/>
      <c r="IHT1072" s="819"/>
      <c r="IHU1072" s="819"/>
      <c r="IHV1072" s="819"/>
      <c r="IHW1072" s="819"/>
      <c r="IHX1072" s="819"/>
      <c r="IHY1072" s="819"/>
      <c r="IHZ1072" s="819"/>
      <c r="IIA1072" s="819"/>
      <c r="IIB1072" s="819"/>
      <c r="IIC1072" s="819"/>
      <c r="IID1072" s="819"/>
      <c r="IIE1072" s="819"/>
      <c r="IIF1072" s="819"/>
      <c r="IIG1072" s="819"/>
      <c r="IIH1072" s="819"/>
      <c r="III1072" s="819"/>
      <c r="IIJ1072" s="819"/>
      <c r="IIK1072" s="819"/>
      <c r="IIL1072" s="819"/>
      <c r="IIM1072" s="819"/>
      <c r="IIN1072" s="819"/>
      <c r="IIO1072" s="819"/>
      <c r="IIP1072" s="819"/>
      <c r="IIQ1072" s="819"/>
      <c r="IIR1072" s="819"/>
      <c r="IIS1072" s="819"/>
      <c r="IIT1072" s="819"/>
      <c r="IIU1072" s="819"/>
      <c r="IIV1072" s="819"/>
      <c r="IIW1072" s="819"/>
      <c r="IIX1072" s="819"/>
      <c r="IIY1072" s="819"/>
      <c r="IIZ1072" s="819"/>
      <c r="IJA1072" s="819"/>
      <c r="IJB1072" s="819"/>
      <c r="IJC1072" s="819"/>
      <c r="IJD1072" s="819"/>
      <c r="IJE1072" s="819"/>
      <c r="IJF1072" s="819"/>
      <c r="IJG1072" s="819"/>
      <c r="IJH1072" s="819"/>
      <c r="IJI1072" s="819"/>
      <c r="IJJ1072" s="819"/>
      <c r="IJK1072" s="819"/>
      <c r="IJL1072" s="819"/>
      <c r="IJM1072" s="819"/>
      <c r="IJN1072" s="819"/>
      <c r="IJO1072" s="819"/>
      <c r="IJP1072" s="819"/>
      <c r="IJQ1072" s="819"/>
      <c r="IJR1072" s="819"/>
      <c r="IJS1072" s="819"/>
      <c r="IJT1072" s="819"/>
      <c r="IJU1072" s="819"/>
      <c r="IJV1072" s="819"/>
      <c r="IJW1072" s="819"/>
      <c r="IJX1072" s="819"/>
      <c r="IJY1072" s="819"/>
      <c r="IJZ1072" s="819"/>
      <c r="IKA1072" s="819"/>
      <c r="IKB1072" s="819"/>
      <c r="IKC1072" s="819"/>
      <c r="IKD1072" s="819"/>
      <c r="IKE1072" s="819"/>
      <c r="IKF1072" s="819"/>
      <c r="IKG1072" s="819"/>
      <c r="IKH1072" s="819"/>
      <c r="IKI1072" s="819"/>
      <c r="IKJ1072" s="819"/>
      <c r="IKK1072" s="819"/>
      <c r="IKL1072" s="819"/>
      <c r="IKM1072" s="819"/>
      <c r="IKN1072" s="819"/>
      <c r="IKO1072" s="819"/>
      <c r="IKP1072" s="819"/>
      <c r="IKQ1072" s="819"/>
      <c r="IKR1072" s="819"/>
      <c r="IKS1072" s="819"/>
      <c r="IKT1072" s="819"/>
      <c r="IKU1072" s="819"/>
      <c r="IKV1072" s="819"/>
      <c r="IKW1072" s="819"/>
      <c r="IKX1072" s="819"/>
      <c r="IKY1072" s="819"/>
      <c r="IKZ1072" s="819"/>
      <c r="ILA1072" s="819"/>
      <c r="ILB1072" s="819"/>
      <c r="ILC1072" s="819"/>
      <c r="ILD1072" s="819"/>
      <c r="ILE1072" s="819"/>
      <c r="ILF1072" s="819"/>
      <c r="ILG1072" s="819"/>
      <c r="ILH1072" s="819"/>
      <c r="ILI1072" s="819"/>
      <c r="ILJ1072" s="819"/>
      <c r="ILK1072" s="819"/>
      <c r="ILL1072" s="819"/>
      <c r="ILM1072" s="819"/>
      <c r="ILN1072" s="819"/>
      <c r="ILO1072" s="819"/>
      <c r="ILP1072" s="819"/>
      <c r="ILQ1072" s="819"/>
      <c r="ILR1072" s="819"/>
      <c r="ILS1072" s="819"/>
      <c r="ILT1072" s="819"/>
      <c r="ILU1072" s="819"/>
      <c r="ILV1072" s="819"/>
      <c r="ILW1072" s="819"/>
      <c r="ILX1072" s="819"/>
      <c r="ILY1072" s="819"/>
      <c r="ILZ1072" s="819"/>
      <c r="IMA1072" s="819"/>
      <c r="IMB1072" s="819"/>
      <c r="IMC1072" s="819"/>
      <c r="IMD1072" s="819"/>
      <c r="IME1072" s="819"/>
      <c r="IMF1072" s="819"/>
      <c r="IMG1072" s="819"/>
      <c r="IMH1072" s="819"/>
      <c r="IMI1072" s="819"/>
      <c r="IMJ1072" s="819"/>
      <c r="IMK1072" s="819"/>
      <c r="IML1072" s="819"/>
      <c r="IMM1072" s="819"/>
      <c r="IMN1072" s="819"/>
      <c r="IMO1072" s="819"/>
      <c r="IMP1072" s="819"/>
      <c r="IMQ1072" s="819"/>
      <c r="IMR1072" s="819"/>
      <c r="IMS1072" s="819"/>
      <c r="IMT1072" s="819"/>
      <c r="IMU1072" s="819"/>
      <c r="IMV1072" s="819"/>
      <c r="IMW1072" s="819"/>
      <c r="IMX1072" s="819"/>
      <c r="IMY1072" s="819"/>
      <c r="IMZ1072" s="819"/>
      <c r="INA1072" s="819"/>
      <c r="INB1072" s="819"/>
      <c r="INC1072" s="819"/>
      <c r="IND1072" s="819"/>
      <c r="INE1072" s="819"/>
      <c r="INF1072" s="819"/>
      <c r="ING1072" s="819"/>
      <c r="INH1072" s="819"/>
      <c r="INI1072" s="819"/>
      <c r="INJ1072" s="819"/>
      <c r="INK1072" s="819"/>
      <c r="INL1072" s="819"/>
      <c r="INM1072" s="819"/>
      <c r="INN1072" s="819"/>
      <c r="INO1072" s="819"/>
      <c r="INP1072" s="819"/>
      <c r="INQ1072" s="819"/>
      <c r="INR1072" s="819"/>
      <c r="INS1072" s="819"/>
      <c r="INT1072" s="819"/>
      <c r="INU1072" s="819"/>
      <c r="INV1072" s="819"/>
      <c r="INW1072" s="819"/>
      <c r="INX1072" s="819"/>
      <c r="INY1072" s="819"/>
      <c r="INZ1072" s="819"/>
      <c r="IOA1072" s="819"/>
      <c r="IOB1072" s="819"/>
      <c r="IOC1072" s="819"/>
      <c r="IOD1072" s="819"/>
      <c r="IOE1072" s="819"/>
      <c r="IOF1072" s="819"/>
      <c r="IOG1072" s="819"/>
      <c r="IOH1072" s="819"/>
      <c r="IOI1072" s="819"/>
      <c r="IOJ1072" s="819"/>
      <c r="IOK1072" s="819"/>
      <c r="IOL1072" s="819"/>
      <c r="IOM1072" s="819"/>
      <c r="ION1072" s="819"/>
      <c r="IOO1072" s="819"/>
      <c r="IOP1072" s="819"/>
      <c r="IOQ1072" s="819"/>
      <c r="IOR1072" s="819"/>
      <c r="IOS1072" s="819"/>
      <c r="IOT1072" s="819"/>
      <c r="IOU1072" s="819"/>
      <c r="IOV1072" s="819"/>
      <c r="IOW1072" s="819"/>
      <c r="IOX1072" s="819"/>
      <c r="IOY1072" s="819"/>
      <c r="IOZ1072" s="819"/>
      <c r="IPA1072" s="819"/>
      <c r="IPB1072" s="819"/>
      <c r="IPC1072" s="819"/>
      <c r="IPD1072" s="819"/>
      <c r="IPE1072" s="819"/>
      <c r="IPF1072" s="819"/>
      <c r="IPG1072" s="819"/>
      <c r="IPH1072" s="819"/>
      <c r="IPI1072" s="819"/>
      <c r="IPJ1072" s="819"/>
      <c r="IPK1072" s="819"/>
      <c r="IPL1072" s="819"/>
      <c r="IPM1072" s="819"/>
      <c r="IPN1072" s="819"/>
      <c r="IPO1072" s="819"/>
      <c r="IPP1072" s="819"/>
      <c r="IPQ1072" s="819"/>
      <c r="IPR1072" s="819"/>
      <c r="IPS1072" s="819"/>
      <c r="IPT1072" s="819"/>
      <c r="IPU1072" s="819"/>
      <c r="IPV1072" s="819"/>
      <c r="IPW1072" s="819"/>
      <c r="IPX1072" s="819"/>
      <c r="IPY1072" s="819"/>
      <c r="IPZ1072" s="819"/>
      <c r="IQA1072" s="819"/>
      <c r="IQB1072" s="819"/>
      <c r="IQC1072" s="819"/>
      <c r="IQD1072" s="819"/>
      <c r="IQE1072" s="819"/>
      <c r="IQF1072" s="819"/>
      <c r="IQG1072" s="819"/>
      <c r="IQH1072" s="819"/>
      <c r="IQI1072" s="819"/>
      <c r="IQJ1072" s="819"/>
      <c r="IQK1072" s="819"/>
      <c r="IQL1072" s="819"/>
      <c r="IQM1072" s="819"/>
      <c r="IQN1072" s="819"/>
      <c r="IQO1072" s="819"/>
      <c r="IQP1072" s="819"/>
      <c r="IQQ1072" s="819"/>
      <c r="IQR1072" s="819"/>
      <c r="IQS1072" s="819"/>
      <c r="IQT1072" s="819"/>
      <c r="IQU1072" s="819"/>
      <c r="IQV1072" s="819"/>
      <c r="IQW1072" s="819"/>
      <c r="IQX1072" s="819"/>
      <c r="IQY1072" s="819"/>
      <c r="IQZ1072" s="819"/>
      <c r="IRA1072" s="819"/>
      <c r="IRB1072" s="819"/>
      <c r="IRC1072" s="819"/>
      <c r="IRD1072" s="819"/>
      <c r="IRE1072" s="819"/>
      <c r="IRF1072" s="819"/>
      <c r="IRG1072" s="819"/>
      <c r="IRH1072" s="819"/>
      <c r="IRI1072" s="819"/>
      <c r="IRJ1072" s="819"/>
      <c r="IRK1072" s="819"/>
      <c r="IRL1072" s="819"/>
      <c r="IRM1072" s="819"/>
      <c r="IRN1072" s="819"/>
      <c r="IRO1072" s="819"/>
      <c r="IRP1072" s="819"/>
      <c r="IRQ1072" s="819"/>
      <c r="IRR1072" s="819"/>
      <c r="IRS1072" s="819"/>
      <c r="IRT1072" s="819"/>
      <c r="IRU1072" s="819"/>
      <c r="IRV1072" s="819"/>
      <c r="IRW1072" s="819"/>
      <c r="IRX1072" s="819"/>
      <c r="IRY1072" s="819"/>
      <c r="IRZ1072" s="819"/>
      <c r="ISA1072" s="819"/>
      <c r="ISB1072" s="819"/>
      <c r="ISC1072" s="819"/>
      <c r="ISD1072" s="819"/>
      <c r="ISE1072" s="819"/>
      <c r="ISF1072" s="819"/>
      <c r="ISG1072" s="819"/>
      <c r="ISH1072" s="819"/>
      <c r="ISI1072" s="819"/>
      <c r="ISJ1072" s="819"/>
      <c r="ISK1072" s="819"/>
      <c r="ISL1072" s="819"/>
      <c r="ISM1072" s="819"/>
      <c r="ISN1072" s="819"/>
      <c r="ISO1072" s="819"/>
      <c r="ISP1072" s="819"/>
      <c r="ISQ1072" s="819"/>
      <c r="ISR1072" s="819"/>
      <c r="ISS1072" s="819"/>
      <c r="IST1072" s="819"/>
      <c r="ISU1072" s="819"/>
      <c r="ISV1072" s="819"/>
      <c r="ISW1072" s="819"/>
      <c r="ISX1072" s="819"/>
      <c r="ISY1072" s="819"/>
      <c r="ISZ1072" s="819"/>
      <c r="ITA1072" s="819"/>
      <c r="ITB1072" s="819"/>
      <c r="ITC1072" s="819"/>
      <c r="ITD1072" s="819"/>
      <c r="ITE1072" s="819"/>
      <c r="ITF1072" s="819"/>
      <c r="ITG1072" s="819"/>
      <c r="ITH1072" s="819"/>
      <c r="ITI1072" s="819"/>
      <c r="ITJ1072" s="819"/>
      <c r="ITK1072" s="819"/>
      <c r="ITL1072" s="819"/>
      <c r="ITM1072" s="819"/>
      <c r="ITN1072" s="819"/>
      <c r="ITO1072" s="819"/>
      <c r="ITP1072" s="819"/>
      <c r="ITQ1072" s="819"/>
      <c r="ITR1072" s="819"/>
      <c r="ITS1072" s="819"/>
      <c r="ITT1072" s="819"/>
      <c r="ITU1072" s="819"/>
      <c r="ITV1072" s="819"/>
      <c r="ITW1072" s="819"/>
      <c r="ITX1072" s="819"/>
      <c r="ITY1072" s="819"/>
      <c r="ITZ1072" s="819"/>
      <c r="IUA1072" s="819"/>
      <c r="IUB1072" s="819"/>
      <c r="IUC1072" s="819"/>
      <c r="IUD1072" s="819"/>
      <c r="IUE1072" s="819"/>
      <c r="IUF1072" s="819"/>
      <c r="IUG1072" s="819"/>
      <c r="IUH1072" s="819"/>
      <c r="IUI1072" s="819"/>
      <c r="IUJ1072" s="819"/>
      <c r="IUK1072" s="819"/>
      <c r="IUL1072" s="819"/>
      <c r="IUM1072" s="819"/>
      <c r="IUN1072" s="819"/>
      <c r="IUO1072" s="819"/>
      <c r="IUP1072" s="819"/>
      <c r="IUQ1072" s="819"/>
      <c r="IUR1072" s="819"/>
      <c r="IUS1072" s="819"/>
      <c r="IUT1072" s="819"/>
      <c r="IUU1072" s="819"/>
      <c r="IUV1072" s="819"/>
      <c r="IUW1072" s="819"/>
      <c r="IUX1072" s="819"/>
      <c r="IUY1072" s="819"/>
      <c r="IUZ1072" s="819"/>
      <c r="IVA1072" s="819"/>
      <c r="IVB1072" s="819"/>
      <c r="IVC1072" s="819"/>
      <c r="IVD1072" s="819"/>
      <c r="IVE1072" s="819"/>
      <c r="IVF1072" s="819"/>
      <c r="IVG1072" s="819"/>
      <c r="IVH1072" s="819"/>
      <c r="IVI1072" s="819"/>
      <c r="IVJ1072" s="819"/>
      <c r="IVK1072" s="819"/>
      <c r="IVL1072" s="819"/>
      <c r="IVM1072" s="819"/>
      <c r="IVN1072" s="819"/>
      <c r="IVO1072" s="819"/>
      <c r="IVP1072" s="819"/>
      <c r="IVQ1072" s="819"/>
      <c r="IVR1072" s="819"/>
      <c r="IVS1072" s="819"/>
      <c r="IVT1072" s="819"/>
      <c r="IVU1072" s="819"/>
      <c r="IVV1072" s="819"/>
      <c r="IVW1072" s="819"/>
      <c r="IVX1072" s="819"/>
      <c r="IVY1072" s="819"/>
      <c r="IVZ1072" s="819"/>
      <c r="IWA1072" s="819"/>
      <c r="IWB1072" s="819"/>
      <c r="IWC1072" s="819"/>
      <c r="IWD1072" s="819"/>
      <c r="IWE1072" s="819"/>
      <c r="IWF1072" s="819"/>
      <c r="IWG1072" s="819"/>
      <c r="IWH1072" s="819"/>
      <c r="IWI1072" s="819"/>
      <c r="IWJ1072" s="819"/>
      <c r="IWK1072" s="819"/>
      <c r="IWL1072" s="819"/>
      <c r="IWM1072" s="819"/>
      <c r="IWN1072" s="819"/>
      <c r="IWO1072" s="819"/>
      <c r="IWP1072" s="819"/>
      <c r="IWQ1072" s="819"/>
      <c r="IWR1072" s="819"/>
      <c r="IWS1072" s="819"/>
      <c r="IWT1072" s="819"/>
      <c r="IWU1072" s="819"/>
      <c r="IWV1072" s="819"/>
      <c r="IWW1072" s="819"/>
      <c r="IWX1072" s="819"/>
      <c r="IWY1072" s="819"/>
      <c r="IWZ1072" s="819"/>
      <c r="IXA1072" s="819"/>
      <c r="IXB1072" s="819"/>
      <c r="IXC1072" s="819"/>
      <c r="IXD1072" s="819"/>
      <c r="IXE1072" s="819"/>
      <c r="IXF1072" s="819"/>
      <c r="IXG1072" s="819"/>
      <c r="IXH1072" s="819"/>
      <c r="IXI1072" s="819"/>
      <c r="IXJ1072" s="819"/>
      <c r="IXK1072" s="819"/>
      <c r="IXL1072" s="819"/>
      <c r="IXM1072" s="819"/>
      <c r="IXN1072" s="819"/>
      <c r="IXO1072" s="819"/>
      <c r="IXP1072" s="819"/>
      <c r="IXQ1072" s="819"/>
      <c r="IXR1072" s="819"/>
      <c r="IXS1072" s="819"/>
      <c r="IXT1072" s="819"/>
      <c r="IXU1072" s="819"/>
      <c r="IXV1072" s="819"/>
      <c r="IXW1072" s="819"/>
      <c r="IXX1072" s="819"/>
      <c r="IXY1072" s="819"/>
      <c r="IXZ1072" s="819"/>
      <c r="IYA1072" s="819"/>
      <c r="IYB1072" s="819"/>
      <c r="IYC1072" s="819"/>
      <c r="IYD1072" s="819"/>
      <c r="IYE1072" s="819"/>
      <c r="IYF1072" s="819"/>
      <c r="IYG1072" s="819"/>
      <c r="IYH1072" s="819"/>
      <c r="IYI1072" s="819"/>
      <c r="IYJ1072" s="819"/>
      <c r="IYK1072" s="819"/>
      <c r="IYL1072" s="819"/>
      <c r="IYM1072" s="819"/>
      <c r="IYN1072" s="819"/>
      <c r="IYO1072" s="819"/>
      <c r="IYP1072" s="819"/>
      <c r="IYQ1072" s="819"/>
      <c r="IYR1072" s="819"/>
      <c r="IYS1072" s="819"/>
      <c r="IYT1072" s="819"/>
      <c r="IYU1072" s="819"/>
      <c r="IYV1072" s="819"/>
      <c r="IYW1072" s="819"/>
      <c r="IYX1072" s="819"/>
      <c r="IYY1072" s="819"/>
      <c r="IYZ1072" s="819"/>
      <c r="IZA1072" s="819"/>
      <c r="IZB1072" s="819"/>
      <c r="IZC1072" s="819"/>
      <c r="IZD1072" s="819"/>
      <c r="IZE1072" s="819"/>
      <c r="IZF1072" s="819"/>
      <c r="IZG1072" s="819"/>
      <c r="IZH1072" s="819"/>
      <c r="IZI1072" s="819"/>
      <c r="IZJ1072" s="819"/>
      <c r="IZK1072" s="819"/>
      <c r="IZL1072" s="819"/>
      <c r="IZM1072" s="819"/>
      <c r="IZN1072" s="819"/>
      <c r="IZO1072" s="819"/>
      <c r="IZP1072" s="819"/>
      <c r="IZQ1072" s="819"/>
      <c r="IZR1072" s="819"/>
      <c r="IZS1072" s="819"/>
      <c r="IZT1072" s="819"/>
      <c r="IZU1072" s="819"/>
      <c r="IZV1072" s="819"/>
      <c r="IZW1072" s="819"/>
      <c r="IZX1072" s="819"/>
      <c r="IZY1072" s="819"/>
      <c r="IZZ1072" s="819"/>
      <c r="JAA1072" s="819"/>
      <c r="JAB1072" s="819"/>
      <c r="JAC1072" s="819"/>
      <c r="JAD1072" s="819"/>
      <c r="JAE1072" s="819"/>
      <c r="JAF1072" s="819"/>
      <c r="JAG1072" s="819"/>
      <c r="JAH1072" s="819"/>
      <c r="JAI1072" s="819"/>
      <c r="JAJ1072" s="819"/>
      <c r="JAK1072" s="819"/>
      <c r="JAL1072" s="819"/>
      <c r="JAM1072" s="819"/>
      <c r="JAN1072" s="819"/>
      <c r="JAO1072" s="819"/>
      <c r="JAP1072" s="819"/>
      <c r="JAQ1072" s="819"/>
      <c r="JAR1072" s="819"/>
      <c r="JAS1072" s="819"/>
      <c r="JAT1072" s="819"/>
      <c r="JAU1072" s="819"/>
      <c r="JAV1072" s="819"/>
      <c r="JAW1072" s="819"/>
      <c r="JAX1072" s="819"/>
      <c r="JAY1072" s="819"/>
      <c r="JAZ1072" s="819"/>
      <c r="JBA1072" s="819"/>
      <c r="JBB1072" s="819"/>
      <c r="JBC1072" s="819"/>
      <c r="JBD1072" s="819"/>
      <c r="JBE1072" s="819"/>
      <c r="JBF1072" s="819"/>
      <c r="JBG1072" s="819"/>
      <c r="JBH1072" s="819"/>
      <c r="JBI1072" s="819"/>
      <c r="JBJ1072" s="819"/>
      <c r="JBK1072" s="819"/>
      <c r="JBL1072" s="819"/>
      <c r="JBM1072" s="819"/>
      <c r="JBN1072" s="819"/>
      <c r="JBO1072" s="819"/>
      <c r="JBP1072" s="819"/>
      <c r="JBQ1072" s="819"/>
      <c r="JBR1072" s="819"/>
      <c r="JBS1072" s="819"/>
      <c r="JBT1072" s="819"/>
      <c r="JBU1072" s="819"/>
      <c r="JBV1072" s="819"/>
      <c r="JBW1072" s="819"/>
      <c r="JBX1072" s="819"/>
      <c r="JBY1072" s="819"/>
      <c r="JBZ1072" s="819"/>
      <c r="JCA1072" s="819"/>
      <c r="JCB1072" s="819"/>
      <c r="JCC1072" s="819"/>
      <c r="JCD1072" s="819"/>
      <c r="JCE1072" s="819"/>
      <c r="JCF1072" s="819"/>
      <c r="JCG1072" s="819"/>
      <c r="JCH1072" s="819"/>
      <c r="JCI1072" s="819"/>
      <c r="JCJ1072" s="819"/>
      <c r="JCK1072" s="819"/>
      <c r="JCL1072" s="819"/>
      <c r="JCM1072" s="819"/>
      <c r="JCN1072" s="819"/>
      <c r="JCO1072" s="819"/>
      <c r="JCP1072" s="819"/>
      <c r="JCQ1072" s="819"/>
      <c r="JCR1072" s="819"/>
      <c r="JCS1072" s="819"/>
      <c r="JCT1072" s="819"/>
      <c r="JCU1072" s="819"/>
      <c r="JCV1072" s="819"/>
      <c r="JCW1072" s="819"/>
      <c r="JCX1072" s="819"/>
      <c r="JCY1072" s="819"/>
      <c r="JCZ1072" s="819"/>
      <c r="JDA1072" s="819"/>
      <c r="JDB1072" s="819"/>
      <c r="JDC1072" s="819"/>
      <c r="JDD1072" s="819"/>
      <c r="JDE1072" s="819"/>
      <c r="JDF1072" s="819"/>
      <c r="JDG1072" s="819"/>
      <c r="JDH1072" s="819"/>
      <c r="JDI1072" s="819"/>
      <c r="JDJ1072" s="819"/>
      <c r="JDK1072" s="819"/>
      <c r="JDL1072" s="819"/>
      <c r="JDM1072" s="819"/>
      <c r="JDN1072" s="819"/>
      <c r="JDO1072" s="819"/>
      <c r="JDP1072" s="819"/>
      <c r="JDQ1072" s="819"/>
      <c r="JDR1072" s="819"/>
      <c r="JDS1072" s="819"/>
      <c r="JDT1072" s="819"/>
      <c r="JDU1072" s="819"/>
      <c r="JDV1072" s="819"/>
      <c r="JDW1072" s="819"/>
      <c r="JDX1072" s="819"/>
      <c r="JDY1072" s="819"/>
      <c r="JDZ1072" s="819"/>
      <c r="JEA1072" s="819"/>
      <c r="JEB1072" s="819"/>
      <c r="JEC1072" s="819"/>
      <c r="JED1072" s="819"/>
      <c r="JEE1072" s="819"/>
      <c r="JEF1072" s="819"/>
      <c r="JEG1072" s="819"/>
      <c r="JEH1072" s="819"/>
      <c r="JEI1072" s="819"/>
      <c r="JEJ1072" s="819"/>
      <c r="JEK1072" s="819"/>
      <c r="JEL1072" s="819"/>
      <c r="JEM1072" s="819"/>
      <c r="JEN1072" s="819"/>
      <c r="JEO1072" s="819"/>
      <c r="JEP1072" s="819"/>
      <c r="JEQ1072" s="819"/>
      <c r="JER1072" s="819"/>
      <c r="JES1072" s="819"/>
      <c r="JET1072" s="819"/>
      <c r="JEU1072" s="819"/>
      <c r="JEV1072" s="819"/>
      <c r="JEW1072" s="819"/>
      <c r="JEX1072" s="819"/>
      <c r="JEY1072" s="819"/>
      <c r="JEZ1072" s="819"/>
      <c r="JFA1072" s="819"/>
      <c r="JFB1072" s="819"/>
      <c r="JFC1072" s="819"/>
      <c r="JFD1072" s="819"/>
      <c r="JFE1072" s="819"/>
      <c r="JFF1072" s="819"/>
      <c r="JFG1072" s="819"/>
      <c r="JFH1072" s="819"/>
      <c r="JFI1072" s="819"/>
      <c r="JFJ1072" s="819"/>
      <c r="JFK1072" s="819"/>
      <c r="JFL1072" s="819"/>
      <c r="JFM1072" s="819"/>
      <c r="JFN1072" s="819"/>
      <c r="JFO1072" s="819"/>
      <c r="JFP1072" s="819"/>
      <c r="JFQ1072" s="819"/>
      <c r="JFR1072" s="819"/>
      <c r="JFS1072" s="819"/>
      <c r="JFT1072" s="819"/>
      <c r="JFU1072" s="819"/>
      <c r="JFV1072" s="819"/>
      <c r="JFW1072" s="819"/>
      <c r="JFX1072" s="819"/>
      <c r="JFY1072" s="819"/>
      <c r="JFZ1072" s="819"/>
      <c r="JGA1072" s="819"/>
      <c r="JGB1072" s="819"/>
      <c r="JGC1072" s="819"/>
      <c r="JGD1072" s="819"/>
      <c r="JGE1072" s="819"/>
      <c r="JGF1072" s="819"/>
      <c r="JGG1072" s="819"/>
      <c r="JGH1072" s="819"/>
      <c r="JGI1072" s="819"/>
      <c r="JGJ1072" s="819"/>
      <c r="JGK1072" s="819"/>
      <c r="JGL1072" s="819"/>
      <c r="JGM1072" s="819"/>
      <c r="JGN1072" s="819"/>
      <c r="JGO1072" s="819"/>
      <c r="JGP1072" s="819"/>
      <c r="JGQ1072" s="819"/>
      <c r="JGR1072" s="819"/>
      <c r="JGS1072" s="819"/>
      <c r="JGT1072" s="819"/>
      <c r="JGU1072" s="819"/>
      <c r="JGV1072" s="819"/>
      <c r="JGW1072" s="819"/>
      <c r="JGX1072" s="819"/>
      <c r="JGY1072" s="819"/>
      <c r="JGZ1072" s="819"/>
      <c r="JHA1072" s="819"/>
      <c r="JHB1072" s="819"/>
      <c r="JHC1072" s="819"/>
      <c r="JHD1072" s="819"/>
      <c r="JHE1072" s="819"/>
      <c r="JHF1072" s="819"/>
      <c r="JHG1072" s="819"/>
      <c r="JHH1072" s="819"/>
      <c r="JHI1072" s="819"/>
      <c r="JHJ1072" s="819"/>
      <c r="JHK1072" s="819"/>
      <c r="JHL1072" s="819"/>
      <c r="JHM1072" s="819"/>
      <c r="JHN1072" s="819"/>
      <c r="JHO1072" s="819"/>
      <c r="JHP1072" s="819"/>
      <c r="JHQ1072" s="819"/>
      <c r="JHR1072" s="819"/>
      <c r="JHS1072" s="819"/>
      <c r="JHT1072" s="819"/>
      <c r="JHU1072" s="819"/>
      <c r="JHV1072" s="819"/>
      <c r="JHW1072" s="819"/>
      <c r="JHX1072" s="819"/>
      <c r="JHY1072" s="819"/>
      <c r="JHZ1072" s="819"/>
      <c r="JIA1072" s="819"/>
      <c r="JIB1072" s="819"/>
      <c r="JIC1072" s="819"/>
      <c r="JID1072" s="819"/>
      <c r="JIE1072" s="819"/>
      <c r="JIF1072" s="819"/>
      <c r="JIG1072" s="819"/>
      <c r="JIH1072" s="819"/>
      <c r="JII1072" s="819"/>
      <c r="JIJ1072" s="819"/>
      <c r="JIK1072" s="819"/>
      <c r="JIL1072" s="819"/>
      <c r="JIM1072" s="819"/>
      <c r="JIN1072" s="819"/>
      <c r="JIO1072" s="819"/>
      <c r="JIP1072" s="819"/>
      <c r="JIQ1072" s="819"/>
      <c r="JIR1072" s="819"/>
      <c r="JIS1072" s="819"/>
      <c r="JIT1072" s="819"/>
      <c r="JIU1072" s="819"/>
      <c r="JIV1072" s="819"/>
      <c r="JIW1072" s="819"/>
      <c r="JIX1072" s="819"/>
      <c r="JIY1072" s="819"/>
      <c r="JIZ1072" s="819"/>
      <c r="JJA1072" s="819"/>
      <c r="JJB1072" s="819"/>
      <c r="JJC1072" s="819"/>
      <c r="JJD1072" s="819"/>
      <c r="JJE1072" s="819"/>
      <c r="JJF1072" s="819"/>
      <c r="JJG1072" s="819"/>
      <c r="JJH1072" s="819"/>
      <c r="JJI1072" s="819"/>
      <c r="JJJ1072" s="819"/>
      <c r="JJK1072" s="819"/>
      <c r="JJL1072" s="819"/>
      <c r="JJM1072" s="819"/>
      <c r="JJN1072" s="819"/>
      <c r="JJO1072" s="819"/>
      <c r="JJP1072" s="819"/>
      <c r="JJQ1072" s="819"/>
      <c r="JJR1072" s="819"/>
      <c r="JJS1072" s="819"/>
      <c r="JJT1072" s="819"/>
      <c r="JJU1072" s="819"/>
      <c r="JJV1072" s="819"/>
      <c r="JJW1072" s="819"/>
      <c r="JJX1072" s="819"/>
      <c r="JJY1072" s="819"/>
      <c r="JJZ1072" s="819"/>
      <c r="JKA1072" s="819"/>
      <c r="JKB1072" s="819"/>
      <c r="JKC1072" s="819"/>
      <c r="JKD1072" s="819"/>
      <c r="JKE1072" s="819"/>
      <c r="JKF1072" s="819"/>
      <c r="JKG1072" s="819"/>
      <c r="JKH1072" s="819"/>
      <c r="JKI1072" s="819"/>
      <c r="JKJ1072" s="819"/>
      <c r="JKK1072" s="819"/>
      <c r="JKL1072" s="819"/>
      <c r="JKM1072" s="819"/>
      <c r="JKN1072" s="819"/>
      <c r="JKO1072" s="819"/>
      <c r="JKP1072" s="819"/>
      <c r="JKQ1072" s="819"/>
      <c r="JKR1072" s="819"/>
      <c r="JKS1072" s="819"/>
      <c r="JKT1072" s="819"/>
      <c r="JKU1072" s="819"/>
      <c r="JKV1072" s="819"/>
      <c r="JKW1072" s="819"/>
      <c r="JKX1072" s="819"/>
      <c r="JKY1072" s="819"/>
      <c r="JKZ1072" s="819"/>
      <c r="JLA1072" s="819"/>
      <c r="JLB1072" s="819"/>
      <c r="JLC1072" s="819"/>
      <c r="JLD1072" s="819"/>
      <c r="JLE1072" s="819"/>
      <c r="JLF1072" s="819"/>
      <c r="JLG1072" s="819"/>
      <c r="JLH1072" s="819"/>
      <c r="JLI1072" s="819"/>
      <c r="JLJ1072" s="819"/>
      <c r="JLK1072" s="819"/>
      <c r="JLL1072" s="819"/>
      <c r="JLM1072" s="819"/>
      <c r="JLN1072" s="819"/>
      <c r="JLO1072" s="819"/>
      <c r="JLP1072" s="819"/>
      <c r="JLQ1072" s="819"/>
      <c r="JLR1072" s="819"/>
      <c r="JLS1072" s="819"/>
      <c r="JLT1072" s="819"/>
      <c r="JLU1072" s="819"/>
      <c r="JLV1072" s="819"/>
      <c r="JLW1072" s="819"/>
      <c r="JLX1072" s="819"/>
      <c r="JLY1072" s="819"/>
      <c r="JLZ1072" s="819"/>
      <c r="JMA1072" s="819"/>
      <c r="JMB1072" s="819"/>
      <c r="JMC1072" s="819"/>
      <c r="JMD1072" s="819"/>
      <c r="JME1072" s="819"/>
      <c r="JMF1072" s="819"/>
      <c r="JMG1072" s="819"/>
      <c r="JMH1072" s="819"/>
      <c r="JMI1072" s="819"/>
      <c r="JMJ1072" s="819"/>
      <c r="JMK1072" s="819"/>
      <c r="JML1072" s="819"/>
      <c r="JMM1072" s="819"/>
      <c r="JMN1072" s="819"/>
      <c r="JMO1072" s="819"/>
      <c r="JMP1072" s="819"/>
      <c r="JMQ1072" s="819"/>
      <c r="JMR1072" s="819"/>
      <c r="JMS1072" s="819"/>
      <c r="JMT1072" s="819"/>
      <c r="JMU1072" s="819"/>
      <c r="JMV1072" s="819"/>
      <c r="JMW1072" s="819"/>
      <c r="JMX1072" s="819"/>
      <c r="JMY1072" s="819"/>
      <c r="JMZ1072" s="819"/>
      <c r="JNA1072" s="819"/>
      <c r="JNB1072" s="819"/>
      <c r="JNC1072" s="819"/>
      <c r="JND1072" s="819"/>
      <c r="JNE1072" s="819"/>
      <c r="JNF1072" s="819"/>
      <c r="JNG1072" s="819"/>
      <c r="JNH1072" s="819"/>
      <c r="JNI1072" s="819"/>
      <c r="JNJ1072" s="819"/>
      <c r="JNK1072" s="819"/>
      <c r="JNL1072" s="819"/>
      <c r="JNM1072" s="819"/>
      <c r="JNN1072" s="819"/>
      <c r="JNO1072" s="819"/>
      <c r="JNP1072" s="819"/>
      <c r="JNQ1072" s="819"/>
      <c r="JNR1072" s="819"/>
      <c r="JNS1072" s="819"/>
      <c r="JNT1072" s="819"/>
      <c r="JNU1072" s="819"/>
      <c r="JNV1072" s="819"/>
      <c r="JNW1072" s="819"/>
      <c r="JNX1072" s="819"/>
      <c r="JNY1072" s="819"/>
      <c r="JNZ1072" s="819"/>
      <c r="JOA1072" s="819"/>
      <c r="JOB1072" s="819"/>
      <c r="JOC1072" s="819"/>
      <c r="JOD1072" s="819"/>
      <c r="JOE1072" s="819"/>
      <c r="JOF1072" s="819"/>
      <c r="JOG1072" s="819"/>
      <c r="JOH1072" s="819"/>
      <c r="JOI1072" s="819"/>
      <c r="JOJ1072" s="819"/>
      <c r="JOK1072" s="819"/>
      <c r="JOL1072" s="819"/>
      <c r="JOM1072" s="819"/>
      <c r="JON1072" s="819"/>
      <c r="JOO1072" s="819"/>
      <c r="JOP1072" s="819"/>
      <c r="JOQ1072" s="819"/>
      <c r="JOR1072" s="819"/>
      <c r="JOS1072" s="819"/>
      <c r="JOT1072" s="819"/>
      <c r="JOU1072" s="819"/>
      <c r="JOV1072" s="819"/>
      <c r="JOW1072" s="819"/>
      <c r="JOX1072" s="819"/>
      <c r="JOY1072" s="819"/>
      <c r="JOZ1072" s="819"/>
      <c r="JPA1072" s="819"/>
      <c r="JPB1072" s="819"/>
      <c r="JPC1072" s="819"/>
      <c r="JPD1072" s="819"/>
      <c r="JPE1072" s="819"/>
      <c r="JPF1072" s="819"/>
      <c r="JPG1072" s="819"/>
      <c r="JPH1072" s="819"/>
      <c r="JPI1072" s="819"/>
      <c r="JPJ1072" s="819"/>
      <c r="JPK1072" s="819"/>
      <c r="JPL1072" s="819"/>
      <c r="JPM1072" s="819"/>
      <c r="JPN1072" s="819"/>
      <c r="JPO1072" s="819"/>
      <c r="JPP1072" s="819"/>
      <c r="JPQ1072" s="819"/>
      <c r="JPR1072" s="819"/>
      <c r="JPS1072" s="819"/>
      <c r="JPT1072" s="819"/>
      <c r="JPU1072" s="819"/>
      <c r="JPV1072" s="819"/>
      <c r="JPW1072" s="819"/>
      <c r="JPX1072" s="819"/>
      <c r="JPY1072" s="819"/>
      <c r="JPZ1072" s="819"/>
      <c r="JQA1072" s="819"/>
      <c r="JQB1072" s="819"/>
      <c r="JQC1072" s="819"/>
      <c r="JQD1072" s="819"/>
      <c r="JQE1072" s="819"/>
      <c r="JQF1072" s="819"/>
      <c r="JQG1072" s="819"/>
      <c r="JQH1072" s="819"/>
      <c r="JQI1072" s="819"/>
      <c r="JQJ1072" s="819"/>
      <c r="JQK1072" s="819"/>
      <c r="JQL1072" s="819"/>
      <c r="JQM1072" s="819"/>
      <c r="JQN1072" s="819"/>
      <c r="JQO1072" s="819"/>
      <c r="JQP1072" s="819"/>
      <c r="JQQ1072" s="819"/>
      <c r="JQR1072" s="819"/>
      <c r="JQS1072" s="819"/>
      <c r="JQT1072" s="819"/>
      <c r="JQU1072" s="819"/>
      <c r="JQV1072" s="819"/>
      <c r="JQW1072" s="819"/>
      <c r="JQX1072" s="819"/>
      <c r="JQY1072" s="819"/>
      <c r="JQZ1072" s="819"/>
      <c r="JRA1072" s="819"/>
      <c r="JRB1072" s="819"/>
      <c r="JRC1072" s="819"/>
      <c r="JRD1072" s="819"/>
      <c r="JRE1072" s="819"/>
      <c r="JRF1072" s="819"/>
      <c r="JRG1072" s="819"/>
      <c r="JRH1072" s="819"/>
      <c r="JRI1072" s="819"/>
      <c r="JRJ1072" s="819"/>
      <c r="JRK1072" s="819"/>
      <c r="JRL1072" s="819"/>
      <c r="JRM1072" s="819"/>
      <c r="JRN1072" s="819"/>
      <c r="JRO1072" s="819"/>
      <c r="JRP1072" s="819"/>
      <c r="JRQ1072" s="819"/>
      <c r="JRR1072" s="819"/>
      <c r="JRS1072" s="819"/>
      <c r="JRT1072" s="819"/>
      <c r="JRU1072" s="819"/>
      <c r="JRV1072" s="819"/>
      <c r="JRW1072" s="819"/>
      <c r="JRX1072" s="819"/>
      <c r="JRY1072" s="819"/>
      <c r="JRZ1072" s="819"/>
      <c r="JSA1072" s="819"/>
      <c r="JSB1072" s="819"/>
      <c r="JSC1072" s="819"/>
      <c r="JSD1072" s="819"/>
      <c r="JSE1072" s="819"/>
      <c r="JSF1072" s="819"/>
      <c r="JSG1072" s="819"/>
      <c r="JSH1072" s="819"/>
      <c r="JSI1072" s="819"/>
      <c r="JSJ1072" s="819"/>
      <c r="JSK1072" s="819"/>
      <c r="JSL1072" s="819"/>
      <c r="JSM1072" s="819"/>
      <c r="JSN1072" s="819"/>
      <c r="JSO1072" s="819"/>
      <c r="JSP1072" s="819"/>
      <c r="JSQ1072" s="819"/>
      <c r="JSR1072" s="819"/>
      <c r="JSS1072" s="819"/>
      <c r="JST1072" s="819"/>
      <c r="JSU1072" s="819"/>
      <c r="JSV1072" s="819"/>
      <c r="JSW1072" s="819"/>
      <c r="JSX1072" s="819"/>
      <c r="JSY1072" s="819"/>
      <c r="JSZ1072" s="819"/>
      <c r="JTA1072" s="819"/>
      <c r="JTB1072" s="819"/>
      <c r="JTC1072" s="819"/>
      <c r="JTD1072" s="819"/>
      <c r="JTE1072" s="819"/>
      <c r="JTF1072" s="819"/>
      <c r="JTG1072" s="819"/>
      <c r="JTH1072" s="819"/>
      <c r="JTI1072" s="819"/>
      <c r="JTJ1072" s="819"/>
      <c r="JTK1072" s="819"/>
      <c r="JTL1072" s="819"/>
      <c r="JTM1072" s="819"/>
      <c r="JTN1072" s="819"/>
      <c r="JTO1072" s="819"/>
      <c r="JTP1072" s="819"/>
      <c r="JTQ1072" s="819"/>
      <c r="JTR1072" s="819"/>
      <c r="JTS1072" s="819"/>
      <c r="JTT1072" s="819"/>
      <c r="JTU1072" s="819"/>
      <c r="JTV1072" s="819"/>
      <c r="JTW1072" s="819"/>
      <c r="JTX1072" s="819"/>
      <c r="JTY1072" s="819"/>
      <c r="JTZ1072" s="819"/>
      <c r="JUA1072" s="819"/>
      <c r="JUB1072" s="819"/>
      <c r="JUC1072" s="819"/>
      <c r="JUD1072" s="819"/>
      <c r="JUE1072" s="819"/>
      <c r="JUF1072" s="819"/>
      <c r="JUG1072" s="819"/>
      <c r="JUH1072" s="819"/>
      <c r="JUI1072" s="819"/>
      <c r="JUJ1072" s="819"/>
      <c r="JUK1072" s="819"/>
      <c r="JUL1072" s="819"/>
      <c r="JUM1072" s="819"/>
      <c r="JUN1072" s="819"/>
      <c r="JUO1072" s="819"/>
      <c r="JUP1072" s="819"/>
      <c r="JUQ1072" s="819"/>
      <c r="JUR1072" s="819"/>
      <c r="JUS1072" s="819"/>
      <c r="JUT1072" s="819"/>
      <c r="JUU1072" s="819"/>
      <c r="JUV1072" s="819"/>
      <c r="JUW1072" s="819"/>
      <c r="JUX1072" s="819"/>
      <c r="JUY1072" s="819"/>
      <c r="JUZ1072" s="819"/>
      <c r="JVA1072" s="819"/>
      <c r="JVB1072" s="819"/>
      <c r="JVC1072" s="819"/>
      <c r="JVD1072" s="819"/>
      <c r="JVE1072" s="819"/>
      <c r="JVF1072" s="819"/>
      <c r="JVG1072" s="819"/>
      <c r="JVH1072" s="819"/>
      <c r="JVI1072" s="819"/>
      <c r="JVJ1072" s="819"/>
      <c r="JVK1072" s="819"/>
      <c r="JVL1072" s="819"/>
      <c r="JVM1072" s="819"/>
      <c r="JVN1072" s="819"/>
      <c r="JVO1072" s="819"/>
      <c r="JVP1072" s="819"/>
      <c r="JVQ1072" s="819"/>
      <c r="JVR1072" s="819"/>
      <c r="JVS1072" s="819"/>
      <c r="JVT1072" s="819"/>
      <c r="JVU1072" s="819"/>
      <c r="JVV1072" s="819"/>
      <c r="JVW1072" s="819"/>
      <c r="JVX1072" s="819"/>
      <c r="JVY1072" s="819"/>
      <c r="JVZ1072" s="819"/>
      <c r="JWA1072" s="819"/>
      <c r="JWB1072" s="819"/>
      <c r="JWC1072" s="819"/>
      <c r="JWD1072" s="819"/>
      <c r="JWE1072" s="819"/>
      <c r="JWF1072" s="819"/>
      <c r="JWG1072" s="819"/>
      <c r="JWH1072" s="819"/>
      <c r="JWI1072" s="819"/>
      <c r="JWJ1072" s="819"/>
      <c r="JWK1072" s="819"/>
      <c r="JWL1072" s="819"/>
      <c r="JWM1072" s="819"/>
      <c r="JWN1072" s="819"/>
      <c r="JWO1072" s="819"/>
      <c r="JWP1072" s="819"/>
      <c r="JWQ1072" s="819"/>
      <c r="JWR1072" s="819"/>
      <c r="JWS1072" s="819"/>
      <c r="JWT1072" s="819"/>
      <c r="JWU1072" s="819"/>
      <c r="JWV1072" s="819"/>
      <c r="JWW1072" s="819"/>
      <c r="JWX1072" s="819"/>
      <c r="JWY1072" s="819"/>
      <c r="JWZ1072" s="819"/>
      <c r="JXA1072" s="819"/>
      <c r="JXB1072" s="819"/>
      <c r="JXC1072" s="819"/>
      <c r="JXD1072" s="819"/>
      <c r="JXE1072" s="819"/>
      <c r="JXF1072" s="819"/>
      <c r="JXG1072" s="819"/>
      <c r="JXH1072" s="819"/>
      <c r="JXI1072" s="819"/>
      <c r="JXJ1072" s="819"/>
      <c r="JXK1072" s="819"/>
      <c r="JXL1072" s="819"/>
      <c r="JXM1072" s="819"/>
      <c r="JXN1072" s="819"/>
      <c r="JXO1072" s="819"/>
      <c r="JXP1072" s="819"/>
      <c r="JXQ1072" s="819"/>
      <c r="JXR1072" s="819"/>
      <c r="JXS1072" s="819"/>
      <c r="JXT1072" s="819"/>
      <c r="JXU1072" s="819"/>
      <c r="JXV1072" s="819"/>
      <c r="JXW1072" s="819"/>
      <c r="JXX1072" s="819"/>
      <c r="JXY1072" s="819"/>
      <c r="JXZ1072" s="819"/>
      <c r="JYA1072" s="819"/>
      <c r="JYB1072" s="819"/>
      <c r="JYC1072" s="819"/>
      <c r="JYD1072" s="819"/>
      <c r="JYE1072" s="819"/>
      <c r="JYF1072" s="819"/>
      <c r="JYG1072" s="819"/>
      <c r="JYH1072" s="819"/>
      <c r="JYI1072" s="819"/>
      <c r="JYJ1072" s="819"/>
      <c r="JYK1072" s="819"/>
      <c r="JYL1072" s="819"/>
      <c r="JYM1072" s="819"/>
      <c r="JYN1072" s="819"/>
      <c r="JYO1072" s="819"/>
      <c r="JYP1072" s="819"/>
      <c r="JYQ1072" s="819"/>
      <c r="JYR1072" s="819"/>
      <c r="JYS1072" s="819"/>
      <c r="JYT1072" s="819"/>
      <c r="JYU1072" s="819"/>
      <c r="JYV1072" s="819"/>
      <c r="JYW1072" s="819"/>
      <c r="JYX1072" s="819"/>
      <c r="JYY1072" s="819"/>
      <c r="JYZ1072" s="819"/>
      <c r="JZA1072" s="819"/>
      <c r="JZB1072" s="819"/>
      <c r="JZC1072" s="819"/>
      <c r="JZD1072" s="819"/>
      <c r="JZE1072" s="819"/>
      <c r="JZF1072" s="819"/>
      <c r="JZG1072" s="819"/>
      <c r="JZH1072" s="819"/>
      <c r="JZI1072" s="819"/>
      <c r="JZJ1072" s="819"/>
      <c r="JZK1072" s="819"/>
      <c r="JZL1072" s="819"/>
      <c r="JZM1072" s="819"/>
      <c r="JZN1072" s="819"/>
      <c r="JZO1072" s="819"/>
      <c r="JZP1072" s="819"/>
      <c r="JZQ1072" s="819"/>
      <c r="JZR1072" s="819"/>
      <c r="JZS1072" s="819"/>
      <c r="JZT1072" s="819"/>
      <c r="JZU1072" s="819"/>
      <c r="JZV1072" s="819"/>
      <c r="JZW1072" s="819"/>
      <c r="JZX1072" s="819"/>
      <c r="JZY1072" s="819"/>
      <c r="JZZ1072" s="819"/>
      <c r="KAA1072" s="819"/>
      <c r="KAB1072" s="819"/>
      <c r="KAC1072" s="819"/>
      <c r="KAD1072" s="819"/>
      <c r="KAE1072" s="819"/>
      <c r="KAF1072" s="819"/>
      <c r="KAG1072" s="819"/>
      <c r="KAH1072" s="819"/>
      <c r="KAI1072" s="819"/>
      <c r="KAJ1072" s="819"/>
      <c r="KAK1072" s="819"/>
      <c r="KAL1072" s="819"/>
      <c r="KAM1072" s="819"/>
      <c r="KAN1072" s="819"/>
      <c r="KAO1072" s="819"/>
      <c r="KAP1072" s="819"/>
      <c r="KAQ1072" s="819"/>
      <c r="KAR1072" s="819"/>
      <c r="KAS1072" s="819"/>
      <c r="KAT1072" s="819"/>
      <c r="KAU1072" s="819"/>
      <c r="KAV1072" s="819"/>
      <c r="KAW1072" s="819"/>
      <c r="KAX1072" s="819"/>
      <c r="KAY1072" s="819"/>
      <c r="KAZ1072" s="819"/>
      <c r="KBA1072" s="819"/>
      <c r="KBB1072" s="819"/>
      <c r="KBC1072" s="819"/>
      <c r="KBD1072" s="819"/>
      <c r="KBE1072" s="819"/>
      <c r="KBF1072" s="819"/>
      <c r="KBG1072" s="819"/>
      <c r="KBH1072" s="819"/>
      <c r="KBI1072" s="819"/>
      <c r="KBJ1072" s="819"/>
      <c r="KBK1072" s="819"/>
      <c r="KBL1072" s="819"/>
      <c r="KBM1072" s="819"/>
      <c r="KBN1072" s="819"/>
      <c r="KBO1072" s="819"/>
      <c r="KBP1072" s="819"/>
      <c r="KBQ1072" s="819"/>
      <c r="KBR1072" s="819"/>
      <c r="KBS1072" s="819"/>
      <c r="KBT1072" s="819"/>
      <c r="KBU1072" s="819"/>
      <c r="KBV1072" s="819"/>
      <c r="KBW1072" s="819"/>
      <c r="KBX1072" s="819"/>
      <c r="KBY1072" s="819"/>
      <c r="KBZ1072" s="819"/>
      <c r="KCA1072" s="819"/>
      <c r="KCB1072" s="819"/>
      <c r="KCC1072" s="819"/>
      <c r="KCD1072" s="819"/>
      <c r="KCE1072" s="819"/>
      <c r="KCF1072" s="819"/>
      <c r="KCG1072" s="819"/>
      <c r="KCH1072" s="819"/>
      <c r="KCI1072" s="819"/>
      <c r="KCJ1072" s="819"/>
      <c r="KCK1072" s="819"/>
      <c r="KCL1072" s="819"/>
      <c r="KCM1072" s="819"/>
      <c r="KCN1072" s="819"/>
      <c r="KCO1072" s="819"/>
      <c r="KCP1072" s="819"/>
      <c r="KCQ1072" s="819"/>
      <c r="KCR1072" s="819"/>
      <c r="KCS1072" s="819"/>
      <c r="KCT1072" s="819"/>
      <c r="KCU1072" s="819"/>
      <c r="KCV1072" s="819"/>
      <c r="KCW1072" s="819"/>
      <c r="KCX1072" s="819"/>
      <c r="KCY1072" s="819"/>
      <c r="KCZ1072" s="819"/>
      <c r="KDA1072" s="819"/>
      <c r="KDB1072" s="819"/>
      <c r="KDC1072" s="819"/>
      <c r="KDD1072" s="819"/>
      <c r="KDE1072" s="819"/>
      <c r="KDF1072" s="819"/>
      <c r="KDG1072" s="819"/>
      <c r="KDH1072" s="819"/>
      <c r="KDI1072" s="819"/>
      <c r="KDJ1072" s="819"/>
      <c r="KDK1072" s="819"/>
      <c r="KDL1072" s="819"/>
      <c r="KDM1072" s="819"/>
      <c r="KDN1072" s="819"/>
      <c r="KDO1072" s="819"/>
      <c r="KDP1072" s="819"/>
      <c r="KDQ1072" s="819"/>
      <c r="KDR1072" s="819"/>
      <c r="KDS1072" s="819"/>
      <c r="KDT1072" s="819"/>
      <c r="KDU1072" s="819"/>
      <c r="KDV1072" s="819"/>
      <c r="KDW1072" s="819"/>
      <c r="KDX1072" s="819"/>
      <c r="KDY1072" s="819"/>
      <c r="KDZ1072" s="819"/>
      <c r="KEA1072" s="819"/>
      <c r="KEB1072" s="819"/>
      <c r="KEC1072" s="819"/>
      <c r="KED1072" s="819"/>
      <c r="KEE1072" s="819"/>
      <c r="KEF1072" s="819"/>
      <c r="KEG1072" s="819"/>
      <c r="KEH1072" s="819"/>
      <c r="KEI1072" s="819"/>
      <c r="KEJ1072" s="819"/>
      <c r="KEK1072" s="819"/>
      <c r="KEL1072" s="819"/>
      <c r="KEM1072" s="819"/>
      <c r="KEN1072" s="819"/>
      <c r="KEO1072" s="819"/>
      <c r="KEP1072" s="819"/>
      <c r="KEQ1072" s="819"/>
      <c r="KER1072" s="819"/>
      <c r="KES1072" s="819"/>
      <c r="KET1072" s="819"/>
      <c r="KEU1072" s="819"/>
      <c r="KEV1072" s="819"/>
      <c r="KEW1072" s="819"/>
      <c r="KEX1072" s="819"/>
      <c r="KEY1072" s="819"/>
      <c r="KEZ1072" s="819"/>
      <c r="KFA1072" s="819"/>
      <c r="KFB1072" s="819"/>
      <c r="KFC1072" s="819"/>
      <c r="KFD1072" s="819"/>
      <c r="KFE1072" s="819"/>
      <c r="KFF1072" s="819"/>
      <c r="KFG1072" s="819"/>
      <c r="KFH1072" s="819"/>
      <c r="KFI1072" s="819"/>
      <c r="KFJ1072" s="819"/>
      <c r="KFK1072" s="819"/>
      <c r="KFL1072" s="819"/>
      <c r="KFM1072" s="819"/>
      <c r="KFN1072" s="819"/>
      <c r="KFO1072" s="819"/>
      <c r="KFP1072" s="819"/>
      <c r="KFQ1072" s="819"/>
      <c r="KFR1072" s="819"/>
      <c r="KFS1072" s="819"/>
      <c r="KFT1072" s="819"/>
      <c r="KFU1072" s="819"/>
      <c r="KFV1072" s="819"/>
      <c r="KFW1072" s="819"/>
      <c r="KFX1072" s="819"/>
      <c r="KFY1072" s="819"/>
      <c r="KFZ1072" s="819"/>
      <c r="KGA1072" s="819"/>
      <c r="KGB1072" s="819"/>
      <c r="KGC1072" s="819"/>
      <c r="KGD1072" s="819"/>
      <c r="KGE1072" s="819"/>
      <c r="KGF1072" s="819"/>
      <c r="KGG1072" s="819"/>
      <c r="KGH1072" s="819"/>
      <c r="KGI1072" s="819"/>
      <c r="KGJ1072" s="819"/>
      <c r="KGK1072" s="819"/>
      <c r="KGL1072" s="819"/>
      <c r="KGM1072" s="819"/>
      <c r="KGN1072" s="819"/>
      <c r="KGO1072" s="819"/>
      <c r="KGP1072" s="819"/>
      <c r="KGQ1072" s="819"/>
      <c r="KGR1072" s="819"/>
      <c r="KGS1072" s="819"/>
      <c r="KGT1072" s="819"/>
      <c r="KGU1072" s="819"/>
      <c r="KGV1072" s="819"/>
      <c r="KGW1072" s="819"/>
      <c r="KGX1072" s="819"/>
      <c r="KGY1072" s="819"/>
      <c r="KGZ1072" s="819"/>
      <c r="KHA1072" s="819"/>
      <c r="KHB1072" s="819"/>
      <c r="KHC1072" s="819"/>
      <c r="KHD1072" s="819"/>
      <c r="KHE1072" s="819"/>
      <c r="KHF1072" s="819"/>
      <c r="KHG1072" s="819"/>
      <c r="KHH1072" s="819"/>
      <c r="KHI1072" s="819"/>
      <c r="KHJ1072" s="819"/>
      <c r="KHK1072" s="819"/>
      <c r="KHL1072" s="819"/>
      <c r="KHM1072" s="819"/>
      <c r="KHN1072" s="819"/>
      <c r="KHO1072" s="819"/>
      <c r="KHP1072" s="819"/>
      <c r="KHQ1072" s="819"/>
      <c r="KHR1072" s="819"/>
      <c r="KHS1072" s="819"/>
      <c r="KHT1072" s="819"/>
      <c r="KHU1072" s="819"/>
      <c r="KHV1072" s="819"/>
      <c r="KHW1072" s="819"/>
      <c r="KHX1072" s="819"/>
      <c r="KHY1072" s="819"/>
      <c r="KHZ1072" s="819"/>
      <c r="KIA1072" s="819"/>
      <c r="KIB1072" s="819"/>
      <c r="KIC1072" s="819"/>
      <c r="KID1072" s="819"/>
      <c r="KIE1072" s="819"/>
      <c r="KIF1072" s="819"/>
      <c r="KIG1072" s="819"/>
      <c r="KIH1072" s="819"/>
      <c r="KII1072" s="819"/>
      <c r="KIJ1072" s="819"/>
      <c r="KIK1072" s="819"/>
      <c r="KIL1072" s="819"/>
      <c r="KIM1072" s="819"/>
      <c r="KIN1072" s="819"/>
      <c r="KIO1072" s="819"/>
      <c r="KIP1072" s="819"/>
      <c r="KIQ1072" s="819"/>
      <c r="KIR1072" s="819"/>
      <c r="KIS1072" s="819"/>
      <c r="KIT1072" s="819"/>
      <c r="KIU1072" s="819"/>
      <c r="KIV1072" s="819"/>
      <c r="KIW1072" s="819"/>
      <c r="KIX1072" s="819"/>
      <c r="KIY1072" s="819"/>
      <c r="KIZ1072" s="819"/>
      <c r="KJA1072" s="819"/>
      <c r="KJB1072" s="819"/>
      <c r="KJC1072" s="819"/>
      <c r="KJD1072" s="819"/>
      <c r="KJE1072" s="819"/>
      <c r="KJF1072" s="819"/>
      <c r="KJG1072" s="819"/>
      <c r="KJH1072" s="819"/>
      <c r="KJI1072" s="819"/>
      <c r="KJJ1072" s="819"/>
      <c r="KJK1072" s="819"/>
      <c r="KJL1072" s="819"/>
      <c r="KJM1072" s="819"/>
      <c r="KJN1072" s="819"/>
      <c r="KJO1072" s="819"/>
      <c r="KJP1072" s="819"/>
      <c r="KJQ1072" s="819"/>
      <c r="KJR1072" s="819"/>
      <c r="KJS1072" s="819"/>
      <c r="KJT1072" s="819"/>
      <c r="KJU1072" s="819"/>
      <c r="KJV1072" s="819"/>
      <c r="KJW1072" s="819"/>
      <c r="KJX1072" s="819"/>
      <c r="KJY1072" s="819"/>
      <c r="KJZ1072" s="819"/>
      <c r="KKA1072" s="819"/>
      <c r="KKB1072" s="819"/>
      <c r="KKC1072" s="819"/>
      <c r="KKD1072" s="819"/>
      <c r="KKE1072" s="819"/>
      <c r="KKF1072" s="819"/>
      <c r="KKG1072" s="819"/>
      <c r="KKH1072" s="819"/>
      <c r="KKI1072" s="819"/>
      <c r="KKJ1072" s="819"/>
      <c r="KKK1072" s="819"/>
      <c r="KKL1072" s="819"/>
      <c r="KKM1072" s="819"/>
      <c r="KKN1072" s="819"/>
      <c r="KKO1072" s="819"/>
      <c r="KKP1072" s="819"/>
      <c r="KKQ1072" s="819"/>
      <c r="KKR1072" s="819"/>
      <c r="KKS1072" s="819"/>
      <c r="KKT1072" s="819"/>
      <c r="KKU1072" s="819"/>
      <c r="KKV1072" s="819"/>
      <c r="KKW1072" s="819"/>
      <c r="KKX1072" s="819"/>
      <c r="KKY1072" s="819"/>
      <c r="KKZ1072" s="819"/>
      <c r="KLA1072" s="819"/>
      <c r="KLB1072" s="819"/>
      <c r="KLC1072" s="819"/>
      <c r="KLD1072" s="819"/>
      <c r="KLE1072" s="819"/>
      <c r="KLF1072" s="819"/>
      <c r="KLG1072" s="819"/>
      <c r="KLH1072" s="819"/>
      <c r="KLI1072" s="819"/>
      <c r="KLJ1072" s="819"/>
      <c r="KLK1072" s="819"/>
      <c r="KLL1072" s="819"/>
      <c r="KLM1072" s="819"/>
      <c r="KLN1072" s="819"/>
      <c r="KLO1072" s="819"/>
      <c r="KLP1072" s="819"/>
      <c r="KLQ1072" s="819"/>
      <c r="KLR1072" s="819"/>
      <c r="KLS1072" s="819"/>
      <c r="KLT1072" s="819"/>
      <c r="KLU1072" s="819"/>
      <c r="KLV1072" s="819"/>
      <c r="KLW1072" s="819"/>
      <c r="KLX1072" s="819"/>
      <c r="KLY1072" s="819"/>
      <c r="KLZ1072" s="819"/>
      <c r="KMA1072" s="819"/>
      <c r="KMB1072" s="819"/>
      <c r="KMC1072" s="819"/>
      <c r="KMD1072" s="819"/>
      <c r="KME1072" s="819"/>
      <c r="KMF1072" s="819"/>
      <c r="KMG1072" s="819"/>
      <c r="KMH1072" s="819"/>
      <c r="KMI1072" s="819"/>
      <c r="KMJ1072" s="819"/>
      <c r="KMK1072" s="819"/>
      <c r="KML1072" s="819"/>
      <c r="KMM1072" s="819"/>
      <c r="KMN1072" s="819"/>
      <c r="KMO1072" s="819"/>
      <c r="KMP1072" s="819"/>
      <c r="KMQ1072" s="819"/>
      <c r="KMR1072" s="819"/>
      <c r="KMS1072" s="819"/>
      <c r="KMT1072" s="819"/>
      <c r="KMU1072" s="819"/>
      <c r="KMV1072" s="819"/>
      <c r="KMW1072" s="819"/>
      <c r="KMX1072" s="819"/>
      <c r="KMY1072" s="819"/>
      <c r="KMZ1072" s="819"/>
      <c r="KNA1072" s="819"/>
      <c r="KNB1072" s="819"/>
      <c r="KNC1072" s="819"/>
      <c r="KND1072" s="819"/>
      <c r="KNE1072" s="819"/>
      <c r="KNF1072" s="819"/>
      <c r="KNG1072" s="819"/>
      <c r="KNH1072" s="819"/>
      <c r="KNI1072" s="819"/>
      <c r="KNJ1072" s="819"/>
      <c r="KNK1072" s="819"/>
      <c r="KNL1072" s="819"/>
      <c r="KNM1072" s="819"/>
      <c r="KNN1072" s="819"/>
      <c r="KNO1072" s="819"/>
      <c r="KNP1072" s="819"/>
      <c r="KNQ1072" s="819"/>
      <c r="KNR1072" s="819"/>
      <c r="KNS1072" s="819"/>
      <c r="KNT1072" s="819"/>
      <c r="KNU1072" s="819"/>
      <c r="KNV1072" s="819"/>
      <c r="KNW1072" s="819"/>
      <c r="KNX1072" s="819"/>
      <c r="KNY1072" s="819"/>
      <c r="KNZ1072" s="819"/>
      <c r="KOA1072" s="819"/>
      <c r="KOB1072" s="819"/>
      <c r="KOC1072" s="819"/>
      <c r="KOD1072" s="819"/>
      <c r="KOE1072" s="819"/>
      <c r="KOF1072" s="819"/>
      <c r="KOG1072" s="819"/>
      <c r="KOH1072" s="819"/>
      <c r="KOI1072" s="819"/>
      <c r="KOJ1072" s="819"/>
      <c r="KOK1072" s="819"/>
      <c r="KOL1072" s="819"/>
      <c r="KOM1072" s="819"/>
      <c r="KON1072" s="819"/>
      <c r="KOO1072" s="819"/>
      <c r="KOP1072" s="819"/>
      <c r="KOQ1072" s="819"/>
      <c r="KOR1072" s="819"/>
      <c r="KOS1072" s="819"/>
      <c r="KOT1072" s="819"/>
      <c r="KOU1072" s="819"/>
      <c r="KOV1072" s="819"/>
      <c r="KOW1072" s="819"/>
      <c r="KOX1072" s="819"/>
      <c r="KOY1072" s="819"/>
      <c r="KOZ1072" s="819"/>
      <c r="KPA1072" s="819"/>
      <c r="KPB1072" s="819"/>
      <c r="KPC1072" s="819"/>
      <c r="KPD1072" s="819"/>
      <c r="KPE1072" s="819"/>
      <c r="KPF1072" s="819"/>
      <c r="KPG1072" s="819"/>
      <c r="KPH1072" s="819"/>
      <c r="KPI1072" s="819"/>
      <c r="KPJ1072" s="819"/>
      <c r="KPK1072" s="819"/>
      <c r="KPL1072" s="819"/>
      <c r="KPM1072" s="819"/>
      <c r="KPN1072" s="819"/>
      <c r="KPO1072" s="819"/>
      <c r="KPP1072" s="819"/>
      <c r="KPQ1072" s="819"/>
      <c r="KPR1072" s="819"/>
      <c r="KPS1072" s="819"/>
      <c r="KPT1072" s="819"/>
      <c r="KPU1072" s="819"/>
      <c r="KPV1072" s="819"/>
      <c r="KPW1072" s="819"/>
      <c r="KPX1072" s="819"/>
      <c r="KPY1072" s="819"/>
      <c r="KPZ1072" s="819"/>
      <c r="KQA1072" s="819"/>
      <c r="KQB1072" s="819"/>
      <c r="KQC1072" s="819"/>
      <c r="KQD1072" s="819"/>
      <c r="KQE1072" s="819"/>
      <c r="KQF1072" s="819"/>
      <c r="KQG1072" s="819"/>
      <c r="KQH1072" s="819"/>
      <c r="KQI1072" s="819"/>
      <c r="KQJ1072" s="819"/>
      <c r="KQK1072" s="819"/>
      <c r="KQL1072" s="819"/>
      <c r="KQM1072" s="819"/>
      <c r="KQN1072" s="819"/>
      <c r="KQO1072" s="819"/>
      <c r="KQP1072" s="819"/>
      <c r="KQQ1072" s="819"/>
      <c r="KQR1072" s="819"/>
      <c r="KQS1072" s="819"/>
      <c r="KQT1072" s="819"/>
      <c r="KQU1072" s="819"/>
      <c r="KQV1072" s="819"/>
      <c r="KQW1072" s="819"/>
      <c r="KQX1072" s="819"/>
      <c r="KQY1072" s="819"/>
      <c r="KQZ1072" s="819"/>
      <c r="KRA1072" s="819"/>
      <c r="KRB1072" s="819"/>
      <c r="KRC1072" s="819"/>
      <c r="KRD1072" s="819"/>
      <c r="KRE1072" s="819"/>
      <c r="KRF1072" s="819"/>
      <c r="KRG1072" s="819"/>
      <c r="KRH1072" s="819"/>
      <c r="KRI1072" s="819"/>
      <c r="KRJ1072" s="819"/>
      <c r="KRK1072" s="819"/>
      <c r="KRL1072" s="819"/>
      <c r="KRM1072" s="819"/>
      <c r="KRN1072" s="819"/>
      <c r="KRO1072" s="819"/>
      <c r="KRP1072" s="819"/>
      <c r="KRQ1072" s="819"/>
      <c r="KRR1072" s="819"/>
      <c r="KRS1072" s="819"/>
      <c r="KRT1072" s="819"/>
      <c r="KRU1072" s="819"/>
      <c r="KRV1072" s="819"/>
      <c r="KRW1072" s="819"/>
      <c r="KRX1072" s="819"/>
      <c r="KRY1072" s="819"/>
      <c r="KRZ1072" s="819"/>
      <c r="KSA1072" s="819"/>
      <c r="KSB1072" s="819"/>
      <c r="KSC1072" s="819"/>
      <c r="KSD1072" s="819"/>
      <c r="KSE1072" s="819"/>
      <c r="KSF1072" s="819"/>
      <c r="KSG1072" s="819"/>
      <c r="KSH1072" s="819"/>
      <c r="KSI1072" s="819"/>
      <c r="KSJ1072" s="819"/>
      <c r="KSK1072" s="819"/>
      <c r="KSL1072" s="819"/>
      <c r="KSM1072" s="819"/>
      <c r="KSN1072" s="819"/>
      <c r="KSO1072" s="819"/>
      <c r="KSP1072" s="819"/>
      <c r="KSQ1072" s="819"/>
      <c r="KSR1072" s="819"/>
      <c r="KSS1072" s="819"/>
      <c r="KST1072" s="819"/>
      <c r="KSU1072" s="819"/>
      <c r="KSV1072" s="819"/>
      <c r="KSW1072" s="819"/>
      <c r="KSX1072" s="819"/>
      <c r="KSY1072" s="819"/>
      <c r="KSZ1072" s="819"/>
      <c r="KTA1072" s="819"/>
      <c r="KTB1072" s="819"/>
      <c r="KTC1072" s="819"/>
      <c r="KTD1072" s="819"/>
      <c r="KTE1072" s="819"/>
      <c r="KTF1072" s="819"/>
      <c r="KTG1072" s="819"/>
      <c r="KTH1072" s="819"/>
      <c r="KTI1072" s="819"/>
      <c r="KTJ1072" s="819"/>
      <c r="KTK1072" s="819"/>
      <c r="KTL1072" s="819"/>
      <c r="KTM1072" s="819"/>
      <c r="KTN1072" s="819"/>
      <c r="KTO1072" s="819"/>
      <c r="KTP1072" s="819"/>
      <c r="KTQ1072" s="819"/>
      <c r="KTR1072" s="819"/>
      <c r="KTS1072" s="819"/>
      <c r="KTT1072" s="819"/>
      <c r="KTU1072" s="819"/>
      <c r="KTV1072" s="819"/>
      <c r="KTW1072" s="819"/>
      <c r="KTX1072" s="819"/>
      <c r="KTY1072" s="819"/>
      <c r="KTZ1072" s="819"/>
      <c r="KUA1072" s="819"/>
      <c r="KUB1072" s="819"/>
      <c r="KUC1072" s="819"/>
      <c r="KUD1072" s="819"/>
      <c r="KUE1072" s="819"/>
      <c r="KUF1072" s="819"/>
      <c r="KUG1072" s="819"/>
      <c r="KUH1072" s="819"/>
      <c r="KUI1072" s="819"/>
      <c r="KUJ1072" s="819"/>
      <c r="KUK1072" s="819"/>
      <c r="KUL1072" s="819"/>
      <c r="KUM1072" s="819"/>
      <c r="KUN1072" s="819"/>
      <c r="KUO1072" s="819"/>
      <c r="KUP1072" s="819"/>
      <c r="KUQ1072" s="819"/>
      <c r="KUR1072" s="819"/>
      <c r="KUS1072" s="819"/>
      <c r="KUT1072" s="819"/>
      <c r="KUU1072" s="819"/>
      <c r="KUV1072" s="819"/>
      <c r="KUW1072" s="819"/>
      <c r="KUX1072" s="819"/>
      <c r="KUY1072" s="819"/>
      <c r="KUZ1072" s="819"/>
      <c r="KVA1072" s="819"/>
      <c r="KVB1072" s="819"/>
      <c r="KVC1072" s="819"/>
      <c r="KVD1072" s="819"/>
      <c r="KVE1072" s="819"/>
      <c r="KVF1072" s="819"/>
      <c r="KVG1072" s="819"/>
      <c r="KVH1072" s="819"/>
      <c r="KVI1072" s="819"/>
      <c r="KVJ1072" s="819"/>
      <c r="KVK1072" s="819"/>
      <c r="KVL1072" s="819"/>
      <c r="KVM1072" s="819"/>
      <c r="KVN1072" s="819"/>
      <c r="KVO1072" s="819"/>
      <c r="KVP1072" s="819"/>
      <c r="KVQ1072" s="819"/>
      <c r="KVR1072" s="819"/>
      <c r="KVS1072" s="819"/>
      <c r="KVT1072" s="819"/>
      <c r="KVU1072" s="819"/>
      <c r="KVV1072" s="819"/>
      <c r="KVW1072" s="819"/>
      <c r="KVX1072" s="819"/>
      <c r="KVY1072" s="819"/>
      <c r="KVZ1072" s="819"/>
      <c r="KWA1072" s="819"/>
      <c r="KWB1072" s="819"/>
      <c r="KWC1072" s="819"/>
      <c r="KWD1072" s="819"/>
      <c r="KWE1072" s="819"/>
      <c r="KWF1072" s="819"/>
      <c r="KWG1072" s="819"/>
      <c r="KWH1072" s="819"/>
      <c r="KWI1072" s="819"/>
      <c r="KWJ1072" s="819"/>
      <c r="KWK1072" s="819"/>
      <c r="KWL1072" s="819"/>
      <c r="KWM1072" s="819"/>
      <c r="KWN1072" s="819"/>
      <c r="KWO1072" s="819"/>
      <c r="KWP1072" s="819"/>
      <c r="KWQ1072" s="819"/>
      <c r="KWR1072" s="819"/>
      <c r="KWS1072" s="819"/>
      <c r="KWT1072" s="819"/>
      <c r="KWU1072" s="819"/>
      <c r="KWV1072" s="819"/>
      <c r="KWW1072" s="819"/>
      <c r="KWX1072" s="819"/>
      <c r="KWY1072" s="819"/>
      <c r="KWZ1072" s="819"/>
      <c r="KXA1072" s="819"/>
      <c r="KXB1072" s="819"/>
      <c r="KXC1072" s="819"/>
      <c r="KXD1072" s="819"/>
      <c r="KXE1072" s="819"/>
      <c r="KXF1072" s="819"/>
      <c r="KXG1072" s="819"/>
      <c r="KXH1072" s="819"/>
      <c r="KXI1072" s="819"/>
      <c r="KXJ1072" s="819"/>
      <c r="KXK1072" s="819"/>
      <c r="KXL1072" s="819"/>
      <c r="KXM1072" s="819"/>
      <c r="KXN1072" s="819"/>
      <c r="KXO1072" s="819"/>
      <c r="KXP1072" s="819"/>
      <c r="KXQ1072" s="819"/>
      <c r="KXR1072" s="819"/>
      <c r="KXS1072" s="819"/>
      <c r="KXT1072" s="819"/>
      <c r="KXU1072" s="819"/>
      <c r="KXV1072" s="819"/>
      <c r="KXW1072" s="819"/>
      <c r="KXX1072" s="819"/>
      <c r="KXY1072" s="819"/>
      <c r="KXZ1072" s="819"/>
      <c r="KYA1072" s="819"/>
      <c r="KYB1072" s="819"/>
      <c r="KYC1072" s="819"/>
      <c r="KYD1072" s="819"/>
      <c r="KYE1072" s="819"/>
      <c r="KYF1072" s="819"/>
      <c r="KYG1072" s="819"/>
      <c r="KYH1072" s="819"/>
      <c r="KYI1072" s="819"/>
      <c r="KYJ1072" s="819"/>
      <c r="KYK1072" s="819"/>
      <c r="KYL1072" s="819"/>
      <c r="KYM1072" s="819"/>
      <c r="KYN1072" s="819"/>
      <c r="KYO1072" s="819"/>
      <c r="KYP1072" s="819"/>
      <c r="KYQ1072" s="819"/>
      <c r="KYR1072" s="819"/>
      <c r="KYS1072" s="819"/>
      <c r="KYT1072" s="819"/>
      <c r="KYU1072" s="819"/>
      <c r="KYV1072" s="819"/>
      <c r="KYW1072" s="819"/>
      <c r="KYX1072" s="819"/>
      <c r="KYY1072" s="819"/>
      <c r="KYZ1072" s="819"/>
      <c r="KZA1072" s="819"/>
      <c r="KZB1072" s="819"/>
      <c r="KZC1072" s="819"/>
      <c r="KZD1072" s="819"/>
      <c r="KZE1072" s="819"/>
      <c r="KZF1072" s="819"/>
      <c r="KZG1072" s="819"/>
      <c r="KZH1072" s="819"/>
      <c r="KZI1072" s="819"/>
      <c r="KZJ1072" s="819"/>
      <c r="KZK1072" s="819"/>
      <c r="KZL1072" s="819"/>
      <c r="KZM1072" s="819"/>
      <c r="KZN1072" s="819"/>
      <c r="KZO1072" s="819"/>
      <c r="KZP1072" s="819"/>
      <c r="KZQ1072" s="819"/>
      <c r="KZR1072" s="819"/>
      <c r="KZS1072" s="819"/>
      <c r="KZT1072" s="819"/>
      <c r="KZU1072" s="819"/>
      <c r="KZV1072" s="819"/>
      <c r="KZW1072" s="819"/>
      <c r="KZX1072" s="819"/>
      <c r="KZY1072" s="819"/>
      <c r="KZZ1072" s="819"/>
      <c r="LAA1072" s="819"/>
      <c r="LAB1072" s="819"/>
      <c r="LAC1072" s="819"/>
      <c r="LAD1072" s="819"/>
      <c r="LAE1072" s="819"/>
      <c r="LAF1072" s="819"/>
      <c r="LAG1072" s="819"/>
      <c r="LAH1072" s="819"/>
      <c r="LAI1072" s="819"/>
      <c r="LAJ1072" s="819"/>
      <c r="LAK1072" s="819"/>
      <c r="LAL1072" s="819"/>
      <c r="LAM1072" s="819"/>
      <c r="LAN1072" s="819"/>
      <c r="LAO1072" s="819"/>
      <c r="LAP1072" s="819"/>
      <c r="LAQ1072" s="819"/>
      <c r="LAR1072" s="819"/>
      <c r="LAS1072" s="819"/>
      <c r="LAT1072" s="819"/>
      <c r="LAU1072" s="819"/>
      <c r="LAV1072" s="819"/>
      <c r="LAW1072" s="819"/>
      <c r="LAX1072" s="819"/>
      <c r="LAY1072" s="819"/>
      <c r="LAZ1072" s="819"/>
      <c r="LBA1072" s="819"/>
      <c r="LBB1072" s="819"/>
      <c r="LBC1072" s="819"/>
      <c r="LBD1072" s="819"/>
      <c r="LBE1072" s="819"/>
      <c r="LBF1072" s="819"/>
      <c r="LBG1072" s="819"/>
      <c r="LBH1072" s="819"/>
      <c r="LBI1072" s="819"/>
      <c r="LBJ1072" s="819"/>
      <c r="LBK1072" s="819"/>
      <c r="LBL1072" s="819"/>
      <c r="LBM1072" s="819"/>
      <c r="LBN1072" s="819"/>
      <c r="LBO1072" s="819"/>
      <c r="LBP1072" s="819"/>
      <c r="LBQ1072" s="819"/>
      <c r="LBR1072" s="819"/>
      <c r="LBS1072" s="819"/>
      <c r="LBT1072" s="819"/>
      <c r="LBU1072" s="819"/>
      <c r="LBV1072" s="819"/>
      <c r="LBW1072" s="819"/>
      <c r="LBX1072" s="819"/>
      <c r="LBY1072" s="819"/>
      <c r="LBZ1072" s="819"/>
      <c r="LCA1072" s="819"/>
      <c r="LCB1072" s="819"/>
      <c r="LCC1072" s="819"/>
      <c r="LCD1072" s="819"/>
      <c r="LCE1072" s="819"/>
      <c r="LCF1072" s="819"/>
      <c r="LCG1072" s="819"/>
      <c r="LCH1072" s="819"/>
      <c r="LCI1072" s="819"/>
      <c r="LCJ1072" s="819"/>
      <c r="LCK1072" s="819"/>
      <c r="LCL1072" s="819"/>
      <c r="LCM1072" s="819"/>
      <c r="LCN1072" s="819"/>
      <c r="LCO1072" s="819"/>
      <c r="LCP1072" s="819"/>
      <c r="LCQ1072" s="819"/>
      <c r="LCR1072" s="819"/>
      <c r="LCS1072" s="819"/>
      <c r="LCT1072" s="819"/>
      <c r="LCU1072" s="819"/>
      <c r="LCV1072" s="819"/>
      <c r="LCW1072" s="819"/>
      <c r="LCX1072" s="819"/>
      <c r="LCY1072" s="819"/>
      <c r="LCZ1072" s="819"/>
      <c r="LDA1072" s="819"/>
      <c r="LDB1072" s="819"/>
      <c r="LDC1072" s="819"/>
      <c r="LDD1072" s="819"/>
      <c r="LDE1072" s="819"/>
      <c r="LDF1072" s="819"/>
      <c r="LDG1072" s="819"/>
      <c r="LDH1072" s="819"/>
      <c r="LDI1072" s="819"/>
      <c r="LDJ1072" s="819"/>
      <c r="LDK1072" s="819"/>
      <c r="LDL1072" s="819"/>
      <c r="LDM1072" s="819"/>
      <c r="LDN1072" s="819"/>
      <c r="LDO1072" s="819"/>
      <c r="LDP1072" s="819"/>
      <c r="LDQ1072" s="819"/>
      <c r="LDR1072" s="819"/>
      <c r="LDS1072" s="819"/>
      <c r="LDT1072" s="819"/>
      <c r="LDU1072" s="819"/>
      <c r="LDV1072" s="819"/>
      <c r="LDW1072" s="819"/>
      <c r="LDX1072" s="819"/>
      <c r="LDY1072" s="819"/>
      <c r="LDZ1072" s="819"/>
      <c r="LEA1072" s="819"/>
      <c r="LEB1072" s="819"/>
      <c r="LEC1072" s="819"/>
      <c r="LED1072" s="819"/>
      <c r="LEE1072" s="819"/>
      <c r="LEF1072" s="819"/>
      <c r="LEG1072" s="819"/>
      <c r="LEH1072" s="819"/>
      <c r="LEI1072" s="819"/>
      <c r="LEJ1072" s="819"/>
      <c r="LEK1072" s="819"/>
      <c r="LEL1072" s="819"/>
      <c r="LEM1072" s="819"/>
      <c r="LEN1072" s="819"/>
      <c r="LEO1072" s="819"/>
      <c r="LEP1072" s="819"/>
      <c r="LEQ1072" s="819"/>
      <c r="LER1072" s="819"/>
      <c r="LES1072" s="819"/>
      <c r="LET1072" s="819"/>
      <c r="LEU1072" s="819"/>
      <c r="LEV1072" s="819"/>
      <c r="LEW1072" s="819"/>
      <c r="LEX1072" s="819"/>
      <c r="LEY1072" s="819"/>
      <c r="LEZ1072" s="819"/>
      <c r="LFA1072" s="819"/>
      <c r="LFB1072" s="819"/>
      <c r="LFC1072" s="819"/>
      <c r="LFD1072" s="819"/>
      <c r="LFE1072" s="819"/>
      <c r="LFF1072" s="819"/>
      <c r="LFG1072" s="819"/>
      <c r="LFH1072" s="819"/>
      <c r="LFI1072" s="819"/>
      <c r="LFJ1072" s="819"/>
      <c r="LFK1072" s="819"/>
      <c r="LFL1072" s="819"/>
      <c r="LFM1072" s="819"/>
      <c r="LFN1072" s="819"/>
      <c r="LFO1072" s="819"/>
      <c r="LFP1072" s="819"/>
      <c r="LFQ1072" s="819"/>
      <c r="LFR1072" s="819"/>
      <c r="LFS1072" s="819"/>
      <c r="LFT1072" s="819"/>
      <c r="LFU1072" s="819"/>
      <c r="LFV1072" s="819"/>
      <c r="LFW1072" s="819"/>
      <c r="LFX1072" s="819"/>
      <c r="LFY1072" s="819"/>
      <c r="LFZ1072" s="819"/>
      <c r="LGA1072" s="819"/>
      <c r="LGB1072" s="819"/>
      <c r="LGC1072" s="819"/>
      <c r="LGD1072" s="819"/>
      <c r="LGE1072" s="819"/>
      <c r="LGF1072" s="819"/>
      <c r="LGG1072" s="819"/>
      <c r="LGH1072" s="819"/>
      <c r="LGI1072" s="819"/>
      <c r="LGJ1072" s="819"/>
      <c r="LGK1072" s="819"/>
      <c r="LGL1072" s="819"/>
      <c r="LGM1072" s="819"/>
      <c r="LGN1072" s="819"/>
      <c r="LGO1072" s="819"/>
      <c r="LGP1072" s="819"/>
      <c r="LGQ1072" s="819"/>
      <c r="LGR1072" s="819"/>
      <c r="LGS1072" s="819"/>
      <c r="LGT1072" s="819"/>
      <c r="LGU1072" s="819"/>
      <c r="LGV1072" s="819"/>
      <c r="LGW1072" s="819"/>
      <c r="LGX1072" s="819"/>
      <c r="LGY1072" s="819"/>
      <c r="LGZ1072" s="819"/>
      <c r="LHA1072" s="819"/>
      <c r="LHB1072" s="819"/>
      <c r="LHC1072" s="819"/>
      <c r="LHD1072" s="819"/>
      <c r="LHE1072" s="819"/>
      <c r="LHF1072" s="819"/>
      <c r="LHG1072" s="819"/>
      <c r="LHH1072" s="819"/>
      <c r="LHI1072" s="819"/>
      <c r="LHJ1072" s="819"/>
      <c r="LHK1072" s="819"/>
      <c r="LHL1072" s="819"/>
      <c r="LHM1072" s="819"/>
      <c r="LHN1072" s="819"/>
      <c r="LHO1072" s="819"/>
      <c r="LHP1072" s="819"/>
      <c r="LHQ1072" s="819"/>
      <c r="LHR1072" s="819"/>
      <c r="LHS1072" s="819"/>
      <c r="LHT1072" s="819"/>
      <c r="LHU1072" s="819"/>
      <c r="LHV1072" s="819"/>
      <c r="LHW1072" s="819"/>
      <c r="LHX1072" s="819"/>
      <c r="LHY1072" s="819"/>
      <c r="LHZ1072" s="819"/>
      <c r="LIA1072" s="819"/>
      <c r="LIB1072" s="819"/>
      <c r="LIC1072" s="819"/>
      <c r="LID1072" s="819"/>
      <c r="LIE1072" s="819"/>
      <c r="LIF1072" s="819"/>
      <c r="LIG1072" s="819"/>
      <c r="LIH1072" s="819"/>
      <c r="LII1072" s="819"/>
      <c r="LIJ1072" s="819"/>
      <c r="LIK1072" s="819"/>
      <c r="LIL1072" s="819"/>
      <c r="LIM1072" s="819"/>
      <c r="LIN1072" s="819"/>
      <c r="LIO1072" s="819"/>
      <c r="LIP1072" s="819"/>
      <c r="LIQ1072" s="819"/>
      <c r="LIR1072" s="819"/>
      <c r="LIS1072" s="819"/>
      <c r="LIT1072" s="819"/>
      <c r="LIU1072" s="819"/>
      <c r="LIV1072" s="819"/>
      <c r="LIW1072" s="819"/>
      <c r="LIX1072" s="819"/>
      <c r="LIY1072" s="819"/>
      <c r="LIZ1072" s="819"/>
      <c r="LJA1072" s="819"/>
      <c r="LJB1072" s="819"/>
      <c r="LJC1072" s="819"/>
      <c r="LJD1072" s="819"/>
      <c r="LJE1072" s="819"/>
      <c r="LJF1072" s="819"/>
      <c r="LJG1072" s="819"/>
      <c r="LJH1072" s="819"/>
      <c r="LJI1072" s="819"/>
      <c r="LJJ1072" s="819"/>
      <c r="LJK1072" s="819"/>
      <c r="LJL1072" s="819"/>
      <c r="LJM1072" s="819"/>
      <c r="LJN1072" s="819"/>
      <c r="LJO1072" s="819"/>
      <c r="LJP1072" s="819"/>
      <c r="LJQ1072" s="819"/>
      <c r="LJR1072" s="819"/>
      <c r="LJS1072" s="819"/>
      <c r="LJT1072" s="819"/>
      <c r="LJU1072" s="819"/>
      <c r="LJV1072" s="819"/>
      <c r="LJW1072" s="819"/>
      <c r="LJX1072" s="819"/>
      <c r="LJY1072" s="819"/>
      <c r="LJZ1072" s="819"/>
      <c r="LKA1072" s="819"/>
      <c r="LKB1072" s="819"/>
      <c r="LKC1072" s="819"/>
      <c r="LKD1072" s="819"/>
      <c r="LKE1072" s="819"/>
      <c r="LKF1072" s="819"/>
      <c r="LKG1072" s="819"/>
      <c r="LKH1072" s="819"/>
      <c r="LKI1072" s="819"/>
      <c r="LKJ1072" s="819"/>
      <c r="LKK1072" s="819"/>
      <c r="LKL1072" s="819"/>
      <c r="LKM1072" s="819"/>
      <c r="LKN1072" s="819"/>
      <c r="LKO1072" s="819"/>
      <c r="LKP1072" s="819"/>
      <c r="LKQ1072" s="819"/>
      <c r="LKR1072" s="819"/>
      <c r="LKS1072" s="819"/>
      <c r="LKT1072" s="819"/>
      <c r="LKU1072" s="819"/>
      <c r="LKV1072" s="819"/>
      <c r="LKW1072" s="819"/>
      <c r="LKX1072" s="819"/>
      <c r="LKY1072" s="819"/>
      <c r="LKZ1072" s="819"/>
      <c r="LLA1072" s="819"/>
      <c r="LLB1072" s="819"/>
      <c r="LLC1072" s="819"/>
      <c r="LLD1072" s="819"/>
      <c r="LLE1072" s="819"/>
      <c r="LLF1072" s="819"/>
      <c r="LLG1072" s="819"/>
      <c r="LLH1072" s="819"/>
      <c r="LLI1072" s="819"/>
      <c r="LLJ1072" s="819"/>
      <c r="LLK1072" s="819"/>
      <c r="LLL1072" s="819"/>
      <c r="LLM1072" s="819"/>
      <c r="LLN1072" s="819"/>
      <c r="LLO1072" s="819"/>
      <c r="LLP1072" s="819"/>
      <c r="LLQ1072" s="819"/>
      <c r="LLR1072" s="819"/>
      <c r="LLS1072" s="819"/>
      <c r="LLT1072" s="819"/>
      <c r="LLU1072" s="819"/>
      <c r="LLV1072" s="819"/>
      <c r="LLW1072" s="819"/>
      <c r="LLX1072" s="819"/>
      <c r="LLY1072" s="819"/>
      <c r="LLZ1072" s="819"/>
      <c r="LMA1072" s="819"/>
      <c r="LMB1072" s="819"/>
      <c r="LMC1072" s="819"/>
      <c r="LMD1072" s="819"/>
      <c r="LME1072" s="819"/>
      <c r="LMF1072" s="819"/>
      <c r="LMG1072" s="819"/>
      <c r="LMH1072" s="819"/>
      <c r="LMI1072" s="819"/>
      <c r="LMJ1072" s="819"/>
      <c r="LMK1072" s="819"/>
      <c r="LML1072" s="819"/>
      <c r="LMM1072" s="819"/>
      <c r="LMN1072" s="819"/>
      <c r="LMO1072" s="819"/>
      <c r="LMP1072" s="819"/>
      <c r="LMQ1072" s="819"/>
      <c r="LMR1072" s="819"/>
      <c r="LMS1072" s="819"/>
      <c r="LMT1072" s="819"/>
      <c r="LMU1072" s="819"/>
      <c r="LMV1072" s="819"/>
      <c r="LMW1072" s="819"/>
      <c r="LMX1072" s="819"/>
      <c r="LMY1072" s="819"/>
      <c r="LMZ1072" s="819"/>
      <c r="LNA1072" s="819"/>
      <c r="LNB1072" s="819"/>
      <c r="LNC1072" s="819"/>
      <c r="LND1072" s="819"/>
      <c r="LNE1072" s="819"/>
      <c r="LNF1072" s="819"/>
      <c r="LNG1072" s="819"/>
      <c r="LNH1072" s="819"/>
      <c r="LNI1072" s="819"/>
      <c r="LNJ1072" s="819"/>
      <c r="LNK1072" s="819"/>
      <c r="LNL1072" s="819"/>
      <c r="LNM1072" s="819"/>
      <c r="LNN1072" s="819"/>
      <c r="LNO1072" s="819"/>
      <c r="LNP1072" s="819"/>
      <c r="LNQ1072" s="819"/>
      <c r="LNR1072" s="819"/>
      <c r="LNS1072" s="819"/>
      <c r="LNT1072" s="819"/>
      <c r="LNU1072" s="819"/>
      <c r="LNV1072" s="819"/>
      <c r="LNW1072" s="819"/>
      <c r="LNX1072" s="819"/>
      <c r="LNY1072" s="819"/>
      <c r="LNZ1072" s="819"/>
      <c r="LOA1072" s="819"/>
      <c r="LOB1072" s="819"/>
      <c r="LOC1072" s="819"/>
      <c r="LOD1072" s="819"/>
      <c r="LOE1072" s="819"/>
      <c r="LOF1072" s="819"/>
      <c r="LOG1072" s="819"/>
      <c r="LOH1072" s="819"/>
      <c r="LOI1072" s="819"/>
      <c r="LOJ1072" s="819"/>
      <c r="LOK1072" s="819"/>
      <c r="LOL1072" s="819"/>
      <c r="LOM1072" s="819"/>
      <c r="LON1072" s="819"/>
      <c r="LOO1072" s="819"/>
      <c r="LOP1072" s="819"/>
      <c r="LOQ1072" s="819"/>
      <c r="LOR1072" s="819"/>
      <c r="LOS1072" s="819"/>
      <c r="LOT1072" s="819"/>
      <c r="LOU1072" s="819"/>
      <c r="LOV1072" s="819"/>
      <c r="LOW1072" s="819"/>
      <c r="LOX1072" s="819"/>
      <c r="LOY1072" s="819"/>
      <c r="LOZ1072" s="819"/>
      <c r="LPA1072" s="819"/>
      <c r="LPB1072" s="819"/>
      <c r="LPC1072" s="819"/>
      <c r="LPD1072" s="819"/>
      <c r="LPE1072" s="819"/>
      <c r="LPF1072" s="819"/>
      <c r="LPG1072" s="819"/>
      <c r="LPH1072" s="819"/>
      <c r="LPI1072" s="819"/>
      <c r="LPJ1072" s="819"/>
      <c r="LPK1072" s="819"/>
      <c r="LPL1072" s="819"/>
      <c r="LPM1072" s="819"/>
      <c r="LPN1072" s="819"/>
      <c r="LPO1072" s="819"/>
      <c r="LPP1072" s="819"/>
      <c r="LPQ1072" s="819"/>
      <c r="LPR1072" s="819"/>
      <c r="LPS1072" s="819"/>
      <c r="LPT1072" s="819"/>
      <c r="LPU1072" s="819"/>
      <c r="LPV1072" s="819"/>
      <c r="LPW1072" s="819"/>
      <c r="LPX1072" s="819"/>
      <c r="LPY1072" s="819"/>
      <c r="LPZ1072" s="819"/>
      <c r="LQA1072" s="819"/>
      <c r="LQB1072" s="819"/>
      <c r="LQC1072" s="819"/>
      <c r="LQD1072" s="819"/>
      <c r="LQE1072" s="819"/>
      <c r="LQF1072" s="819"/>
      <c r="LQG1072" s="819"/>
      <c r="LQH1072" s="819"/>
      <c r="LQI1072" s="819"/>
      <c r="LQJ1072" s="819"/>
      <c r="LQK1072" s="819"/>
      <c r="LQL1072" s="819"/>
      <c r="LQM1072" s="819"/>
      <c r="LQN1072" s="819"/>
      <c r="LQO1072" s="819"/>
      <c r="LQP1072" s="819"/>
      <c r="LQQ1072" s="819"/>
      <c r="LQR1072" s="819"/>
      <c r="LQS1072" s="819"/>
      <c r="LQT1072" s="819"/>
      <c r="LQU1072" s="819"/>
      <c r="LQV1072" s="819"/>
      <c r="LQW1072" s="819"/>
      <c r="LQX1072" s="819"/>
      <c r="LQY1072" s="819"/>
      <c r="LQZ1072" s="819"/>
      <c r="LRA1072" s="819"/>
      <c r="LRB1072" s="819"/>
      <c r="LRC1072" s="819"/>
      <c r="LRD1072" s="819"/>
      <c r="LRE1072" s="819"/>
      <c r="LRF1072" s="819"/>
      <c r="LRG1072" s="819"/>
      <c r="LRH1072" s="819"/>
      <c r="LRI1072" s="819"/>
      <c r="LRJ1072" s="819"/>
      <c r="LRK1072" s="819"/>
      <c r="LRL1072" s="819"/>
      <c r="LRM1072" s="819"/>
      <c r="LRN1072" s="819"/>
      <c r="LRO1072" s="819"/>
      <c r="LRP1072" s="819"/>
      <c r="LRQ1072" s="819"/>
      <c r="LRR1072" s="819"/>
      <c r="LRS1072" s="819"/>
      <c r="LRT1072" s="819"/>
      <c r="LRU1072" s="819"/>
      <c r="LRV1072" s="819"/>
      <c r="LRW1072" s="819"/>
      <c r="LRX1072" s="819"/>
      <c r="LRY1072" s="819"/>
      <c r="LRZ1072" s="819"/>
      <c r="LSA1072" s="819"/>
      <c r="LSB1072" s="819"/>
      <c r="LSC1072" s="819"/>
      <c r="LSD1072" s="819"/>
      <c r="LSE1072" s="819"/>
      <c r="LSF1072" s="819"/>
      <c r="LSG1072" s="819"/>
      <c r="LSH1072" s="819"/>
      <c r="LSI1072" s="819"/>
      <c r="LSJ1072" s="819"/>
      <c r="LSK1072" s="819"/>
      <c r="LSL1072" s="819"/>
      <c r="LSM1072" s="819"/>
      <c r="LSN1072" s="819"/>
      <c r="LSO1072" s="819"/>
      <c r="LSP1072" s="819"/>
      <c r="LSQ1072" s="819"/>
      <c r="LSR1072" s="819"/>
      <c r="LSS1072" s="819"/>
      <c r="LST1072" s="819"/>
      <c r="LSU1072" s="819"/>
      <c r="LSV1072" s="819"/>
      <c r="LSW1072" s="819"/>
      <c r="LSX1072" s="819"/>
      <c r="LSY1072" s="819"/>
      <c r="LSZ1072" s="819"/>
      <c r="LTA1072" s="819"/>
      <c r="LTB1072" s="819"/>
      <c r="LTC1072" s="819"/>
      <c r="LTD1072" s="819"/>
      <c r="LTE1072" s="819"/>
      <c r="LTF1072" s="819"/>
      <c r="LTG1072" s="819"/>
      <c r="LTH1072" s="819"/>
      <c r="LTI1072" s="819"/>
      <c r="LTJ1072" s="819"/>
      <c r="LTK1072" s="819"/>
      <c r="LTL1072" s="819"/>
      <c r="LTM1072" s="819"/>
      <c r="LTN1072" s="819"/>
      <c r="LTO1072" s="819"/>
      <c r="LTP1072" s="819"/>
      <c r="LTQ1072" s="819"/>
      <c r="LTR1072" s="819"/>
      <c r="LTS1072" s="819"/>
      <c r="LTT1072" s="819"/>
      <c r="LTU1072" s="819"/>
      <c r="LTV1072" s="819"/>
      <c r="LTW1072" s="819"/>
      <c r="LTX1072" s="819"/>
      <c r="LTY1072" s="819"/>
      <c r="LTZ1072" s="819"/>
      <c r="LUA1072" s="819"/>
      <c r="LUB1072" s="819"/>
      <c r="LUC1072" s="819"/>
      <c r="LUD1072" s="819"/>
      <c r="LUE1072" s="819"/>
      <c r="LUF1072" s="819"/>
      <c r="LUG1072" s="819"/>
      <c r="LUH1072" s="819"/>
      <c r="LUI1072" s="819"/>
      <c r="LUJ1072" s="819"/>
      <c r="LUK1072" s="819"/>
      <c r="LUL1072" s="819"/>
      <c r="LUM1072" s="819"/>
      <c r="LUN1072" s="819"/>
      <c r="LUO1072" s="819"/>
      <c r="LUP1072" s="819"/>
      <c r="LUQ1072" s="819"/>
      <c r="LUR1072" s="819"/>
      <c r="LUS1072" s="819"/>
      <c r="LUT1072" s="819"/>
      <c r="LUU1072" s="819"/>
      <c r="LUV1072" s="819"/>
      <c r="LUW1072" s="819"/>
      <c r="LUX1072" s="819"/>
      <c r="LUY1072" s="819"/>
      <c r="LUZ1072" s="819"/>
      <c r="LVA1072" s="819"/>
      <c r="LVB1072" s="819"/>
      <c r="LVC1072" s="819"/>
      <c r="LVD1072" s="819"/>
      <c r="LVE1072" s="819"/>
      <c r="LVF1072" s="819"/>
      <c r="LVG1072" s="819"/>
      <c r="LVH1072" s="819"/>
      <c r="LVI1072" s="819"/>
      <c r="LVJ1072" s="819"/>
      <c r="LVK1072" s="819"/>
      <c r="LVL1072" s="819"/>
      <c r="LVM1072" s="819"/>
      <c r="LVN1072" s="819"/>
      <c r="LVO1072" s="819"/>
      <c r="LVP1072" s="819"/>
      <c r="LVQ1072" s="819"/>
      <c r="LVR1072" s="819"/>
      <c r="LVS1072" s="819"/>
      <c r="LVT1072" s="819"/>
      <c r="LVU1072" s="819"/>
      <c r="LVV1072" s="819"/>
      <c r="LVW1072" s="819"/>
      <c r="LVX1072" s="819"/>
      <c r="LVY1072" s="819"/>
      <c r="LVZ1072" s="819"/>
      <c r="LWA1072" s="819"/>
      <c r="LWB1072" s="819"/>
      <c r="LWC1072" s="819"/>
      <c r="LWD1072" s="819"/>
      <c r="LWE1072" s="819"/>
      <c r="LWF1072" s="819"/>
      <c r="LWG1072" s="819"/>
      <c r="LWH1072" s="819"/>
      <c r="LWI1072" s="819"/>
      <c r="LWJ1072" s="819"/>
      <c r="LWK1072" s="819"/>
      <c r="LWL1072" s="819"/>
      <c r="LWM1072" s="819"/>
      <c r="LWN1072" s="819"/>
      <c r="LWO1072" s="819"/>
      <c r="LWP1072" s="819"/>
      <c r="LWQ1072" s="819"/>
      <c r="LWR1072" s="819"/>
      <c r="LWS1072" s="819"/>
      <c r="LWT1072" s="819"/>
      <c r="LWU1072" s="819"/>
      <c r="LWV1072" s="819"/>
      <c r="LWW1072" s="819"/>
      <c r="LWX1072" s="819"/>
      <c r="LWY1072" s="819"/>
      <c r="LWZ1072" s="819"/>
      <c r="LXA1072" s="819"/>
      <c r="LXB1072" s="819"/>
      <c r="LXC1072" s="819"/>
      <c r="LXD1072" s="819"/>
      <c r="LXE1072" s="819"/>
      <c r="LXF1072" s="819"/>
      <c r="LXG1072" s="819"/>
      <c r="LXH1072" s="819"/>
      <c r="LXI1072" s="819"/>
      <c r="LXJ1072" s="819"/>
      <c r="LXK1072" s="819"/>
      <c r="LXL1072" s="819"/>
      <c r="LXM1072" s="819"/>
      <c r="LXN1072" s="819"/>
      <c r="LXO1072" s="819"/>
      <c r="LXP1072" s="819"/>
      <c r="LXQ1072" s="819"/>
      <c r="LXR1072" s="819"/>
      <c r="LXS1072" s="819"/>
      <c r="LXT1072" s="819"/>
      <c r="LXU1072" s="819"/>
      <c r="LXV1072" s="819"/>
      <c r="LXW1072" s="819"/>
      <c r="LXX1072" s="819"/>
      <c r="LXY1072" s="819"/>
      <c r="LXZ1072" s="819"/>
      <c r="LYA1072" s="819"/>
      <c r="LYB1072" s="819"/>
      <c r="LYC1072" s="819"/>
      <c r="LYD1072" s="819"/>
      <c r="LYE1072" s="819"/>
      <c r="LYF1072" s="819"/>
      <c r="LYG1072" s="819"/>
      <c r="LYH1072" s="819"/>
      <c r="LYI1072" s="819"/>
      <c r="LYJ1072" s="819"/>
      <c r="LYK1072" s="819"/>
      <c r="LYL1072" s="819"/>
      <c r="LYM1072" s="819"/>
      <c r="LYN1072" s="819"/>
      <c r="LYO1072" s="819"/>
      <c r="LYP1072" s="819"/>
      <c r="LYQ1072" s="819"/>
      <c r="LYR1072" s="819"/>
      <c r="LYS1072" s="819"/>
      <c r="LYT1072" s="819"/>
      <c r="LYU1072" s="819"/>
      <c r="LYV1072" s="819"/>
      <c r="LYW1072" s="819"/>
      <c r="LYX1072" s="819"/>
      <c r="LYY1072" s="819"/>
      <c r="LYZ1072" s="819"/>
      <c r="LZA1072" s="819"/>
      <c r="LZB1072" s="819"/>
      <c r="LZC1072" s="819"/>
      <c r="LZD1072" s="819"/>
      <c r="LZE1072" s="819"/>
      <c r="LZF1072" s="819"/>
      <c r="LZG1072" s="819"/>
      <c r="LZH1072" s="819"/>
      <c r="LZI1072" s="819"/>
      <c r="LZJ1072" s="819"/>
      <c r="LZK1072" s="819"/>
      <c r="LZL1072" s="819"/>
      <c r="LZM1072" s="819"/>
      <c r="LZN1072" s="819"/>
      <c r="LZO1072" s="819"/>
      <c r="LZP1072" s="819"/>
      <c r="LZQ1072" s="819"/>
      <c r="LZR1072" s="819"/>
      <c r="LZS1072" s="819"/>
      <c r="LZT1072" s="819"/>
      <c r="LZU1072" s="819"/>
      <c r="LZV1072" s="819"/>
      <c r="LZW1072" s="819"/>
      <c r="LZX1072" s="819"/>
      <c r="LZY1072" s="819"/>
      <c r="LZZ1072" s="819"/>
      <c r="MAA1072" s="819"/>
      <c r="MAB1072" s="819"/>
      <c r="MAC1072" s="819"/>
      <c r="MAD1072" s="819"/>
      <c r="MAE1072" s="819"/>
      <c r="MAF1072" s="819"/>
      <c r="MAG1072" s="819"/>
      <c r="MAH1072" s="819"/>
      <c r="MAI1072" s="819"/>
      <c r="MAJ1072" s="819"/>
      <c r="MAK1072" s="819"/>
      <c r="MAL1072" s="819"/>
      <c r="MAM1072" s="819"/>
      <c r="MAN1072" s="819"/>
      <c r="MAO1072" s="819"/>
      <c r="MAP1072" s="819"/>
      <c r="MAQ1072" s="819"/>
      <c r="MAR1072" s="819"/>
      <c r="MAS1072" s="819"/>
      <c r="MAT1072" s="819"/>
      <c r="MAU1072" s="819"/>
      <c r="MAV1072" s="819"/>
      <c r="MAW1072" s="819"/>
      <c r="MAX1072" s="819"/>
      <c r="MAY1072" s="819"/>
      <c r="MAZ1072" s="819"/>
      <c r="MBA1072" s="819"/>
      <c r="MBB1072" s="819"/>
      <c r="MBC1072" s="819"/>
      <c r="MBD1072" s="819"/>
      <c r="MBE1072" s="819"/>
      <c r="MBF1072" s="819"/>
      <c r="MBG1072" s="819"/>
      <c r="MBH1072" s="819"/>
      <c r="MBI1072" s="819"/>
      <c r="MBJ1072" s="819"/>
      <c r="MBK1072" s="819"/>
      <c r="MBL1072" s="819"/>
      <c r="MBM1072" s="819"/>
      <c r="MBN1072" s="819"/>
      <c r="MBO1072" s="819"/>
      <c r="MBP1072" s="819"/>
      <c r="MBQ1072" s="819"/>
      <c r="MBR1072" s="819"/>
      <c r="MBS1072" s="819"/>
      <c r="MBT1072" s="819"/>
      <c r="MBU1072" s="819"/>
      <c r="MBV1072" s="819"/>
      <c r="MBW1072" s="819"/>
      <c r="MBX1072" s="819"/>
      <c r="MBY1072" s="819"/>
      <c r="MBZ1072" s="819"/>
      <c r="MCA1072" s="819"/>
      <c r="MCB1072" s="819"/>
      <c r="MCC1072" s="819"/>
      <c r="MCD1072" s="819"/>
      <c r="MCE1072" s="819"/>
      <c r="MCF1072" s="819"/>
      <c r="MCG1072" s="819"/>
      <c r="MCH1072" s="819"/>
      <c r="MCI1072" s="819"/>
      <c r="MCJ1072" s="819"/>
      <c r="MCK1072" s="819"/>
      <c r="MCL1072" s="819"/>
      <c r="MCM1072" s="819"/>
      <c r="MCN1072" s="819"/>
      <c r="MCO1072" s="819"/>
      <c r="MCP1072" s="819"/>
      <c r="MCQ1072" s="819"/>
      <c r="MCR1072" s="819"/>
      <c r="MCS1072" s="819"/>
      <c r="MCT1072" s="819"/>
      <c r="MCU1072" s="819"/>
      <c r="MCV1072" s="819"/>
      <c r="MCW1072" s="819"/>
      <c r="MCX1072" s="819"/>
      <c r="MCY1072" s="819"/>
      <c r="MCZ1072" s="819"/>
      <c r="MDA1072" s="819"/>
      <c r="MDB1072" s="819"/>
      <c r="MDC1072" s="819"/>
      <c r="MDD1072" s="819"/>
      <c r="MDE1072" s="819"/>
      <c r="MDF1072" s="819"/>
      <c r="MDG1072" s="819"/>
      <c r="MDH1072" s="819"/>
      <c r="MDI1072" s="819"/>
      <c r="MDJ1072" s="819"/>
      <c r="MDK1072" s="819"/>
      <c r="MDL1072" s="819"/>
      <c r="MDM1072" s="819"/>
      <c r="MDN1072" s="819"/>
      <c r="MDO1072" s="819"/>
      <c r="MDP1072" s="819"/>
      <c r="MDQ1072" s="819"/>
      <c r="MDR1072" s="819"/>
      <c r="MDS1072" s="819"/>
      <c r="MDT1072" s="819"/>
      <c r="MDU1072" s="819"/>
      <c r="MDV1072" s="819"/>
      <c r="MDW1072" s="819"/>
      <c r="MDX1072" s="819"/>
      <c r="MDY1072" s="819"/>
      <c r="MDZ1072" s="819"/>
      <c r="MEA1072" s="819"/>
      <c r="MEB1072" s="819"/>
      <c r="MEC1072" s="819"/>
      <c r="MED1072" s="819"/>
      <c r="MEE1072" s="819"/>
      <c r="MEF1072" s="819"/>
      <c r="MEG1072" s="819"/>
      <c r="MEH1072" s="819"/>
      <c r="MEI1072" s="819"/>
      <c r="MEJ1072" s="819"/>
      <c r="MEK1072" s="819"/>
      <c r="MEL1072" s="819"/>
      <c r="MEM1072" s="819"/>
      <c r="MEN1072" s="819"/>
      <c r="MEO1072" s="819"/>
      <c r="MEP1072" s="819"/>
      <c r="MEQ1072" s="819"/>
      <c r="MER1072" s="819"/>
      <c r="MES1072" s="819"/>
      <c r="MET1072" s="819"/>
      <c r="MEU1072" s="819"/>
      <c r="MEV1072" s="819"/>
      <c r="MEW1072" s="819"/>
      <c r="MEX1072" s="819"/>
      <c r="MEY1072" s="819"/>
      <c r="MEZ1072" s="819"/>
      <c r="MFA1072" s="819"/>
      <c r="MFB1072" s="819"/>
      <c r="MFC1072" s="819"/>
      <c r="MFD1072" s="819"/>
      <c r="MFE1072" s="819"/>
      <c r="MFF1072" s="819"/>
      <c r="MFG1072" s="819"/>
      <c r="MFH1072" s="819"/>
      <c r="MFI1072" s="819"/>
      <c r="MFJ1072" s="819"/>
      <c r="MFK1072" s="819"/>
      <c r="MFL1072" s="819"/>
      <c r="MFM1072" s="819"/>
      <c r="MFN1072" s="819"/>
      <c r="MFO1072" s="819"/>
      <c r="MFP1072" s="819"/>
      <c r="MFQ1072" s="819"/>
      <c r="MFR1072" s="819"/>
      <c r="MFS1072" s="819"/>
      <c r="MFT1072" s="819"/>
      <c r="MFU1072" s="819"/>
      <c r="MFV1072" s="819"/>
      <c r="MFW1072" s="819"/>
      <c r="MFX1072" s="819"/>
      <c r="MFY1072" s="819"/>
      <c r="MFZ1072" s="819"/>
      <c r="MGA1072" s="819"/>
      <c r="MGB1072" s="819"/>
      <c r="MGC1072" s="819"/>
      <c r="MGD1072" s="819"/>
      <c r="MGE1072" s="819"/>
      <c r="MGF1072" s="819"/>
      <c r="MGG1072" s="819"/>
      <c r="MGH1072" s="819"/>
      <c r="MGI1072" s="819"/>
      <c r="MGJ1072" s="819"/>
      <c r="MGK1072" s="819"/>
      <c r="MGL1072" s="819"/>
      <c r="MGM1072" s="819"/>
      <c r="MGN1072" s="819"/>
      <c r="MGO1072" s="819"/>
      <c r="MGP1072" s="819"/>
      <c r="MGQ1072" s="819"/>
      <c r="MGR1072" s="819"/>
      <c r="MGS1072" s="819"/>
      <c r="MGT1072" s="819"/>
      <c r="MGU1072" s="819"/>
      <c r="MGV1072" s="819"/>
      <c r="MGW1072" s="819"/>
      <c r="MGX1072" s="819"/>
      <c r="MGY1072" s="819"/>
      <c r="MGZ1072" s="819"/>
      <c r="MHA1072" s="819"/>
      <c r="MHB1072" s="819"/>
      <c r="MHC1072" s="819"/>
      <c r="MHD1072" s="819"/>
      <c r="MHE1072" s="819"/>
      <c r="MHF1072" s="819"/>
      <c r="MHG1072" s="819"/>
      <c r="MHH1072" s="819"/>
      <c r="MHI1072" s="819"/>
      <c r="MHJ1072" s="819"/>
      <c r="MHK1072" s="819"/>
      <c r="MHL1072" s="819"/>
      <c r="MHM1072" s="819"/>
      <c r="MHN1072" s="819"/>
      <c r="MHO1072" s="819"/>
      <c r="MHP1072" s="819"/>
      <c r="MHQ1072" s="819"/>
      <c r="MHR1072" s="819"/>
      <c r="MHS1072" s="819"/>
      <c r="MHT1072" s="819"/>
      <c r="MHU1072" s="819"/>
      <c r="MHV1072" s="819"/>
      <c r="MHW1072" s="819"/>
      <c r="MHX1072" s="819"/>
      <c r="MHY1072" s="819"/>
      <c r="MHZ1072" s="819"/>
      <c r="MIA1072" s="819"/>
      <c r="MIB1072" s="819"/>
      <c r="MIC1072" s="819"/>
      <c r="MID1072" s="819"/>
      <c r="MIE1072" s="819"/>
      <c r="MIF1072" s="819"/>
      <c r="MIG1072" s="819"/>
      <c r="MIH1072" s="819"/>
      <c r="MII1072" s="819"/>
      <c r="MIJ1072" s="819"/>
      <c r="MIK1072" s="819"/>
      <c r="MIL1072" s="819"/>
      <c r="MIM1072" s="819"/>
      <c r="MIN1072" s="819"/>
      <c r="MIO1072" s="819"/>
      <c r="MIP1072" s="819"/>
      <c r="MIQ1072" s="819"/>
      <c r="MIR1072" s="819"/>
      <c r="MIS1072" s="819"/>
      <c r="MIT1072" s="819"/>
      <c r="MIU1072" s="819"/>
      <c r="MIV1072" s="819"/>
      <c r="MIW1072" s="819"/>
      <c r="MIX1072" s="819"/>
      <c r="MIY1072" s="819"/>
      <c r="MIZ1072" s="819"/>
      <c r="MJA1072" s="819"/>
      <c r="MJB1072" s="819"/>
      <c r="MJC1072" s="819"/>
      <c r="MJD1072" s="819"/>
      <c r="MJE1072" s="819"/>
      <c r="MJF1072" s="819"/>
      <c r="MJG1072" s="819"/>
      <c r="MJH1072" s="819"/>
      <c r="MJI1072" s="819"/>
      <c r="MJJ1072" s="819"/>
      <c r="MJK1072" s="819"/>
      <c r="MJL1072" s="819"/>
      <c r="MJM1072" s="819"/>
      <c r="MJN1072" s="819"/>
      <c r="MJO1072" s="819"/>
      <c r="MJP1072" s="819"/>
      <c r="MJQ1072" s="819"/>
      <c r="MJR1072" s="819"/>
      <c r="MJS1072" s="819"/>
      <c r="MJT1072" s="819"/>
      <c r="MJU1072" s="819"/>
      <c r="MJV1072" s="819"/>
      <c r="MJW1072" s="819"/>
      <c r="MJX1072" s="819"/>
      <c r="MJY1072" s="819"/>
      <c r="MJZ1072" s="819"/>
      <c r="MKA1072" s="819"/>
      <c r="MKB1072" s="819"/>
      <c r="MKC1072" s="819"/>
      <c r="MKD1072" s="819"/>
      <c r="MKE1072" s="819"/>
      <c r="MKF1072" s="819"/>
      <c r="MKG1072" s="819"/>
      <c r="MKH1072" s="819"/>
      <c r="MKI1072" s="819"/>
      <c r="MKJ1072" s="819"/>
      <c r="MKK1072" s="819"/>
      <c r="MKL1072" s="819"/>
      <c r="MKM1072" s="819"/>
      <c r="MKN1072" s="819"/>
      <c r="MKO1072" s="819"/>
      <c r="MKP1072" s="819"/>
      <c r="MKQ1072" s="819"/>
      <c r="MKR1072" s="819"/>
      <c r="MKS1072" s="819"/>
      <c r="MKT1072" s="819"/>
      <c r="MKU1072" s="819"/>
      <c r="MKV1072" s="819"/>
      <c r="MKW1072" s="819"/>
      <c r="MKX1072" s="819"/>
      <c r="MKY1072" s="819"/>
      <c r="MKZ1072" s="819"/>
      <c r="MLA1072" s="819"/>
      <c r="MLB1072" s="819"/>
      <c r="MLC1072" s="819"/>
      <c r="MLD1072" s="819"/>
      <c r="MLE1072" s="819"/>
      <c r="MLF1072" s="819"/>
      <c r="MLG1072" s="819"/>
      <c r="MLH1072" s="819"/>
      <c r="MLI1072" s="819"/>
      <c r="MLJ1072" s="819"/>
      <c r="MLK1072" s="819"/>
      <c r="MLL1072" s="819"/>
      <c r="MLM1072" s="819"/>
      <c r="MLN1072" s="819"/>
      <c r="MLO1072" s="819"/>
      <c r="MLP1072" s="819"/>
      <c r="MLQ1072" s="819"/>
      <c r="MLR1072" s="819"/>
      <c r="MLS1072" s="819"/>
      <c r="MLT1072" s="819"/>
      <c r="MLU1072" s="819"/>
      <c r="MLV1072" s="819"/>
      <c r="MLW1072" s="819"/>
      <c r="MLX1072" s="819"/>
      <c r="MLY1072" s="819"/>
      <c r="MLZ1072" s="819"/>
      <c r="MMA1072" s="819"/>
      <c r="MMB1072" s="819"/>
      <c r="MMC1072" s="819"/>
      <c r="MMD1072" s="819"/>
      <c r="MME1072" s="819"/>
      <c r="MMF1072" s="819"/>
      <c r="MMG1072" s="819"/>
      <c r="MMH1072" s="819"/>
      <c r="MMI1072" s="819"/>
      <c r="MMJ1072" s="819"/>
      <c r="MMK1072" s="819"/>
      <c r="MML1072" s="819"/>
      <c r="MMM1072" s="819"/>
      <c r="MMN1072" s="819"/>
      <c r="MMO1072" s="819"/>
      <c r="MMP1072" s="819"/>
      <c r="MMQ1072" s="819"/>
      <c r="MMR1072" s="819"/>
      <c r="MMS1072" s="819"/>
      <c r="MMT1072" s="819"/>
      <c r="MMU1072" s="819"/>
      <c r="MMV1072" s="819"/>
      <c r="MMW1072" s="819"/>
      <c r="MMX1072" s="819"/>
      <c r="MMY1072" s="819"/>
      <c r="MMZ1072" s="819"/>
      <c r="MNA1072" s="819"/>
      <c r="MNB1072" s="819"/>
      <c r="MNC1072" s="819"/>
      <c r="MND1072" s="819"/>
      <c r="MNE1072" s="819"/>
      <c r="MNF1072" s="819"/>
      <c r="MNG1072" s="819"/>
      <c r="MNH1072" s="819"/>
      <c r="MNI1072" s="819"/>
      <c r="MNJ1072" s="819"/>
      <c r="MNK1072" s="819"/>
      <c r="MNL1072" s="819"/>
      <c r="MNM1072" s="819"/>
      <c r="MNN1072" s="819"/>
      <c r="MNO1072" s="819"/>
      <c r="MNP1072" s="819"/>
      <c r="MNQ1072" s="819"/>
      <c r="MNR1072" s="819"/>
      <c r="MNS1072" s="819"/>
      <c r="MNT1072" s="819"/>
      <c r="MNU1072" s="819"/>
      <c r="MNV1072" s="819"/>
      <c r="MNW1072" s="819"/>
      <c r="MNX1072" s="819"/>
      <c r="MNY1072" s="819"/>
      <c r="MNZ1072" s="819"/>
      <c r="MOA1072" s="819"/>
      <c r="MOB1072" s="819"/>
      <c r="MOC1072" s="819"/>
      <c r="MOD1072" s="819"/>
      <c r="MOE1072" s="819"/>
      <c r="MOF1072" s="819"/>
      <c r="MOG1072" s="819"/>
      <c r="MOH1072" s="819"/>
      <c r="MOI1072" s="819"/>
      <c r="MOJ1072" s="819"/>
      <c r="MOK1072" s="819"/>
      <c r="MOL1072" s="819"/>
      <c r="MOM1072" s="819"/>
      <c r="MON1072" s="819"/>
      <c r="MOO1072" s="819"/>
      <c r="MOP1072" s="819"/>
      <c r="MOQ1072" s="819"/>
      <c r="MOR1072" s="819"/>
      <c r="MOS1072" s="819"/>
      <c r="MOT1072" s="819"/>
      <c r="MOU1072" s="819"/>
      <c r="MOV1072" s="819"/>
      <c r="MOW1072" s="819"/>
      <c r="MOX1072" s="819"/>
      <c r="MOY1072" s="819"/>
      <c r="MOZ1072" s="819"/>
      <c r="MPA1072" s="819"/>
      <c r="MPB1072" s="819"/>
      <c r="MPC1072" s="819"/>
      <c r="MPD1072" s="819"/>
      <c r="MPE1072" s="819"/>
      <c r="MPF1072" s="819"/>
      <c r="MPG1072" s="819"/>
      <c r="MPH1072" s="819"/>
      <c r="MPI1072" s="819"/>
      <c r="MPJ1072" s="819"/>
      <c r="MPK1072" s="819"/>
      <c r="MPL1072" s="819"/>
      <c r="MPM1072" s="819"/>
      <c r="MPN1072" s="819"/>
      <c r="MPO1072" s="819"/>
      <c r="MPP1072" s="819"/>
      <c r="MPQ1072" s="819"/>
      <c r="MPR1072" s="819"/>
      <c r="MPS1072" s="819"/>
      <c r="MPT1072" s="819"/>
      <c r="MPU1072" s="819"/>
      <c r="MPV1072" s="819"/>
      <c r="MPW1072" s="819"/>
      <c r="MPX1072" s="819"/>
      <c r="MPY1072" s="819"/>
      <c r="MPZ1072" s="819"/>
      <c r="MQA1072" s="819"/>
      <c r="MQB1072" s="819"/>
      <c r="MQC1072" s="819"/>
      <c r="MQD1072" s="819"/>
      <c r="MQE1072" s="819"/>
      <c r="MQF1072" s="819"/>
      <c r="MQG1072" s="819"/>
      <c r="MQH1072" s="819"/>
      <c r="MQI1072" s="819"/>
      <c r="MQJ1072" s="819"/>
      <c r="MQK1072" s="819"/>
      <c r="MQL1072" s="819"/>
      <c r="MQM1072" s="819"/>
      <c r="MQN1072" s="819"/>
      <c r="MQO1072" s="819"/>
      <c r="MQP1072" s="819"/>
      <c r="MQQ1072" s="819"/>
      <c r="MQR1072" s="819"/>
      <c r="MQS1072" s="819"/>
      <c r="MQT1072" s="819"/>
      <c r="MQU1072" s="819"/>
      <c r="MQV1072" s="819"/>
      <c r="MQW1072" s="819"/>
      <c r="MQX1072" s="819"/>
      <c r="MQY1072" s="819"/>
      <c r="MQZ1072" s="819"/>
      <c r="MRA1072" s="819"/>
      <c r="MRB1072" s="819"/>
      <c r="MRC1072" s="819"/>
      <c r="MRD1072" s="819"/>
      <c r="MRE1072" s="819"/>
      <c r="MRF1072" s="819"/>
      <c r="MRG1072" s="819"/>
      <c r="MRH1072" s="819"/>
      <c r="MRI1072" s="819"/>
      <c r="MRJ1072" s="819"/>
      <c r="MRK1072" s="819"/>
      <c r="MRL1072" s="819"/>
      <c r="MRM1072" s="819"/>
      <c r="MRN1072" s="819"/>
      <c r="MRO1072" s="819"/>
      <c r="MRP1072" s="819"/>
      <c r="MRQ1072" s="819"/>
      <c r="MRR1072" s="819"/>
      <c r="MRS1072" s="819"/>
      <c r="MRT1072" s="819"/>
      <c r="MRU1072" s="819"/>
      <c r="MRV1072" s="819"/>
      <c r="MRW1072" s="819"/>
      <c r="MRX1072" s="819"/>
      <c r="MRY1072" s="819"/>
      <c r="MRZ1072" s="819"/>
      <c r="MSA1072" s="819"/>
      <c r="MSB1072" s="819"/>
      <c r="MSC1072" s="819"/>
      <c r="MSD1072" s="819"/>
      <c r="MSE1072" s="819"/>
      <c r="MSF1072" s="819"/>
      <c r="MSG1072" s="819"/>
      <c r="MSH1072" s="819"/>
      <c r="MSI1072" s="819"/>
      <c r="MSJ1072" s="819"/>
      <c r="MSK1072" s="819"/>
      <c r="MSL1072" s="819"/>
      <c r="MSM1072" s="819"/>
      <c r="MSN1072" s="819"/>
      <c r="MSO1072" s="819"/>
      <c r="MSP1072" s="819"/>
      <c r="MSQ1072" s="819"/>
      <c r="MSR1072" s="819"/>
      <c r="MSS1072" s="819"/>
      <c r="MST1072" s="819"/>
      <c r="MSU1072" s="819"/>
      <c r="MSV1072" s="819"/>
      <c r="MSW1072" s="819"/>
      <c r="MSX1072" s="819"/>
      <c r="MSY1072" s="819"/>
      <c r="MSZ1072" s="819"/>
      <c r="MTA1072" s="819"/>
      <c r="MTB1072" s="819"/>
      <c r="MTC1072" s="819"/>
      <c r="MTD1072" s="819"/>
      <c r="MTE1072" s="819"/>
      <c r="MTF1072" s="819"/>
      <c r="MTG1072" s="819"/>
      <c r="MTH1072" s="819"/>
      <c r="MTI1072" s="819"/>
      <c r="MTJ1072" s="819"/>
      <c r="MTK1072" s="819"/>
      <c r="MTL1072" s="819"/>
      <c r="MTM1072" s="819"/>
      <c r="MTN1072" s="819"/>
      <c r="MTO1072" s="819"/>
      <c r="MTP1072" s="819"/>
      <c r="MTQ1072" s="819"/>
      <c r="MTR1072" s="819"/>
      <c r="MTS1072" s="819"/>
      <c r="MTT1072" s="819"/>
      <c r="MTU1072" s="819"/>
      <c r="MTV1072" s="819"/>
      <c r="MTW1072" s="819"/>
      <c r="MTX1072" s="819"/>
      <c r="MTY1072" s="819"/>
      <c r="MTZ1072" s="819"/>
      <c r="MUA1072" s="819"/>
      <c r="MUB1072" s="819"/>
      <c r="MUC1072" s="819"/>
      <c r="MUD1072" s="819"/>
      <c r="MUE1072" s="819"/>
      <c r="MUF1072" s="819"/>
      <c r="MUG1072" s="819"/>
      <c r="MUH1072" s="819"/>
      <c r="MUI1072" s="819"/>
      <c r="MUJ1072" s="819"/>
      <c r="MUK1072" s="819"/>
      <c r="MUL1072" s="819"/>
      <c r="MUM1072" s="819"/>
      <c r="MUN1072" s="819"/>
      <c r="MUO1072" s="819"/>
      <c r="MUP1072" s="819"/>
      <c r="MUQ1072" s="819"/>
      <c r="MUR1072" s="819"/>
      <c r="MUS1072" s="819"/>
      <c r="MUT1072" s="819"/>
      <c r="MUU1072" s="819"/>
      <c r="MUV1072" s="819"/>
      <c r="MUW1072" s="819"/>
      <c r="MUX1072" s="819"/>
      <c r="MUY1072" s="819"/>
      <c r="MUZ1072" s="819"/>
      <c r="MVA1072" s="819"/>
      <c r="MVB1072" s="819"/>
      <c r="MVC1072" s="819"/>
      <c r="MVD1072" s="819"/>
      <c r="MVE1072" s="819"/>
      <c r="MVF1072" s="819"/>
      <c r="MVG1072" s="819"/>
      <c r="MVH1072" s="819"/>
      <c r="MVI1072" s="819"/>
      <c r="MVJ1072" s="819"/>
      <c r="MVK1072" s="819"/>
      <c r="MVL1072" s="819"/>
      <c r="MVM1072" s="819"/>
      <c r="MVN1072" s="819"/>
      <c r="MVO1072" s="819"/>
      <c r="MVP1072" s="819"/>
      <c r="MVQ1072" s="819"/>
      <c r="MVR1072" s="819"/>
      <c r="MVS1072" s="819"/>
      <c r="MVT1072" s="819"/>
      <c r="MVU1072" s="819"/>
      <c r="MVV1072" s="819"/>
      <c r="MVW1072" s="819"/>
      <c r="MVX1072" s="819"/>
      <c r="MVY1072" s="819"/>
      <c r="MVZ1072" s="819"/>
      <c r="MWA1072" s="819"/>
      <c r="MWB1072" s="819"/>
      <c r="MWC1072" s="819"/>
      <c r="MWD1072" s="819"/>
      <c r="MWE1072" s="819"/>
      <c r="MWF1072" s="819"/>
      <c r="MWG1072" s="819"/>
      <c r="MWH1072" s="819"/>
      <c r="MWI1072" s="819"/>
      <c r="MWJ1072" s="819"/>
      <c r="MWK1072" s="819"/>
      <c r="MWL1072" s="819"/>
      <c r="MWM1072" s="819"/>
      <c r="MWN1072" s="819"/>
      <c r="MWO1072" s="819"/>
      <c r="MWP1072" s="819"/>
      <c r="MWQ1072" s="819"/>
      <c r="MWR1072" s="819"/>
      <c r="MWS1072" s="819"/>
      <c r="MWT1072" s="819"/>
      <c r="MWU1072" s="819"/>
      <c r="MWV1072" s="819"/>
      <c r="MWW1072" s="819"/>
      <c r="MWX1072" s="819"/>
      <c r="MWY1072" s="819"/>
      <c r="MWZ1072" s="819"/>
      <c r="MXA1072" s="819"/>
      <c r="MXB1072" s="819"/>
      <c r="MXC1072" s="819"/>
      <c r="MXD1072" s="819"/>
      <c r="MXE1072" s="819"/>
      <c r="MXF1072" s="819"/>
      <c r="MXG1072" s="819"/>
      <c r="MXH1072" s="819"/>
      <c r="MXI1072" s="819"/>
      <c r="MXJ1072" s="819"/>
      <c r="MXK1072" s="819"/>
      <c r="MXL1072" s="819"/>
      <c r="MXM1072" s="819"/>
      <c r="MXN1072" s="819"/>
      <c r="MXO1072" s="819"/>
      <c r="MXP1072" s="819"/>
      <c r="MXQ1072" s="819"/>
      <c r="MXR1072" s="819"/>
      <c r="MXS1072" s="819"/>
      <c r="MXT1072" s="819"/>
      <c r="MXU1072" s="819"/>
      <c r="MXV1072" s="819"/>
      <c r="MXW1072" s="819"/>
      <c r="MXX1072" s="819"/>
      <c r="MXY1072" s="819"/>
      <c r="MXZ1072" s="819"/>
      <c r="MYA1072" s="819"/>
      <c r="MYB1072" s="819"/>
      <c r="MYC1072" s="819"/>
      <c r="MYD1072" s="819"/>
      <c r="MYE1072" s="819"/>
      <c r="MYF1072" s="819"/>
      <c r="MYG1072" s="819"/>
      <c r="MYH1072" s="819"/>
      <c r="MYI1072" s="819"/>
      <c r="MYJ1072" s="819"/>
      <c r="MYK1072" s="819"/>
      <c r="MYL1072" s="819"/>
      <c r="MYM1072" s="819"/>
      <c r="MYN1072" s="819"/>
      <c r="MYO1072" s="819"/>
      <c r="MYP1072" s="819"/>
      <c r="MYQ1072" s="819"/>
      <c r="MYR1072" s="819"/>
      <c r="MYS1072" s="819"/>
      <c r="MYT1072" s="819"/>
      <c r="MYU1072" s="819"/>
      <c r="MYV1072" s="819"/>
      <c r="MYW1072" s="819"/>
      <c r="MYX1072" s="819"/>
      <c r="MYY1072" s="819"/>
      <c r="MYZ1072" s="819"/>
      <c r="MZA1072" s="819"/>
      <c r="MZB1072" s="819"/>
      <c r="MZC1072" s="819"/>
      <c r="MZD1072" s="819"/>
      <c r="MZE1072" s="819"/>
      <c r="MZF1072" s="819"/>
      <c r="MZG1072" s="819"/>
      <c r="MZH1072" s="819"/>
      <c r="MZI1072" s="819"/>
      <c r="MZJ1072" s="819"/>
      <c r="MZK1072" s="819"/>
      <c r="MZL1072" s="819"/>
      <c r="MZM1072" s="819"/>
      <c r="MZN1072" s="819"/>
      <c r="MZO1072" s="819"/>
      <c r="MZP1072" s="819"/>
      <c r="MZQ1072" s="819"/>
      <c r="MZR1072" s="819"/>
      <c r="MZS1072" s="819"/>
      <c r="MZT1072" s="819"/>
      <c r="MZU1072" s="819"/>
      <c r="MZV1072" s="819"/>
      <c r="MZW1072" s="819"/>
      <c r="MZX1072" s="819"/>
      <c r="MZY1072" s="819"/>
      <c r="MZZ1072" s="819"/>
      <c r="NAA1072" s="819"/>
      <c r="NAB1072" s="819"/>
      <c r="NAC1072" s="819"/>
      <c r="NAD1072" s="819"/>
      <c r="NAE1072" s="819"/>
      <c r="NAF1072" s="819"/>
      <c r="NAG1072" s="819"/>
      <c r="NAH1072" s="819"/>
      <c r="NAI1072" s="819"/>
      <c r="NAJ1072" s="819"/>
      <c r="NAK1072" s="819"/>
      <c r="NAL1072" s="819"/>
      <c r="NAM1072" s="819"/>
      <c r="NAN1072" s="819"/>
      <c r="NAO1072" s="819"/>
      <c r="NAP1072" s="819"/>
      <c r="NAQ1072" s="819"/>
      <c r="NAR1072" s="819"/>
      <c r="NAS1072" s="819"/>
      <c r="NAT1072" s="819"/>
      <c r="NAU1072" s="819"/>
      <c r="NAV1072" s="819"/>
      <c r="NAW1072" s="819"/>
      <c r="NAX1072" s="819"/>
      <c r="NAY1072" s="819"/>
      <c r="NAZ1072" s="819"/>
      <c r="NBA1072" s="819"/>
      <c r="NBB1072" s="819"/>
      <c r="NBC1072" s="819"/>
      <c r="NBD1072" s="819"/>
      <c r="NBE1072" s="819"/>
      <c r="NBF1072" s="819"/>
      <c r="NBG1072" s="819"/>
      <c r="NBH1072" s="819"/>
      <c r="NBI1072" s="819"/>
      <c r="NBJ1072" s="819"/>
      <c r="NBK1072" s="819"/>
      <c r="NBL1072" s="819"/>
      <c r="NBM1072" s="819"/>
      <c r="NBN1072" s="819"/>
      <c r="NBO1072" s="819"/>
      <c r="NBP1072" s="819"/>
      <c r="NBQ1072" s="819"/>
      <c r="NBR1072" s="819"/>
      <c r="NBS1072" s="819"/>
      <c r="NBT1072" s="819"/>
      <c r="NBU1072" s="819"/>
      <c r="NBV1072" s="819"/>
      <c r="NBW1072" s="819"/>
      <c r="NBX1072" s="819"/>
      <c r="NBY1072" s="819"/>
      <c r="NBZ1072" s="819"/>
      <c r="NCA1072" s="819"/>
      <c r="NCB1072" s="819"/>
      <c r="NCC1072" s="819"/>
      <c r="NCD1072" s="819"/>
      <c r="NCE1072" s="819"/>
      <c r="NCF1072" s="819"/>
      <c r="NCG1072" s="819"/>
      <c r="NCH1072" s="819"/>
      <c r="NCI1072" s="819"/>
      <c r="NCJ1072" s="819"/>
      <c r="NCK1072" s="819"/>
      <c r="NCL1072" s="819"/>
      <c r="NCM1072" s="819"/>
      <c r="NCN1072" s="819"/>
      <c r="NCO1072" s="819"/>
      <c r="NCP1072" s="819"/>
      <c r="NCQ1072" s="819"/>
      <c r="NCR1072" s="819"/>
      <c r="NCS1072" s="819"/>
      <c r="NCT1072" s="819"/>
      <c r="NCU1072" s="819"/>
      <c r="NCV1072" s="819"/>
      <c r="NCW1072" s="819"/>
      <c r="NCX1072" s="819"/>
      <c r="NCY1072" s="819"/>
      <c r="NCZ1072" s="819"/>
      <c r="NDA1072" s="819"/>
      <c r="NDB1072" s="819"/>
      <c r="NDC1072" s="819"/>
      <c r="NDD1072" s="819"/>
      <c r="NDE1072" s="819"/>
      <c r="NDF1072" s="819"/>
      <c r="NDG1072" s="819"/>
      <c r="NDH1072" s="819"/>
      <c r="NDI1072" s="819"/>
      <c r="NDJ1072" s="819"/>
      <c r="NDK1072" s="819"/>
      <c r="NDL1072" s="819"/>
      <c r="NDM1072" s="819"/>
      <c r="NDN1072" s="819"/>
      <c r="NDO1072" s="819"/>
      <c r="NDP1072" s="819"/>
      <c r="NDQ1072" s="819"/>
      <c r="NDR1072" s="819"/>
      <c r="NDS1072" s="819"/>
      <c r="NDT1072" s="819"/>
      <c r="NDU1072" s="819"/>
      <c r="NDV1072" s="819"/>
      <c r="NDW1072" s="819"/>
      <c r="NDX1072" s="819"/>
      <c r="NDY1072" s="819"/>
      <c r="NDZ1072" s="819"/>
      <c r="NEA1072" s="819"/>
      <c r="NEB1072" s="819"/>
      <c r="NEC1072" s="819"/>
      <c r="NED1072" s="819"/>
      <c r="NEE1072" s="819"/>
      <c r="NEF1072" s="819"/>
      <c r="NEG1072" s="819"/>
      <c r="NEH1072" s="819"/>
      <c r="NEI1072" s="819"/>
      <c r="NEJ1072" s="819"/>
      <c r="NEK1072" s="819"/>
      <c r="NEL1072" s="819"/>
      <c r="NEM1072" s="819"/>
      <c r="NEN1072" s="819"/>
      <c r="NEO1072" s="819"/>
      <c r="NEP1072" s="819"/>
      <c r="NEQ1072" s="819"/>
      <c r="NER1072" s="819"/>
      <c r="NES1072" s="819"/>
      <c r="NET1072" s="819"/>
      <c r="NEU1072" s="819"/>
      <c r="NEV1072" s="819"/>
      <c r="NEW1072" s="819"/>
      <c r="NEX1072" s="819"/>
      <c r="NEY1072" s="819"/>
      <c r="NEZ1072" s="819"/>
      <c r="NFA1072" s="819"/>
      <c r="NFB1072" s="819"/>
      <c r="NFC1072" s="819"/>
      <c r="NFD1072" s="819"/>
      <c r="NFE1072" s="819"/>
      <c r="NFF1072" s="819"/>
      <c r="NFG1072" s="819"/>
      <c r="NFH1072" s="819"/>
      <c r="NFI1072" s="819"/>
      <c r="NFJ1072" s="819"/>
      <c r="NFK1072" s="819"/>
      <c r="NFL1072" s="819"/>
      <c r="NFM1072" s="819"/>
      <c r="NFN1072" s="819"/>
      <c r="NFO1072" s="819"/>
      <c r="NFP1072" s="819"/>
      <c r="NFQ1072" s="819"/>
      <c r="NFR1072" s="819"/>
      <c r="NFS1072" s="819"/>
      <c r="NFT1072" s="819"/>
      <c r="NFU1072" s="819"/>
      <c r="NFV1072" s="819"/>
      <c r="NFW1072" s="819"/>
      <c r="NFX1072" s="819"/>
      <c r="NFY1072" s="819"/>
      <c r="NFZ1072" s="819"/>
      <c r="NGA1072" s="819"/>
      <c r="NGB1072" s="819"/>
      <c r="NGC1072" s="819"/>
      <c r="NGD1072" s="819"/>
      <c r="NGE1072" s="819"/>
      <c r="NGF1072" s="819"/>
      <c r="NGG1072" s="819"/>
      <c r="NGH1072" s="819"/>
      <c r="NGI1072" s="819"/>
      <c r="NGJ1072" s="819"/>
      <c r="NGK1072" s="819"/>
      <c r="NGL1072" s="819"/>
      <c r="NGM1072" s="819"/>
      <c r="NGN1072" s="819"/>
      <c r="NGO1072" s="819"/>
      <c r="NGP1072" s="819"/>
      <c r="NGQ1072" s="819"/>
      <c r="NGR1072" s="819"/>
      <c r="NGS1072" s="819"/>
      <c r="NGT1072" s="819"/>
      <c r="NGU1072" s="819"/>
      <c r="NGV1072" s="819"/>
      <c r="NGW1072" s="819"/>
      <c r="NGX1072" s="819"/>
      <c r="NGY1072" s="819"/>
      <c r="NGZ1072" s="819"/>
      <c r="NHA1072" s="819"/>
      <c r="NHB1072" s="819"/>
      <c r="NHC1072" s="819"/>
      <c r="NHD1072" s="819"/>
      <c r="NHE1072" s="819"/>
      <c r="NHF1072" s="819"/>
      <c r="NHG1072" s="819"/>
      <c r="NHH1072" s="819"/>
      <c r="NHI1072" s="819"/>
      <c r="NHJ1072" s="819"/>
      <c r="NHK1072" s="819"/>
      <c r="NHL1072" s="819"/>
      <c r="NHM1072" s="819"/>
      <c r="NHN1072" s="819"/>
      <c r="NHO1072" s="819"/>
      <c r="NHP1072" s="819"/>
      <c r="NHQ1072" s="819"/>
      <c r="NHR1072" s="819"/>
      <c r="NHS1072" s="819"/>
      <c r="NHT1072" s="819"/>
      <c r="NHU1072" s="819"/>
      <c r="NHV1072" s="819"/>
      <c r="NHW1072" s="819"/>
      <c r="NHX1072" s="819"/>
      <c r="NHY1072" s="819"/>
      <c r="NHZ1072" s="819"/>
      <c r="NIA1072" s="819"/>
      <c r="NIB1072" s="819"/>
      <c r="NIC1072" s="819"/>
      <c r="NID1072" s="819"/>
      <c r="NIE1072" s="819"/>
      <c r="NIF1072" s="819"/>
      <c r="NIG1072" s="819"/>
      <c r="NIH1072" s="819"/>
      <c r="NII1072" s="819"/>
      <c r="NIJ1072" s="819"/>
      <c r="NIK1072" s="819"/>
      <c r="NIL1072" s="819"/>
      <c r="NIM1072" s="819"/>
      <c r="NIN1072" s="819"/>
      <c r="NIO1072" s="819"/>
      <c r="NIP1072" s="819"/>
      <c r="NIQ1072" s="819"/>
      <c r="NIR1072" s="819"/>
      <c r="NIS1072" s="819"/>
      <c r="NIT1072" s="819"/>
      <c r="NIU1072" s="819"/>
      <c r="NIV1072" s="819"/>
      <c r="NIW1072" s="819"/>
      <c r="NIX1072" s="819"/>
      <c r="NIY1072" s="819"/>
      <c r="NIZ1072" s="819"/>
      <c r="NJA1072" s="819"/>
      <c r="NJB1072" s="819"/>
      <c r="NJC1072" s="819"/>
      <c r="NJD1072" s="819"/>
      <c r="NJE1072" s="819"/>
      <c r="NJF1072" s="819"/>
      <c r="NJG1072" s="819"/>
      <c r="NJH1072" s="819"/>
      <c r="NJI1072" s="819"/>
      <c r="NJJ1072" s="819"/>
      <c r="NJK1072" s="819"/>
      <c r="NJL1072" s="819"/>
      <c r="NJM1072" s="819"/>
      <c r="NJN1072" s="819"/>
      <c r="NJO1072" s="819"/>
      <c r="NJP1072" s="819"/>
      <c r="NJQ1072" s="819"/>
      <c r="NJR1072" s="819"/>
      <c r="NJS1072" s="819"/>
      <c r="NJT1072" s="819"/>
      <c r="NJU1072" s="819"/>
      <c r="NJV1072" s="819"/>
      <c r="NJW1072" s="819"/>
      <c r="NJX1072" s="819"/>
      <c r="NJY1072" s="819"/>
      <c r="NJZ1072" s="819"/>
      <c r="NKA1072" s="819"/>
      <c r="NKB1072" s="819"/>
      <c r="NKC1072" s="819"/>
      <c r="NKD1072" s="819"/>
      <c r="NKE1072" s="819"/>
      <c r="NKF1072" s="819"/>
      <c r="NKG1072" s="819"/>
      <c r="NKH1072" s="819"/>
      <c r="NKI1072" s="819"/>
      <c r="NKJ1072" s="819"/>
      <c r="NKK1072" s="819"/>
      <c r="NKL1072" s="819"/>
      <c r="NKM1072" s="819"/>
      <c r="NKN1072" s="819"/>
      <c r="NKO1072" s="819"/>
      <c r="NKP1072" s="819"/>
      <c r="NKQ1072" s="819"/>
      <c r="NKR1072" s="819"/>
      <c r="NKS1072" s="819"/>
      <c r="NKT1072" s="819"/>
      <c r="NKU1072" s="819"/>
      <c r="NKV1072" s="819"/>
      <c r="NKW1072" s="819"/>
      <c r="NKX1072" s="819"/>
      <c r="NKY1072" s="819"/>
      <c r="NKZ1072" s="819"/>
      <c r="NLA1072" s="819"/>
      <c r="NLB1072" s="819"/>
      <c r="NLC1072" s="819"/>
      <c r="NLD1072" s="819"/>
      <c r="NLE1072" s="819"/>
      <c r="NLF1072" s="819"/>
      <c r="NLG1072" s="819"/>
      <c r="NLH1072" s="819"/>
      <c r="NLI1072" s="819"/>
      <c r="NLJ1072" s="819"/>
      <c r="NLK1072" s="819"/>
      <c r="NLL1072" s="819"/>
      <c r="NLM1072" s="819"/>
      <c r="NLN1072" s="819"/>
      <c r="NLO1072" s="819"/>
      <c r="NLP1072" s="819"/>
      <c r="NLQ1072" s="819"/>
      <c r="NLR1072" s="819"/>
      <c r="NLS1072" s="819"/>
      <c r="NLT1072" s="819"/>
      <c r="NLU1072" s="819"/>
      <c r="NLV1072" s="819"/>
      <c r="NLW1072" s="819"/>
      <c r="NLX1072" s="819"/>
      <c r="NLY1072" s="819"/>
      <c r="NLZ1072" s="819"/>
      <c r="NMA1072" s="819"/>
      <c r="NMB1072" s="819"/>
      <c r="NMC1072" s="819"/>
      <c r="NMD1072" s="819"/>
      <c r="NME1072" s="819"/>
      <c r="NMF1072" s="819"/>
      <c r="NMG1072" s="819"/>
      <c r="NMH1072" s="819"/>
      <c r="NMI1072" s="819"/>
      <c r="NMJ1072" s="819"/>
      <c r="NMK1072" s="819"/>
      <c r="NML1072" s="819"/>
      <c r="NMM1072" s="819"/>
      <c r="NMN1072" s="819"/>
      <c r="NMO1072" s="819"/>
      <c r="NMP1072" s="819"/>
      <c r="NMQ1072" s="819"/>
      <c r="NMR1072" s="819"/>
      <c r="NMS1072" s="819"/>
      <c r="NMT1072" s="819"/>
      <c r="NMU1072" s="819"/>
      <c r="NMV1072" s="819"/>
      <c r="NMW1072" s="819"/>
      <c r="NMX1072" s="819"/>
      <c r="NMY1072" s="819"/>
      <c r="NMZ1072" s="819"/>
      <c r="NNA1072" s="819"/>
      <c r="NNB1072" s="819"/>
      <c r="NNC1072" s="819"/>
      <c r="NND1072" s="819"/>
      <c r="NNE1072" s="819"/>
      <c r="NNF1072" s="819"/>
      <c r="NNG1072" s="819"/>
      <c r="NNH1072" s="819"/>
      <c r="NNI1072" s="819"/>
      <c r="NNJ1072" s="819"/>
      <c r="NNK1072" s="819"/>
      <c r="NNL1072" s="819"/>
      <c r="NNM1072" s="819"/>
      <c r="NNN1072" s="819"/>
      <c r="NNO1072" s="819"/>
      <c r="NNP1072" s="819"/>
      <c r="NNQ1072" s="819"/>
      <c r="NNR1072" s="819"/>
      <c r="NNS1072" s="819"/>
      <c r="NNT1072" s="819"/>
      <c r="NNU1072" s="819"/>
      <c r="NNV1072" s="819"/>
      <c r="NNW1072" s="819"/>
      <c r="NNX1072" s="819"/>
      <c r="NNY1072" s="819"/>
      <c r="NNZ1072" s="819"/>
      <c r="NOA1072" s="819"/>
      <c r="NOB1072" s="819"/>
      <c r="NOC1072" s="819"/>
      <c r="NOD1072" s="819"/>
      <c r="NOE1072" s="819"/>
      <c r="NOF1072" s="819"/>
      <c r="NOG1072" s="819"/>
      <c r="NOH1072" s="819"/>
      <c r="NOI1072" s="819"/>
      <c r="NOJ1072" s="819"/>
      <c r="NOK1072" s="819"/>
      <c r="NOL1072" s="819"/>
      <c r="NOM1072" s="819"/>
      <c r="NON1072" s="819"/>
      <c r="NOO1072" s="819"/>
      <c r="NOP1072" s="819"/>
      <c r="NOQ1072" s="819"/>
      <c r="NOR1072" s="819"/>
      <c r="NOS1072" s="819"/>
      <c r="NOT1072" s="819"/>
      <c r="NOU1072" s="819"/>
      <c r="NOV1072" s="819"/>
      <c r="NOW1072" s="819"/>
      <c r="NOX1072" s="819"/>
      <c r="NOY1072" s="819"/>
      <c r="NOZ1072" s="819"/>
      <c r="NPA1072" s="819"/>
      <c r="NPB1072" s="819"/>
      <c r="NPC1072" s="819"/>
      <c r="NPD1072" s="819"/>
      <c r="NPE1072" s="819"/>
      <c r="NPF1072" s="819"/>
      <c r="NPG1072" s="819"/>
      <c r="NPH1072" s="819"/>
      <c r="NPI1072" s="819"/>
      <c r="NPJ1072" s="819"/>
      <c r="NPK1072" s="819"/>
      <c r="NPL1072" s="819"/>
      <c r="NPM1072" s="819"/>
      <c r="NPN1072" s="819"/>
      <c r="NPO1072" s="819"/>
      <c r="NPP1072" s="819"/>
      <c r="NPQ1072" s="819"/>
      <c r="NPR1072" s="819"/>
      <c r="NPS1072" s="819"/>
      <c r="NPT1072" s="819"/>
      <c r="NPU1072" s="819"/>
      <c r="NPV1072" s="819"/>
      <c r="NPW1072" s="819"/>
      <c r="NPX1072" s="819"/>
      <c r="NPY1072" s="819"/>
      <c r="NPZ1072" s="819"/>
      <c r="NQA1072" s="819"/>
      <c r="NQB1072" s="819"/>
      <c r="NQC1072" s="819"/>
      <c r="NQD1072" s="819"/>
      <c r="NQE1072" s="819"/>
      <c r="NQF1072" s="819"/>
      <c r="NQG1072" s="819"/>
      <c r="NQH1072" s="819"/>
      <c r="NQI1072" s="819"/>
      <c r="NQJ1072" s="819"/>
      <c r="NQK1072" s="819"/>
      <c r="NQL1072" s="819"/>
      <c r="NQM1072" s="819"/>
      <c r="NQN1072" s="819"/>
      <c r="NQO1072" s="819"/>
      <c r="NQP1072" s="819"/>
      <c r="NQQ1072" s="819"/>
      <c r="NQR1072" s="819"/>
      <c r="NQS1072" s="819"/>
      <c r="NQT1072" s="819"/>
      <c r="NQU1072" s="819"/>
      <c r="NQV1072" s="819"/>
      <c r="NQW1072" s="819"/>
      <c r="NQX1072" s="819"/>
      <c r="NQY1072" s="819"/>
      <c r="NQZ1072" s="819"/>
      <c r="NRA1072" s="819"/>
      <c r="NRB1072" s="819"/>
      <c r="NRC1072" s="819"/>
      <c r="NRD1072" s="819"/>
      <c r="NRE1072" s="819"/>
      <c r="NRF1072" s="819"/>
      <c r="NRG1072" s="819"/>
      <c r="NRH1072" s="819"/>
      <c r="NRI1072" s="819"/>
      <c r="NRJ1072" s="819"/>
      <c r="NRK1072" s="819"/>
      <c r="NRL1072" s="819"/>
      <c r="NRM1072" s="819"/>
      <c r="NRN1072" s="819"/>
      <c r="NRO1072" s="819"/>
      <c r="NRP1072" s="819"/>
      <c r="NRQ1072" s="819"/>
      <c r="NRR1072" s="819"/>
      <c r="NRS1072" s="819"/>
      <c r="NRT1072" s="819"/>
      <c r="NRU1072" s="819"/>
      <c r="NRV1072" s="819"/>
      <c r="NRW1072" s="819"/>
      <c r="NRX1072" s="819"/>
      <c r="NRY1072" s="819"/>
      <c r="NRZ1072" s="819"/>
      <c r="NSA1072" s="819"/>
      <c r="NSB1072" s="819"/>
      <c r="NSC1072" s="819"/>
      <c r="NSD1072" s="819"/>
      <c r="NSE1072" s="819"/>
      <c r="NSF1072" s="819"/>
      <c r="NSG1072" s="819"/>
      <c r="NSH1072" s="819"/>
      <c r="NSI1072" s="819"/>
      <c r="NSJ1072" s="819"/>
      <c r="NSK1072" s="819"/>
      <c r="NSL1072" s="819"/>
      <c r="NSM1072" s="819"/>
      <c r="NSN1072" s="819"/>
      <c r="NSO1072" s="819"/>
      <c r="NSP1072" s="819"/>
      <c r="NSQ1072" s="819"/>
      <c r="NSR1072" s="819"/>
      <c r="NSS1072" s="819"/>
      <c r="NST1072" s="819"/>
      <c r="NSU1072" s="819"/>
      <c r="NSV1072" s="819"/>
      <c r="NSW1072" s="819"/>
      <c r="NSX1072" s="819"/>
      <c r="NSY1072" s="819"/>
      <c r="NSZ1072" s="819"/>
      <c r="NTA1072" s="819"/>
      <c r="NTB1072" s="819"/>
      <c r="NTC1072" s="819"/>
      <c r="NTD1072" s="819"/>
      <c r="NTE1072" s="819"/>
      <c r="NTF1072" s="819"/>
      <c r="NTG1072" s="819"/>
      <c r="NTH1072" s="819"/>
      <c r="NTI1072" s="819"/>
      <c r="NTJ1072" s="819"/>
      <c r="NTK1072" s="819"/>
      <c r="NTL1072" s="819"/>
      <c r="NTM1072" s="819"/>
      <c r="NTN1072" s="819"/>
      <c r="NTO1072" s="819"/>
      <c r="NTP1072" s="819"/>
      <c r="NTQ1072" s="819"/>
      <c r="NTR1072" s="819"/>
      <c r="NTS1072" s="819"/>
      <c r="NTT1072" s="819"/>
      <c r="NTU1072" s="819"/>
      <c r="NTV1072" s="819"/>
      <c r="NTW1072" s="819"/>
      <c r="NTX1072" s="819"/>
      <c r="NTY1072" s="819"/>
      <c r="NTZ1072" s="819"/>
      <c r="NUA1072" s="819"/>
      <c r="NUB1072" s="819"/>
      <c r="NUC1072" s="819"/>
      <c r="NUD1072" s="819"/>
      <c r="NUE1072" s="819"/>
      <c r="NUF1072" s="819"/>
      <c r="NUG1072" s="819"/>
      <c r="NUH1072" s="819"/>
      <c r="NUI1072" s="819"/>
      <c r="NUJ1072" s="819"/>
      <c r="NUK1072" s="819"/>
      <c r="NUL1072" s="819"/>
      <c r="NUM1072" s="819"/>
      <c r="NUN1072" s="819"/>
      <c r="NUO1072" s="819"/>
      <c r="NUP1072" s="819"/>
      <c r="NUQ1072" s="819"/>
      <c r="NUR1072" s="819"/>
      <c r="NUS1072" s="819"/>
      <c r="NUT1072" s="819"/>
      <c r="NUU1072" s="819"/>
      <c r="NUV1072" s="819"/>
      <c r="NUW1072" s="819"/>
      <c r="NUX1072" s="819"/>
      <c r="NUY1072" s="819"/>
      <c r="NUZ1072" s="819"/>
      <c r="NVA1072" s="819"/>
      <c r="NVB1072" s="819"/>
      <c r="NVC1072" s="819"/>
      <c r="NVD1072" s="819"/>
      <c r="NVE1072" s="819"/>
      <c r="NVF1072" s="819"/>
      <c r="NVG1072" s="819"/>
      <c r="NVH1072" s="819"/>
      <c r="NVI1072" s="819"/>
      <c r="NVJ1072" s="819"/>
      <c r="NVK1072" s="819"/>
      <c r="NVL1072" s="819"/>
      <c r="NVM1072" s="819"/>
      <c r="NVN1072" s="819"/>
      <c r="NVO1072" s="819"/>
      <c r="NVP1072" s="819"/>
      <c r="NVQ1072" s="819"/>
      <c r="NVR1072" s="819"/>
      <c r="NVS1072" s="819"/>
      <c r="NVT1072" s="819"/>
      <c r="NVU1072" s="819"/>
      <c r="NVV1072" s="819"/>
      <c r="NVW1072" s="819"/>
      <c r="NVX1072" s="819"/>
      <c r="NVY1072" s="819"/>
      <c r="NVZ1072" s="819"/>
      <c r="NWA1072" s="819"/>
      <c r="NWB1072" s="819"/>
      <c r="NWC1072" s="819"/>
      <c r="NWD1072" s="819"/>
      <c r="NWE1072" s="819"/>
      <c r="NWF1072" s="819"/>
      <c r="NWG1072" s="819"/>
      <c r="NWH1072" s="819"/>
      <c r="NWI1072" s="819"/>
      <c r="NWJ1072" s="819"/>
      <c r="NWK1072" s="819"/>
      <c r="NWL1072" s="819"/>
      <c r="NWM1072" s="819"/>
      <c r="NWN1072" s="819"/>
      <c r="NWO1072" s="819"/>
      <c r="NWP1072" s="819"/>
      <c r="NWQ1072" s="819"/>
      <c r="NWR1072" s="819"/>
      <c r="NWS1072" s="819"/>
      <c r="NWT1072" s="819"/>
      <c r="NWU1072" s="819"/>
      <c r="NWV1072" s="819"/>
      <c r="NWW1072" s="819"/>
      <c r="NWX1072" s="819"/>
      <c r="NWY1072" s="819"/>
      <c r="NWZ1072" s="819"/>
      <c r="NXA1072" s="819"/>
      <c r="NXB1072" s="819"/>
      <c r="NXC1072" s="819"/>
      <c r="NXD1072" s="819"/>
      <c r="NXE1072" s="819"/>
      <c r="NXF1072" s="819"/>
      <c r="NXG1072" s="819"/>
      <c r="NXH1072" s="819"/>
      <c r="NXI1072" s="819"/>
      <c r="NXJ1072" s="819"/>
      <c r="NXK1072" s="819"/>
      <c r="NXL1072" s="819"/>
      <c r="NXM1072" s="819"/>
      <c r="NXN1072" s="819"/>
      <c r="NXO1072" s="819"/>
      <c r="NXP1072" s="819"/>
      <c r="NXQ1072" s="819"/>
      <c r="NXR1072" s="819"/>
      <c r="NXS1072" s="819"/>
      <c r="NXT1072" s="819"/>
      <c r="NXU1072" s="819"/>
      <c r="NXV1072" s="819"/>
      <c r="NXW1072" s="819"/>
      <c r="NXX1072" s="819"/>
      <c r="NXY1072" s="819"/>
      <c r="NXZ1072" s="819"/>
      <c r="NYA1072" s="819"/>
      <c r="NYB1072" s="819"/>
      <c r="NYC1072" s="819"/>
      <c r="NYD1072" s="819"/>
      <c r="NYE1072" s="819"/>
      <c r="NYF1072" s="819"/>
      <c r="NYG1072" s="819"/>
      <c r="NYH1072" s="819"/>
      <c r="NYI1072" s="819"/>
      <c r="NYJ1072" s="819"/>
      <c r="NYK1072" s="819"/>
      <c r="NYL1072" s="819"/>
      <c r="NYM1072" s="819"/>
      <c r="NYN1072" s="819"/>
      <c r="NYO1072" s="819"/>
      <c r="NYP1072" s="819"/>
      <c r="NYQ1072" s="819"/>
      <c r="NYR1072" s="819"/>
      <c r="NYS1072" s="819"/>
      <c r="NYT1072" s="819"/>
      <c r="NYU1072" s="819"/>
      <c r="NYV1072" s="819"/>
      <c r="NYW1072" s="819"/>
      <c r="NYX1072" s="819"/>
      <c r="NYY1072" s="819"/>
      <c r="NYZ1072" s="819"/>
      <c r="NZA1072" s="819"/>
      <c r="NZB1072" s="819"/>
      <c r="NZC1072" s="819"/>
      <c r="NZD1072" s="819"/>
      <c r="NZE1072" s="819"/>
      <c r="NZF1072" s="819"/>
      <c r="NZG1072" s="819"/>
      <c r="NZH1072" s="819"/>
      <c r="NZI1072" s="819"/>
      <c r="NZJ1072" s="819"/>
      <c r="NZK1072" s="819"/>
      <c r="NZL1072" s="819"/>
      <c r="NZM1072" s="819"/>
      <c r="NZN1072" s="819"/>
      <c r="NZO1072" s="819"/>
      <c r="NZP1072" s="819"/>
      <c r="NZQ1072" s="819"/>
      <c r="NZR1072" s="819"/>
      <c r="NZS1072" s="819"/>
      <c r="NZT1072" s="819"/>
      <c r="NZU1072" s="819"/>
      <c r="NZV1072" s="819"/>
      <c r="NZW1072" s="819"/>
      <c r="NZX1072" s="819"/>
      <c r="NZY1072" s="819"/>
      <c r="NZZ1072" s="819"/>
      <c r="OAA1072" s="819"/>
      <c r="OAB1072" s="819"/>
      <c r="OAC1072" s="819"/>
      <c r="OAD1072" s="819"/>
      <c r="OAE1072" s="819"/>
      <c r="OAF1072" s="819"/>
      <c r="OAG1072" s="819"/>
      <c r="OAH1072" s="819"/>
      <c r="OAI1072" s="819"/>
      <c r="OAJ1072" s="819"/>
      <c r="OAK1072" s="819"/>
      <c r="OAL1072" s="819"/>
      <c r="OAM1072" s="819"/>
      <c r="OAN1072" s="819"/>
      <c r="OAO1072" s="819"/>
      <c r="OAP1072" s="819"/>
      <c r="OAQ1072" s="819"/>
      <c r="OAR1072" s="819"/>
      <c r="OAS1072" s="819"/>
      <c r="OAT1072" s="819"/>
      <c r="OAU1072" s="819"/>
      <c r="OAV1072" s="819"/>
      <c r="OAW1072" s="819"/>
      <c r="OAX1072" s="819"/>
      <c r="OAY1072" s="819"/>
      <c r="OAZ1072" s="819"/>
      <c r="OBA1072" s="819"/>
      <c r="OBB1072" s="819"/>
      <c r="OBC1072" s="819"/>
      <c r="OBD1072" s="819"/>
      <c r="OBE1072" s="819"/>
      <c r="OBF1072" s="819"/>
      <c r="OBG1072" s="819"/>
      <c r="OBH1072" s="819"/>
      <c r="OBI1072" s="819"/>
      <c r="OBJ1072" s="819"/>
      <c r="OBK1072" s="819"/>
      <c r="OBL1072" s="819"/>
      <c r="OBM1072" s="819"/>
      <c r="OBN1072" s="819"/>
      <c r="OBO1072" s="819"/>
      <c r="OBP1072" s="819"/>
      <c r="OBQ1072" s="819"/>
      <c r="OBR1072" s="819"/>
      <c r="OBS1072" s="819"/>
      <c r="OBT1072" s="819"/>
      <c r="OBU1072" s="819"/>
      <c r="OBV1072" s="819"/>
      <c r="OBW1072" s="819"/>
      <c r="OBX1072" s="819"/>
      <c r="OBY1072" s="819"/>
      <c r="OBZ1072" s="819"/>
      <c r="OCA1072" s="819"/>
      <c r="OCB1072" s="819"/>
      <c r="OCC1072" s="819"/>
      <c r="OCD1072" s="819"/>
      <c r="OCE1072" s="819"/>
      <c r="OCF1072" s="819"/>
      <c r="OCG1072" s="819"/>
      <c r="OCH1072" s="819"/>
      <c r="OCI1072" s="819"/>
      <c r="OCJ1072" s="819"/>
      <c r="OCK1072" s="819"/>
      <c r="OCL1072" s="819"/>
      <c r="OCM1072" s="819"/>
      <c r="OCN1072" s="819"/>
      <c r="OCO1072" s="819"/>
      <c r="OCP1072" s="819"/>
      <c r="OCQ1072" s="819"/>
      <c r="OCR1072" s="819"/>
      <c r="OCS1072" s="819"/>
      <c r="OCT1072" s="819"/>
      <c r="OCU1072" s="819"/>
      <c r="OCV1072" s="819"/>
      <c r="OCW1072" s="819"/>
      <c r="OCX1072" s="819"/>
      <c r="OCY1072" s="819"/>
      <c r="OCZ1072" s="819"/>
      <c r="ODA1072" s="819"/>
      <c r="ODB1072" s="819"/>
      <c r="ODC1072" s="819"/>
      <c r="ODD1072" s="819"/>
      <c r="ODE1072" s="819"/>
      <c r="ODF1072" s="819"/>
      <c r="ODG1072" s="819"/>
      <c r="ODH1072" s="819"/>
      <c r="ODI1072" s="819"/>
      <c r="ODJ1072" s="819"/>
      <c r="ODK1072" s="819"/>
      <c r="ODL1072" s="819"/>
      <c r="ODM1072" s="819"/>
      <c r="ODN1072" s="819"/>
      <c r="ODO1072" s="819"/>
      <c r="ODP1072" s="819"/>
      <c r="ODQ1072" s="819"/>
      <c r="ODR1072" s="819"/>
      <c r="ODS1072" s="819"/>
      <c r="ODT1072" s="819"/>
      <c r="ODU1072" s="819"/>
      <c r="ODV1072" s="819"/>
      <c r="ODW1072" s="819"/>
      <c r="ODX1072" s="819"/>
      <c r="ODY1072" s="819"/>
      <c r="ODZ1072" s="819"/>
      <c r="OEA1072" s="819"/>
      <c r="OEB1072" s="819"/>
      <c r="OEC1072" s="819"/>
      <c r="OED1072" s="819"/>
      <c r="OEE1072" s="819"/>
      <c r="OEF1072" s="819"/>
      <c r="OEG1072" s="819"/>
      <c r="OEH1072" s="819"/>
      <c r="OEI1072" s="819"/>
      <c r="OEJ1072" s="819"/>
      <c r="OEK1072" s="819"/>
      <c r="OEL1072" s="819"/>
      <c r="OEM1072" s="819"/>
      <c r="OEN1072" s="819"/>
      <c r="OEO1072" s="819"/>
      <c r="OEP1072" s="819"/>
      <c r="OEQ1072" s="819"/>
      <c r="OER1072" s="819"/>
      <c r="OES1072" s="819"/>
      <c r="OET1072" s="819"/>
      <c r="OEU1072" s="819"/>
      <c r="OEV1072" s="819"/>
      <c r="OEW1072" s="819"/>
      <c r="OEX1072" s="819"/>
      <c r="OEY1072" s="819"/>
      <c r="OEZ1072" s="819"/>
      <c r="OFA1072" s="819"/>
      <c r="OFB1072" s="819"/>
      <c r="OFC1072" s="819"/>
      <c r="OFD1072" s="819"/>
      <c r="OFE1072" s="819"/>
      <c r="OFF1072" s="819"/>
      <c r="OFG1072" s="819"/>
      <c r="OFH1072" s="819"/>
      <c r="OFI1072" s="819"/>
      <c r="OFJ1072" s="819"/>
      <c r="OFK1072" s="819"/>
      <c r="OFL1072" s="819"/>
      <c r="OFM1072" s="819"/>
      <c r="OFN1072" s="819"/>
      <c r="OFO1072" s="819"/>
      <c r="OFP1072" s="819"/>
      <c r="OFQ1072" s="819"/>
      <c r="OFR1072" s="819"/>
      <c r="OFS1072" s="819"/>
      <c r="OFT1072" s="819"/>
      <c r="OFU1072" s="819"/>
      <c r="OFV1072" s="819"/>
      <c r="OFW1072" s="819"/>
      <c r="OFX1072" s="819"/>
      <c r="OFY1072" s="819"/>
      <c r="OFZ1072" s="819"/>
      <c r="OGA1072" s="819"/>
      <c r="OGB1072" s="819"/>
      <c r="OGC1072" s="819"/>
      <c r="OGD1072" s="819"/>
      <c r="OGE1072" s="819"/>
      <c r="OGF1072" s="819"/>
      <c r="OGG1072" s="819"/>
      <c r="OGH1072" s="819"/>
      <c r="OGI1072" s="819"/>
      <c r="OGJ1072" s="819"/>
      <c r="OGK1072" s="819"/>
      <c r="OGL1072" s="819"/>
      <c r="OGM1072" s="819"/>
      <c r="OGN1072" s="819"/>
      <c r="OGO1072" s="819"/>
      <c r="OGP1072" s="819"/>
      <c r="OGQ1072" s="819"/>
      <c r="OGR1072" s="819"/>
      <c r="OGS1072" s="819"/>
      <c r="OGT1072" s="819"/>
      <c r="OGU1072" s="819"/>
      <c r="OGV1072" s="819"/>
      <c r="OGW1072" s="819"/>
      <c r="OGX1072" s="819"/>
      <c r="OGY1072" s="819"/>
      <c r="OGZ1072" s="819"/>
      <c r="OHA1072" s="819"/>
      <c r="OHB1072" s="819"/>
      <c r="OHC1072" s="819"/>
      <c r="OHD1072" s="819"/>
      <c r="OHE1072" s="819"/>
      <c r="OHF1072" s="819"/>
      <c r="OHG1072" s="819"/>
      <c r="OHH1072" s="819"/>
      <c r="OHI1072" s="819"/>
      <c r="OHJ1072" s="819"/>
      <c r="OHK1072" s="819"/>
      <c r="OHL1072" s="819"/>
      <c r="OHM1072" s="819"/>
      <c r="OHN1072" s="819"/>
      <c r="OHO1072" s="819"/>
      <c r="OHP1072" s="819"/>
      <c r="OHQ1072" s="819"/>
      <c r="OHR1072" s="819"/>
      <c r="OHS1072" s="819"/>
      <c r="OHT1072" s="819"/>
      <c r="OHU1072" s="819"/>
      <c r="OHV1072" s="819"/>
      <c r="OHW1072" s="819"/>
      <c r="OHX1072" s="819"/>
      <c r="OHY1072" s="819"/>
      <c r="OHZ1072" s="819"/>
      <c r="OIA1072" s="819"/>
      <c r="OIB1072" s="819"/>
      <c r="OIC1072" s="819"/>
      <c r="OID1072" s="819"/>
      <c r="OIE1072" s="819"/>
      <c r="OIF1072" s="819"/>
      <c r="OIG1072" s="819"/>
      <c r="OIH1072" s="819"/>
      <c r="OII1072" s="819"/>
      <c r="OIJ1072" s="819"/>
      <c r="OIK1072" s="819"/>
      <c r="OIL1072" s="819"/>
      <c r="OIM1072" s="819"/>
      <c r="OIN1072" s="819"/>
      <c r="OIO1072" s="819"/>
      <c r="OIP1072" s="819"/>
      <c r="OIQ1072" s="819"/>
      <c r="OIR1072" s="819"/>
      <c r="OIS1072" s="819"/>
      <c r="OIT1072" s="819"/>
      <c r="OIU1072" s="819"/>
      <c r="OIV1072" s="819"/>
      <c r="OIW1072" s="819"/>
      <c r="OIX1072" s="819"/>
      <c r="OIY1072" s="819"/>
      <c r="OIZ1072" s="819"/>
      <c r="OJA1072" s="819"/>
      <c r="OJB1072" s="819"/>
      <c r="OJC1072" s="819"/>
      <c r="OJD1072" s="819"/>
      <c r="OJE1072" s="819"/>
      <c r="OJF1072" s="819"/>
      <c r="OJG1072" s="819"/>
      <c r="OJH1072" s="819"/>
      <c r="OJI1072" s="819"/>
      <c r="OJJ1072" s="819"/>
      <c r="OJK1072" s="819"/>
      <c r="OJL1072" s="819"/>
      <c r="OJM1072" s="819"/>
      <c r="OJN1072" s="819"/>
      <c r="OJO1072" s="819"/>
      <c r="OJP1072" s="819"/>
      <c r="OJQ1072" s="819"/>
      <c r="OJR1072" s="819"/>
      <c r="OJS1072" s="819"/>
      <c r="OJT1072" s="819"/>
      <c r="OJU1072" s="819"/>
      <c r="OJV1072" s="819"/>
      <c r="OJW1072" s="819"/>
      <c r="OJX1072" s="819"/>
      <c r="OJY1072" s="819"/>
      <c r="OJZ1072" s="819"/>
      <c r="OKA1072" s="819"/>
      <c r="OKB1072" s="819"/>
      <c r="OKC1072" s="819"/>
      <c r="OKD1072" s="819"/>
      <c r="OKE1072" s="819"/>
      <c r="OKF1072" s="819"/>
      <c r="OKG1072" s="819"/>
      <c r="OKH1072" s="819"/>
      <c r="OKI1072" s="819"/>
      <c r="OKJ1072" s="819"/>
      <c r="OKK1072" s="819"/>
      <c r="OKL1072" s="819"/>
      <c r="OKM1072" s="819"/>
      <c r="OKN1072" s="819"/>
      <c r="OKO1072" s="819"/>
      <c r="OKP1072" s="819"/>
      <c r="OKQ1072" s="819"/>
      <c r="OKR1072" s="819"/>
      <c r="OKS1072" s="819"/>
      <c r="OKT1072" s="819"/>
      <c r="OKU1072" s="819"/>
      <c r="OKV1072" s="819"/>
      <c r="OKW1072" s="819"/>
      <c r="OKX1072" s="819"/>
      <c r="OKY1072" s="819"/>
      <c r="OKZ1072" s="819"/>
      <c r="OLA1072" s="819"/>
      <c r="OLB1072" s="819"/>
      <c r="OLC1072" s="819"/>
      <c r="OLD1072" s="819"/>
      <c r="OLE1072" s="819"/>
      <c r="OLF1072" s="819"/>
      <c r="OLG1072" s="819"/>
      <c r="OLH1072" s="819"/>
      <c r="OLI1072" s="819"/>
      <c r="OLJ1072" s="819"/>
      <c r="OLK1072" s="819"/>
      <c r="OLL1072" s="819"/>
      <c r="OLM1072" s="819"/>
      <c r="OLN1072" s="819"/>
      <c r="OLO1072" s="819"/>
      <c r="OLP1072" s="819"/>
      <c r="OLQ1072" s="819"/>
      <c r="OLR1072" s="819"/>
      <c r="OLS1072" s="819"/>
      <c r="OLT1072" s="819"/>
      <c r="OLU1072" s="819"/>
      <c r="OLV1072" s="819"/>
      <c r="OLW1072" s="819"/>
      <c r="OLX1072" s="819"/>
      <c r="OLY1072" s="819"/>
      <c r="OLZ1072" s="819"/>
      <c r="OMA1072" s="819"/>
      <c r="OMB1072" s="819"/>
      <c r="OMC1072" s="819"/>
      <c r="OMD1072" s="819"/>
      <c r="OME1072" s="819"/>
      <c r="OMF1072" s="819"/>
      <c r="OMG1072" s="819"/>
      <c r="OMH1072" s="819"/>
      <c r="OMI1072" s="819"/>
      <c r="OMJ1072" s="819"/>
      <c r="OMK1072" s="819"/>
      <c r="OML1072" s="819"/>
      <c r="OMM1072" s="819"/>
      <c r="OMN1072" s="819"/>
      <c r="OMO1072" s="819"/>
      <c r="OMP1072" s="819"/>
      <c r="OMQ1072" s="819"/>
      <c r="OMR1072" s="819"/>
      <c r="OMS1072" s="819"/>
      <c r="OMT1072" s="819"/>
      <c r="OMU1072" s="819"/>
      <c r="OMV1072" s="819"/>
      <c r="OMW1072" s="819"/>
      <c r="OMX1072" s="819"/>
      <c r="OMY1072" s="819"/>
      <c r="OMZ1072" s="819"/>
      <c r="ONA1072" s="819"/>
      <c r="ONB1072" s="819"/>
      <c r="ONC1072" s="819"/>
      <c r="OND1072" s="819"/>
      <c r="ONE1072" s="819"/>
      <c r="ONF1072" s="819"/>
      <c r="ONG1072" s="819"/>
      <c r="ONH1072" s="819"/>
      <c r="ONI1072" s="819"/>
      <c r="ONJ1072" s="819"/>
      <c r="ONK1072" s="819"/>
      <c r="ONL1072" s="819"/>
      <c r="ONM1072" s="819"/>
      <c r="ONN1072" s="819"/>
      <c r="ONO1072" s="819"/>
      <c r="ONP1072" s="819"/>
      <c r="ONQ1072" s="819"/>
      <c r="ONR1072" s="819"/>
      <c r="ONS1072" s="819"/>
      <c r="ONT1072" s="819"/>
      <c r="ONU1072" s="819"/>
      <c r="ONV1072" s="819"/>
      <c r="ONW1072" s="819"/>
      <c r="ONX1072" s="819"/>
      <c r="ONY1072" s="819"/>
      <c r="ONZ1072" s="819"/>
      <c r="OOA1072" s="819"/>
      <c r="OOB1072" s="819"/>
      <c r="OOC1072" s="819"/>
      <c r="OOD1072" s="819"/>
      <c r="OOE1072" s="819"/>
      <c r="OOF1072" s="819"/>
      <c r="OOG1072" s="819"/>
      <c r="OOH1072" s="819"/>
      <c r="OOI1072" s="819"/>
      <c r="OOJ1072" s="819"/>
      <c r="OOK1072" s="819"/>
      <c r="OOL1072" s="819"/>
      <c r="OOM1072" s="819"/>
      <c r="OON1072" s="819"/>
      <c r="OOO1072" s="819"/>
      <c r="OOP1072" s="819"/>
      <c r="OOQ1072" s="819"/>
      <c r="OOR1072" s="819"/>
      <c r="OOS1072" s="819"/>
      <c r="OOT1072" s="819"/>
      <c r="OOU1072" s="819"/>
      <c r="OOV1072" s="819"/>
      <c r="OOW1072" s="819"/>
      <c r="OOX1072" s="819"/>
      <c r="OOY1072" s="819"/>
      <c r="OOZ1072" s="819"/>
      <c r="OPA1072" s="819"/>
      <c r="OPB1072" s="819"/>
      <c r="OPC1072" s="819"/>
      <c r="OPD1072" s="819"/>
      <c r="OPE1072" s="819"/>
      <c r="OPF1072" s="819"/>
      <c r="OPG1072" s="819"/>
      <c r="OPH1072" s="819"/>
      <c r="OPI1072" s="819"/>
      <c r="OPJ1072" s="819"/>
      <c r="OPK1072" s="819"/>
      <c r="OPL1072" s="819"/>
      <c r="OPM1072" s="819"/>
      <c r="OPN1072" s="819"/>
      <c r="OPO1072" s="819"/>
      <c r="OPP1072" s="819"/>
      <c r="OPQ1072" s="819"/>
      <c r="OPR1072" s="819"/>
      <c r="OPS1072" s="819"/>
      <c r="OPT1072" s="819"/>
      <c r="OPU1072" s="819"/>
      <c r="OPV1072" s="819"/>
      <c r="OPW1072" s="819"/>
      <c r="OPX1072" s="819"/>
      <c r="OPY1072" s="819"/>
      <c r="OPZ1072" s="819"/>
      <c r="OQA1072" s="819"/>
      <c r="OQB1072" s="819"/>
      <c r="OQC1072" s="819"/>
      <c r="OQD1072" s="819"/>
      <c r="OQE1072" s="819"/>
      <c r="OQF1072" s="819"/>
      <c r="OQG1072" s="819"/>
      <c r="OQH1072" s="819"/>
      <c r="OQI1072" s="819"/>
      <c r="OQJ1072" s="819"/>
      <c r="OQK1072" s="819"/>
      <c r="OQL1072" s="819"/>
      <c r="OQM1072" s="819"/>
      <c r="OQN1072" s="819"/>
      <c r="OQO1072" s="819"/>
      <c r="OQP1072" s="819"/>
      <c r="OQQ1072" s="819"/>
      <c r="OQR1072" s="819"/>
      <c r="OQS1072" s="819"/>
      <c r="OQT1072" s="819"/>
      <c r="OQU1072" s="819"/>
      <c r="OQV1072" s="819"/>
      <c r="OQW1072" s="819"/>
      <c r="OQX1072" s="819"/>
      <c r="OQY1072" s="819"/>
      <c r="OQZ1072" s="819"/>
      <c r="ORA1072" s="819"/>
      <c r="ORB1072" s="819"/>
      <c r="ORC1072" s="819"/>
      <c r="ORD1072" s="819"/>
      <c r="ORE1072" s="819"/>
      <c r="ORF1072" s="819"/>
      <c r="ORG1072" s="819"/>
      <c r="ORH1072" s="819"/>
      <c r="ORI1072" s="819"/>
      <c r="ORJ1072" s="819"/>
      <c r="ORK1072" s="819"/>
      <c r="ORL1072" s="819"/>
      <c r="ORM1072" s="819"/>
      <c r="ORN1072" s="819"/>
      <c r="ORO1072" s="819"/>
      <c r="ORP1072" s="819"/>
      <c r="ORQ1072" s="819"/>
      <c r="ORR1072" s="819"/>
      <c r="ORS1072" s="819"/>
      <c r="ORT1072" s="819"/>
      <c r="ORU1072" s="819"/>
      <c r="ORV1072" s="819"/>
      <c r="ORW1072" s="819"/>
      <c r="ORX1072" s="819"/>
      <c r="ORY1072" s="819"/>
      <c r="ORZ1072" s="819"/>
      <c r="OSA1072" s="819"/>
      <c r="OSB1072" s="819"/>
      <c r="OSC1072" s="819"/>
      <c r="OSD1072" s="819"/>
      <c r="OSE1072" s="819"/>
      <c r="OSF1072" s="819"/>
      <c r="OSG1072" s="819"/>
      <c r="OSH1072" s="819"/>
      <c r="OSI1072" s="819"/>
      <c r="OSJ1072" s="819"/>
      <c r="OSK1072" s="819"/>
      <c r="OSL1072" s="819"/>
      <c r="OSM1072" s="819"/>
      <c r="OSN1072" s="819"/>
      <c r="OSO1072" s="819"/>
      <c r="OSP1072" s="819"/>
      <c r="OSQ1072" s="819"/>
      <c r="OSR1072" s="819"/>
      <c r="OSS1072" s="819"/>
      <c r="OST1072" s="819"/>
      <c r="OSU1072" s="819"/>
      <c r="OSV1072" s="819"/>
      <c r="OSW1072" s="819"/>
      <c r="OSX1072" s="819"/>
      <c r="OSY1072" s="819"/>
      <c r="OSZ1072" s="819"/>
      <c r="OTA1072" s="819"/>
      <c r="OTB1072" s="819"/>
      <c r="OTC1072" s="819"/>
      <c r="OTD1072" s="819"/>
      <c r="OTE1072" s="819"/>
      <c r="OTF1072" s="819"/>
      <c r="OTG1072" s="819"/>
      <c r="OTH1072" s="819"/>
      <c r="OTI1072" s="819"/>
      <c r="OTJ1072" s="819"/>
      <c r="OTK1072" s="819"/>
      <c r="OTL1072" s="819"/>
      <c r="OTM1072" s="819"/>
      <c r="OTN1072" s="819"/>
      <c r="OTO1072" s="819"/>
      <c r="OTP1072" s="819"/>
      <c r="OTQ1072" s="819"/>
      <c r="OTR1072" s="819"/>
      <c r="OTS1072" s="819"/>
      <c r="OTT1072" s="819"/>
      <c r="OTU1072" s="819"/>
      <c r="OTV1072" s="819"/>
      <c r="OTW1072" s="819"/>
      <c r="OTX1072" s="819"/>
      <c r="OTY1072" s="819"/>
      <c r="OTZ1072" s="819"/>
      <c r="OUA1072" s="819"/>
      <c r="OUB1072" s="819"/>
      <c r="OUC1072" s="819"/>
      <c r="OUD1072" s="819"/>
      <c r="OUE1072" s="819"/>
      <c r="OUF1072" s="819"/>
      <c r="OUG1072" s="819"/>
      <c r="OUH1072" s="819"/>
      <c r="OUI1072" s="819"/>
      <c r="OUJ1072" s="819"/>
      <c r="OUK1072" s="819"/>
      <c r="OUL1072" s="819"/>
      <c r="OUM1072" s="819"/>
      <c r="OUN1072" s="819"/>
      <c r="OUO1072" s="819"/>
      <c r="OUP1072" s="819"/>
      <c r="OUQ1072" s="819"/>
      <c r="OUR1072" s="819"/>
      <c r="OUS1072" s="819"/>
      <c r="OUT1072" s="819"/>
      <c r="OUU1072" s="819"/>
      <c r="OUV1072" s="819"/>
      <c r="OUW1072" s="819"/>
      <c r="OUX1072" s="819"/>
      <c r="OUY1072" s="819"/>
      <c r="OUZ1072" s="819"/>
      <c r="OVA1072" s="819"/>
      <c r="OVB1072" s="819"/>
      <c r="OVC1072" s="819"/>
      <c r="OVD1072" s="819"/>
      <c r="OVE1072" s="819"/>
      <c r="OVF1072" s="819"/>
      <c r="OVG1072" s="819"/>
      <c r="OVH1072" s="819"/>
      <c r="OVI1072" s="819"/>
      <c r="OVJ1072" s="819"/>
      <c r="OVK1072" s="819"/>
      <c r="OVL1072" s="819"/>
      <c r="OVM1072" s="819"/>
      <c r="OVN1072" s="819"/>
      <c r="OVO1072" s="819"/>
      <c r="OVP1072" s="819"/>
      <c r="OVQ1072" s="819"/>
      <c r="OVR1072" s="819"/>
      <c r="OVS1072" s="819"/>
      <c r="OVT1072" s="819"/>
      <c r="OVU1072" s="819"/>
      <c r="OVV1072" s="819"/>
      <c r="OVW1072" s="819"/>
      <c r="OVX1072" s="819"/>
      <c r="OVY1072" s="819"/>
      <c r="OVZ1072" s="819"/>
      <c r="OWA1072" s="819"/>
      <c r="OWB1072" s="819"/>
      <c r="OWC1072" s="819"/>
      <c r="OWD1072" s="819"/>
      <c r="OWE1072" s="819"/>
      <c r="OWF1072" s="819"/>
      <c r="OWG1072" s="819"/>
      <c r="OWH1072" s="819"/>
      <c r="OWI1072" s="819"/>
      <c r="OWJ1072" s="819"/>
      <c r="OWK1072" s="819"/>
      <c r="OWL1072" s="819"/>
      <c r="OWM1072" s="819"/>
      <c r="OWN1072" s="819"/>
      <c r="OWO1072" s="819"/>
      <c r="OWP1072" s="819"/>
      <c r="OWQ1072" s="819"/>
      <c r="OWR1072" s="819"/>
      <c r="OWS1072" s="819"/>
      <c r="OWT1072" s="819"/>
      <c r="OWU1072" s="819"/>
      <c r="OWV1072" s="819"/>
      <c r="OWW1072" s="819"/>
      <c r="OWX1072" s="819"/>
      <c r="OWY1072" s="819"/>
      <c r="OWZ1072" s="819"/>
      <c r="OXA1072" s="819"/>
      <c r="OXB1072" s="819"/>
      <c r="OXC1072" s="819"/>
      <c r="OXD1072" s="819"/>
      <c r="OXE1072" s="819"/>
      <c r="OXF1072" s="819"/>
      <c r="OXG1072" s="819"/>
      <c r="OXH1072" s="819"/>
      <c r="OXI1072" s="819"/>
      <c r="OXJ1072" s="819"/>
      <c r="OXK1072" s="819"/>
      <c r="OXL1072" s="819"/>
      <c r="OXM1072" s="819"/>
      <c r="OXN1072" s="819"/>
      <c r="OXO1072" s="819"/>
      <c r="OXP1072" s="819"/>
      <c r="OXQ1072" s="819"/>
      <c r="OXR1072" s="819"/>
      <c r="OXS1072" s="819"/>
      <c r="OXT1072" s="819"/>
      <c r="OXU1072" s="819"/>
      <c r="OXV1072" s="819"/>
      <c r="OXW1072" s="819"/>
      <c r="OXX1072" s="819"/>
      <c r="OXY1072" s="819"/>
      <c r="OXZ1072" s="819"/>
      <c r="OYA1072" s="819"/>
      <c r="OYB1072" s="819"/>
      <c r="OYC1072" s="819"/>
      <c r="OYD1072" s="819"/>
      <c r="OYE1072" s="819"/>
      <c r="OYF1072" s="819"/>
      <c r="OYG1072" s="819"/>
      <c r="OYH1072" s="819"/>
      <c r="OYI1072" s="819"/>
      <c r="OYJ1072" s="819"/>
      <c r="OYK1072" s="819"/>
      <c r="OYL1072" s="819"/>
      <c r="OYM1072" s="819"/>
      <c r="OYN1072" s="819"/>
      <c r="OYO1072" s="819"/>
      <c r="OYP1072" s="819"/>
      <c r="OYQ1072" s="819"/>
      <c r="OYR1072" s="819"/>
      <c r="OYS1072" s="819"/>
      <c r="OYT1072" s="819"/>
      <c r="OYU1072" s="819"/>
      <c r="OYV1072" s="819"/>
      <c r="OYW1072" s="819"/>
      <c r="OYX1072" s="819"/>
      <c r="OYY1072" s="819"/>
      <c r="OYZ1072" s="819"/>
      <c r="OZA1072" s="819"/>
      <c r="OZB1072" s="819"/>
      <c r="OZC1072" s="819"/>
      <c r="OZD1072" s="819"/>
      <c r="OZE1072" s="819"/>
      <c r="OZF1072" s="819"/>
      <c r="OZG1072" s="819"/>
      <c r="OZH1072" s="819"/>
      <c r="OZI1072" s="819"/>
      <c r="OZJ1072" s="819"/>
      <c r="OZK1072" s="819"/>
      <c r="OZL1072" s="819"/>
      <c r="OZM1072" s="819"/>
      <c r="OZN1072" s="819"/>
      <c r="OZO1072" s="819"/>
      <c r="OZP1072" s="819"/>
      <c r="OZQ1072" s="819"/>
      <c r="OZR1072" s="819"/>
      <c r="OZS1072" s="819"/>
      <c r="OZT1072" s="819"/>
      <c r="OZU1072" s="819"/>
      <c r="OZV1072" s="819"/>
      <c r="OZW1072" s="819"/>
      <c r="OZX1072" s="819"/>
      <c r="OZY1072" s="819"/>
      <c r="OZZ1072" s="819"/>
      <c r="PAA1072" s="819"/>
      <c r="PAB1072" s="819"/>
      <c r="PAC1072" s="819"/>
      <c r="PAD1072" s="819"/>
      <c r="PAE1072" s="819"/>
      <c r="PAF1072" s="819"/>
      <c r="PAG1072" s="819"/>
      <c r="PAH1072" s="819"/>
      <c r="PAI1072" s="819"/>
      <c r="PAJ1072" s="819"/>
      <c r="PAK1072" s="819"/>
      <c r="PAL1072" s="819"/>
      <c r="PAM1072" s="819"/>
      <c r="PAN1072" s="819"/>
      <c r="PAO1072" s="819"/>
      <c r="PAP1072" s="819"/>
      <c r="PAQ1072" s="819"/>
      <c r="PAR1072" s="819"/>
      <c r="PAS1072" s="819"/>
      <c r="PAT1072" s="819"/>
      <c r="PAU1072" s="819"/>
      <c r="PAV1072" s="819"/>
      <c r="PAW1072" s="819"/>
      <c r="PAX1072" s="819"/>
      <c r="PAY1072" s="819"/>
      <c r="PAZ1072" s="819"/>
      <c r="PBA1072" s="819"/>
      <c r="PBB1072" s="819"/>
      <c r="PBC1072" s="819"/>
      <c r="PBD1072" s="819"/>
      <c r="PBE1072" s="819"/>
      <c r="PBF1072" s="819"/>
      <c r="PBG1072" s="819"/>
      <c r="PBH1072" s="819"/>
      <c r="PBI1072" s="819"/>
      <c r="PBJ1072" s="819"/>
      <c r="PBK1072" s="819"/>
      <c r="PBL1072" s="819"/>
      <c r="PBM1072" s="819"/>
      <c r="PBN1072" s="819"/>
      <c r="PBO1072" s="819"/>
      <c r="PBP1072" s="819"/>
      <c r="PBQ1072" s="819"/>
      <c r="PBR1072" s="819"/>
      <c r="PBS1072" s="819"/>
      <c r="PBT1072" s="819"/>
      <c r="PBU1072" s="819"/>
      <c r="PBV1072" s="819"/>
      <c r="PBW1072" s="819"/>
      <c r="PBX1072" s="819"/>
      <c r="PBY1072" s="819"/>
      <c r="PBZ1072" s="819"/>
      <c r="PCA1072" s="819"/>
      <c r="PCB1072" s="819"/>
      <c r="PCC1072" s="819"/>
      <c r="PCD1072" s="819"/>
      <c r="PCE1072" s="819"/>
      <c r="PCF1072" s="819"/>
      <c r="PCG1072" s="819"/>
      <c r="PCH1072" s="819"/>
      <c r="PCI1072" s="819"/>
      <c r="PCJ1072" s="819"/>
      <c r="PCK1072" s="819"/>
      <c r="PCL1072" s="819"/>
      <c r="PCM1072" s="819"/>
      <c r="PCN1072" s="819"/>
      <c r="PCO1072" s="819"/>
      <c r="PCP1072" s="819"/>
      <c r="PCQ1072" s="819"/>
      <c r="PCR1072" s="819"/>
      <c r="PCS1072" s="819"/>
      <c r="PCT1072" s="819"/>
      <c r="PCU1072" s="819"/>
      <c r="PCV1072" s="819"/>
      <c r="PCW1072" s="819"/>
      <c r="PCX1072" s="819"/>
      <c r="PCY1072" s="819"/>
      <c r="PCZ1072" s="819"/>
      <c r="PDA1072" s="819"/>
      <c r="PDB1072" s="819"/>
      <c r="PDC1072" s="819"/>
      <c r="PDD1072" s="819"/>
      <c r="PDE1072" s="819"/>
      <c r="PDF1072" s="819"/>
      <c r="PDG1072" s="819"/>
      <c r="PDH1072" s="819"/>
      <c r="PDI1072" s="819"/>
      <c r="PDJ1072" s="819"/>
      <c r="PDK1072" s="819"/>
      <c r="PDL1072" s="819"/>
      <c r="PDM1072" s="819"/>
      <c r="PDN1072" s="819"/>
      <c r="PDO1072" s="819"/>
      <c r="PDP1072" s="819"/>
      <c r="PDQ1072" s="819"/>
      <c r="PDR1072" s="819"/>
      <c r="PDS1072" s="819"/>
      <c r="PDT1072" s="819"/>
      <c r="PDU1072" s="819"/>
      <c r="PDV1072" s="819"/>
      <c r="PDW1072" s="819"/>
      <c r="PDX1072" s="819"/>
      <c r="PDY1072" s="819"/>
      <c r="PDZ1072" s="819"/>
      <c r="PEA1072" s="819"/>
      <c r="PEB1072" s="819"/>
      <c r="PEC1072" s="819"/>
      <c r="PED1072" s="819"/>
      <c r="PEE1072" s="819"/>
      <c r="PEF1072" s="819"/>
      <c r="PEG1072" s="819"/>
      <c r="PEH1072" s="819"/>
      <c r="PEI1072" s="819"/>
      <c r="PEJ1072" s="819"/>
      <c r="PEK1072" s="819"/>
      <c r="PEL1072" s="819"/>
      <c r="PEM1072" s="819"/>
      <c r="PEN1072" s="819"/>
      <c r="PEO1072" s="819"/>
      <c r="PEP1072" s="819"/>
      <c r="PEQ1072" s="819"/>
      <c r="PER1072" s="819"/>
      <c r="PES1072" s="819"/>
      <c r="PET1072" s="819"/>
      <c r="PEU1072" s="819"/>
      <c r="PEV1072" s="819"/>
      <c r="PEW1072" s="819"/>
      <c r="PEX1072" s="819"/>
      <c r="PEY1072" s="819"/>
      <c r="PEZ1072" s="819"/>
      <c r="PFA1072" s="819"/>
      <c r="PFB1072" s="819"/>
      <c r="PFC1072" s="819"/>
      <c r="PFD1072" s="819"/>
      <c r="PFE1072" s="819"/>
      <c r="PFF1072" s="819"/>
      <c r="PFG1072" s="819"/>
      <c r="PFH1072" s="819"/>
      <c r="PFI1072" s="819"/>
      <c r="PFJ1072" s="819"/>
      <c r="PFK1072" s="819"/>
      <c r="PFL1072" s="819"/>
      <c r="PFM1072" s="819"/>
      <c r="PFN1072" s="819"/>
      <c r="PFO1072" s="819"/>
      <c r="PFP1072" s="819"/>
      <c r="PFQ1072" s="819"/>
      <c r="PFR1072" s="819"/>
      <c r="PFS1072" s="819"/>
      <c r="PFT1072" s="819"/>
      <c r="PFU1072" s="819"/>
      <c r="PFV1072" s="819"/>
      <c r="PFW1072" s="819"/>
      <c r="PFX1072" s="819"/>
      <c r="PFY1072" s="819"/>
      <c r="PFZ1072" s="819"/>
      <c r="PGA1072" s="819"/>
      <c r="PGB1072" s="819"/>
      <c r="PGC1072" s="819"/>
      <c r="PGD1072" s="819"/>
      <c r="PGE1072" s="819"/>
      <c r="PGF1072" s="819"/>
      <c r="PGG1072" s="819"/>
      <c r="PGH1072" s="819"/>
      <c r="PGI1072" s="819"/>
      <c r="PGJ1072" s="819"/>
      <c r="PGK1072" s="819"/>
      <c r="PGL1072" s="819"/>
      <c r="PGM1072" s="819"/>
      <c r="PGN1072" s="819"/>
      <c r="PGO1072" s="819"/>
      <c r="PGP1072" s="819"/>
      <c r="PGQ1072" s="819"/>
      <c r="PGR1072" s="819"/>
      <c r="PGS1072" s="819"/>
      <c r="PGT1072" s="819"/>
      <c r="PGU1072" s="819"/>
      <c r="PGV1072" s="819"/>
      <c r="PGW1072" s="819"/>
      <c r="PGX1072" s="819"/>
      <c r="PGY1072" s="819"/>
      <c r="PGZ1072" s="819"/>
      <c r="PHA1072" s="819"/>
      <c r="PHB1072" s="819"/>
      <c r="PHC1072" s="819"/>
      <c r="PHD1072" s="819"/>
      <c r="PHE1072" s="819"/>
      <c r="PHF1072" s="819"/>
      <c r="PHG1072" s="819"/>
      <c r="PHH1072" s="819"/>
      <c r="PHI1072" s="819"/>
      <c r="PHJ1072" s="819"/>
      <c r="PHK1072" s="819"/>
      <c r="PHL1072" s="819"/>
      <c r="PHM1072" s="819"/>
      <c r="PHN1072" s="819"/>
      <c r="PHO1072" s="819"/>
      <c r="PHP1072" s="819"/>
      <c r="PHQ1072" s="819"/>
      <c r="PHR1072" s="819"/>
      <c r="PHS1072" s="819"/>
      <c r="PHT1072" s="819"/>
      <c r="PHU1072" s="819"/>
      <c r="PHV1072" s="819"/>
      <c r="PHW1072" s="819"/>
      <c r="PHX1072" s="819"/>
      <c r="PHY1072" s="819"/>
      <c r="PHZ1072" s="819"/>
      <c r="PIA1072" s="819"/>
      <c r="PIB1072" s="819"/>
      <c r="PIC1072" s="819"/>
      <c r="PID1072" s="819"/>
      <c r="PIE1072" s="819"/>
      <c r="PIF1072" s="819"/>
      <c r="PIG1072" s="819"/>
      <c r="PIH1072" s="819"/>
      <c r="PII1072" s="819"/>
      <c r="PIJ1072" s="819"/>
      <c r="PIK1072" s="819"/>
      <c r="PIL1072" s="819"/>
      <c r="PIM1072" s="819"/>
      <c r="PIN1072" s="819"/>
      <c r="PIO1072" s="819"/>
      <c r="PIP1072" s="819"/>
      <c r="PIQ1072" s="819"/>
      <c r="PIR1072" s="819"/>
      <c r="PIS1072" s="819"/>
      <c r="PIT1072" s="819"/>
      <c r="PIU1072" s="819"/>
      <c r="PIV1072" s="819"/>
      <c r="PIW1072" s="819"/>
      <c r="PIX1072" s="819"/>
      <c r="PIY1072" s="819"/>
      <c r="PIZ1072" s="819"/>
      <c r="PJA1072" s="819"/>
      <c r="PJB1072" s="819"/>
      <c r="PJC1072" s="819"/>
      <c r="PJD1072" s="819"/>
      <c r="PJE1072" s="819"/>
      <c r="PJF1072" s="819"/>
      <c r="PJG1072" s="819"/>
      <c r="PJH1072" s="819"/>
      <c r="PJI1072" s="819"/>
      <c r="PJJ1072" s="819"/>
      <c r="PJK1072" s="819"/>
      <c r="PJL1072" s="819"/>
      <c r="PJM1072" s="819"/>
      <c r="PJN1072" s="819"/>
      <c r="PJO1072" s="819"/>
      <c r="PJP1072" s="819"/>
      <c r="PJQ1072" s="819"/>
      <c r="PJR1072" s="819"/>
      <c r="PJS1072" s="819"/>
      <c r="PJT1072" s="819"/>
      <c r="PJU1072" s="819"/>
      <c r="PJV1072" s="819"/>
      <c r="PJW1072" s="819"/>
      <c r="PJX1072" s="819"/>
      <c r="PJY1072" s="819"/>
      <c r="PJZ1072" s="819"/>
      <c r="PKA1072" s="819"/>
      <c r="PKB1072" s="819"/>
      <c r="PKC1072" s="819"/>
      <c r="PKD1072" s="819"/>
      <c r="PKE1072" s="819"/>
      <c r="PKF1072" s="819"/>
      <c r="PKG1072" s="819"/>
      <c r="PKH1072" s="819"/>
      <c r="PKI1072" s="819"/>
      <c r="PKJ1072" s="819"/>
      <c r="PKK1072" s="819"/>
      <c r="PKL1072" s="819"/>
      <c r="PKM1072" s="819"/>
      <c r="PKN1072" s="819"/>
      <c r="PKO1072" s="819"/>
      <c r="PKP1072" s="819"/>
      <c r="PKQ1072" s="819"/>
      <c r="PKR1072" s="819"/>
      <c r="PKS1072" s="819"/>
      <c r="PKT1072" s="819"/>
      <c r="PKU1072" s="819"/>
      <c r="PKV1072" s="819"/>
      <c r="PKW1072" s="819"/>
      <c r="PKX1072" s="819"/>
      <c r="PKY1072" s="819"/>
      <c r="PKZ1072" s="819"/>
      <c r="PLA1072" s="819"/>
      <c r="PLB1072" s="819"/>
      <c r="PLC1072" s="819"/>
      <c r="PLD1072" s="819"/>
      <c r="PLE1072" s="819"/>
      <c r="PLF1072" s="819"/>
      <c r="PLG1072" s="819"/>
      <c r="PLH1072" s="819"/>
      <c r="PLI1072" s="819"/>
      <c r="PLJ1072" s="819"/>
      <c r="PLK1072" s="819"/>
      <c r="PLL1072" s="819"/>
      <c r="PLM1072" s="819"/>
      <c r="PLN1072" s="819"/>
      <c r="PLO1072" s="819"/>
      <c r="PLP1072" s="819"/>
      <c r="PLQ1072" s="819"/>
      <c r="PLR1072" s="819"/>
      <c r="PLS1072" s="819"/>
      <c r="PLT1072" s="819"/>
      <c r="PLU1072" s="819"/>
      <c r="PLV1072" s="819"/>
      <c r="PLW1072" s="819"/>
      <c r="PLX1072" s="819"/>
      <c r="PLY1072" s="819"/>
      <c r="PLZ1072" s="819"/>
      <c r="PMA1072" s="819"/>
      <c r="PMB1072" s="819"/>
      <c r="PMC1072" s="819"/>
      <c r="PMD1072" s="819"/>
      <c r="PME1072" s="819"/>
      <c r="PMF1072" s="819"/>
      <c r="PMG1072" s="819"/>
      <c r="PMH1072" s="819"/>
      <c r="PMI1072" s="819"/>
      <c r="PMJ1072" s="819"/>
      <c r="PMK1072" s="819"/>
      <c r="PML1072" s="819"/>
      <c r="PMM1072" s="819"/>
      <c r="PMN1072" s="819"/>
      <c r="PMO1072" s="819"/>
      <c r="PMP1072" s="819"/>
      <c r="PMQ1072" s="819"/>
      <c r="PMR1072" s="819"/>
      <c r="PMS1072" s="819"/>
      <c r="PMT1072" s="819"/>
      <c r="PMU1072" s="819"/>
      <c r="PMV1072" s="819"/>
      <c r="PMW1072" s="819"/>
      <c r="PMX1072" s="819"/>
      <c r="PMY1072" s="819"/>
      <c r="PMZ1072" s="819"/>
      <c r="PNA1072" s="819"/>
      <c r="PNB1072" s="819"/>
      <c r="PNC1072" s="819"/>
      <c r="PND1072" s="819"/>
      <c r="PNE1072" s="819"/>
      <c r="PNF1072" s="819"/>
      <c r="PNG1072" s="819"/>
      <c r="PNH1072" s="819"/>
      <c r="PNI1072" s="819"/>
      <c r="PNJ1072" s="819"/>
      <c r="PNK1072" s="819"/>
      <c r="PNL1072" s="819"/>
      <c r="PNM1072" s="819"/>
      <c r="PNN1072" s="819"/>
      <c r="PNO1072" s="819"/>
      <c r="PNP1072" s="819"/>
      <c r="PNQ1072" s="819"/>
      <c r="PNR1072" s="819"/>
      <c r="PNS1072" s="819"/>
      <c r="PNT1072" s="819"/>
      <c r="PNU1072" s="819"/>
      <c r="PNV1072" s="819"/>
      <c r="PNW1072" s="819"/>
      <c r="PNX1072" s="819"/>
      <c r="PNY1072" s="819"/>
      <c r="PNZ1072" s="819"/>
      <c r="POA1072" s="819"/>
      <c r="POB1072" s="819"/>
      <c r="POC1072" s="819"/>
      <c r="POD1072" s="819"/>
      <c r="POE1072" s="819"/>
      <c r="POF1072" s="819"/>
      <c r="POG1072" s="819"/>
      <c r="POH1072" s="819"/>
      <c r="POI1072" s="819"/>
      <c r="POJ1072" s="819"/>
      <c r="POK1072" s="819"/>
      <c r="POL1072" s="819"/>
      <c r="POM1072" s="819"/>
      <c r="PON1072" s="819"/>
      <c r="POO1072" s="819"/>
      <c r="POP1072" s="819"/>
      <c r="POQ1072" s="819"/>
      <c r="POR1072" s="819"/>
      <c r="POS1072" s="819"/>
      <c r="POT1072" s="819"/>
      <c r="POU1072" s="819"/>
      <c r="POV1072" s="819"/>
      <c r="POW1072" s="819"/>
      <c r="POX1072" s="819"/>
      <c r="POY1072" s="819"/>
      <c r="POZ1072" s="819"/>
      <c r="PPA1072" s="819"/>
      <c r="PPB1072" s="819"/>
      <c r="PPC1072" s="819"/>
      <c r="PPD1072" s="819"/>
      <c r="PPE1072" s="819"/>
      <c r="PPF1072" s="819"/>
      <c r="PPG1072" s="819"/>
      <c r="PPH1072" s="819"/>
      <c r="PPI1072" s="819"/>
      <c r="PPJ1072" s="819"/>
      <c r="PPK1072" s="819"/>
      <c r="PPL1072" s="819"/>
      <c r="PPM1072" s="819"/>
      <c r="PPN1072" s="819"/>
      <c r="PPO1072" s="819"/>
      <c r="PPP1072" s="819"/>
      <c r="PPQ1072" s="819"/>
      <c r="PPR1072" s="819"/>
      <c r="PPS1072" s="819"/>
      <c r="PPT1072" s="819"/>
      <c r="PPU1072" s="819"/>
      <c r="PPV1072" s="819"/>
      <c r="PPW1072" s="819"/>
      <c r="PPX1072" s="819"/>
      <c r="PPY1072" s="819"/>
      <c r="PPZ1072" s="819"/>
      <c r="PQA1072" s="819"/>
      <c r="PQB1072" s="819"/>
      <c r="PQC1072" s="819"/>
      <c r="PQD1072" s="819"/>
      <c r="PQE1072" s="819"/>
      <c r="PQF1072" s="819"/>
      <c r="PQG1072" s="819"/>
      <c r="PQH1072" s="819"/>
      <c r="PQI1072" s="819"/>
      <c r="PQJ1072" s="819"/>
      <c r="PQK1072" s="819"/>
      <c r="PQL1072" s="819"/>
      <c r="PQM1072" s="819"/>
      <c r="PQN1072" s="819"/>
      <c r="PQO1072" s="819"/>
      <c r="PQP1072" s="819"/>
      <c r="PQQ1072" s="819"/>
      <c r="PQR1072" s="819"/>
      <c r="PQS1072" s="819"/>
      <c r="PQT1072" s="819"/>
      <c r="PQU1072" s="819"/>
      <c r="PQV1072" s="819"/>
      <c r="PQW1072" s="819"/>
      <c r="PQX1072" s="819"/>
      <c r="PQY1072" s="819"/>
      <c r="PQZ1072" s="819"/>
      <c r="PRA1072" s="819"/>
      <c r="PRB1072" s="819"/>
      <c r="PRC1072" s="819"/>
      <c r="PRD1072" s="819"/>
      <c r="PRE1072" s="819"/>
      <c r="PRF1072" s="819"/>
      <c r="PRG1072" s="819"/>
      <c r="PRH1072" s="819"/>
      <c r="PRI1072" s="819"/>
      <c r="PRJ1072" s="819"/>
      <c r="PRK1072" s="819"/>
      <c r="PRL1072" s="819"/>
      <c r="PRM1072" s="819"/>
      <c r="PRN1072" s="819"/>
      <c r="PRO1072" s="819"/>
      <c r="PRP1072" s="819"/>
      <c r="PRQ1072" s="819"/>
      <c r="PRR1072" s="819"/>
      <c r="PRS1072" s="819"/>
      <c r="PRT1072" s="819"/>
      <c r="PRU1072" s="819"/>
      <c r="PRV1072" s="819"/>
      <c r="PRW1072" s="819"/>
      <c r="PRX1072" s="819"/>
      <c r="PRY1072" s="819"/>
      <c r="PRZ1072" s="819"/>
      <c r="PSA1072" s="819"/>
      <c r="PSB1072" s="819"/>
      <c r="PSC1072" s="819"/>
      <c r="PSD1072" s="819"/>
      <c r="PSE1072" s="819"/>
      <c r="PSF1072" s="819"/>
      <c r="PSG1072" s="819"/>
      <c r="PSH1072" s="819"/>
      <c r="PSI1072" s="819"/>
      <c r="PSJ1072" s="819"/>
      <c r="PSK1072" s="819"/>
      <c r="PSL1072" s="819"/>
      <c r="PSM1072" s="819"/>
      <c r="PSN1072" s="819"/>
      <c r="PSO1072" s="819"/>
      <c r="PSP1072" s="819"/>
      <c r="PSQ1072" s="819"/>
      <c r="PSR1072" s="819"/>
      <c r="PSS1072" s="819"/>
      <c r="PST1072" s="819"/>
      <c r="PSU1072" s="819"/>
      <c r="PSV1072" s="819"/>
      <c r="PSW1072" s="819"/>
      <c r="PSX1072" s="819"/>
      <c r="PSY1072" s="819"/>
      <c r="PSZ1072" s="819"/>
      <c r="PTA1072" s="819"/>
      <c r="PTB1072" s="819"/>
      <c r="PTC1072" s="819"/>
      <c r="PTD1072" s="819"/>
      <c r="PTE1072" s="819"/>
      <c r="PTF1072" s="819"/>
      <c r="PTG1072" s="819"/>
      <c r="PTH1072" s="819"/>
      <c r="PTI1072" s="819"/>
      <c r="PTJ1072" s="819"/>
      <c r="PTK1072" s="819"/>
      <c r="PTL1072" s="819"/>
      <c r="PTM1072" s="819"/>
      <c r="PTN1072" s="819"/>
      <c r="PTO1072" s="819"/>
      <c r="PTP1072" s="819"/>
      <c r="PTQ1072" s="819"/>
      <c r="PTR1072" s="819"/>
      <c r="PTS1072" s="819"/>
      <c r="PTT1072" s="819"/>
      <c r="PTU1072" s="819"/>
      <c r="PTV1072" s="819"/>
      <c r="PTW1072" s="819"/>
      <c r="PTX1072" s="819"/>
      <c r="PTY1072" s="819"/>
      <c r="PTZ1072" s="819"/>
      <c r="PUA1072" s="819"/>
      <c r="PUB1072" s="819"/>
      <c r="PUC1072" s="819"/>
      <c r="PUD1072" s="819"/>
      <c r="PUE1072" s="819"/>
      <c r="PUF1072" s="819"/>
      <c r="PUG1072" s="819"/>
      <c r="PUH1072" s="819"/>
      <c r="PUI1072" s="819"/>
      <c r="PUJ1072" s="819"/>
      <c r="PUK1072" s="819"/>
      <c r="PUL1072" s="819"/>
      <c r="PUM1072" s="819"/>
      <c r="PUN1072" s="819"/>
      <c r="PUO1072" s="819"/>
      <c r="PUP1072" s="819"/>
      <c r="PUQ1072" s="819"/>
      <c r="PUR1072" s="819"/>
      <c r="PUS1072" s="819"/>
      <c r="PUT1072" s="819"/>
      <c r="PUU1072" s="819"/>
      <c r="PUV1072" s="819"/>
      <c r="PUW1072" s="819"/>
      <c r="PUX1072" s="819"/>
      <c r="PUY1072" s="819"/>
      <c r="PUZ1072" s="819"/>
      <c r="PVA1072" s="819"/>
      <c r="PVB1072" s="819"/>
      <c r="PVC1072" s="819"/>
      <c r="PVD1072" s="819"/>
      <c r="PVE1072" s="819"/>
      <c r="PVF1072" s="819"/>
      <c r="PVG1072" s="819"/>
      <c r="PVH1072" s="819"/>
      <c r="PVI1072" s="819"/>
      <c r="PVJ1072" s="819"/>
      <c r="PVK1072" s="819"/>
      <c r="PVL1072" s="819"/>
      <c r="PVM1072" s="819"/>
      <c r="PVN1072" s="819"/>
      <c r="PVO1072" s="819"/>
      <c r="PVP1072" s="819"/>
      <c r="PVQ1072" s="819"/>
      <c r="PVR1072" s="819"/>
      <c r="PVS1072" s="819"/>
      <c r="PVT1072" s="819"/>
      <c r="PVU1072" s="819"/>
      <c r="PVV1072" s="819"/>
      <c r="PVW1072" s="819"/>
      <c r="PVX1072" s="819"/>
      <c r="PVY1072" s="819"/>
      <c r="PVZ1072" s="819"/>
      <c r="PWA1072" s="819"/>
      <c r="PWB1072" s="819"/>
      <c r="PWC1072" s="819"/>
      <c r="PWD1072" s="819"/>
      <c r="PWE1072" s="819"/>
      <c r="PWF1072" s="819"/>
      <c r="PWG1072" s="819"/>
      <c r="PWH1072" s="819"/>
      <c r="PWI1072" s="819"/>
      <c r="PWJ1072" s="819"/>
      <c r="PWK1072" s="819"/>
      <c r="PWL1072" s="819"/>
      <c r="PWM1072" s="819"/>
      <c r="PWN1072" s="819"/>
      <c r="PWO1072" s="819"/>
      <c r="PWP1072" s="819"/>
      <c r="PWQ1072" s="819"/>
      <c r="PWR1072" s="819"/>
      <c r="PWS1072" s="819"/>
      <c r="PWT1072" s="819"/>
      <c r="PWU1072" s="819"/>
      <c r="PWV1072" s="819"/>
      <c r="PWW1072" s="819"/>
      <c r="PWX1072" s="819"/>
      <c r="PWY1072" s="819"/>
      <c r="PWZ1072" s="819"/>
      <c r="PXA1072" s="819"/>
      <c r="PXB1072" s="819"/>
      <c r="PXC1072" s="819"/>
      <c r="PXD1072" s="819"/>
      <c r="PXE1072" s="819"/>
      <c r="PXF1072" s="819"/>
      <c r="PXG1072" s="819"/>
      <c r="PXH1072" s="819"/>
      <c r="PXI1072" s="819"/>
      <c r="PXJ1072" s="819"/>
      <c r="PXK1072" s="819"/>
      <c r="PXL1072" s="819"/>
      <c r="PXM1072" s="819"/>
      <c r="PXN1072" s="819"/>
      <c r="PXO1072" s="819"/>
      <c r="PXP1072" s="819"/>
      <c r="PXQ1072" s="819"/>
      <c r="PXR1072" s="819"/>
      <c r="PXS1072" s="819"/>
      <c r="PXT1072" s="819"/>
      <c r="PXU1072" s="819"/>
      <c r="PXV1072" s="819"/>
      <c r="PXW1072" s="819"/>
      <c r="PXX1072" s="819"/>
      <c r="PXY1072" s="819"/>
      <c r="PXZ1072" s="819"/>
      <c r="PYA1072" s="819"/>
      <c r="PYB1072" s="819"/>
      <c r="PYC1072" s="819"/>
      <c r="PYD1072" s="819"/>
      <c r="PYE1072" s="819"/>
      <c r="PYF1072" s="819"/>
      <c r="PYG1072" s="819"/>
      <c r="PYH1072" s="819"/>
      <c r="PYI1072" s="819"/>
      <c r="PYJ1072" s="819"/>
      <c r="PYK1072" s="819"/>
      <c r="PYL1072" s="819"/>
      <c r="PYM1072" s="819"/>
      <c r="PYN1072" s="819"/>
      <c r="PYO1072" s="819"/>
      <c r="PYP1072" s="819"/>
      <c r="PYQ1072" s="819"/>
      <c r="PYR1072" s="819"/>
      <c r="PYS1072" s="819"/>
      <c r="PYT1072" s="819"/>
      <c r="PYU1072" s="819"/>
      <c r="PYV1072" s="819"/>
      <c r="PYW1072" s="819"/>
      <c r="PYX1072" s="819"/>
      <c r="PYY1072" s="819"/>
      <c r="PYZ1072" s="819"/>
      <c r="PZA1072" s="819"/>
      <c r="PZB1072" s="819"/>
      <c r="PZC1072" s="819"/>
      <c r="PZD1072" s="819"/>
      <c r="PZE1072" s="819"/>
      <c r="PZF1072" s="819"/>
      <c r="PZG1072" s="819"/>
      <c r="PZH1072" s="819"/>
      <c r="PZI1072" s="819"/>
      <c r="PZJ1072" s="819"/>
      <c r="PZK1072" s="819"/>
      <c r="PZL1072" s="819"/>
      <c r="PZM1072" s="819"/>
      <c r="PZN1072" s="819"/>
      <c r="PZO1072" s="819"/>
      <c r="PZP1072" s="819"/>
      <c r="PZQ1072" s="819"/>
      <c r="PZR1072" s="819"/>
      <c r="PZS1072" s="819"/>
      <c r="PZT1072" s="819"/>
      <c r="PZU1072" s="819"/>
      <c r="PZV1072" s="819"/>
      <c r="PZW1072" s="819"/>
      <c r="PZX1072" s="819"/>
      <c r="PZY1072" s="819"/>
      <c r="PZZ1072" s="819"/>
      <c r="QAA1072" s="819"/>
      <c r="QAB1072" s="819"/>
      <c r="QAC1072" s="819"/>
      <c r="QAD1072" s="819"/>
      <c r="QAE1072" s="819"/>
      <c r="QAF1072" s="819"/>
      <c r="QAG1072" s="819"/>
      <c r="QAH1072" s="819"/>
      <c r="QAI1072" s="819"/>
      <c r="QAJ1072" s="819"/>
      <c r="QAK1072" s="819"/>
      <c r="QAL1072" s="819"/>
      <c r="QAM1072" s="819"/>
      <c r="QAN1072" s="819"/>
      <c r="QAO1072" s="819"/>
      <c r="QAP1072" s="819"/>
      <c r="QAQ1072" s="819"/>
      <c r="QAR1072" s="819"/>
      <c r="QAS1072" s="819"/>
      <c r="QAT1072" s="819"/>
      <c r="QAU1072" s="819"/>
      <c r="QAV1072" s="819"/>
      <c r="QAW1072" s="819"/>
      <c r="QAX1072" s="819"/>
      <c r="QAY1072" s="819"/>
      <c r="QAZ1072" s="819"/>
      <c r="QBA1072" s="819"/>
      <c r="QBB1072" s="819"/>
      <c r="QBC1072" s="819"/>
      <c r="QBD1072" s="819"/>
      <c r="QBE1072" s="819"/>
      <c r="QBF1072" s="819"/>
      <c r="QBG1072" s="819"/>
      <c r="QBH1072" s="819"/>
      <c r="QBI1072" s="819"/>
      <c r="QBJ1072" s="819"/>
      <c r="QBK1072" s="819"/>
      <c r="QBL1072" s="819"/>
      <c r="QBM1072" s="819"/>
      <c r="QBN1072" s="819"/>
      <c r="QBO1072" s="819"/>
      <c r="QBP1072" s="819"/>
      <c r="QBQ1072" s="819"/>
      <c r="QBR1072" s="819"/>
      <c r="QBS1072" s="819"/>
      <c r="QBT1072" s="819"/>
      <c r="QBU1072" s="819"/>
      <c r="QBV1072" s="819"/>
      <c r="QBW1072" s="819"/>
      <c r="QBX1072" s="819"/>
      <c r="QBY1072" s="819"/>
      <c r="QBZ1072" s="819"/>
      <c r="QCA1072" s="819"/>
      <c r="QCB1072" s="819"/>
      <c r="QCC1072" s="819"/>
      <c r="QCD1072" s="819"/>
      <c r="QCE1072" s="819"/>
      <c r="QCF1072" s="819"/>
      <c r="QCG1072" s="819"/>
      <c r="QCH1072" s="819"/>
      <c r="QCI1072" s="819"/>
      <c r="QCJ1072" s="819"/>
      <c r="QCK1072" s="819"/>
      <c r="QCL1072" s="819"/>
      <c r="QCM1072" s="819"/>
      <c r="QCN1072" s="819"/>
      <c r="QCO1072" s="819"/>
      <c r="QCP1072" s="819"/>
      <c r="QCQ1072" s="819"/>
      <c r="QCR1072" s="819"/>
      <c r="QCS1072" s="819"/>
      <c r="QCT1072" s="819"/>
      <c r="QCU1072" s="819"/>
      <c r="QCV1072" s="819"/>
      <c r="QCW1072" s="819"/>
      <c r="QCX1072" s="819"/>
      <c r="QCY1072" s="819"/>
      <c r="QCZ1072" s="819"/>
      <c r="QDA1072" s="819"/>
      <c r="QDB1072" s="819"/>
      <c r="QDC1072" s="819"/>
      <c r="QDD1072" s="819"/>
      <c r="QDE1072" s="819"/>
      <c r="QDF1072" s="819"/>
      <c r="QDG1072" s="819"/>
      <c r="QDH1072" s="819"/>
      <c r="QDI1072" s="819"/>
      <c r="QDJ1072" s="819"/>
      <c r="QDK1072" s="819"/>
      <c r="QDL1072" s="819"/>
      <c r="QDM1072" s="819"/>
      <c r="QDN1072" s="819"/>
      <c r="QDO1072" s="819"/>
      <c r="QDP1072" s="819"/>
      <c r="QDQ1072" s="819"/>
      <c r="QDR1072" s="819"/>
      <c r="QDS1072" s="819"/>
      <c r="QDT1072" s="819"/>
      <c r="QDU1072" s="819"/>
      <c r="QDV1072" s="819"/>
      <c r="QDW1072" s="819"/>
      <c r="QDX1072" s="819"/>
      <c r="QDY1072" s="819"/>
      <c r="QDZ1072" s="819"/>
      <c r="QEA1072" s="819"/>
      <c r="QEB1072" s="819"/>
      <c r="QEC1072" s="819"/>
      <c r="QED1072" s="819"/>
      <c r="QEE1072" s="819"/>
      <c r="QEF1072" s="819"/>
      <c r="QEG1072" s="819"/>
      <c r="QEH1072" s="819"/>
      <c r="QEI1072" s="819"/>
      <c r="QEJ1072" s="819"/>
      <c r="QEK1072" s="819"/>
      <c r="QEL1072" s="819"/>
      <c r="QEM1072" s="819"/>
      <c r="QEN1072" s="819"/>
      <c r="QEO1072" s="819"/>
      <c r="QEP1072" s="819"/>
      <c r="QEQ1072" s="819"/>
      <c r="QER1072" s="819"/>
      <c r="QES1072" s="819"/>
      <c r="QET1072" s="819"/>
      <c r="QEU1072" s="819"/>
      <c r="QEV1072" s="819"/>
      <c r="QEW1072" s="819"/>
      <c r="QEX1072" s="819"/>
      <c r="QEY1072" s="819"/>
      <c r="QEZ1072" s="819"/>
      <c r="QFA1072" s="819"/>
      <c r="QFB1072" s="819"/>
      <c r="QFC1072" s="819"/>
      <c r="QFD1072" s="819"/>
      <c r="QFE1072" s="819"/>
      <c r="QFF1072" s="819"/>
      <c r="QFG1072" s="819"/>
      <c r="QFH1072" s="819"/>
      <c r="QFI1072" s="819"/>
      <c r="QFJ1072" s="819"/>
      <c r="QFK1072" s="819"/>
      <c r="QFL1072" s="819"/>
      <c r="QFM1072" s="819"/>
      <c r="QFN1072" s="819"/>
      <c r="QFO1072" s="819"/>
      <c r="QFP1072" s="819"/>
      <c r="QFQ1072" s="819"/>
      <c r="QFR1072" s="819"/>
      <c r="QFS1072" s="819"/>
      <c r="QFT1072" s="819"/>
      <c r="QFU1072" s="819"/>
      <c r="QFV1072" s="819"/>
      <c r="QFW1072" s="819"/>
      <c r="QFX1072" s="819"/>
      <c r="QFY1072" s="819"/>
      <c r="QFZ1072" s="819"/>
      <c r="QGA1072" s="819"/>
      <c r="QGB1072" s="819"/>
      <c r="QGC1072" s="819"/>
      <c r="QGD1072" s="819"/>
      <c r="QGE1072" s="819"/>
      <c r="QGF1072" s="819"/>
      <c r="QGG1072" s="819"/>
      <c r="QGH1072" s="819"/>
      <c r="QGI1072" s="819"/>
      <c r="QGJ1072" s="819"/>
      <c r="QGK1072" s="819"/>
      <c r="QGL1072" s="819"/>
      <c r="QGM1072" s="819"/>
      <c r="QGN1072" s="819"/>
      <c r="QGO1072" s="819"/>
      <c r="QGP1072" s="819"/>
      <c r="QGQ1072" s="819"/>
      <c r="QGR1072" s="819"/>
      <c r="QGS1072" s="819"/>
      <c r="QGT1072" s="819"/>
      <c r="QGU1072" s="819"/>
      <c r="QGV1072" s="819"/>
      <c r="QGW1072" s="819"/>
      <c r="QGX1072" s="819"/>
      <c r="QGY1072" s="819"/>
      <c r="QGZ1072" s="819"/>
      <c r="QHA1072" s="819"/>
      <c r="QHB1072" s="819"/>
      <c r="QHC1072" s="819"/>
      <c r="QHD1072" s="819"/>
      <c r="QHE1072" s="819"/>
      <c r="QHF1072" s="819"/>
      <c r="QHG1072" s="819"/>
      <c r="QHH1072" s="819"/>
      <c r="QHI1072" s="819"/>
      <c r="QHJ1072" s="819"/>
      <c r="QHK1072" s="819"/>
      <c r="QHL1072" s="819"/>
      <c r="QHM1072" s="819"/>
      <c r="QHN1072" s="819"/>
      <c r="QHO1072" s="819"/>
      <c r="QHP1072" s="819"/>
      <c r="QHQ1072" s="819"/>
      <c r="QHR1072" s="819"/>
      <c r="QHS1072" s="819"/>
      <c r="QHT1072" s="819"/>
      <c r="QHU1072" s="819"/>
      <c r="QHV1072" s="819"/>
      <c r="QHW1072" s="819"/>
      <c r="QHX1072" s="819"/>
      <c r="QHY1072" s="819"/>
      <c r="QHZ1072" s="819"/>
      <c r="QIA1072" s="819"/>
      <c r="QIB1072" s="819"/>
      <c r="QIC1072" s="819"/>
      <c r="QID1072" s="819"/>
      <c r="QIE1072" s="819"/>
      <c r="QIF1072" s="819"/>
      <c r="QIG1072" s="819"/>
      <c r="QIH1072" s="819"/>
      <c r="QII1072" s="819"/>
      <c r="QIJ1072" s="819"/>
      <c r="QIK1072" s="819"/>
      <c r="QIL1072" s="819"/>
      <c r="QIM1072" s="819"/>
      <c r="QIN1072" s="819"/>
      <c r="QIO1072" s="819"/>
      <c r="QIP1072" s="819"/>
      <c r="QIQ1072" s="819"/>
      <c r="QIR1072" s="819"/>
      <c r="QIS1072" s="819"/>
      <c r="QIT1072" s="819"/>
      <c r="QIU1072" s="819"/>
      <c r="QIV1072" s="819"/>
      <c r="QIW1072" s="819"/>
      <c r="QIX1072" s="819"/>
      <c r="QIY1072" s="819"/>
      <c r="QIZ1072" s="819"/>
      <c r="QJA1072" s="819"/>
      <c r="QJB1072" s="819"/>
      <c r="QJC1072" s="819"/>
      <c r="QJD1072" s="819"/>
      <c r="QJE1072" s="819"/>
      <c r="QJF1072" s="819"/>
      <c r="QJG1072" s="819"/>
      <c r="QJH1072" s="819"/>
      <c r="QJI1072" s="819"/>
      <c r="QJJ1072" s="819"/>
      <c r="QJK1072" s="819"/>
      <c r="QJL1072" s="819"/>
      <c r="QJM1072" s="819"/>
      <c r="QJN1072" s="819"/>
      <c r="QJO1072" s="819"/>
      <c r="QJP1072" s="819"/>
      <c r="QJQ1072" s="819"/>
      <c r="QJR1072" s="819"/>
      <c r="QJS1072" s="819"/>
      <c r="QJT1072" s="819"/>
      <c r="QJU1072" s="819"/>
      <c r="QJV1072" s="819"/>
      <c r="QJW1072" s="819"/>
      <c r="QJX1072" s="819"/>
      <c r="QJY1072" s="819"/>
      <c r="QJZ1072" s="819"/>
      <c r="QKA1072" s="819"/>
      <c r="QKB1072" s="819"/>
      <c r="QKC1072" s="819"/>
      <c r="QKD1072" s="819"/>
      <c r="QKE1072" s="819"/>
      <c r="QKF1072" s="819"/>
      <c r="QKG1072" s="819"/>
      <c r="QKH1072" s="819"/>
      <c r="QKI1072" s="819"/>
      <c r="QKJ1072" s="819"/>
      <c r="QKK1072" s="819"/>
      <c r="QKL1072" s="819"/>
      <c r="QKM1072" s="819"/>
      <c r="QKN1072" s="819"/>
      <c r="QKO1072" s="819"/>
      <c r="QKP1072" s="819"/>
      <c r="QKQ1072" s="819"/>
      <c r="QKR1072" s="819"/>
      <c r="QKS1072" s="819"/>
      <c r="QKT1072" s="819"/>
      <c r="QKU1072" s="819"/>
      <c r="QKV1072" s="819"/>
      <c r="QKW1072" s="819"/>
      <c r="QKX1072" s="819"/>
      <c r="QKY1072" s="819"/>
      <c r="QKZ1072" s="819"/>
      <c r="QLA1072" s="819"/>
      <c r="QLB1072" s="819"/>
      <c r="QLC1072" s="819"/>
      <c r="QLD1072" s="819"/>
      <c r="QLE1072" s="819"/>
      <c r="QLF1072" s="819"/>
      <c r="QLG1072" s="819"/>
      <c r="QLH1072" s="819"/>
      <c r="QLI1072" s="819"/>
      <c r="QLJ1072" s="819"/>
      <c r="QLK1072" s="819"/>
      <c r="QLL1072" s="819"/>
      <c r="QLM1072" s="819"/>
      <c r="QLN1072" s="819"/>
      <c r="QLO1072" s="819"/>
      <c r="QLP1072" s="819"/>
      <c r="QLQ1072" s="819"/>
      <c r="QLR1072" s="819"/>
      <c r="QLS1072" s="819"/>
      <c r="QLT1072" s="819"/>
      <c r="QLU1072" s="819"/>
      <c r="QLV1072" s="819"/>
      <c r="QLW1072" s="819"/>
      <c r="QLX1072" s="819"/>
      <c r="QLY1072" s="819"/>
      <c r="QLZ1072" s="819"/>
      <c r="QMA1072" s="819"/>
      <c r="QMB1072" s="819"/>
      <c r="QMC1072" s="819"/>
      <c r="QMD1072" s="819"/>
      <c r="QME1072" s="819"/>
      <c r="QMF1072" s="819"/>
      <c r="QMG1072" s="819"/>
      <c r="QMH1072" s="819"/>
      <c r="QMI1072" s="819"/>
      <c r="QMJ1072" s="819"/>
      <c r="QMK1072" s="819"/>
      <c r="QML1072" s="819"/>
      <c r="QMM1072" s="819"/>
      <c r="QMN1072" s="819"/>
      <c r="QMO1072" s="819"/>
      <c r="QMP1072" s="819"/>
      <c r="QMQ1072" s="819"/>
      <c r="QMR1072" s="819"/>
      <c r="QMS1072" s="819"/>
      <c r="QMT1072" s="819"/>
      <c r="QMU1072" s="819"/>
      <c r="QMV1072" s="819"/>
      <c r="QMW1072" s="819"/>
      <c r="QMX1072" s="819"/>
      <c r="QMY1072" s="819"/>
      <c r="QMZ1072" s="819"/>
      <c r="QNA1072" s="819"/>
      <c r="QNB1072" s="819"/>
      <c r="QNC1072" s="819"/>
      <c r="QND1072" s="819"/>
      <c r="QNE1072" s="819"/>
      <c r="QNF1072" s="819"/>
      <c r="QNG1072" s="819"/>
      <c r="QNH1072" s="819"/>
      <c r="QNI1072" s="819"/>
      <c r="QNJ1072" s="819"/>
      <c r="QNK1072" s="819"/>
      <c r="QNL1072" s="819"/>
      <c r="QNM1072" s="819"/>
      <c r="QNN1072" s="819"/>
      <c r="QNO1072" s="819"/>
      <c r="QNP1072" s="819"/>
      <c r="QNQ1072" s="819"/>
      <c r="QNR1072" s="819"/>
      <c r="QNS1072" s="819"/>
      <c r="QNT1072" s="819"/>
      <c r="QNU1072" s="819"/>
      <c r="QNV1072" s="819"/>
      <c r="QNW1072" s="819"/>
      <c r="QNX1072" s="819"/>
      <c r="QNY1072" s="819"/>
      <c r="QNZ1072" s="819"/>
      <c r="QOA1072" s="819"/>
      <c r="QOB1072" s="819"/>
      <c r="QOC1072" s="819"/>
      <c r="QOD1072" s="819"/>
      <c r="QOE1072" s="819"/>
      <c r="QOF1072" s="819"/>
      <c r="QOG1072" s="819"/>
      <c r="QOH1072" s="819"/>
      <c r="QOI1072" s="819"/>
      <c r="QOJ1072" s="819"/>
      <c r="QOK1072" s="819"/>
      <c r="QOL1072" s="819"/>
      <c r="QOM1072" s="819"/>
      <c r="QON1072" s="819"/>
      <c r="QOO1072" s="819"/>
      <c r="QOP1072" s="819"/>
      <c r="QOQ1072" s="819"/>
      <c r="QOR1072" s="819"/>
      <c r="QOS1072" s="819"/>
      <c r="QOT1072" s="819"/>
      <c r="QOU1072" s="819"/>
      <c r="QOV1072" s="819"/>
      <c r="QOW1072" s="819"/>
      <c r="QOX1072" s="819"/>
      <c r="QOY1072" s="819"/>
      <c r="QOZ1072" s="819"/>
      <c r="QPA1072" s="819"/>
      <c r="QPB1072" s="819"/>
      <c r="QPC1072" s="819"/>
      <c r="QPD1072" s="819"/>
      <c r="QPE1072" s="819"/>
      <c r="QPF1072" s="819"/>
      <c r="QPG1072" s="819"/>
      <c r="QPH1072" s="819"/>
      <c r="QPI1072" s="819"/>
      <c r="QPJ1072" s="819"/>
      <c r="QPK1072" s="819"/>
      <c r="QPL1072" s="819"/>
      <c r="QPM1072" s="819"/>
      <c r="QPN1072" s="819"/>
      <c r="QPO1072" s="819"/>
      <c r="QPP1072" s="819"/>
      <c r="QPQ1072" s="819"/>
      <c r="QPR1072" s="819"/>
      <c r="QPS1072" s="819"/>
      <c r="QPT1072" s="819"/>
      <c r="QPU1072" s="819"/>
      <c r="QPV1072" s="819"/>
      <c r="QPW1072" s="819"/>
      <c r="QPX1072" s="819"/>
      <c r="QPY1072" s="819"/>
      <c r="QPZ1072" s="819"/>
      <c r="QQA1072" s="819"/>
      <c r="QQB1072" s="819"/>
      <c r="QQC1072" s="819"/>
      <c r="QQD1072" s="819"/>
      <c r="QQE1072" s="819"/>
      <c r="QQF1072" s="819"/>
      <c r="QQG1072" s="819"/>
      <c r="QQH1072" s="819"/>
      <c r="QQI1072" s="819"/>
      <c r="QQJ1072" s="819"/>
      <c r="QQK1072" s="819"/>
      <c r="QQL1072" s="819"/>
      <c r="QQM1072" s="819"/>
      <c r="QQN1072" s="819"/>
      <c r="QQO1072" s="819"/>
      <c r="QQP1072" s="819"/>
      <c r="QQQ1072" s="819"/>
      <c r="QQR1072" s="819"/>
      <c r="QQS1072" s="819"/>
      <c r="QQT1072" s="819"/>
      <c r="QQU1072" s="819"/>
      <c r="QQV1072" s="819"/>
      <c r="QQW1072" s="819"/>
      <c r="QQX1072" s="819"/>
      <c r="QQY1072" s="819"/>
      <c r="QQZ1072" s="819"/>
      <c r="QRA1072" s="819"/>
      <c r="QRB1072" s="819"/>
      <c r="QRC1072" s="819"/>
      <c r="QRD1072" s="819"/>
      <c r="QRE1072" s="819"/>
      <c r="QRF1072" s="819"/>
      <c r="QRG1072" s="819"/>
      <c r="QRH1072" s="819"/>
      <c r="QRI1072" s="819"/>
      <c r="QRJ1072" s="819"/>
      <c r="QRK1072" s="819"/>
      <c r="QRL1072" s="819"/>
      <c r="QRM1072" s="819"/>
      <c r="QRN1072" s="819"/>
      <c r="QRO1072" s="819"/>
      <c r="QRP1072" s="819"/>
      <c r="QRQ1072" s="819"/>
      <c r="QRR1072" s="819"/>
      <c r="QRS1072" s="819"/>
      <c r="QRT1072" s="819"/>
      <c r="QRU1072" s="819"/>
      <c r="QRV1072" s="819"/>
      <c r="QRW1072" s="819"/>
      <c r="QRX1072" s="819"/>
      <c r="QRY1072" s="819"/>
      <c r="QRZ1072" s="819"/>
      <c r="QSA1072" s="819"/>
      <c r="QSB1072" s="819"/>
      <c r="QSC1072" s="819"/>
      <c r="QSD1072" s="819"/>
      <c r="QSE1072" s="819"/>
      <c r="QSF1072" s="819"/>
      <c r="QSG1072" s="819"/>
      <c r="QSH1072" s="819"/>
      <c r="QSI1072" s="819"/>
      <c r="QSJ1072" s="819"/>
      <c r="QSK1072" s="819"/>
      <c r="QSL1072" s="819"/>
      <c r="QSM1072" s="819"/>
      <c r="QSN1072" s="819"/>
      <c r="QSO1072" s="819"/>
      <c r="QSP1072" s="819"/>
      <c r="QSQ1072" s="819"/>
      <c r="QSR1072" s="819"/>
      <c r="QSS1072" s="819"/>
      <c r="QST1072" s="819"/>
      <c r="QSU1072" s="819"/>
      <c r="QSV1072" s="819"/>
      <c r="QSW1072" s="819"/>
      <c r="QSX1072" s="819"/>
      <c r="QSY1072" s="819"/>
      <c r="QSZ1072" s="819"/>
      <c r="QTA1072" s="819"/>
      <c r="QTB1072" s="819"/>
      <c r="QTC1072" s="819"/>
      <c r="QTD1072" s="819"/>
      <c r="QTE1072" s="819"/>
      <c r="QTF1072" s="819"/>
      <c r="QTG1072" s="819"/>
      <c r="QTH1072" s="819"/>
      <c r="QTI1072" s="819"/>
      <c r="QTJ1072" s="819"/>
      <c r="QTK1072" s="819"/>
      <c r="QTL1072" s="819"/>
      <c r="QTM1072" s="819"/>
      <c r="QTN1072" s="819"/>
      <c r="QTO1072" s="819"/>
      <c r="QTP1072" s="819"/>
      <c r="QTQ1072" s="819"/>
      <c r="QTR1072" s="819"/>
      <c r="QTS1072" s="819"/>
      <c r="QTT1072" s="819"/>
      <c r="QTU1072" s="819"/>
      <c r="QTV1072" s="819"/>
      <c r="QTW1072" s="819"/>
      <c r="QTX1072" s="819"/>
      <c r="QTY1072" s="819"/>
      <c r="QTZ1072" s="819"/>
      <c r="QUA1072" s="819"/>
      <c r="QUB1072" s="819"/>
      <c r="QUC1072" s="819"/>
      <c r="QUD1072" s="819"/>
      <c r="QUE1072" s="819"/>
      <c r="QUF1072" s="819"/>
      <c r="QUG1072" s="819"/>
      <c r="QUH1072" s="819"/>
      <c r="QUI1072" s="819"/>
      <c r="QUJ1072" s="819"/>
      <c r="QUK1072" s="819"/>
      <c r="QUL1072" s="819"/>
      <c r="QUM1072" s="819"/>
      <c r="QUN1072" s="819"/>
      <c r="QUO1072" s="819"/>
      <c r="QUP1072" s="819"/>
      <c r="QUQ1072" s="819"/>
      <c r="QUR1072" s="819"/>
      <c r="QUS1072" s="819"/>
      <c r="QUT1072" s="819"/>
      <c r="QUU1072" s="819"/>
      <c r="QUV1072" s="819"/>
      <c r="QUW1072" s="819"/>
      <c r="QUX1072" s="819"/>
      <c r="QUY1072" s="819"/>
      <c r="QUZ1072" s="819"/>
      <c r="QVA1072" s="819"/>
      <c r="QVB1072" s="819"/>
      <c r="QVC1072" s="819"/>
      <c r="QVD1072" s="819"/>
      <c r="QVE1072" s="819"/>
      <c r="QVF1072" s="819"/>
      <c r="QVG1072" s="819"/>
      <c r="QVH1072" s="819"/>
      <c r="QVI1072" s="819"/>
      <c r="QVJ1072" s="819"/>
      <c r="QVK1072" s="819"/>
      <c r="QVL1072" s="819"/>
      <c r="QVM1072" s="819"/>
      <c r="QVN1072" s="819"/>
      <c r="QVO1072" s="819"/>
      <c r="QVP1072" s="819"/>
      <c r="QVQ1072" s="819"/>
      <c r="QVR1072" s="819"/>
      <c r="QVS1072" s="819"/>
      <c r="QVT1072" s="819"/>
      <c r="QVU1072" s="819"/>
      <c r="QVV1072" s="819"/>
      <c r="QVW1072" s="819"/>
      <c r="QVX1072" s="819"/>
      <c r="QVY1072" s="819"/>
      <c r="QVZ1072" s="819"/>
      <c r="QWA1072" s="819"/>
      <c r="QWB1072" s="819"/>
      <c r="QWC1072" s="819"/>
      <c r="QWD1072" s="819"/>
      <c r="QWE1072" s="819"/>
      <c r="QWF1072" s="819"/>
      <c r="QWG1072" s="819"/>
      <c r="QWH1072" s="819"/>
      <c r="QWI1072" s="819"/>
      <c r="QWJ1072" s="819"/>
      <c r="QWK1072" s="819"/>
      <c r="QWL1072" s="819"/>
      <c r="QWM1072" s="819"/>
      <c r="QWN1072" s="819"/>
      <c r="QWO1072" s="819"/>
      <c r="QWP1072" s="819"/>
      <c r="QWQ1072" s="819"/>
      <c r="QWR1072" s="819"/>
      <c r="QWS1072" s="819"/>
      <c r="QWT1072" s="819"/>
      <c r="QWU1072" s="819"/>
      <c r="QWV1072" s="819"/>
      <c r="QWW1072" s="819"/>
      <c r="QWX1072" s="819"/>
      <c r="QWY1072" s="819"/>
      <c r="QWZ1072" s="819"/>
      <c r="QXA1072" s="819"/>
      <c r="QXB1072" s="819"/>
      <c r="QXC1072" s="819"/>
      <c r="QXD1072" s="819"/>
      <c r="QXE1072" s="819"/>
      <c r="QXF1072" s="819"/>
      <c r="QXG1072" s="819"/>
      <c r="QXH1072" s="819"/>
      <c r="QXI1072" s="819"/>
      <c r="QXJ1072" s="819"/>
      <c r="QXK1072" s="819"/>
      <c r="QXL1072" s="819"/>
      <c r="QXM1072" s="819"/>
      <c r="QXN1072" s="819"/>
      <c r="QXO1072" s="819"/>
      <c r="QXP1072" s="819"/>
      <c r="QXQ1072" s="819"/>
      <c r="QXR1072" s="819"/>
      <c r="QXS1072" s="819"/>
      <c r="QXT1072" s="819"/>
      <c r="QXU1072" s="819"/>
      <c r="QXV1072" s="819"/>
      <c r="QXW1072" s="819"/>
      <c r="QXX1072" s="819"/>
      <c r="QXY1072" s="819"/>
      <c r="QXZ1072" s="819"/>
      <c r="QYA1072" s="819"/>
      <c r="QYB1072" s="819"/>
      <c r="QYC1072" s="819"/>
      <c r="QYD1072" s="819"/>
      <c r="QYE1072" s="819"/>
      <c r="QYF1072" s="819"/>
      <c r="QYG1072" s="819"/>
      <c r="QYH1072" s="819"/>
      <c r="QYI1072" s="819"/>
      <c r="QYJ1072" s="819"/>
      <c r="QYK1072" s="819"/>
      <c r="QYL1072" s="819"/>
      <c r="QYM1072" s="819"/>
      <c r="QYN1072" s="819"/>
      <c r="QYO1072" s="819"/>
      <c r="QYP1072" s="819"/>
      <c r="QYQ1072" s="819"/>
      <c r="QYR1072" s="819"/>
      <c r="QYS1072" s="819"/>
      <c r="QYT1072" s="819"/>
      <c r="QYU1072" s="819"/>
      <c r="QYV1072" s="819"/>
      <c r="QYW1072" s="819"/>
      <c r="QYX1072" s="819"/>
      <c r="QYY1072" s="819"/>
      <c r="QYZ1072" s="819"/>
      <c r="QZA1072" s="819"/>
      <c r="QZB1072" s="819"/>
      <c r="QZC1072" s="819"/>
      <c r="QZD1072" s="819"/>
      <c r="QZE1072" s="819"/>
      <c r="QZF1072" s="819"/>
      <c r="QZG1072" s="819"/>
      <c r="QZH1072" s="819"/>
      <c r="QZI1072" s="819"/>
      <c r="QZJ1072" s="819"/>
      <c r="QZK1072" s="819"/>
      <c r="QZL1072" s="819"/>
      <c r="QZM1072" s="819"/>
      <c r="QZN1072" s="819"/>
      <c r="QZO1072" s="819"/>
      <c r="QZP1072" s="819"/>
      <c r="QZQ1072" s="819"/>
      <c r="QZR1072" s="819"/>
      <c r="QZS1072" s="819"/>
      <c r="QZT1072" s="819"/>
      <c r="QZU1072" s="819"/>
      <c r="QZV1072" s="819"/>
      <c r="QZW1072" s="819"/>
      <c r="QZX1072" s="819"/>
      <c r="QZY1072" s="819"/>
      <c r="QZZ1072" s="819"/>
      <c r="RAA1072" s="819"/>
      <c r="RAB1072" s="819"/>
      <c r="RAC1072" s="819"/>
      <c r="RAD1072" s="819"/>
      <c r="RAE1072" s="819"/>
      <c r="RAF1072" s="819"/>
      <c r="RAG1072" s="819"/>
      <c r="RAH1072" s="819"/>
      <c r="RAI1072" s="819"/>
      <c r="RAJ1072" s="819"/>
      <c r="RAK1072" s="819"/>
      <c r="RAL1072" s="819"/>
      <c r="RAM1072" s="819"/>
      <c r="RAN1072" s="819"/>
      <c r="RAO1072" s="819"/>
      <c r="RAP1072" s="819"/>
      <c r="RAQ1072" s="819"/>
      <c r="RAR1072" s="819"/>
      <c r="RAS1072" s="819"/>
      <c r="RAT1072" s="819"/>
      <c r="RAU1072" s="819"/>
      <c r="RAV1072" s="819"/>
      <c r="RAW1072" s="819"/>
      <c r="RAX1072" s="819"/>
      <c r="RAY1072" s="819"/>
      <c r="RAZ1072" s="819"/>
      <c r="RBA1072" s="819"/>
      <c r="RBB1072" s="819"/>
      <c r="RBC1072" s="819"/>
      <c r="RBD1072" s="819"/>
      <c r="RBE1072" s="819"/>
      <c r="RBF1072" s="819"/>
      <c r="RBG1072" s="819"/>
      <c r="RBH1072" s="819"/>
      <c r="RBI1072" s="819"/>
      <c r="RBJ1072" s="819"/>
      <c r="RBK1072" s="819"/>
      <c r="RBL1072" s="819"/>
      <c r="RBM1072" s="819"/>
      <c r="RBN1072" s="819"/>
      <c r="RBO1072" s="819"/>
      <c r="RBP1072" s="819"/>
      <c r="RBQ1072" s="819"/>
      <c r="RBR1072" s="819"/>
      <c r="RBS1072" s="819"/>
      <c r="RBT1072" s="819"/>
      <c r="RBU1072" s="819"/>
      <c r="RBV1072" s="819"/>
      <c r="RBW1072" s="819"/>
      <c r="RBX1072" s="819"/>
      <c r="RBY1072" s="819"/>
      <c r="RBZ1072" s="819"/>
      <c r="RCA1072" s="819"/>
      <c r="RCB1072" s="819"/>
      <c r="RCC1072" s="819"/>
      <c r="RCD1072" s="819"/>
      <c r="RCE1072" s="819"/>
      <c r="RCF1072" s="819"/>
      <c r="RCG1072" s="819"/>
      <c r="RCH1072" s="819"/>
      <c r="RCI1072" s="819"/>
      <c r="RCJ1072" s="819"/>
      <c r="RCK1072" s="819"/>
      <c r="RCL1072" s="819"/>
      <c r="RCM1072" s="819"/>
      <c r="RCN1072" s="819"/>
      <c r="RCO1072" s="819"/>
      <c r="RCP1072" s="819"/>
      <c r="RCQ1072" s="819"/>
      <c r="RCR1072" s="819"/>
      <c r="RCS1072" s="819"/>
      <c r="RCT1072" s="819"/>
      <c r="RCU1072" s="819"/>
      <c r="RCV1072" s="819"/>
      <c r="RCW1072" s="819"/>
      <c r="RCX1072" s="819"/>
      <c r="RCY1072" s="819"/>
      <c r="RCZ1072" s="819"/>
      <c r="RDA1072" s="819"/>
      <c r="RDB1072" s="819"/>
      <c r="RDC1072" s="819"/>
      <c r="RDD1072" s="819"/>
      <c r="RDE1072" s="819"/>
      <c r="RDF1072" s="819"/>
      <c r="RDG1072" s="819"/>
      <c r="RDH1072" s="819"/>
      <c r="RDI1072" s="819"/>
      <c r="RDJ1072" s="819"/>
      <c r="RDK1072" s="819"/>
      <c r="RDL1072" s="819"/>
      <c r="RDM1072" s="819"/>
      <c r="RDN1072" s="819"/>
      <c r="RDO1072" s="819"/>
      <c r="RDP1072" s="819"/>
      <c r="RDQ1072" s="819"/>
      <c r="RDR1072" s="819"/>
      <c r="RDS1072" s="819"/>
      <c r="RDT1072" s="819"/>
      <c r="RDU1072" s="819"/>
      <c r="RDV1072" s="819"/>
      <c r="RDW1072" s="819"/>
      <c r="RDX1072" s="819"/>
      <c r="RDY1072" s="819"/>
      <c r="RDZ1072" s="819"/>
      <c r="REA1072" s="819"/>
      <c r="REB1072" s="819"/>
      <c r="REC1072" s="819"/>
      <c r="RED1072" s="819"/>
      <c r="REE1072" s="819"/>
      <c r="REF1072" s="819"/>
      <c r="REG1072" s="819"/>
      <c r="REH1072" s="819"/>
      <c r="REI1072" s="819"/>
      <c r="REJ1072" s="819"/>
      <c r="REK1072" s="819"/>
      <c r="REL1072" s="819"/>
      <c r="REM1072" s="819"/>
      <c r="REN1072" s="819"/>
      <c r="REO1072" s="819"/>
      <c r="REP1072" s="819"/>
      <c r="REQ1072" s="819"/>
      <c r="RER1072" s="819"/>
      <c r="RES1072" s="819"/>
      <c r="RET1072" s="819"/>
      <c r="REU1072" s="819"/>
      <c r="REV1072" s="819"/>
      <c r="REW1072" s="819"/>
      <c r="REX1072" s="819"/>
      <c r="REY1072" s="819"/>
      <c r="REZ1072" s="819"/>
      <c r="RFA1072" s="819"/>
      <c r="RFB1072" s="819"/>
      <c r="RFC1072" s="819"/>
      <c r="RFD1072" s="819"/>
      <c r="RFE1072" s="819"/>
      <c r="RFF1072" s="819"/>
      <c r="RFG1072" s="819"/>
      <c r="RFH1072" s="819"/>
      <c r="RFI1072" s="819"/>
      <c r="RFJ1072" s="819"/>
      <c r="RFK1072" s="819"/>
      <c r="RFL1072" s="819"/>
      <c r="RFM1072" s="819"/>
      <c r="RFN1072" s="819"/>
      <c r="RFO1072" s="819"/>
      <c r="RFP1072" s="819"/>
      <c r="RFQ1072" s="819"/>
      <c r="RFR1072" s="819"/>
      <c r="RFS1072" s="819"/>
      <c r="RFT1072" s="819"/>
      <c r="RFU1072" s="819"/>
      <c r="RFV1072" s="819"/>
      <c r="RFW1072" s="819"/>
      <c r="RFX1072" s="819"/>
      <c r="RFY1072" s="819"/>
      <c r="RFZ1072" s="819"/>
      <c r="RGA1072" s="819"/>
      <c r="RGB1072" s="819"/>
      <c r="RGC1072" s="819"/>
      <c r="RGD1072" s="819"/>
      <c r="RGE1072" s="819"/>
      <c r="RGF1072" s="819"/>
      <c r="RGG1072" s="819"/>
      <c r="RGH1072" s="819"/>
      <c r="RGI1072" s="819"/>
      <c r="RGJ1072" s="819"/>
      <c r="RGK1072" s="819"/>
      <c r="RGL1072" s="819"/>
      <c r="RGM1072" s="819"/>
      <c r="RGN1072" s="819"/>
      <c r="RGO1072" s="819"/>
      <c r="RGP1072" s="819"/>
      <c r="RGQ1072" s="819"/>
      <c r="RGR1072" s="819"/>
      <c r="RGS1072" s="819"/>
      <c r="RGT1072" s="819"/>
      <c r="RGU1072" s="819"/>
      <c r="RGV1072" s="819"/>
      <c r="RGW1072" s="819"/>
      <c r="RGX1072" s="819"/>
      <c r="RGY1072" s="819"/>
      <c r="RGZ1072" s="819"/>
      <c r="RHA1072" s="819"/>
      <c r="RHB1072" s="819"/>
      <c r="RHC1072" s="819"/>
      <c r="RHD1072" s="819"/>
      <c r="RHE1072" s="819"/>
      <c r="RHF1072" s="819"/>
      <c r="RHG1072" s="819"/>
      <c r="RHH1072" s="819"/>
      <c r="RHI1072" s="819"/>
      <c r="RHJ1072" s="819"/>
      <c r="RHK1072" s="819"/>
      <c r="RHL1072" s="819"/>
      <c r="RHM1072" s="819"/>
      <c r="RHN1072" s="819"/>
      <c r="RHO1072" s="819"/>
      <c r="RHP1072" s="819"/>
      <c r="RHQ1072" s="819"/>
      <c r="RHR1072" s="819"/>
      <c r="RHS1072" s="819"/>
      <c r="RHT1072" s="819"/>
      <c r="RHU1072" s="819"/>
      <c r="RHV1072" s="819"/>
      <c r="RHW1072" s="819"/>
      <c r="RHX1072" s="819"/>
      <c r="RHY1072" s="819"/>
      <c r="RHZ1072" s="819"/>
      <c r="RIA1072" s="819"/>
      <c r="RIB1072" s="819"/>
      <c r="RIC1072" s="819"/>
      <c r="RID1072" s="819"/>
      <c r="RIE1072" s="819"/>
      <c r="RIF1072" s="819"/>
      <c r="RIG1072" s="819"/>
      <c r="RIH1072" s="819"/>
      <c r="RII1072" s="819"/>
      <c r="RIJ1072" s="819"/>
      <c r="RIK1072" s="819"/>
      <c r="RIL1072" s="819"/>
      <c r="RIM1072" s="819"/>
      <c r="RIN1072" s="819"/>
      <c r="RIO1072" s="819"/>
      <c r="RIP1072" s="819"/>
      <c r="RIQ1072" s="819"/>
      <c r="RIR1072" s="819"/>
      <c r="RIS1072" s="819"/>
      <c r="RIT1072" s="819"/>
      <c r="RIU1072" s="819"/>
      <c r="RIV1072" s="819"/>
      <c r="RIW1072" s="819"/>
      <c r="RIX1072" s="819"/>
      <c r="RIY1072" s="819"/>
      <c r="RIZ1072" s="819"/>
      <c r="RJA1072" s="819"/>
      <c r="RJB1072" s="819"/>
      <c r="RJC1072" s="819"/>
      <c r="RJD1072" s="819"/>
      <c r="RJE1072" s="819"/>
      <c r="RJF1072" s="819"/>
      <c r="RJG1072" s="819"/>
      <c r="RJH1072" s="819"/>
      <c r="RJI1072" s="819"/>
      <c r="RJJ1072" s="819"/>
      <c r="RJK1072" s="819"/>
      <c r="RJL1072" s="819"/>
      <c r="RJM1072" s="819"/>
      <c r="RJN1072" s="819"/>
      <c r="RJO1072" s="819"/>
      <c r="RJP1072" s="819"/>
      <c r="RJQ1072" s="819"/>
      <c r="RJR1072" s="819"/>
      <c r="RJS1072" s="819"/>
      <c r="RJT1072" s="819"/>
      <c r="RJU1072" s="819"/>
      <c r="RJV1072" s="819"/>
      <c r="RJW1072" s="819"/>
      <c r="RJX1072" s="819"/>
      <c r="RJY1072" s="819"/>
      <c r="RJZ1072" s="819"/>
      <c r="RKA1072" s="819"/>
      <c r="RKB1072" s="819"/>
      <c r="RKC1072" s="819"/>
      <c r="RKD1072" s="819"/>
      <c r="RKE1072" s="819"/>
      <c r="RKF1072" s="819"/>
      <c r="RKG1072" s="819"/>
      <c r="RKH1072" s="819"/>
      <c r="RKI1072" s="819"/>
      <c r="RKJ1072" s="819"/>
      <c r="RKK1072" s="819"/>
      <c r="RKL1072" s="819"/>
      <c r="RKM1072" s="819"/>
      <c r="RKN1072" s="819"/>
      <c r="RKO1072" s="819"/>
      <c r="RKP1072" s="819"/>
      <c r="RKQ1072" s="819"/>
      <c r="RKR1072" s="819"/>
      <c r="RKS1072" s="819"/>
      <c r="RKT1072" s="819"/>
      <c r="RKU1072" s="819"/>
      <c r="RKV1072" s="819"/>
      <c r="RKW1072" s="819"/>
      <c r="RKX1072" s="819"/>
      <c r="RKY1072" s="819"/>
      <c r="RKZ1072" s="819"/>
      <c r="RLA1072" s="819"/>
      <c r="RLB1072" s="819"/>
      <c r="RLC1072" s="819"/>
      <c r="RLD1072" s="819"/>
      <c r="RLE1072" s="819"/>
      <c r="RLF1072" s="819"/>
      <c r="RLG1072" s="819"/>
      <c r="RLH1072" s="819"/>
      <c r="RLI1072" s="819"/>
      <c r="RLJ1072" s="819"/>
      <c r="RLK1072" s="819"/>
      <c r="RLL1072" s="819"/>
      <c r="RLM1072" s="819"/>
      <c r="RLN1072" s="819"/>
      <c r="RLO1072" s="819"/>
      <c r="RLP1072" s="819"/>
      <c r="RLQ1072" s="819"/>
      <c r="RLR1072" s="819"/>
      <c r="RLS1072" s="819"/>
      <c r="RLT1072" s="819"/>
      <c r="RLU1072" s="819"/>
      <c r="RLV1072" s="819"/>
      <c r="RLW1072" s="819"/>
      <c r="RLX1072" s="819"/>
      <c r="RLY1072" s="819"/>
      <c r="RLZ1072" s="819"/>
      <c r="RMA1072" s="819"/>
      <c r="RMB1072" s="819"/>
      <c r="RMC1072" s="819"/>
      <c r="RMD1072" s="819"/>
      <c r="RME1072" s="819"/>
      <c r="RMF1072" s="819"/>
      <c r="RMG1072" s="819"/>
      <c r="RMH1072" s="819"/>
      <c r="RMI1072" s="819"/>
      <c r="RMJ1072" s="819"/>
      <c r="RMK1072" s="819"/>
      <c r="RML1072" s="819"/>
      <c r="RMM1072" s="819"/>
      <c r="RMN1072" s="819"/>
      <c r="RMO1072" s="819"/>
      <c r="RMP1072" s="819"/>
      <c r="RMQ1072" s="819"/>
      <c r="RMR1072" s="819"/>
      <c r="RMS1072" s="819"/>
      <c r="RMT1072" s="819"/>
      <c r="RMU1072" s="819"/>
      <c r="RMV1072" s="819"/>
      <c r="RMW1072" s="819"/>
      <c r="RMX1072" s="819"/>
      <c r="RMY1072" s="819"/>
      <c r="RMZ1072" s="819"/>
      <c r="RNA1072" s="819"/>
      <c r="RNB1072" s="819"/>
      <c r="RNC1072" s="819"/>
      <c r="RND1072" s="819"/>
      <c r="RNE1072" s="819"/>
      <c r="RNF1072" s="819"/>
      <c r="RNG1072" s="819"/>
      <c r="RNH1072" s="819"/>
      <c r="RNI1072" s="819"/>
      <c r="RNJ1072" s="819"/>
      <c r="RNK1072" s="819"/>
      <c r="RNL1072" s="819"/>
      <c r="RNM1072" s="819"/>
      <c r="RNN1072" s="819"/>
      <c r="RNO1072" s="819"/>
      <c r="RNP1072" s="819"/>
      <c r="RNQ1072" s="819"/>
      <c r="RNR1072" s="819"/>
      <c r="RNS1072" s="819"/>
      <c r="RNT1072" s="819"/>
      <c r="RNU1072" s="819"/>
      <c r="RNV1072" s="819"/>
      <c r="RNW1072" s="819"/>
      <c r="RNX1072" s="819"/>
      <c r="RNY1072" s="819"/>
      <c r="RNZ1072" s="819"/>
      <c r="ROA1072" s="819"/>
      <c r="ROB1072" s="819"/>
      <c r="ROC1072" s="819"/>
      <c r="ROD1072" s="819"/>
      <c r="ROE1072" s="819"/>
      <c r="ROF1072" s="819"/>
      <c r="ROG1072" s="819"/>
      <c r="ROH1072" s="819"/>
      <c r="ROI1072" s="819"/>
      <c r="ROJ1072" s="819"/>
      <c r="ROK1072" s="819"/>
      <c r="ROL1072" s="819"/>
      <c r="ROM1072" s="819"/>
      <c r="RON1072" s="819"/>
      <c r="ROO1072" s="819"/>
      <c r="ROP1072" s="819"/>
      <c r="ROQ1072" s="819"/>
      <c r="ROR1072" s="819"/>
      <c r="ROS1072" s="819"/>
      <c r="ROT1072" s="819"/>
      <c r="ROU1072" s="819"/>
      <c r="ROV1072" s="819"/>
      <c r="ROW1072" s="819"/>
      <c r="ROX1072" s="819"/>
      <c r="ROY1072" s="819"/>
      <c r="ROZ1072" s="819"/>
      <c r="RPA1072" s="819"/>
      <c r="RPB1072" s="819"/>
      <c r="RPC1072" s="819"/>
      <c r="RPD1072" s="819"/>
      <c r="RPE1072" s="819"/>
      <c r="RPF1072" s="819"/>
      <c r="RPG1072" s="819"/>
      <c r="RPH1072" s="819"/>
      <c r="RPI1072" s="819"/>
      <c r="RPJ1072" s="819"/>
      <c r="RPK1072" s="819"/>
      <c r="RPL1072" s="819"/>
      <c r="RPM1072" s="819"/>
      <c r="RPN1072" s="819"/>
      <c r="RPO1072" s="819"/>
      <c r="RPP1072" s="819"/>
      <c r="RPQ1072" s="819"/>
      <c r="RPR1072" s="819"/>
      <c r="RPS1072" s="819"/>
      <c r="RPT1072" s="819"/>
      <c r="RPU1072" s="819"/>
      <c r="RPV1072" s="819"/>
      <c r="RPW1072" s="819"/>
      <c r="RPX1072" s="819"/>
      <c r="RPY1072" s="819"/>
      <c r="RPZ1072" s="819"/>
      <c r="RQA1072" s="819"/>
      <c r="RQB1072" s="819"/>
      <c r="RQC1072" s="819"/>
      <c r="RQD1072" s="819"/>
      <c r="RQE1072" s="819"/>
      <c r="RQF1072" s="819"/>
      <c r="RQG1072" s="819"/>
      <c r="RQH1072" s="819"/>
      <c r="RQI1072" s="819"/>
      <c r="RQJ1072" s="819"/>
      <c r="RQK1072" s="819"/>
      <c r="RQL1072" s="819"/>
      <c r="RQM1072" s="819"/>
      <c r="RQN1072" s="819"/>
      <c r="RQO1072" s="819"/>
      <c r="RQP1072" s="819"/>
      <c r="RQQ1072" s="819"/>
      <c r="RQR1072" s="819"/>
      <c r="RQS1072" s="819"/>
      <c r="RQT1072" s="819"/>
      <c r="RQU1072" s="819"/>
      <c r="RQV1072" s="819"/>
      <c r="RQW1072" s="819"/>
      <c r="RQX1072" s="819"/>
      <c r="RQY1072" s="819"/>
      <c r="RQZ1072" s="819"/>
      <c r="RRA1072" s="819"/>
      <c r="RRB1072" s="819"/>
      <c r="RRC1072" s="819"/>
      <c r="RRD1072" s="819"/>
      <c r="RRE1072" s="819"/>
      <c r="RRF1072" s="819"/>
      <c r="RRG1072" s="819"/>
      <c r="RRH1072" s="819"/>
      <c r="RRI1072" s="819"/>
      <c r="RRJ1072" s="819"/>
      <c r="RRK1072" s="819"/>
      <c r="RRL1072" s="819"/>
      <c r="RRM1072" s="819"/>
      <c r="RRN1072" s="819"/>
      <c r="RRO1072" s="819"/>
      <c r="RRP1072" s="819"/>
      <c r="RRQ1072" s="819"/>
      <c r="RRR1072" s="819"/>
      <c r="RRS1072" s="819"/>
      <c r="RRT1072" s="819"/>
      <c r="RRU1072" s="819"/>
      <c r="RRV1072" s="819"/>
      <c r="RRW1072" s="819"/>
      <c r="RRX1072" s="819"/>
      <c r="RRY1072" s="819"/>
      <c r="RRZ1072" s="819"/>
      <c r="RSA1072" s="819"/>
      <c r="RSB1072" s="819"/>
      <c r="RSC1072" s="819"/>
      <c r="RSD1072" s="819"/>
      <c r="RSE1072" s="819"/>
      <c r="RSF1072" s="819"/>
      <c r="RSG1072" s="819"/>
      <c r="RSH1072" s="819"/>
      <c r="RSI1072" s="819"/>
      <c r="RSJ1072" s="819"/>
      <c r="RSK1072" s="819"/>
      <c r="RSL1072" s="819"/>
      <c r="RSM1072" s="819"/>
      <c r="RSN1072" s="819"/>
      <c r="RSO1072" s="819"/>
      <c r="RSP1072" s="819"/>
      <c r="RSQ1072" s="819"/>
      <c r="RSR1072" s="819"/>
      <c r="RSS1072" s="819"/>
      <c r="RST1072" s="819"/>
      <c r="RSU1072" s="819"/>
      <c r="RSV1072" s="819"/>
      <c r="RSW1072" s="819"/>
      <c r="RSX1072" s="819"/>
      <c r="RSY1072" s="819"/>
      <c r="RSZ1072" s="819"/>
      <c r="RTA1072" s="819"/>
      <c r="RTB1072" s="819"/>
      <c r="RTC1072" s="819"/>
      <c r="RTD1072" s="819"/>
      <c r="RTE1072" s="819"/>
      <c r="RTF1072" s="819"/>
      <c r="RTG1072" s="819"/>
      <c r="RTH1072" s="819"/>
      <c r="RTI1072" s="819"/>
      <c r="RTJ1072" s="819"/>
      <c r="RTK1072" s="819"/>
      <c r="RTL1072" s="819"/>
      <c r="RTM1072" s="819"/>
      <c r="RTN1072" s="819"/>
      <c r="RTO1072" s="819"/>
      <c r="RTP1072" s="819"/>
      <c r="RTQ1072" s="819"/>
      <c r="RTR1072" s="819"/>
      <c r="RTS1072" s="819"/>
      <c r="RTT1072" s="819"/>
      <c r="RTU1072" s="819"/>
      <c r="RTV1072" s="819"/>
      <c r="RTW1072" s="819"/>
      <c r="RTX1072" s="819"/>
      <c r="RTY1072" s="819"/>
      <c r="RTZ1072" s="819"/>
      <c r="RUA1072" s="819"/>
      <c r="RUB1072" s="819"/>
      <c r="RUC1072" s="819"/>
      <c r="RUD1072" s="819"/>
      <c r="RUE1072" s="819"/>
      <c r="RUF1072" s="819"/>
      <c r="RUG1072" s="819"/>
      <c r="RUH1072" s="819"/>
      <c r="RUI1072" s="819"/>
      <c r="RUJ1072" s="819"/>
      <c r="RUK1072" s="819"/>
      <c r="RUL1072" s="819"/>
      <c r="RUM1072" s="819"/>
      <c r="RUN1072" s="819"/>
      <c r="RUO1072" s="819"/>
      <c r="RUP1072" s="819"/>
      <c r="RUQ1072" s="819"/>
      <c r="RUR1072" s="819"/>
      <c r="RUS1072" s="819"/>
      <c r="RUT1072" s="819"/>
      <c r="RUU1072" s="819"/>
      <c r="RUV1072" s="819"/>
      <c r="RUW1072" s="819"/>
      <c r="RUX1072" s="819"/>
      <c r="RUY1072" s="819"/>
      <c r="RUZ1072" s="819"/>
      <c r="RVA1072" s="819"/>
      <c r="RVB1072" s="819"/>
      <c r="RVC1072" s="819"/>
      <c r="RVD1072" s="819"/>
      <c r="RVE1072" s="819"/>
      <c r="RVF1072" s="819"/>
      <c r="RVG1072" s="819"/>
      <c r="RVH1072" s="819"/>
      <c r="RVI1072" s="819"/>
      <c r="RVJ1072" s="819"/>
      <c r="RVK1072" s="819"/>
      <c r="RVL1072" s="819"/>
      <c r="RVM1072" s="819"/>
      <c r="RVN1072" s="819"/>
      <c r="RVO1072" s="819"/>
      <c r="RVP1072" s="819"/>
      <c r="RVQ1072" s="819"/>
      <c r="RVR1072" s="819"/>
      <c r="RVS1072" s="819"/>
      <c r="RVT1072" s="819"/>
      <c r="RVU1072" s="819"/>
      <c r="RVV1072" s="819"/>
      <c r="RVW1072" s="819"/>
      <c r="RVX1072" s="819"/>
      <c r="RVY1072" s="819"/>
      <c r="RVZ1072" s="819"/>
      <c r="RWA1072" s="819"/>
      <c r="RWB1072" s="819"/>
      <c r="RWC1072" s="819"/>
      <c r="RWD1072" s="819"/>
      <c r="RWE1072" s="819"/>
      <c r="RWF1072" s="819"/>
      <c r="RWG1072" s="819"/>
      <c r="RWH1072" s="819"/>
      <c r="RWI1072" s="819"/>
      <c r="RWJ1072" s="819"/>
      <c r="RWK1072" s="819"/>
      <c r="RWL1072" s="819"/>
      <c r="RWM1072" s="819"/>
      <c r="RWN1072" s="819"/>
      <c r="RWO1072" s="819"/>
      <c r="RWP1072" s="819"/>
      <c r="RWQ1072" s="819"/>
      <c r="RWR1072" s="819"/>
      <c r="RWS1072" s="819"/>
      <c r="RWT1072" s="819"/>
      <c r="RWU1072" s="819"/>
      <c r="RWV1072" s="819"/>
      <c r="RWW1072" s="819"/>
      <c r="RWX1072" s="819"/>
      <c r="RWY1072" s="819"/>
      <c r="RWZ1072" s="819"/>
      <c r="RXA1072" s="819"/>
      <c r="RXB1072" s="819"/>
      <c r="RXC1072" s="819"/>
      <c r="RXD1072" s="819"/>
      <c r="RXE1072" s="819"/>
      <c r="RXF1072" s="819"/>
      <c r="RXG1072" s="819"/>
      <c r="RXH1072" s="819"/>
      <c r="RXI1072" s="819"/>
      <c r="RXJ1072" s="819"/>
      <c r="RXK1072" s="819"/>
      <c r="RXL1072" s="819"/>
      <c r="RXM1072" s="819"/>
      <c r="RXN1072" s="819"/>
      <c r="RXO1072" s="819"/>
      <c r="RXP1072" s="819"/>
      <c r="RXQ1072" s="819"/>
      <c r="RXR1072" s="819"/>
      <c r="RXS1072" s="819"/>
      <c r="RXT1072" s="819"/>
      <c r="RXU1072" s="819"/>
      <c r="RXV1072" s="819"/>
      <c r="RXW1072" s="819"/>
      <c r="RXX1072" s="819"/>
      <c r="RXY1072" s="819"/>
      <c r="RXZ1072" s="819"/>
      <c r="RYA1072" s="819"/>
      <c r="RYB1072" s="819"/>
      <c r="RYC1072" s="819"/>
      <c r="RYD1072" s="819"/>
      <c r="RYE1072" s="819"/>
      <c r="RYF1072" s="819"/>
      <c r="RYG1072" s="819"/>
      <c r="RYH1072" s="819"/>
      <c r="RYI1072" s="819"/>
      <c r="RYJ1072" s="819"/>
      <c r="RYK1072" s="819"/>
      <c r="RYL1072" s="819"/>
      <c r="RYM1072" s="819"/>
      <c r="RYN1072" s="819"/>
      <c r="RYO1072" s="819"/>
      <c r="RYP1072" s="819"/>
      <c r="RYQ1072" s="819"/>
      <c r="RYR1072" s="819"/>
      <c r="RYS1072" s="819"/>
      <c r="RYT1072" s="819"/>
      <c r="RYU1072" s="819"/>
      <c r="RYV1072" s="819"/>
      <c r="RYW1072" s="819"/>
      <c r="RYX1072" s="819"/>
      <c r="RYY1072" s="819"/>
      <c r="RYZ1072" s="819"/>
      <c r="RZA1072" s="819"/>
      <c r="RZB1072" s="819"/>
      <c r="RZC1072" s="819"/>
      <c r="RZD1072" s="819"/>
      <c r="RZE1072" s="819"/>
      <c r="RZF1072" s="819"/>
      <c r="RZG1072" s="819"/>
      <c r="RZH1072" s="819"/>
      <c r="RZI1072" s="819"/>
      <c r="RZJ1072" s="819"/>
      <c r="RZK1072" s="819"/>
      <c r="RZL1072" s="819"/>
      <c r="RZM1072" s="819"/>
      <c r="RZN1072" s="819"/>
      <c r="RZO1072" s="819"/>
      <c r="RZP1072" s="819"/>
      <c r="RZQ1072" s="819"/>
      <c r="RZR1072" s="819"/>
      <c r="RZS1072" s="819"/>
      <c r="RZT1072" s="819"/>
      <c r="RZU1072" s="819"/>
      <c r="RZV1072" s="819"/>
      <c r="RZW1072" s="819"/>
      <c r="RZX1072" s="819"/>
      <c r="RZY1072" s="819"/>
      <c r="RZZ1072" s="819"/>
      <c r="SAA1072" s="819"/>
      <c r="SAB1072" s="819"/>
      <c r="SAC1072" s="819"/>
      <c r="SAD1072" s="819"/>
      <c r="SAE1072" s="819"/>
      <c r="SAF1072" s="819"/>
      <c r="SAG1072" s="819"/>
      <c r="SAH1072" s="819"/>
      <c r="SAI1072" s="819"/>
      <c r="SAJ1072" s="819"/>
      <c r="SAK1072" s="819"/>
      <c r="SAL1072" s="819"/>
      <c r="SAM1072" s="819"/>
      <c r="SAN1072" s="819"/>
      <c r="SAO1072" s="819"/>
      <c r="SAP1072" s="819"/>
      <c r="SAQ1072" s="819"/>
      <c r="SAR1072" s="819"/>
      <c r="SAS1072" s="819"/>
      <c r="SAT1072" s="819"/>
      <c r="SAU1072" s="819"/>
      <c r="SAV1072" s="819"/>
      <c r="SAW1072" s="819"/>
      <c r="SAX1072" s="819"/>
      <c r="SAY1072" s="819"/>
      <c r="SAZ1072" s="819"/>
      <c r="SBA1072" s="819"/>
      <c r="SBB1072" s="819"/>
      <c r="SBC1072" s="819"/>
      <c r="SBD1072" s="819"/>
      <c r="SBE1072" s="819"/>
      <c r="SBF1072" s="819"/>
      <c r="SBG1072" s="819"/>
      <c r="SBH1072" s="819"/>
      <c r="SBI1072" s="819"/>
      <c r="SBJ1072" s="819"/>
      <c r="SBK1072" s="819"/>
      <c r="SBL1072" s="819"/>
      <c r="SBM1072" s="819"/>
      <c r="SBN1072" s="819"/>
      <c r="SBO1072" s="819"/>
      <c r="SBP1072" s="819"/>
      <c r="SBQ1072" s="819"/>
      <c r="SBR1072" s="819"/>
      <c r="SBS1072" s="819"/>
      <c r="SBT1072" s="819"/>
      <c r="SBU1072" s="819"/>
      <c r="SBV1072" s="819"/>
      <c r="SBW1072" s="819"/>
      <c r="SBX1072" s="819"/>
      <c r="SBY1072" s="819"/>
      <c r="SBZ1072" s="819"/>
      <c r="SCA1072" s="819"/>
      <c r="SCB1072" s="819"/>
      <c r="SCC1072" s="819"/>
      <c r="SCD1072" s="819"/>
      <c r="SCE1072" s="819"/>
      <c r="SCF1072" s="819"/>
      <c r="SCG1072" s="819"/>
      <c r="SCH1072" s="819"/>
      <c r="SCI1072" s="819"/>
      <c r="SCJ1072" s="819"/>
      <c r="SCK1072" s="819"/>
      <c r="SCL1072" s="819"/>
      <c r="SCM1072" s="819"/>
      <c r="SCN1072" s="819"/>
      <c r="SCO1072" s="819"/>
      <c r="SCP1072" s="819"/>
      <c r="SCQ1072" s="819"/>
      <c r="SCR1072" s="819"/>
      <c r="SCS1072" s="819"/>
      <c r="SCT1072" s="819"/>
      <c r="SCU1072" s="819"/>
      <c r="SCV1072" s="819"/>
      <c r="SCW1072" s="819"/>
      <c r="SCX1072" s="819"/>
      <c r="SCY1072" s="819"/>
      <c r="SCZ1072" s="819"/>
      <c r="SDA1072" s="819"/>
      <c r="SDB1072" s="819"/>
      <c r="SDC1072" s="819"/>
      <c r="SDD1072" s="819"/>
      <c r="SDE1072" s="819"/>
      <c r="SDF1072" s="819"/>
      <c r="SDG1072" s="819"/>
      <c r="SDH1072" s="819"/>
      <c r="SDI1072" s="819"/>
      <c r="SDJ1072" s="819"/>
      <c r="SDK1072" s="819"/>
      <c r="SDL1072" s="819"/>
      <c r="SDM1072" s="819"/>
      <c r="SDN1072" s="819"/>
      <c r="SDO1072" s="819"/>
      <c r="SDP1072" s="819"/>
      <c r="SDQ1072" s="819"/>
      <c r="SDR1072" s="819"/>
      <c r="SDS1072" s="819"/>
      <c r="SDT1072" s="819"/>
      <c r="SDU1072" s="819"/>
      <c r="SDV1072" s="819"/>
      <c r="SDW1072" s="819"/>
      <c r="SDX1072" s="819"/>
      <c r="SDY1072" s="819"/>
      <c r="SDZ1072" s="819"/>
      <c r="SEA1072" s="819"/>
      <c r="SEB1072" s="819"/>
      <c r="SEC1072" s="819"/>
      <c r="SED1072" s="819"/>
      <c r="SEE1072" s="819"/>
      <c r="SEF1072" s="819"/>
      <c r="SEG1072" s="819"/>
      <c r="SEH1072" s="819"/>
      <c r="SEI1072" s="819"/>
      <c r="SEJ1072" s="819"/>
      <c r="SEK1072" s="819"/>
      <c r="SEL1072" s="819"/>
      <c r="SEM1072" s="819"/>
      <c r="SEN1072" s="819"/>
      <c r="SEO1072" s="819"/>
      <c r="SEP1072" s="819"/>
      <c r="SEQ1072" s="819"/>
      <c r="SER1072" s="819"/>
      <c r="SES1072" s="819"/>
      <c r="SET1072" s="819"/>
      <c r="SEU1072" s="819"/>
      <c r="SEV1072" s="819"/>
      <c r="SEW1072" s="819"/>
      <c r="SEX1072" s="819"/>
      <c r="SEY1072" s="819"/>
      <c r="SEZ1072" s="819"/>
      <c r="SFA1072" s="819"/>
      <c r="SFB1072" s="819"/>
      <c r="SFC1072" s="819"/>
      <c r="SFD1072" s="819"/>
      <c r="SFE1072" s="819"/>
      <c r="SFF1072" s="819"/>
      <c r="SFG1072" s="819"/>
      <c r="SFH1072" s="819"/>
      <c r="SFI1072" s="819"/>
      <c r="SFJ1072" s="819"/>
      <c r="SFK1072" s="819"/>
      <c r="SFL1072" s="819"/>
      <c r="SFM1072" s="819"/>
      <c r="SFN1072" s="819"/>
      <c r="SFO1072" s="819"/>
      <c r="SFP1072" s="819"/>
      <c r="SFQ1072" s="819"/>
      <c r="SFR1072" s="819"/>
      <c r="SFS1072" s="819"/>
      <c r="SFT1072" s="819"/>
      <c r="SFU1072" s="819"/>
      <c r="SFV1072" s="819"/>
      <c r="SFW1072" s="819"/>
      <c r="SFX1072" s="819"/>
      <c r="SFY1072" s="819"/>
      <c r="SFZ1072" s="819"/>
      <c r="SGA1072" s="819"/>
      <c r="SGB1072" s="819"/>
      <c r="SGC1072" s="819"/>
      <c r="SGD1072" s="819"/>
      <c r="SGE1072" s="819"/>
      <c r="SGF1072" s="819"/>
      <c r="SGG1072" s="819"/>
      <c r="SGH1072" s="819"/>
      <c r="SGI1072" s="819"/>
      <c r="SGJ1072" s="819"/>
      <c r="SGK1072" s="819"/>
      <c r="SGL1072" s="819"/>
      <c r="SGM1072" s="819"/>
      <c r="SGN1072" s="819"/>
      <c r="SGO1072" s="819"/>
      <c r="SGP1072" s="819"/>
      <c r="SGQ1072" s="819"/>
      <c r="SGR1072" s="819"/>
      <c r="SGS1072" s="819"/>
      <c r="SGT1072" s="819"/>
      <c r="SGU1072" s="819"/>
      <c r="SGV1072" s="819"/>
      <c r="SGW1072" s="819"/>
      <c r="SGX1072" s="819"/>
      <c r="SGY1072" s="819"/>
      <c r="SGZ1072" s="819"/>
      <c r="SHA1072" s="819"/>
      <c r="SHB1072" s="819"/>
      <c r="SHC1072" s="819"/>
      <c r="SHD1072" s="819"/>
      <c r="SHE1072" s="819"/>
      <c r="SHF1072" s="819"/>
      <c r="SHG1072" s="819"/>
      <c r="SHH1072" s="819"/>
      <c r="SHI1072" s="819"/>
      <c r="SHJ1072" s="819"/>
      <c r="SHK1072" s="819"/>
      <c r="SHL1072" s="819"/>
      <c r="SHM1072" s="819"/>
      <c r="SHN1072" s="819"/>
      <c r="SHO1072" s="819"/>
      <c r="SHP1072" s="819"/>
      <c r="SHQ1072" s="819"/>
      <c r="SHR1072" s="819"/>
      <c r="SHS1072" s="819"/>
      <c r="SHT1072" s="819"/>
      <c r="SHU1072" s="819"/>
      <c r="SHV1072" s="819"/>
      <c r="SHW1072" s="819"/>
      <c r="SHX1072" s="819"/>
      <c r="SHY1072" s="819"/>
      <c r="SHZ1072" s="819"/>
      <c r="SIA1072" s="819"/>
      <c r="SIB1072" s="819"/>
      <c r="SIC1072" s="819"/>
      <c r="SID1072" s="819"/>
      <c r="SIE1072" s="819"/>
      <c r="SIF1072" s="819"/>
      <c r="SIG1072" s="819"/>
      <c r="SIH1072" s="819"/>
      <c r="SII1072" s="819"/>
      <c r="SIJ1072" s="819"/>
      <c r="SIK1072" s="819"/>
      <c r="SIL1072" s="819"/>
      <c r="SIM1072" s="819"/>
      <c r="SIN1072" s="819"/>
      <c r="SIO1072" s="819"/>
      <c r="SIP1072" s="819"/>
      <c r="SIQ1072" s="819"/>
      <c r="SIR1072" s="819"/>
      <c r="SIS1072" s="819"/>
      <c r="SIT1072" s="819"/>
      <c r="SIU1072" s="819"/>
      <c r="SIV1072" s="819"/>
      <c r="SIW1072" s="819"/>
      <c r="SIX1072" s="819"/>
      <c r="SIY1072" s="819"/>
      <c r="SIZ1072" s="819"/>
      <c r="SJA1072" s="819"/>
      <c r="SJB1072" s="819"/>
      <c r="SJC1072" s="819"/>
      <c r="SJD1072" s="819"/>
      <c r="SJE1072" s="819"/>
      <c r="SJF1072" s="819"/>
      <c r="SJG1072" s="819"/>
      <c r="SJH1072" s="819"/>
      <c r="SJI1072" s="819"/>
      <c r="SJJ1072" s="819"/>
      <c r="SJK1072" s="819"/>
      <c r="SJL1072" s="819"/>
      <c r="SJM1072" s="819"/>
      <c r="SJN1072" s="819"/>
      <c r="SJO1072" s="819"/>
      <c r="SJP1072" s="819"/>
      <c r="SJQ1072" s="819"/>
      <c r="SJR1072" s="819"/>
      <c r="SJS1072" s="819"/>
      <c r="SJT1072" s="819"/>
      <c r="SJU1072" s="819"/>
      <c r="SJV1072" s="819"/>
      <c r="SJW1072" s="819"/>
      <c r="SJX1072" s="819"/>
      <c r="SJY1072" s="819"/>
      <c r="SJZ1072" s="819"/>
      <c r="SKA1072" s="819"/>
      <c r="SKB1072" s="819"/>
      <c r="SKC1072" s="819"/>
      <c r="SKD1072" s="819"/>
      <c r="SKE1072" s="819"/>
      <c r="SKF1072" s="819"/>
      <c r="SKG1072" s="819"/>
      <c r="SKH1072" s="819"/>
      <c r="SKI1072" s="819"/>
      <c r="SKJ1072" s="819"/>
      <c r="SKK1072" s="819"/>
      <c r="SKL1072" s="819"/>
      <c r="SKM1072" s="819"/>
      <c r="SKN1072" s="819"/>
      <c r="SKO1072" s="819"/>
      <c r="SKP1072" s="819"/>
      <c r="SKQ1072" s="819"/>
      <c r="SKR1072" s="819"/>
      <c r="SKS1072" s="819"/>
      <c r="SKT1072" s="819"/>
      <c r="SKU1072" s="819"/>
      <c r="SKV1072" s="819"/>
      <c r="SKW1072" s="819"/>
      <c r="SKX1072" s="819"/>
      <c r="SKY1072" s="819"/>
      <c r="SKZ1072" s="819"/>
      <c r="SLA1072" s="819"/>
      <c r="SLB1072" s="819"/>
      <c r="SLC1072" s="819"/>
      <c r="SLD1072" s="819"/>
      <c r="SLE1072" s="819"/>
      <c r="SLF1072" s="819"/>
      <c r="SLG1072" s="819"/>
      <c r="SLH1072" s="819"/>
      <c r="SLI1072" s="819"/>
      <c r="SLJ1072" s="819"/>
      <c r="SLK1072" s="819"/>
      <c r="SLL1072" s="819"/>
      <c r="SLM1072" s="819"/>
      <c r="SLN1072" s="819"/>
      <c r="SLO1072" s="819"/>
      <c r="SLP1072" s="819"/>
      <c r="SLQ1072" s="819"/>
      <c r="SLR1072" s="819"/>
      <c r="SLS1072" s="819"/>
      <c r="SLT1072" s="819"/>
      <c r="SLU1072" s="819"/>
      <c r="SLV1072" s="819"/>
      <c r="SLW1072" s="819"/>
      <c r="SLX1072" s="819"/>
      <c r="SLY1072" s="819"/>
      <c r="SLZ1072" s="819"/>
      <c r="SMA1072" s="819"/>
      <c r="SMB1072" s="819"/>
      <c r="SMC1072" s="819"/>
      <c r="SMD1072" s="819"/>
      <c r="SME1072" s="819"/>
      <c r="SMF1072" s="819"/>
      <c r="SMG1072" s="819"/>
      <c r="SMH1072" s="819"/>
      <c r="SMI1072" s="819"/>
      <c r="SMJ1072" s="819"/>
      <c r="SMK1072" s="819"/>
      <c r="SML1072" s="819"/>
      <c r="SMM1072" s="819"/>
      <c r="SMN1072" s="819"/>
      <c r="SMO1072" s="819"/>
      <c r="SMP1072" s="819"/>
      <c r="SMQ1072" s="819"/>
      <c r="SMR1072" s="819"/>
      <c r="SMS1072" s="819"/>
      <c r="SMT1072" s="819"/>
      <c r="SMU1072" s="819"/>
      <c r="SMV1072" s="819"/>
      <c r="SMW1072" s="819"/>
      <c r="SMX1072" s="819"/>
      <c r="SMY1072" s="819"/>
      <c r="SMZ1072" s="819"/>
      <c r="SNA1072" s="819"/>
      <c r="SNB1072" s="819"/>
      <c r="SNC1072" s="819"/>
      <c r="SND1072" s="819"/>
      <c r="SNE1072" s="819"/>
      <c r="SNF1072" s="819"/>
      <c r="SNG1072" s="819"/>
      <c r="SNH1072" s="819"/>
      <c r="SNI1072" s="819"/>
      <c r="SNJ1072" s="819"/>
      <c r="SNK1072" s="819"/>
      <c r="SNL1072" s="819"/>
      <c r="SNM1072" s="819"/>
      <c r="SNN1072" s="819"/>
      <c r="SNO1072" s="819"/>
      <c r="SNP1072" s="819"/>
      <c r="SNQ1072" s="819"/>
      <c r="SNR1072" s="819"/>
      <c r="SNS1072" s="819"/>
      <c r="SNT1072" s="819"/>
      <c r="SNU1072" s="819"/>
      <c r="SNV1072" s="819"/>
      <c r="SNW1072" s="819"/>
      <c r="SNX1072" s="819"/>
      <c r="SNY1072" s="819"/>
      <c r="SNZ1072" s="819"/>
      <c r="SOA1072" s="819"/>
      <c r="SOB1072" s="819"/>
      <c r="SOC1072" s="819"/>
      <c r="SOD1072" s="819"/>
      <c r="SOE1072" s="819"/>
      <c r="SOF1072" s="819"/>
      <c r="SOG1072" s="819"/>
      <c r="SOH1072" s="819"/>
      <c r="SOI1072" s="819"/>
      <c r="SOJ1072" s="819"/>
      <c r="SOK1072" s="819"/>
      <c r="SOL1072" s="819"/>
      <c r="SOM1072" s="819"/>
      <c r="SON1072" s="819"/>
      <c r="SOO1072" s="819"/>
      <c r="SOP1072" s="819"/>
      <c r="SOQ1072" s="819"/>
      <c r="SOR1072" s="819"/>
      <c r="SOS1072" s="819"/>
      <c r="SOT1072" s="819"/>
      <c r="SOU1072" s="819"/>
      <c r="SOV1072" s="819"/>
      <c r="SOW1072" s="819"/>
      <c r="SOX1072" s="819"/>
      <c r="SOY1072" s="819"/>
      <c r="SOZ1072" s="819"/>
      <c r="SPA1072" s="819"/>
      <c r="SPB1072" s="819"/>
      <c r="SPC1072" s="819"/>
      <c r="SPD1072" s="819"/>
      <c r="SPE1072" s="819"/>
      <c r="SPF1072" s="819"/>
      <c r="SPG1072" s="819"/>
      <c r="SPH1072" s="819"/>
      <c r="SPI1072" s="819"/>
      <c r="SPJ1072" s="819"/>
      <c r="SPK1072" s="819"/>
      <c r="SPL1072" s="819"/>
      <c r="SPM1072" s="819"/>
      <c r="SPN1072" s="819"/>
      <c r="SPO1072" s="819"/>
      <c r="SPP1072" s="819"/>
      <c r="SPQ1072" s="819"/>
      <c r="SPR1072" s="819"/>
      <c r="SPS1072" s="819"/>
      <c r="SPT1072" s="819"/>
      <c r="SPU1072" s="819"/>
      <c r="SPV1072" s="819"/>
      <c r="SPW1072" s="819"/>
      <c r="SPX1072" s="819"/>
      <c r="SPY1072" s="819"/>
      <c r="SPZ1072" s="819"/>
      <c r="SQA1072" s="819"/>
      <c r="SQB1072" s="819"/>
      <c r="SQC1072" s="819"/>
      <c r="SQD1072" s="819"/>
      <c r="SQE1072" s="819"/>
      <c r="SQF1072" s="819"/>
      <c r="SQG1072" s="819"/>
      <c r="SQH1072" s="819"/>
      <c r="SQI1072" s="819"/>
      <c r="SQJ1072" s="819"/>
      <c r="SQK1072" s="819"/>
      <c r="SQL1072" s="819"/>
      <c r="SQM1072" s="819"/>
      <c r="SQN1072" s="819"/>
      <c r="SQO1072" s="819"/>
      <c r="SQP1072" s="819"/>
      <c r="SQQ1072" s="819"/>
      <c r="SQR1072" s="819"/>
      <c r="SQS1072" s="819"/>
      <c r="SQT1072" s="819"/>
      <c r="SQU1072" s="819"/>
      <c r="SQV1072" s="819"/>
      <c r="SQW1072" s="819"/>
      <c r="SQX1072" s="819"/>
      <c r="SQY1072" s="819"/>
      <c r="SQZ1072" s="819"/>
      <c r="SRA1072" s="819"/>
      <c r="SRB1072" s="819"/>
      <c r="SRC1072" s="819"/>
      <c r="SRD1072" s="819"/>
      <c r="SRE1072" s="819"/>
      <c r="SRF1072" s="819"/>
      <c r="SRG1072" s="819"/>
      <c r="SRH1072" s="819"/>
      <c r="SRI1072" s="819"/>
      <c r="SRJ1072" s="819"/>
      <c r="SRK1072" s="819"/>
      <c r="SRL1072" s="819"/>
      <c r="SRM1072" s="819"/>
      <c r="SRN1072" s="819"/>
      <c r="SRO1072" s="819"/>
      <c r="SRP1072" s="819"/>
      <c r="SRQ1072" s="819"/>
      <c r="SRR1072" s="819"/>
      <c r="SRS1072" s="819"/>
      <c r="SRT1072" s="819"/>
      <c r="SRU1072" s="819"/>
      <c r="SRV1072" s="819"/>
      <c r="SRW1072" s="819"/>
      <c r="SRX1072" s="819"/>
      <c r="SRY1072" s="819"/>
      <c r="SRZ1072" s="819"/>
      <c r="SSA1072" s="819"/>
      <c r="SSB1072" s="819"/>
      <c r="SSC1072" s="819"/>
      <c r="SSD1072" s="819"/>
      <c r="SSE1072" s="819"/>
      <c r="SSF1072" s="819"/>
      <c r="SSG1072" s="819"/>
      <c r="SSH1072" s="819"/>
      <c r="SSI1072" s="819"/>
      <c r="SSJ1072" s="819"/>
      <c r="SSK1072" s="819"/>
      <c r="SSL1072" s="819"/>
      <c r="SSM1072" s="819"/>
      <c r="SSN1072" s="819"/>
      <c r="SSO1072" s="819"/>
      <c r="SSP1072" s="819"/>
      <c r="SSQ1072" s="819"/>
      <c r="SSR1072" s="819"/>
      <c r="SSS1072" s="819"/>
      <c r="SST1072" s="819"/>
      <c r="SSU1072" s="819"/>
      <c r="SSV1072" s="819"/>
      <c r="SSW1072" s="819"/>
      <c r="SSX1072" s="819"/>
      <c r="SSY1072" s="819"/>
      <c r="SSZ1072" s="819"/>
      <c r="STA1072" s="819"/>
      <c r="STB1072" s="819"/>
      <c r="STC1072" s="819"/>
      <c r="STD1072" s="819"/>
      <c r="STE1072" s="819"/>
      <c r="STF1072" s="819"/>
      <c r="STG1072" s="819"/>
      <c r="STH1072" s="819"/>
      <c r="STI1072" s="819"/>
      <c r="STJ1072" s="819"/>
      <c r="STK1072" s="819"/>
      <c r="STL1072" s="819"/>
      <c r="STM1072" s="819"/>
      <c r="STN1072" s="819"/>
      <c r="STO1072" s="819"/>
      <c r="STP1072" s="819"/>
      <c r="STQ1072" s="819"/>
      <c r="STR1072" s="819"/>
      <c r="STS1072" s="819"/>
      <c r="STT1072" s="819"/>
      <c r="STU1072" s="819"/>
      <c r="STV1072" s="819"/>
      <c r="STW1072" s="819"/>
      <c r="STX1072" s="819"/>
      <c r="STY1072" s="819"/>
      <c r="STZ1072" s="819"/>
      <c r="SUA1072" s="819"/>
      <c r="SUB1072" s="819"/>
      <c r="SUC1072" s="819"/>
      <c r="SUD1072" s="819"/>
      <c r="SUE1072" s="819"/>
      <c r="SUF1072" s="819"/>
      <c r="SUG1072" s="819"/>
      <c r="SUH1072" s="819"/>
      <c r="SUI1072" s="819"/>
      <c r="SUJ1072" s="819"/>
      <c r="SUK1072" s="819"/>
      <c r="SUL1072" s="819"/>
      <c r="SUM1072" s="819"/>
      <c r="SUN1072" s="819"/>
      <c r="SUO1072" s="819"/>
      <c r="SUP1072" s="819"/>
      <c r="SUQ1072" s="819"/>
      <c r="SUR1072" s="819"/>
      <c r="SUS1072" s="819"/>
      <c r="SUT1072" s="819"/>
      <c r="SUU1072" s="819"/>
      <c r="SUV1072" s="819"/>
      <c r="SUW1072" s="819"/>
      <c r="SUX1072" s="819"/>
      <c r="SUY1072" s="819"/>
      <c r="SUZ1072" s="819"/>
      <c r="SVA1072" s="819"/>
      <c r="SVB1072" s="819"/>
      <c r="SVC1072" s="819"/>
      <c r="SVD1072" s="819"/>
      <c r="SVE1072" s="819"/>
      <c r="SVF1072" s="819"/>
      <c r="SVG1072" s="819"/>
      <c r="SVH1072" s="819"/>
      <c r="SVI1072" s="819"/>
      <c r="SVJ1072" s="819"/>
      <c r="SVK1072" s="819"/>
      <c r="SVL1072" s="819"/>
      <c r="SVM1072" s="819"/>
      <c r="SVN1072" s="819"/>
      <c r="SVO1072" s="819"/>
      <c r="SVP1072" s="819"/>
      <c r="SVQ1072" s="819"/>
      <c r="SVR1072" s="819"/>
      <c r="SVS1072" s="819"/>
      <c r="SVT1072" s="819"/>
      <c r="SVU1072" s="819"/>
      <c r="SVV1072" s="819"/>
      <c r="SVW1072" s="819"/>
      <c r="SVX1072" s="819"/>
      <c r="SVY1072" s="819"/>
      <c r="SVZ1072" s="819"/>
      <c r="SWA1072" s="819"/>
      <c r="SWB1072" s="819"/>
      <c r="SWC1072" s="819"/>
      <c r="SWD1072" s="819"/>
      <c r="SWE1072" s="819"/>
      <c r="SWF1072" s="819"/>
      <c r="SWG1072" s="819"/>
      <c r="SWH1072" s="819"/>
      <c r="SWI1072" s="819"/>
      <c r="SWJ1072" s="819"/>
      <c r="SWK1072" s="819"/>
      <c r="SWL1072" s="819"/>
      <c r="SWM1072" s="819"/>
      <c r="SWN1072" s="819"/>
      <c r="SWO1072" s="819"/>
      <c r="SWP1072" s="819"/>
      <c r="SWQ1072" s="819"/>
      <c r="SWR1072" s="819"/>
      <c r="SWS1072" s="819"/>
      <c r="SWT1072" s="819"/>
      <c r="SWU1072" s="819"/>
      <c r="SWV1072" s="819"/>
      <c r="SWW1072" s="819"/>
      <c r="SWX1072" s="819"/>
      <c r="SWY1072" s="819"/>
      <c r="SWZ1072" s="819"/>
      <c r="SXA1072" s="819"/>
      <c r="SXB1072" s="819"/>
      <c r="SXC1072" s="819"/>
      <c r="SXD1072" s="819"/>
      <c r="SXE1072" s="819"/>
      <c r="SXF1072" s="819"/>
      <c r="SXG1072" s="819"/>
      <c r="SXH1072" s="819"/>
      <c r="SXI1072" s="819"/>
      <c r="SXJ1072" s="819"/>
      <c r="SXK1072" s="819"/>
      <c r="SXL1072" s="819"/>
      <c r="SXM1072" s="819"/>
      <c r="SXN1072" s="819"/>
      <c r="SXO1072" s="819"/>
      <c r="SXP1072" s="819"/>
      <c r="SXQ1072" s="819"/>
      <c r="SXR1072" s="819"/>
      <c r="SXS1072" s="819"/>
      <c r="SXT1072" s="819"/>
      <c r="SXU1072" s="819"/>
      <c r="SXV1072" s="819"/>
      <c r="SXW1072" s="819"/>
      <c r="SXX1072" s="819"/>
      <c r="SXY1072" s="819"/>
      <c r="SXZ1072" s="819"/>
      <c r="SYA1072" s="819"/>
      <c r="SYB1072" s="819"/>
      <c r="SYC1072" s="819"/>
      <c r="SYD1072" s="819"/>
      <c r="SYE1072" s="819"/>
      <c r="SYF1072" s="819"/>
      <c r="SYG1072" s="819"/>
      <c r="SYH1072" s="819"/>
      <c r="SYI1072" s="819"/>
      <c r="SYJ1072" s="819"/>
      <c r="SYK1072" s="819"/>
      <c r="SYL1072" s="819"/>
      <c r="SYM1072" s="819"/>
      <c r="SYN1072" s="819"/>
      <c r="SYO1072" s="819"/>
      <c r="SYP1072" s="819"/>
      <c r="SYQ1072" s="819"/>
      <c r="SYR1072" s="819"/>
      <c r="SYS1072" s="819"/>
      <c r="SYT1072" s="819"/>
      <c r="SYU1072" s="819"/>
      <c r="SYV1072" s="819"/>
      <c r="SYW1072" s="819"/>
      <c r="SYX1072" s="819"/>
      <c r="SYY1072" s="819"/>
      <c r="SYZ1072" s="819"/>
      <c r="SZA1072" s="819"/>
      <c r="SZB1072" s="819"/>
      <c r="SZC1072" s="819"/>
      <c r="SZD1072" s="819"/>
      <c r="SZE1072" s="819"/>
      <c r="SZF1072" s="819"/>
      <c r="SZG1072" s="819"/>
      <c r="SZH1072" s="819"/>
      <c r="SZI1072" s="819"/>
      <c r="SZJ1072" s="819"/>
      <c r="SZK1072" s="819"/>
      <c r="SZL1072" s="819"/>
      <c r="SZM1072" s="819"/>
      <c r="SZN1072" s="819"/>
      <c r="SZO1072" s="819"/>
      <c r="SZP1072" s="819"/>
      <c r="SZQ1072" s="819"/>
      <c r="SZR1072" s="819"/>
      <c r="SZS1072" s="819"/>
      <c r="SZT1072" s="819"/>
      <c r="SZU1072" s="819"/>
      <c r="SZV1072" s="819"/>
      <c r="SZW1072" s="819"/>
      <c r="SZX1072" s="819"/>
      <c r="SZY1072" s="819"/>
      <c r="SZZ1072" s="819"/>
      <c r="TAA1072" s="819"/>
      <c r="TAB1072" s="819"/>
      <c r="TAC1072" s="819"/>
      <c r="TAD1072" s="819"/>
      <c r="TAE1072" s="819"/>
      <c r="TAF1072" s="819"/>
      <c r="TAG1072" s="819"/>
      <c r="TAH1072" s="819"/>
      <c r="TAI1072" s="819"/>
      <c r="TAJ1072" s="819"/>
      <c r="TAK1072" s="819"/>
      <c r="TAL1072" s="819"/>
      <c r="TAM1072" s="819"/>
      <c r="TAN1072" s="819"/>
      <c r="TAO1072" s="819"/>
      <c r="TAP1072" s="819"/>
      <c r="TAQ1072" s="819"/>
      <c r="TAR1072" s="819"/>
      <c r="TAS1072" s="819"/>
      <c r="TAT1072" s="819"/>
      <c r="TAU1072" s="819"/>
      <c r="TAV1072" s="819"/>
      <c r="TAW1072" s="819"/>
      <c r="TAX1072" s="819"/>
      <c r="TAY1072" s="819"/>
      <c r="TAZ1072" s="819"/>
      <c r="TBA1072" s="819"/>
      <c r="TBB1072" s="819"/>
      <c r="TBC1072" s="819"/>
      <c r="TBD1072" s="819"/>
      <c r="TBE1072" s="819"/>
      <c r="TBF1072" s="819"/>
      <c r="TBG1072" s="819"/>
      <c r="TBH1072" s="819"/>
      <c r="TBI1072" s="819"/>
      <c r="TBJ1072" s="819"/>
      <c r="TBK1072" s="819"/>
      <c r="TBL1072" s="819"/>
      <c r="TBM1072" s="819"/>
      <c r="TBN1072" s="819"/>
      <c r="TBO1072" s="819"/>
      <c r="TBP1072" s="819"/>
      <c r="TBQ1072" s="819"/>
      <c r="TBR1072" s="819"/>
      <c r="TBS1072" s="819"/>
      <c r="TBT1072" s="819"/>
      <c r="TBU1072" s="819"/>
      <c r="TBV1072" s="819"/>
      <c r="TBW1072" s="819"/>
      <c r="TBX1072" s="819"/>
      <c r="TBY1072" s="819"/>
      <c r="TBZ1072" s="819"/>
      <c r="TCA1072" s="819"/>
      <c r="TCB1072" s="819"/>
      <c r="TCC1072" s="819"/>
      <c r="TCD1072" s="819"/>
      <c r="TCE1072" s="819"/>
      <c r="TCF1072" s="819"/>
      <c r="TCG1072" s="819"/>
      <c r="TCH1072" s="819"/>
      <c r="TCI1072" s="819"/>
      <c r="TCJ1072" s="819"/>
      <c r="TCK1072" s="819"/>
      <c r="TCL1072" s="819"/>
      <c r="TCM1072" s="819"/>
      <c r="TCN1072" s="819"/>
      <c r="TCO1072" s="819"/>
      <c r="TCP1072" s="819"/>
      <c r="TCQ1072" s="819"/>
      <c r="TCR1072" s="819"/>
      <c r="TCS1072" s="819"/>
      <c r="TCT1072" s="819"/>
      <c r="TCU1072" s="819"/>
      <c r="TCV1072" s="819"/>
      <c r="TCW1072" s="819"/>
      <c r="TCX1072" s="819"/>
      <c r="TCY1072" s="819"/>
      <c r="TCZ1072" s="819"/>
      <c r="TDA1072" s="819"/>
      <c r="TDB1072" s="819"/>
      <c r="TDC1072" s="819"/>
      <c r="TDD1072" s="819"/>
      <c r="TDE1072" s="819"/>
      <c r="TDF1072" s="819"/>
      <c r="TDG1072" s="819"/>
      <c r="TDH1072" s="819"/>
      <c r="TDI1072" s="819"/>
      <c r="TDJ1072" s="819"/>
      <c r="TDK1072" s="819"/>
      <c r="TDL1072" s="819"/>
      <c r="TDM1072" s="819"/>
      <c r="TDN1072" s="819"/>
      <c r="TDO1072" s="819"/>
      <c r="TDP1072" s="819"/>
      <c r="TDQ1072" s="819"/>
      <c r="TDR1072" s="819"/>
      <c r="TDS1072" s="819"/>
      <c r="TDT1072" s="819"/>
      <c r="TDU1072" s="819"/>
      <c r="TDV1072" s="819"/>
      <c r="TDW1072" s="819"/>
      <c r="TDX1072" s="819"/>
      <c r="TDY1072" s="819"/>
      <c r="TDZ1072" s="819"/>
      <c r="TEA1072" s="819"/>
      <c r="TEB1072" s="819"/>
      <c r="TEC1072" s="819"/>
      <c r="TED1072" s="819"/>
      <c r="TEE1072" s="819"/>
      <c r="TEF1072" s="819"/>
      <c r="TEG1072" s="819"/>
      <c r="TEH1072" s="819"/>
      <c r="TEI1072" s="819"/>
      <c r="TEJ1072" s="819"/>
      <c r="TEK1072" s="819"/>
      <c r="TEL1072" s="819"/>
      <c r="TEM1072" s="819"/>
      <c r="TEN1072" s="819"/>
      <c r="TEO1072" s="819"/>
      <c r="TEP1072" s="819"/>
      <c r="TEQ1072" s="819"/>
      <c r="TER1072" s="819"/>
      <c r="TES1072" s="819"/>
      <c r="TET1072" s="819"/>
      <c r="TEU1072" s="819"/>
      <c r="TEV1072" s="819"/>
      <c r="TEW1072" s="819"/>
      <c r="TEX1072" s="819"/>
      <c r="TEY1072" s="819"/>
      <c r="TEZ1072" s="819"/>
      <c r="TFA1072" s="819"/>
      <c r="TFB1072" s="819"/>
      <c r="TFC1072" s="819"/>
      <c r="TFD1072" s="819"/>
      <c r="TFE1072" s="819"/>
      <c r="TFF1072" s="819"/>
      <c r="TFG1072" s="819"/>
      <c r="TFH1072" s="819"/>
      <c r="TFI1072" s="819"/>
      <c r="TFJ1072" s="819"/>
      <c r="TFK1072" s="819"/>
      <c r="TFL1072" s="819"/>
      <c r="TFM1072" s="819"/>
      <c r="TFN1072" s="819"/>
      <c r="TFO1072" s="819"/>
      <c r="TFP1072" s="819"/>
      <c r="TFQ1072" s="819"/>
      <c r="TFR1072" s="819"/>
      <c r="TFS1072" s="819"/>
      <c r="TFT1072" s="819"/>
      <c r="TFU1072" s="819"/>
      <c r="TFV1072" s="819"/>
      <c r="TFW1072" s="819"/>
      <c r="TFX1072" s="819"/>
      <c r="TFY1072" s="819"/>
      <c r="TFZ1072" s="819"/>
      <c r="TGA1072" s="819"/>
      <c r="TGB1072" s="819"/>
      <c r="TGC1072" s="819"/>
      <c r="TGD1072" s="819"/>
      <c r="TGE1072" s="819"/>
      <c r="TGF1072" s="819"/>
      <c r="TGG1072" s="819"/>
      <c r="TGH1072" s="819"/>
      <c r="TGI1072" s="819"/>
      <c r="TGJ1072" s="819"/>
      <c r="TGK1072" s="819"/>
      <c r="TGL1072" s="819"/>
      <c r="TGM1072" s="819"/>
      <c r="TGN1072" s="819"/>
      <c r="TGO1072" s="819"/>
      <c r="TGP1072" s="819"/>
      <c r="TGQ1072" s="819"/>
      <c r="TGR1072" s="819"/>
      <c r="TGS1072" s="819"/>
      <c r="TGT1072" s="819"/>
      <c r="TGU1072" s="819"/>
      <c r="TGV1072" s="819"/>
      <c r="TGW1072" s="819"/>
      <c r="TGX1072" s="819"/>
      <c r="TGY1072" s="819"/>
      <c r="TGZ1072" s="819"/>
      <c r="THA1072" s="819"/>
      <c r="THB1072" s="819"/>
      <c r="THC1072" s="819"/>
      <c r="THD1072" s="819"/>
      <c r="THE1072" s="819"/>
      <c r="THF1072" s="819"/>
      <c r="THG1072" s="819"/>
      <c r="THH1072" s="819"/>
      <c r="THI1072" s="819"/>
      <c r="THJ1072" s="819"/>
      <c r="THK1072" s="819"/>
      <c r="THL1072" s="819"/>
      <c r="THM1072" s="819"/>
      <c r="THN1072" s="819"/>
      <c r="THO1072" s="819"/>
      <c r="THP1072" s="819"/>
      <c r="THQ1072" s="819"/>
      <c r="THR1072" s="819"/>
      <c r="THS1072" s="819"/>
      <c r="THT1072" s="819"/>
      <c r="THU1072" s="819"/>
      <c r="THV1072" s="819"/>
      <c r="THW1072" s="819"/>
      <c r="THX1072" s="819"/>
      <c r="THY1072" s="819"/>
      <c r="THZ1072" s="819"/>
      <c r="TIA1072" s="819"/>
      <c r="TIB1072" s="819"/>
      <c r="TIC1072" s="819"/>
      <c r="TID1072" s="819"/>
      <c r="TIE1072" s="819"/>
      <c r="TIF1072" s="819"/>
      <c r="TIG1072" s="819"/>
      <c r="TIH1072" s="819"/>
      <c r="TII1072" s="819"/>
      <c r="TIJ1072" s="819"/>
      <c r="TIK1072" s="819"/>
      <c r="TIL1072" s="819"/>
      <c r="TIM1072" s="819"/>
      <c r="TIN1072" s="819"/>
      <c r="TIO1072" s="819"/>
      <c r="TIP1072" s="819"/>
      <c r="TIQ1072" s="819"/>
      <c r="TIR1072" s="819"/>
      <c r="TIS1072" s="819"/>
      <c r="TIT1072" s="819"/>
      <c r="TIU1072" s="819"/>
      <c r="TIV1072" s="819"/>
      <c r="TIW1072" s="819"/>
      <c r="TIX1072" s="819"/>
      <c r="TIY1072" s="819"/>
      <c r="TIZ1072" s="819"/>
      <c r="TJA1072" s="819"/>
      <c r="TJB1072" s="819"/>
      <c r="TJC1072" s="819"/>
      <c r="TJD1072" s="819"/>
      <c r="TJE1072" s="819"/>
      <c r="TJF1072" s="819"/>
      <c r="TJG1072" s="819"/>
      <c r="TJH1072" s="819"/>
      <c r="TJI1072" s="819"/>
      <c r="TJJ1072" s="819"/>
      <c r="TJK1072" s="819"/>
      <c r="TJL1072" s="819"/>
      <c r="TJM1072" s="819"/>
      <c r="TJN1072" s="819"/>
      <c r="TJO1072" s="819"/>
      <c r="TJP1072" s="819"/>
      <c r="TJQ1072" s="819"/>
      <c r="TJR1072" s="819"/>
      <c r="TJS1072" s="819"/>
      <c r="TJT1072" s="819"/>
      <c r="TJU1072" s="819"/>
      <c r="TJV1072" s="819"/>
      <c r="TJW1072" s="819"/>
      <c r="TJX1072" s="819"/>
      <c r="TJY1072" s="819"/>
      <c r="TJZ1072" s="819"/>
      <c r="TKA1072" s="819"/>
      <c r="TKB1072" s="819"/>
      <c r="TKC1072" s="819"/>
      <c r="TKD1072" s="819"/>
      <c r="TKE1072" s="819"/>
      <c r="TKF1072" s="819"/>
      <c r="TKG1072" s="819"/>
      <c r="TKH1072" s="819"/>
      <c r="TKI1072" s="819"/>
      <c r="TKJ1072" s="819"/>
      <c r="TKK1072" s="819"/>
      <c r="TKL1072" s="819"/>
      <c r="TKM1072" s="819"/>
      <c r="TKN1072" s="819"/>
      <c r="TKO1072" s="819"/>
      <c r="TKP1072" s="819"/>
      <c r="TKQ1072" s="819"/>
      <c r="TKR1072" s="819"/>
      <c r="TKS1072" s="819"/>
      <c r="TKT1072" s="819"/>
      <c r="TKU1072" s="819"/>
      <c r="TKV1072" s="819"/>
      <c r="TKW1072" s="819"/>
      <c r="TKX1072" s="819"/>
      <c r="TKY1072" s="819"/>
      <c r="TKZ1072" s="819"/>
      <c r="TLA1072" s="819"/>
      <c r="TLB1072" s="819"/>
      <c r="TLC1072" s="819"/>
      <c r="TLD1072" s="819"/>
      <c r="TLE1072" s="819"/>
      <c r="TLF1072" s="819"/>
      <c r="TLG1072" s="819"/>
      <c r="TLH1072" s="819"/>
      <c r="TLI1072" s="819"/>
      <c r="TLJ1072" s="819"/>
      <c r="TLK1072" s="819"/>
      <c r="TLL1072" s="819"/>
      <c r="TLM1072" s="819"/>
      <c r="TLN1072" s="819"/>
      <c r="TLO1072" s="819"/>
      <c r="TLP1072" s="819"/>
      <c r="TLQ1072" s="819"/>
      <c r="TLR1072" s="819"/>
      <c r="TLS1072" s="819"/>
      <c r="TLT1072" s="819"/>
      <c r="TLU1072" s="819"/>
      <c r="TLV1072" s="819"/>
      <c r="TLW1072" s="819"/>
      <c r="TLX1072" s="819"/>
      <c r="TLY1072" s="819"/>
      <c r="TLZ1072" s="819"/>
      <c r="TMA1072" s="819"/>
      <c r="TMB1072" s="819"/>
      <c r="TMC1072" s="819"/>
      <c r="TMD1072" s="819"/>
      <c r="TME1072" s="819"/>
      <c r="TMF1072" s="819"/>
      <c r="TMG1072" s="819"/>
      <c r="TMH1072" s="819"/>
      <c r="TMI1072" s="819"/>
      <c r="TMJ1072" s="819"/>
      <c r="TMK1072" s="819"/>
      <c r="TML1072" s="819"/>
      <c r="TMM1072" s="819"/>
      <c r="TMN1072" s="819"/>
      <c r="TMO1072" s="819"/>
      <c r="TMP1072" s="819"/>
      <c r="TMQ1072" s="819"/>
      <c r="TMR1072" s="819"/>
      <c r="TMS1072" s="819"/>
      <c r="TMT1072" s="819"/>
      <c r="TMU1072" s="819"/>
      <c r="TMV1072" s="819"/>
      <c r="TMW1072" s="819"/>
      <c r="TMX1072" s="819"/>
      <c r="TMY1072" s="819"/>
      <c r="TMZ1072" s="819"/>
      <c r="TNA1072" s="819"/>
      <c r="TNB1072" s="819"/>
      <c r="TNC1072" s="819"/>
      <c r="TND1072" s="819"/>
      <c r="TNE1072" s="819"/>
      <c r="TNF1072" s="819"/>
      <c r="TNG1072" s="819"/>
      <c r="TNH1072" s="819"/>
      <c r="TNI1072" s="819"/>
      <c r="TNJ1072" s="819"/>
      <c r="TNK1072" s="819"/>
      <c r="TNL1072" s="819"/>
      <c r="TNM1072" s="819"/>
      <c r="TNN1072" s="819"/>
      <c r="TNO1072" s="819"/>
      <c r="TNP1072" s="819"/>
      <c r="TNQ1072" s="819"/>
      <c r="TNR1072" s="819"/>
      <c r="TNS1072" s="819"/>
      <c r="TNT1072" s="819"/>
      <c r="TNU1072" s="819"/>
      <c r="TNV1072" s="819"/>
      <c r="TNW1072" s="819"/>
      <c r="TNX1072" s="819"/>
      <c r="TNY1072" s="819"/>
      <c r="TNZ1072" s="819"/>
      <c r="TOA1072" s="819"/>
      <c r="TOB1072" s="819"/>
      <c r="TOC1072" s="819"/>
      <c r="TOD1072" s="819"/>
      <c r="TOE1072" s="819"/>
      <c r="TOF1072" s="819"/>
      <c r="TOG1072" s="819"/>
      <c r="TOH1072" s="819"/>
      <c r="TOI1072" s="819"/>
      <c r="TOJ1072" s="819"/>
      <c r="TOK1072" s="819"/>
      <c r="TOL1072" s="819"/>
      <c r="TOM1072" s="819"/>
      <c r="TON1072" s="819"/>
      <c r="TOO1072" s="819"/>
      <c r="TOP1072" s="819"/>
      <c r="TOQ1072" s="819"/>
      <c r="TOR1072" s="819"/>
      <c r="TOS1072" s="819"/>
      <c r="TOT1072" s="819"/>
      <c r="TOU1072" s="819"/>
      <c r="TOV1072" s="819"/>
      <c r="TOW1072" s="819"/>
      <c r="TOX1072" s="819"/>
      <c r="TOY1072" s="819"/>
      <c r="TOZ1072" s="819"/>
      <c r="TPA1072" s="819"/>
      <c r="TPB1072" s="819"/>
      <c r="TPC1072" s="819"/>
      <c r="TPD1072" s="819"/>
      <c r="TPE1072" s="819"/>
      <c r="TPF1072" s="819"/>
      <c r="TPG1072" s="819"/>
      <c r="TPH1072" s="819"/>
      <c r="TPI1072" s="819"/>
      <c r="TPJ1072" s="819"/>
      <c r="TPK1072" s="819"/>
      <c r="TPL1072" s="819"/>
      <c r="TPM1072" s="819"/>
      <c r="TPN1072" s="819"/>
      <c r="TPO1072" s="819"/>
      <c r="TPP1072" s="819"/>
      <c r="TPQ1072" s="819"/>
      <c r="TPR1072" s="819"/>
      <c r="TPS1072" s="819"/>
      <c r="TPT1072" s="819"/>
      <c r="TPU1072" s="819"/>
      <c r="TPV1072" s="819"/>
      <c r="TPW1072" s="819"/>
      <c r="TPX1072" s="819"/>
      <c r="TPY1072" s="819"/>
      <c r="TPZ1072" s="819"/>
      <c r="TQA1072" s="819"/>
      <c r="TQB1072" s="819"/>
      <c r="TQC1072" s="819"/>
      <c r="TQD1072" s="819"/>
      <c r="TQE1072" s="819"/>
      <c r="TQF1072" s="819"/>
      <c r="TQG1072" s="819"/>
      <c r="TQH1072" s="819"/>
      <c r="TQI1072" s="819"/>
      <c r="TQJ1072" s="819"/>
      <c r="TQK1072" s="819"/>
      <c r="TQL1072" s="819"/>
      <c r="TQM1072" s="819"/>
      <c r="TQN1072" s="819"/>
      <c r="TQO1072" s="819"/>
      <c r="TQP1072" s="819"/>
      <c r="TQQ1072" s="819"/>
      <c r="TQR1072" s="819"/>
      <c r="TQS1072" s="819"/>
      <c r="TQT1072" s="819"/>
      <c r="TQU1072" s="819"/>
      <c r="TQV1072" s="819"/>
      <c r="TQW1072" s="819"/>
      <c r="TQX1072" s="819"/>
      <c r="TQY1072" s="819"/>
      <c r="TQZ1072" s="819"/>
      <c r="TRA1072" s="819"/>
      <c r="TRB1072" s="819"/>
      <c r="TRC1072" s="819"/>
      <c r="TRD1072" s="819"/>
      <c r="TRE1072" s="819"/>
      <c r="TRF1072" s="819"/>
      <c r="TRG1072" s="819"/>
      <c r="TRH1072" s="819"/>
      <c r="TRI1072" s="819"/>
      <c r="TRJ1072" s="819"/>
      <c r="TRK1072" s="819"/>
      <c r="TRL1072" s="819"/>
      <c r="TRM1072" s="819"/>
      <c r="TRN1072" s="819"/>
      <c r="TRO1072" s="819"/>
      <c r="TRP1072" s="819"/>
      <c r="TRQ1072" s="819"/>
      <c r="TRR1072" s="819"/>
      <c r="TRS1072" s="819"/>
      <c r="TRT1072" s="819"/>
      <c r="TRU1072" s="819"/>
      <c r="TRV1072" s="819"/>
      <c r="TRW1072" s="819"/>
      <c r="TRX1072" s="819"/>
      <c r="TRY1072" s="819"/>
      <c r="TRZ1072" s="819"/>
      <c r="TSA1072" s="819"/>
      <c r="TSB1072" s="819"/>
      <c r="TSC1072" s="819"/>
      <c r="TSD1072" s="819"/>
      <c r="TSE1072" s="819"/>
      <c r="TSF1072" s="819"/>
      <c r="TSG1072" s="819"/>
      <c r="TSH1072" s="819"/>
      <c r="TSI1072" s="819"/>
      <c r="TSJ1072" s="819"/>
      <c r="TSK1072" s="819"/>
      <c r="TSL1072" s="819"/>
      <c r="TSM1072" s="819"/>
      <c r="TSN1072" s="819"/>
      <c r="TSO1072" s="819"/>
      <c r="TSP1072" s="819"/>
      <c r="TSQ1072" s="819"/>
      <c r="TSR1072" s="819"/>
      <c r="TSS1072" s="819"/>
      <c r="TST1072" s="819"/>
      <c r="TSU1072" s="819"/>
      <c r="TSV1072" s="819"/>
      <c r="TSW1072" s="819"/>
      <c r="TSX1072" s="819"/>
      <c r="TSY1072" s="819"/>
      <c r="TSZ1072" s="819"/>
      <c r="TTA1072" s="819"/>
      <c r="TTB1072" s="819"/>
      <c r="TTC1072" s="819"/>
      <c r="TTD1072" s="819"/>
      <c r="TTE1072" s="819"/>
      <c r="TTF1072" s="819"/>
      <c r="TTG1072" s="819"/>
      <c r="TTH1072" s="819"/>
      <c r="TTI1072" s="819"/>
      <c r="TTJ1072" s="819"/>
      <c r="TTK1072" s="819"/>
      <c r="TTL1072" s="819"/>
      <c r="TTM1072" s="819"/>
      <c r="TTN1072" s="819"/>
      <c r="TTO1072" s="819"/>
      <c r="TTP1072" s="819"/>
      <c r="TTQ1072" s="819"/>
      <c r="TTR1072" s="819"/>
      <c r="TTS1072" s="819"/>
      <c r="TTT1072" s="819"/>
      <c r="TTU1072" s="819"/>
      <c r="TTV1072" s="819"/>
      <c r="TTW1072" s="819"/>
      <c r="TTX1072" s="819"/>
      <c r="TTY1072" s="819"/>
      <c r="TTZ1072" s="819"/>
      <c r="TUA1072" s="819"/>
      <c r="TUB1072" s="819"/>
      <c r="TUC1072" s="819"/>
      <c r="TUD1072" s="819"/>
      <c r="TUE1072" s="819"/>
      <c r="TUF1072" s="819"/>
      <c r="TUG1072" s="819"/>
      <c r="TUH1072" s="819"/>
      <c r="TUI1072" s="819"/>
      <c r="TUJ1072" s="819"/>
      <c r="TUK1072" s="819"/>
      <c r="TUL1072" s="819"/>
      <c r="TUM1072" s="819"/>
      <c r="TUN1072" s="819"/>
      <c r="TUO1072" s="819"/>
      <c r="TUP1072" s="819"/>
      <c r="TUQ1072" s="819"/>
      <c r="TUR1072" s="819"/>
      <c r="TUS1072" s="819"/>
      <c r="TUT1072" s="819"/>
      <c r="TUU1072" s="819"/>
      <c r="TUV1072" s="819"/>
      <c r="TUW1072" s="819"/>
      <c r="TUX1072" s="819"/>
      <c r="TUY1072" s="819"/>
      <c r="TUZ1072" s="819"/>
      <c r="TVA1072" s="819"/>
      <c r="TVB1072" s="819"/>
      <c r="TVC1072" s="819"/>
      <c r="TVD1072" s="819"/>
      <c r="TVE1072" s="819"/>
      <c r="TVF1072" s="819"/>
      <c r="TVG1072" s="819"/>
      <c r="TVH1072" s="819"/>
      <c r="TVI1072" s="819"/>
      <c r="TVJ1072" s="819"/>
      <c r="TVK1072" s="819"/>
      <c r="TVL1072" s="819"/>
      <c r="TVM1072" s="819"/>
      <c r="TVN1072" s="819"/>
      <c r="TVO1072" s="819"/>
      <c r="TVP1072" s="819"/>
      <c r="TVQ1072" s="819"/>
      <c r="TVR1072" s="819"/>
      <c r="TVS1072" s="819"/>
      <c r="TVT1072" s="819"/>
      <c r="TVU1072" s="819"/>
      <c r="TVV1072" s="819"/>
      <c r="TVW1072" s="819"/>
      <c r="TVX1072" s="819"/>
      <c r="TVY1072" s="819"/>
      <c r="TVZ1072" s="819"/>
      <c r="TWA1072" s="819"/>
      <c r="TWB1072" s="819"/>
      <c r="TWC1072" s="819"/>
      <c r="TWD1072" s="819"/>
      <c r="TWE1072" s="819"/>
      <c r="TWF1072" s="819"/>
      <c r="TWG1072" s="819"/>
      <c r="TWH1072" s="819"/>
      <c r="TWI1072" s="819"/>
      <c r="TWJ1072" s="819"/>
      <c r="TWK1072" s="819"/>
      <c r="TWL1072" s="819"/>
      <c r="TWM1072" s="819"/>
      <c r="TWN1072" s="819"/>
      <c r="TWO1072" s="819"/>
      <c r="TWP1072" s="819"/>
      <c r="TWQ1072" s="819"/>
      <c r="TWR1072" s="819"/>
      <c r="TWS1072" s="819"/>
      <c r="TWT1072" s="819"/>
      <c r="TWU1072" s="819"/>
      <c r="TWV1072" s="819"/>
      <c r="TWW1072" s="819"/>
      <c r="TWX1072" s="819"/>
      <c r="TWY1072" s="819"/>
      <c r="TWZ1072" s="819"/>
      <c r="TXA1072" s="819"/>
      <c r="TXB1072" s="819"/>
      <c r="TXC1072" s="819"/>
      <c r="TXD1072" s="819"/>
      <c r="TXE1072" s="819"/>
      <c r="TXF1072" s="819"/>
      <c r="TXG1072" s="819"/>
      <c r="TXH1072" s="819"/>
      <c r="TXI1072" s="819"/>
      <c r="TXJ1072" s="819"/>
      <c r="TXK1072" s="819"/>
      <c r="TXL1072" s="819"/>
      <c r="TXM1072" s="819"/>
      <c r="TXN1072" s="819"/>
      <c r="TXO1072" s="819"/>
      <c r="TXP1072" s="819"/>
      <c r="TXQ1072" s="819"/>
      <c r="TXR1072" s="819"/>
      <c r="TXS1072" s="819"/>
      <c r="TXT1072" s="819"/>
      <c r="TXU1072" s="819"/>
      <c r="TXV1072" s="819"/>
      <c r="TXW1072" s="819"/>
      <c r="TXX1072" s="819"/>
      <c r="TXY1072" s="819"/>
      <c r="TXZ1072" s="819"/>
      <c r="TYA1072" s="819"/>
      <c r="TYB1072" s="819"/>
      <c r="TYC1072" s="819"/>
      <c r="TYD1072" s="819"/>
      <c r="TYE1072" s="819"/>
      <c r="TYF1072" s="819"/>
      <c r="TYG1072" s="819"/>
      <c r="TYH1072" s="819"/>
      <c r="TYI1072" s="819"/>
      <c r="TYJ1072" s="819"/>
      <c r="TYK1072" s="819"/>
      <c r="TYL1072" s="819"/>
      <c r="TYM1072" s="819"/>
      <c r="TYN1072" s="819"/>
      <c r="TYO1072" s="819"/>
      <c r="TYP1072" s="819"/>
      <c r="TYQ1072" s="819"/>
      <c r="TYR1072" s="819"/>
      <c r="TYS1072" s="819"/>
      <c r="TYT1072" s="819"/>
      <c r="TYU1072" s="819"/>
      <c r="TYV1072" s="819"/>
      <c r="TYW1072" s="819"/>
      <c r="TYX1072" s="819"/>
      <c r="TYY1072" s="819"/>
      <c r="TYZ1072" s="819"/>
      <c r="TZA1072" s="819"/>
      <c r="TZB1072" s="819"/>
      <c r="TZC1072" s="819"/>
      <c r="TZD1072" s="819"/>
      <c r="TZE1072" s="819"/>
      <c r="TZF1072" s="819"/>
      <c r="TZG1072" s="819"/>
      <c r="TZH1072" s="819"/>
      <c r="TZI1072" s="819"/>
      <c r="TZJ1072" s="819"/>
      <c r="TZK1072" s="819"/>
      <c r="TZL1072" s="819"/>
      <c r="TZM1072" s="819"/>
      <c r="TZN1072" s="819"/>
      <c r="TZO1072" s="819"/>
      <c r="TZP1072" s="819"/>
      <c r="TZQ1072" s="819"/>
      <c r="TZR1072" s="819"/>
      <c r="TZS1072" s="819"/>
      <c r="TZT1072" s="819"/>
      <c r="TZU1072" s="819"/>
      <c r="TZV1072" s="819"/>
      <c r="TZW1072" s="819"/>
      <c r="TZX1072" s="819"/>
      <c r="TZY1072" s="819"/>
      <c r="TZZ1072" s="819"/>
      <c r="UAA1072" s="819"/>
      <c r="UAB1072" s="819"/>
      <c r="UAC1072" s="819"/>
      <c r="UAD1072" s="819"/>
      <c r="UAE1072" s="819"/>
      <c r="UAF1072" s="819"/>
      <c r="UAG1072" s="819"/>
      <c r="UAH1072" s="819"/>
      <c r="UAI1072" s="819"/>
      <c r="UAJ1072" s="819"/>
      <c r="UAK1072" s="819"/>
      <c r="UAL1072" s="819"/>
      <c r="UAM1072" s="819"/>
      <c r="UAN1072" s="819"/>
      <c r="UAO1072" s="819"/>
      <c r="UAP1072" s="819"/>
      <c r="UAQ1072" s="819"/>
      <c r="UAR1072" s="819"/>
      <c r="UAS1072" s="819"/>
      <c r="UAT1072" s="819"/>
      <c r="UAU1072" s="819"/>
      <c r="UAV1072" s="819"/>
      <c r="UAW1072" s="819"/>
      <c r="UAX1072" s="819"/>
      <c r="UAY1072" s="819"/>
      <c r="UAZ1072" s="819"/>
      <c r="UBA1072" s="819"/>
      <c r="UBB1072" s="819"/>
      <c r="UBC1072" s="819"/>
      <c r="UBD1072" s="819"/>
      <c r="UBE1072" s="819"/>
      <c r="UBF1072" s="819"/>
      <c r="UBG1072" s="819"/>
      <c r="UBH1072" s="819"/>
      <c r="UBI1072" s="819"/>
      <c r="UBJ1072" s="819"/>
      <c r="UBK1072" s="819"/>
      <c r="UBL1072" s="819"/>
      <c r="UBM1072" s="819"/>
      <c r="UBN1072" s="819"/>
      <c r="UBO1072" s="819"/>
      <c r="UBP1072" s="819"/>
      <c r="UBQ1072" s="819"/>
      <c r="UBR1072" s="819"/>
      <c r="UBS1072" s="819"/>
      <c r="UBT1072" s="819"/>
      <c r="UBU1072" s="819"/>
      <c r="UBV1072" s="819"/>
      <c r="UBW1072" s="819"/>
      <c r="UBX1072" s="819"/>
      <c r="UBY1072" s="819"/>
      <c r="UBZ1072" s="819"/>
      <c r="UCA1072" s="819"/>
      <c r="UCB1072" s="819"/>
      <c r="UCC1072" s="819"/>
      <c r="UCD1072" s="819"/>
      <c r="UCE1072" s="819"/>
      <c r="UCF1072" s="819"/>
      <c r="UCG1072" s="819"/>
      <c r="UCH1072" s="819"/>
      <c r="UCI1072" s="819"/>
      <c r="UCJ1072" s="819"/>
      <c r="UCK1072" s="819"/>
      <c r="UCL1072" s="819"/>
      <c r="UCM1072" s="819"/>
      <c r="UCN1072" s="819"/>
      <c r="UCO1072" s="819"/>
      <c r="UCP1072" s="819"/>
      <c r="UCQ1072" s="819"/>
      <c r="UCR1072" s="819"/>
      <c r="UCS1072" s="819"/>
      <c r="UCT1072" s="819"/>
      <c r="UCU1072" s="819"/>
      <c r="UCV1072" s="819"/>
      <c r="UCW1072" s="819"/>
      <c r="UCX1072" s="819"/>
      <c r="UCY1072" s="819"/>
      <c r="UCZ1072" s="819"/>
      <c r="UDA1072" s="819"/>
      <c r="UDB1072" s="819"/>
      <c r="UDC1072" s="819"/>
      <c r="UDD1072" s="819"/>
      <c r="UDE1072" s="819"/>
      <c r="UDF1072" s="819"/>
      <c r="UDG1072" s="819"/>
      <c r="UDH1072" s="819"/>
      <c r="UDI1072" s="819"/>
      <c r="UDJ1072" s="819"/>
      <c r="UDK1072" s="819"/>
      <c r="UDL1072" s="819"/>
      <c r="UDM1072" s="819"/>
      <c r="UDN1072" s="819"/>
      <c r="UDO1072" s="819"/>
      <c r="UDP1072" s="819"/>
      <c r="UDQ1072" s="819"/>
      <c r="UDR1072" s="819"/>
      <c r="UDS1072" s="819"/>
      <c r="UDT1072" s="819"/>
      <c r="UDU1072" s="819"/>
      <c r="UDV1072" s="819"/>
      <c r="UDW1072" s="819"/>
      <c r="UDX1072" s="819"/>
      <c r="UDY1072" s="819"/>
      <c r="UDZ1072" s="819"/>
      <c r="UEA1072" s="819"/>
      <c r="UEB1072" s="819"/>
      <c r="UEC1072" s="819"/>
      <c r="UED1072" s="819"/>
      <c r="UEE1072" s="819"/>
      <c r="UEF1072" s="819"/>
      <c r="UEG1072" s="819"/>
      <c r="UEH1072" s="819"/>
      <c r="UEI1072" s="819"/>
      <c r="UEJ1072" s="819"/>
      <c r="UEK1072" s="819"/>
      <c r="UEL1072" s="819"/>
      <c r="UEM1072" s="819"/>
      <c r="UEN1072" s="819"/>
      <c r="UEO1072" s="819"/>
      <c r="UEP1072" s="819"/>
      <c r="UEQ1072" s="819"/>
      <c r="UER1072" s="819"/>
      <c r="UES1072" s="819"/>
      <c r="UET1072" s="819"/>
      <c r="UEU1072" s="819"/>
      <c r="UEV1072" s="819"/>
      <c r="UEW1072" s="819"/>
      <c r="UEX1072" s="819"/>
      <c r="UEY1072" s="819"/>
      <c r="UEZ1072" s="819"/>
      <c r="UFA1072" s="819"/>
      <c r="UFB1072" s="819"/>
      <c r="UFC1072" s="819"/>
      <c r="UFD1072" s="819"/>
      <c r="UFE1072" s="819"/>
      <c r="UFF1072" s="819"/>
      <c r="UFG1072" s="819"/>
      <c r="UFH1072" s="819"/>
      <c r="UFI1072" s="819"/>
      <c r="UFJ1072" s="819"/>
      <c r="UFK1072" s="819"/>
      <c r="UFL1072" s="819"/>
      <c r="UFM1072" s="819"/>
      <c r="UFN1072" s="819"/>
      <c r="UFO1072" s="819"/>
      <c r="UFP1072" s="819"/>
      <c r="UFQ1072" s="819"/>
      <c r="UFR1072" s="819"/>
      <c r="UFS1072" s="819"/>
      <c r="UFT1072" s="819"/>
      <c r="UFU1072" s="819"/>
      <c r="UFV1072" s="819"/>
      <c r="UFW1072" s="819"/>
      <c r="UFX1072" s="819"/>
      <c r="UFY1072" s="819"/>
      <c r="UFZ1072" s="819"/>
      <c r="UGA1072" s="819"/>
      <c r="UGB1072" s="819"/>
      <c r="UGC1072" s="819"/>
      <c r="UGD1072" s="819"/>
      <c r="UGE1072" s="819"/>
      <c r="UGF1072" s="819"/>
      <c r="UGG1072" s="819"/>
      <c r="UGH1072" s="819"/>
      <c r="UGI1072" s="819"/>
      <c r="UGJ1072" s="819"/>
      <c r="UGK1072" s="819"/>
      <c r="UGL1072" s="819"/>
      <c r="UGM1072" s="819"/>
      <c r="UGN1072" s="819"/>
      <c r="UGO1072" s="819"/>
      <c r="UGP1072" s="819"/>
      <c r="UGQ1072" s="819"/>
      <c r="UGR1072" s="819"/>
      <c r="UGS1072" s="819"/>
      <c r="UGT1072" s="819"/>
      <c r="UGU1072" s="819"/>
      <c r="UGV1072" s="819"/>
      <c r="UGW1072" s="819"/>
      <c r="UGX1072" s="819"/>
      <c r="UGY1072" s="819"/>
      <c r="UGZ1072" s="819"/>
      <c r="UHA1072" s="819"/>
      <c r="UHB1072" s="819"/>
      <c r="UHC1072" s="819"/>
      <c r="UHD1072" s="819"/>
      <c r="UHE1072" s="819"/>
      <c r="UHF1072" s="819"/>
      <c r="UHG1072" s="819"/>
      <c r="UHH1072" s="819"/>
      <c r="UHI1072" s="819"/>
      <c r="UHJ1072" s="819"/>
      <c r="UHK1072" s="819"/>
      <c r="UHL1072" s="819"/>
      <c r="UHM1072" s="819"/>
      <c r="UHN1072" s="819"/>
      <c r="UHO1072" s="819"/>
      <c r="UHP1072" s="819"/>
      <c r="UHQ1072" s="819"/>
      <c r="UHR1072" s="819"/>
      <c r="UHS1072" s="819"/>
      <c r="UHT1072" s="819"/>
      <c r="UHU1072" s="819"/>
      <c r="UHV1072" s="819"/>
      <c r="UHW1072" s="819"/>
      <c r="UHX1072" s="819"/>
      <c r="UHY1072" s="819"/>
      <c r="UHZ1072" s="819"/>
      <c r="UIA1072" s="819"/>
      <c r="UIB1072" s="819"/>
      <c r="UIC1072" s="819"/>
      <c r="UID1072" s="819"/>
      <c r="UIE1072" s="819"/>
      <c r="UIF1072" s="819"/>
      <c r="UIG1072" s="819"/>
      <c r="UIH1072" s="819"/>
      <c r="UII1072" s="819"/>
      <c r="UIJ1072" s="819"/>
      <c r="UIK1072" s="819"/>
      <c r="UIL1072" s="819"/>
      <c r="UIM1072" s="819"/>
      <c r="UIN1072" s="819"/>
      <c r="UIO1072" s="819"/>
      <c r="UIP1072" s="819"/>
      <c r="UIQ1072" s="819"/>
      <c r="UIR1072" s="819"/>
      <c r="UIS1072" s="819"/>
      <c r="UIT1072" s="819"/>
      <c r="UIU1072" s="819"/>
      <c r="UIV1072" s="819"/>
      <c r="UIW1072" s="819"/>
      <c r="UIX1072" s="819"/>
      <c r="UIY1072" s="819"/>
      <c r="UIZ1072" s="819"/>
      <c r="UJA1072" s="819"/>
      <c r="UJB1072" s="819"/>
      <c r="UJC1072" s="819"/>
      <c r="UJD1072" s="819"/>
      <c r="UJE1072" s="819"/>
      <c r="UJF1072" s="819"/>
      <c r="UJG1072" s="819"/>
      <c r="UJH1072" s="819"/>
      <c r="UJI1072" s="819"/>
      <c r="UJJ1072" s="819"/>
      <c r="UJK1072" s="819"/>
      <c r="UJL1072" s="819"/>
      <c r="UJM1072" s="819"/>
      <c r="UJN1072" s="819"/>
      <c r="UJO1072" s="819"/>
      <c r="UJP1072" s="819"/>
      <c r="UJQ1072" s="819"/>
      <c r="UJR1072" s="819"/>
      <c r="UJS1072" s="819"/>
      <c r="UJT1072" s="819"/>
      <c r="UJU1072" s="819"/>
      <c r="UJV1072" s="819"/>
      <c r="UJW1072" s="819"/>
      <c r="UJX1072" s="819"/>
      <c r="UJY1072" s="819"/>
      <c r="UJZ1072" s="819"/>
      <c r="UKA1072" s="819"/>
      <c r="UKB1072" s="819"/>
      <c r="UKC1072" s="819"/>
      <c r="UKD1072" s="819"/>
      <c r="UKE1072" s="819"/>
      <c r="UKF1072" s="819"/>
      <c r="UKG1072" s="819"/>
      <c r="UKH1072" s="819"/>
      <c r="UKI1072" s="819"/>
      <c r="UKJ1072" s="819"/>
      <c r="UKK1072" s="819"/>
      <c r="UKL1072" s="819"/>
      <c r="UKM1072" s="819"/>
      <c r="UKN1072" s="819"/>
      <c r="UKO1072" s="819"/>
      <c r="UKP1072" s="819"/>
      <c r="UKQ1072" s="819"/>
      <c r="UKR1072" s="819"/>
      <c r="UKS1072" s="819"/>
      <c r="UKT1072" s="819"/>
      <c r="UKU1072" s="819"/>
      <c r="UKV1072" s="819"/>
      <c r="UKW1072" s="819"/>
      <c r="UKX1072" s="819"/>
      <c r="UKY1072" s="819"/>
      <c r="UKZ1072" s="819"/>
      <c r="ULA1072" s="819"/>
      <c r="ULB1072" s="819"/>
      <c r="ULC1072" s="819"/>
      <c r="ULD1072" s="819"/>
      <c r="ULE1072" s="819"/>
      <c r="ULF1072" s="819"/>
      <c r="ULG1072" s="819"/>
      <c r="ULH1072" s="819"/>
      <c r="ULI1072" s="819"/>
      <c r="ULJ1072" s="819"/>
      <c r="ULK1072" s="819"/>
      <c r="ULL1072" s="819"/>
      <c r="ULM1072" s="819"/>
      <c r="ULN1072" s="819"/>
      <c r="ULO1072" s="819"/>
      <c r="ULP1072" s="819"/>
      <c r="ULQ1072" s="819"/>
      <c r="ULR1072" s="819"/>
      <c r="ULS1072" s="819"/>
      <c r="ULT1072" s="819"/>
      <c r="ULU1072" s="819"/>
      <c r="ULV1072" s="819"/>
      <c r="ULW1072" s="819"/>
      <c r="ULX1072" s="819"/>
      <c r="ULY1072" s="819"/>
      <c r="ULZ1072" s="819"/>
      <c r="UMA1072" s="819"/>
      <c r="UMB1072" s="819"/>
      <c r="UMC1072" s="819"/>
      <c r="UMD1072" s="819"/>
      <c r="UME1072" s="819"/>
      <c r="UMF1072" s="819"/>
      <c r="UMG1072" s="819"/>
      <c r="UMH1072" s="819"/>
      <c r="UMI1072" s="819"/>
      <c r="UMJ1072" s="819"/>
      <c r="UMK1072" s="819"/>
      <c r="UML1072" s="819"/>
      <c r="UMM1072" s="819"/>
      <c r="UMN1072" s="819"/>
      <c r="UMO1072" s="819"/>
      <c r="UMP1072" s="819"/>
      <c r="UMQ1072" s="819"/>
      <c r="UMR1072" s="819"/>
      <c r="UMS1072" s="819"/>
      <c r="UMT1072" s="819"/>
      <c r="UMU1072" s="819"/>
      <c r="UMV1072" s="819"/>
      <c r="UMW1072" s="819"/>
      <c r="UMX1072" s="819"/>
      <c r="UMY1072" s="819"/>
      <c r="UMZ1072" s="819"/>
      <c r="UNA1072" s="819"/>
      <c r="UNB1072" s="819"/>
      <c r="UNC1072" s="819"/>
      <c r="UND1072" s="819"/>
      <c r="UNE1072" s="819"/>
      <c r="UNF1072" s="819"/>
      <c r="UNG1072" s="819"/>
      <c r="UNH1072" s="819"/>
      <c r="UNI1072" s="819"/>
      <c r="UNJ1072" s="819"/>
      <c r="UNK1072" s="819"/>
      <c r="UNL1072" s="819"/>
      <c r="UNM1072" s="819"/>
      <c r="UNN1072" s="819"/>
      <c r="UNO1072" s="819"/>
      <c r="UNP1072" s="819"/>
      <c r="UNQ1072" s="819"/>
      <c r="UNR1072" s="819"/>
      <c r="UNS1072" s="819"/>
      <c r="UNT1072" s="819"/>
      <c r="UNU1072" s="819"/>
      <c r="UNV1072" s="819"/>
      <c r="UNW1072" s="819"/>
      <c r="UNX1072" s="819"/>
      <c r="UNY1072" s="819"/>
      <c r="UNZ1072" s="819"/>
      <c r="UOA1072" s="819"/>
      <c r="UOB1072" s="819"/>
      <c r="UOC1072" s="819"/>
      <c r="UOD1072" s="819"/>
      <c r="UOE1072" s="819"/>
      <c r="UOF1072" s="819"/>
      <c r="UOG1072" s="819"/>
      <c r="UOH1072" s="819"/>
      <c r="UOI1072" s="819"/>
      <c r="UOJ1072" s="819"/>
      <c r="UOK1072" s="819"/>
      <c r="UOL1072" s="819"/>
      <c r="UOM1072" s="819"/>
      <c r="UON1072" s="819"/>
      <c r="UOO1072" s="819"/>
      <c r="UOP1072" s="819"/>
      <c r="UOQ1072" s="819"/>
      <c r="UOR1072" s="819"/>
      <c r="UOS1072" s="819"/>
      <c r="UOT1072" s="819"/>
      <c r="UOU1072" s="819"/>
      <c r="UOV1072" s="819"/>
      <c r="UOW1072" s="819"/>
      <c r="UOX1072" s="819"/>
      <c r="UOY1072" s="819"/>
      <c r="UOZ1072" s="819"/>
      <c r="UPA1072" s="819"/>
      <c r="UPB1072" s="819"/>
      <c r="UPC1072" s="819"/>
      <c r="UPD1072" s="819"/>
      <c r="UPE1072" s="819"/>
      <c r="UPF1072" s="819"/>
      <c r="UPG1072" s="819"/>
      <c r="UPH1072" s="819"/>
      <c r="UPI1072" s="819"/>
      <c r="UPJ1072" s="819"/>
      <c r="UPK1072" s="819"/>
      <c r="UPL1072" s="819"/>
      <c r="UPM1072" s="819"/>
      <c r="UPN1072" s="819"/>
      <c r="UPO1072" s="819"/>
      <c r="UPP1072" s="819"/>
      <c r="UPQ1072" s="819"/>
      <c r="UPR1072" s="819"/>
      <c r="UPS1072" s="819"/>
      <c r="UPT1072" s="819"/>
      <c r="UPU1072" s="819"/>
      <c r="UPV1072" s="819"/>
      <c r="UPW1072" s="819"/>
      <c r="UPX1072" s="819"/>
      <c r="UPY1072" s="819"/>
      <c r="UPZ1072" s="819"/>
      <c r="UQA1072" s="819"/>
      <c r="UQB1072" s="819"/>
      <c r="UQC1072" s="819"/>
      <c r="UQD1072" s="819"/>
      <c r="UQE1072" s="819"/>
      <c r="UQF1072" s="819"/>
      <c r="UQG1072" s="819"/>
      <c r="UQH1072" s="819"/>
      <c r="UQI1072" s="819"/>
      <c r="UQJ1072" s="819"/>
      <c r="UQK1072" s="819"/>
      <c r="UQL1072" s="819"/>
      <c r="UQM1072" s="819"/>
      <c r="UQN1072" s="819"/>
      <c r="UQO1072" s="819"/>
      <c r="UQP1072" s="819"/>
      <c r="UQQ1072" s="819"/>
      <c r="UQR1072" s="819"/>
      <c r="UQS1072" s="819"/>
      <c r="UQT1072" s="819"/>
      <c r="UQU1072" s="819"/>
      <c r="UQV1072" s="819"/>
      <c r="UQW1072" s="819"/>
      <c r="UQX1072" s="819"/>
      <c r="UQY1072" s="819"/>
      <c r="UQZ1072" s="819"/>
      <c r="URA1072" s="819"/>
      <c r="URB1072" s="819"/>
      <c r="URC1072" s="819"/>
      <c r="URD1072" s="819"/>
      <c r="URE1072" s="819"/>
      <c r="URF1072" s="819"/>
      <c r="URG1072" s="819"/>
      <c r="URH1072" s="819"/>
      <c r="URI1072" s="819"/>
      <c r="URJ1072" s="819"/>
      <c r="URK1072" s="819"/>
      <c r="URL1072" s="819"/>
      <c r="URM1072" s="819"/>
      <c r="URN1072" s="819"/>
      <c r="URO1072" s="819"/>
      <c r="URP1072" s="819"/>
      <c r="URQ1072" s="819"/>
      <c r="URR1072" s="819"/>
      <c r="URS1072" s="819"/>
      <c r="URT1072" s="819"/>
      <c r="URU1072" s="819"/>
      <c r="URV1072" s="819"/>
      <c r="URW1072" s="819"/>
      <c r="URX1072" s="819"/>
      <c r="URY1072" s="819"/>
      <c r="URZ1072" s="819"/>
      <c r="USA1072" s="819"/>
      <c r="USB1072" s="819"/>
      <c r="USC1072" s="819"/>
      <c r="USD1072" s="819"/>
      <c r="USE1072" s="819"/>
      <c r="USF1072" s="819"/>
      <c r="USG1072" s="819"/>
      <c r="USH1072" s="819"/>
      <c r="USI1072" s="819"/>
      <c r="USJ1072" s="819"/>
      <c r="USK1072" s="819"/>
      <c r="USL1072" s="819"/>
      <c r="USM1072" s="819"/>
      <c r="USN1072" s="819"/>
      <c r="USO1072" s="819"/>
      <c r="USP1072" s="819"/>
      <c r="USQ1072" s="819"/>
      <c r="USR1072" s="819"/>
      <c r="USS1072" s="819"/>
      <c r="UST1072" s="819"/>
      <c r="USU1072" s="819"/>
      <c r="USV1072" s="819"/>
      <c r="USW1072" s="819"/>
      <c r="USX1072" s="819"/>
      <c r="USY1072" s="819"/>
      <c r="USZ1072" s="819"/>
      <c r="UTA1072" s="819"/>
      <c r="UTB1072" s="819"/>
      <c r="UTC1072" s="819"/>
      <c r="UTD1072" s="819"/>
      <c r="UTE1072" s="819"/>
      <c r="UTF1072" s="819"/>
      <c r="UTG1072" s="819"/>
      <c r="UTH1072" s="819"/>
      <c r="UTI1072" s="819"/>
      <c r="UTJ1072" s="819"/>
      <c r="UTK1072" s="819"/>
      <c r="UTL1072" s="819"/>
      <c r="UTM1072" s="819"/>
      <c r="UTN1072" s="819"/>
      <c r="UTO1072" s="819"/>
      <c r="UTP1072" s="819"/>
      <c r="UTQ1072" s="819"/>
      <c r="UTR1072" s="819"/>
      <c r="UTS1072" s="819"/>
      <c r="UTT1072" s="819"/>
      <c r="UTU1072" s="819"/>
      <c r="UTV1072" s="819"/>
      <c r="UTW1072" s="819"/>
      <c r="UTX1072" s="819"/>
      <c r="UTY1072" s="819"/>
      <c r="UTZ1072" s="819"/>
      <c r="UUA1072" s="819"/>
      <c r="UUB1072" s="819"/>
      <c r="UUC1072" s="819"/>
      <c r="UUD1072" s="819"/>
      <c r="UUE1072" s="819"/>
      <c r="UUF1072" s="819"/>
      <c r="UUG1072" s="819"/>
      <c r="UUH1072" s="819"/>
      <c r="UUI1072" s="819"/>
      <c r="UUJ1072" s="819"/>
      <c r="UUK1072" s="819"/>
      <c r="UUL1072" s="819"/>
      <c r="UUM1072" s="819"/>
      <c r="UUN1072" s="819"/>
      <c r="UUO1072" s="819"/>
      <c r="UUP1072" s="819"/>
      <c r="UUQ1072" s="819"/>
      <c r="UUR1072" s="819"/>
      <c r="UUS1072" s="819"/>
      <c r="UUT1072" s="819"/>
      <c r="UUU1072" s="819"/>
      <c r="UUV1072" s="819"/>
      <c r="UUW1072" s="819"/>
      <c r="UUX1072" s="819"/>
      <c r="UUY1072" s="819"/>
      <c r="UUZ1072" s="819"/>
      <c r="UVA1072" s="819"/>
      <c r="UVB1072" s="819"/>
      <c r="UVC1072" s="819"/>
      <c r="UVD1072" s="819"/>
      <c r="UVE1072" s="819"/>
      <c r="UVF1072" s="819"/>
      <c r="UVG1072" s="819"/>
      <c r="UVH1072" s="819"/>
      <c r="UVI1072" s="819"/>
      <c r="UVJ1072" s="819"/>
      <c r="UVK1072" s="819"/>
      <c r="UVL1072" s="819"/>
      <c r="UVM1072" s="819"/>
      <c r="UVN1072" s="819"/>
      <c r="UVO1072" s="819"/>
      <c r="UVP1072" s="819"/>
      <c r="UVQ1072" s="819"/>
      <c r="UVR1072" s="819"/>
      <c r="UVS1072" s="819"/>
      <c r="UVT1072" s="819"/>
      <c r="UVU1072" s="819"/>
      <c r="UVV1072" s="819"/>
      <c r="UVW1072" s="819"/>
      <c r="UVX1072" s="819"/>
      <c r="UVY1072" s="819"/>
      <c r="UVZ1072" s="819"/>
      <c r="UWA1072" s="819"/>
      <c r="UWB1072" s="819"/>
      <c r="UWC1072" s="819"/>
      <c r="UWD1072" s="819"/>
      <c r="UWE1072" s="819"/>
      <c r="UWF1072" s="819"/>
      <c r="UWG1072" s="819"/>
      <c r="UWH1072" s="819"/>
      <c r="UWI1072" s="819"/>
      <c r="UWJ1072" s="819"/>
      <c r="UWK1072" s="819"/>
      <c r="UWL1072" s="819"/>
      <c r="UWM1072" s="819"/>
      <c r="UWN1072" s="819"/>
      <c r="UWO1072" s="819"/>
      <c r="UWP1072" s="819"/>
      <c r="UWQ1072" s="819"/>
      <c r="UWR1072" s="819"/>
      <c r="UWS1072" s="819"/>
      <c r="UWT1072" s="819"/>
      <c r="UWU1072" s="819"/>
      <c r="UWV1072" s="819"/>
      <c r="UWW1072" s="819"/>
      <c r="UWX1072" s="819"/>
      <c r="UWY1072" s="819"/>
      <c r="UWZ1072" s="819"/>
      <c r="UXA1072" s="819"/>
      <c r="UXB1072" s="819"/>
      <c r="UXC1072" s="819"/>
      <c r="UXD1072" s="819"/>
      <c r="UXE1072" s="819"/>
      <c r="UXF1072" s="819"/>
      <c r="UXG1072" s="819"/>
      <c r="UXH1072" s="819"/>
      <c r="UXI1072" s="819"/>
      <c r="UXJ1072" s="819"/>
      <c r="UXK1072" s="819"/>
      <c r="UXL1072" s="819"/>
      <c r="UXM1072" s="819"/>
      <c r="UXN1072" s="819"/>
      <c r="UXO1072" s="819"/>
      <c r="UXP1072" s="819"/>
      <c r="UXQ1072" s="819"/>
      <c r="UXR1072" s="819"/>
      <c r="UXS1072" s="819"/>
      <c r="UXT1072" s="819"/>
      <c r="UXU1072" s="819"/>
      <c r="UXV1072" s="819"/>
      <c r="UXW1072" s="819"/>
      <c r="UXX1072" s="819"/>
      <c r="UXY1072" s="819"/>
      <c r="UXZ1072" s="819"/>
      <c r="UYA1072" s="819"/>
      <c r="UYB1072" s="819"/>
      <c r="UYC1072" s="819"/>
      <c r="UYD1072" s="819"/>
      <c r="UYE1072" s="819"/>
      <c r="UYF1072" s="819"/>
      <c r="UYG1072" s="819"/>
      <c r="UYH1072" s="819"/>
      <c r="UYI1072" s="819"/>
      <c r="UYJ1072" s="819"/>
      <c r="UYK1072" s="819"/>
      <c r="UYL1072" s="819"/>
      <c r="UYM1072" s="819"/>
      <c r="UYN1072" s="819"/>
      <c r="UYO1072" s="819"/>
      <c r="UYP1072" s="819"/>
      <c r="UYQ1072" s="819"/>
      <c r="UYR1072" s="819"/>
      <c r="UYS1072" s="819"/>
      <c r="UYT1072" s="819"/>
      <c r="UYU1072" s="819"/>
      <c r="UYV1072" s="819"/>
      <c r="UYW1072" s="819"/>
      <c r="UYX1072" s="819"/>
      <c r="UYY1072" s="819"/>
      <c r="UYZ1072" s="819"/>
      <c r="UZA1072" s="819"/>
      <c r="UZB1072" s="819"/>
      <c r="UZC1072" s="819"/>
      <c r="UZD1072" s="819"/>
      <c r="UZE1072" s="819"/>
      <c r="UZF1072" s="819"/>
      <c r="UZG1072" s="819"/>
      <c r="UZH1072" s="819"/>
      <c r="UZI1072" s="819"/>
      <c r="UZJ1072" s="819"/>
      <c r="UZK1072" s="819"/>
      <c r="UZL1072" s="819"/>
      <c r="UZM1072" s="819"/>
      <c r="UZN1072" s="819"/>
      <c r="UZO1072" s="819"/>
      <c r="UZP1072" s="819"/>
      <c r="UZQ1072" s="819"/>
      <c r="UZR1072" s="819"/>
      <c r="UZS1072" s="819"/>
      <c r="UZT1072" s="819"/>
      <c r="UZU1072" s="819"/>
      <c r="UZV1072" s="819"/>
      <c r="UZW1072" s="819"/>
      <c r="UZX1072" s="819"/>
      <c r="UZY1072" s="819"/>
      <c r="UZZ1072" s="819"/>
      <c r="VAA1072" s="819"/>
      <c r="VAB1072" s="819"/>
      <c r="VAC1072" s="819"/>
      <c r="VAD1072" s="819"/>
      <c r="VAE1072" s="819"/>
      <c r="VAF1072" s="819"/>
      <c r="VAG1072" s="819"/>
      <c r="VAH1072" s="819"/>
      <c r="VAI1072" s="819"/>
      <c r="VAJ1072" s="819"/>
      <c r="VAK1072" s="819"/>
      <c r="VAL1072" s="819"/>
      <c r="VAM1072" s="819"/>
      <c r="VAN1072" s="819"/>
      <c r="VAO1072" s="819"/>
      <c r="VAP1072" s="819"/>
      <c r="VAQ1072" s="819"/>
      <c r="VAR1072" s="819"/>
      <c r="VAS1072" s="819"/>
      <c r="VAT1072" s="819"/>
      <c r="VAU1072" s="819"/>
      <c r="VAV1072" s="819"/>
      <c r="VAW1072" s="819"/>
      <c r="VAX1072" s="819"/>
      <c r="VAY1072" s="819"/>
      <c r="VAZ1072" s="819"/>
      <c r="VBA1072" s="819"/>
      <c r="VBB1072" s="819"/>
      <c r="VBC1072" s="819"/>
      <c r="VBD1072" s="819"/>
      <c r="VBE1072" s="819"/>
      <c r="VBF1072" s="819"/>
      <c r="VBG1072" s="819"/>
      <c r="VBH1072" s="819"/>
      <c r="VBI1072" s="819"/>
      <c r="VBJ1072" s="819"/>
      <c r="VBK1072" s="819"/>
      <c r="VBL1072" s="819"/>
      <c r="VBM1072" s="819"/>
      <c r="VBN1072" s="819"/>
      <c r="VBO1072" s="819"/>
      <c r="VBP1072" s="819"/>
      <c r="VBQ1072" s="819"/>
      <c r="VBR1072" s="819"/>
      <c r="VBS1072" s="819"/>
      <c r="VBT1072" s="819"/>
      <c r="VBU1072" s="819"/>
      <c r="VBV1072" s="819"/>
      <c r="VBW1072" s="819"/>
      <c r="VBX1072" s="819"/>
      <c r="VBY1072" s="819"/>
      <c r="VBZ1072" s="819"/>
      <c r="VCA1072" s="819"/>
      <c r="VCB1072" s="819"/>
      <c r="VCC1072" s="819"/>
      <c r="VCD1072" s="819"/>
      <c r="VCE1072" s="819"/>
      <c r="VCF1072" s="819"/>
      <c r="VCG1072" s="819"/>
      <c r="VCH1072" s="819"/>
      <c r="VCI1072" s="819"/>
      <c r="VCJ1072" s="819"/>
      <c r="VCK1072" s="819"/>
      <c r="VCL1072" s="819"/>
      <c r="VCM1072" s="819"/>
      <c r="VCN1072" s="819"/>
      <c r="VCO1072" s="819"/>
      <c r="VCP1072" s="819"/>
      <c r="VCQ1072" s="819"/>
      <c r="VCR1072" s="819"/>
      <c r="VCS1072" s="819"/>
      <c r="VCT1072" s="819"/>
      <c r="VCU1072" s="819"/>
      <c r="VCV1072" s="819"/>
      <c r="VCW1072" s="819"/>
      <c r="VCX1072" s="819"/>
      <c r="VCY1072" s="819"/>
      <c r="VCZ1072" s="819"/>
      <c r="VDA1072" s="819"/>
      <c r="VDB1072" s="819"/>
      <c r="VDC1072" s="819"/>
      <c r="VDD1072" s="819"/>
      <c r="VDE1072" s="819"/>
      <c r="VDF1072" s="819"/>
      <c r="VDG1072" s="819"/>
      <c r="VDH1072" s="819"/>
      <c r="VDI1072" s="819"/>
      <c r="VDJ1072" s="819"/>
      <c r="VDK1072" s="819"/>
      <c r="VDL1072" s="819"/>
      <c r="VDM1072" s="819"/>
      <c r="VDN1072" s="819"/>
      <c r="VDO1072" s="819"/>
      <c r="VDP1072" s="819"/>
      <c r="VDQ1072" s="819"/>
      <c r="VDR1072" s="819"/>
      <c r="VDS1072" s="819"/>
      <c r="VDT1072" s="819"/>
      <c r="VDU1072" s="819"/>
      <c r="VDV1072" s="819"/>
      <c r="VDW1072" s="819"/>
      <c r="VDX1072" s="819"/>
      <c r="VDY1072" s="819"/>
      <c r="VDZ1072" s="819"/>
      <c r="VEA1072" s="819"/>
      <c r="VEB1072" s="819"/>
      <c r="VEC1072" s="819"/>
      <c r="VED1072" s="819"/>
      <c r="VEE1072" s="819"/>
      <c r="VEF1072" s="819"/>
      <c r="VEG1072" s="819"/>
      <c r="VEH1072" s="819"/>
      <c r="VEI1072" s="819"/>
      <c r="VEJ1072" s="819"/>
      <c r="VEK1072" s="819"/>
      <c r="VEL1072" s="819"/>
      <c r="VEM1072" s="819"/>
      <c r="VEN1072" s="819"/>
      <c r="VEO1072" s="819"/>
      <c r="VEP1072" s="819"/>
      <c r="VEQ1072" s="819"/>
      <c r="VER1072" s="819"/>
      <c r="VES1072" s="819"/>
      <c r="VET1072" s="819"/>
      <c r="VEU1072" s="819"/>
      <c r="VEV1072" s="819"/>
      <c r="VEW1072" s="819"/>
      <c r="VEX1072" s="819"/>
      <c r="VEY1072" s="819"/>
      <c r="VEZ1072" s="819"/>
      <c r="VFA1072" s="819"/>
      <c r="VFB1072" s="819"/>
      <c r="VFC1072" s="819"/>
      <c r="VFD1072" s="819"/>
      <c r="VFE1072" s="819"/>
      <c r="VFF1072" s="819"/>
      <c r="VFG1072" s="819"/>
      <c r="VFH1072" s="819"/>
      <c r="VFI1072" s="819"/>
      <c r="VFJ1072" s="819"/>
      <c r="VFK1072" s="819"/>
      <c r="VFL1072" s="819"/>
      <c r="VFM1072" s="819"/>
      <c r="VFN1072" s="819"/>
      <c r="VFO1072" s="819"/>
      <c r="VFP1072" s="819"/>
      <c r="VFQ1072" s="819"/>
      <c r="VFR1072" s="819"/>
      <c r="VFS1072" s="819"/>
      <c r="VFT1072" s="819"/>
      <c r="VFU1072" s="819"/>
      <c r="VFV1072" s="819"/>
      <c r="VFW1072" s="819"/>
      <c r="VFX1072" s="819"/>
      <c r="VFY1072" s="819"/>
      <c r="VFZ1072" s="819"/>
      <c r="VGA1072" s="819"/>
      <c r="VGB1072" s="819"/>
      <c r="VGC1072" s="819"/>
      <c r="VGD1072" s="819"/>
      <c r="VGE1072" s="819"/>
      <c r="VGF1072" s="819"/>
      <c r="VGG1072" s="819"/>
      <c r="VGH1072" s="819"/>
      <c r="VGI1072" s="819"/>
      <c r="VGJ1072" s="819"/>
      <c r="VGK1072" s="819"/>
      <c r="VGL1072" s="819"/>
      <c r="VGM1072" s="819"/>
      <c r="VGN1072" s="819"/>
      <c r="VGO1072" s="819"/>
      <c r="VGP1072" s="819"/>
      <c r="VGQ1072" s="819"/>
      <c r="VGR1072" s="819"/>
      <c r="VGS1072" s="819"/>
      <c r="VGT1072" s="819"/>
      <c r="VGU1072" s="819"/>
      <c r="VGV1072" s="819"/>
      <c r="VGW1072" s="819"/>
      <c r="VGX1072" s="819"/>
      <c r="VGY1072" s="819"/>
      <c r="VGZ1072" s="819"/>
      <c r="VHA1072" s="819"/>
      <c r="VHB1072" s="819"/>
      <c r="VHC1072" s="819"/>
      <c r="VHD1072" s="819"/>
      <c r="VHE1072" s="819"/>
      <c r="VHF1072" s="819"/>
      <c r="VHG1072" s="819"/>
      <c r="VHH1072" s="819"/>
      <c r="VHI1072" s="819"/>
      <c r="VHJ1072" s="819"/>
      <c r="VHK1072" s="819"/>
      <c r="VHL1072" s="819"/>
      <c r="VHM1072" s="819"/>
      <c r="VHN1072" s="819"/>
      <c r="VHO1072" s="819"/>
      <c r="VHP1072" s="819"/>
      <c r="VHQ1072" s="819"/>
      <c r="VHR1072" s="819"/>
      <c r="VHS1072" s="819"/>
      <c r="VHT1072" s="819"/>
      <c r="VHU1072" s="819"/>
      <c r="VHV1072" s="819"/>
      <c r="VHW1072" s="819"/>
      <c r="VHX1072" s="819"/>
      <c r="VHY1072" s="819"/>
      <c r="VHZ1072" s="819"/>
      <c r="VIA1072" s="819"/>
      <c r="VIB1072" s="819"/>
      <c r="VIC1072" s="819"/>
      <c r="VID1072" s="819"/>
      <c r="VIE1072" s="819"/>
      <c r="VIF1072" s="819"/>
      <c r="VIG1072" s="819"/>
      <c r="VIH1072" s="819"/>
      <c r="VII1072" s="819"/>
      <c r="VIJ1072" s="819"/>
      <c r="VIK1072" s="819"/>
      <c r="VIL1072" s="819"/>
      <c r="VIM1072" s="819"/>
      <c r="VIN1072" s="819"/>
      <c r="VIO1072" s="819"/>
      <c r="VIP1072" s="819"/>
      <c r="VIQ1072" s="819"/>
      <c r="VIR1072" s="819"/>
      <c r="VIS1072" s="819"/>
      <c r="VIT1072" s="819"/>
      <c r="VIU1072" s="819"/>
      <c r="VIV1072" s="819"/>
      <c r="VIW1072" s="819"/>
      <c r="VIX1072" s="819"/>
      <c r="VIY1072" s="819"/>
      <c r="VIZ1072" s="819"/>
      <c r="VJA1072" s="819"/>
      <c r="VJB1072" s="819"/>
      <c r="VJC1072" s="819"/>
      <c r="VJD1072" s="819"/>
      <c r="VJE1072" s="819"/>
      <c r="VJF1072" s="819"/>
      <c r="VJG1072" s="819"/>
      <c r="VJH1072" s="819"/>
      <c r="VJI1072" s="819"/>
      <c r="VJJ1072" s="819"/>
      <c r="VJK1072" s="819"/>
      <c r="VJL1072" s="819"/>
      <c r="VJM1072" s="819"/>
      <c r="VJN1072" s="819"/>
      <c r="VJO1072" s="819"/>
      <c r="VJP1072" s="819"/>
      <c r="VJQ1072" s="819"/>
      <c r="VJR1072" s="819"/>
      <c r="VJS1072" s="819"/>
      <c r="VJT1072" s="819"/>
      <c r="VJU1072" s="819"/>
      <c r="VJV1072" s="819"/>
      <c r="VJW1072" s="819"/>
      <c r="VJX1072" s="819"/>
      <c r="VJY1072" s="819"/>
      <c r="VJZ1072" s="819"/>
      <c r="VKA1072" s="819"/>
      <c r="VKB1072" s="819"/>
      <c r="VKC1072" s="819"/>
      <c r="VKD1072" s="819"/>
      <c r="VKE1072" s="819"/>
      <c r="VKF1072" s="819"/>
      <c r="VKG1072" s="819"/>
      <c r="VKH1072" s="819"/>
      <c r="VKI1072" s="819"/>
      <c r="VKJ1072" s="819"/>
      <c r="VKK1072" s="819"/>
      <c r="VKL1072" s="819"/>
      <c r="VKM1072" s="819"/>
      <c r="VKN1072" s="819"/>
      <c r="VKO1072" s="819"/>
      <c r="VKP1072" s="819"/>
      <c r="VKQ1072" s="819"/>
      <c r="VKR1072" s="819"/>
      <c r="VKS1072" s="819"/>
      <c r="VKT1072" s="819"/>
      <c r="VKU1072" s="819"/>
      <c r="VKV1072" s="819"/>
      <c r="VKW1072" s="819"/>
      <c r="VKX1072" s="819"/>
      <c r="VKY1072" s="819"/>
      <c r="VKZ1072" s="819"/>
      <c r="VLA1072" s="819"/>
      <c r="VLB1072" s="819"/>
      <c r="VLC1072" s="819"/>
      <c r="VLD1072" s="819"/>
      <c r="VLE1072" s="819"/>
      <c r="VLF1072" s="819"/>
      <c r="VLG1072" s="819"/>
      <c r="VLH1072" s="819"/>
      <c r="VLI1072" s="819"/>
      <c r="VLJ1072" s="819"/>
      <c r="VLK1072" s="819"/>
      <c r="VLL1072" s="819"/>
      <c r="VLM1072" s="819"/>
      <c r="VLN1072" s="819"/>
      <c r="VLO1072" s="819"/>
      <c r="VLP1072" s="819"/>
      <c r="VLQ1072" s="819"/>
      <c r="VLR1072" s="819"/>
      <c r="VLS1072" s="819"/>
      <c r="VLT1072" s="819"/>
      <c r="VLU1072" s="819"/>
      <c r="VLV1072" s="819"/>
      <c r="VLW1072" s="819"/>
      <c r="VLX1072" s="819"/>
      <c r="VLY1072" s="819"/>
      <c r="VLZ1072" s="819"/>
      <c r="VMA1072" s="819"/>
      <c r="VMB1072" s="819"/>
      <c r="VMC1072" s="819"/>
      <c r="VMD1072" s="819"/>
      <c r="VME1072" s="819"/>
      <c r="VMF1072" s="819"/>
      <c r="VMG1072" s="819"/>
      <c r="VMH1072" s="819"/>
      <c r="VMI1072" s="819"/>
      <c r="VMJ1072" s="819"/>
      <c r="VMK1072" s="819"/>
      <c r="VML1072" s="819"/>
      <c r="VMM1072" s="819"/>
      <c r="VMN1072" s="819"/>
      <c r="VMO1072" s="819"/>
      <c r="VMP1072" s="819"/>
      <c r="VMQ1072" s="819"/>
      <c r="VMR1072" s="819"/>
      <c r="VMS1072" s="819"/>
      <c r="VMT1072" s="819"/>
      <c r="VMU1072" s="819"/>
      <c r="VMV1072" s="819"/>
      <c r="VMW1072" s="819"/>
      <c r="VMX1072" s="819"/>
      <c r="VMY1072" s="819"/>
      <c r="VMZ1072" s="819"/>
      <c r="VNA1072" s="819"/>
      <c r="VNB1072" s="819"/>
      <c r="VNC1072" s="819"/>
      <c r="VND1072" s="819"/>
      <c r="VNE1072" s="819"/>
      <c r="VNF1072" s="819"/>
      <c r="VNG1072" s="819"/>
      <c r="VNH1072" s="819"/>
      <c r="VNI1072" s="819"/>
      <c r="VNJ1072" s="819"/>
      <c r="VNK1072" s="819"/>
      <c r="VNL1072" s="819"/>
      <c r="VNM1072" s="819"/>
      <c r="VNN1072" s="819"/>
      <c r="VNO1072" s="819"/>
      <c r="VNP1072" s="819"/>
      <c r="VNQ1072" s="819"/>
      <c r="VNR1072" s="819"/>
      <c r="VNS1072" s="819"/>
      <c r="VNT1072" s="819"/>
      <c r="VNU1072" s="819"/>
      <c r="VNV1072" s="819"/>
      <c r="VNW1072" s="819"/>
      <c r="VNX1072" s="819"/>
      <c r="VNY1072" s="819"/>
      <c r="VNZ1072" s="819"/>
      <c r="VOA1072" s="819"/>
      <c r="VOB1072" s="819"/>
      <c r="VOC1072" s="819"/>
      <c r="VOD1072" s="819"/>
      <c r="VOE1072" s="819"/>
      <c r="VOF1072" s="819"/>
      <c r="VOG1072" s="819"/>
      <c r="VOH1072" s="819"/>
      <c r="VOI1072" s="819"/>
      <c r="VOJ1072" s="819"/>
      <c r="VOK1072" s="819"/>
      <c r="VOL1072" s="819"/>
      <c r="VOM1072" s="819"/>
      <c r="VON1072" s="819"/>
      <c r="VOO1072" s="819"/>
      <c r="VOP1072" s="819"/>
      <c r="VOQ1072" s="819"/>
      <c r="VOR1072" s="819"/>
      <c r="VOS1072" s="819"/>
      <c r="VOT1072" s="819"/>
      <c r="VOU1072" s="819"/>
      <c r="VOV1072" s="819"/>
      <c r="VOW1072" s="819"/>
      <c r="VOX1072" s="819"/>
      <c r="VOY1072" s="819"/>
      <c r="VOZ1072" s="819"/>
      <c r="VPA1072" s="819"/>
      <c r="VPB1072" s="819"/>
      <c r="VPC1072" s="819"/>
      <c r="VPD1072" s="819"/>
      <c r="VPE1072" s="819"/>
      <c r="VPF1072" s="819"/>
      <c r="VPG1072" s="819"/>
      <c r="VPH1072" s="819"/>
      <c r="VPI1072" s="819"/>
      <c r="VPJ1072" s="819"/>
      <c r="VPK1072" s="819"/>
      <c r="VPL1072" s="819"/>
      <c r="VPM1072" s="819"/>
      <c r="VPN1072" s="819"/>
      <c r="VPO1072" s="819"/>
      <c r="VPP1072" s="819"/>
      <c r="VPQ1072" s="819"/>
      <c r="VPR1072" s="819"/>
      <c r="VPS1072" s="819"/>
      <c r="VPT1072" s="819"/>
      <c r="VPU1072" s="819"/>
      <c r="VPV1072" s="819"/>
      <c r="VPW1072" s="819"/>
      <c r="VPX1072" s="819"/>
      <c r="VPY1072" s="819"/>
      <c r="VPZ1072" s="819"/>
      <c r="VQA1072" s="819"/>
      <c r="VQB1072" s="819"/>
      <c r="VQC1072" s="819"/>
      <c r="VQD1072" s="819"/>
      <c r="VQE1072" s="819"/>
      <c r="VQF1072" s="819"/>
      <c r="VQG1072" s="819"/>
      <c r="VQH1072" s="819"/>
      <c r="VQI1072" s="819"/>
      <c r="VQJ1072" s="819"/>
      <c r="VQK1072" s="819"/>
      <c r="VQL1072" s="819"/>
      <c r="VQM1072" s="819"/>
      <c r="VQN1072" s="819"/>
      <c r="VQO1072" s="819"/>
      <c r="VQP1072" s="819"/>
      <c r="VQQ1072" s="819"/>
      <c r="VQR1072" s="819"/>
      <c r="VQS1072" s="819"/>
      <c r="VQT1072" s="819"/>
      <c r="VQU1072" s="819"/>
      <c r="VQV1072" s="819"/>
      <c r="VQW1072" s="819"/>
      <c r="VQX1072" s="819"/>
      <c r="VQY1072" s="819"/>
      <c r="VQZ1072" s="819"/>
      <c r="VRA1072" s="819"/>
      <c r="VRB1072" s="819"/>
      <c r="VRC1072" s="819"/>
      <c r="VRD1072" s="819"/>
      <c r="VRE1072" s="819"/>
      <c r="VRF1072" s="819"/>
      <c r="VRG1072" s="819"/>
      <c r="VRH1072" s="819"/>
      <c r="VRI1072" s="819"/>
      <c r="VRJ1072" s="819"/>
      <c r="VRK1072" s="819"/>
      <c r="VRL1072" s="819"/>
      <c r="VRM1072" s="819"/>
      <c r="VRN1072" s="819"/>
      <c r="VRO1072" s="819"/>
      <c r="VRP1072" s="819"/>
      <c r="VRQ1072" s="819"/>
      <c r="VRR1072" s="819"/>
      <c r="VRS1072" s="819"/>
      <c r="VRT1072" s="819"/>
      <c r="VRU1072" s="819"/>
      <c r="VRV1072" s="819"/>
      <c r="VRW1072" s="819"/>
      <c r="VRX1072" s="819"/>
      <c r="VRY1072" s="819"/>
      <c r="VRZ1072" s="819"/>
      <c r="VSA1072" s="819"/>
      <c r="VSB1072" s="819"/>
      <c r="VSC1072" s="819"/>
      <c r="VSD1072" s="819"/>
      <c r="VSE1072" s="819"/>
      <c r="VSF1072" s="819"/>
      <c r="VSG1072" s="819"/>
      <c r="VSH1072" s="819"/>
      <c r="VSI1072" s="819"/>
      <c r="VSJ1072" s="819"/>
      <c r="VSK1072" s="819"/>
      <c r="VSL1072" s="819"/>
      <c r="VSM1072" s="819"/>
      <c r="VSN1072" s="819"/>
      <c r="VSO1072" s="819"/>
      <c r="VSP1072" s="819"/>
      <c r="VSQ1072" s="819"/>
      <c r="VSR1072" s="819"/>
      <c r="VSS1072" s="819"/>
      <c r="VST1072" s="819"/>
      <c r="VSU1072" s="819"/>
      <c r="VSV1072" s="819"/>
      <c r="VSW1072" s="819"/>
      <c r="VSX1072" s="819"/>
      <c r="VSY1072" s="819"/>
      <c r="VSZ1072" s="819"/>
      <c r="VTA1072" s="819"/>
      <c r="VTB1072" s="819"/>
      <c r="VTC1072" s="819"/>
      <c r="VTD1072" s="819"/>
      <c r="VTE1072" s="819"/>
      <c r="VTF1072" s="819"/>
      <c r="VTG1072" s="819"/>
      <c r="VTH1072" s="819"/>
      <c r="VTI1072" s="819"/>
      <c r="VTJ1072" s="819"/>
      <c r="VTK1072" s="819"/>
      <c r="VTL1072" s="819"/>
      <c r="VTM1072" s="819"/>
      <c r="VTN1072" s="819"/>
      <c r="VTO1072" s="819"/>
      <c r="VTP1072" s="819"/>
      <c r="VTQ1072" s="819"/>
      <c r="VTR1072" s="819"/>
      <c r="VTS1072" s="819"/>
      <c r="VTT1072" s="819"/>
      <c r="VTU1072" s="819"/>
      <c r="VTV1072" s="819"/>
      <c r="VTW1072" s="819"/>
      <c r="VTX1072" s="819"/>
      <c r="VTY1072" s="819"/>
      <c r="VTZ1072" s="819"/>
      <c r="VUA1072" s="819"/>
      <c r="VUB1072" s="819"/>
      <c r="VUC1072" s="819"/>
      <c r="VUD1072" s="819"/>
      <c r="VUE1072" s="819"/>
      <c r="VUF1072" s="819"/>
      <c r="VUG1072" s="819"/>
      <c r="VUH1072" s="819"/>
      <c r="VUI1072" s="819"/>
      <c r="VUJ1072" s="819"/>
      <c r="VUK1072" s="819"/>
      <c r="VUL1072" s="819"/>
      <c r="VUM1072" s="819"/>
      <c r="VUN1072" s="819"/>
      <c r="VUO1072" s="819"/>
      <c r="VUP1072" s="819"/>
      <c r="VUQ1072" s="819"/>
      <c r="VUR1072" s="819"/>
      <c r="VUS1072" s="819"/>
      <c r="VUT1072" s="819"/>
      <c r="VUU1072" s="819"/>
      <c r="VUV1072" s="819"/>
      <c r="VUW1072" s="819"/>
      <c r="VUX1072" s="819"/>
      <c r="VUY1072" s="819"/>
      <c r="VUZ1072" s="819"/>
      <c r="VVA1072" s="819"/>
      <c r="VVB1072" s="819"/>
      <c r="VVC1072" s="819"/>
      <c r="VVD1072" s="819"/>
      <c r="VVE1072" s="819"/>
      <c r="VVF1072" s="819"/>
      <c r="VVG1072" s="819"/>
      <c r="VVH1072" s="819"/>
      <c r="VVI1072" s="819"/>
      <c r="VVJ1072" s="819"/>
      <c r="VVK1072" s="819"/>
      <c r="VVL1072" s="819"/>
      <c r="VVM1072" s="819"/>
      <c r="VVN1072" s="819"/>
      <c r="VVO1072" s="819"/>
      <c r="VVP1072" s="819"/>
      <c r="VVQ1072" s="819"/>
      <c r="VVR1072" s="819"/>
      <c r="VVS1072" s="819"/>
      <c r="VVT1072" s="819"/>
      <c r="VVU1072" s="819"/>
      <c r="VVV1072" s="819"/>
      <c r="VVW1072" s="819"/>
      <c r="VVX1072" s="819"/>
      <c r="VVY1072" s="819"/>
      <c r="VVZ1072" s="819"/>
      <c r="VWA1072" s="819"/>
      <c r="VWB1072" s="819"/>
      <c r="VWC1072" s="819"/>
      <c r="VWD1072" s="819"/>
      <c r="VWE1072" s="819"/>
      <c r="VWF1072" s="819"/>
      <c r="VWG1072" s="819"/>
      <c r="VWH1072" s="819"/>
      <c r="VWI1072" s="819"/>
      <c r="VWJ1072" s="819"/>
      <c r="VWK1072" s="819"/>
      <c r="VWL1072" s="819"/>
      <c r="VWM1072" s="819"/>
      <c r="VWN1072" s="819"/>
      <c r="VWO1072" s="819"/>
      <c r="VWP1072" s="819"/>
      <c r="VWQ1072" s="819"/>
      <c r="VWR1072" s="819"/>
      <c r="VWS1072" s="819"/>
      <c r="VWT1072" s="819"/>
      <c r="VWU1072" s="819"/>
      <c r="VWV1072" s="819"/>
      <c r="VWW1072" s="819"/>
      <c r="VWX1072" s="819"/>
      <c r="VWY1072" s="819"/>
      <c r="VWZ1072" s="819"/>
      <c r="VXA1072" s="819"/>
      <c r="VXB1072" s="819"/>
      <c r="VXC1072" s="819"/>
      <c r="VXD1072" s="819"/>
      <c r="VXE1072" s="819"/>
      <c r="VXF1072" s="819"/>
      <c r="VXG1072" s="819"/>
      <c r="VXH1072" s="819"/>
      <c r="VXI1072" s="819"/>
      <c r="VXJ1072" s="819"/>
      <c r="VXK1072" s="819"/>
      <c r="VXL1072" s="819"/>
      <c r="VXM1072" s="819"/>
      <c r="VXN1072" s="819"/>
      <c r="VXO1072" s="819"/>
      <c r="VXP1072" s="819"/>
      <c r="VXQ1072" s="819"/>
      <c r="VXR1072" s="819"/>
      <c r="VXS1072" s="819"/>
      <c r="VXT1072" s="819"/>
      <c r="VXU1072" s="819"/>
      <c r="VXV1072" s="819"/>
      <c r="VXW1072" s="819"/>
      <c r="VXX1072" s="819"/>
      <c r="VXY1072" s="819"/>
      <c r="VXZ1072" s="819"/>
      <c r="VYA1072" s="819"/>
      <c r="VYB1072" s="819"/>
      <c r="VYC1072" s="819"/>
      <c r="VYD1072" s="819"/>
      <c r="VYE1072" s="819"/>
      <c r="VYF1072" s="819"/>
      <c r="VYG1072" s="819"/>
      <c r="VYH1072" s="819"/>
      <c r="VYI1072" s="819"/>
      <c r="VYJ1072" s="819"/>
      <c r="VYK1072" s="819"/>
      <c r="VYL1072" s="819"/>
      <c r="VYM1072" s="819"/>
      <c r="VYN1072" s="819"/>
      <c r="VYO1072" s="819"/>
      <c r="VYP1072" s="819"/>
      <c r="VYQ1072" s="819"/>
      <c r="VYR1072" s="819"/>
      <c r="VYS1072" s="819"/>
      <c r="VYT1072" s="819"/>
      <c r="VYU1072" s="819"/>
      <c r="VYV1072" s="819"/>
      <c r="VYW1072" s="819"/>
      <c r="VYX1072" s="819"/>
      <c r="VYY1072" s="819"/>
      <c r="VYZ1072" s="819"/>
      <c r="VZA1072" s="819"/>
      <c r="VZB1072" s="819"/>
      <c r="VZC1072" s="819"/>
      <c r="VZD1072" s="819"/>
      <c r="VZE1072" s="819"/>
      <c r="VZF1072" s="819"/>
      <c r="VZG1072" s="819"/>
      <c r="VZH1072" s="819"/>
      <c r="VZI1072" s="819"/>
      <c r="VZJ1072" s="819"/>
      <c r="VZK1072" s="819"/>
      <c r="VZL1072" s="819"/>
      <c r="VZM1072" s="819"/>
      <c r="VZN1072" s="819"/>
      <c r="VZO1072" s="819"/>
      <c r="VZP1072" s="819"/>
      <c r="VZQ1072" s="819"/>
      <c r="VZR1072" s="819"/>
      <c r="VZS1072" s="819"/>
      <c r="VZT1072" s="819"/>
      <c r="VZU1072" s="819"/>
      <c r="VZV1072" s="819"/>
      <c r="VZW1072" s="819"/>
      <c r="VZX1072" s="819"/>
      <c r="VZY1072" s="819"/>
      <c r="VZZ1072" s="819"/>
      <c r="WAA1072" s="819"/>
      <c r="WAB1072" s="819"/>
      <c r="WAC1072" s="819"/>
      <c r="WAD1072" s="819"/>
      <c r="WAE1072" s="819"/>
      <c r="WAF1072" s="819"/>
      <c r="WAG1072" s="819"/>
      <c r="WAH1072" s="819"/>
      <c r="WAI1072" s="819"/>
      <c r="WAJ1072" s="819"/>
      <c r="WAK1072" s="819"/>
      <c r="WAL1072" s="819"/>
      <c r="WAM1072" s="819"/>
      <c r="WAN1072" s="819"/>
      <c r="WAO1072" s="819"/>
      <c r="WAP1072" s="819"/>
      <c r="WAQ1072" s="819"/>
      <c r="WAR1072" s="819"/>
      <c r="WAS1072" s="819"/>
      <c r="WAT1072" s="819"/>
      <c r="WAU1072" s="819"/>
      <c r="WAV1072" s="819"/>
      <c r="WAW1072" s="819"/>
      <c r="WAX1072" s="819"/>
      <c r="WAY1072" s="819"/>
      <c r="WAZ1072" s="819"/>
      <c r="WBA1072" s="819"/>
      <c r="WBB1072" s="819"/>
      <c r="WBC1072" s="819"/>
      <c r="WBD1072" s="819"/>
      <c r="WBE1072" s="819"/>
      <c r="WBF1072" s="819"/>
      <c r="WBG1072" s="819"/>
      <c r="WBH1072" s="819"/>
      <c r="WBI1072" s="819"/>
      <c r="WBJ1072" s="819"/>
      <c r="WBK1072" s="819"/>
      <c r="WBL1072" s="819"/>
      <c r="WBM1072" s="819"/>
      <c r="WBN1072" s="819"/>
      <c r="WBO1072" s="819"/>
      <c r="WBP1072" s="819"/>
      <c r="WBQ1072" s="819"/>
      <c r="WBR1072" s="819"/>
      <c r="WBS1072" s="819"/>
      <c r="WBT1072" s="819"/>
      <c r="WBU1072" s="819"/>
      <c r="WBV1072" s="819"/>
      <c r="WBW1072" s="819"/>
      <c r="WBX1072" s="819"/>
      <c r="WBY1072" s="819"/>
      <c r="WBZ1072" s="819"/>
      <c r="WCA1072" s="819"/>
      <c r="WCB1072" s="819"/>
      <c r="WCC1072" s="819"/>
      <c r="WCD1072" s="819"/>
      <c r="WCE1072" s="819"/>
      <c r="WCF1072" s="819"/>
      <c r="WCG1072" s="819"/>
      <c r="WCH1072" s="819"/>
      <c r="WCI1072" s="819"/>
      <c r="WCJ1072" s="819"/>
      <c r="WCK1072" s="819"/>
      <c r="WCL1072" s="819"/>
      <c r="WCM1072" s="819"/>
      <c r="WCN1072" s="819"/>
      <c r="WCO1072" s="819"/>
      <c r="WCP1072" s="819"/>
      <c r="WCQ1072" s="819"/>
      <c r="WCR1072" s="819"/>
      <c r="WCS1072" s="819"/>
      <c r="WCT1072" s="819"/>
      <c r="WCU1072" s="819"/>
      <c r="WCV1072" s="819"/>
      <c r="WCW1072" s="819"/>
      <c r="WCX1072" s="819"/>
      <c r="WCY1072" s="819"/>
      <c r="WCZ1072" s="819"/>
      <c r="WDA1072" s="819"/>
      <c r="WDB1072" s="819"/>
      <c r="WDC1072" s="819"/>
      <c r="WDD1072" s="819"/>
      <c r="WDE1072" s="819"/>
      <c r="WDF1072" s="819"/>
      <c r="WDG1072" s="819"/>
      <c r="WDH1072" s="819"/>
      <c r="WDI1072" s="819"/>
      <c r="WDJ1072" s="819"/>
      <c r="WDK1072" s="819"/>
      <c r="WDL1072" s="819"/>
      <c r="WDM1072" s="819"/>
      <c r="WDN1072" s="819"/>
      <c r="WDO1072" s="819"/>
      <c r="WDP1072" s="819"/>
      <c r="WDQ1072" s="819"/>
      <c r="WDR1072" s="819"/>
      <c r="WDS1072" s="819"/>
      <c r="WDT1072" s="819"/>
      <c r="WDU1072" s="819"/>
      <c r="WDV1072" s="819"/>
      <c r="WDW1072" s="819"/>
      <c r="WDX1072" s="819"/>
      <c r="WDY1072" s="819"/>
      <c r="WDZ1072" s="819"/>
      <c r="WEA1072" s="819"/>
      <c r="WEB1072" s="819"/>
      <c r="WEC1072" s="819"/>
      <c r="WED1072" s="819"/>
      <c r="WEE1072" s="819"/>
      <c r="WEF1072" s="819"/>
      <c r="WEG1072" s="819"/>
      <c r="WEH1072" s="819"/>
      <c r="WEI1072" s="819"/>
      <c r="WEJ1072" s="819"/>
      <c r="WEK1072" s="819"/>
      <c r="WEL1072" s="819"/>
      <c r="WEM1072" s="819"/>
      <c r="WEN1072" s="819"/>
      <c r="WEO1072" s="819"/>
      <c r="WEP1072" s="819"/>
      <c r="WEQ1072" s="819"/>
      <c r="WER1072" s="819"/>
      <c r="WES1072" s="819"/>
      <c r="WET1072" s="819"/>
      <c r="WEU1072" s="819"/>
      <c r="WEV1072" s="819"/>
      <c r="WEW1072" s="819"/>
      <c r="WEX1072" s="819"/>
      <c r="WEY1072" s="819"/>
      <c r="WEZ1072" s="819"/>
      <c r="WFA1072" s="819"/>
      <c r="WFB1072" s="819"/>
      <c r="WFC1072" s="819"/>
      <c r="WFD1072" s="819"/>
      <c r="WFE1072" s="819"/>
      <c r="WFF1072" s="819"/>
      <c r="WFG1072" s="819"/>
      <c r="WFH1072" s="819"/>
      <c r="WFI1072" s="819"/>
      <c r="WFJ1072" s="819"/>
      <c r="WFK1072" s="819"/>
      <c r="WFL1072" s="819"/>
      <c r="WFM1072" s="819"/>
      <c r="WFN1072" s="819"/>
      <c r="WFO1072" s="819"/>
      <c r="WFP1072" s="819"/>
      <c r="WFQ1072" s="819"/>
      <c r="WFR1072" s="819"/>
      <c r="WFS1072" s="819"/>
      <c r="WFT1072" s="819"/>
      <c r="WFU1072" s="819"/>
      <c r="WFV1072" s="819"/>
      <c r="WFW1072" s="819"/>
      <c r="WFX1072" s="819"/>
      <c r="WFY1072" s="819"/>
      <c r="WFZ1072" s="819"/>
      <c r="WGA1072" s="819"/>
      <c r="WGB1072" s="819"/>
      <c r="WGC1072" s="819"/>
      <c r="WGD1072" s="819"/>
      <c r="WGE1072" s="819"/>
      <c r="WGF1072" s="819"/>
      <c r="WGG1072" s="819"/>
      <c r="WGH1072" s="819"/>
      <c r="WGI1072" s="819"/>
      <c r="WGJ1072" s="819"/>
      <c r="WGK1072" s="819"/>
      <c r="WGL1072" s="819"/>
      <c r="WGM1072" s="819"/>
      <c r="WGN1072" s="819"/>
      <c r="WGO1072" s="819"/>
      <c r="WGP1072" s="819"/>
      <c r="WGQ1072" s="819"/>
      <c r="WGR1072" s="819"/>
      <c r="WGS1072" s="819"/>
      <c r="WGT1072" s="819"/>
      <c r="WGU1072" s="819"/>
      <c r="WGV1072" s="819"/>
      <c r="WGW1072" s="819"/>
      <c r="WGX1072" s="819"/>
      <c r="WGY1072" s="819"/>
      <c r="WGZ1072" s="819"/>
      <c r="WHA1072" s="819"/>
      <c r="WHB1072" s="819"/>
      <c r="WHC1072" s="819"/>
      <c r="WHD1072" s="819"/>
      <c r="WHE1072" s="819"/>
      <c r="WHF1072" s="819"/>
      <c r="WHG1072" s="819"/>
      <c r="WHH1072" s="819"/>
      <c r="WHI1072" s="819"/>
      <c r="WHJ1072" s="819"/>
      <c r="WHK1072" s="819"/>
      <c r="WHL1072" s="819"/>
      <c r="WHM1072" s="819"/>
      <c r="WHN1072" s="819"/>
      <c r="WHO1072" s="819"/>
      <c r="WHP1072" s="819"/>
      <c r="WHQ1072" s="819"/>
      <c r="WHR1072" s="819"/>
      <c r="WHS1072" s="819"/>
      <c r="WHT1072" s="819"/>
      <c r="WHU1072" s="819"/>
      <c r="WHV1072" s="819"/>
      <c r="WHW1072" s="819"/>
      <c r="WHX1072" s="819"/>
      <c r="WHY1072" s="819"/>
      <c r="WHZ1072" s="819"/>
      <c r="WIA1072" s="819"/>
      <c r="WIB1072" s="819"/>
      <c r="WIC1072" s="819"/>
      <c r="WID1072" s="819"/>
      <c r="WIE1072" s="819"/>
      <c r="WIF1072" s="819"/>
      <c r="WIG1072" s="819"/>
      <c r="WIH1072" s="819"/>
      <c r="WII1072" s="819"/>
      <c r="WIJ1072" s="819"/>
      <c r="WIK1072" s="819"/>
      <c r="WIL1072" s="819"/>
      <c r="WIM1072" s="819"/>
      <c r="WIN1072" s="819"/>
      <c r="WIO1072" s="819"/>
      <c r="WIP1072" s="819"/>
      <c r="WIQ1072" s="819"/>
      <c r="WIR1072" s="819"/>
      <c r="WIS1072" s="819"/>
      <c r="WIT1072" s="819"/>
      <c r="WIU1072" s="819"/>
      <c r="WIV1072" s="819"/>
      <c r="WIW1072" s="819"/>
      <c r="WIX1072" s="819"/>
      <c r="WIY1072" s="819"/>
      <c r="WIZ1072" s="819"/>
      <c r="WJA1072" s="819"/>
      <c r="WJB1072" s="819"/>
      <c r="WJC1072" s="819"/>
      <c r="WJD1072" s="819"/>
      <c r="WJE1072" s="819"/>
      <c r="WJF1072" s="819"/>
      <c r="WJG1072" s="819"/>
      <c r="WJH1072" s="819"/>
      <c r="WJI1072" s="819"/>
      <c r="WJJ1072" s="819"/>
      <c r="WJK1072" s="819"/>
      <c r="WJL1072" s="819"/>
      <c r="WJM1072" s="819"/>
      <c r="WJN1072" s="819"/>
      <c r="WJO1072" s="819"/>
      <c r="WJP1072" s="819"/>
      <c r="WJQ1072" s="819"/>
      <c r="WJR1072" s="819"/>
      <c r="WJS1072" s="819"/>
      <c r="WJT1072" s="819"/>
      <c r="WJU1072" s="819"/>
      <c r="WJV1072" s="819"/>
      <c r="WJW1072" s="819"/>
      <c r="WJX1072" s="819"/>
      <c r="WJY1072" s="819"/>
      <c r="WJZ1072" s="819"/>
      <c r="WKA1072" s="819"/>
      <c r="WKB1072" s="819"/>
      <c r="WKC1072" s="819"/>
      <c r="WKD1072" s="819"/>
      <c r="WKE1072" s="819"/>
      <c r="WKF1072" s="819"/>
      <c r="WKG1072" s="819"/>
      <c r="WKH1072" s="819"/>
      <c r="WKI1072" s="819"/>
      <c r="WKJ1072" s="819"/>
      <c r="WKK1072" s="819"/>
      <c r="WKL1072" s="819"/>
      <c r="WKM1072" s="819"/>
      <c r="WKN1072" s="819"/>
      <c r="WKO1072" s="819"/>
      <c r="WKP1072" s="819"/>
      <c r="WKQ1072" s="819"/>
      <c r="WKR1072" s="819"/>
      <c r="WKS1072" s="819"/>
      <c r="WKT1072" s="819"/>
      <c r="WKU1072" s="819"/>
      <c r="WKV1072" s="819"/>
      <c r="WKW1072" s="819"/>
      <c r="WKX1072" s="819"/>
      <c r="WKY1072" s="819"/>
      <c r="WKZ1072" s="819"/>
      <c r="WLA1072" s="819"/>
      <c r="WLB1072" s="819"/>
      <c r="WLC1072" s="819"/>
      <c r="WLD1072" s="819"/>
      <c r="WLE1072" s="819"/>
      <c r="WLF1072" s="819"/>
      <c r="WLG1072" s="819"/>
      <c r="WLH1072" s="819"/>
      <c r="WLI1072" s="819"/>
      <c r="WLJ1072" s="819"/>
      <c r="WLK1072" s="819"/>
      <c r="WLL1072" s="819"/>
      <c r="WLM1072" s="819"/>
      <c r="WLN1072" s="819"/>
      <c r="WLO1072" s="819"/>
      <c r="WLP1072" s="819"/>
      <c r="WLQ1072" s="819"/>
      <c r="WLR1072" s="819"/>
      <c r="WLS1072" s="819"/>
      <c r="WLT1072" s="819"/>
      <c r="WLU1072" s="819"/>
      <c r="WLV1072" s="819"/>
      <c r="WLW1072" s="819"/>
      <c r="WLX1072" s="819"/>
      <c r="WLY1072" s="819"/>
      <c r="WLZ1072" s="819"/>
      <c r="WMA1072" s="819"/>
      <c r="WMB1072" s="819"/>
      <c r="WMC1072" s="819"/>
      <c r="WMD1072" s="819"/>
      <c r="WME1072" s="819"/>
      <c r="WMF1072" s="819"/>
      <c r="WMG1072" s="819"/>
      <c r="WMH1072" s="819"/>
      <c r="WMI1072" s="819"/>
      <c r="WMJ1072" s="819"/>
      <c r="WMK1072" s="819"/>
      <c r="WML1072" s="819"/>
      <c r="WMM1072" s="819"/>
      <c r="WMN1072" s="819"/>
      <c r="WMO1072" s="819"/>
      <c r="WMP1072" s="819"/>
      <c r="WMQ1072" s="819"/>
      <c r="WMR1072" s="819"/>
      <c r="WMS1072" s="819"/>
      <c r="WMT1072" s="819"/>
      <c r="WMU1072" s="819"/>
      <c r="WMV1072" s="819"/>
      <c r="WMW1072" s="819"/>
      <c r="WMX1072" s="819"/>
      <c r="WMY1072" s="819"/>
      <c r="WMZ1072" s="819"/>
      <c r="WNA1072" s="819"/>
      <c r="WNB1072" s="819"/>
      <c r="WNC1072" s="819"/>
      <c r="WND1072" s="819"/>
      <c r="WNE1072" s="819"/>
      <c r="WNF1072" s="819"/>
      <c r="WNG1072" s="819"/>
      <c r="WNH1072" s="819"/>
      <c r="WNI1072" s="819"/>
      <c r="WNJ1072" s="819"/>
      <c r="WNK1072" s="819"/>
      <c r="WNL1072" s="819"/>
      <c r="WNM1072" s="819"/>
      <c r="WNN1072" s="819"/>
      <c r="WNO1072" s="819"/>
      <c r="WNP1072" s="819"/>
      <c r="WNQ1072" s="819"/>
      <c r="WNR1072" s="819"/>
      <c r="WNS1072" s="819"/>
      <c r="WNT1072" s="819"/>
      <c r="WNU1072" s="819"/>
      <c r="WNV1072" s="819"/>
      <c r="WNW1072" s="819"/>
      <c r="WNX1072" s="819"/>
      <c r="WNY1072" s="819"/>
      <c r="WNZ1072" s="819"/>
      <c r="WOA1072" s="819"/>
      <c r="WOB1072" s="819"/>
      <c r="WOC1072" s="819"/>
      <c r="WOD1072" s="819"/>
      <c r="WOE1072" s="819"/>
      <c r="WOF1072" s="819"/>
      <c r="WOG1072" s="819"/>
      <c r="WOH1072" s="819"/>
      <c r="WOI1072" s="819"/>
      <c r="WOJ1072" s="819"/>
      <c r="WOK1072" s="819"/>
      <c r="WOL1072" s="819"/>
      <c r="WOM1072" s="819"/>
      <c r="WON1072" s="819"/>
      <c r="WOO1072" s="819"/>
      <c r="WOP1072" s="819"/>
      <c r="WOQ1072" s="819"/>
      <c r="WOR1072" s="819"/>
      <c r="WOS1072" s="819"/>
      <c r="WOT1072" s="819"/>
      <c r="WOU1072" s="819"/>
      <c r="WOV1072" s="819"/>
      <c r="WOW1072" s="819"/>
      <c r="WOX1072" s="819"/>
      <c r="WOY1072" s="819"/>
      <c r="WOZ1072" s="819"/>
      <c r="WPA1072" s="819"/>
      <c r="WPB1072" s="819"/>
      <c r="WPC1072" s="819"/>
      <c r="WPD1072" s="819"/>
      <c r="WPE1072" s="819"/>
      <c r="WPF1072" s="819"/>
      <c r="WPG1072" s="819"/>
      <c r="WPH1072" s="819"/>
      <c r="WPI1072" s="819"/>
      <c r="WPJ1072" s="819"/>
      <c r="WPK1072" s="819"/>
      <c r="WPL1072" s="819"/>
      <c r="WPM1072" s="819"/>
      <c r="WPN1072" s="819"/>
      <c r="WPO1072" s="819"/>
      <c r="WPP1072" s="819"/>
      <c r="WPQ1072" s="819"/>
      <c r="WPR1072" s="819"/>
      <c r="WPS1072" s="819"/>
      <c r="WPT1072" s="819"/>
      <c r="WPU1072" s="819"/>
      <c r="WPV1072" s="819"/>
      <c r="WPW1072" s="819"/>
      <c r="WPX1072" s="819"/>
      <c r="WPY1072" s="819"/>
      <c r="WPZ1072" s="819"/>
      <c r="WQA1072" s="819"/>
      <c r="WQB1072" s="819"/>
      <c r="WQC1072" s="819"/>
      <c r="WQD1072" s="819"/>
      <c r="WQE1072" s="819"/>
      <c r="WQF1072" s="819"/>
      <c r="WQG1072" s="819"/>
      <c r="WQH1072" s="819"/>
      <c r="WQI1072" s="819"/>
      <c r="WQJ1072" s="819"/>
      <c r="WQK1072" s="819"/>
      <c r="WQL1072" s="819"/>
      <c r="WQM1072" s="819"/>
      <c r="WQN1072" s="819"/>
      <c r="WQO1072" s="819"/>
      <c r="WQP1072" s="819"/>
      <c r="WQQ1072" s="819"/>
      <c r="WQR1072" s="819"/>
      <c r="WQS1072" s="819"/>
      <c r="WQT1072" s="819"/>
      <c r="WQU1072" s="819"/>
      <c r="WQV1072" s="819"/>
      <c r="WQW1072" s="819"/>
      <c r="WQX1072" s="819"/>
      <c r="WQY1072" s="819"/>
      <c r="WQZ1072" s="819"/>
      <c r="WRA1072" s="819"/>
      <c r="WRB1072" s="819"/>
      <c r="WRC1072" s="819"/>
      <c r="WRD1072" s="819"/>
      <c r="WRE1072" s="819"/>
      <c r="WRF1072" s="819"/>
      <c r="WRG1072" s="819"/>
      <c r="WRH1072" s="819"/>
      <c r="WRI1072" s="819"/>
      <c r="WRJ1072" s="819"/>
      <c r="WRK1072" s="819"/>
      <c r="WRL1072" s="819"/>
      <c r="WRM1072" s="819"/>
      <c r="WRN1072" s="819"/>
      <c r="WRO1072" s="819"/>
      <c r="WRP1072" s="819"/>
      <c r="WRQ1072" s="819"/>
      <c r="WRR1072" s="819"/>
      <c r="WRS1072" s="819"/>
      <c r="WRT1072" s="819"/>
      <c r="WRU1072" s="819"/>
      <c r="WRV1072" s="819"/>
      <c r="WRW1072" s="819"/>
      <c r="WRX1072" s="819"/>
      <c r="WRY1072" s="819"/>
      <c r="WRZ1072" s="819"/>
      <c r="WSA1072" s="819"/>
      <c r="WSB1072" s="819"/>
      <c r="WSC1072" s="819"/>
      <c r="WSD1072" s="819"/>
      <c r="WSE1072" s="819"/>
      <c r="WSF1072" s="819"/>
      <c r="WSG1072" s="819"/>
      <c r="WSH1072" s="819"/>
      <c r="WSI1072" s="819"/>
      <c r="WSJ1072" s="819"/>
      <c r="WSK1072" s="819"/>
      <c r="WSL1072" s="819"/>
      <c r="WSM1072" s="819"/>
      <c r="WSN1072" s="819"/>
      <c r="WSO1072" s="819"/>
      <c r="WSP1072" s="819"/>
      <c r="WSQ1072" s="819"/>
      <c r="WSR1072" s="819"/>
      <c r="WSS1072" s="819"/>
      <c r="WST1072" s="819"/>
      <c r="WSU1072" s="819"/>
      <c r="WSV1072" s="819"/>
      <c r="WSW1072" s="819"/>
      <c r="WSX1072" s="819"/>
      <c r="WSY1072" s="819"/>
      <c r="WSZ1072" s="819"/>
      <c r="WTA1072" s="819"/>
      <c r="WTB1072" s="819"/>
      <c r="WTC1072" s="819"/>
      <c r="WTD1072" s="819"/>
      <c r="WTE1072" s="819"/>
      <c r="WTF1072" s="819"/>
      <c r="WTG1072" s="819"/>
      <c r="WTH1072" s="819"/>
      <c r="WTI1072" s="819"/>
      <c r="WTJ1072" s="819"/>
      <c r="WTK1072" s="819"/>
      <c r="WTL1072" s="819"/>
      <c r="WTM1072" s="819"/>
      <c r="WTN1072" s="819"/>
      <c r="WTO1072" s="819"/>
      <c r="WTP1072" s="819"/>
      <c r="WTQ1072" s="819"/>
      <c r="WTR1072" s="819"/>
      <c r="WTS1072" s="819"/>
      <c r="WTT1072" s="819"/>
      <c r="WTU1072" s="819"/>
      <c r="WTV1072" s="819"/>
      <c r="WTW1072" s="819"/>
      <c r="WTX1072" s="819"/>
      <c r="WTY1072" s="819"/>
      <c r="WTZ1072" s="819"/>
      <c r="WUA1072" s="819"/>
      <c r="WUB1072" s="819"/>
      <c r="WUC1072" s="819"/>
      <c r="WUD1072" s="819"/>
      <c r="WUE1072" s="819"/>
      <c r="WUF1072" s="819"/>
      <c r="WUG1072" s="819"/>
      <c r="WUH1072" s="819"/>
      <c r="WUI1072" s="819"/>
      <c r="WUJ1072" s="819"/>
      <c r="WUK1072" s="819"/>
      <c r="WUL1072" s="819"/>
      <c r="WUM1072" s="819"/>
      <c r="WUN1072" s="819"/>
      <c r="WUO1072" s="819"/>
      <c r="WUP1072" s="819"/>
      <c r="WUQ1072" s="819"/>
      <c r="WUR1072" s="819"/>
      <c r="WUS1072" s="819"/>
      <c r="WUT1072" s="819"/>
      <c r="WUU1072" s="819"/>
      <c r="WUV1072" s="819"/>
      <c r="WUW1072" s="819"/>
      <c r="WUX1072" s="819"/>
      <c r="WUY1072" s="819"/>
      <c r="WUZ1072" s="819"/>
      <c r="WVA1072" s="819"/>
      <c r="WVB1072" s="819"/>
      <c r="WVC1072" s="819"/>
      <c r="WVD1072" s="819"/>
      <c r="WVE1072" s="819"/>
      <c r="WVF1072" s="819"/>
      <c r="WVG1072" s="819"/>
      <c r="WVH1072" s="819"/>
      <c r="WVI1072" s="819"/>
      <c r="WVJ1072" s="819"/>
      <c r="WVK1072" s="819"/>
      <c r="WVL1072" s="819"/>
      <c r="WVM1072" s="819"/>
      <c r="WVN1072" s="819"/>
      <c r="WVO1072" s="819"/>
      <c r="WVP1072" s="819"/>
      <c r="WVQ1072" s="819"/>
      <c r="WVR1072" s="819"/>
      <c r="WVS1072" s="819"/>
      <c r="WVT1072" s="819"/>
      <c r="WVU1072" s="819"/>
      <c r="WVV1072" s="819"/>
      <c r="WVW1072" s="819"/>
      <c r="WVX1072" s="819"/>
      <c r="WVY1072" s="819"/>
      <c r="WVZ1072" s="819"/>
      <c r="WWA1072" s="819"/>
      <c r="WWB1072" s="819"/>
      <c r="WWC1072" s="819"/>
      <c r="WWD1072" s="819"/>
      <c r="WWE1072" s="819"/>
      <c r="WWF1072" s="819"/>
      <c r="WWG1072" s="819"/>
      <c r="WWH1072" s="819"/>
      <c r="WWI1072" s="819"/>
      <c r="WWJ1072" s="819"/>
      <c r="WWK1072" s="819"/>
      <c r="WWL1072" s="819"/>
      <c r="WWM1072" s="819"/>
      <c r="WWN1072" s="819"/>
      <c r="WWO1072" s="819"/>
      <c r="WWP1072" s="819"/>
      <c r="WWQ1072" s="819"/>
      <c r="WWR1072" s="819"/>
      <c r="WWS1072" s="819"/>
      <c r="WWT1072" s="819"/>
      <c r="WWU1072" s="819"/>
      <c r="WWV1072" s="819"/>
      <c r="WWW1072" s="819"/>
      <c r="WWX1072" s="819"/>
      <c r="WWY1072" s="819"/>
      <c r="WWZ1072" s="819"/>
      <c r="WXA1072" s="819"/>
      <c r="WXB1072" s="819"/>
      <c r="WXC1072" s="819"/>
      <c r="WXD1072" s="819"/>
      <c r="WXE1072" s="819"/>
      <c r="WXF1072" s="819"/>
      <c r="WXG1072" s="819"/>
      <c r="WXH1072" s="819"/>
      <c r="WXI1072" s="819"/>
      <c r="WXJ1072" s="819"/>
      <c r="WXK1072" s="819"/>
      <c r="WXL1072" s="819"/>
      <c r="WXM1072" s="819"/>
      <c r="WXN1072" s="819"/>
      <c r="WXO1072" s="819"/>
      <c r="WXP1072" s="819"/>
      <c r="WXQ1072" s="819"/>
      <c r="WXR1072" s="819"/>
      <c r="WXS1072" s="819"/>
      <c r="WXT1072" s="819"/>
      <c r="WXU1072" s="819"/>
      <c r="WXV1072" s="819"/>
      <c r="WXW1072" s="819"/>
      <c r="WXX1072" s="819"/>
      <c r="WXY1072" s="819"/>
      <c r="WXZ1072" s="819"/>
      <c r="WYA1072" s="819"/>
      <c r="WYB1072" s="819"/>
      <c r="WYC1072" s="819"/>
      <c r="WYD1072" s="819"/>
      <c r="WYE1072" s="819"/>
      <c r="WYF1072" s="819"/>
      <c r="WYG1072" s="819"/>
      <c r="WYH1072" s="819"/>
      <c r="WYI1072" s="819"/>
      <c r="WYJ1072" s="819"/>
      <c r="WYK1072" s="819"/>
      <c r="WYL1072" s="819"/>
      <c r="WYM1072" s="819"/>
      <c r="WYN1072" s="819"/>
      <c r="WYO1072" s="819"/>
      <c r="WYP1072" s="819"/>
      <c r="WYQ1072" s="819"/>
      <c r="WYR1072" s="819"/>
      <c r="WYS1072" s="819"/>
      <c r="WYT1072" s="819"/>
      <c r="WYU1072" s="819"/>
      <c r="WYV1072" s="819"/>
      <c r="WYW1072" s="819"/>
      <c r="WYX1072" s="819"/>
      <c r="WYY1072" s="819"/>
      <c r="WYZ1072" s="819"/>
      <c r="WZA1072" s="819"/>
      <c r="WZB1072" s="819"/>
      <c r="WZC1072" s="819"/>
      <c r="WZD1072" s="819"/>
      <c r="WZE1072" s="819"/>
      <c r="WZF1072" s="819"/>
      <c r="WZG1072" s="819"/>
      <c r="WZH1072" s="819"/>
      <c r="WZI1072" s="819"/>
      <c r="WZJ1072" s="819"/>
      <c r="WZK1072" s="819"/>
      <c r="WZL1072" s="819"/>
      <c r="WZM1072" s="819"/>
      <c r="WZN1072" s="819"/>
      <c r="WZO1072" s="819"/>
      <c r="WZP1072" s="819"/>
      <c r="WZQ1072" s="819"/>
      <c r="WZR1072" s="819"/>
      <c r="WZS1072" s="819"/>
      <c r="WZT1072" s="819"/>
      <c r="WZU1072" s="819"/>
      <c r="WZV1072" s="819"/>
      <c r="WZW1072" s="819"/>
      <c r="WZX1072" s="819"/>
      <c r="WZY1072" s="819"/>
      <c r="WZZ1072" s="819"/>
      <c r="XAA1072" s="819"/>
      <c r="XAB1072" s="819"/>
      <c r="XAC1072" s="819"/>
      <c r="XAD1072" s="819"/>
      <c r="XAE1072" s="819"/>
      <c r="XAF1072" s="819"/>
      <c r="XAG1072" s="819"/>
      <c r="XAH1072" s="819"/>
      <c r="XAI1072" s="819"/>
      <c r="XAJ1072" s="819"/>
      <c r="XAK1072" s="819"/>
      <c r="XAL1072" s="819"/>
      <c r="XAM1072" s="819"/>
      <c r="XAN1072" s="819"/>
      <c r="XAO1072" s="819"/>
      <c r="XAP1072" s="819"/>
      <c r="XAQ1072" s="819"/>
      <c r="XAR1072" s="819"/>
      <c r="XAS1072" s="819"/>
      <c r="XAT1072" s="819"/>
      <c r="XAU1072" s="819"/>
      <c r="XAV1072" s="819"/>
      <c r="XAW1072" s="819"/>
      <c r="XAX1072" s="819"/>
      <c r="XAY1072" s="819"/>
      <c r="XAZ1072" s="819"/>
      <c r="XBA1072" s="819"/>
      <c r="XBB1072" s="819"/>
      <c r="XBC1072" s="819"/>
      <c r="XBD1072" s="819"/>
      <c r="XBE1072" s="819"/>
      <c r="XBF1072" s="819"/>
      <c r="XBG1072" s="819"/>
      <c r="XBH1072" s="819"/>
      <c r="XBI1072" s="819"/>
      <c r="XBJ1072" s="819"/>
      <c r="XBK1072" s="819"/>
      <c r="XBL1072" s="819"/>
      <c r="XBM1072" s="819"/>
      <c r="XBN1072" s="819"/>
      <c r="XBO1072" s="819"/>
      <c r="XBP1072" s="819"/>
      <c r="XBQ1072" s="819"/>
      <c r="XBR1072" s="819"/>
      <c r="XBS1072" s="819"/>
      <c r="XBT1072" s="819"/>
      <c r="XBU1072" s="819"/>
      <c r="XBV1072" s="819"/>
      <c r="XBW1072" s="819"/>
      <c r="XBX1072" s="819"/>
      <c r="XBY1072" s="819"/>
      <c r="XBZ1072" s="819"/>
      <c r="XCA1072" s="819"/>
      <c r="XCB1072" s="819"/>
      <c r="XCC1072" s="819"/>
      <c r="XCD1072" s="819"/>
      <c r="XCE1072" s="819"/>
      <c r="XCF1072" s="819"/>
      <c r="XCG1072" s="819"/>
      <c r="XCH1072" s="819"/>
      <c r="XCI1072" s="819"/>
      <c r="XCJ1072" s="819"/>
      <c r="XCK1072" s="819"/>
      <c r="XCL1072" s="819"/>
      <c r="XCM1072" s="819"/>
      <c r="XCN1072" s="819"/>
      <c r="XCO1072" s="819"/>
      <c r="XCP1072" s="819"/>
      <c r="XCQ1072" s="819"/>
      <c r="XCR1072" s="819"/>
      <c r="XCS1072" s="819"/>
      <c r="XCT1072" s="819"/>
      <c r="XCU1072" s="819"/>
      <c r="XCV1072" s="819"/>
      <c r="XCW1072" s="819"/>
      <c r="XCX1072" s="819"/>
      <c r="XCY1072" s="819"/>
      <c r="XCZ1072" s="819"/>
      <c r="XDA1072" s="819"/>
      <c r="XDB1072" s="819"/>
      <c r="XDC1072" s="819"/>
      <c r="XDD1072" s="819"/>
      <c r="XDE1072" s="819"/>
      <c r="XDF1072" s="819"/>
      <c r="XDG1072" s="819"/>
      <c r="XDH1072" s="819"/>
      <c r="XDI1072" s="819"/>
      <c r="XDJ1072" s="819"/>
      <c r="XDK1072" s="819"/>
      <c r="XDL1072" s="819"/>
      <c r="XDM1072" s="819"/>
      <c r="XDN1072" s="819"/>
      <c r="XDO1072" s="819"/>
      <c r="XDP1072" s="819"/>
      <c r="XDQ1072" s="819"/>
      <c r="XDR1072" s="819"/>
      <c r="XDS1072" s="819"/>
      <c r="XDT1072" s="819"/>
      <c r="XDU1072" s="819"/>
      <c r="XDV1072" s="819"/>
      <c r="XDW1072" s="819"/>
      <c r="XDX1072" s="819"/>
      <c r="XDY1072" s="819"/>
      <c r="XDZ1072" s="819"/>
      <c r="XEA1072" s="819"/>
      <c r="XEB1072" s="819"/>
      <c r="XEC1072" s="819"/>
      <c r="XED1072" s="819"/>
      <c r="XEE1072" s="819"/>
      <c r="XEF1072" s="819"/>
      <c r="XEG1072" s="819"/>
      <c r="XEH1072" s="819"/>
      <c r="XEI1072" s="819"/>
      <c r="XEJ1072" s="819"/>
      <c r="XEK1072" s="819"/>
      <c r="XEL1072" s="819"/>
      <c r="XEM1072" s="819"/>
      <c r="XEN1072" s="819"/>
      <c r="XEO1072" s="819"/>
      <c r="XEP1072" s="819"/>
      <c r="XEQ1072" s="819"/>
      <c r="XER1072" s="819"/>
      <c r="XES1072" s="819"/>
      <c r="XET1072" s="819"/>
      <c r="XEU1072" s="819"/>
      <c r="XEV1072" s="819"/>
      <c r="XEW1072" s="819"/>
      <c r="XEX1072" s="819"/>
      <c r="XEY1072" s="819"/>
      <c r="XEZ1072" s="819"/>
      <c r="XFA1072" s="819"/>
      <c r="XFB1072" s="819"/>
      <c r="XFC1072" s="819"/>
      <c r="XFD1072" s="819"/>
    </row>
    <row r="1073" spans="1:16384" ht="12.6" customHeight="1" x14ac:dyDescent="0.25">
      <c r="A1073" s="701"/>
      <c r="B1073" s="451"/>
      <c r="C1073" s="451"/>
      <c r="D1073" s="451"/>
      <c r="E1073" s="451"/>
      <c r="F1073" s="451"/>
      <c r="G1073" s="451"/>
      <c r="H1073" s="451"/>
      <c r="I1073" s="451"/>
      <c r="J1073" s="451"/>
      <c r="K1073" s="451"/>
      <c r="L1073" s="451"/>
      <c r="M1073" s="451"/>
      <c r="N1073" s="451"/>
      <c r="O1073" s="451"/>
      <c r="P1073" s="451"/>
      <c r="Q1073" s="451"/>
      <c r="R1073" s="451"/>
      <c r="S1073" s="451"/>
      <c r="T1073" s="451"/>
      <c r="U1073" s="451"/>
      <c r="V1073" s="451"/>
      <c r="W1073" s="451"/>
      <c r="X1073" s="451"/>
      <c r="Y1073" s="451"/>
      <c r="Z1073" s="451"/>
      <c r="AA1073" s="451"/>
      <c r="AB1073" s="451"/>
      <c r="AC1073" s="451"/>
      <c r="AD1073" s="451"/>
      <c r="AE1073" s="451"/>
      <c r="AF1073" s="451"/>
      <c r="AG1073" s="451"/>
      <c r="AH1073" s="451"/>
      <c r="AI1073" s="451"/>
      <c r="AJ1073" s="451"/>
      <c r="AK1073" s="451"/>
      <c r="AL1073" s="451"/>
      <c r="AM1073" s="451"/>
      <c r="AN1073" s="451"/>
      <c r="AO1073" s="451"/>
      <c r="AP1073" s="451"/>
      <c r="AQ1073" s="451"/>
      <c r="AR1073" s="451"/>
      <c r="AS1073" s="451"/>
      <c r="AT1073" s="451"/>
      <c r="AU1073" s="451"/>
      <c r="AV1073" s="451"/>
      <c r="AW1073" s="451"/>
      <c r="AX1073" s="451"/>
      <c r="AY1073" s="451"/>
      <c r="AZ1073" s="451"/>
      <c r="BA1073" s="451"/>
      <c r="BB1073" s="702"/>
    </row>
    <row r="1074" spans="1:16384" s="585" customFormat="1" ht="13.5" customHeight="1" x14ac:dyDescent="0.25">
      <c r="A1074" s="1120" t="s">
        <v>3508</v>
      </c>
      <c r="B1074" s="1120"/>
      <c r="C1074" s="1120"/>
      <c r="D1074" s="1120"/>
      <c r="E1074" s="1120"/>
      <c r="F1074" s="1120"/>
      <c r="G1074" s="1120"/>
      <c r="H1074" s="1120"/>
      <c r="I1074" s="1120"/>
      <c r="J1074" s="1120"/>
      <c r="K1074" s="1120"/>
      <c r="L1074" s="1120"/>
      <c r="M1074" s="1120"/>
      <c r="N1074" s="1120"/>
      <c r="O1074" s="1120"/>
      <c r="P1074" s="1120"/>
      <c r="Q1074" s="1120"/>
      <c r="R1074" s="1120"/>
      <c r="S1074" s="1120"/>
      <c r="T1074" s="1120"/>
      <c r="U1074" s="1120"/>
      <c r="V1074" s="1120"/>
      <c r="W1074" s="1120"/>
      <c r="X1074" s="1120"/>
      <c r="Y1074" s="1120"/>
      <c r="Z1074" s="1120"/>
      <c r="AA1074" s="1120"/>
      <c r="AB1074" s="1120"/>
      <c r="AC1074" s="1120"/>
      <c r="AD1074" s="1120"/>
      <c r="AE1074" s="1120"/>
      <c r="AF1074" s="1120"/>
      <c r="AG1074" s="1120"/>
      <c r="AH1074" s="1120"/>
      <c r="AI1074" s="1120"/>
      <c r="AJ1074" s="1120"/>
      <c r="AK1074" s="1120"/>
      <c r="AL1074" s="1120"/>
      <c r="AM1074" s="1120"/>
      <c r="AN1074" s="1120"/>
      <c r="AO1074" s="1120"/>
      <c r="AP1074" s="1120"/>
      <c r="AQ1074" s="1120"/>
      <c r="AR1074" s="1120"/>
      <c r="AS1074" s="1120"/>
      <c r="AT1074" s="1120"/>
      <c r="AU1074" s="1120"/>
      <c r="AV1074" s="1120"/>
      <c r="AW1074" s="1120"/>
      <c r="AX1074" s="1120"/>
      <c r="AY1074" s="1120"/>
      <c r="AZ1074" s="1120"/>
      <c r="BA1074" s="1120"/>
      <c r="BB1074" s="703"/>
    </row>
    <row r="1075" spans="1:16384" s="593" customFormat="1" ht="60" customHeight="1" x14ac:dyDescent="0.25">
      <c r="A1075" s="819" t="s">
        <v>3622</v>
      </c>
      <c r="B1075" s="819"/>
      <c r="C1075" s="819"/>
      <c r="D1075" s="819"/>
      <c r="E1075" s="819"/>
      <c r="F1075" s="819"/>
      <c r="G1075" s="819"/>
      <c r="H1075" s="819"/>
      <c r="I1075" s="819"/>
      <c r="J1075" s="819"/>
      <c r="K1075" s="819"/>
      <c r="L1075" s="819"/>
      <c r="M1075" s="819"/>
      <c r="N1075" s="819"/>
      <c r="O1075" s="819"/>
      <c r="P1075" s="819"/>
      <c r="Q1075" s="819"/>
      <c r="R1075" s="819"/>
      <c r="S1075" s="819"/>
      <c r="T1075" s="819"/>
      <c r="U1075" s="819"/>
      <c r="V1075" s="819"/>
      <c r="W1075" s="819"/>
      <c r="X1075" s="819"/>
      <c r="Y1075" s="819"/>
      <c r="Z1075" s="819"/>
      <c r="AA1075" s="819"/>
      <c r="AB1075" s="819"/>
      <c r="AC1075" s="819"/>
      <c r="AD1075" s="819"/>
      <c r="AE1075" s="819"/>
      <c r="AF1075" s="819"/>
      <c r="AG1075" s="819"/>
      <c r="AH1075" s="819"/>
      <c r="AI1075" s="819"/>
      <c r="AJ1075" s="819"/>
      <c r="AK1075" s="819"/>
      <c r="AL1075" s="819"/>
      <c r="AM1075" s="819"/>
      <c r="AN1075" s="819"/>
      <c r="AO1075" s="819"/>
      <c r="AP1075" s="819"/>
      <c r="AQ1075" s="819"/>
      <c r="AR1075" s="819"/>
      <c r="AS1075" s="819"/>
      <c r="AT1075" s="819"/>
      <c r="AU1075" s="819"/>
      <c r="AV1075" s="819"/>
      <c r="AW1075" s="819"/>
      <c r="AX1075" s="819"/>
      <c r="AY1075" s="819"/>
      <c r="AZ1075" s="621"/>
      <c r="BA1075" s="621"/>
      <c r="BB1075" s="621"/>
    </row>
    <row r="1076" spans="1:16384" ht="12.6" customHeight="1" x14ac:dyDescent="0.25">
      <c r="A1076" s="451"/>
      <c r="B1076" s="451"/>
      <c r="C1076" s="451"/>
      <c r="D1076" s="451"/>
      <c r="E1076" s="451"/>
      <c r="F1076" s="451"/>
      <c r="G1076" s="451"/>
      <c r="H1076" s="451"/>
      <c r="I1076" s="451"/>
      <c r="J1076" s="451"/>
      <c r="K1076" s="451"/>
      <c r="L1076" s="451"/>
      <c r="M1076" s="451"/>
      <c r="N1076" s="451"/>
      <c r="O1076" s="451"/>
      <c r="P1076" s="451"/>
      <c r="Q1076" s="451"/>
      <c r="R1076" s="451"/>
      <c r="S1076" s="451"/>
      <c r="T1076" s="451"/>
      <c r="U1076" s="451"/>
      <c r="V1076" s="451"/>
      <c r="W1076" s="451"/>
      <c r="X1076" s="451"/>
      <c r="Y1076" s="451"/>
      <c r="Z1076" s="451"/>
      <c r="AA1076" s="451"/>
      <c r="AB1076" s="451"/>
      <c r="AC1076" s="451"/>
      <c r="AD1076" s="451"/>
      <c r="AE1076" s="451"/>
      <c r="AF1076" s="451"/>
      <c r="AG1076" s="451"/>
      <c r="AH1076" s="451"/>
      <c r="AI1076" s="451"/>
      <c r="AJ1076" s="451"/>
      <c r="AK1076" s="451"/>
      <c r="AL1076" s="451"/>
      <c r="AM1076" s="451"/>
      <c r="AN1076" s="451"/>
      <c r="AO1076" s="451"/>
      <c r="AP1076" s="451"/>
      <c r="AQ1076" s="451"/>
      <c r="AR1076" s="451"/>
      <c r="AS1076" s="451"/>
      <c r="AT1076" s="451"/>
      <c r="AU1076" s="451"/>
      <c r="AV1076" s="451"/>
      <c r="AW1076" s="451"/>
      <c r="AX1076" s="451"/>
      <c r="AY1076" s="451"/>
      <c r="AZ1076" s="451"/>
      <c r="BA1076" s="451"/>
      <c r="BB1076" s="451"/>
    </row>
    <row r="1077" spans="1:16384" s="593" customFormat="1" ht="12.6" customHeight="1" x14ac:dyDescent="0.25"/>
    <row r="1078" spans="1:16384" s="585" customFormat="1" ht="12.6" customHeight="1" x14ac:dyDescent="0.25">
      <c r="A1078" s="610" t="s">
        <v>3509</v>
      </c>
      <c r="B1078" s="612"/>
      <c r="C1078" s="612"/>
      <c r="D1078" s="612"/>
      <c r="E1078" s="612"/>
      <c r="F1078" s="612"/>
      <c r="G1078" s="612"/>
      <c r="H1078" s="612"/>
      <c r="I1078" s="612"/>
      <c r="J1078" s="612"/>
      <c r="K1078" s="612"/>
      <c r="L1078" s="612"/>
      <c r="M1078" s="612"/>
      <c r="N1078" s="612"/>
      <c r="O1078" s="612"/>
      <c r="P1078" s="612"/>
      <c r="Q1078" s="612"/>
      <c r="R1078" s="612"/>
      <c r="S1078" s="612"/>
      <c r="T1078" s="612"/>
      <c r="U1078" s="612"/>
      <c r="V1078" s="612"/>
      <c r="W1078" s="612"/>
      <c r="X1078" s="612"/>
      <c r="Y1078" s="612"/>
      <c r="Z1078" s="612"/>
      <c r="AA1078" s="612"/>
      <c r="AB1078" s="612"/>
      <c r="AC1078" s="612"/>
      <c r="AD1078" s="612"/>
      <c r="AE1078" s="612"/>
      <c r="AF1078" s="612"/>
      <c r="AG1078" s="612"/>
      <c r="AH1078" s="612"/>
      <c r="AI1078" s="612"/>
      <c r="AJ1078" s="612"/>
      <c r="AK1078" s="612"/>
      <c r="AL1078" s="612"/>
      <c r="AM1078" s="612"/>
      <c r="AN1078" s="612"/>
      <c r="AO1078" s="612"/>
      <c r="AP1078" s="612"/>
      <c r="AQ1078" s="612"/>
      <c r="AR1078" s="612"/>
      <c r="AS1078" s="612"/>
      <c r="AT1078" s="612"/>
      <c r="AU1078" s="612"/>
      <c r="AV1078" s="612"/>
      <c r="AW1078" s="612"/>
      <c r="AX1078" s="612"/>
      <c r="AY1078" s="612"/>
      <c r="AZ1078" s="612"/>
      <c r="BA1078" s="612"/>
      <c r="BB1078" s="612"/>
    </row>
    <row r="1079" spans="1:16384" ht="12.6" customHeight="1" x14ac:dyDescent="0.25">
      <c r="A1079" s="819" t="s">
        <v>3506</v>
      </c>
      <c r="B1079" s="819"/>
      <c r="C1079" s="819"/>
      <c r="D1079" s="819"/>
      <c r="E1079" s="819"/>
      <c r="F1079" s="819"/>
      <c r="G1079" s="819"/>
      <c r="H1079" s="819"/>
      <c r="I1079" s="819"/>
      <c r="J1079" s="819"/>
      <c r="K1079" s="819"/>
      <c r="L1079" s="819"/>
      <c r="M1079" s="819"/>
      <c r="N1079" s="819"/>
      <c r="O1079" s="819"/>
      <c r="P1079" s="819"/>
      <c r="Q1079" s="819"/>
      <c r="R1079" s="819"/>
      <c r="S1079" s="819"/>
      <c r="T1079" s="819"/>
      <c r="U1079" s="819"/>
      <c r="V1079" s="819"/>
      <c r="W1079" s="819"/>
      <c r="X1079" s="819"/>
      <c r="Y1079" s="819"/>
      <c r="Z1079" s="819"/>
      <c r="AA1079" s="819"/>
      <c r="AB1079" s="819"/>
      <c r="AC1079" s="819"/>
      <c r="AD1079" s="819"/>
      <c r="AE1079" s="819"/>
      <c r="AF1079" s="819"/>
      <c r="AG1079" s="819"/>
      <c r="AH1079" s="819"/>
      <c r="AI1079" s="819"/>
      <c r="AJ1079" s="819"/>
      <c r="AK1079" s="819"/>
      <c r="AL1079" s="819"/>
      <c r="AM1079" s="819"/>
      <c r="AN1079" s="819"/>
      <c r="AO1079" s="819"/>
      <c r="AP1079" s="819"/>
      <c r="AQ1079" s="819"/>
      <c r="AR1079" s="819"/>
      <c r="AS1079" s="819"/>
      <c r="AT1079" s="819"/>
      <c r="AU1079" s="819"/>
      <c r="AV1079" s="819"/>
      <c r="AW1079" s="819"/>
      <c r="AX1079" s="819"/>
      <c r="AY1079" s="819"/>
      <c r="AZ1079" s="819"/>
      <c r="BA1079" s="819"/>
      <c r="BB1079" s="819"/>
      <c r="BC1079" s="819"/>
      <c r="BD1079" s="819"/>
      <c r="BE1079" s="819"/>
      <c r="BF1079" s="819"/>
      <c r="BG1079" s="819"/>
      <c r="BH1079" s="819"/>
      <c r="BI1079" s="819"/>
      <c r="BJ1079" s="819"/>
      <c r="BK1079" s="819"/>
      <c r="BL1079" s="819"/>
      <c r="BM1079" s="819"/>
      <c r="BN1079" s="819"/>
      <c r="BO1079" s="819"/>
      <c r="BP1079" s="819"/>
      <c r="BQ1079" s="819"/>
      <c r="BR1079" s="819"/>
      <c r="BS1079" s="819"/>
      <c r="BT1079" s="819"/>
      <c r="BU1079" s="819"/>
      <c r="BV1079" s="819"/>
      <c r="BW1079" s="819"/>
      <c r="BX1079" s="819"/>
      <c r="BY1079" s="819"/>
      <c r="BZ1079" s="819"/>
      <c r="CA1079" s="819"/>
      <c r="CB1079" s="819"/>
      <c r="CC1079" s="819"/>
      <c r="CD1079" s="819"/>
      <c r="CE1079" s="819"/>
      <c r="CF1079" s="819"/>
      <c r="CG1079" s="819"/>
      <c r="CH1079" s="819"/>
      <c r="CI1079" s="819"/>
      <c r="CJ1079" s="819"/>
      <c r="CK1079" s="819"/>
      <c r="CL1079" s="819"/>
      <c r="CM1079" s="819"/>
      <c r="CN1079" s="819"/>
      <c r="CO1079" s="819"/>
      <c r="CP1079" s="819"/>
      <c r="CQ1079" s="819"/>
      <c r="CR1079" s="819"/>
      <c r="CS1079" s="819"/>
      <c r="CT1079" s="819"/>
      <c r="CU1079" s="819"/>
      <c r="CV1079" s="819"/>
      <c r="CW1079" s="819"/>
      <c r="CX1079" s="819"/>
      <c r="CY1079" s="819"/>
      <c r="CZ1079" s="819"/>
      <c r="DA1079" s="819"/>
      <c r="DB1079" s="819"/>
      <c r="DC1079" s="819"/>
      <c r="DD1079" s="819"/>
      <c r="DE1079" s="819"/>
      <c r="DF1079" s="819"/>
      <c r="DG1079" s="819"/>
      <c r="DH1079" s="819"/>
      <c r="DI1079" s="819"/>
      <c r="DJ1079" s="819"/>
      <c r="DK1079" s="819"/>
      <c r="DL1079" s="819"/>
      <c r="DM1079" s="819"/>
      <c r="DN1079" s="819"/>
      <c r="DO1079" s="819"/>
      <c r="DP1079" s="819"/>
      <c r="DQ1079" s="819"/>
      <c r="DR1079" s="819"/>
      <c r="DS1079" s="819"/>
      <c r="DT1079" s="819"/>
      <c r="DU1079" s="819"/>
      <c r="DV1079" s="819"/>
      <c r="DW1079" s="819"/>
      <c r="DX1079" s="819"/>
      <c r="DY1079" s="819"/>
      <c r="DZ1079" s="819"/>
      <c r="EA1079" s="819"/>
      <c r="EB1079" s="819"/>
      <c r="EC1079" s="819"/>
      <c r="ED1079" s="819"/>
      <c r="EE1079" s="819"/>
      <c r="EF1079" s="819"/>
      <c r="EG1079" s="819"/>
      <c r="EH1079" s="819"/>
      <c r="EI1079" s="819"/>
      <c r="EJ1079" s="819"/>
      <c r="EK1079" s="819"/>
      <c r="EL1079" s="819"/>
      <c r="EM1079" s="819"/>
      <c r="EN1079" s="819"/>
      <c r="EO1079" s="819"/>
      <c r="EP1079" s="819"/>
      <c r="EQ1079" s="819"/>
      <c r="ER1079" s="819"/>
      <c r="ES1079" s="819"/>
      <c r="ET1079" s="819"/>
      <c r="EU1079" s="819"/>
      <c r="EV1079" s="819"/>
      <c r="EW1079" s="819"/>
      <c r="EX1079" s="819"/>
      <c r="EY1079" s="819"/>
      <c r="EZ1079" s="819"/>
      <c r="FA1079" s="819"/>
      <c r="FB1079" s="819"/>
      <c r="FC1079" s="819"/>
      <c r="FD1079" s="819"/>
      <c r="FE1079" s="819"/>
      <c r="FF1079" s="819"/>
      <c r="FG1079" s="819"/>
      <c r="FH1079" s="819"/>
      <c r="FI1079" s="819"/>
      <c r="FJ1079" s="819"/>
      <c r="FK1079" s="819"/>
      <c r="FL1079" s="819"/>
      <c r="FM1079" s="819"/>
      <c r="FN1079" s="819"/>
      <c r="FO1079" s="819"/>
      <c r="FP1079" s="819"/>
      <c r="FQ1079" s="819"/>
      <c r="FR1079" s="819"/>
      <c r="FS1079" s="819"/>
      <c r="FT1079" s="819"/>
      <c r="FU1079" s="819"/>
      <c r="FV1079" s="819"/>
      <c r="FW1079" s="819"/>
      <c r="FX1079" s="819"/>
      <c r="FY1079" s="819"/>
      <c r="FZ1079" s="819"/>
      <c r="GA1079" s="819"/>
      <c r="GB1079" s="819"/>
      <c r="GC1079" s="819"/>
      <c r="GD1079" s="819"/>
      <c r="GE1079" s="819"/>
      <c r="GF1079" s="819"/>
      <c r="GG1079" s="819"/>
      <c r="GH1079" s="819"/>
      <c r="GI1079" s="819"/>
      <c r="GJ1079" s="819"/>
      <c r="GK1079" s="819"/>
      <c r="GL1079" s="819"/>
      <c r="GM1079" s="819"/>
      <c r="GN1079" s="819"/>
      <c r="GO1079" s="819"/>
      <c r="GP1079" s="819"/>
      <c r="GQ1079" s="819"/>
      <c r="GR1079" s="819"/>
      <c r="GS1079" s="819"/>
      <c r="GT1079" s="819"/>
      <c r="GU1079" s="819"/>
      <c r="GV1079" s="819"/>
      <c r="GW1079" s="819"/>
      <c r="GX1079" s="819"/>
      <c r="GY1079" s="819"/>
      <c r="GZ1079" s="819"/>
      <c r="HA1079" s="819"/>
      <c r="HB1079" s="819"/>
      <c r="HC1079" s="819"/>
      <c r="HD1079" s="819"/>
      <c r="HE1079" s="819"/>
      <c r="HF1079" s="819"/>
      <c r="HG1079" s="819"/>
      <c r="HH1079" s="819"/>
      <c r="HI1079" s="819"/>
      <c r="HJ1079" s="819"/>
      <c r="HK1079" s="819"/>
      <c r="HL1079" s="819"/>
      <c r="HM1079" s="819"/>
      <c r="HN1079" s="819"/>
      <c r="HO1079" s="819"/>
      <c r="HP1079" s="819"/>
      <c r="HQ1079" s="819"/>
      <c r="HR1079" s="819"/>
      <c r="HS1079" s="819"/>
      <c r="HT1079" s="819"/>
      <c r="HU1079" s="819"/>
      <c r="HV1079" s="819"/>
      <c r="HW1079" s="819"/>
      <c r="HX1079" s="819"/>
      <c r="HY1079" s="819"/>
      <c r="HZ1079" s="819"/>
      <c r="IA1079" s="819"/>
      <c r="IB1079" s="819"/>
      <c r="IC1079" s="819"/>
      <c r="ID1079" s="819"/>
      <c r="IE1079" s="819"/>
      <c r="IF1079" s="819"/>
      <c r="IG1079" s="819"/>
      <c r="IH1079" s="819"/>
      <c r="II1079" s="819"/>
      <c r="IJ1079" s="819"/>
      <c r="IK1079" s="819"/>
      <c r="IL1079" s="819"/>
      <c r="IM1079" s="819"/>
      <c r="IN1079" s="819"/>
      <c r="IO1079" s="819"/>
      <c r="IP1079" s="819"/>
      <c r="IQ1079" s="819"/>
      <c r="IR1079" s="819"/>
      <c r="IS1079" s="819"/>
      <c r="IT1079" s="819"/>
      <c r="IU1079" s="819"/>
      <c r="IV1079" s="819"/>
      <c r="IW1079" s="819"/>
      <c r="IX1079" s="819"/>
      <c r="IY1079" s="819"/>
      <c r="IZ1079" s="819"/>
      <c r="JA1079" s="819"/>
      <c r="JB1079" s="819"/>
      <c r="JC1079" s="819"/>
      <c r="JD1079" s="819"/>
      <c r="JE1079" s="819"/>
      <c r="JF1079" s="819"/>
      <c r="JG1079" s="819"/>
      <c r="JH1079" s="819"/>
      <c r="JI1079" s="819"/>
      <c r="JJ1079" s="819"/>
      <c r="JK1079" s="819"/>
      <c r="JL1079" s="819"/>
      <c r="JM1079" s="819"/>
      <c r="JN1079" s="819"/>
      <c r="JO1079" s="819"/>
      <c r="JP1079" s="819"/>
      <c r="JQ1079" s="819"/>
      <c r="JR1079" s="819"/>
      <c r="JS1079" s="819"/>
      <c r="JT1079" s="819"/>
      <c r="JU1079" s="819"/>
      <c r="JV1079" s="819"/>
      <c r="JW1079" s="819"/>
      <c r="JX1079" s="819"/>
      <c r="JY1079" s="819"/>
      <c r="JZ1079" s="819"/>
      <c r="KA1079" s="819"/>
      <c r="KB1079" s="819"/>
      <c r="KC1079" s="819"/>
      <c r="KD1079" s="819"/>
      <c r="KE1079" s="819"/>
      <c r="KF1079" s="819"/>
      <c r="KG1079" s="819"/>
      <c r="KH1079" s="819"/>
      <c r="KI1079" s="819"/>
      <c r="KJ1079" s="819"/>
      <c r="KK1079" s="819"/>
      <c r="KL1079" s="819"/>
      <c r="KM1079" s="819"/>
      <c r="KN1079" s="819"/>
      <c r="KO1079" s="819"/>
      <c r="KP1079" s="819"/>
      <c r="KQ1079" s="819"/>
      <c r="KR1079" s="819"/>
      <c r="KS1079" s="819"/>
      <c r="KT1079" s="819"/>
      <c r="KU1079" s="819"/>
      <c r="KV1079" s="819"/>
      <c r="KW1079" s="819"/>
      <c r="KX1079" s="819"/>
      <c r="KY1079" s="819"/>
      <c r="KZ1079" s="819"/>
      <c r="LA1079" s="819"/>
      <c r="LB1079" s="819"/>
      <c r="LC1079" s="819"/>
      <c r="LD1079" s="819"/>
      <c r="LE1079" s="819"/>
      <c r="LF1079" s="819"/>
      <c r="LG1079" s="819"/>
      <c r="LH1079" s="819"/>
      <c r="LI1079" s="819"/>
      <c r="LJ1079" s="819"/>
      <c r="LK1079" s="819"/>
      <c r="LL1079" s="819"/>
      <c r="LM1079" s="819"/>
      <c r="LN1079" s="819"/>
      <c r="LO1079" s="819"/>
      <c r="LP1079" s="819"/>
      <c r="LQ1079" s="819"/>
      <c r="LR1079" s="819"/>
      <c r="LS1079" s="819"/>
      <c r="LT1079" s="819"/>
      <c r="LU1079" s="819"/>
      <c r="LV1079" s="819"/>
      <c r="LW1079" s="819"/>
      <c r="LX1079" s="819"/>
      <c r="LY1079" s="819"/>
      <c r="LZ1079" s="819"/>
      <c r="MA1079" s="819"/>
      <c r="MB1079" s="819"/>
      <c r="MC1079" s="819"/>
      <c r="MD1079" s="819"/>
      <c r="ME1079" s="819"/>
      <c r="MF1079" s="819"/>
      <c r="MG1079" s="819"/>
      <c r="MH1079" s="819"/>
      <c r="MI1079" s="819"/>
      <c r="MJ1079" s="819"/>
      <c r="MK1079" s="819"/>
      <c r="ML1079" s="819"/>
      <c r="MM1079" s="819"/>
      <c r="MN1079" s="819"/>
      <c r="MO1079" s="819"/>
      <c r="MP1079" s="819"/>
      <c r="MQ1079" s="819"/>
      <c r="MR1079" s="819"/>
      <c r="MS1079" s="819"/>
      <c r="MT1079" s="819"/>
      <c r="MU1079" s="819"/>
      <c r="MV1079" s="819"/>
      <c r="MW1079" s="819"/>
      <c r="MX1079" s="819"/>
      <c r="MY1079" s="819"/>
      <c r="MZ1079" s="819"/>
      <c r="NA1079" s="819"/>
      <c r="NB1079" s="819"/>
      <c r="NC1079" s="819"/>
      <c r="ND1079" s="819"/>
      <c r="NE1079" s="819"/>
      <c r="NF1079" s="819"/>
      <c r="NG1079" s="819"/>
      <c r="NH1079" s="819"/>
      <c r="NI1079" s="819"/>
      <c r="NJ1079" s="819"/>
      <c r="NK1079" s="819"/>
      <c r="NL1079" s="819"/>
      <c r="NM1079" s="819"/>
      <c r="NN1079" s="819"/>
      <c r="NO1079" s="819"/>
      <c r="NP1079" s="819"/>
      <c r="NQ1079" s="819"/>
      <c r="NR1079" s="819"/>
      <c r="NS1079" s="819"/>
      <c r="NT1079" s="819"/>
      <c r="NU1079" s="819"/>
      <c r="NV1079" s="819"/>
      <c r="NW1079" s="819"/>
      <c r="NX1079" s="819"/>
      <c r="NY1079" s="819"/>
      <c r="NZ1079" s="819"/>
      <c r="OA1079" s="819"/>
      <c r="OB1079" s="819"/>
      <c r="OC1079" s="819"/>
      <c r="OD1079" s="819"/>
      <c r="OE1079" s="819"/>
      <c r="OF1079" s="819"/>
      <c r="OG1079" s="819"/>
      <c r="OH1079" s="819"/>
      <c r="OI1079" s="819"/>
      <c r="OJ1079" s="819"/>
      <c r="OK1079" s="819"/>
      <c r="OL1079" s="819"/>
      <c r="OM1079" s="819"/>
      <c r="ON1079" s="819"/>
      <c r="OO1079" s="819"/>
      <c r="OP1079" s="819"/>
      <c r="OQ1079" s="819"/>
      <c r="OR1079" s="819"/>
      <c r="OS1079" s="819"/>
      <c r="OT1079" s="819"/>
      <c r="OU1079" s="819"/>
      <c r="OV1079" s="819"/>
      <c r="OW1079" s="819"/>
      <c r="OX1079" s="819"/>
      <c r="OY1079" s="819"/>
      <c r="OZ1079" s="819"/>
      <c r="PA1079" s="819"/>
      <c r="PB1079" s="819"/>
      <c r="PC1079" s="819"/>
      <c r="PD1079" s="819"/>
      <c r="PE1079" s="819"/>
      <c r="PF1079" s="819"/>
      <c r="PG1079" s="819"/>
      <c r="PH1079" s="819"/>
      <c r="PI1079" s="819"/>
      <c r="PJ1079" s="819"/>
      <c r="PK1079" s="819"/>
      <c r="PL1079" s="819"/>
      <c r="PM1079" s="819"/>
      <c r="PN1079" s="819"/>
      <c r="PO1079" s="819"/>
      <c r="PP1079" s="819"/>
      <c r="PQ1079" s="819"/>
      <c r="PR1079" s="819"/>
      <c r="PS1079" s="819"/>
      <c r="PT1079" s="819"/>
      <c r="PU1079" s="819"/>
      <c r="PV1079" s="819"/>
      <c r="PW1079" s="819"/>
      <c r="PX1079" s="819"/>
      <c r="PY1079" s="819"/>
      <c r="PZ1079" s="819"/>
      <c r="QA1079" s="819"/>
      <c r="QB1079" s="819"/>
      <c r="QC1079" s="819"/>
      <c r="QD1079" s="819"/>
      <c r="QE1079" s="819"/>
      <c r="QF1079" s="819"/>
      <c r="QG1079" s="819"/>
      <c r="QH1079" s="819"/>
      <c r="QI1079" s="819"/>
      <c r="QJ1079" s="819"/>
      <c r="QK1079" s="819"/>
      <c r="QL1079" s="819"/>
      <c r="QM1079" s="819"/>
      <c r="QN1079" s="819"/>
      <c r="QO1079" s="819"/>
      <c r="QP1079" s="819"/>
      <c r="QQ1079" s="819"/>
      <c r="QR1079" s="819"/>
      <c r="QS1079" s="819"/>
      <c r="QT1079" s="819"/>
      <c r="QU1079" s="819"/>
      <c r="QV1079" s="819"/>
      <c r="QW1079" s="819"/>
      <c r="QX1079" s="819"/>
      <c r="QY1079" s="819"/>
      <c r="QZ1079" s="819"/>
      <c r="RA1079" s="819"/>
      <c r="RB1079" s="819"/>
      <c r="RC1079" s="819"/>
      <c r="RD1079" s="819"/>
      <c r="RE1079" s="819"/>
      <c r="RF1079" s="819"/>
      <c r="RG1079" s="819"/>
      <c r="RH1079" s="819"/>
      <c r="RI1079" s="819"/>
      <c r="RJ1079" s="819"/>
      <c r="RK1079" s="819"/>
      <c r="RL1079" s="819"/>
      <c r="RM1079" s="819"/>
      <c r="RN1079" s="819"/>
      <c r="RO1079" s="819"/>
      <c r="RP1079" s="819"/>
      <c r="RQ1079" s="819"/>
      <c r="RR1079" s="819"/>
      <c r="RS1079" s="819"/>
      <c r="RT1079" s="819"/>
      <c r="RU1079" s="819"/>
      <c r="RV1079" s="819"/>
      <c r="RW1079" s="819"/>
      <c r="RX1079" s="819"/>
      <c r="RY1079" s="819"/>
      <c r="RZ1079" s="819"/>
      <c r="SA1079" s="819"/>
      <c r="SB1079" s="819"/>
      <c r="SC1079" s="819"/>
      <c r="SD1079" s="819"/>
      <c r="SE1079" s="819"/>
      <c r="SF1079" s="819"/>
      <c r="SG1079" s="819"/>
      <c r="SH1079" s="819"/>
      <c r="SI1079" s="819"/>
      <c r="SJ1079" s="819"/>
      <c r="SK1079" s="819"/>
      <c r="SL1079" s="819"/>
      <c r="SM1079" s="819"/>
      <c r="SN1079" s="819"/>
      <c r="SO1079" s="819"/>
      <c r="SP1079" s="819"/>
      <c r="SQ1079" s="819"/>
      <c r="SR1079" s="819"/>
      <c r="SS1079" s="819"/>
      <c r="ST1079" s="819"/>
      <c r="SU1079" s="819"/>
      <c r="SV1079" s="819"/>
      <c r="SW1079" s="819"/>
      <c r="SX1079" s="819"/>
      <c r="SY1079" s="819"/>
      <c r="SZ1079" s="819"/>
      <c r="TA1079" s="819"/>
      <c r="TB1079" s="819"/>
      <c r="TC1079" s="819"/>
      <c r="TD1079" s="819"/>
      <c r="TE1079" s="819"/>
      <c r="TF1079" s="819"/>
      <c r="TG1079" s="819"/>
      <c r="TH1079" s="819"/>
      <c r="TI1079" s="819"/>
      <c r="TJ1079" s="819"/>
      <c r="TK1079" s="819"/>
      <c r="TL1079" s="819"/>
      <c r="TM1079" s="819"/>
      <c r="TN1079" s="819"/>
      <c r="TO1079" s="819"/>
      <c r="TP1079" s="819"/>
      <c r="TQ1079" s="819"/>
      <c r="TR1079" s="819"/>
      <c r="TS1079" s="819"/>
      <c r="TT1079" s="819"/>
      <c r="TU1079" s="819"/>
      <c r="TV1079" s="819"/>
      <c r="TW1079" s="819"/>
      <c r="TX1079" s="819"/>
      <c r="TY1079" s="819"/>
      <c r="TZ1079" s="819"/>
      <c r="UA1079" s="819"/>
      <c r="UB1079" s="819"/>
      <c r="UC1079" s="819"/>
      <c r="UD1079" s="819"/>
      <c r="UE1079" s="819"/>
      <c r="UF1079" s="819"/>
      <c r="UG1079" s="819"/>
      <c r="UH1079" s="819"/>
      <c r="UI1079" s="819"/>
      <c r="UJ1079" s="819"/>
      <c r="UK1079" s="819"/>
      <c r="UL1079" s="819"/>
      <c r="UM1079" s="819"/>
      <c r="UN1079" s="819"/>
      <c r="UO1079" s="819"/>
      <c r="UP1079" s="819"/>
      <c r="UQ1079" s="819"/>
      <c r="UR1079" s="819"/>
      <c r="US1079" s="819"/>
      <c r="UT1079" s="819"/>
      <c r="UU1079" s="819"/>
      <c r="UV1079" s="819"/>
      <c r="UW1079" s="819"/>
      <c r="UX1079" s="819"/>
      <c r="UY1079" s="819"/>
      <c r="UZ1079" s="819"/>
      <c r="VA1079" s="819"/>
      <c r="VB1079" s="819"/>
      <c r="VC1079" s="819"/>
      <c r="VD1079" s="819"/>
      <c r="VE1079" s="819"/>
      <c r="VF1079" s="819"/>
      <c r="VG1079" s="819"/>
      <c r="VH1079" s="819"/>
      <c r="VI1079" s="819"/>
      <c r="VJ1079" s="819"/>
      <c r="VK1079" s="819"/>
      <c r="VL1079" s="819"/>
      <c r="VM1079" s="819"/>
      <c r="VN1079" s="819"/>
      <c r="VO1079" s="819"/>
      <c r="VP1079" s="819"/>
      <c r="VQ1079" s="819"/>
      <c r="VR1079" s="819"/>
      <c r="VS1079" s="819"/>
      <c r="VT1079" s="819"/>
      <c r="VU1079" s="819"/>
      <c r="VV1079" s="819"/>
      <c r="VW1079" s="819"/>
      <c r="VX1079" s="819"/>
      <c r="VY1079" s="819"/>
      <c r="VZ1079" s="819"/>
      <c r="WA1079" s="819"/>
      <c r="WB1079" s="819"/>
      <c r="WC1079" s="819"/>
      <c r="WD1079" s="819"/>
      <c r="WE1079" s="819"/>
      <c r="WF1079" s="819"/>
      <c r="WG1079" s="819"/>
      <c r="WH1079" s="819"/>
      <c r="WI1079" s="819"/>
      <c r="WJ1079" s="819"/>
      <c r="WK1079" s="819"/>
      <c r="WL1079" s="819"/>
      <c r="WM1079" s="819"/>
      <c r="WN1079" s="819"/>
      <c r="WO1079" s="819"/>
      <c r="WP1079" s="819"/>
      <c r="WQ1079" s="819"/>
      <c r="WR1079" s="819"/>
      <c r="WS1079" s="819"/>
      <c r="WT1079" s="819"/>
      <c r="WU1079" s="819"/>
      <c r="WV1079" s="819"/>
      <c r="WW1079" s="819"/>
      <c r="WX1079" s="819"/>
      <c r="WY1079" s="819"/>
      <c r="WZ1079" s="819"/>
      <c r="XA1079" s="819"/>
      <c r="XB1079" s="819"/>
      <c r="XC1079" s="819"/>
      <c r="XD1079" s="819"/>
      <c r="XE1079" s="819"/>
      <c r="XF1079" s="819"/>
      <c r="XG1079" s="819"/>
      <c r="XH1079" s="819"/>
      <c r="XI1079" s="819"/>
      <c r="XJ1079" s="819"/>
      <c r="XK1079" s="819"/>
      <c r="XL1079" s="819"/>
      <c r="XM1079" s="819"/>
      <c r="XN1079" s="819"/>
      <c r="XO1079" s="819"/>
      <c r="XP1079" s="819"/>
      <c r="XQ1079" s="819"/>
      <c r="XR1079" s="819"/>
      <c r="XS1079" s="819"/>
      <c r="XT1079" s="819"/>
      <c r="XU1079" s="819"/>
      <c r="XV1079" s="819"/>
      <c r="XW1079" s="819"/>
      <c r="XX1079" s="819"/>
      <c r="XY1079" s="819"/>
      <c r="XZ1079" s="819"/>
      <c r="YA1079" s="819"/>
      <c r="YB1079" s="819"/>
      <c r="YC1079" s="819"/>
      <c r="YD1079" s="819"/>
      <c r="YE1079" s="819"/>
      <c r="YF1079" s="819"/>
      <c r="YG1079" s="819"/>
      <c r="YH1079" s="819"/>
      <c r="YI1079" s="819"/>
      <c r="YJ1079" s="819"/>
      <c r="YK1079" s="819"/>
      <c r="YL1079" s="819"/>
      <c r="YM1079" s="819"/>
      <c r="YN1079" s="819"/>
      <c r="YO1079" s="819"/>
      <c r="YP1079" s="819"/>
      <c r="YQ1079" s="819"/>
      <c r="YR1079" s="819"/>
      <c r="YS1079" s="819"/>
      <c r="YT1079" s="819"/>
      <c r="YU1079" s="819"/>
      <c r="YV1079" s="819"/>
      <c r="YW1079" s="819"/>
      <c r="YX1079" s="819"/>
      <c r="YY1079" s="819"/>
      <c r="YZ1079" s="819"/>
      <c r="ZA1079" s="819"/>
      <c r="ZB1079" s="819"/>
      <c r="ZC1079" s="819"/>
      <c r="ZD1079" s="819"/>
      <c r="ZE1079" s="819"/>
      <c r="ZF1079" s="819"/>
      <c r="ZG1079" s="819"/>
      <c r="ZH1079" s="819"/>
      <c r="ZI1079" s="819"/>
      <c r="ZJ1079" s="819"/>
      <c r="ZK1079" s="819"/>
      <c r="ZL1079" s="819"/>
      <c r="ZM1079" s="819"/>
      <c r="ZN1079" s="819"/>
      <c r="ZO1079" s="819"/>
      <c r="ZP1079" s="819"/>
      <c r="ZQ1079" s="819"/>
      <c r="ZR1079" s="819"/>
      <c r="ZS1079" s="819"/>
      <c r="ZT1079" s="819"/>
      <c r="ZU1079" s="819"/>
      <c r="ZV1079" s="819"/>
      <c r="ZW1079" s="819"/>
      <c r="ZX1079" s="819"/>
      <c r="ZY1079" s="819"/>
      <c r="ZZ1079" s="819"/>
      <c r="AAA1079" s="819"/>
      <c r="AAB1079" s="819"/>
      <c r="AAC1079" s="819"/>
      <c r="AAD1079" s="819"/>
      <c r="AAE1079" s="819"/>
      <c r="AAF1079" s="819"/>
      <c r="AAG1079" s="819"/>
      <c r="AAH1079" s="819"/>
      <c r="AAI1079" s="819"/>
      <c r="AAJ1079" s="819"/>
      <c r="AAK1079" s="819"/>
      <c r="AAL1079" s="819"/>
      <c r="AAM1079" s="819"/>
      <c r="AAN1079" s="819"/>
      <c r="AAO1079" s="819"/>
      <c r="AAP1079" s="819"/>
      <c r="AAQ1079" s="819"/>
      <c r="AAR1079" s="819"/>
      <c r="AAS1079" s="819"/>
      <c r="AAT1079" s="819"/>
      <c r="AAU1079" s="819"/>
      <c r="AAV1079" s="819"/>
      <c r="AAW1079" s="819"/>
      <c r="AAX1079" s="819"/>
      <c r="AAY1079" s="819"/>
      <c r="AAZ1079" s="819"/>
      <c r="ABA1079" s="819"/>
      <c r="ABB1079" s="819"/>
      <c r="ABC1079" s="819"/>
      <c r="ABD1079" s="819"/>
      <c r="ABE1079" s="819"/>
      <c r="ABF1079" s="819"/>
      <c r="ABG1079" s="819"/>
      <c r="ABH1079" s="819"/>
      <c r="ABI1079" s="819"/>
      <c r="ABJ1079" s="819"/>
      <c r="ABK1079" s="819"/>
      <c r="ABL1079" s="819"/>
      <c r="ABM1079" s="819"/>
      <c r="ABN1079" s="819"/>
      <c r="ABO1079" s="819"/>
      <c r="ABP1079" s="819"/>
      <c r="ABQ1079" s="819"/>
      <c r="ABR1079" s="819"/>
      <c r="ABS1079" s="819"/>
      <c r="ABT1079" s="819"/>
      <c r="ABU1079" s="819"/>
      <c r="ABV1079" s="819"/>
      <c r="ABW1079" s="819"/>
      <c r="ABX1079" s="819"/>
      <c r="ABY1079" s="819"/>
      <c r="ABZ1079" s="819"/>
      <c r="ACA1079" s="819"/>
      <c r="ACB1079" s="819"/>
      <c r="ACC1079" s="819"/>
      <c r="ACD1079" s="819"/>
      <c r="ACE1079" s="819"/>
      <c r="ACF1079" s="819"/>
      <c r="ACG1079" s="819"/>
      <c r="ACH1079" s="819"/>
      <c r="ACI1079" s="819"/>
      <c r="ACJ1079" s="819"/>
      <c r="ACK1079" s="819"/>
      <c r="ACL1079" s="819"/>
      <c r="ACM1079" s="819"/>
      <c r="ACN1079" s="819"/>
      <c r="ACO1079" s="819"/>
      <c r="ACP1079" s="819"/>
      <c r="ACQ1079" s="819"/>
      <c r="ACR1079" s="819"/>
      <c r="ACS1079" s="819"/>
      <c r="ACT1079" s="819"/>
      <c r="ACU1079" s="819"/>
      <c r="ACV1079" s="819"/>
      <c r="ACW1079" s="819"/>
      <c r="ACX1079" s="819"/>
      <c r="ACY1079" s="819"/>
      <c r="ACZ1079" s="819"/>
      <c r="ADA1079" s="819"/>
      <c r="ADB1079" s="819"/>
      <c r="ADC1079" s="819"/>
      <c r="ADD1079" s="819"/>
      <c r="ADE1079" s="819"/>
      <c r="ADF1079" s="819"/>
      <c r="ADG1079" s="819"/>
      <c r="ADH1079" s="819"/>
      <c r="ADI1079" s="819"/>
      <c r="ADJ1079" s="819"/>
      <c r="ADK1079" s="819"/>
      <c r="ADL1079" s="819"/>
      <c r="ADM1079" s="819"/>
      <c r="ADN1079" s="819"/>
      <c r="ADO1079" s="819"/>
      <c r="ADP1079" s="819"/>
      <c r="ADQ1079" s="819"/>
      <c r="ADR1079" s="819"/>
      <c r="ADS1079" s="819"/>
      <c r="ADT1079" s="819"/>
      <c r="ADU1079" s="819"/>
      <c r="ADV1079" s="819"/>
      <c r="ADW1079" s="819"/>
      <c r="ADX1079" s="819"/>
      <c r="ADY1079" s="819"/>
      <c r="ADZ1079" s="819"/>
      <c r="AEA1079" s="819"/>
      <c r="AEB1079" s="819"/>
      <c r="AEC1079" s="819"/>
      <c r="AED1079" s="819"/>
      <c r="AEE1079" s="819"/>
      <c r="AEF1079" s="819"/>
      <c r="AEG1079" s="819"/>
      <c r="AEH1079" s="819"/>
      <c r="AEI1079" s="819"/>
      <c r="AEJ1079" s="819"/>
      <c r="AEK1079" s="819"/>
      <c r="AEL1079" s="819"/>
      <c r="AEM1079" s="819"/>
      <c r="AEN1079" s="819"/>
      <c r="AEO1079" s="819"/>
      <c r="AEP1079" s="819"/>
      <c r="AEQ1079" s="819"/>
      <c r="AER1079" s="819"/>
      <c r="AES1079" s="819"/>
      <c r="AET1079" s="819"/>
      <c r="AEU1079" s="819"/>
      <c r="AEV1079" s="819"/>
      <c r="AEW1079" s="819"/>
      <c r="AEX1079" s="819"/>
      <c r="AEY1079" s="819"/>
      <c r="AEZ1079" s="819"/>
      <c r="AFA1079" s="819"/>
      <c r="AFB1079" s="819"/>
      <c r="AFC1079" s="819"/>
      <c r="AFD1079" s="819"/>
      <c r="AFE1079" s="819"/>
      <c r="AFF1079" s="819"/>
      <c r="AFG1079" s="819"/>
      <c r="AFH1079" s="819"/>
      <c r="AFI1079" s="819"/>
      <c r="AFJ1079" s="819"/>
      <c r="AFK1079" s="819"/>
      <c r="AFL1079" s="819"/>
      <c r="AFM1079" s="819"/>
      <c r="AFN1079" s="819"/>
      <c r="AFO1079" s="819"/>
      <c r="AFP1079" s="819"/>
      <c r="AFQ1079" s="819"/>
      <c r="AFR1079" s="819"/>
      <c r="AFS1079" s="819"/>
      <c r="AFT1079" s="819"/>
      <c r="AFU1079" s="819"/>
      <c r="AFV1079" s="819"/>
      <c r="AFW1079" s="819"/>
      <c r="AFX1079" s="819"/>
      <c r="AFY1079" s="819"/>
      <c r="AFZ1079" s="819"/>
      <c r="AGA1079" s="819"/>
      <c r="AGB1079" s="819"/>
      <c r="AGC1079" s="819"/>
      <c r="AGD1079" s="819"/>
      <c r="AGE1079" s="819"/>
      <c r="AGF1079" s="819"/>
      <c r="AGG1079" s="819"/>
      <c r="AGH1079" s="819"/>
      <c r="AGI1079" s="819"/>
      <c r="AGJ1079" s="819"/>
      <c r="AGK1079" s="819"/>
      <c r="AGL1079" s="819"/>
      <c r="AGM1079" s="819"/>
      <c r="AGN1079" s="819"/>
      <c r="AGO1079" s="819"/>
      <c r="AGP1079" s="819"/>
      <c r="AGQ1079" s="819"/>
      <c r="AGR1079" s="819"/>
      <c r="AGS1079" s="819"/>
      <c r="AGT1079" s="819"/>
      <c r="AGU1079" s="819"/>
      <c r="AGV1079" s="819"/>
      <c r="AGW1079" s="819"/>
      <c r="AGX1079" s="819"/>
      <c r="AGY1079" s="819"/>
      <c r="AGZ1079" s="819"/>
      <c r="AHA1079" s="819"/>
      <c r="AHB1079" s="819"/>
      <c r="AHC1079" s="819"/>
      <c r="AHD1079" s="819"/>
      <c r="AHE1079" s="819"/>
      <c r="AHF1079" s="819"/>
      <c r="AHG1079" s="819"/>
      <c r="AHH1079" s="819"/>
      <c r="AHI1079" s="819"/>
      <c r="AHJ1079" s="819"/>
      <c r="AHK1079" s="819"/>
      <c r="AHL1079" s="819"/>
      <c r="AHM1079" s="819"/>
      <c r="AHN1079" s="819"/>
      <c r="AHO1079" s="819"/>
      <c r="AHP1079" s="819"/>
      <c r="AHQ1079" s="819"/>
      <c r="AHR1079" s="819"/>
      <c r="AHS1079" s="819"/>
      <c r="AHT1079" s="819"/>
      <c r="AHU1079" s="819"/>
      <c r="AHV1079" s="819"/>
      <c r="AHW1079" s="819"/>
      <c r="AHX1079" s="819"/>
      <c r="AHY1079" s="819"/>
      <c r="AHZ1079" s="819"/>
      <c r="AIA1079" s="819"/>
      <c r="AIB1079" s="819"/>
      <c r="AIC1079" s="819"/>
      <c r="AID1079" s="819"/>
      <c r="AIE1079" s="819"/>
      <c r="AIF1079" s="819"/>
      <c r="AIG1079" s="819"/>
      <c r="AIH1079" s="819"/>
      <c r="AII1079" s="819"/>
      <c r="AIJ1079" s="819"/>
      <c r="AIK1079" s="819"/>
      <c r="AIL1079" s="819"/>
      <c r="AIM1079" s="819"/>
      <c r="AIN1079" s="819"/>
      <c r="AIO1079" s="819"/>
      <c r="AIP1079" s="819"/>
      <c r="AIQ1079" s="819"/>
      <c r="AIR1079" s="819"/>
      <c r="AIS1079" s="819"/>
      <c r="AIT1079" s="819"/>
      <c r="AIU1079" s="819"/>
      <c r="AIV1079" s="819"/>
      <c r="AIW1079" s="819"/>
      <c r="AIX1079" s="819"/>
      <c r="AIY1079" s="819"/>
      <c r="AIZ1079" s="819"/>
      <c r="AJA1079" s="819"/>
      <c r="AJB1079" s="819"/>
      <c r="AJC1079" s="819"/>
      <c r="AJD1079" s="819"/>
      <c r="AJE1079" s="819"/>
      <c r="AJF1079" s="819"/>
      <c r="AJG1079" s="819"/>
      <c r="AJH1079" s="819"/>
      <c r="AJI1079" s="819"/>
      <c r="AJJ1079" s="819"/>
      <c r="AJK1079" s="819"/>
      <c r="AJL1079" s="819"/>
      <c r="AJM1079" s="819"/>
      <c r="AJN1079" s="819"/>
      <c r="AJO1079" s="819"/>
      <c r="AJP1079" s="819"/>
      <c r="AJQ1079" s="819"/>
      <c r="AJR1079" s="819"/>
      <c r="AJS1079" s="819"/>
      <c r="AJT1079" s="819"/>
      <c r="AJU1079" s="819"/>
      <c r="AJV1079" s="819"/>
      <c r="AJW1079" s="819"/>
      <c r="AJX1079" s="819"/>
      <c r="AJY1079" s="819"/>
      <c r="AJZ1079" s="819"/>
      <c r="AKA1079" s="819"/>
      <c r="AKB1079" s="819"/>
      <c r="AKC1079" s="819"/>
      <c r="AKD1079" s="819"/>
      <c r="AKE1079" s="819"/>
      <c r="AKF1079" s="819"/>
      <c r="AKG1079" s="819"/>
      <c r="AKH1079" s="819"/>
      <c r="AKI1079" s="819"/>
      <c r="AKJ1079" s="819"/>
      <c r="AKK1079" s="819"/>
      <c r="AKL1079" s="819"/>
      <c r="AKM1079" s="819"/>
      <c r="AKN1079" s="819"/>
      <c r="AKO1079" s="819"/>
      <c r="AKP1079" s="819"/>
      <c r="AKQ1079" s="819"/>
      <c r="AKR1079" s="819"/>
      <c r="AKS1079" s="819"/>
      <c r="AKT1079" s="819"/>
      <c r="AKU1079" s="819"/>
      <c r="AKV1079" s="819"/>
      <c r="AKW1079" s="819"/>
      <c r="AKX1079" s="819"/>
      <c r="AKY1079" s="819"/>
      <c r="AKZ1079" s="819"/>
      <c r="ALA1079" s="819"/>
      <c r="ALB1079" s="819"/>
      <c r="ALC1079" s="819"/>
      <c r="ALD1079" s="819"/>
      <c r="ALE1079" s="819"/>
      <c r="ALF1079" s="819"/>
      <c r="ALG1079" s="819"/>
      <c r="ALH1079" s="819"/>
      <c r="ALI1079" s="819"/>
      <c r="ALJ1079" s="819"/>
      <c r="ALK1079" s="819"/>
      <c r="ALL1079" s="819"/>
      <c r="ALM1079" s="819"/>
      <c r="ALN1079" s="819"/>
      <c r="ALO1079" s="819"/>
      <c r="ALP1079" s="819"/>
      <c r="ALQ1079" s="819"/>
      <c r="ALR1079" s="819"/>
      <c r="ALS1079" s="819"/>
      <c r="ALT1079" s="819"/>
      <c r="ALU1079" s="819"/>
      <c r="ALV1079" s="819"/>
      <c r="ALW1079" s="819"/>
      <c r="ALX1079" s="819"/>
      <c r="ALY1079" s="819"/>
      <c r="ALZ1079" s="819"/>
      <c r="AMA1079" s="819"/>
      <c r="AMB1079" s="819"/>
      <c r="AMC1079" s="819"/>
      <c r="AMD1079" s="819"/>
      <c r="AME1079" s="819"/>
      <c r="AMF1079" s="819"/>
      <c r="AMG1079" s="819"/>
      <c r="AMH1079" s="819"/>
      <c r="AMI1079" s="819"/>
      <c r="AMJ1079" s="819"/>
      <c r="AMK1079" s="819"/>
      <c r="AML1079" s="819"/>
      <c r="AMM1079" s="819"/>
      <c r="AMN1079" s="819"/>
      <c r="AMO1079" s="819"/>
      <c r="AMP1079" s="819"/>
      <c r="AMQ1079" s="819"/>
      <c r="AMR1079" s="819"/>
      <c r="AMS1079" s="819"/>
      <c r="AMT1079" s="819"/>
      <c r="AMU1079" s="819"/>
      <c r="AMV1079" s="819"/>
      <c r="AMW1079" s="819"/>
      <c r="AMX1079" s="819"/>
      <c r="AMY1079" s="819"/>
      <c r="AMZ1079" s="819"/>
      <c r="ANA1079" s="819"/>
      <c r="ANB1079" s="819"/>
      <c r="ANC1079" s="819"/>
      <c r="AND1079" s="819"/>
      <c r="ANE1079" s="819"/>
      <c r="ANF1079" s="819"/>
      <c r="ANG1079" s="819"/>
      <c r="ANH1079" s="819"/>
      <c r="ANI1079" s="819"/>
      <c r="ANJ1079" s="819"/>
      <c r="ANK1079" s="819"/>
      <c r="ANL1079" s="819"/>
      <c r="ANM1079" s="819"/>
      <c r="ANN1079" s="819"/>
      <c r="ANO1079" s="819"/>
      <c r="ANP1079" s="819"/>
      <c r="ANQ1079" s="819"/>
      <c r="ANR1079" s="819"/>
      <c r="ANS1079" s="819"/>
      <c r="ANT1079" s="819"/>
      <c r="ANU1079" s="819"/>
      <c r="ANV1079" s="819"/>
      <c r="ANW1079" s="819"/>
      <c r="ANX1079" s="819"/>
      <c r="ANY1079" s="819"/>
      <c r="ANZ1079" s="819"/>
      <c r="AOA1079" s="819"/>
      <c r="AOB1079" s="819"/>
      <c r="AOC1079" s="819"/>
      <c r="AOD1079" s="819"/>
      <c r="AOE1079" s="819"/>
      <c r="AOF1079" s="819"/>
      <c r="AOG1079" s="819"/>
      <c r="AOH1079" s="819"/>
      <c r="AOI1079" s="819"/>
      <c r="AOJ1079" s="819"/>
      <c r="AOK1079" s="819"/>
      <c r="AOL1079" s="819"/>
      <c r="AOM1079" s="819"/>
      <c r="AON1079" s="819"/>
      <c r="AOO1079" s="819"/>
      <c r="AOP1079" s="819"/>
      <c r="AOQ1079" s="819"/>
      <c r="AOR1079" s="819"/>
      <c r="AOS1079" s="819"/>
      <c r="AOT1079" s="819"/>
      <c r="AOU1079" s="819"/>
      <c r="AOV1079" s="819"/>
      <c r="AOW1079" s="819"/>
      <c r="AOX1079" s="819"/>
      <c r="AOY1079" s="819"/>
      <c r="AOZ1079" s="819"/>
      <c r="APA1079" s="819"/>
      <c r="APB1079" s="819"/>
      <c r="APC1079" s="819"/>
      <c r="APD1079" s="819"/>
      <c r="APE1079" s="819"/>
      <c r="APF1079" s="819"/>
      <c r="APG1079" s="819"/>
      <c r="APH1079" s="819"/>
      <c r="API1079" s="819"/>
      <c r="APJ1079" s="819"/>
      <c r="APK1079" s="819"/>
      <c r="APL1079" s="819"/>
      <c r="APM1079" s="819"/>
      <c r="APN1079" s="819"/>
      <c r="APO1079" s="819"/>
      <c r="APP1079" s="819"/>
      <c r="APQ1079" s="819"/>
      <c r="APR1079" s="819"/>
      <c r="APS1079" s="819"/>
      <c r="APT1079" s="819"/>
      <c r="APU1079" s="819"/>
      <c r="APV1079" s="819"/>
      <c r="APW1079" s="819"/>
      <c r="APX1079" s="819"/>
      <c r="APY1079" s="819"/>
      <c r="APZ1079" s="819"/>
      <c r="AQA1079" s="819"/>
      <c r="AQB1079" s="819"/>
      <c r="AQC1079" s="819"/>
      <c r="AQD1079" s="819"/>
      <c r="AQE1079" s="819"/>
      <c r="AQF1079" s="819"/>
      <c r="AQG1079" s="819"/>
      <c r="AQH1079" s="819"/>
      <c r="AQI1079" s="819"/>
      <c r="AQJ1079" s="819"/>
      <c r="AQK1079" s="819"/>
      <c r="AQL1079" s="819"/>
      <c r="AQM1079" s="819"/>
      <c r="AQN1079" s="819"/>
      <c r="AQO1079" s="819"/>
      <c r="AQP1079" s="819"/>
      <c r="AQQ1079" s="819"/>
      <c r="AQR1079" s="819"/>
      <c r="AQS1079" s="819"/>
      <c r="AQT1079" s="819"/>
      <c r="AQU1079" s="819"/>
      <c r="AQV1079" s="819"/>
      <c r="AQW1079" s="819"/>
      <c r="AQX1079" s="819"/>
      <c r="AQY1079" s="819"/>
      <c r="AQZ1079" s="819"/>
      <c r="ARA1079" s="819"/>
      <c r="ARB1079" s="819"/>
      <c r="ARC1079" s="819"/>
      <c r="ARD1079" s="819"/>
      <c r="ARE1079" s="819"/>
      <c r="ARF1079" s="819"/>
      <c r="ARG1079" s="819"/>
      <c r="ARH1079" s="819"/>
      <c r="ARI1079" s="819"/>
      <c r="ARJ1079" s="819"/>
      <c r="ARK1079" s="819"/>
      <c r="ARL1079" s="819"/>
      <c r="ARM1079" s="819"/>
      <c r="ARN1079" s="819"/>
      <c r="ARO1079" s="819"/>
      <c r="ARP1079" s="819"/>
      <c r="ARQ1079" s="819"/>
      <c r="ARR1079" s="819"/>
      <c r="ARS1079" s="819"/>
      <c r="ART1079" s="819"/>
      <c r="ARU1079" s="819"/>
      <c r="ARV1079" s="819"/>
      <c r="ARW1079" s="819"/>
      <c r="ARX1079" s="819"/>
      <c r="ARY1079" s="819"/>
      <c r="ARZ1079" s="819"/>
      <c r="ASA1079" s="819"/>
      <c r="ASB1079" s="819"/>
      <c r="ASC1079" s="819"/>
      <c r="ASD1079" s="819"/>
      <c r="ASE1079" s="819"/>
      <c r="ASF1079" s="819"/>
      <c r="ASG1079" s="819"/>
      <c r="ASH1079" s="819"/>
      <c r="ASI1079" s="819"/>
      <c r="ASJ1079" s="819"/>
      <c r="ASK1079" s="819"/>
      <c r="ASL1079" s="819"/>
      <c r="ASM1079" s="819"/>
      <c r="ASN1079" s="819"/>
      <c r="ASO1079" s="819"/>
      <c r="ASP1079" s="819"/>
      <c r="ASQ1079" s="819"/>
      <c r="ASR1079" s="819"/>
      <c r="ASS1079" s="819"/>
      <c r="AST1079" s="819"/>
      <c r="ASU1079" s="819"/>
      <c r="ASV1079" s="819"/>
      <c r="ASW1079" s="819"/>
      <c r="ASX1079" s="819"/>
      <c r="ASY1079" s="819"/>
      <c r="ASZ1079" s="819"/>
      <c r="ATA1079" s="819"/>
      <c r="ATB1079" s="819"/>
      <c r="ATC1079" s="819"/>
      <c r="ATD1079" s="819"/>
      <c r="ATE1079" s="819"/>
      <c r="ATF1079" s="819"/>
      <c r="ATG1079" s="819"/>
      <c r="ATH1079" s="819"/>
      <c r="ATI1079" s="819"/>
      <c r="ATJ1079" s="819"/>
      <c r="ATK1079" s="819"/>
      <c r="ATL1079" s="819"/>
      <c r="ATM1079" s="819"/>
      <c r="ATN1079" s="819"/>
      <c r="ATO1079" s="819"/>
      <c r="ATP1079" s="819"/>
      <c r="ATQ1079" s="819"/>
      <c r="ATR1079" s="819"/>
      <c r="ATS1079" s="819"/>
      <c r="ATT1079" s="819"/>
      <c r="ATU1079" s="819"/>
      <c r="ATV1079" s="819"/>
      <c r="ATW1079" s="819"/>
      <c r="ATX1079" s="819"/>
      <c r="ATY1079" s="819"/>
      <c r="ATZ1079" s="819"/>
      <c r="AUA1079" s="819"/>
      <c r="AUB1079" s="819"/>
      <c r="AUC1079" s="819"/>
      <c r="AUD1079" s="819"/>
      <c r="AUE1079" s="819"/>
      <c r="AUF1079" s="819"/>
      <c r="AUG1079" s="819"/>
      <c r="AUH1079" s="819"/>
      <c r="AUI1079" s="819"/>
      <c r="AUJ1079" s="819"/>
      <c r="AUK1079" s="819"/>
      <c r="AUL1079" s="819"/>
      <c r="AUM1079" s="819"/>
      <c r="AUN1079" s="819"/>
      <c r="AUO1079" s="819"/>
      <c r="AUP1079" s="819"/>
      <c r="AUQ1079" s="819"/>
      <c r="AUR1079" s="819"/>
      <c r="AUS1079" s="819"/>
      <c r="AUT1079" s="819"/>
      <c r="AUU1079" s="819"/>
      <c r="AUV1079" s="819"/>
      <c r="AUW1079" s="819"/>
      <c r="AUX1079" s="819"/>
      <c r="AUY1079" s="819"/>
      <c r="AUZ1079" s="819"/>
      <c r="AVA1079" s="819"/>
      <c r="AVB1079" s="819"/>
      <c r="AVC1079" s="819"/>
      <c r="AVD1079" s="819"/>
      <c r="AVE1079" s="819"/>
      <c r="AVF1079" s="819"/>
      <c r="AVG1079" s="819"/>
      <c r="AVH1079" s="819"/>
      <c r="AVI1079" s="819"/>
      <c r="AVJ1079" s="819"/>
      <c r="AVK1079" s="819"/>
      <c r="AVL1079" s="819"/>
      <c r="AVM1079" s="819"/>
      <c r="AVN1079" s="819"/>
      <c r="AVO1079" s="819"/>
      <c r="AVP1079" s="819"/>
      <c r="AVQ1079" s="819"/>
      <c r="AVR1079" s="819"/>
      <c r="AVS1079" s="819"/>
      <c r="AVT1079" s="819"/>
      <c r="AVU1079" s="819"/>
      <c r="AVV1079" s="819"/>
      <c r="AVW1079" s="819"/>
      <c r="AVX1079" s="819"/>
      <c r="AVY1079" s="819"/>
      <c r="AVZ1079" s="819"/>
      <c r="AWA1079" s="819"/>
      <c r="AWB1079" s="819"/>
      <c r="AWC1079" s="819"/>
      <c r="AWD1079" s="819"/>
      <c r="AWE1079" s="819"/>
      <c r="AWF1079" s="819"/>
      <c r="AWG1079" s="819"/>
      <c r="AWH1079" s="819"/>
      <c r="AWI1079" s="819"/>
      <c r="AWJ1079" s="819"/>
      <c r="AWK1079" s="819"/>
      <c r="AWL1079" s="819"/>
      <c r="AWM1079" s="819"/>
      <c r="AWN1079" s="819"/>
      <c r="AWO1079" s="819"/>
      <c r="AWP1079" s="819"/>
      <c r="AWQ1079" s="819"/>
      <c r="AWR1079" s="819"/>
      <c r="AWS1079" s="819"/>
      <c r="AWT1079" s="819"/>
      <c r="AWU1079" s="819"/>
      <c r="AWV1079" s="819"/>
      <c r="AWW1079" s="819"/>
      <c r="AWX1079" s="819"/>
      <c r="AWY1079" s="819"/>
      <c r="AWZ1079" s="819"/>
      <c r="AXA1079" s="819"/>
      <c r="AXB1079" s="819"/>
      <c r="AXC1079" s="819"/>
      <c r="AXD1079" s="819"/>
      <c r="AXE1079" s="819"/>
      <c r="AXF1079" s="819"/>
      <c r="AXG1079" s="819"/>
      <c r="AXH1079" s="819"/>
      <c r="AXI1079" s="819"/>
      <c r="AXJ1079" s="819"/>
      <c r="AXK1079" s="819"/>
      <c r="AXL1079" s="819"/>
      <c r="AXM1079" s="819"/>
      <c r="AXN1079" s="819"/>
      <c r="AXO1079" s="819"/>
      <c r="AXP1079" s="819"/>
      <c r="AXQ1079" s="819"/>
      <c r="AXR1079" s="819"/>
      <c r="AXS1079" s="819"/>
      <c r="AXT1079" s="819"/>
      <c r="AXU1079" s="819"/>
      <c r="AXV1079" s="819"/>
      <c r="AXW1079" s="819"/>
      <c r="AXX1079" s="819"/>
      <c r="AXY1079" s="819"/>
      <c r="AXZ1079" s="819"/>
      <c r="AYA1079" s="819"/>
      <c r="AYB1079" s="819"/>
      <c r="AYC1079" s="819"/>
      <c r="AYD1079" s="819"/>
      <c r="AYE1079" s="819"/>
      <c r="AYF1079" s="819"/>
      <c r="AYG1079" s="819"/>
      <c r="AYH1079" s="819"/>
      <c r="AYI1079" s="819"/>
      <c r="AYJ1079" s="819"/>
      <c r="AYK1079" s="819"/>
      <c r="AYL1079" s="819"/>
      <c r="AYM1079" s="819"/>
      <c r="AYN1079" s="819"/>
      <c r="AYO1079" s="819"/>
      <c r="AYP1079" s="819"/>
      <c r="AYQ1079" s="819"/>
      <c r="AYR1079" s="819"/>
      <c r="AYS1079" s="819"/>
      <c r="AYT1079" s="819"/>
      <c r="AYU1079" s="819"/>
      <c r="AYV1079" s="819"/>
      <c r="AYW1079" s="819"/>
      <c r="AYX1079" s="819"/>
      <c r="AYY1079" s="819"/>
      <c r="AYZ1079" s="819"/>
      <c r="AZA1079" s="819"/>
      <c r="AZB1079" s="819"/>
      <c r="AZC1079" s="819"/>
      <c r="AZD1079" s="819"/>
      <c r="AZE1079" s="819"/>
      <c r="AZF1079" s="819"/>
      <c r="AZG1079" s="819"/>
      <c r="AZH1079" s="819"/>
      <c r="AZI1079" s="819"/>
      <c r="AZJ1079" s="819"/>
      <c r="AZK1079" s="819"/>
      <c r="AZL1079" s="819"/>
      <c r="AZM1079" s="819"/>
      <c r="AZN1079" s="819"/>
      <c r="AZO1079" s="819"/>
      <c r="AZP1079" s="819"/>
      <c r="AZQ1079" s="819"/>
      <c r="AZR1079" s="819"/>
      <c r="AZS1079" s="819"/>
      <c r="AZT1079" s="819"/>
      <c r="AZU1079" s="819"/>
      <c r="AZV1079" s="819"/>
      <c r="AZW1079" s="819"/>
      <c r="AZX1079" s="819"/>
      <c r="AZY1079" s="819"/>
      <c r="AZZ1079" s="819"/>
      <c r="BAA1079" s="819"/>
      <c r="BAB1079" s="819"/>
      <c r="BAC1079" s="819"/>
      <c r="BAD1079" s="819"/>
      <c r="BAE1079" s="819"/>
      <c r="BAF1079" s="819"/>
      <c r="BAG1079" s="819"/>
      <c r="BAH1079" s="819"/>
      <c r="BAI1079" s="819"/>
      <c r="BAJ1079" s="819"/>
      <c r="BAK1079" s="819"/>
      <c r="BAL1079" s="819"/>
      <c r="BAM1079" s="819"/>
      <c r="BAN1079" s="819"/>
      <c r="BAO1079" s="819"/>
      <c r="BAP1079" s="819"/>
      <c r="BAQ1079" s="819"/>
      <c r="BAR1079" s="819"/>
      <c r="BAS1079" s="819"/>
      <c r="BAT1079" s="819"/>
      <c r="BAU1079" s="819"/>
      <c r="BAV1079" s="819"/>
      <c r="BAW1079" s="819"/>
      <c r="BAX1079" s="819"/>
      <c r="BAY1079" s="819"/>
      <c r="BAZ1079" s="819"/>
      <c r="BBA1079" s="819"/>
      <c r="BBB1079" s="819"/>
      <c r="BBC1079" s="819"/>
      <c r="BBD1079" s="819"/>
      <c r="BBE1079" s="819"/>
      <c r="BBF1079" s="819"/>
      <c r="BBG1079" s="819"/>
      <c r="BBH1079" s="819"/>
      <c r="BBI1079" s="819"/>
      <c r="BBJ1079" s="819"/>
      <c r="BBK1079" s="819"/>
      <c r="BBL1079" s="819"/>
      <c r="BBM1079" s="819"/>
      <c r="BBN1079" s="819"/>
      <c r="BBO1079" s="819"/>
      <c r="BBP1079" s="819"/>
      <c r="BBQ1079" s="819"/>
      <c r="BBR1079" s="819"/>
      <c r="BBS1079" s="819"/>
      <c r="BBT1079" s="819"/>
      <c r="BBU1079" s="819"/>
      <c r="BBV1079" s="819"/>
      <c r="BBW1079" s="819"/>
      <c r="BBX1079" s="819"/>
      <c r="BBY1079" s="819"/>
      <c r="BBZ1079" s="819"/>
      <c r="BCA1079" s="819"/>
      <c r="BCB1079" s="819"/>
      <c r="BCC1079" s="819"/>
      <c r="BCD1079" s="819"/>
      <c r="BCE1079" s="819"/>
      <c r="BCF1079" s="819"/>
      <c r="BCG1079" s="819"/>
      <c r="BCH1079" s="819"/>
      <c r="BCI1079" s="819"/>
      <c r="BCJ1079" s="819"/>
      <c r="BCK1079" s="819"/>
      <c r="BCL1079" s="819"/>
      <c r="BCM1079" s="819"/>
      <c r="BCN1079" s="819"/>
      <c r="BCO1079" s="819"/>
      <c r="BCP1079" s="819"/>
      <c r="BCQ1079" s="819"/>
      <c r="BCR1079" s="819"/>
      <c r="BCS1079" s="819"/>
      <c r="BCT1079" s="819"/>
      <c r="BCU1079" s="819"/>
      <c r="BCV1079" s="819"/>
      <c r="BCW1079" s="819"/>
      <c r="BCX1079" s="819"/>
      <c r="BCY1079" s="819"/>
      <c r="BCZ1079" s="819"/>
      <c r="BDA1079" s="819"/>
      <c r="BDB1079" s="819"/>
      <c r="BDC1079" s="819"/>
      <c r="BDD1079" s="819"/>
      <c r="BDE1079" s="819"/>
      <c r="BDF1079" s="819"/>
      <c r="BDG1079" s="819"/>
      <c r="BDH1079" s="819"/>
      <c r="BDI1079" s="819"/>
      <c r="BDJ1079" s="819"/>
      <c r="BDK1079" s="819"/>
      <c r="BDL1079" s="819"/>
      <c r="BDM1079" s="819"/>
      <c r="BDN1079" s="819"/>
      <c r="BDO1079" s="819"/>
      <c r="BDP1079" s="819"/>
      <c r="BDQ1079" s="819"/>
      <c r="BDR1079" s="819"/>
      <c r="BDS1079" s="819"/>
      <c r="BDT1079" s="819"/>
      <c r="BDU1079" s="819"/>
      <c r="BDV1079" s="819"/>
      <c r="BDW1079" s="819"/>
      <c r="BDX1079" s="819"/>
      <c r="BDY1079" s="819"/>
      <c r="BDZ1079" s="819"/>
      <c r="BEA1079" s="819"/>
      <c r="BEB1079" s="819"/>
      <c r="BEC1079" s="819"/>
      <c r="BED1079" s="819"/>
      <c r="BEE1079" s="819"/>
      <c r="BEF1079" s="819"/>
      <c r="BEG1079" s="819"/>
      <c r="BEH1079" s="819"/>
      <c r="BEI1079" s="819"/>
      <c r="BEJ1079" s="819"/>
      <c r="BEK1079" s="819"/>
      <c r="BEL1079" s="819"/>
      <c r="BEM1079" s="819"/>
      <c r="BEN1079" s="819"/>
      <c r="BEO1079" s="819"/>
      <c r="BEP1079" s="819"/>
      <c r="BEQ1079" s="819"/>
      <c r="BER1079" s="819"/>
      <c r="BES1079" s="819"/>
      <c r="BET1079" s="819"/>
      <c r="BEU1079" s="819"/>
      <c r="BEV1079" s="819"/>
      <c r="BEW1079" s="819"/>
      <c r="BEX1079" s="819"/>
      <c r="BEY1079" s="819"/>
      <c r="BEZ1079" s="819"/>
      <c r="BFA1079" s="819"/>
      <c r="BFB1079" s="819"/>
      <c r="BFC1079" s="819"/>
      <c r="BFD1079" s="819"/>
      <c r="BFE1079" s="819"/>
      <c r="BFF1079" s="819"/>
      <c r="BFG1079" s="819"/>
      <c r="BFH1079" s="819"/>
      <c r="BFI1079" s="819"/>
      <c r="BFJ1079" s="819"/>
      <c r="BFK1079" s="819"/>
      <c r="BFL1079" s="819"/>
      <c r="BFM1079" s="819"/>
      <c r="BFN1079" s="819"/>
      <c r="BFO1079" s="819"/>
      <c r="BFP1079" s="819"/>
      <c r="BFQ1079" s="819"/>
      <c r="BFR1079" s="819"/>
      <c r="BFS1079" s="819"/>
      <c r="BFT1079" s="819"/>
      <c r="BFU1079" s="819"/>
      <c r="BFV1079" s="819"/>
      <c r="BFW1079" s="819"/>
      <c r="BFX1079" s="819"/>
      <c r="BFY1079" s="819"/>
      <c r="BFZ1079" s="819"/>
      <c r="BGA1079" s="819"/>
      <c r="BGB1079" s="819"/>
      <c r="BGC1079" s="819"/>
      <c r="BGD1079" s="819"/>
      <c r="BGE1079" s="819"/>
      <c r="BGF1079" s="819"/>
      <c r="BGG1079" s="819"/>
      <c r="BGH1079" s="819"/>
      <c r="BGI1079" s="819"/>
      <c r="BGJ1079" s="819"/>
      <c r="BGK1079" s="819"/>
      <c r="BGL1079" s="819"/>
      <c r="BGM1079" s="819"/>
      <c r="BGN1079" s="819"/>
      <c r="BGO1079" s="819"/>
      <c r="BGP1079" s="819"/>
      <c r="BGQ1079" s="819"/>
      <c r="BGR1079" s="819"/>
      <c r="BGS1079" s="819"/>
      <c r="BGT1079" s="819"/>
      <c r="BGU1079" s="819"/>
      <c r="BGV1079" s="819"/>
      <c r="BGW1079" s="819"/>
      <c r="BGX1079" s="819"/>
      <c r="BGY1079" s="819"/>
      <c r="BGZ1079" s="819"/>
      <c r="BHA1079" s="819"/>
      <c r="BHB1079" s="819"/>
      <c r="BHC1079" s="819"/>
      <c r="BHD1079" s="819"/>
      <c r="BHE1079" s="819"/>
      <c r="BHF1079" s="819"/>
      <c r="BHG1079" s="819"/>
      <c r="BHH1079" s="819"/>
      <c r="BHI1079" s="819"/>
      <c r="BHJ1079" s="819"/>
      <c r="BHK1079" s="819"/>
      <c r="BHL1079" s="819"/>
      <c r="BHM1079" s="819"/>
      <c r="BHN1079" s="819"/>
      <c r="BHO1079" s="819"/>
      <c r="BHP1079" s="819"/>
      <c r="BHQ1079" s="819"/>
      <c r="BHR1079" s="819"/>
      <c r="BHS1079" s="819"/>
      <c r="BHT1079" s="819"/>
      <c r="BHU1079" s="819"/>
      <c r="BHV1079" s="819"/>
      <c r="BHW1079" s="819"/>
      <c r="BHX1079" s="819"/>
      <c r="BHY1079" s="819"/>
      <c r="BHZ1079" s="819"/>
      <c r="BIA1079" s="819"/>
      <c r="BIB1079" s="819"/>
      <c r="BIC1079" s="819"/>
      <c r="BID1079" s="819"/>
      <c r="BIE1079" s="819"/>
      <c r="BIF1079" s="819"/>
      <c r="BIG1079" s="819"/>
      <c r="BIH1079" s="819"/>
      <c r="BII1079" s="819"/>
      <c r="BIJ1079" s="819"/>
      <c r="BIK1079" s="819"/>
      <c r="BIL1079" s="819"/>
      <c r="BIM1079" s="819"/>
      <c r="BIN1079" s="819"/>
      <c r="BIO1079" s="819"/>
      <c r="BIP1079" s="819"/>
      <c r="BIQ1079" s="819"/>
      <c r="BIR1079" s="819"/>
      <c r="BIS1079" s="819"/>
      <c r="BIT1079" s="819"/>
      <c r="BIU1079" s="819"/>
      <c r="BIV1079" s="819"/>
      <c r="BIW1079" s="819"/>
      <c r="BIX1079" s="819"/>
      <c r="BIY1079" s="819"/>
      <c r="BIZ1079" s="819"/>
      <c r="BJA1079" s="819"/>
      <c r="BJB1079" s="819"/>
      <c r="BJC1079" s="819"/>
      <c r="BJD1079" s="819"/>
      <c r="BJE1079" s="819"/>
      <c r="BJF1079" s="819"/>
      <c r="BJG1079" s="819"/>
      <c r="BJH1079" s="819"/>
      <c r="BJI1079" s="819"/>
      <c r="BJJ1079" s="819"/>
      <c r="BJK1079" s="819"/>
      <c r="BJL1079" s="819"/>
      <c r="BJM1079" s="819"/>
      <c r="BJN1079" s="819"/>
      <c r="BJO1079" s="819"/>
      <c r="BJP1079" s="819"/>
      <c r="BJQ1079" s="819"/>
      <c r="BJR1079" s="819"/>
      <c r="BJS1079" s="819"/>
      <c r="BJT1079" s="819"/>
      <c r="BJU1079" s="819"/>
      <c r="BJV1079" s="819"/>
      <c r="BJW1079" s="819"/>
      <c r="BJX1079" s="819"/>
      <c r="BJY1079" s="819"/>
      <c r="BJZ1079" s="819"/>
      <c r="BKA1079" s="819"/>
      <c r="BKB1079" s="819"/>
      <c r="BKC1079" s="819"/>
      <c r="BKD1079" s="819"/>
      <c r="BKE1079" s="819"/>
      <c r="BKF1079" s="819"/>
      <c r="BKG1079" s="819"/>
      <c r="BKH1079" s="819"/>
      <c r="BKI1079" s="819"/>
      <c r="BKJ1079" s="819"/>
      <c r="BKK1079" s="819"/>
      <c r="BKL1079" s="819"/>
      <c r="BKM1079" s="819"/>
      <c r="BKN1079" s="819"/>
      <c r="BKO1079" s="819"/>
      <c r="BKP1079" s="819"/>
      <c r="BKQ1079" s="819"/>
      <c r="BKR1079" s="819"/>
      <c r="BKS1079" s="819"/>
      <c r="BKT1079" s="819"/>
      <c r="BKU1079" s="819"/>
      <c r="BKV1079" s="819"/>
      <c r="BKW1079" s="819"/>
      <c r="BKX1079" s="819"/>
      <c r="BKY1079" s="819"/>
      <c r="BKZ1079" s="819"/>
      <c r="BLA1079" s="819"/>
      <c r="BLB1079" s="819"/>
      <c r="BLC1079" s="819"/>
      <c r="BLD1079" s="819"/>
      <c r="BLE1079" s="819"/>
      <c r="BLF1079" s="819"/>
      <c r="BLG1079" s="819"/>
      <c r="BLH1079" s="819"/>
      <c r="BLI1079" s="819"/>
      <c r="BLJ1079" s="819"/>
      <c r="BLK1079" s="819"/>
      <c r="BLL1079" s="819"/>
      <c r="BLM1079" s="819"/>
      <c r="BLN1079" s="819"/>
      <c r="BLO1079" s="819"/>
      <c r="BLP1079" s="819"/>
      <c r="BLQ1079" s="819"/>
      <c r="BLR1079" s="819"/>
      <c r="BLS1079" s="819"/>
      <c r="BLT1079" s="819"/>
      <c r="BLU1079" s="819"/>
      <c r="BLV1079" s="819"/>
      <c r="BLW1079" s="819"/>
      <c r="BLX1079" s="819"/>
      <c r="BLY1079" s="819"/>
      <c r="BLZ1079" s="819"/>
      <c r="BMA1079" s="819"/>
      <c r="BMB1079" s="819"/>
      <c r="BMC1079" s="819"/>
      <c r="BMD1079" s="819"/>
      <c r="BME1079" s="819"/>
      <c r="BMF1079" s="819"/>
      <c r="BMG1079" s="819"/>
      <c r="BMH1079" s="819"/>
      <c r="BMI1079" s="819"/>
      <c r="BMJ1079" s="819"/>
      <c r="BMK1079" s="819"/>
      <c r="BML1079" s="819"/>
      <c r="BMM1079" s="819"/>
      <c r="BMN1079" s="819"/>
      <c r="BMO1079" s="819"/>
      <c r="BMP1079" s="819"/>
      <c r="BMQ1079" s="819"/>
      <c r="BMR1079" s="819"/>
      <c r="BMS1079" s="819"/>
      <c r="BMT1079" s="819"/>
      <c r="BMU1079" s="819"/>
      <c r="BMV1079" s="819"/>
      <c r="BMW1079" s="819"/>
      <c r="BMX1079" s="819"/>
      <c r="BMY1079" s="819"/>
      <c r="BMZ1079" s="819"/>
      <c r="BNA1079" s="819"/>
      <c r="BNB1079" s="819"/>
      <c r="BNC1079" s="819"/>
      <c r="BND1079" s="819"/>
      <c r="BNE1079" s="819"/>
      <c r="BNF1079" s="819"/>
      <c r="BNG1079" s="819"/>
      <c r="BNH1079" s="819"/>
      <c r="BNI1079" s="819"/>
      <c r="BNJ1079" s="819"/>
      <c r="BNK1079" s="819"/>
      <c r="BNL1079" s="819"/>
      <c r="BNM1079" s="819"/>
      <c r="BNN1079" s="819"/>
      <c r="BNO1079" s="819"/>
      <c r="BNP1079" s="819"/>
      <c r="BNQ1079" s="819"/>
      <c r="BNR1079" s="819"/>
      <c r="BNS1079" s="819"/>
      <c r="BNT1079" s="819"/>
      <c r="BNU1079" s="819"/>
      <c r="BNV1079" s="819"/>
      <c r="BNW1079" s="819"/>
      <c r="BNX1079" s="819"/>
      <c r="BNY1079" s="819"/>
      <c r="BNZ1079" s="819"/>
      <c r="BOA1079" s="819"/>
      <c r="BOB1079" s="819"/>
      <c r="BOC1079" s="819"/>
      <c r="BOD1079" s="819"/>
      <c r="BOE1079" s="819"/>
      <c r="BOF1079" s="819"/>
      <c r="BOG1079" s="819"/>
      <c r="BOH1079" s="819"/>
      <c r="BOI1079" s="819"/>
      <c r="BOJ1079" s="819"/>
      <c r="BOK1079" s="819"/>
      <c r="BOL1079" s="819"/>
      <c r="BOM1079" s="819"/>
      <c r="BON1079" s="819"/>
      <c r="BOO1079" s="819"/>
      <c r="BOP1079" s="819"/>
      <c r="BOQ1079" s="819"/>
      <c r="BOR1079" s="819"/>
      <c r="BOS1079" s="819"/>
      <c r="BOT1079" s="819"/>
      <c r="BOU1079" s="819"/>
      <c r="BOV1079" s="819"/>
      <c r="BOW1079" s="819"/>
      <c r="BOX1079" s="819"/>
      <c r="BOY1079" s="819"/>
      <c r="BOZ1079" s="819"/>
      <c r="BPA1079" s="819"/>
      <c r="BPB1079" s="819"/>
      <c r="BPC1079" s="819"/>
      <c r="BPD1079" s="819"/>
      <c r="BPE1079" s="819"/>
      <c r="BPF1079" s="819"/>
      <c r="BPG1079" s="819"/>
      <c r="BPH1079" s="819"/>
      <c r="BPI1079" s="819"/>
      <c r="BPJ1079" s="819"/>
      <c r="BPK1079" s="819"/>
      <c r="BPL1079" s="819"/>
      <c r="BPM1079" s="819"/>
      <c r="BPN1079" s="819"/>
      <c r="BPO1079" s="819"/>
      <c r="BPP1079" s="819"/>
      <c r="BPQ1079" s="819"/>
      <c r="BPR1079" s="819"/>
      <c r="BPS1079" s="819"/>
      <c r="BPT1079" s="819"/>
      <c r="BPU1079" s="819"/>
      <c r="BPV1079" s="819"/>
      <c r="BPW1079" s="819"/>
      <c r="BPX1079" s="819"/>
      <c r="BPY1079" s="819"/>
      <c r="BPZ1079" s="819"/>
      <c r="BQA1079" s="819"/>
      <c r="BQB1079" s="819"/>
      <c r="BQC1079" s="819"/>
      <c r="BQD1079" s="819"/>
      <c r="BQE1079" s="819"/>
      <c r="BQF1079" s="819"/>
      <c r="BQG1079" s="819"/>
      <c r="BQH1079" s="819"/>
      <c r="BQI1079" s="819"/>
      <c r="BQJ1079" s="819"/>
      <c r="BQK1079" s="819"/>
      <c r="BQL1079" s="819"/>
      <c r="BQM1079" s="819"/>
      <c r="BQN1079" s="819"/>
      <c r="BQO1079" s="819"/>
      <c r="BQP1079" s="819"/>
      <c r="BQQ1079" s="819"/>
      <c r="BQR1079" s="819"/>
      <c r="BQS1079" s="819"/>
      <c r="BQT1079" s="819"/>
      <c r="BQU1079" s="819"/>
      <c r="BQV1079" s="819"/>
      <c r="BQW1079" s="819"/>
      <c r="BQX1079" s="819"/>
      <c r="BQY1079" s="819"/>
      <c r="BQZ1079" s="819"/>
      <c r="BRA1079" s="819"/>
      <c r="BRB1079" s="819"/>
      <c r="BRC1079" s="819"/>
      <c r="BRD1079" s="819"/>
      <c r="BRE1079" s="819"/>
      <c r="BRF1079" s="819"/>
      <c r="BRG1079" s="819"/>
      <c r="BRH1079" s="819"/>
      <c r="BRI1079" s="819"/>
      <c r="BRJ1079" s="819"/>
      <c r="BRK1079" s="819"/>
      <c r="BRL1079" s="819"/>
      <c r="BRM1079" s="819"/>
      <c r="BRN1079" s="819"/>
      <c r="BRO1079" s="819"/>
      <c r="BRP1079" s="819"/>
      <c r="BRQ1079" s="819"/>
      <c r="BRR1079" s="819"/>
      <c r="BRS1079" s="819"/>
      <c r="BRT1079" s="819"/>
      <c r="BRU1079" s="819"/>
      <c r="BRV1079" s="819"/>
      <c r="BRW1079" s="819"/>
      <c r="BRX1079" s="819"/>
      <c r="BRY1079" s="819"/>
      <c r="BRZ1079" s="819"/>
      <c r="BSA1079" s="819"/>
      <c r="BSB1079" s="819"/>
      <c r="BSC1079" s="819"/>
      <c r="BSD1079" s="819"/>
      <c r="BSE1079" s="819"/>
      <c r="BSF1079" s="819"/>
      <c r="BSG1079" s="819"/>
      <c r="BSH1079" s="819"/>
      <c r="BSI1079" s="819"/>
      <c r="BSJ1079" s="819"/>
      <c r="BSK1079" s="819"/>
      <c r="BSL1079" s="819"/>
      <c r="BSM1079" s="819"/>
      <c r="BSN1079" s="819"/>
      <c r="BSO1079" s="819"/>
      <c r="BSP1079" s="819"/>
      <c r="BSQ1079" s="819"/>
      <c r="BSR1079" s="819"/>
      <c r="BSS1079" s="819"/>
      <c r="BST1079" s="819"/>
      <c r="BSU1079" s="819"/>
      <c r="BSV1079" s="819"/>
      <c r="BSW1079" s="819"/>
      <c r="BSX1079" s="819"/>
      <c r="BSY1079" s="819"/>
      <c r="BSZ1079" s="819"/>
      <c r="BTA1079" s="819"/>
      <c r="BTB1079" s="819"/>
      <c r="BTC1079" s="819"/>
      <c r="BTD1079" s="819"/>
      <c r="BTE1079" s="819"/>
      <c r="BTF1079" s="819"/>
      <c r="BTG1079" s="819"/>
      <c r="BTH1079" s="819"/>
      <c r="BTI1079" s="819"/>
      <c r="BTJ1079" s="819"/>
      <c r="BTK1079" s="819"/>
      <c r="BTL1079" s="819"/>
      <c r="BTM1079" s="819"/>
      <c r="BTN1079" s="819"/>
      <c r="BTO1079" s="819"/>
      <c r="BTP1079" s="819"/>
      <c r="BTQ1079" s="819"/>
      <c r="BTR1079" s="819"/>
      <c r="BTS1079" s="819"/>
      <c r="BTT1079" s="819"/>
      <c r="BTU1079" s="819"/>
      <c r="BTV1079" s="819"/>
      <c r="BTW1079" s="819"/>
      <c r="BTX1079" s="819"/>
      <c r="BTY1079" s="819"/>
      <c r="BTZ1079" s="819"/>
      <c r="BUA1079" s="819"/>
      <c r="BUB1079" s="819"/>
      <c r="BUC1079" s="819"/>
      <c r="BUD1079" s="819"/>
      <c r="BUE1079" s="819"/>
      <c r="BUF1079" s="819"/>
      <c r="BUG1079" s="819"/>
      <c r="BUH1079" s="819"/>
      <c r="BUI1079" s="819"/>
      <c r="BUJ1079" s="819"/>
      <c r="BUK1079" s="819"/>
      <c r="BUL1079" s="819"/>
      <c r="BUM1079" s="819"/>
      <c r="BUN1079" s="819"/>
      <c r="BUO1079" s="819"/>
      <c r="BUP1079" s="819"/>
      <c r="BUQ1079" s="819"/>
      <c r="BUR1079" s="819"/>
      <c r="BUS1079" s="819"/>
      <c r="BUT1079" s="819"/>
      <c r="BUU1079" s="819"/>
      <c r="BUV1079" s="819"/>
      <c r="BUW1079" s="819"/>
      <c r="BUX1079" s="819"/>
      <c r="BUY1079" s="819"/>
      <c r="BUZ1079" s="819"/>
      <c r="BVA1079" s="819"/>
      <c r="BVB1079" s="819"/>
      <c r="BVC1079" s="819"/>
      <c r="BVD1079" s="819"/>
      <c r="BVE1079" s="819"/>
      <c r="BVF1079" s="819"/>
      <c r="BVG1079" s="819"/>
      <c r="BVH1079" s="819"/>
      <c r="BVI1079" s="819"/>
      <c r="BVJ1079" s="819"/>
      <c r="BVK1079" s="819"/>
      <c r="BVL1079" s="819"/>
      <c r="BVM1079" s="819"/>
      <c r="BVN1079" s="819"/>
      <c r="BVO1079" s="819"/>
      <c r="BVP1079" s="819"/>
      <c r="BVQ1079" s="819"/>
      <c r="BVR1079" s="819"/>
      <c r="BVS1079" s="819"/>
      <c r="BVT1079" s="819"/>
      <c r="BVU1079" s="819"/>
      <c r="BVV1079" s="819"/>
      <c r="BVW1079" s="819"/>
      <c r="BVX1079" s="819"/>
      <c r="BVY1079" s="819"/>
      <c r="BVZ1079" s="819"/>
      <c r="BWA1079" s="819"/>
      <c r="BWB1079" s="819"/>
      <c r="BWC1079" s="819"/>
      <c r="BWD1079" s="819"/>
      <c r="BWE1079" s="819"/>
      <c r="BWF1079" s="819"/>
      <c r="BWG1079" s="819"/>
      <c r="BWH1079" s="819"/>
      <c r="BWI1079" s="819"/>
      <c r="BWJ1079" s="819"/>
      <c r="BWK1079" s="819"/>
      <c r="BWL1079" s="819"/>
      <c r="BWM1079" s="819"/>
      <c r="BWN1079" s="819"/>
      <c r="BWO1079" s="819"/>
      <c r="BWP1079" s="819"/>
      <c r="BWQ1079" s="819"/>
      <c r="BWR1079" s="819"/>
      <c r="BWS1079" s="819"/>
      <c r="BWT1079" s="819"/>
      <c r="BWU1079" s="819"/>
      <c r="BWV1079" s="819"/>
      <c r="BWW1079" s="819"/>
      <c r="BWX1079" s="819"/>
      <c r="BWY1079" s="819"/>
      <c r="BWZ1079" s="819"/>
      <c r="BXA1079" s="819"/>
      <c r="BXB1079" s="819"/>
      <c r="BXC1079" s="819"/>
      <c r="BXD1079" s="819"/>
      <c r="BXE1079" s="819"/>
      <c r="BXF1079" s="819"/>
      <c r="BXG1079" s="819"/>
      <c r="BXH1079" s="819"/>
      <c r="BXI1079" s="819"/>
      <c r="BXJ1079" s="819"/>
      <c r="BXK1079" s="819"/>
      <c r="BXL1079" s="819"/>
      <c r="BXM1079" s="819"/>
      <c r="BXN1079" s="819"/>
      <c r="BXO1079" s="819"/>
      <c r="BXP1079" s="819"/>
      <c r="BXQ1079" s="819"/>
      <c r="BXR1079" s="819"/>
      <c r="BXS1079" s="819"/>
      <c r="BXT1079" s="819"/>
      <c r="BXU1079" s="819"/>
      <c r="BXV1079" s="819"/>
      <c r="BXW1079" s="819"/>
      <c r="BXX1079" s="819"/>
      <c r="BXY1079" s="819"/>
      <c r="BXZ1079" s="819"/>
      <c r="BYA1079" s="819"/>
      <c r="BYB1079" s="819"/>
      <c r="BYC1079" s="819"/>
      <c r="BYD1079" s="819"/>
      <c r="BYE1079" s="819"/>
      <c r="BYF1079" s="819"/>
      <c r="BYG1079" s="819"/>
      <c r="BYH1079" s="819"/>
      <c r="BYI1079" s="819"/>
      <c r="BYJ1079" s="819"/>
      <c r="BYK1079" s="819"/>
      <c r="BYL1079" s="819"/>
      <c r="BYM1079" s="819"/>
      <c r="BYN1079" s="819"/>
      <c r="BYO1079" s="819"/>
      <c r="BYP1079" s="819"/>
      <c r="BYQ1079" s="819"/>
      <c r="BYR1079" s="819"/>
      <c r="BYS1079" s="819"/>
      <c r="BYT1079" s="819"/>
      <c r="BYU1079" s="819"/>
      <c r="BYV1079" s="819"/>
      <c r="BYW1079" s="819"/>
      <c r="BYX1079" s="819"/>
      <c r="BYY1079" s="819"/>
      <c r="BYZ1079" s="819"/>
      <c r="BZA1079" s="819"/>
      <c r="BZB1079" s="819"/>
      <c r="BZC1079" s="819"/>
      <c r="BZD1079" s="819"/>
      <c r="BZE1079" s="819"/>
      <c r="BZF1079" s="819"/>
      <c r="BZG1079" s="819"/>
      <c r="BZH1079" s="819"/>
      <c r="BZI1079" s="819"/>
      <c r="BZJ1079" s="819"/>
      <c r="BZK1079" s="819"/>
      <c r="BZL1079" s="819"/>
      <c r="BZM1079" s="819"/>
      <c r="BZN1079" s="819"/>
      <c r="BZO1079" s="819"/>
      <c r="BZP1079" s="819"/>
      <c r="BZQ1079" s="819"/>
      <c r="BZR1079" s="819"/>
      <c r="BZS1079" s="819"/>
      <c r="BZT1079" s="819"/>
      <c r="BZU1079" s="819"/>
      <c r="BZV1079" s="819"/>
      <c r="BZW1079" s="819"/>
      <c r="BZX1079" s="819"/>
      <c r="BZY1079" s="819"/>
      <c r="BZZ1079" s="819"/>
      <c r="CAA1079" s="819"/>
      <c r="CAB1079" s="819"/>
      <c r="CAC1079" s="819"/>
      <c r="CAD1079" s="819"/>
      <c r="CAE1079" s="819"/>
      <c r="CAF1079" s="819"/>
      <c r="CAG1079" s="819"/>
      <c r="CAH1079" s="819"/>
      <c r="CAI1079" s="819"/>
      <c r="CAJ1079" s="819"/>
      <c r="CAK1079" s="819"/>
      <c r="CAL1079" s="819"/>
      <c r="CAM1079" s="819"/>
      <c r="CAN1079" s="819"/>
      <c r="CAO1079" s="819"/>
      <c r="CAP1079" s="819"/>
      <c r="CAQ1079" s="819"/>
      <c r="CAR1079" s="819"/>
      <c r="CAS1079" s="819"/>
      <c r="CAT1079" s="819"/>
      <c r="CAU1079" s="819"/>
      <c r="CAV1079" s="819"/>
      <c r="CAW1079" s="819"/>
      <c r="CAX1079" s="819"/>
      <c r="CAY1079" s="819"/>
      <c r="CAZ1079" s="819"/>
      <c r="CBA1079" s="819"/>
      <c r="CBB1079" s="819"/>
      <c r="CBC1079" s="819"/>
      <c r="CBD1079" s="819"/>
      <c r="CBE1079" s="819"/>
      <c r="CBF1079" s="819"/>
      <c r="CBG1079" s="819"/>
      <c r="CBH1079" s="819"/>
      <c r="CBI1079" s="819"/>
      <c r="CBJ1079" s="819"/>
      <c r="CBK1079" s="819"/>
      <c r="CBL1079" s="819"/>
      <c r="CBM1079" s="819"/>
      <c r="CBN1079" s="819"/>
      <c r="CBO1079" s="819"/>
      <c r="CBP1079" s="819"/>
      <c r="CBQ1079" s="819"/>
      <c r="CBR1079" s="819"/>
      <c r="CBS1079" s="819"/>
      <c r="CBT1079" s="819"/>
      <c r="CBU1079" s="819"/>
      <c r="CBV1079" s="819"/>
      <c r="CBW1079" s="819"/>
      <c r="CBX1079" s="819"/>
      <c r="CBY1079" s="819"/>
      <c r="CBZ1079" s="819"/>
      <c r="CCA1079" s="819"/>
      <c r="CCB1079" s="819"/>
      <c r="CCC1079" s="819"/>
      <c r="CCD1079" s="819"/>
      <c r="CCE1079" s="819"/>
      <c r="CCF1079" s="819"/>
      <c r="CCG1079" s="819"/>
      <c r="CCH1079" s="819"/>
      <c r="CCI1079" s="819"/>
      <c r="CCJ1079" s="819"/>
      <c r="CCK1079" s="819"/>
      <c r="CCL1079" s="819"/>
      <c r="CCM1079" s="819"/>
      <c r="CCN1079" s="819"/>
      <c r="CCO1079" s="819"/>
      <c r="CCP1079" s="819"/>
      <c r="CCQ1079" s="819"/>
      <c r="CCR1079" s="819"/>
      <c r="CCS1079" s="819"/>
      <c r="CCT1079" s="819"/>
      <c r="CCU1079" s="819"/>
      <c r="CCV1079" s="819"/>
      <c r="CCW1079" s="819"/>
      <c r="CCX1079" s="819"/>
      <c r="CCY1079" s="819"/>
      <c r="CCZ1079" s="819"/>
      <c r="CDA1079" s="819"/>
      <c r="CDB1079" s="819"/>
      <c r="CDC1079" s="819"/>
      <c r="CDD1079" s="819"/>
      <c r="CDE1079" s="819"/>
      <c r="CDF1079" s="819"/>
      <c r="CDG1079" s="819"/>
      <c r="CDH1079" s="819"/>
      <c r="CDI1079" s="819"/>
      <c r="CDJ1079" s="819"/>
      <c r="CDK1079" s="819"/>
      <c r="CDL1079" s="819"/>
      <c r="CDM1079" s="819"/>
      <c r="CDN1079" s="819"/>
      <c r="CDO1079" s="819"/>
      <c r="CDP1079" s="819"/>
      <c r="CDQ1079" s="819"/>
      <c r="CDR1079" s="819"/>
      <c r="CDS1079" s="819"/>
      <c r="CDT1079" s="819"/>
      <c r="CDU1079" s="819"/>
      <c r="CDV1079" s="819"/>
      <c r="CDW1079" s="819"/>
      <c r="CDX1079" s="819"/>
      <c r="CDY1079" s="819"/>
      <c r="CDZ1079" s="819"/>
      <c r="CEA1079" s="819"/>
      <c r="CEB1079" s="819"/>
      <c r="CEC1079" s="819"/>
      <c r="CED1079" s="819"/>
      <c r="CEE1079" s="819"/>
      <c r="CEF1079" s="819"/>
      <c r="CEG1079" s="819"/>
      <c r="CEH1079" s="819"/>
      <c r="CEI1079" s="819"/>
      <c r="CEJ1079" s="819"/>
      <c r="CEK1079" s="819"/>
      <c r="CEL1079" s="819"/>
      <c r="CEM1079" s="819"/>
      <c r="CEN1079" s="819"/>
      <c r="CEO1079" s="819"/>
      <c r="CEP1079" s="819"/>
      <c r="CEQ1079" s="819"/>
      <c r="CER1079" s="819"/>
      <c r="CES1079" s="819"/>
      <c r="CET1079" s="819"/>
      <c r="CEU1079" s="819"/>
      <c r="CEV1079" s="819"/>
      <c r="CEW1079" s="819"/>
      <c r="CEX1079" s="819"/>
      <c r="CEY1079" s="819"/>
      <c r="CEZ1079" s="819"/>
      <c r="CFA1079" s="819"/>
      <c r="CFB1079" s="819"/>
      <c r="CFC1079" s="819"/>
      <c r="CFD1079" s="819"/>
      <c r="CFE1079" s="819"/>
      <c r="CFF1079" s="819"/>
      <c r="CFG1079" s="819"/>
      <c r="CFH1079" s="819"/>
      <c r="CFI1079" s="819"/>
      <c r="CFJ1079" s="819"/>
      <c r="CFK1079" s="819"/>
      <c r="CFL1079" s="819"/>
      <c r="CFM1079" s="819"/>
      <c r="CFN1079" s="819"/>
      <c r="CFO1079" s="819"/>
      <c r="CFP1079" s="819"/>
      <c r="CFQ1079" s="819"/>
      <c r="CFR1079" s="819"/>
      <c r="CFS1079" s="819"/>
      <c r="CFT1079" s="819"/>
      <c r="CFU1079" s="819"/>
      <c r="CFV1079" s="819"/>
      <c r="CFW1079" s="819"/>
      <c r="CFX1079" s="819"/>
      <c r="CFY1079" s="819"/>
      <c r="CFZ1079" s="819"/>
      <c r="CGA1079" s="819"/>
      <c r="CGB1079" s="819"/>
      <c r="CGC1079" s="819"/>
      <c r="CGD1079" s="819"/>
      <c r="CGE1079" s="819"/>
      <c r="CGF1079" s="819"/>
      <c r="CGG1079" s="819"/>
      <c r="CGH1079" s="819"/>
      <c r="CGI1079" s="819"/>
      <c r="CGJ1079" s="819"/>
      <c r="CGK1079" s="819"/>
      <c r="CGL1079" s="819"/>
      <c r="CGM1079" s="819"/>
      <c r="CGN1079" s="819"/>
      <c r="CGO1079" s="819"/>
      <c r="CGP1079" s="819"/>
      <c r="CGQ1079" s="819"/>
      <c r="CGR1079" s="819"/>
      <c r="CGS1079" s="819"/>
      <c r="CGT1079" s="819"/>
      <c r="CGU1079" s="819"/>
      <c r="CGV1079" s="819"/>
      <c r="CGW1079" s="819"/>
      <c r="CGX1079" s="819"/>
      <c r="CGY1079" s="819"/>
      <c r="CGZ1079" s="819"/>
      <c r="CHA1079" s="819"/>
      <c r="CHB1079" s="819"/>
      <c r="CHC1079" s="819"/>
      <c r="CHD1079" s="819"/>
      <c r="CHE1079" s="819"/>
      <c r="CHF1079" s="819"/>
      <c r="CHG1079" s="819"/>
      <c r="CHH1079" s="819"/>
      <c r="CHI1079" s="819"/>
      <c r="CHJ1079" s="819"/>
      <c r="CHK1079" s="819"/>
      <c r="CHL1079" s="819"/>
      <c r="CHM1079" s="819"/>
      <c r="CHN1079" s="819"/>
      <c r="CHO1079" s="819"/>
      <c r="CHP1079" s="819"/>
      <c r="CHQ1079" s="819"/>
      <c r="CHR1079" s="819"/>
      <c r="CHS1079" s="819"/>
      <c r="CHT1079" s="819"/>
      <c r="CHU1079" s="819"/>
      <c r="CHV1079" s="819"/>
      <c r="CHW1079" s="819"/>
      <c r="CHX1079" s="819"/>
      <c r="CHY1079" s="819"/>
      <c r="CHZ1079" s="819"/>
      <c r="CIA1079" s="819"/>
      <c r="CIB1079" s="819"/>
      <c r="CIC1079" s="819"/>
      <c r="CID1079" s="819"/>
      <c r="CIE1079" s="819"/>
      <c r="CIF1079" s="819"/>
      <c r="CIG1079" s="819"/>
      <c r="CIH1079" s="819"/>
      <c r="CII1079" s="819"/>
      <c r="CIJ1079" s="819"/>
      <c r="CIK1079" s="819"/>
      <c r="CIL1079" s="819"/>
      <c r="CIM1079" s="819"/>
      <c r="CIN1079" s="819"/>
      <c r="CIO1079" s="819"/>
      <c r="CIP1079" s="819"/>
      <c r="CIQ1079" s="819"/>
      <c r="CIR1079" s="819"/>
      <c r="CIS1079" s="819"/>
      <c r="CIT1079" s="819"/>
      <c r="CIU1079" s="819"/>
      <c r="CIV1079" s="819"/>
      <c r="CIW1079" s="819"/>
      <c r="CIX1079" s="819"/>
      <c r="CIY1079" s="819"/>
      <c r="CIZ1079" s="819"/>
      <c r="CJA1079" s="819"/>
      <c r="CJB1079" s="819"/>
      <c r="CJC1079" s="819"/>
      <c r="CJD1079" s="819"/>
      <c r="CJE1079" s="819"/>
      <c r="CJF1079" s="819"/>
      <c r="CJG1079" s="819"/>
      <c r="CJH1079" s="819"/>
      <c r="CJI1079" s="819"/>
      <c r="CJJ1079" s="819"/>
      <c r="CJK1079" s="819"/>
      <c r="CJL1079" s="819"/>
      <c r="CJM1079" s="819"/>
      <c r="CJN1079" s="819"/>
      <c r="CJO1079" s="819"/>
      <c r="CJP1079" s="819"/>
      <c r="CJQ1079" s="819"/>
      <c r="CJR1079" s="819"/>
      <c r="CJS1079" s="819"/>
      <c r="CJT1079" s="819"/>
      <c r="CJU1079" s="819"/>
      <c r="CJV1079" s="819"/>
      <c r="CJW1079" s="819"/>
      <c r="CJX1079" s="819"/>
      <c r="CJY1079" s="819"/>
      <c r="CJZ1079" s="819"/>
      <c r="CKA1079" s="819"/>
      <c r="CKB1079" s="819"/>
      <c r="CKC1079" s="819"/>
      <c r="CKD1079" s="819"/>
      <c r="CKE1079" s="819"/>
      <c r="CKF1079" s="819"/>
      <c r="CKG1079" s="819"/>
      <c r="CKH1079" s="819"/>
      <c r="CKI1079" s="819"/>
      <c r="CKJ1079" s="819"/>
      <c r="CKK1079" s="819"/>
      <c r="CKL1079" s="819"/>
      <c r="CKM1079" s="819"/>
      <c r="CKN1079" s="819"/>
      <c r="CKO1079" s="819"/>
      <c r="CKP1079" s="819"/>
      <c r="CKQ1079" s="819"/>
      <c r="CKR1079" s="819"/>
      <c r="CKS1079" s="819"/>
      <c r="CKT1079" s="819"/>
      <c r="CKU1079" s="819"/>
      <c r="CKV1079" s="819"/>
      <c r="CKW1079" s="819"/>
      <c r="CKX1079" s="819"/>
      <c r="CKY1079" s="819"/>
      <c r="CKZ1079" s="819"/>
      <c r="CLA1079" s="819"/>
      <c r="CLB1079" s="819"/>
      <c r="CLC1079" s="819"/>
      <c r="CLD1079" s="819"/>
      <c r="CLE1079" s="819"/>
      <c r="CLF1079" s="819"/>
      <c r="CLG1079" s="819"/>
      <c r="CLH1079" s="819"/>
      <c r="CLI1079" s="819"/>
      <c r="CLJ1079" s="819"/>
      <c r="CLK1079" s="819"/>
      <c r="CLL1079" s="819"/>
      <c r="CLM1079" s="819"/>
      <c r="CLN1079" s="819"/>
      <c r="CLO1079" s="819"/>
      <c r="CLP1079" s="819"/>
      <c r="CLQ1079" s="819"/>
      <c r="CLR1079" s="819"/>
      <c r="CLS1079" s="819"/>
      <c r="CLT1079" s="819"/>
      <c r="CLU1079" s="819"/>
      <c r="CLV1079" s="819"/>
      <c r="CLW1079" s="819"/>
      <c r="CLX1079" s="819"/>
      <c r="CLY1079" s="819"/>
      <c r="CLZ1079" s="819"/>
      <c r="CMA1079" s="819"/>
      <c r="CMB1079" s="819"/>
      <c r="CMC1079" s="819"/>
      <c r="CMD1079" s="819"/>
      <c r="CME1079" s="819"/>
      <c r="CMF1079" s="819"/>
      <c r="CMG1079" s="819"/>
      <c r="CMH1079" s="819"/>
      <c r="CMI1079" s="819"/>
      <c r="CMJ1079" s="819"/>
      <c r="CMK1079" s="819"/>
      <c r="CML1079" s="819"/>
      <c r="CMM1079" s="819"/>
      <c r="CMN1079" s="819"/>
      <c r="CMO1079" s="819"/>
      <c r="CMP1079" s="819"/>
      <c r="CMQ1079" s="819"/>
      <c r="CMR1079" s="819"/>
      <c r="CMS1079" s="819"/>
      <c r="CMT1079" s="819"/>
      <c r="CMU1079" s="819"/>
      <c r="CMV1079" s="819"/>
      <c r="CMW1079" s="819"/>
      <c r="CMX1079" s="819"/>
      <c r="CMY1079" s="819"/>
      <c r="CMZ1079" s="819"/>
      <c r="CNA1079" s="819"/>
      <c r="CNB1079" s="819"/>
      <c r="CNC1079" s="819"/>
      <c r="CND1079" s="819"/>
      <c r="CNE1079" s="819"/>
      <c r="CNF1079" s="819"/>
      <c r="CNG1079" s="819"/>
      <c r="CNH1079" s="819"/>
      <c r="CNI1079" s="819"/>
      <c r="CNJ1079" s="819"/>
      <c r="CNK1079" s="819"/>
      <c r="CNL1079" s="819"/>
      <c r="CNM1079" s="819"/>
      <c r="CNN1079" s="819"/>
      <c r="CNO1079" s="819"/>
      <c r="CNP1079" s="819"/>
      <c r="CNQ1079" s="819"/>
      <c r="CNR1079" s="819"/>
      <c r="CNS1079" s="819"/>
      <c r="CNT1079" s="819"/>
      <c r="CNU1079" s="819"/>
      <c r="CNV1079" s="819"/>
      <c r="CNW1079" s="819"/>
      <c r="CNX1079" s="819"/>
      <c r="CNY1079" s="819"/>
      <c r="CNZ1079" s="819"/>
      <c r="COA1079" s="819"/>
      <c r="COB1079" s="819"/>
      <c r="COC1079" s="819"/>
      <c r="COD1079" s="819"/>
      <c r="COE1079" s="819"/>
      <c r="COF1079" s="819"/>
      <c r="COG1079" s="819"/>
      <c r="COH1079" s="819"/>
      <c r="COI1079" s="819"/>
      <c r="COJ1079" s="819"/>
      <c r="COK1079" s="819"/>
      <c r="COL1079" s="819"/>
      <c r="COM1079" s="819"/>
      <c r="CON1079" s="819"/>
      <c r="COO1079" s="819"/>
      <c r="COP1079" s="819"/>
      <c r="COQ1079" s="819"/>
      <c r="COR1079" s="819"/>
      <c r="COS1079" s="819"/>
      <c r="COT1079" s="819"/>
      <c r="COU1079" s="819"/>
      <c r="COV1079" s="819"/>
      <c r="COW1079" s="819"/>
      <c r="COX1079" s="819"/>
      <c r="COY1079" s="819"/>
      <c r="COZ1079" s="819"/>
      <c r="CPA1079" s="819"/>
      <c r="CPB1079" s="819"/>
      <c r="CPC1079" s="819"/>
      <c r="CPD1079" s="819"/>
      <c r="CPE1079" s="819"/>
      <c r="CPF1079" s="819"/>
      <c r="CPG1079" s="819"/>
      <c r="CPH1079" s="819"/>
      <c r="CPI1079" s="819"/>
      <c r="CPJ1079" s="819"/>
      <c r="CPK1079" s="819"/>
      <c r="CPL1079" s="819"/>
      <c r="CPM1079" s="819"/>
      <c r="CPN1079" s="819"/>
      <c r="CPO1079" s="819"/>
      <c r="CPP1079" s="819"/>
      <c r="CPQ1079" s="819"/>
      <c r="CPR1079" s="819"/>
      <c r="CPS1079" s="819"/>
      <c r="CPT1079" s="819"/>
      <c r="CPU1079" s="819"/>
      <c r="CPV1079" s="819"/>
      <c r="CPW1079" s="819"/>
      <c r="CPX1079" s="819"/>
      <c r="CPY1079" s="819"/>
      <c r="CPZ1079" s="819"/>
      <c r="CQA1079" s="819"/>
      <c r="CQB1079" s="819"/>
      <c r="CQC1079" s="819"/>
      <c r="CQD1079" s="819"/>
      <c r="CQE1079" s="819"/>
      <c r="CQF1079" s="819"/>
      <c r="CQG1079" s="819"/>
      <c r="CQH1079" s="819"/>
      <c r="CQI1079" s="819"/>
      <c r="CQJ1079" s="819"/>
      <c r="CQK1079" s="819"/>
      <c r="CQL1079" s="819"/>
      <c r="CQM1079" s="819"/>
      <c r="CQN1079" s="819"/>
      <c r="CQO1079" s="819"/>
      <c r="CQP1079" s="819"/>
      <c r="CQQ1079" s="819"/>
      <c r="CQR1079" s="819"/>
      <c r="CQS1079" s="819"/>
      <c r="CQT1079" s="819"/>
      <c r="CQU1079" s="819"/>
      <c r="CQV1079" s="819"/>
      <c r="CQW1079" s="819"/>
      <c r="CQX1079" s="819"/>
      <c r="CQY1079" s="819"/>
      <c r="CQZ1079" s="819"/>
      <c r="CRA1079" s="819"/>
      <c r="CRB1079" s="819"/>
      <c r="CRC1079" s="819"/>
      <c r="CRD1079" s="819"/>
      <c r="CRE1079" s="819"/>
      <c r="CRF1079" s="819"/>
      <c r="CRG1079" s="819"/>
      <c r="CRH1079" s="819"/>
      <c r="CRI1079" s="819"/>
      <c r="CRJ1079" s="819"/>
      <c r="CRK1079" s="819"/>
      <c r="CRL1079" s="819"/>
      <c r="CRM1079" s="819"/>
      <c r="CRN1079" s="819"/>
      <c r="CRO1079" s="819"/>
      <c r="CRP1079" s="819"/>
      <c r="CRQ1079" s="819"/>
      <c r="CRR1079" s="819"/>
      <c r="CRS1079" s="819"/>
      <c r="CRT1079" s="819"/>
      <c r="CRU1079" s="819"/>
      <c r="CRV1079" s="819"/>
      <c r="CRW1079" s="819"/>
      <c r="CRX1079" s="819"/>
      <c r="CRY1079" s="819"/>
      <c r="CRZ1079" s="819"/>
      <c r="CSA1079" s="819"/>
      <c r="CSB1079" s="819"/>
      <c r="CSC1079" s="819"/>
      <c r="CSD1079" s="819"/>
      <c r="CSE1079" s="819"/>
      <c r="CSF1079" s="819"/>
      <c r="CSG1079" s="819"/>
      <c r="CSH1079" s="819"/>
      <c r="CSI1079" s="819"/>
      <c r="CSJ1079" s="819"/>
      <c r="CSK1079" s="819"/>
      <c r="CSL1079" s="819"/>
      <c r="CSM1079" s="819"/>
      <c r="CSN1079" s="819"/>
      <c r="CSO1079" s="819"/>
      <c r="CSP1079" s="819"/>
      <c r="CSQ1079" s="819"/>
      <c r="CSR1079" s="819"/>
      <c r="CSS1079" s="819"/>
      <c r="CST1079" s="819"/>
      <c r="CSU1079" s="819"/>
      <c r="CSV1079" s="819"/>
      <c r="CSW1079" s="819"/>
      <c r="CSX1079" s="819"/>
      <c r="CSY1079" s="819"/>
      <c r="CSZ1079" s="819"/>
      <c r="CTA1079" s="819"/>
      <c r="CTB1079" s="819"/>
      <c r="CTC1079" s="819"/>
      <c r="CTD1079" s="819"/>
      <c r="CTE1079" s="819"/>
      <c r="CTF1079" s="819"/>
      <c r="CTG1079" s="819"/>
      <c r="CTH1079" s="819"/>
      <c r="CTI1079" s="819"/>
      <c r="CTJ1079" s="819"/>
      <c r="CTK1079" s="819"/>
      <c r="CTL1079" s="819"/>
      <c r="CTM1079" s="819"/>
      <c r="CTN1079" s="819"/>
      <c r="CTO1079" s="819"/>
      <c r="CTP1079" s="819"/>
      <c r="CTQ1079" s="819"/>
      <c r="CTR1079" s="819"/>
      <c r="CTS1079" s="819"/>
      <c r="CTT1079" s="819"/>
      <c r="CTU1079" s="819"/>
      <c r="CTV1079" s="819"/>
      <c r="CTW1079" s="819"/>
      <c r="CTX1079" s="819"/>
      <c r="CTY1079" s="819"/>
      <c r="CTZ1079" s="819"/>
      <c r="CUA1079" s="819"/>
      <c r="CUB1079" s="819"/>
      <c r="CUC1079" s="819"/>
      <c r="CUD1079" s="819"/>
      <c r="CUE1079" s="819"/>
      <c r="CUF1079" s="819"/>
      <c r="CUG1079" s="819"/>
      <c r="CUH1079" s="819"/>
      <c r="CUI1079" s="819"/>
      <c r="CUJ1079" s="819"/>
      <c r="CUK1079" s="819"/>
      <c r="CUL1079" s="819"/>
      <c r="CUM1079" s="819"/>
      <c r="CUN1079" s="819"/>
      <c r="CUO1079" s="819"/>
      <c r="CUP1079" s="819"/>
      <c r="CUQ1079" s="819"/>
      <c r="CUR1079" s="819"/>
      <c r="CUS1079" s="819"/>
      <c r="CUT1079" s="819"/>
      <c r="CUU1079" s="819"/>
      <c r="CUV1079" s="819"/>
      <c r="CUW1079" s="819"/>
      <c r="CUX1079" s="819"/>
      <c r="CUY1079" s="819"/>
      <c r="CUZ1079" s="819"/>
      <c r="CVA1079" s="819"/>
      <c r="CVB1079" s="819"/>
      <c r="CVC1079" s="819"/>
      <c r="CVD1079" s="819"/>
      <c r="CVE1079" s="819"/>
      <c r="CVF1079" s="819"/>
      <c r="CVG1079" s="819"/>
      <c r="CVH1079" s="819"/>
      <c r="CVI1079" s="819"/>
      <c r="CVJ1079" s="819"/>
      <c r="CVK1079" s="819"/>
      <c r="CVL1079" s="819"/>
      <c r="CVM1079" s="819"/>
      <c r="CVN1079" s="819"/>
      <c r="CVO1079" s="819"/>
      <c r="CVP1079" s="819"/>
      <c r="CVQ1079" s="819"/>
      <c r="CVR1079" s="819"/>
      <c r="CVS1079" s="819"/>
      <c r="CVT1079" s="819"/>
      <c r="CVU1079" s="819"/>
      <c r="CVV1079" s="819"/>
      <c r="CVW1079" s="819"/>
      <c r="CVX1079" s="819"/>
      <c r="CVY1079" s="819"/>
      <c r="CVZ1079" s="819"/>
      <c r="CWA1079" s="819"/>
      <c r="CWB1079" s="819"/>
      <c r="CWC1079" s="819"/>
      <c r="CWD1079" s="819"/>
      <c r="CWE1079" s="819"/>
      <c r="CWF1079" s="819"/>
      <c r="CWG1079" s="819"/>
      <c r="CWH1079" s="819"/>
      <c r="CWI1079" s="819"/>
      <c r="CWJ1079" s="819"/>
      <c r="CWK1079" s="819"/>
      <c r="CWL1079" s="819"/>
      <c r="CWM1079" s="819"/>
      <c r="CWN1079" s="819"/>
      <c r="CWO1079" s="819"/>
      <c r="CWP1079" s="819"/>
      <c r="CWQ1079" s="819"/>
      <c r="CWR1079" s="819"/>
      <c r="CWS1079" s="819"/>
      <c r="CWT1079" s="819"/>
      <c r="CWU1079" s="819"/>
      <c r="CWV1079" s="819"/>
      <c r="CWW1079" s="819"/>
      <c r="CWX1079" s="819"/>
      <c r="CWY1079" s="819"/>
      <c r="CWZ1079" s="819"/>
      <c r="CXA1079" s="819"/>
      <c r="CXB1079" s="819"/>
      <c r="CXC1079" s="819"/>
      <c r="CXD1079" s="819"/>
      <c r="CXE1079" s="819"/>
      <c r="CXF1079" s="819"/>
      <c r="CXG1079" s="819"/>
      <c r="CXH1079" s="819"/>
      <c r="CXI1079" s="819"/>
      <c r="CXJ1079" s="819"/>
      <c r="CXK1079" s="819"/>
      <c r="CXL1079" s="819"/>
      <c r="CXM1079" s="819"/>
      <c r="CXN1079" s="819"/>
      <c r="CXO1079" s="819"/>
      <c r="CXP1079" s="819"/>
      <c r="CXQ1079" s="819"/>
      <c r="CXR1079" s="819"/>
      <c r="CXS1079" s="819"/>
      <c r="CXT1079" s="819"/>
      <c r="CXU1079" s="819"/>
      <c r="CXV1079" s="819"/>
      <c r="CXW1079" s="819"/>
      <c r="CXX1079" s="819"/>
      <c r="CXY1079" s="819"/>
      <c r="CXZ1079" s="819"/>
      <c r="CYA1079" s="819"/>
      <c r="CYB1079" s="819"/>
      <c r="CYC1079" s="819"/>
      <c r="CYD1079" s="819"/>
      <c r="CYE1079" s="819"/>
      <c r="CYF1079" s="819"/>
      <c r="CYG1079" s="819"/>
      <c r="CYH1079" s="819"/>
      <c r="CYI1079" s="819"/>
      <c r="CYJ1079" s="819"/>
      <c r="CYK1079" s="819"/>
      <c r="CYL1079" s="819"/>
      <c r="CYM1079" s="819"/>
      <c r="CYN1079" s="819"/>
      <c r="CYO1079" s="819"/>
      <c r="CYP1079" s="819"/>
      <c r="CYQ1079" s="819"/>
      <c r="CYR1079" s="819"/>
      <c r="CYS1079" s="819"/>
      <c r="CYT1079" s="819"/>
      <c r="CYU1079" s="819"/>
      <c r="CYV1079" s="819"/>
      <c r="CYW1079" s="819"/>
      <c r="CYX1079" s="819"/>
      <c r="CYY1079" s="819"/>
      <c r="CYZ1079" s="819"/>
      <c r="CZA1079" s="819"/>
      <c r="CZB1079" s="819"/>
      <c r="CZC1079" s="819"/>
      <c r="CZD1079" s="819"/>
      <c r="CZE1079" s="819"/>
      <c r="CZF1079" s="819"/>
      <c r="CZG1079" s="819"/>
      <c r="CZH1079" s="819"/>
      <c r="CZI1079" s="819"/>
      <c r="CZJ1079" s="819"/>
      <c r="CZK1079" s="819"/>
      <c r="CZL1079" s="819"/>
      <c r="CZM1079" s="819"/>
      <c r="CZN1079" s="819"/>
      <c r="CZO1079" s="819"/>
      <c r="CZP1079" s="819"/>
      <c r="CZQ1079" s="819"/>
      <c r="CZR1079" s="819"/>
      <c r="CZS1079" s="819"/>
      <c r="CZT1079" s="819"/>
      <c r="CZU1079" s="819"/>
      <c r="CZV1079" s="819"/>
      <c r="CZW1079" s="819"/>
      <c r="CZX1079" s="819"/>
      <c r="CZY1079" s="819"/>
      <c r="CZZ1079" s="819"/>
      <c r="DAA1079" s="819"/>
      <c r="DAB1079" s="819"/>
      <c r="DAC1079" s="819"/>
      <c r="DAD1079" s="819"/>
      <c r="DAE1079" s="819"/>
      <c r="DAF1079" s="819"/>
      <c r="DAG1079" s="819"/>
      <c r="DAH1079" s="819"/>
      <c r="DAI1079" s="819"/>
      <c r="DAJ1079" s="819"/>
      <c r="DAK1079" s="819"/>
      <c r="DAL1079" s="819"/>
      <c r="DAM1079" s="819"/>
      <c r="DAN1079" s="819"/>
      <c r="DAO1079" s="819"/>
      <c r="DAP1079" s="819"/>
      <c r="DAQ1079" s="819"/>
      <c r="DAR1079" s="819"/>
      <c r="DAS1079" s="819"/>
      <c r="DAT1079" s="819"/>
      <c r="DAU1079" s="819"/>
      <c r="DAV1079" s="819"/>
      <c r="DAW1079" s="819"/>
      <c r="DAX1079" s="819"/>
      <c r="DAY1079" s="819"/>
      <c r="DAZ1079" s="819"/>
      <c r="DBA1079" s="819"/>
      <c r="DBB1079" s="819"/>
      <c r="DBC1079" s="819"/>
      <c r="DBD1079" s="819"/>
      <c r="DBE1079" s="819"/>
      <c r="DBF1079" s="819"/>
      <c r="DBG1079" s="819"/>
      <c r="DBH1079" s="819"/>
      <c r="DBI1079" s="819"/>
      <c r="DBJ1079" s="819"/>
      <c r="DBK1079" s="819"/>
      <c r="DBL1079" s="819"/>
      <c r="DBM1079" s="819"/>
      <c r="DBN1079" s="819"/>
      <c r="DBO1079" s="819"/>
      <c r="DBP1079" s="819"/>
      <c r="DBQ1079" s="819"/>
      <c r="DBR1079" s="819"/>
      <c r="DBS1079" s="819"/>
      <c r="DBT1079" s="819"/>
      <c r="DBU1079" s="819"/>
      <c r="DBV1079" s="819"/>
      <c r="DBW1079" s="819"/>
      <c r="DBX1079" s="819"/>
      <c r="DBY1079" s="819"/>
      <c r="DBZ1079" s="819"/>
      <c r="DCA1079" s="819"/>
      <c r="DCB1079" s="819"/>
      <c r="DCC1079" s="819"/>
      <c r="DCD1079" s="819"/>
      <c r="DCE1079" s="819"/>
      <c r="DCF1079" s="819"/>
      <c r="DCG1079" s="819"/>
      <c r="DCH1079" s="819"/>
      <c r="DCI1079" s="819"/>
      <c r="DCJ1079" s="819"/>
      <c r="DCK1079" s="819"/>
      <c r="DCL1079" s="819"/>
      <c r="DCM1079" s="819"/>
      <c r="DCN1079" s="819"/>
      <c r="DCO1079" s="819"/>
      <c r="DCP1079" s="819"/>
      <c r="DCQ1079" s="819"/>
      <c r="DCR1079" s="819"/>
      <c r="DCS1079" s="819"/>
      <c r="DCT1079" s="819"/>
      <c r="DCU1079" s="819"/>
      <c r="DCV1079" s="819"/>
      <c r="DCW1079" s="819"/>
      <c r="DCX1079" s="819"/>
      <c r="DCY1079" s="819"/>
      <c r="DCZ1079" s="819"/>
      <c r="DDA1079" s="819"/>
      <c r="DDB1079" s="819"/>
      <c r="DDC1079" s="819"/>
      <c r="DDD1079" s="819"/>
      <c r="DDE1079" s="819"/>
      <c r="DDF1079" s="819"/>
      <c r="DDG1079" s="819"/>
      <c r="DDH1079" s="819"/>
      <c r="DDI1079" s="819"/>
      <c r="DDJ1079" s="819"/>
      <c r="DDK1079" s="819"/>
      <c r="DDL1079" s="819"/>
      <c r="DDM1079" s="819"/>
      <c r="DDN1079" s="819"/>
      <c r="DDO1079" s="819"/>
      <c r="DDP1079" s="819"/>
      <c r="DDQ1079" s="819"/>
      <c r="DDR1079" s="819"/>
      <c r="DDS1079" s="819"/>
      <c r="DDT1079" s="819"/>
      <c r="DDU1079" s="819"/>
      <c r="DDV1079" s="819"/>
      <c r="DDW1079" s="819"/>
      <c r="DDX1079" s="819"/>
      <c r="DDY1079" s="819"/>
      <c r="DDZ1079" s="819"/>
      <c r="DEA1079" s="819"/>
      <c r="DEB1079" s="819"/>
      <c r="DEC1079" s="819"/>
      <c r="DED1079" s="819"/>
      <c r="DEE1079" s="819"/>
      <c r="DEF1079" s="819"/>
      <c r="DEG1079" s="819"/>
      <c r="DEH1079" s="819"/>
      <c r="DEI1079" s="819"/>
      <c r="DEJ1079" s="819"/>
      <c r="DEK1079" s="819"/>
      <c r="DEL1079" s="819"/>
      <c r="DEM1079" s="819"/>
      <c r="DEN1079" s="819"/>
      <c r="DEO1079" s="819"/>
      <c r="DEP1079" s="819"/>
      <c r="DEQ1079" s="819"/>
      <c r="DER1079" s="819"/>
      <c r="DES1079" s="819"/>
      <c r="DET1079" s="819"/>
      <c r="DEU1079" s="819"/>
      <c r="DEV1079" s="819"/>
      <c r="DEW1079" s="819"/>
      <c r="DEX1079" s="819"/>
      <c r="DEY1079" s="819"/>
      <c r="DEZ1079" s="819"/>
      <c r="DFA1079" s="819"/>
      <c r="DFB1079" s="819"/>
      <c r="DFC1079" s="819"/>
      <c r="DFD1079" s="819"/>
      <c r="DFE1079" s="819"/>
      <c r="DFF1079" s="819"/>
      <c r="DFG1079" s="819"/>
      <c r="DFH1079" s="819"/>
      <c r="DFI1079" s="819"/>
      <c r="DFJ1079" s="819"/>
      <c r="DFK1079" s="819"/>
      <c r="DFL1079" s="819"/>
      <c r="DFM1079" s="819"/>
      <c r="DFN1079" s="819"/>
      <c r="DFO1079" s="819"/>
      <c r="DFP1079" s="819"/>
      <c r="DFQ1079" s="819"/>
      <c r="DFR1079" s="819"/>
      <c r="DFS1079" s="819"/>
      <c r="DFT1079" s="819"/>
      <c r="DFU1079" s="819"/>
      <c r="DFV1079" s="819"/>
      <c r="DFW1079" s="819"/>
      <c r="DFX1079" s="819"/>
      <c r="DFY1079" s="819"/>
      <c r="DFZ1079" s="819"/>
      <c r="DGA1079" s="819"/>
      <c r="DGB1079" s="819"/>
      <c r="DGC1079" s="819"/>
      <c r="DGD1079" s="819"/>
      <c r="DGE1079" s="819"/>
      <c r="DGF1079" s="819"/>
      <c r="DGG1079" s="819"/>
      <c r="DGH1079" s="819"/>
      <c r="DGI1079" s="819"/>
      <c r="DGJ1079" s="819"/>
      <c r="DGK1079" s="819"/>
      <c r="DGL1079" s="819"/>
      <c r="DGM1079" s="819"/>
      <c r="DGN1079" s="819"/>
      <c r="DGO1079" s="819"/>
      <c r="DGP1079" s="819"/>
      <c r="DGQ1079" s="819"/>
      <c r="DGR1079" s="819"/>
      <c r="DGS1079" s="819"/>
      <c r="DGT1079" s="819"/>
      <c r="DGU1079" s="819"/>
      <c r="DGV1079" s="819"/>
      <c r="DGW1079" s="819"/>
      <c r="DGX1079" s="819"/>
      <c r="DGY1079" s="819"/>
      <c r="DGZ1079" s="819"/>
      <c r="DHA1079" s="819"/>
      <c r="DHB1079" s="819"/>
      <c r="DHC1079" s="819"/>
      <c r="DHD1079" s="819"/>
      <c r="DHE1079" s="819"/>
      <c r="DHF1079" s="819"/>
      <c r="DHG1079" s="819"/>
      <c r="DHH1079" s="819"/>
      <c r="DHI1079" s="819"/>
      <c r="DHJ1079" s="819"/>
      <c r="DHK1079" s="819"/>
      <c r="DHL1079" s="819"/>
      <c r="DHM1079" s="819"/>
      <c r="DHN1079" s="819"/>
      <c r="DHO1079" s="819"/>
      <c r="DHP1079" s="819"/>
      <c r="DHQ1079" s="819"/>
      <c r="DHR1079" s="819"/>
      <c r="DHS1079" s="819"/>
      <c r="DHT1079" s="819"/>
      <c r="DHU1079" s="819"/>
      <c r="DHV1079" s="819"/>
      <c r="DHW1079" s="819"/>
      <c r="DHX1079" s="819"/>
      <c r="DHY1079" s="819"/>
      <c r="DHZ1079" s="819"/>
      <c r="DIA1079" s="819"/>
      <c r="DIB1079" s="819"/>
      <c r="DIC1079" s="819"/>
      <c r="DID1079" s="819"/>
      <c r="DIE1079" s="819"/>
      <c r="DIF1079" s="819"/>
      <c r="DIG1079" s="819"/>
      <c r="DIH1079" s="819"/>
      <c r="DII1079" s="819"/>
      <c r="DIJ1079" s="819"/>
      <c r="DIK1079" s="819"/>
      <c r="DIL1079" s="819"/>
      <c r="DIM1079" s="819"/>
      <c r="DIN1079" s="819"/>
      <c r="DIO1079" s="819"/>
      <c r="DIP1079" s="819"/>
      <c r="DIQ1079" s="819"/>
      <c r="DIR1079" s="819"/>
      <c r="DIS1079" s="819"/>
      <c r="DIT1079" s="819"/>
      <c r="DIU1079" s="819"/>
      <c r="DIV1079" s="819"/>
      <c r="DIW1079" s="819"/>
      <c r="DIX1079" s="819"/>
      <c r="DIY1079" s="819"/>
      <c r="DIZ1079" s="819"/>
      <c r="DJA1079" s="819"/>
      <c r="DJB1079" s="819"/>
      <c r="DJC1079" s="819"/>
      <c r="DJD1079" s="819"/>
      <c r="DJE1079" s="819"/>
      <c r="DJF1079" s="819"/>
      <c r="DJG1079" s="819"/>
      <c r="DJH1079" s="819"/>
      <c r="DJI1079" s="819"/>
      <c r="DJJ1079" s="819"/>
      <c r="DJK1079" s="819"/>
      <c r="DJL1079" s="819"/>
      <c r="DJM1079" s="819"/>
      <c r="DJN1079" s="819"/>
      <c r="DJO1079" s="819"/>
      <c r="DJP1079" s="819"/>
      <c r="DJQ1079" s="819"/>
      <c r="DJR1079" s="819"/>
      <c r="DJS1079" s="819"/>
      <c r="DJT1079" s="819"/>
      <c r="DJU1079" s="819"/>
      <c r="DJV1079" s="819"/>
      <c r="DJW1079" s="819"/>
      <c r="DJX1079" s="819"/>
      <c r="DJY1079" s="819"/>
      <c r="DJZ1079" s="819"/>
      <c r="DKA1079" s="819"/>
      <c r="DKB1079" s="819"/>
      <c r="DKC1079" s="819"/>
      <c r="DKD1079" s="819"/>
      <c r="DKE1079" s="819"/>
      <c r="DKF1079" s="819"/>
      <c r="DKG1079" s="819"/>
      <c r="DKH1079" s="819"/>
      <c r="DKI1079" s="819"/>
      <c r="DKJ1079" s="819"/>
      <c r="DKK1079" s="819"/>
      <c r="DKL1079" s="819"/>
      <c r="DKM1079" s="819"/>
      <c r="DKN1079" s="819"/>
      <c r="DKO1079" s="819"/>
      <c r="DKP1079" s="819"/>
      <c r="DKQ1079" s="819"/>
      <c r="DKR1079" s="819"/>
      <c r="DKS1079" s="819"/>
      <c r="DKT1079" s="819"/>
      <c r="DKU1079" s="819"/>
      <c r="DKV1079" s="819"/>
      <c r="DKW1079" s="819"/>
      <c r="DKX1079" s="819"/>
      <c r="DKY1079" s="819"/>
      <c r="DKZ1079" s="819"/>
      <c r="DLA1079" s="819"/>
      <c r="DLB1079" s="819"/>
      <c r="DLC1079" s="819"/>
      <c r="DLD1079" s="819"/>
      <c r="DLE1079" s="819"/>
      <c r="DLF1079" s="819"/>
      <c r="DLG1079" s="819"/>
      <c r="DLH1079" s="819"/>
      <c r="DLI1079" s="819"/>
      <c r="DLJ1079" s="819"/>
      <c r="DLK1079" s="819"/>
      <c r="DLL1079" s="819"/>
      <c r="DLM1079" s="819"/>
      <c r="DLN1079" s="819"/>
      <c r="DLO1079" s="819"/>
      <c r="DLP1079" s="819"/>
      <c r="DLQ1079" s="819"/>
      <c r="DLR1079" s="819"/>
      <c r="DLS1079" s="819"/>
      <c r="DLT1079" s="819"/>
      <c r="DLU1079" s="819"/>
      <c r="DLV1079" s="819"/>
      <c r="DLW1079" s="819"/>
      <c r="DLX1079" s="819"/>
      <c r="DLY1079" s="819"/>
      <c r="DLZ1079" s="819"/>
      <c r="DMA1079" s="819"/>
      <c r="DMB1079" s="819"/>
      <c r="DMC1079" s="819"/>
      <c r="DMD1079" s="819"/>
      <c r="DME1079" s="819"/>
      <c r="DMF1079" s="819"/>
      <c r="DMG1079" s="819"/>
      <c r="DMH1079" s="819"/>
      <c r="DMI1079" s="819"/>
      <c r="DMJ1079" s="819"/>
      <c r="DMK1079" s="819"/>
      <c r="DML1079" s="819"/>
      <c r="DMM1079" s="819"/>
      <c r="DMN1079" s="819"/>
      <c r="DMO1079" s="819"/>
      <c r="DMP1079" s="819"/>
      <c r="DMQ1079" s="819"/>
      <c r="DMR1079" s="819"/>
      <c r="DMS1079" s="819"/>
      <c r="DMT1079" s="819"/>
      <c r="DMU1079" s="819"/>
      <c r="DMV1079" s="819"/>
      <c r="DMW1079" s="819"/>
      <c r="DMX1079" s="819"/>
      <c r="DMY1079" s="819"/>
      <c r="DMZ1079" s="819"/>
      <c r="DNA1079" s="819"/>
      <c r="DNB1079" s="819"/>
      <c r="DNC1079" s="819"/>
      <c r="DND1079" s="819"/>
      <c r="DNE1079" s="819"/>
      <c r="DNF1079" s="819"/>
      <c r="DNG1079" s="819"/>
      <c r="DNH1079" s="819"/>
      <c r="DNI1079" s="819"/>
      <c r="DNJ1079" s="819"/>
      <c r="DNK1079" s="819"/>
      <c r="DNL1079" s="819"/>
      <c r="DNM1079" s="819"/>
      <c r="DNN1079" s="819"/>
      <c r="DNO1079" s="819"/>
      <c r="DNP1079" s="819"/>
      <c r="DNQ1079" s="819"/>
      <c r="DNR1079" s="819"/>
      <c r="DNS1079" s="819"/>
      <c r="DNT1079" s="819"/>
      <c r="DNU1079" s="819"/>
      <c r="DNV1079" s="819"/>
      <c r="DNW1079" s="819"/>
      <c r="DNX1079" s="819"/>
      <c r="DNY1079" s="819"/>
      <c r="DNZ1079" s="819"/>
      <c r="DOA1079" s="819"/>
      <c r="DOB1079" s="819"/>
      <c r="DOC1079" s="819"/>
      <c r="DOD1079" s="819"/>
      <c r="DOE1079" s="819"/>
      <c r="DOF1079" s="819"/>
      <c r="DOG1079" s="819"/>
      <c r="DOH1079" s="819"/>
      <c r="DOI1079" s="819"/>
      <c r="DOJ1079" s="819"/>
      <c r="DOK1079" s="819"/>
      <c r="DOL1079" s="819"/>
      <c r="DOM1079" s="819"/>
      <c r="DON1079" s="819"/>
      <c r="DOO1079" s="819"/>
      <c r="DOP1079" s="819"/>
      <c r="DOQ1079" s="819"/>
      <c r="DOR1079" s="819"/>
      <c r="DOS1079" s="819"/>
      <c r="DOT1079" s="819"/>
      <c r="DOU1079" s="819"/>
      <c r="DOV1079" s="819"/>
      <c r="DOW1079" s="819"/>
      <c r="DOX1079" s="819"/>
      <c r="DOY1079" s="819"/>
      <c r="DOZ1079" s="819"/>
      <c r="DPA1079" s="819"/>
      <c r="DPB1079" s="819"/>
      <c r="DPC1079" s="819"/>
      <c r="DPD1079" s="819"/>
      <c r="DPE1079" s="819"/>
      <c r="DPF1079" s="819"/>
      <c r="DPG1079" s="819"/>
      <c r="DPH1079" s="819"/>
      <c r="DPI1079" s="819"/>
      <c r="DPJ1079" s="819"/>
      <c r="DPK1079" s="819"/>
      <c r="DPL1079" s="819"/>
      <c r="DPM1079" s="819"/>
      <c r="DPN1079" s="819"/>
      <c r="DPO1079" s="819"/>
      <c r="DPP1079" s="819"/>
      <c r="DPQ1079" s="819"/>
      <c r="DPR1079" s="819"/>
      <c r="DPS1079" s="819"/>
      <c r="DPT1079" s="819"/>
      <c r="DPU1079" s="819"/>
      <c r="DPV1079" s="819"/>
      <c r="DPW1079" s="819"/>
      <c r="DPX1079" s="819"/>
      <c r="DPY1079" s="819"/>
      <c r="DPZ1079" s="819"/>
      <c r="DQA1079" s="819"/>
      <c r="DQB1079" s="819"/>
      <c r="DQC1079" s="819"/>
      <c r="DQD1079" s="819"/>
      <c r="DQE1079" s="819"/>
      <c r="DQF1079" s="819"/>
      <c r="DQG1079" s="819"/>
      <c r="DQH1079" s="819"/>
      <c r="DQI1079" s="819"/>
      <c r="DQJ1079" s="819"/>
      <c r="DQK1079" s="819"/>
      <c r="DQL1079" s="819"/>
      <c r="DQM1079" s="819"/>
      <c r="DQN1079" s="819"/>
      <c r="DQO1079" s="819"/>
      <c r="DQP1079" s="819"/>
      <c r="DQQ1079" s="819"/>
      <c r="DQR1079" s="819"/>
      <c r="DQS1079" s="819"/>
      <c r="DQT1079" s="819"/>
      <c r="DQU1079" s="819"/>
      <c r="DQV1079" s="819"/>
      <c r="DQW1079" s="819"/>
      <c r="DQX1079" s="819"/>
      <c r="DQY1079" s="819"/>
      <c r="DQZ1079" s="819"/>
      <c r="DRA1079" s="819"/>
      <c r="DRB1079" s="819"/>
      <c r="DRC1079" s="819"/>
      <c r="DRD1079" s="819"/>
      <c r="DRE1079" s="819"/>
      <c r="DRF1079" s="819"/>
      <c r="DRG1079" s="819"/>
      <c r="DRH1079" s="819"/>
      <c r="DRI1079" s="819"/>
      <c r="DRJ1079" s="819"/>
      <c r="DRK1079" s="819"/>
      <c r="DRL1079" s="819"/>
      <c r="DRM1079" s="819"/>
      <c r="DRN1079" s="819"/>
      <c r="DRO1079" s="819"/>
      <c r="DRP1079" s="819"/>
      <c r="DRQ1079" s="819"/>
      <c r="DRR1079" s="819"/>
      <c r="DRS1079" s="819"/>
      <c r="DRT1079" s="819"/>
      <c r="DRU1079" s="819"/>
      <c r="DRV1079" s="819"/>
      <c r="DRW1079" s="819"/>
      <c r="DRX1079" s="819"/>
      <c r="DRY1079" s="819"/>
      <c r="DRZ1079" s="819"/>
      <c r="DSA1079" s="819"/>
      <c r="DSB1079" s="819"/>
      <c r="DSC1079" s="819"/>
      <c r="DSD1079" s="819"/>
      <c r="DSE1079" s="819"/>
      <c r="DSF1079" s="819"/>
      <c r="DSG1079" s="819"/>
      <c r="DSH1079" s="819"/>
      <c r="DSI1079" s="819"/>
      <c r="DSJ1079" s="819"/>
      <c r="DSK1079" s="819"/>
      <c r="DSL1079" s="819"/>
      <c r="DSM1079" s="819"/>
      <c r="DSN1079" s="819"/>
      <c r="DSO1079" s="819"/>
      <c r="DSP1079" s="819"/>
      <c r="DSQ1079" s="819"/>
      <c r="DSR1079" s="819"/>
      <c r="DSS1079" s="819"/>
      <c r="DST1079" s="819"/>
      <c r="DSU1079" s="819"/>
      <c r="DSV1079" s="819"/>
      <c r="DSW1079" s="819"/>
      <c r="DSX1079" s="819"/>
      <c r="DSY1079" s="819"/>
      <c r="DSZ1079" s="819"/>
      <c r="DTA1079" s="819"/>
      <c r="DTB1079" s="819"/>
      <c r="DTC1079" s="819"/>
      <c r="DTD1079" s="819"/>
      <c r="DTE1079" s="819"/>
      <c r="DTF1079" s="819"/>
      <c r="DTG1079" s="819"/>
      <c r="DTH1079" s="819"/>
      <c r="DTI1079" s="819"/>
      <c r="DTJ1079" s="819"/>
      <c r="DTK1079" s="819"/>
      <c r="DTL1079" s="819"/>
      <c r="DTM1079" s="819"/>
      <c r="DTN1079" s="819"/>
      <c r="DTO1079" s="819"/>
      <c r="DTP1079" s="819"/>
      <c r="DTQ1079" s="819"/>
      <c r="DTR1079" s="819"/>
      <c r="DTS1079" s="819"/>
      <c r="DTT1079" s="819"/>
      <c r="DTU1079" s="819"/>
      <c r="DTV1079" s="819"/>
      <c r="DTW1079" s="819"/>
      <c r="DTX1079" s="819"/>
      <c r="DTY1079" s="819"/>
      <c r="DTZ1079" s="819"/>
      <c r="DUA1079" s="819"/>
      <c r="DUB1079" s="819"/>
      <c r="DUC1079" s="819"/>
      <c r="DUD1079" s="819"/>
      <c r="DUE1079" s="819"/>
      <c r="DUF1079" s="819"/>
      <c r="DUG1079" s="819"/>
      <c r="DUH1079" s="819"/>
      <c r="DUI1079" s="819"/>
      <c r="DUJ1079" s="819"/>
      <c r="DUK1079" s="819"/>
      <c r="DUL1079" s="819"/>
      <c r="DUM1079" s="819"/>
      <c r="DUN1079" s="819"/>
      <c r="DUO1079" s="819"/>
      <c r="DUP1079" s="819"/>
      <c r="DUQ1079" s="819"/>
      <c r="DUR1079" s="819"/>
      <c r="DUS1079" s="819"/>
      <c r="DUT1079" s="819"/>
      <c r="DUU1079" s="819"/>
      <c r="DUV1079" s="819"/>
      <c r="DUW1079" s="819"/>
      <c r="DUX1079" s="819"/>
      <c r="DUY1079" s="819"/>
      <c r="DUZ1079" s="819"/>
      <c r="DVA1079" s="819"/>
      <c r="DVB1079" s="819"/>
      <c r="DVC1079" s="819"/>
      <c r="DVD1079" s="819"/>
      <c r="DVE1079" s="819"/>
      <c r="DVF1079" s="819"/>
      <c r="DVG1079" s="819"/>
      <c r="DVH1079" s="819"/>
      <c r="DVI1079" s="819"/>
      <c r="DVJ1079" s="819"/>
      <c r="DVK1079" s="819"/>
      <c r="DVL1079" s="819"/>
      <c r="DVM1079" s="819"/>
      <c r="DVN1079" s="819"/>
      <c r="DVO1079" s="819"/>
      <c r="DVP1079" s="819"/>
      <c r="DVQ1079" s="819"/>
      <c r="DVR1079" s="819"/>
      <c r="DVS1079" s="819"/>
      <c r="DVT1079" s="819"/>
      <c r="DVU1079" s="819"/>
      <c r="DVV1079" s="819"/>
      <c r="DVW1079" s="819"/>
      <c r="DVX1079" s="819"/>
      <c r="DVY1079" s="819"/>
      <c r="DVZ1079" s="819"/>
      <c r="DWA1079" s="819"/>
      <c r="DWB1079" s="819"/>
      <c r="DWC1079" s="819"/>
      <c r="DWD1079" s="819"/>
      <c r="DWE1079" s="819"/>
      <c r="DWF1079" s="819"/>
      <c r="DWG1079" s="819"/>
      <c r="DWH1079" s="819"/>
      <c r="DWI1079" s="819"/>
      <c r="DWJ1079" s="819"/>
      <c r="DWK1079" s="819"/>
      <c r="DWL1079" s="819"/>
      <c r="DWM1079" s="819"/>
      <c r="DWN1079" s="819"/>
      <c r="DWO1079" s="819"/>
      <c r="DWP1079" s="819"/>
      <c r="DWQ1079" s="819"/>
      <c r="DWR1079" s="819"/>
      <c r="DWS1079" s="819"/>
      <c r="DWT1079" s="819"/>
      <c r="DWU1079" s="819"/>
      <c r="DWV1079" s="819"/>
      <c r="DWW1079" s="819"/>
      <c r="DWX1079" s="819"/>
      <c r="DWY1079" s="819"/>
      <c r="DWZ1079" s="819"/>
      <c r="DXA1079" s="819"/>
      <c r="DXB1079" s="819"/>
      <c r="DXC1079" s="819"/>
      <c r="DXD1079" s="819"/>
      <c r="DXE1079" s="819"/>
      <c r="DXF1079" s="819"/>
      <c r="DXG1079" s="819"/>
      <c r="DXH1079" s="819"/>
      <c r="DXI1079" s="819"/>
      <c r="DXJ1079" s="819"/>
      <c r="DXK1079" s="819"/>
      <c r="DXL1079" s="819"/>
      <c r="DXM1079" s="819"/>
      <c r="DXN1079" s="819"/>
      <c r="DXO1079" s="819"/>
      <c r="DXP1079" s="819"/>
      <c r="DXQ1079" s="819"/>
      <c r="DXR1079" s="819"/>
      <c r="DXS1079" s="819"/>
      <c r="DXT1079" s="819"/>
      <c r="DXU1079" s="819"/>
      <c r="DXV1079" s="819"/>
      <c r="DXW1079" s="819"/>
      <c r="DXX1079" s="819"/>
      <c r="DXY1079" s="819"/>
      <c r="DXZ1079" s="819"/>
      <c r="DYA1079" s="819"/>
      <c r="DYB1079" s="819"/>
      <c r="DYC1079" s="819"/>
      <c r="DYD1079" s="819"/>
      <c r="DYE1079" s="819"/>
      <c r="DYF1079" s="819"/>
      <c r="DYG1079" s="819"/>
      <c r="DYH1079" s="819"/>
      <c r="DYI1079" s="819"/>
      <c r="DYJ1079" s="819"/>
      <c r="DYK1079" s="819"/>
      <c r="DYL1079" s="819"/>
      <c r="DYM1079" s="819"/>
      <c r="DYN1079" s="819"/>
      <c r="DYO1079" s="819"/>
      <c r="DYP1079" s="819"/>
      <c r="DYQ1079" s="819"/>
      <c r="DYR1079" s="819"/>
      <c r="DYS1079" s="819"/>
      <c r="DYT1079" s="819"/>
      <c r="DYU1079" s="819"/>
      <c r="DYV1079" s="819"/>
      <c r="DYW1079" s="819"/>
      <c r="DYX1079" s="819"/>
      <c r="DYY1079" s="819"/>
      <c r="DYZ1079" s="819"/>
      <c r="DZA1079" s="819"/>
      <c r="DZB1079" s="819"/>
      <c r="DZC1079" s="819"/>
      <c r="DZD1079" s="819"/>
      <c r="DZE1079" s="819"/>
      <c r="DZF1079" s="819"/>
      <c r="DZG1079" s="819"/>
      <c r="DZH1079" s="819"/>
      <c r="DZI1079" s="819"/>
      <c r="DZJ1079" s="819"/>
      <c r="DZK1079" s="819"/>
      <c r="DZL1079" s="819"/>
      <c r="DZM1079" s="819"/>
      <c r="DZN1079" s="819"/>
      <c r="DZO1079" s="819"/>
      <c r="DZP1079" s="819"/>
      <c r="DZQ1079" s="819"/>
      <c r="DZR1079" s="819"/>
      <c r="DZS1079" s="819"/>
      <c r="DZT1079" s="819"/>
      <c r="DZU1079" s="819"/>
      <c r="DZV1079" s="819"/>
      <c r="DZW1079" s="819"/>
      <c r="DZX1079" s="819"/>
      <c r="DZY1079" s="819"/>
      <c r="DZZ1079" s="819"/>
      <c r="EAA1079" s="819"/>
      <c r="EAB1079" s="819"/>
      <c r="EAC1079" s="819"/>
      <c r="EAD1079" s="819"/>
      <c r="EAE1079" s="819"/>
      <c r="EAF1079" s="819"/>
      <c r="EAG1079" s="819"/>
      <c r="EAH1079" s="819"/>
      <c r="EAI1079" s="819"/>
      <c r="EAJ1079" s="819"/>
      <c r="EAK1079" s="819"/>
      <c r="EAL1079" s="819"/>
      <c r="EAM1079" s="819"/>
      <c r="EAN1079" s="819"/>
      <c r="EAO1079" s="819"/>
      <c r="EAP1079" s="819"/>
      <c r="EAQ1079" s="819"/>
      <c r="EAR1079" s="819"/>
      <c r="EAS1079" s="819"/>
      <c r="EAT1079" s="819"/>
      <c r="EAU1079" s="819"/>
      <c r="EAV1079" s="819"/>
      <c r="EAW1079" s="819"/>
      <c r="EAX1079" s="819"/>
      <c r="EAY1079" s="819"/>
      <c r="EAZ1079" s="819"/>
      <c r="EBA1079" s="819"/>
      <c r="EBB1079" s="819"/>
      <c r="EBC1079" s="819"/>
      <c r="EBD1079" s="819"/>
      <c r="EBE1079" s="819"/>
      <c r="EBF1079" s="819"/>
      <c r="EBG1079" s="819"/>
      <c r="EBH1079" s="819"/>
      <c r="EBI1079" s="819"/>
      <c r="EBJ1079" s="819"/>
      <c r="EBK1079" s="819"/>
      <c r="EBL1079" s="819"/>
      <c r="EBM1079" s="819"/>
      <c r="EBN1079" s="819"/>
      <c r="EBO1079" s="819"/>
      <c r="EBP1079" s="819"/>
      <c r="EBQ1079" s="819"/>
      <c r="EBR1079" s="819"/>
      <c r="EBS1079" s="819"/>
      <c r="EBT1079" s="819"/>
      <c r="EBU1079" s="819"/>
      <c r="EBV1079" s="819"/>
      <c r="EBW1079" s="819"/>
      <c r="EBX1079" s="819"/>
      <c r="EBY1079" s="819"/>
      <c r="EBZ1079" s="819"/>
      <c r="ECA1079" s="819"/>
      <c r="ECB1079" s="819"/>
      <c r="ECC1079" s="819"/>
      <c r="ECD1079" s="819"/>
      <c r="ECE1079" s="819"/>
      <c r="ECF1079" s="819"/>
      <c r="ECG1079" s="819"/>
      <c r="ECH1079" s="819"/>
      <c r="ECI1079" s="819"/>
      <c r="ECJ1079" s="819"/>
      <c r="ECK1079" s="819"/>
      <c r="ECL1079" s="819"/>
      <c r="ECM1079" s="819"/>
      <c r="ECN1079" s="819"/>
      <c r="ECO1079" s="819"/>
      <c r="ECP1079" s="819"/>
      <c r="ECQ1079" s="819"/>
      <c r="ECR1079" s="819"/>
      <c r="ECS1079" s="819"/>
      <c r="ECT1079" s="819"/>
      <c r="ECU1079" s="819"/>
      <c r="ECV1079" s="819"/>
      <c r="ECW1079" s="819"/>
      <c r="ECX1079" s="819"/>
      <c r="ECY1079" s="819"/>
      <c r="ECZ1079" s="819"/>
      <c r="EDA1079" s="819"/>
      <c r="EDB1079" s="819"/>
      <c r="EDC1079" s="819"/>
      <c r="EDD1079" s="819"/>
      <c r="EDE1079" s="819"/>
      <c r="EDF1079" s="819"/>
      <c r="EDG1079" s="819"/>
      <c r="EDH1079" s="819"/>
      <c r="EDI1079" s="819"/>
      <c r="EDJ1079" s="819"/>
      <c r="EDK1079" s="819"/>
      <c r="EDL1079" s="819"/>
      <c r="EDM1079" s="819"/>
      <c r="EDN1079" s="819"/>
      <c r="EDO1079" s="819"/>
      <c r="EDP1079" s="819"/>
      <c r="EDQ1079" s="819"/>
      <c r="EDR1079" s="819"/>
      <c r="EDS1079" s="819"/>
      <c r="EDT1079" s="819"/>
      <c r="EDU1079" s="819"/>
      <c r="EDV1079" s="819"/>
      <c r="EDW1079" s="819"/>
      <c r="EDX1079" s="819"/>
      <c r="EDY1079" s="819"/>
      <c r="EDZ1079" s="819"/>
      <c r="EEA1079" s="819"/>
      <c r="EEB1079" s="819"/>
      <c r="EEC1079" s="819"/>
      <c r="EED1079" s="819"/>
      <c r="EEE1079" s="819"/>
      <c r="EEF1079" s="819"/>
      <c r="EEG1079" s="819"/>
      <c r="EEH1079" s="819"/>
      <c r="EEI1079" s="819"/>
      <c r="EEJ1079" s="819"/>
      <c r="EEK1079" s="819"/>
      <c r="EEL1079" s="819"/>
      <c r="EEM1079" s="819"/>
      <c r="EEN1079" s="819"/>
      <c r="EEO1079" s="819"/>
      <c r="EEP1079" s="819"/>
      <c r="EEQ1079" s="819"/>
      <c r="EER1079" s="819"/>
      <c r="EES1079" s="819"/>
      <c r="EET1079" s="819"/>
      <c r="EEU1079" s="819"/>
      <c r="EEV1079" s="819"/>
      <c r="EEW1079" s="819"/>
      <c r="EEX1079" s="819"/>
      <c r="EEY1079" s="819"/>
      <c r="EEZ1079" s="819"/>
      <c r="EFA1079" s="819"/>
      <c r="EFB1079" s="819"/>
      <c r="EFC1079" s="819"/>
      <c r="EFD1079" s="819"/>
      <c r="EFE1079" s="819"/>
      <c r="EFF1079" s="819"/>
      <c r="EFG1079" s="819"/>
      <c r="EFH1079" s="819"/>
      <c r="EFI1079" s="819"/>
      <c r="EFJ1079" s="819"/>
      <c r="EFK1079" s="819"/>
      <c r="EFL1079" s="819"/>
      <c r="EFM1079" s="819"/>
      <c r="EFN1079" s="819"/>
      <c r="EFO1079" s="819"/>
      <c r="EFP1079" s="819"/>
      <c r="EFQ1079" s="819"/>
      <c r="EFR1079" s="819"/>
      <c r="EFS1079" s="819"/>
      <c r="EFT1079" s="819"/>
      <c r="EFU1079" s="819"/>
      <c r="EFV1079" s="819"/>
      <c r="EFW1079" s="819"/>
      <c r="EFX1079" s="819"/>
      <c r="EFY1079" s="819"/>
      <c r="EFZ1079" s="819"/>
      <c r="EGA1079" s="819"/>
      <c r="EGB1079" s="819"/>
      <c r="EGC1079" s="819"/>
      <c r="EGD1079" s="819"/>
      <c r="EGE1079" s="819"/>
      <c r="EGF1079" s="819"/>
      <c r="EGG1079" s="819"/>
      <c r="EGH1079" s="819"/>
      <c r="EGI1079" s="819"/>
      <c r="EGJ1079" s="819"/>
      <c r="EGK1079" s="819"/>
      <c r="EGL1079" s="819"/>
      <c r="EGM1079" s="819"/>
      <c r="EGN1079" s="819"/>
      <c r="EGO1079" s="819"/>
      <c r="EGP1079" s="819"/>
      <c r="EGQ1079" s="819"/>
      <c r="EGR1079" s="819"/>
      <c r="EGS1079" s="819"/>
      <c r="EGT1079" s="819"/>
      <c r="EGU1079" s="819"/>
      <c r="EGV1079" s="819"/>
      <c r="EGW1079" s="819"/>
      <c r="EGX1079" s="819"/>
      <c r="EGY1079" s="819"/>
      <c r="EGZ1079" s="819"/>
      <c r="EHA1079" s="819"/>
      <c r="EHB1079" s="819"/>
      <c r="EHC1079" s="819"/>
      <c r="EHD1079" s="819"/>
      <c r="EHE1079" s="819"/>
      <c r="EHF1079" s="819"/>
      <c r="EHG1079" s="819"/>
      <c r="EHH1079" s="819"/>
      <c r="EHI1079" s="819"/>
      <c r="EHJ1079" s="819"/>
      <c r="EHK1079" s="819"/>
      <c r="EHL1079" s="819"/>
      <c r="EHM1079" s="819"/>
      <c r="EHN1079" s="819"/>
      <c r="EHO1079" s="819"/>
      <c r="EHP1079" s="819"/>
      <c r="EHQ1079" s="819"/>
      <c r="EHR1079" s="819"/>
      <c r="EHS1079" s="819"/>
      <c r="EHT1079" s="819"/>
      <c r="EHU1079" s="819"/>
      <c r="EHV1079" s="819"/>
      <c r="EHW1079" s="819"/>
      <c r="EHX1079" s="819"/>
      <c r="EHY1079" s="819"/>
      <c r="EHZ1079" s="819"/>
      <c r="EIA1079" s="819"/>
      <c r="EIB1079" s="819"/>
      <c r="EIC1079" s="819"/>
      <c r="EID1079" s="819"/>
      <c r="EIE1079" s="819"/>
      <c r="EIF1079" s="819"/>
      <c r="EIG1079" s="819"/>
      <c r="EIH1079" s="819"/>
      <c r="EII1079" s="819"/>
      <c r="EIJ1079" s="819"/>
      <c r="EIK1079" s="819"/>
      <c r="EIL1079" s="819"/>
      <c r="EIM1079" s="819"/>
      <c r="EIN1079" s="819"/>
      <c r="EIO1079" s="819"/>
      <c r="EIP1079" s="819"/>
      <c r="EIQ1079" s="819"/>
      <c r="EIR1079" s="819"/>
      <c r="EIS1079" s="819"/>
      <c r="EIT1079" s="819"/>
      <c r="EIU1079" s="819"/>
      <c r="EIV1079" s="819"/>
      <c r="EIW1079" s="819"/>
      <c r="EIX1079" s="819"/>
      <c r="EIY1079" s="819"/>
      <c r="EIZ1079" s="819"/>
      <c r="EJA1079" s="819"/>
      <c r="EJB1079" s="819"/>
      <c r="EJC1079" s="819"/>
      <c r="EJD1079" s="819"/>
      <c r="EJE1079" s="819"/>
      <c r="EJF1079" s="819"/>
      <c r="EJG1079" s="819"/>
      <c r="EJH1079" s="819"/>
      <c r="EJI1079" s="819"/>
      <c r="EJJ1079" s="819"/>
      <c r="EJK1079" s="819"/>
      <c r="EJL1079" s="819"/>
      <c r="EJM1079" s="819"/>
      <c r="EJN1079" s="819"/>
      <c r="EJO1079" s="819"/>
      <c r="EJP1079" s="819"/>
      <c r="EJQ1079" s="819"/>
      <c r="EJR1079" s="819"/>
      <c r="EJS1079" s="819"/>
      <c r="EJT1079" s="819"/>
      <c r="EJU1079" s="819"/>
      <c r="EJV1079" s="819"/>
      <c r="EJW1079" s="819"/>
      <c r="EJX1079" s="819"/>
      <c r="EJY1079" s="819"/>
      <c r="EJZ1079" s="819"/>
      <c r="EKA1079" s="819"/>
      <c r="EKB1079" s="819"/>
      <c r="EKC1079" s="819"/>
      <c r="EKD1079" s="819"/>
      <c r="EKE1079" s="819"/>
      <c r="EKF1079" s="819"/>
      <c r="EKG1079" s="819"/>
      <c r="EKH1079" s="819"/>
      <c r="EKI1079" s="819"/>
      <c r="EKJ1079" s="819"/>
      <c r="EKK1079" s="819"/>
      <c r="EKL1079" s="819"/>
      <c r="EKM1079" s="819"/>
      <c r="EKN1079" s="819"/>
      <c r="EKO1079" s="819"/>
      <c r="EKP1079" s="819"/>
      <c r="EKQ1079" s="819"/>
      <c r="EKR1079" s="819"/>
      <c r="EKS1079" s="819"/>
      <c r="EKT1079" s="819"/>
      <c r="EKU1079" s="819"/>
      <c r="EKV1079" s="819"/>
      <c r="EKW1079" s="819"/>
      <c r="EKX1079" s="819"/>
      <c r="EKY1079" s="819"/>
      <c r="EKZ1079" s="819"/>
      <c r="ELA1079" s="819"/>
      <c r="ELB1079" s="819"/>
      <c r="ELC1079" s="819"/>
      <c r="ELD1079" s="819"/>
      <c r="ELE1079" s="819"/>
      <c r="ELF1079" s="819"/>
      <c r="ELG1079" s="819"/>
      <c r="ELH1079" s="819"/>
      <c r="ELI1079" s="819"/>
      <c r="ELJ1079" s="819"/>
      <c r="ELK1079" s="819"/>
      <c r="ELL1079" s="819"/>
      <c r="ELM1079" s="819"/>
      <c r="ELN1079" s="819"/>
      <c r="ELO1079" s="819"/>
      <c r="ELP1079" s="819"/>
      <c r="ELQ1079" s="819"/>
      <c r="ELR1079" s="819"/>
      <c r="ELS1079" s="819"/>
      <c r="ELT1079" s="819"/>
      <c r="ELU1079" s="819"/>
      <c r="ELV1079" s="819"/>
      <c r="ELW1079" s="819"/>
      <c r="ELX1079" s="819"/>
      <c r="ELY1079" s="819"/>
      <c r="ELZ1079" s="819"/>
      <c r="EMA1079" s="819"/>
      <c r="EMB1079" s="819"/>
      <c r="EMC1079" s="819"/>
      <c r="EMD1079" s="819"/>
      <c r="EME1079" s="819"/>
      <c r="EMF1079" s="819"/>
      <c r="EMG1079" s="819"/>
      <c r="EMH1079" s="819"/>
      <c r="EMI1079" s="819"/>
      <c r="EMJ1079" s="819"/>
      <c r="EMK1079" s="819"/>
      <c r="EML1079" s="819"/>
      <c r="EMM1079" s="819"/>
      <c r="EMN1079" s="819"/>
      <c r="EMO1079" s="819"/>
      <c r="EMP1079" s="819"/>
      <c r="EMQ1079" s="819"/>
      <c r="EMR1079" s="819"/>
      <c r="EMS1079" s="819"/>
      <c r="EMT1079" s="819"/>
      <c r="EMU1079" s="819"/>
      <c r="EMV1079" s="819"/>
      <c r="EMW1079" s="819"/>
      <c r="EMX1079" s="819"/>
      <c r="EMY1079" s="819"/>
      <c r="EMZ1079" s="819"/>
      <c r="ENA1079" s="819"/>
      <c r="ENB1079" s="819"/>
      <c r="ENC1079" s="819"/>
      <c r="END1079" s="819"/>
      <c r="ENE1079" s="819"/>
      <c r="ENF1079" s="819"/>
      <c r="ENG1079" s="819"/>
      <c r="ENH1079" s="819"/>
      <c r="ENI1079" s="819"/>
      <c r="ENJ1079" s="819"/>
      <c r="ENK1079" s="819"/>
      <c r="ENL1079" s="819"/>
      <c r="ENM1079" s="819"/>
      <c r="ENN1079" s="819"/>
      <c r="ENO1079" s="819"/>
      <c r="ENP1079" s="819"/>
      <c r="ENQ1079" s="819"/>
      <c r="ENR1079" s="819"/>
      <c r="ENS1079" s="819"/>
      <c r="ENT1079" s="819"/>
      <c r="ENU1079" s="819"/>
      <c r="ENV1079" s="819"/>
      <c r="ENW1079" s="819"/>
      <c r="ENX1079" s="819"/>
      <c r="ENY1079" s="819"/>
      <c r="ENZ1079" s="819"/>
      <c r="EOA1079" s="819"/>
      <c r="EOB1079" s="819"/>
      <c r="EOC1079" s="819"/>
      <c r="EOD1079" s="819"/>
      <c r="EOE1079" s="819"/>
      <c r="EOF1079" s="819"/>
      <c r="EOG1079" s="819"/>
      <c r="EOH1079" s="819"/>
      <c r="EOI1079" s="819"/>
      <c r="EOJ1079" s="819"/>
      <c r="EOK1079" s="819"/>
      <c r="EOL1079" s="819"/>
      <c r="EOM1079" s="819"/>
      <c r="EON1079" s="819"/>
      <c r="EOO1079" s="819"/>
      <c r="EOP1079" s="819"/>
      <c r="EOQ1079" s="819"/>
      <c r="EOR1079" s="819"/>
      <c r="EOS1079" s="819"/>
      <c r="EOT1079" s="819"/>
      <c r="EOU1079" s="819"/>
      <c r="EOV1079" s="819"/>
      <c r="EOW1079" s="819"/>
      <c r="EOX1079" s="819"/>
      <c r="EOY1079" s="819"/>
      <c r="EOZ1079" s="819"/>
      <c r="EPA1079" s="819"/>
      <c r="EPB1079" s="819"/>
      <c r="EPC1079" s="819"/>
      <c r="EPD1079" s="819"/>
      <c r="EPE1079" s="819"/>
      <c r="EPF1079" s="819"/>
      <c r="EPG1079" s="819"/>
      <c r="EPH1079" s="819"/>
      <c r="EPI1079" s="819"/>
      <c r="EPJ1079" s="819"/>
      <c r="EPK1079" s="819"/>
      <c r="EPL1079" s="819"/>
      <c r="EPM1079" s="819"/>
      <c r="EPN1079" s="819"/>
      <c r="EPO1079" s="819"/>
      <c r="EPP1079" s="819"/>
      <c r="EPQ1079" s="819"/>
      <c r="EPR1079" s="819"/>
      <c r="EPS1079" s="819"/>
      <c r="EPT1079" s="819"/>
      <c r="EPU1079" s="819"/>
      <c r="EPV1079" s="819"/>
      <c r="EPW1079" s="819"/>
      <c r="EPX1079" s="819"/>
      <c r="EPY1079" s="819"/>
      <c r="EPZ1079" s="819"/>
      <c r="EQA1079" s="819"/>
      <c r="EQB1079" s="819"/>
      <c r="EQC1079" s="819"/>
      <c r="EQD1079" s="819"/>
      <c r="EQE1079" s="819"/>
      <c r="EQF1079" s="819"/>
      <c r="EQG1079" s="819"/>
      <c r="EQH1079" s="819"/>
      <c r="EQI1079" s="819"/>
      <c r="EQJ1079" s="819"/>
      <c r="EQK1079" s="819"/>
      <c r="EQL1079" s="819"/>
      <c r="EQM1079" s="819"/>
      <c r="EQN1079" s="819"/>
      <c r="EQO1079" s="819"/>
      <c r="EQP1079" s="819"/>
      <c r="EQQ1079" s="819"/>
      <c r="EQR1079" s="819"/>
      <c r="EQS1079" s="819"/>
      <c r="EQT1079" s="819"/>
      <c r="EQU1079" s="819"/>
      <c r="EQV1079" s="819"/>
      <c r="EQW1079" s="819"/>
      <c r="EQX1079" s="819"/>
      <c r="EQY1079" s="819"/>
      <c r="EQZ1079" s="819"/>
      <c r="ERA1079" s="819"/>
      <c r="ERB1079" s="819"/>
      <c r="ERC1079" s="819"/>
      <c r="ERD1079" s="819"/>
      <c r="ERE1079" s="819"/>
      <c r="ERF1079" s="819"/>
      <c r="ERG1079" s="819"/>
      <c r="ERH1079" s="819"/>
      <c r="ERI1079" s="819"/>
      <c r="ERJ1079" s="819"/>
      <c r="ERK1079" s="819"/>
      <c r="ERL1079" s="819"/>
      <c r="ERM1079" s="819"/>
      <c r="ERN1079" s="819"/>
      <c r="ERO1079" s="819"/>
      <c r="ERP1079" s="819"/>
      <c r="ERQ1079" s="819"/>
      <c r="ERR1079" s="819"/>
      <c r="ERS1079" s="819"/>
      <c r="ERT1079" s="819"/>
      <c r="ERU1079" s="819"/>
      <c r="ERV1079" s="819"/>
      <c r="ERW1079" s="819"/>
      <c r="ERX1079" s="819"/>
      <c r="ERY1079" s="819"/>
      <c r="ERZ1079" s="819"/>
      <c r="ESA1079" s="819"/>
      <c r="ESB1079" s="819"/>
      <c r="ESC1079" s="819"/>
      <c r="ESD1079" s="819"/>
      <c r="ESE1079" s="819"/>
      <c r="ESF1079" s="819"/>
      <c r="ESG1079" s="819"/>
      <c r="ESH1079" s="819"/>
      <c r="ESI1079" s="819"/>
      <c r="ESJ1079" s="819"/>
      <c r="ESK1079" s="819"/>
      <c r="ESL1079" s="819"/>
      <c r="ESM1079" s="819"/>
      <c r="ESN1079" s="819"/>
      <c r="ESO1079" s="819"/>
      <c r="ESP1079" s="819"/>
      <c r="ESQ1079" s="819"/>
      <c r="ESR1079" s="819"/>
      <c r="ESS1079" s="819"/>
      <c r="EST1079" s="819"/>
      <c r="ESU1079" s="819"/>
      <c r="ESV1079" s="819"/>
      <c r="ESW1079" s="819"/>
      <c r="ESX1079" s="819"/>
      <c r="ESY1079" s="819"/>
      <c r="ESZ1079" s="819"/>
      <c r="ETA1079" s="819"/>
      <c r="ETB1079" s="819"/>
      <c r="ETC1079" s="819"/>
      <c r="ETD1079" s="819"/>
      <c r="ETE1079" s="819"/>
      <c r="ETF1079" s="819"/>
      <c r="ETG1079" s="819"/>
      <c r="ETH1079" s="819"/>
      <c r="ETI1079" s="819"/>
      <c r="ETJ1079" s="819"/>
      <c r="ETK1079" s="819"/>
      <c r="ETL1079" s="819"/>
      <c r="ETM1079" s="819"/>
      <c r="ETN1079" s="819"/>
      <c r="ETO1079" s="819"/>
      <c r="ETP1079" s="819"/>
      <c r="ETQ1079" s="819"/>
      <c r="ETR1079" s="819"/>
      <c r="ETS1079" s="819"/>
      <c r="ETT1079" s="819"/>
      <c r="ETU1079" s="819"/>
      <c r="ETV1079" s="819"/>
      <c r="ETW1079" s="819"/>
      <c r="ETX1079" s="819"/>
      <c r="ETY1079" s="819"/>
      <c r="ETZ1079" s="819"/>
      <c r="EUA1079" s="819"/>
      <c r="EUB1079" s="819"/>
      <c r="EUC1079" s="819"/>
      <c r="EUD1079" s="819"/>
      <c r="EUE1079" s="819"/>
      <c r="EUF1079" s="819"/>
      <c r="EUG1079" s="819"/>
      <c r="EUH1079" s="819"/>
      <c r="EUI1079" s="819"/>
      <c r="EUJ1079" s="819"/>
      <c r="EUK1079" s="819"/>
      <c r="EUL1079" s="819"/>
      <c r="EUM1079" s="819"/>
      <c r="EUN1079" s="819"/>
      <c r="EUO1079" s="819"/>
      <c r="EUP1079" s="819"/>
      <c r="EUQ1079" s="819"/>
      <c r="EUR1079" s="819"/>
      <c r="EUS1079" s="819"/>
      <c r="EUT1079" s="819"/>
      <c r="EUU1079" s="819"/>
      <c r="EUV1079" s="819"/>
      <c r="EUW1079" s="819"/>
      <c r="EUX1079" s="819"/>
      <c r="EUY1079" s="819"/>
      <c r="EUZ1079" s="819"/>
      <c r="EVA1079" s="819"/>
      <c r="EVB1079" s="819"/>
      <c r="EVC1079" s="819"/>
      <c r="EVD1079" s="819"/>
      <c r="EVE1079" s="819"/>
      <c r="EVF1079" s="819"/>
      <c r="EVG1079" s="819"/>
      <c r="EVH1079" s="819"/>
      <c r="EVI1079" s="819"/>
      <c r="EVJ1079" s="819"/>
      <c r="EVK1079" s="819"/>
      <c r="EVL1079" s="819"/>
      <c r="EVM1079" s="819"/>
      <c r="EVN1079" s="819"/>
      <c r="EVO1079" s="819"/>
      <c r="EVP1079" s="819"/>
      <c r="EVQ1079" s="819"/>
      <c r="EVR1079" s="819"/>
      <c r="EVS1079" s="819"/>
      <c r="EVT1079" s="819"/>
      <c r="EVU1079" s="819"/>
      <c r="EVV1079" s="819"/>
      <c r="EVW1079" s="819"/>
      <c r="EVX1079" s="819"/>
      <c r="EVY1079" s="819"/>
      <c r="EVZ1079" s="819"/>
      <c r="EWA1079" s="819"/>
      <c r="EWB1079" s="819"/>
      <c r="EWC1079" s="819"/>
      <c r="EWD1079" s="819"/>
      <c r="EWE1079" s="819"/>
      <c r="EWF1079" s="819"/>
      <c r="EWG1079" s="819"/>
      <c r="EWH1079" s="819"/>
      <c r="EWI1079" s="819"/>
      <c r="EWJ1079" s="819"/>
      <c r="EWK1079" s="819"/>
      <c r="EWL1079" s="819"/>
      <c r="EWM1079" s="819"/>
      <c r="EWN1079" s="819"/>
      <c r="EWO1079" s="819"/>
      <c r="EWP1079" s="819"/>
      <c r="EWQ1079" s="819"/>
      <c r="EWR1079" s="819"/>
      <c r="EWS1079" s="819"/>
      <c r="EWT1079" s="819"/>
      <c r="EWU1079" s="819"/>
      <c r="EWV1079" s="819"/>
      <c r="EWW1079" s="819"/>
      <c r="EWX1079" s="819"/>
      <c r="EWY1079" s="819"/>
      <c r="EWZ1079" s="819"/>
      <c r="EXA1079" s="819"/>
      <c r="EXB1079" s="819"/>
      <c r="EXC1079" s="819"/>
      <c r="EXD1079" s="819"/>
      <c r="EXE1079" s="819"/>
      <c r="EXF1079" s="819"/>
      <c r="EXG1079" s="819"/>
      <c r="EXH1079" s="819"/>
      <c r="EXI1079" s="819"/>
      <c r="EXJ1079" s="819"/>
      <c r="EXK1079" s="819"/>
      <c r="EXL1079" s="819"/>
      <c r="EXM1079" s="819"/>
      <c r="EXN1079" s="819"/>
      <c r="EXO1079" s="819"/>
      <c r="EXP1079" s="819"/>
      <c r="EXQ1079" s="819"/>
      <c r="EXR1079" s="819"/>
      <c r="EXS1079" s="819"/>
      <c r="EXT1079" s="819"/>
      <c r="EXU1079" s="819"/>
      <c r="EXV1079" s="819"/>
      <c r="EXW1079" s="819"/>
      <c r="EXX1079" s="819"/>
      <c r="EXY1079" s="819"/>
      <c r="EXZ1079" s="819"/>
      <c r="EYA1079" s="819"/>
      <c r="EYB1079" s="819"/>
      <c r="EYC1079" s="819"/>
      <c r="EYD1079" s="819"/>
      <c r="EYE1079" s="819"/>
      <c r="EYF1079" s="819"/>
      <c r="EYG1079" s="819"/>
      <c r="EYH1079" s="819"/>
      <c r="EYI1079" s="819"/>
      <c r="EYJ1079" s="819"/>
      <c r="EYK1079" s="819"/>
      <c r="EYL1079" s="819"/>
      <c r="EYM1079" s="819"/>
      <c r="EYN1079" s="819"/>
      <c r="EYO1079" s="819"/>
      <c r="EYP1079" s="819"/>
      <c r="EYQ1079" s="819"/>
      <c r="EYR1079" s="819"/>
      <c r="EYS1079" s="819"/>
      <c r="EYT1079" s="819"/>
      <c r="EYU1079" s="819"/>
      <c r="EYV1079" s="819"/>
      <c r="EYW1079" s="819"/>
      <c r="EYX1079" s="819"/>
      <c r="EYY1079" s="819"/>
      <c r="EYZ1079" s="819"/>
      <c r="EZA1079" s="819"/>
      <c r="EZB1079" s="819"/>
      <c r="EZC1079" s="819"/>
      <c r="EZD1079" s="819"/>
      <c r="EZE1079" s="819"/>
      <c r="EZF1079" s="819"/>
      <c r="EZG1079" s="819"/>
      <c r="EZH1079" s="819"/>
      <c r="EZI1079" s="819"/>
      <c r="EZJ1079" s="819"/>
      <c r="EZK1079" s="819"/>
      <c r="EZL1079" s="819"/>
      <c r="EZM1079" s="819"/>
      <c r="EZN1079" s="819"/>
      <c r="EZO1079" s="819"/>
      <c r="EZP1079" s="819"/>
      <c r="EZQ1079" s="819"/>
      <c r="EZR1079" s="819"/>
      <c r="EZS1079" s="819"/>
      <c r="EZT1079" s="819"/>
      <c r="EZU1079" s="819"/>
      <c r="EZV1079" s="819"/>
      <c r="EZW1079" s="819"/>
      <c r="EZX1079" s="819"/>
      <c r="EZY1079" s="819"/>
      <c r="EZZ1079" s="819"/>
      <c r="FAA1079" s="819"/>
      <c r="FAB1079" s="819"/>
      <c r="FAC1079" s="819"/>
      <c r="FAD1079" s="819"/>
      <c r="FAE1079" s="819"/>
      <c r="FAF1079" s="819"/>
      <c r="FAG1079" s="819"/>
      <c r="FAH1079" s="819"/>
      <c r="FAI1079" s="819"/>
      <c r="FAJ1079" s="819"/>
      <c r="FAK1079" s="819"/>
      <c r="FAL1079" s="819"/>
      <c r="FAM1079" s="819"/>
      <c r="FAN1079" s="819"/>
      <c r="FAO1079" s="819"/>
      <c r="FAP1079" s="819"/>
      <c r="FAQ1079" s="819"/>
      <c r="FAR1079" s="819"/>
      <c r="FAS1079" s="819"/>
      <c r="FAT1079" s="819"/>
      <c r="FAU1079" s="819"/>
      <c r="FAV1079" s="819"/>
      <c r="FAW1079" s="819"/>
      <c r="FAX1079" s="819"/>
      <c r="FAY1079" s="819"/>
      <c r="FAZ1079" s="819"/>
      <c r="FBA1079" s="819"/>
      <c r="FBB1079" s="819"/>
      <c r="FBC1079" s="819"/>
      <c r="FBD1079" s="819"/>
      <c r="FBE1079" s="819"/>
      <c r="FBF1079" s="819"/>
      <c r="FBG1079" s="819"/>
      <c r="FBH1079" s="819"/>
      <c r="FBI1079" s="819"/>
      <c r="FBJ1079" s="819"/>
      <c r="FBK1079" s="819"/>
      <c r="FBL1079" s="819"/>
      <c r="FBM1079" s="819"/>
      <c r="FBN1079" s="819"/>
      <c r="FBO1079" s="819"/>
      <c r="FBP1079" s="819"/>
      <c r="FBQ1079" s="819"/>
      <c r="FBR1079" s="819"/>
      <c r="FBS1079" s="819"/>
      <c r="FBT1079" s="819"/>
      <c r="FBU1079" s="819"/>
      <c r="FBV1079" s="819"/>
      <c r="FBW1079" s="819"/>
      <c r="FBX1079" s="819"/>
      <c r="FBY1079" s="819"/>
      <c r="FBZ1079" s="819"/>
      <c r="FCA1079" s="819"/>
      <c r="FCB1079" s="819"/>
      <c r="FCC1079" s="819"/>
      <c r="FCD1079" s="819"/>
      <c r="FCE1079" s="819"/>
      <c r="FCF1079" s="819"/>
      <c r="FCG1079" s="819"/>
      <c r="FCH1079" s="819"/>
      <c r="FCI1079" s="819"/>
      <c r="FCJ1079" s="819"/>
      <c r="FCK1079" s="819"/>
      <c r="FCL1079" s="819"/>
      <c r="FCM1079" s="819"/>
      <c r="FCN1079" s="819"/>
      <c r="FCO1079" s="819"/>
      <c r="FCP1079" s="819"/>
      <c r="FCQ1079" s="819"/>
      <c r="FCR1079" s="819"/>
      <c r="FCS1079" s="819"/>
      <c r="FCT1079" s="819"/>
      <c r="FCU1079" s="819"/>
      <c r="FCV1079" s="819"/>
      <c r="FCW1079" s="819"/>
      <c r="FCX1079" s="819"/>
      <c r="FCY1079" s="819"/>
      <c r="FCZ1079" s="819"/>
      <c r="FDA1079" s="819"/>
      <c r="FDB1079" s="819"/>
      <c r="FDC1079" s="819"/>
      <c r="FDD1079" s="819"/>
      <c r="FDE1079" s="819"/>
      <c r="FDF1079" s="819"/>
      <c r="FDG1079" s="819"/>
      <c r="FDH1079" s="819"/>
      <c r="FDI1079" s="819"/>
      <c r="FDJ1079" s="819"/>
      <c r="FDK1079" s="819"/>
      <c r="FDL1079" s="819"/>
      <c r="FDM1079" s="819"/>
      <c r="FDN1079" s="819"/>
      <c r="FDO1079" s="819"/>
      <c r="FDP1079" s="819"/>
      <c r="FDQ1079" s="819"/>
      <c r="FDR1079" s="819"/>
      <c r="FDS1079" s="819"/>
      <c r="FDT1079" s="819"/>
      <c r="FDU1079" s="819"/>
      <c r="FDV1079" s="819"/>
      <c r="FDW1079" s="819"/>
      <c r="FDX1079" s="819"/>
      <c r="FDY1079" s="819"/>
      <c r="FDZ1079" s="819"/>
      <c r="FEA1079" s="819"/>
      <c r="FEB1079" s="819"/>
      <c r="FEC1079" s="819"/>
      <c r="FED1079" s="819"/>
      <c r="FEE1079" s="819"/>
      <c r="FEF1079" s="819"/>
      <c r="FEG1079" s="819"/>
      <c r="FEH1079" s="819"/>
      <c r="FEI1079" s="819"/>
      <c r="FEJ1079" s="819"/>
      <c r="FEK1079" s="819"/>
      <c r="FEL1079" s="819"/>
      <c r="FEM1079" s="819"/>
      <c r="FEN1079" s="819"/>
      <c r="FEO1079" s="819"/>
      <c r="FEP1079" s="819"/>
      <c r="FEQ1079" s="819"/>
      <c r="FER1079" s="819"/>
      <c r="FES1079" s="819"/>
      <c r="FET1079" s="819"/>
      <c r="FEU1079" s="819"/>
      <c r="FEV1079" s="819"/>
      <c r="FEW1079" s="819"/>
      <c r="FEX1079" s="819"/>
      <c r="FEY1079" s="819"/>
      <c r="FEZ1079" s="819"/>
      <c r="FFA1079" s="819"/>
      <c r="FFB1079" s="819"/>
      <c r="FFC1079" s="819"/>
      <c r="FFD1079" s="819"/>
      <c r="FFE1079" s="819"/>
      <c r="FFF1079" s="819"/>
      <c r="FFG1079" s="819"/>
      <c r="FFH1079" s="819"/>
      <c r="FFI1079" s="819"/>
      <c r="FFJ1079" s="819"/>
      <c r="FFK1079" s="819"/>
      <c r="FFL1079" s="819"/>
      <c r="FFM1079" s="819"/>
      <c r="FFN1079" s="819"/>
      <c r="FFO1079" s="819"/>
      <c r="FFP1079" s="819"/>
      <c r="FFQ1079" s="819"/>
      <c r="FFR1079" s="819"/>
      <c r="FFS1079" s="819"/>
      <c r="FFT1079" s="819"/>
      <c r="FFU1079" s="819"/>
      <c r="FFV1079" s="819"/>
      <c r="FFW1079" s="819"/>
      <c r="FFX1079" s="819"/>
      <c r="FFY1079" s="819"/>
      <c r="FFZ1079" s="819"/>
      <c r="FGA1079" s="819"/>
      <c r="FGB1079" s="819"/>
      <c r="FGC1079" s="819"/>
      <c r="FGD1079" s="819"/>
      <c r="FGE1079" s="819"/>
      <c r="FGF1079" s="819"/>
      <c r="FGG1079" s="819"/>
      <c r="FGH1079" s="819"/>
      <c r="FGI1079" s="819"/>
      <c r="FGJ1079" s="819"/>
      <c r="FGK1079" s="819"/>
      <c r="FGL1079" s="819"/>
      <c r="FGM1079" s="819"/>
      <c r="FGN1079" s="819"/>
      <c r="FGO1079" s="819"/>
      <c r="FGP1079" s="819"/>
      <c r="FGQ1079" s="819"/>
      <c r="FGR1079" s="819"/>
      <c r="FGS1079" s="819"/>
      <c r="FGT1079" s="819"/>
      <c r="FGU1079" s="819"/>
      <c r="FGV1079" s="819"/>
      <c r="FGW1079" s="819"/>
      <c r="FGX1079" s="819"/>
      <c r="FGY1079" s="819"/>
      <c r="FGZ1079" s="819"/>
      <c r="FHA1079" s="819"/>
      <c r="FHB1079" s="819"/>
      <c r="FHC1079" s="819"/>
      <c r="FHD1079" s="819"/>
      <c r="FHE1079" s="819"/>
      <c r="FHF1079" s="819"/>
      <c r="FHG1079" s="819"/>
      <c r="FHH1079" s="819"/>
      <c r="FHI1079" s="819"/>
      <c r="FHJ1079" s="819"/>
      <c r="FHK1079" s="819"/>
      <c r="FHL1079" s="819"/>
      <c r="FHM1079" s="819"/>
      <c r="FHN1079" s="819"/>
      <c r="FHO1079" s="819"/>
      <c r="FHP1079" s="819"/>
      <c r="FHQ1079" s="819"/>
      <c r="FHR1079" s="819"/>
      <c r="FHS1079" s="819"/>
      <c r="FHT1079" s="819"/>
      <c r="FHU1079" s="819"/>
      <c r="FHV1079" s="819"/>
      <c r="FHW1079" s="819"/>
      <c r="FHX1079" s="819"/>
      <c r="FHY1079" s="819"/>
      <c r="FHZ1079" s="819"/>
      <c r="FIA1079" s="819"/>
      <c r="FIB1079" s="819"/>
      <c r="FIC1079" s="819"/>
      <c r="FID1079" s="819"/>
      <c r="FIE1079" s="819"/>
      <c r="FIF1079" s="819"/>
      <c r="FIG1079" s="819"/>
      <c r="FIH1079" s="819"/>
      <c r="FII1079" s="819"/>
      <c r="FIJ1079" s="819"/>
      <c r="FIK1079" s="819"/>
      <c r="FIL1079" s="819"/>
      <c r="FIM1079" s="819"/>
      <c r="FIN1079" s="819"/>
      <c r="FIO1079" s="819"/>
      <c r="FIP1079" s="819"/>
      <c r="FIQ1079" s="819"/>
      <c r="FIR1079" s="819"/>
      <c r="FIS1079" s="819"/>
      <c r="FIT1079" s="819"/>
      <c r="FIU1079" s="819"/>
      <c r="FIV1079" s="819"/>
      <c r="FIW1079" s="819"/>
      <c r="FIX1079" s="819"/>
      <c r="FIY1079" s="819"/>
      <c r="FIZ1079" s="819"/>
      <c r="FJA1079" s="819"/>
      <c r="FJB1079" s="819"/>
      <c r="FJC1079" s="819"/>
      <c r="FJD1079" s="819"/>
      <c r="FJE1079" s="819"/>
      <c r="FJF1079" s="819"/>
      <c r="FJG1079" s="819"/>
      <c r="FJH1079" s="819"/>
      <c r="FJI1079" s="819"/>
      <c r="FJJ1079" s="819"/>
      <c r="FJK1079" s="819"/>
      <c r="FJL1079" s="819"/>
      <c r="FJM1079" s="819"/>
      <c r="FJN1079" s="819"/>
      <c r="FJO1079" s="819"/>
      <c r="FJP1079" s="819"/>
      <c r="FJQ1079" s="819"/>
      <c r="FJR1079" s="819"/>
      <c r="FJS1079" s="819"/>
      <c r="FJT1079" s="819"/>
      <c r="FJU1079" s="819"/>
      <c r="FJV1079" s="819"/>
      <c r="FJW1079" s="819"/>
      <c r="FJX1079" s="819"/>
      <c r="FJY1079" s="819"/>
      <c r="FJZ1079" s="819"/>
      <c r="FKA1079" s="819"/>
      <c r="FKB1079" s="819"/>
      <c r="FKC1079" s="819"/>
      <c r="FKD1079" s="819"/>
      <c r="FKE1079" s="819"/>
      <c r="FKF1079" s="819"/>
      <c r="FKG1079" s="819"/>
      <c r="FKH1079" s="819"/>
      <c r="FKI1079" s="819"/>
      <c r="FKJ1079" s="819"/>
      <c r="FKK1079" s="819"/>
      <c r="FKL1079" s="819"/>
      <c r="FKM1079" s="819"/>
      <c r="FKN1079" s="819"/>
      <c r="FKO1079" s="819"/>
      <c r="FKP1079" s="819"/>
      <c r="FKQ1079" s="819"/>
      <c r="FKR1079" s="819"/>
      <c r="FKS1079" s="819"/>
      <c r="FKT1079" s="819"/>
      <c r="FKU1079" s="819"/>
      <c r="FKV1079" s="819"/>
      <c r="FKW1079" s="819"/>
      <c r="FKX1079" s="819"/>
      <c r="FKY1079" s="819"/>
      <c r="FKZ1079" s="819"/>
      <c r="FLA1079" s="819"/>
      <c r="FLB1079" s="819"/>
      <c r="FLC1079" s="819"/>
      <c r="FLD1079" s="819"/>
      <c r="FLE1079" s="819"/>
      <c r="FLF1079" s="819"/>
      <c r="FLG1079" s="819"/>
      <c r="FLH1079" s="819"/>
      <c r="FLI1079" s="819"/>
      <c r="FLJ1079" s="819"/>
      <c r="FLK1079" s="819"/>
      <c r="FLL1079" s="819"/>
      <c r="FLM1079" s="819"/>
      <c r="FLN1079" s="819"/>
      <c r="FLO1079" s="819"/>
      <c r="FLP1079" s="819"/>
      <c r="FLQ1079" s="819"/>
      <c r="FLR1079" s="819"/>
      <c r="FLS1079" s="819"/>
      <c r="FLT1079" s="819"/>
      <c r="FLU1079" s="819"/>
      <c r="FLV1079" s="819"/>
      <c r="FLW1079" s="819"/>
      <c r="FLX1079" s="819"/>
      <c r="FLY1079" s="819"/>
      <c r="FLZ1079" s="819"/>
      <c r="FMA1079" s="819"/>
      <c r="FMB1079" s="819"/>
      <c r="FMC1079" s="819"/>
      <c r="FMD1079" s="819"/>
      <c r="FME1079" s="819"/>
      <c r="FMF1079" s="819"/>
      <c r="FMG1079" s="819"/>
      <c r="FMH1079" s="819"/>
      <c r="FMI1079" s="819"/>
      <c r="FMJ1079" s="819"/>
      <c r="FMK1079" s="819"/>
      <c r="FML1079" s="819"/>
      <c r="FMM1079" s="819"/>
      <c r="FMN1079" s="819"/>
      <c r="FMO1079" s="819"/>
      <c r="FMP1079" s="819"/>
      <c r="FMQ1079" s="819"/>
      <c r="FMR1079" s="819"/>
      <c r="FMS1079" s="819"/>
      <c r="FMT1079" s="819"/>
      <c r="FMU1079" s="819"/>
      <c r="FMV1079" s="819"/>
      <c r="FMW1079" s="819"/>
      <c r="FMX1079" s="819"/>
      <c r="FMY1079" s="819"/>
      <c r="FMZ1079" s="819"/>
      <c r="FNA1079" s="819"/>
      <c r="FNB1079" s="819"/>
      <c r="FNC1079" s="819"/>
      <c r="FND1079" s="819"/>
      <c r="FNE1079" s="819"/>
      <c r="FNF1079" s="819"/>
      <c r="FNG1079" s="819"/>
      <c r="FNH1079" s="819"/>
      <c r="FNI1079" s="819"/>
      <c r="FNJ1079" s="819"/>
      <c r="FNK1079" s="819"/>
      <c r="FNL1079" s="819"/>
      <c r="FNM1079" s="819"/>
      <c r="FNN1079" s="819"/>
      <c r="FNO1079" s="819"/>
      <c r="FNP1079" s="819"/>
      <c r="FNQ1079" s="819"/>
      <c r="FNR1079" s="819"/>
      <c r="FNS1079" s="819"/>
      <c r="FNT1079" s="819"/>
      <c r="FNU1079" s="819"/>
      <c r="FNV1079" s="819"/>
      <c r="FNW1079" s="819"/>
      <c r="FNX1079" s="819"/>
      <c r="FNY1079" s="819"/>
      <c r="FNZ1079" s="819"/>
      <c r="FOA1079" s="819"/>
      <c r="FOB1079" s="819"/>
      <c r="FOC1079" s="819"/>
      <c r="FOD1079" s="819"/>
      <c r="FOE1079" s="819"/>
      <c r="FOF1079" s="819"/>
      <c r="FOG1079" s="819"/>
      <c r="FOH1079" s="819"/>
      <c r="FOI1079" s="819"/>
      <c r="FOJ1079" s="819"/>
      <c r="FOK1079" s="819"/>
      <c r="FOL1079" s="819"/>
      <c r="FOM1079" s="819"/>
      <c r="FON1079" s="819"/>
      <c r="FOO1079" s="819"/>
      <c r="FOP1079" s="819"/>
      <c r="FOQ1079" s="819"/>
      <c r="FOR1079" s="819"/>
      <c r="FOS1079" s="819"/>
      <c r="FOT1079" s="819"/>
      <c r="FOU1079" s="819"/>
      <c r="FOV1079" s="819"/>
      <c r="FOW1079" s="819"/>
      <c r="FOX1079" s="819"/>
      <c r="FOY1079" s="819"/>
      <c r="FOZ1079" s="819"/>
      <c r="FPA1079" s="819"/>
      <c r="FPB1079" s="819"/>
      <c r="FPC1079" s="819"/>
      <c r="FPD1079" s="819"/>
      <c r="FPE1079" s="819"/>
      <c r="FPF1079" s="819"/>
      <c r="FPG1079" s="819"/>
      <c r="FPH1079" s="819"/>
      <c r="FPI1079" s="819"/>
      <c r="FPJ1079" s="819"/>
      <c r="FPK1079" s="819"/>
      <c r="FPL1079" s="819"/>
      <c r="FPM1079" s="819"/>
      <c r="FPN1079" s="819"/>
      <c r="FPO1079" s="819"/>
      <c r="FPP1079" s="819"/>
      <c r="FPQ1079" s="819"/>
      <c r="FPR1079" s="819"/>
      <c r="FPS1079" s="819"/>
      <c r="FPT1079" s="819"/>
      <c r="FPU1079" s="819"/>
      <c r="FPV1079" s="819"/>
      <c r="FPW1079" s="819"/>
      <c r="FPX1079" s="819"/>
      <c r="FPY1079" s="819"/>
      <c r="FPZ1079" s="819"/>
      <c r="FQA1079" s="819"/>
      <c r="FQB1079" s="819"/>
      <c r="FQC1079" s="819"/>
      <c r="FQD1079" s="819"/>
      <c r="FQE1079" s="819"/>
      <c r="FQF1079" s="819"/>
      <c r="FQG1079" s="819"/>
      <c r="FQH1079" s="819"/>
      <c r="FQI1079" s="819"/>
      <c r="FQJ1079" s="819"/>
      <c r="FQK1079" s="819"/>
      <c r="FQL1079" s="819"/>
      <c r="FQM1079" s="819"/>
      <c r="FQN1079" s="819"/>
      <c r="FQO1079" s="819"/>
      <c r="FQP1079" s="819"/>
      <c r="FQQ1079" s="819"/>
      <c r="FQR1079" s="819"/>
      <c r="FQS1079" s="819"/>
      <c r="FQT1079" s="819"/>
      <c r="FQU1079" s="819"/>
      <c r="FQV1079" s="819"/>
      <c r="FQW1079" s="819"/>
      <c r="FQX1079" s="819"/>
      <c r="FQY1079" s="819"/>
      <c r="FQZ1079" s="819"/>
      <c r="FRA1079" s="819"/>
      <c r="FRB1079" s="819"/>
      <c r="FRC1079" s="819"/>
      <c r="FRD1079" s="819"/>
      <c r="FRE1079" s="819"/>
      <c r="FRF1079" s="819"/>
      <c r="FRG1079" s="819"/>
      <c r="FRH1079" s="819"/>
      <c r="FRI1079" s="819"/>
      <c r="FRJ1079" s="819"/>
      <c r="FRK1079" s="819"/>
      <c r="FRL1079" s="819"/>
      <c r="FRM1079" s="819"/>
      <c r="FRN1079" s="819"/>
      <c r="FRO1079" s="819"/>
      <c r="FRP1079" s="819"/>
      <c r="FRQ1079" s="819"/>
      <c r="FRR1079" s="819"/>
      <c r="FRS1079" s="819"/>
      <c r="FRT1079" s="819"/>
      <c r="FRU1079" s="819"/>
      <c r="FRV1079" s="819"/>
      <c r="FRW1079" s="819"/>
      <c r="FRX1079" s="819"/>
      <c r="FRY1079" s="819"/>
      <c r="FRZ1079" s="819"/>
      <c r="FSA1079" s="819"/>
      <c r="FSB1079" s="819"/>
      <c r="FSC1079" s="819"/>
      <c r="FSD1079" s="819"/>
      <c r="FSE1079" s="819"/>
      <c r="FSF1079" s="819"/>
      <c r="FSG1079" s="819"/>
      <c r="FSH1079" s="819"/>
      <c r="FSI1079" s="819"/>
      <c r="FSJ1079" s="819"/>
      <c r="FSK1079" s="819"/>
      <c r="FSL1079" s="819"/>
      <c r="FSM1079" s="819"/>
      <c r="FSN1079" s="819"/>
      <c r="FSO1079" s="819"/>
      <c r="FSP1079" s="819"/>
      <c r="FSQ1079" s="819"/>
      <c r="FSR1079" s="819"/>
      <c r="FSS1079" s="819"/>
      <c r="FST1079" s="819"/>
      <c r="FSU1079" s="819"/>
      <c r="FSV1079" s="819"/>
      <c r="FSW1079" s="819"/>
      <c r="FSX1079" s="819"/>
      <c r="FSY1079" s="819"/>
      <c r="FSZ1079" s="819"/>
      <c r="FTA1079" s="819"/>
      <c r="FTB1079" s="819"/>
      <c r="FTC1079" s="819"/>
      <c r="FTD1079" s="819"/>
      <c r="FTE1079" s="819"/>
      <c r="FTF1079" s="819"/>
      <c r="FTG1079" s="819"/>
      <c r="FTH1079" s="819"/>
      <c r="FTI1079" s="819"/>
      <c r="FTJ1079" s="819"/>
      <c r="FTK1079" s="819"/>
      <c r="FTL1079" s="819"/>
      <c r="FTM1079" s="819"/>
      <c r="FTN1079" s="819"/>
      <c r="FTO1079" s="819"/>
      <c r="FTP1079" s="819"/>
      <c r="FTQ1079" s="819"/>
      <c r="FTR1079" s="819"/>
      <c r="FTS1079" s="819"/>
      <c r="FTT1079" s="819"/>
      <c r="FTU1079" s="819"/>
      <c r="FTV1079" s="819"/>
      <c r="FTW1079" s="819"/>
      <c r="FTX1079" s="819"/>
      <c r="FTY1079" s="819"/>
      <c r="FTZ1079" s="819"/>
      <c r="FUA1079" s="819"/>
      <c r="FUB1079" s="819"/>
      <c r="FUC1079" s="819"/>
      <c r="FUD1079" s="819"/>
      <c r="FUE1079" s="819"/>
      <c r="FUF1079" s="819"/>
      <c r="FUG1079" s="819"/>
      <c r="FUH1079" s="819"/>
      <c r="FUI1079" s="819"/>
      <c r="FUJ1079" s="819"/>
      <c r="FUK1079" s="819"/>
      <c r="FUL1079" s="819"/>
      <c r="FUM1079" s="819"/>
      <c r="FUN1079" s="819"/>
      <c r="FUO1079" s="819"/>
      <c r="FUP1079" s="819"/>
      <c r="FUQ1079" s="819"/>
      <c r="FUR1079" s="819"/>
      <c r="FUS1079" s="819"/>
      <c r="FUT1079" s="819"/>
      <c r="FUU1079" s="819"/>
      <c r="FUV1079" s="819"/>
      <c r="FUW1079" s="819"/>
      <c r="FUX1079" s="819"/>
      <c r="FUY1079" s="819"/>
      <c r="FUZ1079" s="819"/>
      <c r="FVA1079" s="819"/>
      <c r="FVB1079" s="819"/>
      <c r="FVC1079" s="819"/>
      <c r="FVD1079" s="819"/>
      <c r="FVE1079" s="819"/>
      <c r="FVF1079" s="819"/>
      <c r="FVG1079" s="819"/>
      <c r="FVH1079" s="819"/>
      <c r="FVI1079" s="819"/>
      <c r="FVJ1079" s="819"/>
      <c r="FVK1079" s="819"/>
      <c r="FVL1079" s="819"/>
      <c r="FVM1079" s="819"/>
      <c r="FVN1079" s="819"/>
      <c r="FVO1079" s="819"/>
      <c r="FVP1079" s="819"/>
      <c r="FVQ1079" s="819"/>
      <c r="FVR1079" s="819"/>
      <c r="FVS1079" s="819"/>
      <c r="FVT1079" s="819"/>
      <c r="FVU1079" s="819"/>
      <c r="FVV1079" s="819"/>
      <c r="FVW1079" s="819"/>
      <c r="FVX1079" s="819"/>
      <c r="FVY1079" s="819"/>
      <c r="FVZ1079" s="819"/>
      <c r="FWA1079" s="819"/>
      <c r="FWB1079" s="819"/>
      <c r="FWC1079" s="819"/>
      <c r="FWD1079" s="819"/>
      <c r="FWE1079" s="819"/>
      <c r="FWF1079" s="819"/>
      <c r="FWG1079" s="819"/>
      <c r="FWH1079" s="819"/>
      <c r="FWI1079" s="819"/>
      <c r="FWJ1079" s="819"/>
      <c r="FWK1079" s="819"/>
      <c r="FWL1079" s="819"/>
      <c r="FWM1079" s="819"/>
      <c r="FWN1079" s="819"/>
      <c r="FWO1079" s="819"/>
      <c r="FWP1079" s="819"/>
      <c r="FWQ1079" s="819"/>
      <c r="FWR1079" s="819"/>
      <c r="FWS1079" s="819"/>
      <c r="FWT1079" s="819"/>
      <c r="FWU1079" s="819"/>
      <c r="FWV1079" s="819"/>
      <c r="FWW1079" s="819"/>
      <c r="FWX1079" s="819"/>
      <c r="FWY1079" s="819"/>
      <c r="FWZ1079" s="819"/>
      <c r="FXA1079" s="819"/>
      <c r="FXB1079" s="819"/>
      <c r="FXC1079" s="819"/>
      <c r="FXD1079" s="819"/>
      <c r="FXE1079" s="819"/>
      <c r="FXF1079" s="819"/>
      <c r="FXG1079" s="819"/>
      <c r="FXH1079" s="819"/>
      <c r="FXI1079" s="819"/>
      <c r="FXJ1079" s="819"/>
      <c r="FXK1079" s="819"/>
      <c r="FXL1079" s="819"/>
      <c r="FXM1079" s="819"/>
      <c r="FXN1079" s="819"/>
      <c r="FXO1079" s="819"/>
      <c r="FXP1079" s="819"/>
      <c r="FXQ1079" s="819"/>
      <c r="FXR1079" s="819"/>
      <c r="FXS1079" s="819"/>
      <c r="FXT1079" s="819"/>
      <c r="FXU1079" s="819"/>
      <c r="FXV1079" s="819"/>
      <c r="FXW1079" s="819"/>
      <c r="FXX1079" s="819"/>
      <c r="FXY1079" s="819"/>
      <c r="FXZ1079" s="819"/>
      <c r="FYA1079" s="819"/>
      <c r="FYB1079" s="819"/>
      <c r="FYC1079" s="819"/>
      <c r="FYD1079" s="819"/>
      <c r="FYE1079" s="819"/>
      <c r="FYF1079" s="819"/>
      <c r="FYG1079" s="819"/>
      <c r="FYH1079" s="819"/>
      <c r="FYI1079" s="819"/>
      <c r="FYJ1079" s="819"/>
      <c r="FYK1079" s="819"/>
      <c r="FYL1079" s="819"/>
      <c r="FYM1079" s="819"/>
      <c r="FYN1079" s="819"/>
      <c r="FYO1079" s="819"/>
      <c r="FYP1079" s="819"/>
      <c r="FYQ1079" s="819"/>
      <c r="FYR1079" s="819"/>
      <c r="FYS1079" s="819"/>
      <c r="FYT1079" s="819"/>
      <c r="FYU1079" s="819"/>
      <c r="FYV1079" s="819"/>
      <c r="FYW1079" s="819"/>
      <c r="FYX1079" s="819"/>
      <c r="FYY1079" s="819"/>
      <c r="FYZ1079" s="819"/>
      <c r="FZA1079" s="819"/>
      <c r="FZB1079" s="819"/>
      <c r="FZC1079" s="819"/>
      <c r="FZD1079" s="819"/>
      <c r="FZE1079" s="819"/>
      <c r="FZF1079" s="819"/>
      <c r="FZG1079" s="819"/>
      <c r="FZH1079" s="819"/>
      <c r="FZI1079" s="819"/>
      <c r="FZJ1079" s="819"/>
      <c r="FZK1079" s="819"/>
      <c r="FZL1079" s="819"/>
      <c r="FZM1079" s="819"/>
      <c r="FZN1079" s="819"/>
      <c r="FZO1079" s="819"/>
      <c r="FZP1079" s="819"/>
      <c r="FZQ1079" s="819"/>
      <c r="FZR1079" s="819"/>
      <c r="FZS1079" s="819"/>
      <c r="FZT1079" s="819"/>
      <c r="FZU1079" s="819"/>
      <c r="FZV1079" s="819"/>
      <c r="FZW1079" s="819"/>
      <c r="FZX1079" s="819"/>
      <c r="FZY1079" s="819"/>
      <c r="FZZ1079" s="819"/>
      <c r="GAA1079" s="819"/>
      <c r="GAB1079" s="819"/>
      <c r="GAC1079" s="819"/>
      <c r="GAD1079" s="819"/>
      <c r="GAE1079" s="819"/>
      <c r="GAF1079" s="819"/>
      <c r="GAG1079" s="819"/>
      <c r="GAH1079" s="819"/>
      <c r="GAI1079" s="819"/>
      <c r="GAJ1079" s="819"/>
      <c r="GAK1079" s="819"/>
      <c r="GAL1079" s="819"/>
      <c r="GAM1079" s="819"/>
      <c r="GAN1079" s="819"/>
      <c r="GAO1079" s="819"/>
      <c r="GAP1079" s="819"/>
      <c r="GAQ1079" s="819"/>
      <c r="GAR1079" s="819"/>
      <c r="GAS1079" s="819"/>
      <c r="GAT1079" s="819"/>
      <c r="GAU1079" s="819"/>
      <c r="GAV1079" s="819"/>
      <c r="GAW1079" s="819"/>
      <c r="GAX1079" s="819"/>
      <c r="GAY1079" s="819"/>
      <c r="GAZ1079" s="819"/>
      <c r="GBA1079" s="819"/>
      <c r="GBB1079" s="819"/>
      <c r="GBC1079" s="819"/>
      <c r="GBD1079" s="819"/>
      <c r="GBE1079" s="819"/>
      <c r="GBF1079" s="819"/>
      <c r="GBG1079" s="819"/>
      <c r="GBH1079" s="819"/>
      <c r="GBI1079" s="819"/>
      <c r="GBJ1079" s="819"/>
      <c r="GBK1079" s="819"/>
      <c r="GBL1079" s="819"/>
      <c r="GBM1079" s="819"/>
      <c r="GBN1079" s="819"/>
      <c r="GBO1079" s="819"/>
      <c r="GBP1079" s="819"/>
      <c r="GBQ1079" s="819"/>
      <c r="GBR1079" s="819"/>
      <c r="GBS1079" s="819"/>
      <c r="GBT1079" s="819"/>
      <c r="GBU1079" s="819"/>
      <c r="GBV1079" s="819"/>
      <c r="GBW1079" s="819"/>
      <c r="GBX1079" s="819"/>
      <c r="GBY1079" s="819"/>
      <c r="GBZ1079" s="819"/>
      <c r="GCA1079" s="819"/>
      <c r="GCB1079" s="819"/>
      <c r="GCC1079" s="819"/>
      <c r="GCD1079" s="819"/>
      <c r="GCE1079" s="819"/>
      <c r="GCF1079" s="819"/>
      <c r="GCG1079" s="819"/>
      <c r="GCH1079" s="819"/>
      <c r="GCI1079" s="819"/>
      <c r="GCJ1079" s="819"/>
      <c r="GCK1079" s="819"/>
      <c r="GCL1079" s="819"/>
      <c r="GCM1079" s="819"/>
      <c r="GCN1079" s="819"/>
      <c r="GCO1079" s="819"/>
      <c r="GCP1079" s="819"/>
      <c r="GCQ1079" s="819"/>
      <c r="GCR1079" s="819"/>
      <c r="GCS1079" s="819"/>
      <c r="GCT1079" s="819"/>
      <c r="GCU1079" s="819"/>
      <c r="GCV1079" s="819"/>
      <c r="GCW1079" s="819"/>
      <c r="GCX1079" s="819"/>
      <c r="GCY1079" s="819"/>
      <c r="GCZ1079" s="819"/>
      <c r="GDA1079" s="819"/>
      <c r="GDB1079" s="819"/>
      <c r="GDC1079" s="819"/>
      <c r="GDD1079" s="819"/>
      <c r="GDE1079" s="819"/>
      <c r="GDF1079" s="819"/>
      <c r="GDG1079" s="819"/>
      <c r="GDH1079" s="819"/>
      <c r="GDI1079" s="819"/>
      <c r="GDJ1079" s="819"/>
      <c r="GDK1079" s="819"/>
      <c r="GDL1079" s="819"/>
      <c r="GDM1079" s="819"/>
      <c r="GDN1079" s="819"/>
      <c r="GDO1079" s="819"/>
      <c r="GDP1079" s="819"/>
      <c r="GDQ1079" s="819"/>
      <c r="GDR1079" s="819"/>
      <c r="GDS1079" s="819"/>
      <c r="GDT1079" s="819"/>
      <c r="GDU1079" s="819"/>
      <c r="GDV1079" s="819"/>
      <c r="GDW1079" s="819"/>
      <c r="GDX1079" s="819"/>
      <c r="GDY1079" s="819"/>
      <c r="GDZ1079" s="819"/>
      <c r="GEA1079" s="819"/>
      <c r="GEB1079" s="819"/>
      <c r="GEC1079" s="819"/>
      <c r="GED1079" s="819"/>
      <c r="GEE1079" s="819"/>
      <c r="GEF1079" s="819"/>
      <c r="GEG1079" s="819"/>
      <c r="GEH1079" s="819"/>
      <c r="GEI1079" s="819"/>
      <c r="GEJ1079" s="819"/>
      <c r="GEK1079" s="819"/>
      <c r="GEL1079" s="819"/>
      <c r="GEM1079" s="819"/>
      <c r="GEN1079" s="819"/>
      <c r="GEO1079" s="819"/>
      <c r="GEP1079" s="819"/>
      <c r="GEQ1079" s="819"/>
      <c r="GER1079" s="819"/>
      <c r="GES1079" s="819"/>
      <c r="GET1079" s="819"/>
      <c r="GEU1079" s="819"/>
      <c r="GEV1079" s="819"/>
      <c r="GEW1079" s="819"/>
      <c r="GEX1079" s="819"/>
      <c r="GEY1079" s="819"/>
      <c r="GEZ1079" s="819"/>
      <c r="GFA1079" s="819"/>
      <c r="GFB1079" s="819"/>
      <c r="GFC1079" s="819"/>
      <c r="GFD1079" s="819"/>
      <c r="GFE1079" s="819"/>
      <c r="GFF1079" s="819"/>
      <c r="GFG1079" s="819"/>
      <c r="GFH1079" s="819"/>
      <c r="GFI1079" s="819"/>
      <c r="GFJ1079" s="819"/>
      <c r="GFK1079" s="819"/>
      <c r="GFL1079" s="819"/>
      <c r="GFM1079" s="819"/>
      <c r="GFN1079" s="819"/>
      <c r="GFO1079" s="819"/>
      <c r="GFP1079" s="819"/>
      <c r="GFQ1079" s="819"/>
      <c r="GFR1079" s="819"/>
      <c r="GFS1079" s="819"/>
      <c r="GFT1079" s="819"/>
      <c r="GFU1079" s="819"/>
      <c r="GFV1079" s="819"/>
      <c r="GFW1079" s="819"/>
      <c r="GFX1079" s="819"/>
      <c r="GFY1079" s="819"/>
      <c r="GFZ1079" s="819"/>
      <c r="GGA1079" s="819"/>
      <c r="GGB1079" s="819"/>
      <c r="GGC1079" s="819"/>
      <c r="GGD1079" s="819"/>
      <c r="GGE1079" s="819"/>
      <c r="GGF1079" s="819"/>
      <c r="GGG1079" s="819"/>
      <c r="GGH1079" s="819"/>
      <c r="GGI1079" s="819"/>
      <c r="GGJ1079" s="819"/>
      <c r="GGK1079" s="819"/>
      <c r="GGL1079" s="819"/>
      <c r="GGM1079" s="819"/>
      <c r="GGN1079" s="819"/>
      <c r="GGO1079" s="819"/>
      <c r="GGP1079" s="819"/>
      <c r="GGQ1079" s="819"/>
      <c r="GGR1079" s="819"/>
      <c r="GGS1079" s="819"/>
      <c r="GGT1079" s="819"/>
      <c r="GGU1079" s="819"/>
      <c r="GGV1079" s="819"/>
      <c r="GGW1079" s="819"/>
      <c r="GGX1079" s="819"/>
      <c r="GGY1079" s="819"/>
      <c r="GGZ1079" s="819"/>
      <c r="GHA1079" s="819"/>
      <c r="GHB1079" s="819"/>
      <c r="GHC1079" s="819"/>
      <c r="GHD1079" s="819"/>
      <c r="GHE1079" s="819"/>
      <c r="GHF1079" s="819"/>
      <c r="GHG1079" s="819"/>
      <c r="GHH1079" s="819"/>
      <c r="GHI1079" s="819"/>
      <c r="GHJ1079" s="819"/>
      <c r="GHK1079" s="819"/>
      <c r="GHL1079" s="819"/>
      <c r="GHM1079" s="819"/>
      <c r="GHN1079" s="819"/>
      <c r="GHO1079" s="819"/>
      <c r="GHP1079" s="819"/>
      <c r="GHQ1079" s="819"/>
      <c r="GHR1079" s="819"/>
      <c r="GHS1079" s="819"/>
      <c r="GHT1079" s="819"/>
      <c r="GHU1079" s="819"/>
      <c r="GHV1079" s="819"/>
      <c r="GHW1079" s="819"/>
      <c r="GHX1079" s="819"/>
      <c r="GHY1079" s="819"/>
      <c r="GHZ1079" s="819"/>
      <c r="GIA1079" s="819"/>
      <c r="GIB1079" s="819"/>
      <c r="GIC1079" s="819"/>
      <c r="GID1079" s="819"/>
      <c r="GIE1079" s="819"/>
      <c r="GIF1079" s="819"/>
      <c r="GIG1079" s="819"/>
      <c r="GIH1079" s="819"/>
      <c r="GII1079" s="819"/>
      <c r="GIJ1079" s="819"/>
      <c r="GIK1079" s="819"/>
      <c r="GIL1079" s="819"/>
      <c r="GIM1079" s="819"/>
      <c r="GIN1079" s="819"/>
      <c r="GIO1079" s="819"/>
      <c r="GIP1079" s="819"/>
      <c r="GIQ1079" s="819"/>
      <c r="GIR1079" s="819"/>
      <c r="GIS1079" s="819"/>
      <c r="GIT1079" s="819"/>
      <c r="GIU1079" s="819"/>
      <c r="GIV1079" s="819"/>
      <c r="GIW1079" s="819"/>
      <c r="GIX1079" s="819"/>
      <c r="GIY1079" s="819"/>
      <c r="GIZ1079" s="819"/>
      <c r="GJA1079" s="819"/>
      <c r="GJB1079" s="819"/>
      <c r="GJC1079" s="819"/>
      <c r="GJD1079" s="819"/>
      <c r="GJE1079" s="819"/>
      <c r="GJF1079" s="819"/>
      <c r="GJG1079" s="819"/>
      <c r="GJH1079" s="819"/>
      <c r="GJI1079" s="819"/>
      <c r="GJJ1079" s="819"/>
      <c r="GJK1079" s="819"/>
      <c r="GJL1079" s="819"/>
      <c r="GJM1079" s="819"/>
      <c r="GJN1079" s="819"/>
      <c r="GJO1079" s="819"/>
      <c r="GJP1079" s="819"/>
      <c r="GJQ1079" s="819"/>
      <c r="GJR1079" s="819"/>
      <c r="GJS1079" s="819"/>
      <c r="GJT1079" s="819"/>
      <c r="GJU1079" s="819"/>
      <c r="GJV1079" s="819"/>
      <c r="GJW1079" s="819"/>
      <c r="GJX1079" s="819"/>
      <c r="GJY1079" s="819"/>
      <c r="GJZ1079" s="819"/>
      <c r="GKA1079" s="819"/>
      <c r="GKB1079" s="819"/>
      <c r="GKC1079" s="819"/>
      <c r="GKD1079" s="819"/>
      <c r="GKE1079" s="819"/>
      <c r="GKF1079" s="819"/>
      <c r="GKG1079" s="819"/>
      <c r="GKH1079" s="819"/>
      <c r="GKI1079" s="819"/>
      <c r="GKJ1079" s="819"/>
      <c r="GKK1079" s="819"/>
      <c r="GKL1079" s="819"/>
      <c r="GKM1079" s="819"/>
      <c r="GKN1079" s="819"/>
      <c r="GKO1079" s="819"/>
      <c r="GKP1079" s="819"/>
      <c r="GKQ1079" s="819"/>
      <c r="GKR1079" s="819"/>
      <c r="GKS1079" s="819"/>
      <c r="GKT1079" s="819"/>
      <c r="GKU1079" s="819"/>
      <c r="GKV1079" s="819"/>
      <c r="GKW1079" s="819"/>
      <c r="GKX1079" s="819"/>
      <c r="GKY1079" s="819"/>
      <c r="GKZ1079" s="819"/>
      <c r="GLA1079" s="819"/>
      <c r="GLB1079" s="819"/>
      <c r="GLC1079" s="819"/>
      <c r="GLD1079" s="819"/>
      <c r="GLE1079" s="819"/>
      <c r="GLF1079" s="819"/>
      <c r="GLG1079" s="819"/>
      <c r="GLH1079" s="819"/>
      <c r="GLI1079" s="819"/>
      <c r="GLJ1079" s="819"/>
      <c r="GLK1079" s="819"/>
      <c r="GLL1079" s="819"/>
      <c r="GLM1079" s="819"/>
      <c r="GLN1079" s="819"/>
      <c r="GLO1079" s="819"/>
      <c r="GLP1079" s="819"/>
      <c r="GLQ1079" s="819"/>
      <c r="GLR1079" s="819"/>
      <c r="GLS1079" s="819"/>
      <c r="GLT1079" s="819"/>
      <c r="GLU1079" s="819"/>
      <c r="GLV1079" s="819"/>
      <c r="GLW1079" s="819"/>
      <c r="GLX1079" s="819"/>
      <c r="GLY1079" s="819"/>
      <c r="GLZ1079" s="819"/>
      <c r="GMA1079" s="819"/>
      <c r="GMB1079" s="819"/>
      <c r="GMC1079" s="819"/>
      <c r="GMD1079" s="819"/>
      <c r="GME1079" s="819"/>
      <c r="GMF1079" s="819"/>
      <c r="GMG1079" s="819"/>
      <c r="GMH1079" s="819"/>
      <c r="GMI1079" s="819"/>
      <c r="GMJ1079" s="819"/>
      <c r="GMK1079" s="819"/>
      <c r="GML1079" s="819"/>
      <c r="GMM1079" s="819"/>
      <c r="GMN1079" s="819"/>
      <c r="GMO1079" s="819"/>
      <c r="GMP1079" s="819"/>
      <c r="GMQ1079" s="819"/>
      <c r="GMR1079" s="819"/>
      <c r="GMS1079" s="819"/>
      <c r="GMT1079" s="819"/>
      <c r="GMU1079" s="819"/>
      <c r="GMV1079" s="819"/>
      <c r="GMW1079" s="819"/>
      <c r="GMX1079" s="819"/>
      <c r="GMY1079" s="819"/>
      <c r="GMZ1079" s="819"/>
      <c r="GNA1079" s="819"/>
      <c r="GNB1079" s="819"/>
      <c r="GNC1079" s="819"/>
      <c r="GND1079" s="819"/>
      <c r="GNE1079" s="819"/>
      <c r="GNF1079" s="819"/>
      <c r="GNG1079" s="819"/>
      <c r="GNH1079" s="819"/>
      <c r="GNI1079" s="819"/>
      <c r="GNJ1079" s="819"/>
      <c r="GNK1079" s="819"/>
      <c r="GNL1079" s="819"/>
      <c r="GNM1079" s="819"/>
      <c r="GNN1079" s="819"/>
      <c r="GNO1079" s="819"/>
      <c r="GNP1079" s="819"/>
      <c r="GNQ1079" s="819"/>
      <c r="GNR1079" s="819"/>
      <c r="GNS1079" s="819"/>
      <c r="GNT1079" s="819"/>
      <c r="GNU1079" s="819"/>
      <c r="GNV1079" s="819"/>
      <c r="GNW1079" s="819"/>
      <c r="GNX1079" s="819"/>
      <c r="GNY1079" s="819"/>
      <c r="GNZ1079" s="819"/>
      <c r="GOA1079" s="819"/>
      <c r="GOB1079" s="819"/>
      <c r="GOC1079" s="819"/>
      <c r="GOD1079" s="819"/>
      <c r="GOE1079" s="819"/>
      <c r="GOF1079" s="819"/>
      <c r="GOG1079" s="819"/>
      <c r="GOH1079" s="819"/>
      <c r="GOI1079" s="819"/>
      <c r="GOJ1079" s="819"/>
      <c r="GOK1079" s="819"/>
      <c r="GOL1079" s="819"/>
      <c r="GOM1079" s="819"/>
      <c r="GON1079" s="819"/>
      <c r="GOO1079" s="819"/>
      <c r="GOP1079" s="819"/>
      <c r="GOQ1079" s="819"/>
      <c r="GOR1079" s="819"/>
      <c r="GOS1079" s="819"/>
      <c r="GOT1079" s="819"/>
      <c r="GOU1079" s="819"/>
      <c r="GOV1079" s="819"/>
      <c r="GOW1079" s="819"/>
      <c r="GOX1079" s="819"/>
      <c r="GOY1079" s="819"/>
      <c r="GOZ1079" s="819"/>
      <c r="GPA1079" s="819"/>
      <c r="GPB1079" s="819"/>
      <c r="GPC1079" s="819"/>
      <c r="GPD1079" s="819"/>
      <c r="GPE1079" s="819"/>
      <c r="GPF1079" s="819"/>
      <c r="GPG1079" s="819"/>
      <c r="GPH1079" s="819"/>
      <c r="GPI1079" s="819"/>
      <c r="GPJ1079" s="819"/>
      <c r="GPK1079" s="819"/>
      <c r="GPL1079" s="819"/>
      <c r="GPM1079" s="819"/>
      <c r="GPN1079" s="819"/>
      <c r="GPO1079" s="819"/>
      <c r="GPP1079" s="819"/>
      <c r="GPQ1079" s="819"/>
      <c r="GPR1079" s="819"/>
      <c r="GPS1079" s="819"/>
      <c r="GPT1079" s="819"/>
      <c r="GPU1079" s="819"/>
      <c r="GPV1079" s="819"/>
      <c r="GPW1079" s="819"/>
      <c r="GPX1079" s="819"/>
      <c r="GPY1079" s="819"/>
      <c r="GPZ1079" s="819"/>
      <c r="GQA1079" s="819"/>
      <c r="GQB1079" s="819"/>
      <c r="GQC1079" s="819"/>
      <c r="GQD1079" s="819"/>
      <c r="GQE1079" s="819"/>
      <c r="GQF1079" s="819"/>
      <c r="GQG1079" s="819"/>
      <c r="GQH1079" s="819"/>
      <c r="GQI1079" s="819"/>
      <c r="GQJ1079" s="819"/>
      <c r="GQK1079" s="819"/>
      <c r="GQL1079" s="819"/>
      <c r="GQM1079" s="819"/>
      <c r="GQN1079" s="819"/>
      <c r="GQO1079" s="819"/>
      <c r="GQP1079" s="819"/>
      <c r="GQQ1079" s="819"/>
      <c r="GQR1079" s="819"/>
      <c r="GQS1079" s="819"/>
      <c r="GQT1079" s="819"/>
      <c r="GQU1079" s="819"/>
      <c r="GQV1079" s="819"/>
      <c r="GQW1079" s="819"/>
      <c r="GQX1079" s="819"/>
      <c r="GQY1079" s="819"/>
      <c r="GQZ1079" s="819"/>
      <c r="GRA1079" s="819"/>
      <c r="GRB1079" s="819"/>
      <c r="GRC1079" s="819"/>
      <c r="GRD1079" s="819"/>
      <c r="GRE1079" s="819"/>
      <c r="GRF1079" s="819"/>
      <c r="GRG1079" s="819"/>
      <c r="GRH1079" s="819"/>
      <c r="GRI1079" s="819"/>
      <c r="GRJ1079" s="819"/>
      <c r="GRK1079" s="819"/>
      <c r="GRL1079" s="819"/>
      <c r="GRM1079" s="819"/>
      <c r="GRN1079" s="819"/>
      <c r="GRO1079" s="819"/>
      <c r="GRP1079" s="819"/>
      <c r="GRQ1079" s="819"/>
      <c r="GRR1079" s="819"/>
      <c r="GRS1079" s="819"/>
      <c r="GRT1079" s="819"/>
      <c r="GRU1079" s="819"/>
      <c r="GRV1079" s="819"/>
      <c r="GRW1079" s="819"/>
      <c r="GRX1079" s="819"/>
      <c r="GRY1079" s="819"/>
      <c r="GRZ1079" s="819"/>
      <c r="GSA1079" s="819"/>
      <c r="GSB1079" s="819"/>
      <c r="GSC1079" s="819"/>
      <c r="GSD1079" s="819"/>
      <c r="GSE1079" s="819"/>
      <c r="GSF1079" s="819"/>
      <c r="GSG1079" s="819"/>
      <c r="GSH1079" s="819"/>
      <c r="GSI1079" s="819"/>
      <c r="GSJ1079" s="819"/>
      <c r="GSK1079" s="819"/>
      <c r="GSL1079" s="819"/>
      <c r="GSM1079" s="819"/>
      <c r="GSN1079" s="819"/>
      <c r="GSO1079" s="819"/>
      <c r="GSP1079" s="819"/>
      <c r="GSQ1079" s="819"/>
      <c r="GSR1079" s="819"/>
      <c r="GSS1079" s="819"/>
      <c r="GST1079" s="819"/>
      <c r="GSU1079" s="819"/>
      <c r="GSV1079" s="819"/>
      <c r="GSW1079" s="819"/>
      <c r="GSX1079" s="819"/>
      <c r="GSY1079" s="819"/>
      <c r="GSZ1079" s="819"/>
      <c r="GTA1079" s="819"/>
      <c r="GTB1079" s="819"/>
      <c r="GTC1079" s="819"/>
      <c r="GTD1079" s="819"/>
      <c r="GTE1079" s="819"/>
      <c r="GTF1079" s="819"/>
      <c r="GTG1079" s="819"/>
      <c r="GTH1079" s="819"/>
      <c r="GTI1079" s="819"/>
      <c r="GTJ1079" s="819"/>
      <c r="GTK1079" s="819"/>
      <c r="GTL1079" s="819"/>
      <c r="GTM1079" s="819"/>
      <c r="GTN1079" s="819"/>
      <c r="GTO1079" s="819"/>
      <c r="GTP1079" s="819"/>
      <c r="GTQ1079" s="819"/>
      <c r="GTR1079" s="819"/>
      <c r="GTS1079" s="819"/>
      <c r="GTT1079" s="819"/>
      <c r="GTU1079" s="819"/>
      <c r="GTV1079" s="819"/>
      <c r="GTW1079" s="819"/>
      <c r="GTX1079" s="819"/>
      <c r="GTY1079" s="819"/>
      <c r="GTZ1079" s="819"/>
      <c r="GUA1079" s="819"/>
      <c r="GUB1079" s="819"/>
      <c r="GUC1079" s="819"/>
      <c r="GUD1079" s="819"/>
      <c r="GUE1079" s="819"/>
      <c r="GUF1079" s="819"/>
      <c r="GUG1079" s="819"/>
      <c r="GUH1079" s="819"/>
      <c r="GUI1079" s="819"/>
      <c r="GUJ1079" s="819"/>
      <c r="GUK1079" s="819"/>
      <c r="GUL1079" s="819"/>
      <c r="GUM1079" s="819"/>
      <c r="GUN1079" s="819"/>
      <c r="GUO1079" s="819"/>
      <c r="GUP1079" s="819"/>
      <c r="GUQ1079" s="819"/>
      <c r="GUR1079" s="819"/>
      <c r="GUS1079" s="819"/>
      <c r="GUT1079" s="819"/>
      <c r="GUU1079" s="819"/>
      <c r="GUV1079" s="819"/>
      <c r="GUW1079" s="819"/>
      <c r="GUX1079" s="819"/>
      <c r="GUY1079" s="819"/>
      <c r="GUZ1079" s="819"/>
      <c r="GVA1079" s="819"/>
      <c r="GVB1079" s="819"/>
      <c r="GVC1079" s="819"/>
      <c r="GVD1079" s="819"/>
      <c r="GVE1079" s="819"/>
      <c r="GVF1079" s="819"/>
      <c r="GVG1079" s="819"/>
      <c r="GVH1079" s="819"/>
      <c r="GVI1079" s="819"/>
      <c r="GVJ1079" s="819"/>
      <c r="GVK1079" s="819"/>
      <c r="GVL1079" s="819"/>
      <c r="GVM1079" s="819"/>
      <c r="GVN1079" s="819"/>
      <c r="GVO1079" s="819"/>
      <c r="GVP1079" s="819"/>
      <c r="GVQ1079" s="819"/>
      <c r="GVR1079" s="819"/>
      <c r="GVS1079" s="819"/>
      <c r="GVT1079" s="819"/>
      <c r="GVU1079" s="819"/>
      <c r="GVV1079" s="819"/>
      <c r="GVW1079" s="819"/>
      <c r="GVX1079" s="819"/>
      <c r="GVY1079" s="819"/>
      <c r="GVZ1079" s="819"/>
      <c r="GWA1079" s="819"/>
      <c r="GWB1079" s="819"/>
      <c r="GWC1079" s="819"/>
      <c r="GWD1079" s="819"/>
      <c r="GWE1079" s="819"/>
      <c r="GWF1079" s="819"/>
      <c r="GWG1079" s="819"/>
      <c r="GWH1079" s="819"/>
      <c r="GWI1079" s="819"/>
      <c r="GWJ1079" s="819"/>
      <c r="GWK1079" s="819"/>
      <c r="GWL1079" s="819"/>
      <c r="GWM1079" s="819"/>
      <c r="GWN1079" s="819"/>
      <c r="GWO1079" s="819"/>
      <c r="GWP1079" s="819"/>
      <c r="GWQ1079" s="819"/>
      <c r="GWR1079" s="819"/>
      <c r="GWS1079" s="819"/>
      <c r="GWT1079" s="819"/>
      <c r="GWU1079" s="819"/>
      <c r="GWV1079" s="819"/>
      <c r="GWW1079" s="819"/>
      <c r="GWX1079" s="819"/>
      <c r="GWY1079" s="819"/>
      <c r="GWZ1079" s="819"/>
      <c r="GXA1079" s="819"/>
      <c r="GXB1079" s="819"/>
      <c r="GXC1079" s="819"/>
      <c r="GXD1079" s="819"/>
      <c r="GXE1079" s="819"/>
      <c r="GXF1079" s="819"/>
      <c r="GXG1079" s="819"/>
      <c r="GXH1079" s="819"/>
      <c r="GXI1079" s="819"/>
      <c r="GXJ1079" s="819"/>
      <c r="GXK1079" s="819"/>
      <c r="GXL1079" s="819"/>
      <c r="GXM1079" s="819"/>
      <c r="GXN1079" s="819"/>
      <c r="GXO1079" s="819"/>
      <c r="GXP1079" s="819"/>
      <c r="GXQ1079" s="819"/>
      <c r="GXR1079" s="819"/>
      <c r="GXS1079" s="819"/>
      <c r="GXT1079" s="819"/>
      <c r="GXU1079" s="819"/>
      <c r="GXV1079" s="819"/>
      <c r="GXW1079" s="819"/>
      <c r="GXX1079" s="819"/>
      <c r="GXY1079" s="819"/>
      <c r="GXZ1079" s="819"/>
      <c r="GYA1079" s="819"/>
      <c r="GYB1079" s="819"/>
      <c r="GYC1079" s="819"/>
      <c r="GYD1079" s="819"/>
      <c r="GYE1079" s="819"/>
      <c r="GYF1079" s="819"/>
      <c r="GYG1079" s="819"/>
      <c r="GYH1079" s="819"/>
      <c r="GYI1079" s="819"/>
      <c r="GYJ1079" s="819"/>
      <c r="GYK1079" s="819"/>
      <c r="GYL1079" s="819"/>
      <c r="GYM1079" s="819"/>
      <c r="GYN1079" s="819"/>
      <c r="GYO1079" s="819"/>
      <c r="GYP1079" s="819"/>
      <c r="GYQ1079" s="819"/>
      <c r="GYR1079" s="819"/>
      <c r="GYS1079" s="819"/>
      <c r="GYT1079" s="819"/>
      <c r="GYU1079" s="819"/>
      <c r="GYV1079" s="819"/>
      <c r="GYW1079" s="819"/>
      <c r="GYX1079" s="819"/>
      <c r="GYY1079" s="819"/>
      <c r="GYZ1079" s="819"/>
      <c r="GZA1079" s="819"/>
      <c r="GZB1079" s="819"/>
      <c r="GZC1079" s="819"/>
      <c r="GZD1079" s="819"/>
      <c r="GZE1079" s="819"/>
      <c r="GZF1079" s="819"/>
      <c r="GZG1079" s="819"/>
      <c r="GZH1079" s="819"/>
      <c r="GZI1079" s="819"/>
      <c r="GZJ1079" s="819"/>
      <c r="GZK1079" s="819"/>
      <c r="GZL1079" s="819"/>
      <c r="GZM1079" s="819"/>
      <c r="GZN1079" s="819"/>
      <c r="GZO1079" s="819"/>
      <c r="GZP1079" s="819"/>
      <c r="GZQ1079" s="819"/>
      <c r="GZR1079" s="819"/>
      <c r="GZS1079" s="819"/>
      <c r="GZT1079" s="819"/>
      <c r="GZU1079" s="819"/>
      <c r="GZV1079" s="819"/>
      <c r="GZW1079" s="819"/>
      <c r="GZX1079" s="819"/>
      <c r="GZY1079" s="819"/>
      <c r="GZZ1079" s="819"/>
      <c r="HAA1079" s="819"/>
      <c r="HAB1079" s="819"/>
      <c r="HAC1079" s="819"/>
      <c r="HAD1079" s="819"/>
      <c r="HAE1079" s="819"/>
      <c r="HAF1079" s="819"/>
      <c r="HAG1079" s="819"/>
      <c r="HAH1079" s="819"/>
      <c r="HAI1079" s="819"/>
      <c r="HAJ1079" s="819"/>
      <c r="HAK1079" s="819"/>
      <c r="HAL1079" s="819"/>
      <c r="HAM1079" s="819"/>
      <c r="HAN1079" s="819"/>
      <c r="HAO1079" s="819"/>
      <c r="HAP1079" s="819"/>
      <c r="HAQ1079" s="819"/>
      <c r="HAR1079" s="819"/>
      <c r="HAS1079" s="819"/>
      <c r="HAT1079" s="819"/>
      <c r="HAU1079" s="819"/>
      <c r="HAV1079" s="819"/>
      <c r="HAW1079" s="819"/>
      <c r="HAX1079" s="819"/>
      <c r="HAY1079" s="819"/>
      <c r="HAZ1079" s="819"/>
      <c r="HBA1079" s="819"/>
      <c r="HBB1079" s="819"/>
      <c r="HBC1079" s="819"/>
      <c r="HBD1079" s="819"/>
      <c r="HBE1079" s="819"/>
      <c r="HBF1079" s="819"/>
      <c r="HBG1079" s="819"/>
      <c r="HBH1079" s="819"/>
      <c r="HBI1079" s="819"/>
      <c r="HBJ1079" s="819"/>
      <c r="HBK1079" s="819"/>
      <c r="HBL1079" s="819"/>
      <c r="HBM1079" s="819"/>
      <c r="HBN1079" s="819"/>
      <c r="HBO1079" s="819"/>
      <c r="HBP1079" s="819"/>
      <c r="HBQ1079" s="819"/>
      <c r="HBR1079" s="819"/>
      <c r="HBS1079" s="819"/>
      <c r="HBT1079" s="819"/>
      <c r="HBU1079" s="819"/>
      <c r="HBV1079" s="819"/>
      <c r="HBW1079" s="819"/>
      <c r="HBX1079" s="819"/>
      <c r="HBY1079" s="819"/>
      <c r="HBZ1079" s="819"/>
      <c r="HCA1079" s="819"/>
      <c r="HCB1079" s="819"/>
      <c r="HCC1079" s="819"/>
      <c r="HCD1079" s="819"/>
      <c r="HCE1079" s="819"/>
      <c r="HCF1079" s="819"/>
      <c r="HCG1079" s="819"/>
      <c r="HCH1079" s="819"/>
      <c r="HCI1079" s="819"/>
      <c r="HCJ1079" s="819"/>
      <c r="HCK1079" s="819"/>
      <c r="HCL1079" s="819"/>
      <c r="HCM1079" s="819"/>
      <c r="HCN1079" s="819"/>
      <c r="HCO1079" s="819"/>
      <c r="HCP1079" s="819"/>
      <c r="HCQ1079" s="819"/>
      <c r="HCR1079" s="819"/>
      <c r="HCS1079" s="819"/>
      <c r="HCT1079" s="819"/>
      <c r="HCU1079" s="819"/>
      <c r="HCV1079" s="819"/>
      <c r="HCW1079" s="819"/>
      <c r="HCX1079" s="819"/>
      <c r="HCY1079" s="819"/>
      <c r="HCZ1079" s="819"/>
      <c r="HDA1079" s="819"/>
      <c r="HDB1079" s="819"/>
      <c r="HDC1079" s="819"/>
      <c r="HDD1079" s="819"/>
      <c r="HDE1079" s="819"/>
      <c r="HDF1079" s="819"/>
      <c r="HDG1079" s="819"/>
      <c r="HDH1079" s="819"/>
      <c r="HDI1079" s="819"/>
      <c r="HDJ1079" s="819"/>
      <c r="HDK1079" s="819"/>
      <c r="HDL1079" s="819"/>
      <c r="HDM1079" s="819"/>
      <c r="HDN1079" s="819"/>
      <c r="HDO1079" s="819"/>
      <c r="HDP1079" s="819"/>
      <c r="HDQ1079" s="819"/>
      <c r="HDR1079" s="819"/>
      <c r="HDS1079" s="819"/>
      <c r="HDT1079" s="819"/>
      <c r="HDU1079" s="819"/>
      <c r="HDV1079" s="819"/>
      <c r="HDW1079" s="819"/>
      <c r="HDX1079" s="819"/>
      <c r="HDY1079" s="819"/>
      <c r="HDZ1079" s="819"/>
      <c r="HEA1079" s="819"/>
      <c r="HEB1079" s="819"/>
      <c r="HEC1079" s="819"/>
      <c r="HED1079" s="819"/>
      <c r="HEE1079" s="819"/>
      <c r="HEF1079" s="819"/>
      <c r="HEG1079" s="819"/>
      <c r="HEH1079" s="819"/>
      <c r="HEI1079" s="819"/>
      <c r="HEJ1079" s="819"/>
      <c r="HEK1079" s="819"/>
      <c r="HEL1079" s="819"/>
      <c r="HEM1079" s="819"/>
      <c r="HEN1079" s="819"/>
      <c r="HEO1079" s="819"/>
      <c r="HEP1079" s="819"/>
      <c r="HEQ1079" s="819"/>
      <c r="HER1079" s="819"/>
      <c r="HES1079" s="819"/>
      <c r="HET1079" s="819"/>
      <c r="HEU1079" s="819"/>
      <c r="HEV1079" s="819"/>
      <c r="HEW1079" s="819"/>
      <c r="HEX1079" s="819"/>
      <c r="HEY1079" s="819"/>
      <c r="HEZ1079" s="819"/>
      <c r="HFA1079" s="819"/>
      <c r="HFB1079" s="819"/>
      <c r="HFC1079" s="819"/>
      <c r="HFD1079" s="819"/>
      <c r="HFE1079" s="819"/>
      <c r="HFF1079" s="819"/>
      <c r="HFG1079" s="819"/>
      <c r="HFH1079" s="819"/>
      <c r="HFI1079" s="819"/>
      <c r="HFJ1079" s="819"/>
      <c r="HFK1079" s="819"/>
      <c r="HFL1079" s="819"/>
      <c r="HFM1079" s="819"/>
      <c r="HFN1079" s="819"/>
      <c r="HFO1079" s="819"/>
      <c r="HFP1079" s="819"/>
      <c r="HFQ1079" s="819"/>
      <c r="HFR1079" s="819"/>
      <c r="HFS1079" s="819"/>
      <c r="HFT1079" s="819"/>
      <c r="HFU1079" s="819"/>
      <c r="HFV1079" s="819"/>
      <c r="HFW1079" s="819"/>
      <c r="HFX1079" s="819"/>
      <c r="HFY1079" s="819"/>
      <c r="HFZ1079" s="819"/>
      <c r="HGA1079" s="819"/>
      <c r="HGB1079" s="819"/>
      <c r="HGC1079" s="819"/>
      <c r="HGD1079" s="819"/>
      <c r="HGE1079" s="819"/>
      <c r="HGF1079" s="819"/>
      <c r="HGG1079" s="819"/>
      <c r="HGH1079" s="819"/>
      <c r="HGI1079" s="819"/>
      <c r="HGJ1079" s="819"/>
      <c r="HGK1079" s="819"/>
      <c r="HGL1079" s="819"/>
      <c r="HGM1079" s="819"/>
      <c r="HGN1079" s="819"/>
      <c r="HGO1079" s="819"/>
      <c r="HGP1079" s="819"/>
      <c r="HGQ1079" s="819"/>
      <c r="HGR1079" s="819"/>
      <c r="HGS1079" s="819"/>
      <c r="HGT1079" s="819"/>
      <c r="HGU1079" s="819"/>
      <c r="HGV1079" s="819"/>
      <c r="HGW1079" s="819"/>
      <c r="HGX1079" s="819"/>
      <c r="HGY1079" s="819"/>
      <c r="HGZ1079" s="819"/>
      <c r="HHA1079" s="819"/>
      <c r="HHB1079" s="819"/>
      <c r="HHC1079" s="819"/>
      <c r="HHD1079" s="819"/>
      <c r="HHE1079" s="819"/>
      <c r="HHF1079" s="819"/>
      <c r="HHG1079" s="819"/>
      <c r="HHH1079" s="819"/>
      <c r="HHI1079" s="819"/>
      <c r="HHJ1079" s="819"/>
      <c r="HHK1079" s="819"/>
      <c r="HHL1079" s="819"/>
      <c r="HHM1079" s="819"/>
      <c r="HHN1079" s="819"/>
      <c r="HHO1079" s="819"/>
      <c r="HHP1079" s="819"/>
      <c r="HHQ1079" s="819"/>
      <c r="HHR1079" s="819"/>
      <c r="HHS1079" s="819"/>
      <c r="HHT1079" s="819"/>
      <c r="HHU1079" s="819"/>
      <c r="HHV1079" s="819"/>
      <c r="HHW1079" s="819"/>
      <c r="HHX1079" s="819"/>
      <c r="HHY1079" s="819"/>
      <c r="HHZ1079" s="819"/>
      <c r="HIA1079" s="819"/>
      <c r="HIB1079" s="819"/>
      <c r="HIC1079" s="819"/>
      <c r="HID1079" s="819"/>
      <c r="HIE1079" s="819"/>
      <c r="HIF1079" s="819"/>
      <c r="HIG1079" s="819"/>
      <c r="HIH1079" s="819"/>
      <c r="HII1079" s="819"/>
      <c r="HIJ1079" s="819"/>
      <c r="HIK1079" s="819"/>
      <c r="HIL1079" s="819"/>
      <c r="HIM1079" s="819"/>
      <c r="HIN1079" s="819"/>
      <c r="HIO1079" s="819"/>
      <c r="HIP1079" s="819"/>
      <c r="HIQ1079" s="819"/>
      <c r="HIR1079" s="819"/>
      <c r="HIS1079" s="819"/>
      <c r="HIT1079" s="819"/>
      <c r="HIU1079" s="819"/>
      <c r="HIV1079" s="819"/>
      <c r="HIW1079" s="819"/>
      <c r="HIX1079" s="819"/>
      <c r="HIY1079" s="819"/>
      <c r="HIZ1079" s="819"/>
      <c r="HJA1079" s="819"/>
      <c r="HJB1079" s="819"/>
      <c r="HJC1079" s="819"/>
      <c r="HJD1079" s="819"/>
      <c r="HJE1079" s="819"/>
      <c r="HJF1079" s="819"/>
      <c r="HJG1079" s="819"/>
      <c r="HJH1079" s="819"/>
      <c r="HJI1079" s="819"/>
      <c r="HJJ1079" s="819"/>
      <c r="HJK1079" s="819"/>
      <c r="HJL1079" s="819"/>
      <c r="HJM1079" s="819"/>
      <c r="HJN1079" s="819"/>
      <c r="HJO1079" s="819"/>
      <c r="HJP1079" s="819"/>
      <c r="HJQ1079" s="819"/>
      <c r="HJR1079" s="819"/>
      <c r="HJS1079" s="819"/>
      <c r="HJT1079" s="819"/>
      <c r="HJU1079" s="819"/>
      <c r="HJV1079" s="819"/>
      <c r="HJW1079" s="819"/>
      <c r="HJX1079" s="819"/>
      <c r="HJY1079" s="819"/>
      <c r="HJZ1079" s="819"/>
      <c r="HKA1079" s="819"/>
      <c r="HKB1079" s="819"/>
      <c r="HKC1079" s="819"/>
      <c r="HKD1079" s="819"/>
      <c r="HKE1079" s="819"/>
      <c r="HKF1079" s="819"/>
      <c r="HKG1079" s="819"/>
      <c r="HKH1079" s="819"/>
      <c r="HKI1079" s="819"/>
      <c r="HKJ1079" s="819"/>
      <c r="HKK1079" s="819"/>
      <c r="HKL1079" s="819"/>
      <c r="HKM1079" s="819"/>
      <c r="HKN1079" s="819"/>
      <c r="HKO1079" s="819"/>
      <c r="HKP1079" s="819"/>
      <c r="HKQ1079" s="819"/>
      <c r="HKR1079" s="819"/>
      <c r="HKS1079" s="819"/>
      <c r="HKT1079" s="819"/>
      <c r="HKU1079" s="819"/>
      <c r="HKV1079" s="819"/>
      <c r="HKW1079" s="819"/>
      <c r="HKX1079" s="819"/>
      <c r="HKY1079" s="819"/>
      <c r="HKZ1079" s="819"/>
      <c r="HLA1079" s="819"/>
      <c r="HLB1079" s="819"/>
      <c r="HLC1079" s="819"/>
      <c r="HLD1079" s="819"/>
      <c r="HLE1079" s="819"/>
      <c r="HLF1079" s="819"/>
      <c r="HLG1079" s="819"/>
      <c r="HLH1079" s="819"/>
      <c r="HLI1079" s="819"/>
      <c r="HLJ1079" s="819"/>
      <c r="HLK1079" s="819"/>
      <c r="HLL1079" s="819"/>
      <c r="HLM1079" s="819"/>
      <c r="HLN1079" s="819"/>
      <c r="HLO1079" s="819"/>
      <c r="HLP1079" s="819"/>
      <c r="HLQ1079" s="819"/>
      <c r="HLR1079" s="819"/>
      <c r="HLS1079" s="819"/>
      <c r="HLT1079" s="819"/>
      <c r="HLU1079" s="819"/>
      <c r="HLV1079" s="819"/>
      <c r="HLW1079" s="819"/>
      <c r="HLX1079" s="819"/>
      <c r="HLY1079" s="819"/>
      <c r="HLZ1079" s="819"/>
      <c r="HMA1079" s="819"/>
      <c r="HMB1079" s="819"/>
      <c r="HMC1079" s="819"/>
      <c r="HMD1079" s="819"/>
      <c r="HME1079" s="819"/>
      <c r="HMF1079" s="819"/>
      <c r="HMG1079" s="819"/>
      <c r="HMH1079" s="819"/>
      <c r="HMI1079" s="819"/>
      <c r="HMJ1079" s="819"/>
      <c r="HMK1079" s="819"/>
      <c r="HML1079" s="819"/>
      <c r="HMM1079" s="819"/>
      <c r="HMN1079" s="819"/>
      <c r="HMO1079" s="819"/>
      <c r="HMP1079" s="819"/>
      <c r="HMQ1079" s="819"/>
      <c r="HMR1079" s="819"/>
      <c r="HMS1079" s="819"/>
      <c r="HMT1079" s="819"/>
      <c r="HMU1079" s="819"/>
      <c r="HMV1079" s="819"/>
      <c r="HMW1079" s="819"/>
      <c r="HMX1079" s="819"/>
      <c r="HMY1079" s="819"/>
      <c r="HMZ1079" s="819"/>
      <c r="HNA1079" s="819"/>
      <c r="HNB1079" s="819"/>
      <c r="HNC1079" s="819"/>
      <c r="HND1079" s="819"/>
      <c r="HNE1079" s="819"/>
      <c r="HNF1079" s="819"/>
      <c r="HNG1079" s="819"/>
      <c r="HNH1079" s="819"/>
      <c r="HNI1079" s="819"/>
      <c r="HNJ1079" s="819"/>
      <c r="HNK1079" s="819"/>
      <c r="HNL1079" s="819"/>
      <c r="HNM1079" s="819"/>
      <c r="HNN1079" s="819"/>
      <c r="HNO1079" s="819"/>
      <c r="HNP1079" s="819"/>
      <c r="HNQ1079" s="819"/>
      <c r="HNR1079" s="819"/>
      <c r="HNS1079" s="819"/>
      <c r="HNT1079" s="819"/>
      <c r="HNU1079" s="819"/>
      <c r="HNV1079" s="819"/>
      <c r="HNW1079" s="819"/>
      <c r="HNX1079" s="819"/>
      <c r="HNY1079" s="819"/>
      <c r="HNZ1079" s="819"/>
      <c r="HOA1079" s="819"/>
      <c r="HOB1079" s="819"/>
      <c r="HOC1079" s="819"/>
      <c r="HOD1079" s="819"/>
      <c r="HOE1079" s="819"/>
      <c r="HOF1079" s="819"/>
      <c r="HOG1079" s="819"/>
      <c r="HOH1079" s="819"/>
      <c r="HOI1079" s="819"/>
      <c r="HOJ1079" s="819"/>
      <c r="HOK1079" s="819"/>
      <c r="HOL1079" s="819"/>
      <c r="HOM1079" s="819"/>
      <c r="HON1079" s="819"/>
      <c r="HOO1079" s="819"/>
      <c r="HOP1079" s="819"/>
      <c r="HOQ1079" s="819"/>
      <c r="HOR1079" s="819"/>
      <c r="HOS1079" s="819"/>
      <c r="HOT1079" s="819"/>
      <c r="HOU1079" s="819"/>
      <c r="HOV1079" s="819"/>
      <c r="HOW1079" s="819"/>
      <c r="HOX1079" s="819"/>
      <c r="HOY1079" s="819"/>
      <c r="HOZ1079" s="819"/>
      <c r="HPA1079" s="819"/>
      <c r="HPB1079" s="819"/>
      <c r="HPC1079" s="819"/>
      <c r="HPD1079" s="819"/>
      <c r="HPE1079" s="819"/>
      <c r="HPF1079" s="819"/>
      <c r="HPG1079" s="819"/>
      <c r="HPH1079" s="819"/>
      <c r="HPI1079" s="819"/>
      <c r="HPJ1079" s="819"/>
      <c r="HPK1079" s="819"/>
      <c r="HPL1079" s="819"/>
      <c r="HPM1079" s="819"/>
      <c r="HPN1079" s="819"/>
      <c r="HPO1079" s="819"/>
      <c r="HPP1079" s="819"/>
      <c r="HPQ1079" s="819"/>
      <c r="HPR1079" s="819"/>
      <c r="HPS1079" s="819"/>
      <c r="HPT1079" s="819"/>
      <c r="HPU1079" s="819"/>
      <c r="HPV1079" s="819"/>
      <c r="HPW1079" s="819"/>
      <c r="HPX1079" s="819"/>
      <c r="HPY1079" s="819"/>
      <c r="HPZ1079" s="819"/>
      <c r="HQA1079" s="819"/>
      <c r="HQB1079" s="819"/>
      <c r="HQC1079" s="819"/>
      <c r="HQD1079" s="819"/>
      <c r="HQE1079" s="819"/>
      <c r="HQF1079" s="819"/>
      <c r="HQG1079" s="819"/>
      <c r="HQH1079" s="819"/>
      <c r="HQI1079" s="819"/>
      <c r="HQJ1079" s="819"/>
      <c r="HQK1079" s="819"/>
      <c r="HQL1079" s="819"/>
      <c r="HQM1079" s="819"/>
      <c r="HQN1079" s="819"/>
      <c r="HQO1079" s="819"/>
      <c r="HQP1079" s="819"/>
      <c r="HQQ1079" s="819"/>
      <c r="HQR1079" s="819"/>
      <c r="HQS1079" s="819"/>
      <c r="HQT1079" s="819"/>
      <c r="HQU1079" s="819"/>
      <c r="HQV1079" s="819"/>
      <c r="HQW1079" s="819"/>
      <c r="HQX1079" s="819"/>
      <c r="HQY1079" s="819"/>
      <c r="HQZ1079" s="819"/>
      <c r="HRA1079" s="819"/>
      <c r="HRB1079" s="819"/>
      <c r="HRC1079" s="819"/>
      <c r="HRD1079" s="819"/>
      <c r="HRE1079" s="819"/>
      <c r="HRF1079" s="819"/>
      <c r="HRG1079" s="819"/>
      <c r="HRH1079" s="819"/>
      <c r="HRI1079" s="819"/>
      <c r="HRJ1079" s="819"/>
      <c r="HRK1079" s="819"/>
      <c r="HRL1079" s="819"/>
      <c r="HRM1079" s="819"/>
      <c r="HRN1079" s="819"/>
      <c r="HRO1079" s="819"/>
      <c r="HRP1079" s="819"/>
      <c r="HRQ1079" s="819"/>
      <c r="HRR1079" s="819"/>
      <c r="HRS1079" s="819"/>
      <c r="HRT1079" s="819"/>
      <c r="HRU1079" s="819"/>
      <c r="HRV1079" s="819"/>
      <c r="HRW1079" s="819"/>
      <c r="HRX1079" s="819"/>
      <c r="HRY1079" s="819"/>
      <c r="HRZ1079" s="819"/>
      <c r="HSA1079" s="819"/>
      <c r="HSB1079" s="819"/>
      <c r="HSC1079" s="819"/>
      <c r="HSD1079" s="819"/>
      <c r="HSE1079" s="819"/>
      <c r="HSF1079" s="819"/>
      <c r="HSG1079" s="819"/>
      <c r="HSH1079" s="819"/>
      <c r="HSI1079" s="819"/>
      <c r="HSJ1079" s="819"/>
      <c r="HSK1079" s="819"/>
      <c r="HSL1079" s="819"/>
      <c r="HSM1079" s="819"/>
      <c r="HSN1079" s="819"/>
      <c r="HSO1079" s="819"/>
      <c r="HSP1079" s="819"/>
      <c r="HSQ1079" s="819"/>
      <c r="HSR1079" s="819"/>
      <c r="HSS1079" s="819"/>
      <c r="HST1079" s="819"/>
      <c r="HSU1079" s="819"/>
      <c r="HSV1079" s="819"/>
      <c r="HSW1079" s="819"/>
      <c r="HSX1079" s="819"/>
      <c r="HSY1079" s="819"/>
      <c r="HSZ1079" s="819"/>
      <c r="HTA1079" s="819"/>
      <c r="HTB1079" s="819"/>
      <c r="HTC1079" s="819"/>
      <c r="HTD1079" s="819"/>
      <c r="HTE1079" s="819"/>
      <c r="HTF1079" s="819"/>
      <c r="HTG1079" s="819"/>
      <c r="HTH1079" s="819"/>
      <c r="HTI1079" s="819"/>
      <c r="HTJ1079" s="819"/>
      <c r="HTK1079" s="819"/>
      <c r="HTL1079" s="819"/>
      <c r="HTM1079" s="819"/>
      <c r="HTN1079" s="819"/>
      <c r="HTO1079" s="819"/>
      <c r="HTP1079" s="819"/>
      <c r="HTQ1079" s="819"/>
      <c r="HTR1079" s="819"/>
      <c r="HTS1079" s="819"/>
      <c r="HTT1079" s="819"/>
      <c r="HTU1079" s="819"/>
      <c r="HTV1079" s="819"/>
      <c r="HTW1079" s="819"/>
      <c r="HTX1079" s="819"/>
      <c r="HTY1079" s="819"/>
      <c r="HTZ1079" s="819"/>
      <c r="HUA1079" s="819"/>
      <c r="HUB1079" s="819"/>
      <c r="HUC1079" s="819"/>
      <c r="HUD1079" s="819"/>
      <c r="HUE1079" s="819"/>
      <c r="HUF1079" s="819"/>
      <c r="HUG1079" s="819"/>
      <c r="HUH1079" s="819"/>
      <c r="HUI1079" s="819"/>
      <c r="HUJ1079" s="819"/>
      <c r="HUK1079" s="819"/>
      <c r="HUL1079" s="819"/>
      <c r="HUM1079" s="819"/>
      <c r="HUN1079" s="819"/>
      <c r="HUO1079" s="819"/>
      <c r="HUP1079" s="819"/>
      <c r="HUQ1079" s="819"/>
      <c r="HUR1079" s="819"/>
      <c r="HUS1079" s="819"/>
      <c r="HUT1079" s="819"/>
      <c r="HUU1079" s="819"/>
      <c r="HUV1079" s="819"/>
      <c r="HUW1079" s="819"/>
      <c r="HUX1079" s="819"/>
      <c r="HUY1079" s="819"/>
      <c r="HUZ1079" s="819"/>
      <c r="HVA1079" s="819"/>
      <c r="HVB1079" s="819"/>
      <c r="HVC1079" s="819"/>
      <c r="HVD1079" s="819"/>
      <c r="HVE1079" s="819"/>
      <c r="HVF1079" s="819"/>
      <c r="HVG1079" s="819"/>
      <c r="HVH1079" s="819"/>
      <c r="HVI1079" s="819"/>
      <c r="HVJ1079" s="819"/>
      <c r="HVK1079" s="819"/>
      <c r="HVL1079" s="819"/>
      <c r="HVM1079" s="819"/>
      <c r="HVN1079" s="819"/>
      <c r="HVO1079" s="819"/>
      <c r="HVP1079" s="819"/>
      <c r="HVQ1079" s="819"/>
      <c r="HVR1079" s="819"/>
      <c r="HVS1079" s="819"/>
      <c r="HVT1079" s="819"/>
      <c r="HVU1079" s="819"/>
      <c r="HVV1079" s="819"/>
      <c r="HVW1079" s="819"/>
      <c r="HVX1079" s="819"/>
      <c r="HVY1079" s="819"/>
      <c r="HVZ1079" s="819"/>
      <c r="HWA1079" s="819"/>
      <c r="HWB1079" s="819"/>
      <c r="HWC1079" s="819"/>
      <c r="HWD1079" s="819"/>
      <c r="HWE1079" s="819"/>
      <c r="HWF1079" s="819"/>
      <c r="HWG1079" s="819"/>
      <c r="HWH1079" s="819"/>
      <c r="HWI1079" s="819"/>
      <c r="HWJ1079" s="819"/>
      <c r="HWK1079" s="819"/>
      <c r="HWL1079" s="819"/>
      <c r="HWM1079" s="819"/>
      <c r="HWN1079" s="819"/>
      <c r="HWO1079" s="819"/>
      <c r="HWP1079" s="819"/>
      <c r="HWQ1079" s="819"/>
      <c r="HWR1079" s="819"/>
      <c r="HWS1079" s="819"/>
      <c r="HWT1079" s="819"/>
      <c r="HWU1079" s="819"/>
      <c r="HWV1079" s="819"/>
      <c r="HWW1079" s="819"/>
      <c r="HWX1079" s="819"/>
      <c r="HWY1079" s="819"/>
      <c r="HWZ1079" s="819"/>
      <c r="HXA1079" s="819"/>
      <c r="HXB1079" s="819"/>
      <c r="HXC1079" s="819"/>
      <c r="HXD1079" s="819"/>
      <c r="HXE1079" s="819"/>
      <c r="HXF1079" s="819"/>
      <c r="HXG1079" s="819"/>
      <c r="HXH1079" s="819"/>
      <c r="HXI1079" s="819"/>
      <c r="HXJ1079" s="819"/>
      <c r="HXK1079" s="819"/>
      <c r="HXL1079" s="819"/>
      <c r="HXM1079" s="819"/>
      <c r="HXN1079" s="819"/>
      <c r="HXO1079" s="819"/>
      <c r="HXP1079" s="819"/>
      <c r="HXQ1079" s="819"/>
      <c r="HXR1079" s="819"/>
      <c r="HXS1079" s="819"/>
      <c r="HXT1079" s="819"/>
      <c r="HXU1079" s="819"/>
      <c r="HXV1079" s="819"/>
      <c r="HXW1079" s="819"/>
      <c r="HXX1079" s="819"/>
      <c r="HXY1079" s="819"/>
      <c r="HXZ1079" s="819"/>
      <c r="HYA1079" s="819"/>
      <c r="HYB1079" s="819"/>
      <c r="HYC1079" s="819"/>
      <c r="HYD1079" s="819"/>
      <c r="HYE1079" s="819"/>
      <c r="HYF1079" s="819"/>
      <c r="HYG1079" s="819"/>
      <c r="HYH1079" s="819"/>
      <c r="HYI1079" s="819"/>
      <c r="HYJ1079" s="819"/>
      <c r="HYK1079" s="819"/>
      <c r="HYL1079" s="819"/>
      <c r="HYM1079" s="819"/>
      <c r="HYN1079" s="819"/>
      <c r="HYO1079" s="819"/>
      <c r="HYP1079" s="819"/>
      <c r="HYQ1079" s="819"/>
      <c r="HYR1079" s="819"/>
      <c r="HYS1079" s="819"/>
      <c r="HYT1079" s="819"/>
      <c r="HYU1079" s="819"/>
      <c r="HYV1079" s="819"/>
      <c r="HYW1079" s="819"/>
      <c r="HYX1079" s="819"/>
      <c r="HYY1079" s="819"/>
      <c r="HYZ1079" s="819"/>
      <c r="HZA1079" s="819"/>
      <c r="HZB1079" s="819"/>
      <c r="HZC1079" s="819"/>
      <c r="HZD1079" s="819"/>
      <c r="HZE1079" s="819"/>
      <c r="HZF1079" s="819"/>
      <c r="HZG1079" s="819"/>
      <c r="HZH1079" s="819"/>
      <c r="HZI1079" s="819"/>
      <c r="HZJ1079" s="819"/>
      <c r="HZK1079" s="819"/>
      <c r="HZL1079" s="819"/>
      <c r="HZM1079" s="819"/>
      <c r="HZN1079" s="819"/>
      <c r="HZO1079" s="819"/>
      <c r="HZP1079" s="819"/>
      <c r="HZQ1079" s="819"/>
      <c r="HZR1079" s="819"/>
      <c r="HZS1079" s="819"/>
      <c r="HZT1079" s="819"/>
      <c r="HZU1079" s="819"/>
      <c r="HZV1079" s="819"/>
      <c r="HZW1079" s="819"/>
      <c r="HZX1079" s="819"/>
      <c r="HZY1079" s="819"/>
      <c r="HZZ1079" s="819"/>
      <c r="IAA1079" s="819"/>
      <c r="IAB1079" s="819"/>
      <c r="IAC1079" s="819"/>
      <c r="IAD1079" s="819"/>
      <c r="IAE1079" s="819"/>
      <c r="IAF1079" s="819"/>
      <c r="IAG1079" s="819"/>
      <c r="IAH1079" s="819"/>
      <c r="IAI1079" s="819"/>
      <c r="IAJ1079" s="819"/>
      <c r="IAK1079" s="819"/>
      <c r="IAL1079" s="819"/>
      <c r="IAM1079" s="819"/>
      <c r="IAN1079" s="819"/>
      <c r="IAO1079" s="819"/>
      <c r="IAP1079" s="819"/>
      <c r="IAQ1079" s="819"/>
      <c r="IAR1079" s="819"/>
      <c r="IAS1079" s="819"/>
      <c r="IAT1079" s="819"/>
      <c r="IAU1079" s="819"/>
      <c r="IAV1079" s="819"/>
      <c r="IAW1079" s="819"/>
      <c r="IAX1079" s="819"/>
      <c r="IAY1079" s="819"/>
      <c r="IAZ1079" s="819"/>
      <c r="IBA1079" s="819"/>
      <c r="IBB1079" s="819"/>
      <c r="IBC1079" s="819"/>
      <c r="IBD1079" s="819"/>
      <c r="IBE1079" s="819"/>
      <c r="IBF1079" s="819"/>
      <c r="IBG1079" s="819"/>
      <c r="IBH1079" s="819"/>
      <c r="IBI1079" s="819"/>
      <c r="IBJ1079" s="819"/>
      <c r="IBK1079" s="819"/>
      <c r="IBL1079" s="819"/>
      <c r="IBM1079" s="819"/>
      <c r="IBN1079" s="819"/>
      <c r="IBO1079" s="819"/>
      <c r="IBP1079" s="819"/>
      <c r="IBQ1079" s="819"/>
      <c r="IBR1079" s="819"/>
      <c r="IBS1079" s="819"/>
      <c r="IBT1079" s="819"/>
      <c r="IBU1079" s="819"/>
      <c r="IBV1079" s="819"/>
      <c r="IBW1079" s="819"/>
      <c r="IBX1079" s="819"/>
      <c r="IBY1079" s="819"/>
      <c r="IBZ1079" s="819"/>
      <c r="ICA1079" s="819"/>
      <c r="ICB1079" s="819"/>
      <c r="ICC1079" s="819"/>
      <c r="ICD1079" s="819"/>
      <c r="ICE1079" s="819"/>
      <c r="ICF1079" s="819"/>
      <c r="ICG1079" s="819"/>
      <c r="ICH1079" s="819"/>
      <c r="ICI1079" s="819"/>
      <c r="ICJ1079" s="819"/>
      <c r="ICK1079" s="819"/>
      <c r="ICL1079" s="819"/>
      <c r="ICM1079" s="819"/>
      <c r="ICN1079" s="819"/>
      <c r="ICO1079" s="819"/>
      <c r="ICP1079" s="819"/>
      <c r="ICQ1079" s="819"/>
      <c r="ICR1079" s="819"/>
      <c r="ICS1079" s="819"/>
      <c r="ICT1079" s="819"/>
      <c r="ICU1079" s="819"/>
      <c r="ICV1079" s="819"/>
      <c r="ICW1079" s="819"/>
      <c r="ICX1079" s="819"/>
      <c r="ICY1079" s="819"/>
      <c r="ICZ1079" s="819"/>
      <c r="IDA1079" s="819"/>
      <c r="IDB1079" s="819"/>
      <c r="IDC1079" s="819"/>
      <c r="IDD1079" s="819"/>
      <c r="IDE1079" s="819"/>
      <c r="IDF1079" s="819"/>
      <c r="IDG1079" s="819"/>
      <c r="IDH1079" s="819"/>
      <c r="IDI1079" s="819"/>
      <c r="IDJ1079" s="819"/>
      <c r="IDK1079" s="819"/>
      <c r="IDL1079" s="819"/>
      <c r="IDM1079" s="819"/>
      <c r="IDN1079" s="819"/>
      <c r="IDO1079" s="819"/>
      <c r="IDP1079" s="819"/>
      <c r="IDQ1079" s="819"/>
      <c r="IDR1079" s="819"/>
      <c r="IDS1079" s="819"/>
      <c r="IDT1079" s="819"/>
      <c r="IDU1079" s="819"/>
      <c r="IDV1079" s="819"/>
      <c r="IDW1079" s="819"/>
      <c r="IDX1079" s="819"/>
      <c r="IDY1079" s="819"/>
      <c r="IDZ1079" s="819"/>
      <c r="IEA1079" s="819"/>
      <c r="IEB1079" s="819"/>
      <c r="IEC1079" s="819"/>
      <c r="IED1079" s="819"/>
      <c r="IEE1079" s="819"/>
      <c r="IEF1079" s="819"/>
      <c r="IEG1079" s="819"/>
      <c r="IEH1079" s="819"/>
      <c r="IEI1079" s="819"/>
      <c r="IEJ1079" s="819"/>
      <c r="IEK1079" s="819"/>
      <c r="IEL1079" s="819"/>
      <c r="IEM1079" s="819"/>
      <c r="IEN1079" s="819"/>
      <c r="IEO1079" s="819"/>
      <c r="IEP1079" s="819"/>
      <c r="IEQ1079" s="819"/>
      <c r="IER1079" s="819"/>
      <c r="IES1079" s="819"/>
      <c r="IET1079" s="819"/>
      <c r="IEU1079" s="819"/>
      <c r="IEV1079" s="819"/>
      <c r="IEW1079" s="819"/>
      <c r="IEX1079" s="819"/>
      <c r="IEY1079" s="819"/>
      <c r="IEZ1079" s="819"/>
      <c r="IFA1079" s="819"/>
      <c r="IFB1079" s="819"/>
      <c r="IFC1079" s="819"/>
      <c r="IFD1079" s="819"/>
      <c r="IFE1079" s="819"/>
      <c r="IFF1079" s="819"/>
      <c r="IFG1079" s="819"/>
      <c r="IFH1079" s="819"/>
      <c r="IFI1079" s="819"/>
      <c r="IFJ1079" s="819"/>
      <c r="IFK1079" s="819"/>
      <c r="IFL1079" s="819"/>
      <c r="IFM1079" s="819"/>
      <c r="IFN1079" s="819"/>
      <c r="IFO1079" s="819"/>
      <c r="IFP1079" s="819"/>
      <c r="IFQ1079" s="819"/>
      <c r="IFR1079" s="819"/>
      <c r="IFS1079" s="819"/>
      <c r="IFT1079" s="819"/>
      <c r="IFU1079" s="819"/>
      <c r="IFV1079" s="819"/>
      <c r="IFW1079" s="819"/>
      <c r="IFX1079" s="819"/>
      <c r="IFY1079" s="819"/>
      <c r="IFZ1079" s="819"/>
      <c r="IGA1079" s="819"/>
      <c r="IGB1079" s="819"/>
      <c r="IGC1079" s="819"/>
      <c r="IGD1079" s="819"/>
      <c r="IGE1079" s="819"/>
      <c r="IGF1079" s="819"/>
      <c r="IGG1079" s="819"/>
      <c r="IGH1079" s="819"/>
      <c r="IGI1079" s="819"/>
      <c r="IGJ1079" s="819"/>
      <c r="IGK1079" s="819"/>
      <c r="IGL1079" s="819"/>
      <c r="IGM1079" s="819"/>
      <c r="IGN1079" s="819"/>
      <c r="IGO1079" s="819"/>
      <c r="IGP1079" s="819"/>
      <c r="IGQ1079" s="819"/>
      <c r="IGR1079" s="819"/>
      <c r="IGS1079" s="819"/>
      <c r="IGT1079" s="819"/>
      <c r="IGU1079" s="819"/>
      <c r="IGV1079" s="819"/>
      <c r="IGW1079" s="819"/>
      <c r="IGX1079" s="819"/>
      <c r="IGY1079" s="819"/>
      <c r="IGZ1079" s="819"/>
      <c r="IHA1079" s="819"/>
      <c r="IHB1079" s="819"/>
      <c r="IHC1079" s="819"/>
      <c r="IHD1079" s="819"/>
      <c r="IHE1079" s="819"/>
      <c r="IHF1079" s="819"/>
      <c r="IHG1079" s="819"/>
      <c r="IHH1079" s="819"/>
      <c r="IHI1079" s="819"/>
      <c r="IHJ1079" s="819"/>
      <c r="IHK1079" s="819"/>
      <c r="IHL1079" s="819"/>
      <c r="IHM1079" s="819"/>
      <c r="IHN1079" s="819"/>
      <c r="IHO1079" s="819"/>
      <c r="IHP1079" s="819"/>
      <c r="IHQ1079" s="819"/>
      <c r="IHR1079" s="819"/>
      <c r="IHS1079" s="819"/>
      <c r="IHT1079" s="819"/>
      <c r="IHU1079" s="819"/>
      <c r="IHV1079" s="819"/>
      <c r="IHW1079" s="819"/>
      <c r="IHX1079" s="819"/>
      <c r="IHY1079" s="819"/>
      <c r="IHZ1079" s="819"/>
      <c r="IIA1079" s="819"/>
      <c r="IIB1079" s="819"/>
      <c r="IIC1079" s="819"/>
      <c r="IID1079" s="819"/>
      <c r="IIE1079" s="819"/>
      <c r="IIF1079" s="819"/>
      <c r="IIG1079" s="819"/>
      <c r="IIH1079" s="819"/>
      <c r="III1079" s="819"/>
      <c r="IIJ1079" s="819"/>
      <c r="IIK1079" s="819"/>
      <c r="IIL1079" s="819"/>
      <c r="IIM1079" s="819"/>
      <c r="IIN1079" s="819"/>
      <c r="IIO1079" s="819"/>
      <c r="IIP1079" s="819"/>
      <c r="IIQ1079" s="819"/>
      <c r="IIR1079" s="819"/>
      <c r="IIS1079" s="819"/>
      <c r="IIT1079" s="819"/>
      <c r="IIU1079" s="819"/>
      <c r="IIV1079" s="819"/>
      <c r="IIW1079" s="819"/>
      <c r="IIX1079" s="819"/>
      <c r="IIY1079" s="819"/>
      <c r="IIZ1079" s="819"/>
      <c r="IJA1079" s="819"/>
      <c r="IJB1079" s="819"/>
      <c r="IJC1079" s="819"/>
      <c r="IJD1079" s="819"/>
      <c r="IJE1079" s="819"/>
      <c r="IJF1079" s="819"/>
      <c r="IJG1079" s="819"/>
      <c r="IJH1079" s="819"/>
      <c r="IJI1079" s="819"/>
      <c r="IJJ1079" s="819"/>
      <c r="IJK1079" s="819"/>
      <c r="IJL1079" s="819"/>
      <c r="IJM1079" s="819"/>
      <c r="IJN1079" s="819"/>
      <c r="IJO1079" s="819"/>
      <c r="IJP1079" s="819"/>
      <c r="IJQ1079" s="819"/>
      <c r="IJR1079" s="819"/>
      <c r="IJS1079" s="819"/>
      <c r="IJT1079" s="819"/>
      <c r="IJU1079" s="819"/>
      <c r="IJV1079" s="819"/>
      <c r="IJW1079" s="819"/>
      <c r="IJX1079" s="819"/>
      <c r="IJY1079" s="819"/>
      <c r="IJZ1079" s="819"/>
      <c r="IKA1079" s="819"/>
      <c r="IKB1079" s="819"/>
      <c r="IKC1079" s="819"/>
      <c r="IKD1079" s="819"/>
      <c r="IKE1079" s="819"/>
      <c r="IKF1079" s="819"/>
      <c r="IKG1079" s="819"/>
      <c r="IKH1079" s="819"/>
      <c r="IKI1079" s="819"/>
      <c r="IKJ1079" s="819"/>
      <c r="IKK1079" s="819"/>
      <c r="IKL1079" s="819"/>
      <c r="IKM1079" s="819"/>
      <c r="IKN1079" s="819"/>
      <c r="IKO1079" s="819"/>
      <c r="IKP1079" s="819"/>
      <c r="IKQ1079" s="819"/>
      <c r="IKR1079" s="819"/>
      <c r="IKS1079" s="819"/>
      <c r="IKT1079" s="819"/>
      <c r="IKU1079" s="819"/>
      <c r="IKV1079" s="819"/>
      <c r="IKW1079" s="819"/>
      <c r="IKX1079" s="819"/>
      <c r="IKY1079" s="819"/>
      <c r="IKZ1079" s="819"/>
      <c r="ILA1079" s="819"/>
      <c r="ILB1079" s="819"/>
      <c r="ILC1079" s="819"/>
      <c r="ILD1079" s="819"/>
      <c r="ILE1079" s="819"/>
      <c r="ILF1079" s="819"/>
      <c r="ILG1079" s="819"/>
      <c r="ILH1079" s="819"/>
      <c r="ILI1079" s="819"/>
      <c r="ILJ1079" s="819"/>
      <c r="ILK1079" s="819"/>
      <c r="ILL1079" s="819"/>
      <c r="ILM1079" s="819"/>
      <c r="ILN1079" s="819"/>
      <c r="ILO1079" s="819"/>
      <c r="ILP1079" s="819"/>
      <c r="ILQ1079" s="819"/>
      <c r="ILR1079" s="819"/>
      <c r="ILS1079" s="819"/>
      <c r="ILT1079" s="819"/>
      <c r="ILU1079" s="819"/>
      <c r="ILV1079" s="819"/>
      <c r="ILW1079" s="819"/>
      <c r="ILX1079" s="819"/>
      <c r="ILY1079" s="819"/>
      <c r="ILZ1079" s="819"/>
      <c r="IMA1079" s="819"/>
      <c r="IMB1079" s="819"/>
      <c r="IMC1079" s="819"/>
      <c r="IMD1079" s="819"/>
      <c r="IME1079" s="819"/>
      <c r="IMF1079" s="819"/>
      <c r="IMG1079" s="819"/>
      <c r="IMH1079" s="819"/>
      <c r="IMI1079" s="819"/>
      <c r="IMJ1079" s="819"/>
      <c r="IMK1079" s="819"/>
      <c r="IML1079" s="819"/>
      <c r="IMM1079" s="819"/>
      <c r="IMN1079" s="819"/>
      <c r="IMO1079" s="819"/>
      <c r="IMP1079" s="819"/>
      <c r="IMQ1079" s="819"/>
      <c r="IMR1079" s="819"/>
      <c r="IMS1079" s="819"/>
      <c r="IMT1079" s="819"/>
      <c r="IMU1079" s="819"/>
      <c r="IMV1079" s="819"/>
      <c r="IMW1079" s="819"/>
      <c r="IMX1079" s="819"/>
      <c r="IMY1079" s="819"/>
      <c r="IMZ1079" s="819"/>
      <c r="INA1079" s="819"/>
      <c r="INB1079" s="819"/>
      <c r="INC1079" s="819"/>
      <c r="IND1079" s="819"/>
      <c r="INE1079" s="819"/>
      <c r="INF1079" s="819"/>
      <c r="ING1079" s="819"/>
      <c r="INH1079" s="819"/>
      <c r="INI1079" s="819"/>
      <c r="INJ1079" s="819"/>
      <c r="INK1079" s="819"/>
      <c r="INL1079" s="819"/>
      <c r="INM1079" s="819"/>
      <c r="INN1079" s="819"/>
      <c r="INO1079" s="819"/>
      <c r="INP1079" s="819"/>
      <c r="INQ1079" s="819"/>
      <c r="INR1079" s="819"/>
      <c r="INS1079" s="819"/>
      <c r="INT1079" s="819"/>
      <c r="INU1079" s="819"/>
      <c r="INV1079" s="819"/>
      <c r="INW1079" s="819"/>
      <c r="INX1079" s="819"/>
      <c r="INY1079" s="819"/>
      <c r="INZ1079" s="819"/>
      <c r="IOA1079" s="819"/>
      <c r="IOB1079" s="819"/>
      <c r="IOC1079" s="819"/>
      <c r="IOD1079" s="819"/>
      <c r="IOE1079" s="819"/>
      <c r="IOF1079" s="819"/>
      <c r="IOG1079" s="819"/>
      <c r="IOH1079" s="819"/>
      <c r="IOI1079" s="819"/>
      <c r="IOJ1079" s="819"/>
      <c r="IOK1079" s="819"/>
      <c r="IOL1079" s="819"/>
      <c r="IOM1079" s="819"/>
      <c r="ION1079" s="819"/>
      <c r="IOO1079" s="819"/>
      <c r="IOP1079" s="819"/>
      <c r="IOQ1079" s="819"/>
      <c r="IOR1079" s="819"/>
      <c r="IOS1079" s="819"/>
      <c r="IOT1079" s="819"/>
      <c r="IOU1079" s="819"/>
      <c r="IOV1079" s="819"/>
      <c r="IOW1079" s="819"/>
      <c r="IOX1079" s="819"/>
      <c r="IOY1079" s="819"/>
      <c r="IOZ1079" s="819"/>
      <c r="IPA1079" s="819"/>
      <c r="IPB1079" s="819"/>
      <c r="IPC1079" s="819"/>
      <c r="IPD1079" s="819"/>
      <c r="IPE1079" s="819"/>
      <c r="IPF1079" s="819"/>
      <c r="IPG1079" s="819"/>
      <c r="IPH1079" s="819"/>
      <c r="IPI1079" s="819"/>
      <c r="IPJ1079" s="819"/>
      <c r="IPK1079" s="819"/>
      <c r="IPL1079" s="819"/>
      <c r="IPM1079" s="819"/>
      <c r="IPN1079" s="819"/>
      <c r="IPO1079" s="819"/>
      <c r="IPP1079" s="819"/>
      <c r="IPQ1079" s="819"/>
      <c r="IPR1079" s="819"/>
      <c r="IPS1079" s="819"/>
      <c r="IPT1079" s="819"/>
      <c r="IPU1079" s="819"/>
      <c r="IPV1079" s="819"/>
      <c r="IPW1079" s="819"/>
      <c r="IPX1079" s="819"/>
      <c r="IPY1079" s="819"/>
      <c r="IPZ1079" s="819"/>
      <c r="IQA1079" s="819"/>
      <c r="IQB1079" s="819"/>
      <c r="IQC1079" s="819"/>
      <c r="IQD1079" s="819"/>
      <c r="IQE1079" s="819"/>
      <c r="IQF1079" s="819"/>
      <c r="IQG1079" s="819"/>
      <c r="IQH1079" s="819"/>
      <c r="IQI1079" s="819"/>
      <c r="IQJ1079" s="819"/>
      <c r="IQK1079" s="819"/>
      <c r="IQL1079" s="819"/>
      <c r="IQM1079" s="819"/>
      <c r="IQN1079" s="819"/>
      <c r="IQO1079" s="819"/>
      <c r="IQP1079" s="819"/>
      <c r="IQQ1079" s="819"/>
      <c r="IQR1079" s="819"/>
      <c r="IQS1079" s="819"/>
      <c r="IQT1079" s="819"/>
      <c r="IQU1079" s="819"/>
      <c r="IQV1079" s="819"/>
      <c r="IQW1079" s="819"/>
      <c r="IQX1079" s="819"/>
      <c r="IQY1079" s="819"/>
      <c r="IQZ1079" s="819"/>
      <c r="IRA1079" s="819"/>
      <c r="IRB1079" s="819"/>
      <c r="IRC1079" s="819"/>
      <c r="IRD1079" s="819"/>
      <c r="IRE1079" s="819"/>
      <c r="IRF1079" s="819"/>
      <c r="IRG1079" s="819"/>
      <c r="IRH1079" s="819"/>
      <c r="IRI1079" s="819"/>
      <c r="IRJ1079" s="819"/>
      <c r="IRK1079" s="819"/>
      <c r="IRL1079" s="819"/>
      <c r="IRM1079" s="819"/>
      <c r="IRN1079" s="819"/>
      <c r="IRO1079" s="819"/>
      <c r="IRP1079" s="819"/>
      <c r="IRQ1079" s="819"/>
      <c r="IRR1079" s="819"/>
      <c r="IRS1079" s="819"/>
      <c r="IRT1079" s="819"/>
      <c r="IRU1079" s="819"/>
      <c r="IRV1079" s="819"/>
      <c r="IRW1079" s="819"/>
      <c r="IRX1079" s="819"/>
      <c r="IRY1079" s="819"/>
      <c r="IRZ1079" s="819"/>
      <c r="ISA1079" s="819"/>
      <c r="ISB1079" s="819"/>
      <c r="ISC1079" s="819"/>
      <c r="ISD1079" s="819"/>
      <c r="ISE1079" s="819"/>
      <c r="ISF1079" s="819"/>
      <c r="ISG1079" s="819"/>
      <c r="ISH1079" s="819"/>
      <c r="ISI1079" s="819"/>
      <c r="ISJ1079" s="819"/>
      <c r="ISK1079" s="819"/>
      <c r="ISL1079" s="819"/>
      <c r="ISM1079" s="819"/>
      <c r="ISN1079" s="819"/>
      <c r="ISO1079" s="819"/>
      <c r="ISP1079" s="819"/>
      <c r="ISQ1079" s="819"/>
      <c r="ISR1079" s="819"/>
      <c r="ISS1079" s="819"/>
      <c r="IST1079" s="819"/>
      <c r="ISU1079" s="819"/>
      <c r="ISV1079" s="819"/>
      <c r="ISW1079" s="819"/>
      <c r="ISX1079" s="819"/>
      <c r="ISY1079" s="819"/>
      <c r="ISZ1079" s="819"/>
      <c r="ITA1079" s="819"/>
      <c r="ITB1079" s="819"/>
      <c r="ITC1079" s="819"/>
      <c r="ITD1079" s="819"/>
      <c r="ITE1079" s="819"/>
      <c r="ITF1079" s="819"/>
      <c r="ITG1079" s="819"/>
      <c r="ITH1079" s="819"/>
      <c r="ITI1079" s="819"/>
      <c r="ITJ1079" s="819"/>
      <c r="ITK1079" s="819"/>
      <c r="ITL1079" s="819"/>
      <c r="ITM1079" s="819"/>
      <c r="ITN1079" s="819"/>
      <c r="ITO1079" s="819"/>
      <c r="ITP1079" s="819"/>
      <c r="ITQ1079" s="819"/>
      <c r="ITR1079" s="819"/>
      <c r="ITS1079" s="819"/>
      <c r="ITT1079" s="819"/>
      <c r="ITU1079" s="819"/>
      <c r="ITV1079" s="819"/>
      <c r="ITW1079" s="819"/>
      <c r="ITX1079" s="819"/>
      <c r="ITY1079" s="819"/>
      <c r="ITZ1079" s="819"/>
      <c r="IUA1079" s="819"/>
      <c r="IUB1079" s="819"/>
      <c r="IUC1079" s="819"/>
      <c r="IUD1079" s="819"/>
      <c r="IUE1079" s="819"/>
      <c r="IUF1079" s="819"/>
      <c r="IUG1079" s="819"/>
      <c r="IUH1079" s="819"/>
      <c r="IUI1079" s="819"/>
      <c r="IUJ1079" s="819"/>
      <c r="IUK1079" s="819"/>
      <c r="IUL1079" s="819"/>
      <c r="IUM1079" s="819"/>
      <c r="IUN1079" s="819"/>
      <c r="IUO1079" s="819"/>
      <c r="IUP1079" s="819"/>
      <c r="IUQ1079" s="819"/>
      <c r="IUR1079" s="819"/>
      <c r="IUS1079" s="819"/>
      <c r="IUT1079" s="819"/>
      <c r="IUU1079" s="819"/>
      <c r="IUV1079" s="819"/>
      <c r="IUW1079" s="819"/>
      <c r="IUX1079" s="819"/>
      <c r="IUY1079" s="819"/>
      <c r="IUZ1079" s="819"/>
      <c r="IVA1079" s="819"/>
      <c r="IVB1079" s="819"/>
      <c r="IVC1079" s="819"/>
      <c r="IVD1079" s="819"/>
      <c r="IVE1079" s="819"/>
      <c r="IVF1079" s="819"/>
      <c r="IVG1079" s="819"/>
      <c r="IVH1079" s="819"/>
      <c r="IVI1079" s="819"/>
      <c r="IVJ1079" s="819"/>
      <c r="IVK1079" s="819"/>
      <c r="IVL1079" s="819"/>
      <c r="IVM1079" s="819"/>
      <c r="IVN1079" s="819"/>
      <c r="IVO1079" s="819"/>
      <c r="IVP1079" s="819"/>
      <c r="IVQ1079" s="819"/>
      <c r="IVR1079" s="819"/>
      <c r="IVS1079" s="819"/>
      <c r="IVT1079" s="819"/>
      <c r="IVU1079" s="819"/>
      <c r="IVV1079" s="819"/>
      <c r="IVW1079" s="819"/>
      <c r="IVX1079" s="819"/>
      <c r="IVY1079" s="819"/>
      <c r="IVZ1079" s="819"/>
      <c r="IWA1079" s="819"/>
      <c r="IWB1079" s="819"/>
      <c r="IWC1079" s="819"/>
      <c r="IWD1079" s="819"/>
      <c r="IWE1079" s="819"/>
      <c r="IWF1079" s="819"/>
      <c r="IWG1079" s="819"/>
      <c r="IWH1079" s="819"/>
      <c r="IWI1079" s="819"/>
      <c r="IWJ1079" s="819"/>
      <c r="IWK1079" s="819"/>
      <c r="IWL1079" s="819"/>
      <c r="IWM1079" s="819"/>
      <c r="IWN1079" s="819"/>
      <c r="IWO1079" s="819"/>
      <c r="IWP1079" s="819"/>
      <c r="IWQ1079" s="819"/>
      <c r="IWR1079" s="819"/>
      <c r="IWS1079" s="819"/>
      <c r="IWT1079" s="819"/>
      <c r="IWU1079" s="819"/>
      <c r="IWV1079" s="819"/>
      <c r="IWW1079" s="819"/>
      <c r="IWX1079" s="819"/>
      <c r="IWY1079" s="819"/>
      <c r="IWZ1079" s="819"/>
      <c r="IXA1079" s="819"/>
      <c r="IXB1079" s="819"/>
      <c r="IXC1079" s="819"/>
      <c r="IXD1079" s="819"/>
      <c r="IXE1079" s="819"/>
      <c r="IXF1079" s="819"/>
      <c r="IXG1079" s="819"/>
      <c r="IXH1079" s="819"/>
      <c r="IXI1079" s="819"/>
      <c r="IXJ1079" s="819"/>
      <c r="IXK1079" s="819"/>
      <c r="IXL1079" s="819"/>
      <c r="IXM1079" s="819"/>
      <c r="IXN1079" s="819"/>
      <c r="IXO1079" s="819"/>
      <c r="IXP1079" s="819"/>
      <c r="IXQ1079" s="819"/>
      <c r="IXR1079" s="819"/>
      <c r="IXS1079" s="819"/>
      <c r="IXT1079" s="819"/>
      <c r="IXU1079" s="819"/>
      <c r="IXV1079" s="819"/>
      <c r="IXW1079" s="819"/>
      <c r="IXX1079" s="819"/>
      <c r="IXY1079" s="819"/>
      <c r="IXZ1079" s="819"/>
      <c r="IYA1079" s="819"/>
      <c r="IYB1079" s="819"/>
      <c r="IYC1079" s="819"/>
      <c r="IYD1079" s="819"/>
      <c r="IYE1079" s="819"/>
      <c r="IYF1079" s="819"/>
      <c r="IYG1079" s="819"/>
      <c r="IYH1079" s="819"/>
      <c r="IYI1079" s="819"/>
      <c r="IYJ1079" s="819"/>
      <c r="IYK1079" s="819"/>
      <c r="IYL1079" s="819"/>
      <c r="IYM1079" s="819"/>
      <c r="IYN1079" s="819"/>
      <c r="IYO1079" s="819"/>
      <c r="IYP1079" s="819"/>
      <c r="IYQ1079" s="819"/>
      <c r="IYR1079" s="819"/>
      <c r="IYS1079" s="819"/>
      <c r="IYT1079" s="819"/>
      <c r="IYU1079" s="819"/>
      <c r="IYV1079" s="819"/>
      <c r="IYW1079" s="819"/>
      <c r="IYX1079" s="819"/>
      <c r="IYY1079" s="819"/>
      <c r="IYZ1079" s="819"/>
      <c r="IZA1079" s="819"/>
      <c r="IZB1079" s="819"/>
      <c r="IZC1079" s="819"/>
      <c r="IZD1079" s="819"/>
      <c r="IZE1079" s="819"/>
      <c r="IZF1079" s="819"/>
      <c r="IZG1079" s="819"/>
      <c r="IZH1079" s="819"/>
      <c r="IZI1079" s="819"/>
      <c r="IZJ1079" s="819"/>
      <c r="IZK1079" s="819"/>
      <c r="IZL1079" s="819"/>
      <c r="IZM1079" s="819"/>
      <c r="IZN1079" s="819"/>
      <c r="IZO1079" s="819"/>
      <c r="IZP1079" s="819"/>
      <c r="IZQ1079" s="819"/>
      <c r="IZR1079" s="819"/>
      <c r="IZS1079" s="819"/>
      <c r="IZT1079" s="819"/>
      <c r="IZU1079" s="819"/>
      <c r="IZV1079" s="819"/>
      <c r="IZW1079" s="819"/>
      <c r="IZX1079" s="819"/>
      <c r="IZY1079" s="819"/>
      <c r="IZZ1079" s="819"/>
      <c r="JAA1079" s="819"/>
      <c r="JAB1079" s="819"/>
      <c r="JAC1079" s="819"/>
      <c r="JAD1079" s="819"/>
      <c r="JAE1079" s="819"/>
      <c r="JAF1079" s="819"/>
      <c r="JAG1079" s="819"/>
      <c r="JAH1079" s="819"/>
      <c r="JAI1079" s="819"/>
      <c r="JAJ1079" s="819"/>
      <c r="JAK1079" s="819"/>
      <c r="JAL1079" s="819"/>
      <c r="JAM1079" s="819"/>
      <c r="JAN1079" s="819"/>
      <c r="JAO1079" s="819"/>
      <c r="JAP1079" s="819"/>
      <c r="JAQ1079" s="819"/>
      <c r="JAR1079" s="819"/>
      <c r="JAS1079" s="819"/>
      <c r="JAT1079" s="819"/>
      <c r="JAU1079" s="819"/>
      <c r="JAV1079" s="819"/>
      <c r="JAW1079" s="819"/>
      <c r="JAX1079" s="819"/>
      <c r="JAY1079" s="819"/>
      <c r="JAZ1079" s="819"/>
      <c r="JBA1079" s="819"/>
      <c r="JBB1079" s="819"/>
      <c r="JBC1079" s="819"/>
      <c r="JBD1079" s="819"/>
      <c r="JBE1079" s="819"/>
      <c r="JBF1079" s="819"/>
      <c r="JBG1079" s="819"/>
      <c r="JBH1079" s="819"/>
      <c r="JBI1079" s="819"/>
      <c r="JBJ1079" s="819"/>
      <c r="JBK1079" s="819"/>
      <c r="JBL1079" s="819"/>
      <c r="JBM1079" s="819"/>
      <c r="JBN1079" s="819"/>
      <c r="JBO1079" s="819"/>
      <c r="JBP1079" s="819"/>
      <c r="JBQ1079" s="819"/>
      <c r="JBR1079" s="819"/>
      <c r="JBS1079" s="819"/>
      <c r="JBT1079" s="819"/>
      <c r="JBU1079" s="819"/>
      <c r="JBV1079" s="819"/>
      <c r="JBW1079" s="819"/>
      <c r="JBX1079" s="819"/>
      <c r="JBY1079" s="819"/>
      <c r="JBZ1079" s="819"/>
      <c r="JCA1079" s="819"/>
      <c r="JCB1079" s="819"/>
      <c r="JCC1079" s="819"/>
      <c r="JCD1079" s="819"/>
      <c r="JCE1079" s="819"/>
      <c r="JCF1079" s="819"/>
      <c r="JCG1079" s="819"/>
      <c r="JCH1079" s="819"/>
      <c r="JCI1079" s="819"/>
      <c r="JCJ1079" s="819"/>
      <c r="JCK1079" s="819"/>
      <c r="JCL1079" s="819"/>
      <c r="JCM1079" s="819"/>
      <c r="JCN1079" s="819"/>
      <c r="JCO1079" s="819"/>
      <c r="JCP1079" s="819"/>
      <c r="JCQ1079" s="819"/>
      <c r="JCR1079" s="819"/>
      <c r="JCS1079" s="819"/>
      <c r="JCT1079" s="819"/>
      <c r="JCU1079" s="819"/>
      <c r="JCV1079" s="819"/>
      <c r="JCW1079" s="819"/>
      <c r="JCX1079" s="819"/>
      <c r="JCY1079" s="819"/>
      <c r="JCZ1079" s="819"/>
      <c r="JDA1079" s="819"/>
      <c r="JDB1079" s="819"/>
      <c r="JDC1079" s="819"/>
      <c r="JDD1079" s="819"/>
      <c r="JDE1079" s="819"/>
      <c r="JDF1079" s="819"/>
      <c r="JDG1079" s="819"/>
      <c r="JDH1079" s="819"/>
      <c r="JDI1079" s="819"/>
      <c r="JDJ1079" s="819"/>
      <c r="JDK1079" s="819"/>
      <c r="JDL1079" s="819"/>
      <c r="JDM1079" s="819"/>
      <c r="JDN1079" s="819"/>
      <c r="JDO1079" s="819"/>
      <c r="JDP1079" s="819"/>
      <c r="JDQ1079" s="819"/>
      <c r="JDR1079" s="819"/>
      <c r="JDS1079" s="819"/>
      <c r="JDT1079" s="819"/>
      <c r="JDU1079" s="819"/>
      <c r="JDV1079" s="819"/>
      <c r="JDW1079" s="819"/>
      <c r="JDX1079" s="819"/>
      <c r="JDY1079" s="819"/>
      <c r="JDZ1079" s="819"/>
      <c r="JEA1079" s="819"/>
      <c r="JEB1079" s="819"/>
      <c r="JEC1079" s="819"/>
      <c r="JED1079" s="819"/>
      <c r="JEE1079" s="819"/>
      <c r="JEF1079" s="819"/>
      <c r="JEG1079" s="819"/>
      <c r="JEH1079" s="819"/>
      <c r="JEI1079" s="819"/>
      <c r="JEJ1079" s="819"/>
      <c r="JEK1079" s="819"/>
      <c r="JEL1079" s="819"/>
      <c r="JEM1079" s="819"/>
      <c r="JEN1079" s="819"/>
      <c r="JEO1079" s="819"/>
      <c r="JEP1079" s="819"/>
      <c r="JEQ1079" s="819"/>
      <c r="JER1079" s="819"/>
      <c r="JES1079" s="819"/>
      <c r="JET1079" s="819"/>
      <c r="JEU1079" s="819"/>
      <c r="JEV1079" s="819"/>
      <c r="JEW1079" s="819"/>
      <c r="JEX1079" s="819"/>
      <c r="JEY1079" s="819"/>
      <c r="JEZ1079" s="819"/>
      <c r="JFA1079" s="819"/>
      <c r="JFB1079" s="819"/>
      <c r="JFC1079" s="819"/>
      <c r="JFD1079" s="819"/>
      <c r="JFE1079" s="819"/>
      <c r="JFF1079" s="819"/>
      <c r="JFG1079" s="819"/>
      <c r="JFH1079" s="819"/>
      <c r="JFI1079" s="819"/>
      <c r="JFJ1079" s="819"/>
      <c r="JFK1079" s="819"/>
      <c r="JFL1079" s="819"/>
      <c r="JFM1079" s="819"/>
      <c r="JFN1079" s="819"/>
      <c r="JFO1079" s="819"/>
      <c r="JFP1079" s="819"/>
      <c r="JFQ1079" s="819"/>
      <c r="JFR1079" s="819"/>
      <c r="JFS1079" s="819"/>
      <c r="JFT1079" s="819"/>
      <c r="JFU1079" s="819"/>
      <c r="JFV1079" s="819"/>
      <c r="JFW1079" s="819"/>
      <c r="JFX1079" s="819"/>
      <c r="JFY1079" s="819"/>
      <c r="JFZ1079" s="819"/>
      <c r="JGA1079" s="819"/>
      <c r="JGB1079" s="819"/>
      <c r="JGC1079" s="819"/>
      <c r="JGD1079" s="819"/>
      <c r="JGE1079" s="819"/>
      <c r="JGF1079" s="819"/>
      <c r="JGG1079" s="819"/>
      <c r="JGH1079" s="819"/>
      <c r="JGI1079" s="819"/>
      <c r="JGJ1079" s="819"/>
      <c r="JGK1079" s="819"/>
      <c r="JGL1079" s="819"/>
      <c r="JGM1079" s="819"/>
      <c r="JGN1079" s="819"/>
      <c r="JGO1079" s="819"/>
      <c r="JGP1079" s="819"/>
      <c r="JGQ1079" s="819"/>
      <c r="JGR1079" s="819"/>
      <c r="JGS1079" s="819"/>
      <c r="JGT1079" s="819"/>
      <c r="JGU1079" s="819"/>
      <c r="JGV1079" s="819"/>
      <c r="JGW1079" s="819"/>
      <c r="JGX1079" s="819"/>
      <c r="JGY1079" s="819"/>
      <c r="JGZ1079" s="819"/>
      <c r="JHA1079" s="819"/>
      <c r="JHB1079" s="819"/>
      <c r="JHC1079" s="819"/>
      <c r="JHD1079" s="819"/>
      <c r="JHE1079" s="819"/>
      <c r="JHF1079" s="819"/>
      <c r="JHG1079" s="819"/>
      <c r="JHH1079" s="819"/>
      <c r="JHI1079" s="819"/>
      <c r="JHJ1079" s="819"/>
      <c r="JHK1079" s="819"/>
      <c r="JHL1079" s="819"/>
      <c r="JHM1079" s="819"/>
      <c r="JHN1079" s="819"/>
      <c r="JHO1079" s="819"/>
      <c r="JHP1079" s="819"/>
      <c r="JHQ1079" s="819"/>
      <c r="JHR1079" s="819"/>
      <c r="JHS1079" s="819"/>
      <c r="JHT1079" s="819"/>
      <c r="JHU1079" s="819"/>
      <c r="JHV1079" s="819"/>
      <c r="JHW1079" s="819"/>
      <c r="JHX1079" s="819"/>
      <c r="JHY1079" s="819"/>
      <c r="JHZ1079" s="819"/>
      <c r="JIA1079" s="819"/>
      <c r="JIB1079" s="819"/>
      <c r="JIC1079" s="819"/>
      <c r="JID1079" s="819"/>
      <c r="JIE1079" s="819"/>
      <c r="JIF1079" s="819"/>
      <c r="JIG1079" s="819"/>
      <c r="JIH1079" s="819"/>
      <c r="JII1079" s="819"/>
      <c r="JIJ1079" s="819"/>
      <c r="JIK1079" s="819"/>
      <c r="JIL1079" s="819"/>
      <c r="JIM1079" s="819"/>
      <c r="JIN1079" s="819"/>
      <c r="JIO1079" s="819"/>
      <c r="JIP1079" s="819"/>
      <c r="JIQ1079" s="819"/>
      <c r="JIR1079" s="819"/>
      <c r="JIS1079" s="819"/>
      <c r="JIT1079" s="819"/>
      <c r="JIU1079" s="819"/>
      <c r="JIV1079" s="819"/>
      <c r="JIW1079" s="819"/>
      <c r="JIX1079" s="819"/>
      <c r="JIY1079" s="819"/>
      <c r="JIZ1079" s="819"/>
      <c r="JJA1079" s="819"/>
      <c r="JJB1079" s="819"/>
      <c r="JJC1079" s="819"/>
      <c r="JJD1079" s="819"/>
      <c r="JJE1079" s="819"/>
      <c r="JJF1079" s="819"/>
      <c r="JJG1079" s="819"/>
      <c r="JJH1079" s="819"/>
      <c r="JJI1079" s="819"/>
      <c r="JJJ1079" s="819"/>
      <c r="JJK1079" s="819"/>
      <c r="JJL1079" s="819"/>
      <c r="JJM1079" s="819"/>
      <c r="JJN1079" s="819"/>
      <c r="JJO1079" s="819"/>
      <c r="JJP1079" s="819"/>
      <c r="JJQ1079" s="819"/>
      <c r="JJR1079" s="819"/>
      <c r="JJS1079" s="819"/>
      <c r="JJT1079" s="819"/>
      <c r="JJU1079" s="819"/>
      <c r="JJV1079" s="819"/>
      <c r="JJW1079" s="819"/>
      <c r="JJX1079" s="819"/>
      <c r="JJY1079" s="819"/>
      <c r="JJZ1079" s="819"/>
      <c r="JKA1079" s="819"/>
      <c r="JKB1079" s="819"/>
      <c r="JKC1079" s="819"/>
      <c r="JKD1079" s="819"/>
      <c r="JKE1079" s="819"/>
      <c r="JKF1079" s="819"/>
      <c r="JKG1079" s="819"/>
      <c r="JKH1079" s="819"/>
      <c r="JKI1079" s="819"/>
      <c r="JKJ1079" s="819"/>
      <c r="JKK1079" s="819"/>
      <c r="JKL1079" s="819"/>
      <c r="JKM1079" s="819"/>
      <c r="JKN1079" s="819"/>
      <c r="JKO1079" s="819"/>
      <c r="JKP1079" s="819"/>
      <c r="JKQ1079" s="819"/>
      <c r="JKR1079" s="819"/>
      <c r="JKS1079" s="819"/>
      <c r="JKT1079" s="819"/>
      <c r="JKU1079" s="819"/>
      <c r="JKV1079" s="819"/>
      <c r="JKW1079" s="819"/>
      <c r="JKX1079" s="819"/>
      <c r="JKY1079" s="819"/>
      <c r="JKZ1079" s="819"/>
      <c r="JLA1079" s="819"/>
      <c r="JLB1079" s="819"/>
      <c r="JLC1079" s="819"/>
      <c r="JLD1079" s="819"/>
      <c r="JLE1079" s="819"/>
      <c r="JLF1079" s="819"/>
      <c r="JLG1079" s="819"/>
      <c r="JLH1079" s="819"/>
      <c r="JLI1079" s="819"/>
      <c r="JLJ1079" s="819"/>
      <c r="JLK1079" s="819"/>
      <c r="JLL1079" s="819"/>
      <c r="JLM1079" s="819"/>
      <c r="JLN1079" s="819"/>
      <c r="JLO1079" s="819"/>
      <c r="JLP1079" s="819"/>
      <c r="JLQ1079" s="819"/>
      <c r="JLR1079" s="819"/>
      <c r="JLS1079" s="819"/>
      <c r="JLT1079" s="819"/>
      <c r="JLU1079" s="819"/>
      <c r="JLV1079" s="819"/>
      <c r="JLW1079" s="819"/>
      <c r="JLX1079" s="819"/>
      <c r="JLY1079" s="819"/>
      <c r="JLZ1079" s="819"/>
      <c r="JMA1079" s="819"/>
      <c r="JMB1079" s="819"/>
      <c r="JMC1079" s="819"/>
      <c r="JMD1079" s="819"/>
      <c r="JME1079" s="819"/>
      <c r="JMF1079" s="819"/>
      <c r="JMG1079" s="819"/>
      <c r="JMH1079" s="819"/>
      <c r="JMI1079" s="819"/>
      <c r="JMJ1079" s="819"/>
      <c r="JMK1079" s="819"/>
      <c r="JML1079" s="819"/>
      <c r="JMM1079" s="819"/>
      <c r="JMN1079" s="819"/>
      <c r="JMO1079" s="819"/>
      <c r="JMP1079" s="819"/>
      <c r="JMQ1079" s="819"/>
      <c r="JMR1079" s="819"/>
      <c r="JMS1079" s="819"/>
      <c r="JMT1079" s="819"/>
      <c r="JMU1079" s="819"/>
      <c r="JMV1079" s="819"/>
      <c r="JMW1079" s="819"/>
      <c r="JMX1079" s="819"/>
      <c r="JMY1079" s="819"/>
      <c r="JMZ1079" s="819"/>
      <c r="JNA1079" s="819"/>
      <c r="JNB1079" s="819"/>
      <c r="JNC1079" s="819"/>
      <c r="JND1079" s="819"/>
      <c r="JNE1079" s="819"/>
      <c r="JNF1079" s="819"/>
      <c r="JNG1079" s="819"/>
      <c r="JNH1079" s="819"/>
      <c r="JNI1079" s="819"/>
      <c r="JNJ1079" s="819"/>
      <c r="JNK1079" s="819"/>
      <c r="JNL1079" s="819"/>
      <c r="JNM1079" s="819"/>
      <c r="JNN1079" s="819"/>
      <c r="JNO1079" s="819"/>
      <c r="JNP1079" s="819"/>
      <c r="JNQ1079" s="819"/>
      <c r="JNR1079" s="819"/>
      <c r="JNS1079" s="819"/>
      <c r="JNT1079" s="819"/>
      <c r="JNU1079" s="819"/>
      <c r="JNV1079" s="819"/>
      <c r="JNW1079" s="819"/>
      <c r="JNX1079" s="819"/>
      <c r="JNY1079" s="819"/>
      <c r="JNZ1079" s="819"/>
      <c r="JOA1079" s="819"/>
      <c r="JOB1079" s="819"/>
      <c r="JOC1079" s="819"/>
      <c r="JOD1079" s="819"/>
      <c r="JOE1079" s="819"/>
      <c r="JOF1079" s="819"/>
      <c r="JOG1079" s="819"/>
      <c r="JOH1079" s="819"/>
      <c r="JOI1079" s="819"/>
      <c r="JOJ1079" s="819"/>
      <c r="JOK1079" s="819"/>
      <c r="JOL1079" s="819"/>
      <c r="JOM1079" s="819"/>
      <c r="JON1079" s="819"/>
      <c r="JOO1079" s="819"/>
      <c r="JOP1079" s="819"/>
      <c r="JOQ1079" s="819"/>
      <c r="JOR1079" s="819"/>
      <c r="JOS1079" s="819"/>
      <c r="JOT1079" s="819"/>
      <c r="JOU1079" s="819"/>
      <c r="JOV1079" s="819"/>
      <c r="JOW1079" s="819"/>
      <c r="JOX1079" s="819"/>
      <c r="JOY1079" s="819"/>
      <c r="JOZ1079" s="819"/>
      <c r="JPA1079" s="819"/>
      <c r="JPB1079" s="819"/>
      <c r="JPC1079" s="819"/>
      <c r="JPD1079" s="819"/>
      <c r="JPE1079" s="819"/>
      <c r="JPF1079" s="819"/>
      <c r="JPG1079" s="819"/>
      <c r="JPH1079" s="819"/>
      <c r="JPI1079" s="819"/>
      <c r="JPJ1079" s="819"/>
      <c r="JPK1079" s="819"/>
      <c r="JPL1079" s="819"/>
      <c r="JPM1079" s="819"/>
      <c r="JPN1079" s="819"/>
      <c r="JPO1079" s="819"/>
      <c r="JPP1079" s="819"/>
      <c r="JPQ1079" s="819"/>
      <c r="JPR1079" s="819"/>
      <c r="JPS1079" s="819"/>
      <c r="JPT1079" s="819"/>
      <c r="JPU1079" s="819"/>
      <c r="JPV1079" s="819"/>
      <c r="JPW1079" s="819"/>
      <c r="JPX1079" s="819"/>
      <c r="JPY1079" s="819"/>
      <c r="JPZ1079" s="819"/>
      <c r="JQA1079" s="819"/>
      <c r="JQB1079" s="819"/>
      <c r="JQC1079" s="819"/>
      <c r="JQD1079" s="819"/>
      <c r="JQE1079" s="819"/>
      <c r="JQF1079" s="819"/>
      <c r="JQG1079" s="819"/>
      <c r="JQH1079" s="819"/>
      <c r="JQI1079" s="819"/>
      <c r="JQJ1079" s="819"/>
      <c r="JQK1079" s="819"/>
      <c r="JQL1079" s="819"/>
      <c r="JQM1079" s="819"/>
      <c r="JQN1079" s="819"/>
      <c r="JQO1079" s="819"/>
      <c r="JQP1079" s="819"/>
      <c r="JQQ1079" s="819"/>
      <c r="JQR1079" s="819"/>
      <c r="JQS1079" s="819"/>
      <c r="JQT1079" s="819"/>
      <c r="JQU1079" s="819"/>
      <c r="JQV1079" s="819"/>
      <c r="JQW1079" s="819"/>
      <c r="JQX1079" s="819"/>
      <c r="JQY1079" s="819"/>
      <c r="JQZ1079" s="819"/>
      <c r="JRA1079" s="819"/>
      <c r="JRB1079" s="819"/>
      <c r="JRC1079" s="819"/>
      <c r="JRD1079" s="819"/>
      <c r="JRE1079" s="819"/>
      <c r="JRF1079" s="819"/>
      <c r="JRG1079" s="819"/>
      <c r="JRH1079" s="819"/>
      <c r="JRI1079" s="819"/>
      <c r="JRJ1079" s="819"/>
      <c r="JRK1079" s="819"/>
      <c r="JRL1079" s="819"/>
      <c r="JRM1079" s="819"/>
      <c r="JRN1079" s="819"/>
      <c r="JRO1079" s="819"/>
      <c r="JRP1079" s="819"/>
      <c r="JRQ1079" s="819"/>
      <c r="JRR1079" s="819"/>
      <c r="JRS1079" s="819"/>
      <c r="JRT1079" s="819"/>
      <c r="JRU1079" s="819"/>
      <c r="JRV1079" s="819"/>
      <c r="JRW1079" s="819"/>
      <c r="JRX1079" s="819"/>
      <c r="JRY1079" s="819"/>
      <c r="JRZ1079" s="819"/>
      <c r="JSA1079" s="819"/>
      <c r="JSB1079" s="819"/>
      <c r="JSC1079" s="819"/>
      <c r="JSD1079" s="819"/>
      <c r="JSE1079" s="819"/>
      <c r="JSF1079" s="819"/>
      <c r="JSG1079" s="819"/>
      <c r="JSH1079" s="819"/>
      <c r="JSI1079" s="819"/>
      <c r="JSJ1079" s="819"/>
      <c r="JSK1079" s="819"/>
      <c r="JSL1079" s="819"/>
      <c r="JSM1079" s="819"/>
      <c r="JSN1079" s="819"/>
      <c r="JSO1079" s="819"/>
      <c r="JSP1079" s="819"/>
      <c r="JSQ1079" s="819"/>
      <c r="JSR1079" s="819"/>
      <c r="JSS1079" s="819"/>
      <c r="JST1079" s="819"/>
      <c r="JSU1079" s="819"/>
      <c r="JSV1079" s="819"/>
      <c r="JSW1079" s="819"/>
      <c r="JSX1079" s="819"/>
      <c r="JSY1079" s="819"/>
      <c r="JSZ1079" s="819"/>
      <c r="JTA1079" s="819"/>
      <c r="JTB1079" s="819"/>
      <c r="JTC1079" s="819"/>
      <c r="JTD1079" s="819"/>
      <c r="JTE1079" s="819"/>
      <c r="JTF1079" s="819"/>
      <c r="JTG1079" s="819"/>
      <c r="JTH1079" s="819"/>
      <c r="JTI1079" s="819"/>
      <c r="JTJ1079" s="819"/>
      <c r="JTK1079" s="819"/>
      <c r="JTL1079" s="819"/>
      <c r="JTM1079" s="819"/>
      <c r="JTN1079" s="819"/>
      <c r="JTO1079" s="819"/>
      <c r="JTP1079" s="819"/>
      <c r="JTQ1079" s="819"/>
      <c r="JTR1079" s="819"/>
      <c r="JTS1079" s="819"/>
      <c r="JTT1079" s="819"/>
      <c r="JTU1079" s="819"/>
      <c r="JTV1079" s="819"/>
      <c r="JTW1079" s="819"/>
      <c r="JTX1079" s="819"/>
      <c r="JTY1079" s="819"/>
      <c r="JTZ1079" s="819"/>
      <c r="JUA1079" s="819"/>
      <c r="JUB1079" s="819"/>
      <c r="JUC1079" s="819"/>
      <c r="JUD1079" s="819"/>
      <c r="JUE1079" s="819"/>
      <c r="JUF1079" s="819"/>
      <c r="JUG1079" s="819"/>
      <c r="JUH1079" s="819"/>
      <c r="JUI1079" s="819"/>
      <c r="JUJ1079" s="819"/>
      <c r="JUK1079" s="819"/>
      <c r="JUL1079" s="819"/>
      <c r="JUM1079" s="819"/>
      <c r="JUN1079" s="819"/>
      <c r="JUO1079" s="819"/>
      <c r="JUP1079" s="819"/>
      <c r="JUQ1079" s="819"/>
      <c r="JUR1079" s="819"/>
      <c r="JUS1079" s="819"/>
      <c r="JUT1079" s="819"/>
      <c r="JUU1079" s="819"/>
      <c r="JUV1079" s="819"/>
      <c r="JUW1079" s="819"/>
      <c r="JUX1079" s="819"/>
      <c r="JUY1079" s="819"/>
      <c r="JUZ1079" s="819"/>
      <c r="JVA1079" s="819"/>
      <c r="JVB1079" s="819"/>
      <c r="JVC1079" s="819"/>
      <c r="JVD1079" s="819"/>
      <c r="JVE1079" s="819"/>
      <c r="JVF1079" s="819"/>
      <c r="JVG1079" s="819"/>
      <c r="JVH1079" s="819"/>
      <c r="JVI1079" s="819"/>
      <c r="JVJ1079" s="819"/>
      <c r="JVK1079" s="819"/>
      <c r="JVL1079" s="819"/>
      <c r="JVM1079" s="819"/>
      <c r="JVN1079" s="819"/>
      <c r="JVO1079" s="819"/>
      <c r="JVP1079" s="819"/>
      <c r="JVQ1079" s="819"/>
      <c r="JVR1079" s="819"/>
      <c r="JVS1079" s="819"/>
      <c r="JVT1079" s="819"/>
      <c r="JVU1079" s="819"/>
      <c r="JVV1079" s="819"/>
      <c r="JVW1079" s="819"/>
      <c r="JVX1079" s="819"/>
      <c r="JVY1079" s="819"/>
      <c r="JVZ1079" s="819"/>
      <c r="JWA1079" s="819"/>
      <c r="JWB1079" s="819"/>
      <c r="JWC1079" s="819"/>
      <c r="JWD1079" s="819"/>
      <c r="JWE1079" s="819"/>
      <c r="JWF1079" s="819"/>
      <c r="JWG1079" s="819"/>
      <c r="JWH1079" s="819"/>
      <c r="JWI1079" s="819"/>
      <c r="JWJ1079" s="819"/>
      <c r="JWK1079" s="819"/>
      <c r="JWL1079" s="819"/>
      <c r="JWM1079" s="819"/>
      <c r="JWN1079" s="819"/>
      <c r="JWO1079" s="819"/>
      <c r="JWP1079" s="819"/>
      <c r="JWQ1079" s="819"/>
      <c r="JWR1079" s="819"/>
      <c r="JWS1079" s="819"/>
      <c r="JWT1079" s="819"/>
      <c r="JWU1079" s="819"/>
      <c r="JWV1079" s="819"/>
      <c r="JWW1079" s="819"/>
      <c r="JWX1079" s="819"/>
      <c r="JWY1079" s="819"/>
      <c r="JWZ1079" s="819"/>
      <c r="JXA1079" s="819"/>
      <c r="JXB1079" s="819"/>
      <c r="JXC1079" s="819"/>
      <c r="JXD1079" s="819"/>
      <c r="JXE1079" s="819"/>
      <c r="JXF1079" s="819"/>
      <c r="JXG1079" s="819"/>
      <c r="JXH1079" s="819"/>
      <c r="JXI1079" s="819"/>
      <c r="JXJ1079" s="819"/>
      <c r="JXK1079" s="819"/>
      <c r="JXL1079" s="819"/>
      <c r="JXM1079" s="819"/>
      <c r="JXN1079" s="819"/>
      <c r="JXO1079" s="819"/>
      <c r="JXP1079" s="819"/>
      <c r="JXQ1079" s="819"/>
      <c r="JXR1079" s="819"/>
      <c r="JXS1079" s="819"/>
      <c r="JXT1079" s="819"/>
      <c r="JXU1079" s="819"/>
      <c r="JXV1079" s="819"/>
      <c r="JXW1079" s="819"/>
      <c r="JXX1079" s="819"/>
      <c r="JXY1079" s="819"/>
      <c r="JXZ1079" s="819"/>
      <c r="JYA1079" s="819"/>
      <c r="JYB1079" s="819"/>
      <c r="JYC1079" s="819"/>
      <c r="JYD1079" s="819"/>
      <c r="JYE1079" s="819"/>
      <c r="JYF1079" s="819"/>
      <c r="JYG1079" s="819"/>
      <c r="JYH1079" s="819"/>
      <c r="JYI1079" s="819"/>
      <c r="JYJ1079" s="819"/>
      <c r="JYK1079" s="819"/>
      <c r="JYL1079" s="819"/>
      <c r="JYM1079" s="819"/>
      <c r="JYN1079" s="819"/>
      <c r="JYO1079" s="819"/>
      <c r="JYP1079" s="819"/>
      <c r="JYQ1079" s="819"/>
      <c r="JYR1079" s="819"/>
      <c r="JYS1079" s="819"/>
      <c r="JYT1079" s="819"/>
      <c r="JYU1079" s="819"/>
      <c r="JYV1079" s="819"/>
      <c r="JYW1079" s="819"/>
      <c r="JYX1079" s="819"/>
      <c r="JYY1079" s="819"/>
      <c r="JYZ1079" s="819"/>
      <c r="JZA1079" s="819"/>
      <c r="JZB1079" s="819"/>
      <c r="JZC1079" s="819"/>
      <c r="JZD1079" s="819"/>
      <c r="JZE1079" s="819"/>
      <c r="JZF1079" s="819"/>
      <c r="JZG1079" s="819"/>
      <c r="JZH1079" s="819"/>
      <c r="JZI1079" s="819"/>
      <c r="JZJ1079" s="819"/>
      <c r="JZK1079" s="819"/>
      <c r="JZL1079" s="819"/>
      <c r="JZM1079" s="819"/>
      <c r="JZN1079" s="819"/>
      <c r="JZO1079" s="819"/>
      <c r="JZP1079" s="819"/>
      <c r="JZQ1079" s="819"/>
      <c r="JZR1079" s="819"/>
      <c r="JZS1079" s="819"/>
      <c r="JZT1079" s="819"/>
      <c r="JZU1079" s="819"/>
      <c r="JZV1079" s="819"/>
      <c r="JZW1079" s="819"/>
      <c r="JZX1079" s="819"/>
      <c r="JZY1079" s="819"/>
      <c r="JZZ1079" s="819"/>
      <c r="KAA1079" s="819"/>
      <c r="KAB1079" s="819"/>
      <c r="KAC1079" s="819"/>
      <c r="KAD1079" s="819"/>
      <c r="KAE1079" s="819"/>
      <c r="KAF1079" s="819"/>
      <c r="KAG1079" s="819"/>
      <c r="KAH1079" s="819"/>
      <c r="KAI1079" s="819"/>
      <c r="KAJ1079" s="819"/>
      <c r="KAK1079" s="819"/>
      <c r="KAL1079" s="819"/>
      <c r="KAM1079" s="819"/>
      <c r="KAN1079" s="819"/>
      <c r="KAO1079" s="819"/>
      <c r="KAP1079" s="819"/>
      <c r="KAQ1079" s="819"/>
      <c r="KAR1079" s="819"/>
      <c r="KAS1079" s="819"/>
      <c r="KAT1079" s="819"/>
      <c r="KAU1079" s="819"/>
      <c r="KAV1079" s="819"/>
      <c r="KAW1079" s="819"/>
      <c r="KAX1079" s="819"/>
      <c r="KAY1079" s="819"/>
      <c r="KAZ1079" s="819"/>
      <c r="KBA1079" s="819"/>
      <c r="KBB1079" s="819"/>
      <c r="KBC1079" s="819"/>
      <c r="KBD1079" s="819"/>
      <c r="KBE1079" s="819"/>
      <c r="KBF1079" s="819"/>
      <c r="KBG1079" s="819"/>
      <c r="KBH1079" s="819"/>
      <c r="KBI1079" s="819"/>
      <c r="KBJ1079" s="819"/>
      <c r="KBK1079" s="819"/>
      <c r="KBL1079" s="819"/>
      <c r="KBM1079" s="819"/>
      <c r="KBN1079" s="819"/>
      <c r="KBO1079" s="819"/>
      <c r="KBP1079" s="819"/>
      <c r="KBQ1079" s="819"/>
      <c r="KBR1079" s="819"/>
      <c r="KBS1079" s="819"/>
      <c r="KBT1079" s="819"/>
      <c r="KBU1079" s="819"/>
      <c r="KBV1079" s="819"/>
      <c r="KBW1079" s="819"/>
      <c r="KBX1079" s="819"/>
      <c r="KBY1079" s="819"/>
      <c r="KBZ1079" s="819"/>
      <c r="KCA1079" s="819"/>
      <c r="KCB1079" s="819"/>
      <c r="KCC1079" s="819"/>
      <c r="KCD1079" s="819"/>
      <c r="KCE1079" s="819"/>
      <c r="KCF1079" s="819"/>
      <c r="KCG1079" s="819"/>
      <c r="KCH1079" s="819"/>
      <c r="KCI1079" s="819"/>
      <c r="KCJ1079" s="819"/>
      <c r="KCK1079" s="819"/>
      <c r="KCL1079" s="819"/>
      <c r="KCM1079" s="819"/>
      <c r="KCN1079" s="819"/>
      <c r="KCO1079" s="819"/>
      <c r="KCP1079" s="819"/>
      <c r="KCQ1079" s="819"/>
      <c r="KCR1079" s="819"/>
      <c r="KCS1079" s="819"/>
      <c r="KCT1079" s="819"/>
      <c r="KCU1079" s="819"/>
      <c r="KCV1079" s="819"/>
      <c r="KCW1079" s="819"/>
      <c r="KCX1079" s="819"/>
      <c r="KCY1079" s="819"/>
      <c r="KCZ1079" s="819"/>
      <c r="KDA1079" s="819"/>
      <c r="KDB1079" s="819"/>
      <c r="KDC1079" s="819"/>
      <c r="KDD1079" s="819"/>
      <c r="KDE1079" s="819"/>
      <c r="KDF1079" s="819"/>
      <c r="KDG1079" s="819"/>
      <c r="KDH1079" s="819"/>
      <c r="KDI1079" s="819"/>
      <c r="KDJ1079" s="819"/>
      <c r="KDK1079" s="819"/>
      <c r="KDL1079" s="819"/>
      <c r="KDM1079" s="819"/>
      <c r="KDN1079" s="819"/>
      <c r="KDO1079" s="819"/>
      <c r="KDP1079" s="819"/>
      <c r="KDQ1079" s="819"/>
      <c r="KDR1079" s="819"/>
      <c r="KDS1079" s="819"/>
      <c r="KDT1079" s="819"/>
      <c r="KDU1079" s="819"/>
      <c r="KDV1079" s="819"/>
      <c r="KDW1079" s="819"/>
      <c r="KDX1079" s="819"/>
      <c r="KDY1079" s="819"/>
      <c r="KDZ1079" s="819"/>
      <c r="KEA1079" s="819"/>
      <c r="KEB1079" s="819"/>
      <c r="KEC1079" s="819"/>
      <c r="KED1079" s="819"/>
      <c r="KEE1079" s="819"/>
      <c r="KEF1079" s="819"/>
      <c r="KEG1079" s="819"/>
      <c r="KEH1079" s="819"/>
      <c r="KEI1079" s="819"/>
      <c r="KEJ1079" s="819"/>
      <c r="KEK1079" s="819"/>
      <c r="KEL1079" s="819"/>
      <c r="KEM1079" s="819"/>
      <c r="KEN1079" s="819"/>
      <c r="KEO1079" s="819"/>
      <c r="KEP1079" s="819"/>
      <c r="KEQ1079" s="819"/>
      <c r="KER1079" s="819"/>
      <c r="KES1079" s="819"/>
      <c r="KET1079" s="819"/>
      <c r="KEU1079" s="819"/>
      <c r="KEV1079" s="819"/>
      <c r="KEW1079" s="819"/>
      <c r="KEX1079" s="819"/>
      <c r="KEY1079" s="819"/>
      <c r="KEZ1079" s="819"/>
      <c r="KFA1079" s="819"/>
      <c r="KFB1079" s="819"/>
      <c r="KFC1079" s="819"/>
      <c r="KFD1079" s="819"/>
      <c r="KFE1079" s="819"/>
      <c r="KFF1079" s="819"/>
      <c r="KFG1079" s="819"/>
      <c r="KFH1079" s="819"/>
      <c r="KFI1079" s="819"/>
      <c r="KFJ1079" s="819"/>
      <c r="KFK1079" s="819"/>
      <c r="KFL1079" s="819"/>
      <c r="KFM1079" s="819"/>
      <c r="KFN1079" s="819"/>
      <c r="KFO1079" s="819"/>
      <c r="KFP1079" s="819"/>
      <c r="KFQ1079" s="819"/>
      <c r="KFR1079" s="819"/>
      <c r="KFS1079" s="819"/>
      <c r="KFT1079" s="819"/>
      <c r="KFU1079" s="819"/>
      <c r="KFV1079" s="819"/>
      <c r="KFW1079" s="819"/>
      <c r="KFX1079" s="819"/>
      <c r="KFY1079" s="819"/>
      <c r="KFZ1079" s="819"/>
      <c r="KGA1079" s="819"/>
      <c r="KGB1079" s="819"/>
      <c r="KGC1079" s="819"/>
      <c r="KGD1079" s="819"/>
      <c r="KGE1079" s="819"/>
      <c r="KGF1079" s="819"/>
      <c r="KGG1079" s="819"/>
      <c r="KGH1079" s="819"/>
      <c r="KGI1079" s="819"/>
      <c r="KGJ1079" s="819"/>
      <c r="KGK1079" s="819"/>
      <c r="KGL1079" s="819"/>
      <c r="KGM1079" s="819"/>
      <c r="KGN1079" s="819"/>
      <c r="KGO1079" s="819"/>
      <c r="KGP1079" s="819"/>
      <c r="KGQ1079" s="819"/>
      <c r="KGR1079" s="819"/>
      <c r="KGS1079" s="819"/>
      <c r="KGT1079" s="819"/>
      <c r="KGU1079" s="819"/>
      <c r="KGV1079" s="819"/>
      <c r="KGW1079" s="819"/>
      <c r="KGX1079" s="819"/>
      <c r="KGY1079" s="819"/>
      <c r="KGZ1079" s="819"/>
      <c r="KHA1079" s="819"/>
      <c r="KHB1079" s="819"/>
      <c r="KHC1079" s="819"/>
      <c r="KHD1079" s="819"/>
      <c r="KHE1079" s="819"/>
      <c r="KHF1079" s="819"/>
      <c r="KHG1079" s="819"/>
      <c r="KHH1079" s="819"/>
      <c r="KHI1079" s="819"/>
      <c r="KHJ1079" s="819"/>
      <c r="KHK1079" s="819"/>
      <c r="KHL1079" s="819"/>
      <c r="KHM1079" s="819"/>
      <c r="KHN1079" s="819"/>
      <c r="KHO1079" s="819"/>
      <c r="KHP1079" s="819"/>
      <c r="KHQ1079" s="819"/>
      <c r="KHR1079" s="819"/>
      <c r="KHS1079" s="819"/>
      <c r="KHT1079" s="819"/>
      <c r="KHU1079" s="819"/>
      <c r="KHV1079" s="819"/>
      <c r="KHW1079" s="819"/>
      <c r="KHX1079" s="819"/>
      <c r="KHY1079" s="819"/>
      <c r="KHZ1079" s="819"/>
      <c r="KIA1079" s="819"/>
      <c r="KIB1079" s="819"/>
      <c r="KIC1079" s="819"/>
      <c r="KID1079" s="819"/>
      <c r="KIE1079" s="819"/>
      <c r="KIF1079" s="819"/>
      <c r="KIG1079" s="819"/>
      <c r="KIH1079" s="819"/>
      <c r="KII1079" s="819"/>
      <c r="KIJ1079" s="819"/>
      <c r="KIK1079" s="819"/>
      <c r="KIL1079" s="819"/>
      <c r="KIM1079" s="819"/>
      <c r="KIN1079" s="819"/>
      <c r="KIO1079" s="819"/>
      <c r="KIP1079" s="819"/>
      <c r="KIQ1079" s="819"/>
      <c r="KIR1079" s="819"/>
      <c r="KIS1079" s="819"/>
      <c r="KIT1079" s="819"/>
      <c r="KIU1079" s="819"/>
      <c r="KIV1079" s="819"/>
      <c r="KIW1079" s="819"/>
      <c r="KIX1079" s="819"/>
      <c r="KIY1079" s="819"/>
      <c r="KIZ1079" s="819"/>
      <c r="KJA1079" s="819"/>
      <c r="KJB1079" s="819"/>
      <c r="KJC1079" s="819"/>
      <c r="KJD1079" s="819"/>
      <c r="KJE1079" s="819"/>
      <c r="KJF1079" s="819"/>
      <c r="KJG1079" s="819"/>
      <c r="KJH1079" s="819"/>
      <c r="KJI1079" s="819"/>
      <c r="KJJ1079" s="819"/>
      <c r="KJK1079" s="819"/>
      <c r="KJL1079" s="819"/>
      <c r="KJM1079" s="819"/>
      <c r="KJN1079" s="819"/>
      <c r="KJO1079" s="819"/>
      <c r="KJP1079" s="819"/>
      <c r="KJQ1079" s="819"/>
      <c r="KJR1079" s="819"/>
      <c r="KJS1079" s="819"/>
      <c r="KJT1079" s="819"/>
      <c r="KJU1079" s="819"/>
      <c r="KJV1079" s="819"/>
      <c r="KJW1079" s="819"/>
      <c r="KJX1079" s="819"/>
      <c r="KJY1079" s="819"/>
      <c r="KJZ1079" s="819"/>
      <c r="KKA1079" s="819"/>
      <c r="KKB1079" s="819"/>
      <c r="KKC1079" s="819"/>
      <c r="KKD1079" s="819"/>
      <c r="KKE1079" s="819"/>
      <c r="KKF1079" s="819"/>
      <c r="KKG1079" s="819"/>
      <c r="KKH1079" s="819"/>
      <c r="KKI1079" s="819"/>
      <c r="KKJ1079" s="819"/>
      <c r="KKK1079" s="819"/>
      <c r="KKL1079" s="819"/>
      <c r="KKM1079" s="819"/>
      <c r="KKN1079" s="819"/>
      <c r="KKO1079" s="819"/>
      <c r="KKP1079" s="819"/>
      <c r="KKQ1079" s="819"/>
      <c r="KKR1079" s="819"/>
      <c r="KKS1079" s="819"/>
      <c r="KKT1079" s="819"/>
      <c r="KKU1079" s="819"/>
      <c r="KKV1079" s="819"/>
      <c r="KKW1079" s="819"/>
      <c r="KKX1079" s="819"/>
      <c r="KKY1079" s="819"/>
      <c r="KKZ1079" s="819"/>
      <c r="KLA1079" s="819"/>
      <c r="KLB1079" s="819"/>
      <c r="KLC1079" s="819"/>
      <c r="KLD1079" s="819"/>
      <c r="KLE1079" s="819"/>
      <c r="KLF1079" s="819"/>
      <c r="KLG1079" s="819"/>
      <c r="KLH1079" s="819"/>
      <c r="KLI1079" s="819"/>
      <c r="KLJ1079" s="819"/>
      <c r="KLK1079" s="819"/>
      <c r="KLL1079" s="819"/>
      <c r="KLM1079" s="819"/>
      <c r="KLN1079" s="819"/>
      <c r="KLO1079" s="819"/>
      <c r="KLP1079" s="819"/>
      <c r="KLQ1079" s="819"/>
      <c r="KLR1079" s="819"/>
      <c r="KLS1079" s="819"/>
      <c r="KLT1079" s="819"/>
      <c r="KLU1079" s="819"/>
      <c r="KLV1079" s="819"/>
      <c r="KLW1079" s="819"/>
      <c r="KLX1079" s="819"/>
      <c r="KLY1079" s="819"/>
      <c r="KLZ1079" s="819"/>
      <c r="KMA1079" s="819"/>
      <c r="KMB1079" s="819"/>
      <c r="KMC1079" s="819"/>
      <c r="KMD1079" s="819"/>
      <c r="KME1079" s="819"/>
      <c r="KMF1079" s="819"/>
      <c r="KMG1079" s="819"/>
      <c r="KMH1079" s="819"/>
      <c r="KMI1079" s="819"/>
      <c r="KMJ1079" s="819"/>
      <c r="KMK1079" s="819"/>
      <c r="KML1079" s="819"/>
      <c r="KMM1079" s="819"/>
      <c r="KMN1079" s="819"/>
      <c r="KMO1079" s="819"/>
      <c r="KMP1079" s="819"/>
      <c r="KMQ1079" s="819"/>
      <c r="KMR1079" s="819"/>
      <c r="KMS1079" s="819"/>
      <c r="KMT1079" s="819"/>
      <c r="KMU1079" s="819"/>
      <c r="KMV1079" s="819"/>
      <c r="KMW1079" s="819"/>
      <c r="KMX1079" s="819"/>
      <c r="KMY1079" s="819"/>
      <c r="KMZ1079" s="819"/>
      <c r="KNA1079" s="819"/>
      <c r="KNB1079" s="819"/>
      <c r="KNC1079" s="819"/>
      <c r="KND1079" s="819"/>
      <c r="KNE1079" s="819"/>
      <c r="KNF1079" s="819"/>
      <c r="KNG1079" s="819"/>
      <c r="KNH1079" s="819"/>
      <c r="KNI1079" s="819"/>
      <c r="KNJ1079" s="819"/>
      <c r="KNK1079" s="819"/>
      <c r="KNL1079" s="819"/>
      <c r="KNM1079" s="819"/>
      <c r="KNN1079" s="819"/>
      <c r="KNO1079" s="819"/>
      <c r="KNP1079" s="819"/>
      <c r="KNQ1079" s="819"/>
      <c r="KNR1079" s="819"/>
      <c r="KNS1079" s="819"/>
      <c r="KNT1079" s="819"/>
      <c r="KNU1079" s="819"/>
      <c r="KNV1079" s="819"/>
      <c r="KNW1079" s="819"/>
      <c r="KNX1079" s="819"/>
      <c r="KNY1079" s="819"/>
      <c r="KNZ1079" s="819"/>
      <c r="KOA1079" s="819"/>
      <c r="KOB1079" s="819"/>
      <c r="KOC1079" s="819"/>
      <c r="KOD1079" s="819"/>
      <c r="KOE1079" s="819"/>
      <c r="KOF1079" s="819"/>
      <c r="KOG1079" s="819"/>
      <c r="KOH1079" s="819"/>
      <c r="KOI1079" s="819"/>
      <c r="KOJ1079" s="819"/>
      <c r="KOK1079" s="819"/>
      <c r="KOL1079" s="819"/>
      <c r="KOM1079" s="819"/>
      <c r="KON1079" s="819"/>
      <c r="KOO1079" s="819"/>
      <c r="KOP1079" s="819"/>
      <c r="KOQ1079" s="819"/>
      <c r="KOR1079" s="819"/>
      <c r="KOS1079" s="819"/>
      <c r="KOT1079" s="819"/>
      <c r="KOU1079" s="819"/>
      <c r="KOV1079" s="819"/>
      <c r="KOW1079" s="819"/>
      <c r="KOX1079" s="819"/>
      <c r="KOY1079" s="819"/>
      <c r="KOZ1079" s="819"/>
      <c r="KPA1079" s="819"/>
      <c r="KPB1079" s="819"/>
      <c r="KPC1079" s="819"/>
      <c r="KPD1079" s="819"/>
      <c r="KPE1079" s="819"/>
      <c r="KPF1079" s="819"/>
      <c r="KPG1079" s="819"/>
      <c r="KPH1079" s="819"/>
      <c r="KPI1079" s="819"/>
      <c r="KPJ1079" s="819"/>
      <c r="KPK1079" s="819"/>
      <c r="KPL1079" s="819"/>
      <c r="KPM1079" s="819"/>
      <c r="KPN1079" s="819"/>
      <c r="KPO1079" s="819"/>
      <c r="KPP1079" s="819"/>
      <c r="KPQ1079" s="819"/>
      <c r="KPR1079" s="819"/>
      <c r="KPS1079" s="819"/>
      <c r="KPT1079" s="819"/>
      <c r="KPU1079" s="819"/>
      <c r="KPV1079" s="819"/>
      <c r="KPW1079" s="819"/>
      <c r="KPX1079" s="819"/>
      <c r="KPY1079" s="819"/>
      <c r="KPZ1079" s="819"/>
      <c r="KQA1079" s="819"/>
      <c r="KQB1079" s="819"/>
      <c r="KQC1079" s="819"/>
      <c r="KQD1079" s="819"/>
      <c r="KQE1079" s="819"/>
      <c r="KQF1079" s="819"/>
      <c r="KQG1079" s="819"/>
      <c r="KQH1079" s="819"/>
      <c r="KQI1079" s="819"/>
      <c r="KQJ1079" s="819"/>
      <c r="KQK1079" s="819"/>
      <c r="KQL1079" s="819"/>
      <c r="KQM1079" s="819"/>
      <c r="KQN1079" s="819"/>
      <c r="KQO1079" s="819"/>
      <c r="KQP1079" s="819"/>
      <c r="KQQ1079" s="819"/>
      <c r="KQR1079" s="819"/>
      <c r="KQS1079" s="819"/>
      <c r="KQT1079" s="819"/>
      <c r="KQU1079" s="819"/>
      <c r="KQV1079" s="819"/>
      <c r="KQW1079" s="819"/>
      <c r="KQX1079" s="819"/>
      <c r="KQY1079" s="819"/>
      <c r="KQZ1079" s="819"/>
      <c r="KRA1079" s="819"/>
      <c r="KRB1079" s="819"/>
      <c r="KRC1079" s="819"/>
      <c r="KRD1079" s="819"/>
      <c r="KRE1079" s="819"/>
      <c r="KRF1079" s="819"/>
      <c r="KRG1079" s="819"/>
      <c r="KRH1079" s="819"/>
      <c r="KRI1079" s="819"/>
      <c r="KRJ1079" s="819"/>
      <c r="KRK1079" s="819"/>
      <c r="KRL1079" s="819"/>
      <c r="KRM1079" s="819"/>
      <c r="KRN1079" s="819"/>
      <c r="KRO1079" s="819"/>
      <c r="KRP1079" s="819"/>
      <c r="KRQ1079" s="819"/>
      <c r="KRR1079" s="819"/>
      <c r="KRS1079" s="819"/>
      <c r="KRT1079" s="819"/>
      <c r="KRU1079" s="819"/>
      <c r="KRV1079" s="819"/>
      <c r="KRW1079" s="819"/>
      <c r="KRX1079" s="819"/>
      <c r="KRY1079" s="819"/>
      <c r="KRZ1079" s="819"/>
      <c r="KSA1079" s="819"/>
      <c r="KSB1079" s="819"/>
      <c r="KSC1079" s="819"/>
      <c r="KSD1079" s="819"/>
      <c r="KSE1079" s="819"/>
      <c r="KSF1079" s="819"/>
      <c r="KSG1079" s="819"/>
      <c r="KSH1079" s="819"/>
      <c r="KSI1079" s="819"/>
      <c r="KSJ1079" s="819"/>
      <c r="KSK1079" s="819"/>
      <c r="KSL1079" s="819"/>
      <c r="KSM1079" s="819"/>
      <c r="KSN1079" s="819"/>
      <c r="KSO1079" s="819"/>
      <c r="KSP1079" s="819"/>
      <c r="KSQ1079" s="819"/>
      <c r="KSR1079" s="819"/>
      <c r="KSS1079" s="819"/>
      <c r="KST1079" s="819"/>
      <c r="KSU1079" s="819"/>
      <c r="KSV1079" s="819"/>
      <c r="KSW1079" s="819"/>
      <c r="KSX1079" s="819"/>
      <c r="KSY1079" s="819"/>
      <c r="KSZ1079" s="819"/>
      <c r="KTA1079" s="819"/>
      <c r="KTB1079" s="819"/>
      <c r="KTC1079" s="819"/>
      <c r="KTD1079" s="819"/>
      <c r="KTE1079" s="819"/>
      <c r="KTF1079" s="819"/>
      <c r="KTG1079" s="819"/>
      <c r="KTH1079" s="819"/>
      <c r="KTI1079" s="819"/>
      <c r="KTJ1079" s="819"/>
      <c r="KTK1079" s="819"/>
      <c r="KTL1079" s="819"/>
      <c r="KTM1079" s="819"/>
      <c r="KTN1079" s="819"/>
      <c r="KTO1079" s="819"/>
      <c r="KTP1079" s="819"/>
      <c r="KTQ1079" s="819"/>
      <c r="KTR1079" s="819"/>
      <c r="KTS1079" s="819"/>
      <c r="KTT1079" s="819"/>
      <c r="KTU1079" s="819"/>
      <c r="KTV1079" s="819"/>
      <c r="KTW1079" s="819"/>
      <c r="KTX1079" s="819"/>
      <c r="KTY1079" s="819"/>
      <c r="KTZ1079" s="819"/>
      <c r="KUA1079" s="819"/>
      <c r="KUB1079" s="819"/>
      <c r="KUC1079" s="819"/>
      <c r="KUD1079" s="819"/>
      <c r="KUE1079" s="819"/>
      <c r="KUF1079" s="819"/>
      <c r="KUG1079" s="819"/>
      <c r="KUH1079" s="819"/>
      <c r="KUI1079" s="819"/>
      <c r="KUJ1079" s="819"/>
      <c r="KUK1079" s="819"/>
      <c r="KUL1079" s="819"/>
      <c r="KUM1079" s="819"/>
      <c r="KUN1079" s="819"/>
      <c r="KUO1079" s="819"/>
      <c r="KUP1079" s="819"/>
      <c r="KUQ1079" s="819"/>
      <c r="KUR1079" s="819"/>
      <c r="KUS1079" s="819"/>
      <c r="KUT1079" s="819"/>
      <c r="KUU1079" s="819"/>
      <c r="KUV1079" s="819"/>
      <c r="KUW1079" s="819"/>
      <c r="KUX1079" s="819"/>
      <c r="KUY1079" s="819"/>
      <c r="KUZ1079" s="819"/>
      <c r="KVA1079" s="819"/>
      <c r="KVB1079" s="819"/>
      <c r="KVC1079" s="819"/>
      <c r="KVD1079" s="819"/>
      <c r="KVE1079" s="819"/>
      <c r="KVF1079" s="819"/>
      <c r="KVG1079" s="819"/>
      <c r="KVH1079" s="819"/>
      <c r="KVI1079" s="819"/>
      <c r="KVJ1079" s="819"/>
      <c r="KVK1079" s="819"/>
      <c r="KVL1079" s="819"/>
      <c r="KVM1079" s="819"/>
      <c r="KVN1079" s="819"/>
      <c r="KVO1079" s="819"/>
      <c r="KVP1079" s="819"/>
      <c r="KVQ1079" s="819"/>
      <c r="KVR1079" s="819"/>
      <c r="KVS1079" s="819"/>
      <c r="KVT1079" s="819"/>
      <c r="KVU1079" s="819"/>
      <c r="KVV1079" s="819"/>
      <c r="KVW1079" s="819"/>
      <c r="KVX1079" s="819"/>
      <c r="KVY1079" s="819"/>
      <c r="KVZ1079" s="819"/>
      <c r="KWA1079" s="819"/>
      <c r="KWB1079" s="819"/>
      <c r="KWC1079" s="819"/>
      <c r="KWD1079" s="819"/>
      <c r="KWE1079" s="819"/>
      <c r="KWF1079" s="819"/>
      <c r="KWG1079" s="819"/>
      <c r="KWH1079" s="819"/>
      <c r="KWI1079" s="819"/>
      <c r="KWJ1079" s="819"/>
      <c r="KWK1079" s="819"/>
      <c r="KWL1079" s="819"/>
      <c r="KWM1079" s="819"/>
      <c r="KWN1079" s="819"/>
      <c r="KWO1079" s="819"/>
      <c r="KWP1079" s="819"/>
      <c r="KWQ1079" s="819"/>
      <c r="KWR1079" s="819"/>
      <c r="KWS1079" s="819"/>
      <c r="KWT1079" s="819"/>
      <c r="KWU1079" s="819"/>
      <c r="KWV1079" s="819"/>
      <c r="KWW1079" s="819"/>
      <c r="KWX1079" s="819"/>
      <c r="KWY1079" s="819"/>
      <c r="KWZ1079" s="819"/>
      <c r="KXA1079" s="819"/>
      <c r="KXB1079" s="819"/>
      <c r="KXC1079" s="819"/>
      <c r="KXD1079" s="819"/>
      <c r="KXE1079" s="819"/>
      <c r="KXF1079" s="819"/>
      <c r="KXG1079" s="819"/>
      <c r="KXH1079" s="819"/>
      <c r="KXI1079" s="819"/>
      <c r="KXJ1079" s="819"/>
      <c r="KXK1079" s="819"/>
      <c r="KXL1079" s="819"/>
      <c r="KXM1079" s="819"/>
      <c r="KXN1079" s="819"/>
      <c r="KXO1079" s="819"/>
      <c r="KXP1079" s="819"/>
      <c r="KXQ1079" s="819"/>
      <c r="KXR1079" s="819"/>
      <c r="KXS1079" s="819"/>
      <c r="KXT1079" s="819"/>
      <c r="KXU1079" s="819"/>
      <c r="KXV1079" s="819"/>
      <c r="KXW1079" s="819"/>
      <c r="KXX1079" s="819"/>
      <c r="KXY1079" s="819"/>
      <c r="KXZ1079" s="819"/>
      <c r="KYA1079" s="819"/>
      <c r="KYB1079" s="819"/>
      <c r="KYC1079" s="819"/>
      <c r="KYD1079" s="819"/>
      <c r="KYE1079" s="819"/>
      <c r="KYF1079" s="819"/>
      <c r="KYG1079" s="819"/>
      <c r="KYH1079" s="819"/>
      <c r="KYI1079" s="819"/>
      <c r="KYJ1079" s="819"/>
      <c r="KYK1079" s="819"/>
      <c r="KYL1079" s="819"/>
      <c r="KYM1079" s="819"/>
      <c r="KYN1079" s="819"/>
      <c r="KYO1079" s="819"/>
      <c r="KYP1079" s="819"/>
      <c r="KYQ1079" s="819"/>
      <c r="KYR1079" s="819"/>
      <c r="KYS1079" s="819"/>
      <c r="KYT1079" s="819"/>
      <c r="KYU1079" s="819"/>
      <c r="KYV1079" s="819"/>
      <c r="KYW1079" s="819"/>
      <c r="KYX1079" s="819"/>
      <c r="KYY1079" s="819"/>
      <c r="KYZ1079" s="819"/>
      <c r="KZA1079" s="819"/>
      <c r="KZB1079" s="819"/>
      <c r="KZC1079" s="819"/>
      <c r="KZD1079" s="819"/>
      <c r="KZE1079" s="819"/>
      <c r="KZF1079" s="819"/>
      <c r="KZG1079" s="819"/>
      <c r="KZH1079" s="819"/>
      <c r="KZI1079" s="819"/>
      <c r="KZJ1079" s="819"/>
      <c r="KZK1079" s="819"/>
      <c r="KZL1079" s="819"/>
      <c r="KZM1079" s="819"/>
      <c r="KZN1079" s="819"/>
      <c r="KZO1079" s="819"/>
      <c r="KZP1079" s="819"/>
      <c r="KZQ1079" s="819"/>
      <c r="KZR1079" s="819"/>
      <c r="KZS1079" s="819"/>
      <c r="KZT1079" s="819"/>
      <c r="KZU1079" s="819"/>
      <c r="KZV1079" s="819"/>
      <c r="KZW1079" s="819"/>
      <c r="KZX1079" s="819"/>
      <c r="KZY1079" s="819"/>
      <c r="KZZ1079" s="819"/>
      <c r="LAA1079" s="819"/>
      <c r="LAB1079" s="819"/>
      <c r="LAC1079" s="819"/>
      <c r="LAD1079" s="819"/>
      <c r="LAE1079" s="819"/>
      <c r="LAF1079" s="819"/>
      <c r="LAG1079" s="819"/>
      <c r="LAH1079" s="819"/>
      <c r="LAI1079" s="819"/>
      <c r="LAJ1079" s="819"/>
      <c r="LAK1079" s="819"/>
      <c r="LAL1079" s="819"/>
      <c r="LAM1079" s="819"/>
      <c r="LAN1079" s="819"/>
      <c r="LAO1079" s="819"/>
      <c r="LAP1079" s="819"/>
      <c r="LAQ1079" s="819"/>
      <c r="LAR1079" s="819"/>
      <c r="LAS1079" s="819"/>
      <c r="LAT1079" s="819"/>
      <c r="LAU1079" s="819"/>
      <c r="LAV1079" s="819"/>
      <c r="LAW1079" s="819"/>
      <c r="LAX1079" s="819"/>
      <c r="LAY1079" s="819"/>
      <c r="LAZ1079" s="819"/>
      <c r="LBA1079" s="819"/>
      <c r="LBB1079" s="819"/>
      <c r="LBC1079" s="819"/>
      <c r="LBD1079" s="819"/>
      <c r="LBE1079" s="819"/>
      <c r="LBF1079" s="819"/>
      <c r="LBG1079" s="819"/>
      <c r="LBH1079" s="819"/>
      <c r="LBI1079" s="819"/>
      <c r="LBJ1079" s="819"/>
      <c r="LBK1079" s="819"/>
      <c r="LBL1079" s="819"/>
      <c r="LBM1079" s="819"/>
      <c r="LBN1079" s="819"/>
      <c r="LBO1079" s="819"/>
      <c r="LBP1079" s="819"/>
      <c r="LBQ1079" s="819"/>
      <c r="LBR1079" s="819"/>
      <c r="LBS1079" s="819"/>
      <c r="LBT1079" s="819"/>
      <c r="LBU1079" s="819"/>
      <c r="LBV1079" s="819"/>
      <c r="LBW1079" s="819"/>
      <c r="LBX1079" s="819"/>
      <c r="LBY1079" s="819"/>
      <c r="LBZ1079" s="819"/>
      <c r="LCA1079" s="819"/>
      <c r="LCB1079" s="819"/>
      <c r="LCC1079" s="819"/>
      <c r="LCD1079" s="819"/>
      <c r="LCE1079" s="819"/>
      <c r="LCF1079" s="819"/>
      <c r="LCG1079" s="819"/>
      <c r="LCH1079" s="819"/>
      <c r="LCI1079" s="819"/>
      <c r="LCJ1079" s="819"/>
      <c r="LCK1079" s="819"/>
      <c r="LCL1079" s="819"/>
      <c r="LCM1079" s="819"/>
      <c r="LCN1079" s="819"/>
      <c r="LCO1079" s="819"/>
      <c r="LCP1079" s="819"/>
      <c r="LCQ1079" s="819"/>
      <c r="LCR1079" s="819"/>
      <c r="LCS1079" s="819"/>
      <c r="LCT1079" s="819"/>
      <c r="LCU1079" s="819"/>
      <c r="LCV1079" s="819"/>
      <c r="LCW1079" s="819"/>
      <c r="LCX1079" s="819"/>
      <c r="LCY1079" s="819"/>
      <c r="LCZ1079" s="819"/>
      <c r="LDA1079" s="819"/>
      <c r="LDB1079" s="819"/>
      <c r="LDC1079" s="819"/>
      <c r="LDD1079" s="819"/>
      <c r="LDE1079" s="819"/>
      <c r="LDF1079" s="819"/>
      <c r="LDG1079" s="819"/>
      <c r="LDH1079" s="819"/>
      <c r="LDI1079" s="819"/>
      <c r="LDJ1079" s="819"/>
      <c r="LDK1079" s="819"/>
      <c r="LDL1079" s="819"/>
      <c r="LDM1079" s="819"/>
      <c r="LDN1079" s="819"/>
      <c r="LDO1079" s="819"/>
      <c r="LDP1079" s="819"/>
      <c r="LDQ1079" s="819"/>
      <c r="LDR1079" s="819"/>
      <c r="LDS1079" s="819"/>
      <c r="LDT1079" s="819"/>
      <c r="LDU1079" s="819"/>
      <c r="LDV1079" s="819"/>
      <c r="LDW1079" s="819"/>
      <c r="LDX1079" s="819"/>
      <c r="LDY1079" s="819"/>
      <c r="LDZ1079" s="819"/>
      <c r="LEA1079" s="819"/>
      <c r="LEB1079" s="819"/>
      <c r="LEC1079" s="819"/>
      <c r="LED1079" s="819"/>
      <c r="LEE1079" s="819"/>
      <c r="LEF1079" s="819"/>
      <c r="LEG1079" s="819"/>
      <c r="LEH1079" s="819"/>
      <c r="LEI1079" s="819"/>
      <c r="LEJ1079" s="819"/>
      <c r="LEK1079" s="819"/>
      <c r="LEL1079" s="819"/>
      <c r="LEM1079" s="819"/>
      <c r="LEN1079" s="819"/>
      <c r="LEO1079" s="819"/>
      <c r="LEP1079" s="819"/>
      <c r="LEQ1079" s="819"/>
      <c r="LER1079" s="819"/>
      <c r="LES1079" s="819"/>
      <c r="LET1079" s="819"/>
      <c r="LEU1079" s="819"/>
      <c r="LEV1079" s="819"/>
      <c r="LEW1079" s="819"/>
      <c r="LEX1079" s="819"/>
      <c r="LEY1079" s="819"/>
      <c r="LEZ1079" s="819"/>
      <c r="LFA1079" s="819"/>
      <c r="LFB1079" s="819"/>
      <c r="LFC1079" s="819"/>
      <c r="LFD1079" s="819"/>
      <c r="LFE1079" s="819"/>
      <c r="LFF1079" s="819"/>
      <c r="LFG1079" s="819"/>
      <c r="LFH1079" s="819"/>
      <c r="LFI1079" s="819"/>
      <c r="LFJ1079" s="819"/>
      <c r="LFK1079" s="819"/>
      <c r="LFL1079" s="819"/>
      <c r="LFM1079" s="819"/>
      <c r="LFN1079" s="819"/>
      <c r="LFO1079" s="819"/>
      <c r="LFP1079" s="819"/>
      <c r="LFQ1079" s="819"/>
      <c r="LFR1079" s="819"/>
      <c r="LFS1079" s="819"/>
      <c r="LFT1079" s="819"/>
      <c r="LFU1079" s="819"/>
      <c r="LFV1079" s="819"/>
      <c r="LFW1079" s="819"/>
      <c r="LFX1079" s="819"/>
      <c r="LFY1079" s="819"/>
      <c r="LFZ1079" s="819"/>
      <c r="LGA1079" s="819"/>
      <c r="LGB1079" s="819"/>
      <c r="LGC1079" s="819"/>
      <c r="LGD1079" s="819"/>
      <c r="LGE1079" s="819"/>
      <c r="LGF1079" s="819"/>
      <c r="LGG1079" s="819"/>
      <c r="LGH1079" s="819"/>
      <c r="LGI1079" s="819"/>
      <c r="LGJ1079" s="819"/>
      <c r="LGK1079" s="819"/>
      <c r="LGL1079" s="819"/>
      <c r="LGM1079" s="819"/>
      <c r="LGN1079" s="819"/>
      <c r="LGO1079" s="819"/>
      <c r="LGP1079" s="819"/>
      <c r="LGQ1079" s="819"/>
      <c r="LGR1079" s="819"/>
      <c r="LGS1079" s="819"/>
      <c r="LGT1079" s="819"/>
      <c r="LGU1079" s="819"/>
      <c r="LGV1079" s="819"/>
      <c r="LGW1079" s="819"/>
      <c r="LGX1079" s="819"/>
      <c r="LGY1079" s="819"/>
      <c r="LGZ1079" s="819"/>
      <c r="LHA1079" s="819"/>
      <c r="LHB1079" s="819"/>
      <c r="LHC1079" s="819"/>
      <c r="LHD1079" s="819"/>
      <c r="LHE1079" s="819"/>
      <c r="LHF1079" s="819"/>
      <c r="LHG1079" s="819"/>
      <c r="LHH1079" s="819"/>
      <c r="LHI1079" s="819"/>
      <c r="LHJ1079" s="819"/>
      <c r="LHK1079" s="819"/>
      <c r="LHL1079" s="819"/>
      <c r="LHM1079" s="819"/>
      <c r="LHN1079" s="819"/>
      <c r="LHO1079" s="819"/>
      <c r="LHP1079" s="819"/>
      <c r="LHQ1079" s="819"/>
      <c r="LHR1079" s="819"/>
      <c r="LHS1079" s="819"/>
      <c r="LHT1079" s="819"/>
      <c r="LHU1079" s="819"/>
      <c r="LHV1079" s="819"/>
      <c r="LHW1079" s="819"/>
      <c r="LHX1079" s="819"/>
      <c r="LHY1079" s="819"/>
      <c r="LHZ1079" s="819"/>
      <c r="LIA1079" s="819"/>
      <c r="LIB1079" s="819"/>
      <c r="LIC1079" s="819"/>
      <c r="LID1079" s="819"/>
      <c r="LIE1079" s="819"/>
      <c r="LIF1079" s="819"/>
      <c r="LIG1079" s="819"/>
      <c r="LIH1079" s="819"/>
      <c r="LII1079" s="819"/>
      <c r="LIJ1079" s="819"/>
      <c r="LIK1079" s="819"/>
      <c r="LIL1079" s="819"/>
      <c r="LIM1079" s="819"/>
      <c r="LIN1079" s="819"/>
      <c r="LIO1079" s="819"/>
      <c r="LIP1079" s="819"/>
      <c r="LIQ1079" s="819"/>
      <c r="LIR1079" s="819"/>
      <c r="LIS1079" s="819"/>
      <c r="LIT1079" s="819"/>
      <c r="LIU1079" s="819"/>
      <c r="LIV1079" s="819"/>
      <c r="LIW1079" s="819"/>
      <c r="LIX1079" s="819"/>
      <c r="LIY1079" s="819"/>
      <c r="LIZ1079" s="819"/>
      <c r="LJA1079" s="819"/>
      <c r="LJB1079" s="819"/>
      <c r="LJC1079" s="819"/>
      <c r="LJD1079" s="819"/>
      <c r="LJE1079" s="819"/>
      <c r="LJF1079" s="819"/>
      <c r="LJG1079" s="819"/>
      <c r="LJH1079" s="819"/>
      <c r="LJI1079" s="819"/>
      <c r="LJJ1079" s="819"/>
      <c r="LJK1079" s="819"/>
      <c r="LJL1079" s="819"/>
      <c r="LJM1079" s="819"/>
      <c r="LJN1079" s="819"/>
      <c r="LJO1079" s="819"/>
      <c r="LJP1079" s="819"/>
      <c r="LJQ1079" s="819"/>
      <c r="LJR1079" s="819"/>
      <c r="LJS1079" s="819"/>
      <c r="LJT1079" s="819"/>
      <c r="LJU1079" s="819"/>
      <c r="LJV1079" s="819"/>
      <c r="LJW1079" s="819"/>
      <c r="LJX1079" s="819"/>
      <c r="LJY1079" s="819"/>
      <c r="LJZ1079" s="819"/>
      <c r="LKA1079" s="819"/>
      <c r="LKB1079" s="819"/>
      <c r="LKC1079" s="819"/>
      <c r="LKD1079" s="819"/>
      <c r="LKE1079" s="819"/>
      <c r="LKF1079" s="819"/>
      <c r="LKG1079" s="819"/>
      <c r="LKH1079" s="819"/>
      <c r="LKI1079" s="819"/>
      <c r="LKJ1079" s="819"/>
      <c r="LKK1079" s="819"/>
      <c r="LKL1079" s="819"/>
      <c r="LKM1079" s="819"/>
      <c r="LKN1079" s="819"/>
      <c r="LKO1079" s="819"/>
      <c r="LKP1079" s="819"/>
      <c r="LKQ1079" s="819"/>
      <c r="LKR1079" s="819"/>
      <c r="LKS1079" s="819"/>
      <c r="LKT1079" s="819"/>
      <c r="LKU1079" s="819"/>
      <c r="LKV1079" s="819"/>
      <c r="LKW1079" s="819"/>
      <c r="LKX1079" s="819"/>
      <c r="LKY1079" s="819"/>
      <c r="LKZ1079" s="819"/>
      <c r="LLA1079" s="819"/>
      <c r="LLB1079" s="819"/>
      <c r="LLC1079" s="819"/>
      <c r="LLD1079" s="819"/>
      <c r="LLE1079" s="819"/>
      <c r="LLF1079" s="819"/>
      <c r="LLG1079" s="819"/>
      <c r="LLH1079" s="819"/>
      <c r="LLI1079" s="819"/>
      <c r="LLJ1079" s="819"/>
      <c r="LLK1079" s="819"/>
      <c r="LLL1079" s="819"/>
      <c r="LLM1079" s="819"/>
      <c r="LLN1079" s="819"/>
      <c r="LLO1079" s="819"/>
      <c r="LLP1079" s="819"/>
      <c r="LLQ1079" s="819"/>
      <c r="LLR1079" s="819"/>
      <c r="LLS1079" s="819"/>
      <c r="LLT1079" s="819"/>
      <c r="LLU1079" s="819"/>
      <c r="LLV1079" s="819"/>
      <c r="LLW1079" s="819"/>
      <c r="LLX1079" s="819"/>
      <c r="LLY1079" s="819"/>
      <c r="LLZ1079" s="819"/>
      <c r="LMA1079" s="819"/>
      <c r="LMB1079" s="819"/>
      <c r="LMC1079" s="819"/>
      <c r="LMD1079" s="819"/>
      <c r="LME1079" s="819"/>
      <c r="LMF1079" s="819"/>
      <c r="LMG1079" s="819"/>
      <c r="LMH1079" s="819"/>
      <c r="LMI1079" s="819"/>
      <c r="LMJ1079" s="819"/>
      <c r="LMK1079" s="819"/>
      <c r="LML1079" s="819"/>
      <c r="LMM1079" s="819"/>
      <c r="LMN1079" s="819"/>
      <c r="LMO1079" s="819"/>
      <c r="LMP1079" s="819"/>
      <c r="LMQ1079" s="819"/>
      <c r="LMR1079" s="819"/>
      <c r="LMS1079" s="819"/>
      <c r="LMT1079" s="819"/>
      <c r="LMU1079" s="819"/>
      <c r="LMV1079" s="819"/>
      <c r="LMW1079" s="819"/>
      <c r="LMX1079" s="819"/>
      <c r="LMY1079" s="819"/>
      <c r="LMZ1079" s="819"/>
      <c r="LNA1079" s="819"/>
      <c r="LNB1079" s="819"/>
      <c r="LNC1079" s="819"/>
      <c r="LND1079" s="819"/>
      <c r="LNE1079" s="819"/>
      <c r="LNF1079" s="819"/>
      <c r="LNG1079" s="819"/>
      <c r="LNH1079" s="819"/>
      <c r="LNI1079" s="819"/>
      <c r="LNJ1079" s="819"/>
      <c r="LNK1079" s="819"/>
      <c r="LNL1079" s="819"/>
      <c r="LNM1079" s="819"/>
      <c r="LNN1079" s="819"/>
      <c r="LNO1079" s="819"/>
      <c r="LNP1079" s="819"/>
      <c r="LNQ1079" s="819"/>
      <c r="LNR1079" s="819"/>
      <c r="LNS1079" s="819"/>
      <c r="LNT1079" s="819"/>
      <c r="LNU1079" s="819"/>
      <c r="LNV1079" s="819"/>
      <c r="LNW1079" s="819"/>
      <c r="LNX1079" s="819"/>
      <c r="LNY1079" s="819"/>
      <c r="LNZ1079" s="819"/>
      <c r="LOA1079" s="819"/>
      <c r="LOB1079" s="819"/>
      <c r="LOC1079" s="819"/>
      <c r="LOD1079" s="819"/>
      <c r="LOE1079" s="819"/>
      <c r="LOF1079" s="819"/>
      <c r="LOG1079" s="819"/>
      <c r="LOH1079" s="819"/>
      <c r="LOI1079" s="819"/>
      <c r="LOJ1079" s="819"/>
      <c r="LOK1079" s="819"/>
      <c r="LOL1079" s="819"/>
      <c r="LOM1079" s="819"/>
      <c r="LON1079" s="819"/>
      <c r="LOO1079" s="819"/>
      <c r="LOP1079" s="819"/>
      <c r="LOQ1079" s="819"/>
      <c r="LOR1079" s="819"/>
      <c r="LOS1079" s="819"/>
      <c r="LOT1079" s="819"/>
      <c r="LOU1079" s="819"/>
      <c r="LOV1079" s="819"/>
      <c r="LOW1079" s="819"/>
      <c r="LOX1079" s="819"/>
      <c r="LOY1079" s="819"/>
      <c r="LOZ1079" s="819"/>
      <c r="LPA1079" s="819"/>
      <c r="LPB1079" s="819"/>
      <c r="LPC1079" s="819"/>
      <c r="LPD1079" s="819"/>
      <c r="LPE1079" s="819"/>
      <c r="LPF1079" s="819"/>
      <c r="LPG1079" s="819"/>
      <c r="LPH1079" s="819"/>
      <c r="LPI1079" s="819"/>
      <c r="LPJ1079" s="819"/>
      <c r="LPK1079" s="819"/>
      <c r="LPL1079" s="819"/>
      <c r="LPM1079" s="819"/>
      <c r="LPN1079" s="819"/>
      <c r="LPO1079" s="819"/>
      <c r="LPP1079" s="819"/>
      <c r="LPQ1079" s="819"/>
      <c r="LPR1079" s="819"/>
      <c r="LPS1079" s="819"/>
      <c r="LPT1079" s="819"/>
      <c r="LPU1079" s="819"/>
      <c r="LPV1079" s="819"/>
      <c r="LPW1079" s="819"/>
      <c r="LPX1079" s="819"/>
      <c r="LPY1079" s="819"/>
      <c r="LPZ1079" s="819"/>
      <c r="LQA1079" s="819"/>
      <c r="LQB1079" s="819"/>
      <c r="LQC1079" s="819"/>
      <c r="LQD1079" s="819"/>
      <c r="LQE1079" s="819"/>
      <c r="LQF1079" s="819"/>
      <c r="LQG1079" s="819"/>
      <c r="LQH1079" s="819"/>
      <c r="LQI1079" s="819"/>
      <c r="LQJ1079" s="819"/>
      <c r="LQK1079" s="819"/>
      <c r="LQL1079" s="819"/>
      <c r="LQM1079" s="819"/>
      <c r="LQN1079" s="819"/>
      <c r="LQO1079" s="819"/>
      <c r="LQP1079" s="819"/>
      <c r="LQQ1079" s="819"/>
      <c r="LQR1079" s="819"/>
      <c r="LQS1079" s="819"/>
      <c r="LQT1079" s="819"/>
      <c r="LQU1079" s="819"/>
      <c r="LQV1079" s="819"/>
      <c r="LQW1079" s="819"/>
      <c r="LQX1079" s="819"/>
      <c r="LQY1079" s="819"/>
      <c r="LQZ1079" s="819"/>
      <c r="LRA1079" s="819"/>
      <c r="LRB1079" s="819"/>
      <c r="LRC1079" s="819"/>
      <c r="LRD1079" s="819"/>
      <c r="LRE1079" s="819"/>
      <c r="LRF1079" s="819"/>
      <c r="LRG1079" s="819"/>
      <c r="LRH1079" s="819"/>
      <c r="LRI1079" s="819"/>
      <c r="LRJ1079" s="819"/>
      <c r="LRK1079" s="819"/>
      <c r="LRL1079" s="819"/>
      <c r="LRM1079" s="819"/>
      <c r="LRN1079" s="819"/>
      <c r="LRO1079" s="819"/>
      <c r="LRP1079" s="819"/>
      <c r="LRQ1079" s="819"/>
      <c r="LRR1079" s="819"/>
      <c r="LRS1079" s="819"/>
      <c r="LRT1079" s="819"/>
      <c r="LRU1079" s="819"/>
      <c r="LRV1079" s="819"/>
      <c r="LRW1079" s="819"/>
      <c r="LRX1079" s="819"/>
      <c r="LRY1079" s="819"/>
      <c r="LRZ1079" s="819"/>
      <c r="LSA1079" s="819"/>
      <c r="LSB1079" s="819"/>
      <c r="LSC1079" s="819"/>
      <c r="LSD1079" s="819"/>
      <c r="LSE1079" s="819"/>
      <c r="LSF1079" s="819"/>
      <c r="LSG1079" s="819"/>
      <c r="LSH1079" s="819"/>
      <c r="LSI1079" s="819"/>
      <c r="LSJ1079" s="819"/>
      <c r="LSK1079" s="819"/>
      <c r="LSL1079" s="819"/>
      <c r="LSM1079" s="819"/>
      <c r="LSN1079" s="819"/>
      <c r="LSO1079" s="819"/>
      <c r="LSP1079" s="819"/>
      <c r="LSQ1079" s="819"/>
      <c r="LSR1079" s="819"/>
      <c r="LSS1079" s="819"/>
      <c r="LST1079" s="819"/>
      <c r="LSU1079" s="819"/>
      <c r="LSV1079" s="819"/>
      <c r="LSW1079" s="819"/>
      <c r="LSX1079" s="819"/>
      <c r="LSY1079" s="819"/>
      <c r="LSZ1079" s="819"/>
      <c r="LTA1079" s="819"/>
      <c r="LTB1079" s="819"/>
      <c r="LTC1079" s="819"/>
      <c r="LTD1079" s="819"/>
      <c r="LTE1079" s="819"/>
      <c r="LTF1079" s="819"/>
      <c r="LTG1079" s="819"/>
      <c r="LTH1079" s="819"/>
      <c r="LTI1079" s="819"/>
      <c r="LTJ1079" s="819"/>
      <c r="LTK1079" s="819"/>
      <c r="LTL1079" s="819"/>
      <c r="LTM1079" s="819"/>
      <c r="LTN1079" s="819"/>
      <c r="LTO1079" s="819"/>
      <c r="LTP1079" s="819"/>
      <c r="LTQ1079" s="819"/>
      <c r="LTR1079" s="819"/>
      <c r="LTS1079" s="819"/>
      <c r="LTT1079" s="819"/>
      <c r="LTU1079" s="819"/>
      <c r="LTV1079" s="819"/>
      <c r="LTW1079" s="819"/>
      <c r="LTX1079" s="819"/>
      <c r="LTY1079" s="819"/>
      <c r="LTZ1079" s="819"/>
      <c r="LUA1079" s="819"/>
      <c r="LUB1079" s="819"/>
      <c r="LUC1079" s="819"/>
      <c r="LUD1079" s="819"/>
      <c r="LUE1079" s="819"/>
      <c r="LUF1079" s="819"/>
      <c r="LUG1079" s="819"/>
      <c r="LUH1079" s="819"/>
      <c r="LUI1079" s="819"/>
      <c r="LUJ1079" s="819"/>
      <c r="LUK1079" s="819"/>
      <c r="LUL1079" s="819"/>
      <c r="LUM1079" s="819"/>
      <c r="LUN1079" s="819"/>
      <c r="LUO1079" s="819"/>
      <c r="LUP1079" s="819"/>
      <c r="LUQ1079" s="819"/>
      <c r="LUR1079" s="819"/>
      <c r="LUS1079" s="819"/>
      <c r="LUT1079" s="819"/>
      <c r="LUU1079" s="819"/>
      <c r="LUV1079" s="819"/>
      <c r="LUW1079" s="819"/>
      <c r="LUX1079" s="819"/>
      <c r="LUY1079" s="819"/>
      <c r="LUZ1079" s="819"/>
      <c r="LVA1079" s="819"/>
      <c r="LVB1079" s="819"/>
      <c r="LVC1079" s="819"/>
      <c r="LVD1079" s="819"/>
      <c r="LVE1079" s="819"/>
      <c r="LVF1079" s="819"/>
      <c r="LVG1079" s="819"/>
      <c r="LVH1079" s="819"/>
      <c r="LVI1079" s="819"/>
      <c r="LVJ1079" s="819"/>
      <c r="LVK1079" s="819"/>
      <c r="LVL1079" s="819"/>
      <c r="LVM1079" s="819"/>
      <c r="LVN1079" s="819"/>
      <c r="LVO1079" s="819"/>
      <c r="LVP1079" s="819"/>
      <c r="LVQ1079" s="819"/>
      <c r="LVR1079" s="819"/>
      <c r="LVS1079" s="819"/>
      <c r="LVT1079" s="819"/>
      <c r="LVU1079" s="819"/>
      <c r="LVV1079" s="819"/>
      <c r="LVW1079" s="819"/>
      <c r="LVX1079" s="819"/>
      <c r="LVY1079" s="819"/>
      <c r="LVZ1079" s="819"/>
      <c r="LWA1079" s="819"/>
      <c r="LWB1079" s="819"/>
      <c r="LWC1079" s="819"/>
      <c r="LWD1079" s="819"/>
      <c r="LWE1079" s="819"/>
      <c r="LWF1079" s="819"/>
      <c r="LWG1079" s="819"/>
      <c r="LWH1079" s="819"/>
      <c r="LWI1079" s="819"/>
      <c r="LWJ1079" s="819"/>
      <c r="LWK1079" s="819"/>
      <c r="LWL1079" s="819"/>
      <c r="LWM1079" s="819"/>
      <c r="LWN1079" s="819"/>
      <c r="LWO1079" s="819"/>
      <c r="LWP1079" s="819"/>
      <c r="LWQ1079" s="819"/>
      <c r="LWR1079" s="819"/>
      <c r="LWS1079" s="819"/>
      <c r="LWT1079" s="819"/>
      <c r="LWU1079" s="819"/>
      <c r="LWV1079" s="819"/>
      <c r="LWW1079" s="819"/>
      <c r="LWX1079" s="819"/>
      <c r="LWY1079" s="819"/>
      <c r="LWZ1079" s="819"/>
      <c r="LXA1079" s="819"/>
      <c r="LXB1079" s="819"/>
      <c r="LXC1079" s="819"/>
      <c r="LXD1079" s="819"/>
      <c r="LXE1079" s="819"/>
      <c r="LXF1079" s="819"/>
      <c r="LXG1079" s="819"/>
      <c r="LXH1079" s="819"/>
      <c r="LXI1079" s="819"/>
      <c r="LXJ1079" s="819"/>
      <c r="LXK1079" s="819"/>
      <c r="LXL1079" s="819"/>
      <c r="LXM1079" s="819"/>
      <c r="LXN1079" s="819"/>
      <c r="LXO1079" s="819"/>
      <c r="LXP1079" s="819"/>
      <c r="LXQ1079" s="819"/>
      <c r="LXR1079" s="819"/>
      <c r="LXS1079" s="819"/>
      <c r="LXT1079" s="819"/>
      <c r="LXU1079" s="819"/>
      <c r="LXV1079" s="819"/>
      <c r="LXW1079" s="819"/>
      <c r="LXX1079" s="819"/>
      <c r="LXY1079" s="819"/>
      <c r="LXZ1079" s="819"/>
      <c r="LYA1079" s="819"/>
      <c r="LYB1079" s="819"/>
      <c r="LYC1079" s="819"/>
      <c r="LYD1079" s="819"/>
      <c r="LYE1079" s="819"/>
      <c r="LYF1079" s="819"/>
      <c r="LYG1079" s="819"/>
      <c r="LYH1079" s="819"/>
      <c r="LYI1079" s="819"/>
      <c r="LYJ1079" s="819"/>
      <c r="LYK1079" s="819"/>
      <c r="LYL1079" s="819"/>
      <c r="LYM1079" s="819"/>
      <c r="LYN1079" s="819"/>
      <c r="LYO1079" s="819"/>
      <c r="LYP1079" s="819"/>
      <c r="LYQ1079" s="819"/>
      <c r="LYR1079" s="819"/>
      <c r="LYS1079" s="819"/>
      <c r="LYT1079" s="819"/>
      <c r="LYU1079" s="819"/>
      <c r="LYV1079" s="819"/>
      <c r="LYW1079" s="819"/>
      <c r="LYX1079" s="819"/>
      <c r="LYY1079" s="819"/>
      <c r="LYZ1079" s="819"/>
      <c r="LZA1079" s="819"/>
      <c r="LZB1079" s="819"/>
      <c r="LZC1079" s="819"/>
      <c r="LZD1079" s="819"/>
      <c r="LZE1079" s="819"/>
      <c r="LZF1079" s="819"/>
      <c r="LZG1079" s="819"/>
      <c r="LZH1079" s="819"/>
      <c r="LZI1079" s="819"/>
      <c r="LZJ1079" s="819"/>
      <c r="LZK1079" s="819"/>
      <c r="LZL1079" s="819"/>
      <c r="LZM1079" s="819"/>
      <c r="LZN1079" s="819"/>
      <c r="LZO1079" s="819"/>
      <c r="LZP1079" s="819"/>
      <c r="LZQ1079" s="819"/>
      <c r="LZR1079" s="819"/>
      <c r="LZS1079" s="819"/>
      <c r="LZT1079" s="819"/>
      <c r="LZU1079" s="819"/>
      <c r="LZV1079" s="819"/>
      <c r="LZW1079" s="819"/>
      <c r="LZX1079" s="819"/>
      <c r="LZY1079" s="819"/>
      <c r="LZZ1079" s="819"/>
      <c r="MAA1079" s="819"/>
      <c r="MAB1079" s="819"/>
      <c r="MAC1079" s="819"/>
      <c r="MAD1079" s="819"/>
      <c r="MAE1079" s="819"/>
      <c r="MAF1079" s="819"/>
      <c r="MAG1079" s="819"/>
      <c r="MAH1079" s="819"/>
      <c r="MAI1079" s="819"/>
      <c r="MAJ1079" s="819"/>
      <c r="MAK1079" s="819"/>
      <c r="MAL1079" s="819"/>
      <c r="MAM1079" s="819"/>
      <c r="MAN1079" s="819"/>
      <c r="MAO1079" s="819"/>
      <c r="MAP1079" s="819"/>
      <c r="MAQ1079" s="819"/>
      <c r="MAR1079" s="819"/>
      <c r="MAS1079" s="819"/>
      <c r="MAT1079" s="819"/>
      <c r="MAU1079" s="819"/>
      <c r="MAV1079" s="819"/>
      <c r="MAW1079" s="819"/>
      <c r="MAX1079" s="819"/>
      <c r="MAY1079" s="819"/>
      <c r="MAZ1079" s="819"/>
      <c r="MBA1079" s="819"/>
      <c r="MBB1079" s="819"/>
      <c r="MBC1079" s="819"/>
      <c r="MBD1079" s="819"/>
      <c r="MBE1079" s="819"/>
      <c r="MBF1079" s="819"/>
      <c r="MBG1079" s="819"/>
      <c r="MBH1079" s="819"/>
      <c r="MBI1079" s="819"/>
      <c r="MBJ1079" s="819"/>
      <c r="MBK1079" s="819"/>
      <c r="MBL1079" s="819"/>
      <c r="MBM1079" s="819"/>
      <c r="MBN1079" s="819"/>
      <c r="MBO1079" s="819"/>
      <c r="MBP1079" s="819"/>
      <c r="MBQ1079" s="819"/>
      <c r="MBR1079" s="819"/>
      <c r="MBS1079" s="819"/>
      <c r="MBT1079" s="819"/>
      <c r="MBU1079" s="819"/>
      <c r="MBV1079" s="819"/>
      <c r="MBW1079" s="819"/>
      <c r="MBX1079" s="819"/>
      <c r="MBY1079" s="819"/>
      <c r="MBZ1079" s="819"/>
      <c r="MCA1079" s="819"/>
      <c r="MCB1079" s="819"/>
      <c r="MCC1079" s="819"/>
      <c r="MCD1079" s="819"/>
      <c r="MCE1079" s="819"/>
      <c r="MCF1079" s="819"/>
      <c r="MCG1079" s="819"/>
      <c r="MCH1079" s="819"/>
      <c r="MCI1079" s="819"/>
      <c r="MCJ1079" s="819"/>
      <c r="MCK1079" s="819"/>
      <c r="MCL1079" s="819"/>
      <c r="MCM1079" s="819"/>
      <c r="MCN1079" s="819"/>
      <c r="MCO1079" s="819"/>
      <c r="MCP1079" s="819"/>
      <c r="MCQ1079" s="819"/>
      <c r="MCR1079" s="819"/>
      <c r="MCS1079" s="819"/>
      <c r="MCT1079" s="819"/>
      <c r="MCU1079" s="819"/>
      <c r="MCV1079" s="819"/>
      <c r="MCW1079" s="819"/>
      <c r="MCX1079" s="819"/>
      <c r="MCY1079" s="819"/>
      <c r="MCZ1079" s="819"/>
      <c r="MDA1079" s="819"/>
      <c r="MDB1079" s="819"/>
      <c r="MDC1079" s="819"/>
      <c r="MDD1079" s="819"/>
      <c r="MDE1079" s="819"/>
      <c r="MDF1079" s="819"/>
      <c r="MDG1079" s="819"/>
      <c r="MDH1079" s="819"/>
      <c r="MDI1079" s="819"/>
      <c r="MDJ1079" s="819"/>
      <c r="MDK1079" s="819"/>
      <c r="MDL1079" s="819"/>
      <c r="MDM1079" s="819"/>
      <c r="MDN1079" s="819"/>
      <c r="MDO1079" s="819"/>
      <c r="MDP1079" s="819"/>
      <c r="MDQ1079" s="819"/>
      <c r="MDR1079" s="819"/>
      <c r="MDS1079" s="819"/>
      <c r="MDT1079" s="819"/>
      <c r="MDU1079" s="819"/>
      <c r="MDV1079" s="819"/>
      <c r="MDW1079" s="819"/>
      <c r="MDX1079" s="819"/>
      <c r="MDY1079" s="819"/>
      <c r="MDZ1079" s="819"/>
      <c r="MEA1079" s="819"/>
      <c r="MEB1079" s="819"/>
      <c r="MEC1079" s="819"/>
      <c r="MED1079" s="819"/>
      <c r="MEE1079" s="819"/>
      <c r="MEF1079" s="819"/>
      <c r="MEG1079" s="819"/>
      <c r="MEH1079" s="819"/>
      <c r="MEI1079" s="819"/>
      <c r="MEJ1079" s="819"/>
      <c r="MEK1079" s="819"/>
      <c r="MEL1079" s="819"/>
      <c r="MEM1079" s="819"/>
      <c r="MEN1079" s="819"/>
      <c r="MEO1079" s="819"/>
      <c r="MEP1079" s="819"/>
      <c r="MEQ1079" s="819"/>
      <c r="MER1079" s="819"/>
      <c r="MES1079" s="819"/>
      <c r="MET1079" s="819"/>
      <c r="MEU1079" s="819"/>
      <c r="MEV1079" s="819"/>
      <c r="MEW1079" s="819"/>
      <c r="MEX1079" s="819"/>
      <c r="MEY1079" s="819"/>
      <c r="MEZ1079" s="819"/>
      <c r="MFA1079" s="819"/>
      <c r="MFB1079" s="819"/>
      <c r="MFC1079" s="819"/>
      <c r="MFD1079" s="819"/>
      <c r="MFE1079" s="819"/>
      <c r="MFF1079" s="819"/>
      <c r="MFG1079" s="819"/>
      <c r="MFH1079" s="819"/>
      <c r="MFI1079" s="819"/>
      <c r="MFJ1079" s="819"/>
      <c r="MFK1079" s="819"/>
      <c r="MFL1079" s="819"/>
      <c r="MFM1079" s="819"/>
      <c r="MFN1079" s="819"/>
      <c r="MFO1079" s="819"/>
      <c r="MFP1079" s="819"/>
      <c r="MFQ1079" s="819"/>
      <c r="MFR1079" s="819"/>
      <c r="MFS1079" s="819"/>
      <c r="MFT1079" s="819"/>
      <c r="MFU1079" s="819"/>
      <c r="MFV1079" s="819"/>
      <c r="MFW1079" s="819"/>
      <c r="MFX1079" s="819"/>
      <c r="MFY1079" s="819"/>
      <c r="MFZ1079" s="819"/>
      <c r="MGA1079" s="819"/>
      <c r="MGB1079" s="819"/>
      <c r="MGC1079" s="819"/>
      <c r="MGD1079" s="819"/>
      <c r="MGE1079" s="819"/>
      <c r="MGF1079" s="819"/>
      <c r="MGG1079" s="819"/>
      <c r="MGH1079" s="819"/>
      <c r="MGI1079" s="819"/>
      <c r="MGJ1079" s="819"/>
      <c r="MGK1079" s="819"/>
      <c r="MGL1079" s="819"/>
      <c r="MGM1079" s="819"/>
      <c r="MGN1079" s="819"/>
      <c r="MGO1079" s="819"/>
      <c r="MGP1079" s="819"/>
      <c r="MGQ1079" s="819"/>
      <c r="MGR1079" s="819"/>
      <c r="MGS1079" s="819"/>
      <c r="MGT1079" s="819"/>
      <c r="MGU1079" s="819"/>
      <c r="MGV1079" s="819"/>
      <c r="MGW1079" s="819"/>
      <c r="MGX1079" s="819"/>
      <c r="MGY1079" s="819"/>
      <c r="MGZ1079" s="819"/>
      <c r="MHA1079" s="819"/>
      <c r="MHB1079" s="819"/>
      <c r="MHC1079" s="819"/>
      <c r="MHD1079" s="819"/>
      <c r="MHE1079" s="819"/>
      <c r="MHF1079" s="819"/>
      <c r="MHG1079" s="819"/>
      <c r="MHH1079" s="819"/>
      <c r="MHI1079" s="819"/>
      <c r="MHJ1079" s="819"/>
      <c r="MHK1079" s="819"/>
      <c r="MHL1079" s="819"/>
      <c r="MHM1079" s="819"/>
      <c r="MHN1079" s="819"/>
      <c r="MHO1079" s="819"/>
      <c r="MHP1079" s="819"/>
      <c r="MHQ1079" s="819"/>
      <c r="MHR1079" s="819"/>
      <c r="MHS1079" s="819"/>
      <c r="MHT1079" s="819"/>
      <c r="MHU1079" s="819"/>
      <c r="MHV1079" s="819"/>
      <c r="MHW1079" s="819"/>
      <c r="MHX1079" s="819"/>
      <c r="MHY1079" s="819"/>
      <c r="MHZ1079" s="819"/>
      <c r="MIA1079" s="819"/>
      <c r="MIB1079" s="819"/>
      <c r="MIC1079" s="819"/>
      <c r="MID1079" s="819"/>
      <c r="MIE1079" s="819"/>
      <c r="MIF1079" s="819"/>
      <c r="MIG1079" s="819"/>
      <c r="MIH1079" s="819"/>
      <c r="MII1079" s="819"/>
      <c r="MIJ1079" s="819"/>
      <c r="MIK1079" s="819"/>
      <c r="MIL1079" s="819"/>
      <c r="MIM1079" s="819"/>
      <c r="MIN1079" s="819"/>
      <c r="MIO1079" s="819"/>
      <c r="MIP1079" s="819"/>
      <c r="MIQ1079" s="819"/>
      <c r="MIR1079" s="819"/>
      <c r="MIS1079" s="819"/>
      <c r="MIT1079" s="819"/>
      <c r="MIU1079" s="819"/>
      <c r="MIV1079" s="819"/>
      <c r="MIW1079" s="819"/>
      <c r="MIX1079" s="819"/>
      <c r="MIY1079" s="819"/>
      <c r="MIZ1079" s="819"/>
      <c r="MJA1079" s="819"/>
      <c r="MJB1079" s="819"/>
      <c r="MJC1079" s="819"/>
      <c r="MJD1079" s="819"/>
      <c r="MJE1079" s="819"/>
      <c r="MJF1079" s="819"/>
      <c r="MJG1079" s="819"/>
      <c r="MJH1079" s="819"/>
      <c r="MJI1079" s="819"/>
      <c r="MJJ1079" s="819"/>
      <c r="MJK1079" s="819"/>
      <c r="MJL1079" s="819"/>
      <c r="MJM1079" s="819"/>
      <c r="MJN1079" s="819"/>
      <c r="MJO1079" s="819"/>
      <c r="MJP1079" s="819"/>
      <c r="MJQ1079" s="819"/>
      <c r="MJR1079" s="819"/>
      <c r="MJS1079" s="819"/>
      <c r="MJT1079" s="819"/>
      <c r="MJU1079" s="819"/>
      <c r="MJV1079" s="819"/>
      <c r="MJW1079" s="819"/>
      <c r="MJX1079" s="819"/>
      <c r="MJY1079" s="819"/>
      <c r="MJZ1079" s="819"/>
      <c r="MKA1079" s="819"/>
      <c r="MKB1079" s="819"/>
      <c r="MKC1079" s="819"/>
      <c r="MKD1079" s="819"/>
      <c r="MKE1079" s="819"/>
      <c r="MKF1079" s="819"/>
      <c r="MKG1079" s="819"/>
      <c r="MKH1079" s="819"/>
      <c r="MKI1079" s="819"/>
      <c r="MKJ1079" s="819"/>
      <c r="MKK1079" s="819"/>
      <c r="MKL1079" s="819"/>
      <c r="MKM1079" s="819"/>
      <c r="MKN1079" s="819"/>
      <c r="MKO1079" s="819"/>
      <c r="MKP1079" s="819"/>
      <c r="MKQ1079" s="819"/>
      <c r="MKR1079" s="819"/>
      <c r="MKS1079" s="819"/>
      <c r="MKT1079" s="819"/>
      <c r="MKU1079" s="819"/>
      <c r="MKV1079" s="819"/>
      <c r="MKW1079" s="819"/>
      <c r="MKX1079" s="819"/>
      <c r="MKY1079" s="819"/>
      <c r="MKZ1079" s="819"/>
      <c r="MLA1079" s="819"/>
      <c r="MLB1079" s="819"/>
      <c r="MLC1079" s="819"/>
      <c r="MLD1079" s="819"/>
      <c r="MLE1079" s="819"/>
      <c r="MLF1079" s="819"/>
      <c r="MLG1079" s="819"/>
      <c r="MLH1079" s="819"/>
      <c r="MLI1079" s="819"/>
      <c r="MLJ1079" s="819"/>
      <c r="MLK1079" s="819"/>
      <c r="MLL1079" s="819"/>
      <c r="MLM1079" s="819"/>
      <c r="MLN1079" s="819"/>
      <c r="MLO1079" s="819"/>
      <c r="MLP1079" s="819"/>
      <c r="MLQ1079" s="819"/>
      <c r="MLR1079" s="819"/>
      <c r="MLS1079" s="819"/>
      <c r="MLT1079" s="819"/>
      <c r="MLU1079" s="819"/>
      <c r="MLV1079" s="819"/>
      <c r="MLW1079" s="819"/>
      <c r="MLX1079" s="819"/>
      <c r="MLY1079" s="819"/>
      <c r="MLZ1079" s="819"/>
      <c r="MMA1079" s="819"/>
      <c r="MMB1079" s="819"/>
      <c r="MMC1079" s="819"/>
      <c r="MMD1079" s="819"/>
      <c r="MME1079" s="819"/>
      <c r="MMF1079" s="819"/>
      <c r="MMG1079" s="819"/>
      <c r="MMH1079" s="819"/>
      <c r="MMI1079" s="819"/>
      <c r="MMJ1079" s="819"/>
      <c r="MMK1079" s="819"/>
      <c r="MML1079" s="819"/>
      <c r="MMM1079" s="819"/>
      <c r="MMN1079" s="819"/>
      <c r="MMO1079" s="819"/>
      <c r="MMP1079" s="819"/>
      <c r="MMQ1079" s="819"/>
      <c r="MMR1079" s="819"/>
      <c r="MMS1079" s="819"/>
      <c r="MMT1079" s="819"/>
      <c r="MMU1079" s="819"/>
      <c r="MMV1079" s="819"/>
      <c r="MMW1079" s="819"/>
      <c r="MMX1079" s="819"/>
      <c r="MMY1079" s="819"/>
      <c r="MMZ1079" s="819"/>
      <c r="MNA1079" s="819"/>
      <c r="MNB1079" s="819"/>
      <c r="MNC1079" s="819"/>
      <c r="MND1079" s="819"/>
      <c r="MNE1079" s="819"/>
      <c r="MNF1079" s="819"/>
      <c r="MNG1079" s="819"/>
      <c r="MNH1079" s="819"/>
      <c r="MNI1079" s="819"/>
      <c r="MNJ1079" s="819"/>
      <c r="MNK1079" s="819"/>
      <c r="MNL1079" s="819"/>
      <c r="MNM1079" s="819"/>
      <c r="MNN1079" s="819"/>
      <c r="MNO1079" s="819"/>
      <c r="MNP1079" s="819"/>
      <c r="MNQ1079" s="819"/>
      <c r="MNR1079" s="819"/>
      <c r="MNS1079" s="819"/>
      <c r="MNT1079" s="819"/>
      <c r="MNU1079" s="819"/>
      <c r="MNV1079" s="819"/>
      <c r="MNW1079" s="819"/>
      <c r="MNX1079" s="819"/>
      <c r="MNY1079" s="819"/>
      <c r="MNZ1079" s="819"/>
      <c r="MOA1079" s="819"/>
      <c r="MOB1079" s="819"/>
      <c r="MOC1079" s="819"/>
      <c r="MOD1079" s="819"/>
      <c r="MOE1079" s="819"/>
      <c r="MOF1079" s="819"/>
      <c r="MOG1079" s="819"/>
      <c r="MOH1079" s="819"/>
      <c r="MOI1079" s="819"/>
      <c r="MOJ1079" s="819"/>
      <c r="MOK1079" s="819"/>
      <c r="MOL1079" s="819"/>
      <c r="MOM1079" s="819"/>
      <c r="MON1079" s="819"/>
      <c r="MOO1079" s="819"/>
      <c r="MOP1079" s="819"/>
      <c r="MOQ1079" s="819"/>
      <c r="MOR1079" s="819"/>
      <c r="MOS1079" s="819"/>
      <c r="MOT1079" s="819"/>
      <c r="MOU1079" s="819"/>
      <c r="MOV1079" s="819"/>
      <c r="MOW1079" s="819"/>
      <c r="MOX1079" s="819"/>
      <c r="MOY1079" s="819"/>
      <c r="MOZ1079" s="819"/>
      <c r="MPA1079" s="819"/>
      <c r="MPB1079" s="819"/>
      <c r="MPC1079" s="819"/>
      <c r="MPD1079" s="819"/>
      <c r="MPE1079" s="819"/>
      <c r="MPF1079" s="819"/>
      <c r="MPG1079" s="819"/>
      <c r="MPH1079" s="819"/>
      <c r="MPI1079" s="819"/>
      <c r="MPJ1079" s="819"/>
      <c r="MPK1079" s="819"/>
      <c r="MPL1079" s="819"/>
      <c r="MPM1079" s="819"/>
      <c r="MPN1079" s="819"/>
      <c r="MPO1079" s="819"/>
      <c r="MPP1079" s="819"/>
      <c r="MPQ1079" s="819"/>
      <c r="MPR1079" s="819"/>
      <c r="MPS1079" s="819"/>
      <c r="MPT1079" s="819"/>
      <c r="MPU1079" s="819"/>
      <c r="MPV1079" s="819"/>
      <c r="MPW1079" s="819"/>
      <c r="MPX1079" s="819"/>
      <c r="MPY1079" s="819"/>
      <c r="MPZ1079" s="819"/>
      <c r="MQA1079" s="819"/>
      <c r="MQB1079" s="819"/>
      <c r="MQC1079" s="819"/>
      <c r="MQD1079" s="819"/>
      <c r="MQE1079" s="819"/>
      <c r="MQF1079" s="819"/>
      <c r="MQG1079" s="819"/>
      <c r="MQH1079" s="819"/>
      <c r="MQI1079" s="819"/>
      <c r="MQJ1079" s="819"/>
      <c r="MQK1079" s="819"/>
      <c r="MQL1079" s="819"/>
      <c r="MQM1079" s="819"/>
      <c r="MQN1079" s="819"/>
      <c r="MQO1079" s="819"/>
      <c r="MQP1079" s="819"/>
      <c r="MQQ1079" s="819"/>
      <c r="MQR1079" s="819"/>
      <c r="MQS1079" s="819"/>
      <c r="MQT1079" s="819"/>
      <c r="MQU1079" s="819"/>
      <c r="MQV1079" s="819"/>
      <c r="MQW1079" s="819"/>
      <c r="MQX1079" s="819"/>
      <c r="MQY1079" s="819"/>
      <c r="MQZ1079" s="819"/>
      <c r="MRA1079" s="819"/>
      <c r="MRB1079" s="819"/>
      <c r="MRC1079" s="819"/>
      <c r="MRD1079" s="819"/>
      <c r="MRE1079" s="819"/>
      <c r="MRF1079" s="819"/>
      <c r="MRG1079" s="819"/>
      <c r="MRH1079" s="819"/>
      <c r="MRI1079" s="819"/>
      <c r="MRJ1079" s="819"/>
      <c r="MRK1079" s="819"/>
      <c r="MRL1079" s="819"/>
      <c r="MRM1079" s="819"/>
      <c r="MRN1079" s="819"/>
      <c r="MRO1079" s="819"/>
      <c r="MRP1079" s="819"/>
      <c r="MRQ1079" s="819"/>
      <c r="MRR1079" s="819"/>
      <c r="MRS1079" s="819"/>
      <c r="MRT1079" s="819"/>
      <c r="MRU1079" s="819"/>
      <c r="MRV1079" s="819"/>
      <c r="MRW1079" s="819"/>
      <c r="MRX1079" s="819"/>
      <c r="MRY1079" s="819"/>
      <c r="MRZ1079" s="819"/>
      <c r="MSA1079" s="819"/>
      <c r="MSB1079" s="819"/>
      <c r="MSC1079" s="819"/>
      <c r="MSD1079" s="819"/>
      <c r="MSE1079" s="819"/>
      <c r="MSF1079" s="819"/>
      <c r="MSG1079" s="819"/>
      <c r="MSH1079" s="819"/>
      <c r="MSI1079" s="819"/>
      <c r="MSJ1079" s="819"/>
      <c r="MSK1079" s="819"/>
      <c r="MSL1079" s="819"/>
      <c r="MSM1079" s="819"/>
      <c r="MSN1079" s="819"/>
      <c r="MSO1079" s="819"/>
      <c r="MSP1079" s="819"/>
      <c r="MSQ1079" s="819"/>
      <c r="MSR1079" s="819"/>
      <c r="MSS1079" s="819"/>
      <c r="MST1079" s="819"/>
      <c r="MSU1079" s="819"/>
      <c r="MSV1079" s="819"/>
      <c r="MSW1079" s="819"/>
      <c r="MSX1079" s="819"/>
      <c r="MSY1079" s="819"/>
      <c r="MSZ1079" s="819"/>
      <c r="MTA1079" s="819"/>
      <c r="MTB1079" s="819"/>
      <c r="MTC1079" s="819"/>
      <c r="MTD1079" s="819"/>
      <c r="MTE1079" s="819"/>
      <c r="MTF1079" s="819"/>
      <c r="MTG1079" s="819"/>
      <c r="MTH1079" s="819"/>
      <c r="MTI1079" s="819"/>
      <c r="MTJ1079" s="819"/>
      <c r="MTK1079" s="819"/>
      <c r="MTL1079" s="819"/>
      <c r="MTM1079" s="819"/>
      <c r="MTN1079" s="819"/>
      <c r="MTO1079" s="819"/>
      <c r="MTP1079" s="819"/>
      <c r="MTQ1079" s="819"/>
      <c r="MTR1079" s="819"/>
      <c r="MTS1079" s="819"/>
      <c r="MTT1079" s="819"/>
      <c r="MTU1079" s="819"/>
      <c r="MTV1079" s="819"/>
      <c r="MTW1079" s="819"/>
      <c r="MTX1079" s="819"/>
      <c r="MTY1079" s="819"/>
      <c r="MTZ1079" s="819"/>
      <c r="MUA1079" s="819"/>
      <c r="MUB1079" s="819"/>
      <c r="MUC1079" s="819"/>
      <c r="MUD1079" s="819"/>
      <c r="MUE1079" s="819"/>
      <c r="MUF1079" s="819"/>
      <c r="MUG1079" s="819"/>
      <c r="MUH1079" s="819"/>
      <c r="MUI1079" s="819"/>
      <c r="MUJ1079" s="819"/>
      <c r="MUK1079" s="819"/>
      <c r="MUL1079" s="819"/>
      <c r="MUM1079" s="819"/>
      <c r="MUN1079" s="819"/>
      <c r="MUO1079" s="819"/>
      <c r="MUP1079" s="819"/>
      <c r="MUQ1079" s="819"/>
      <c r="MUR1079" s="819"/>
      <c r="MUS1079" s="819"/>
      <c r="MUT1079" s="819"/>
      <c r="MUU1079" s="819"/>
      <c r="MUV1079" s="819"/>
      <c r="MUW1079" s="819"/>
      <c r="MUX1079" s="819"/>
      <c r="MUY1079" s="819"/>
      <c r="MUZ1079" s="819"/>
      <c r="MVA1079" s="819"/>
      <c r="MVB1079" s="819"/>
      <c r="MVC1079" s="819"/>
      <c r="MVD1079" s="819"/>
      <c r="MVE1079" s="819"/>
      <c r="MVF1079" s="819"/>
      <c r="MVG1079" s="819"/>
      <c r="MVH1079" s="819"/>
      <c r="MVI1079" s="819"/>
      <c r="MVJ1079" s="819"/>
      <c r="MVK1079" s="819"/>
      <c r="MVL1079" s="819"/>
      <c r="MVM1079" s="819"/>
      <c r="MVN1079" s="819"/>
      <c r="MVO1079" s="819"/>
      <c r="MVP1079" s="819"/>
      <c r="MVQ1079" s="819"/>
      <c r="MVR1079" s="819"/>
      <c r="MVS1079" s="819"/>
      <c r="MVT1079" s="819"/>
      <c r="MVU1079" s="819"/>
      <c r="MVV1079" s="819"/>
      <c r="MVW1079" s="819"/>
      <c r="MVX1079" s="819"/>
      <c r="MVY1079" s="819"/>
      <c r="MVZ1079" s="819"/>
      <c r="MWA1079" s="819"/>
      <c r="MWB1079" s="819"/>
      <c r="MWC1079" s="819"/>
      <c r="MWD1079" s="819"/>
      <c r="MWE1079" s="819"/>
      <c r="MWF1079" s="819"/>
      <c r="MWG1079" s="819"/>
      <c r="MWH1079" s="819"/>
      <c r="MWI1079" s="819"/>
      <c r="MWJ1079" s="819"/>
      <c r="MWK1079" s="819"/>
      <c r="MWL1079" s="819"/>
      <c r="MWM1079" s="819"/>
      <c r="MWN1079" s="819"/>
      <c r="MWO1079" s="819"/>
      <c r="MWP1079" s="819"/>
      <c r="MWQ1079" s="819"/>
      <c r="MWR1079" s="819"/>
      <c r="MWS1079" s="819"/>
      <c r="MWT1079" s="819"/>
      <c r="MWU1079" s="819"/>
      <c r="MWV1079" s="819"/>
      <c r="MWW1079" s="819"/>
      <c r="MWX1079" s="819"/>
      <c r="MWY1079" s="819"/>
      <c r="MWZ1079" s="819"/>
      <c r="MXA1079" s="819"/>
      <c r="MXB1079" s="819"/>
      <c r="MXC1079" s="819"/>
      <c r="MXD1079" s="819"/>
      <c r="MXE1079" s="819"/>
      <c r="MXF1079" s="819"/>
      <c r="MXG1079" s="819"/>
      <c r="MXH1079" s="819"/>
      <c r="MXI1079" s="819"/>
      <c r="MXJ1079" s="819"/>
      <c r="MXK1079" s="819"/>
      <c r="MXL1079" s="819"/>
      <c r="MXM1079" s="819"/>
      <c r="MXN1079" s="819"/>
      <c r="MXO1079" s="819"/>
      <c r="MXP1079" s="819"/>
      <c r="MXQ1079" s="819"/>
      <c r="MXR1079" s="819"/>
      <c r="MXS1079" s="819"/>
      <c r="MXT1079" s="819"/>
      <c r="MXU1079" s="819"/>
      <c r="MXV1079" s="819"/>
      <c r="MXW1079" s="819"/>
      <c r="MXX1079" s="819"/>
      <c r="MXY1079" s="819"/>
      <c r="MXZ1079" s="819"/>
      <c r="MYA1079" s="819"/>
      <c r="MYB1079" s="819"/>
      <c r="MYC1079" s="819"/>
      <c r="MYD1079" s="819"/>
      <c r="MYE1079" s="819"/>
      <c r="MYF1079" s="819"/>
      <c r="MYG1079" s="819"/>
      <c r="MYH1079" s="819"/>
      <c r="MYI1079" s="819"/>
      <c r="MYJ1079" s="819"/>
      <c r="MYK1079" s="819"/>
      <c r="MYL1079" s="819"/>
      <c r="MYM1079" s="819"/>
      <c r="MYN1079" s="819"/>
      <c r="MYO1079" s="819"/>
      <c r="MYP1079" s="819"/>
      <c r="MYQ1079" s="819"/>
      <c r="MYR1079" s="819"/>
      <c r="MYS1079" s="819"/>
      <c r="MYT1079" s="819"/>
      <c r="MYU1079" s="819"/>
      <c r="MYV1079" s="819"/>
      <c r="MYW1079" s="819"/>
      <c r="MYX1079" s="819"/>
      <c r="MYY1079" s="819"/>
      <c r="MYZ1079" s="819"/>
      <c r="MZA1079" s="819"/>
      <c r="MZB1079" s="819"/>
      <c r="MZC1079" s="819"/>
      <c r="MZD1079" s="819"/>
      <c r="MZE1079" s="819"/>
      <c r="MZF1079" s="819"/>
      <c r="MZG1079" s="819"/>
      <c r="MZH1079" s="819"/>
      <c r="MZI1079" s="819"/>
      <c r="MZJ1079" s="819"/>
      <c r="MZK1079" s="819"/>
      <c r="MZL1079" s="819"/>
      <c r="MZM1079" s="819"/>
      <c r="MZN1079" s="819"/>
      <c r="MZO1079" s="819"/>
      <c r="MZP1079" s="819"/>
      <c r="MZQ1079" s="819"/>
      <c r="MZR1079" s="819"/>
      <c r="MZS1079" s="819"/>
      <c r="MZT1079" s="819"/>
      <c r="MZU1079" s="819"/>
      <c r="MZV1079" s="819"/>
      <c r="MZW1079" s="819"/>
      <c r="MZX1079" s="819"/>
      <c r="MZY1079" s="819"/>
      <c r="MZZ1079" s="819"/>
      <c r="NAA1079" s="819"/>
      <c r="NAB1079" s="819"/>
      <c r="NAC1079" s="819"/>
      <c r="NAD1079" s="819"/>
      <c r="NAE1079" s="819"/>
      <c r="NAF1079" s="819"/>
      <c r="NAG1079" s="819"/>
      <c r="NAH1079" s="819"/>
      <c r="NAI1079" s="819"/>
      <c r="NAJ1079" s="819"/>
      <c r="NAK1079" s="819"/>
      <c r="NAL1079" s="819"/>
      <c r="NAM1079" s="819"/>
      <c r="NAN1079" s="819"/>
      <c r="NAO1079" s="819"/>
      <c r="NAP1079" s="819"/>
      <c r="NAQ1079" s="819"/>
      <c r="NAR1079" s="819"/>
      <c r="NAS1079" s="819"/>
      <c r="NAT1079" s="819"/>
      <c r="NAU1079" s="819"/>
      <c r="NAV1079" s="819"/>
      <c r="NAW1079" s="819"/>
      <c r="NAX1079" s="819"/>
      <c r="NAY1079" s="819"/>
      <c r="NAZ1079" s="819"/>
      <c r="NBA1079" s="819"/>
      <c r="NBB1079" s="819"/>
      <c r="NBC1079" s="819"/>
      <c r="NBD1079" s="819"/>
      <c r="NBE1079" s="819"/>
      <c r="NBF1079" s="819"/>
      <c r="NBG1079" s="819"/>
      <c r="NBH1079" s="819"/>
      <c r="NBI1079" s="819"/>
      <c r="NBJ1079" s="819"/>
      <c r="NBK1079" s="819"/>
      <c r="NBL1079" s="819"/>
      <c r="NBM1079" s="819"/>
      <c r="NBN1079" s="819"/>
      <c r="NBO1079" s="819"/>
      <c r="NBP1079" s="819"/>
      <c r="NBQ1079" s="819"/>
      <c r="NBR1079" s="819"/>
      <c r="NBS1079" s="819"/>
      <c r="NBT1079" s="819"/>
      <c r="NBU1079" s="819"/>
      <c r="NBV1079" s="819"/>
      <c r="NBW1079" s="819"/>
      <c r="NBX1079" s="819"/>
      <c r="NBY1079" s="819"/>
      <c r="NBZ1079" s="819"/>
      <c r="NCA1079" s="819"/>
      <c r="NCB1079" s="819"/>
      <c r="NCC1079" s="819"/>
      <c r="NCD1079" s="819"/>
      <c r="NCE1079" s="819"/>
      <c r="NCF1079" s="819"/>
      <c r="NCG1079" s="819"/>
      <c r="NCH1079" s="819"/>
      <c r="NCI1079" s="819"/>
      <c r="NCJ1079" s="819"/>
      <c r="NCK1079" s="819"/>
      <c r="NCL1079" s="819"/>
      <c r="NCM1079" s="819"/>
      <c r="NCN1079" s="819"/>
      <c r="NCO1079" s="819"/>
      <c r="NCP1079" s="819"/>
      <c r="NCQ1079" s="819"/>
      <c r="NCR1079" s="819"/>
      <c r="NCS1079" s="819"/>
      <c r="NCT1079" s="819"/>
      <c r="NCU1079" s="819"/>
      <c r="NCV1079" s="819"/>
      <c r="NCW1079" s="819"/>
      <c r="NCX1079" s="819"/>
      <c r="NCY1079" s="819"/>
      <c r="NCZ1079" s="819"/>
      <c r="NDA1079" s="819"/>
      <c r="NDB1079" s="819"/>
      <c r="NDC1079" s="819"/>
      <c r="NDD1079" s="819"/>
      <c r="NDE1079" s="819"/>
      <c r="NDF1079" s="819"/>
      <c r="NDG1079" s="819"/>
      <c r="NDH1079" s="819"/>
      <c r="NDI1079" s="819"/>
      <c r="NDJ1079" s="819"/>
      <c r="NDK1079" s="819"/>
      <c r="NDL1079" s="819"/>
      <c r="NDM1079" s="819"/>
      <c r="NDN1079" s="819"/>
      <c r="NDO1079" s="819"/>
      <c r="NDP1079" s="819"/>
      <c r="NDQ1079" s="819"/>
      <c r="NDR1079" s="819"/>
      <c r="NDS1079" s="819"/>
      <c r="NDT1079" s="819"/>
      <c r="NDU1079" s="819"/>
      <c r="NDV1079" s="819"/>
      <c r="NDW1079" s="819"/>
      <c r="NDX1079" s="819"/>
      <c r="NDY1079" s="819"/>
      <c r="NDZ1079" s="819"/>
      <c r="NEA1079" s="819"/>
      <c r="NEB1079" s="819"/>
      <c r="NEC1079" s="819"/>
      <c r="NED1079" s="819"/>
      <c r="NEE1079" s="819"/>
      <c r="NEF1079" s="819"/>
      <c r="NEG1079" s="819"/>
      <c r="NEH1079" s="819"/>
      <c r="NEI1079" s="819"/>
      <c r="NEJ1079" s="819"/>
      <c r="NEK1079" s="819"/>
      <c r="NEL1079" s="819"/>
      <c r="NEM1079" s="819"/>
      <c r="NEN1079" s="819"/>
      <c r="NEO1079" s="819"/>
      <c r="NEP1079" s="819"/>
      <c r="NEQ1079" s="819"/>
      <c r="NER1079" s="819"/>
      <c r="NES1079" s="819"/>
      <c r="NET1079" s="819"/>
      <c r="NEU1079" s="819"/>
      <c r="NEV1079" s="819"/>
      <c r="NEW1079" s="819"/>
      <c r="NEX1079" s="819"/>
      <c r="NEY1079" s="819"/>
      <c r="NEZ1079" s="819"/>
      <c r="NFA1079" s="819"/>
      <c r="NFB1079" s="819"/>
      <c r="NFC1079" s="819"/>
      <c r="NFD1079" s="819"/>
      <c r="NFE1079" s="819"/>
      <c r="NFF1079" s="819"/>
      <c r="NFG1079" s="819"/>
      <c r="NFH1079" s="819"/>
      <c r="NFI1079" s="819"/>
      <c r="NFJ1079" s="819"/>
      <c r="NFK1079" s="819"/>
      <c r="NFL1079" s="819"/>
      <c r="NFM1079" s="819"/>
      <c r="NFN1079" s="819"/>
      <c r="NFO1079" s="819"/>
      <c r="NFP1079" s="819"/>
      <c r="NFQ1079" s="819"/>
      <c r="NFR1079" s="819"/>
      <c r="NFS1079" s="819"/>
      <c r="NFT1079" s="819"/>
      <c r="NFU1079" s="819"/>
      <c r="NFV1079" s="819"/>
      <c r="NFW1079" s="819"/>
      <c r="NFX1079" s="819"/>
      <c r="NFY1079" s="819"/>
      <c r="NFZ1079" s="819"/>
      <c r="NGA1079" s="819"/>
      <c r="NGB1079" s="819"/>
      <c r="NGC1079" s="819"/>
      <c r="NGD1079" s="819"/>
      <c r="NGE1079" s="819"/>
      <c r="NGF1079" s="819"/>
      <c r="NGG1079" s="819"/>
      <c r="NGH1079" s="819"/>
      <c r="NGI1079" s="819"/>
      <c r="NGJ1079" s="819"/>
      <c r="NGK1079" s="819"/>
      <c r="NGL1079" s="819"/>
      <c r="NGM1079" s="819"/>
      <c r="NGN1079" s="819"/>
      <c r="NGO1079" s="819"/>
      <c r="NGP1079" s="819"/>
      <c r="NGQ1079" s="819"/>
      <c r="NGR1079" s="819"/>
      <c r="NGS1079" s="819"/>
      <c r="NGT1079" s="819"/>
      <c r="NGU1079" s="819"/>
      <c r="NGV1079" s="819"/>
      <c r="NGW1079" s="819"/>
      <c r="NGX1079" s="819"/>
      <c r="NGY1079" s="819"/>
      <c r="NGZ1079" s="819"/>
      <c r="NHA1079" s="819"/>
      <c r="NHB1079" s="819"/>
      <c r="NHC1079" s="819"/>
      <c r="NHD1079" s="819"/>
      <c r="NHE1079" s="819"/>
      <c r="NHF1079" s="819"/>
      <c r="NHG1079" s="819"/>
      <c r="NHH1079" s="819"/>
      <c r="NHI1079" s="819"/>
      <c r="NHJ1079" s="819"/>
      <c r="NHK1079" s="819"/>
      <c r="NHL1079" s="819"/>
      <c r="NHM1079" s="819"/>
      <c r="NHN1079" s="819"/>
      <c r="NHO1079" s="819"/>
      <c r="NHP1079" s="819"/>
      <c r="NHQ1079" s="819"/>
      <c r="NHR1079" s="819"/>
      <c r="NHS1079" s="819"/>
      <c r="NHT1079" s="819"/>
      <c r="NHU1079" s="819"/>
      <c r="NHV1079" s="819"/>
      <c r="NHW1079" s="819"/>
      <c r="NHX1079" s="819"/>
      <c r="NHY1079" s="819"/>
      <c r="NHZ1079" s="819"/>
      <c r="NIA1079" s="819"/>
      <c r="NIB1079" s="819"/>
      <c r="NIC1079" s="819"/>
      <c r="NID1079" s="819"/>
      <c r="NIE1079" s="819"/>
      <c r="NIF1079" s="819"/>
      <c r="NIG1079" s="819"/>
      <c r="NIH1079" s="819"/>
      <c r="NII1079" s="819"/>
      <c r="NIJ1079" s="819"/>
      <c r="NIK1079" s="819"/>
      <c r="NIL1079" s="819"/>
      <c r="NIM1079" s="819"/>
      <c r="NIN1079" s="819"/>
      <c r="NIO1079" s="819"/>
      <c r="NIP1079" s="819"/>
      <c r="NIQ1079" s="819"/>
      <c r="NIR1079" s="819"/>
      <c r="NIS1079" s="819"/>
      <c r="NIT1079" s="819"/>
      <c r="NIU1079" s="819"/>
      <c r="NIV1079" s="819"/>
      <c r="NIW1079" s="819"/>
      <c r="NIX1079" s="819"/>
      <c r="NIY1079" s="819"/>
      <c r="NIZ1079" s="819"/>
      <c r="NJA1079" s="819"/>
      <c r="NJB1079" s="819"/>
      <c r="NJC1079" s="819"/>
      <c r="NJD1079" s="819"/>
      <c r="NJE1079" s="819"/>
      <c r="NJF1079" s="819"/>
      <c r="NJG1079" s="819"/>
      <c r="NJH1079" s="819"/>
      <c r="NJI1079" s="819"/>
      <c r="NJJ1079" s="819"/>
      <c r="NJK1079" s="819"/>
      <c r="NJL1079" s="819"/>
      <c r="NJM1079" s="819"/>
      <c r="NJN1079" s="819"/>
      <c r="NJO1079" s="819"/>
      <c r="NJP1079" s="819"/>
      <c r="NJQ1079" s="819"/>
      <c r="NJR1079" s="819"/>
      <c r="NJS1079" s="819"/>
      <c r="NJT1079" s="819"/>
      <c r="NJU1079" s="819"/>
      <c r="NJV1079" s="819"/>
      <c r="NJW1079" s="819"/>
      <c r="NJX1079" s="819"/>
      <c r="NJY1079" s="819"/>
      <c r="NJZ1079" s="819"/>
      <c r="NKA1079" s="819"/>
      <c r="NKB1079" s="819"/>
      <c r="NKC1079" s="819"/>
      <c r="NKD1079" s="819"/>
      <c r="NKE1079" s="819"/>
      <c r="NKF1079" s="819"/>
      <c r="NKG1079" s="819"/>
      <c r="NKH1079" s="819"/>
      <c r="NKI1079" s="819"/>
      <c r="NKJ1079" s="819"/>
      <c r="NKK1079" s="819"/>
      <c r="NKL1079" s="819"/>
      <c r="NKM1079" s="819"/>
      <c r="NKN1079" s="819"/>
      <c r="NKO1079" s="819"/>
      <c r="NKP1079" s="819"/>
      <c r="NKQ1079" s="819"/>
      <c r="NKR1079" s="819"/>
      <c r="NKS1079" s="819"/>
      <c r="NKT1079" s="819"/>
      <c r="NKU1079" s="819"/>
      <c r="NKV1079" s="819"/>
      <c r="NKW1079" s="819"/>
      <c r="NKX1079" s="819"/>
      <c r="NKY1079" s="819"/>
      <c r="NKZ1079" s="819"/>
      <c r="NLA1079" s="819"/>
      <c r="NLB1079" s="819"/>
      <c r="NLC1079" s="819"/>
      <c r="NLD1079" s="819"/>
      <c r="NLE1079" s="819"/>
      <c r="NLF1079" s="819"/>
      <c r="NLG1079" s="819"/>
      <c r="NLH1079" s="819"/>
      <c r="NLI1079" s="819"/>
      <c r="NLJ1079" s="819"/>
      <c r="NLK1079" s="819"/>
      <c r="NLL1079" s="819"/>
      <c r="NLM1079" s="819"/>
      <c r="NLN1079" s="819"/>
      <c r="NLO1079" s="819"/>
      <c r="NLP1079" s="819"/>
      <c r="NLQ1079" s="819"/>
      <c r="NLR1079" s="819"/>
      <c r="NLS1079" s="819"/>
      <c r="NLT1079" s="819"/>
      <c r="NLU1079" s="819"/>
      <c r="NLV1079" s="819"/>
      <c r="NLW1079" s="819"/>
      <c r="NLX1079" s="819"/>
      <c r="NLY1079" s="819"/>
      <c r="NLZ1079" s="819"/>
      <c r="NMA1079" s="819"/>
      <c r="NMB1079" s="819"/>
      <c r="NMC1079" s="819"/>
      <c r="NMD1079" s="819"/>
      <c r="NME1079" s="819"/>
      <c r="NMF1079" s="819"/>
      <c r="NMG1079" s="819"/>
      <c r="NMH1079" s="819"/>
      <c r="NMI1079" s="819"/>
      <c r="NMJ1079" s="819"/>
      <c r="NMK1079" s="819"/>
      <c r="NML1079" s="819"/>
      <c r="NMM1079" s="819"/>
      <c r="NMN1079" s="819"/>
      <c r="NMO1079" s="819"/>
      <c r="NMP1079" s="819"/>
      <c r="NMQ1079" s="819"/>
      <c r="NMR1079" s="819"/>
      <c r="NMS1079" s="819"/>
      <c r="NMT1079" s="819"/>
      <c r="NMU1079" s="819"/>
      <c r="NMV1079" s="819"/>
      <c r="NMW1079" s="819"/>
      <c r="NMX1079" s="819"/>
      <c r="NMY1079" s="819"/>
      <c r="NMZ1079" s="819"/>
      <c r="NNA1079" s="819"/>
      <c r="NNB1079" s="819"/>
      <c r="NNC1079" s="819"/>
      <c r="NND1079" s="819"/>
      <c r="NNE1079" s="819"/>
      <c r="NNF1079" s="819"/>
      <c r="NNG1079" s="819"/>
      <c r="NNH1079" s="819"/>
      <c r="NNI1079" s="819"/>
      <c r="NNJ1079" s="819"/>
      <c r="NNK1079" s="819"/>
      <c r="NNL1079" s="819"/>
      <c r="NNM1079" s="819"/>
      <c r="NNN1079" s="819"/>
      <c r="NNO1079" s="819"/>
      <c r="NNP1079" s="819"/>
      <c r="NNQ1079" s="819"/>
      <c r="NNR1079" s="819"/>
      <c r="NNS1079" s="819"/>
      <c r="NNT1079" s="819"/>
      <c r="NNU1079" s="819"/>
      <c r="NNV1079" s="819"/>
      <c r="NNW1079" s="819"/>
      <c r="NNX1079" s="819"/>
      <c r="NNY1079" s="819"/>
      <c r="NNZ1079" s="819"/>
      <c r="NOA1079" s="819"/>
      <c r="NOB1079" s="819"/>
      <c r="NOC1079" s="819"/>
      <c r="NOD1079" s="819"/>
      <c r="NOE1079" s="819"/>
      <c r="NOF1079" s="819"/>
      <c r="NOG1079" s="819"/>
      <c r="NOH1079" s="819"/>
      <c r="NOI1079" s="819"/>
      <c r="NOJ1079" s="819"/>
      <c r="NOK1079" s="819"/>
      <c r="NOL1079" s="819"/>
      <c r="NOM1079" s="819"/>
      <c r="NON1079" s="819"/>
      <c r="NOO1079" s="819"/>
      <c r="NOP1079" s="819"/>
      <c r="NOQ1079" s="819"/>
      <c r="NOR1079" s="819"/>
      <c r="NOS1079" s="819"/>
      <c r="NOT1079" s="819"/>
      <c r="NOU1079" s="819"/>
      <c r="NOV1079" s="819"/>
      <c r="NOW1079" s="819"/>
      <c r="NOX1079" s="819"/>
      <c r="NOY1079" s="819"/>
      <c r="NOZ1079" s="819"/>
      <c r="NPA1079" s="819"/>
      <c r="NPB1079" s="819"/>
      <c r="NPC1079" s="819"/>
      <c r="NPD1079" s="819"/>
      <c r="NPE1079" s="819"/>
      <c r="NPF1079" s="819"/>
      <c r="NPG1079" s="819"/>
      <c r="NPH1079" s="819"/>
      <c r="NPI1079" s="819"/>
      <c r="NPJ1079" s="819"/>
      <c r="NPK1079" s="819"/>
      <c r="NPL1079" s="819"/>
      <c r="NPM1079" s="819"/>
      <c r="NPN1079" s="819"/>
      <c r="NPO1079" s="819"/>
      <c r="NPP1079" s="819"/>
      <c r="NPQ1079" s="819"/>
      <c r="NPR1079" s="819"/>
      <c r="NPS1079" s="819"/>
      <c r="NPT1079" s="819"/>
      <c r="NPU1079" s="819"/>
      <c r="NPV1079" s="819"/>
      <c r="NPW1079" s="819"/>
      <c r="NPX1079" s="819"/>
      <c r="NPY1079" s="819"/>
      <c r="NPZ1079" s="819"/>
      <c r="NQA1079" s="819"/>
      <c r="NQB1079" s="819"/>
      <c r="NQC1079" s="819"/>
      <c r="NQD1079" s="819"/>
      <c r="NQE1079" s="819"/>
      <c r="NQF1079" s="819"/>
      <c r="NQG1079" s="819"/>
      <c r="NQH1079" s="819"/>
      <c r="NQI1079" s="819"/>
      <c r="NQJ1079" s="819"/>
      <c r="NQK1079" s="819"/>
      <c r="NQL1079" s="819"/>
      <c r="NQM1079" s="819"/>
      <c r="NQN1079" s="819"/>
      <c r="NQO1079" s="819"/>
      <c r="NQP1079" s="819"/>
      <c r="NQQ1079" s="819"/>
      <c r="NQR1079" s="819"/>
      <c r="NQS1079" s="819"/>
      <c r="NQT1079" s="819"/>
      <c r="NQU1079" s="819"/>
      <c r="NQV1079" s="819"/>
      <c r="NQW1079" s="819"/>
      <c r="NQX1079" s="819"/>
      <c r="NQY1079" s="819"/>
      <c r="NQZ1079" s="819"/>
      <c r="NRA1079" s="819"/>
      <c r="NRB1079" s="819"/>
      <c r="NRC1079" s="819"/>
      <c r="NRD1079" s="819"/>
      <c r="NRE1079" s="819"/>
      <c r="NRF1079" s="819"/>
      <c r="NRG1079" s="819"/>
      <c r="NRH1079" s="819"/>
      <c r="NRI1079" s="819"/>
      <c r="NRJ1079" s="819"/>
      <c r="NRK1079" s="819"/>
      <c r="NRL1079" s="819"/>
      <c r="NRM1079" s="819"/>
      <c r="NRN1079" s="819"/>
      <c r="NRO1079" s="819"/>
      <c r="NRP1079" s="819"/>
      <c r="NRQ1079" s="819"/>
      <c r="NRR1079" s="819"/>
      <c r="NRS1079" s="819"/>
      <c r="NRT1079" s="819"/>
      <c r="NRU1079" s="819"/>
      <c r="NRV1079" s="819"/>
      <c r="NRW1079" s="819"/>
      <c r="NRX1079" s="819"/>
      <c r="NRY1079" s="819"/>
      <c r="NRZ1079" s="819"/>
      <c r="NSA1079" s="819"/>
      <c r="NSB1079" s="819"/>
      <c r="NSC1079" s="819"/>
      <c r="NSD1079" s="819"/>
      <c r="NSE1079" s="819"/>
      <c r="NSF1079" s="819"/>
      <c r="NSG1079" s="819"/>
      <c r="NSH1079" s="819"/>
      <c r="NSI1079" s="819"/>
      <c r="NSJ1079" s="819"/>
      <c r="NSK1079" s="819"/>
      <c r="NSL1079" s="819"/>
      <c r="NSM1079" s="819"/>
      <c r="NSN1079" s="819"/>
      <c r="NSO1079" s="819"/>
      <c r="NSP1079" s="819"/>
      <c r="NSQ1079" s="819"/>
      <c r="NSR1079" s="819"/>
      <c r="NSS1079" s="819"/>
      <c r="NST1079" s="819"/>
      <c r="NSU1079" s="819"/>
      <c r="NSV1079" s="819"/>
      <c r="NSW1079" s="819"/>
      <c r="NSX1079" s="819"/>
      <c r="NSY1079" s="819"/>
      <c r="NSZ1079" s="819"/>
      <c r="NTA1079" s="819"/>
      <c r="NTB1079" s="819"/>
      <c r="NTC1079" s="819"/>
      <c r="NTD1079" s="819"/>
      <c r="NTE1079" s="819"/>
      <c r="NTF1079" s="819"/>
      <c r="NTG1079" s="819"/>
      <c r="NTH1079" s="819"/>
      <c r="NTI1079" s="819"/>
      <c r="NTJ1079" s="819"/>
      <c r="NTK1079" s="819"/>
      <c r="NTL1079" s="819"/>
      <c r="NTM1079" s="819"/>
      <c r="NTN1079" s="819"/>
      <c r="NTO1079" s="819"/>
      <c r="NTP1079" s="819"/>
      <c r="NTQ1079" s="819"/>
      <c r="NTR1079" s="819"/>
      <c r="NTS1079" s="819"/>
      <c r="NTT1079" s="819"/>
      <c r="NTU1079" s="819"/>
      <c r="NTV1079" s="819"/>
      <c r="NTW1079" s="819"/>
      <c r="NTX1079" s="819"/>
      <c r="NTY1079" s="819"/>
      <c r="NTZ1079" s="819"/>
      <c r="NUA1079" s="819"/>
      <c r="NUB1079" s="819"/>
      <c r="NUC1079" s="819"/>
      <c r="NUD1079" s="819"/>
      <c r="NUE1079" s="819"/>
      <c r="NUF1079" s="819"/>
      <c r="NUG1079" s="819"/>
      <c r="NUH1079" s="819"/>
      <c r="NUI1079" s="819"/>
      <c r="NUJ1079" s="819"/>
      <c r="NUK1079" s="819"/>
      <c r="NUL1079" s="819"/>
      <c r="NUM1079" s="819"/>
      <c r="NUN1079" s="819"/>
      <c r="NUO1079" s="819"/>
      <c r="NUP1079" s="819"/>
      <c r="NUQ1079" s="819"/>
      <c r="NUR1079" s="819"/>
      <c r="NUS1079" s="819"/>
      <c r="NUT1079" s="819"/>
      <c r="NUU1079" s="819"/>
      <c r="NUV1079" s="819"/>
      <c r="NUW1079" s="819"/>
      <c r="NUX1079" s="819"/>
      <c r="NUY1079" s="819"/>
      <c r="NUZ1079" s="819"/>
      <c r="NVA1079" s="819"/>
      <c r="NVB1079" s="819"/>
      <c r="NVC1079" s="819"/>
      <c r="NVD1079" s="819"/>
      <c r="NVE1079" s="819"/>
      <c r="NVF1079" s="819"/>
      <c r="NVG1079" s="819"/>
      <c r="NVH1079" s="819"/>
      <c r="NVI1079" s="819"/>
      <c r="NVJ1079" s="819"/>
      <c r="NVK1079" s="819"/>
      <c r="NVL1079" s="819"/>
      <c r="NVM1079" s="819"/>
      <c r="NVN1079" s="819"/>
      <c r="NVO1079" s="819"/>
      <c r="NVP1079" s="819"/>
      <c r="NVQ1079" s="819"/>
      <c r="NVR1079" s="819"/>
      <c r="NVS1079" s="819"/>
      <c r="NVT1079" s="819"/>
      <c r="NVU1079" s="819"/>
      <c r="NVV1079" s="819"/>
      <c r="NVW1079" s="819"/>
      <c r="NVX1079" s="819"/>
      <c r="NVY1079" s="819"/>
      <c r="NVZ1079" s="819"/>
      <c r="NWA1079" s="819"/>
      <c r="NWB1079" s="819"/>
      <c r="NWC1079" s="819"/>
      <c r="NWD1079" s="819"/>
      <c r="NWE1079" s="819"/>
      <c r="NWF1079" s="819"/>
      <c r="NWG1079" s="819"/>
      <c r="NWH1079" s="819"/>
      <c r="NWI1079" s="819"/>
      <c r="NWJ1079" s="819"/>
      <c r="NWK1079" s="819"/>
      <c r="NWL1079" s="819"/>
      <c r="NWM1079" s="819"/>
      <c r="NWN1079" s="819"/>
      <c r="NWO1079" s="819"/>
      <c r="NWP1079" s="819"/>
      <c r="NWQ1079" s="819"/>
      <c r="NWR1079" s="819"/>
      <c r="NWS1079" s="819"/>
      <c r="NWT1079" s="819"/>
      <c r="NWU1079" s="819"/>
      <c r="NWV1079" s="819"/>
      <c r="NWW1079" s="819"/>
      <c r="NWX1079" s="819"/>
      <c r="NWY1079" s="819"/>
      <c r="NWZ1079" s="819"/>
      <c r="NXA1079" s="819"/>
      <c r="NXB1079" s="819"/>
      <c r="NXC1079" s="819"/>
      <c r="NXD1079" s="819"/>
      <c r="NXE1079" s="819"/>
      <c r="NXF1079" s="819"/>
      <c r="NXG1079" s="819"/>
      <c r="NXH1079" s="819"/>
      <c r="NXI1079" s="819"/>
      <c r="NXJ1079" s="819"/>
      <c r="NXK1079" s="819"/>
      <c r="NXL1079" s="819"/>
      <c r="NXM1079" s="819"/>
      <c r="NXN1079" s="819"/>
      <c r="NXO1079" s="819"/>
      <c r="NXP1079" s="819"/>
      <c r="NXQ1079" s="819"/>
      <c r="NXR1079" s="819"/>
      <c r="NXS1079" s="819"/>
      <c r="NXT1079" s="819"/>
      <c r="NXU1079" s="819"/>
      <c r="NXV1079" s="819"/>
      <c r="NXW1079" s="819"/>
      <c r="NXX1079" s="819"/>
      <c r="NXY1079" s="819"/>
      <c r="NXZ1079" s="819"/>
      <c r="NYA1079" s="819"/>
      <c r="NYB1079" s="819"/>
      <c r="NYC1079" s="819"/>
      <c r="NYD1079" s="819"/>
      <c r="NYE1079" s="819"/>
      <c r="NYF1079" s="819"/>
      <c r="NYG1079" s="819"/>
      <c r="NYH1079" s="819"/>
      <c r="NYI1079" s="819"/>
      <c r="NYJ1079" s="819"/>
      <c r="NYK1079" s="819"/>
      <c r="NYL1079" s="819"/>
      <c r="NYM1079" s="819"/>
      <c r="NYN1079" s="819"/>
      <c r="NYO1079" s="819"/>
      <c r="NYP1079" s="819"/>
      <c r="NYQ1079" s="819"/>
      <c r="NYR1079" s="819"/>
      <c r="NYS1079" s="819"/>
      <c r="NYT1079" s="819"/>
      <c r="NYU1079" s="819"/>
      <c r="NYV1079" s="819"/>
      <c r="NYW1079" s="819"/>
      <c r="NYX1079" s="819"/>
      <c r="NYY1079" s="819"/>
      <c r="NYZ1079" s="819"/>
      <c r="NZA1079" s="819"/>
      <c r="NZB1079" s="819"/>
      <c r="NZC1079" s="819"/>
      <c r="NZD1079" s="819"/>
      <c r="NZE1079" s="819"/>
      <c r="NZF1079" s="819"/>
      <c r="NZG1079" s="819"/>
      <c r="NZH1079" s="819"/>
      <c r="NZI1079" s="819"/>
      <c r="NZJ1079" s="819"/>
      <c r="NZK1079" s="819"/>
      <c r="NZL1079" s="819"/>
      <c r="NZM1079" s="819"/>
      <c r="NZN1079" s="819"/>
      <c r="NZO1079" s="819"/>
      <c r="NZP1079" s="819"/>
      <c r="NZQ1079" s="819"/>
      <c r="NZR1079" s="819"/>
      <c r="NZS1079" s="819"/>
      <c r="NZT1079" s="819"/>
      <c r="NZU1079" s="819"/>
      <c r="NZV1079" s="819"/>
      <c r="NZW1079" s="819"/>
      <c r="NZX1079" s="819"/>
      <c r="NZY1079" s="819"/>
      <c r="NZZ1079" s="819"/>
      <c r="OAA1079" s="819"/>
      <c r="OAB1079" s="819"/>
      <c r="OAC1079" s="819"/>
      <c r="OAD1079" s="819"/>
      <c r="OAE1079" s="819"/>
      <c r="OAF1079" s="819"/>
      <c r="OAG1079" s="819"/>
      <c r="OAH1079" s="819"/>
      <c r="OAI1079" s="819"/>
      <c r="OAJ1079" s="819"/>
      <c r="OAK1079" s="819"/>
      <c r="OAL1079" s="819"/>
      <c r="OAM1079" s="819"/>
      <c r="OAN1079" s="819"/>
      <c r="OAO1079" s="819"/>
      <c r="OAP1079" s="819"/>
      <c r="OAQ1079" s="819"/>
      <c r="OAR1079" s="819"/>
      <c r="OAS1079" s="819"/>
      <c r="OAT1079" s="819"/>
      <c r="OAU1079" s="819"/>
      <c r="OAV1079" s="819"/>
      <c r="OAW1079" s="819"/>
      <c r="OAX1079" s="819"/>
      <c r="OAY1079" s="819"/>
      <c r="OAZ1079" s="819"/>
      <c r="OBA1079" s="819"/>
      <c r="OBB1079" s="819"/>
      <c r="OBC1079" s="819"/>
      <c r="OBD1079" s="819"/>
      <c r="OBE1079" s="819"/>
      <c r="OBF1079" s="819"/>
      <c r="OBG1079" s="819"/>
      <c r="OBH1079" s="819"/>
      <c r="OBI1079" s="819"/>
      <c r="OBJ1079" s="819"/>
      <c r="OBK1079" s="819"/>
      <c r="OBL1079" s="819"/>
      <c r="OBM1079" s="819"/>
      <c r="OBN1079" s="819"/>
      <c r="OBO1079" s="819"/>
      <c r="OBP1079" s="819"/>
      <c r="OBQ1079" s="819"/>
      <c r="OBR1079" s="819"/>
      <c r="OBS1079" s="819"/>
      <c r="OBT1079" s="819"/>
      <c r="OBU1079" s="819"/>
      <c r="OBV1079" s="819"/>
      <c r="OBW1079" s="819"/>
      <c r="OBX1079" s="819"/>
      <c r="OBY1079" s="819"/>
      <c r="OBZ1079" s="819"/>
      <c r="OCA1079" s="819"/>
      <c r="OCB1079" s="819"/>
      <c r="OCC1079" s="819"/>
      <c r="OCD1079" s="819"/>
      <c r="OCE1079" s="819"/>
      <c r="OCF1079" s="819"/>
      <c r="OCG1079" s="819"/>
      <c r="OCH1079" s="819"/>
      <c r="OCI1079" s="819"/>
      <c r="OCJ1079" s="819"/>
      <c r="OCK1079" s="819"/>
      <c r="OCL1079" s="819"/>
      <c r="OCM1079" s="819"/>
      <c r="OCN1079" s="819"/>
      <c r="OCO1079" s="819"/>
      <c r="OCP1079" s="819"/>
      <c r="OCQ1079" s="819"/>
      <c r="OCR1079" s="819"/>
      <c r="OCS1079" s="819"/>
      <c r="OCT1079" s="819"/>
      <c r="OCU1079" s="819"/>
      <c r="OCV1079" s="819"/>
      <c r="OCW1079" s="819"/>
      <c r="OCX1079" s="819"/>
      <c r="OCY1079" s="819"/>
      <c r="OCZ1079" s="819"/>
      <c r="ODA1079" s="819"/>
      <c r="ODB1079" s="819"/>
      <c r="ODC1079" s="819"/>
      <c r="ODD1079" s="819"/>
      <c r="ODE1079" s="819"/>
      <c r="ODF1079" s="819"/>
      <c r="ODG1079" s="819"/>
      <c r="ODH1079" s="819"/>
      <c r="ODI1079" s="819"/>
      <c r="ODJ1079" s="819"/>
      <c r="ODK1079" s="819"/>
      <c r="ODL1079" s="819"/>
      <c r="ODM1079" s="819"/>
      <c r="ODN1079" s="819"/>
      <c r="ODO1079" s="819"/>
      <c r="ODP1079" s="819"/>
      <c r="ODQ1079" s="819"/>
      <c r="ODR1079" s="819"/>
      <c r="ODS1079" s="819"/>
      <c r="ODT1079" s="819"/>
      <c r="ODU1079" s="819"/>
      <c r="ODV1079" s="819"/>
      <c r="ODW1079" s="819"/>
      <c r="ODX1079" s="819"/>
      <c r="ODY1079" s="819"/>
      <c r="ODZ1079" s="819"/>
      <c r="OEA1079" s="819"/>
      <c r="OEB1079" s="819"/>
      <c r="OEC1079" s="819"/>
      <c r="OED1079" s="819"/>
      <c r="OEE1079" s="819"/>
      <c r="OEF1079" s="819"/>
      <c r="OEG1079" s="819"/>
      <c r="OEH1079" s="819"/>
      <c r="OEI1079" s="819"/>
      <c r="OEJ1079" s="819"/>
      <c r="OEK1079" s="819"/>
      <c r="OEL1079" s="819"/>
      <c r="OEM1079" s="819"/>
      <c r="OEN1079" s="819"/>
      <c r="OEO1079" s="819"/>
      <c r="OEP1079" s="819"/>
      <c r="OEQ1079" s="819"/>
      <c r="OER1079" s="819"/>
      <c r="OES1079" s="819"/>
      <c r="OET1079" s="819"/>
      <c r="OEU1079" s="819"/>
      <c r="OEV1079" s="819"/>
      <c r="OEW1079" s="819"/>
      <c r="OEX1079" s="819"/>
      <c r="OEY1079" s="819"/>
      <c r="OEZ1079" s="819"/>
      <c r="OFA1079" s="819"/>
      <c r="OFB1079" s="819"/>
      <c r="OFC1079" s="819"/>
      <c r="OFD1079" s="819"/>
      <c r="OFE1079" s="819"/>
      <c r="OFF1079" s="819"/>
      <c r="OFG1079" s="819"/>
      <c r="OFH1079" s="819"/>
      <c r="OFI1079" s="819"/>
      <c r="OFJ1079" s="819"/>
      <c r="OFK1079" s="819"/>
      <c r="OFL1079" s="819"/>
      <c r="OFM1079" s="819"/>
      <c r="OFN1079" s="819"/>
      <c r="OFO1079" s="819"/>
      <c r="OFP1079" s="819"/>
      <c r="OFQ1079" s="819"/>
      <c r="OFR1079" s="819"/>
      <c r="OFS1079" s="819"/>
      <c r="OFT1079" s="819"/>
      <c r="OFU1079" s="819"/>
      <c r="OFV1079" s="819"/>
      <c r="OFW1079" s="819"/>
      <c r="OFX1079" s="819"/>
      <c r="OFY1079" s="819"/>
      <c r="OFZ1079" s="819"/>
      <c r="OGA1079" s="819"/>
      <c r="OGB1079" s="819"/>
      <c r="OGC1079" s="819"/>
      <c r="OGD1079" s="819"/>
      <c r="OGE1079" s="819"/>
      <c r="OGF1079" s="819"/>
      <c r="OGG1079" s="819"/>
      <c r="OGH1079" s="819"/>
      <c r="OGI1079" s="819"/>
      <c r="OGJ1079" s="819"/>
      <c r="OGK1079" s="819"/>
      <c r="OGL1079" s="819"/>
      <c r="OGM1079" s="819"/>
      <c r="OGN1079" s="819"/>
      <c r="OGO1079" s="819"/>
      <c r="OGP1079" s="819"/>
      <c r="OGQ1079" s="819"/>
      <c r="OGR1079" s="819"/>
      <c r="OGS1079" s="819"/>
      <c r="OGT1079" s="819"/>
      <c r="OGU1079" s="819"/>
      <c r="OGV1079" s="819"/>
      <c r="OGW1079" s="819"/>
      <c r="OGX1079" s="819"/>
      <c r="OGY1079" s="819"/>
      <c r="OGZ1079" s="819"/>
      <c r="OHA1079" s="819"/>
      <c r="OHB1079" s="819"/>
      <c r="OHC1079" s="819"/>
      <c r="OHD1079" s="819"/>
      <c r="OHE1079" s="819"/>
      <c r="OHF1079" s="819"/>
      <c r="OHG1079" s="819"/>
      <c r="OHH1079" s="819"/>
      <c r="OHI1079" s="819"/>
      <c r="OHJ1079" s="819"/>
      <c r="OHK1079" s="819"/>
      <c r="OHL1079" s="819"/>
      <c r="OHM1079" s="819"/>
      <c r="OHN1079" s="819"/>
      <c r="OHO1079" s="819"/>
      <c r="OHP1079" s="819"/>
      <c r="OHQ1079" s="819"/>
      <c r="OHR1079" s="819"/>
      <c r="OHS1079" s="819"/>
      <c r="OHT1079" s="819"/>
      <c r="OHU1079" s="819"/>
      <c r="OHV1079" s="819"/>
      <c r="OHW1079" s="819"/>
      <c r="OHX1079" s="819"/>
      <c r="OHY1079" s="819"/>
      <c r="OHZ1079" s="819"/>
      <c r="OIA1079" s="819"/>
      <c r="OIB1079" s="819"/>
      <c r="OIC1079" s="819"/>
      <c r="OID1079" s="819"/>
      <c r="OIE1079" s="819"/>
      <c r="OIF1079" s="819"/>
      <c r="OIG1079" s="819"/>
      <c r="OIH1079" s="819"/>
      <c r="OII1079" s="819"/>
      <c r="OIJ1079" s="819"/>
      <c r="OIK1079" s="819"/>
      <c r="OIL1079" s="819"/>
      <c r="OIM1079" s="819"/>
      <c r="OIN1079" s="819"/>
      <c r="OIO1079" s="819"/>
      <c r="OIP1079" s="819"/>
      <c r="OIQ1079" s="819"/>
      <c r="OIR1079" s="819"/>
      <c r="OIS1079" s="819"/>
      <c r="OIT1079" s="819"/>
      <c r="OIU1079" s="819"/>
      <c r="OIV1079" s="819"/>
      <c r="OIW1079" s="819"/>
      <c r="OIX1079" s="819"/>
      <c r="OIY1079" s="819"/>
      <c r="OIZ1079" s="819"/>
      <c r="OJA1079" s="819"/>
      <c r="OJB1079" s="819"/>
      <c r="OJC1079" s="819"/>
      <c r="OJD1079" s="819"/>
      <c r="OJE1079" s="819"/>
      <c r="OJF1079" s="819"/>
      <c r="OJG1079" s="819"/>
      <c r="OJH1079" s="819"/>
      <c r="OJI1079" s="819"/>
      <c r="OJJ1079" s="819"/>
      <c r="OJK1079" s="819"/>
      <c r="OJL1079" s="819"/>
      <c r="OJM1079" s="819"/>
      <c r="OJN1079" s="819"/>
      <c r="OJO1079" s="819"/>
      <c r="OJP1079" s="819"/>
      <c r="OJQ1079" s="819"/>
      <c r="OJR1079" s="819"/>
      <c r="OJS1079" s="819"/>
      <c r="OJT1079" s="819"/>
      <c r="OJU1079" s="819"/>
      <c r="OJV1079" s="819"/>
      <c r="OJW1079" s="819"/>
      <c r="OJX1079" s="819"/>
      <c r="OJY1079" s="819"/>
      <c r="OJZ1079" s="819"/>
      <c r="OKA1079" s="819"/>
      <c r="OKB1079" s="819"/>
      <c r="OKC1079" s="819"/>
      <c r="OKD1079" s="819"/>
      <c r="OKE1079" s="819"/>
      <c r="OKF1079" s="819"/>
      <c r="OKG1079" s="819"/>
      <c r="OKH1079" s="819"/>
      <c r="OKI1079" s="819"/>
      <c r="OKJ1079" s="819"/>
      <c r="OKK1079" s="819"/>
      <c r="OKL1079" s="819"/>
      <c r="OKM1079" s="819"/>
      <c r="OKN1079" s="819"/>
      <c r="OKO1079" s="819"/>
      <c r="OKP1079" s="819"/>
      <c r="OKQ1079" s="819"/>
      <c r="OKR1079" s="819"/>
      <c r="OKS1079" s="819"/>
      <c r="OKT1079" s="819"/>
      <c r="OKU1079" s="819"/>
      <c r="OKV1079" s="819"/>
      <c r="OKW1079" s="819"/>
      <c r="OKX1079" s="819"/>
      <c r="OKY1079" s="819"/>
      <c r="OKZ1079" s="819"/>
      <c r="OLA1079" s="819"/>
      <c r="OLB1079" s="819"/>
      <c r="OLC1079" s="819"/>
      <c r="OLD1079" s="819"/>
      <c r="OLE1079" s="819"/>
      <c r="OLF1079" s="819"/>
      <c r="OLG1079" s="819"/>
      <c r="OLH1079" s="819"/>
      <c r="OLI1079" s="819"/>
      <c r="OLJ1079" s="819"/>
      <c r="OLK1079" s="819"/>
      <c r="OLL1079" s="819"/>
      <c r="OLM1079" s="819"/>
      <c r="OLN1079" s="819"/>
      <c r="OLO1079" s="819"/>
      <c r="OLP1079" s="819"/>
      <c r="OLQ1079" s="819"/>
      <c r="OLR1079" s="819"/>
      <c r="OLS1079" s="819"/>
      <c r="OLT1079" s="819"/>
      <c r="OLU1079" s="819"/>
      <c r="OLV1079" s="819"/>
      <c r="OLW1079" s="819"/>
      <c r="OLX1079" s="819"/>
      <c r="OLY1079" s="819"/>
      <c r="OLZ1079" s="819"/>
      <c r="OMA1079" s="819"/>
      <c r="OMB1079" s="819"/>
      <c r="OMC1079" s="819"/>
      <c r="OMD1079" s="819"/>
      <c r="OME1079" s="819"/>
      <c r="OMF1079" s="819"/>
      <c r="OMG1079" s="819"/>
      <c r="OMH1079" s="819"/>
      <c r="OMI1079" s="819"/>
      <c r="OMJ1079" s="819"/>
      <c r="OMK1079" s="819"/>
      <c r="OML1079" s="819"/>
      <c r="OMM1079" s="819"/>
      <c r="OMN1079" s="819"/>
      <c r="OMO1079" s="819"/>
      <c r="OMP1079" s="819"/>
      <c r="OMQ1079" s="819"/>
      <c r="OMR1079" s="819"/>
      <c r="OMS1079" s="819"/>
      <c r="OMT1079" s="819"/>
      <c r="OMU1079" s="819"/>
      <c r="OMV1079" s="819"/>
      <c r="OMW1079" s="819"/>
      <c r="OMX1079" s="819"/>
      <c r="OMY1079" s="819"/>
      <c r="OMZ1079" s="819"/>
      <c r="ONA1079" s="819"/>
      <c r="ONB1079" s="819"/>
      <c r="ONC1079" s="819"/>
      <c r="OND1079" s="819"/>
      <c r="ONE1079" s="819"/>
      <c r="ONF1079" s="819"/>
      <c r="ONG1079" s="819"/>
      <c r="ONH1079" s="819"/>
      <c r="ONI1079" s="819"/>
      <c r="ONJ1079" s="819"/>
      <c r="ONK1079" s="819"/>
      <c r="ONL1079" s="819"/>
      <c r="ONM1079" s="819"/>
      <c r="ONN1079" s="819"/>
      <c r="ONO1079" s="819"/>
      <c r="ONP1079" s="819"/>
      <c r="ONQ1079" s="819"/>
      <c r="ONR1079" s="819"/>
      <c r="ONS1079" s="819"/>
      <c r="ONT1079" s="819"/>
      <c r="ONU1079" s="819"/>
      <c r="ONV1079" s="819"/>
      <c r="ONW1079" s="819"/>
      <c r="ONX1079" s="819"/>
      <c r="ONY1079" s="819"/>
      <c r="ONZ1079" s="819"/>
      <c r="OOA1079" s="819"/>
      <c r="OOB1079" s="819"/>
      <c r="OOC1079" s="819"/>
      <c r="OOD1079" s="819"/>
      <c r="OOE1079" s="819"/>
      <c r="OOF1079" s="819"/>
      <c r="OOG1079" s="819"/>
      <c r="OOH1079" s="819"/>
      <c r="OOI1079" s="819"/>
      <c r="OOJ1079" s="819"/>
      <c r="OOK1079" s="819"/>
      <c r="OOL1079" s="819"/>
      <c r="OOM1079" s="819"/>
      <c r="OON1079" s="819"/>
      <c r="OOO1079" s="819"/>
      <c r="OOP1079" s="819"/>
      <c r="OOQ1079" s="819"/>
      <c r="OOR1079" s="819"/>
      <c r="OOS1079" s="819"/>
      <c r="OOT1079" s="819"/>
      <c r="OOU1079" s="819"/>
      <c r="OOV1079" s="819"/>
      <c r="OOW1079" s="819"/>
      <c r="OOX1079" s="819"/>
      <c r="OOY1079" s="819"/>
      <c r="OOZ1079" s="819"/>
      <c r="OPA1079" s="819"/>
      <c r="OPB1079" s="819"/>
      <c r="OPC1079" s="819"/>
      <c r="OPD1079" s="819"/>
      <c r="OPE1079" s="819"/>
      <c r="OPF1079" s="819"/>
      <c r="OPG1079" s="819"/>
      <c r="OPH1079" s="819"/>
      <c r="OPI1079" s="819"/>
      <c r="OPJ1079" s="819"/>
      <c r="OPK1079" s="819"/>
      <c r="OPL1079" s="819"/>
      <c r="OPM1079" s="819"/>
      <c r="OPN1079" s="819"/>
      <c r="OPO1079" s="819"/>
      <c r="OPP1079" s="819"/>
      <c r="OPQ1079" s="819"/>
      <c r="OPR1079" s="819"/>
      <c r="OPS1079" s="819"/>
      <c r="OPT1079" s="819"/>
      <c r="OPU1079" s="819"/>
      <c r="OPV1079" s="819"/>
      <c r="OPW1079" s="819"/>
      <c r="OPX1079" s="819"/>
      <c r="OPY1079" s="819"/>
      <c r="OPZ1079" s="819"/>
      <c r="OQA1079" s="819"/>
      <c r="OQB1079" s="819"/>
      <c r="OQC1079" s="819"/>
      <c r="OQD1079" s="819"/>
      <c r="OQE1079" s="819"/>
      <c r="OQF1079" s="819"/>
      <c r="OQG1079" s="819"/>
      <c r="OQH1079" s="819"/>
      <c r="OQI1079" s="819"/>
      <c r="OQJ1079" s="819"/>
      <c r="OQK1079" s="819"/>
      <c r="OQL1079" s="819"/>
      <c r="OQM1079" s="819"/>
      <c r="OQN1079" s="819"/>
      <c r="OQO1079" s="819"/>
      <c r="OQP1079" s="819"/>
      <c r="OQQ1079" s="819"/>
      <c r="OQR1079" s="819"/>
      <c r="OQS1079" s="819"/>
      <c r="OQT1079" s="819"/>
      <c r="OQU1079" s="819"/>
      <c r="OQV1079" s="819"/>
      <c r="OQW1079" s="819"/>
      <c r="OQX1079" s="819"/>
      <c r="OQY1079" s="819"/>
      <c r="OQZ1079" s="819"/>
      <c r="ORA1079" s="819"/>
      <c r="ORB1079" s="819"/>
      <c r="ORC1079" s="819"/>
      <c r="ORD1079" s="819"/>
      <c r="ORE1079" s="819"/>
      <c r="ORF1079" s="819"/>
      <c r="ORG1079" s="819"/>
      <c r="ORH1079" s="819"/>
      <c r="ORI1079" s="819"/>
      <c r="ORJ1079" s="819"/>
      <c r="ORK1079" s="819"/>
      <c r="ORL1079" s="819"/>
      <c r="ORM1079" s="819"/>
      <c r="ORN1079" s="819"/>
      <c r="ORO1079" s="819"/>
      <c r="ORP1079" s="819"/>
      <c r="ORQ1079" s="819"/>
      <c r="ORR1079" s="819"/>
      <c r="ORS1079" s="819"/>
      <c r="ORT1079" s="819"/>
      <c r="ORU1079" s="819"/>
      <c r="ORV1079" s="819"/>
      <c r="ORW1079" s="819"/>
      <c r="ORX1079" s="819"/>
      <c r="ORY1079" s="819"/>
      <c r="ORZ1079" s="819"/>
      <c r="OSA1079" s="819"/>
      <c r="OSB1079" s="819"/>
      <c r="OSC1079" s="819"/>
      <c r="OSD1079" s="819"/>
      <c r="OSE1079" s="819"/>
      <c r="OSF1079" s="819"/>
      <c r="OSG1079" s="819"/>
      <c r="OSH1079" s="819"/>
      <c r="OSI1079" s="819"/>
      <c r="OSJ1079" s="819"/>
      <c r="OSK1079" s="819"/>
      <c r="OSL1079" s="819"/>
      <c r="OSM1079" s="819"/>
      <c r="OSN1079" s="819"/>
      <c r="OSO1079" s="819"/>
      <c r="OSP1079" s="819"/>
      <c r="OSQ1079" s="819"/>
      <c r="OSR1079" s="819"/>
      <c r="OSS1079" s="819"/>
      <c r="OST1079" s="819"/>
      <c r="OSU1079" s="819"/>
      <c r="OSV1079" s="819"/>
      <c r="OSW1079" s="819"/>
      <c r="OSX1079" s="819"/>
      <c r="OSY1079" s="819"/>
      <c r="OSZ1079" s="819"/>
      <c r="OTA1079" s="819"/>
      <c r="OTB1079" s="819"/>
      <c r="OTC1079" s="819"/>
      <c r="OTD1079" s="819"/>
      <c r="OTE1079" s="819"/>
      <c r="OTF1079" s="819"/>
      <c r="OTG1079" s="819"/>
      <c r="OTH1079" s="819"/>
      <c r="OTI1079" s="819"/>
      <c r="OTJ1079" s="819"/>
      <c r="OTK1079" s="819"/>
      <c r="OTL1079" s="819"/>
      <c r="OTM1079" s="819"/>
      <c r="OTN1079" s="819"/>
      <c r="OTO1079" s="819"/>
      <c r="OTP1079" s="819"/>
      <c r="OTQ1079" s="819"/>
      <c r="OTR1079" s="819"/>
      <c r="OTS1079" s="819"/>
      <c r="OTT1079" s="819"/>
      <c r="OTU1079" s="819"/>
      <c r="OTV1079" s="819"/>
      <c r="OTW1079" s="819"/>
      <c r="OTX1079" s="819"/>
      <c r="OTY1079" s="819"/>
      <c r="OTZ1079" s="819"/>
      <c r="OUA1079" s="819"/>
      <c r="OUB1079" s="819"/>
      <c r="OUC1079" s="819"/>
      <c r="OUD1079" s="819"/>
      <c r="OUE1079" s="819"/>
      <c r="OUF1079" s="819"/>
      <c r="OUG1079" s="819"/>
      <c r="OUH1079" s="819"/>
      <c r="OUI1079" s="819"/>
      <c r="OUJ1079" s="819"/>
      <c r="OUK1079" s="819"/>
      <c r="OUL1079" s="819"/>
      <c r="OUM1079" s="819"/>
      <c r="OUN1079" s="819"/>
      <c r="OUO1079" s="819"/>
      <c r="OUP1079" s="819"/>
      <c r="OUQ1079" s="819"/>
      <c r="OUR1079" s="819"/>
      <c r="OUS1079" s="819"/>
      <c r="OUT1079" s="819"/>
      <c r="OUU1079" s="819"/>
      <c r="OUV1079" s="819"/>
      <c r="OUW1079" s="819"/>
      <c r="OUX1079" s="819"/>
      <c r="OUY1079" s="819"/>
      <c r="OUZ1079" s="819"/>
      <c r="OVA1079" s="819"/>
      <c r="OVB1079" s="819"/>
      <c r="OVC1079" s="819"/>
      <c r="OVD1079" s="819"/>
      <c r="OVE1079" s="819"/>
      <c r="OVF1079" s="819"/>
      <c r="OVG1079" s="819"/>
      <c r="OVH1079" s="819"/>
      <c r="OVI1079" s="819"/>
      <c r="OVJ1079" s="819"/>
      <c r="OVK1079" s="819"/>
      <c r="OVL1079" s="819"/>
      <c r="OVM1079" s="819"/>
      <c r="OVN1079" s="819"/>
      <c r="OVO1079" s="819"/>
      <c r="OVP1079" s="819"/>
      <c r="OVQ1079" s="819"/>
      <c r="OVR1079" s="819"/>
      <c r="OVS1079" s="819"/>
      <c r="OVT1079" s="819"/>
      <c r="OVU1079" s="819"/>
      <c r="OVV1079" s="819"/>
      <c r="OVW1079" s="819"/>
      <c r="OVX1079" s="819"/>
      <c r="OVY1079" s="819"/>
      <c r="OVZ1079" s="819"/>
      <c r="OWA1079" s="819"/>
      <c r="OWB1079" s="819"/>
      <c r="OWC1079" s="819"/>
      <c r="OWD1079" s="819"/>
      <c r="OWE1079" s="819"/>
      <c r="OWF1079" s="819"/>
      <c r="OWG1079" s="819"/>
      <c r="OWH1079" s="819"/>
      <c r="OWI1079" s="819"/>
      <c r="OWJ1079" s="819"/>
      <c r="OWK1079" s="819"/>
      <c r="OWL1079" s="819"/>
      <c r="OWM1079" s="819"/>
      <c r="OWN1079" s="819"/>
      <c r="OWO1079" s="819"/>
      <c r="OWP1079" s="819"/>
      <c r="OWQ1079" s="819"/>
      <c r="OWR1079" s="819"/>
      <c r="OWS1079" s="819"/>
      <c r="OWT1079" s="819"/>
      <c r="OWU1079" s="819"/>
      <c r="OWV1079" s="819"/>
      <c r="OWW1079" s="819"/>
      <c r="OWX1079" s="819"/>
      <c r="OWY1079" s="819"/>
      <c r="OWZ1079" s="819"/>
      <c r="OXA1079" s="819"/>
      <c r="OXB1079" s="819"/>
      <c r="OXC1079" s="819"/>
      <c r="OXD1079" s="819"/>
      <c r="OXE1079" s="819"/>
      <c r="OXF1079" s="819"/>
      <c r="OXG1079" s="819"/>
      <c r="OXH1079" s="819"/>
      <c r="OXI1079" s="819"/>
      <c r="OXJ1079" s="819"/>
      <c r="OXK1079" s="819"/>
      <c r="OXL1079" s="819"/>
      <c r="OXM1079" s="819"/>
      <c r="OXN1079" s="819"/>
      <c r="OXO1079" s="819"/>
      <c r="OXP1079" s="819"/>
      <c r="OXQ1079" s="819"/>
      <c r="OXR1079" s="819"/>
      <c r="OXS1079" s="819"/>
      <c r="OXT1079" s="819"/>
      <c r="OXU1079" s="819"/>
      <c r="OXV1079" s="819"/>
      <c r="OXW1079" s="819"/>
      <c r="OXX1079" s="819"/>
      <c r="OXY1079" s="819"/>
      <c r="OXZ1079" s="819"/>
      <c r="OYA1079" s="819"/>
      <c r="OYB1079" s="819"/>
      <c r="OYC1079" s="819"/>
      <c r="OYD1079" s="819"/>
      <c r="OYE1079" s="819"/>
      <c r="OYF1079" s="819"/>
      <c r="OYG1079" s="819"/>
      <c r="OYH1079" s="819"/>
      <c r="OYI1079" s="819"/>
      <c r="OYJ1079" s="819"/>
      <c r="OYK1079" s="819"/>
      <c r="OYL1079" s="819"/>
      <c r="OYM1079" s="819"/>
      <c r="OYN1079" s="819"/>
      <c r="OYO1079" s="819"/>
      <c r="OYP1079" s="819"/>
      <c r="OYQ1079" s="819"/>
      <c r="OYR1079" s="819"/>
      <c r="OYS1079" s="819"/>
      <c r="OYT1079" s="819"/>
      <c r="OYU1079" s="819"/>
      <c r="OYV1079" s="819"/>
      <c r="OYW1079" s="819"/>
      <c r="OYX1079" s="819"/>
      <c r="OYY1079" s="819"/>
      <c r="OYZ1079" s="819"/>
      <c r="OZA1079" s="819"/>
      <c r="OZB1079" s="819"/>
      <c r="OZC1079" s="819"/>
      <c r="OZD1079" s="819"/>
      <c r="OZE1079" s="819"/>
      <c r="OZF1079" s="819"/>
      <c r="OZG1079" s="819"/>
      <c r="OZH1079" s="819"/>
      <c r="OZI1079" s="819"/>
      <c r="OZJ1079" s="819"/>
      <c r="OZK1079" s="819"/>
      <c r="OZL1079" s="819"/>
      <c r="OZM1079" s="819"/>
      <c r="OZN1079" s="819"/>
      <c r="OZO1079" s="819"/>
      <c r="OZP1079" s="819"/>
      <c r="OZQ1079" s="819"/>
      <c r="OZR1079" s="819"/>
      <c r="OZS1079" s="819"/>
      <c r="OZT1079" s="819"/>
      <c r="OZU1079" s="819"/>
      <c r="OZV1079" s="819"/>
      <c r="OZW1079" s="819"/>
      <c r="OZX1079" s="819"/>
      <c r="OZY1079" s="819"/>
      <c r="OZZ1079" s="819"/>
      <c r="PAA1079" s="819"/>
      <c r="PAB1079" s="819"/>
      <c r="PAC1079" s="819"/>
      <c r="PAD1079" s="819"/>
      <c r="PAE1079" s="819"/>
      <c r="PAF1079" s="819"/>
      <c r="PAG1079" s="819"/>
      <c r="PAH1079" s="819"/>
      <c r="PAI1079" s="819"/>
      <c r="PAJ1079" s="819"/>
      <c r="PAK1079" s="819"/>
      <c r="PAL1079" s="819"/>
      <c r="PAM1079" s="819"/>
      <c r="PAN1079" s="819"/>
      <c r="PAO1079" s="819"/>
      <c r="PAP1079" s="819"/>
      <c r="PAQ1079" s="819"/>
      <c r="PAR1079" s="819"/>
      <c r="PAS1079" s="819"/>
      <c r="PAT1079" s="819"/>
      <c r="PAU1079" s="819"/>
      <c r="PAV1079" s="819"/>
      <c r="PAW1079" s="819"/>
      <c r="PAX1079" s="819"/>
      <c r="PAY1079" s="819"/>
      <c r="PAZ1079" s="819"/>
      <c r="PBA1079" s="819"/>
      <c r="PBB1079" s="819"/>
      <c r="PBC1079" s="819"/>
      <c r="PBD1079" s="819"/>
      <c r="PBE1079" s="819"/>
      <c r="PBF1079" s="819"/>
      <c r="PBG1079" s="819"/>
      <c r="PBH1079" s="819"/>
      <c r="PBI1079" s="819"/>
      <c r="PBJ1079" s="819"/>
      <c r="PBK1079" s="819"/>
      <c r="PBL1079" s="819"/>
      <c r="PBM1079" s="819"/>
      <c r="PBN1079" s="819"/>
      <c r="PBO1079" s="819"/>
      <c r="PBP1079" s="819"/>
      <c r="PBQ1079" s="819"/>
      <c r="PBR1079" s="819"/>
      <c r="PBS1079" s="819"/>
      <c r="PBT1079" s="819"/>
      <c r="PBU1079" s="819"/>
      <c r="PBV1079" s="819"/>
      <c r="PBW1079" s="819"/>
      <c r="PBX1079" s="819"/>
      <c r="PBY1079" s="819"/>
      <c r="PBZ1079" s="819"/>
      <c r="PCA1079" s="819"/>
      <c r="PCB1079" s="819"/>
      <c r="PCC1079" s="819"/>
      <c r="PCD1079" s="819"/>
      <c r="PCE1079" s="819"/>
      <c r="PCF1079" s="819"/>
      <c r="PCG1079" s="819"/>
      <c r="PCH1079" s="819"/>
      <c r="PCI1079" s="819"/>
      <c r="PCJ1079" s="819"/>
      <c r="PCK1079" s="819"/>
      <c r="PCL1079" s="819"/>
      <c r="PCM1079" s="819"/>
      <c r="PCN1079" s="819"/>
      <c r="PCO1079" s="819"/>
      <c r="PCP1079" s="819"/>
      <c r="PCQ1079" s="819"/>
      <c r="PCR1079" s="819"/>
      <c r="PCS1079" s="819"/>
      <c r="PCT1079" s="819"/>
      <c r="PCU1079" s="819"/>
      <c r="PCV1079" s="819"/>
      <c r="PCW1079" s="819"/>
      <c r="PCX1079" s="819"/>
      <c r="PCY1079" s="819"/>
      <c r="PCZ1079" s="819"/>
      <c r="PDA1079" s="819"/>
      <c r="PDB1079" s="819"/>
      <c r="PDC1079" s="819"/>
      <c r="PDD1079" s="819"/>
      <c r="PDE1079" s="819"/>
      <c r="PDF1079" s="819"/>
      <c r="PDG1079" s="819"/>
      <c r="PDH1079" s="819"/>
      <c r="PDI1079" s="819"/>
      <c r="PDJ1079" s="819"/>
      <c r="PDK1079" s="819"/>
      <c r="PDL1079" s="819"/>
      <c r="PDM1079" s="819"/>
      <c r="PDN1079" s="819"/>
      <c r="PDO1079" s="819"/>
      <c r="PDP1079" s="819"/>
      <c r="PDQ1079" s="819"/>
      <c r="PDR1079" s="819"/>
      <c r="PDS1079" s="819"/>
      <c r="PDT1079" s="819"/>
      <c r="PDU1079" s="819"/>
      <c r="PDV1079" s="819"/>
      <c r="PDW1079" s="819"/>
      <c r="PDX1079" s="819"/>
      <c r="PDY1079" s="819"/>
      <c r="PDZ1079" s="819"/>
      <c r="PEA1079" s="819"/>
      <c r="PEB1079" s="819"/>
      <c r="PEC1079" s="819"/>
      <c r="PED1079" s="819"/>
      <c r="PEE1079" s="819"/>
      <c r="PEF1079" s="819"/>
      <c r="PEG1079" s="819"/>
      <c r="PEH1079" s="819"/>
      <c r="PEI1079" s="819"/>
      <c r="PEJ1079" s="819"/>
      <c r="PEK1079" s="819"/>
      <c r="PEL1079" s="819"/>
      <c r="PEM1079" s="819"/>
      <c r="PEN1079" s="819"/>
      <c r="PEO1079" s="819"/>
      <c r="PEP1079" s="819"/>
      <c r="PEQ1079" s="819"/>
      <c r="PER1079" s="819"/>
      <c r="PES1079" s="819"/>
      <c r="PET1079" s="819"/>
      <c r="PEU1079" s="819"/>
      <c r="PEV1079" s="819"/>
      <c r="PEW1079" s="819"/>
      <c r="PEX1079" s="819"/>
      <c r="PEY1079" s="819"/>
      <c r="PEZ1079" s="819"/>
      <c r="PFA1079" s="819"/>
      <c r="PFB1079" s="819"/>
      <c r="PFC1079" s="819"/>
      <c r="PFD1079" s="819"/>
      <c r="PFE1079" s="819"/>
      <c r="PFF1079" s="819"/>
      <c r="PFG1079" s="819"/>
      <c r="PFH1079" s="819"/>
      <c r="PFI1079" s="819"/>
      <c r="PFJ1079" s="819"/>
      <c r="PFK1079" s="819"/>
      <c r="PFL1079" s="819"/>
      <c r="PFM1079" s="819"/>
      <c r="PFN1079" s="819"/>
      <c r="PFO1079" s="819"/>
      <c r="PFP1079" s="819"/>
      <c r="PFQ1079" s="819"/>
      <c r="PFR1079" s="819"/>
      <c r="PFS1079" s="819"/>
      <c r="PFT1079" s="819"/>
      <c r="PFU1079" s="819"/>
      <c r="PFV1079" s="819"/>
      <c r="PFW1079" s="819"/>
      <c r="PFX1079" s="819"/>
      <c r="PFY1079" s="819"/>
      <c r="PFZ1079" s="819"/>
      <c r="PGA1079" s="819"/>
      <c r="PGB1079" s="819"/>
      <c r="PGC1079" s="819"/>
      <c r="PGD1079" s="819"/>
      <c r="PGE1079" s="819"/>
      <c r="PGF1079" s="819"/>
      <c r="PGG1079" s="819"/>
      <c r="PGH1079" s="819"/>
      <c r="PGI1079" s="819"/>
      <c r="PGJ1079" s="819"/>
      <c r="PGK1079" s="819"/>
      <c r="PGL1079" s="819"/>
      <c r="PGM1079" s="819"/>
      <c r="PGN1079" s="819"/>
      <c r="PGO1079" s="819"/>
      <c r="PGP1079" s="819"/>
      <c r="PGQ1079" s="819"/>
      <c r="PGR1079" s="819"/>
      <c r="PGS1079" s="819"/>
      <c r="PGT1079" s="819"/>
      <c r="PGU1079" s="819"/>
      <c r="PGV1079" s="819"/>
      <c r="PGW1079" s="819"/>
      <c r="PGX1079" s="819"/>
      <c r="PGY1079" s="819"/>
      <c r="PGZ1079" s="819"/>
      <c r="PHA1079" s="819"/>
      <c r="PHB1079" s="819"/>
      <c r="PHC1079" s="819"/>
      <c r="PHD1079" s="819"/>
      <c r="PHE1079" s="819"/>
      <c r="PHF1079" s="819"/>
      <c r="PHG1079" s="819"/>
      <c r="PHH1079" s="819"/>
      <c r="PHI1079" s="819"/>
      <c r="PHJ1079" s="819"/>
      <c r="PHK1079" s="819"/>
      <c r="PHL1079" s="819"/>
      <c r="PHM1079" s="819"/>
      <c r="PHN1079" s="819"/>
      <c r="PHO1079" s="819"/>
      <c r="PHP1079" s="819"/>
      <c r="PHQ1079" s="819"/>
      <c r="PHR1079" s="819"/>
      <c r="PHS1079" s="819"/>
      <c r="PHT1079" s="819"/>
      <c r="PHU1079" s="819"/>
      <c r="PHV1079" s="819"/>
      <c r="PHW1079" s="819"/>
      <c r="PHX1079" s="819"/>
      <c r="PHY1079" s="819"/>
      <c r="PHZ1079" s="819"/>
      <c r="PIA1079" s="819"/>
      <c r="PIB1079" s="819"/>
      <c r="PIC1079" s="819"/>
      <c r="PID1079" s="819"/>
      <c r="PIE1079" s="819"/>
      <c r="PIF1079" s="819"/>
      <c r="PIG1079" s="819"/>
      <c r="PIH1079" s="819"/>
      <c r="PII1079" s="819"/>
      <c r="PIJ1079" s="819"/>
      <c r="PIK1079" s="819"/>
      <c r="PIL1079" s="819"/>
      <c r="PIM1079" s="819"/>
      <c r="PIN1079" s="819"/>
      <c r="PIO1079" s="819"/>
      <c r="PIP1079" s="819"/>
      <c r="PIQ1079" s="819"/>
      <c r="PIR1079" s="819"/>
      <c r="PIS1079" s="819"/>
      <c r="PIT1079" s="819"/>
      <c r="PIU1079" s="819"/>
      <c r="PIV1079" s="819"/>
      <c r="PIW1079" s="819"/>
      <c r="PIX1079" s="819"/>
      <c r="PIY1079" s="819"/>
      <c r="PIZ1079" s="819"/>
      <c r="PJA1079" s="819"/>
      <c r="PJB1079" s="819"/>
      <c r="PJC1079" s="819"/>
      <c r="PJD1079" s="819"/>
      <c r="PJE1079" s="819"/>
      <c r="PJF1079" s="819"/>
      <c r="PJG1079" s="819"/>
      <c r="PJH1079" s="819"/>
      <c r="PJI1079" s="819"/>
      <c r="PJJ1079" s="819"/>
      <c r="PJK1079" s="819"/>
      <c r="PJL1079" s="819"/>
      <c r="PJM1079" s="819"/>
      <c r="PJN1079" s="819"/>
      <c r="PJO1079" s="819"/>
      <c r="PJP1079" s="819"/>
      <c r="PJQ1079" s="819"/>
      <c r="PJR1079" s="819"/>
      <c r="PJS1079" s="819"/>
      <c r="PJT1079" s="819"/>
      <c r="PJU1079" s="819"/>
      <c r="PJV1079" s="819"/>
      <c r="PJW1079" s="819"/>
      <c r="PJX1079" s="819"/>
      <c r="PJY1079" s="819"/>
      <c r="PJZ1079" s="819"/>
      <c r="PKA1079" s="819"/>
      <c r="PKB1079" s="819"/>
      <c r="PKC1079" s="819"/>
      <c r="PKD1079" s="819"/>
      <c r="PKE1079" s="819"/>
      <c r="PKF1079" s="819"/>
      <c r="PKG1079" s="819"/>
      <c r="PKH1079" s="819"/>
      <c r="PKI1079" s="819"/>
      <c r="PKJ1079" s="819"/>
      <c r="PKK1079" s="819"/>
      <c r="PKL1079" s="819"/>
      <c r="PKM1079" s="819"/>
      <c r="PKN1079" s="819"/>
      <c r="PKO1079" s="819"/>
      <c r="PKP1079" s="819"/>
      <c r="PKQ1079" s="819"/>
      <c r="PKR1079" s="819"/>
      <c r="PKS1079" s="819"/>
      <c r="PKT1079" s="819"/>
      <c r="PKU1079" s="819"/>
      <c r="PKV1079" s="819"/>
      <c r="PKW1079" s="819"/>
      <c r="PKX1079" s="819"/>
      <c r="PKY1079" s="819"/>
      <c r="PKZ1079" s="819"/>
      <c r="PLA1079" s="819"/>
      <c r="PLB1079" s="819"/>
      <c r="PLC1079" s="819"/>
      <c r="PLD1079" s="819"/>
      <c r="PLE1079" s="819"/>
      <c r="PLF1079" s="819"/>
      <c r="PLG1079" s="819"/>
      <c r="PLH1079" s="819"/>
      <c r="PLI1079" s="819"/>
      <c r="PLJ1079" s="819"/>
      <c r="PLK1079" s="819"/>
      <c r="PLL1079" s="819"/>
      <c r="PLM1079" s="819"/>
      <c r="PLN1079" s="819"/>
      <c r="PLO1079" s="819"/>
      <c r="PLP1079" s="819"/>
      <c r="PLQ1079" s="819"/>
      <c r="PLR1079" s="819"/>
      <c r="PLS1079" s="819"/>
      <c r="PLT1079" s="819"/>
      <c r="PLU1079" s="819"/>
      <c r="PLV1079" s="819"/>
      <c r="PLW1079" s="819"/>
      <c r="PLX1079" s="819"/>
      <c r="PLY1079" s="819"/>
      <c r="PLZ1079" s="819"/>
      <c r="PMA1079" s="819"/>
      <c r="PMB1079" s="819"/>
      <c r="PMC1079" s="819"/>
      <c r="PMD1079" s="819"/>
      <c r="PME1079" s="819"/>
      <c r="PMF1079" s="819"/>
      <c r="PMG1079" s="819"/>
      <c r="PMH1079" s="819"/>
      <c r="PMI1079" s="819"/>
      <c r="PMJ1079" s="819"/>
      <c r="PMK1079" s="819"/>
      <c r="PML1079" s="819"/>
      <c r="PMM1079" s="819"/>
      <c r="PMN1079" s="819"/>
      <c r="PMO1079" s="819"/>
      <c r="PMP1079" s="819"/>
      <c r="PMQ1079" s="819"/>
      <c r="PMR1079" s="819"/>
      <c r="PMS1079" s="819"/>
      <c r="PMT1079" s="819"/>
      <c r="PMU1079" s="819"/>
      <c r="PMV1079" s="819"/>
      <c r="PMW1079" s="819"/>
      <c r="PMX1079" s="819"/>
      <c r="PMY1079" s="819"/>
      <c r="PMZ1079" s="819"/>
      <c r="PNA1079" s="819"/>
      <c r="PNB1079" s="819"/>
      <c r="PNC1079" s="819"/>
      <c r="PND1079" s="819"/>
      <c r="PNE1079" s="819"/>
      <c r="PNF1079" s="819"/>
      <c r="PNG1079" s="819"/>
      <c r="PNH1079" s="819"/>
      <c r="PNI1079" s="819"/>
      <c r="PNJ1079" s="819"/>
      <c r="PNK1079" s="819"/>
      <c r="PNL1079" s="819"/>
      <c r="PNM1079" s="819"/>
      <c r="PNN1079" s="819"/>
      <c r="PNO1079" s="819"/>
      <c r="PNP1079" s="819"/>
      <c r="PNQ1079" s="819"/>
      <c r="PNR1079" s="819"/>
      <c r="PNS1079" s="819"/>
      <c r="PNT1079" s="819"/>
      <c r="PNU1079" s="819"/>
      <c r="PNV1079" s="819"/>
      <c r="PNW1079" s="819"/>
      <c r="PNX1079" s="819"/>
      <c r="PNY1079" s="819"/>
      <c r="PNZ1079" s="819"/>
      <c r="POA1079" s="819"/>
      <c r="POB1079" s="819"/>
      <c r="POC1079" s="819"/>
      <c r="POD1079" s="819"/>
      <c r="POE1079" s="819"/>
      <c r="POF1079" s="819"/>
      <c r="POG1079" s="819"/>
      <c r="POH1079" s="819"/>
      <c r="POI1079" s="819"/>
      <c r="POJ1079" s="819"/>
      <c r="POK1079" s="819"/>
      <c r="POL1079" s="819"/>
      <c r="POM1079" s="819"/>
      <c r="PON1079" s="819"/>
      <c r="POO1079" s="819"/>
      <c r="POP1079" s="819"/>
      <c r="POQ1079" s="819"/>
      <c r="POR1079" s="819"/>
      <c r="POS1079" s="819"/>
      <c r="POT1079" s="819"/>
      <c r="POU1079" s="819"/>
      <c r="POV1079" s="819"/>
      <c r="POW1079" s="819"/>
      <c r="POX1079" s="819"/>
      <c r="POY1079" s="819"/>
      <c r="POZ1079" s="819"/>
      <c r="PPA1079" s="819"/>
      <c r="PPB1079" s="819"/>
      <c r="PPC1079" s="819"/>
      <c r="PPD1079" s="819"/>
      <c r="PPE1079" s="819"/>
      <c r="PPF1079" s="819"/>
      <c r="PPG1079" s="819"/>
      <c r="PPH1079" s="819"/>
      <c r="PPI1079" s="819"/>
      <c r="PPJ1079" s="819"/>
      <c r="PPK1079" s="819"/>
      <c r="PPL1079" s="819"/>
      <c r="PPM1079" s="819"/>
      <c r="PPN1079" s="819"/>
      <c r="PPO1079" s="819"/>
      <c r="PPP1079" s="819"/>
      <c r="PPQ1079" s="819"/>
      <c r="PPR1079" s="819"/>
      <c r="PPS1079" s="819"/>
      <c r="PPT1079" s="819"/>
      <c r="PPU1079" s="819"/>
      <c r="PPV1079" s="819"/>
      <c r="PPW1079" s="819"/>
      <c r="PPX1079" s="819"/>
      <c r="PPY1079" s="819"/>
      <c r="PPZ1079" s="819"/>
      <c r="PQA1079" s="819"/>
      <c r="PQB1079" s="819"/>
      <c r="PQC1079" s="819"/>
      <c r="PQD1079" s="819"/>
      <c r="PQE1079" s="819"/>
      <c r="PQF1079" s="819"/>
      <c r="PQG1079" s="819"/>
      <c r="PQH1079" s="819"/>
      <c r="PQI1079" s="819"/>
      <c r="PQJ1079" s="819"/>
      <c r="PQK1079" s="819"/>
      <c r="PQL1079" s="819"/>
      <c r="PQM1079" s="819"/>
      <c r="PQN1079" s="819"/>
      <c r="PQO1079" s="819"/>
      <c r="PQP1079" s="819"/>
      <c r="PQQ1079" s="819"/>
      <c r="PQR1079" s="819"/>
      <c r="PQS1079" s="819"/>
      <c r="PQT1079" s="819"/>
      <c r="PQU1079" s="819"/>
      <c r="PQV1079" s="819"/>
      <c r="PQW1079" s="819"/>
      <c r="PQX1079" s="819"/>
      <c r="PQY1079" s="819"/>
      <c r="PQZ1079" s="819"/>
      <c r="PRA1079" s="819"/>
      <c r="PRB1079" s="819"/>
      <c r="PRC1079" s="819"/>
      <c r="PRD1079" s="819"/>
      <c r="PRE1079" s="819"/>
      <c r="PRF1079" s="819"/>
      <c r="PRG1079" s="819"/>
      <c r="PRH1079" s="819"/>
      <c r="PRI1079" s="819"/>
      <c r="PRJ1079" s="819"/>
      <c r="PRK1079" s="819"/>
      <c r="PRL1079" s="819"/>
      <c r="PRM1079" s="819"/>
      <c r="PRN1079" s="819"/>
      <c r="PRO1079" s="819"/>
      <c r="PRP1079" s="819"/>
      <c r="PRQ1079" s="819"/>
      <c r="PRR1079" s="819"/>
      <c r="PRS1079" s="819"/>
      <c r="PRT1079" s="819"/>
      <c r="PRU1079" s="819"/>
      <c r="PRV1079" s="819"/>
      <c r="PRW1079" s="819"/>
      <c r="PRX1079" s="819"/>
      <c r="PRY1079" s="819"/>
      <c r="PRZ1079" s="819"/>
      <c r="PSA1079" s="819"/>
      <c r="PSB1079" s="819"/>
      <c r="PSC1079" s="819"/>
      <c r="PSD1079" s="819"/>
      <c r="PSE1079" s="819"/>
      <c r="PSF1079" s="819"/>
      <c r="PSG1079" s="819"/>
      <c r="PSH1079" s="819"/>
      <c r="PSI1079" s="819"/>
      <c r="PSJ1079" s="819"/>
      <c r="PSK1079" s="819"/>
      <c r="PSL1079" s="819"/>
      <c r="PSM1079" s="819"/>
      <c r="PSN1079" s="819"/>
      <c r="PSO1079" s="819"/>
      <c r="PSP1079" s="819"/>
      <c r="PSQ1079" s="819"/>
      <c r="PSR1079" s="819"/>
      <c r="PSS1079" s="819"/>
      <c r="PST1079" s="819"/>
      <c r="PSU1079" s="819"/>
      <c r="PSV1079" s="819"/>
      <c r="PSW1079" s="819"/>
      <c r="PSX1079" s="819"/>
      <c r="PSY1079" s="819"/>
      <c r="PSZ1079" s="819"/>
      <c r="PTA1079" s="819"/>
      <c r="PTB1079" s="819"/>
      <c r="PTC1079" s="819"/>
      <c r="PTD1079" s="819"/>
      <c r="PTE1079" s="819"/>
      <c r="PTF1079" s="819"/>
      <c r="PTG1079" s="819"/>
      <c r="PTH1079" s="819"/>
      <c r="PTI1079" s="819"/>
      <c r="PTJ1079" s="819"/>
      <c r="PTK1079" s="819"/>
      <c r="PTL1079" s="819"/>
      <c r="PTM1079" s="819"/>
      <c r="PTN1079" s="819"/>
      <c r="PTO1079" s="819"/>
      <c r="PTP1079" s="819"/>
      <c r="PTQ1079" s="819"/>
      <c r="PTR1079" s="819"/>
      <c r="PTS1079" s="819"/>
      <c r="PTT1079" s="819"/>
      <c r="PTU1079" s="819"/>
      <c r="PTV1079" s="819"/>
      <c r="PTW1079" s="819"/>
      <c r="PTX1079" s="819"/>
      <c r="PTY1079" s="819"/>
      <c r="PTZ1079" s="819"/>
      <c r="PUA1079" s="819"/>
      <c r="PUB1079" s="819"/>
      <c r="PUC1079" s="819"/>
      <c r="PUD1079" s="819"/>
      <c r="PUE1079" s="819"/>
      <c r="PUF1079" s="819"/>
      <c r="PUG1079" s="819"/>
      <c r="PUH1079" s="819"/>
      <c r="PUI1079" s="819"/>
      <c r="PUJ1079" s="819"/>
      <c r="PUK1079" s="819"/>
      <c r="PUL1079" s="819"/>
      <c r="PUM1079" s="819"/>
      <c r="PUN1079" s="819"/>
      <c r="PUO1079" s="819"/>
      <c r="PUP1079" s="819"/>
      <c r="PUQ1079" s="819"/>
      <c r="PUR1079" s="819"/>
      <c r="PUS1079" s="819"/>
      <c r="PUT1079" s="819"/>
      <c r="PUU1079" s="819"/>
      <c r="PUV1079" s="819"/>
      <c r="PUW1079" s="819"/>
      <c r="PUX1079" s="819"/>
      <c r="PUY1079" s="819"/>
      <c r="PUZ1079" s="819"/>
      <c r="PVA1079" s="819"/>
      <c r="PVB1079" s="819"/>
      <c r="PVC1079" s="819"/>
      <c r="PVD1079" s="819"/>
      <c r="PVE1079" s="819"/>
      <c r="PVF1079" s="819"/>
      <c r="PVG1079" s="819"/>
      <c r="PVH1079" s="819"/>
      <c r="PVI1079" s="819"/>
      <c r="PVJ1079" s="819"/>
      <c r="PVK1079" s="819"/>
      <c r="PVL1079" s="819"/>
      <c r="PVM1079" s="819"/>
      <c r="PVN1079" s="819"/>
      <c r="PVO1079" s="819"/>
      <c r="PVP1079" s="819"/>
      <c r="PVQ1079" s="819"/>
      <c r="PVR1079" s="819"/>
      <c r="PVS1079" s="819"/>
      <c r="PVT1079" s="819"/>
      <c r="PVU1079" s="819"/>
      <c r="PVV1079" s="819"/>
      <c r="PVW1079" s="819"/>
      <c r="PVX1079" s="819"/>
      <c r="PVY1079" s="819"/>
      <c r="PVZ1079" s="819"/>
      <c r="PWA1079" s="819"/>
      <c r="PWB1079" s="819"/>
      <c r="PWC1079" s="819"/>
      <c r="PWD1079" s="819"/>
      <c r="PWE1079" s="819"/>
      <c r="PWF1079" s="819"/>
      <c r="PWG1079" s="819"/>
      <c r="PWH1079" s="819"/>
      <c r="PWI1079" s="819"/>
      <c r="PWJ1079" s="819"/>
      <c r="PWK1079" s="819"/>
      <c r="PWL1079" s="819"/>
      <c r="PWM1079" s="819"/>
      <c r="PWN1079" s="819"/>
      <c r="PWO1079" s="819"/>
      <c r="PWP1079" s="819"/>
      <c r="PWQ1079" s="819"/>
      <c r="PWR1079" s="819"/>
      <c r="PWS1079" s="819"/>
      <c r="PWT1079" s="819"/>
      <c r="PWU1079" s="819"/>
      <c r="PWV1079" s="819"/>
      <c r="PWW1079" s="819"/>
      <c r="PWX1079" s="819"/>
      <c r="PWY1079" s="819"/>
      <c r="PWZ1079" s="819"/>
      <c r="PXA1079" s="819"/>
      <c r="PXB1079" s="819"/>
      <c r="PXC1079" s="819"/>
      <c r="PXD1079" s="819"/>
      <c r="PXE1079" s="819"/>
      <c r="PXF1079" s="819"/>
      <c r="PXG1079" s="819"/>
      <c r="PXH1079" s="819"/>
      <c r="PXI1079" s="819"/>
      <c r="PXJ1079" s="819"/>
      <c r="PXK1079" s="819"/>
      <c r="PXL1079" s="819"/>
      <c r="PXM1079" s="819"/>
      <c r="PXN1079" s="819"/>
      <c r="PXO1079" s="819"/>
      <c r="PXP1079" s="819"/>
      <c r="PXQ1079" s="819"/>
      <c r="PXR1079" s="819"/>
      <c r="PXS1079" s="819"/>
      <c r="PXT1079" s="819"/>
      <c r="PXU1079" s="819"/>
      <c r="PXV1079" s="819"/>
      <c r="PXW1079" s="819"/>
      <c r="PXX1079" s="819"/>
      <c r="PXY1079" s="819"/>
      <c r="PXZ1079" s="819"/>
      <c r="PYA1079" s="819"/>
      <c r="PYB1079" s="819"/>
      <c r="PYC1079" s="819"/>
      <c r="PYD1079" s="819"/>
      <c r="PYE1079" s="819"/>
      <c r="PYF1079" s="819"/>
      <c r="PYG1079" s="819"/>
      <c r="PYH1079" s="819"/>
      <c r="PYI1079" s="819"/>
      <c r="PYJ1079" s="819"/>
      <c r="PYK1079" s="819"/>
      <c r="PYL1079" s="819"/>
      <c r="PYM1079" s="819"/>
      <c r="PYN1079" s="819"/>
      <c r="PYO1079" s="819"/>
      <c r="PYP1079" s="819"/>
      <c r="PYQ1079" s="819"/>
      <c r="PYR1079" s="819"/>
      <c r="PYS1079" s="819"/>
      <c r="PYT1079" s="819"/>
      <c r="PYU1079" s="819"/>
      <c r="PYV1079" s="819"/>
      <c r="PYW1079" s="819"/>
      <c r="PYX1079" s="819"/>
      <c r="PYY1079" s="819"/>
      <c r="PYZ1079" s="819"/>
      <c r="PZA1079" s="819"/>
      <c r="PZB1079" s="819"/>
      <c r="PZC1079" s="819"/>
      <c r="PZD1079" s="819"/>
      <c r="PZE1079" s="819"/>
      <c r="PZF1079" s="819"/>
      <c r="PZG1079" s="819"/>
      <c r="PZH1079" s="819"/>
      <c r="PZI1079" s="819"/>
      <c r="PZJ1079" s="819"/>
      <c r="PZK1079" s="819"/>
      <c r="PZL1079" s="819"/>
      <c r="PZM1079" s="819"/>
      <c r="PZN1079" s="819"/>
      <c r="PZO1079" s="819"/>
      <c r="PZP1079" s="819"/>
      <c r="PZQ1079" s="819"/>
      <c r="PZR1079" s="819"/>
      <c r="PZS1079" s="819"/>
      <c r="PZT1079" s="819"/>
      <c r="PZU1079" s="819"/>
      <c r="PZV1079" s="819"/>
      <c r="PZW1079" s="819"/>
      <c r="PZX1079" s="819"/>
      <c r="PZY1079" s="819"/>
      <c r="PZZ1079" s="819"/>
      <c r="QAA1079" s="819"/>
      <c r="QAB1079" s="819"/>
      <c r="QAC1079" s="819"/>
      <c r="QAD1079" s="819"/>
      <c r="QAE1079" s="819"/>
      <c r="QAF1079" s="819"/>
      <c r="QAG1079" s="819"/>
      <c r="QAH1079" s="819"/>
      <c r="QAI1079" s="819"/>
      <c r="QAJ1079" s="819"/>
      <c r="QAK1079" s="819"/>
      <c r="QAL1079" s="819"/>
      <c r="QAM1079" s="819"/>
      <c r="QAN1079" s="819"/>
      <c r="QAO1079" s="819"/>
      <c r="QAP1079" s="819"/>
      <c r="QAQ1079" s="819"/>
      <c r="QAR1079" s="819"/>
      <c r="QAS1079" s="819"/>
      <c r="QAT1079" s="819"/>
      <c r="QAU1079" s="819"/>
      <c r="QAV1079" s="819"/>
      <c r="QAW1079" s="819"/>
      <c r="QAX1079" s="819"/>
      <c r="QAY1079" s="819"/>
      <c r="QAZ1079" s="819"/>
      <c r="QBA1079" s="819"/>
      <c r="QBB1079" s="819"/>
      <c r="QBC1079" s="819"/>
      <c r="QBD1079" s="819"/>
      <c r="QBE1079" s="819"/>
      <c r="QBF1079" s="819"/>
      <c r="QBG1079" s="819"/>
      <c r="QBH1079" s="819"/>
      <c r="QBI1079" s="819"/>
      <c r="QBJ1079" s="819"/>
      <c r="QBK1079" s="819"/>
      <c r="QBL1079" s="819"/>
      <c r="QBM1079" s="819"/>
      <c r="QBN1079" s="819"/>
      <c r="QBO1079" s="819"/>
      <c r="QBP1079" s="819"/>
      <c r="QBQ1079" s="819"/>
      <c r="QBR1079" s="819"/>
      <c r="QBS1079" s="819"/>
      <c r="QBT1079" s="819"/>
      <c r="QBU1079" s="819"/>
      <c r="QBV1079" s="819"/>
      <c r="QBW1079" s="819"/>
      <c r="QBX1079" s="819"/>
      <c r="QBY1079" s="819"/>
      <c r="QBZ1079" s="819"/>
      <c r="QCA1079" s="819"/>
      <c r="QCB1079" s="819"/>
      <c r="QCC1079" s="819"/>
      <c r="QCD1079" s="819"/>
      <c r="QCE1079" s="819"/>
      <c r="QCF1079" s="819"/>
      <c r="QCG1079" s="819"/>
      <c r="QCH1079" s="819"/>
      <c r="QCI1079" s="819"/>
      <c r="QCJ1079" s="819"/>
      <c r="QCK1079" s="819"/>
      <c r="QCL1079" s="819"/>
      <c r="QCM1079" s="819"/>
      <c r="QCN1079" s="819"/>
      <c r="QCO1079" s="819"/>
      <c r="QCP1079" s="819"/>
      <c r="QCQ1079" s="819"/>
      <c r="QCR1079" s="819"/>
      <c r="QCS1079" s="819"/>
      <c r="QCT1079" s="819"/>
      <c r="QCU1079" s="819"/>
      <c r="QCV1079" s="819"/>
      <c r="QCW1079" s="819"/>
      <c r="QCX1079" s="819"/>
      <c r="QCY1079" s="819"/>
      <c r="QCZ1079" s="819"/>
      <c r="QDA1079" s="819"/>
      <c r="QDB1079" s="819"/>
      <c r="QDC1079" s="819"/>
      <c r="QDD1079" s="819"/>
      <c r="QDE1079" s="819"/>
      <c r="QDF1079" s="819"/>
      <c r="QDG1079" s="819"/>
      <c r="QDH1079" s="819"/>
      <c r="QDI1079" s="819"/>
      <c r="QDJ1079" s="819"/>
      <c r="QDK1079" s="819"/>
      <c r="QDL1079" s="819"/>
      <c r="QDM1079" s="819"/>
      <c r="QDN1079" s="819"/>
      <c r="QDO1079" s="819"/>
      <c r="QDP1079" s="819"/>
      <c r="QDQ1079" s="819"/>
      <c r="QDR1079" s="819"/>
      <c r="QDS1079" s="819"/>
      <c r="QDT1079" s="819"/>
      <c r="QDU1079" s="819"/>
      <c r="QDV1079" s="819"/>
      <c r="QDW1079" s="819"/>
      <c r="QDX1079" s="819"/>
      <c r="QDY1079" s="819"/>
      <c r="QDZ1079" s="819"/>
      <c r="QEA1079" s="819"/>
      <c r="QEB1079" s="819"/>
      <c r="QEC1079" s="819"/>
      <c r="QED1079" s="819"/>
      <c r="QEE1079" s="819"/>
      <c r="QEF1079" s="819"/>
      <c r="QEG1079" s="819"/>
      <c r="QEH1079" s="819"/>
      <c r="QEI1079" s="819"/>
      <c r="QEJ1079" s="819"/>
      <c r="QEK1079" s="819"/>
      <c r="QEL1079" s="819"/>
      <c r="QEM1079" s="819"/>
      <c r="QEN1079" s="819"/>
      <c r="QEO1079" s="819"/>
      <c r="QEP1079" s="819"/>
      <c r="QEQ1079" s="819"/>
      <c r="QER1079" s="819"/>
      <c r="QES1079" s="819"/>
      <c r="QET1079" s="819"/>
      <c r="QEU1079" s="819"/>
      <c r="QEV1079" s="819"/>
      <c r="QEW1079" s="819"/>
      <c r="QEX1079" s="819"/>
      <c r="QEY1079" s="819"/>
      <c r="QEZ1079" s="819"/>
      <c r="QFA1079" s="819"/>
      <c r="QFB1079" s="819"/>
      <c r="QFC1079" s="819"/>
      <c r="QFD1079" s="819"/>
      <c r="QFE1079" s="819"/>
      <c r="QFF1079" s="819"/>
      <c r="QFG1079" s="819"/>
      <c r="QFH1079" s="819"/>
      <c r="QFI1079" s="819"/>
      <c r="QFJ1079" s="819"/>
      <c r="QFK1079" s="819"/>
      <c r="QFL1079" s="819"/>
      <c r="QFM1079" s="819"/>
      <c r="QFN1079" s="819"/>
      <c r="QFO1079" s="819"/>
      <c r="QFP1079" s="819"/>
      <c r="QFQ1079" s="819"/>
      <c r="QFR1079" s="819"/>
      <c r="QFS1079" s="819"/>
      <c r="QFT1079" s="819"/>
      <c r="QFU1079" s="819"/>
      <c r="QFV1079" s="819"/>
      <c r="QFW1079" s="819"/>
      <c r="QFX1079" s="819"/>
      <c r="QFY1079" s="819"/>
      <c r="QFZ1079" s="819"/>
      <c r="QGA1079" s="819"/>
      <c r="QGB1079" s="819"/>
      <c r="QGC1079" s="819"/>
      <c r="QGD1079" s="819"/>
      <c r="QGE1079" s="819"/>
      <c r="QGF1079" s="819"/>
      <c r="QGG1079" s="819"/>
      <c r="QGH1079" s="819"/>
      <c r="QGI1079" s="819"/>
      <c r="QGJ1079" s="819"/>
      <c r="QGK1079" s="819"/>
      <c r="QGL1079" s="819"/>
      <c r="QGM1079" s="819"/>
      <c r="QGN1079" s="819"/>
      <c r="QGO1079" s="819"/>
      <c r="QGP1079" s="819"/>
      <c r="QGQ1079" s="819"/>
      <c r="QGR1079" s="819"/>
      <c r="QGS1079" s="819"/>
      <c r="QGT1079" s="819"/>
      <c r="QGU1079" s="819"/>
      <c r="QGV1079" s="819"/>
      <c r="QGW1079" s="819"/>
      <c r="QGX1079" s="819"/>
      <c r="QGY1079" s="819"/>
      <c r="QGZ1079" s="819"/>
      <c r="QHA1079" s="819"/>
      <c r="QHB1079" s="819"/>
      <c r="QHC1079" s="819"/>
      <c r="QHD1079" s="819"/>
      <c r="QHE1079" s="819"/>
      <c r="QHF1079" s="819"/>
      <c r="QHG1079" s="819"/>
      <c r="QHH1079" s="819"/>
      <c r="QHI1079" s="819"/>
      <c r="QHJ1079" s="819"/>
      <c r="QHK1079" s="819"/>
      <c r="QHL1079" s="819"/>
      <c r="QHM1079" s="819"/>
      <c r="QHN1079" s="819"/>
      <c r="QHO1079" s="819"/>
      <c r="QHP1079" s="819"/>
      <c r="QHQ1079" s="819"/>
      <c r="QHR1079" s="819"/>
      <c r="QHS1079" s="819"/>
      <c r="QHT1079" s="819"/>
      <c r="QHU1079" s="819"/>
      <c r="QHV1079" s="819"/>
      <c r="QHW1079" s="819"/>
      <c r="QHX1079" s="819"/>
      <c r="QHY1079" s="819"/>
      <c r="QHZ1079" s="819"/>
      <c r="QIA1079" s="819"/>
      <c r="QIB1079" s="819"/>
      <c r="QIC1079" s="819"/>
      <c r="QID1079" s="819"/>
      <c r="QIE1079" s="819"/>
      <c r="QIF1079" s="819"/>
      <c r="QIG1079" s="819"/>
      <c r="QIH1079" s="819"/>
      <c r="QII1079" s="819"/>
      <c r="QIJ1079" s="819"/>
      <c r="QIK1079" s="819"/>
      <c r="QIL1079" s="819"/>
      <c r="QIM1079" s="819"/>
      <c r="QIN1079" s="819"/>
      <c r="QIO1079" s="819"/>
      <c r="QIP1079" s="819"/>
      <c r="QIQ1079" s="819"/>
      <c r="QIR1079" s="819"/>
      <c r="QIS1079" s="819"/>
      <c r="QIT1079" s="819"/>
      <c r="QIU1079" s="819"/>
      <c r="QIV1079" s="819"/>
      <c r="QIW1079" s="819"/>
      <c r="QIX1079" s="819"/>
      <c r="QIY1079" s="819"/>
      <c r="QIZ1079" s="819"/>
      <c r="QJA1079" s="819"/>
      <c r="QJB1079" s="819"/>
      <c r="QJC1079" s="819"/>
      <c r="QJD1079" s="819"/>
      <c r="QJE1079" s="819"/>
      <c r="QJF1079" s="819"/>
      <c r="QJG1079" s="819"/>
      <c r="QJH1079" s="819"/>
      <c r="QJI1079" s="819"/>
      <c r="QJJ1079" s="819"/>
      <c r="QJK1079" s="819"/>
      <c r="QJL1079" s="819"/>
      <c r="QJM1079" s="819"/>
      <c r="QJN1079" s="819"/>
      <c r="QJO1079" s="819"/>
      <c r="QJP1079" s="819"/>
      <c r="QJQ1079" s="819"/>
      <c r="QJR1079" s="819"/>
      <c r="QJS1079" s="819"/>
      <c r="QJT1079" s="819"/>
      <c r="QJU1079" s="819"/>
      <c r="QJV1079" s="819"/>
      <c r="QJW1079" s="819"/>
      <c r="QJX1079" s="819"/>
      <c r="QJY1079" s="819"/>
      <c r="QJZ1079" s="819"/>
      <c r="QKA1079" s="819"/>
      <c r="QKB1079" s="819"/>
      <c r="QKC1079" s="819"/>
      <c r="QKD1079" s="819"/>
      <c r="QKE1079" s="819"/>
      <c r="QKF1079" s="819"/>
      <c r="QKG1079" s="819"/>
      <c r="QKH1079" s="819"/>
      <c r="QKI1079" s="819"/>
      <c r="QKJ1079" s="819"/>
      <c r="QKK1079" s="819"/>
      <c r="QKL1079" s="819"/>
      <c r="QKM1079" s="819"/>
      <c r="QKN1079" s="819"/>
      <c r="QKO1079" s="819"/>
      <c r="QKP1079" s="819"/>
      <c r="QKQ1079" s="819"/>
      <c r="QKR1079" s="819"/>
      <c r="QKS1079" s="819"/>
      <c r="QKT1079" s="819"/>
      <c r="QKU1079" s="819"/>
      <c r="QKV1079" s="819"/>
      <c r="QKW1079" s="819"/>
      <c r="QKX1079" s="819"/>
      <c r="QKY1079" s="819"/>
      <c r="QKZ1079" s="819"/>
      <c r="QLA1079" s="819"/>
      <c r="QLB1079" s="819"/>
      <c r="QLC1079" s="819"/>
      <c r="QLD1079" s="819"/>
      <c r="QLE1079" s="819"/>
      <c r="QLF1079" s="819"/>
      <c r="QLG1079" s="819"/>
      <c r="QLH1079" s="819"/>
      <c r="QLI1079" s="819"/>
      <c r="QLJ1079" s="819"/>
      <c r="QLK1079" s="819"/>
      <c r="QLL1079" s="819"/>
      <c r="QLM1079" s="819"/>
      <c r="QLN1079" s="819"/>
      <c r="QLO1079" s="819"/>
      <c r="QLP1079" s="819"/>
      <c r="QLQ1079" s="819"/>
      <c r="QLR1079" s="819"/>
      <c r="QLS1079" s="819"/>
      <c r="QLT1079" s="819"/>
      <c r="QLU1079" s="819"/>
      <c r="QLV1079" s="819"/>
      <c r="QLW1079" s="819"/>
      <c r="QLX1079" s="819"/>
      <c r="QLY1079" s="819"/>
      <c r="QLZ1079" s="819"/>
      <c r="QMA1079" s="819"/>
      <c r="QMB1079" s="819"/>
      <c r="QMC1079" s="819"/>
      <c r="QMD1079" s="819"/>
      <c r="QME1079" s="819"/>
      <c r="QMF1079" s="819"/>
      <c r="QMG1079" s="819"/>
      <c r="QMH1079" s="819"/>
      <c r="QMI1079" s="819"/>
      <c r="QMJ1079" s="819"/>
      <c r="QMK1079" s="819"/>
      <c r="QML1079" s="819"/>
      <c r="QMM1079" s="819"/>
      <c r="QMN1079" s="819"/>
      <c r="QMO1079" s="819"/>
      <c r="QMP1079" s="819"/>
      <c r="QMQ1079" s="819"/>
      <c r="QMR1079" s="819"/>
      <c r="QMS1079" s="819"/>
      <c r="QMT1079" s="819"/>
      <c r="QMU1079" s="819"/>
      <c r="QMV1079" s="819"/>
      <c r="QMW1079" s="819"/>
      <c r="QMX1079" s="819"/>
      <c r="QMY1079" s="819"/>
      <c r="QMZ1079" s="819"/>
      <c r="QNA1079" s="819"/>
      <c r="QNB1079" s="819"/>
      <c r="QNC1079" s="819"/>
      <c r="QND1079" s="819"/>
      <c r="QNE1079" s="819"/>
      <c r="QNF1079" s="819"/>
      <c r="QNG1079" s="819"/>
      <c r="QNH1079" s="819"/>
      <c r="QNI1079" s="819"/>
      <c r="QNJ1079" s="819"/>
      <c r="QNK1079" s="819"/>
      <c r="QNL1079" s="819"/>
      <c r="QNM1079" s="819"/>
      <c r="QNN1079" s="819"/>
      <c r="QNO1079" s="819"/>
      <c r="QNP1079" s="819"/>
      <c r="QNQ1079" s="819"/>
      <c r="QNR1079" s="819"/>
      <c r="QNS1079" s="819"/>
      <c r="QNT1079" s="819"/>
      <c r="QNU1079" s="819"/>
      <c r="QNV1079" s="819"/>
      <c r="QNW1079" s="819"/>
      <c r="QNX1079" s="819"/>
      <c r="QNY1079" s="819"/>
      <c r="QNZ1079" s="819"/>
      <c r="QOA1079" s="819"/>
      <c r="QOB1079" s="819"/>
      <c r="QOC1079" s="819"/>
      <c r="QOD1079" s="819"/>
      <c r="QOE1079" s="819"/>
      <c r="QOF1079" s="819"/>
      <c r="QOG1079" s="819"/>
      <c r="QOH1079" s="819"/>
      <c r="QOI1079" s="819"/>
      <c r="QOJ1079" s="819"/>
      <c r="QOK1079" s="819"/>
      <c r="QOL1079" s="819"/>
      <c r="QOM1079" s="819"/>
      <c r="QON1079" s="819"/>
      <c r="QOO1079" s="819"/>
      <c r="QOP1079" s="819"/>
      <c r="QOQ1079" s="819"/>
      <c r="QOR1079" s="819"/>
      <c r="QOS1079" s="819"/>
      <c r="QOT1079" s="819"/>
      <c r="QOU1079" s="819"/>
      <c r="QOV1079" s="819"/>
      <c r="QOW1079" s="819"/>
      <c r="QOX1079" s="819"/>
      <c r="QOY1079" s="819"/>
      <c r="QOZ1079" s="819"/>
      <c r="QPA1079" s="819"/>
      <c r="QPB1079" s="819"/>
      <c r="QPC1079" s="819"/>
      <c r="QPD1079" s="819"/>
      <c r="QPE1079" s="819"/>
      <c r="QPF1079" s="819"/>
      <c r="QPG1079" s="819"/>
      <c r="QPH1079" s="819"/>
      <c r="QPI1079" s="819"/>
      <c r="QPJ1079" s="819"/>
      <c r="QPK1079" s="819"/>
      <c r="QPL1079" s="819"/>
      <c r="QPM1079" s="819"/>
      <c r="QPN1079" s="819"/>
      <c r="QPO1079" s="819"/>
      <c r="QPP1079" s="819"/>
      <c r="QPQ1079" s="819"/>
      <c r="QPR1079" s="819"/>
      <c r="QPS1079" s="819"/>
      <c r="QPT1079" s="819"/>
      <c r="QPU1079" s="819"/>
      <c r="QPV1079" s="819"/>
      <c r="QPW1079" s="819"/>
      <c r="QPX1079" s="819"/>
      <c r="QPY1079" s="819"/>
      <c r="QPZ1079" s="819"/>
      <c r="QQA1079" s="819"/>
      <c r="QQB1079" s="819"/>
      <c r="QQC1079" s="819"/>
      <c r="QQD1079" s="819"/>
      <c r="QQE1079" s="819"/>
      <c r="QQF1079" s="819"/>
      <c r="QQG1079" s="819"/>
      <c r="QQH1079" s="819"/>
      <c r="QQI1079" s="819"/>
      <c r="QQJ1079" s="819"/>
      <c r="QQK1079" s="819"/>
      <c r="QQL1079" s="819"/>
      <c r="QQM1079" s="819"/>
      <c r="QQN1079" s="819"/>
      <c r="QQO1079" s="819"/>
      <c r="QQP1079" s="819"/>
      <c r="QQQ1079" s="819"/>
      <c r="QQR1079" s="819"/>
      <c r="QQS1079" s="819"/>
      <c r="QQT1079" s="819"/>
      <c r="QQU1079" s="819"/>
      <c r="QQV1079" s="819"/>
      <c r="QQW1079" s="819"/>
      <c r="QQX1079" s="819"/>
      <c r="QQY1079" s="819"/>
      <c r="QQZ1079" s="819"/>
      <c r="QRA1079" s="819"/>
      <c r="QRB1079" s="819"/>
      <c r="QRC1079" s="819"/>
      <c r="QRD1079" s="819"/>
      <c r="QRE1079" s="819"/>
      <c r="QRF1079" s="819"/>
      <c r="QRG1079" s="819"/>
      <c r="QRH1079" s="819"/>
      <c r="QRI1079" s="819"/>
      <c r="QRJ1079" s="819"/>
      <c r="QRK1079" s="819"/>
      <c r="QRL1079" s="819"/>
      <c r="QRM1079" s="819"/>
      <c r="QRN1079" s="819"/>
      <c r="QRO1079" s="819"/>
      <c r="QRP1079" s="819"/>
      <c r="QRQ1079" s="819"/>
      <c r="QRR1079" s="819"/>
      <c r="QRS1079" s="819"/>
      <c r="QRT1079" s="819"/>
      <c r="QRU1079" s="819"/>
      <c r="QRV1079" s="819"/>
      <c r="QRW1079" s="819"/>
      <c r="QRX1079" s="819"/>
      <c r="QRY1079" s="819"/>
      <c r="QRZ1079" s="819"/>
      <c r="QSA1079" s="819"/>
      <c r="QSB1079" s="819"/>
      <c r="QSC1079" s="819"/>
      <c r="QSD1079" s="819"/>
      <c r="QSE1079" s="819"/>
      <c r="QSF1079" s="819"/>
      <c r="QSG1079" s="819"/>
      <c r="QSH1079" s="819"/>
      <c r="QSI1079" s="819"/>
      <c r="QSJ1079" s="819"/>
      <c r="QSK1079" s="819"/>
      <c r="QSL1079" s="819"/>
      <c r="QSM1079" s="819"/>
      <c r="QSN1079" s="819"/>
      <c r="QSO1079" s="819"/>
      <c r="QSP1079" s="819"/>
      <c r="QSQ1079" s="819"/>
      <c r="QSR1079" s="819"/>
      <c r="QSS1079" s="819"/>
      <c r="QST1079" s="819"/>
      <c r="QSU1079" s="819"/>
      <c r="QSV1079" s="819"/>
      <c r="QSW1079" s="819"/>
      <c r="QSX1079" s="819"/>
      <c r="QSY1079" s="819"/>
      <c r="QSZ1079" s="819"/>
      <c r="QTA1079" s="819"/>
      <c r="QTB1079" s="819"/>
      <c r="QTC1079" s="819"/>
      <c r="QTD1079" s="819"/>
      <c r="QTE1079" s="819"/>
      <c r="QTF1079" s="819"/>
      <c r="QTG1079" s="819"/>
      <c r="QTH1079" s="819"/>
      <c r="QTI1079" s="819"/>
      <c r="QTJ1079" s="819"/>
      <c r="QTK1079" s="819"/>
      <c r="QTL1079" s="819"/>
      <c r="QTM1079" s="819"/>
      <c r="QTN1079" s="819"/>
      <c r="QTO1079" s="819"/>
      <c r="QTP1079" s="819"/>
      <c r="QTQ1079" s="819"/>
      <c r="QTR1079" s="819"/>
      <c r="QTS1079" s="819"/>
      <c r="QTT1079" s="819"/>
      <c r="QTU1079" s="819"/>
      <c r="QTV1079" s="819"/>
      <c r="QTW1079" s="819"/>
      <c r="QTX1079" s="819"/>
      <c r="QTY1079" s="819"/>
      <c r="QTZ1079" s="819"/>
      <c r="QUA1079" s="819"/>
      <c r="QUB1079" s="819"/>
      <c r="QUC1079" s="819"/>
      <c r="QUD1079" s="819"/>
      <c r="QUE1079" s="819"/>
      <c r="QUF1079" s="819"/>
      <c r="QUG1079" s="819"/>
      <c r="QUH1079" s="819"/>
      <c r="QUI1079" s="819"/>
      <c r="QUJ1079" s="819"/>
      <c r="QUK1079" s="819"/>
      <c r="QUL1079" s="819"/>
      <c r="QUM1079" s="819"/>
      <c r="QUN1079" s="819"/>
      <c r="QUO1079" s="819"/>
      <c r="QUP1079" s="819"/>
      <c r="QUQ1079" s="819"/>
      <c r="QUR1079" s="819"/>
      <c r="QUS1079" s="819"/>
      <c r="QUT1079" s="819"/>
      <c r="QUU1079" s="819"/>
      <c r="QUV1079" s="819"/>
      <c r="QUW1079" s="819"/>
      <c r="QUX1079" s="819"/>
      <c r="QUY1079" s="819"/>
      <c r="QUZ1079" s="819"/>
      <c r="QVA1079" s="819"/>
      <c r="QVB1079" s="819"/>
      <c r="QVC1079" s="819"/>
      <c r="QVD1079" s="819"/>
      <c r="QVE1079" s="819"/>
      <c r="QVF1079" s="819"/>
      <c r="QVG1079" s="819"/>
      <c r="QVH1079" s="819"/>
      <c r="QVI1079" s="819"/>
      <c r="QVJ1079" s="819"/>
      <c r="QVK1079" s="819"/>
      <c r="QVL1079" s="819"/>
      <c r="QVM1079" s="819"/>
      <c r="QVN1079" s="819"/>
      <c r="QVO1079" s="819"/>
      <c r="QVP1079" s="819"/>
      <c r="QVQ1079" s="819"/>
      <c r="QVR1079" s="819"/>
      <c r="QVS1079" s="819"/>
      <c r="QVT1079" s="819"/>
      <c r="QVU1079" s="819"/>
      <c r="QVV1079" s="819"/>
      <c r="QVW1079" s="819"/>
      <c r="QVX1079" s="819"/>
      <c r="QVY1079" s="819"/>
      <c r="QVZ1079" s="819"/>
      <c r="QWA1079" s="819"/>
      <c r="QWB1079" s="819"/>
      <c r="QWC1079" s="819"/>
      <c r="QWD1079" s="819"/>
      <c r="QWE1079" s="819"/>
      <c r="QWF1079" s="819"/>
      <c r="QWG1079" s="819"/>
      <c r="QWH1079" s="819"/>
      <c r="QWI1079" s="819"/>
      <c r="QWJ1079" s="819"/>
      <c r="QWK1079" s="819"/>
      <c r="QWL1079" s="819"/>
      <c r="QWM1079" s="819"/>
      <c r="QWN1079" s="819"/>
      <c r="QWO1079" s="819"/>
      <c r="QWP1079" s="819"/>
      <c r="QWQ1079" s="819"/>
      <c r="QWR1079" s="819"/>
      <c r="QWS1079" s="819"/>
      <c r="QWT1079" s="819"/>
      <c r="QWU1079" s="819"/>
      <c r="QWV1079" s="819"/>
      <c r="QWW1079" s="819"/>
      <c r="QWX1079" s="819"/>
      <c r="QWY1079" s="819"/>
      <c r="QWZ1079" s="819"/>
      <c r="QXA1079" s="819"/>
      <c r="QXB1079" s="819"/>
      <c r="QXC1079" s="819"/>
      <c r="QXD1079" s="819"/>
      <c r="QXE1079" s="819"/>
      <c r="QXF1079" s="819"/>
      <c r="QXG1079" s="819"/>
      <c r="QXH1079" s="819"/>
      <c r="QXI1079" s="819"/>
      <c r="QXJ1079" s="819"/>
      <c r="QXK1079" s="819"/>
      <c r="QXL1079" s="819"/>
      <c r="QXM1079" s="819"/>
      <c r="QXN1079" s="819"/>
      <c r="QXO1079" s="819"/>
      <c r="QXP1079" s="819"/>
      <c r="QXQ1079" s="819"/>
      <c r="QXR1079" s="819"/>
      <c r="QXS1079" s="819"/>
      <c r="QXT1079" s="819"/>
      <c r="QXU1079" s="819"/>
      <c r="QXV1079" s="819"/>
      <c r="QXW1079" s="819"/>
      <c r="QXX1079" s="819"/>
      <c r="QXY1079" s="819"/>
      <c r="QXZ1079" s="819"/>
      <c r="QYA1079" s="819"/>
      <c r="QYB1079" s="819"/>
      <c r="QYC1079" s="819"/>
      <c r="QYD1079" s="819"/>
      <c r="QYE1079" s="819"/>
      <c r="QYF1079" s="819"/>
      <c r="QYG1079" s="819"/>
      <c r="QYH1079" s="819"/>
      <c r="QYI1079" s="819"/>
      <c r="QYJ1079" s="819"/>
      <c r="QYK1079" s="819"/>
      <c r="QYL1079" s="819"/>
      <c r="QYM1079" s="819"/>
      <c r="QYN1079" s="819"/>
      <c r="QYO1079" s="819"/>
      <c r="QYP1079" s="819"/>
      <c r="QYQ1079" s="819"/>
      <c r="QYR1079" s="819"/>
      <c r="QYS1079" s="819"/>
      <c r="QYT1079" s="819"/>
      <c r="QYU1079" s="819"/>
      <c r="QYV1079" s="819"/>
      <c r="QYW1079" s="819"/>
      <c r="QYX1079" s="819"/>
      <c r="QYY1079" s="819"/>
      <c r="QYZ1079" s="819"/>
      <c r="QZA1079" s="819"/>
      <c r="QZB1079" s="819"/>
      <c r="QZC1079" s="819"/>
      <c r="QZD1079" s="819"/>
      <c r="QZE1079" s="819"/>
      <c r="QZF1079" s="819"/>
      <c r="QZG1079" s="819"/>
      <c r="QZH1079" s="819"/>
      <c r="QZI1079" s="819"/>
      <c r="QZJ1079" s="819"/>
      <c r="QZK1079" s="819"/>
      <c r="QZL1079" s="819"/>
      <c r="QZM1079" s="819"/>
      <c r="QZN1079" s="819"/>
      <c r="QZO1079" s="819"/>
      <c r="QZP1079" s="819"/>
      <c r="QZQ1079" s="819"/>
      <c r="QZR1079" s="819"/>
      <c r="QZS1079" s="819"/>
      <c r="QZT1079" s="819"/>
      <c r="QZU1079" s="819"/>
      <c r="QZV1079" s="819"/>
      <c r="QZW1079" s="819"/>
      <c r="QZX1079" s="819"/>
      <c r="QZY1079" s="819"/>
      <c r="QZZ1079" s="819"/>
      <c r="RAA1079" s="819"/>
      <c r="RAB1079" s="819"/>
      <c r="RAC1079" s="819"/>
      <c r="RAD1079" s="819"/>
      <c r="RAE1079" s="819"/>
      <c r="RAF1079" s="819"/>
      <c r="RAG1079" s="819"/>
      <c r="RAH1079" s="819"/>
      <c r="RAI1079" s="819"/>
      <c r="RAJ1079" s="819"/>
      <c r="RAK1079" s="819"/>
      <c r="RAL1079" s="819"/>
      <c r="RAM1079" s="819"/>
      <c r="RAN1079" s="819"/>
      <c r="RAO1079" s="819"/>
      <c r="RAP1079" s="819"/>
      <c r="RAQ1079" s="819"/>
      <c r="RAR1079" s="819"/>
      <c r="RAS1079" s="819"/>
      <c r="RAT1079" s="819"/>
      <c r="RAU1079" s="819"/>
      <c r="RAV1079" s="819"/>
      <c r="RAW1079" s="819"/>
      <c r="RAX1079" s="819"/>
      <c r="RAY1079" s="819"/>
      <c r="RAZ1079" s="819"/>
      <c r="RBA1079" s="819"/>
      <c r="RBB1079" s="819"/>
      <c r="RBC1079" s="819"/>
      <c r="RBD1079" s="819"/>
      <c r="RBE1079" s="819"/>
      <c r="RBF1079" s="819"/>
      <c r="RBG1079" s="819"/>
      <c r="RBH1079" s="819"/>
      <c r="RBI1079" s="819"/>
      <c r="RBJ1079" s="819"/>
      <c r="RBK1079" s="819"/>
      <c r="RBL1079" s="819"/>
      <c r="RBM1079" s="819"/>
      <c r="RBN1079" s="819"/>
      <c r="RBO1079" s="819"/>
      <c r="RBP1079" s="819"/>
      <c r="RBQ1079" s="819"/>
      <c r="RBR1079" s="819"/>
      <c r="RBS1079" s="819"/>
      <c r="RBT1079" s="819"/>
      <c r="RBU1079" s="819"/>
      <c r="RBV1079" s="819"/>
      <c r="RBW1079" s="819"/>
      <c r="RBX1079" s="819"/>
      <c r="RBY1079" s="819"/>
      <c r="RBZ1079" s="819"/>
      <c r="RCA1079" s="819"/>
      <c r="RCB1079" s="819"/>
      <c r="RCC1079" s="819"/>
      <c r="RCD1079" s="819"/>
      <c r="RCE1079" s="819"/>
      <c r="RCF1079" s="819"/>
      <c r="RCG1079" s="819"/>
      <c r="RCH1079" s="819"/>
      <c r="RCI1079" s="819"/>
      <c r="RCJ1079" s="819"/>
      <c r="RCK1079" s="819"/>
      <c r="RCL1079" s="819"/>
      <c r="RCM1079" s="819"/>
      <c r="RCN1079" s="819"/>
      <c r="RCO1079" s="819"/>
      <c r="RCP1079" s="819"/>
      <c r="RCQ1079" s="819"/>
      <c r="RCR1079" s="819"/>
      <c r="RCS1079" s="819"/>
      <c r="RCT1079" s="819"/>
      <c r="RCU1079" s="819"/>
      <c r="RCV1079" s="819"/>
      <c r="RCW1079" s="819"/>
      <c r="RCX1079" s="819"/>
      <c r="RCY1079" s="819"/>
      <c r="RCZ1079" s="819"/>
      <c r="RDA1079" s="819"/>
      <c r="RDB1079" s="819"/>
      <c r="RDC1079" s="819"/>
      <c r="RDD1079" s="819"/>
      <c r="RDE1079" s="819"/>
      <c r="RDF1079" s="819"/>
      <c r="RDG1079" s="819"/>
      <c r="RDH1079" s="819"/>
      <c r="RDI1079" s="819"/>
      <c r="RDJ1079" s="819"/>
      <c r="RDK1079" s="819"/>
      <c r="RDL1079" s="819"/>
      <c r="RDM1079" s="819"/>
      <c r="RDN1079" s="819"/>
      <c r="RDO1079" s="819"/>
      <c r="RDP1079" s="819"/>
      <c r="RDQ1079" s="819"/>
      <c r="RDR1079" s="819"/>
      <c r="RDS1079" s="819"/>
      <c r="RDT1079" s="819"/>
      <c r="RDU1079" s="819"/>
      <c r="RDV1079" s="819"/>
      <c r="RDW1079" s="819"/>
      <c r="RDX1079" s="819"/>
      <c r="RDY1079" s="819"/>
      <c r="RDZ1079" s="819"/>
      <c r="REA1079" s="819"/>
      <c r="REB1079" s="819"/>
      <c r="REC1079" s="819"/>
      <c r="RED1079" s="819"/>
      <c r="REE1079" s="819"/>
      <c r="REF1079" s="819"/>
      <c r="REG1079" s="819"/>
      <c r="REH1079" s="819"/>
      <c r="REI1079" s="819"/>
      <c r="REJ1079" s="819"/>
      <c r="REK1079" s="819"/>
      <c r="REL1079" s="819"/>
      <c r="REM1079" s="819"/>
      <c r="REN1079" s="819"/>
      <c r="REO1079" s="819"/>
      <c r="REP1079" s="819"/>
      <c r="REQ1079" s="819"/>
      <c r="RER1079" s="819"/>
      <c r="RES1079" s="819"/>
      <c r="RET1079" s="819"/>
      <c r="REU1079" s="819"/>
      <c r="REV1079" s="819"/>
      <c r="REW1079" s="819"/>
      <c r="REX1079" s="819"/>
      <c r="REY1079" s="819"/>
      <c r="REZ1079" s="819"/>
      <c r="RFA1079" s="819"/>
      <c r="RFB1079" s="819"/>
      <c r="RFC1079" s="819"/>
      <c r="RFD1079" s="819"/>
      <c r="RFE1079" s="819"/>
      <c r="RFF1079" s="819"/>
      <c r="RFG1079" s="819"/>
      <c r="RFH1079" s="819"/>
      <c r="RFI1079" s="819"/>
      <c r="RFJ1079" s="819"/>
      <c r="RFK1079" s="819"/>
      <c r="RFL1079" s="819"/>
      <c r="RFM1079" s="819"/>
      <c r="RFN1079" s="819"/>
      <c r="RFO1079" s="819"/>
      <c r="RFP1079" s="819"/>
      <c r="RFQ1079" s="819"/>
      <c r="RFR1079" s="819"/>
      <c r="RFS1079" s="819"/>
      <c r="RFT1079" s="819"/>
      <c r="RFU1079" s="819"/>
      <c r="RFV1079" s="819"/>
      <c r="RFW1079" s="819"/>
      <c r="RFX1079" s="819"/>
      <c r="RFY1079" s="819"/>
      <c r="RFZ1079" s="819"/>
      <c r="RGA1079" s="819"/>
      <c r="RGB1079" s="819"/>
      <c r="RGC1079" s="819"/>
      <c r="RGD1079" s="819"/>
      <c r="RGE1079" s="819"/>
      <c r="RGF1079" s="819"/>
      <c r="RGG1079" s="819"/>
      <c r="RGH1079" s="819"/>
      <c r="RGI1079" s="819"/>
      <c r="RGJ1079" s="819"/>
      <c r="RGK1079" s="819"/>
      <c r="RGL1079" s="819"/>
      <c r="RGM1079" s="819"/>
      <c r="RGN1079" s="819"/>
      <c r="RGO1079" s="819"/>
      <c r="RGP1079" s="819"/>
      <c r="RGQ1079" s="819"/>
      <c r="RGR1079" s="819"/>
      <c r="RGS1079" s="819"/>
      <c r="RGT1079" s="819"/>
      <c r="RGU1079" s="819"/>
      <c r="RGV1079" s="819"/>
      <c r="RGW1079" s="819"/>
      <c r="RGX1079" s="819"/>
      <c r="RGY1079" s="819"/>
      <c r="RGZ1079" s="819"/>
      <c r="RHA1079" s="819"/>
      <c r="RHB1079" s="819"/>
      <c r="RHC1079" s="819"/>
      <c r="RHD1079" s="819"/>
      <c r="RHE1079" s="819"/>
      <c r="RHF1079" s="819"/>
      <c r="RHG1079" s="819"/>
      <c r="RHH1079" s="819"/>
      <c r="RHI1079" s="819"/>
      <c r="RHJ1079" s="819"/>
      <c r="RHK1079" s="819"/>
      <c r="RHL1079" s="819"/>
      <c r="RHM1079" s="819"/>
      <c r="RHN1079" s="819"/>
      <c r="RHO1079" s="819"/>
      <c r="RHP1079" s="819"/>
      <c r="RHQ1079" s="819"/>
      <c r="RHR1079" s="819"/>
      <c r="RHS1079" s="819"/>
      <c r="RHT1079" s="819"/>
      <c r="RHU1079" s="819"/>
      <c r="RHV1079" s="819"/>
      <c r="RHW1079" s="819"/>
      <c r="RHX1079" s="819"/>
      <c r="RHY1079" s="819"/>
      <c r="RHZ1079" s="819"/>
      <c r="RIA1079" s="819"/>
      <c r="RIB1079" s="819"/>
      <c r="RIC1079" s="819"/>
      <c r="RID1079" s="819"/>
      <c r="RIE1079" s="819"/>
      <c r="RIF1079" s="819"/>
      <c r="RIG1079" s="819"/>
      <c r="RIH1079" s="819"/>
      <c r="RII1079" s="819"/>
      <c r="RIJ1079" s="819"/>
      <c r="RIK1079" s="819"/>
      <c r="RIL1079" s="819"/>
      <c r="RIM1079" s="819"/>
      <c r="RIN1079" s="819"/>
      <c r="RIO1079" s="819"/>
      <c r="RIP1079" s="819"/>
      <c r="RIQ1079" s="819"/>
      <c r="RIR1079" s="819"/>
      <c r="RIS1079" s="819"/>
      <c r="RIT1079" s="819"/>
      <c r="RIU1079" s="819"/>
      <c r="RIV1079" s="819"/>
      <c r="RIW1079" s="819"/>
      <c r="RIX1079" s="819"/>
      <c r="RIY1079" s="819"/>
      <c r="RIZ1079" s="819"/>
      <c r="RJA1079" s="819"/>
      <c r="RJB1079" s="819"/>
      <c r="RJC1079" s="819"/>
      <c r="RJD1079" s="819"/>
      <c r="RJE1079" s="819"/>
      <c r="RJF1079" s="819"/>
      <c r="RJG1079" s="819"/>
      <c r="RJH1079" s="819"/>
      <c r="RJI1079" s="819"/>
      <c r="RJJ1079" s="819"/>
      <c r="RJK1079" s="819"/>
      <c r="RJL1079" s="819"/>
      <c r="RJM1079" s="819"/>
      <c r="RJN1079" s="819"/>
      <c r="RJO1079" s="819"/>
      <c r="RJP1079" s="819"/>
      <c r="RJQ1079" s="819"/>
      <c r="RJR1079" s="819"/>
      <c r="RJS1079" s="819"/>
      <c r="RJT1079" s="819"/>
      <c r="RJU1079" s="819"/>
      <c r="RJV1079" s="819"/>
      <c r="RJW1079" s="819"/>
      <c r="RJX1079" s="819"/>
      <c r="RJY1079" s="819"/>
      <c r="RJZ1079" s="819"/>
      <c r="RKA1079" s="819"/>
      <c r="RKB1079" s="819"/>
      <c r="RKC1079" s="819"/>
      <c r="RKD1079" s="819"/>
      <c r="RKE1079" s="819"/>
      <c r="RKF1079" s="819"/>
      <c r="RKG1079" s="819"/>
      <c r="RKH1079" s="819"/>
      <c r="RKI1079" s="819"/>
      <c r="RKJ1079" s="819"/>
      <c r="RKK1079" s="819"/>
      <c r="RKL1079" s="819"/>
      <c r="RKM1079" s="819"/>
      <c r="RKN1079" s="819"/>
      <c r="RKO1079" s="819"/>
      <c r="RKP1079" s="819"/>
      <c r="RKQ1079" s="819"/>
      <c r="RKR1079" s="819"/>
      <c r="RKS1079" s="819"/>
      <c r="RKT1079" s="819"/>
      <c r="RKU1079" s="819"/>
      <c r="RKV1079" s="819"/>
      <c r="RKW1079" s="819"/>
      <c r="RKX1079" s="819"/>
      <c r="RKY1079" s="819"/>
      <c r="RKZ1079" s="819"/>
      <c r="RLA1079" s="819"/>
      <c r="RLB1079" s="819"/>
      <c r="RLC1079" s="819"/>
      <c r="RLD1079" s="819"/>
      <c r="RLE1079" s="819"/>
      <c r="RLF1079" s="819"/>
      <c r="RLG1079" s="819"/>
      <c r="RLH1079" s="819"/>
      <c r="RLI1079" s="819"/>
      <c r="RLJ1079" s="819"/>
      <c r="RLK1079" s="819"/>
      <c r="RLL1079" s="819"/>
      <c r="RLM1079" s="819"/>
      <c r="RLN1079" s="819"/>
      <c r="RLO1079" s="819"/>
      <c r="RLP1079" s="819"/>
      <c r="RLQ1079" s="819"/>
      <c r="RLR1079" s="819"/>
      <c r="RLS1079" s="819"/>
      <c r="RLT1079" s="819"/>
      <c r="RLU1079" s="819"/>
      <c r="RLV1079" s="819"/>
      <c r="RLW1079" s="819"/>
      <c r="RLX1079" s="819"/>
      <c r="RLY1079" s="819"/>
      <c r="RLZ1079" s="819"/>
      <c r="RMA1079" s="819"/>
      <c r="RMB1079" s="819"/>
      <c r="RMC1079" s="819"/>
      <c r="RMD1079" s="819"/>
      <c r="RME1079" s="819"/>
      <c r="RMF1079" s="819"/>
      <c r="RMG1079" s="819"/>
      <c r="RMH1079" s="819"/>
      <c r="RMI1079" s="819"/>
      <c r="RMJ1079" s="819"/>
      <c r="RMK1079" s="819"/>
      <c r="RML1079" s="819"/>
      <c r="RMM1079" s="819"/>
      <c r="RMN1079" s="819"/>
      <c r="RMO1079" s="819"/>
      <c r="RMP1079" s="819"/>
      <c r="RMQ1079" s="819"/>
      <c r="RMR1079" s="819"/>
      <c r="RMS1079" s="819"/>
      <c r="RMT1079" s="819"/>
      <c r="RMU1079" s="819"/>
      <c r="RMV1079" s="819"/>
      <c r="RMW1079" s="819"/>
      <c r="RMX1079" s="819"/>
      <c r="RMY1079" s="819"/>
      <c r="RMZ1079" s="819"/>
      <c r="RNA1079" s="819"/>
      <c r="RNB1079" s="819"/>
      <c r="RNC1079" s="819"/>
      <c r="RND1079" s="819"/>
      <c r="RNE1079" s="819"/>
      <c r="RNF1079" s="819"/>
      <c r="RNG1079" s="819"/>
      <c r="RNH1079" s="819"/>
      <c r="RNI1079" s="819"/>
      <c r="RNJ1079" s="819"/>
      <c r="RNK1079" s="819"/>
      <c r="RNL1079" s="819"/>
      <c r="RNM1079" s="819"/>
      <c r="RNN1079" s="819"/>
      <c r="RNO1079" s="819"/>
      <c r="RNP1079" s="819"/>
      <c r="RNQ1079" s="819"/>
      <c r="RNR1079" s="819"/>
      <c r="RNS1079" s="819"/>
      <c r="RNT1079" s="819"/>
      <c r="RNU1079" s="819"/>
      <c r="RNV1079" s="819"/>
      <c r="RNW1079" s="819"/>
      <c r="RNX1079" s="819"/>
      <c r="RNY1079" s="819"/>
      <c r="RNZ1079" s="819"/>
      <c r="ROA1079" s="819"/>
      <c r="ROB1079" s="819"/>
      <c r="ROC1079" s="819"/>
      <c r="ROD1079" s="819"/>
      <c r="ROE1079" s="819"/>
      <c r="ROF1079" s="819"/>
      <c r="ROG1079" s="819"/>
      <c r="ROH1079" s="819"/>
      <c r="ROI1079" s="819"/>
      <c r="ROJ1079" s="819"/>
      <c r="ROK1079" s="819"/>
      <c r="ROL1079" s="819"/>
      <c r="ROM1079" s="819"/>
      <c r="RON1079" s="819"/>
      <c r="ROO1079" s="819"/>
      <c r="ROP1079" s="819"/>
      <c r="ROQ1079" s="819"/>
      <c r="ROR1079" s="819"/>
      <c r="ROS1079" s="819"/>
      <c r="ROT1079" s="819"/>
      <c r="ROU1079" s="819"/>
      <c r="ROV1079" s="819"/>
      <c r="ROW1079" s="819"/>
      <c r="ROX1079" s="819"/>
      <c r="ROY1079" s="819"/>
      <c r="ROZ1079" s="819"/>
      <c r="RPA1079" s="819"/>
      <c r="RPB1079" s="819"/>
      <c r="RPC1079" s="819"/>
      <c r="RPD1079" s="819"/>
      <c r="RPE1079" s="819"/>
      <c r="RPF1079" s="819"/>
      <c r="RPG1079" s="819"/>
      <c r="RPH1079" s="819"/>
      <c r="RPI1079" s="819"/>
      <c r="RPJ1079" s="819"/>
      <c r="RPK1079" s="819"/>
      <c r="RPL1079" s="819"/>
      <c r="RPM1079" s="819"/>
      <c r="RPN1079" s="819"/>
      <c r="RPO1079" s="819"/>
      <c r="RPP1079" s="819"/>
      <c r="RPQ1079" s="819"/>
      <c r="RPR1079" s="819"/>
      <c r="RPS1079" s="819"/>
      <c r="RPT1079" s="819"/>
      <c r="RPU1079" s="819"/>
      <c r="RPV1079" s="819"/>
      <c r="RPW1079" s="819"/>
      <c r="RPX1079" s="819"/>
      <c r="RPY1079" s="819"/>
      <c r="RPZ1079" s="819"/>
      <c r="RQA1079" s="819"/>
      <c r="RQB1079" s="819"/>
      <c r="RQC1079" s="819"/>
      <c r="RQD1079" s="819"/>
      <c r="RQE1079" s="819"/>
      <c r="RQF1079" s="819"/>
      <c r="RQG1079" s="819"/>
      <c r="RQH1079" s="819"/>
      <c r="RQI1079" s="819"/>
      <c r="RQJ1079" s="819"/>
      <c r="RQK1079" s="819"/>
      <c r="RQL1079" s="819"/>
      <c r="RQM1079" s="819"/>
      <c r="RQN1079" s="819"/>
      <c r="RQO1079" s="819"/>
      <c r="RQP1079" s="819"/>
      <c r="RQQ1079" s="819"/>
      <c r="RQR1079" s="819"/>
      <c r="RQS1079" s="819"/>
      <c r="RQT1079" s="819"/>
      <c r="RQU1079" s="819"/>
      <c r="RQV1079" s="819"/>
      <c r="RQW1079" s="819"/>
      <c r="RQX1079" s="819"/>
      <c r="RQY1079" s="819"/>
      <c r="RQZ1079" s="819"/>
      <c r="RRA1079" s="819"/>
      <c r="RRB1079" s="819"/>
      <c r="RRC1079" s="819"/>
      <c r="RRD1079" s="819"/>
      <c r="RRE1079" s="819"/>
      <c r="RRF1079" s="819"/>
      <c r="RRG1079" s="819"/>
      <c r="RRH1079" s="819"/>
      <c r="RRI1079" s="819"/>
      <c r="RRJ1079" s="819"/>
      <c r="RRK1079" s="819"/>
      <c r="RRL1079" s="819"/>
      <c r="RRM1079" s="819"/>
      <c r="RRN1079" s="819"/>
      <c r="RRO1079" s="819"/>
      <c r="RRP1079" s="819"/>
      <c r="RRQ1079" s="819"/>
      <c r="RRR1079" s="819"/>
      <c r="RRS1079" s="819"/>
      <c r="RRT1079" s="819"/>
      <c r="RRU1079" s="819"/>
      <c r="RRV1079" s="819"/>
      <c r="RRW1079" s="819"/>
      <c r="RRX1079" s="819"/>
      <c r="RRY1079" s="819"/>
      <c r="RRZ1079" s="819"/>
      <c r="RSA1079" s="819"/>
      <c r="RSB1079" s="819"/>
      <c r="RSC1079" s="819"/>
      <c r="RSD1079" s="819"/>
      <c r="RSE1079" s="819"/>
      <c r="RSF1079" s="819"/>
      <c r="RSG1079" s="819"/>
      <c r="RSH1079" s="819"/>
      <c r="RSI1079" s="819"/>
      <c r="RSJ1079" s="819"/>
      <c r="RSK1079" s="819"/>
      <c r="RSL1079" s="819"/>
      <c r="RSM1079" s="819"/>
      <c r="RSN1079" s="819"/>
      <c r="RSO1079" s="819"/>
      <c r="RSP1079" s="819"/>
      <c r="RSQ1079" s="819"/>
      <c r="RSR1079" s="819"/>
      <c r="RSS1079" s="819"/>
      <c r="RST1079" s="819"/>
      <c r="RSU1079" s="819"/>
      <c r="RSV1079" s="819"/>
      <c r="RSW1079" s="819"/>
      <c r="RSX1079" s="819"/>
      <c r="RSY1079" s="819"/>
      <c r="RSZ1079" s="819"/>
      <c r="RTA1079" s="819"/>
      <c r="RTB1079" s="819"/>
      <c r="RTC1079" s="819"/>
      <c r="RTD1079" s="819"/>
      <c r="RTE1079" s="819"/>
      <c r="RTF1079" s="819"/>
      <c r="RTG1079" s="819"/>
      <c r="RTH1079" s="819"/>
      <c r="RTI1079" s="819"/>
      <c r="RTJ1079" s="819"/>
      <c r="RTK1079" s="819"/>
      <c r="RTL1079" s="819"/>
      <c r="RTM1079" s="819"/>
      <c r="RTN1079" s="819"/>
      <c r="RTO1079" s="819"/>
      <c r="RTP1079" s="819"/>
      <c r="RTQ1079" s="819"/>
      <c r="RTR1079" s="819"/>
      <c r="RTS1079" s="819"/>
      <c r="RTT1079" s="819"/>
      <c r="RTU1079" s="819"/>
      <c r="RTV1079" s="819"/>
      <c r="RTW1079" s="819"/>
      <c r="RTX1079" s="819"/>
      <c r="RTY1079" s="819"/>
      <c r="RTZ1079" s="819"/>
      <c r="RUA1079" s="819"/>
      <c r="RUB1079" s="819"/>
      <c r="RUC1079" s="819"/>
      <c r="RUD1079" s="819"/>
      <c r="RUE1079" s="819"/>
      <c r="RUF1079" s="819"/>
      <c r="RUG1079" s="819"/>
      <c r="RUH1079" s="819"/>
      <c r="RUI1079" s="819"/>
      <c r="RUJ1079" s="819"/>
      <c r="RUK1079" s="819"/>
      <c r="RUL1079" s="819"/>
      <c r="RUM1079" s="819"/>
      <c r="RUN1079" s="819"/>
      <c r="RUO1079" s="819"/>
      <c r="RUP1079" s="819"/>
      <c r="RUQ1079" s="819"/>
      <c r="RUR1079" s="819"/>
      <c r="RUS1079" s="819"/>
      <c r="RUT1079" s="819"/>
      <c r="RUU1079" s="819"/>
      <c r="RUV1079" s="819"/>
      <c r="RUW1079" s="819"/>
      <c r="RUX1079" s="819"/>
      <c r="RUY1079" s="819"/>
      <c r="RUZ1079" s="819"/>
      <c r="RVA1079" s="819"/>
      <c r="RVB1079" s="819"/>
      <c r="RVC1079" s="819"/>
      <c r="RVD1079" s="819"/>
      <c r="RVE1079" s="819"/>
      <c r="RVF1079" s="819"/>
      <c r="RVG1079" s="819"/>
      <c r="RVH1079" s="819"/>
      <c r="RVI1079" s="819"/>
      <c r="RVJ1079" s="819"/>
      <c r="RVK1079" s="819"/>
      <c r="RVL1079" s="819"/>
      <c r="RVM1079" s="819"/>
      <c r="RVN1079" s="819"/>
      <c r="RVO1079" s="819"/>
      <c r="RVP1079" s="819"/>
      <c r="RVQ1079" s="819"/>
      <c r="RVR1079" s="819"/>
      <c r="RVS1079" s="819"/>
      <c r="RVT1079" s="819"/>
      <c r="RVU1079" s="819"/>
      <c r="RVV1079" s="819"/>
      <c r="RVW1079" s="819"/>
      <c r="RVX1079" s="819"/>
      <c r="RVY1079" s="819"/>
      <c r="RVZ1079" s="819"/>
      <c r="RWA1079" s="819"/>
      <c r="RWB1079" s="819"/>
      <c r="RWC1079" s="819"/>
      <c r="RWD1079" s="819"/>
      <c r="RWE1079" s="819"/>
      <c r="RWF1079" s="819"/>
      <c r="RWG1079" s="819"/>
      <c r="RWH1079" s="819"/>
      <c r="RWI1079" s="819"/>
      <c r="RWJ1079" s="819"/>
      <c r="RWK1079" s="819"/>
      <c r="RWL1079" s="819"/>
      <c r="RWM1079" s="819"/>
      <c r="RWN1079" s="819"/>
      <c r="RWO1079" s="819"/>
      <c r="RWP1079" s="819"/>
      <c r="RWQ1079" s="819"/>
      <c r="RWR1079" s="819"/>
      <c r="RWS1079" s="819"/>
      <c r="RWT1079" s="819"/>
      <c r="RWU1079" s="819"/>
      <c r="RWV1079" s="819"/>
      <c r="RWW1079" s="819"/>
      <c r="RWX1079" s="819"/>
      <c r="RWY1079" s="819"/>
      <c r="RWZ1079" s="819"/>
      <c r="RXA1079" s="819"/>
      <c r="RXB1079" s="819"/>
      <c r="RXC1079" s="819"/>
      <c r="RXD1079" s="819"/>
      <c r="RXE1079" s="819"/>
      <c r="RXF1079" s="819"/>
      <c r="RXG1079" s="819"/>
      <c r="RXH1079" s="819"/>
      <c r="RXI1079" s="819"/>
      <c r="RXJ1079" s="819"/>
      <c r="RXK1079" s="819"/>
      <c r="RXL1079" s="819"/>
      <c r="RXM1079" s="819"/>
      <c r="RXN1079" s="819"/>
      <c r="RXO1079" s="819"/>
      <c r="RXP1079" s="819"/>
      <c r="RXQ1079" s="819"/>
      <c r="RXR1079" s="819"/>
      <c r="RXS1079" s="819"/>
      <c r="RXT1079" s="819"/>
      <c r="RXU1079" s="819"/>
      <c r="RXV1079" s="819"/>
      <c r="RXW1079" s="819"/>
      <c r="RXX1079" s="819"/>
      <c r="RXY1079" s="819"/>
      <c r="RXZ1079" s="819"/>
      <c r="RYA1079" s="819"/>
      <c r="RYB1079" s="819"/>
      <c r="RYC1079" s="819"/>
      <c r="RYD1079" s="819"/>
      <c r="RYE1079" s="819"/>
      <c r="RYF1079" s="819"/>
      <c r="RYG1079" s="819"/>
      <c r="RYH1079" s="819"/>
      <c r="RYI1079" s="819"/>
      <c r="RYJ1079" s="819"/>
      <c r="RYK1079" s="819"/>
      <c r="RYL1079" s="819"/>
      <c r="RYM1079" s="819"/>
      <c r="RYN1079" s="819"/>
      <c r="RYO1079" s="819"/>
      <c r="RYP1079" s="819"/>
      <c r="RYQ1079" s="819"/>
      <c r="RYR1079" s="819"/>
      <c r="RYS1079" s="819"/>
      <c r="RYT1079" s="819"/>
      <c r="RYU1079" s="819"/>
      <c r="RYV1079" s="819"/>
      <c r="RYW1079" s="819"/>
      <c r="RYX1079" s="819"/>
      <c r="RYY1079" s="819"/>
      <c r="RYZ1079" s="819"/>
      <c r="RZA1079" s="819"/>
      <c r="RZB1079" s="819"/>
      <c r="RZC1079" s="819"/>
      <c r="RZD1079" s="819"/>
      <c r="RZE1079" s="819"/>
      <c r="RZF1079" s="819"/>
      <c r="RZG1079" s="819"/>
      <c r="RZH1079" s="819"/>
      <c r="RZI1079" s="819"/>
      <c r="RZJ1079" s="819"/>
      <c r="RZK1079" s="819"/>
      <c r="RZL1079" s="819"/>
      <c r="RZM1079" s="819"/>
      <c r="RZN1079" s="819"/>
      <c r="RZO1079" s="819"/>
      <c r="RZP1079" s="819"/>
      <c r="RZQ1079" s="819"/>
      <c r="RZR1079" s="819"/>
      <c r="RZS1079" s="819"/>
      <c r="RZT1079" s="819"/>
      <c r="RZU1079" s="819"/>
      <c r="RZV1079" s="819"/>
      <c r="RZW1079" s="819"/>
      <c r="RZX1079" s="819"/>
      <c r="RZY1079" s="819"/>
      <c r="RZZ1079" s="819"/>
      <c r="SAA1079" s="819"/>
      <c r="SAB1079" s="819"/>
      <c r="SAC1079" s="819"/>
      <c r="SAD1079" s="819"/>
      <c r="SAE1079" s="819"/>
      <c r="SAF1079" s="819"/>
      <c r="SAG1079" s="819"/>
      <c r="SAH1079" s="819"/>
      <c r="SAI1079" s="819"/>
      <c r="SAJ1079" s="819"/>
      <c r="SAK1079" s="819"/>
      <c r="SAL1079" s="819"/>
      <c r="SAM1079" s="819"/>
      <c r="SAN1079" s="819"/>
      <c r="SAO1079" s="819"/>
      <c r="SAP1079" s="819"/>
      <c r="SAQ1079" s="819"/>
      <c r="SAR1079" s="819"/>
      <c r="SAS1079" s="819"/>
      <c r="SAT1079" s="819"/>
      <c r="SAU1079" s="819"/>
      <c r="SAV1079" s="819"/>
      <c r="SAW1079" s="819"/>
      <c r="SAX1079" s="819"/>
      <c r="SAY1079" s="819"/>
      <c r="SAZ1079" s="819"/>
      <c r="SBA1079" s="819"/>
      <c r="SBB1079" s="819"/>
      <c r="SBC1079" s="819"/>
      <c r="SBD1079" s="819"/>
      <c r="SBE1079" s="819"/>
      <c r="SBF1079" s="819"/>
      <c r="SBG1079" s="819"/>
      <c r="SBH1079" s="819"/>
      <c r="SBI1079" s="819"/>
      <c r="SBJ1079" s="819"/>
      <c r="SBK1079" s="819"/>
      <c r="SBL1079" s="819"/>
      <c r="SBM1079" s="819"/>
      <c r="SBN1079" s="819"/>
      <c r="SBO1079" s="819"/>
      <c r="SBP1079" s="819"/>
      <c r="SBQ1079" s="819"/>
      <c r="SBR1079" s="819"/>
      <c r="SBS1079" s="819"/>
      <c r="SBT1079" s="819"/>
      <c r="SBU1079" s="819"/>
      <c r="SBV1079" s="819"/>
      <c r="SBW1079" s="819"/>
      <c r="SBX1079" s="819"/>
      <c r="SBY1079" s="819"/>
      <c r="SBZ1079" s="819"/>
      <c r="SCA1079" s="819"/>
      <c r="SCB1079" s="819"/>
      <c r="SCC1079" s="819"/>
      <c r="SCD1079" s="819"/>
      <c r="SCE1079" s="819"/>
      <c r="SCF1079" s="819"/>
      <c r="SCG1079" s="819"/>
      <c r="SCH1079" s="819"/>
      <c r="SCI1079" s="819"/>
      <c r="SCJ1079" s="819"/>
      <c r="SCK1079" s="819"/>
      <c r="SCL1079" s="819"/>
      <c r="SCM1079" s="819"/>
      <c r="SCN1079" s="819"/>
      <c r="SCO1079" s="819"/>
      <c r="SCP1079" s="819"/>
      <c r="SCQ1079" s="819"/>
      <c r="SCR1079" s="819"/>
      <c r="SCS1079" s="819"/>
      <c r="SCT1079" s="819"/>
      <c r="SCU1079" s="819"/>
      <c r="SCV1079" s="819"/>
      <c r="SCW1079" s="819"/>
      <c r="SCX1079" s="819"/>
      <c r="SCY1079" s="819"/>
      <c r="SCZ1079" s="819"/>
      <c r="SDA1079" s="819"/>
      <c r="SDB1079" s="819"/>
      <c r="SDC1079" s="819"/>
      <c r="SDD1079" s="819"/>
      <c r="SDE1079" s="819"/>
      <c r="SDF1079" s="819"/>
      <c r="SDG1079" s="819"/>
      <c r="SDH1079" s="819"/>
      <c r="SDI1079" s="819"/>
      <c r="SDJ1079" s="819"/>
      <c r="SDK1079" s="819"/>
      <c r="SDL1079" s="819"/>
      <c r="SDM1079" s="819"/>
      <c r="SDN1079" s="819"/>
      <c r="SDO1079" s="819"/>
      <c r="SDP1079" s="819"/>
      <c r="SDQ1079" s="819"/>
      <c r="SDR1079" s="819"/>
      <c r="SDS1079" s="819"/>
      <c r="SDT1079" s="819"/>
      <c r="SDU1079" s="819"/>
      <c r="SDV1079" s="819"/>
      <c r="SDW1079" s="819"/>
      <c r="SDX1079" s="819"/>
      <c r="SDY1079" s="819"/>
      <c r="SDZ1079" s="819"/>
      <c r="SEA1079" s="819"/>
      <c r="SEB1079" s="819"/>
      <c r="SEC1079" s="819"/>
      <c r="SED1079" s="819"/>
      <c r="SEE1079" s="819"/>
      <c r="SEF1079" s="819"/>
      <c r="SEG1079" s="819"/>
      <c r="SEH1079" s="819"/>
      <c r="SEI1079" s="819"/>
      <c r="SEJ1079" s="819"/>
      <c r="SEK1079" s="819"/>
      <c r="SEL1079" s="819"/>
      <c r="SEM1079" s="819"/>
      <c r="SEN1079" s="819"/>
      <c r="SEO1079" s="819"/>
      <c r="SEP1079" s="819"/>
      <c r="SEQ1079" s="819"/>
      <c r="SER1079" s="819"/>
      <c r="SES1079" s="819"/>
      <c r="SET1079" s="819"/>
      <c r="SEU1079" s="819"/>
      <c r="SEV1079" s="819"/>
      <c r="SEW1079" s="819"/>
      <c r="SEX1079" s="819"/>
      <c r="SEY1079" s="819"/>
      <c r="SEZ1079" s="819"/>
      <c r="SFA1079" s="819"/>
      <c r="SFB1079" s="819"/>
      <c r="SFC1079" s="819"/>
      <c r="SFD1079" s="819"/>
      <c r="SFE1079" s="819"/>
      <c r="SFF1079" s="819"/>
      <c r="SFG1079" s="819"/>
      <c r="SFH1079" s="819"/>
      <c r="SFI1079" s="819"/>
      <c r="SFJ1079" s="819"/>
      <c r="SFK1079" s="819"/>
      <c r="SFL1079" s="819"/>
      <c r="SFM1079" s="819"/>
      <c r="SFN1079" s="819"/>
      <c r="SFO1079" s="819"/>
      <c r="SFP1079" s="819"/>
      <c r="SFQ1079" s="819"/>
      <c r="SFR1079" s="819"/>
      <c r="SFS1079" s="819"/>
      <c r="SFT1079" s="819"/>
      <c r="SFU1079" s="819"/>
      <c r="SFV1079" s="819"/>
      <c r="SFW1079" s="819"/>
      <c r="SFX1079" s="819"/>
      <c r="SFY1079" s="819"/>
      <c r="SFZ1079" s="819"/>
      <c r="SGA1079" s="819"/>
      <c r="SGB1079" s="819"/>
      <c r="SGC1079" s="819"/>
      <c r="SGD1079" s="819"/>
      <c r="SGE1079" s="819"/>
      <c r="SGF1079" s="819"/>
      <c r="SGG1079" s="819"/>
      <c r="SGH1079" s="819"/>
      <c r="SGI1079" s="819"/>
      <c r="SGJ1079" s="819"/>
      <c r="SGK1079" s="819"/>
      <c r="SGL1079" s="819"/>
      <c r="SGM1079" s="819"/>
      <c r="SGN1079" s="819"/>
      <c r="SGO1079" s="819"/>
      <c r="SGP1079" s="819"/>
      <c r="SGQ1079" s="819"/>
      <c r="SGR1079" s="819"/>
      <c r="SGS1079" s="819"/>
      <c r="SGT1079" s="819"/>
      <c r="SGU1079" s="819"/>
      <c r="SGV1079" s="819"/>
      <c r="SGW1079" s="819"/>
      <c r="SGX1079" s="819"/>
      <c r="SGY1079" s="819"/>
      <c r="SGZ1079" s="819"/>
      <c r="SHA1079" s="819"/>
      <c r="SHB1079" s="819"/>
      <c r="SHC1079" s="819"/>
      <c r="SHD1079" s="819"/>
      <c r="SHE1079" s="819"/>
      <c r="SHF1079" s="819"/>
      <c r="SHG1079" s="819"/>
      <c r="SHH1079" s="819"/>
      <c r="SHI1079" s="819"/>
      <c r="SHJ1079" s="819"/>
      <c r="SHK1079" s="819"/>
      <c r="SHL1079" s="819"/>
      <c r="SHM1079" s="819"/>
      <c r="SHN1079" s="819"/>
      <c r="SHO1079" s="819"/>
      <c r="SHP1079" s="819"/>
      <c r="SHQ1079" s="819"/>
      <c r="SHR1079" s="819"/>
      <c r="SHS1079" s="819"/>
      <c r="SHT1079" s="819"/>
      <c r="SHU1079" s="819"/>
      <c r="SHV1079" s="819"/>
      <c r="SHW1079" s="819"/>
      <c r="SHX1079" s="819"/>
      <c r="SHY1079" s="819"/>
      <c r="SHZ1079" s="819"/>
      <c r="SIA1079" s="819"/>
      <c r="SIB1079" s="819"/>
      <c r="SIC1079" s="819"/>
      <c r="SID1079" s="819"/>
      <c r="SIE1079" s="819"/>
      <c r="SIF1079" s="819"/>
      <c r="SIG1079" s="819"/>
      <c r="SIH1079" s="819"/>
      <c r="SII1079" s="819"/>
      <c r="SIJ1079" s="819"/>
      <c r="SIK1079" s="819"/>
      <c r="SIL1079" s="819"/>
      <c r="SIM1079" s="819"/>
      <c r="SIN1079" s="819"/>
      <c r="SIO1079" s="819"/>
      <c r="SIP1079" s="819"/>
      <c r="SIQ1079" s="819"/>
      <c r="SIR1079" s="819"/>
      <c r="SIS1079" s="819"/>
      <c r="SIT1079" s="819"/>
      <c r="SIU1079" s="819"/>
      <c r="SIV1079" s="819"/>
      <c r="SIW1079" s="819"/>
      <c r="SIX1079" s="819"/>
      <c r="SIY1079" s="819"/>
      <c r="SIZ1079" s="819"/>
      <c r="SJA1079" s="819"/>
      <c r="SJB1079" s="819"/>
      <c r="SJC1079" s="819"/>
      <c r="SJD1079" s="819"/>
      <c r="SJE1079" s="819"/>
      <c r="SJF1079" s="819"/>
      <c r="SJG1079" s="819"/>
      <c r="SJH1079" s="819"/>
      <c r="SJI1079" s="819"/>
      <c r="SJJ1079" s="819"/>
      <c r="SJK1079" s="819"/>
      <c r="SJL1079" s="819"/>
      <c r="SJM1079" s="819"/>
      <c r="SJN1079" s="819"/>
      <c r="SJO1079" s="819"/>
      <c r="SJP1079" s="819"/>
      <c r="SJQ1079" s="819"/>
      <c r="SJR1079" s="819"/>
      <c r="SJS1079" s="819"/>
      <c r="SJT1079" s="819"/>
      <c r="SJU1079" s="819"/>
      <c r="SJV1079" s="819"/>
      <c r="SJW1079" s="819"/>
      <c r="SJX1079" s="819"/>
      <c r="SJY1079" s="819"/>
      <c r="SJZ1079" s="819"/>
      <c r="SKA1079" s="819"/>
      <c r="SKB1079" s="819"/>
      <c r="SKC1079" s="819"/>
      <c r="SKD1079" s="819"/>
      <c r="SKE1079" s="819"/>
      <c r="SKF1079" s="819"/>
      <c r="SKG1079" s="819"/>
      <c r="SKH1079" s="819"/>
      <c r="SKI1079" s="819"/>
      <c r="SKJ1079" s="819"/>
      <c r="SKK1079" s="819"/>
      <c r="SKL1079" s="819"/>
      <c r="SKM1079" s="819"/>
      <c r="SKN1079" s="819"/>
      <c r="SKO1079" s="819"/>
      <c r="SKP1079" s="819"/>
      <c r="SKQ1079" s="819"/>
      <c r="SKR1079" s="819"/>
      <c r="SKS1079" s="819"/>
      <c r="SKT1079" s="819"/>
      <c r="SKU1079" s="819"/>
      <c r="SKV1079" s="819"/>
      <c r="SKW1079" s="819"/>
      <c r="SKX1079" s="819"/>
      <c r="SKY1079" s="819"/>
      <c r="SKZ1079" s="819"/>
      <c r="SLA1079" s="819"/>
      <c r="SLB1079" s="819"/>
      <c r="SLC1079" s="819"/>
      <c r="SLD1079" s="819"/>
      <c r="SLE1079" s="819"/>
      <c r="SLF1079" s="819"/>
      <c r="SLG1079" s="819"/>
      <c r="SLH1079" s="819"/>
      <c r="SLI1079" s="819"/>
      <c r="SLJ1079" s="819"/>
      <c r="SLK1079" s="819"/>
      <c r="SLL1079" s="819"/>
      <c r="SLM1079" s="819"/>
      <c r="SLN1079" s="819"/>
      <c r="SLO1079" s="819"/>
      <c r="SLP1079" s="819"/>
      <c r="SLQ1079" s="819"/>
      <c r="SLR1079" s="819"/>
      <c r="SLS1079" s="819"/>
      <c r="SLT1079" s="819"/>
      <c r="SLU1079" s="819"/>
      <c r="SLV1079" s="819"/>
      <c r="SLW1079" s="819"/>
      <c r="SLX1079" s="819"/>
      <c r="SLY1079" s="819"/>
      <c r="SLZ1079" s="819"/>
      <c r="SMA1079" s="819"/>
      <c r="SMB1079" s="819"/>
      <c r="SMC1079" s="819"/>
      <c r="SMD1079" s="819"/>
      <c r="SME1079" s="819"/>
      <c r="SMF1079" s="819"/>
      <c r="SMG1079" s="819"/>
      <c r="SMH1079" s="819"/>
      <c r="SMI1079" s="819"/>
      <c r="SMJ1079" s="819"/>
      <c r="SMK1079" s="819"/>
      <c r="SML1079" s="819"/>
      <c r="SMM1079" s="819"/>
      <c r="SMN1079" s="819"/>
      <c r="SMO1079" s="819"/>
      <c r="SMP1079" s="819"/>
      <c r="SMQ1079" s="819"/>
      <c r="SMR1079" s="819"/>
      <c r="SMS1079" s="819"/>
      <c r="SMT1079" s="819"/>
      <c r="SMU1079" s="819"/>
      <c r="SMV1079" s="819"/>
      <c r="SMW1079" s="819"/>
      <c r="SMX1079" s="819"/>
      <c r="SMY1079" s="819"/>
      <c r="SMZ1079" s="819"/>
      <c r="SNA1079" s="819"/>
      <c r="SNB1079" s="819"/>
      <c r="SNC1079" s="819"/>
      <c r="SND1079" s="819"/>
      <c r="SNE1079" s="819"/>
      <c r="SNF1079" s="819"/>
      <c r="SNG1079" s="819"/>
      <c r="SNH1079" s="819"/>
      <c r="SNI1079" s="819"/>
      <c r="SNJ1079" s="819"/>
      <c r="SNK1079" s="819"/>
      <c r="SNL1079" s="819"/>
      <c r="SNM1079" s="819"/>
      <c r="SNN1079" s="819"/>
      <c r="SNO1079" s="819"/>
      <c r="SNP1079" s="819"/>
      <c r="SNQ1079" s="819"/>
      <c r="SNR1079" s="819"/>
      <c r="SNS1079" s="819"/>
      <c r="SNT1079" s="819"/>
      <c r="SNU1079" s="819"/>
      <c r="SNV1079" s="819"/>
      <c r="SNW1079" s="819"/>
      <c r="SNX1079" s="819"/>
      <c r="SNY1079" s="819"/>
      <c r="SNZ1079" s="819"/>
      <c r="SOA1079" s="819"/>
      <c r="SOB1079" s="819"/>
      <c r="SOC1079" s="819"/>
      <c r="SOD1079" s="819"/>
      <c r="SOE1079" s="819"/>
      <c r="SOF1079" s="819"/>
      <c r="SOG1079" s="819"/>
      <c r="SOH1079" s="819"/>
      <c r="SOI1079" s="819"/>
      <c r="SOJ1079" s="819"/>
      <c r="SOK1079" s="819"/>
      <c r="SOL1079" s="819"/>
      <c r="SOM1079" s="819"/>
      <c r="SON1079" s="819"/>
      <c r="SOO1079" s="819"/>
      <c r="SOP1079" s="819"/>
      <c r="SOQ1079" s="819"/>
      <c r="SOR1079" s="819"/>
      <c r="SOS1079" s="819"/>
      <c r="SOT1079" s="819"/>
      <c r="SOU1079" s="819"/>
      <c r="SOV1079" s="819"/>
      <c r="SOW1079" s="819"/>
      <c r="SOX1079" s="819"/>
      <c r="SOY1079" s="819"/>
      <c r="SOZ1079" s="819"/>
      <c r="SPA1079" s="819"/>
      <c r="SPB1079" s="819"/>
      <c r="SPC1079" s="819"/>
      <c r="SPD1079" s="819"/>
      <c r="SPE1079" s="819"/>
      <c r="SPF1079" s="819"/>
      <c r="SPG1079" s="819"/>
      <c r="SPH1079" s="819"/>
      <c r="SPI1079" s="819"/>
      <c r="SPJ1079" s="819"/>
      <c r="SPK1079" s="819"/>
      <c r="SPL1079" s="819"/>
      <c r="SPM1079" s="819"/>
      <c r="SPN1079" s="819"/>
      <c r="SPO1079" s="819"/>
      <c r="SPP1079" s="819"/>
      <c r="SPQ1079" s="819"/>
      <c r="SPR1079" s="819"/>
      <c r="SPS1079" s="819"/>
      <c r="SPT1079" s="819"/>
      <c r="SPU1079" s="819"/>
      <c r="SPV1079" s="819"/>
      <c r="SPW1079" s="819"/>
      <c r="SPX1079" s="819"/>
      <c r="SPY1079" s="819"/>
      <c r="SPZ1079" s="819"/>
      <c r="SQA1079" s="819"/>
      <c r="SQB1079" s="819"/>
      <c r="SQC1079" s="819"/>
      <c r="SQD1079" s="819"/>
      <c r="SQE1079" s="819"/>
      <c r="SQF1079" s="819"/>
      <c r="SQG1079" s="819"/>
      <c r="SQH1079" s="819"/>
      <c r="SQI1079" s="819"/>
      <c r="SQJ1079" s="819"/>
      <c r="SQK1079" s="819"/>
      <c r="SQL1079" s="819"/>
      <c r="SQM1079" s="819"/>
      <c r="SQN1079" s="819"/>
      <c r="SQO1079" s="819"/>
      <c r="SQP1079" s="819"/>
      <c r="SQQ1079" s="819"/>
      <c r="SQR1079" s="819"/>
      <c r="SQS1079" s="819"/>
      <c r="SQT1079" s="819"/>
      <c r="SQU1079" s="819"/>
      <c r="SQV1079" s="819"/>
      <c r="SQW1079" s="819"/>
      <c r="SQX1079" s="819"/>
      <c r="SQY1079" s="819"/>
      <c r="SQZ1079" s="819"/>
      <c r="SRA1079" s="819"/>
      <c r="SRB1079" s="819"/>
      <c r="SRC1079" s="819"/>
      <c r="SRD1079" s="819"/>
      <c r="SRE1079" s="819"/>
      <c r="SRF1079" s="819"/>
      <c r="SRG1079" s="819"/>
      <c r="SRH1079" s="819"/>
      <c r="SRI1079" s="819"/>
      <c r="SRJ1079" s="819"/>
      <c r="SRK1079" s="819"/>
      <c r="SRL1079" s="819"/>
      <c r="SRM1079" s="819"/>
      <c r="SRN1079" s="819"/>
      <c r="SRO1079" s="819"/>
      <c r="SRP1079" s="819"/>
      <c r="SRQ1079" s="819"/>
      <c r="SRR1079" s="819"/>
      <c r="SRS1079" s="819"/>
      <c r="SRT1079" s="819"/>
      <c r="SRU1079" s="819"/>
      <c r="SRV1079" s="819"/>
      <c r="SRW1079" s="819"/>
      <c r="SRX1079" s="819"/>
      <c r="SRY1079" s="819"/>
      <c r="SRZ1079" s="819"/>
      <c r="SSA1079" s="819"/>
      <c r="SSB1079" s="819"/>
      <c r="SSC1079" s="819"/>
      <c r="SSD1079" s="819"/>
      <c r="SSE1079" s="819"/>
      <c r="SSF1079" s="819"/>
      <c r="SSG1079" s="819"/>
      <c r="SSH1079" s="819"/>
      <c r="SSI1079" s="819"/>
      <c r="SSJ1079" s="819"/>
      <c r="SSK1079" s="819"/>
      <c r="SSL1079" s="819"/>
      <c r="SSM1079" s="819"/>
      <c r="SSN1079" s="819"/>
      <c r="SSO1079" s="819"/>
      <c r="SSP1079" s="819"/>
      <c r="SSQ1079" s="819"/>
      <c r="SSR1079" s="819"/>
      <c r="SSS1079" s="819"/>
      <c r="SST1079" s="819"/>
      <c r="SSU1079" s="819"/>
      <c r="SSV1079" s="819"/>
      <c r="SSW1079" s="819"/>
      <c r="SSX1079" s="819"/>
      <c r="SSY1079" s="819"/>
      <c r="SSZ1079" s="819"/>
      <c r="STA1079" s="819"/>
      <c r="STB1079" s="819"/>
      <c r="STC1079" s="819"/>
      <c r="STD1079" s="819"/>
      <c r="STE1079" s="819"/>
      <c r="STF1079" s="819"/>
      <c r="STG1079" s="819"/>
      <c r="STH1079" s="819"/>
      <c r="STI1079" s="819"/>
      <c r="STJ1079" s="819"/>
      <c r="STK1079" s="819"/>
      <c r="STL1079" s="819"/>
      <c r="STM1079" s="819"/>
      <c r="STN1079" s="819"/>
      <c r="STO1079" s="819"/>
      <c r="STP1079" s="819"/>
      <c r="STQ1079" s="819"/>
      <c r="STR1079" s="819"/>
      <c r="STS1079" s="819"/>
      <c r="STT1079" s="819"/>
      <c r="STU1079" s="819"/>
      <c r="STV1079" s="819"/>
      <c r="STW1079" s="819"/>
      <c r="STX1079" s="819"/>
      <c r="STY1079" s="819"/>
      <c r="STZ1079" s="819"/>
      <c r="SUA1079" s="819"/>
      <c r="SUB1079" s="819"/>
      <c r="SUC1079" s="819"/>
      <c r="SUD1079" s="819"/>
      <c r="SUE1079" s="819"/>
      <c r="SUF1079" s="819"/>
      <c r="SUG1079" s="819"/>
      <c r="SUH1079" s="819"/>
      <c r="SUI1079" s="819"/>
      <c r="SUJ1079" s="819"/>
      <c r="SUK1079" s="819"/>
      <c r="SUL1079" s="819"/>
      <c r="SUM1079" s="819"/>
      <c r="SUN1079" s="819"/>
      <c r="SUO1079" s="819"/>
      <c r="SUP1079" s="819"/>
      <c r="SUQ1079" s="819"/>
      <c r="SUR1079" s="819"/>
      <c r="SUS1079" s="819"/>
      <c r="SUT1079" s="819"/>
      <c r="SUU1079" s="819"/>
      <c r="SUV1079" s="819"/>
      <c r="SUW1079" s="819"/>
      <c r="SUX1079" s="819"/>
      <c r="SUY1079" s="819"/>
      <c r="SUZ1079" s="819"/>
      <c r="SVA1079" s="819"/>
      <c r="SVB1079" s="819"/>
      <c r="SVC1079" s="819"/>
      <c r="SVD1079" s="819"/>
      <c r="SVE1079" s="819"/>
      <c r="SVF1079" s="819"/>
      <c r="SVG1079" s="819"/>
      <c r="SVH1079" s="819"/>
      <c r="SVI1079" s="819"/>
      <c r="SVJ1079" s="819"/>
      <c r="SVK1079" s="819"/>
      <c r="SVL1079" s="819"/>
      <c r="SVM1079" s="819"/>
      <c r="SVN1079" s="819"/>
      <c r="SVO1079" s="819"/>
      <c r="SVP1079" s="819"/>
      <c r="SVQ1079" s="819"/>
      <c r="SVR1079" s="819"/>
      <c r="SVS1079" s="819"/>
      <c r="SVT1079" s="819"/>
      <c r="SVU1079" s="819"/>
      <c r="SVV1079" s="819"/>
      <c r="SVW1079" s="819"/>
      <c r="SVX1079" s="819"/>
      <c r="SVY1079" s="819"/>
      <c r="SVZ1079" s="819"/>
      <c r="SWA1079" s="819"/>
      <c r="SWB1079" s="819"/>
      <c r="SWC1079" s="819"/>
      <c r="SWD1079" s="819"/>
      <c r="SWE1079" s="819"/>
      <c r="SWF1079" s="819"/>
      <c r="SWG1079" s="819"/>
      <c r="SWH1079" s="819"/>
      <c r="SWI1079" s="819"/>
      <c r="SWJ1079" s="819"/>
      <c r="SWK1079" s="819"/>
      <c r="SWL1079" s="819"/>
      <c r="SWM1079" s="819"/>
      <c r="SWN1079" s="819"/>
      <c r="SWO1079" s="819"/>
      <c r="SWP1079" s="819"/>
      <c r="SWQ1079" s="819"/>
      <c r="SWR1079" s="819"/>
      <c r="SWS1079" s="819"/>
      <c r="SWT1079" s="819"/>
      <c r="SWU1079" s="819"/>
      <c r="SWV1079" s="819"/>
      <c r="SWW1079" s="819"/>
      <c r="SWX1079" s="819"/>
      <c r="SWY1079" s="819"/>
      <c r="SWZ1079" s="819"/>
      <c r="SXA1079" s="819"/>
      <c r="SXB1079" s="819"/>
      <c r="SXC1079" s="819"/>
      <c r="SXD1079" s="819"/>
      <c r="SXE1079" s="819"/>
      <c r="SXF1079" s="819"/>
      <c r="SXG1079" s="819"/>
      <c r="SXH1079" s="819"/>
      <c r="SXI1079" s="819"/>
      <c r="SXJ1079" s="819"/>
      <c r="SXK1079" s="819"/>
      <c r="SXL1079" s="819"/>
      <c r="SXM1079" s="819"/>
      <c r="SXN1079" s="819"/>
      <c r="SXO1079" s="819"/>
      <c r="SXP1079" s="819"/>
      <c r="SXQ1079" s="819"/>
      <c r="SXR1079" s="819"/>
      <c r="SXS1079" s="819"/>
      <c r="SXT1079" s="819"/>
      <c r="SXU1079" s="819"/>
      <c r="SXV1079" s="819"/>
      <c r="SXW1079" s="819"/>
      <c r="SXX1079" s="819"/>
      <c r="SXY1079" s="819"/>
      <c r="SXZ1079" s="819"/>
      <c r="SYA1079" s="819"/>
      <c r="SYB1079" s="819"/>
      <c r="SYC1079" s="819"/>
      <c r="SYD1079" s="819"/>
      <c r="SYE1079" s="819"/>
      <c r="SYF1079" s="819"/>
      <c r="SYG1079" s="819"/>
      <c r="SYH1079" s="819"/>
      <c r="SYI1079" s="819"/>
      <c r="SYJ1079" s="819"/>
      <c r="SYK1079" s="819"/>
      <c r="SYL1079" s="819"/>
      <c r="SYM1079" s="819"/>
      <c r="SYN1079" s="819"/>
      <c r="SYO1079" s="819"/>
      <c r="SYP1079" s="819"/>
      <c r="SYQ1079" s="819"/>
      <c r="SYR1079" s="819"/>
      <c r="SYS1079" s="819"/>
      <c r="SYT1079" s="819"/>
      <c r="SYU1079" s="819"/>
      <c r="SYV1079" s="819"/>
      <c r="SYW1079" s="819"/>
      <c r="SYX1079" s="819"/>
      <c r="SYY1079" s="819"/>
      <c r="SYZ1079" s="819"/>
      <c r="SZA1079" s="819"/>
      <c r="SZB1079" s="819"/>
      <c r="SZC1079" s="819"/>
      <c r="SZD1079" s="819"/>
      <c r="SZE1079" s="819"/>
      <c r="SZF1079" s="819"/>
      <c r="SZG1079" s="819"/>
      <c r="SZH1079" s="819"/>
      <c r="SZI1079" s="819"/>
      <c r="SZJ1079" s="819"/>
      <c r="SZK1079" s="819"/>
      <c r="SZL1079" s="819"/>
      <c r="SZM1079" s="819"/>
      <c r="SZN1079" s="819"/>
      <c r="SZO1079" s="819"/>
      <c r="SZP1079" s="819"/>
      <c r="SZQ1079" s="819"/>
      <c r="SZR1079" s="819"/>
      <c r="SZS1079" s="819"/>
      <c r="SZT1079" s="819"/>
      <c r="SZU1079" s="819"/>
      <c r="SZV1079" s="819"/>
      <c r="SZW1079" s="819"/>
      <c r="SZX1079" s="819"/>
      <c r="SZY1079" s="819"/>
      <c r="SZZ1079" s="819"/>
      <c r="TAA1079" s="819"/>
      <c r="TAB1079" s="819"/>
      <c r="TAC1079" s="819"/>
      <c r="TAD1079" s="819"/>
      <c r="TAE1079" s="819"/>
      <c r="TAF1079" s="819"/>
      <c r="TAG1079" s="819"/>
      <c r="TAH1079" s="819"/>
      <c r="TAI1079" s="819"/>
      <c r="TAJ1079" s="819"/>
      <c r="TAK1079" s="819"/>
      <c r="TAL1079" s="819"/>
      <c r="TAM1079" s="819"/>
      <c r="TAN1079" s="819"/>
      <c r="TAO1079" s="819"/>
      <c r="TAP1079" s="819"/>
      <c r="TAQ1079" s="819"/>
      <c r="TAR1079" s="819"/>
      <c r="TAS1079" s="819"/>
      <c r="TAT1079" s="819"/>
      <c r="TAU1079" s="819"/>
      <c r="TAV1079" s="819"/>
      <c r="TAW1079" s="819"/>
      <c r="TAX1079" s="819"/>
      <c r="TAY1079" s="819"/>
      <c r="TAZ1079" s="819"/>
      <c r="TBA1079" s="819"/>
      <c r="TBB1079" s="819"/>
      <c r="TBC1079" s="819"/>
      <c r="TBD1079" s="819"/>
      <c r="TBE1079" s="819"/>
      <c r="TBF1079" s="819"/>
      <c r="TBG1079" s="819"/>
      <c r="TBH1079" s="819"/>
      <c r="TBI1079" s="819"/>
      <c r="TBJ1079" s="819"/>
      <c r="TBK1079" s="819"/>
      <c r="TBL1079" s="819"/>
      <c r="TBM1079" s="819"/>
      <c r="TBN1079" s="819"/>
      <c r="TBO1079" s="819"/>
      <c r="TBP1079" s="819"/>
      <c r="TBQ1079" s="819"/>
      <c r="TBR1079" s="819"/>
      <c r="TBS1079" s="819"/>
      <c r="TBT1079" s="819"/>
      <c r="TBU1079" s="819"/>
      <c r="TBV1079" s="819"/>
      <c r="TBW1079" s="819"/>
      <c r="TBX1079" s="819"/>
      <c r="TBY1079" s="819"/>
      <c r="TBZ1079" s="819"/>
      <c r="TCA1079" s="819"/>
      <c r="TCB1079" s="819"/>
      <c r="TCC1079" s="819"/>
      <c r="TCD1079" s="819"/>
      <c r="TCE1079" s="819"/>
      <c r="TCF1079" s="819"/>
      <c r="TCG1079" s="819"/>
      <c r="TCH1079" s="819"/>
      <c r="TCI1079" s="819"/>
      <c r="TCJ1079" s="819"/>
      <c r="TCK1079" s="819"/>
      <c r="TCL1079" s="819"/>
      <c r="TCM1079" s="819"/>
      <c r="TCN1079" s="819"/>
      <c r="TCO1079" s="819"/>
      <c r="TCP1079" s="819"/>
      <c r="TCQ1079" s="819"/>
      <c r="TCR1079" s="819"/>
      <c r="TCS1079" s="819"/>
      <c r="TCT1079" s="819"/>
      <c r="TCU1079" s="819"/>
      <c r="TCV1079" s="819"/>
      <c r="TCW1079" s="819"/>
      <c r="TCX1079" s="819"/>
      <c r="TCY1079" s="819"/>
      <c r="TCZ1079" s="819"/>
      <c r="TDA1079" s="819"/>
      <c r="TDB1079" s="819"/>
      <c r="TDC1079" s="819"/>
      <c r="TDD1079" s="819"/>
      <c r="TDE1079" s="819"/>
      <c r="TDF1079" s="819"/>
      <c r="TDG1079" s="819"/>
      <c r="TDH1079" s="819"/>
      <c r="TDI1079" s="819"/>
      <c r="TDJ1079" s="819"/>
      <c r="TDK1079" s="819"/>
      <c r="TDL1079" s="819"/>
      <c r="TDM1079" s="819"/>
      <c r="TDN1079" s="819"/>
      <c r="TDO1079" s="819"/>
      <c r="TDP1079" s="819"/>
      <c r="TDQ1079" s="819"/>
      <c r="TDR1079" s="819"/>
      <c r="TDS1079" s="819"/>
      <c r="TDT1079" s="819"/>
      <c r="TDU1079" s="819"/>
      <c r="TDV1079" s="819"/>
      <c r="TDW1079" s="819"/>
      <c r="TDX1079" s="819"/>
      <c r="TDY1079" s="819"/>
      <c r="TDZ1079" s="819"/>
      <c r="TEA1079" s="819"/>
      <c r="TEB1079" s="819"/>
      <c r="TEC1079" s="819"/>
      <c r="TED1079" s="819"/>
      <c r="TEE1079" s="819"/>
      <c r="TEF1079" s="819"/>
      <c r="TEG1079" s="819"/>
      <c r="TEH1079" s="819"/>
      <c r="TEI1079" s="819"/>
      <c r="TEJ1079" s="819"/>
      <c r="TEK1079" s="819"/>
      <c r="TEL1079" s="819"/>
      <c r="TEM1079" s="819"/>
      <c r="TEN1079" s="819"/>
      <c r="TEO1079" s="819"/>
      <c r="TEP1079" s="819"/>
      <c r="TEQ1079" s="819"/>
      <c r="TER1079" s="819"/>
      <c r="TES1079" s="819"/>
      <c r="TET1079" s="819"/>
      <c r="TEU1079" s="819"/>
      <c r="TEV1079" s="819"/>
      <c r="TEW1079" s="819"/>
      <c r="TEX1079" s="819"/>
      <c r="TEY1079" s="819"/>
      <c r="TEZ1079" s="819"/>
      <c r="TFA1079" s="819"/>
      <c r="TFB1079" s="819"/>
      <c r="TFC1079" s="819"/>
      <c r="TFD1079" s="819"/>
      <c r="TFE1079" s="819"/>
      <c r="TFF1079" s="819"/>
      <c r="TFG1079" s="819"/>
      <c r="TFH1079" s="819"/>
      <c r="TFI1079" s="819"/>
      <c r="TFJ1079" s="819"/>
      <c r="TFK1079" s="819"/>
      <c r="TFL1079" s="819"/>
      <c r="TFM1079" s="819"/>
      <c r="TFN1079" s="819"/>
      <c r="TFO1079" s="819"/>
      <c r="TFP1079" s="819"/>
      <c r="TFQ1079" s="819"/>
      <c r="TFR1079" s="819"/>
      <c r="TFS1079" s="819"/>
      <c r="TFT1079" s="819"/>
      <c r="TFU1079" s="819"/>
      <c r="TFV1079" s="819"/>
      <c r="TFW1079" s="819"/>
      <c r="TFX1079" s="819"/>
      <c r="TFY1079" s="819"/>
      <c r="TFZ1079" s="819"/>
      <c r="TGA1079" s="819"/>
      <c r="TGB1079" s="819"/>
      <c r="TGC1079" s="819"/>
      <c r="TGD1079" s="819"/>
      <c r="TGE1079" s="819"/>
      <c r="TGF1079" s="819"/>
      <c r="TGG1079" s="819"/>
      <c r="TGH1079" s="819"/>
      <c r="TGI1079" s="819"/>
      <c r="TGJ1079" s="819"/>
      <c r="TGK1079" s="819"/>
      <c r="TGL1079" s="819"/>
      <c r="TGM1079" s="819"/>
      <c r="TGN1079" s="819"/>
      <c r="TGO1079" s="819"/>
      <c r="TGP1079" s="819"/>
      <c r="TGQ1079" s="819"/>
      <c r="TGR1079" s="819"/>
      <c r="TGS1079" s="819"/>
      <c r="TGT1079" s="819"/>
      <c r="TGU1079" s="819"/>
      <c r="TGV1079" s="819"/>
      <c r="TGW1079" s="819"/>
      <c r="TGX1079" s="819"/>
      <c r="TGY1079" s="819"/>
      <c r="TGZ1079" s="819"/>
      <c r="THA1079" s="819"/>
      <c r="THB1079" s="819"/>
      <c r="THC1079" s="819"/>
      <c r="THD1079" s="819"/>
      <c r="THE1079" s="819"/>
      <c r="THF1079" s="819"/>
      <c r="THG1079" s="819"/>
      <c r="THH1079" s="819"/>
      <c r="THI1079" s="819"/>
      <c r="THJ1079" s="819"/>
      <c r="THK1079" s="819"/>
      <c r="THL1079" s="819"/>
      <c r="THM1079" s="819"/>
      <c r="THN1079" s="819"/>
      <c r="THO1079" s="819"/>
      <c r="THP1079" s="819"/>
      <c r="THQ1079" s="819"/>
      <c r="THR1079" s="819"/>
      <c r="THS1079" s="819"/>
      <c r="THT1079" s="819"/>
      <c r="THU1079" s="819"/>
      <c r="THV1079" s="819"/>
      <c r="THW1079" s="819"/>
      <c r="THX1079" s="819"/>
      <c r="THY1079" s="819"/>
      <c r="THZ1079" s="819"/>
      <c r="TIA1079" s="819"/>
      <c r="TIB1079" s="819"/>
      <c r="TIC1079" s="819"/>
      <c r="TID1079" s="819"/>
      <c r="TIE1079" s="819"/>
      <c r="TIF1079" s="819"/>
      <c r="TIG1079" s="819"/>
      <c r="TIH1079" s="819"/>
      <c r="TII1079" s="819"/>
      <c r="TIJ1079" s="819"/>
      <c r="TIK1079" s="819"/>
      <c r="TIL1079" s="819"/>
      <c r="TIM1079" s="819"/>
      <c r="TIN1079" s="819"/>
      <c r="TIO1079" s="819"/>
      <c r="TIP1079" s="819"/>
      <c r="TIQ1079" s="819"/>
      <c r="TIR1079" s="819"/>
      <c r="TIS1079" s="819"/>
      <c r="TIT1079" s="819"/>
      <c r="TIU1079" s="819"/>
      <c r="TIV1079" s="819"/>
      <c r="TIW1079" s="819"/>
      <c r="TIX1079" s="819"/>
      <c r="TIY1079" s="819"/>
      <c r="TIZ1079" s="819"/>
      <c r="TJA1079" s="819"/>
      <c r="TJB1079" s="819"/>
      <c r="TJC1079" s="819"/>
      <c r="TJD1079" s="819"/>
      <c r="TJE1079" s="819"/>
      <c r="TJF1079" s="819"/>
      <c r="TJG1079" s="819"/>
      <c r="TJH1079" s="819"/>
      <c r="TJI1079" s="819"/>
      <c r="TJJ1079" s="819"/>
      <c r="TJK1079" s="819"/>
      <c r="TJL1079" s="819"/>
      <c r="TJM1079" s="819"/>
      <c r="TJN1079" s="819"/>
      <c r="TJO1079" s="819"/>
      <c r="TJP1079" s="819"/>
      <c r="TJQ1079" s="819"/>
      <c r="TJR1079" s="819"/>
      <c r="TJS1079" s="819"/>
      <c r="TJT1079" s="819"/>
      <c r="TJU1079" s="819"/>
      <c r="TJV1079" s="819"/>
      <c r="TJW1079" s="819"/>
      <c r="TJX1079" s="819"/>
      <c r="TJY1079" s="819"/>
      <c r="TJZ1079" s="819"/>
      <c r="TKA1079" s="819"/>
      <c r="TKB1079" s="819"/>
      <c r="TKC1079" s="819"/>
      <c r="TKD1079" s="819"/>
      <c r="TKE1079" s="819"/>
      <c r="TKF1079" s="819"/>
      <c r="TKG1079" s="819"/>
      <c r="TKH1079" s="819"/>
      <c r="TKI1079" s="819"/>
      <c r="TKJ1079" s="819"/>
      <c r="TKK1079" s="819"/>
      <c r="TKL1079" s="819"/>
      <c r="TKM1079" s="819"/>
      <c r="TKN1079" s="819"/>
      <c r="TKO1079" s="819"/>
      <c r="TKP1079" s="819"/>
      <c r="TKQ1079" s="819"/>
      <c r="TKR1079" s="819"/>
      <c r="TKS1079" s="819"/>
      <c r="TKT1079" s="819"/>
      <c r="TKU1079" s="819"/>
      <c r="TKV1079" s="819"/>
      <c r="TKW1079" s="819"/>
      <c r="TKX1079" s="819"/>
      <c r="TKY1079" s="819"/>
      <c r="TKZ1079" s="819"/>
      <c r="TLA1079" s="819"/>
      <c r="TLB1079" s="819"/>
      <c r="TLC1079" s="819"/>
      <c r="TLD1079" s="819"/>
      <c r="TLE1079" s="819"/>
      <c r="TLF1079" s="819"/>
      <c r="TLG1079" s="819"/>
      <c r="TLH1079" s="819"/>
      <c r="TLI1079" s="819"/>
      <c r="TLJ1079" s="819"/>
      <c r="TLK1079" s="819"/>
      <c r="TLL1079" s="819"/>
      <c r="TLM1079" s="819"/>
      <c r="TLN1079" s="819"/>
      <c r="TLO1079" s="819"/>
      <c r="TLP1079" s="819"/>
      <c r="TLQ1079" s="819"/>
      <c r="TLR1079" s="819"/>
      <c r="TLS1079" s="819"/>
      <c r="TLT1079" s="819"/>
      <c r="TLU1079" s="819"/>
      <c r="TLV1079" s="819"/>
      <c r="TLW1079" s="819"/>
      <c r="TLX1079" s="819"/>
      <c r="TLY1079" s="819"/>
      <c r="TLZ1079" s="819"/>
      <c r="TMA1079" s="819"/>
      <c r="TMB1079" s="819"/>
      <c r="TMC1079" s="819"/>
      <c r="TMD1079" s="819"/>
      <c r="TME1079" s="819"/>
      <c r="TMF1079" s="819"/>
      <c r="TMG1079" s="819"/>
      <c r="TMH1079" s="819"/>
      <c r="TMI1079" s="819"/>
      <c r="TMJ1079" s="819"/>
      <c r="TMK1079" s="819"/>
      <c r="TML1079" s="819"/>
      <c r="TMM1079" s="819"/>
      <c r="TMN1079" s="819"/>
      <c r="TMO1079" s="819"/>
      <c r="TMP1079" s="819"/>
      <c r="TMQ1079" s="819"/>
      <c r="TMR1079" s="819"/>
      <c r="TMS1079" s="819"/>
      <c r="TMT1079" s="819"/>
      <c r="TMU1079" s="819"/>
      <c r="TMV1079" s="819"/>
      <c r="TMW1079" s="819"/>
      <c r="TMX1079" s="819"/>
      <c r="TMY1079" s="819"/>
      <c r="TMZ1079" s="819"/>
      <c r="TNA1079" s="819"/>
      <c r="TNB1079" s="819"/>
      <c r="TNC1079" s="819"/>
      <c r="TND1079" s="819"/>
      <c r="TNE1079" s="819"/>
      <c r="TNF1079" s="819"/>
      <c r="TNG1079" s="819"/>
      <c r="TNH1079" s="819"/>
      <c r="TNI1079" s="819"/>
      <c r="TNJ1079" s="819"/>
      <c r="TNK1079" s="819"/>
      <c r="TNL1079" s="819"/>
      <c r="TNM1079" s="819"/>
      <c r="TNN1079" s="819"/>
      <c r="TNO1079" s="819"/>
      <c r="TNP1079" s="819"/>
      <c r="TNQ1079" s="819"/>
      <c r="TNR1079" s="819"/>
      <c r="TNS1079" s="819"/>
      <c r="TNT1079" s="819"/>
      <c r="TNU1079" s="819"/>
      <c r="TNV1079" s="819"/>
      <c r="TNW1079" s="819"/>
      <c r="TNX1079" s="819"/>
      <c r="TNY1079" s="819"/>
      <c r="TNZ1079" s="819"/>
      <c r="TOA1079" s="819"/>
      <c r="TOB1079" s="819"/>
      <c r="TOC1079" s="819"/>
      <c r="TOD1079" s="819"/>
      <c r="TOE1079" s="819"/>
      <c r="TOF1079" s="819"/>
      <c r="TOG1079" s="819"/>
      <c r="TOH1079" s="819"/>
      <c r="TOI1079" s="819"/>
      <c r="TOJ1079" s="819"/>
      <c r="TOK1079" s="819"/>
      <c r="TOL1079" s="819"/>
      <c r="TOM1079" s="819"/>
      <c r="TON1079" s="819"/>
      <c r="TOO1079" s="819"/>
      <c r="TOP1079" s="819"/>
      <c r="TOQ1079" s="819"/>
      <c r="TOR1079" s="819"/>
      <c r="TOS1079" s="819"/>
      <c r="TOT1079" s="819"/>
      <c r="TOU1079" s="819"/>
      <c r="TOV1079" s="819"/>
      <c r="TOW1079" s="819"/>
      <c r="TOX1079" s="819"/>
      <c r="TOY1079" s="819"/>
      <c r="TOZ1079" s="819"/>
      <c r="TPA1079" s="819"/>
      <c r="TPB1079" s="819"/>
      <c r="TPC1079" s="819"/>
      <c r="TPD1079" s="819"/>
      <c r="TPE1079" s="819"/>
      <c r="TPF1079" s="819"/>
      <c r="TPG1079" s="819"/>
      <c r="TPH1079" s="819"/>
      <c r="TPI1079" s="819"/>
      <c r="TPJ1079" s="819"/>
      <c r="TPK1079" s="819"/>
      <c r="TPL1079" s="819"/>
      <c r="TPM1079" s="819"/>
      <c r="TPN1079" s="819"/>
      <c r="TPO1079" s="819"/>
      <c r="TPP1079" s="819"/>
      <c r="TPQ1079" s="819"/>
      <c r="TPR1079" s="819"/>
      <c r="TPS1079" s="819"/>
      <c r="TPT1079" s="819"/>
      <c r="TPU1079" s="819"/>
      <c r="TPV1079" s="819"/>
      <c r="TPW1079" s="819"/>
      <c r="TPX1079" s="819"/>
      <c r="TPY1079" s="819"/>
      <c r="TPZ1079" s="819"/>
      <c r="TQA1079" s="819"/>
      <c r="TQB1079" s="819"/>
      <c r="TQC1079" s="819"/>
      <c r="TQD1079" s="819"/>
      <c r="TQE1079" s="819"/>
      <c r="TQF1079" s="819"/>
      <c r="TQG1079" s="819"/>
      <c r="TQH1079" s="819"/>
      <c r="TQI1079" s="819"/>
      <c r="TQJ1079" s="819"/>
      <c r="TQK1079" s="819"/>
      <c r="TQL1079" s="819"/>
      <c r="TQM1079" s="819"/>
      <c r="TQN1079" s="819"/>
      <c r="TQO1079" s="819"/>
      <c r="TQP1079" s="819"/>
      <c r="TQQ1079" s="819"/>
      <c r="TQR1079" s="819"/>
      <c r="TQS1079" s="819"/>
      <c r="TQT1079" s="819"/>
      <c r="TQU1079" s="819"/>
      <c r="TQV1079" s="819"/>
      <c r="TQW1079" s="819"/>
      <c r="TQX1079" s="819"/>
      <c r="TQY1079" s="819"/>
      <c r="TQZ1079" s="819"/>
      <c r="TRA1079" s="819"/>
      <c r="TRB1079" s="819"/>
      <c r="TRC1079" s="819"/>
      <c r="TRD1079" s="819"/>
      <c r="TRE1079" s="819"/>
      <c r="TRF1079" s="819"/>
      <c r="TRG1079" s="819"/>
      <c r="TRH1079" s="819"/>
      <c r="TRI1079" s="819"/>
      <c r="TRJ1079" s="819"/>
      <c r="TRK1079" s="819"/>
      <c r="TRL1079" s="819"/>
      <c r="TRM1079" s="819"/>
      <c r="TRN1079" s="819"/>
      <c r="TRO1079" s="819"/>
      <c r="TRP1079" s="819"/>
      <c r="TRQ1079" s="819"/>
      <c r="TRR1079" s="819"/>
      <c r="TRS1079" s="819"/>
      <c r="TRT1079" s="819"/>
      <c r="TRU1079" s="819"/>
      <c r="TRV1079" s="819"/>
      <c r="TRW1079" s="819"/>
      <c r="TRX1079" s="819"/>
      <c r="TRY1079" s="819"/>
      <c r="TRZ1079" s="819"/>
      <c r="TSA1079" s="819"/>
      <c r="TSB1079" s="819"/>
      <c r="TSC1079" s="819"/>
      <c r="TSD1079" s="819"/>
      <c r="TSE1079" s="819"/>
      <c r="TSF1079" s="819"/>
      <c r="TSG1079" s="819"/>
      <c r="TSH1079" s="819"/>
      <c r="TSI1079" s="819"/>
      <c r="TSJ1079" s="819"/>
      <c r="TSK1079" s="819"/>
      <c r="TSL1079" s="819"/>
      <c r="TSM1079" s="819"/>
      <c r="TSN1079" s="819"/>
      <c r="TSO1079" s="819"/>
      <c r="TSP1079" s="819"/>
      <c r="TSQ1079" s="819"/>
      <c r="TSR1079" s="819"/>
      <c r="TSS1079" s="819"/>
      <c r="TST1079" s="819"/>
      <c r="TSU1079" s="819"/>
      <c r="TSV1079" s="819"/>
      <c r="TSW1079" s="819"/>
      <c r="TSX1079" s="819"/>
      <c r="TSY1079" s="819"/>
      <c r="TSZ1079" s="819"/>
      <c r="TTA1079" s="819"/>
      <c r="TTB1079" s="819"/>
      <c r="TTC1079" s="819"/>
      <c r="TTD1079" s="819"/>
      <c r="TTE1079" s="819"/>
      <c r="TTF1079" s="819"/>
      <c r="TTG1079" s="819"/>
      <c r="TTH1079" s="819"/>
      <c r="TTI1079" s="819"/>
      <c r="TTJ1079" s="819"/>
      <c r="TTK1079" s="819"/>
      <c r="TTL1079" s="819"/>
      <c r="TTM1079" s="819"/>
      <c r="TTN1079" s="819"/>
      <c r="TTO1079" s="819"/>
      <c r="TTP1079" s="819"/>
      <c r="TTQ1079" s="819"/>
      <c r="TTR1079" s="819"/>
      <c r="TTS1079" s="819"/>
      <c r="TTT1079" s="819"/>
      <c r="TTU1079" s="819"/>
      <c r="TTV1079" s="819"/>
      <c r="TTW1079" s="819"/>
      <c r="TTX1079" s="819"/>
      <c r="TTY1079" s="819"/>
      <c r="TTZ1079" s="819"/>
      <c r="TUA1079" s="819"/>
      <c r="TUB1079" s="819"/>
      <c r="TUC1079" s="819"/>
      <c r="TUD1079" s="819"/>
      <c r="TUE1079" s="819"/>
      <c r="TUF1079" s="819"/>
      <c r="TUG1079" s="819"/>
      <c r="TUH1079" s="819"/>
      <c r="TUI1079" s="819"/>
      <c r="TUJ1079" s="819"/>
      <c r="TUK1079" s="819"/>
      <c r="TUL1079" s="819"/>
      <c r="TUM1079" s="819"/>
      <c r="TUN1079" s="819"/>
      <c r="TUO1079" s="819"/>
      <c r="TUP1079" s="819"/>
      <c r="TUQ1079" s="819"/>
      <c r="TUR1079" s="819"/>
      <c r="TUS1079" s="819"/>
      <c r="TUT1079" s="819"/>
      <c r="TUU1079" s="819"/>
      <c r="TUV1079" s="819"/>
      <c r="TUW1079" s="819"/>
      <c r="TUX1079" s="819"/>
      <c r="TUY1079" s="819"/>
      <c r="TUZ1079" s="819"/>
      <c r="TVA1079" s="819"/>
      <c r="TVB1079" s="819"/>
      <c r="TVC1079" s="819"/>
      <c r="TVD1079" s="819"/>
      <c r="TVE1079" s="819"/>
      <c r="TVF1079" s="819"/>
      <c r="TVG1079" s="819"/>
      <c r="TVH1079" s="819"/>
      <c r="TVI1079" s="819"/>
      <c r="TVJ1079" s="819"/>
      <c r="TVK1079" s="819"/>
      <c r="TVL1079" s="819"/>
      <c r="TVM1079" s="819"/>
      <c r="TVN1079" s="819"/>
      <c r="TVO1079" s="819"/>
      <c r="TVP1079" s="819"/>
      <c r="TVQ1079" s="819"/>
      <c r="TVR1079" s="819"/>
      <c r="TVS1079" s="819"/>
      <c r="TVT1079" s="819"/>
      <c r="TVU1079" s="819"/>
      <c r="TVV1079" s="819"/>
      <c r="TVW1079" s="819"/>
      <c r="TVX1079" s="819"/>
      <c r="TVY1079" s="819"/>
      <c r="TVZ1079" s="819"/>
      <c r="TWA1079" s="819"/>
      <c r="TWB1079" s="819"/>
      <c r="TWC1079" s="819"/>
      <c r="TWD1079" s="819"/>
      <c r="TWE1079" s="819"/>
      <c r="TWF1079" s="819"/>
      <c r="TWG1079" s="819"/>
      <c r="TWH1079" s="819"/>
      <c r="TWI1079" s="819"/>
      <c r="TWJ1079" s="819"/>
      <c r="TWK1079" s="819"/>
      <c r="TWL1079" s="819"/>
      <c r="TWM1079" s="819"/>
      <c r="TWN1079" s="819"/>
      <c r="TWO1079" s="819"/>
      <c r="TWP1079" s="819"/>
      <c r="TWQ1079" s="819"/>
      <c r="TWR1079" s="819"/>
      <c r="TWS1079" s="819"/>
      <c r="TWT1079" s="819"/>
      <c r="TWU1079" s="819"/>
      <c r="TWV1079" s="819"/>
      <c r="TWW1079" s="819"/>
      <c r="TWX1079" s="819"/>
      <c r="TWY1079" s="819"/>
      <c r="TWZ1079" s="819"/>
      <c r="TXA1079" s="819"/>
      <c r="TXB1079" s="819"/>
      <c r="TXC1079" s="819"/>
      <c r="TXD1079" s="819"/>
      <c r="TXE1079" s="819"/>
      <c r="TXF1079" s="819"/>
      <c r="TXG1079" s="819"/>
      <c r="TXH1079" s="819"/>
      <c r="TXI1079" s="819"/>
      <c r="TXJ1079" s="819"/>
      <c r="TXK1079" s="819"/>
      <c r="TXL1079" s="819"/>
      <c r="TXM1079" s="819"/>
      <c r="TXN1079" s="819"/>
      <c r="TXO1079" s="819"/>
      <c r="TXP1079" s="819"/>
      <c r="TXQ1079" s="819"/>
      <c r="TXR1079" s="819"/>
      <c r="TXS1079" s="819"/>
      <c r="TXT1079" s="819"/>
      <c r="TXU1079" s="819"/>
      <c r="TXV1079" s="819"/>
      <c r="TXW1079" s="819"/>
      <c r="TXX1079" s="819"/>
      <c r="TXY1079" s="819"/>
      <c r="TXZ1079" s="819"/>
      <c r="TYA1079" s="819"/>
      <c r="TYB1079" s="819"/>
      <c r="TYC1079" s="819"/>
      <c r="TYD1079" s="819"/>
      <c r="TYE1079" s="819"/>
      <c r="TYF1079" s="819"/>
      <c r="TYG1079" s="819"/>
      <c r="TYH1079" s="819"/>
      <c r="TYI1079" s="819"/>
      <c r="TYJ1079" s="819"/>
      <c r="TYK1079" s="819"/>
      <c r="TYL1079" s="819"/>
      <c r="TYM1079" s="819"/>
      <c r="TYN1079" s="819"/>
      <c r="TYO1079" s="819"/>
      <c r="TYP1079" s="819"/>
      <c r="TYQ1079" s="819"/>
      <c r="TYR1079" s="819"/>
      <c r="TYS1079" s="819"/>
      <c r="TYT1079" s="819"/>
      <c r="TYU1079" s="819"/>
      <c r="TYV1079" s="819"/>
      <c r="TYW1079" s="819"/>
      <c r="TYX1079" s="819"/>
      <c r="TYY1079" s="819"/>
      <c r="TYZ1079" s="819"/>
      <c r="TZA1079" s="819"/>
      <c r="TZB1079" s="819"/>
      <c r="TZC1079" s="819"/>
      <c r="TZD1079" s="819"/>
      <c r="TZE1079" s="819"/>
      <c r="TZF1079" s="819"/>
      <c r="TZG1079" s="819"/>
      <c r="TZH1079" s="819"/>
      <c r="TZI1079" s="819"/>
      <c r="TZJ1079" s="819"/>
      <c r="TZK1079" s="819"/>
      <c r="TZL1079" s="819"/>
      <c r="TZM1079" s="819"/>
      <c r="TZN1079" s="819"/>
      <c r="TZO1079" s="819"/>
      <c r="TZP1079" s="819"/>
      <c r="TZQ1079" s="819"/>
      <c r="TZR1079" s="819"/>
      <c r="TZS1079" s="819"/>
      <c r="TZT1079" s="819"/>
      <c r="TZU1079" s="819"/>
      <c r="TZV1079" s="819"/>
      <c r="TZW1079" s="819"/>
      <c r="TZX1079" s="819"/>
      <c r="TZY1079" s="819"/>
      <c r="TZZ1079" s="819"/>
      <c r="UAA1079" s="819"/>
      <c r="UAB1079" s="819"/>
      <c r="UAC1079" s="819"/>
      <c r="UAD1079" s="819"/>
      <c r="UAE1079" s="819"/>
      <c r="UAF1079" s="819"/>
      <c r="UAG1079" s="819"/>
      <c r="UAH1079" s="819"/>
      <c r="UAI1079" s="819"/>
      <c r="UAJ1079" s="819"/>
      <c r="UAK1079" s="819"/>
      <c r="UAL1079" s="819"/>
      <c r="UAM1079" s="819"/>
      <c r="UAN1079" s="819"/>
      <c r="UAO1079" s="819"/>
      <c r="UAP1079" s="819"/>
      <c r="UAQ1079" s="819"/>
      <c r="UAR1079" s="819"/>
      <c r="UAS1079" s="819"/>
      <c r="UAT1079" s="819"/>
      <c r="UAU1079" s="819"/>
      <c r="UAV1079" s="819"/>
      <c r="UAW1079" s="819"/>
      <c r="UAX1079" s="819"/>
      <c r="UAY1079" s="819"/>
      <c r="UAZ1079" s="819"/>
      <c r="UBA1079" s="819"/>
      <c r="UBB1079" s="819"/>
      <c r="UBC1079" s="819"/>
      <c r="UBD1079" s="819"/>
      <c r="UBE1079" s="819"/>
      <c r="UBF1079" s="819"/>
      <c r="UBG1079" s="819"/>
      <c r="UBH1079" s="819"/>
      <c r="UBI1079" s="819"/>
      <c r="UBJ1079" s="819"/>
      <c r="UBK1079" s="819"/>
      <c r="UBL1079" s="819"/>
      <c r="UBM1079" s="819"/>
      <c r="UBN1079" s="819"/>
      <c r="UBO1079" s="819"/>
      <c r="UBP1079" s="819"/>
      <c r="UBQ1079" s="819"/>
      <c r="UBR1079" s="819"/>
      <c r="UBS1079" s="819"/>
      <c r="UBT1079" s="819"/>
      <c r="UBU1079" s="819"/>
      <c r="UBV1079" s="819"/>
      <c r="UBW1079" s="819"/>
      <c r="UBX1079" s="819"/>
      <c r="UBY1079" s="819"/>
      <c r="UBZ1079" s="819"/>
      <c r="UCA1079" s="819"/>
      <c r="UCB1079" s="819"/>
      <c r="UCC1079" s="819"/>
      <c r="UCD1079" s="819"/>
      <c r="UCE1079" s="819"/>
      <c r="UCF1079" s="819"/>
      <c r="UCG1079" s="819"/>
      <c r="UCH1079" s="819"/>
      <c r="UCI1079" s="819"/>
      <c r="UCJ1079" s="819"/>
      <c r="UCK1079" s="819"/>
      <c r="UCL1079" s="819"/>
      <c r="UCM1079" s="819"/>
      <c r="UCN1079" s="819"/>
      <c r="UCO1079" s="819"/>
      <c r="UCP1079" s="819"/>
      <c r="UCQ1079" s="819"/>
      <c r="UCR1079" s="819"/>
      <c r="UCS1079" s="819"/>
      <c r="UCT1079" s="819"/>
      <c r="UCU1079" s="819"/>
      <c r="UCV1079" s="819"/>
      <c r="UCW1079" s="819"/>
      <c r="UCX1079" s="819"/>
      <c r="UCY1079" s="819"/>
      <c r="UCZ1079" s="819"/>
      <c r="UDA1079" s="819"/>
      <c r="UDB1079" s="819"/>
      <c r="UDC1079" s="819"/>
      <c r="UDD1079" s="819"/>
      <c r="UDE1079" s="819"/>
      <c r="UDF1079" s="819"/>
      <c r="UDG1079" s="819"/>
      <c r="UDH1079" s="819"/>
      <c r="UDI1079" s="819"/>
      <c r="UDJ1079" s="819"/>
      <c r="UDK1079" s="819"/>
      <c r="UDL1079" s="819"/>
      <c r="UDM1079" s="819"/>
      <c r="UDN1079" s="819"/>
      <c r="UDO1079" s="819"/>
      <c r="UDP1079" s="819"/>
      <c r="UDQ1079" s="819"/>
      <c r="UDR1079" s="819"/>
      <c r="UDS1079" s="819"/>
      <c r="UDT1079" s="819"/>
      <c r="UDU1079" s="819"/>
      <c r="UDV1079" s="819"/>
      <c r="UDW1079" s="819"/>
      <c r="UDX1079" s="819"/>
      <c r="UDY1079" s="819"/>
      <c r="UDZ1079" s="819"/>
      <c r="UEA1079" s="819"/>
      <c r="UEB1079" s="819"/>
      <c r="UEC1079" s="819"/>
      <c r="UED1079" s="819"/>
      <c r="UEE1079" s="819"/>
      <c r="UEF1079" s="819"/>
      <c r="UEG1079" s="819"/>
      <c r="UEH1079" s="819"/>
      <c r="UEI1079" s="819"/>
      <c r="UEJ1079" s="819"/>
      <c r="UEK1079" s="819"/>
      <c r="UEL1079" s="819"/>
      <c r="UEM1079" s="819"/>
      <c r="UEN1079" s="819"/>
      <c r="UEO1079" s="819"/>
      <c r="UEP1079" s="819"/>
      <c r="UEQ1079" s="819"/>
      <c r="UER1079" s="819"/>
      <c r="UES1079" s="819"/>
      <c r="UET1079" s="819"/>
      <c r="UEU1079" s="819"/>
      <c r="UEV1079" s="819"/>
      <c r="UEW1079" s="819"/>
      <c r="UEX1079" s="819"/>
      <c r="UEY1079" s="819"/>
      <c r="UEZ1079" s="819"/>
      <c r="UFA1079" s="819"/>
      <c r="UFB1079" s="819"/>
      <c r="UFC1079" s="819"/>
      <c r="UFD1079" s="819"/>
      <c r="UFE1079" s="819"/>
      <c r="UFF1079" s="819"/>
      <c r="UFG1079" s="819"/>
      <c r="UFH1079" s="819"/>
      <c r="UFI1079" s="819"/>
      <c r="UFJ1079" s="819"/>
      <c r="UFK1079" s="819"/>
      <c r="UFL1079" s="819"/>
      <c r="UFM1079" s="819"/>
      <c r="UFN1079" s="819"/>
      <c r="UFO1079" s="819"/>
      <c r="UFP1079" s="819"/>
      <c r="UFQ1079" s="819"/>
      <c r="UFR1079" s="819"/>
      <c r="UFS1079" s="819"/>
      <c r="UFT1079" s="819"/>
      <c r="UFU1079" s="819"/>
      <c r="UFV1079" s="819"/>
      <c r="UFW1079" s="819"/>
      <c r="UFX1079" s="819"/>
      <c r="UFY1079" s="819"/>
      <c r="UFZ1079" s="819"/>
      <c r="UGA1079" s="819"/>
      <c r="UGB1079" s="819"/>
      <c r="UGC1079" s="819"/>
      <c r="UGD1079" s="819"/>
      <c r="UGE1079" s="819"/>
      <c r="UGF1079" s="819"/>
      <c r="UGG1079" s="819"/>
      <c r="UGH1079" s="819"/>
      <c r="UGI1079" s="819"/>
      <c r="UGJ1079" s="819"/>
      <c r="UGK1079" s="819"/>
      <c r="UGL1079" s="819"/>
      <c r="UGM1079" s="819"/>
      <c r="UGN1079" s="819"/>
      <c r="UGO1079" s="819"/>
      <c r="UGP1079" s="819"/>
      <c r="UGQ1079" s="819"/>
      <c r="UGR1079" s="819"/>
      <c r="UGS1079" s="819"/>
      <c r="UGT1079" s="819"/>
      <c r="UGU1079" s="819"/>
      <c r="UGV1079" s="819"/>
      <c r="UGW1079" s="819"/>
      <c r="UGX1079" s="819"/>
      <c r="UGY1079" s="819"/>
      <c r="UGZ1079" s="819"/>
      <c r="UHA1079" s="819"/>
      <c r="UHB1079" s="819"/>
      <c r="UHC1079" s="819"/>
      <c r="UHD1079" s="819"/>
      <c r="UHE1079" s="819"/>
      <c r="UHF1079" s="819"/>
      <c r="UHG1079" s="819"/>
      <c r="UHH1079" s="819"/>
      <c r="UHI1079" s="819"/>
      <c r="UHJ1079" s="819"/>
      <c r="UHK1079" s="819"/>
      <c r="UHL1079" s="819"/>
      <c r="UHM1079" s="819"/>
      <c r="UHN1079" s="819"/>
      <c r="UHO1079" s="819"/>
      <c r="UHP1079" s="819"/>
      <c r="UHQ1079" s="819"/>
      <c r="UHR1079" s="819"/>
      <c r="UHS1079" s="819"/>
      <c r="UHT1079" s="819"/>
      <c r="UHU1079" s="819"/>
      <c r="UHV1079" s="819"/>
      <c r="UHW1079" s="819"/>
      <c r="UHX1079" s="819"/>
      <c r="UHY1079" s="819"/>
      <c r="UHZ1079" s="819"/>
      <c r="UIA1079" s="819"/>
      <c r="UIB1079" s="819"/>
      <c r="UIC1079" s="819"/>
      <c r="UID1079" s="819"/>
      <c r="UIE1079" s="819"/>
      <c r="UIF1079" s="819"/>
      <c r="UIG1079" s="819"/>
      <c r="UIH1079" s="819"/>
      <c r="UII1079" s="819"/>
      <c r="UIJ1079" s="819"/>
      <c r="UIK1079" s="819"/>
      <c r="UIL1079" s="819"/>
      <c r="UIM1079" s="819"/>
      <c r="UIN1079" s="819"/>
      <c r="UIO1079" s="819"/>
      <c r="UIP1079" s="819"/>
      <c r="UIQ1079" s="819"/>
      <c r="UIR1079" s="819"/>
      <c r="UIS1079" s="819"/>
      <c r="UIT1079" s="819"/>
      <c r="UIU1079" s="819"/>
      <c r="UIV1079" s="819"/>
      <c r="UIW1079" s="819"/>
      <c r="UIX1079" s="819"/>
      <c r="UIY1079" s="819"/>
      <c r="UIZ1079" s="819"/>
      <c r="UJA1079" s="819"/>
      <c r="UJB1079" s="819"/>
      <c r="UJC1079" s="819"/>
      <c r="UJD1079" s="819"/>
      <c r="UJE1079" s="819"/>
      <c r="UJF1079" s="819"/>
      <c r="UJG1079" s="819"/>
      <c r="UJH1079" s="819"/>
      <c r="UJI1079" s="819"/>
      <c r="UJJ1079" s="819"/>
      <c r="UJK1079" s="819"/>
      <c r="UJL1079" s="819"/>
      <c r="UJM1079" s="819"/>
      <c r="UJN1079" s="819"/>
      <c r="UJO1079" s="819"/>
      <c r="UJP1079" s="819"/>
      <c r="UJQ1079" s="819"/>
      <c r="UJR1079" s="819"/>
      <c r="UJS1079" s="819"/>
      <c r="UJT1079" s="819"/>
      <c r="UJU1079" s="819"/>
      <c r="UJV1079" s="819"/>
      <c r="UJW1079" s="819"/>
      <c r="UJX1079" s="819"/>
      <c r="UJY1079" s="819"/>
      <c r="UJZ1079" s="819"/>
      <c r="UKA1079" s="819"/>
      <c r="UKB1079" s="819"/>
      <c r="UKC1079" s="819"/>
      <c r="UKD1079" s="819"/>
      <c r="UKE1079" s="819"/>
      <c r="UKF1079" s="819"/>
      <c r="UKG1079" s="819"/>
      <c r="UKH1079" s="819"/>
      <c r="UKI1079" s="819"/>
      <c r="UKJ1079" s="819"/>
      <c r="UKK1079" s="819"/>
      <c r="UKL1079" s="819"/>
      <c r="UKM1079" s="819"/>
      <c r="UKN1079" s="819"/>
      <c r="UKO1079" s="819"/>
      <c r="UKP1079" s="819"/>
      <c r="UKQ1079" s="819"/>
      <c r="UKR1079" s="819"/>
      <c r="UKS1079" s="819"/>
      <c r="UKT1079" s="819"/>
      <c r="UKU1079" s="819"/>
      <c r="UKV1079" s="819"/>
      <c r="UKW1079" s="819"/>
      <c r="UKX1079" s="819"/>
      <c r="UKY1079" s="819"/>
      <c r="UKZ1079" s="819"/>
      <c r="ULA1079" s="819"/>
      <c r="ULB1079" s="819"/>
      <c r="ULC1079" s="819"/>
      <c r="ULD1079" s="819"/>
      <c r="ULE1079" s="819"/>
      <c r="ULF1079" s="819"/>
      <c r="ULG1079" s="819"/>
      <c r="ULH1079" s="819"/>
      <c r="ULI1079" s="819"/>
      <c r="ULJ1079" s="819"/>
      <c r="ULK1079" s="819"/>
      <c r="ULL1079" s="819"/>
      <c r="ULM1079" s="819"/>
      <c r="ULN1079" s="819"/>
      <c r="ULO1079" s="819"/>
      <c r="ULP1079" s="819"/>
      <c r="ULQ1079" s="819"/>
      <c r="ULR1079" s="819"/>
      <c r="ULS1079" s="819"/>
      <c r="ULT1079" s="819"/>
      <c r="ULU1079" s="819"/>
      <c r="ULV1079" s="819"/>
      <c r="ULW1079" s="819"/>
      <c r="ULX1079" s="819"/>
      <c r="ULY1079" s="819"/>
      <c r="ULZ1079" s="819"/>
      <c r="UMA1079" s="819"/>
      <c r="UMB1079" s="819"/>
      <c r="UMC1079" s="819"/>
      <c r="UMD1079" s="819"/>
      <c r="UME1079" s="819"/>
      <c r="UMF1079" s="819"/>
      <c r="UMG1079" s="819"/>
      <c r="UMH1079" s="819"/>
      <c r="UMI1079" s="819"/>
      <c r="UMJ1079" s="819"/>
      <c r="UMK1079" s="819"/>
      <c r="UML1079" s="819"/>
      <c r="UMM1079" s="819"/>
      <c r="UMN1079" s="819"/>
      <c r="UMO1079" s="819"/>
      <c r="UMP1079" s="819"/>
      <c r="UMQ1079" s="819"/>
      <c r="UMR1079" s="819"/>
      <c r="UMS1079" s="819"/>
      <c r="UMT1079" s="819"/>
      <c r="UMU1079" s="819"/>
      <c r="UMV1079" s="819"/>
      <c r="UMW1079" s="819"/>
      <c r="UMX1079" s="819"/>
      <c r="UMY1079" s="819"/>
      <c r="UMZ1079" s="819"/>
      <c r="UNA1079" s="819"/>
      <c r="UNB1079" s="819"/>
      <c r="UNC1079" s="819"/>
      <c r="UND1079" s="819"/>
      <c r="UNE1079" s="819"/>
      <c r="UNF1079" s="819"/>
      <c r="UNG1079" s="819"/>
      <c r="UNH1079" s="819"/>
      <c r="UNI1079" s="819"/>
      <c r="UNJ1079" s="819"/>
      <c r="UNK1079" s="819"/>
      <c r="UNL1079" s="819"/>
      <c r="UNM1079" s="819"/>
      <c r="UNN1079" s="819"/>
      <c r="UNO1079" s="819"/>
      <c r="UNP1079" s="819"/>
      <c r="UNQ1079" s="819"/>
      <c r="UNR1079" s="819"/>
      <c r="UNS1079" s="819"/>
      <c r="UNT1079" s="819"/>
      <c r="UNU1079" s="819"/>
      <c r="UNV1079" s="819"/>
      <c r="UNW1079" s="819"/>
      <c r="UNX1079" s="819"/>
      <c r="UNY1079" s="819"/>
      <c r="UNZ1079" s="819"/>
      <c r="UOA1079" s="819"/>
      <c r="UOB1079" s="819"/>
      <c r="UOC1079" s="819"/>
      <c r="UOD1079" s="819"/>
      <c r="UOE1079" s="819"/>
      <c r="UOF1079" s="819"/>
      <c r="UOG1079" s="819"/>
      <c r="UOH1079" s="819"/>
      <c r="UOI1079" s="819"/>
      <c r="UOJ1079" s="819"/>
      <c r="UOK1079" s="819"/>
      <c r="UOL1079" s="819"/>
      <c r="UOM1079" s="819"/>
      <c r="UON1079" s="819"/>
      <c r="UOO1079" s="819"/>
      <c r="UOP1079" s="819"/>
      <c r="UOQ1079" s="819"/>
      <c r="UOR1079" s="819"/>
      <c r="UOS1079" s="819"/>
      <c r="UOT1079" s="819"/>
      <c r="UOU1079" s="819"/>
      <c r="UOV1079" s="819"/>
      <c r="UOW1079" s="819"/>
      <c r="UOX1079" s="819"/>
      <c r="UOY1079" s="819"/>
      <c r="UOZ1079" s="819"/>
      <c r="UPA1079" s="819"/>
      <c r="UPB1079" s="819"/>
      <c r="UPC1079" s="819"/>
      <c r="UPD1079" s="819"/>
      <c r="UPE1079" s="819"/>
      <c r="UPF1079" s="819"/>
      <c r="UPG1079" s="819"/>
      <c r="UPH1079" s="819"/>
      <c r="UPI1079" s="819"/>
      <c r="UPJ1079" s="819"/>
      <c r="UPK1079" s="819"/>
      <c r="UPL1079" s="819"/>
      <c r="UPM1079" s="819"/>
      <c r="UPN1079" s="819"/>
      <c r="UPO1079" s="819"/>
      <c r="UPP1079" s="819"/>
      <c r="UPQ1079" s="819"/>
      <c r="UPR1079" s="819"/>
      <c r="UPS1079" s="819"/>
      <c r="UPT1079" s="819"/>
      <c r="UPU1079" s="819"/>
      <c r="UPV1079" s="819"/>
      <c r="UPW1079" s="819"/>
      <c r="UPX1079" s="819"/>
      <c r="UPY1079" s="819"/>
      <c r="UPZ1079" s="819"/>
      <c r="UQA1079" s="819"/>
      <c r="UQB1079" s="819"/>
      <c r="UQC1079" s="819"/>
      <c r="UQD1079" s="819"/>
      <c r="UQE1079" s="819"/>
      <c r="UQF1079" s="819"/>
      <c r="UQG1079" s="819"/>
      <c r="UQH1079" s="819"/>
      <c r="UQI1079" s="819"/>
      <c r="UQJ1079" s="819"/>
      <c r="UQK1079" s="819"/>
      <c r="UQL1079" s="819"/>
      <c r="UQM1079" s="819"/>
      <c r="UQN1079" s="819"/>
      <c r="UQO1079" s="819"/>
      <c r="UQP1079" s="819"/>
      <c r="UQQ1079" s="819"/>
      <c r="UQR1079" s="819"/>
      <c r="UQS1079" s="819"/>
      <c r="UQT1079" s="819"/>
      <c r="UQU1079" s="819"/>
      <c r="UQV1079" s="819"/>
      <c r="UQW1079" s="819"/>
      <c r="UQX1079" s="819"/>
      <c r="UQY1079" s="819"/>
      <c r="UQZ1079" s="819"/>
      <c r="URA1079" s="819"/>
      <c r="URB1079" s="819"/>
      <c r="URC1079" s="819"/>
      <c r="URD1079" s="819"/>
      <c r="URE1079" s="819"/>
      <c r="URF1079" s="819"/>
      <c r="URG1079" s="819"/>
      <c r="URH1079" s="819"/>
      <c r="URI1079" s="819"/>
      <c r="URJ1079" s="819"/>
      <c r="URK1079" s="819"/>
      <c r="URL1079" s="819"/>
      <c r="URM1079" s="819"/>
      <c r="URN1079" s="819"/>
      <c r="URO1079" s="819"/>
      <c r="URP1079" s="819"/>
      <c r="URQ1079" s="819"/>
      <c r="URR1079" s="819"/>
      <c r="URS1079" s="819"/>
      <c r="URT1079" s="819"/>
      <c r="URU1079" s="819"/>
      <c r="URV1079" s="819"/>
      <c r="URW1079" s="819"/>
      <c r="URX1079" s="819"/>
      <c r="URY1079" s="819"/>
      <c r="URZ1079" s="819"/>
      <c r="USA1079" s="819"/>
      <c r="USB1079" s="819"/>
      <c r="USC1079" s="819"/>
      <c r="USD1079" s="819"/>
      <c r="USE1079" s="819"/>
      <c r="USF1079" s="819"/>
      <c r="USG1079" s="819"/>
      <c r="USH1079" s="819"/>
      <c r="USI1079" s="819"/>
      <c r="USJ1079" s="819"/>
      <c r="USK1079" s="819"/>
      <c r="USL1079" s="819"/>
      <c r="USM1079" s="819"/>
      <c r="USN1079" s="819"/>
      <c r="USO1079" s="819"/>
      <c r="USP1079" s="819"/>
      <c r="USQ1079" s="819"/>
      <c r="USR1079" s="819"/>
      <c r="USS1079" s="819"/>
      <c r="UST1079" s="819"/>
      <c r="USU1079" s="819"/>
      <c r="USV1079" s="819"/>
      <c r="USW1079" s="819"/>
      <c r="USX1079" s="819"/>
      <c r="USY1079" s="819"/>
      <c r="USZ1079" s="819"/>
      <c r="UTA1079" s="819"/>
      <c r="UTB1079" s="819"/>
      <c r="UTC1079" s="819"/>
      <c r="UTD1079" s="819"/>
      <c r="UTE1079" s="819"/>
      <c r="UTF1079" s="819"/>
      <c r="UTG1079" s="819"/>
      <c r="UTH1079" s="819"/>
      <c r="UTI1079" s="819"/>
      <c r="UTJ1079" s="819"/>
      <c r="UTK1079" s="819"/>
      <c r="UTL1079" s="819"/>
      <c r="UTM1079" s="819"/>
      <c r="UTN1079" s="819"/>
      <c r="UTO1079" s="819"/>
      <c r="UTP1079" s="819"/>
      <c r="UTQ1079" s="819"/>
      <c r="UTR1079" s="819"/>
      <c r="UTS1079" s="819"/>
      <c r="UTT1079" s="819"/>
      <c r="UTU1079" s="819"/>
      <c r="UTV1079" s="819"/>
      <c r="UTW1079" s="819"/>
      <c r="UTX1079" s="819"/>
      <c r="UTY1079" s="819"/>
      <c r="UTZ1079" s="819"/>
      <c r="UUA1079" s="819"/>
      <c r="UUB1079" s="819"/>
      <c r="UUC1079" s="819"/>
      <c r="UUD1079" s="819"/>
      <c r="UUE1079" s="819"/>
      <c r="UUF1079" s="819"/>
      <c r="UUG1079" s="819"/>
      <c r="UUH1079" s="819"/>
      <c r="UUI1079" s="819"/>
      <c r="UUJ1079" s="819"/>
      <c r="UUK1079" s="819"/>
      <c r="UUL1079" s="819"/>
      <c r="UUM1079" s="819"/>
      <c r="UUN1079" s="819"/>
      <c r="UUO1079" s="819"/>
      <c r="UUP1079" s="819"/>
      <c r="UUQ1079" s="819"/>
      <c r="UUR1079" s="819"/>
      <c r="UUS1079" s="819"/>
      <c r="UUT1079" s="819"/>
      <c r="UUU1079" s="819"/>
      <c r="UUV1079" s="819"/>
      <c r="UUW1079" s="819"/>
      <c r="UUX1079" s="819"/>
      <c r="UUY1079" s="819"/>
      <c r="UUZ1079" s="819"/>
      <c r="UVA1079" s="819"/>
      <c r="UVB1079" s="819"/>
      <c r="UVC1079" s="819"/>
      <c r="UVD1079" s="819"/>
      <c r="UVE1079" s="819"/>
      <c r="UVF1079" s="819"/>
      <c r="UVG1079" s="819"/>
      <c r="UVH1079" s="819"/>
      <c r="UVI1079" s="819"/>
      <c r="UVJ1079" s="819"/>
      <c r="UVK1079" s="819"/>
      <c r="UVL1079" s="819"/>
      <c r="UVM1079" s="819"/>
      <c r="UVN1079" s="819"/>
      <c r="UVO1079" s="819"/>
      <c r="UVP1079" s="819"/>
      <c r="UVQ1079" s="819"/>
      <c r="UVR1079" s="819"/>
      <c r="UVS1079" s="819"/>
      <c r="UVT1079" s="819"/>
      <c r="UVU1079" s="819"/>
      <c r="UVV1079" s="819"/>
      <c r="UVW1079" s="819"/>
      <c r="UVX1079" s="819"/>
      <c r="UVY1079" s="819"/>
      <c r="UVZ1079" s="819"/>
      <c r="UWA1079" s="819"/>
      <c r="UWB1079" s="819"/>
      <c r="UWC1079" s="819"/>
      <c r="UWD1079" s="819"/>
      <c r="UWE1079" s="819"/>
      <c r="UWF1079" s="819"/>
      <c r="UWG1079" s="819"/>
      <c r="UWH1079" s="819"/>
      <c r="UWI1079" s="819"/>
      <c r="UWJ1079" s="819"/>
      <c r="UWK1079" s="819"/>
      <c r="UWL1079" s="819"/>
      <c r="UWM1079" s="819"/>
      <c r="UWN1079" s="819"/>
      <c r="UWO1079" s="819"/>
      <c r="UWP1079" s="819"/>
      <c r="UWQ1079" s="819"/>
      <c r="UWR1079" s="819"/>
      <c r="UWS1079" s="819"/>
      <c r="UWT1079" s="819"/>
      <c r="UWU1079" s="819"/>
      <c r="UWV1079" s="819"/>
      <c r="UWW1079" s="819"/>
      <c r="UWX1079" s="819"/>
      <c r="UWY1079" s="819"/>
      <c r="UWZ1079" s="819"/>
      <c r="UXA1079" s="819"/>
      <c r="UXB1079" s="819"/>
      <c r="UXC1079" s="819"/>
      <c r="UXD1079" s="819"/>
      <c r="UXE1079" s="819"/>
      <c r="UXF1079" s="819"/>
      <c r="UXG1079" s="819"/>
      <c r="UXH1079" s="819"/>
      <c r="UXI1079" s="819"/>
      <c r="UXJ1079" s="819"/>
      <c r="UXK1079" s="819"/>
      <c r="UXL1079" s="819"/>
      <c r="UXM1079" s="819"/>
      <c r="UXN1079" s="819"/>
      <c r="UXO1079" s="819"/>
      <c r="UXP1079" s="819"/>
      <c r="UXQ1079" s="819"/>
      <c r="UXR1079" s="819"/>
      <c r="UXS1079" s="819"/>
      <c r="UXT1079" s="819"/>
      <c r="UXU1079" s="819"/>
      <c r="UXV1079" s="819"/>
      <c r="UXW1079" s="819"/>
      <c r="UXX1079" s="819"/>
      <c r="UXY1079" s="819"/>
      <c r="UXZ1079" s="819"/>
      <c r="UYA1079" s="819"/>
      <c r="UYB1079" s="819"/>
      <c r="UYC1079" s="819"/>
      <c r="UYD1079" s="819"/>
      <c r="UYE1079" s="819"/>
      <c r="UYF1079" s="819"/>
      <c r="UYG1079" s="819"/>
      <c r="UYH1079" s="819"/>
      <c r="UYI1079" s="819"/>
      <c r="UYJ1079" s="819"/>
      <c r="UYK1079" s="819"/>
      <c r="UYL1079" s="819"/>
      <c r="UYM1079" s="819"/>
      <c r="UYN1079" s="819"/>
      <c r="UYO1079" s="819"/>
      <c r="UYP1079" s="819"/>
      <c r="UYQ1079" s="819"/>
      <c r="UYR1079" s="819"/>
      <c r="UYS1079" s="819"/>
      <c r="UYT1079" s="819"/>
      <c r="UYU1079" s="819"/>
      <c r="UYV1079" s="819"/>
      <c r="UYW1079" s="819"/>
      <c r="UYX1079" s="819"/>
      <c r="UYY1079" s="819"/>
      <c r="UYZ1079" s="819"/>
      <c r="UZA1079" s="819"/>
      <c r="UZB1079" s="819"/>
      <c r="UZC1079" s="819"/>
      <c r="UZD1079" s="819"/>
      <c r="UZE1079" s="819"/>
      <c r="UZF1079" s="819"/>
      <c r="UZG1079" s="819"/>
      <c r="UZH1079" s="819"/>
      <c r="UZI1079" s="819"/>
      <c r="UZJ1079" s="819"/>
      <c r="UZK1079" s="819"/>
      <c r="UZL1079" s="819"/>
      <c r="UZM1079" s="819"/>
      <c r="UZN1079" s="819"/>
      <c r="UZO1079" s="819"/>
      <c r="UZP1079" s="819"/>
      <c r="UZQ1079" s="819"/>
      <c r="UZR1079" s="819"/>
      <c r="UZS1079" s="819"/>
      <c r="UZT1079" s="819"/>
      <c r="UZU1079" s="819"/>
      <c r="UZV1079" s="819"/>
      <c r="UZW1079" s="819"/>
      <c r="UZX1079" s="819"/>
      <c r="UZY1079" s="819"/>
      <c r="UZZ1079" s="819"/>
      <c r="VAA1079" s="819"/>
      <c r="VAB1079" s="819"/>
      <c r="VAC1079" s="819"/>
      <c r="VAD1079" s="819"/>
      <c r="VAE1079" s="819"/>
      <c r="VAF1079" s="819"/>
      <c r="VAG1079" s="819"/>
      <c r="VAH1079" s="819"/>
      <c r="VAI1079" s="819"/>
      <c r="VAJ1079" s="819"/>
      <c r="VAK1079" s="819"/>
      <c r="VAL1079" s="819"/>
      <c r="VAM1079" s="819"/>
      <c r="VAN1079" s="819"/>
      <c r="VAO1079" s="819"/>
      <c r="VAP1079" s="819"/>
      <c r="VAQ1079" s="819"/>
      <c r="VAR1079" s="819"/>
      <c r="VAS1079" s="819"/>
      <c r="VAT1079" s="819"/>
      <c r="VAU1079" s="819"/>
      <c r="VAV1079" s="819"/>
      <c r="VAW1079" s="819"/>
      <c r="VAX1079" s="819"/>
      <c r="VAY1079" s="819"/>
      <c r="VAZ1079" s="819"/>
      <c r="VBA1079" s="819"/>
      <c r="VBB1079" s="819"/>
      <c r="VBC1079" s="819"/>
      <c r="VBD1079" s="819"/>
      <c r="VBE1079" s="819"/>
      <c r="VBF1079" s="819"/>
      <c r="VBG1079" s="819"/>
      <c r="VBH1079" s="819"/>
      <c r="VBI1079" s="819"/>
      <c r="VBJ1079" s="819"/>
      <c r="VBK1079" s="819"/>
      <c r="VBL1079" s="819"/>
      <c r="VBM1079" s="819"/>
      <c r="VBN1079" s="819"/>
      <c r="VBO1079" s="819"/>
      <c r="VBP1079" s="819"/>
      <c r="VBQ1079" s="819"/>
      <c r="VBR1079" s="819"/>
      <c r="VBS1079" s="819"/>
      <c r="VBT1079" s="819"/>
      <c r="VBU1079" s="819"/>
      <c r="VBV1079" s="819"/>
      <c r="VBW1079" s="819"/>
      <c r="VBX1079" s="819"/>
      <c r="VBY1079" s="819"/>
      <c r="VBZ1079" s="819"/>
      <c r="VCA1079" s="819"/>
      <c r="VCB1079" s="819"/>
      <c r="VCC1079" s="819"/>
      <c r="VCD1079" s="819"/>
      <c r="VCE1079" s="819"/>
      <c r="VCF1079" s="819"/>
      <c r="VCG1079" s="819"/>
      <c r="VCH1079" s="819"/>
      <c r="VCI1079" s="819"/>
      <c r="VCJ1079" s="819"/>
      <c r="VCK1079" s="819"/>
      <c r="VCL1079" s="819"/>
      <c r="VCM1079" s="819"/>
      <c r="VCN1079" s="819"/>
      <c r="VCO1079" s="819"/>
      <c r="VCP1079" s="819"/>
      <c r="VCQ1079" s="819"/>
      <c r="VCR1079" s="819"/>
      <c r="VCS1079" s="819"/>
      <c r="VCT1079" s="819"/>
      <c r="VCU1079" s="819"/>
      <c r="VCV1079" s="819"/>
      <c r="VCW1079" s="819"/>
      <c r="VCX1079" s="819"/>
      <c r="VCY1079" s="819"/>
      <c r="VCZ1079" s="819"/>
      <c r="VDA1079" s="819"/>
      <c r="VDB1079" s="819"/>
      <c r="VDC1079" s="819"/>
      <c r="VDD1079" s="819"/>
      <c r="VDE1079" s="819"/>
      <c r="VDF1079" s="819"/>
      <c r="VDG1079" s="819"/>
      <c r="VDH1079" s="819"/>
      <c r="VDI1079" s="819"/>
      <c r="VDJ1079" s="819"/>
      <c r="VDK1079" s="819"/>
      <c r="VDL1079" s="819"/>
      <c r="VDM1079" s="819"/>
      <c r="VDN1079" s="819"/>
      <c r="VDO1079" s="819"/>
      <c r="VDP1079" s="819"/>
      <c r="VDQ1079" s="819"/>
      <c r="VDR1079" s="819"/>
      <c r="VDS1079" s="819"/>
      <c r="VDT1079" s="819"/>
      <c r="VDU1079" s="819"/>
      <c r="VDV1079" s="819"/>
      <c r="VDW1079" s="819"/>
      <c r="VDX1079" s="819"/>
      <c r="VDY1079" s="819"/>
      <c r="VDZ1079" s="819"/>
      <c r="VEA1079" s="819"/>
      <c r="VEB1079" s="819"/>
      <c r="VEC1079" s="819"/>
      <c r="VED1079" s="819"/>
      <c r="VEE1079" s="819"/>
      <c r="VEF1079" s="819"/>
      <c r="VEG1079" s="819"/>
      <c r="VEH1079" s="819"/>
      <c r="VEI1079" s="819"/>
      <c r="VEJ1079" s="819"/>
      <c r="VEK1079" s="819"/>
      <c r="VEL1079" s="819"/>
      <c r="VEM1079" s="819"/>
      <c r="VEN1079" s="819"/>
      <c r="VEO1079" s="819"/>
      <c r="VEP1079" s="819"/>
      <c r="VEQ1079" s="819"/>
      <c r="VER1079" s="819"/>
      <c r="VES1079" s="819"/>
      <c r="VET1079" s="819"/>
      <c r="VEU1079" s="819"/>
      <c r="VEV1079" s="819"/>
      <c r="VEW1079" s="819"/>
      <c r="VEX1079" s="819"/>
      <c r="VEY1079" s="819"/>
      <c r="VEZ1079" s="819"/>
      <c r="VFA1079" s="819"/>
      <c r="VFB1079" s="819"/>
      <c r="VFC1079" s="819"/>
      <c r="VFD1079" s="819"/>
      <c r="VFE1079" s="819"/>
      <c r="VFF1079" s="819"/>
      <c r="VFG1079" s="819"/>
      <c r="VFH1079" s="819"/>
      <c r="VFI1079" s="819"/>
      <c r="VFJ1079" s="819"/>
      <c r="VFK1079" s="819"/>
      <c r="VFL1079" s="819"/>
      <c r="VFM1079" s="819"/>
      <c r="VFN1079" s="819"/>
      <c r="VFO1079" s="819"/>
      <c r="VFP1079" s="819"/>
      <c r="VFQ1079" s="819"/>
      <c r="VFR1079" s="819"/>
      <c r="VFS1079" s="819"/>
      <c r="VFT1079" s="819"/>
      <c r="VFU1079" s="819"/>
      <c r="VFV1079" s="819"/>
      <c r="VFW1079" s="819"/>
      <c r="VFX1079" s="819"/>
      <c r="VFY1079" s="819"/>
      <c r="VFZ1079" s="819"/>
      <c r="VGA1079" s="819"/>
      <c r="VGB1079" s="819"/>
      <c r="VGC1079" s="819"/>
      <c r="VGD1079" s="819"/>
      <c r="VGE1079" s="819"/>
      <c r="VGF1079" s="819"/>
      <c r="VGG1079" s="819"/>
      <c r="VGH1079" s="819"/>
      <c r="VGI1079" s="819"/>
      <c r="VGJ1079" s="819"/>
      <c r="VGK1079" s="819"/>
      <c r="VGL1079" s="819"/>
      <c r="VGM1079" s="819"/>
      <c r="VGN1079" s="819"/>
      <c r="VGO1079" s="819"/>
      <c r="VGP1079" s="819"/>
      <c r="VGQ1079" s="819"/>
      <c r="VGR1079" s="819"/>
      <c r="VGS1079" s="819"/>
      <c r="VGT1079" s="819"/>
      <c r="VGU1079" s="819"/>
      <c r="VGV1079" s="819"/>
      <c r="VGW1079" s="819"/>
      <c r="VGX1079" s="819"/>
      <c r="VGY1079" s="819"/>
      <c r="VGZ1079" s="819"/>
      <c r="VHA1079" s="819"/>
      <c r="VHB1079" s="819"/>
      <c r="VHC1079" s="819"/>
      <c r="VHD1079" s="819"/>
      <c r="VHE1079" s="819"/>
      <c r="VHF1079" s="819"/>
      <c r="VHG1079" s="819"/>
      <c r="VHH1079" s="819"/>
      <c r="VHI1079" s="819"/>
      <c r="VHJ1079" s="819"/>
      <c r="VHK1079" s="819"/>
      <c r="VHL1079" s="819"/>
      <c r="VHM1079" s="819"/>
      <c r="VHN1079" s="819"/>
      <c r="VHO1079" s="819"/>
      <c r="VHP1079" s="819"/>
      <c r="VHQ1079" s="819"/>
      <c r="VHR1079" s="819"/>
      <c r="VHS1079" s="819"/>
      <c r="VHT1079" s="819"/>
      <c r="VHU1079" s="819"/>
      <c r="VHV1079" s="819"/>
      <c r="VHW1079" s="819"/>
      <c r="VHX1079" s="819"/>
      <c r="VHY1079" s="819"/>
      <c r="VHZ1079" s="819"/>
      <c r="VIA1079" s="819"/>
      <c r="VIB1079" s="819"/>
      <c r="VIC1079" s="819"/>
      <c r="VID1079" s="819"/>
      <c r="VIE1079" s="819"/>
      <c r="VIF1079" s="819"/>
      <c r="VIG1079" s="819"/>
      <c r="VIH1079" s="819"/>
      <c r="VII1079" s="819"/>
      <c r="VIJ1079" s="819"/>
      <c r="VIK1079" s="819"/>
      <c r="VIL1079" s="819"/>
      <c r="VIM1079" s="819"/>
      <c r="VIN1079" s="819"/>
      <c r="VIO1079" s="819"/>
      <c r="VIP1079" s="819"/>
      <c r="VIQ1079" s="819"/>
      <c r="VIR1079" s="819"/>
      <c r="VIS1079" s="819"/>
      <c r="VIT1079" s="819"/>
      <c r="VIU1079" s="819"/>
      <c r="VIV1079" s="819"/>
      <c r="VIW1079" s="819"/>
      <c r="VIX1079" s="819"/>
      <c r="VIY1079" s="819"/>
      <c r="VIZ1079" s="819"/>
      <c r="VJA1079" s="819"/>
      <c r="VJB1079" s="819"/>
      <c r="VJC1079" s="819"/>
      <c r="VJD1079" s="819"/>
      <c r="VJE1079" s="819"/>
      <c r="VJF1079" s="819"/>
      <c r="VJG1079" s="819"/>
      <c r="VJH1079" s="819"/>
      <c r="VJI1079" s="819"/>
      <c r="VJJ1079" s="819"/>
      <c r="VJK1079" s="819"/>
      <c r="VJL1079" s="819"/>
      <c r="VJM1079" s="819"/>
      <c r="VJN1079" s="819"/>
      <c r="VJO1079" s="819"/>
      <c r="VJP1079" s="819"/>
      <c r="VJQ1079" s="819"/>
      <c r="VJR1079" s="819"/>
      <c r="VJS1079" s="819"/>
      <c r="VJT1079" s="819"/>
      <c r="VJU1079" s="819"/>
      <c r="VJV1079" s="819"/>
      <c r="VJW1079" s="819"/>
      <c r="VJX1079" s="819"/>
      <c r="VJY1079" s="819"/>
      <c r="VJZ1079" s="819"/>
      <c r="VKA1079" s="819"/>
      <c r="VKB1079" s="819"/>
      <c r="VKC1079" s="819"/>
      <c r="VKD1079" s="819"/>
      <c r="VKE1079" s="819"/>
      <c r="VKF1079" s="819"/>
      <c r="VKG1079" s="819"/>
      <c r="VKH1079" s="819"/>
      <c r="VKI1079" s="819"/>
      <c r="VKJ1079" s="819"/>
      <c r="VKK1079" s="819"/>
      <c r="VKL1079" s="819"/>
      <c r="VKM1079" s="819"/>
      <c r="VKN1079" s="819"/>
      <c r="VKO1079" s="819"/>
      <c r="VKP1079" s="819"/>
      <c r="VKQ1079" s="819"/>
      <c r="VKR1079" s="819"/>
      <c r="VKS1079" s="819"/>
      <c r="VKT1079" s="819"/>
      <c r="VKU1079" s="819"/>
      <c r="VKV1079" s="819"/>
      <c r="VKW1079" s="819"/>
      <c r="VKX1079" s="819"/>
      <c r="VKY1079" s="819"/>
      <c r="VKZ1079" s="819"/>
      <c r="VLA1079" s="819"/>
      <c r="VLB1079" s="819"/>
      <c r="VLC1079" s="819"/>
      <c r="VLD1079" s="819"/>
      <c r="VLE1079" s="819"/>
      <c r="VLF1079" s="819"/>
      <c r="VLG1079" s="819"/>
      <c r="VLH1079" s="819"/>
      <c r="VLI1079" s="819"/>
      <c r="VLJ1079" s="819"/>
      <c r="VLK1079" s="819"/>
      <c r="VLL1079" s="819"/>
      <c r="VLM1079" s="819"/>
      <c r="VLN1079" s="819"/>
      <c r="VLO1079" s="819"/>
      <c r="VLP1079" s="819"/>
      <c r="VLQ1079" s="819"/>
      <c r="VLR1079" s="819"/>
      <c r="VLS1079" s="819"/>
      <c r="VLT1079" s="819"/>
      <c r="VLU1079" s="819"/>
      <c r="VLV1079" s="819"/>
      <c r="VLW1079" s="819"/>
      <c r="VLX1079" s="819"/>
      <c r="VLY1079" s="819"/>
      <c r="VLZ1079" s="819"/>
      <c r="VMA1079" s="819"/>
      <c r="VMB1079" s="819"/>
      <c r="VMC1079" s="819"/>
      <c r="VMD1079" s="819"/>
      <c r="VME1079" s="819"/>
      <c r="VMF1079" s="819"/>
      <c r="VMG1079" s="819"/>
      <c r="VMH1079" s="819"/>
      <c r="VMI1079" s="819"/>
      <c r="VMJ1079" s="819"/>
      <c r="VMK1079" s="819"/>
      <c r="VML1079" s="819"/>
      <c r="VMM1079" s="819"/>
      <c r="VMN1079" s="819"/>
      <c r="VMO1079" s="819"/>
      <c r="VMP1079" s="819"/>
      <c r="VMQ1079" s="819"/>
      <c r="VMR1079" s="819"/>
      <c r="VMS1079" s="819"/>
      <c r="VMT1079" s="819"/>
      <c r="VMU1079" s="819"/>
      <c r="VMV1079" s="819"/>
      <c r="VMW1079" s="819"/>
      <c r="VMX1079" s="819"/>
      <c r="VMY1079" s="819"/>
      <c r="VMZ1079" s="819"/>
      <c r="VNA1079" s="819"/>
      <c r="VNB1079" s="819"/>
      <c r="VNC1079" s="819"/>
      <c r="VND1079" s="819"/>
      <c r="VNE1079" s="819"/>
      <c r="VNF1079" s="819"/>
      <c r="VNG1079" s="819"/>
      <c r="VNH1079" s="819"/>
      <c r="VNI1079" s="819"/>
      <c r="VNJ1079" s="819"/>
      <c r="VNK1079" s="819"/>
      <c r="VNL1079" s="819"/>
      <c r="VNM1079" s="819"/>
      <c r="VNN1079" s="819"/>
      <c r="VNO1079" s="819"/>
      <c r="VNP1079" s="819"/>
      <c r="VNQ1079" s="819"/>
      <c r="VNR1079" s="819"/>
      <c r="VNS1079" s="819"/>
      <c r="VNT1079" s="819"/>
      <c r="VNU1079" s="819"/>
      <c r="VNV1079" s="819"/>
      <c r="VNW1079" s="819"/>
      <c r="VNX1079" s="819"/>
      <c r="VNY1079" s="819"/>
      <c r="VNZ1079" s="819"/>
      <c r="VOA1079" s="819"/>
      <c r="VOB1079" s="819"/>
      <c r="VOC1079" s="819"/>
      <c r="VOD1079" s="819"/>
      <c r="VOE1079" s="819"/>
      <c r="VOF1079" s="819"/>
      <c r="VOG1079" s="819"/>
      <c r="VOH1079" s="819"/>
      <c r="VOI1079" s="819"/>
      <c r="VOJ1079" s="819"/>
      <c r="VOK1079" s="819"/>
      <c r="VOL1079" s="819"/>
      <c r="VOM1079" s="819"/>
      <c r="VON1079" s="819"/>
      <c r="VOO1079" s="819"/>
      <c r="VOP1079" s="819"/>
      <c r="VOQ1079" s="819"/>
      <c r="VOR1079" s="819"/>
      <c r="VOS1079" s="819"/>
      <c r="VOT1079" s="819"/>
      <c r="VOU1079" s="819"/>
      <c r="VOV1079" s="819"/>
      <c r="VOW1079" s="819"/>
      <c r="VOX1079" s="819"/>
      <c r="VOY1079" s="819"/>
      <c r="VOZ1079" s="819"/>
      <c r="VPA1079" s="819"/>
      <c r="VPB1079" s="819"/>
      <c r="VPC1079" s="819"/>
      <c r="VPD1079" s="819"/>
      <c r="VPE1079" s="819"/>
      <c r="VPF1079" s="819"/>
      <c r="VPG1079" s="819"/>
      <c r="VPH1079" s="819"/>
      <c r="VPI1079" s="819"/>
      <c r="VPJ1079" s="819"/>
      <c r="VPK1079" s="819"/>
      <c r="VPL1079" s="819"/>
      <c r="VPM1079" s="819"/>
      <c r="VPN1079" s="819"/>
      <c r="VPO1079" s="819"/>
      <c r="VPP1079" s="819"/>
      <c r="VPQ1079" s="819"/>
      <c r="VPR1079" s="819"/>
      <c r="VPS1079" s="819"/>
      <c r="VPT1079" s="819"/>
      <c r="VPU1079" s="819"/>
      <c r="VPV1079" s="819"/>
      <c r="VPW1079" s="819"/>
      <c r="VPX1079" s="819"/>
      <c r="VPY1079" s="819"/>
      <c r="VPZ1079" s="819"/>
      <c r="VQA1079" s="819"/>
      <c r="VQB1079" s="819"/>
      <c r="VQC1079" s="819"/>
      <c r="VQD1079" s="819"/>
      <c r="VQE1079" s="819"/>
      <c r="VQF1079" s="819"/>
      <c r="VQG1079" s="819"/>
      <c r="VQH1079" s="819"/>
      <c r="VQI1079" s="819"/>
      <c r="VQJ1079" s="819"/>
      <c r="VQK1079" s="819"/>
      <c r="VQL1079" s="819"/>
      <c r="VQM1079" s="819"/>
      <c r="VQN1079" s="819"/>
      <c r="VQO1079" s="819"/>
      <c r="VQP1079" s="819"/>
      <c r="VQQ1079" s="819"/>
      <c r="VQR1079" s="819"/>
      <c r="VQS1079" s="819"/>
      <c r="VQT1079" s="819"/>
      <c r="VQU1079" s="819"/>
      <c r="VQV1079" s="819"/>
      <c r="VQW1079" s="819"/>
      <c r="VQX1079" s="819"/>
      <c r="VQY1079" s="819"/>
      <c r="VQZ1079" s="819"/>
      <c r="VRA1079" s="819"/>
      <c r="VRB1079" s="819"/>
      <c r="VRC1079" s="819"/>
      <c r="VRD1079" s="819"/>
      <c r="VRE1079" s="819"/>
      <c r="VRF1079" s="819"/>
      <c r="VRG1079" s="819"/>
      <c r="VRH1079" s="819"/>
      <c r="VRI1079" s="819"/>
      <c r="VRJ1079" s="819"/>
      <c r="VRK1079" s="819"/>
      <c r="VRL1079" s="819"/>
      <c r="VRM1079" s="819"/>
      <c r="VRN1079" s="819"/>
      <c r="VRO1079" s="819"/>
      <c r="VRP1079" s="819"/>
      <c r="VRQ1079" s="819"/>
      <c r="VRR1079" s="819"/>
      <c r="VRS1079" s="819"/>
      <c r="VRT1079" s="819"/>
      <c r="VRU1079" s="819"/>
      <c r="VRV1079" s="819"/>
      <c r="VRW1079" s="819"/>
      <c r="VRX1079" s="819"/>
      <c r="VRY1079" s="819"/>
      <c r="VRZ1079" s="819"/>
      <c r="VSA1079" s="819"/>
      <c r="VSB1079" s="819"/>
      <c r="VSC1079" s="819"/>
      <c r="VSD1079" s="819"/>
      <c r="VSE1079" s="819"/>
      <c r="VSF1079" s="819"/>
      <c r="VSG1079" s="819"/>
      <c r="VSH1079" s="819"/>
      <c r="VSI1079" s="819"/>
      <c r="VSJ1079" s="819"/>
      <c r="VSK1079" s="819"/>
      <c r="VSL1079" s="819"/>
      <c r="VSM1079" s="819"/>
      <c r="VSN1079" s="819"/>
      <c r="VSO1079" s="819"/>
      <c r="VSP1079" s="819"/>
      <c r="VSQ1079" s="819"/>
      <c r="VSR1079" s="819"/>
      <c r="VSS1079" s="819"/>
      <c r="VST1079" s="819"/>
      <c r="VSU1079" s="819"/>
      <c r="VSV1079" s="819"/>
      <c r="VSW1079" s="819"/>
      <c r="VSX1079" s="819"/>
      <c r="VSY1079" s="819"/>
      <c r="VSZ1079" s="819"/>
      <c r="VTA1079" s="819"/>
      <c r="VTB1079" s="819"/>
      <c r="VTC1079" s="819"/>
      <c r="VTD1079" s="819"/>
      <c r="VTE1079" s="819"/>
      <c r="VTF1079" s="819"/>
      <c r="VTG1079" s="819"/>
      <c r="VTH1079" s="819"/>
      <c r="VTI1079" s="819"/>
      <c r="VTJ1079" s="819"/>
      <c r="VTK1079" s="819"/>
      <c r="VTL1079" s="819"/>
      <c r="VTM1079" s="819"/>
      <c r="VTN1079" s="819"/>
      <c r="VTO1079" s="819"/>
      <c r="VTP1079" s="819"/>
      <c r="VTQ1079" s="819"/>
      <c r="VTR1079" s="819"/>
      <c r="VTS1079" s="819"/>
      <c r="VTT1079" s="819"/>
      <c r="VTU1079" s="819"/>
      <c r="VTV1079" s="819"/>
      <c r="VTW1079" s="819"/>
      <c r="VTX1079" s="819"/>
      <c r="VTY1079" s="819"/>
      <c r="VTZ1079" s="819"/>
      <c r="VUA1079" s="819"/>
      <c r="VUB1079" s="819"/>
      <c r="VUC1079" s="819"/>
      <c r="VUD1079" s="819"/>
      <c r="VUE1079" s="819"/>
      <c r="VUF1079" s="819"/>
      <c r="VUG1079" s="819"/>
      <c r="VUH1079" s="819"/>
      <c r="VUI1079" s="819"/>
      <c r="VUJ1079" s="819"/>
      <c r="VUK1079" s="819"/>
      <c r="VUL1079" s="819"/>
      <c r="VUM1079" s="819"/>
      <c r="VUN1079" s="819"/>
      <c r="VUO1079" s="819"/>
      <c r="VUP1079" s="819"/>
      <c r="VUQ1079" s="819"/>
      <c r="VUR1079" s="819"/>
      <c r="VUS1079" s="819"/>
      <c r="VUT1079" s="819"/>
      <c r="VUU1079" s="819"/>
      <c r="VUV1079" s="819"/>
      <c r="VUW1079" s="819"/>
      <c r="VUX1079" s="819"/>
      <c r="VUY1079" s="819"/>
      <c r="VUZ1079" s="819"/>
      <c r="VVA1079" s="819"/>
      <c r="VVB1079" s="819"/>
      <c r="VVC1079" s="819"/>
      <c r="VVD1079" s="819"/>
      <c r="VVE1079" s="819"/>
      <c r="VVF1079" s="819"/>
      <c r="VVG1079" s="819"/>
      <c r="VVH1079" s="819"/>
      <c r="VVI1079" s="819"/>
      <c r="VVJ1079" s="819"/>
      <c r="VVK1079" s="819"/>
      <c r="VVL1079" s="819"/>
      <c r="VVM1079" s="819"/>
      <c r="VVN1079" s="819"/>
      <c r="VVO1079" s="819"/>
      <c r="VVP1079" s="819"/>
      <c r="VVQ1079" s="819"/>
      <c r="VVR1079" s="819"/>
      <c r="VVS1079" s="819"/>
      <c r="VVT1079" s="819"/>
      <c r="VVU1079" s="819"/>
      <c r="VVV1079" s="819"/>
      <c r="VVW1079" s="819"/>
      <c r="VVX1079" s="819"/>
      <c r="VVY1079" s="819"/>
      <c r="VVZ1079" s="819"/>
      <c r="VWA1079" s="819"/>
      <c r="VWB1079" s="819"/>
      <c r="VWC1079" s="819"/>
      <c r="VWD1079" s="819"/>
      <c r="VWE1079" s="819"/>
      <c r="VWF1079" s="819"/>
      <c r="VWG1079" s="819"/>
      <c r="VWH1079" s="819"/>
      <c r="VWI1079" s="819"/>
      <c r="VWJ1079" s="819"/>
      <c r="VWK1079" s="819"/>
      <c r="VWL1079" s="819"/>
      <c r="VWM1079" s="819"/>
      <c r="VWN1079" s="819"/>
      <c r="VWO1079" s="819"/>
      <c r="VWP1079" s="819"/>
      <c r="VWQ1079" s="819"/>
      <c r="VWR1079" s="819"/>
      <c r="VWS1079" s="819"/>
      <c r="VWT1079" s="819"/>
      <c r="VWU1079" s="819"/>
      <c r="VWV1079" s="819"/>
      <c r="VWW1079" s="819"/>
      <c r="VWX1079" s="819"/>
      <c r="VWY1079" s="819"/>
      <c r="VWZ1079" s="819"/>
      <c r="VXA1079" s="819"/>
      <c r="VXB1079" s="819"/>
      <c r="VXC1079" s="819"/>
      <c r="VXD1079" s="819"/>
      <c r="VXE1079" s="819"/>
      <c r="VXF1079" s="819"/>
      <c r="VXG1079" s="819"/>
      <c r="VXH1079" s="819"/>
      <c r="VXI1079" s="819"/>
      <c r="VXJ1079" s="819"/>
      <c r="VXK1079" s="819"/>
      <c r="VXL1079" s="819"/>
      <c r="VXM1079" s="819"/>
      <c r="VXN1079" s="819"/>
      <c r="VXO1079" s="819"/>
      <c r="VXP1079" s="819"/>
      <c r="VXQ1079" s="819"/>
      <c r="VXR1079" s="819"/>
      <c r="VXS1079" s="819"/>
      <c r="VXT1079" s="819"/>
      <c r="VXU1079" s="819"/>
      <c r="VXV1079" s="819"/>
      <c r="VXW1079" s="819"/>
      <c r="VXX1079" s="819"/>
      <c r="VXY1079" s="819"/>
      <c r="VXZ1079" s="819"/>
      <c r="VYA1079" s="819"/>
      <c r="VYB1079" s="819"/>
      <c r="VYC1079" s="819"/>
      <c r="VYD1079" s="819"/>
      <c r="VYE1079" s="819"/>
      <c r="VYF1079" s="819"/>
      <c r="VYG1079" s="819"/>
      <c r="VYH1079" s="819"/>
      <c r="VYI1079" s="819"/>
      <c r="VYJ1079" s="819"/>
      <c r="VYK1079" s="819"/>
      <c r="VYL1079" s="819"/>
      <c r="VYM1079" s="819"/>
      <c r="VYN1079" s="819"/>
      <c r="VYO1079" s="819"/>
      <c r="VYP1079" s="819"/>
      <c r="VYQ1079" s="819"/>
      <c r="VYR1079" s="819"/>
      <c r="VYS1079" s="819"/>
      <c r="VYT1079" s="819"/>
      <c r="VYU1079" s="819"/>
      <c r="VYV1079" s="819"/>
      <c r="VYW1079" s="819"/>
      <c r="VYX1079" s="819"/>
      <c r="VYY1079" s="819"/>
      <c r="VYZ1079" s="819"/>
      <c r="VZA1079" s="819"/>
      <c r="VZB1079" s="819"/>
      <c r="VZC1079" s="819"/>
      <c r="VZD1079" s="819"/>
      <c r="VZE1079" s="819"/>
      <c r="VZF1079" s="819"/>
      <c r="VZG1079" s="819"/>
      <c r="VZH1079" s="819"/>
      <c r="VZI1079" s="819"/>
      <c r="VZJ1079" s="819"/>
      <c r="VZK1079" s="819"/>
      <c r="VZL1079" s="819"/>
      <c r="VZM1079" s="819"/>
      <c r="VZN1079" s="819"/>
      <c r="VZO1079" s="819"/>
      <c r="VZP1079" s="819"/>
      <c r="VZQ1079" s="819"/>
      <c r="VZR1079" s="819"/>
      <c r="VZS1079" s="819"/>
      <c r="VZT1079" s="819"/>
      <c r="VZU1079" s="819"/>
      <c r="VZV1079" s="819"/>
      <c r="VZW1079" s="819"/>
      <c r="VZX1079" s="819"/>
      <c r="VZY1079" s="819"/>
      <c r="VZZ1079" s="819"/>
      <c r="WAA1079" s="819"/>
      <c r="WAB1079" s="819"/>
      <c r="WAC1079" s="819"/>
      <c r="WAD1079" s="819"/>
      <c r="WAE1079" s="819"/>
      <c r="WAF1079" s="819"/>
      <c r="WAG1079" s="819"/>
      <c r="WAH1079" s="819"/>
      <c r="WAI1079" s="819"/>
      <c r="WAJ1079" s="819"/>
      <c r="WAK1079" s="819"/>
      <c r="WAL1079" s="819"/>
      <c r="WAM1079" s="819"/>
      <c r="WAN1079" s="819"/>
      <c r="WAO1079" s="819"/>
      <c r="WAP1079" s="819"/>
      <c r="WAQ1079" s="819"/>
      <c r="WAR1079" s="819"/>
      <c r="WAS1079" s="819"/>
      <c r="WAT1079" s="819"/>
      <c r="WAU1079" s="819"/>
      <c r="WAV1079" s="819"/>
      <c r="WAW1079" s="819"/>
      <c r="WAX1079" s="819"/>
      <c r="WAY1079" s="819"/>
      <c r="WAZ1079" s="819"/>
      <c r="WBA1079" s="819"/>
      <c r="WBB1079" s="819"/>
      <c r="WBC1079" s="819"/>
      <c r="WBD1079" s="819"/>
      <c r="WBE1079" s="819"/>
      <c r="WBF1079" s="819"/>
      <c r="WBG1079" s="819"/>
      <c r="WBH1079" s="819"/>
      <c r="WBI1079" s="819"/>
      <c r="WBJ1079" s="819"/>
      <c r="WBK1079" s="819"/>
      <c r="WBL1079" s="819"/>
      <c r="WBM1079" s="819"/>
      <c r="WBN1079" s="819"/>
      <c r="WBO1079" s="819"/>
      <c r="WBP1079" s="819"/>
      <c r="WBQ1079" s="819"/>
      <c r="WBR1079" s="819"/>
      <c r="WBS1079" s="819"/>
      <c r="WBT1079" s="819"/>
      <c r="WBU1079" s="819"/>
      <c r="WBV1079" s="819"/>
      <c r="WBW1079" s="819"/>
      <c r="WBX1079" s="819"/>
      <c r="WBY1079" s="819"/>
      <c r="WBZ1079" s="819"/>
      <c r="WCA1079" s="819"/>
      <c r="WCB1079" s="819"/>
      <c r="WCC1079" s="819"/>
      <c r="WCD1079" s="819"/>
      <c r="WCE1079" s="819"/>
      <c r="WCF1079" s="819"/>
      <c r="WCG1079" s="819"/>
      <c r="WCH1079" s="819"/>
      <c r="WCI1079" s="819"/>
      <c r="WCJ1079" s="819"/>
      <c r="WCK1079" s="819"/>
      <c r="WCL1079" s="819"/>
      <c r="WCM1079" s="819"/>
      <c r="WCN1079" s="819"/>
      <c r="WCO1079" s="819"/>
      <c r="WCP1079" s="819"/>
      <c r="WCQ1079" s="819"/>
      <c r="WCR1079" s="819"/>
      <c r="WCS1079" s="819"/>
      <c r="WCT1079" s="819"/>
      <c r="WCU1079" s="819"/>
      <c r="WCV1079" s="819"/>
      <c r="WCW1079" s="819"/>
      <c r="WCX1079" s="819"/>
      <c r="WCY1079" s="819"/>
      <c r="WCZ1079" s="819"/>
      <c r="WDA1079" s="819"/>
      <c r="WDB1079" s="819"/>
      <c r="WDC1079" s="819"/>
      <c r="WDD1079" s="819"/>
      <c r="WDE1079" s="819"/>
      <c r="WDF1079" s="819"/>
      <c r="WDG1079" s="819"/>
      <c r="WDH1079" s="819"/>
      <c r="WDI1079" s="819"/>
      <c r="WDJ1079" s="819"/>
      <c r="WDK1079" s="819"/>
      <c r="WDL1079" s="819"/>
      <c r="WDM1079" s="819"/>
      <c r="WDN1079" s="819"/>
      <c r="WDO1079" s="819"/>
      <c r="WDP1079" s="819"/>
      <c r="WDQ1079" s="819"/>
      <c r="WDR1079" s="819"/>
      <c r="WDS1079" s="819"/>
      <c r="WDT1079" s="819"/>
      <c r="WDU1079" s="819"/>
      <c r="WDV1079" s="819"/>
      <c r="WDW1079" s="819"/>
      <c r="WDX1079" s="819"/>
      <c r="WDY1079" s="819"/>
      <c r="WDZ1079" s="819"/>
      <c r="WEA1079" s="819"/>
      <c r="WEB1079" s="819"/>
      <c r="WEC1079" s="819"/>
      <c r="WED1079" s="819"/>
      <c r="WEE1079" s="819"/>
      <c r="WEF1079" s="819"/>
      <c r="WEG1079" s="819"/>
      <c r="WEH1079" s="819"/>
      <c r="WEI1079" s="819"/>
      <c r="WEJ1079" s="819"/>
      <c r="WEK1079" s="819"/>
      <c r="WEL1079" s="819"/>
      <c r="WEM1079" s="819"/>
      <c r="WEN1079" s="819"/>
      <c r="WEO1079" s="819"/>
      <c r="WEP1079" s="819"/>
      <c r="WEQ1079" s="819"/>
      <c r="WER1079" s="819"/>
      <c r="WES1079" s="819"/>
      <c r="WET1079" s="819"/>
      <c r="WEU1079" s="819"/>
      <c r="WEV1079" s="819"/>
      <c r="WEW1079" s="819"/>
      <c r="WEX1079" s="819"/>
      <c r="WEY1079" s="819"/>
      <c r="WEZ1079" s="819"/>
      <c r="WFA1079" s="819"/>
      <c r="WFB1079" s="819"/>
      <c r="WFC1079" s="819"/>
      <c r="WFD1079" s="819"/>
      <c r="WFE1079" s="819"/>
      <c r="WFF1079" s="819"/>
      <c r="WFG1079" s="819"/>
      <c r="WFH1079" s="819"/>
      <c r="WFI1079" s="819"/>
      <c r="WFJ1079" s="819"/>
      <c r="WFK1079" s="819"/>
      <c r="WFL1079" s="819"/>
      <c r="WFM1079" s="819"/>
      <c r="WFN1079" s="819"/>
      <c r="WFO1079" s="819"/>
      <c r="WFP1079" s="819"/>
      <c r="WFQ1079" s="819"/>
      <c r="WFR1079" s="819"/>
      <c r="WFS1079" s="819"/>
      <c r="WFT1079" s="819"/>
      <c r="WFU1079" s="819"/>
      <c r="WFV1079" s="819"/>
      <c r="WFW1079" s="819"/>
      <c r="WFX1079" s="819"/>
      <c r="WFY1079" s="819"/>
      <c r="WFZ1079" s="819"/>
      <c r="WGA1079" s="819"/>
      <c r="WGB1079" s="819"/>
      <c r="WGC1079" s="819"/>
      <c r="WGD1079" s="819"/>
      <c r="WGE1079" s="819"/>
      <c r="WGF1079" s="819"/>
      <c r="WGG1079" s="819"/>
      <c r="WGH1079" s="819"/>
      <c r="WGI1079" s="819"/>
      <c r="WGJ1079" s="819"/>
      <c r="WGK1079" s="819"/>
      <c r="WGL1079" s="819"/>
      <c r="WGM1079" s="819"/>
      <c r="WGN1079" s="819"/>
      <c r="WGO1079" s="819"/>
      <c r="WGP1079" s="819"/>
      <c r="WGQ1079" s="819"/>
      <c r="WGR1079" s="819"/>
      <c r="WGS1079" s="819"/>
      <c r="WGT1079" s="819"/>
      <c r="WGU1079" s="819"/>
      <c r="WGV1079" s="819"/>
      <c r="WGW1079" s="819"/>
      <c r="WGX1079" s="819"/>
      <c r="WGY1079" s="819"/>
      <c r="WGZ1079" s="819"/>
      <c r="WHA1079" s="819"/>
      <c r="WHB1079" s="819"/>
      <c r="WHC1079" s="819"/>
      <c r="WHD1079" s="819"/>
      <c r="WHE1079" s="819"/>
      <c r="WHF1079" s="819"/>
      <c r="WHG1079" s="819"/>
      <c r="WHH1079" s="819"/>
      <c r="WHI1079" s="819"/>
      <c r="WHJ1079" s="819"/>
      <c r="WHK1079" s="819"/>
      <c r="WHL1079" s="819"/>
      <c r="WHM1079" s="819"/>
      <c r="WHN1079" s="819"/>
      <c r="WHO1079" s="819"/>
      <c r="WHP1079" s="819"/>
      <c r="WHQ1079" s="819"/>
      <c r="WHR1079" s="819"/>
      <c r="WHS1079" s="819"/>
      <c r="WHT1079" s="819"/>
      <c r="WHU1079" s="819"/>
      <c r="WHV1079" s="819"/>
      <c r="WHW1079" s="819"/>
      <c r="WHX1079" s="819"/>
      <c r="WHY1079" s="819"/>
      <c r="WHZ1079" s="819"/>
      <c r="WIA1079" s="819"/>
      <c r="WIB1079" s="819"/>
      <c r="WIC1079" s="819"/>
      <c r="WID1079" s="819"/>
      <c r="WIE1079" s="819"/>
      <c r="WIF1079" s="819"/>
      <c r="WIG1079" s="819"/>
      <c r="WIH1079" s="819"/>
      <c r="WII1079" s="819"/>
      <c r="WIJ1079" s="819"/>
      <c r="WIK1079" s="819"/>
      <c r="WIL1079" s="819"/>
      <c r="WIM1079" s="819"/>
      <c r="WIN1079" s="819"/>
      <c r="WIO1079" s="819"/>
      <c r="WIP1079" s="819"/>
      <c r="WIQ1079" s="819"/>
      <c r="WIR1079" s="819"/>
      <c r="WIS1079" s="819"/>
      <c r="WIT1079" s="819"/>
      <c r="WIU1079" s="819"/>
      <c r="WIV1079" s="819"/>
      <c r="WIW1079" s="819"/>
      <c r="WIX1079" s="819"/>
      <c r="WIY1079" s="819"/>
      <c r="WIZ1079" s="819"/>
      <c r="WJA1079" s="819"/>
      <c r="WJB1079" s="819"/>
      <c r="WJC1079" s="819"/>
      <c r="WJD1079" s="819"/>
      <c r="WJE1079" s="819"/>
      <c r="WJF1079" s="819"/>
      <c r="WJG1079" s="819"/>
      <c r="WJH1079" s="819"/>
      <c r="WJI1079" s="819"/>
      <c r="WJJ1079" s="819"/>
      <c r="WJK1079" s="819"/>
      <c r="WJL1079" s="819"/>
      <c r="WJM1079" s="819"/>
      <c r="WJN1079" s="819"/>
      <c r="WJO1079" s="819"/>
      <c r="WJP1079" s="819"/>
      <c r="WJQ1079" s="819"/>
      <c r="WJR1079" s="819"/>
      <c r="WJS1079" s="819"/>
      <c r="WJT1079" s="819"/>
      <c r="WJU1079" s="819"/>
      <c r="WJV1079" s="819"/>
      <c r="WJW1079" s="819"/>
      <c r="WJX1079" s="819"/>
      <c r="WJY1079" s="819"/>
      <c r="WJZ1079" s="819"/>
      <c r="WKA1079" s="819"/>
      <c r="WKB1079" s="819"/>
      <c r="WKC1079" s="819"/>
      <c r="WKD1079" s="819"/>
      <c r="WKE1079" s="819"/>
      <c r="WKF1079" s="819"/>
      <c r="WKG1079" s="819"/>
      <c r="WKH1079" s="819"/>
      <c r="WKI1079" s="819"/>
      <c r="WKJ1079" s="819"/>
      <c r="WKK1079" s="819"/>
      <c r="WKL1079" s="819"/>
      <c r="WKM1079" s="819"/>
      <c r="WKN1079" s="819"/>
      <c r="WKO1079" s="819"/>
      <c r="WKP1079" s="819"/>
      <c r="WKQ1079" s="819"/>
      <c r="WKR1079" s="819"/>
      <c r="WKS1079" s="819"/>
      <c r="WKT1079" s="819"/>
      <c r="WKU1079" s="819"/>
      <c r="WKV1079" s="819"/>
      <c r="WKW1079" s="819"/>
      <c r="WKX1079" s="819"/>
      <c r="WKY1079" s="819"/>
      <c r="WKZ1079" s="819"/>
      <c r="WLA1079" s="819"/>
      <c r="WLB1079" s="819"/>
      <c r="WLC1079" s="819"/>
      <c r="WLD1079" s="819"/>
      <c r="WLE1079" s="819"/>
      <c r="WLF1079" s="819"/>
      <c r="WLG1079" s="819"/>
      <c r="WLH1079" s="819"/>
      <c r="WLI1079" s="819"/>
      <c r="WLJ1079" s="819"/>
      <c r="WLK1079" s="819"/>
      <c r="WLL1079" s="819"/>
      <c r="WLM1079" s="819"/>
      <c r="WLN1079" s="819"/>
      <c r="WLO1079" s="819"/>
      <c r="WLP1079" s="819"/>
      <c r="WLQ1079" s="819"/>
      <c r="WLR1079" s="819"/>
      <c r="WLS1079" s="819"/>
      <c r="WLT1079" s="819"/>
      <c r="WLU1079" s="819"/>
      <c r="WLV1079" s="819"/>
      <c r="WLW1079" s="819"/>
      <c r="WLX1079" s="819"/>
      <c r="WLY1079" s="819"/>
      <c r="WLZ1079" s="819"/>
      <c r="WMA1079" s="819"/>
      <c r="WMB1079" s="819"/>
      <c r="WMC1079" s="819"/>
      <c r="WMD1079" s="819"/>
      <c r="WME1079" s="819"/>
      <c r="WMF1079" s="819"/>
      <c r="WMG1079" s="819"/>
      <c r="WMH1079" s="819"/>
      <c r="WMI1079" s="819"/>
      <c r="WMJ1079" s="819"/>
      <c r="WMK1079" s="819"/>
      <c r="WML1079" s="819"/>
      <c r="WMM1079" s="819"/>
      <c r="WMN1079" s="819"/>
      <c r="WMO1079" s="819"/>
      <c r="WMP1079" s="819"/>
      <c r="WMQ1079" s="819"/>
      <c r="WMR1079" s="819"/>
      <c r="WMS1079" s="819"/>
      <c r="WMT1079" s="819"/>
      <c r="WMU1079" s="819"/>
      <c r="WMV1079" s="819"/>
      <c r="WMW1079" s="819"/>
      <c r="WMX1079" s="819"/>
      <c r="WMY1079" s="819"/>
      <c r="WMZ1079" s="819"/>
      <c r="WNA1079" s="819"/>
      <c r="WNB1079" s="819"/>
      <c r="WNC1079" s="819"/>
      <c r="WND1079" s="819"/>
      <c r="WNE1079" s="819"/>
      <c r="WNF1079" s="819"/>
      <c r="WNG1079" s="819"/>
      <c r="WNH1079" s="819"/>
      <c r="WNI1079" s="819"/>
      <c r="WNJ1079" s="819"/>
      <c r="WNK1079" s="819"/>
      <c r="WNL1079" s="819"/>
      <c r="WNM1079" s="819"/>
      <c r="WNN1079" s="819"/>
      <c r="WNO1079" s="819"/>
      <c r="WNP1079" s="819"/>
      <c r="WNQ1079" s="819"/>
      <c r="WNR1079" s="819"/>
      <c r="WNS1079" s="819"/>
      <c r="WNT1079" s="819"/>
      <c r="WNU1079" s="819"/>
      <c r="WNV1079" s="819"/>
      <c r="WNW1079" s="819"/>
      <c r="WNX1079" s="819"/>
      <c r="WNY1079" s="819"/>
      <c r="WNZ1079" s="819"/>
      <c r="WOA1079" s="819"/>
      <c r="WOB1079" s="819"/>
      <c r="WOC1079" s="819"/>
      <c r="WOD1079" s="819"/>
      <c r="WOE1079" s="819"/>
      <c r="WOF1079" s="819"/>
      <c r="WOG1079" s="819"/>
      <c r="WOH1079" s="819"/>
      <c r="WOI1079" s="819"/>
      <c r="WOJ1079" s="819"/>
      <c r="WOK1079" s="819"/>
      <c r="WOL1079" s="819"/>
      <c r="WOM1079" s="819"/>
      <c r="WON1079" s="819"/>
      <c r="WOO1079" s="819"/>
      <c r="WOP1079" s="819"/>
      <c r="WOQ1079" s="819"/>
      <c r="WOR1079" s="819"/>
      <c r="WOS1079" s="819"/>
      <c r="WOT1079" s="819"/>
      <c r="WOU1079" s="819"/>
      <c r="WOV1079" s="819"/>
      <c r="WOW1079" s="819"/>
      <c r="WOX1079" s="819"/>
      <c r="WOY1079" s="819"/>
      <c r="WOZ1079" s="819"/>
      <c r="WPA1079" s="819"/>
      <c r="WPB1079" s="819"/>
      <c r="WPC1079" s="819"/>
      <c r="WPD1079" s="819"/>
      <c r="WPE1079" s="819"/>
      <c r="WPF1079" s="819"/>
      <c r="WPG1079" s="819"/>
      <c r="WPH1079" s="819"/>
      <c r="WPI1079" s="819"/>
      <c r="WPJ1079" s="819"/>
      <c r="WPK1079" s="819"/>
      <c r="WPL1079" s="819"/>
      <c r="WPM1079" s="819"/>
      <c r="WPN1079" s="819"/>
      <c r="WPO1079" s="819"/>
      <c r="WPP1079" s="819"/>
      <c r="WPQ1079" s="819"/>
      <c r="WPR1079" s="819"/>
      <c r="WPS1079" s="819"/>
      <c r="WPT1079" s="819"/>
      <c r="WPU1079" s="819"/>
      <c r="WPV1079" s="819"/>
      <c r="WPW1079" s="819"/>
      <c r="WPX1079" s="819"/>
      <c r="WPY1079" s="819"/>
      <c r="WPZ1079" s="819"/>
      <c r="WQA1079" s="819"/>
      <c r="WQB1079" s="819"/>
      <c r="WQC1079" s="819"/>
      <c r="WQD1079" s="819"/>
      <c r="WQE1079" s="819"/>
      <c r="WQF1079" s="819"/>
      <c r="WQG1079" s="819"/>
      <c r="WQH1079" s="819"/>
      <c r="WQI1079" s="819"/>
      <c r="WQJ1079" s="819"/>
      <c r="WQK1079" s="819"/>
      <c r="WQL1079" s="819"/>
      <c r="WQM1079" s="819"/>
      <c r="WQN1079" s="819"/>
      <c r="WQO1079" s="819"/>
      <c r="WQP1079" s="819"/>
      <c r="WQQ1079" s="819"/>
      <c r="WQR1079" s="819"/>
      <c r="WQS1079" s="819"/>
      <c r="WQT1079" s="819"/>
      <c r="WQU1079" s="819"/>
      <c r="WQV1079" s="819"/>
      <c r="WQW1079" s="819"/>
      <c r="WQX1079" s="819"/>
      <c r="WQY1079" s="819"/>
      <c r="WQZ1079" s="819"/>
      <c r="WRA1079" s="819"/>
      <c r="WRB1079" s="819"/>
      <c r="WRC1079" s="819"/>
      <c r="WRD1079" s="819"/>
      <c r="WRE1079" s="819"/>
      <c r="WRF1079" s="819"/>
      <c r="WRG1079" s="819"/>
      <c r="WRH1079" s="819"/>
      <c r="WRI1079" s="819"/>
      <c r="WRJ1079" s="819"/>
      <c r="WRK1079" s="819"/>
      <c r="WRL1079" s="819"/>
      <c r="WRM1079" s="819"/>
      <c r="WRN1079" s="819"/>
      <c r="WRO1079" s="819"/>
      <c r="WRP1079" s="819"/>
      <c r="WRQ1079" s="819"/>
      <c r="WRR1079" s="819"/>
      <c r="WRS1079" s="819"/>
      <c r="WRT1079" s="819"/>
      <c r="WRU1079" s="819"/>
      <c r="WRV1079" s="819"/>
      <c r="WRW1079" s="819"/>
      <c r="WRX1079" s="819"/>
      <c r="WRY1079" s="819"/>
      <c r="WRZ1079" s="819"/>
      <c r="WSA1079" s="819"/>
      <c r="WSB1079" s="819"/>
      <c r="WSC1079" s="819"/>
      <c r="WSD1079" s="819"/>
      <c r="WSE1079" s="819"/>
      <c r="WSF1079" s="819"/>
      <c r="WSG1079" s="819"/>
      <c r="WSH1079" s="819"/>
      <c r="WSI1079" s="819"/>
      <c r="WSJ1079" s="819"/>
      <c r="WSK1079" s="819"/>
      <c r="WSL1079" s="819"/>
      <c r="WSM1079" s="819"/>
      <c r="WSN1079" s="819"/>
      <c r="WSO1079" s="819"/>
      <c r="WSP1079" s="819"/>
      <c r="WSQ1079" s="819"/>
      <c r="WSR1079" s="819"/>
      <c r="WSS1079" s="819"/>
      <c r="WST1079" s="819"/>
      <c r="WSU1079" s="819"/>
      <c r="WSV1079" s="819"/>
      <c r="WSW1079" s="819"/>
      <c r="WSX1079" s="819"/>
      <c r="WSY1079" s="819"/>
      <c r="WSZ1079" s="819"/>
      <c r="WTA1079" s="819"/>
      <c r="WTB1079" s="819"/>
      <c r="WTC1079" s="819"/>
      <c r="WTD1079" s="819"/>
      <c r="WTE1079" s="819"/>
      <c r="WTF1079" s="819"/>
      <c r="WTG1079" s="819"/>
      <c r="WTH1079" s="819"/>
      <c r="WTI1079" s="819"/>
      <c r="WTJ1079" s="819"/>
      <c r="WTK1079" s="819"/>
      <c r="WTL1079" s="819"/>
      <c r="WTM1079" s="819"/>
      <c r="WTN1079" s="819"/>
      <c r="WTO1079" s="819"/>
      <c r="WTP1079" s="819"/>
      <c r="WTQ1079" s="819"/>
      <c r="WTR1079" s="819"/>
      <c r="WTS1079" s="819"/>
      <c r="WTT1079" s="819"/>
      <c r="WTU1079" s="819"/>
      <c r="WTV1079" s="819"/>
      <c r="WTW1079" s="819"/>
      <c r="WTX1079" s="819"/>
      <c r="WTY1079" s="819"/>
      <c r="WTZ1079" s="819"/>
      <c r="WUA1079" s="819"/>
      <c r="WUB1079" s="819"/>
      <c r="WUC1079" s="819"/>
      <c r="WUD1079" s="819"/>
      <c r="WUE1079" s="819"/>
      <c r="WUF1079" s="819"/>
      <c r="WUG1079" s="819"/>
      <c r="WUH1079" s="819"/>
      <c r="WUI1079" s="819"/>
      <c r="WUJ1079" s="819"/>
      <c r="WUK1079" s="819"/>
      <c r="WUL1079" s="819"/>
      <c r="WUM1079" s="819"/>
      <c r="WUN1079" s="819"/>
      <c r="WUO1079" s="819"/>
      <c r="WUP1079" s="819"/>
      <c r="WUQ1079" s="819"/>
      <c r="WUR1079" s="819"/>
      <c r="WUS1079" s="819"/>
      <c r="WUT1079" s="819"/>
      <c r="WUU1079" s="819"/>
      <c r="WUV1079" s="819"/>
      <c r="WUW1079" s="819"/>
      <c r="WUX1079" s="819"/>
      <c r="WUY1079" s="819"/>
      <c r="WUZ1079" s="819"/>
      <c r="WVA1079" s="819"/>
      <c r="WVB1079" s="819"/>
      <c r="WVC1079" s="819"/>
      <c r="WVD1079" s="819"/>
      <c r="WVE1079" s="819"/>
      <c r="WVF1079" s="819"/>
      <c r="WVG1079" s="819"/>
      <c r="WVH1079" s="819"/>
      <c r="WVI1079" s="819"/>
      <c r="WVJ1079" s="819"/>
      <c r="WVK1079" s="819"/>
      <c r="WVL1079" s="819"/>
      <c r="WVM1079" s="819"/>
      <c r="WVN1079" s="819"/>
      <c r="WVO1079" s="819"/>
      <c r="WVP1079" s="819"/>
      <c r="WVQ1079" s="819"/>
      <c r="WVR1079" s="819"/>
      <c r="WVS1079" s="819"/>
      <c r="WVT1079" s="819"/>
      <c r="WVU1079" s="819"/>
      <c r="WVV1079" s="819"/>
      <c r="WVW1079" s="819"/>
      <c r="WVX1079" s="819"/>
      <c r="WVY1079" s="819"/>
      <c r="WVZ1079" s="819"/>
      <c r="WWA1079" s="819"/>
      <c r="WWB1079" s="819"/>
      <c r="WWC1079" s="819"/>
      <c r="WWD1079" s="819"/>
      <c r="WWE1079" s="819"/>
      <c r="WWF1079" s="819"/>
      <c r="WWG1079" s="819"/>
      <c r="WWH1079" s="819"/>
      <c r="WWI1079" s="819"/>
      <c r="WWJ1079" s="819"/>
      <c r="WWK1079" s="819"/>
      <c r="WWL1079" s="819"/>
      <c r="WWM1079" s="819"/>
      <c r="WWN1079" s="819"/>
      <c r="WWO1079" s="819"/>
      <c r="WWP1079" s="819"/>
      <c r="WWQ1079" s="819"/>
      <c r="WWR1079" s="819"/>
      <c r="WWS1079" s="819"/>
      <c r="WWT1079" s="819"/>
      <c r="WWU1079" s="819"/>
      <c r="WWV1079" s="819"/>
      <c r="WWW1079" s="819"/>
      <c r="WWX1079" s="819"/>
      <c r="WWY1079" s="819"/>
      <c r="WWZ1079" s="819"/>
      <c r="WXA1079" s="819"/>
      <c r="WXB1079" s="819"/>
      <c r="WXC1079" s="819"/>
      <c r="WXD1079" s="819"/>
      <c r="WXE1079" s="819"/>
      <c r="WXF1079" s="819"/>
      <c r="WXG1079" s="819"/>
      <c r="WXH1079" s="819"/>
      <c r="WXI1079" s="819"/>
      <c r="WXJ1079" s="819"/>
      <c r="WXK1079" s="819"/>
      <c r="WXL1079" s="819"/>
      <c r="WXM1079" s="819"/>
      <c r="WXN1079" s="819"/>
      <c r="WXO1079" s="819"/>
      <c r="WXP1079" s="819"/>
      <c r="WXQ1079" s="819"/>
      <c r="WXR1079" s="819"/>
      <c r="WXS1079" s="819"/>
      <c r="WXT1079" s="819"/>
      <c r="WXU1079" s="819"/>
      <c r="WXV1079" s="819"/>
      <c r="WXW1079" s="819"/>
      <c r="WXX1079" s="819"/>
      <c r="WXY1079" s="819"/>
      <c r="WXZ1079" s="819"/>
      <c r="WYA1079" s="819"/>
      <c r="WYB1079" s="819"/>
      <c r="WYC1079" s="819"/>
      <c r="WYD1079" s="819"/>
      <c r="WYE1079" s="819"/>
      <c r="WYF1079" s="819"/>
      <c r="WYG1079" s="819"/>
      <c r="WYH1079" s="819"/>
      <c r="WYI1079" s="819"/>
      <c r="WYJ1079" s="819"/>
      <c r="WYK1079" s="819"/>
      <c r="WYL1079" s="819"/>
      <c r="WYM1079" s="819"/>
      <c r="WYN1079" s="819"/>
      <c r="WYO1079" s="819"/>
      <c r="WYP1079" s="819"/>
      <c r="WYQ1079" s="819"/>
      <c r="WYR1079" s="819"/>
      <c r="WYS1079" s="819"/>
      <c r="WYT1079" s="819"/>
      <c r="WYU1079" s="819"/>
      <c r="WYV1079" s="819"/>
      <c r="WYW1079" s="819"/>
      <c r="WYX1079" s="819"/>
      <c r="WYY1079" s="819"/>
      <c r="WYZ1079" s="819"/>
      <c r="WZA1079" s="819"/>
      <c r="WZB1079" s="819"/>
      <c r="WZC1079" s="819"/>
      <c r="WZD1079" s="819"/>
      <c r="WZE1079" s="819"/>
      <c r="WZF1079" s="819"/>
      <c r="WZG1079" s="819"/>
      <c r="WZH1079" s="819"/>
      <c r="WZI1079" s="819"/>
      <c r="WZJ1079" s="819"/>
      <c r="WZK1079" s="819"/>
      <c r="WZL1079" s="819"/>
      <c r="WZM1079" s="819"/>
      <c r="WZN1079" s="819"/>
      <c r="WZO1079" s="819"/>
      <c r="WZP1079" s="819"/>
      <c r="WZQ1079" s="819"/>
      <c r="WZR1079" s="819"/>
      <c r="WZS1079" s="819"/>
      <c r="WZT1079" s="819"/>
      <c r="WZU1079" s="819"/>
      <c r="WZV1079" s="819"/>
      <c r="WZW1079" s="819"/>
      <c r="WZX1079" s="819"/>
      <c r="WZY1079" s="819"/>
      <c r="WZZ1079" s="819"/>
      <c r="XAA1079" s="819"/>
      <c r="XAB1079" s="819"/>
      <c r="XAC1079" s="819"/>
      <c r="XAD1079" s="819"/>
      <c r="XAE1079" s="819"/>
      <c r="XAF1079" s="819"/>
      <c r="XAG1079" s="819"/>
      <c r="XAH1079" s="819"/>
      <c r="XAI1079" s="819"/>
      <c r="XAJ1079" s="819"/>
      <c r="XAK1079" s="819"/>
      <c r="XAL1079" s="819"/>
      <c r="XAM1079" s="819"/>
      <c r="XAN1079" s="819"/>
      <c r="XAO1079" s="819"/>
      <c r="XAP1079" s="819"/>
      <c r="XAQ1079" s="819"/>
      <c r="XAR1079" s="819"/>
      <c r="XAS1079" s="819"/>
      <c r="XAT1079" s="819"/>
      <c r="XAU1079" s="819"/>
      <c r="XAV1079" s="819"/>
      <c r="XAW1079" s="819"/>
      <c r="XAX1079" s="819"/>
      <c r="XAY1079" s="819"/>
      <c r="XAZ1079" s="819"/>
      <c r="XBA1079" s="819"/>
      <c r="XBB1079" s="819"/>
      <c r="XBC1079" s="819"/>
      <c r="XBD1079" s="819"/>
      <c r="XBE1079" s="819"/>
      <c r="XBF1079" s="819"/>
      <c r="XBG1079" s="819"/>
      <c r="XBH1079" s="819"/>
      <c r="XBI1079" s="819"/>
      <c r="XBJ1079" s="819"/>
      <c r="XBK1079" s="819"/>
      <c r="XBL1079" s="819"/>
      <c r="XBM1079" s="819"/>
      <c r="XBN1079" s="819"/>
      <c r="XBO1079" s="819"/>
      <c r="XBP1079" s="819"/>
      <c r="XBQ1079" s="819"/>
      <c r="XBR1079" s="819"/>
      <c r="XBS1079" s="819"/>
      <c r="XBT1079" s="819"/>
      <c r="XBU1079" s="819"/>
      <c r="XBV1079" s="819"/>
      <c r="XBW1079" s="819"/>
      <c r="XBX1079" s="819"/>
      <c r="XBY1079" s="819"/>
      <c r="XBZ1079" s="819"/>
      <c r="XCA1079" s="819"/>
      <c r="XCB1079" s="819"/>
      <c r="XCC1079" s="819"/>
      <c r="XCD1079" s="819"/>
      <c r="XCE1079" s="819"/>
      <c r="XCF1079" s="819"/>
      <c r="XCG1079" s="819"/>
      <c r="XCH1079" s="819"/>
      <c r="XCI1079" s="819"/>
      <c r="XCJ1079" s="819"/>
      <c r="XCK1079" s="819"/>
      <c r="XCL1079" s="819"/>
      <c r="XCM1079" s="819"/>
      <c r="XCN1079" s="819"/>
      <c r="XCO1079" s="819"/>
      <c r="XCP1079" s="819"/>
      <c r="XCQ1079" s="819"/>
      <c r="XCR1079" s="819"/>
      <c r="XCS1079" s="819"/>
      <c r="XCT1079" s="819"/>
      <c r="XCU1079" s="819"/>
      <c r="XCV1079" s="819"/>
      <c r="XCW1079" s="819"/>
      <c r="XCX1079" s="819"/>
      <c r="XCY1079" s="819"/>
      <c r="XCZ1079" s="819"/>
      <c r="XDA1079" s="819"/>
      <c r="XDB1079" s="819"/>
      <c r="XDC1079" s="819"/>
      <c r="XDD1079" s="819"/>
      <c r="XDE1079" s="819"/>
      <c r="XDF1079" s="819"/>
      <c r="XDG1079" s="819"/>
      <c r="XDH1079" s="819"/>
      <c r="XDI1079" s="819"/>
      <c r="XDJ1079" s="819"/>
      <c r="XDK1079" s="819"/>
      <c r="XDL1079" s="819"/>
      <c r="XDM1079" s="819"/>
      <c r="XDN1079" s="819"/>
      <c r="XDO1079" s="819"/>
      <c r="XDP1079" s="819"/>
      <c r="XDQ1079" s="819"/>
      <c r="XDR1079" s="819"/>
      <c r="XDS1079" s="819"/>
      <c r="XDT1079" s="819"/>
      <c r="XDU1079" s="819"/>
      <c r="XDV1079" s="819"/>
      <c r="XDW1079" s="819"/>
      <c r="XDX1079" s="819"/>
      <c r="XDY1079" s="819"/>
      <c r="XDZ1079" s="819"/>
      <c r="XEA1079" s="819"/>
      <c r="XEB1079" s="819"/>
      <c r="XEC1079" s="819"/>
      <c r="XED1079" s="819"/>
      <c r="XEE1079" s="819"/>
      <c r="XEF1079" s="819"/>
      <c r="XEG1079" s="819"/>
      <c r="XEH1079" s="819"/>
      <c r="XEI1079" s="819"/>
      <c r="XEJ1079" s="819"/>
      <c r="XEK1079" s="819"/>
      <c r="XEL1079" s="819"/>
      <c r="XEM1079" s="819"/>
      <c r="XEN1079" s="819"/>
      <c r="XEO1079" s="819"/>
      <c r="XEP1079" s="819"/>
      <c r="XEQ1079" s="819"/>
      <c r="XER1079" s="819"/>
      <c r="XES1079" s="819"/>
      <c r="XET1079" s="819"/>
      <c r="XEU1079" s="819"/>
      <c r="XEV1079" s="819"/>
      <c r="XEW1079" s="819"/>
      <c r="XEX1079" s="819"/>
      <c r="XEY1079" s="819"/>
      <c r="XEZ1079" s="819"/>
      <c r="XFA1079" s="819"/>
      <c r="XFB1079" s="819"/>
      <c r="XFC1079" s="819"/>
      <c r="XFD1079" s="819"/>
    </row>
    <row r="1080" spans="1:16384" ht="21" customHeight="1" x14ac:dyDescent="0.25">
      <c r="A1080" s="1028" t="s">
        <v>3623</v>
      </c>
      <c r="B1080" s="818"/>
      <c r="C1080" s="818"/>
      <c r="D1080" s="818"/>
      <c r="E1080" s="818"/>
      <c r="F1080" s="818"/>
      <c r="G1080" s="818"/>
      <c r="H1080" s="818"/>
      <c r="I1080" s="818"/>
      <c r="J1080" s="818"/>
      <c r="K1080" s="818"/>
      <c r="L1080" s="818"/>
      <c r="M1080" s="818"/>
      <c r="N1080" s="818"/>
      <c r="O1080" s="818"/>
      <c r="P1080" s="818"/>
      <c r="Q1080" s="818"/>
      <c r="R1080" s="818"/>
      <c r="S1080" s="818"/>
      <c r="T1080" s="818"/>
      <c r="U1080" s="818"/>
      <c r="V1080" s="818"/>
      <c r="W1080" s="818"/>
      <c r="X1080" s="818"/>
      <c r="Y1080" s="818"/>
      <c r="Z1080" s="818"/>
      <c r="AA1080" s="818"/>
      <c r="AB1080" s="818"/>
      <c r="AC1080" s="818"/>
      <c r="AD1080" s="818"/>
      <c r="AE1080" s="818"/>
      <c r="AF1080" s="818"/>
      <c r="AG1080" s="818"/>
      <c r="AH1080" s="818"/>
      <c r="AI1080" s="818"/>
      <c r="AJ1080" s="818"/>
      <c r="AK1080" s="818"/>
      <c r="AL1080" s="818"/>
      <c r="AM1080" s="818"/>
      <c r="AN1080" s="818"/>
      <c r="AO1080" s="818"/>
      <c r="AP1080" s="818"/>
      <c r="AQ1080" s="818"/>
      <c r="AR1080" s="818"/>
      <c r="AS1080" s="818"/>
      <c r="AT1080" s="818"/>
      <c r="AU1080" s="818"/>
      <c r="AV1080" s="818"/>
      <c r="AW1080" s="818"/>
      <c r="AX1080" s="818"/>
      <c r="AY1080" s="818"/>
      <c r="AZ1080" s="818"/>
      <c r="BA1080" s="818"/>
      <c r="BB1080" s="1029"/>
    </row>
    <row r="1081" spans="1:16384" ht="12.6" customHeight="1" x14ac:dyDescent="0.25">
      <c r="A1081" s="863"/>
      <c r="B1081" s="864"/>
      <c r="C1081" s="864"/>
      <c r="D1081" s="864"/>
      <c r="E1081" s="864"/>
      <c r="F1081" s="864"/>
      <c r="G1081" s="864"/>
      <c r="H1081" s="864"/>
      <c r="I1081" s="864"/>
      <c r="J1081" s="864"/>
      <c r="K1081" s="864"/>
      <c r="L1081" s="864"/>
      <c r="M1081" s="864"/>
      <c r="N1081" s="864"/>
      <c r="O1081" s="864"/>
      <c r="P1081" s="864"/>
      <c r="Q1081" s="864"/>
      <c r="R1081" s="864"/>
      <c r="S1081" s="864"/>
      <c r="T1081" s="864"/>
      <c r="U1081" s="864"/>
      <c r="V1081" s="864"/>
      <c r="W1081" s="864"/>
      <c r="X1081" s="864"/>
      <c r="Y1081" s="864"/>
      <c r="Z1081" s="864"/>
      <c r="AA1081" s="864"/>
      <c r="AB1081" s="864"/>
      <c r="AC1081" s="864"/>
      <c r="AD1081" s="864"/>
      <c r="AE1081" s="864"/>
      <c r="AF1081" s="864"/>
      <c r="AG1081" s="864"/>
      <c r="AH1081" s="864"/>
      <c r="AI1081" s="864"/>
      <c r="AJ1081" s="864"/>
      <c r="AK1081" s="864"/>
      <c r="AL1081" s="864"/>
      <c r="AM1081" s="864"/>
      <c r="AN1081" s="864"/>
      <c r="AO1081" s="864"/>
      <c r="AP1081" s="864"/>
      <c r="AQ1081" s="864"/>
      <c r="AR1081" s="864"/>
      <c r="AS1081" s="864"/>
      <c r="AT1081" s="864"/>
      <c r="AU1081" s="864"/>
      <c r="AV1081" s="864"/>
      <c r="AW1081" s="864"/>
      <c r="AX1081" s="864"/>
      <c r="AY1081" s="864"/>
      <c r="AZ1081" s="864"/>
      <c r="BA1081" s="864"/>
      <c r="BB1081" s="865"/>
    </row>
    <row r="1082" spans="1:16384" ht="12.6" customHeight="1" x14ac:dyDescent="0.25">
      <c r="A1082" s="707"/>
      <c r="B1082" s="707"/>
      <c r="C1082" s="707"/>
      <c r="D1082" s="707"/>
      <c r="E1082" s="707"/>
      <c r="F1082" s="707"/>
      <c r="G1082" s="707"/>
      <c r="H1082" s="707"/>
      <c r="I1082" s="707"/>
      <c r="J1082" s="707"/>
      <c r="K1082" s="707"/>
      <c r="L1082" s="707"/>
      <c r="M1082" s="707"/>
      <c r="N1082" s="707"/>
      <c r="O1082" s="707"/>
      <c r="P1082" s="707"/>
      <c r="Q1082" s="707"/>
      <c r="R1082" s="707"/>
      <c r="S1082" s="707"/>
      <c r="T1082" s="707"/>
      <c r="U1082" s="707"/>
      <c r="V1082" s="707"/>
      <c r="W1082" s="707"/>
      <c r="X1082" s="707"/>
      <c r="Y1082" s="707"/>
      <c r="Z1082" s="707"/>
      <c r="AA1082" s="707"/>
      <c r="AB1082" s="707"/>
      <c r="AC1082" s="707"/>
      <c r="AD1082" s="707"/>
      <c r="AE1082" s="707"/>
      <c r="AF1082" s="707"/>
      <c r="AG1082" s="707"/>
      <c r="AH1082" s="707"/>
      <c r="AI1082" s="707"/>
      <c r="AJ1082" s="707"/>
      <c r="AK1082" s="707"/>
      <c r="AL1082" s="707"/>
      <c r="AM1082" s="707"/>
      <c r="AN1082" s="707"/>
      <c r="AO1082" s="707"/>
      <c r="AP1082" s="707"/>
      <c r="AQ1082" s="707"/>
      <c r="AR1082" s="707"/>
      <c r="AS1082" s="707"/>
      <c r="AT1082" s="707"/>
      <c r="AU1082" s="707"/>
      <c r="AV1082" s="707"/>
      <c r="AW1082" s="707"/>
      <c r="AX1082" s="707"/>
      <c r="AY1082" s="707"/>
      <c r="AZ1082" s="707"/>
      <c r="BA1082" s="707"/>
      <c r="BB1082" s="707"/>
    </row>
    <row r="1083" spans="1:16384" s="585" customFormat="1" ht="12.6" customHeight="1" x14ac:dyDescent="0.25">
      <c r="A1083" s="610" t="s">
        <v>3510</v>
      </c>
      <c r="B1083" s="612"/>
      <c r="C1083" s="612"/>
      <c r="D1083" s="612"/>
      <c r="E1083" s="612"/>
      <c r="F1083" s="612"/>
      <c r="G1083" s="612"/>
      <c r="H1083" s="612"/>
      <c r="I1083" s="612"/>
      <c r="J1083" s="612"/>
      <c r="K1083" s="612"/>
      <c r="L1083" s="612"/>
      <c r="M1083" s="612"/>
      <c r="N1083" s="612"/>
      <c r="O1083" s="612"/>
      <c r="P1083" s="612"/>
      <c r="Q1083" s="612"/>
      <c r="R1083" s="612"/>
      <c r="S1083" s="612"/>
      <c r="T1083" s="612"/>
      <c r="U1083" s="612"/>
      <c r="V1083" s="612"/>
      <c r="W1083" s="612"/>
      <c r="X1083" s="612"/>
      <c r="Y1083" s="612"/>
      <c r="Z1083" s="612"/>
      <c r="AA1083" s="612"/>
      <c r="AB1083" s="612"/>
      <c r="AC1083" s="612"/>
      <c r="AD1083" s="612"/>
      <c r="AE1083" s="612"/>
      <c r="AF1083" s="612"/>
      <c r="AG1083" s="612"/>
      <c r="AH1083" s="612"/>
      <c r="AI1083" s="612"/>
      <c r="AJ1083" s="612"/>
      <c r="AK1083" s="612"/>
      <c r="AL1083" s="612"/>
      <c r="AM1083" s="612"/>
      <c r="AN1083" s="612"/>
      <c r="AO1083" s="612"/>
      <c r="AP1083" s="612"/>
      <c r="AQ1083" s="612"/>
      <c r="AR1083" s="612"/>
      <c r="AS1083" s="612"/>
      <c r="AT1083" s="612"/>
      <c r="AU1083" s="612"/>
      <c r="AV1083" s="612"/>
      <c r="AW1083" s="612"/>
      <c r="AX1083" s="612"/>
      <c r="AY1083" s="612"/>
      <c r="AZ1083" s="612"/>
      <c r="BA1083" s="612"/>
      <c r="BB1083" s="612"/>
    </row>
    <row r="1084" spans="1:16384" ht="12.6" customHeight="1" x14ac:dyDescent="0.25">
      <c r="A1084" s="860"/>
      <c r="B1084" s="861"/>
      <c r="C1084" s="861"/>
      <c r="D1084" s="861"/>
      <c r="E1084" s="861"/>
      <c r="F1084" s="861"/>
      <c r="G1084" s="861"/>
      <c r="H1084" s="861"/>
      <c r="I1084" s="861"/>
      <c r="J1084" s="861"/>
      <c r="K1084" s="861"/>
      <c r="L1084" s="861"/>
      <c r="M1084" s="861"/>
      <c r="N1084" s="861"/>
      <c r="O1084" s="861"/>
      <c r="P1084" s="861"/>
      <c r="Q1084" s="861"/>
      <c r="R1084" s="861"/>
      <c r="S1084" s="861"/>
      <c r="T1084" s="861"/>
      <c r="U1084" s="861"/>
      <c r="V1084" s="861"/>
      <c r="W1084" s="861"/>
      <c r="X1084" s="861"/>
      <c r="Y1084" s="861"/>
      <c r="Z1084" s="861"/>
      <c r="AA1084" s="861"/>
      <c r="AB1084" s="861"/>
      <c r="AC1084" s="861"/>
      <c r="AD1084" s="861"/>
      <c r="AE1084" s="861"/>
      <c r="AF1084" s="861"/>
      <c r="AG1084" s="861"/>
      <c r="AH1084" s="861"/>
      <c r="AI1084" s="861"/>
      <c r="AJ1084" s="861"/>
      <c r="AK1084" s="861"/>
      <c r="AL1084" s="861"/>
      <c r="AM1084" s="861"/>
      <c r="AN1084" s="861"/>
      <c r="AO1084" s="861"/>
      <c r="AP1084" s="861"/>
      <c r="AQ1084" s="861"/>
      <c r="AR1084" s="861"/>
      <c r="AS1084" s="861"/>
      <c r="AT1084" s="861"/>
      <c r="AU1084" s="861"/>
      <c r="AV1084" s="861"/>
      <c r="AW1084" s="861"/>
      <c r="AX1084" s="861"/>
      <c r="AY1084" s="861"/>
      <c r="AZ1084" s="861"/>
      <c r="BA1084" s="861"/>
      <c r="BB1084" s="862"/>
    </row>
    <row r="1085" spans="1:16384" ht="24" customHeight="1" x14ac:dyDescent="0.25">
      <c r="A1085" s="863"/>
      <c r="B1085" s="864"/>
      <c r="C1085" s="864"/>
      <c r="D1085" s="864"/>
      <c r="E1085" s="864"/>
      <c r="F1085" s="864"/>
      <c r="G1085" s="864"/>
      <c r="H1085" s="864"/>
      <c r="I1085" s="864"/>
      <c r="J1085" s="864"/>
      <c r="K1085" s="864"/>
      <c r="L1085" s="864"/>
      <c r="M1085" s="864"/>
      <c r="N1085" s="864"/>
      <c r="O1085" s="864"/>
      <c r="P1085" s="864"/>
      <c r="Q1085" s="864"/>
      <c r="R1085" s="864"/>
      <c r="S1085" s="864"/>
      <c r="T1085" s="864"/>
      <c r="U1085" s="864"/>
      <c r="V1085" s="864"/>
      <c r="W1085" s="864"/>
      <c r="X1085" s="864"/>
      <c r="Y1085" s="864"/>
      <c r="Z1085" s="864"/>
      <c r="AA1085" s="864"/>
      <c r="AB1085" s="864"/>
      <c r="AC1085" s="864"/>
      <c r="AD1085" s="864"/>
      <c r="AE1085" s="864"/>
      <c r="AF1085" s="864"/>
      <c r="AG1085" s="864"/>
      <c r="AH1085" s="864"/>
      <c r="AI1085" s="864"/>
      <c r="AJ1085" s="864"/>
      <c r="AK1085" s="864"/>
      <c r="AL1085" s="864"/>
      <c r="AM1085" s="864"/>
      <c r="AN1085" s="864"/>
      <c r="AO1085" s="864"/>
      <c r="AP1085" s="864"/>
      <c r="AQ1085" s="864"/>
      <c r="AR1085" s="864"/>
      <c r="AS1085" s="864"/>
      <c r="AT1085" s="864"/>
      <c r="AU1085" s="864"/>
      <c r="AV1085" s="864"/>
      <c r="AW1085" s="864"/>
      <c r="AX1085" s="864"/>
      <c r="AY1085" s="864"/>
      <c r="AZ1085" s="864"/>
      <c r="BA1085" s="864"/>
      <c r="BB1085" s="865"/>
    </row>
    <row r="1088" spans="1:16384" s="585" customFormat="1" ht="12.6" customHeight="1" x14ac:dyDescent="0.25">
      <c r="A1088" s="610" t="s">
        <v>3507</v>
      </c>
      <c r="B1088" s="612"/>
      <c r="C1088" s="612"/>
      <c r="D1088" s="612"/>
      <c r="E1088" s="612"/>
      <c r="F1088" s="612"/>
      <c r="G1088" s="612"/>
      <c r="H1088" s="612"/>
      <c r="I1088" s="612"/>
      <c r="J1088" s="612"/>
      <c r="K1088" s="612"/>
      <c r="L1088" s="612"/>
      <c r="M1088" s="612"/>
      <c r="N1088" s="612"/>
      <c r="O1088" s="612"/>
      <c r="P1088" s="612"/>
      <c r="Q1088" s="612"/>
      <c r="R1088" s="612"/>
      <c r="S1088" s="612"/>
      <c r="T1088" s="612"/>
      <c r="U1088" s="612"/>
      <c r="V1088" s="612"/>
      <c r="W1088" s="612"/>
      <c r="X1088" s="612"/>
      <c r="Y1088" s="612"/>
      <c r="Z1088" s="612"/>
      <c r="AA1088" s="612"/>
      <c r="AB1088" s="612"/>
      <c r="AC1088" s="612"/>
      <c r="AD1088" s="612"/>
      <c r="AE1088" s="612"/>
      <c r="AF1088" s="612"/>
      <c r="AG1088" s="612"/>
      <c r="AH1088" s="612"/>
      <c r="AI1088" s="612"/>
      <c r="AJ1088" s="612"/>
      <c r="AK1088" s="612"/>
      <c r="AL1088" s="612"/>
      <c r="AM1088" s="612"/>
      <c r="AN1088" s="612"/>
      <c r="AO1088" s="612"/>
      <c r="AP1088" s="612"/>
      <c r="AQ1088" s="612"/>
      <c r="AR1088" s="612"/>
      <c r="AS1088" s="612"/>
      <c r="AT1088" s="612"/>
      <c r="AU1088" s="612"/>
      <c r="AV1088" s="612"/>
      <c r="AW1088" s="612"/>
      <c r="AX1088" s="612"/>
      <c r="AY1088" s="612"/>
      <c r="AZ1088" s="612"/>
      <c r="BA1088" s="612"/>
      <c r="BB1088" s="612"/>
    </row>
    <row r="1089" spans="1:54" ht="12.6" customHeight="1" x14ac:dyDescent="0.25">
      <c r="A1089" s="623" t="s">
        <v>1526</v>
      </c>
    </row>
    <row r="1090" spans="1:54" ht="12.6" customHeight="1" x14ac:dyDescent="0.25">
      <c r="A1090" s="449" t="s">
        <v>475</v>
      </c>
    </row>
    <row r="1091" spans="1:54" ht="12.6" customHeight="1" x14ac:dyDescent="0.25">
      <c r="A1091" s="624"/>
      <c r="B1091" s="625"/>
      <c r="C1091" s="625"/>
      <c r="D1091" s="625"/>
      <c r="E1091" s="625"/>
      <c r="F1091" s="625"/>
      <c r="G1091" s="625"/>
      <c r="H1091" s="625"/>
      <c r="I1091" s="625"/>
      <c r="J1091" s="625"/>
      <c r="K1091" s="625"/>
      <c r="L1091" s="640"/>
      <c r="M1091" s="708" t="s">
        <v>799</v>
      </c>
      <c r="N1091" s="709"/>
      <c r="O1091" s="709"/>
      <c r="P1091" s="709"/>
      <c r="Q1091" s="709"/>
      <c r="R1091" s="709"/>
      <c r="S1091" s="709"/>
      <c r="T1091" s="709"/>
      <c r="U1091" s="709"/>
      <c r="V1091" s="709"/>
      <c r="W1091" s="709"/>
      <c r="X1091" s="709"/>
      <c r="Y1091" s="709"/>
      <c r="Z1091" s="709"/>
      <c r="AA1091" s="709"/>
      <c r="AB1091" s="709"/>
      <c r="AC1091" s="709"/>
      <c r="AD1091" s="709"/>
      <c r="AE1091" s="709"/>
      <c r="AF1091" s="709"/>
      <c r="AG1091" s="709"/>
      <c r="AH1091" s="709"/>
      <c r="AI1091" s="709"/>
      <c r="AJ1091" s="709"/>
      <c r="AK1091" s="709"/>
      <c r="AL1091" s="709"/>
      <c r="AM1091" s="709"/>
      <c r="AN1091" s="709"/>
      <c r="AO1091" s="709"/>
      <c r="AP1091" s="709"/>
      <c r="AQ1091" s="709"/>
      <c r="AR1091" s="709"/>
      <c r="AS1091" s="709"/>
      <c r="AT1091" s="709"/>
      <c r="AU1091" s="709"/>
      <c r="AV1091" s="710"/>
      <c r="AW1091" s="595"/>
      <c r="AX1091" s="596"/>
      <c r="AY1091" s="596"/>
      <c r="AZ1091" s="596"/>
      <c r="BA1091" s="596"/>
      <c r="BB1091" s="596"/>
    </row>
    <row r="1092" spans="1:54" ht="12.6" customHeight="1" x14ac:dyDescent="0.25">
      <c r="A1092" s="626"/>
      <c r="B1092" s="627"/>
      <c r="C1092" s="627"/>
      <c r="D1092" s="627"/>
      <c r="E1092" s="627"/>
      <c r="F1092" s="627"/>
      <c r="G1092" s="627"/>
      <c r="H1092" s="627"/>
      <c r="I1092" s="627"/>
      <c r="J1092" s="627"/>
      <c r="K1092" s="627"/>
      <c r="L1092" s="641"/>
      <c r="M1092" s="624"/>
      <c r="N1092" s="625"/>
      <c r="O1092" s="625"/>
      <c r="P1092" s="625"/>
      <c r="Q1092" s="625"/>
      <c r="R1092" s="625"/>
      <c r="S1092" s="625"/>
      <c r="T1092" s="640"/>
      <c r="U1092" s="624"/>
      <c r="V1092" s="625"/>
      <c r="W1092" s="625"/>
      <c r="X1092" s="625"/>
      <c r="Y1092" s="625"/>
      <c r="Z1092" s="625"/>
      <c r="AA1092" s="640"/>
      <c r="AB1092" s="624"/>
      <c r="AC1092" s="625"/>
      <c r="AD1092" s="625"/>
      <c r="AE1092" s="625"/>
      <c r="AF1092" s="625"/>
      <c r="AG1092" s="625"/>
      <c r="AH1092" s="640"/>
      <c r="AI1092" s="624"/>
      <c r="AJ1092" s="625"/>
      <c r="AK1092" s="625"/>
      <c r="AL1092" s="625"/>
      <c r="AM1092" s="625"/>
      <c r="AN1092" s="625"/>
      <c r="AO1092" s="640"/>
      <c r="AP1092" s="664" t="s">
        <v>1524</v>
      </c>
      <c r="AQ1092" s="665"/>
      <c r="AR1092" s="665"/>
      <c r="AS1092" s="665"/>
      <c r="AT1092" s="665"/>
      <c r="AU1092" s="665"/>
      <c r="AV1092" s="666"/>
      <c r="AW1092" s="596"/>
      <c r="AX1092" s="596"/>
      <c r="AY1092" s="596"/>
      <c r="AZ1092" s="596"/>
      <c r="BA1092" s="596"/>
      <c r="BB1092" s="596"/>
    </row>
    <row r="1093" spans="1:54" ht="12.6" customHeight="1" x14ac:dyDescent="0.25">
      <c r="A1093" s="787" t="s">
        <v>1523</v>
      </c>
      <c r="B1093" s="788"/>
      <c r="C1093" s="788"/>
      <c r="D1093" s="788"/>
      <c r="E1093" s="788"/>
      <c r="F1093" s="788"/>
      <c r="G1093" s="788"/>
      <c r="H1093" s="788"/>
      <c r="I1093" s="788"/>
      <c r="J1093" s="788"/>
      <c r="K1093" s="788"/>
      <c r="L1093" s="789"/>
      <c r="M1093" s="787" t="s">
        <v>1522</v>
      </c>
      <c r="N1093" s="788"/>
      <c r="O1093" s="788"/>
      <c r="P1093" s="788"/>
      <c r="Q1093" s="788"/>
      <c r="R1093" s="788"/>
      <c r="S1093" s="788"/>
      <c r="T1093" s="789"/>
      <c r="U1093" s="787" t="s">
        <v>511</v>
      </c>
      <c r="V1093" s="788"/>
      <c r="W1093" s="788"/>
      <c r="X1093" s="788"/>
      <c r="Y1093" s="788"/>
      <c r="Z1093" s="788"/>
      <c r="AA1093" s="789"/>
      <c r="AB1093" s="787" t="s">
        <v>510</v>
      </c>
      <c r="AC1093" s="788"/>
      <c r="AD1093" s="788"/>
      <c r="AE1093" s="788"/>
      <c r="AF1093" s="788"/>
      <c r="AG1093" s="788"/>
      <c r="AH1093" s="789"/>
      <c r="AI1093" s="787" t="s">
        <v>573</v>
      </c>
      <c r="AJ1093" s="788"/>
      <c r="AK1093" s="788"/>
      <c r="AL1093" s="788"/>
      <c r="AM1093" s="788"/>
      <c r="AN1093" s="788"/>
      <c r="AO1093" s="789"/>
      <c r="AP1093" s="595" t="s">
        <v>1521</v>
      </c>
      <c r="AQ1093" s="596"/>
      <c r="AR1093" s="596"/>
      <c r="AS1093" s="596"/>
      <c r="AT1093" s="596"/>
      <c r="AU1093" s="596"/>
      <c r="AV1093" s="683"/>
      <c r="AW1093" s="596"/>
      <c r="AX1093" s="596"/>
      <c r="AY1093" s="596"/>
      <c r="AZ1093" s="596"/>
      <c r="BA1093" s="596"/>
      <c r="BB1093" s="596"/>
    </row>
    <row r="1094" spans="1:54" ht="12.6" customHeight="1" x14ac:dyDescent="0.25">
      <c r="A1094" s="787" t="s">
        <v>1516</v>
      </c>
      <c r="B1094" s="788"/>
      <c r="C1094" s="788"/>
      <c r="D1094" s="788"/>
      <c r="E1094" s="788"/>
      <c r="F1094" s="788"/>
      <c r="G1094" s="788"/>
      <c r="H1094" s="788"/>
      <c r="I1094" s="788"/>
      <c r="J1094" s="788"/>
      <c r="K1094" s="788"/>
      <c r="L1094" s="789"/>
      <c r="M1094" s="787" t="s">
        <v>1507</v>
      </c>
      <c r="N1094" s="788"/>
      <c r="O1094" s="788"/>
      <c r="P1094" s="788"/>
      <c r="Q1094" s="788"/>
      <c r="R1094" s="788"/>
      <c r="S1094" s="788"/>
      <c r="T1094" s="789"/>
      <c r="U1094" s="626"/>
      <c r="V1094" s="627"/>
      <c r="W1094" s="627"/>
      <c r="X1094" s="627"/>
      <c r="Y1094" s="627"/>
      <c r="Z1094" s="627"/>
      <c r="AA1094" s="641"/>
      <c r="AB1094" s="626"/>
      <c r="AC1094" s="627"/>
      <c r="AD1094" s="627"/>
      <c r="AE1094" s="627"/>
      <c r="AF1094" s="627"/>
      <c r="AG1094" s="627"/>
      <c r="AH1094" s="641"/>
      <c r="AI1094" s="626"/>
      <c r="AJ1094" s="627"/>
      <c r="AK1094" s="627"/>
      <c r="AL1094" s="627"/>
      <c r="AM1094" s="627"/>
      <c r="AN1094" s="627"/>
      <c r="AO1094" s="641"/>
      <c r="AP1094" s="595" t="s">
        <v>1520</v>
      </c>
      <c r="AQ1094" s="596"/>
      <c r="AR1094" s="596"/>
      <c r="AS1094" s="596"/>
      <c r="AT1094" s="596"/>
      <c r="AU1094" s="596"/>
      <c r="AV1094" s="683"/>
      <c r="AW1094" s="596"/>
      <c r="AX1094" s="596"/>
      <c r="AY1094" s="596"/>
      <c r="AZ1094" s="596"/>
      <c r="BA1094" s="596"/>
      <c r="BB1094" s="596"/>
    </row>
    <row r="1095" spans="1:54" ht="12.6" customHeight="1" x14ac:dyDescent="0.25">
      <c r="A1095" s="626"/>
      <c r="B1095" s="627"/>
      <c r="C1095" s="627"/>
      <c r="D1095" s="627"/>
      <c r="E1095" s="627"/>
      <c r="F1095" s="627"/>
      <c r="G1095" s="627"/>
      <c r="H1095" s="627"/>
      <c r="I1095" s="627"/>
      <c r="J1095" s="627"/>
      <c r="K1095" s="627"/>
      <c r="L1095" s="641"/>
      <c r="M1095" s="626"/>
      <c r="N1095" s="627"/>
      <c r="O1095" s="627"/>
      <c r="P1095" s="627"/>
      <c r="Q1095" s="627"/>
      <c r="R1095" s="627"/>
      <c r="S1095" s="627"/>
      <c r="T1095" s="641"/>
      <c r="U1095" s="626"/>
      <c r="V1095" s="627"/>
      <c r="W1095" s="627"/>
      <c r="X1095" s="627"/>
      <c r="Y1095" s="627"/>
      <c r="Z1095" s="627"/>
      <c r="AA1095" s="641"/>
      <c r="AB1095" s="626"/>
      <c r="AC1095" s="627"/>
      <c r="AD1095" s="627"/>
      <c r="AE1095" s="627"/>
      <c r="AF1095" s="627"/>
      <c r="AG1095" s="627"/>
      <c r="AH1095" s="641"/>
      <c r="AI1095" s="626"/>
      <c r="AJ1095" s="627"/>
      <c r="AK1095" s="627"/>
      <c r="AL1095" s="627"/>
      <c r="AM1095" s="627"/>
      <c r="AN1095" s="627"/>
      <c r="AO1095" s="641"/>
      <c r="AP1095" s="595" t="s">
        <v>1519</v>
      </c>
      <c r="AQ1095" s="596"/>
      <c r="AR1095" s="596"/>
      <c r="AS1095" s="596"/>
      <c r="AT1095" s="596"/>
      <c r="AU1095" s="596"/>
      <c r="AV1095" s="683"/>
      <c r="AW1095" s="596"/>
      <c r="AX1095" s="596"/>
      <c r="AY1095" s="596"/>
      <c r="AZ1095" s="596"/>
      <c r="BA1095" s="596"/>
      <c r="BB1095" s="596"/>
    </row>
    <row r="1096" spans="1:54" ht="12.6" customHeight="1" x14ac:dyDescent="0.25">
      <c r="A1096" s="787" t="s">
        <v>800</v>
      </c>
      <c r="B1096" s="788"/>
      <c r="C1096" s="788"/>
      <c r="D1096" s="788"/>
      <c r="E1096" s="788"/>
      <c r="F1096" s="788"/>
      <c r="G1096" s="788"/>
      <c r="H1096" s="788"/>
      <c r="I1096" s="788"/>
      <c r="J1096" s="788"/>
      <c r="K1096" s="788"/>
      <c r="L1096" s="789"/>
      <c r="M1096" s="787" t="s">
        <v>801</v>
      </c>
      <c r="N1096" s="788"/>
      <c r="O1096" s="788"/>
      <c r="P1096" s="788"/>
      <c r="Q1096" s="788"/>
      <c r="R1096" s="788"/>
      <c r="S1096" s="788"/>
      <c r="T1096" s="789"/>
      <c r="U1096" s="787" t="s">
        <v>802</v>
      </c>
      <c r="V1096" s="788"/>
      <c r="W1096" s="788"/>
      <c r="X1096" s="788"/>
      <c r="Y1096" s="788"/>
      <c r="Z1096" s="788"/>
      <c r="AA1096" s="789"/>
      <c r="AB1096" s="787" t="s">
        <v>477</v>
      </c>
      <c r="AC1096" s="788"/>
      <c r="AD1096" s="788"/>
      <c r="AE1096" s="788"/>
      <c r="AF1096" s="788"/>
      <c r="AG1096" s="788"/>
      <c r="AH1096" s="789"/>
      <c r="AI1096" s="787" t="s">
        <v>478</v>
      </c>
      <c r="AJ1096" s="788"/>
      <c r="AK1096" s="788"/>
      <c r="AL1096" s="788"/>
      <c r="AM1096" s="788"/>
      <c r="AN1096" s="788"/>
      <c r="AO1096" s="789"/>
      <c r="AP1096" s="678" t="s">
        <v>481</v>
      </c>
      <c r="AQ1096" s="679"/>
      <c r="AR1096" s="679"/>
      <c r="AS1096" s="679"/>
      <c r="AT1096" s="679"/>
      <c r="AU1096" s="679"/>
      <c r="AV1096" s="680"/>
      <c r="AW1096" s="596"/>
      <c r="AX1096" s="596"/>
      <c r="AY1096" s="596"/>
      <c r="AZ1096" s="596"/>
      <c r="BA1096" s="596"/>
      <c r="BB1096" s="596"/>
    </row>
    <row r="1097" spans="1:54" ht="12.6" customHeight="1" x14ac:dyDescent="0.25">
      <c r="A1097" s="597" t="s">
        <v>2268</v>
      </c>
      <c r="B1097" s="598"/>
      <c r="C1097" s="598"/>
      <c r="D1097" s="598"/>
      <c r="E1097" s="598"/>
      <c r="F1097" s="598"/>
      <c r="G1097" s="598"/>
      <c r="H1097" s="598"/>
      <c r="I1097" s="598"/>
      <c r="J1097" s="598"/>
      <c r="K1097" s="598"/>
      <c r="L1097" s="599"/>
      <c r="M1097" s="899">
        <f>'HL KNIHA VYPOC'!$D$215*-1</f>
        <v>5100</v>
      </c>
      <c r="N1097" s="899"/>
      <c r="O1097" s="899"/>
      <c r="P1097" s="899"/>
      <c r="Q1097" s="899"/>
      <c r="R1097" s="899"/>
      <c r="S1097" s="899"/>
      <c r="T1097" s="899"/>
      <c r="U1097" s="899">
        <f>'HL KNIHA VYPOC'!$F$215</f>
        <v>0</v>
      </c>
      <c r="V1097" s="899"/>
      <c r="W1097" s="899"/>
      <c r="X1097" s="899"/>
      <c r="Y1097" s="899"/>
      <c r="Z1097" s="899"/>
      <c r="AA1097" s="899"/>
      <c r="AB1097" s="899">
        <f>'HL KNIHA VYPOC'!$E$215</f>
        <v>0</v>
      </c>
      <c r="AC1097" s="899"/>
      <c r="AD1097" s="899"/>
      <c r="AE1097" s="899"/>
      <c r="AF1097" s="899"/>
      <c r="AG1097" s="899"/>
      <c r="AH1097" s="899"/>
      <c r="AI1097" s="899"/>
      <c r="AJ1097" s="899"/>
      <c r="AK1097" s="899"/>
      <c r="AL1097" s="899"/>
      <c r="AM1097" s="899"/>
      <c r="AN1097" s="899"/>
      <c r="AO1097" s="899"/>
      <c r="AP1097" s="842">
        <f>SUM(M1097+U1097-AB1097+AI1097)</f>
        <v>5100</v>
      </c>
      <c r="AQ1097" s="843"/>
      <c r="AR1097" s="843"/>
      <c r="AS1097" s="843"/>
      <c r="AT1097" s="843"/>
      <c r="AU1097" s="843"/>
      <c r="AV1097" s="844"/>
      <c r="AW1097" s="601"/>
      <c r="AX1097" s="601"/>
      <c r="AY1097" s="601"/>
      <c r="AZ1097" s="601"/>
      <c r="BA1097" s="601"/>
      <c r="BB1097" s="601"/>
    </row>
    <row r="1098" spans="1:54" ht="12.6" customHeight="1" x14ac:dyDescent="0.25">
      <c r="A1098" s="603" t="s">
        <v>1518</v>
      </c>
      <c r="B1098" s="604"/>
      <c r="C1098" s="604"/>
      <c r="D1098" s="604"/>
      <c r="E1098" s="604"/>
      <c r="F1098" s="604"/>
      <c r="G1098" s="604"/>
      <c r="H1098" s="604"/>
      <c r="I1098" s="604"/>
      <c r="J1098" s="604"/>
      <c r="K1098" s="604"/>
      <c r="L1098" s="605"/>
      <c r="M1098" s="899"/>
      <c r="N1098" s="899"/>
      <c r="O1098" s="899"/>
      <c r="P1098" s="899"/>
      <c r="Q1098" s="899"/>
      <c r="R1098" s="899"/>
      <c r="S1098" s="899"/>
      <c r="T1098" s="899"/>
      <c r="U1098" s="899"/>
      <c r="V1098" s="899"/>
      <c r="W1098" s="899"/>
      <c r="X1098" s="899"/>
      <c r="Y1098" s="899"/>
      <c r="Z1098" s="899"/>
      <c r="AA1098" s="899"/>
      <c r="AB1098" s="899"/>
      <c r="AC1098" s="899"/>
      <c r="AD1098" s="899"/>
      <c r="AE1098" s="899"/>
      <c r="AF1098" s="899"/>
      <c r="AG1098" s="899"/>
      <c r="AH1098" s="899"/>
      <c r="AI1098" s="899"/>
      <c r="AJ1098" s="899"/>
      <c r="AK1098" s="899"/>
      <c r="AL1098" s="899"/>
      <c r="AM1098" s="899"/>
      <c r="AN1098" s="899"/>
      <c r="AO1098" s="899"/>
      <c r="AP1098" s="845">
        <f>SUM(M1098+U1098-AB1098+AI1098)</f>
        <v>0</v>
      </c>
      <c r="AQ1098" s="846"/>
      <c r="AR1098" s="846"/>
      <c r="AS1098" s="846"/>
      <c r="AT1098" s="846"/>
      <c r="AU1098" s="846"/>
      <c r="AV1098" s="847"/>
      <c r="AW1098" s="601"/>
      <c r="AX1098" s="601"/>
      <c r="AY1098" s="601"/>
      <c r="AZ1098" s="601"/>
      <c r="BA1098" s="601"/>
      <c r="BB1098" s="601"/>
    </row>
    <row r="1099" spans="1:54" ht="12.6" customHeight="1" x14ac:dyDescent="0.25">
      <c r="A1099" s="606" t="s">
        <v>1517</v>
      </c>
      <c r="B1099" s="607"/>
      <c r="C1099" s="607"/>
      <c r="D1099" s="607"/>
      <c r="E1099" s="607"/>
      <c r="F1099" s="607"/>
      <c r="G1099" s="607"/>
      <c r="H1099" s="607"/>
      <c r="I1099" s="607"/>
      <c r="J1099" s="607"/>
      <c r="K1099" s="607"/>
      <c r="L1099" s="608"/>
      <c r="M1099" s="899"/>
      <c r="N1099" s="899"/>
      <c r="O1099" s="899"/>
      <c r="P1099" s="899"/>
      <c r="Q1099" s="899"/>
      <c r="R1099" s="899"/>
      <c r="S1099" s="899"/>
      <c r="T1099" s="899"/>
      <c r="U1099" s="899"/>
      <c r="V1099" s="899"/>
      <c r="W1099" s="899"/>
      <c r="X1099" s="899"/>
      <c r="Y1099" s="899"/>
      <c r="Z1099" s="899"/>
      <c r="AA1099" s="899"/>
      <c r="AB1099" s="899"/>
      <c r="AC1099" s="899"/>
      <c r="AD1099" s="899"/>
      <c r="AE1099" s="899"/>
      <c r="AF1099" s="899"/>
      <c r="AG1099" s="899"/>
      <c r="AH1099" s="899"/>
      <c r="AI1099" s="899"/>
      <c r="AJ1099" s="899"/>
      <c r="AK1099" s="899"/>
      <c r="AL1099" s="899"/>
      <c r="AM1099" s="899"/>
      <c r="AN1099" s="899"/>
      <c r="AO1099" s="899"/>
      <c r="AP1099" s="851"/>
      <c r="AQ1099" s="852"/>
      <c r="AR1099" s="852"/>
      <c r="AS1099" s="852"/>
      <c r="AT1099" s="852"/>
      <c r="AU1099" s="852"/>
      <c r="AV1099" s="853"/>
      <c r="AW1099" s="601"/>
      <c r="AX1099" s="601"/>
      <c r="AY1099" s="601"/>
      <c r="AZ1099" s="601"/>
      <c r="BA1099" s="601"/>
      <c r="BB1099" s="601"/>
    </row>
    <row r="1100" spans="1:54" ht="12.6" customHeight="1" x14ac:dyDescent="0.25">
      <c r="A1100" s="603" t="s">
        <v>2267</v>
      </c>
      <c r="B1100" s="604"/>
      <c r="C1100" s="604"/>
      <c r="D1100" s="604"/>
      <c r="E1100" s="604"/>
      <c r="F1100" s="604"/>
      <c r="G1100" s="604"/>
      <c r="H1100" s="604"/>
      <c r="I1100" s="604"/>
      <c r="J1100" s="604"/>
      <c r="K1100" s="604"/>
      <c r="L1100" s="605"/>
      <c r="M1100" s="842">
        <f>SUM('HL KNIHA VYPOC'!D223)*-1</f>
        <v>0</v>
      </c>
      <c r="N1100" s="843"/>
      <c r="O1100" s="843"/>
      <c r="P1100" s="843"/>
      <c r="Q1100" s="843"/>
      <c r="R1100" s="843"/>
      <c r="S1100" s="843"/>
      <c r="T1100" s="844"/>
      <c r="U1100" s="842">
        <f>SUM('HL KNIHA VYPOC'!F223)</f>
        <v>0</v>
      </c>
      <c r="V1100" s="843"/>
      <c r="W1100" s="843"/>
      <c r="X1100" s="843"/>
      <c r="Y1100" s="843"/>
      <c r="Z1100" s="843"/>
      <c r="AA1100" s="844"/>
      <c r="AB1100" s="842">
        <f>SUM('HL KNIHA VYPOC'!E223)</f>
        <v>0</v>
      </c>
      <c r="AC1100" s="843"/>
      <c r="AD1100" s="843"/>
      <c r="AE1100" s="843"/>
      <c r="AF1100" s="843"/>
      <c r="AG1100" s="843"/>
      <c r="AH1100" s="844"/>
      <c r="AI1100" s="842"/>
      <c r="AJ1100" s="843"/>
      <c r="AK1100" s="843"/>
      <c r="AL1100" s="843"/>
      <c r="AM1100" s="843"/>
      <c r="AN1100" s="843"/>
      <c r="AO1100" s="844"/>
      <c r="AP1100" s="842">
        <f>SUM(M1100+U1100-AB1100+AI1100)</f>
        <v>0</v>
      </c>
      <c r="AQ1100" s="843"/>
      <c r="AR1100" s="843"/>
      <c r="AS1100" s="843"/>
      <c r="AT1100" s="843"/>
      <c r="AU1100" s="843"/>
      <c r="AV1100" s="844"/>
      <c r="AW1100" s="601"/>
      <c r="AX1100" s="601"/>
      <c r="AY1100" s="601"/>
      <c r="AZ1100" s="601"/>
      <c r="BA1100" s="601"/>
      <c r="BB1100" s="601"/>
    </row>
    <row r="1101" spans="1:54" ht="12.6" customHeight="1" x14ac:dyDescent="0.25">
      <c r="A1101" s="603" t="s">
        <v>1515</v>
      </c>
      <c r="B1101" s="604"/>
      <c r="C1101" s="604"/>
      <c r="D1101" s="604"/>
      <c r="E1101" s="604"/>
      <c r="F1101" s="604"/>
      <c r="G1101" s="604"/>
      <c r="H1101" s="604"/>
      <c r="I1101" s="604"/>
      <c r="J1101" s="604"/>
      <c r="K1101" s="604"/>
      <c r="L1101" s="605"/>
      <c r="M1101" s="899">
        <f>SUM('HL KNIHA VYPOC'!D172)</f>
        <v>0</v>
      </c>
      <c r="N1101" s="899"/>
      <c r="O1101" s="899"/>
      <c r="P1101" s="899"/>
      <c r="Q1101" s="899"/>
      <c r="R1101" s="899"/>
      <c r="S1101" s="899"/>
      <c r="T1101" s="899"/>
      <c r="U1101" s="899">
        <f>SUM('HL KNIHA VYPOC'!F172)</f>
        <v>0</v>
      </c>
      <c r="V1101" s="899"/>
      <c r="W1101" s="899"/>
      <c r="X1101" s="899"/>
      <c r="Y1101" s="899"/>
      <c r="Z1101" s="899"/>
      <c r="AA1101" s="899"/>
      <c r="AB1101" s="899">
        <f>SUM('HL KNIHA VYPOC'!E172)</f>
        <v>0</v>
      </c>
      <c r="AC1101" s="899"/>
      <c r="AD1101" s="899"/>
      <c r="AE1101" s="899"/>
      <c r="AF1101" s="899"/>
      <c r="AG1101" s="899"/>
      <c r="AH1101" s="899"/>
      <c r="AI1101" s="899"/>
      <c r="AJ1101" s="899"/>
      <c r="AK1101" s="899"/>
      <c r="AL1101" s="899"/>
      <c r="AM1101" s="899"/>
      <c r="AN1101" s="899"/>
      <c r="AO1101" s="899"/>
      <c r="AP1101" s="845">
        <f>SUM(M1101+U1101-AB1101+AI1101)</f>
        <v>0</v>
      </c>
      <c r="AQ1101" s="846"/>
      <c r="AR1101" s="846"/>
      <c r="AS1101" s="846"/>
      <c r="AT1101" s="846"/>
      <c r="AU1101" s="846"/>
      <c r="AV1101" s="847"/>
      <c r="AW1101" s="601"/>
      <c r="AX1101" s="601"/>
      <c r="AY1101" s="601"/>
      <c r="AZ1101" s="601"/>
      <c r="BA1101" s="601"/>
      <c r="BB1101" s="601"/>
    </row>
    <row r="1102" spans="1:54" ht="12.6" customHeight="1" x14ac:dyDescent="0.25">
      <c r="A1102" s="606" t="s">
        <v>2266</v>
      </c>
      <c r="B1102" s="607"/>
      <c r="C1102" s="607"/>
      <c r="D1102" s="607"/>
      <c r="E1102" s="607"/>
      <c r="F1102" s="607"/>
      <c r="G1102" s="607"/>
      <c r="H1102" s="607"/>
      <c r="I1102" s="607"/>
      <c r="J1102" s="607"/>
      <c r="K1102" s="607"/>
      <c r="L1102" s="608"/>
      <c r="M1102" s="899"/>
      <c r="N1102" s="899"/>
      <c r="O1102" s="899"/>
      <c r="P1102" s="899"/>
      <c r="Q1102" s="899"/>
      <c r="R1102" s="899"/>
      <c r="S1102" s="899"/>
      <c r="T1102" s="899"/>
      <c r="U1102" s="899"/>
      <c r="V1102" s="899"/>
      <c r="W1102" s="899"/>
      <c r="X1102" s="899"/>
      <c r="Y1102" s="899"/>
      <c r="Z1102" s="899"/>
      <c r="AA1102" s="899"/>
      <c r="AB1102" s="899"/>
      <c r="AC1102" s="899"/>
      <c r="AD1102" s="899"/>
      <c r="AE1102" s="899"/>
      <c r="AF1102" s="899"/>
      <c r="AG1102" s="899"/>
      <c r="AH1102" s="899"/>
      <c r="AI1102" s="899"/>
      <c r="AJ1102" s="899"/>
      <c r="AK1102" s="899"/>
      <c r="AL1102" s="899"/>
      <c r="AM1102" s="899"/>
      <c r="AN1102" s="899"/>
      <c r="AO1102" s="899"/>
      <c r="AP1102" s="851"/>
      <c r="AQ1102" s="852"/>
      <c r="AR1102" s="852"/>
      <c r="AS1102" s="852"/>
      <c r="AT1102" s="852"/>
      <c r="AU1102" s="852"/>
      <c r="AV1102" s="853"/>
      <c r="AW1102" s="601"/>
      <c r="AX1102" s="601"/>
      <c r="AY1102" s="601"/>
      <c r="AZ1102" s="601"/>
      <c r="BA1102" s="601"/>
      <c r="BB1102" s="601"/>
    </row>
    <row r="1103" spans="1:54" ht="12.6" customHeight="1" x14ac:dyDescent="0.25">
      <c r="A1103" s="597" t="s">
        <v>2265</v>
      </c>
      <c r="B1103" s="598"/>
      <c r="C1103" s="598"/>
      <c r="D1103" s="598"/>
      <c r="E1103" s="598"/>
      <c r="F1103" s="598"/>
      <c r="G1103" s="598"/>
      <c r="H1103" s="598"/>
      <c r="I1103" s="598"/>
      <c r="J1103" s="598"/>
      <c r="K1103" s="598"/>
      <c r="L1103" s="599"/>
      <c r="M1103" s="899">
        <f>SUM('HL KNIHA VYPOC'!D216)*-1</f>
        <v>0</v>
      </c>
      <c r="N1103" s="899"/>
      <c r="O1103" s="899"/>
      <c r="P1103" s="899"/>
      <c r="Q1103" s="899"/>
      <c r="R1103" s="899"/>
      <c r="S1103" s="899"/>
      <c r="T1103" s="899"/>
      <c r="U1103" s="899">
        <f>SUM('HL KNIHA VYPOC'!F216)</f>
        <v>0</v>
      </c>
      <c r="V1103" s="899"/>
      <c r="W1103" s="899"/>
      <c r="X1103" s="899"/>
      <c r="Y1103" s="899"/>
      <c r="Z1103" s="899"/>
      <c r="AA1103" s="899"/>
      <c r="AB1103" s="899">
        <f>SUM('HL KNIHA VYPOC'!E216)</f>
        <v>0</v>
      </c>
      <c r="AC1103" s="899"/>
      <c r="AD1103" s="899"/>
      <c r="AE1103" s="899"/>
      <c r="AF1103" s="899"/>
      <c r="AG1103" s="899"/>
      <c r="AH1103" s="899"/>
      <c r="AI1103" s="899"/>
      <c r="AJ1103" s="899"/>
      <c r="AK1103" s="899"/>
      <c r="AL1103" s="899"/>
      <c r="AM1103" s="899"/>
      <c r="AN1103" s="899"/>
      <c r="AO1103" s="899"/>
      <c r="AP1103" s="842">
        <f t="shared" ref="AP1103:AP1109" si="2">SUM(M1103+U1103-AB1103+AI1103)</f>
        <v>0</v>
      </c>
      <c r="AQ1103" s="843"/>
      <c r="AR1103" s="843"/>
      <c r="AS1103" s="843"/>
      <c r="AT1103" s="843"/>
      <c r="AU1103" s="843"/>
      <c r="AV1103" s="844"/>
      <c r="AW1103" s="601"/>
      <c r="AX1103" s="601"/>
      <c r="AY1103" s="601"/>
      <c r="AZ1103" s="601"/>
      <c r="BA1103" s="601"/>
      <c r="BB1103" s="601"/>
    </row>
    <row r="1104" spans="1:54" ht="12.6" customHeight="1" x14ac:dyDescent="0.25">
      <c r="A1104" s="597" t="s">
        <v>2264</v>
      </c>
      <c r="B1104" s="598"/>
      <c r="C1104" s="598"/>
      <c r="D1104" s="598"/>
      <c r="E1104" s="598"/>
      <c r="F1104" s="598"/>
      <c r="G1104" s="598"/>
      <c r="H1104" s="598"/>
      <c r="I1104" s="598"/>
      <c r="J1104" s="598"/>
      <c r="K1104" s="598"/>
      <c r="L1104" s="599"/>
      <c r="M1104" s="842">
        <f>SUM('HL KNIHA VYPOC'!D217)*-1</f>
        <v>2122.92</v>
      </c>
      <c r="N1104" s="843"/>
      <c r="O1104" s="843"/>
      <c r="P1104" s="843"/>
      <c r="Q1104" s="843"/>
      <c r="R1104" s="843"/>
      <c r="S1104" s="843"/>
      <c r="T1104" s="844"/>
      <c r="U1104" s="842">
        <f>SUM('HL KNIHA VYPOC'!F217)</f>
        <v>0</v>
      </c>
      <c r="V1104" s="843"/>
      <c r="W1104" s="843"/>
      <c r="X1104" s="843"/>
      <c r="Y1104" s="843"/>
      <c r="Z1104" s="843"/>
      <c r="AA1104" s="844"/>
      <c r="AB1104" s="842">
        <f>SUM('HL KNIHA VYPOC'!E217)</f>
        <v>0</v>
      </c>
      <c r="AC1104" s="843"/>
      <c r="AD1104" s="843"/>
      <c r="AE1104" s="843"/>
      <c r="AF1104" s="843"/>
      <c r="AG1104" s="843"/>
      <c r="AH1104" s="844"/>
      <c r="AI1104" s="842"/>
      <c r="AJ1104" s="843"/>
      <c r="AK1104" s="843"/>
      <c r="AL1104" s="843"/>
      <c r="AM1104" s="843"/>
      <c r="AN1104" s="843"/>
      <c r="AO1104" s="844"/>
      <c r="AP1104" s="842">
        <f t="shared" si="2"/>
        <v>2122.92</v>
      </c>
      <c r="AQ1104" s="843"/>
      <c r="AR1104" s="843"/>
      <c r="AS1104" s="843"/>
      <c r="AT1104" s="843"/>
      <c r="AU1104" s="843"/>
      <c r="AV1104" s="844"/>
      <c r="AW1104" s="601"/>
      <c r="AX1104" s="601"/>
      <c r="AY1104" s="601"/>
      <c r="AZ1104" s="601"/>
      <c r="BA1104" s="601"/>
      <c r="BB1104" s="601"/>
    </row>
    <row r="1105" spans="1:54" ht="27" customHeight="1" x14ac:dyDescent="0.25">
      <c r="A1105" s="902" t="s">
        <v>2263</v>
      </c>
      <c r="B1105" s="903"/>
      <c r="C1105" s="903"/>
      <c r="D1105" s="903"/>
      <c r="E1105" s="903"/>
      <c r="F1105" s="903"/>
      <c r="G1105" s="903"/>
      <c r="H1105" s="903"/>
      <c r="I1105" s="903"/>
      <c r="J1105" s="903"/>
      <c r="K1105" s="903"/>
      <c r="L1105" s="904"/>
      <c r="M1105" s="842">
        <f>SUM('HL KNIHA VYPOC'!D222+'HL KNIHA VYPOC'!D227)*-1</f>
        <v>0</v>
      </c>
      <c r="N1105" s="843"/>
      <c r="O1105" s="843"/>
      <c r="P1105" s="843"/>
      <c r="Q1105" s="843"/>
      <c r="R1105" s="843"/>
      <c r="S1105" s="843"/>
      <c r="T1105" s="844"/>
      <c r="U1105" s="842">
        <f>SUM('HL KNIHA VYPOC'!F222+'HL KNIHA VYPOC'!F227)</f>
        <v>0</v>
      </c>
      <c r="V1105" s="843"/>
      <c r="W1105" s="843"/>
      <c r="X1105" s="843"/>
      <c r="Y1105" s="843"/>
      <c r="Z1105" s="843"/>
      <c r="AA1105" s="844"/>
      <c r="AB1105" s="842">
        <f>SUM('HL KNIHA VYPOC'!E222+'HL KNIHA VYPOC'!E227)</f>
        <v>0</v>
      </c>
      <c r="AC1105" s="843"/>
      <c r="AD1105" s="843"/>
      <c r="AE1105" s="843"/>
      <c r="AF1105" s="843"/>
      <c r="AG1105" s="843"/>
      <c r="AH1105" s="844"/>
      <c r="AI1105" s="842"/>
      <c r="AJ1105" s="843"/>
      <c r="AK1105" s="843"/>
      <c r="AL1105" s="843"/>
      <c r="AM1105" s="843"/>
      <c r="AN1105" s="843"/>
      <c r="AO1105" s="844"/>
      <c r="AP1105" s="842">
        <f t="shared" si="2"/>
        <v>0</v>
      </c>
      <c r="AQ1105" s="843"/>
      <c r="AR1105" s="843"/>
      <c r="AS1105" s="843"/>
      <c r="AT1105" s="843"/>
      <c r="AU1105" s="843"/>
      <c r="AV1105" s="844"/>
      <c r="AW1105" s="601"/>
      <c r="AX1105" s="601"/>
      <c r="AY1105" s="601"/>
      <c r="AZ1105" s="601"/>
      <c r="BA1105" s="601"/>
      <c r="BB1105" s="601"/>
    </row>
    <row r="1106" spans="1:54" ht="24.75" customHeight="1" x14ac:dyDescent="0.25">
      <c r="A1106" s="902" t="s">
        <v>2262</v>
      </c>
      <c r="B1106" s="903"/>
      <c r="C1106" s="903"/>
      <c r="D1106" s="903"/>
      <c r="E1106" s="903"/>
      <c r="F1106" s="903"/>
      <c r="G1106" s="903"/>
      <c r="H1106" s="903"/>
      <c r="I1106" s="903"/>
      <c r="J1106" s="903"/>
      <c r="K1106" s="903"/>
      <c r="L1106" s="904"/>
      <c r="M1106" s="842">
        <f>SUM('HL KNIHA VYPOC'!D221+'HL KNIHA VYPOC'!D226)*-1</f>
        <v>5642.97</v>
      </c>
      <c r="N1106" s="843"/>
      <c r="O1106" s="843"/>
      <c r="P1106" s="843"/>
      <c r="Q1106" s="843"/>
      <c r="R1106" s="843"/>
      <c r="S1106" s="843"/>
      <c r="T1106" s="844"/>
      <c r="U1106" s="842">
        <f>SUM('HL KNIHA VYPOC'!F221+'HL KNIHA VYPOC'!F226)</f>
        <v>0</v>
      </c>
      <c r="V1106" s="843"/>
      <c r="W1106" s="843"/>
      <c r="X1106" s="843"/>
      <c r="Y1106" s="843"/>
      <c r="Z1106" s="843"/>
      <c r="AA1106" s="844"/>
      <c r="AB1106" s="842">
        <f>SUM('HL KNIHA VYPOC'!E221+'HL KNIHA VYPOC'!E226)</f>
        <v>0</v>
      </c>
      <c r="AC1106" s="843"/>
      <c r="AD1106" s="843"/>
      <c r="AE1106" s="843"/>
      <c r="AF1106" s="843"/>
      <c r="AG1106" s="843"/>
      <c r="AH1106" s="844"/>
      <c r="AI1106" s="842"/>
      <c r="AJ1106" s="843"/>
      <c r="AK1106" s="843"/>
      <c r="AL1106" s="843"/>
      <c r="AM1106" s="843"/>
      <c r="AN1106" s="843"/>
      <c r="AO1106" s="844"/>
      <c r="AP1106" s="842">
        <f t="shared" si="2"/>
        <v>5642.97</v>
      </c>
      <c r="AQ1106" s="843"/>
      <c r="AR1106" s="843"/>
      <c r="AS1106" s="843"/>
      <c r="AT1106" s="843"/>
      <c r="AU1106" s="843"/>
      <c r="AV1106" s="844"/>
      <c r="AW1106" s="601"/>
      <c r="AX1106" s="601"/>
      <c r="AY1106" s="601"/>
      <c r="AZ1106" s="601"/>
      <c r="BA1106" s="601"/>
      <c r="BB1106" s="601"/>
    </row>
    <row r="1107" spans="1:54" ht="12.6" customHeight="1" x14ac:dyDescent="0.25">
      <c r="A1107" s="597" t="s">
        <v>2261</v>
      </c>
      <c r="B1107" s="598"/>
      <c r="C1107" s="598"/>
      <c r="D1107" s="598"/>
      <c r="E1107" s="598"/>
      <c r="F1107" s="598"/>
      <c r="G1107" s="598"/>
      <c r="H1107" s="598"/>
      <c r="I1107" s="598"/>
      <c r="J1107" s="598"/>
      <c r="K1107" s="598"/>
      <c r="L1107" s="599"/>
      <c r="M1107" s="854">
        <f>SUM('HL KNIHA VYPOC'!D228)*-1</f>
        <v>0</v>
      </c>
      <c r="N1107" s="854"/>
      <c r="O1107" s="854"/>
      <c r="P1107" s="854"/>
      <c r="Q1107" s="854"/>
      <c r="R1107" s="854"/>
      <c r="S1107" s="854"/>
      <c r="T1107" s="854"/>
      <c r="U1107" s="854">
        <f>SUM('HL KNIHA VYPOC'!F228)</f>
        <v>0</v>
      </c>
      <c r="V1107" s="854"/>
      <c r="W1107" s="854"/>
      <c r="X1107" s="854"/>
      <c r="Y1107" s="854"/>
      <c r="Z1107" s="854"/>
      <c r="AA1107" s="854"/>
      <c r="AB1107" s="854">
        <f>SUM('HL KNIHA VYPOC'!F228)</f>
        <v>0</v>
      </c>
      <c r="AC1107" s="854"/>
      <c r="AD1107" s="854"/>
      <c r="AE1107" s="854"/>
      <c r="AF1107" s="854"/>
      <c r="AG1107" s="854"/>
      <c r="AH1107" s="854"/>
      <c r="AI1107" s="854"/>
      <c r="AJ1107" s="854"/>
      <c r="AK1107" s="854"/>
      <c r="AL1107" s="854"/>
      <c r="AM1107" s="854"/>
      <c r="AN1107" s="854"/>
      <c r="AO1107" s="854"/>
      <c r="AP1107" s="793">
        <f t="shared" si="2"/>
        <v>0</v>
      </c>
      <c r="AQ1107" s="794"/>
      <c r="AR1107" s="794"/>
      <c r="AS1107" s="794"/>
      <c r="AT1107" s="794"/>
      <c r="AU1107" s="794"/>
      <c r="AV1107" s="795"/>
      <c r="AW1107" s="601"/>
      <c r="AX1107" s="601"/>
      <c r="AY1107" s="601"/>
      <c r="AZ1107" s="601"/>
      <c r="BA1107" s="601"/>
      <c r="BB1107" s="601"/>
    </row>
    <row r="1108" spans="1:54" ht="12.6" customHeight="1" x14ac:dyDescent="0.25">
      <c r="A1108" s="606" t="s">
        <v>2260</v>
      </c>
      <c r="B1108" s="607"/>
      <c r="C1108" s="607"/>
      <c r="D1108" s="607"/>
      <c r="E1108" s="607"/>
      <c r="F1108" s="607"/>
      <c r="G1108" s="607"/>
      <c r="H1108" s="607"/>
      <c r="I1108" s="607"/>
      <c r="J1108" s="607"/>
      <c r="K1108" s="607"/>
      <c r="L1108" s="608"/>
      <c r="M1108" s="854">
        <f>SUM('HL KNIHA VYPOC'!D229)*-1</f>
        <v>1257368.3600000001</v>
      </c>
      <c r="N1108" s="854"/>
      <c r="O1108" s="854"/>
      <c r="P1108" s="854"/>
      <c r="Q1108" s="854"/>
      <c r="R1108" s="854"/>
      <c r="S1108" s="854"/>
      <c r="T1108" s="854"/>
      <c r="U1108" s="854">
        <f>SUM('HL KNIHA VYPOC'!F229)</f>
        <v>0</v>
      </c>
      <c r="V1108" s="854"/>
      <c r="W1108" s="854"/>
      <c r="X1108" s="854"/>
      <c r="Y1108" s="854"/>
      <c r="Z1108" s="854"/>
      <c r="AA1108" s="854"/>
      <c r="AB1108" s="854">
        <f>SUM('HL KNIHA VYPOC'!E229)</f>
        <v>0</v>
      </c>
      <c r="AC1108" s="854"/>
      <c r="AD1108" s="854"/>
      <c r="AE1108" s="854"/>
      <c r="AF1108" s="854"/>
      <c r="AG1108" s="854"/>
      <c r="AH1108" s="854"/>
      <c r="AI1108" s="854"/>
      <c r="AJ1108" s="854"/>
      <c r="AK1108" s="854"/>
      <c r="AL1108" s="854"/>
      <c r="AM1108" s="854"/>
      <c r="AN1108" s="854"/>
      <c r="AO1108" s="854"/>
      <c r="AP1108" s="793">
        <f t="shared" si="2"/>
        <v>1257368.3600000001</v>
      </c>
      <c r="AQ1108" s="794"/>
      <c r="AR1108" s="794"/>
      <c r="AS1108" s="794"/>
      <c r="AT1108" s="794"/>
      <c r="AU1108" s="794"/>
      <c r="AV1108" s="795"/>
      <c r="AW1108" s="601"/>
      <c r="AX1108" s="601"/>
      <c r="AY1108" s="601"/>
      <c r="AZ1108" s="601"/>
      <c r="BA1108" s="601"/>
      <c r="BB1108" s="601"/>
    </row>
    <row r="1109" spans="1:54" ht="12.6" customHeight="1" x14ac:dyDescent="0.25">
      <c r="A1109" s="603" t="s">
        <v>1513</v>
      </c>
      <c r="B1109" s="604"/>
      <c r="C1109" s="604"/>
      <c r="D1109" s="604"/>
      <c r="E1109" s="604"/>
      <c r="F1109" s="604"/>
      <c r="G1109" s="604"/>
      <c r="H1109" s="604"/>
      <c r="I1109" s="604"/>
      <c r="J1109" s="604"/>
      <c r="K1109" s="604"/>
      <c r="L1109" s="605"/>
      <c r="M1109" s="854">
        <f>SUM('HL KNIHA VYPOC'!D218)*-1</f>
        <v>0</v>
      </c>
      <c r="N1109" s="854"/>
      <c r="O1109" s="854"/>
      <c r="P1109" s="854"/>
      <c r="Q1109" s="854"/>
      <c r="R1109" s="854"/>
      <c r="S1109" s="854"/>
      <c r="T1109" s="854"/>
      <c r="U1109" s="854">
        <f>SUM('HL KNIHA VYPOC'!F218)</f>
        <v>0</v>
      </c>
      <c r="V1109" s="854"/>
      <c r="W1109" s="854"/>
      <c r="X1109" s="854"/>
      <c r="Y1109" s="854"/>
      <c r="Z1109" s="854"/>
      <c r="AA1109" s="854"/>
      <c r="AB1109" s="854">
        <f>SUM('HL KNIHA VYPOC'!E218)</f>
        <v>0</v>
      </c>
      <c r="AC1109" s="854"/>
      <c r="AD1109" s="854"/>
      <c r="AE1109" s="854"/>
      <c r="AF1109" s="854"/>
      <c r="AG1109" s="854"/>
      <c r="AH1109" s="854"/>
      <c r="AI1109" s="854"/>
      <c r="AJ1109" s="854"/>
      <c r="AK1109" s="854"/>
      <c r="AL1109" s="854"/>
      <c r="AM1109" s="854"/>
      <c r="AN1109" s="854"/>
      <c r="AO1109" s="854"/>
      <c r="AP1109" s="796">
        <f t="shared" si="2"/>
        <v>0</v>
      </c>
      <c r="AQ1109" s="797"/>
      <c r="AR1109" s="797"/>
      <c r="AS1109" s="797"/>
      <c r="AT1109" s="797"/>
      <c r="AU1109" s="797"/>
      <c r="AV1109" s="798"/>
      <c r="AW1109" s="601"/>
      <c r="AX1109" s="601"/>
      <c r="AY1109" s="601"/>
      <c r="AZ1109" s="601"/>
      <c r="BA1109" s="601"/>
      <c r="BB1109" s="601"/>
    </row>
    <row r="1110" spans="1:54" ht="12.6" customHeight="1" x14ac:dyDescent="0.25">
      <c r="A1110" s="659" t="s">
        <v>1514</v>
      </c>
      <c r="B1110" s="593"/>
      <c r="C1110" s="593"/>
      <c r="D1110" s="593"/>
      <c r="E1110" s="593"/>
      <c r="F1110" s="593"/>
      <c r="G1110" s="593"/>
      <c r="H1110" s="593"/>
      <c r="I1110" s="593"/>
      <c r="J1110" s="593"/>
      <c r="K1110" s="593"/>
      <c r="L1110" s="628"/>
      <c r="M1110" s="854"/>
      <c r="N1110" s="854"/>
      <c r="O1110" s="854"/>
      <c r="P1110" s="854"/>
      <c r="Q1110" s="854"/>
      <c r="R1110" s="854"/>
      <c r="S1110" s="854"/>
      <c r="T1110" s="854"/>
      <c r="U1110" s="854"/>
      <c r="V1110" s="854"/>
      <c r="W1110" s="854"/>
      <c r="X1110" s="854"/>
      <c r="Y1110" s="854"/>
      <c r="Z1110" s="854"/>
      <c r="AA1110" s="854"/>
      <c r="AB1110" s="854"/>
      <c r="AC1110" s="854"/>
      <c r="AD1110" s="854"/>
      <c r="AE1110" s="854"/>
      <c r="AF1110" s="854"/>
      <c r="AG1110" s="854"/>
      <c r="AH1110" s="854"/>
      <c r="AI1110" s="854"/>
      <c r="AJ1110" s="854"/>
      <c r="AK1110" s="854"/>
      <c r="AL1110" s="854"/>
      <c r="AM1110" s="854"/>
      <c r="AN1110" s="854"/>
      <c r="AO1110" s="854"/>
      <c r="AP1110" s="881"/>
      <c r="AQ1110" s="882"/>
      <c r="AR1110" s="882"/>
      <c r="AS1110" s="882"/>
      <c r="AT1110" s="882"/>
      <c r="AU1110" s="882"/>
      <c r="AV1110" s="883"/>
      <c r="AW1110" s="601"/>
      <c r="AX1110" s="601"/>
      <c r="AY1110" s="601"/>
      <c r="AZ1110" s="601"/>
      <c r="BA1110" s="601"/>
      <c r="BB1110" s="601"/>
    </row>
    <row r="1111" spans="1:54" ht="12.6" customHeight="1" x14ac:dyDescent="0.25">
      <c r="A1111" s="606" t="s">
        <v>2259</v>
      </c>
      <c r="B1111" s="607"/>
      <c r="C1111" s="607"/>
      <c r="D1111" s="607"/>
      <c r="E1111" s="607"/>
      <c r="F1111" s="607"/>
      <c r="G1111" s="607"/>
      <c r="H1111" s="607"/>
      <c r="I1111" s="607"/>
      <c r="J1111" s="607"/>
      <c r="K1111" s="607"/>
      <c r="L1111" s="608"/>
      <c r="M1111" s="854"/>
      <c r="N1111" s="854"/>
      <c r="O1111" s="854"/>
      <c r="P1111" s="854"/>
      <c r="Q1111" s="854"/>
      <c r="R1111" s="854"/>
      <c r="S1111" s="854"/>
      <c r="T1111" s="854"/>
      <c r="U1111" s="854"/>
      <c r="V1111" s="854"/>
      <c r="W1111" s="854"/>
      <c r="X1111" s="854"/>
      <c r="Y1111" s="854"/>
      <c r="Z1111" s="854"/>
      <c r="AA1111" s="854"/>
      <c r="AB1111" s="854"/>
      <c r="AC1111" s="854"/>
      <c r="AD1111" s="854"/>
      <c r="AE1111" s="854"/>
      <c r="AF1111" s="854"/>
      <c r="AG1111" s="854"/>
      <c r="AH1111" s="854"/>
      <c r="AI1111" s="854"/>
      <c r="AJ1111" s="854"/>
      <c r="AK1111" s="854"/>
      <c r="AL1111" s="854"/>
      <c r="AM1111" s="854"/>
      <c r="AN1111" s="854"/>
      <c r="AO1111" s="854"/>
      <c r="AP1111" s="799"/>
      <c r="AQ1111" s="800"/>
      <c r="AR1111" s="800"/>
      <c r="AS1111" s="800"/>
      <c r="AT1111" s="800"/>
      <c r="AU1111" s="800"/>
      <c r="AV1111" s="801"/>
      <c r="AW1111" s="601"/>
      <c r="AX1111" s="601"/>
      <c r="AY1111" s="601"/>
      <c r="AZ1111" s="601"/>
      <c r="BA1111" s="601"/>
      <c r="BB1111" s="601"/>
    </row>
    <row r="1112" spans="1:54" ht="12.6" customHeight="1" x14ac:dyDescent="0.25">
      <c r="A1112" s="603" t="s">
        <v>1513</v>
      </c>
      <c r="B1112" s="604"/>
      <c r="C1112" s="604"/>
      <c r="D1112" s="604"/>
      <c r="E1112" s="604"/>
      <c r="F1112" s="604"/>
      <c r="G1112" s="604"/>
      <c r="H1112" s="604"/>
      <c r="I1112" s="604"/>
      <c r="J1112" s="604"/>
      <c r="K1112" s="604"/>
      <c r="L1112" s="605"/>
      <c r="M1112" s="854">
        <f>SUM('HL KNIHA VYPOC'!D219)*-1</f>
        <v>0</v>
      </c>
      <c r="N1112" s="854"/>
      <c r="O1112" s="854"/>
      <c r="P1112" s="854"/>
      <c r="Q1112" s="854"/>
      <c r="R1112" s="854"/>
      <c r="S1112" s="854"/>
      <c r="T1112" s="854"/>
      <c r="U1112" s="854">
        <f>SUM('HL KNIHA VYPOC'!F219)</f>
        <v>0</v>
      </c>
      <c r="V1112" s="854"/>
      <c r="W1112" s="854"/>
      <c r="X1112" s="854"/>
      <c r="Y1112" s="854"/>
      <c r="Z1112" s="854"/>
      <c r="AA1112" s="854"/>
      <c r="AB1112" s="854">
        <f>SUM('HL KNIHA VYPOC'!E219)</f>
        <v>0</v>
      </c>
      <c r="AC1112" s="854"/>
      <c r="AD1112" s="854"/>
      <c r="AE1112" s="854"/>
      <c r="AF1112" s="854"/>
      <c r="AG1112" s="854"/>
      <c r="AH1112" s="854"/>
      <c r="AI1112" s="854"/>
      <c r="AJ1112" s="854"/>
      <c r="AK1112" s="854"/>
      <c r="AL1112" s="854"/>
      <c r="AM1112" s="854"/>
      <c r="AN1112" s="854"/>
      <c r="AO1112" s="854"/>
      <c r="AP1112" s="796">
        <f>SUM(M1112+U1112-AB1112+AI1112)</f>
        <v>0</v>
      </c>
      <c r="AQ1112" s="797"/>
      <c r="AR1112" s="797"/>
      <c r="AS1112" s="797"/>
      <c r="AT1112" s="797"/>
      <c r="AU1112" s="797"/>
      <c r="AV1112" s="798"/>
      <c r="AW1112" s="601"/>
      <c r="AX1112" s="601"/>
      <c r="AY1112" s="601"/>
      <c r="AZ1112" s="601"/>
      <c r="BA1112" s="601"/>
      <c r="BB1112" s="601"/>
    </row>
    <row r="1113" spans="1:54" ht="12.6" customHeight="1" x14ac:dyDescent="0.25">
      <c r="A1113" s="606" t="s">
        <v>2258</v>
      </c>
      <c r="B1113" s="607"/>
      <c r="C1113" s="607"/>
      <c r="D1113" s="607"/>
      <c r="E1113" s="607"/>
      <c r="F1113" s="607"/>
      <c r="G1113" s="607"/>
      <c r="H1113" s="607"/>
      <c r="I1113" s="607"/>
      <c r="J1113" s="607"/>
      <c r="K1113" s="607"/>
      <c r="L1113" s="608"/>
      <c r="M1113" s="854"/>
      <c r="N1113" s="854"/>
      <c r="O1113" s="854"/>
      <c r="P1113" s="854"/>
      <c r="Q1113" s="854"/>
      <c r="R1113" s="854"/>
      <c r="S1113" s="854"/>
      <c r="T1113" s="854"/>
      <c r="U1113" s="854"/>
      <c r="V1113" s="854"/>
      <c r="W1113" s="854"/>
      <c r="X1113" s="854"/>
      <c r="Y1113" s="854"/>
      <c r="Z1113" s="854"/>
      <c r="AA1113" s="854"/>
      <c r="AB1113" s="854"/>
      <c r="AC1113" s="854"/>
      <c r="AD1113" s="854"/>
      <c r="AE1113" s="854"/>
      <c r="AF1113" s="854"/>
      <c r="AG1113" s="854"/>
      <c r="AH1113" s="854"/>
      <c r="AI1113" s="854"/>
      <c r="AJ1113" s="854"/>
      <c r="AK1113" s="854"/>
      <c r="AL1113" s="854"/>
      <c r="AM1113" s="854"/>
      <c r="AN1113" s="854"/>
      <c r="AO1113" s="854"/>
      <c r="AP1113" s="799"/>
      <c r="AQ1113" s="800"/>
      <c r="AR1113" s="800"/>
      <c r="AS1113" s="800"/>
      <c r="AT1113" s="800"/>
      <c r="AU1113" s="800"/>
      <c r="AV1113" s="801"/>
      <c r="AW1113" s="601"/>
      <c r="AX1113" s="601"/>
      <c r="AY1113" s="601"/>
      <c r="AZ1113" s="601"/>
      <c r="BA1113" s="601"/>
      <c r="BB1113" s="601"/>
    </row>
    <row r="1114" spans="1:54" ht="12.6" customHeight="1" x14ac:dyDescent="0.25">
      <c r="A1114" s="603" t="s">
        <v>1513</v>
      </c>
      <c r="B1114" s="604"/>
      <c r="C1114" s="604"/>
      <c r="D1114" s="604"/>
      <c r="E1114" s="604"/>
      <c r="F1114" s="604"/>
      <c r="G1114" s="604"/>
      <c r="H1114" s="604"/>
      <c r="I1114" s="604"/>
      <c r="J1114" s="604"/>
      <c r="K1114" s="604"/>
      <c r="L1114" s="605"/>
      <c r="M1114" s="854">
        <f>SUM('HL KNIHA VYPOC'!D220)*-1</f>
        <v>0</v>
      </c>
      <c r="N1114" s="854"/>
      <c r="O1114" s="854"/>
      <c r="P1114" s="854"/>
      <c r="Q1114" s="854"/>
      <c r="R1114" s="854"/>
      <c r="S1114" s="854"/>
      <c r="T1114" s="854"/>
      <c r="U1114" s="854">
        <f>SUM('HL KNIHA VYPOC'!F220)</f>
        <v>0</v>
      </c>
      <c r="V1114" s="854"/>
      <c r="W1114" s="854"/>
      <c r="X1114" s="854"/>
      <c r="Y1114" s="854"/>
      <c r="Z1114" s="854"/>
      <c r="AA1114" s="854"/>
      <c r="AB1114" s="854">
        <f>SUM('HL KNIHA VYPOC'!E220)</f>
        <v>0</v>
      </c>
      <c r="AC1114" s="854"/>
      <c r="AD1114" s="854"/>
      <c r="AE1114" s="854"/>
      <c r="AF1114" s="854"/>
      <c r="AG1114" s="854"/>
      <c r="AH1114" s="854"/>
      <c r="AI1114" s="854"/>
      <c r="AJ1114" s="854"/>
      <c r="AK1114" s="854"/>
      <c r="AL1114" s="854"/>
      <c r="AM1114" s="854"/>
      <c r="AN1114" s="854"/>
      <c r="AO1114" s="854"/>
      <c r="AP1114" s="796">
        <f>SUM(M1114+U1114-AB1114+AI1114)</f>
        <v>0</v>
      </c>
      <c r="AQ1114" s="797"/>
      <c r="AR1114" s="797"/>
      <c r="AS1114" s="797"/>
      <c r="AT1114" s="797"/>
      <c r="AU1114" s="797"/>
      <c r="AV1114" s="798"/>
      <c r="AW1114" s="601"/>
      <c r="AX1114" s="601"/>
      <c r="AY1114" s="601"/>
      <c r="AZ1114" s="601"/>
      <c r="BA1114" s="601"/>
      <c r="BB1114" s="601"/>
    </row>
    <row r="1115" spans="1:54" ht="12.6" customHeight="1" x14ac:dyDescent="0.25">
      <c r="A1115" s="659" t="s">
        <v>1512</v>
      </c>
      <c r="B1115" s="593"/>
      <c r="C1115" s="593"/>
      <c r="D1115" s="593"/>
      <c r="E1115" s="593"/>
      <c r="F1115" s="593"/>
      <c r="G1115" s="593"/>
      <c r="H1115" s="593"/>
      <c r="I1115" s="593"/>
      <c r="J1115" s="593"/>
      <c r="K1115" s="593"/>
      <c r="L1115" s="628"/>
      <c r="M1115" s="854"/>
      <c r="N1115" s="854"/>
      <c r="O1115" s="854"/>
      <c r="P1115" s="854"/>
      <c r="Q1115" s="854"/>
      <c r="R1115" s="854"/>
      <c r="S1115" s="854"/>
      <c r="T1115" s="854"/>
      <c r="U1115" s="854"/>
      <c r="V1115" s="854"/>
      <c r="W1115" s="854"/>
      <c r="X1115" s="854"/>
      <c r="Y1115" s="854"/>
      <c r="Z1115" s="854"/>
      <c r="AA1115" s="854"/>
      <c r="AB1115" s="854"/>
      <c r="AC1115" s="854"/>
      <c r="AD1115" s="854"/>
      <c r="AE1115" s="854"/>
      <c r="AF1115" s="854"/>
      <c r="AG1115" s="854"/>
      <c r="AH1115" s="854"/>
      <c r="AI1115" s="854"/>
      <c r="AJ1115" s="854"/>
      <c r="AK1115" s="854"/>
      <c r="AL1115" s="854"/>
      <c r="AM1115" s="854"/>
      <c r="AN1115" s="854"/>
      <c r="AO1115" s="854"/>
      <c r="AP1115" s="881"/>
      <c r="AQ1115" s="882"/>
      <c r="AR1115" s="882"/>
      <c r="AS1115" s="882"/>
      <c r="AT1115" s="882"/>
      <c r="AU1115" s="882"/>
      <c r="AV1115" s="883"/>
      <c r="AW1115" s="601"/>
      <c r="AX1115" s="601"/>
      <c r="AY1115" s="601"/>
      <c r="AZ1115" s="601"/>
      <c r="BA1115" s="601"/>
      <c r="BB1115" s="601"/>
    </row>
    <row r="1116" spans="1:54" ht="12.6" customHeight="1" x14ac:dyDescent="0.25">
      <c r="A1116" s="659" t="s">
        <v>1511</v>
      </c>
      <c r="B1116" s="593"/>
      <c r="C1116" s="593"/>
      <c r="D1116" s="593"/>
      <c r="E1116" s="593"/>
      <c r="F1116" s="593"/>
      <c r="G1116" s="593"/>
      <c r="H1116" s="593"/>
      <c r="I1116" s="593"/>
      <c r="J1116" s="593"/>
      <c r="K1116" s="593"/>
      <c r="L1116" s="628"/>
      <c r="M1116" s="854"/>
      <c r="N1116" s="854"/>
      <c r="O1116" s="854"/>
      <c r="P1116" s="854"/>
      <c r="Q1116" s="854"/>
      <c r="R1116" s="854"/>
      <c r="S1116" s="854"/>
      <c r="T1116" s="854"/>
      <c r="U1116" s="854"/>
      <c r="V1116" s="854"/>
      <c r="W1116" s="854"/>
      <c r="X1116" s="854"/>
      <c r="Y1116" s="854"/>
      <c r="Z1116" s="854"/>
      <c r="AA1116" s="854"/>
      <c r="AB1116" s="854"/>
      <c r="AC1116" s="854"/>
      <c r="AD1116" s="854"/>
      <c r="AE1116" s="854"/>
      <c r="AF1116" s="854"/>
      <c r="AG1116" s="854"/>
      <c r="AH1116" s="854"/>
      <c r="AI1116" s="854"/>
      <c r="AJ1116" s="854"/>
      <c r="AK1116" s="854"/>
      <c r="AL1116" s="854"/>
      <c r="AM1116" s="854"/>
      <c r="AN1116" s="854"/>
      <c r="AO1116" s="854"/>
      <c r="AP1116" s="881"/>
      <c r="AQ1116" s="882"/>
      <c r="AR1116" s="882"/>
      <c r="AS1116" s="882"/>
      <c r="AT1116" s="882"/>
      <c r="AU1116" s="882"/>
      <c r="AV1116" s="883"/>
      <c r="AW1116" s="601"/>
      <c r="AX1116" s="601"/>
      <c r="AY1116" s="601"/>
      <c r="AZ1116" s="601"/>
      <c r="BA1116" s="601"/>
      <c r="BB1116" s="601"/>
    </row>
    <row r="1117" spans="1:54" ht="12.6" customHeight="1" x14ac:dyDescent="0.25">
      <c r="A1117" s="606" t="s">
        <v>2257</v>
      </c>
      <c r="B1117" s="607"/>
      <c r="C1117" s="607"/>
      <c r="D1117" s="607"/>
      <c r="E1117" s="607"/>
      <c r="F1117" s="607"/>
      <c r="G1117" s="607"/>
      <c r="H1117" s="607"/>
      <c r="I1117" s="607"/>
      <c r="J1117" s="607"/>
      <c r="K1117" s="607"/>
      <c r="L1117" s="608"/>
      <c r="M1117" s="854"/>
      <c r="N1117" s="854"/>
      <c r="O1117" s="854"/>
      <c r="P1117" s="854"/>
      <c r="Q1117" s="854"/>
      <c r="R1117" s="854"/>
      <c r="S1117" s="854"/>
      <c r="T1117" s="854"/>
      <c r="U1117" s="854"/>
      <c r="V1117" s="854"/>
      <c r="W1117" s="854"/>
      <c r="X1117" s="854"/>
      <c r="Y1117" s="854"/>
      <c r="Z1117" s="854"/>
      <c r="AA1117" s="854"/>
      <c r="AB1117" s="854"/>
      <c r="AC1117" s="854"/>
      <c r="AD1117" s="854"/>
      <c r="AE1117" s="854"/>
      <c r="AF1117" s="854"/>
      <c r="AG1117" s="854"/>
      <c r="AH1117" s="854"/>
      <c r="AI1117" s="854"/>
      <c r="AJ1117" s="854"/>
      <c r="AK1117" s="854"/>
      <c r="AL1117" s="854"/>
      <c r="AM1117" s="854"/>
      <c r="AN1117" s="854"/>
      <c r="AO1117" s="854"/>
      <c r="AP1117" s="799"/>
      <c r="AQ1117" s="800"/>
      <c r="AR1117" s="800"/>
      <c r="AS1117" s="800"/>
      <c r="AT1117" s="800"/>
      <c r="AU1117" s="800"/>
      <c r="AV1117" s="801"/>
      <c r="AW1117" s="601"/>
      <c r="AX1117" s="601"/>
      <c r="AY1117" s="601"/>
      <c r="AZ1117" s="601"/>
      <c r="BA1117" s="601"/>
      <c r="BB1117" s="601"/>
    </row>
    <row r="1118" spans="1:54" ht="12.6" customHeight="1" x14ac:dyDescent="0.25">
      <c r="A1118" s="603" t="s">
        <v>1525</v>
      </c>
      <c r="B1118" s="604"/>
      <c r="C1118" s="604"/>
      <c r="D1118" s="604"/>
      <c r="E1118" s="604"/>
      <c r="F1118" s="604"/>
      <c r="G1118" s="604"/>
      <c r="H1118" s="604"/>
      <c r="I1118" s="604"/>
      <c r="J1118" s="604"/>
      <c r="K1118" s="604"/>
      <c r="L1118" s="605"/>
      <c r="M1118" s="854">
        <v>15378569</v>
      </c>
      <c r="N1118" s="854"/>
      <c r="O1118" s="854"/>
      <c r="P1118" s="854"/>
      <c r="Q1118" s="854"/>
      <c r="R1118" s="854"/>
      <c r="S1118" s="854"/>
      <c r="T1118" s="854"/>
      <c r="U1118" s="854"/>
      <c r="V1118" s="854"/>
      <c r="W1118" s="854"/>
      <c r="X1118" s="854"/>
      <c r="Y1118" s="854"/>
      <c r="Z1118" s="854"/>
      <c r="AA1118" s="854"/>
      <c r="AB1118" s="854">
        <f>SUM('HL KNIHA VYPOC'!E230)</f>
        <v>0</v>
      </c>
      <c r="AC1118" s="854"/>
      <c r="AD1118" s="854"/>
      <c r="AE1118" s="854"/>
      <c r="AF1118" s="854"/>
      <c r="AG1118" s="854"/>
      <c r="AH1118" s="854"/>
      <c r="AI1118" s="854"/>
      <c r="AJ1118" s="854"/>
      <c r="AK1118" s="854"/>
      <c r="AL1118" s="854"/>
      <c r="AM1118" s="854"/>
      <c r="AN1118" s="854"/>
      <c r="AO1118" s="854"/>
      <c r="AP1118" s="796">
        <f>SUM(M1118+U1118-AB1118+AI1118)</f>
        <v>15378569</v>
      </c>
      <c r="AQ1118" s="797"/>
      <c r="AR1118" s="797"/>
      <c r="AS1118" s="797"/>
      <c r="AT1118" s="797"/>
      <c r="AU1118" s="797"/>
      <c r="AV1118" s="798"/>
      <c r="AW1118" s="601"/>
      <c r="AX1118" s="601"/>
      <c r="AY1118" s="601"/>
      <c r="AZ1118" s="601"/>
      <c r="BA1118" s="601"/>
      <c r="BB1118" s="601"/>
    </row>
    <row r="1119" spans="1:54" ht="12.6" customHeight="1" x14ac:dyDescent="0.25">
      <c r="A1119" s="606" t="s">
        <v>2256</v>
      </c>
      <c r="B1119" s="607"/>
      <c r="C1119" s="607"/>
      <c r="D1119" s="607"/>
      <c r="E1119" s="607"/>
      <c r="F1119" s="607"/>
      <c r="G1119" s="607"/>
      <c r="H1119" s="607"/>
      <c r="I1119" s="607"/>
      <c r="J1119" s="607"/>
      <c r="K1119" s="607"/>
      <c r="L1119" s="608"/>
      <c r="M1119" s="854"/>
      <c r="N1119" s="854"/>
      <c r="O1119" s="854"/>
      <c r="P1119" s="854"/>
      <c r="Q1119" s="854"/>
      <c r="R1119" s="854"/>
      <c r="S1119" s="854"/>
      <c r="T1119" s="854"/>
      <c r="U1119" s="854"/>
      <c r="V1119" s="854"/>
      <c r="W1119" s="854"/>
      <c r="X1119" s="854"/>
      <c r="Y1119" s="854"/>
      <c r="Z1119" s="854"/>
      <c r="AA1119" s="854"/>
      <c r="AB1119" s="854"/>
      <c r="AC1119" s="854"/>
      <c r="AD1119" s="854"/>
      <c r="AE1119" s="854"/>
      <c r="AF1119" s="854"/>
      <c r="AG1119" s="854"/>
      <c r="AH1119" s="854"/>
      <c r="AI1119" s="854"/>
      <c r="AJ1119" s="854"/>
      <c r="AK1119" s="854"/>
      <c r="AL1119" s="854"/>
      <c r="AM1119" s="854"/>
      <c r="AN1119" s="854"/>
      <c r="AO1119" s="854"/>
      <c r="AP1119" s="799"/>
      <c r="AQ1119" s="800"/>
      <c r="AR1119" s="800"/>
      <c r="AS1119" s="800"/>
      <c r="AT1119" s="800"/>
      <c r="AU1119" s="800"/>
      <c r="AV1119" s="801"/>
      <c r="AW1119" s="601"/>
      <c r="AX1119" s="601"/>
      <c r="AY1119" s="601"/>
      <c r="AZ1119" s="601"/>
      <c r="BA1119" s="601"/>
      <c r="BB1119" s="601"/>
    </row>
    <row r="1120" spans="1:54" ht="12.6" customHeight="1" x14ac:dyDescent="0.25">
      <c r="A1120" s="603" t="s">
        <v>1510</v>
      </c>
      <c r="B1120" s="604"/>
      <c r="C1120" s="604"/>
      <c r="D1120" s="604"/>
      <c r="E1120" s="604"/>
      <c r="F1120" s="604"/>
      <c r="G1120" s="604"/>
      <c r="H1120" s="604"/>
      <c r="I1120" s="604"/>
      <c r="J1120" s="604"/>
      <c r="K1120" s="604"/>
      <c r="L1120" s="605"/>
      <c r="M1120" s="854">
        <f>SUM('HL KNIHA VYPOC'!D231)*-1</f>
        <v>0</v>
      </c>
      <c r="N1120" s="854"/>
      <c r="O1120" s="854"/>
      <c r="P1120" s="854"/>
      <c r="Q1120" s="854"/>
      <c r="R1120" s="854"/>
      <c r="S1120" s="854"/>
      <c r="T1120" s="854"/>
      <c r="U1120" s="854">
        <f>SUM('HL KNIHA VYPOC'!F231)</f>
        <v>0</v>
      </c>
      <c r="V1120" s="854"/>
      <c r="W1120" s="854"/>
      <c r="X1120" s="854"/>
      <c r="Y1120" s="854"/>
      <c r="Z1120" s="854"/>
      <c r="AA1120" s="854"/>
      <c r="AB1120" s="854">
        <f>SUM('HL KNIHA VYPOC'!E231)</f>
        <v>0</v>
      </c>
      <c r="AC1120" s="854"/>
      <c r="AD1120" s="854"/>
      <c r="AE1120" s="854"/>
      <c r="AF1120" s="854"/>
      <c r="AG1120" s="854"/>
      <c r="AH1120" s="854"/>
      <c r="AI1120" s="854"/>
      <c r="AJ1120" s="854"/>
      <c r="AK1120" s="854"/>
      <c r="AL1120" s="854"/>
      <c r="AM1120" s="854"/>
      <c r="AN1120" s="854"/>
      <c r="AO1120" s="854"/>
      <c r="AP1120" s="796">
        <f>SUM(M1120+U1120-AB1120+AI1120)</f>
        <v>0</v>
      </c>
      <c r="AQ1120" s="797"/>
      <c r="AR1120" s="797"/>
      <c r="AS1120" s="797"/>
      <c r="AT1120" s="797"/>
      <c r="AU1120" s="797"/>
      <c r="AV1120" s="798"/>
      <c r="AW1120" s="601"/>
      <c r="AX1120" s="601"/>
      <c r="AY1120" s="601"/>
      <c r="AZ1120" s="601"/>
      <c r="BA1120" s="601"/>
      <c r="BB1120" s="601"/>
    </row>
    <row r="1121" spans="1:54" ht="12.6" customHeight="1" x14ac:dyDescent="0.25">
      <c r="A1121" s="606" t="s">
        <v>2255</v>
      </c>
      <c r="B1121" s="607"/>
      <c r="C1121" s="607"/>
      <c r="D1121" s="607"/>
      <c r="E1121" s="607"/>
      <c r="F1121" s="607"/>
      <c r="G1121" s="607"/>
      <c r="H1121" s="607"/>
      <c r="I1121" s="607"/>
      <c r="J1121" s="607"/>
      <c r="K1121" s="607"/>
      <c r="L1121" s="608"/>
      <c r="M1121" s="854"/>
      <c r="N1121" s="854"/>
      <c r="O1121" s="854"/>
      <c r="P1121" s="854"/>
      <c r="Q1121" s="854"/>
      <c r="R1121" s="854"/>
      <c r="S1121" s="854"/>
      <c r="T1121" s="854"/>
      <c r="U1121" s="854"/>
      <c r="V1121" s="854"/>
      <c r="W1121" s="854"/>
      <c r="X1121" s="854"/>
      <c r="Y1121" s="854"/>
      <c r="Z1121" s="854"/>
      <c r="AA1121" s="854"/>
      <c r="AB1121" s="854"/>
      <c r="AC1121" s="854"/>
      <c r="AD1121" s="854"/>
      <c r="AE1121" s="854"/>
      <c r="AF1121" s="854"/>
      <c r="AG1121" s="854"/>
      <c r="AH1121" s="854"/>
      <c r="AI1121" s="854"/>
      <c r="AJ1121" s="854"/>
      <c r="AK1121" s="854"/>
      <c r="AL1121" s="854"/>
      <c r="AM1121" s="854"/>
      <c r="AN1121" s="854"/>
      <c r="AO1121" s="854"/>
      <c r="AP1121" s="799"/>
      <c r="AQ1121" s="800"/>
      <c r="AR1121" s="800"/>
      <c r="AS1121" s="800"/>
      <c r="AT1121" s="800"/>
      <c r="AU1121" s="800"/>
      <c r="AV1121" s="801"/>
      <c r="AW1121" s="601"/>
      <c r="AX1121" s="601"/>
      <c r="AY1121" s="601"/>
      <c r="AZ1121" s="601"/>
      <c r="BA1121" s="601"/>
      <c r="BB1121" s="601"/>
    </row>
    <row r="1122" spans="1:54" ht="12.6" customHeight="1" x14ac:dyDescent="0.25">
      <c r="A1122" s="603" t="s">
        <v>1509</v>
      </c>
      <c r="B1122" s="604"/>
      <c r="C1122" s="604"/>
      <c r="D1122" s="604"/>
      <c r="E1122" s="604"/>
      <c r="F1122" s="604"/>
      <c r="G1122" s="604"/>
      <c r="H1122" s="604"/>
      <c r="I1122" s="604"/>
      <c r="J1122" s="604"/>
      <c r="K1122" s="604"/>
      <c r="L1122" s="605"/>
      <c r="M1122" s="854"/>
      <c r="N1122" s="854"/>
      <c r="O1122" s="854"/>
      <c r="P1122" s="854"/>
      <c r="Q1122" s="854"/>
      <c r="R1122" s="854"/>
      <c r="S1122" s="854"/>
      <c r="T1122" s="854"/>
      <c r="U1122" s="854"/>
      <c r="V1122" s="854"/>
      <c r="W1122" s="854"/>
      <c r="X1122" s="854"/>
      <c r="Y1122" s="854"/>
      <c r="Z1122" s="854"/>
      <c r="AA1122" s="854"/>
      <c r="AB1122" s="854"/>
      <c r="AC1122" s="854"/>
      <c r="AD1122" s="854"/>
      <c r="AE1122" s="854"/>
      <c r="AF1122" s="854"/>
      <c r="AG1122" s="854"/>
      <c r="AH1122" s="854"/>
      <c r="AI1122" s="854"/>
      <c r="AJ1122" s="854"/>
      <c r="AK1122" s="854"/>
      <c r="AL1122" s="854"/>
      <c r="AM1122" s="854"/>
      <c r="AN1122" s="854"/>
      <c r="AO1122" s="854"/>
      <c r="AP1122" s="796">
        <f>SUM(M1122+U1122-AB1122+AI1122)</f>
        <v>0</v>
      </c>
      <c r="AQ1122" s="797"/>
      <c r="AR1122" s="797"/>
      <c r="AS1122" s="797"/>
      <c r="AT1122" s="797"/>
      <c r="AU1122" s="797"/>
      <c r="AV1122" s="798"/>
      <c r="AW1122" s="601"/>
      <c r="AX1122" s="601"/>
      <c r="AY1122" s="601"/>
      <c r="AZ1122" s="601"/>
      <c r="BA1122" s="601"/>
      <c r="BB1122" s="601"/>
    </row>
    <row r="1123" spans="1:54" ht="12.6" customHeight="1" x14ac:dyDescent="0.25">
      <c r="A1123" s="659" t="s">
        <v>1508</v>
      </c>
      <c r="B1123" s="593"/>
      <c r="C1123" s="593"/>
      <c r="D1123" s="593"/>
      <c r="E1123" s="593"/>
      <c r="F1123" s="593"/>
      <c r="G1123" s="593"/>
      <c r="H1123" s="593"/>
      <c r="I1123" s="593"/>
      <c r="J1123" s="593"/>
      <c r="K1123" s="593"/>
      <c r="L1123" s="628"/>
      <c r="M1123" s="854"/>
      <c r="N1123" s="854"/>
      <c r="O1123" s="854"/>
      <c r="P1123" s="854"/>
      <c r="Q1123" s="854"/>
      <c r="R1123" s="854"/>
      <c r="S1123" s="854"/>
      <c r="T1123" s="854"/>
      <c r="U1123" s="854"/>
      <c r="V1123" s="854"/>
      <c r="W1123" s="854"/>
      <c r="X1123" s="854"/>
      <c r="Y1123" s="854"/>
      <c r="Z1123" s="854"/>
      <c r="AA1123" s="854"/>
      <c r="AB1123" s="854"/>
      <c r="AC1123" s="854"/>
      <c r="AD1123" s="854"/>
      <c r="AE1123" s="854"/>
      <c r="AF1123" s="854"/>
      <c r="AG1123" s="854"/>
      <c r="AH1123" s="854"/>
      <c r="AI1123" s="854"/>
      <c r="AJ1123" s="854"/>
      <c r="AK1123" s="854"/>
      <c r="AL1123" s="854"/>
      <c r="AM1123" s="854"/>
      <c r="AN1123" s="854"/>
      <c r="AO1123" s="854"/>
      <c r="AP1123" s="881"/>
      <c r="AQ1123" s="882"/>
      <c r="AR1123" s="882"/>
      <c r="AS1123" s="882"/>
      <c r="AT1123" s="882"/>
      <c r="AU1123" s="882"/>
      <c r="AV1123" s="883"/>
      <c r="AW1123" s="601"/>
      <c r="AX1123" s="601"/>
      <c r="AY1123" s="601"/>
      <c r="AZ1123" s="601"/>
      <c r="BA1123" s="601"/>
      <c r="BB1123" s="601"/>
    </row>
    <row r="1124" spans="1:54" ht="12.6" customHeight="1" x14ac:dyDescent="0.25">
      <c r="A1124" s="606" t="s">
        <v>1507</v>
      </c>
      <c r="B1124" s="607"/>
      <c r="C1124" s="607"/>
      <c r="D1124" s="607"/>
      <c r="E1124" s="607"/>
      <c r="F1124" s="607"/>
      <c r="G1124" s="607"/>
      <c r="H1124" s="607"/>
      <c r="I1124" s="607"/>
      <c r="J1124" s="607"/>
      <c r="K1124" s="607"/>
      <c r="L1124" s="608"/>
      <c r="M1124" s="854"/>
      <c r="N1124" s="854"/>
      <c r="O1124" s="854"/>
      <c r="P1124" s="854"/>
      <c r="Q1124" s="854"/>
      <c r="R1124" s="854"/>
      <c r="S1124" s="854"/>
      <c r="T1124" s="854"/>
      <c r="U1124" s="854"/>
      <c r="V1124" s="854"/>
      <c r="W1124" s="854"/>
      <c r="X1124" s="854"/>
      <c r="Y1124" s="854"/>
      <c r="Z1124" s="854"/>
      <c r="AA1124" s="854"/>
      <c r="AB1124" s="854"/>
      <c r="AC1124" s="854"/>
      <c r="AD1124" s="854"/>
      <c r="AE1124" s="854"/>
      <c r="AF1124" s="854"/>
      <c r="AG1124" s="854"/>
      <c r="AH1124" s="854"/>
      <c r="AI1124" s="854"/>
      <c r="AJ1124" s="854"/>
      <c r="AK1124" s="854"/>
      <c r="AL1124" s="854"/>
      <c r="AM1124" s="854"/>
      <c r="AN1124" s="854"/>
      <c r="AO1124" s="854"/>
      <c r="AP1124" s="799"/>
      <c r="AQ1124" s="800"/>
      <c r="AR1124" s="800"/>
      <c r="AS1124" s="800"/>
      <c r="AT1124" s="800"/>
      <c r="AU1124" s="800"/>
      <c r="AV1124" s="801"/>
      <c r="AW1124" s="601"/>
      <c r="AX1124" s="601"/>
      <c r="AY1124" s="601"/>
      <c r="AZ1124" s="601"/>
      <c r="BA1124" s="601"/>
      <c r="BB1124" s="601"/>
    </row>
    <row r="1125" spans="1:54" ht="12.6" customHeight="1" x14ac:dyDescent="0.25">
      <c r="A1125" s="603" t="s">
        <v>1506</v>
      </c>
      <c r="B1125" s="604"/>
      <c r="C1125" s="604"/>
      <c r="D1125" s="604"/>
      <c r="E1125" s="604"/>
      <c r="F1125" s="604"/>
      <c r="G1125" s="604"/>
      <c r="H1125" s="604"/>
      <c r="I1125" s="604"/>
      <c r="J1125" s="604"/>
      <c r="K1125" s="604"/>
      <c r="L1125" s="605"/>
      <c r="M1125" s="854"/>
      <c r="N1125" s="854"/>
      <c r="O1125" s="854"/>
      <c r="P1125" s="854"/>
      <c r="Q1125" s="854"/>
      <c r="R1125" s="854"/>
      <c r="S1125" s="854"/>
      <c r="T1125" s="854"/>
      <c r="U1125" s="854"/>
      <c r="V1125" s="854"/>
      <c r="W1125" s="854"/>
      <c r="X1125" s="854"/>
      <c r="Y1125" s="854"/>
      <c r="Z1125" s="854"/>
      <c r="AA1125" s="854"/>
      <c r="AB1125" s="854"/>
      <c r="AC1125" s="854"/>
      <c r="AD1125" s="854"/>
      <c r="AE1125" s="854"/>
      <c r="AF1125" s="854"/>
      <c r="AG1125" s="854"/>
      <c r="AH1125" s="854"/>
      <c r="AI1125" s="854"/>
      <c r="AJ1125" s="854"/>
      <c r="AK1125" s="854"/>
      <c r="AL1125" s="854"/>
      <c r="AM1125" s="854"/>
      <c r="AN1125" s="854"/>
      <c r="AO1125" s="854"/>
      <c r="AP1125" s="796">
        <f>SUM(M1125+U1125-AB1125+AI1125)</f>
        <v>0</v>
      </c>
      <c r="AQ1125" s="797"/>
      <c r="AR1125" s="797"/>
      <c r="AS1125" s="797"/>
      <c r="AT1125" s="797"/>
      <c r="AU1125" s="797"/>
      <c r="AV1125" s="798"/>
      <c r="AW1125" s="601"/>
      <c r="AX1125" s="601"/>
      <c r="AY1125" s="601"/>
      <c r="AZ1125" s="601"/>
      <c r="BA1125" s="601"/>
      <c r="BB1125" s="601"/>
    </row>
    <row r="1126" spans="1:54" ht="12.6" customHeight="1" x14ac:dyDescent="0.25">
      <c r="A1126" s="606" t="s">
        <v>1505</v>
      </c>
      <c r="B1126" s="607"/>
      <c r="C1126" s="607"/>
      <c r="D1126" s="607"/>
      <c r="E1126" s="607"/>
      <c r="F1126" s="607"/>
      <c r="G1126" s="607"/>
      <c r="H1126" s="607"/>
      <c r="I1126" s="607"/>
      <c r="J1126" s="607"/>
      <c r="K1126" s="607"/>
      <c r="L1126" s="608"/>
      <c r="M1126" s="854"/>
      <c r="N1126" s="854"/>
      <c r="O1126" s="854"/>
      <c r="P1126" s="854"/>
      <c r="Q1126" s="854"/>
      <c r="R1126" s="854"/>
      <c r="S1126" s="854"/>
      <c r="T1126" s="854"/>
      <c r="U1126" s="854"/>
      <c r="V1126" s="854"/>
      <c r="W1126" s="854"/>
      <c r="X1126" s="854"/>
      <c r="Y1126" s="854"/>
      <c r="Z1126" s="854"/>
      <c r="AA1126" s="854"/>
      <c r="AB1126" s="854"/>
      <c r="AC1126" s="854"/>
      <c r="AD1126" s="854"/>
      <c r="AE1126" s="854"/>
      <c r="AF1126" s="854"/>
      <c r="AG1126" s="854"/>
      <c r="AH1126" s="854"/>
      <c r="AI1126" s="854"/>
      <c r="AJ1126" s="854"/>
      <c r="AK1126" s="854"/>
      <c r="AL1126" s="854"/>
      <c r="AM1126" s="854"/>
      <c r="AN1126" s="854"/>
      <c r="AO1126" s="854"/>
      <c r="AP1126" s="799"/>
      <c r="AQ1126" s="800"/>
      <c r="AR1126" s="800"/>
      <c r="AS1126" s="800"/>
      <c r="AT1126" s="800"/>
      <c r="AU1126" s="800"/>
      <c r="AV1126" s="801"/>
      <c r="AW1126" s="601"/>
      <c r="AX1126" s="601"/>
      <c r="AY1126" s="601"/>
      <c r="AZ1126" s="601"/>
      <c r="BA1126" s="601"/>
      <c r="BB1126" s="601"/>
    </row>
    <row r="1127" spans="1:54" ht="12.6" customHeight="1" x14ac:dyDescent="0.25">
      <c r="A1127" s="603" t="s">
        <v>1504</v>
      </c>
      <c r="B1127" s="604"/>
      <c r="C1127" s="604"/>
      <c r="D1127" s="604"/>
      <c r="E1127" s="604"/>
      <c r="F1127" s="604"/>
      <c r="G1127" s="604"/>
      <c r="H1127" s="604"/>
      <c r="I1127" s="604"/>
      <c r="J1127" s="604"/>
      <c r="K1127" s="604"/>
      <c r="L1127" s="605"/>
      <c r="M1127" s="854"/>
      <c r="N1127" s="854"/>
      <c r="O1127" s="854"/>
      <c r="P1127" s="854"/>
      <c r="Q1127" s="854"/>
      <c r="R1127" s="854"/>
      <c r="S1127" s="854"/>
      <c r="T1127" s="854"/>
      <c r="U1127" s="854"/>
      <c r="V1127" s="854"/>
      <c r="W1127" s="854"/>
      <c r="X1127" s="854"/>
      <c r="Y1127" s="854"/>
      <c r="Z1127" s="854"/>
      <c r="AA1127" s="854"/>
      <c r="AB1127" s="854"/>
      <c r="AC1127" s="854"/>
      <c r="AD1127" s="854"/>
      <c r="AE1127" s="854"/>
      <c r="AF1127" s="854"/>
      <c r="AG1127" s="854"/>
      <c r="AH1127" s="854"/>
      <c r="AI1127" s="854"/>
      <c r="AJ1127" s="854"/>
      <c r="AK1127" s="854"/>
      <c r="AL1127" s="854"/>
      <c r="AM1127" s="854"/>
      <c r="AN1127" s="854"/>
      <c r="AO1127" s="854"/>
      <c r="AP1127" s="796">
        <f>SUM(M1127+U1127-AB1127+AI1127)</f>
        <v>0</v>
      </c>
      <c r="AQ1127" s="797"/>
      <c r="AR1127" s="797"/>
      <c r="AS1127" s="797"/>
      <c r="AT1127" s="797"/>
      <c r="AU1127" s="797"/>
      <c r="AV1127" s="798"/>
      <c r="AW1127" s="601"/>
      <c r="AX1127" s="601"/>
      <c r="AY1127" s="601"/>
      <c r="AZ1127" s="601"/>
      <c r="BA1127" s="601"/>
      <c r="BB1127" s="601"/>
    </row>
    <row r="1128" spans="1:54" ht="12.6" customHeight="1" x14ac:dyDescent="0.25">
      <c r="A1128" s="659" t="s">
        <v>1503</v>
      </c>
      <c r="B1128" s="593"/>
      <c r="C1128" s="593"/>
      <c r="D1128" s="593"/>
      <c r="E1128" s="593"/>
      <c r="F1128" s="593"/>
      <c r="G1128" s="593"/>
      <c r="H1128" s="593"/>
      <c r="I1128" s="593"/>
      <c r="J1128" s="593"/>
      <c r="K1128" s="593"/>
      <c r="L1128" s="628"/>
      <c r="M1128" s="854"/>
      <c r="N1128" s="854"/>
      <c r="O1128" s="854"/>
      <c r="P1128" s="854"/>
      <c r="Q1128" s="854"/>
      <c r="R1128" s="854"/>
      <c r="S1128" s="854"/>
      <c r="T1128" s="854"/>
      <c r="U1128" s="854"/>
      <c r="V1128" s="854"/>
      <c r="W1128" s="854"/>
      <c r="X1128" s="854"/>
      <c r="Y1128" s="854"/>
      <c r="Z1128" s="854"/>
      <c r="AA1128" s="854"/>
      <c r="AB1128" s="854"/>
      <c r="AC1128" s="854"/>
      <c r="AD1128" s="854"/>
      <c r="AE1128" s="854"/>
      <c r="AF1128" s="854"/>
      <c r="AG1128" s="854"/>
      <c r="AH1128" s="854"/>
      <c r="AI1128" s="854"/>
      <c r="AJ1128" s="854"/>
      <c r="AK1128" s="854"/>
      <c r="AL1128" s="854"/>
      <c r="AM1128" s="854"/>
      <c r="AN1128" s="854"/>
      <c r="AO1128" s="854"/>
      <c r="AP1128" s="881"/>
      <c r="AQ1128" s="882"/>
      <c r="AR1128" s="882"/>
      <c r="AS1128" s="882"/>
      <c r="AT1128" s="882"/>
      <c r="AU1128" s="882"/>
      <c r="AV1128" s="883"/>
      <c r="AW1128" s="601"/>
      <c r="AX1128" s="601"/>
      <c r="AY1128" s="601"/>
      <c r="AZ1128" s="601"/>
      <c r="BA1128" s="601"/>
      <c r="BB1128" s="601"/>
    </row>
    <row r="1129" spans="1:54" ht="12.6" customHeight="1" x14ac:dyDescent="0.25">
      <c r="A1129" s="606" t="s">
        <v>1502</v>
      </c>
      <c r="B1129" s="607"/>
      <c r="C1129" s="607"/>
      <c r="D1129" s="607"/>
      <c r="E1129" s="607"/>
      <c r="F1129" s="607"/>
      <c r="G1129" s="607"/>
      <c r="H1129" s="607"/>
      <c r="I1129" s="607"/>
      <c r="J1129" s="607"/>
      <c r="K1129" s="607"/>
      <c r="L1129" s="608"/>
      <c r="M1129" s="854"/>
      <c r="N1129" s="854"/>
      <c r="O1129" s="854"/>
      <c r="P1129" s="854"/>
      <c r="Q1129" s="854"/>
      <c r="R1129" s="854"/>
      <c r="S1129" s="854"/>
      <c r="T1129" s="854"/>
      <c r="U1129" s="854"/>
      <c r="V1129" s="854"/>
      <c r="W1129" s="854"/>
      <c r="X1129" s="854"/>
      <c r="Y1129" s="854"/>
      <c r="Z1129" s="854"/>
      <c r="AA1129" s="854"/>
      <c r="AB1129" s="854"/>
      <c r="AC1129" s="854"/>
      <c r="AD1129" s="854"/>
      <c r="AE1129" s="854"/>
      <c r="AF1129" s="854"/>
      <c r="AG1129" s="854"/>
      <c r="AH1129" s="854"/>
      <c r="AI1129" s="854"/>
      <c r="AJ1129" s="854"/>
      <c r="AK1129" s="854"/>
      <c r="AL1129" s="854"/>
      <c r="AM1129" s="854"/>
      <c r="AN1129" s="854"/>
      <c r="AO1129" s="854"/>
      <c r="AP1129" s="799"/>
      <c r="AQ1129" s="800"/>
      <c r="AR1129" s="800"/>
      <c r="AS1129" s="800"/>
      <c r="AT1129" s="800"/>
      <c r="AU1129" s="800"/>
      <c r="AV1129" s="801"/>
      <c r="AW1129" s="601"/>
      <c r="AX1129" s="601"/>
      <c r="AY1129" s="601"/>
      <c r="AZ1129" s="601"/>
      <c r="BA1129" s="601"/>
      <c r="BB1129" s="601"/>
    </row>
    <row r="1130" spans="1:54" ht="12.6" customHeight="1" x14ac:dyDescent="0.25">
      <c r="A1130" s="623" t="s">
        <v>2174</v>
      </c>
      <c r="B1130" s="593"/>
      <c r="C1130" s="593"/>
      <c r="D1130" s="593"/>
      <c r="E1130" s="593"/>
      <c r="F1130" s="593"/>
      <c r="G1130" s="593"/>
      <c r="H1130" s="593"/>
      <c r="I1130" s="593"/>
      <c r="J1130" s="593"/>
      <c r="K1130" s="593"/>
      <c r="L1130" s="593"/>
      <c r="M1130" s="638"/>
      <c r="N1130" s="638"/>
      <c r="O1130" s="638"/>
      <c r="P1130" s="638"/>
      <c r="Q1130" s="638"/>
      <c r="R1130" s="638"/>
      <c r="S1130" s="638"/>
      <c r="T1130" s="638"/>
      <c r="U1130" s="638"/>
      <c r="V1130" s="638"/>
      <c r="W1130" s="638"/>
      <c r="X1130" s="638"/>
      <c r="Y1130" s="638"/>
      <c r="Z1130" s="638"/>
      <c r="AA1130" s="638"/>
      <c r="AB1130" s="638"/>
      <c r="AC1130" s="638"/>
      <c r="AD1130" s="638"/>
      <c r="AE1130" s="638"/>
      <c r="AF1130" s="638"/>
      <c r="AG1130" s="638"/>
      <c r="AH1130" s="638"/>
      <c r="AI1130" s="638"/>
      <c r="AJ1130" s="638"/>
      <c r="AK1130" s="638"/>
      <c r="AL1130" s="638"/>
      <c r="AM1130" s="638"/>
      <c r="AN1130" s="638"/>
      <c r="AO1130" s="638"/>
      <c r="AP1130" s="638"/>
      <c r="AQ1130" s="638"/>
      <c r="AR1130" s="638"/>
      <c r="AS1130" s="638"/>
      <c r="AT1130" s="638"/>
      <c r="AU1130" s="638"/>
      <c r="AV1130" s="638"/>
      <c r="AW1130" s="638"/>
      <c r="AX1130" s="638"/>
      <c r="AY1130" s="638"/>
      <c r="AZ1130" s="638"/>
      <c r="BA1130" s="638"/>
      <c r="BB1130" s="638"/>
    </row>
    <row r="1131" spans="1:54" ht="12.6" customHeight="1" x14ac:dyDescent="0.25">
      <c r="A1131" s="1135"/>
      <c r="B1131" s="1135"/>
      <c r="C1131" s="1135"/>
      <c r="D1131" s="1135"/>
      <c r="E1131" s="1135"/>
      <c r="F1131" s="1135"/>
      <c r="G1131" s="1135"/>
      <c r="H1131" s="1135"/>
      <c r="I1131" s="1135"/>
      <c r="J1131" s="1135"/>
      <c r="K1131" s="1135"/>
      <c r="L1131" s="1135"/>
      <c r="M1131" s="1135"/>
      <c r="N1131" s="1135"/>
      <c r="O1131" s="1135"/>
      <c r="P1131" s="1135"/>
      <c r="Q1131" s="1135"/>
      <c r="R1131" s="1135"/>
      <c r="S1131" s="1135"/>
      <c r="T1131" s="1135"/>
      <c r="U1131" s="1135"/>
      <c r="V1131" s="1135"/>
      <c r="W1131" s="1135"/>
      <c r="X1131" s="1135"/>
      <c r="Y1131" s="1135"/>
      <c r="Z1131" s="1135"/>
      <c r="AA1131" s="1135"/>
      <c r="AB1131" s="1135"/>
      <c r="AC1131" s="1135"/>
      <c r="AD1131" s="1135"/>
      <c r="AE1131" s="1135"/>
      <c r="AF1131" s="1135"/>
      <c r="AG1131" s="1135"/>
      <c r="AH1131" s="1135"/>
      <c r="AI1131" s="1135"/>
      <c r="AJ1131" s="1135"/>
      <c r="AK1131" s="1135"/>
      <c r="AL1131" s="1135"/>
      <c r="AM1131" s="1135"/>
      <c r="AN1131" s="1135"/>
      <c r="AO1131" s="1135"/>
      <c r="AP1131" s="1135"/>
      <c r="AQ1131" s="1135"/>
      <c r="AR1131" s="1135"/>
      <c r="AS1131" s="1135"/>
      <c r="AT1131" s="1135"/>
      <c r="AU1131" s="1135"/>
      <c r="AV1131" s="1135"/>
      <c r="AW1131" s="1135"/>
      <c r="AX1131" s="1135"/>
      <c r="AY1131" s="1135"/>
      <c r="AZ1131" s="1135"/>
      <c r="BA1131" s="711"/>
      <c r="BB1131" s="712"/>
    </row>
    <row r="1132" spans="1:54" ht="26.25" customHeight="1" x14ac:dyDescent="0.25">
      <c r="A1132" s="1135"/>
      <c r="B1132" s="1135"/>
      <c r="C1132" s="1135"/>
      <c r="D1132" s="1135"/>
      <c r="E1132" s="1135"/>
      <c r="F1132" s="1135"/>
      <c r="G1132" s="1135"/>
      <c r="H1132" s="1135"/>
      <c r="I1132" s="1135"/>
      <c r="J1132" s="1135"/>
      <c r="K1132" s="1135"/>
      <c r="L1132" s="1135"/>
      <c r="M1132" s="1135"/>
      <c r="N1132" s="1135"/>
      <c r="O1132" s="1135"/>
      <c r="P1132" s="1135"/>
      <c r="Q1132" s="1135"/>
      <c r="R1132" s="1135"/>
      <c r="S1132" s="1135"/>
      <c r="T1132" s="1135"/>
      <c r="U1132" s="1135"/>
      <c r="V1132" s="1135"/>
      <c r="W1132" s="1135"/>
      <c r="X1132" s="1135"/>
      <c r="Y1132" s="1135"/>
      <c r="Z1132" s="1135"/>
      <c r="AA1132" s="1135"/>
      <c r="AB1132" s="1135"/>
      <c r="AC1132" s="1135"/>
      <c r="AD1132" s="1135"/>
      <c r="AE1132" s="1135"/>
      <c r="AF1132" s="1135"/>
      <c r="AG1132" s="1135"/>
      <c r="AH1132" s="1135"/>
      <c r="AI1132" s="1135"/>
      <c r="AJ1132" s="1135"/>
      <c r="AK1132" s="1135"/>
      <c r="AL1132" s="1135"/>
      <c r="AM1132" s="1135"/>
      <c r="AN1132" s="1135"/>
      <c r="AO1132" s="1135"/>
      <c r="AP1132" s="1135"/>
      <c r="AQ1132" s="1135"/>
      <c r="AR1132" s="1135"/>
      <c r="AS1132" s="1135"/>
      <c r="AT1132" s="1135"/>
      <c r="AU1132" s="1135"/>
      <c r="AV1132" s="1135"/>
      <c r="AW1132" s="1135"/>
      <c r="AX1132" s="1135"/>
      <c r="AY1132" s="1135"/>
      <c r="AZ1132" s="1135"/>
      <c r="BA1132" s="602"/>
      <c r="BB1132" s="713"/>
    </row>
    <row r="1133" spans="1:54" s="593" customFormat="1" ht="12.6" customHeight="1" x14ac:dyDescent="0.25"/>
    <row r="1134" spans="1:54" ht="12.6" customHeight="1" x14ac:dyDescent="0.25">
      <c r="A1134" s="449" t="s">
        <v>480</v>
      </c>
    </row>
    <row r="1135" spans="1:54" ht="12.6" customHeight="1" x14ac:dyDescent="0.25">
      <c r="A1135" s="624"/>
      <c r="B1135" s="625"/>
      <c r="C1135" s="625"/>
      <c r="D1135" s="625"/>
      <c r="E1135" s="625"/>
      <c r="F1135" s="625"/>
      <c r="G1135" s="625"/>
      <c r="H1135" s="625"/>
      <c r="I1135" s="625"/>
      <c r="J1135" s="625"/>
      <c r="K1135" s="625"/>
      <c r="L1135" s="640"/>
      <c r="M1135" s="708" t="s">
        <v>470</v>
      </c>
      <c r="N1135" s="709"/>
      <c r="O1135" s="709"/>
      <c r="P1135" s="709"/>
      <c r="Q1135" s="709"/>
      <c r="R1135" s="709"/>
      <c r="S1135" s="709"/>
      <c r="T1135" s="709"/>
      <c r="U1135" s="709"/>
      <c r="V1135" s="709"/>
      <c r="W1135" s="709"/>
      <c r="X1135" s="709"/>
      <c r="Y1135" s="709"/>
      <c r="Z1135" s="709"/>
      <c r="AA1135" s="709"/>
      <c r="AB1135" s="709"/>
      <c r="AC1135" s="709"/>
      <c r="AD1135" s="709"/>
      <c r="AE1135" s="709"/>
      <c r="AF1135" s="709"/>
      <c r="AG1135" s="709"/>
      <c r="AH1135" s="709"/>
      <c r="AI1135" s="709"/>
      <c r="AJ1135" s="709"/>
      <c r="AK1135" s="709"/>
      <c r="AL1135" s="709"/>
      <c r="AM1135" s="709"/>
      <c r="AN1135" s="709"/>
      <c r="AO1135" s="709"/>
      <c r="AP1135" s="709"/>
      <c r="AQ1135" s="709"/>
      <c r="AR1135" s="709"/>
      <c r="AS1135" s="709"/>
      <c r="AT1135" s="709"/>
      <c r="AU1135" s="709"/>
      <c r="AV1135" s="710"/>
      <c r="AW1135" s="934"/>
      <c r="AX1135" s="935"/>
      <c r="AY1135" s="935"/>
      <c r="AZ1135" s="935"/>
      <c r="BA1135" s="935"/>
      <c r="BB1135" s="596"/>
    </row>
    <row r="1136" spans="1:54" ht="12.6" customHeight="1" x14ac:dyDescent="0.25">
      <c r="A1136" s="626"/>
      <c r="B1136" s="627"/>
      <c r="C1136" s="627"/>
      <c r="D1136" s="627"/>
      <c r="E1136" s="627"/>
      <c r="F1136" s="627"/>
      <c r="G1136" s="627"/>
      <c r="H1136" s="627"/>
      <c r="I1136" s="627"/>
      <c r="J1136" s="627"/>
      <c r="K1136" s="627"/>
      <c r="L1136" s="641"/>
      <c r="M1136" s="624"/>
      <c r="N1136" s="625"/>
      <c r="O1136" s="625"/>
      <c r="P1136" s="625"/>
      <c r="Q1136" s="625"/>
      <c r="R1136" s="625"/>
      <c r="S1136" s="625"/>
      <c r="T1136" s="640"/>
      <c r="U1136" s="624"/>
      <c r="V1136" s="625"/>
      <c r="W1136" s="625"/>
      <c r="X1136" s="625"/>
      <c r="Y1136" s="625"/>
      <c r="Z1136" s="625"/>
      <c r="AA1136" s="640"/>
      <c r="AB1136" s="624"/>
      <c r="AC1136" s="625"/>
      <c r="AD1136" s="625"/>
      <c r="AE1136" s="625"/>
      <c r="AF1136" s="625"/>
      <c r="AG1136" s="625"/>
      <c r="AH1136" s="640"/>
      <c r="AI1136" s="624"/>
      <c r="AJ1136" s="625"/>
      <c r="AK1136" s="625"/>
      <c r="AL1136" s="625"/>
      <c r="AM1136" s="625"/>
      <c r="AN1136" s="625"/>
      <c r="AO1136" s="640"/>
      <c r="AP1136" s="664" t="s">
        <v>1524</v>
      </c>
      <c r="AQ1136" s="665"/>
      <c r="AR1136" s="665"/>
      <c r="AS1136" s="665"/>
      <c r="AT1136" s="665"/>
      <c r="AU1136" s="665"/>
      <c r="AV1136" s="666"/>
      <c r="AW1136" s="595"/>
      <c r="AX1136" s="596"/>
      <c r="AY1136" s="596"/>
      <c r="AZ1136" s="596"/>
      <c r="BA1136" s="596"/>
      <c r="BB1136" s="596"/>
    </row>
    <row r="1137" spans="1:54" ht="12.6" customHeight="1" x14ac:dyDescent="0.25">
      <c r="A1137" s="787" t="s">
        <v>1523</v>
      </c>
      <c r="B1137" s="788"/>
      <c r="C1137" s="788"/>
      <c r="D1137" s="788"/>
      <c r="E1137" s="788"/>
      <c r="F1137" s="788"/>
      <c r="G1137" s="788"/>
      <c r="H1137" s="788"/>
      <c r="I1137" s="788"/>
      <c r="J1137" s="788"/>
      <c r="K1137" s="788"/>
      <c r="L1137" s="789"/>
      <c r="M1137" s="787" t="s">
        <v>1522</v>
      </c>
      <c r="N1137" s="788"/>
      <c r="O1137" s="788"/>
      <c r="P1137" s="788"/>
      <c r="Q1137" s="788"/>
      <c r="R1137" s="788"/>
      <c r="S1137" s="788"/>
      <c r="T1137" s="789"/>
      <c r="U1137" s="787" t="s">
        <v>511</v>
      </c>
      <c r="V1137" s="788"/>
      <c r="W1137" s="788"/>
      <c r="X1137" s="788"/>
      <c r="Y1137" s="788"/>
      <c r="Z1137" s="788"/>
      <c r="AA1137" s="789"/>
      <c r="AB1137" s="787" t="s">
        <v>510</v>
      </c>
      <c r="AC1137" s="788"/>
      <c r="AD1137" s="788"/>
      <c r="AE1137" s="788"/>
      <c r="AF1137" s="788"/>
      <c r="AG1137" s="788"/>
      <c r="AH1137" s="789"/>
      <c r="AI1137" s="787" t="s">
        <v>573</v>
      </c>
      <c r="AJ1137" s="788"/>
      <c r="AK1137" s="788"/>
      <c r="AL1137" s="788"/>
      <c r="AM1137" s="788"/>
      <c r="AN1137" s="788"/>
      <c r="AO1137" s="789"/>
      <c r="AP1137" s="595" t="s">
        <v>1521</v>
      </c>
      <c r="AQ1137" s="596"/>
      <c r="AR1137" s="596"/>
      <c r="AS1137" s="596"/>
      <c r="AT1137" s="596"/>
      <c r="AU1137" s="596"/>
      <c r="AV1137" s="683"/>
      <c r="AW1137" s="595"/>
      <c r="AX1137" s="596"/>
      <c r="AY1137" s="596"/>
      <c r="AZ1137" s="596"/>
      <c r="BA1137" s="596"/>
      <c r="BB1137" s="596"/>
    </row>
    <row r="1138" spans="1:54" ht="12.6" customHeight="1" x14ac:dyDescent="0.25">
      <c r="A1138" s="787" t="s">
        <v>1516</v>
      </c>
      <c r="B1138" s="788"/>
      <c r="C1138" s="788"/>
      <c r="D1138" s="788"/>
      <c r="E1138" s="788"/>
      <c r="F1138" s="788"/>
      <c r="G1138" s="788"/>
      <c r="H1138" s="788"/>
      <c r="I1138" s="788"/>
      <c r="J1138" s="788"/>
      <c r="K1138" s="788"/>
      <c r="L1138" s="789"/>
      <c r="M1138" s="787" t="s">
        <v>1507</v>
      </c>
      <c r="N1138" s="788"/>
      <c r="O1138" s="788"/>
      <c r="P1138" s="788"/>
      <c r="Q1138" s="788"/>
      <c r="R1138" s="788"/>
      <c r="S1138" s="788"/>
      <c r="T1138" s="789"/>
      <c r="U1138" s="626"/>
      <c r="V1138" s="627"/>
      <c r="W1138" s="627"/>
      <c r="X1138" s="627"/>
      <c r="Y1138" s="627"/>
      <c r="Z1138" s="627"/>
      <c r="AA1138" s="641"/>
      <c r="AB1138" s="626"/>
      <c r="AC1138" s="627"/>
      <c r="AD1138" s="627"/>
      <c r="AE1138" s="627"/>
      <c r="AF1138" s="627"/>
      <c r="AG1138" s="627"/>
      <c r="AH1138" s="641"/>
      <c r="AI1138" s="626"/>
      <c r="AJ1138" s="627"/>
      <c r="AK1138" s="627"/>
      <c r="AL1138" s="627"/>
      <c r="AM1138" s="627"/>
      <c r="AN1138" s="627"/>
      <c r="AO1138" s="641"/>
      <c r="AP1138" s="595" t="s">
        <v>1520</v>
      </c>
      <c r="AQ1138" s="596"/>
      <c r="AR1138" s="596"/>
      <c r="AS1138" s="596"/>
      <c r="AT1138" s="596"/>
      <c r="AU1138" s="596"/>
      <c r="AV1138" s="683"/>
      <c r="AW1138" s="595"/>
      <c r="AX1138" s="596"/>
      <c r="AY1138" s="596"/>
      <c r="AZ1138" s="596"/>
      <c r="BA1138" s="596"/>
      <c r="BB1138" s="596"/>
    </row>
    <row r="1139" spans="1:54" ht="12.6" customHeight="1" x14ac:dyDescent="0.25">
      <c r="A1139" s="626"/>
      <c r="B1139" s="627"/>
      <c r="C1139" s="627"/>
      <c r="D1139" s="627"/>
      <c r="E1139" s="627"/>
      <c r="F1139" s="627"/>
      <c r="G1139" s="627"/>
      <c r="H1139" s="627"/>
      <c r="I1139" s="627"/>
      <c r="J1139" s="627"/>
      <c r="K1139" s="627"/>
      <c r="L1139" s="641"/>
      <c r="M1139" s="626"/>
      <c r="N1139" s="627"/>
      <c r="O1139" s="627"/>
      <c r="P1139" s="627"/>
      <c r="Q1139" s="627"/>
      <c r="R1139" s="627"/>
      <c r="S1139" s="627"/>
      <c r="T1139" s="641"/>
      <c r="U1139" s="626"/>
      <c r="V1139" s="627"/>
      <c r="W1139" s="627"/>
      <c r="X1139" s="627"/>
      <c r="Y1139" s="627"/>
      <c r="Z1139" s="627"/>
      <c r="AA1139" s="641"/>
      <c r="AB1139" s="626"/>
      <c r="AC1139" s="627"/>
      <c r="AD1139" s="627"/>
      <c r="AE1139" s="627"/>
      <c r="AF1139" s="627"/>
      <c r="AG1139" s="627"/>
      <c r="AH1139" s="641"/>
      <c r="AI1139" s="626"/>
      <c r="AJ1139" s="627"/>
      <c r="AK1139" s="627"/>
      <c r="AL1139" s="627"/>
      <c r="AM1139" s="627"/>
      <c r="AN1139" s="627"/>
      <c r="AO1139" s="641"/>
      <c r="AP1139" s="595" t="s">
        <v>1519</v>
      </c>
      <c r="AQ1139" s="596"/>
      <c r="AR1139" s="596"/>
      <c r="AS1139" s="596"/>
      <c r="AT1139" s="596"/>
      <c r="AU1139" s="596"/>
      <c r="AV1139" s="683"/>
      <c r="AW1139" s="595"/>
      <c r="AX1139" s="596"/>
      <c r="AY1139" s="596"/>
      <c r="AZ1139" s="596"/>
      <c r="BA1139" s="596"/>
      <c r="BB1139" s="596"/>
    </row>
    <row r="1140" spans="1:54" ht="12.6" customHeight="1" x14ac:dyDescent="0.25">
      <c r="A1140" s="784" t="s">
        <v>800</v>
      </c>
      <c r="B1140" s="785"/>
      <c r="C1140" s="785"/>
      <c r="D1140" s="785"/>
      <c r="E1140" s="785"/>
      <c r="F1140" s="785"/>
      <c r="G1140" s="785"/>
      <c r="H1140" s="785"/>
      <c r="I1140" s="785"/>
      <c r="J1140" s="785"/>
      <c r="K1140" s="785"/>
      <c r="L1140" s="786"/>
      <c r="M1140" s="784" t="s">
        <v>801</v>
      </c>
      <c r="N1140" s="785"/>
      <c r="O1140" s="785"/>
      <c r="P1140" s="785"/>
      <c r="Q1140" s="785"/>
      <c r="R1140" s="785"/>
      <c r="S1140" s="785"/>
      <c r="T1140" s="786"/>
      <c r="U1140" s="784" t="s">
        <v>802</v>
      </c>
      <c r="V1140" s="785"/>
      <c r="W1140" s="785"/>
      <c r="X1140" s="785"/>
      <c r="Y1140" s="785"/>
      <c r="Z1140" s="785"/>
      <c r="AA1140" s="786"/>
      <c r="AB1140" s="784" t="s">
        <v>477</v>
      </c>
      <c r="AC1140" s="785"/>
      <c r="AD1140" s="785"/>
      <c r="AE1140" s="785"/>
      <c r="AF1140" s="785"/>
      <c r="AG1140" s="785"/>
      <c r="AH1140" s="786"/>
      <c r="AI1140" s="784" t="s">
        <v>478</v>
      </c>
      <c r="AJ1140" s="785"/>
      <c r="AK1140" s="785"/>
      <c r="AL1140" s="785"/>
      <c r="AM1140" s="785"/>
      <c r="AN1140" s="785"/>
      <c r="AO1140" s="786"/>
      <c r="AP1140" s="678" t="s">
        <v>481</v>
      </c>
      <c r="AQ1140" s="679"/>
      <c r="AR1140" s="679"/>
      <c r="AS1140" s="679"/>
      <c r="AT1140" s="679"/>
      <c r="AU1140" s="679"/>
      <c r="AV1140" s="680"/>
      <c r="AW1140" s="595"/>
      <c r="AX1140" s="596"/>
      <c r="AY1140" s="596"/>
      <c r="AZ1140" s="596"/>
      <c r="BA1140" s="596"/>
      <c r="BB1140" s="596"/>
    </row>
    <row r="1141" spans="1:54" ht="12.6" customHeight="1" x14ac:dyDescent="0.25">
      <c r="A1141" s="597" t="s">
        <v>2268</v>
      </c>
      <c r="B1141" s="598"/>
      <c r="C1141" s="598"/>
      <c r="D1141" s="598"/>
      <c r="E1141" s="598"/>
      <c r="F1141" s="598"/>
      <c r="G1141" s="598"/>
      <c r="H1141" s="598"/>
      <c r="I1141" s="598"/>
      <c r="J1141" s="598"/>
      <c r="K1141" s="598"/>
      <c r="L1141" s="599"/>
      <c r="M1141" s="829">
        <v>56430</v>
      </c>
      <c r="N1141" s="829"/>
      <c r="O1141" s="829"/>
      <c r="P1141" s="829"/>
      <c r="Q1141" s="829"/>
      <c r="R1141" s="829"/>
      <c r="S1141" s="829"/>
      <c r="T1141" s="829"/>
      <c r="U1141" s="829">
        <f>'HL KNIHA VYPOC'!$F$215</f>
        <v>0</v>
      </c>
      <c r="V1141" s="829"/>
      <c r="W1141" s="829"/>
      <c r="X1141" s="829"/>
      <c r="Y1141" s="829"/>
      <c r="Z1141" s="829"/>
      <c r="AA1141" s="829"/>
      <c r="AB1141" s="829">
        <v>51330</v>
      </c>
      <c r="AC1141" s="829"/>
      <c r="AD1141" s="829"/>
      <c r="AE1141" s="829"/>
      <c r="AF1141" s="829"/>
      <c r="AG1141" s="829"/>
      <c r="AH1141" s="829"/>
      <c r="AI1141" s="829"/>
      <c r="AJ1141" s="829"/>
      <c r="AK1141" s="829"/>
      <c r="AL1141" s="829"/>
      <c r="AM1141" s="829"/>
      <c r="AN1141" s="829"/>
      <c r="AO1141" s="829"/>
      <c r="AP1141" s="833">
        <f>SUM(M1141+U1141-AB1141+AI1141)</f>
        <v>5100</v>
      </c>
      <c r="AQ1141" s="834"/>
      <c r="AR1141" s="834"/>
      <c r="AS1141" s="834"/>
      <c r="AT1141" s="834"/>
      <c r="AU1141" s="834"/>
      <c r="AV1141" s="835"/>
      <c r="AW1141" s="600"/>
      <c r="AX1141" s="601"/>
      <c r="AY1141" s="601"/>
      <c r="AZ1141" s="601"/>
      <c r="BA1141" s="601"/>
      <c r="BB1141" s="601"/>
    </row>
    <row r="1142" spans="1:54" ht="12.6" customHeight="1" x14ac:dyDescent="0.25">
      <c r="A1142" s="603" t="s">
        <v>1518</v>
      </c>
      <c r="B1142" s="604"/>
      <c r="C1142" s="604"/>
      <c r="D1142" s="604"/>
      <c r="E1142" s="604"/>
      <c r="F1142" s="604"/>
      <c r="G1142" s="604"/>
      <c r="H1142" s="604"/>
      <c r="I1142" s="604"/>
      <c r="J1142" s="604"/>
      <c r="K1142" s="604"/>
      <c r="L1142" s="605"/>
      <c r="M1142" s="829"/>
      <c r="N1142" s="829"/>
      <c r="O1142" s="829"/>
      <c r="P1142" s="829"/>
      <c r="Q1142" s="829"/>
      <c r="R1142" s="829"/>
      <c r="S1142" s="829"/>
      <c r="T1142" s="829"/>
      <c r="U1142" s="829"/>
      <c r="V1142" s="829"/>
      <c r="W1142" s="829"/>
      <c r="X1142" s="829"/>
      <c r="Y1142" s="829"/>
      <c r="Z1142" s="829"/>
      <c r="AA1142" s="829"/>
      <c r="AB1142" s="829"/>
      <c r="AC1142" s="829"/>
      <c r="AD1142" s="829"/>
      <c r="AE1142" s="829"/>
      <c r="AF1142" s="829"/>
      <c r="AG1142" s="829"/>
      <c r="AH1142" s="829"/>
      <c r="AI1142" s="829"/>
      <c r="AJ1142" s="829"/>
      <c r="AK1142" s="829"/>
      <c r="AL1142" s="829"/>
      <c r="AM1142" s="829"/>
      <c r="AN1142" s="829"/>
      <c r="AO1142" s="829"/>
      <c r="AP1142" s="830">
        <f>SUM(M1142+U1142-AB1142+AI1142)</f>
        <v>0</v>
      </c>
      <c r="AQ1142" s="831"/>
      <c r="AR1142" s="831"/>
      <c r="AS1142" s="831"/>
      <c r="AT1142" s="831"/>
      <c r="AU1142" s="831"/>
      <c r="AV1142" s="832"/>
      <c r="AW1142" s="600"/>
      <c r="AX1142" s="601"/>
      <c r="AY1142" s="601"/>
      <c r="AZ1142" s="601"/>
      <c r="BA1142" s="601"/>
      <c r="BB1142" s="601"/>
    </row>
    <row r="1143" spans="1:54" ht="12.6" customHeight="1" x14ac:dyDescent="0.25">
      <c r="A1143" s="606" t="s">
        <v>1517</v>
      </c>
      <c r="B1143" s="607"/>
      <c r="C1143" s="607"/>
      <c r="D1143" s="607"/>
      <c r="E1143" s="607"/>
      <c r="F1143" s="607"/>
      <c r="G1143" s="607"/>
      <c r="H1143" s="607"/>
      <c r="I1143" s="607"/>
      <c r="J1143" s="607"/>
      <c r="K1143" s="607"/>
      <c r="L1143" s="608"/>
      <c r="M1143" s="829"/>
      <c r="N1143" s="829"/>
      <c r="O1143" s="829"/>
      <c r="P1143" s="829"/>
      <c r="Q1143" s="829"/>
      <c r="R1143" s="829"/>
      <c r="S1143" s="829"/>
      <c r="T1143" s="829"/>
      <c r="U1143" s="829"/>
      <c r="V1143" s="829"/>
      <c r="W1143" s="829"/>
      <c r="X1143" s="829"/>
      <c r="Y1143" s="829"/>
      <c r="Z1143" s="829"/>
      <c r="AA1143" s="829"/>
      <c r="AB1143" s="829"/>
      <c r="AC1143" s="829"/>
      <c r="AD1143" s="829"/>
      <c r="AE1143" s="829"/>
      <c r="AF1143" s="829"/>
      <c r="AG1143" s="829"/>
      <c r="AH1143" s="829"/>
      <c r="AI1143" s="829"/>
      <c r="AJ1143" s="829"/>
      <c r="AK1143" s="829"/>
      <c r="AL1143" s="829"/>
      <c r="AM1143" s="829"/>
      <c r="AN1143" s="829"/>
      <c r="AO1143" s="829"/>
      <c r="AP1143" s="836"/>
      <c r="AQ1143" s="837"/>
      <c r="AR1143" s="837"/>
      <c r="AS1143" s="837"/>
      <c r="AT1143" s="837"/>
      <c r="AU1143" s="837"/>
      <c r="AV1143" s="838"/>
      <c r="AW1143" s="600"/>
      <c r="AX1143" s="601"/>
      <c r="AY1143" s="601"/>
      <c r="AZ1143" s="601"/>
      <c r="BA1143" s="601"/>
      <c r="BB1143" s="601"/>
    </row>
    <row r="1144" spans="1:54" ht="12.6" customHeight="1" x14ac:dyDescent="0.25">
      <c r="A1144" s="603" t="s">
        <v>2267</v>
      </c>
      <c r="B1144" s="604"/>
      <c r="C1144" s="604"/>
      <c r="D1144" s="604"/>
      <c r="E1144" s="604"/>
      <c r="F1144" s="604"/>
      <c r="G1144" s="604"/>
      <c r="H1144" s="604"/>
      <c r="I1144" s="604"/>
      <c r="J1144" s="604"/>
      <c r="K1144" s="604"/>
      <c r="L1144" s="605"/>
      <c r="M1144" s="833">
        <v>-51330</v>
      </c>
      <c r="N1144" s="834"/>
      <c r="O1144" s="834"/>
      <c r="P1144" s="834"/>
      <c r="Q1144" s="834"/>
      <c r="R1144" s="834"/>
      <c r="S1144" s="834"/>
      <c r="T1144" s="835"/>
      <c r="U1144" s="833">
        <v>51330</v>
      </c>
      <c r="V1144" s="834"/>
      <c r="W1144" s="834"/>
      <c r="X1144" s="834"/>
      <c r="Y1144" s="834"/>
      <c r="Z1144" s="834"/>
      <c r="AA1144" s="835"/>
      <c r="AB1144" s="833">
        <f>SUM('HL KNIHA VYPOC'!I273)</f>
        <v>0</v>
      </c>
      <c r="AC1144" s="834"/>
      <c r="AD1144" s="834"/>
      <c r="AE1144" s="834"/>
      <c r="AF1144" s="834"/>
      <c r="AG1144" s="834"/>
      <c r="AH1144" s="835"/>
      <c r="AI1144" s="833"/>
      <c r="AJ1144" s="834"/>
      <c r="AK1144" s="834"/>
      <c r="AL1144" s="834"/>
      <c r="AM1144" s="834"/>
      <c r="AN1144" s="834"/>
      <c r="AO1144" s="835"/>
      <c r="AP1144" s="833">
        <f>SUM(M1144+U1144-AB1144+AI1144)</f>
        <v>0</v>
      </c>
      <c r="AQ1144" s="834"/>
      <c r="AR1144" s="834"/>
      <c r="AS1144" s="834"/>
      <c r="AT1144" s="834"/>
      <c r="AU1144" s="834"/>
      <c r="AV1144" s="835"/>
      <c r="AW1144" s="600"/>
      <c r="AX1144" s="601"/>
      <c r="AY1144" s="601"/>
      <c r="AZ1144" s="601"/>
      <c r="BA1144" s="601"/>
      <c r="BB1144" s="601"/>
    </row>
    <row r="1145" spans="1:54" ht="12.6" customHeight="1" x14ac:dyDescent="0.25">
      <c r="A1145" s="603" t="s">
        <v>1515</v>
      </c>
      <c r="B1145" s="604"/>
      <c r="C1145" s="604"/>
      <c r="D1145" s="604"/>
      <c r="E1145" s="604"/>
      <c r="F1145" s="604"/>
      <c r="G1145" s="604"/>
      <c r="H1145" s="604"/>
      <c r="I1145" s="604"/>
      <c r="J1145" s="604"/>
      <c r="K1145" s="604"/>
      <c r="L1145" s="605"/>
      <c r="M1145" s="829">
        <f>SUM('HL KNIHA VYPOC'!H222)</f>
        <v>0</v>
      </c>
      <c r="N1145" s="829"/>
      <c r="O1145" s="829"/>
      <c r="P1145" s="829"/>
      <c r="Q1145" s="829"/>
      <c r="R1145" s="829"/>
      <c r="S1145" s="829"/>
      <c r="T1145" s="829"/>
      <c r="U1145" s="829">
        <f>SUM('HL KNIHA VYPOC'!J222)</f>
        <v>0</v>
      </c>
      <c r="V1145" s="829"/>
      <c r="W1145" s="829"/>
      <c r="X1145" s="829"/>
      <c r="Y1145" s="829"/>
      <c r="Z1145" s="829"/>
      <c r="AA1145" s="829"/>
      <c r="AB1145" s="829">
        <f>SUM('HL KNIHA VYPOC'!I222)</f>
        <v>0</v>
      </c>
      <c r="AC1145" s="829"/>
      <c r="AD1145" s="829"/>
      <c r="AE1145" s="829"/>
      <c r="AF1145" s="829"/>
      <c r="AG1145" s="829"/>
      <c r="AH1145" s="829"/>
      <c r="AI1145" s="829"/>
      <c r="AJ1145" s="829"/>
      <c r="AK1145" s="829"/>
      <c r="AL1145" s="829"/>
      <c r="AM1145" s="829"/>
      <c r="AN1145" s="829"/>
      <c r="AO1145" s="829"/>
      <c r="AP1145" s="830">
        <f>SUM(M1145+U1145-AB1145+AI1145)</f>
        <v>0</v>
      </c>
      <c r="AQ1145" s="831"/>
      <c r="AR1145" s="831"/>
      <c r="AS1145" s="831"/>
      <c r="AT1145" s="831"/>
      <c r="AU1145" s="831"/>
      <c r="AV1145" s="832"/>
      <c r="AW1145" s="600"/>
      <c r="AX1145" s="601"/>
      <c r="AY1145" s="601"/>
      <c r="AZ1145" s="601"/>
      <c r="BA1145" s="601"/>
      <c r="BB1145" s="601"/>
    </row>
    <row r="1146" spans="1:54" ht="12.6" customHeight="1" x14ac:dyDescent="0.25">
      <c r="A1146" s="606" t="s">
        <v>2266</v>
      </c>
      <c r="B1146" s="607"/>
      <c r="C1146" s="607"/>
      <c r="D1146" s="607"/>
      <c r="E1146" s="607"/>
      <c r="F1146" s="607"/>
      <c r="G1146" s="607"/>
      <c r="H1146" s="607"/>
      <c r="I1146" s="607"/>
      <c r="J1146" s="607"/>
      <c r="K1146" s="607"/>
      <c r="L1146" s="608"/>
      <c r="M1146" s="829"/>
      <c r="N1146" s="829"/>
      <c r="O1146" s="829"/>
      <c r="P1146" s="829"/>
      <c r="Q1146" s="829"/>
      <c r="R1146" s="829"/>
      <c r="S1146" s="829"/>
      <c r="T1146" s="829"/>
      <c r="U1146" s="829"/>
      <c r="V1146" s="829"/>
      <c r="W1146" s="829"/>
      <c r="X1146" s="829"/>
      <c r="Y1146" s="829"/>
      <c r="Z1146" s="829"/>
      <c r="AA1146" s="829"/>
      <c r="AB1146" s="829"/>
      <c r="AC1146" s="829"/>
      <c r="AD1146" s="829"/>
      <c r="AE1146" s="829"/>
      <c r="AF1146" s="829"/>
      <c r="AG1146" s="829"/>
      <c r="AH1146" s="829"/>
      <c r="AI1146" s="829"/>
      <c r="AJ1146" s="829"/>
      <c r="AK1146" s="829"/>
      <c r="AL1146" s="829"/>
      <c r="AM1146" s="829"/>
      <c r="AN1146" s="829"/>
      <c r="AO1146" s="829"/>
      <c r="AP1146" s="836"/>
      <c r="AQ1146" s="837"/>
      <c r="AR1146" s="837"/>
      <c r="AS1146" s="837"/>
      <c r="AT1146" s="837"/>
      <c r="AU1146" s="837"/>
      <c r="AV1146" s="838"/>
      <c r="AW1146" s="600"/>
      <c r="AX1146" s="601"/>
      <c r="AY1146" s="601"/>
      <c r="AZ1146" s="601"/>
      <c r="BA1146" s="601"/>
      <c r="BB1146" s="601"/>
    </row>
    <row r="1147" spans="1:54" ht="12.6" customHeight="1" x14ac:dyDescent="0.25">
      <c r="A1147" s="597" t="s">
        <v>2265</v>
      </c>
      <c r="B1147" s="598"/>
      <c r="C1147" s="598"/>
      <c r="D1147" s="598"/>
      <c r="E1147" s="598"/>
      <c r="F1147" s="598"/>
      <c r="G1147" s="598"/>
      <c r="H1147" s="598"/>
      <c r="I1147" s="598"/>
      <c r="J1147" s="598"/>
      <c r="K1147" s="598"/>
      <c r="L1147" s="599"/>
      <c r="M1147" s="829">
        <f>SUM('HL KNIHA VYPOC'!H266)*-1</f>
        <v>0</v>
      </c>
      <c r="N1147" s="829"/>
      <c r="O1147" s="829"/>
      <c r="P1147" s="829"/>
      <c r="Q1147" s="829"/>
      <c r="R1147" s="829"/>
      <c r="S1147" s="829"/>
      <c r="T1147" s="829"/>
      <c r="U1147" s="829">
        <f>SUM('HL KNIHA VYPOC'!J266)</f>
        <v>0</v>
      </c>
      <c r="V1147" s="829"/>
      <c r="W1147" s="829"/>
      <c r="X1147" s="829"/>
      <c r="Y1147" s="829"/>
      <c r="Z1147" s="829"/>
      <c r="AA1147" s="829"/>
      <c r="AB1147" s="829">
        <f>SUM('HL KNIHA VYPOC'!I266)</f>
        <v>0</v>
      </c>
      <c r="AC1147" s="829"/>
      <c r="AD1147" s="829"/>
      <c r="AE1147" s="829"/>
      <c r="AF1147" s="829"/>
      <c r="AG1147" s="829"/>
      <c r="AH1147" s="829"/>
      <c r="AI1147" s="829"/>
      <c r="AJ1147" s="829"/>
      <c r="AK1147" s="829"/>
      <c r="AL1147" s="829"/>
      <c r="AM1147" s="829"/>
      <c r="AN1147" s="829"/>
      <c r="AO1147" s="829"/>
      <c r="AP1147" s="833">
        <f t="shared" ref="AP1147:AP1153" si="3">SUM(M1147+U1147-AB1147+AI1147)</f>
        <v>0</v>
      </c>
      <c r="AQ1147" s="834"/>
      <c r="AR1147" s="834"/>
      <c r="AS1147" s="834"/>
      <c r="AT1147" s="834"/>
      <c r="AU1147" s="834"/>
      <c r="AV1147" s="835"/>
      <c r="AW1147" s="600"/>
      <c r="AX1147" s="601"/>
      <c r="AY1147" s="601"/>
      <c r="AZ1147" s="601"/>
      <c r="BA1147" s="601"/>
      <c r="BB1147" s="601"/>
    </row>
    <row r="1148" spans="1:54" ht="12.6" customHeight="1" x14ac:dyDescent="0.25">
      <c r="A1148" s="597" t="s">
        <v>2264</v>
      </c>
      <c r="B1148" s="598"/>
      <c r="C1148" s="598"/>
      <c r="D1148" s="598"/>
      <c r="E1148" s="598"/>
      <c r="F1148" s="598"/>
      <c r="G1148" s="598"/>
      <c r="H1148" s="598"/>
      <c r="I1148" s="598"/>
      <c r="J1148" s="598"/>
      <c r="K1148" s="598"/>
      <c r="L1148" s="599"/>
      <c r="M1148" s="830">
        <v>2123</v>
      </c>
      <c r="N1148" s="831"/>
      <c r="O1148" s="831"/>
      <c r="P1148" s="831"/>
      <c r="Q1148" s="831"/>
      <c r="R1148" s="831"/>
      <c r="S1148" s="831"/>
      <c r="T1148" s="832"/>
      <c r="U1148" s="830">
        <f>SUM('HL KNIHA VYPOC'!J267)</f>
        <v>0</v>
      </c>
      <c r="V1148" s="831"/>
      <c r="W1148" s="831"/>
      <c r="X1148" s="831"/>
      <c r="Y1148" s="831"/>
      <c r="Z1148" s="831"/>
      <c r="AA1148" s="832"/>
      <c r="AB1148" s="830">
        <f>SUM('HL KNIHA VYPOC'!I267)</f>
        <v>0</v>
      </c>
      <c r="AC1148" s="831"/>
      <c r="AD1148" s="831"/>
      <c r="AE1148" s="831"/>
      <c r="AF1148" s="831"/>
      <c r="AG1148" s="831"/>
      <c r="AH1148" s="832"/>
      <c r="AI1148" s="830"/>
      <c r="AJ1148" s="831"/>
      <c r="AK1148" s="831"/>
      <c r="AL1148" s="831"/>
      <c r="AM1148" s="831"/>
      <c r="AN1148" s="831"/>
      <c r="AO1148" s="832"/>
      <c r="AP1148" s="833">
        <f t="shared" si="3"/>
        <v>2123</v>
      </c>
      <c r="AQ1148" s="834"/>
      <c r="AR1148" s="834"/>
      <c r="AS1148" s="834"/>
      <c r="AT1148" s="834"/>
      <c r="AU1148" s="834"/>
      <c r="AV1148" s="835"/>
      <c r="AW1148" s="600"/>
      <c r="AX1148" s="601"/>
      <c r="AY1148" s="601"/>
      <c r="AZ1148" s="601"/>
      <c r="BA1148" s="601"/>
      <c r="BB1148" s="601"/>
    </row>
    <row r="1149" spans="1:54" ht="27" customHeight="1" x14ac:dyDescent="0.25">
      <c r="A1149" s="902" t="s">
        <v>2263</v>
      </c>
      <c r="B1149" s="903"/>
      <c r="C1149" s="903"/>
      <c r="D1149" s="903"/>
      <c r="E1149" s="903"/>
      <c r="F1149" s="903"/>
      <c r="G1149" s="903"/>
      <c r="H1149" s="903"/>
      <c r="I1149" s="903"/>
      <c r="J1149" s="903"/>
      <c r="K1149" s="903"/>
      <c r="L1149" s="904"/>
      <c r="M1149" s="830">
        <v>5643</v>
      </c>
      <c r="N1149" s="831"/>
      <c r="O1149" s="831"/>
      <c r="P1149" s="831"/>
      <c r="Q1149" s="831"/>
      <c r="R1149" s="831"/>
      <c r="S1149" s="831"/>
      <c r="T1149" s="832"/>
      <c r="U1149" s="830">
        <f>SUM('HL KNIHA VYPOC'!J272+'HL KNIHA VYPOC'!J277)</f>
        <v>0</v>
      </c>
      <c r="V1149" s="831"/>
      <c r="W1149" s="831"/>
      <c r="X1149" s="831"/>
      <c r="Y1149" s="831"/>
      <c r="Z1149" s="831"/>
      <c r="AA1149" s="832"/>
      <c r="AB1149" s="830">
        <f>SUM('HL KNIHA VYPOC'!I272+'HL KNIHA VYPOC'!I277)</f>
        <v>0</v>
      </c>
      <c r="AC1149" s="831"/>
      <c r="AD1149" s="831"/>
      <c r="AE1149" s="831"/>
      <c r="AF1149" s="831"/>
      <c r="AG1149" s="831"/>
      <c r="AH1149" s="832"/>
      <c r="AI1149" s="830"/>
      <c r="AJ1149" s="831"/>
      <c r="AK1149" s="831"/>
      <c r="AL1149" s="831"/>
      <c r="AM1149" s="831"/>
      <c r="AN1149" s="831"/>
      <c r="AO1149" s="832"/>
      <c r="AP1149" s="833">
        <f t="shared" si="3"/>
        <v>5643</v>
      </c>
      <c r="AQ1149" s="834"/>
      <c r="AR1149" s="834"/>
      <c r="AS1149" s="834"/>
      <c r="AT1149" s="834"/>
      <c r="AU1149" s="834"/>
      <c r="AV1149" s="835"/>
      <c r="AW1149" s="600"/>
      <c r="AX1149" s="601"/>
      <c r="AY1149" s="601"/>
      <c r="AZ1149" s="601"/>
      <c r="BA1149" s="601"/>
      <c r="BB1149" s="601"/>
    </row>
    <row r="1150" spans="1:54" ht="27" customHeight="1" x14ac:dyDescent="0.25">
      <c r="A1150" s="902" t="s">
        <v>2262</v>
      </c>
      <c r="B1150" s="903"/>
      <c r="C1150" s="903"/>
      <c r="D1150" s="903"/>
      <c r="E1150" s="903"/>
      <c r="F1150" s="903"/>
      <c r="G1150" s="903"/>
      <c r="H1150" s="903"/>
      <c r="I1150" s="903"/>
      <c r="J1150" s="903"/>
      <c r="K1150" s="903"/>
      <c r="L1150" s="904"/>
      <c r="M1150" s="833">
        <f>SUM('HL KNIHA VYPOC'!H271+'HL KNIHA VYPOC'!H276)*-1</f>
        <v>0</v>
      </c>
      <c r="N1150" s="834"/>
      <c r="O1150" s="834"/>
      <c r="P1150" s="834"/>
      <c r="Q1150" s="834"/>
      <c r="R1150" s="834"/>
      <c r="S1150" s="834"/>
      <c r="T1150" s="835"/>
      <c r="U1150" s="833">
        <f>SUM('HL KNIHA VYPOC'!J271+'HL KNIHA VYPOC'!J276)</f>
        <v>0</v>
      </c>
      <c r="V1150" s="834"/>
      <c r="W1150" s="834"/>
      <c r="X1150" s="834"/>
      <c r="Y1150" s="834"/>
      <c r="Z1150" s="834"/>
      <c r="AA1150" s="835"/>
      <c r="AB1150" s="833">
        <f>SUM('HL KNIHA VYPOC'!I271+'HL KNIHA VYPOC'!I276)</f>
        <v>0</v>
      </c>
      <c r="AC1150" s="834"/>
      <c r="AD1150" s="834"/>
      <c r="AE1150" s="834"/>
      <c r="AF1150" s="834"/>
      <c r="AG1150" s="834"/>
      <c r="AH1150" s="835"/>
      <c r="AI1150" s="833"/>
      <c r="AJ1150" s="834"/>
      <c r="AK1150" s="834"/>
      <c r="AL1150" s="834"/>
      <c r="AM1150" s="834"/>
      <c r="AN1150" s="834"/>
      <c r="AO1150" s="835"/>
      <c r="AP1150" s="833">
        <f t="shared" si="3"/>
        <v>0</v>
      </c>
      <c r="AQ1150" s="834"/>
      <c r="AR1150" s="834"/>
      <c r="AS1150" s="834"/>
      <c r="AT1150" s="834"/>
      <c r="AU1150" s="834"/>
      <c r="AV1150" s="835"/>
      <c r="AW1150" s="600"/>
      <c r="AX1150" s="601"/>
      <c r="AY1150" s="601"/>
      <c r="AZ1150" s="601"/>
      <c r="BA1150" s="601"/>
      <c r="BB1150" s="601"/>
    </row>
    <row r="1151" spans="1:54" ht="12.6" customHeight="1" x14ac:dyDescent="0.25">
      <c r="A1151" s="597" t="s">
        <v>2261</v>
      </c>
      <c r="B1151" s="598"/>
      <c r="C1151" s="598"/>
      <c r="D1151" s="598"/>
      <c r="E1151" s="598"/>
      <c r="F1151" s="598"/>
      <c r="G1151" s="598"/>
      <c r="H1151" s="598"/>
      <c r="I1151" s="598"/>
      <c r="J1151" s="598"/>
      <c r="K1151" s="598"/>
      <c r="L1151" s="599"/>
      <c r="M1151" s="830">
        <f>SUM('HL KNIHA VYPOC'!H278)*-1</f>
        <v>0</v>
      </c>
      <c r="N1151" s="831"/>
      <c r="O1151" s="831"/>
      <c r="P1151" s="831"/>
      <c r="Q1151" s="831"/>
      <c r="R1151" s="831"/>
      <c r="S1151" s="831"/>
      <c r="T1151" s="832"/>
      <c r="U1151" s="830">
        <f>SUM('HL KNIHA VYPOC'!J278)</f>
        <v>0</v>
      </c>
      <c r="V1151" s="831"/>
      <c r="W1151" s="831"/>
      <c r="X1151" s="831"/>
      <c r="Y1151" s="831"/>
      <c r="Z1151" s="831"/>
      <c r="AA1151" s="832"/>
      <c r="AB1151" s="830"/>
      <c r="AC1151" s="831"/>
      <c r="AD1151" s="831"/>
      <c r="AE1151" s="831"/>
      <c r="AF1151" s="831"/>
      <c r="AG1151" s="831"/>
      <c r="AH1151" s="832"/>
      <c r="AI1151" s="830"/>
      <c r="AJ1151" s="831"/>
      <c r="AK1151" s="831"/>
      <c r="AL1151" s="831"/>
      <c r="AM1151" s="831"/>
      <c r="AN1151" s="831"/>
      <c r="AO1151" s="832"/>
      <c r="AP1151" s="833">
        <f t="shared" si="3"/>
        <v>0</v>
      </c>
      <c r="AQ1151" s="834"/>
      <c r="AR1151" s="834"/>
      <c r="AS1151" s="834"/>
      <c r="AT1151" s="834"/>
      <c r="AU1151" s="834"/>
      <c r="AV1151" s="835"/>
      <c r="AW1151" s="600"/>
      <c r="AX1151" s="601"/>
      <c r="AY1151" s="601"/>
      <c r="AZ1151" s="601"/>
      <c r="BA1151" s="601"/>
      <c r="BB1151" s="601"/>
    </row>
    <row r="1152" spans="1:54" ht="12.6" customHeight="1" x14ac:dyDescent="0.25">
      <c r="A1152" s="606" t="s">
        <v>2260</v>
      </c>
      <c r="B1152" s="607"/>
      <c r="C1152" s="607"/>
      <c r="D1152" s="607"/>
      <c r="E1152" s="607"/>
      <c r="F1152" s="607"/>
      <c r="G1152" s="607"/>
      <c r="H1152" s="607"/>
      <c r="I1152" s="607"/>
      <c r="J1152" s="607"/>
      <c r="K1152" s="607"/>
      <c r="L1152" s="608"/>
      <c r="M1152" s="830">
        <v>1257368</v>
      </c>
      <c r="N1152" s="831"/>
      <c r="O1152" s="831"/>
      <c r="P1152" s="831"/>
      <c r="Q1152" s="831"/>
      <c r="R1152" s="831"/>
      <c r="S1152" s="831"/>
      <c r="T1152" s="832"/>
      <c r="U1152" s="830">
        <f>SUM('HL KNIHA VYPOC'!J279)</f>
        <v>0</v>
      </c>
      <c r="V1152" s="831"/>
      <c r="W1152" s="831"/>
      <c r="X1152" s="831"/>
      <c r="Y1152" s="831"/>
      <c r="Z1152" s="831"/>
      <c r="AA1152" s="832"/>
      <c r="AB1152" s="830">
        <f>SUM('HL KNIHA VYPOC'!I279)</f>
        <v>0</v>
      </c>
      <c r="AC1152" s="831"/>
      <c r="AD1152" s="831"/>
      <c r="AE1152" s="831"/>
      <c r="AF1152" s="831"/>
      <c r="AG1152" s="831"/>
      <c r="AH1152" s="832"/>
      <c r="AI1152" s="830"/>
      <c r="AJ1152" s="831"/>
      <c r="AK1152" s="831"/>
      <c r="AL1152" s="831"/>
      <c r="AM1152" s="831"/>
      <c r="AN1152" s="831"/>
      <c r="AO1152" s="832"/>
      <c r="AP1152" s="833">
        <f t="shared" si="3"/>
        <v>1257368</v>
      </c>
      <c r="AQ1152" s="834"/>
      <c r="AR1152" s="834"/>
      <c r="AS1152" s="834"/>
      <c r="AT1152" s="834"/>
      <c r="AU1152" s="834"/>
      <c r="AV1152" s="835"/>
      <c r="AW1152" s="600"/>
      <c r="AX1152" s="601"/>
      <c r="AY1152" s="601"/>
      <c r="AZ1152" s="601"/>
      <c r="BA1152" s="601"/>
      <c r="BB1152" s="601"/>
    </row>
    <row r="1153" spans="1:54" ht="12.6" customHeight="1" x14ac:dyDescent="0.25">
      <c r="A1153" s="603" t="s">
        <v>1513</v>
      </c>
      <c r="B1153" s="604"/>
      <c r="C1153" s="604"/>
      <c r="D1153" s="604"/>
      <c r="E1153" s="604"/>
      <c r="F1153" s="604"/>
      <c r="G1153" s="604"/>
      <c r="H1153" s="604"/>
      <c r="I1153" s="604"/>
      <c r="J1153" s="604"/>
      <c r="K1153" s="604"/>
      <c r="L1153" s="605"/>
      <c r="M1153" s="829">
        <f>SUM('HL KNIHA VYPOC'!H268)*-1</f>
        <v>0</v>
      </c>
      <c r="N1153" s="829"/>
      <c r="O1153" s="829"/>
      <c r="P1153" s="829"/>
      <c r="Q1153" s="829"/>
      <c r="R1153" s="829"/>
      <c r="S1153" s="829"/>
      <c r="T1153" s="829"/>
      <c r="U1153" s="829">
        <f>SUM('HL KNIHA VYPOC'!J268)</f>
        <v>0</v>
      </c>
      <c r="V1153" s="829"/>
      <c r="W1153" s="829"/>
      <c r="X1153" s="829"/>
      <c r="Y1153" s="829"/>
      <c r="Z1153" s="829"/>
      <c r="AA1153" s="829"/>
      <c r="AB1153" s="829">
        <f>SUM('HL KNIHA VYPOC'!I268)</f>
        <v>0</v>
      </c>
      <c r="AC1153" s="829"/>
      <c r="AD1153" s="829"/>
      <c r="AE1153" s="829"/>
      <c r="AF1153" s="829"/>
      <c r="AG1153" s="829"/>
      <c r="AH1153" s="829"/>
      <c r="AI1153" s="829"/>
      <c r="AJ1153" s="829"/>
      <c r="AK1153" s="829"/>
      <c r="AL1153" s="829"/>
      <c r="AM1153" s="829"/>
      <c r="AN1153" s="829"/>
      <c r="AO1153" s="829"/>
      <c r="AP1153" s="830">
        <f t="shared" si="3"/>
        <v>0</v>
      </c>
      <c r="AQ1153" s="831"/>
      <c r="AR1153" s="831"/>
      <c r="AS1153" s="831"/>
      <c r="AT1153" s="831"/>
      <c r="AU1153" s="831"/>
      <c r="AV1153" s="832"/>
      <c r="AW1153" s="600"/>
      <c r="AX1153" s="601"/>
      <c r="AY1153" s="601"/>
      <c r="AZ1153" s="601"/>
      <c r="BA1153" s="601"/>
      <c r="BB1153" s="601"/>
    </row>
    <row r="1154" spans="1:54" ht="12.6" customHeight="1" x14ac:dyDescent="0.25">
      <c r="A1154" s="659" t="s">
        <v>1514</v>
      </c>
      <c r="B1154" s="593"/>
      <c r="C1154" s="593"/>
      <c r="D1154" s="593"/>
      <c r="E1154" s="593"/>
      <c r="F1154" s="593"/>
      <c r="G1154" s="593"/>
      <c r="H1154" s="593"/>
      <c r="I1154" s="593"/>
      <c r="J1154" s="593"/>
      <c r="K1154" s="593"/>
      <c r="L1154" s="628"/>
      <c r="M1154" s="829"/>
      <c r="N1154" s="829"/>
      <c r="O1154" s="829"/>
      <c r="P1154" s="829"/>
      <c r="Q1154" s="829"/>
      <c r="R1154" s="829"/>
      <c r="S1154" s="829"/>
      <c r="T1154" s="829"/>
      <c r="U1154" s="829"/>
      <c r="V1154" s="829"/>
      <c r="W1154" s="829"/>
      <c r="X1154" s="829"/>
      <c r="Y1154" s="829"/>
      <c r="Z1154" s="829"/>
      <c r="AA1154" s="829"/>
      <c r="AB1154" s="829"/>
      <c r="AC1154" s="829"/>
      <c r="AD1154" s="829"/>
      <c r="AE1154" s="829"/>
      <c r="AF1154" s="829"/>
      <c r="AG1154" s="829"/>
      <c r="AH1154" s="829"/>
      <c r="AI1154" s="829"/>
      <c r="AJ1154" s="829"/>
      <c r="AK1154" s="829"/>
      <c r="AL1154" s="829"/>
      <c r="AM1154" s="829"/>
      <c r="AN1154" s="829"/>
      <c r="AO1154" s="829"/>
      <c r="AP1154" s="839"/>
      <c r="AQ1154" s="840"/>
      <c r="AR1154" s="840"/>
      <c r="AS1154" s="840"/>
      <c r="AT1154" s="840"/>
      <c r="AU1154" s="840"/>
      <c r="AV1154" s="841"/>
      <c r="AW1154" s="600"/>
      <c r="AX1154" s="601"/>
      <c r="AY1154" s="601"/>
      <c r="AZ1154" s="601"/>
      <c r="BA1154" s="601"/>
      <c r="BB1154" s="601"/>
    </row>
    <row r="1155" spans="1:54" ht="12.6" customHeight="1" x14ac:dyDescent="0.25">
      <c r="A1155" s="606" t="s">
        <v>2259</v>
      </c>
      <c r="B1155" s="607"/>
      <c r="C1155" s="607"/>
      <c r="D1155" s="607"/>
      <c r="E1155" s="607"/>
      <c r="F1155" s="607"/>
      <c r="G1155" s="607"/>
      <c r="H1155" s="607"/>
      <c r="I1155" s="607"/>
      <c r="J1155" s="607"/>
      <c r="K1155" s="607"/>
      <c r="L1155" s="608"/>
      <c r="M1155" s="829"/>
      <c r="N1155" s="829"/>
      <c r="O1155" s="829"/>
      <c r="P1155" s="829"/>
      <c r="Q1155" s="829"/>
      <c r="R1155" s="829"/>
      <c r="S1155" s="829"/>
      <c r="T1155" s="829"/>
      <c r="U1155" s="829"/>
      <c r="V1155" s="829"/>
      <c r="W1155" s="829"/>
      <c r="X1155" s="829"/>
      <c r="Y1155" s="829"/>
      <c r="Z1155" s="829"/>
      <c r="AA1155" s="829"/>
      <c r="AB1155" s="829"/>
      <c r="AC1155" s="829"/>
      <c r="AD1155" s="829"/>
      <c r="AE1155" s="829"/>
      <c r="AF1155" s="829"/>
      <c r="AG1155" s="829"/>
      <c r="AH1155" s="829"/>
      <c r="AI1155" s="829"/>
      <c r="AJ1155" s="829"/>
      <c r="AK1155" s="829"/>
      <c r="AL1155" s="829"/>
      <c r="AM1155" s="829"/>
      <c r="AN1155" s="829"/>
      <c r="AO1155" s="829"/>
      <c r="AP1155" s="836"/>
      <c r="AQ1155" s="837"/>
      <c r="AR1155" s="837"/>
      <c r="AS1155" s="837"/>
      <c r="AT1155" s="837"/>
      <c r="AU1155" s="837"/>
      <c r="AV1155" s="838"/>
      <c r="AW1155" s="600"/>
      <c r="AX1155" s="601"/>
      <c r="AY1155" s="601"/>
      <c r="AZ1155" s="601"/>
      <c r="BA1155" s="601"/>
      <c r="BB1155" s="601"/>
    </row>
    <row r="1156" spans="1:54" ht="12.6" customHeight="1" x14ac:dyDescent="0.25">
      <c r="A1156" s="603" t="s">
        <v>1513</v>
      </c>
      <c r="B1156" s="604"/>
      <c r="C1156" s="604"/>
      <c r="D1156" s="604"/>
      <c r="E1156" s="604"/>
      <c r="F1156" s="604"/>
      <c r="G1156" s="604"/>
      <c r="H1156" s="604"/>
      <c r="I1156" s="604"/>
      <c r="J1156" s="604"/>
      <c r="K1156" s="604"/>
      <c r="L1156" s="605"/>
      <c r="M1156" s="829">
        <f>SUM('HL KNIHA VYPOC'!H269)*-1</f>
        <v>0</v>
      </c>
      <c r="N1156" s="829"/>
      <c r="O1156" s="829"/>
      <c r="P1156" s="829"/>
      <c r="Q1156" s="829"/>
      <c r="R1156" s="829"/>
      <c r="S1156" s="829"/>
      <c r="T1156" s="829"/>
      <c r="U1156" s="829">
        <f>SUM('HL KNIHA VYPOC'!J269)</f>
        <v>0</v>
      </c>
      <c r="V1156" s="829"/>
      <c r="W1156" s="829"/>
      <c r="X1156" s="829"/>
      <c r="Y1156" s="829"/>
      <c r="Z1156" s="829"/>
      <c r="AA1156" s="829"/>
      <c r="AB1156" s="829">
        <f>SUM('HL KNIHA VYPOC'!I269)</f>
        <v>0</v>
      </c>
      <c r="AC1156" s="829"/>
      <c r="AD1156" s="829"/>
      <c r="AE1156" s="829"/>
      <c r="AF1156" s="829"/>
      <c r="AG1156" s="829"/>
      <c r="AH1156" s="829"/>
      <c r="AI1156" s="829"/>
      <c r="AJ1156" s="829"/>
      <c r="AK1156" s="829"/>
      <c r="AL1156" s="829"/>
      <c r="AM1156" s="829"/>
      <c r="AN1156" s="829"/>
      <c r="AO1156" s="829"/>
      <c r="AP1156" s="830">
        <f>SUM(M1156+U1156-AB1156+AI1156)</f>
        <v>0</v>
      </c>
      <c r="AQ1156" s="831"/>
      <c r="AR1156" s="831"/>
      <c r="AS1156" s="831"/>
      <c r="AT1156" s="831"/>
      <c r="AU1156" s="831"/>
      <c r="AV1156" s="832"/>
      <c r="AW1156" s="600"/>
      <c r="AX1156" s="601"/>
      <c r="AY1156" s="601"/>
      <c r="AZ1156" s="601"/>
      <c r="BA1156" s="601"/>
      <c r="BB1156" s="601"/>
    </row>
    <row r="1157" spans="1:54" ht="12.6" customHeight="1" x14ac:dyDescent="0.25">
      <c r="A1157" s="606" t="s">
        <v>2258</v>
      </c>
      <c r="B1157" s="607"/>
      <c r="C1157" s="607"/>
      <c r="D1157" s="607"/>
      <c r="E1157" s="607"/>
      <c r="F1157" s="607"/>
      <c r="G1157" s="607"/>
      <c r="H1157" s="607"/>
      <c r="I1157" s="607"/>
      <c r="J1157" s="607"/>
      <c r="K1157" s="607"/>
      <c r="L1157" s="608"/>
      <c r="M1157" s="829"/>
      <c r="N1157" s="829"/>
      <c r="O1157" s="829"/>
      <c r="P1157" s="829"/>
      <c r="Q1157" s="829"/>
      <c r="R1157" s="829"/>
      <c r="S1157" s="829"/>
      <c r="T1157" s="829"/>
      <c r="U1157" s="829"/>
      <c r="V1157" s="829"/>
      <c r="W1157" s="829"/>
      <c r="X1157" s="829"/>
      <c r="Y1157" s="829"/>
      <c r="Z1157" s="829"/>
      <c r="AA1157" s="829"/>
      <c r="AB1157" s="829"/>
      <c r="AC1157" s="829"/>
      <c r="AD1157" s="829"/>
      <c r="AE1157" s="829"/>
      <c r="AF1157" s="829"/>
      <c r="AG1157" s="829"/>
      <c r="AH1157" s="829"/>
      <c r="AI1157" s="829"/>
      <c r="AJ1157" s="829"/>
      <c r="AK1157" s="829"/>
      <c r="AL1157" s="829"/>
      <c r="AM1157" s="829"/>
      <c r="AN1157" s="829"/>
      <c r="AO1157" s="829"/>
      <c r="AP1157" s="836"/>
      <c r="AQ1157" s="837"/>
      <c r="AR1157" s="837"/>
      <c r="AS1157" s="837"/>
      <c r="AT1157" s="837"/>
      <c r="AU1157" s="837"/>
      <c r="AV1157" s="838"/>
      <c r="AW1157" s="600"/>
      <c r="AX1157" s="601"/>
      <c r="AY1157" s="601"/>
      <c r="AZ1157" s="601"/>
      <c r="BA1157" s="601"/>
      <c r="BB1157" s="601"/>
    </row>
    <row r="1158" spans="1:54" ht="12.6" customHeight="1" x14ac:dyDescent="0.25">
      <c r="A1158" s="603" t="s">
        <v>1513</v>
      </c>
      <c r="B1158" s="604"/>
      <c r="C1158" s="604"/>
      <c r="D1158" s="604"/>
      <c r="E1158" s="604"/>
      <c r="F1158" s="604"/>
      <c r="G1158" s="604"/>
      <c r="H1158" s="604"/>
      <c r="I1158" s="604"/>
      <c r="J1158" s="604"/>
      <c r="K1158" s="604"/>
      <c r="L1158" s="605"/>
      <c r="M1158" s="829">
        <f>SUM('HL KNIHA VYPOC'!H270)*-1</f>
        <v>0</v>
      </c>
      <c r="N1158" s="829"/>
      <c r="O1158" s="829"/>
      <c r="P1158" s="829"/>
      <c r="Q1158" s="829"/>
      <c r="R1158" s="829"/>
      <c r="S1158" s="829"/>
      <c r="T1158" s="829"/>
      <c r="U1158" s="829">
        <f>SUM('HL KNIHA VYPOC'!J270)</f>
        <v>0</v>
      </c>
      <c r="V1158" s="829"/>
      <c r="W1158" s="829"/>
      <c r="X1158" s="829"/>
      <c r="Y1158" s="829"/>
      <c r="Z1158" s="829"/>
      <c r="AA1158" s="829"/>
      <c r="AB1158" s="829">
        <f>SUM('HL KNIHA VYPOC'!I270)</f>
        <v>0</v>
      </c>
      <c r="AC1158" s="829"/>
      <c r="AD1158" s="829"/>
      <c r="AE1158" s="829"/>
      <c r="AF1158" s="829"/>
      <c r="AG1158" s="829"/>
      <c r="AH1158" s="829"/>
      <c r="AI1158" s="829"/>
      <c r="AJ1158" s="829"/>
      <c r="AK1158" s="829"/>
      <c r="AL1158" s="829"/>
      <c r="AM1158" s="829"/>
      <c r="AN1158" s="829"/>
      <c r="AO1158" s="829"/>
      <c r="AP1158" s="830">
        <f>SUM(M1158+U1158-AB1158+AI1158)</f>
        <v>0</v>
      </c>
      <c r="AQ1158" s="831"/>
      <c r="AR1158" s="831"/>
      <c r="AS1158" s="831"/>
      <c r="AT1158" s="831"/>
      <c r="AU1158" s="831"/>
      <c r="AV1158" s="832"/>
      <c r="AW1158" s="600"/>
      <c r="AX1158" s="601"/>
      <c r="AY1158" s="601"/>
      <c r="AZ1158" s="601"/>
      <c r="BA1158" s="601"/>
      <c r="BB1158" s="601"/>
    </row>
    <row r="1159" spans="1:54" ht="12.6" customHeight="1" x14ac:dyDescent="0.25">
      <c r="A1159" s="659" t="s">
        <v>1512</v>
      </c>
      <c r="B1159" s="593"/>
      <c r="C1159" s="593"/>
      <c r="D1159" s="593"/>
      <c r="E1159" s="593"/>
      <c r="F1159" s="593"/>
      <c r="G1159" s="593"/>
      <c r="H1159" s="593"/>
      <c r="I1159" s="593"/>
      <c r="J1159" s="593"/>
      <c r="K1159" s="593"/>
      <c r="L1159" s="628"/>
      <c r="M1159" s="829"/>
      <c r="N1159" s="829"/>
      <c r="O1159" s="829"/>
      <c r="P1159" s="829"/>
      <c r="Q1159" s="829"/>
      <c r="R1159" s="829"/>
      <c r="S1159" s="829"/>
      <c r="T1159" s="829"/>
      <c r="U1159" s="829"/>
      <c r="V1159" s="829"/>
      <c r="W1159" s="829"/>
      <c r="X1159" s="829"/>
      <c r="Y1159" s="829"/>
      <c r="Z1159" s="829"/>
      <c r="AA1159" s="829"/>
      <c r="AB1159" s="829"/>
      <c r="AC1159" s="829"/>
      <c r="AD1159" s="829"/>
      <c r="AE1159" s="829"/>
      <c r="AF1159" s="829"/>
      <c r="AG1159" s="829"/>
      <c r="AH1159" s="829"/>
      <c r="AI1159" s="829"/>
      <c r="AJ1159" s="829"/>
      <c r="AK1159" s="829"/>
      <c r="AL1159" s="829"/>
      <c r="AM1159" s="829"/>
      <c r="AN1159" s="829"/>
      <c r="AO1159" s="829"/>
      <c r="AP1159" s="839"/>
      <c r="AQ1159" s="840"/>
      <c r="AR1159" s="840"/>
      <c r="AS1159" s="840"/>
      <c r="AT1159" s="840"/>
      <c r="AU1159" s="840"/>
      <c r="AV1159" s="841"/>
      <c r="AW1159" s="600"/>
      <c r="AX1159" s="601"/>
      <c r="AY1159" s="601"/>
      <c r="AZ1159" s="601"/>
      <c r="BA1159" s="601"/>
      <c r="BB1159" s="601"/>
    </row>
    <row r="1160" spans="1:54" ht="12.6" customHeight="1" x14ac:dyDescent="0.25">
      <c r="A1160" s="659" t="s">
        <v>1511</v>
      </c>
      <c r="B1160" s="593"/>
      <c r="C1160" s="593"/>
      <c r="D1160" s="593"/>
      <c r="E1160" s="593"/>
      <c r="F1160" s="593"/>
      <c r="G1160" s="593"/>
      <c r="H1160" s="593"/>
      <c r="I1160" s="593"/>
      <c r="J1160" s="593"/>
      <c r="K1160" s="593"/>
      <c r="L1160" s="628"/>
      <c r="M1160" s="829"/>
      <c r="N1160" s="829"/>
      <c r="O1160" s="829"/>
      <c r="P1160" s="829"/>
      <c r="Q1160" s="829"/>
      <c r="R1160" s="829"/>
      <c r="S1160" s="829"/>
      <c r="T1160" s="829"/>
      <c r="U1160" s="829"/>
      <c r="V1160" s="829"/>
      <c r="W1160" s="829"/>
      <c r="X1160" s="829"/>
      <c r="Y1160" s="829"/>
      <c r="Z1160" s="829"/>
      <c r="AA1160" s="829"/>
      <c r="AB1160" s="829"/>
      <c r="AC1160" s="829"/>
      <c r="AD1160" s="829"/>
      <c r="AE1160" s="829"/>
      <c r="AF1160" s="829"/>
      <c r="AG1160" s="829"/>
      <c r="AH1160" s="829"/>
      <c r="AI1160" s="829"/>
      <c r="AJ1160" s="829"/>
      <c r="AK1160" s="829"/>
      <c r="AL1160" s="829"/>
      <c r="AM1160" s="829"/>
      <c r="AN1160" s="829"/>
      <c r="AO1160" s="829"/>
      <c r="AP1160" s="839"/>
      <c r="AQ1160" s="840"/>
      <c r="AR1160" s="840"/>
      <c r="AS1160" s="840"/>
      <c r="AT1160" s="840"/>
      <c r="AU1160" s="840"/>
      <c r="AV1160" s="841"/>
      <c r="AW1160" s="600"/>
      <c r="AX1160" s="601"/>
      <c r="AY1160" s="601"/>
      <c r="AZ1160" s="601"/>
      <c r="BA1160" s="601"/>
      <c r="BB1160" s="601"/>
    </row>
    <row r="1161" spans="1:54" ht="12.6" customHeight="1" x14ac:dyDescent="0.25">
      <c r="A1161" s="606" t="s">
        <v>2257</v>
      </c>
      <c r="B1161" s="607"/>
      <c r="C1161" s="607"/>
      <c r="D1161" s="607"/>
      <c r="E1161" s="607"/>
      <c r="F1161" s="607"/>
      <c r="G1161" s="607"/>
      <c r="H1161" s="607"/>
      <c r="I1161" s="607"/>
      <c r="J1161" s="607"/>
      <c r="K1161" s="607"/>
      <c r="L1161" s="608"/>
      <c r="M1161" s="829"/>
      <c r="N1161" s="829"/>
      <c r="O1161" s="829"/>
      <c r="P1161" s="829"/>
      <c r="Q1161" s="829"/>
      <c r="R1161" s="829"/>
      <c r="S1161" s="829"/>
      <c r="T1161" s="829"/>
      <c r="U1161" s="829"/>
      <c r="V1161" s="829"/>
      <c r="W1161" s="829"/>
      <c r="X1161" s="829"/>
      <c r="Y1161" s="829"/>
      <c r="Z1161" s="829"/>
      <c r="AA1161" s="829"/>
      <c r="AB1161" s="829"/>
      <c r="AC1161" s="829"/>
      <c r="AD1161" s="829"/>
      <c r="AE1161" s="829"/>
      <c r="AF1161" s="829"/>
      <c r="AG1161" s="829"/>
      <c r="AH1161" s="829"/>
      <c r="AI1161" s="829"/>
      <c r="AJ1161" s="829"/>
      <c r="AK1161" s="829"/>
      <c r="AL1161" s="829"/>
      <c r="AM1161" s="829"/>
      <c r="AN1161" s="829"/>
      <c r="AO1161" s="829"/>
      <c r="AP1161" s="836"/>
      <c r="AQ1161" s="837"/>
      <c r="AR1161" s="837"/>
      <c r="AS1161" s="837"/>
      <c r="AT1161" s="837"/>
      <c r="AU1161" s="837"/>
      <c r="AV1161" s="838"/>
      <c r="AW1161" s="600"/>
      <c r="AX1161" s="601"/>
      <c r="AY1161" s="601"/>
      <c r="AZ1161" s="601"/>
      <c r="BA1161" s="601"/>
      <c r="BB1161" s="601"/>
    </row>
    <row r="1162" spans="1:54" ht="12.6" customHeight="1" x14ac:dyDescent="0.25">
      <c r="A1162" s="603" t="s">
        <v>1525</v>
      </c>
      <c r="B1162" s="604"/>
      <c r="C1162" s="604"/>
      <c r="D1162" s="604"/>
      <c r="E1162" s="604"/>
      <c r="F1162" s="604"/>
      <c r="G1162" s="604"/>
      <c r="H1162" s="604"/>
      <c r="I1162" s="604"/>
      <c r="J1162" s="604"/>
      <c r="K1162" s="604"/>
      <c r="L1162" s="605"/>
      <c r="M1162" s="829">
        <v>15354542</v>
      </c>
      <c r="N1162" s="829"/>
      <c r="O1162" s="829"/>
      <c r="P1162" s="829"/>
      <c r="Q1162" s="829"/>
      <c r="R1162" s="829"/>
      <c r="S1162" s="829"/>
      <c r="T1162" s="829"/>
      <c r="U1162" s="829">
        <f>SUM('HL KNIHA VYPOC'!J280)</f>
        <v>0</v>
      </c>
      <c r="V1162" s="829"/>
      <c r="W1162" s="829"/>
      <c r="X1162" s="829"/>
      <c r="Y1162" s="829"/>
      <c r="Z1162" s="829"/>
      <c r="AA1162" s="829"/>
      <c r="AB1162" s="829">
        <v>5876</v>
      </c>
      <c r="AC1162" s="829"/>
      <c r="AD1162" s="829"/>
      <c r="AE1162" s="829"/>
      <c r="AF1162" s="829"/>
      <c r="AG1162" s="829"/>
      <c r="AH1162" s="829"/>
      <c r="AI1162" s="829"/>
      <c r="AJ1162" s="829"/>
      <c r="AK1162" s="829"/>
      <c r="AL1162" s="829"/>
      <c r="AM1162" s="829"/>
      <c r="AN1162" s="829"/>
      <c r="AO1162" s="829"/>
      <c r="AP1162" s="830">
        <f>SUM(M1162+U1162-AB1162+AI1162)</f>
        <v>15348666</v>
      </c>
      <c r="AQ1162" s="831"/>
      <c r="AR1162" s="831"/>
      <c r="AS1162" s="831"/>
      <c r="AT1162" s="831"/>
      <c r="AU1162" s="831"/>
      <c r="AV1162" s="832"/>
      <c r="AW1162" s="600"/>
      <c r="AX1162" s="601"/>
      <c r="AY1162" s="601"/>
      <c r="AZ1162" s="601"/>
      <c r="BA1162" s="601"/>
      <c r="BB1162" s="601"/>
    </row>
    <row r="1163" spans="1:54" ht="12.6" customHeight="1" x14ac:dyDescent="0.25">
      <c r="A1163" s="606" t="s">
        <v>2256</v>
      </c>
      <c r="B1163" s="607"/>
      <c r="C1163" s="607"/>
      <c r="D1163" s="607"/>
      <c r="E1163" s="607"/>
      <c r="F1163" s="607"/>
      <c r="G1163" s="607"/>
      <c r="H1163" s="607"/>
      <c r="I1163" s="607"/>
      <c r="J1163" s="607"/>
      <c r="K1163" s="607"/>
      <c r="L1163" s="608"/>
      <c r="M1163" s="829"/>
      <c r="N1163" s="829"/>
      <c r="O1163" s="829"/>
      <c r="P1163" s="829"/>
      <c r="Q1163" s="829"/>
      <c r="R1163" s="829"/>
      <c r="S1163" s="829"/>
      <c r="T1163" s="829"/>
      <c r="U1163" s="829"/>
      <c r="V1163" s="829"/>
      <c r="W1163" s="829"/>
      <c r="X1163" s="829"/>
      <c r="Y1163" s="829"/>
      <c r="Z1163" s="829"/>
      <c r="AA1163" s="829"/>
      <c r="AB1163" s="829"/>
      <c r="AC1163" s="829"/>
      <c r="AD1163" s="829"/>
      <c r="AE1163" s="829"/>
      <c r="AF1163" s="829"/>
      <c r="AG1163" s="829"/>
      <c r="AH1163" s="829"/>
      <c r="AI1163" s="829"/>
      <c r="AJ1163" s="829"/>
      <c r="AK1163" s="829"/>
      <c r="AL1163" s="829"/>
      <c r="AM1163" s="829"/>
      <c r="AN1163" s="829"/>
      <c r="AO1163" s="829"/>
      <c r="AP1163" s="836"/>
      <c r="AQ1163" s="837"/>
      <c r="AR1163" s="837"/>
      <c r="AS1163" s="837"/>
      <c r="AT1163" s="837"/>
      <c r="AU1163" s="837"/>
      <c r="AV1163" s="838"/>
      <c r="AW1163" s="600"/>
      <c r="AX1163" s="601"/>
      <c r="AY1163" s="601"/>
      <c r="AZ1163" s="601"/>
      <c r="BA1163" s="601"/>
      <c r="BB1163" s="601"/>
    </row>
    <row r="1164" spans="1:54" ht="12.6" customHeight="1" x14ac:dyDescent="0.25">
      <c r="A1164" s="603" t="s">
        <v>1510</v>
      </c>
      <c r="B1164" s="604"/>
      <c r="C1164" s="604"/>
      <c r="D1164" s="604"/>
      <c r="E1164" s="604"/>
      <c r="F1164" s="604"/>
      <c r="G1164" s="604"/>
      <c r="H1164" s="604"/>
      <c r="I1164" s="604"/>
      <c r="J1164" s="604"/>
      <c r="K1164" s="604"/>
      <c r="L1164" s="605"/>
      <c r="M1164" s="829">
        <f>SUM('HL KNIHA VYPOC'!H281)*-1</f>
        <v>0</v>
      </c>
      <c r="N1164" s="829"/>
      <c r="O1164" s="829"/>
      <c r="P1164" s="829"/>
      <c r="Q1164" s="829"/>
      <c r="R1164" s="829"/>
      <c r="S1164" s="829"/>
      <c r="T1164" s="829"/>
      <c r="U1164" s="829">
        <f>SUM('HL KNIHA VYPOC'!J281)</f>
        <v>0</v>
      </c>
      <c r="V1164" s="829"/>
      <c r="W1164" s="829"/>
      <c r="X1164" s="829"/>
      <c r="Y1164" s="829"/>
      <c r="Z1164" s="829"/>
      <c r="AA1164" s="829"/>
      <c r="AB1164" s="829">
        <f>SUM('HL KNIHA VYPOC'!I281)</f>
        <v>0</v>
      </c>
      <c r="AC1164" s="829"/>
      <c r="AD1164" s="829"/>
      <c r="AE1164" s="829"/>
      <c r="AF1164" s="829"/>
      <c r="AG1164" s="829"/>
      <c r="AH1164" s="829"/>
      <c r="AI1164" s="829"/>
      <c r="AJ1164" s="829"/>
      <c r="AK1164" s="829"/>
      <c r="AL1164" s="829"/>
      <c r="AM1164" s="829"/>
      <c r="AN1164" s="829"/>
      <c r="AO1164" s="829"/>
      <c r="AP1164" s="830">
        <f>SUM(M1164+U1164-AB1164+AI1164)</f>
        <v>0</v>
      </c>
      <c r="AQ1164" s="831"/>
      <c r="AR1164" s="831"/>
      <c r="AS1164" s="831"/>
      <c r="AT1164" s="831"/>
      <c r="AU1164" s="831"/>
      <c r="AV1164" s="832"/>
      <c r="AW1164" s="600"/>
      <c r="AX1164" s="601"/>
      <c r="AY1164" s="601"/>
      <c r="AZ1164" s="601"/>
      <c r="BA1164" s="601"/>
      <c r="BB1164" s="601"/>
    </row>
    <row r="1165" spans="1:54" ht="12.6" customHeight="1" x14ac:dyDescent="0.25">
      <c r="A1165" s="606" t="s">
        <v>2255</v>
      </c>
      <c r="B1165" s="607"/>
      <c r="C1165" s="607"/>
      <c r="D1165" s="607"/>
      <c r="E1165" s="607"/>
      <c r="F1165" s="607"/>
      <c r="G1165" s="607"/>
      <c r="H1165" s="607"/>
      <c r="I1165" s="607"/>
      <c r="J1165" s="607"/>
      <c r="K1165" s="607"/>
      <c r="L1165" s="608"/>
      <c r="M1165" s="829"/>
      <c r="N1165" s="829"/>
      <c r="O1165" s="829"/>
      <c r="P1165" s="829"/>
      <c r="Q1165" s="829"/>
      <c r="R1165" s="829"/>
      <c r="S1165" s="829"/>
      <c r="T1165" s="829"/>
      <c r="U1165" s="829"/>
      <c r="V1165" s="829"/>
      <c r="W1165" s="829"/>
      <c r="X1165" s="829"/>
      <c r="Y1165" s="829"/>
      <c r="Z1165" s="829"/>
      <c r="AA1165" s="829"/>
      <c r="AB1165" s="829"/>
      <c r="AC1165" s="829"/>
      <c r="AD1165" s="829"/>
      <c r="AE1165" s="829"/>
      <c r="AF1165" s="829"/>
      <c r="AG1165" s="829"/>
      <c r="AH1165" s="829"/>
      <c r="AI1165" s="829"/>
      <c r="AJ1165" s="829"/>
      <c r="AK1165" s="829"/>
      <c r="AL1165" s="829"/>
      <c r="AM1165" s="829"/>
      <c r="AN1165" s="829"/>
      <c r="AO1165" s="829"/>
      <c r="AP1165" s="836"/>
      <c r="AQ1165" s="837"/>
      <c r="AR1165" s="837"/>
      <c r="AS1165" s="837"/>
      <c r="AT1165" s="837"/>
      <c r="AU1165" s="837"/>
      <c r="AV1165" s="838"/>
      <c r="AW1165" s="600"/>
      <c r="AX1165" s="601"/>
      <c r="AY1165" s="601"/>
      <c r="AZ1165" s="601"/>
      <c r="BA1165" s="601"/>
      <c r="BB1165" s="601"/>
    </row>
    <row r="1166" spans="1:54" ht="12.6" customHeight="1" x14ac:dyDescent="0.25">
      <c r="A1166" s="603" t="s">
        <v>1509</v>
      </c>
      <c r="B1166" s="604"/>
      <c r="C1166" s="604"/>
      <c r="D1166" s="604"/>
      <c r="E1166" s="604"/>
      <c r="F1166" s="604"/>
      <c r="G1166" s="604"/>
      <c r="H1166" s="604"/>
      <c r="I1166" s="604"/>
      <c r="J1166" s="604"/>
      <c r="K1166" s="604"/>
      <c r="L1166" s="605"/>
      <c r="M1166" s="829">
        <v>4906</v>
      </c>
      <c r="N1166" s="829"/>
      <c r="O1166" s="829"/>
      <c r="P1166" s="829"/>
      <c r="Q1166" s="829"/>
      <c r="R1166" s="829"/>
      <c r="S1166" s="829"/>
      <c r="T1166" s="829"/>
      <c r="U1166" s="829">
        <v>32317</v>
      </c>
      <c r="V1166" s="829"/>
      <c r="W1166" s="829"/>
      <c r="X1166" s="829"/>
      <c r="Y1166" s="829"/>
      <c r="Z1166" s="829"/>
      <c r="AA1166" s="829"/>
      <c r="AB1166" s="829">
        <v>4906</v>
      </c>
      <c r="AC1166" s="829"/>
      <c r="AD1166" s="829"/>
      <c r="AE1166" s="829"/>
      <c r="AF1166" s="829"/>
      <c r="AG1166" s="829"/>
      <c r="AH1166" s="829"/>
      <c r="AI1166" s="829"/>
      <c r="AJ1166" s="829"/>
      <c r="AK1166" s="829"/>
      <c r="AL1166" s="829"/>
      <c r="AM1166" s="829"/>
      <c r="AN1166" s="829"/>
      <c r="AO1166" s="829"/>
      <c r="AP1166" s="830">
        <f>SUM(M1166+U1166-AB1166+AI1166)</f>
        <v>32317</v>
      </c>
      <c r="AQ1166" s="831"/>
      <c r="AR1166" s="831"/>
      <c r="AS1166" s="831"/>
      <c r="AT1166" s="831"/>
      <c r="AU1166" s="831"/>
      <c r="AV1166" s="832"/>
      <c r="AW1166" s="600"/>
      <c r="AX1166" s="601"/>
      <c r="AY1166" s="601"/>
      <c r="AZ1166" s="601"/>
      <c r="BA1166" s="601"/>
      <c r="BB1166" s="601"/>
    </row>
    <row r="1167" spans="1:54" ht="12.6" customHeight="1" x14ac:dyDescent="0.25">
      <c r="A1167" s="659" t="s">
        <v>1508</v>
      </c>
      <c r="B1167" s="593"/>
      <c r="C1167" s="593"/>
      <c r="D1167" s="593"/>
      <c r="E1167" s="593"/>
      <c r="F1167" s="593"/>
      <c r="G1167" s="593"/>
      <c r="H1167" s="593"/>
      <c r="I1167" s="593"/>
      <c r="J1167" s="593"/>
      <c r="K1167" s="593"/>
      <c r="L1167" s="628"/>
      <c r="M1167" s="829"/>
      <c r="N1167" s="829"/>
      <c r="O1167" s="829"/>
      <c r="P1167" s="829"/>
      <c r="Q1167" s="829"/>
      <c r="R1167" s="829"/>
      <c r="S1167" s="829"/>
      <c r="T1167" s="829"/>
      <c r="U1167" s="829"/>
      <c r="V1167" s="829"/>
      <c r="W1167" s="829"/>
      <c r="X1167" s="829"/>
      <c r="Y1167" s="829"/>
      <c r="Z1167" s="829"/>
      <c r="AA1167" s="829"/>
      <c r="AB1167" s="829"/>
      <c r="AC1167" s="829"/>
      <c r="AD1167" s="829"/>
      <c r="AE1167" s="829"/>
      <c r="AF1167" s="829"/>
      <c r="AG1167" s="829"/>
      <c r="AH1167" s="829"/>
      <c r="AI1167" s="829"/>
      <c r="AJ1167" s="829"/>
      <c r="AK1167" s="829"/>
      <c r="AL1167" s="829"/>
      <c r="AM1167" s="829"/>
      <c r="AN1167" s="829"/>
      <c r="AO1167" s="829"/>
      <c r="AP1167" s="839"/>
      <c r="AQ1167" s="840"/>
      <c r="AR1167" s="840"/>
      <c r="AS1167" s="840"/>
      <c r="AT1167" s="840"/>
      <c r="AU1167" s="840"/>
      <c r="AV1167" s="841"/>
      <c r="AW1167" s="600"/>
      <c r="AX1167" s="601"/>
      <c r="AY1167" s="601"/>
      <c r="AZ1167" s="601"/>
      <c r="BA1167" s="601"/>
      <c r="BB1167" s="601"/>
    </row>
    <row r="1168" spans="1:54" ht="12.6" customHeight="1" x14ac:dyDescent="0.25">
      <c r="A1168" s="606" t="s">
        <v>2270</v>
      </c>
      <c r="B1168" s="607"/>
      <c r="C1168" s="607"/>
      <c r="D1168" s="607"/>
      <c r="E1168" s="607"/>
      <c r="F1168" s="607"/>
      <c r="G1168" s="607"/>
      <c r="H1168" s="607" t="s">
        <v>2269</v>
      </c>
      <c r="I1168" s="607"/>
      <c r="J1168" s="607"/>
      <c r="K1168" s="607"/>
      <c r="L1168" s="608"/>
      <c r="M1168" s="829"/>
      <c r="N1168" s="829"/>
      <c r="O1168" s="829"/>
      <c r="P1168" s="829"/>
      <c r="Q1168" s="829"/>
      <c r="R1168" s="829"/>
      <c r="S1168" s="829"/>
      <c r="T1168" s="829"/>
      <c r="U1168" s="829"/>
      <c r="V1168" s="829"/>
      <c r="W1168" s="829"/>
      <c r="X1168" s="829"/>
      <c r="Y1168" s="829"/>
      <c r="Z1168" s="829"/>
      <c r="AA1168" s="829"/>
      <c r="AB1168" s="829"/>
      <c r="AC1168" s="829"/>
      <c r="AD1168" s="829"/>
      <c r="AE1168" s="829"/>
      <c r="AF1168" s="829"/>
      <c r="AG1168" s="829"/>
      <c r="AH1168" s="829"/>
      <c r="AI1168" s="829"/>
      <c r="AJ1168" s="829"/>
      <c r="AK1168" s="829"/>
      <c r="AL1168" s="829"/>
      <c r="AM1168" s="829"/>
      <c r="AN1168" s="829"/>
      <c r="AO1168" s="829"/>
      <c r="AP1168" s="836"/>
      <c r="AQ1168" s="837"/>
      <c r="AR1168" s="837"/>
      <c r="AS1168" s="837"/>
      <c r="AT1168" s="837"/>
      <c r="AU1168" s="837"/>
      <c r="AV1168" s="838"/>
      <c r="AW1168" s="600"/>
      <c r="AX1168" s="601"/>
      <c r="AY1168" s="601"/>
      <c r="AZ1168" s="601"/>
      <c r="BA1168" s="601"/>
      <c r="BB1168" s="601"/>
    </row>
    <row r="1169" spans="1:54" ht="12.6" customHeight="1" x14ac:dyDescent="0.25">
      <c r="A1169" s="603" t="s">
        <v>1506</v>
      </c>
      <c r="B1169" s="604"/>
      <c r="C1169" s="604"/>
      <c r="D1169" s="604"/>
      <c r="E1169" s="604"/>
      <c r="F1169" s="604"/>
      <c r="G1169" s="604"/>
      <c r="H1169" s="604"/>
      <c r="I1169" s="604"/>
      <c r="J1169" s="604"/>
      <c r="K1169" s="604"/>
      <c r="L1169" s="605"/>
      <c r="M1169" s="829"/>
      <c r="N1169" s="829"/>
      <c r="O1169" s="829"/>
      <c r="P1169" s="829"/>
      <c r="Q1169" s="829"/>
      <c r="R1169" s="829"/>
      <c r="S1169" s="829"/>
      <c r="T1169" s="829"/>
      <c r="U1169" s="829"/>
      <c r="V1169" s="829"/>
      <c r="W1169" s="829"/>
      <c r="X1169" s="829"/>
      <c r="Y1169" s="829"/>
      <c r="Z1169" s="829"/>
      <c r="AA1169" s="829"/>
      <c r="AB1169" s="829"/>
      <c r="AC1169" s="829"/>
      <c r="AD1169" s="829"/>
      <c r="AE1169" s="829"/>
      <c r="AF1169" s="829"/>
      <c r="AG1169" s="829"/>
      <c r="AH1169" s="829"/>
      <c r="AI1169" s="829"/>
      <c r="AJ1169" s="829"/>
      <c r="AK1169" s="829"/>
      <c r="AL1169" s="829"/>
      <c r="AM1169" s="829"/>
      <c r="AN1169" s="829"/>
      <c r="AO1169" s="829"/>
      <c r="AP1169" s="830">
        <f>SUM(M1169+U1169-AB1169+AI1169)</f>
        <v>0</v>
      </c>
      <c r="AQ1169" s="831"/>
      <c r="AR1169" s="831"/>
      <c r="AS1169" s="831"/>
      <c r="AT1169" s="831"/>
      <c r="AU1169" s="831"/>
      <c r="AV1169" s="832"/>
      <c r="AW1169" s="600"/>
      <c r="AX1169" s="601"/>
      <c r="AY1169" s="601"/>
      <c r="AZ1169" s="601"/>
      <c r="BA1169" s="601"/>
      <c r="BB1169" s="601"/>
    </row>
    <row r="1170" spans="1:54" ht="12.6" customHeight="1" x14ac:dyDescent="0.25">
      <c r="A1170" s="606" t="s">
        <v>1505</v>
      </c>
      <c r="B1170" s="607"/>
      <c r="C1170" s="607"/>
      <c r="D1170" s="607"/>
      <c r="E1170" s="607"/>
      <c r="F1170" s="607"/>
      <c r="G1170" s="607"/>
      <c r="H1170" s="607"/>
      <c r="I1170" s="607"/>
      <c r="J1170" s="607"/>
      <c r="K1170" s="607"/>
      <c r="L1170" s="608"/>
      <c r="M1170" s="829"/>
      <c r="N1170" s="829"/>
      <c r="O1170" s="829"/>
      <c r="P1170" s="829"/>
      <c r="Q1170" s="829"/>
      <c r="R1170" s="829"/>
      <c r="S1170" s="829"/>
      <c r="T1170" s="829"/>
      <c r="U1170" s="829"/>
      <c r="V1170" s="829"/>
      <c r="W1170" s="829"/>
      <c r="X1170" s="829"/>
      <c r="Y1170" s="829"/>
      <c r="Z1170" s="829"/>
      <c r="AA1170" s="829"/>
      <c r="AB1170" s="829"/>
      <c r="AC1170" s="829"/>
      <c r="AD1170" s="829"/>
      <c r="AE1170" s="829"/>
      <c r="AF1170" s="829"/>
      <c r="AG1170" s="829"/>
      <c r="AH1170" s="829"/>
      <c r="AI1170" s="829"/>
      <c r="AJ1170" s="829"/>
      <c r="AK1170" s="829"/>
      <c r="AL1170" s="829"/>
      <c r="AM1170" s="829"/>
      <c r="AN1170" s="829"/>
      <c r="AO1170" s="829"/>
      <c r="AP1170" s="836"/>
      <c r="AQ1170" s="837"/>
      <c r="AR1170" s="837"/>
      <c r="AS1170" s="837"/>
      <c r="AT1170" s="837"/>
      <c r="AU1170" s="837"/>
      <c r="AV1170" s="838"/>
      <c r="AW1170" s="600"/>
      <c r="AX1170" s="601"/>
      <c r="AY1170" s="601"/>
      <c r="AZ1170" s="601"/>
      <c r="BA1170" s="601"/>
      <c r="BB1170" s="601"/>
    </row>
    <row r="1171" spans="1:54" ht="12.6" customHeight="1" x14ac:dyDescent="0.25">
      <c r="A1171" s="603" t="s">
        <v>1504</v>
      </c>
      <c r="B1171" s="604"/>
      <c r="C1171" s="604"/>
      <c r="D1171" s="604"/>
      <c r="E1171" s="604"/>
      <c r="F1171" s="604"/>
      <c r="G1171" s="604"/>
      <c r="H1171" s="604"/>
      <c r="I1171" s="604"/>
      <c r="J1171" s="604"/>
      <c r="K1171" s="604"/>
      <c r="L1171" s="605"/>
      <c r="M1171" s="829"/>
      <c r="N1171" s="829"/>
      <c r="O1171" s="829"/>
      <c r="P1171" s="829"/>
      <c r="Q1171" s="829"/>
      <c r="R1171" s="829"/>
      <c r="S1171" s="829"/>
      <c r="T1171" s="829"/>
      <c r="U1171" s="829"/>
      <c r="V1171" s="829"/>
      <c r="W1171" s="829"/>
      <c r="X1171" s="829"/>
      <c r="Y1171" s="829"/>
      <c r="Z1171" s="829"/>
      <c r="AA1171" s="829"/>
      <c r="AB1171" s="829"/>
      <c r="AC1171" s="829"/>
      <c r="AD1171" s="829"/>
      <c r="AE1171" s="829"/>
      <c r="AF1171" s="829"/>
      <c r="AG1171" s="829"/>
      <c r="AH1171" s="829"/>
      <c r="AI1171" s="829"/>
      <c r="AJ1171" s="829"/>
      <c r="AK1171" s="829"/>
      <c r="AL1171" s="829"/>
      <c r="AM1171" s="829"/>
      <c r="AN1171" s="829"/>
      <c r="AO1171" s="829"/>
      <c r="AP1171" s="830">
        <f>SUM(M1171+U1171-AB1171+AI1171)</f>
        <v>0</v>
      </c>
      <c r="AQ1171" s="831"/>
      <c r="AR1171" s="831"/>
      <c r="AS1171" s="831"/>
      <c r="AT1171" s="831"/>
      <c r="AU1171" s="831"/>
      <c r="AV1171" s="832"/>
      <c r="AW1171" s="600"/>
      <c r="AX1171" s="601"/>
      <c r="AY1171" s="601"/>
      <c r="AZ1171" s="601"/>
      <c r="BA1171" s="601"/>
      <c r="BB1171" s="601"/>
    </row>
    <row r="1172" spans="1:54" ht="12.6" customHeight="1" x14ac:dyDescent="0.25">
      <c r="A1172" s="659" t="s">
        <v>1503</v>
      </c>
      <c r="B1172" s="593"/>
      <c r="C1172" s="593"/>
      <c r="D1172" s="593"/>
      <c r="E1172" s="593"/>
      <c r="F1172" s="593"/>
      <c r="G1172" s="593"/>
      <c r="H1172" s="593"/>
      <c r="I1172" s="593"/>
      <c r="J1172" s="593"/>
      <c r="K1172" s="593"/>
      <c r="L1172" s="628"/>
      <c r="M1172" s="829"/>
      <c r="N1172" s="829"/>
      <c r="O1172" s="829"/>
      <c r="P1172" s="829"/>
      <c r="Q1172" s="829"/>
      <c r="R1172" s="829"/>
      <c r="S1172" s="829"/>
      <c r="T1172" s="829"/>
      <c r="U1172" s="829"/>
      <c r="V1172" s="829"/>
      <c r="W1172" s="829"/>
      <c r="X1172" s="829"/>
      <c r="Y1172" s="829"/>
      <c r="Z1172" s="829"/>
      <c r="AA1172" s="829"/>
      <c r="AB1172" s="829"/>
      <c r="AC1172" s="829"/>
      <c r="AD1172" s="829"/>
      <c r="AE1172" s="829"/>
      <c r="AF1172" s="829"/>
      <c r="AG1172" s="829"/>
      <c r="AH1172" s="829"/>
      <c r="AI1172" s="829"/>
      <c r="AJ1172" s="829"/>
      <c r="AK1172" s="829"/>
      <c r="AL1172" s="829"/>
      <c r="AM1172" s="829"/>
      <c r="AN1172" s="829"/>
      <c r="AO1172" s="829"/>
      <c r="AP1172" s="839"/>
      <c r="AQ1172" s="840"/>
      <c r="AR1172" s="840"/>
      <c r="AS1172" s="840"/>
      <c r="AT1172" s="840"/>
      <c r="AU1172" s="840"/>
      <c r="AV1172" s="841"/>
      <c r="AW1172" s="600"/>
      <c r="AX1172" s="601"/>
      <c r="AY1172" s="601"/>
      <c r="AZ1172" s="601"/>
      <c r="BA1172" s="601"/>
      <c r="BB1172" s="601"/>
    </row>
    <row r="1173" spans="1:54" ht="12.6" customHeight="1" x14ac:dyDescent="0.25">
      <c r="A1173" s="606" t="s">
        <v>1502</v>
      </c>
      <c r="B1173" s="607"/>
      <c r="C1173" s="607"/>
      <c r="D1173" s="607"/>
      <c r="E1173" s="607"/>
      <c r="F1173" s="607"/>
      <c r="G1173" s="607"/>
      <c r="H1173" s="607"/>
      <c r="I1173" s="607"/>
      <c r="J1173" s="607"/>
      <c r="K1173" s="607"/>
      <c r="L1173" s="608"/>
      <c r="M1173" s="829"/>
      <c r="N1173" s="829"/>
      <c r="O1173" s="829"/>
      <c r="P1173" s="829"/>
      <c r="Q1173" s="829"/>
      <c r="R1173" s="829"/>
      <c r="S1173" s="829"/>
      <c r="T1173" s="829"/>
      <c r="U1173" s="829"/>
      <c r="V1173" s="829"/>
      <c r="W1173" s="829"/>
      <c r="X1173" s="829"/>
      <c r="Y1173" s="829"/>
      <c r="Z1173" s="829"/>
      <c r="AA1173" s="829"/>
      <c r="AB1173" s="829"/>
      <c r="AC1173" s="829"/>
      <c r="AD1173" s="829"/>
      <c r="AE1173" s="829"/>
      <c r="AF1173" s="829"/>
      <c r="AG1173" s="829"/>
      <c r="AH1173" s="829"/>
      <c r="AI1173" s="829"/>
      <c r="AJ1173" s="829"/>
      <c r="AK1173" s="829"/>
      <c r="AL1173" s="829"/>
      <c r="AM1173" s="829"/>
      <c r="AN1173" s="829"/>
      <c r="AO1173" s="829"/>
      <c r="AP1173" s="836"/>
      <c r="AQ1173" s="837"/>
      <c r="AR1173" s="837"/>
      <c r="AS1173" s="837"/>
      <c r="AT1173" s="837"/>
      <c r="AU1173" s="837"/>
      <c r="AV1173" s="838"/>
      <c r="AW1173" s="600"/>
      <c r="AX1173" s="601"/>
      <c r="AY1173" s="601"/>
      <c r="AZ1173" s="601"/>
      <c r="BA1173" s="601"/>
      <c r="BB1173" s="601"/>
    </row>
    <row r="1174" spans="1:54" ht="12.6" customHeight="1" x14ac:dyDescent="0.25">
      <c r="A1174" s="623" t="s">
        <v>2175</v>
      </c>
      <c r="B1174" s="623"/>
    </row>
    <row r="1175" spans="1:54" s="593" customFormat="1" ht="12.6" customHeight="1" x14ac:dyDescent="0.25">
      <c r="A1175" s="1128"/>
      <c r="B1175" s="1129"/>
      <c r="C1175" s="1129"/>
      <c r="D1175" s="1129"/>
      <c r="E1175" s="1129"/>
      <c r="F1175" s="1129"/>
      <c r="G1175" s="1129"/>
      <c r="H1175" s="1129"/>
      <c r="I1175" s="1129"/>
      <c r="J1175" s="1129"/>
      <c r="K1175" s="1129"/>
      <c r="L1175" s="1129"/>
      <c r="M1175" s="1129"/>
      <c r="N1175" s="1129"/>
      <c r="O1175" s="1129"/>
      <c r="P1175" s="1129"/>
      <c r="Q1175" s="1129"/>
      <c r="R1175" s="1129"/>
      <c r="S1175" s="1129"/>
      <c r="T1175" s="1129"/>
      <c r="U1175" s="1129"/>
      <c r="V1175" s="1129"/>
      <c r="W1175" s="1129"/>
      <c r="X1175" s="1129"/>
      <c r="Y1175" s="1129"/>
      <c r="Z1175" s="1129"/>
      <c r="AA1175" s="1129"/>
      <c r="AB1175" s="1129"/>
      <c r="AC1175" s="1129"/>
      <c r="AD1175" s="1129"/>
      <c r="AE1175" s="1129"/>
      <c r="AF1175" s="1129"/>
      <c r="AG1175" s="1129"/>
      <c r="AH1175" s="1129"/>
      <c r="AI1175" s="1129"/>
      <c r="AJ1175" s="1129"/>
      <c r="AK1175" s="1129"/>
      <c r="AL1175" s="1129"/>
      <c r="AM1175" s="1129"/>
      <c r="AN1175" s="1129"/>
      <c r="AO1175" s="1129"/>
      <c r="AP1175" s="1129"/>
      <c r="AQ1175" s="1129"/>
      <c r="AR1175" s="1129"/>
      <c r="AS1175" s="1129"/>
      <c r="AT1175" s="1129"/>
      <c r="AU1175" s="1129"/>
      <c r="AV1175" s="1129"/>
      <c r="AW1175" s="1129"/>
      <c r="AX1175" s="1129"/>
      <c r="AY1175" s="1129"/>
      <c r="AZ1175" s="1129"/>
      <c r="BA1175" s="1129"/>
      <c r="BB1175" s="1130"/>
    </row>
    <row r="1176" spans="1:54" s="593" customFormat="1" ht="18" customHeight="1" x14ac:dyDescent="0.25">
      <c r="A1176" s="1131"/>
      <c r="B1176" s="1132"/>
      <c r="C1176" s="1132"/>
      <c r="D1176" s="1132"/>
      <c r="E1176" s="1132"/>
      <c r="F1176" s="1132"/>
      <c r="G1176" s="1132"/>
      <c r="H1176" s="1132"/>
      <c r="I1176" s="1132"/>
      <c r="J1176" s="1132"/>
      <c r="K1176" s="1132"/>
      <c r="L1176" s="1132"/>
      <c r="M1176" s="1132"/>
      <c r="N1176" s="1132"/>
      <c r="O1176" s="1132"/>
      <c r="P1176" s="1132"/>
      <c r="Q1176" s="1132"/>
      <c r="R1176" s="1132"/>
      <c r="S1176" s="1132"/>
      <c r="T1176" s="1132"/>
      <c r="U1176" s="1132"/>
      <c r="V1176" s="1132"/>
      <c r="W1176" s="1132"/>
      <c r="X1176" s="1132"/>
      <c r="Y1176" s="1132"/>
      <c r="Z1176" s="1132"/>
      <c r="AA1176" s="1132"/>
      <c r="AB1176" s="1132"/>
      <c r="AC1176" s="1132"/>
      <c r="AD1176" s="1132"/>
      <c r="AE1176" s="1132"/>
      <c r="AF1176" s="1132"/>
      <c r="AG1176" s="1132"/>
      <c r="AH1176" s="1132"/>
      <c r="AI1176" s="1132"/>
      <c r="AJ1176" s="1132"/>
      <c r="AK1176" s="1132"/>
      <c r="AL1176" s="1132"/>
      <c r="AM1176" s="1132"/>
      <c r="AN1176" s="1132"/>
      <c r="AO1176" s="1132"/>
      <c r="AP1176" s="1132"/>
      <c r="AQ1176" s="1132"/>
      <c r="AR1176" s="1132"/>
      <c r="AS1176" s="1132"/>
      <c r="AT1176" s="1132"/>
      <c r="AU1176" s="1132"/>
      <c r="AV1176" s="1132"/>
      <c r="AW1176" s="1132"/>
      <c r="AX1176" s="1132"/>
      <c r="AY1176" s="1132"/>
      <c r="AZ1176" s="1132"/>
      <c r="BA1176" s="1132"/>
      <c r="BB1176" s="1133"/>
    </row>
    <row r="1177" spans="1:54" s="593" customFormat="1" ht="12.6" customHeight="1" x14ac:dyDescent="0.25"/>
    <row r="1178" spans="1:54" s="593" customFormat="1" ht="12.6" customHeight="1" x14ac:dyDescent="0.25"/>
    <row r="1179" spans="1:54" s="585" customFormat="1" ht="12.6" customHeight="1" x14ac:dyDescent="0.25">
      <c r="A1179" s="610" t="s">
        <v>3515</v>
      </c>
      <c r="B1179" s="612"/>
      <c r="C1179" s="612"/>
      <c r="D1179" s="612"/>
      <c r="E1179" s="612"/>
      <c r="F1179" s="612"/>
      <c r="G1179" s="612"/>
      <c r="H1179" s="612"/>
      <c r="I1179" s="612"/>
      <c r="J1179" s="612"/>
      <c r="K1179" s="612"/>
      <c r="L1179" s="612"/>
      <c r="M1179" s="612"/>
      <c r="N1179" s="612"/>
      <c r="O1179" s="612"/>
      <c r="P1179" s="612"/>
      <c r="Q1179" s="612"/>
      <c r="R1179" s="612"/>
      <c r="S1179" s="612"/>
      <c r="T1179" s="612"/>
      <c r="U1179" s="612"/>
      <c r="V1179" s="612"/>
      <c r="W1179" s="612"/>
      <c r="X1179" s="612"/>
      <c r="Y1179" s="612"/>
      <c r="Z1179" s="612"/>
      <c r="AA1179" s="612"/>
      <c r="AB1179" s="612"/>
      <c r="AC1179" s="612"/>
      <c r="AD1179" s="612"/>
      <c r="AE1179" s="612"/>
      <c r="AF1179" s="612"/>
      <c r="AG1179" s="612"/>
      <c r="AH1179" s="612"/>
      <c r="AI1179" s="612"/>
      <c r="AJ1179" s="612"/>
      <c r="AK1179" s="612"/>
      <c r="AL1179" s="612"/>
      <c r="AM1179" s="612"/>
      <c r="AN1179" s="612"/>
      <c r="AO1179" s="612"/>
      <c r="AP1179" s="612"/>
      <c r="AQ1179" s="612"/>
      <c r="AR1179" s="612"/>
      <c r="AS1179" s="612"/>
      <c r="AT1179" s="612"/>
      <c r="AU1179" s="612"/>
      <c r="AV1179" s="612"/>
      <c r="AW1179" s="612"/>
      <c r="AX1179" s="612"/>
      <c r="AY1179" s="612"/>
      <c r="AZ1179" s="612"/>
      <c r="BA1179" s="612"/>
      <c r="BB1179" s="612"/>
    </row>
    <row r="1180" spans="1:54" ht="12.6" customHeight="1" x14ac:dyDescent="0.25">
      <c r="A1180" s="715" t="s">
        <v>473</v>
      </c>
    </row>
    <row r="1181" spans="1:54" s="716" customFormat="1" ht="45" customHeight="1" x14ac:dyDescent="0.25">
      <c r="A1181" s="1125" t="s">
        <v>3619</v>
      </c>
      <c r="B1181" s="1126"/>
      <c r="C1181" s="1126"/>
      <c r="D1181" s="1126"/>
      <c r="E1181" s="1126"/>
      <c r="F1181" s="1126"/>
      <c r="G1181" s="1126"/>
      <c r="H1181" s="1126"/>
      <c r="I1181" s="1126"/>
      <c r="J1181" s="1126"/>
      <c r="K1181" s="1126"/>
      <c r="L1181" s="1126"/>
      <c r="M1181" s="1126"/>
      <c r="N1181" s="1126"/>
      <c r="O1181" s="1126"/>
      <c r="P1181" s="1126"/>
      <c r="Q1181" s="1126"/>
      <c r="R1181" s="1126"/>
      <c r="S1181" s="1126"/>
      <c r="T1181" s="1126"/>
      <c r="U1181" s="1126"/>
      <c r="V1181" s="1126"/>
      <c r="W1181" s="1126"/>
      <c r="X1181" s="1126"/>
      <c r="Y1181" s="1126"/>
      <c r="Z1181" s="1126"/>
      <c r="AA1181" s="1126"/>
      <c r="AB1181" s="1126"/>
      <c r="AC1181" s="1126"/>
      <c r="AD1181" s="1126"/>
      <c r="AE1181" s="1126"/>
      <c r="AF1181" s="1126"/>
      <c r="AG1181" s="1126"/>
      <c r="AH1181" s="1126"/>
      <c r="AI1181" s="1126"/>
      <c r="AJ1181" s="1126"/>
      <c r="AK1181" s="1126"/>
      <c r="AL1181" s="1126"/>
      <c r="AM1181" s="1126"/>
      <c r="AN1181" s="1126"/>
      <c r="AO1181" s="1126"/>
      <c r="AP1181" s="1126"/>
      <c r="AQ1181" s="1126"/>
      <c r="AR1181" s="1126"/>
      <c r="AS1181" s="1126"/>
      <c r="AT1181" s="1126"/>
      <c r="AU1181" s="1126"/>
      <c r="AV1181" s="1126"/>
      <c r="AW1181" s="1126"/>
      <c r="AX1181" s="1126"/>
      <c r="AY1181" s="1126"/>
      <c r="AZ1181" s="1126"/>
      <c r="BA1181" s="1126"/>
      <c r="BB1181" s="1127"/>
    </row>
    <row r="1182" spans="1:54" s="714" customFormat="1" ht="12.75" customHeight="1" x14ac:dyDescent="0.25">
      <c r="A1182" s="1124" t="s">
        <v>2102</v>
      </c>
      <c r="B1182" s="1124"/>
      <c r="C1182" s="1124"/>
      <c r="D1182" s="1124"/>
      <c r="E1182" s="1124"/>
      <c r="F1182" s="1124"/>
      <c r="G1182" s="1124"/>
      <c r="H1182" s="1124"/>
      <c r="I1182" s="1124"/>
      <c r="J1182" s="1124"/>
      <c r="K1182" s="1124"/>
      <c r="L1182" s="1124"/>
      <c r="M1182" s="1124"/>
      <c r="N1182" s="1124"/>
      <c r="O1182" s="1124"/>
      <c r="P1182" s="1124"/>
      <c r="Q1182" s="1124"/>
      <c r="R1182" s="1124"/>
      <c r="S1182" s="1124"/>
      <c r="T1182" s="1124"/>
      <c r="U1182" s="1124"/>
      <c r="V1182" s="1124"/>
      <c r="W1182" s="1124"/>
      <c r="X1182" s="1124"/>
      <c r="Y1182" s="1124"/>
      <c r="Z1182" s="1124"/>
      <c r="AA1182" s="1124"/>
      <c r="AB1182" s="1124"/>
      <c r="AC1182" s="1124"/>
      <c r="AD1182" s="1124"/>
      <c r="AE1182" s="1124"/>
      <c r="AF1182" s="1124"/>
      <c r="AG1182" s="1124"/>
      <c r="AH1182" s="1124"/>
      <c r="AI1182" s="1124"/>
      <c r="AJ1182" s="1124"/>
      <c r="AK1182" s="1124"/>
      <c r="AL1182" s="1124"/>
      <c r="AM1182" s="1124"/>
      <c r="AN1182" s="1124"/>
      <c r="AO1182" s="1124"/>
      <c r="AP1182" s="1124"/>
      <c r="AQ1182" s="1124"/>
      <c r="AR1182" s="1124"/>
      <c r="AS1182" s="1124"/>
      <c r="AT1182" s="1124"/>
      <c r="AU1182" s="1124"/>
      <c r="AV1182" s="1124"/>
      <c r="AW1182" s="1124"/>
      <c r="AX1182" s="1124"/>
      <c r="AY1182" s="1124"/>
      <c r="AZ1182" s="1124"/>
      <c r="BA1182" s="1124"/>
      <c r="BB1182" s="1124"/>
    </row>
    <row r="1183" spans="1:54" ht="12.6" customHeight="1" x14ac:dyDescent="0.25">
      <c r="A1183" s="715" t="s">
        <v>473</v>
      </c>
    </row>
    <row r="1184" spans="1:54" s="716" customFormat="1" ht="45" customHeight="1" x14ac:dyDescent="0.25">
      <c r="A1184" s="1125" t="s">
        <v>3619</v>
      </c>
      <c r="B1184" s="1126"/>
      <c r="C1184" s="1126"/>
      <c r="D1184" s="1126"/>
      <c r="E1184" s="1126"/>
      <c r="F1184" s="1126"/>
      <c r="G1184" s="1126"/>
      <c r="H1184" s="1126"/>
      <c r="I1184" s="1126"/>
      <c r="J1184" s="1126"/>
      <c r="K1184" s="1126"/>
      <c r="L1184" s="1126"/>
      <c r="M1184" s="1126"/>
      <c r="N1184" s="1126"/>
      <c r="O1184" s="1126"/>
      <c r="P1184" s="1126"/>
      <c r="Q1184" s="1126"/>
      <c r="R1184" s="1126"/>
      <c r="S1184" s="1126"/>
      <c r="T1184" s="1126"/>
      <c r="U1184" s="1126"/>
      <c r="V1184" s="1126"/>
      <c r="W1184" s="1126"/>
      <c r="X1184" s="1126"/>
      <c r="Y1184" s="1126"/>
      <c r="Z1184" s="1126"/>
      <c r="AA1184" s="1126"/>
      <c r="AB1184" s="1126"/>
      <c r="AC1184" s="1126"/>
      <c r="AD1184" s="1126"/>
      <c r="AE1184" s="1126"/>
      <c r="AF1184" s="1126"/>
      <c r="AG1184" s="1126"/>
      <c r="AH1184" s="1126"/>
      <c r="AI1184" s="1126"/>
      <c r="AJ1184" s="1126"/>
      <c r="AK1184" s="1126"/>
      <c r="AL1184" s="1126"/>
      <c r="AM1184" s="1126"/>
      <c r="AN1184" s="1126"/>
      <c r="AO1184" s="1126"/>
      <c r="AP1184" s="1126"/>
      <c r="AQ1184" s="1126"/>
      <c r="AR1184" s="1126"/>
      <c r="AS1184" s="1126"/>
      <c r="AT1184" s="1126"/>
      <c r="AU1184" s="1126"/>
      <c r="AV1184" s="1126"/>
      <c r="AW1184" s="1126"/>
      <c r="AX1184" s="1126"/>
      <c r="AY1184" s="1126"/>
      <c r="AZ1184" s="1126"/>
      <c r="BA1184" s="1126"/>
      <c r="BB1184" s="1127"/>
    </row>
    <row r="1185" spans="1:54" s="714" customFormat="1" ht="12.6" customHeight="1" x14ac:dyDescent="0.25">
      <c r="A1185" s="714" t="s">
        <v>2103</v>
      </c>
    </row>
    <row r="1186" spans="1:54" ht="12.6" customHeight="1" x14ac:dyDescent="0.25">
      <c r="A1186" s="715" t="s">
        <v>473</v>
      </c>
    </row>
    <row r="1187" spans="1:54" s="716" customFormat="1" ht="45" customHeight="1" x14ac:dyDescent="0.25">
      <c r="A1187" s="1125" t="s">
        <v>3619</v>
      </c>
      <c r="B1187" s="1126"/>
      <c r="C1187" s="1126"/>
      <c r="D1187" s="1126"/>
      <c r="E1187" s="1126"/>
      <c r="F1187" s="1126"/>
      <c r="G1187" s="1126"/>
      <c r="H1187" s="1126"/>
      <c r="I1187" s="1126"/>
      <c r="J1187" s="1126"/>
      <c r="K1187" s="1126"/>
      <c r="L1187" s="1126"/>
      <c r="M1187" s="1126"/>
      <c r="N1187" s="1126"/>
      <c r="O1187" s="1126"/>
      <c r="P1187" s="1126"/>
      <c r="Q1187" s="1126"/>
      <c r="R1187" s="1126"/>
      <c r="S1187" s="1126"/>
      <c r="T1187" s="1126"/>
      <c r="U1187" s="1126"/>
      <c r="V1187" s="1126"/>
      <c r="W1187" s="1126"/>
      <c r="X1187" s="1126"/>
      <c r="Y1187" s="1126"/>
      <c r="Z1187" s="1126"/>
      <c r="AA1187" s="1126"/>
      <c r="AB1187" s="1126"/>
      <c r="AC1187" s="1126"/>
      <c r="AD1187" s="1126"/>
      <c r="AE1187" s="1126"/>
      <c r="AF1187" s="1126"/>
      <c r="AG1187" s="1126"/>
      <c r="AH1187" s="1126"/>
      <c r="AI1187" s="1126"/>
      <c r="AJ1187" s="1126"/>
      <c r="AK1187" s="1126"/>
      <c r="AL1187" s="1126"/>
      <c r="AM1187" s="1126"/>
      <c r="AN1187" s="1126"/>
      <c r="AO1187" s="1126"/>
      <c r="AP1187" s="1126"/>
      <c r="AQ1187" s="1126"/>
      <c r="AR1187" s="1126"/>
      <c r="AS1187" s="1126"/>
      <c r="AT1187" s="1126"/>
      <c r="AU1187" s="1126"/>
      <c r="AV1187" s="1126"/>
      <c r="AW1187" s="1126"/>
      <c r="AX1187" s="1126"/>
      <c r="AY1187" s="1126"/>
      <c r="AZ1187" s="1126"/>
      <c r="BA1187" s="1126"/>
      <c r="BB1187" s="1127"/>
    </row>
    <row r="1188" spans="1:54" s="714" customFormat="1" ht="12.6" customHeight="1" x14ac:dyDescent="0.25">
      <c r="A1188" s="714" t="s">
        <v>3577</v>
      </c>
    </row>
    <row r="1189" spans="1:54" ht="12.6" customHeight="1" x14ac:dyDescent="0.25">
      <c r="A1189" s="715" t="s">
        <v>473</v>
      </c>
    </row>
    <row r="1190" spans="1:54" s="716" customFormat="1" ht="45" customHeight="1" x14ac:dyDescent="0.25">
      <c r="A1190" s="1125" t="s">
        <v>3619</v>
      </c>
      <c r="B1190" s="1126"/>
      <c r="C1190" s="1126"/>
      <c r="D1190" s="1126"/>
      <c r="E1190" s="1126"/>
      <c r="F1190" s="1126"/>
      <c r="G1190" s="1126"/>
      <c r="H1190" s="1126"/>
      <c r="I1190" s="1126"/>
      <c r="J1190" s="1126"/>
      <c r="K1190" s="1126"/>
      <c r="L1190" s="1126"/>
      <c r="M1190" s="1126"/>
      <c r="N1190" s="1126"/>
      <c r="O1190" s="1126"/>
      <c r="P1190" s="1126"/>
      <c r="Q1190" s="1126"/>
      <c r="R1190" s="1126"/>
      <c r="S1190" s="1126"/>
      <c r="T1190" s="1126"/>
      <c r="U1190" s="1126"/>
      <c r="V1190" s="1126"/>
      <c r="W1190" s="1126"/>
      <c r="X1190" s="1126"/>
      <c r="Y1190" s="1126"/>
      <c r="Z1190" s="1126"/>
      <c r="AA1190" s="1126"/>
      <c r="AB1190" s="1126"/>
      <c r="AC1190" s="1126"/>
      <c r="AD1190" s="1126"/>
      <c r="AE1190" s="1126"/>
      <c r="AF1190" s="1126"/>
      <c r="AG1190" s="1126"/>
      <c r="AH1190" s="1126"/>
      <c r="AI1190" s="1126"/>
      <c r="AJ1190" s="1126"/>
      <c r="AK1190" s="1126"/>
      <c r="AL1190" s="1126"/>
      <c r="AM1190" s="1126"/>
      <c r="AN1190" s="1126"/>
      <c r="AO1190" s="1126"/>
      <c r="AP1190" s="1126"/>
      <c r="AQ1190" s="1126"/>
      <c r="AR1190" s="1126"/>
      <c r="AS1190" s="1126"/>
      <c r="AT1190" s="1126"/>
      <c r="AU1190" s="1126"/>
      <c r="AV1190" s="1126"/>
      <c r="AW1190" s="1126"/>
      <c r="AX1190" s="1126"/>
      <c r="AY1190" s="1126"/>
      <c r="AZ1190" s="1126"/>
      <c r="BA1190" s="1126"/>
      <c r="BB1190" s="1127"/>
    </row>
    <row r="1191" spans="1:54" s="714" customFormat="1" ht="12.6" customHeight="1" x14ac:dyDescent="0.25">
      <c r="A1191" s="714" t="s">
        <v>2104</v>
      </c>
    </row>
    <row r="1192" spans="1:54" ht="12.6" customHeight="1" x14ac:dyDescent="0.25">
      <c r="A1192" s="715" t="s">
        <v>473</v>
      </c>
    </row>
    <row r="1193" spans="1:54" s="716" customFormat="1" ht="45" customHeight="1" x14ac:dyDescent="0.25">
      <c r="A1193" s="1125" t="s">
        <v>3619</v>
      </c>
      <c r="B1193" s="1126"/>
      <c r="C1193" s="1126"/>
      <c r="D1193" s="1126"/>
      <c r="E1193" s="1126"/>
      <c r="F1193" s="1126"/>
      <c r="G1193" s="1126"/>
      <c r="H1193" s="1126"/>
      <c r="I1193" s="1126"/>
      <c r="J1193" s="1126"/>
      <c r="K1193" s="1126"/>
      <c r="L1193" s="1126"/>
      <c r="M1193" s="1126"/>
      <c r="N1193" s="1126"/>
      <c r="O1193" s="1126"/>
      <c r="P1193" s="1126"/>
      <c r="Q1193" s="1126"/>
      <c r="R1193" s="1126"/>
      <c r="S1193" s="1126"/>
      <c r="T1193" s="1126"/>
      <c r="U1193" s="1126"/>
      <c r="V1193" s="1126"/>
      <c r="W1193" s="1126"/>
      <c r="X1193" s="1126"/>
      <c r="Y1193" s="1126"/>
      <c r="Z1193" s="1126"/>
      <c r="AA1193" s="1126"/>
      <c r="AB1193" s="1126"/>
      <c r="AC1193" s="1126"/>
      <c r="AD1193" s="1126"/>
      <c r="AE1193" s="1126"/>
      <c r="AF1193" s="1126"/>
      <c r="AG1193" s="1126"/>
      <c r="AH1193" s="1126"/>
      <c r="AI1193" s="1126"/>
      <c r="AJ1193" s="1126"/>
      <c r="AK1193" s="1126"/>
      <c r="AL1193" s="1126"/>
      <c r="AM1193" s="1126"/>
      <c r="AN1193" s="1126"/>
      <c r="AO1193" s="1126"/>
      <c r="AP1193" s="1126"/>
      <c r="AQ1193" s="1126"/>
      <c r="AR1193" s="1126"/>
      <c r="AS1193" s="1126"/>
      <c r="AT1193" s="1126"/>
      <c r="AU1193" s="1126"/>
      <c r="AV1193" s="1126"/>
      <c r="AW1193" s="1126"/>
      <c r="AX1193" s="1126"/>
      <c r="AY1193" s="1126"/>
      <c r="AZ1193" s="1126"/>
      <c r="BA1193" s="1126"/>
      <c r="BB1193" s="1127"/>
    </row>
    <row r="1194" spans="1:54" s="714" customFormat="1" ht="12.6" customHeight="1" x14ac:dyDescent="0.25">
      <c r="A1194" s="714" t="s">
        <v>3578</v>
      </c>
    </row>
    <row r="1195" spans="1:54" ht="12.6" customHeight="1" x14ac:dyDescent="0.25">
      <c r="A1195" s="715" t="s">
        <v>473</v>
      </c>
    </row>
    <row r="1196" spans="1:54" s="716" customFormat="1" ht="45" customHeight="1" x14ac:dyDescent="0.25">
      <c r="A1196" s="1125"/>
      <c r="B1196" s="1126"/>
      <c r="C1196" s="1126"/>
      <c r="D1196" s="1126"/>
      <c r="E1196" s="1126"/>
      <c r="F1196" s="1126"/>
      <c r="G1196" s="1126"/>
      <c r="H1196" s="1126"/>
      <c r="I1196" s="1126"/>
      <c r="J1196" s="1126"/>
      <c r="K1196" s="1126"/>
      <c r="L1196" s="1126"/>
      <c r="M1196" s="1126"/>
      <c r="N1196" s="1126"/>
      <c r="O1196" s="1126"/>
      <c r="P1196" s="1126"/>
      <c r="Q1196" s="1126"/>
      <c r="R1196" s="1126"/>
      <c r="S1196" s="1126"/>
      <c r="T1196" s="1126"/>
      <c r="U1196" s="1126"/>
      <c r="V1196" s="1126"/>
      <c r="W1196" s="1126"/>
      <c r="X1196" s="1126"/>
      <c r="Y1196" s="1126"/>
      <c r="Z1196" s="1126"/>
      <c r="AA1196" s="1126"/>
      <c r="AB1196" s="1126"/>
      <c r="AC1196" s="1126"/>
      <c r="AD1196" s="1126"/>
      <c r="AE1196" s="1126"/>
      <c r="AF1196" s="1126"/>
      <c r="AG1196" s="1126"/>
      <c r="AH1196" s="1126"/>
      <c r="AI1196" s="1126"/>
      <c r="AJ1196" s="1126"/>
      <c r="AK1196" s="1126"/>
      <c r="AL1196" s="1126"/>
      <c r="AM1196" s="1126"/>
      <c r="AN1196" s="1126"/>
      <c r="AO1196" s="1126"/>
      <c r="AP1196" s="1126"/>
      <c r="AQ1196" s="1126"/>
      <c r="AR1196" s="1126"/>
      <c r="AS1196" s="1126"/>
      <c r="AT1196" s="1126"/>
      <c r="AU1196" s="1126"/>
      <c r="AV1196" s="1126"/>
      <c r="AW1196" s="1126"/>
      <c r="AX1196" s="1126"/>
      <c r="AY1196" s="1126"/>
      <c r="AZ1196" s="1126"/>
      <c r="BA1196" s="1126"/>
      <c r="BB1196" s="1127"/>
    </row>
    <row r="1197" spans="1:54" s="714" customFormat="1" ht="12.6" customHeight="1" x14ac:dyDescent="0.25">
      <c r="A1197" s="714" t="s">
        <v>3579</v>
      </c>
    </row>
    <row r="1198" spans="1:54" ht="12.6" customHeight="1" x14ac:dyDescent="0.25">
      <c r="A1198" s="715" t="s">
        <v>473</v>
      </c>
    </row>
    <row r="1199" spans="1:54" s="716" customFormat="1" ht="45" customHeight="1" x14ac:dyDescent="0.25">
      <c r="A1199" s="1125" t="s">
        <v>3619</v>
      </c>
      <c r="B1199" s="1126"/>
      <c r="C1199" s="1126"/>
      <c r="D1199" s="1126"/>
      <c r="E1199" s="1126"/>
      <c r="F1199" s="1126"/>
      <c r="G1199" s="1126"/>
      <c r="H1199" s="1126"/>
      <c r="I1199" s="1126"/>
      <c r="J1199" s="1126"/>
      <c r="K1199" s="1126"/>
      <c r="L1199" s="1126"/>
      <c r="M1199" s="1126"/>
      <c r="N1199" s="1126"/>
      <c r="O1199" s="1126"/>
      <c r="P1199" s="1126"/>
      <c r="Q1199" s="1126"/>
      <c r="R1199" s="1126"/>
      <c r="S1199" s="1126"/>
      <c r="T1199" s="1126"/>
      <c r="U1199" s="1126"/>
      <c r="V1199" s="1126"/>
      <c r="W1199" s="1126"/>
      <c r="X1199" s="1126"/>
      <c r="Y1199" s="1126"/>
      <c r="Z1199" s="1126"/>
      <c r="AA1199" s="1126"/>
      <c r="AB1199" s="1126"/>
      <c r="AC1199" s="1126"/>
      <c r="AD1199" s="1126"/>
      <c r="AE1199" s="1126"/>
      <c r="AF1199" s="1126"/>
      <c r="AG1199" s="1126"/>
      <c r="AH1199" s="1126"/>
      <c r="AI1199" s="1126"/>
      <c r="AJ1199" s="1126"/>
      <c r="AK1199" s="1126"/>
      <c r="AL1199" s="1126"/>
      <c r="AM1199" s="1126"/>
      <c r="AN1199" s="1126"/>
      <c r="AO1199" s="1126"/>
      <c r="AP1199" s="1126"/>
      <c r="AQ1199" s="1126"/>
      <c r="AR1199" s="1126"/>
      <c r="AS1199" s="1126"/>
      <c r="AT1199" s="1126"/>
      <c r="AU1199" s="1126"/>
      <c r="AV1199" s="1126"/>
      <c r="AW1199" s="1126"/>
      <c r="AX1199" s="1126"/>
      <c r="AY1199" s="1126"/>
      <c r="AZ1199" s="1126"/>
      <c r="BA1199" s="1126"/>
      <c r="BB1199" s="1127"/>
    </row>
    <row r="1200" spans="1:54" s="593" customFormat="1" ht="12.6" customHeight="1" x14ac:dyDescent="0.25"/>
  </sheetData>
  <mergeCells count="7102">
    <mergeCell ref="A989:BB990"/>
    <mergeCell ref="A947:BB948"/>
    <mergeCell ref="A765:BB766"/>
    <mergeCell ref="WBG1079:WDE1079"/>
    <mergeCell ref="WDF1079:WFD1079"/>
    <mergeCell ref="WFE1079:WHC1079"/>
    <mergeCell ref="WHD1079:WJB1079"/>
    <mergeCell ref="WJC1079:WLA1079"/>
    <mergeCell ref="TSL1079:TUJ1079"/>
    <mergeCell ref="TUK1079:TWI1079"/>
    <mergeCell ref="TWJ1079:TYH1079"/>
    <mergeCell ref="TYI1079:UAG1079"/>
    <mergeCell ref="UAH1079:UCF1079"/>
    <mergeCell ref="UCG1079:UEE1079"/>
    <mergeCell ref="UEF1079:UGD1079"/>
    <mergeCell ref="UGE1079:UIC1079"/>
    <mergeCell ref="UID1079:UKB1079"/>
    <mergeCell ref="UKC1079:UMA1079"/>
    <mergeCell ref="UMB1079:UNZ1079"/>
    <mergeCell ref="UOA1079:UPY1079"/>
    <mergeCell ref="UPZ1079:URX1079"/>
    <mergeCell ref="URY1079:UTW1079"/>
    <mergeCell ref="SFF1079:SHD1079"/>
    <mergeCell ref="TQM1079:TSK1079"/>
    <mergeCell ref="SSY1079:SUW1079"/>
    <mergeCell ref="SUX1079:SWV1079"/>
    <mergeCell ref="SWW1079:SYU1079"/>
    <mergeCell ref="SYV1079:TAT1079"/>
    <mergeCell ref="TAU1079:TCS1079"/>
    <mergeCell ref="WLB1079:WMZ1079"/>
    <mergeCell ref="WNA1079:WOY1079"/>
    <mergeCell ref="WOZ1079:WQX1079"/>
    <mergeCell ref="WQY1079:WSW1079"/>
    <mergeCell ref="WSX1079:WUV1079"/>
    <mergeCell ref="WUW1079:WWU1079"/>
    <mergeCell ref="WWV1079:WYT1079"/>
    <mergeCell ref="WYU1079:XAS1079"/>
    <mergeCell ref="XAT1079:XCR1079"/>
    <mergeCell ref="XCS1079:XEQ1079"/>
    <mergeCell ref="XER1079:XFD1079"/>
    <mergeCell ref="VZH1079:WBF1079"/>
    <mergeCell ref="A46:AG46"/>
    <mergeCell ref="AK46:AM46"/>
    <mergeCell ref="AS46:AT46"/>
    <mergeCell ref="A47:AG47"/>
    <mergeCell ref="AK47:AM47"/>
    <mergeCell ref="AS47:AT47"/>
    <mergeCell ref="VBT1079:VDR1079"/>
    <mergeCell ref="VDS1079:VFQ1079"/>
    <mergeCell ref="VFR1079:VHP1079"/>
    <mergeCell ref="VHQ1079:VJO1079"/>
    <mergeCell ref="VJP1079:VLN1079"/>
    <mergeCell ref="VLO1079:VNM1079"/>
    <mergeCell ref="VNN1079:VPL1079"/>
    <mergeCell ref="VPM1079:VRK1079"/>
    <mergeCell ref="VRL1079:VTJ1079"/>
    <mergeCell ref="VTK1079:VVI1079"/>
    <mergeCell ref="VVJ1079:VXH1079"/>
    <mergeCell ref="VXI1079:VZG1079"/>
    <mergeCell ref="TMO1079:TOM1079"/>
    <mergeCell ref="TON1079:TQL1079"/>
    <mergeCell ref="TES1079:TGQ1079"/>
    <mergeCell ref="TGR1079:TIP1079"/>
    <mergeCell ref="TIQ1079:TKO1079"/>
    <mergeCell ref="TKP1079:TMN1079"/>
    <mergeCell ref="OSZ1079:OUX1079"/>
    <mergeCell ref="OUY1079:OWW1079"/>
    <mergeCell ref="OWX1079:OYV1079"/>
    <mergeCell ref="OYW1079:PAU1079"/>
    <mergeCell ref="PAV1079:PCT1079"/>
    <mergeCell ref="PCU1079:PES1079"/>
    <mergeCell ref="PET1079:PGR1079"/>
    <mergeCell ref="PGS1079:PIQ1079"/>
    <mergeCell ref="PIR1079:PKP1079"/>
    <mergeCell ref="PKQ1079:PMO1079"/>
    <mergeCell ref="PMP1079:PON1079"/>
    <mergeCell ref="POO1079:PQM1079"/>
    <mergeCell ref="RDT1079:RFR1079"/>
    <mergeCell ref="RFS1079:RHQ1079"/>
    <mergeCell ref="RHR1079:RJP1079"/>
    <mergeCell ref="RJQ1079:RLO1079"/>
    <mergeCell ref="RLP1079:RNN1079"/>
    <mergeCell ref="RNO1079:RPM1079"/>
    <mergeCell ref="RPN1079:RRL1079"/>
    <mergeCell ref="RRM1079:RTK1079"/>
    <mergeCell ref="RTL1079:RVJ1079"/>
    <mergeCell ref="RVK1079:RXI1079"/>
    <mergeCell ref="RXJ1079:RZH1079"/>
    <mergeCell ref="RZI1079:SBG1079"/>
    <mergeCell ref="SBH1079:SDF1079"/>
    <mergeCell ref="UTX1079:UVV1079"/>
    <mergeCell ref="UVW1079:UXU1079"/>
    <mergeCell ref="UXV1079:UZT1079"/>
    <mergeCell ref="UZU1079:VBS1079"/>
    <mergeCell ref="QXW1079:QZU1079"/>
    <mergeCell ref="QZV1079:RBT1079"/>
    <mergeCell ref="SHE1079:SJC1079"/>
    <mergeCell ref="SJD1079:SLB1079"/>
    <mergeCell ref="SLC1079:SNA1079"/>
    <mergeCell ref="SNB1079:SOZ1079"/>
    <mergeCell ref="SPA1079:SQY1079"/>
    <mergeCell ref="SQZ1079:SSX1079"/>
    <mergeCell ref="SDG1079:SFE1079"/>
    <mergeCell ref="PQN1079:PSL1079"/>
    <mergeCell ref="PSM1079:PUK1079"/>
    <mergeCell ref="PUL1079:PWJ1079"/>
    <mergeCell ref="PWK1079:PYI1079"/>
    <mergeCell ref="PYJ1079:QAH1079"/>
    <mergeCell ref="QAI1079:QCG1079"/>
    <mergeCell ref="QCH1079:QEF1079"/>
    <mergeCell ref="QEG1079:QGE1079"/>
    <mergeCell ref="QGF1079:QID1079"/>
    <mergeCell ref="QIE1079:QKC1079"/>
    <mergeCell ref="QKD1079:QMB1079"/>
    <mergeCell ref="QMC1079:QOA1079"/>
    <mergeCell ref="QOB1079:QPZ1079"/>
    <mergeCell ref="QQA1079:QRY1079"/>
    <mergeCell ref="QRZ1079:QTX1079"/>
    <mergeCell ref="QTY1079:QVW1079"/>
    <mergeCell ref="QVX1079:QXV1079"/>
    <mergeCell ref="RBU1079:RDS1079"/>
    <mergeCell ref="TCT1079:TER1079"/>
    <mergeCell ref="NLQ1079:NNO1079"/>
    <mergeCell ref="NNP1079:NPN1079"/>
    <mergeCell ref="NPO1079:NRM1079"/>
    <mergeCell ref="NRN1079:NTL1079"/>
    <mergeCell ref="NTM1079:NVK1079"/>
    <mergeCell ref="NVL1079:NXJ1079"/>
    <mergeCell ref="NXK1079:NZI1079"/>
    <mergeCell ref="NZJ1079:OBH1079"/>
    <mergeCell ref="OBI1079:ODG1079"/>
    <mergeCell ref="ODH1079:OFF1079"/>
    <mergeCell ref="OFG1079:OHE1079"/>
    <mergeCell ref="OHF1079:OJD1079"/>
    <mergeCell ref="OJE1079:OLC1079"/>
    <mergeCell ref="OLD1079:ONB1079"/>
    <mergeCell ref="ONC1079:OPA1079"/>
    <mergeCell ref="OPB1079:OQZ1079"/>
    <mergeCell ref="ORA1079:OSY1079"/>
    <mergeCell ref="MEH1079:MGF1079"/>
    <mergeCell ref="MGG1079:MIE1079"/>
    <mergeCell ref="MIF1079:MKD1079"/>
    <mergeCell ref="MKE1079:MMC1079"/>
    <mergeCell ref="MMD1079:MOB1079"/>
    <mergeCell ref="MOC1079:MQA1079"/>
    <mergeCell ref="MQB1079:MRZ1079"/>
    <mergeCell ref="MSA1079:MTY1079"/>
    <mergeCell ref="MTZ1079:MVX1079"/>
    <mergeCell ref="MVY1079:MXW1079"/>
    <mergeCell ref="MXX1079:MZV1079"/>
    <mergeCell ref="MZW1079:NBU1079"/>
    <mergeCell ref="NBV1079:NDT1079"/>
    <mergeCell ref="NDU1079:NFS1079"/>
    <mergeCell ref="NFT1079:NHR1079"/>
    <mergeCell ref="NHS1079:NJQ1079"/>
    <mergeCell ref="NJR1079:NLP1079"/>
    <mergeCell ref="KWY1079:KYW1079"/>
    <mergeCell ref="KYX1079:LAV1079"/>
    <mergeCell ref="LAW1079:LCU1079"/>
    <mergeCell ref="LCV1079:LET1079"/>
    <mergeCell ref="LEU1079:LGS1079"/>
    <mergeCell ref="LGT1079:LIR1079"/>
    <mergeCell ref="LIS1079:LKQ1079"/>
    <mergeCell ref="LKR1079:LMP1079"/>
    <mergeCell ref="LMQ1079:LOO1079"/>
    <mergeCell ref="LOP1079:LQN1079"/>
    <mergeCell ref="LQO1079:LSM1079"/>
    <mergeCell ref="LSN1079:LUL1079"/>
    <mergeCell ref="LUM1079:LWK1079"/>
    <mergeCell ref="LWL1079:LYJ1079"/>
    <mergeCell ref="LYK1079:MAI1079"/>
    <mergeCell ref="MAJ1079:MCH1079"/>
    <mergeCell ref="MCI1079:MEG1079"/>
    <mergeCell ref="JPP1079:JRN1079"/>
    <mergeCell ref="JRO1079:JTM1079"/>
    <mergeCell ref="JTN1079:JVL1079"/>
    <mergeCell ref="JVM1079:JXK1079"/>
    <mergeCell ref="JXL1079:JZJ1079"/>
    <mergeCell ref="JZK1079:KBI1079"/>
    <mergeCell ref="KBJ1079:KDH1079"/>
    <mergeCell ref="KDI1079:KFG1079"/>
    <mergeCell ref="KFH1079:KHF1079"/>
    <mergeCell ref="KHG1079:KJE1079"/>
    <mergeCell ref="KJF1079:KLD1079"/>
    <mergeCell ref="KLE1079:KNC1079"/>
    <mergeCell ref="KND1079:KPB1079"/>
    <mergeCell ref="KPC1079:KRA1079"/>
    <mergeCell ref="KRB1079:KSZ1079"/>
    <mergeCell ref="KTA1079:KUY1079"/>
    <mergeCell ref="KUZ1079:KWX1079"/>
    <mergeCell ref="IIG1079:IKE1079"/>
    <mergeCell ref="IKF1079:IMD1079"/>
    <mergeCell ref="IME1079:IOC1079"/>
    <mergeCell ref="IOD1079:IQB1079"/>
    <mergeCell ref="IQC1079:ISA1079"/>
    <mergeCell ref="ISB1079:ITZ1079"/>
    <mergeCell ref="IUA1079:IVY1079"/>
    <mergeCell ref="IVZ1079:IXX1079"/>
    <mergeCell ref="IXY1079:IZW1079"/>
    <mergeCell ref="IZX1079:JBV1079"/>
    <mergeCell ref="JBW1079:JDU1079"/>
    <mergeCell ref="JDV1079:JFT1079"/>
    <mergeCell ref="JFU1079:JHS1079"/>
    <mergeCell ref="JHT1079:JJR1079"/>
    <mergeCell ref="JJS1079:JLQ1079"/>
    <mergeCell ref="JLR1079:JNP1079"/>
    <mergeCell ref="JNQ1079:JPO1079"/>
    <mergeCell ref="HAX1079:HCV1079"/>
    <mergeCell ref="HCW1079:HEU1079"/>
    <mergeCell ref="HEV1079:HGT1079"/>
    <mergeCell ref="HGU1079:HIS1079"/>
    <mergeCell ref="HIT1079:HKR1079"/>
    <mergeCell ref="HKS1079:HMQ1079"/>
    <mergeCell ref="HMR1079:HOP1079"/>
    <mergeCell ref="HOQ1079:HQO1079"/>
    <mergeCell ref="HQP1079:HSN1079"/>
    <mergeCell ref="HSO1079:HUM1079"/>
    <mergeCell ref="HUN1079:HWL1079"/>
    <mergeCell ref="HWM1079:HYK1079"/>
    <mergeCell ref="HYL1079:IAJ1079"/>
    <mergeCell ref="IAK1079:ICI1079"/>
    <mergeCell ref="ICJ1079:IEH1079"/>
    <mergeCell ref="IEI1079:IGG1079"/>
    <mergeCell ref="IGH1079:IIF1079"/>
    <mergeCell ref="FTO1079:FVM1079"/>
    <mergeCell ref="FVN1079:FXL1079"/>
    <mergeCell ref="FXM1079:FZK1079"/>
    <mergeCell ref="FZL1079:GBJ1079"/>
    <mergeCell ref="GBK1079:GDI1079"/>
    <mergeCell ref="GDJ1079:GFH1079"/>
    <mergeCell ref="GFI1079:GHG1079"/>
    <mergeCell ref="GHH1079:GJF1079"/>
    <mergeCell ref="GJG1079:GLE1079"/>
    <mergeCell ref="GLF1079:GND1079"/>
    <mergeCell ref="GNE1079:GPC1079"/>
    <mergeCell ref="GPD1079:GRB1079"/>
    <mergeCell ref="GRC1079:GTA1079"/>
    <mergeCell ref="GTB1079:GUZ1079"/>
    <mergeCell ref="GVA1079:GWY1079"/>
    <mergeCell ref="GWZ1079:GYX1079"/>
    <mergeCell ref="GYY1079:HAW1079"/>
    <mergeCell ref="EMF1079:EOD1079"/>
    <mergeCell ref="EOE1079:EQC1079"/>
    <mergeCell ref="EQD1079:ESB1079"/>
    <mergeCell ref="ESC1079:EUA1079"/>
    <mergeCell ref="EUB1079:EVZ1079"/>
    <mergeCell ref="EWA1079:EXY1079"/>
    <mergeCell ref="EXZ1079:EZX1079"/>
    <mergeCell ref="EZY1079:FBW1079"/>
    <mergeCell ref="FBX1079:FDV1079"/>
    <mergeCell ref="FDW1079:FFU1079"/>
    <mergeCell ref="FFV1079:FHT1079"/>
    <mergeCell ref="FHU1079:FJS1079"/>
    <mergeCell ref="FJT1079:FLR1079"/>
    <mergeCell ref="FLS1079:FNQ1079"/>
    <mergeCell ref="FNR1079:FPP1079"/>
    <mergeCell ref="FPQ1079:FRO1079"/>
    <mergeCell ref="FRP1079:FTN1079"/>
    <mergeCell ref="DEW1079:DGU1079"/>
    <mergeCell ref="DGV1079:DIT1079"/>
    <mergeCell ref="DIU1079:DKS1079"/>
    <mergeCell ref="DKT1079:DMR1079"/>
    <mergeCell ref="DMS1079:DOQ1079"/>
    <mergeCell ref="DOR1079:DQP1079"/>
    <mergeCell ref="DQQ1079:DSO1079"/>
    <mergeCell ref="DSP1079:DUN1079"/>
    <mergeCell ref="DUO1079:DWM1079"/>
    <mergeCell ref="DWN1079:DYL1079"/>
    <mergeCell ref="DYM1079:EAK1079"/>
    <mergeCell ref="EAL1079:ECJ1079"/>
    <mergeCell ref="ECK1079:EEI1079"/>
    <mergeCell ref="EEJ1079:EGH1079"/>
    <mergeCell ref="EGI1079:EIG1079"/>
    <mergeCell ref="EIH1079:EKF1079"/>
    <mergeCell ref="EKG1079:EME1079"/>
    <mergeCell ref="BXN1079:BZL1079"/>
    <mergeCell ref="BZM1079:CBK1079"/>
    <mergeCell ref="CBL1079:CDJ1079"/>
    <mergeCell ref="CDK1079:CFI1079"/>
    <mergeCell ref="CFJ1079:CHH1079"/>
    <mergeCell ref="CHI1079:CJG1079"/>
    <mergeCell ref="CJH1079:CLF1079"/>
    <mergeCell ref="CLG1079:CNE1079"/>
    <mergeCell ref="CNF1079:CPD1079"/>
    <mergeCell ref="CPE1079:CRC1079"/>
    <mergeCell ref="CRD1079:CTB1079"/>
    <mergeCell ref="CTC1079:CVA1079"/>
    <mergeCell ref="CVB1079:CWZ1079"/>
    <mergeCell ref="CXA1079:CYY1079"/>
    <mergeCell ref="CYZ1079:DAX1079"/>
    <mergeCell ref="DAY1079:DCW1079"/>
    <mergeCell ref="DCX1079:DEV1079"/>
    <mergeCell ref="AQE1079:ASC1079"/>
    <mergeCell ref="ASD1079:AUB1079"/>
    <mergeCell ref="AUC1079:AWA1079"/>
    <mergeCell ref="AWB1079:AXZ1079"/>
    <mergeCell ref="AYA1079:AZY1079"/>
    <mergeCell ref="AZZ1079:BBX1079"/>
    <mergeCell ref="BBY1079:BDW1079"/>
    <mergeCell ref="BDX1079:BFV1079"/>
    <mergeCell ref="BFW1079:BHU1079"/>
    <mergeCell ref="BHV1079:BJT1079"/>
    <mergeCell ref="BJU1079:BLS1079"/>
    <mergeCell ref="BLT1079:BNR1079"/>
    <mergeCell ref="BNS1079:BPQ1079"/>
    <mergeCell ref="BPR1079:BRP1079"/>
    <mergeCell ref="BRQ1079:BTO1079"/>
    <mergeCell ref="BTP1079:BVN1079"/>
    <mergeCell ref="BVO1079:BXM1079"/>
    <mergeCell ref="WNA1072:WOY1072"/>
    <mergeCell ref="WOZ1072:WQX1072"/>
    <mergeCell ref="WQY1072:WSW1072"/>
    <mergeCell ref="WSX1072:WUV1072"/>
    <mergeCell ref="WUW1072:WWU1072"/>
    <mergeCell ref="WWV1072:WYT1072"/>
    <mergeCell ref="WYU1072:XAS1072"/>
    <mergeCell ref="XAT1072:XCR1072"/>
    <mergeCell ref="XCS1072:XEQ1072"/>
    <mergeCell ref="XER1072:XFD1072"/>
    <mergeCell ref="A1079:AY1079"/>
    <mergeCell ref="AZ1079:CX1079"/>
    <mergeCell ref="CY1079:EW1079"/>
    <mergeCell ref="EX1079:GV1079"/>
    <mergeCell ref="GW1079:IU1079"/>
    <mergeCell ref="IV1079:KT1079"/>
    <mergeCell ref="KU1079:MS1079"/>
    <mergeCell ref="MT1079:OR1079"/>
    <mergeCell ref="OS1079:QQ1079"/>
    <mergeCell ref="QR1079:SP1079"/>
    <mergeCell ref="SQ1079:UO1079"/>
    <mergeCell ref="UP1079:WN1079"/>
    <mergeCell ref="WO1079:YM1079"/>
    <mergeCell ref="YN1079:AAL1079"/>
    <mergeCell ref="AAM1079:ACK1079"/>
    <mergeCell ref="ACL1079:AEJ1079"/>
    <mergeCell ref="AEK1079:AGI1079"/>
    <mergeCell ref="AGJ1079:AIH1079"/>
    <mergeCell ref="AII1079:AKG1079"/>
    <mergeCell ref="AKH1079:AMF1079"/>
    <mergeCell ref="AMG1079:AOE1079"/>
    <mergeCell ref="AOF1079:AQD1079"/>
    <mergeCell ref="VFR1072:VHP1072"/>
    <mergeCell ref="VHQ1072:VJO1072"/>
    <mergeCell ref="VJP1072:VLN1072"/>
    <mergeCell ref="VLO1072:VNM1072"/>
    <mergeCell ref="VNN1072:VPL1072"/>
    <mergeCell ref="VPM1072:VRK1072"/>
    <mergeCell ref="VRL1072:VTJ1072"/>
    <mergeCell ref="VTK1072:VVI1072"/>
    <mergeCell ref="VVJ1072:VXH1072"/>
    <mergeCell ref="VXI1072:VZG1072"/>
    <mergeCell ref="VZH1072:WBF1072"/>
    <mergeCell ref="WBG1072:WDE1072"/>
    <mergeCell ref="WDF1072:WFD1072"/>
    <mergeCell ref="WFE1072:WHC1072"/>
    <mergeCell ref="WHD1072:WJB1072"/>
    <mergeCell ref="WJC1072:WLA1072"/>
    <mergeCell ref="WLB1072:WMZ1072"/>
    <mergeCell ref="TYI1072:UAG1072"/>
    <mergeCell ref="UAH1072:UCF1072"/>
    <mergeCell ref="UCG1072:UEE1072"/>
    <mergeCell ref="UEF1072:UGD1072"/>
    <mergeCell ref="UGE1072:UIC1072"/>
    <mergeCell ref="UID1072:UKB1072"/>
    <mergeCell ref="UKC1072:UMA1072"/>
    <mergeCell ref="UMB1072:UNZ1072"/>
    <mergeCell ref="UOA1072:UPY1072"/>
    <mergeCell ref="UPZ1072:URX1072"/>
    <mergeCell ref="URY1072:UTW1072"/>
    <mergeCell ref="UTX1072:UVV1072"/>
    <mergeCell ref="UVW1072:UXU1072"/>
    <mergeCell ref="UXV1072:UZT1072"/>
    <mergeCell ref="UZU1072:VBS1072"/>
    <mergeCell ref="VBT1072:VDR1072"/>
    <mergeCell ref="VDS1072:VFQ1072"/>
    <mergeCell ref="SQZ1072:SSX1072"/>
    <mergeCell ref="SSY1072:SUW1072"/>
    <mergeCell ref="SUX1072:SWV1072"/>
    <mergeCell ref="SWW1072:SYU1072"/>
    <mergeCell ref="SYV1072:TAT1072"/>
    <mergeCell ref="TAU1072:TCS1072"/>
    <mergeCell ref="TCT1072:TER1072"/>
    <mergeCell ref="TES1072:TGQ1072"/>
    <mergeCell ref="TGR1072:TIP1072"/>
    <mergeCell ref="TIQ1072:TKO1072"/>
    <mergeCell ref="TKP1072:TMN1072"/>
    <mergeCell ref="TMO1072:TOM1072"/>
    <mergeCell ref="TON1072:TQL1072"/>
    <mergeCell ref="TQM1072:TSK1072"/>
    <mergeCell ref="TSL1072:TUJ1072"/>
    <mergeCell ref="TUK1072:TWI1072"/>
    <mergeCell ref="TWJ1072:TYH1072"/>
    <mergeCell ref="RJQ1072:RLO1072"/>
    <mergeCell ref="RLP1072:RNN1072"/>
    <mergeCell ref="RNO1072:RPM1072"/>
    <mergeCell ref="RPN1072:RRL1072"/>
    <mergeCell ref="RRM1072:RTK1072"/>
    <mergeCell ref="RTL1072:RVJ1072"/>
    <mergeCell ref="RVK1072:RXI1072"/>
    <mergeCell ref="RXJ1072:RZH1072"/>
    <mergeCell ref="RZI1072:SBG1072"/>
    <mergeCell ref="SBH1072:SDF1072"/>
    <mergeCell ref="SDG1072:SFE1072"/>
    <mergeCell ref="SFF1072:SHD1072"/>
    <mergeCell ref="SHE1072:SJC1072"/>
    <mergeCell ref="SJD1072:SLB1072"/>
    <mergeCell ref="SLC1072:SNA1072"/>
    <mergeCell ref="SNB1072:SOZ1072"/>
    <mergeCell ref="SPA1072:SQY1072"/>
    <mergeCell ref="QCH1072:QEF1072"/>
    <mergeCell ref="QEG1072:QGE1072"/>
    <mergeCell ref="QGF1072:QID1072"/>
    <mergeCell ref="QIE1072:QKC1072"/>
    <mergeCell ref="QKD1072:QMB1072"/>
    <mergeCell ref="QMC1072:QOA1072"/>
    <mergeCell ref="QOB1072:QPZ1072"/>
    <mergeCell ref="QQA1072:QRY1072"/>
    <mergeCell ref="QRZ1072:QTX1072"/>
    <mergeCell ref="QTY1072:QVW1072"/>
    <mergeCell ref="QVX1072:QXV1072"/>
    <mergeCell ref="QXW1072:QZU1072"/>
    <mergeCell ref="QZV1072:RBT1072"/>
    <mergeCell ref="RBU1072:RDS1072"/>
    <mergeCell ref="RDT1072:RFR1072"/>
    <mergeCell ref="RFS1072:RHQ1072"/>
    <mergeCell ref="RHR1072:RJP1072"/>
    <mergeCell ref="OUY1072:OWW1072"/>
    <mergeCell ref="OWX1072:OYV1072"/>
    <mergeCell ref="OYW1072:PAU1072"/>
    <mergeCell ref="PAV1072:PCT1072"/>
    <mergeCell ref="PCU1072:PES1072"/>
    <mergeCell ref="PET1072:PGR1072"/>
    <mergeCell ref="PGS1072:PIQ1072"/>
    <mergeCell ref="PIR1072:PKP1072"/>
    <mergeCell ref="PKQ1072:PMO1072"/>
    <mergeCell ref="PMP1072:PON1072"/>
    <mergeCell ref="POO1072:PQM1072"/>
    <mergeCell ref="PQN1072:PSL1072"/>
    <mergeCell ref="PSM1072:PUK1072"/>
    <mergeCell ref="PUL1072:PWJ1072"/>
    <mergeCell ref="PWK1072:PYI1072"/>
    <mergeCell ref="PYJ1072:QAH1072"/>
    <mergeCell ref="QAI1072:QCG1072"/>
    <mergeCell ref="NNP1072:NPN1072"/>
    <mergeCell ref="NPO1072:NRM1072"/>
    <mergeCell ref="NRN1072:NTL1072"/>
    <mergeCell ref="NTM1072:NVK1072"/>
    <mergeCell ref="NVL1072:NXJ1072"/>
    <mergeCell ref="NXK1072:NZI1072"/>
    <mergeCell ref="NZJ1072:OBH1072"/>
    <mergeCell ref="OBI1072:ODG1072"/>
    <mergeCell ref="ODH1072:OFF1072"/>
    <mergeCell ref="OFG1072:OHE1072"/>
    <mergeCell ref="OHF1072:OJD1072"/>
    <mergeCell ref="OJE1072:OLC1072"/>
    <mergeCell ref="OLD1072:ONB1072"/>
    <mergeCell ref="ONC1072:OPA1072"/>
    <mergeCell ref="OPB1072:OQZ1072"/>
    <mergeCell ref="ORA1072:OSY1072"/>
    <mergeCell ref="OSZ1072:OUX1072"/>
    <mergeCell ref="MGG1072:MIE1072"/>
    <mergeCell ref="MIF1072:MKD1072"/>
    <mergeCell ref="MKE1072:MMC1072"/>
    <mergeCell ref="MMD1072:MOB1072"/>
    <mergeCell ref="MOC1072:MQA1072"/>
    <mergeCell ref="MQB1072:MRZ1072"/>
    <mergeCell ref="MSA1072:MTY1072"/>
    <mergeCell ref="MTZ1072:MVX1072"/>
    <mergeCell ref="MVY1072:MXW1072"/>
    <mergeCell ref="MXX1072:MZV1072"/>
    <mergeCell ref="MZW1072:NBU1072"/>
    <mergeCell ref="NBV1072:NDT1072"/>
    <mergeCell ref="NDU1072:NFS1072"/>
    <mergeCell ref="NFT1072:NHR1072"/>
    <mergeCell ref="NHS1072:NJQ1072"/>
    <mergeCell ref="NJR1072:NLP1072"/>
    <mergeCell ref="NLQ1072:NNO1072"/>
    <mergeCell ref="KYX1072:LAV1072"/>
    <mergeCell ref="LAW1072:LCU1072"/>
    <mergeCell ref="LCV1072:LET1072"/>
    <mergeCell ref="LEU1072:LGS1072"/>
    <mergeCell ref="LGT1072:LIR1072"/>
    <mergeCell ref="LIS1072:LKQ1072"/>
    <mergeCell ref="LKR1072:LMP1072"/>
    <mergeCell ref="LMQ1072:LOO1072"/>
    <mergeCell ref="LOP1072:LQN1072"/>
    <mergeCell ref="LQO1072:LSM1072"/>
    <mergeCell ref="LSN1072:LUL1072"/>
    <mergeCell ref="LUM1072:LWK1072"/>
    <mergeCell ref="LWL1072:LYJ1072"/>
    <mergeCell ref="LYK1072:MAI1072"/>
    <mergeCell ref="MAJ1072:MCH1072"/>
    <mergeCell ref="MCI1072:MEG1072"/>
    <mergeCell ref="MEH1072:MGF1072"/>
    <mergeCell ref="JRO1072:JTM1072"/>
    <mergeCell ref="JTN1072:JVL1072"/>
    <mergeCell ref="JVM1072:JXK1072"/>
    <mergeCell ref="JXL1072:JZJ1072"/>
    <mergeCell ref="JZK1072:KBI1072"/>
    <mergeCell ref="KBJ1072:KDH1072"/>
    <mergeCell ref="KDI1072:KFG1072"/>
    <mergeCell ref="KFH1072:KHF1072"/>
    <mergeCell ref="KHG1072:KJE1072"/>
    <mergeCell ref="KJF1072:KLD1072"/>
    <mergeCell ref="KLE1072:KNC1072"/>
    <mergeCell ref="KND1072:KPB1072"/>
    <mergeCell ref="KPC1072:KRA1072"/>
    <mergeCell ref="KRB1072:KSZ1072"/>
    <mergeCell ref="KTA1072:KUY1072"/>
    <mergeCell ref="KUZ1072:KWX1072"/>
    <mergeCell ref="KWY1072:KYW1072"/>
    <mergeCell ref="IKF1072:IMD1072"/>
    <mergeCell ref="IME1072:IOC1072"/>
    <mergeCell ref="IOD1072:IQB1072"/>
    <mergeCell ref="IQC1072:ISA1072"/>
    <mergeCell ref="ISB1072:ITZ1072"/>
    <mergeCell ref="IUA1072:IVY1072"/>
    <mergeCell ref="IVZ1072:IXX1072"/>
    <mergeCell ref="IXY1072:IZW1072"/>
    <mergeCell ref="IZX1072:JBV1072"/>
    <mergeCell ref="JBW1072:JDU1072"/>
    <mergeCell ref="JDV1072:JFT1072"/>
    <mergeCell ref="JFU1072:JHS1072"/>
    <mergeCell ref="JHT1072:JJR1072"/>
    <mergeCell ref="JJS1072:JLQ1072"/>
    <mergeCell ref="JLR1072:JNP1072"/>
    <mergeCell ref="JNQ1072:JPO1072"/>
    <mergeCell ref="JPP1072:JRN1072"/>
    <mergeCell ref="HCW1072:HEU1072"/>
    <mergeCell ref="HEV1072:HGT1072"/>
    <mergeCell ref="HGU1072:HIS1072"/>
    <mergeCell ref="HIT1072:HKR1072"/>
    <mergeCell ref="HKS1072:HMQ1072"/>
    <mergeCell ref="HMR1072:HOP1072"/>
    <mergeCell ref="HOQ1072:HQO1072"/>
    <mergeCell ref="HQP1072:HSN1072"/>
    <mergeCell ref="HSO1072:HUM1072"/>
    <mergeCell ref="HUN1072:HWL1072"/>
    <mergeCell ref="HWM1072:HYK1072"/>
    <mergeCell ref="HYL1072:IAJ1072"/>
    <mergeCell ref="IAK1072:ICI1072"/>
    <mergeCell ref="ICJ1072:IEH1072"/>
    <mergeCell ref="IEI1072:IGG1072"/>
    <mergeCell ref="IGH1072:IIF1072"/>
    <mergeCell ref="IIG1072:IKE1072"/>
    <mergeCell ref="FVN1072:FXL1072"/>
    <mergeCell ref="FXM1072:FZK1072"/>
    <mergeCell ref="FZL1072:GBJ1072"/>
    <mergeCell ref="GBK1072:GDI1072"/>
    <mergeCell ref="GDJ1072:GFH1072"/>
    <mergeCell ref="GFI1072:GHG1072"/>
    <mergeCell ref="GHH1072:GJF1072"/>
    <mergeCell ref="GJG1072:GLE1072"/>
    <mergeCell ref="GLF1072:GND1072"/>
    <mergeCell ref="GNE1072:GPC1072"/>
    <mergeCell ref="GPD1072:GRB1072"/>
    <mergeCell ref="GRC1072:GTA1072"/>
    <mergeCell ref="GTB1072:GUZ1072"/>
    <mergeCell ref="GVA1072:GWY1072"/>
    <mergeCell ref="GWZ1072:GYX1072"/>
    <mergeCell ref="GYY1072:HAW1072"/>
    <mergeCell ref="HAX1072:HCV1072"/>
    <mergeCell ref="EOE1072:EQC1072"/>
    <mergeCell ref="EQD1072:ESB1072"/>
    <mergeCell ref="ESC1072:EUA1072"/>
    <mergeCell ref="EUB1072:EVZ1072"/>
    <mergeCell ref="EWA1072:EXY1072"/>
    <mergeCell ref="EXZ1072:EZX1072"/>
    <mergeCell ref="EZY1072:FBW1072"/>
    <mergeCell ref="FBX1072:FDV1072"/>
    <mergeCell ref="FDW1072:FFU1072"/>
    <mergeCell ref="FFV1072:FHT1072"/>
    <mergeCell ref="FHU1072:FJS1072"/>
    <mergeCell ref="FJT1072:FLR1072"/>
    <mergeCell ref="FLS1072:FNQ1072"/>
    <mergeCell ref="FNR1072:FPP1072"/>
    <mergeCell ref="FPQ1072:FRO1072"/>
    <mergeCell ref="FRP1072:FTN1072"/>
    <mergeCell ref="FTO1072:FVM1072"/>
    <mergeCell ref="DGV1072:DIT1072"/>
    <mergeCell ref="DIU1072:DKS1072"/>
    <mergeCell ref="DKT1072:DMR1072"/>
    <mergeCell ref="DMS1072:DOQ1072"/>
    <mergeCell ref="DOR1072:DQP1072"/>
    <mergeCell ref="DQQ1072:DSO1072"/>
    <mergeCell ref="DSP1072:DUN1072"/>
    <mergeCell ref="DUO1072:DWM1072"/>
    <mergeCell ref="DWN1072:DYL1072"/>
    <mergeCell ref="DYM1072:EAK1072"/>
    <mergeCell ref="EAL1072:ECJ1072"/>
    <mergeCell ref="ECK1072:EEI1072"/>
    <mergeCell ref="EEJ1072:EGH1072"/>
    <mergeCell ref="EGI1072:EIG1072"/>
    <mergeCell ref="EIH1072:EKF1072"/>
    <mergeCell ref="EKG1072:EME1072"/>
    <mergeCell ref="EMF1072:EOD1072"/>
    <mergeCell ref="BZM1072:CBK1072"/>
    <mergeCell ref="CBL1072:CDJ1072"/>
    <mergeCell ref="CDK1072:CFI1072"/>
    <mergeCell ref="CFJ1072:CHH1072"/>
    <mergeCell ref="CHI1072:CJG1072"/>
    <mergeCell ref="CJH1072:CLF1072"/>
    <mergeCell ref="CLG1072:CNE1072"/>
    <mergeCell ref="CNF1072:CPD1072"/>
    <mergeCell ref="CPE1072:CRC1072"/>
    <mergeCell ref="CRD1072:CTB1072"/>
    <mergeCell ref="CTC1072:CVA1072"/>
    <mergeCell ref="CVB1072:CWZ1072"/>
    <mergeCell ref="CXA1072:CYY1072"/>
    <mergeCell ref="CYZ1072:DAX1072"/>
    <mergeCell ref="DAY1072:DCW1072"/>
    <mergeCell ref="DCX1072:DEV1072"/>
    <mergeCell ref="DEW1072:DGU1072"/>
    <mergeCell ref="ASD1072:AUB1072"/>
    <mergeCell ref="AUC1072:AWA1072"/>
    <mergeCell ref="AWB1072:AXZ1072"/>
    <mergeCell ref="AYA1072:AZY1072"/>
    <mergeCell ref="AZZ1072:BBX1072"/>
    <mergeCell ref="BBY1072:BDW1072"/>
    <mergeCell ref="BDX1072:BFV1072"/>
    <mergeCell ref="BFW1072:BHU1072"/>
    <mergeCell ref="BHV1072:BJT1072"/>
    <mergeCell ref="BJU1072:BLS1072"/>
    <mergeCell ref="BLT1072:BNR1072"/>
    <mergeCell ref="BNS1072:BPQ1072"/>
    <mergeCell ref="BPR1072:BRP1072"/>
    <mergeCell ref="BRQ1072:BTO1072"/>
    <mergeCell ref="BTP1072:BVN1072"/>
    <mergeCell ref="BVO1072:BXM1072"/>
    <mergeCell ref="BXN1072:BZL1072"/>
    <mergeCell ref="WOZ1069:WQX1069"/>
    <mergeCell ref="WQY1069:WSW1069"/>
    <mergeCell ref="WSX1069:WUV1069"/>
    <mergeCell ref="WUW1069:WWU1069"/>
    <mergeCell ref="WWV1069:WYT1069"/>
    <mergeCell ref="WYU1069:XAS1069"/>
    <mergeCell ref="XAT1069:XCR1069"/>
    <mergeCell ref="XCS1069:XEQ1069"/>
    <mergeCell ref="XER1069:XFD1069"/>
    <mergeCell ref="A1072:AY1072"/>
    <mergeCell ref="AZ1072:CX1072"/>
    <mergeCell ref="CY1072:EW1072"/>
    <mergeCell ref="EX1072:GV1072"/>
    <mergeCell ref="GW1072:IU1072"/>
    <mergeCell ref="IV1072:KT1072"/>
    <mergeCell ref="KU1072:MS1072"/>
    <mergeCell ref="MT1072:OR1072"/>
    <mergeCell ref="OS1072:QQ1072"/>
    <mergeCell ref="QR1072:SP1072"/>
    <mergeCell ref="SQ1072:UO1072"/>
    <mergeCell ref="UP1072:WN1072"/>
    <mergeCell ref="WO1072:YM1072"/>
    <mergeCell ref="YN1072:AAL1072"/>
    <mergeCell ref="AAM1072:ACK1072"/>
    <mergeCell ref="ACL1072:AEJ1072"/>
    <mergeCell ref="AEK1072:AGI1072"/>
    <mergeCell ref="AGJ1072:AIH1072"/>
    <mergeCell ref="AII1072:AKG1072"/>
    <mergeCell ref="AKH1072:AMF1072"/>
    <mergeCell ref="AMG1072:AOE1072"/>
    <mergeCell ref="AOF1072:AQD1072"/>
    <mergeCell ref="AQE1072:ASC1072"/>
    <mergeCell ref="VHQ1069:VJO1069"/>
    <mergeCell ref="VJP1069:VLN1069"/>
    <mergeCell ref="VLO1069:VNM1069"/>
    <mergeCell ref="VNN1069:VPL1069"/>
    <mergeCell ref="VPM1069:VRK1069"/>
    <mergeCell ref="VRL1069:VTJ1069"/>
    <mergeCell ref="VTK1069:VVI1069"/>
    <mergeCell ref="VVJ1069:VXH1069"/>
    <mergeCell ref="VXI1069:VZG1069"/>
    <mergeCell ref="VZH1069:WBF1069"/>
    <mergeCell ref="WBG1069:WDE1069"/>
    <mergeCell ref="WDF1069:WFD1069"/>
    <mergeCell ref="WFE1069:WHC1069"/>
    <mergeCell ref="WHD1069:WJB1069"/>
    <mergeCell ref="WJC1069:WLA1069"/>
    <mergeCell ref="WLB1069:WMZ1069"/>
    <mergeCell ref="WNA1069:WOY1069"/>
    <mergeCell ref="UAH1069:UCF1069"/>
    <mergeCell ref="UCG1069:UEE1069"/>
    <mergeCell ref="UEF1069:UGD1069"/>
    <mergeCell ref="UGE1069:UIC1069"/>
    <mergeCell ref="UID1069:UKB1069"/>
    <mergeCell ref="UKC1069:UMA1069"/>
    <mergeCell ref="UMB1069:UNZ1069"/>
    <mergeCell ref="UOA1069:UPY1069"/>
    <mergeCell ref="UPZ1069:URX1069"/>
    <mergeCell ref="URY1069:UTW1069"/>
    <mergeCell ref="UTX1069:UVV1069"/>
    <mergeCell ref="UVW1069:UXU1069"/>
    <mergeCell ref="UXV1069:UZT1069"/>
    <mergeCell ref="UZU1069:VBS1069"/>
    <mergeCell ref="VBT1069:VDR1069"/>
    <mergeCell ref="VDS1069:VFQ1069"/>
    <mergeCell ref="VFR1069:VHP1069"/>
    <mergeCell ref="SSY1069:SUW1069"/>
    <mergeCell ref="SUX1069:SWV1069"/>
    <mergeCell ref="SWW1069:SYU1069"/>
    <mergeCell ref="SYV1069:TAT1069"/>
    <mergeCell ref="TAU1069:TCS1069"/>
    <mergeCell ref="TCT1069:TER1069"/>
    <mergeCell ref="TES1069:TGQ1069"/>
    <mergeCell ref="TGR1069:TIP1069"/>
    <mergeCell ref="TIQ1069:TKO1069"/>
    <mergeCell ref="TKP1069:TMN1069"/>
    <mergeCell ref="TMO1069:TOM1069"/>
    <mergeCell ref="TON1069:TQL1069"/>
    <mergeCell ref="TQM1069:TSK1069"/>
    <mergeCell ref="TSL1069:TUJ1069"/>
    <mergeCell ref="TUK1069:TWI1069"/>
    <mergeCell ref="TWJ1069:TYH1069"/>
    <mergeCell ref="TYI1069:UAG1069"/>
    <mergeCell ref="RLP1069:RNN1069"/>
    <mergeCell ref="RNO1069:RPM1069"/>
    <mergeCell ref="RPN1069:RRL1069"/>
    <mergeCell ref="RRM1069:RTK1069"/>
    <mergeCell ref="RTL1069:RVJ1069"/>
    <mergeCell ref="RVK1069:RXI1069"/>
    <mergeCell ref="RXJ1069:RZH1069"/>
    <mergeCell ref="RZI1069:SBG1069"/>
    <mergeCell ref="SBH1069:SDF1069"/>
    <mergeCell ref="SDG1069:SFE1069"/>
    <mergeCell ref="SFF1069:SHD1069"/>
    <mergeCell ref="SHE1069:SJC1069"/>
    <mergeCell ref="SJD1069:SLB1069"/>
    <mergeCell ref="SLC1069:SNA1069"/>
    <mergeCell ref="SNB1069:SOZ1069"/>
    <mergeCell ref="SPA1069:SQY1069"/>
    <mergeCell ref="SQZ1069:SSX1069"/>
    <mergeCell ref="QEG1069:QGE1069"/>
    <mergeCell ref="QGF1069:QID1069"/>
    <mergeCell ref="QIE1069:QKC1069"/>
    <mergeCell ref="QKD1069:QMB1069"/>
    <mergeCell ref="QMC1069:QOA1069"/>
    <mergeCell ref="QOB1069:QPZ1069"/>
    <mergeCell ref="QQA1069:QRY1069"/>
    <mergeCell ref="QRZ1069:QTX1069"/>
    <mergeCell ref="QTY1069:QVW1069"/>
    <mergeCell ref="QVX1069:QXV1069"/>
    <mergeCell ref="QXW1069:QZU1069"/>
    <mergeCell ref="QZV1069:RBT1069"/>
    <mergeCell ref="RBU1069:RDS1069"/>
    <mergeCell ref="RDT1069:RFR1069"/>
    <mergeCell ref="RFS1069:RHQ1069"/>
    <mergeCell ref="RHR1069:RJP1069"/>
    <mergeCell ref="RJQ1069:RLO1069"/>
    <mergeCell ref="OWX1069:OYV1069"/>
    <mergeCell ref="OYW1069:PAU1069"/>
    <mergeCell ref="PAV1069:PCT1069"/>
    <mergeCell ref="PCU1069:PES1069"/>
    <mergeCell ref="PET1069:PGR1069"/>
    <mergeCell ref="PGS1069:PIQ1069"/>
    <mergeCell ref="PIR1069:PKP1069"/>
    <mergeCell ref="PKQ1069:PMO1069"/>
    <mergeCell ref="PMP1069:PON1069"/>
    <mergeCell ref="POO1069:PQM1069"/>
    <mergeCell ref="PQN1069:PSL1069"/>
    <mergeCell ref="PSM1069:PUK1069"/>
    <mergeCell ref="PUL1069:PWJ1069"/>
    <mergeCell ref="PWK1069:PYI1069"/>
    <mergeCell ref="PYJ1069:QAH1069"/>
    <mergeCell ref="QAI1069:QCG1069"/>
    <mergeCell ref="QCH1069:QEF1069"/>
    <mergeCell ref="NPO1069:NRM1069"/>
    <mergeCell ref="NRN1069:NTL1069"/>
    <mergeCell ref="NTM1069:NVK1069"/>
    <mergeCell ref="NVL1069:NXJ1069"/>
    <mergeCell ref="NXK1069:NZI1069"/>
    <mergeCell ref="NZJ1069:OBH1069"/>
    <mergeCell ref="OBI1069:ODG1069"/>
    <mergeCell ref="ODH1069:OFF1069"/>
    <mergeCell ref="OFG1069:OHE1069"/>
    <mergeCell ref="OHF1069:OJD1069"/>
    <mergeCell ref="OJE1069:OLC1069"/>
    <mergeCell ref="OLD1069:ONB1069"/>
    <mergeCell ref="ONC1069:OPA1069"/>
    <mergeCell ref="OPB1069:OQZ1069"/>
    <mergeCell ref="ORA1069:OSY1069"/>
    <mergeCell ref="OSZ1069:OUX1069"/>
    <mergeCell ref="OUY1069:OWW1069"/>
    <mergeCell ref="MIF1069:MKD1069"/>
    <mergeCell ref="MKE1069:MMC1069"/>
    <mergeCell ref="MMD1069:MOB1069"/>
    <mergeCell ref="MOC1069:MQA1069"/>
    <mergeCell ref="MQB1069:MRZ1069"/>
    <mergeCell ref="MSA1069:MTY1069"/>
    <mergeCell ref="MTZ1069:MVX1069"/>
    <mergeCell ref="MVY1069:MXW1069"/>
    <mergeCell ref="MXX1069:MZV1069"/>
    <mergeCell ref="MZW1069:NBU1069"/>
    <mergeCell ref="NBV1069:NDT1069"/>
    <mergeCell ref="NDU1069:NFS1069"/>
    <mergeCell ref="NFT1069:NHR1069"/>
    <mergeCell ref="NHS1069:NJQ1069"/>
    <mergeCell ref="NJR1069:NLP1069"/>
    <mergeCell ref="NLQ1069:NNO1069"/>
    <mergeCell ref="NNP1069:NPN1069"/>
    <mergeCell ref="LAW1069:LCU1069"/>
    <mergeCell ref="LCV1069:LET1069"/>
    <mergeCell ref="LEU1069:LGS1069"/>
    <mergeCell ref="LGT1069:LIR1069"/>
    <mergeCell ref="LIS1069:LKQ1069"/>
    <mergeCell ref="LKR1069:LMP1069"/>
    <mergeCell ref="LMQ1069:LOO1069"/>
    <mergeCell ref="LOP1069:LQN1069"/>
    <mergeCell ref="LQO1069:LSM1069"/>
    <mergeCell ref="LSN1069:LUL1069"/>
    <mergeCell ref="LUM1069:LWK1069"/>
    <mergeCell ref="LWL1069:LYJ1069"/>
    <mergeCell ref="LYK1069:MAI1069"/>
    <mergeCell ref="MAJ1069:MCH1069"/>
    <mergeCell ref="MCI1069:MEG1069"/>
    <mergeCell ref="MEH1069:MGF1069"/>
    <mergeCell ref="MGG1069:MIE1069"/>
    <mergeCell ref="JTN1069:JVL1069"/>
    <mergeCell ref="JVM1069:JXK1069"/>
    <mergeCell ref="JXL1069:JZJ1069"/>
    <mergeCell ref="JZK1069:KBI1069"/>
    <mergeCell ref="KBJ1069:KDH1069"/>
    <mergeCell ref="KDI1069:KFG1069"/>
    <mergeCell ref="KFH1069:KHF1069"/>
    <mergeCell ref="KHG1069:KJE1069"/>
    <mergeCell ref="KJF1069:KLD1069"/>
    <mergeCell ref="KLE1069:KNC1069"/>
    <mergeCell ref="KND1069:KPB1069"/>
    <mergeCell ref="KPC1069:KRA1069"/>
    <mergeCell ref="KRB1069:KSZ1069"/>
    <mergeCell ref="KTA1069:KUY1069"/>
    <mergeCell ref="KUZ1069:KWX1069"/>
    <mergeCell ref="KWY1069:KYW1069"/>
    <mergeCell ref="KYX1069:LAV1069"/>
    <mergeCell ref="IME1069:IOC1069"/>
    <mergeCell ref="IOD1069:IQB1069"/>
    <mergeCell ref="IQC1069:ISA1069"/>
    <mergeCell ref="ISB1069:ITZ1069"/>
    <mergeCell ref="IUA1069:IVY1069"/>
    <mergeCell ref="IVZ1069:IXX1069"/>
    <mergeCell ref="IXY1069:IZW1069"/>
    <mergeCell ref="IZX1069:JBV1069"/>
    <mergeCell ref="JBW1069:JDU1069"/>
    <mergeCell ref="JDV1069:JFT1069"/>
    <mergeCell ref="JFU1069:JHS1069"/>
    <mergeCell ref="JHT1069:JJR1069"/>
    <mergeCell ref="JJS1069:JLQ1069"/>
    <mergeCell ref="JLR1069:JNP1069"/>
    <mergeCell ref="JNQ1069:JPO1069"/>
    <mergeCell ref="JPP1069:JRN1069"/>
    <mergeCell ref="JRO1069:JTM1069"/>
    <mergeCell ref="HEV1069:HGT1069"/>
    <mergeCell ref="HGU1069:HIS1069"/>
    <mergeCell ref="HIT1069:HKR1069"/>
    <mergeCell ref="HKS1069:HMQ1069"/>
    <mergeCell ref="HMR1069:HOP1069"/>
    <mergeCell ref="HOQ1069:HQO1069"/>
    <mergeCell ref="HQP1069:HSN1069"/>
    <mergeCell ref="HSO1069:HUM1069"/>
    <mergeCell ref="HUN1069:HWL1069"/>
    <mergeCell ref="HWM1069:HYK1069"/>
    <mergeCell ref="HYL1069:IAJ1069"/>
    <mergeCell ref="IAK1069:ICI1069"/>
    <mergeCell ref="ICJ1069:IEH1069"/>
    <mergeCell ref="IEI1069:IGG1069"/>
    <mergeCell ref="IGH1069:IIF1069"/>
    <mergeCell ref="IIG1069:IKE1069"/>
    <mergeCell ref="IKF1069:IMD1069"/>
    <mergeCell ref="FXM1069:FZK1069"/>
    <mergeCell ref="FZL1069:GBJ1069"/>
    <mergeCell ref="GBK1069:GDI1069"/>
    <mergeCell ref="GDJ1069:GFH1069"/>
    <mergeCell ref="GFI1069:GHG1069"/>
    <mergeCell ref="GHH1069:GJF1069"/>
    <mergeCell ref="GJG1069:GLE1069"/>
    <mergeCell ref="GLF1069:GND1069"/>
    <mergeCell ref="GNE1069:GPC1069"/>
    <mergeCell ref="GPD1069:GRB1069"/>
    <mergeCell ref="GRC1069:GTA1069"/>
    <mergeCell ref="GTB1069:GUZ1069"/>
    <mergeCell ref="GVA1069:GWY1069"/>
    <mergeCell ref="GWZ1069:GYX1069"/>
    <mergeCell ref="GYY1069:HAW1069"/>
    <mergeCell ref="HAX1069:HCV1069"/>
    <mergeCell ref="HCW1069:HEU1069"/>
    <mergeCell ref="EQD1069:ESB1069"/>
    <mergeCell ref="ESC1069:EUA1069"/>
    <mergeCell ref="EUB1069:EVZ1069"/>
    <mergeCell ref="EWA1069:EXY1069"/>
    <mergeCell ref="EXZ1069:EZX1069"/>
    <mergeCell ref="EZY1069:FBW1069"/>
    <mergeCell ref="FBX1069:FDV1069"/>
    <mergeCell ref="FDW1069:FFU1069"/>
    <mergeCell ref="FFV1069:FHT1069"/>
    <mergeCell ref="FHU1069:FJS1069"/>
    <mergeCell ref="FJT1069:FLR1069"/>
    <mergeCell ref="FLS1069:FNQ1069"/>
    <mergeCell ref="FNR1069:FPP1069"/>
    <mergeCell ref="FPQ1069:FRO1069"/>
    <mergeCell ref="FRP1069:FTN1069"/>
    <mergeCell ref="FTO1069:FVM1069"/>
    <mergeCell ref="FVN1069:FXL1069"/>
    <mergeCell ref="DIU1069:DKS1069"/>
    <mergeCell ref="DKT1069:DMR1069"/>
    <mergeCell ref="DMS1069:DOQ1069"/>
    <mergeCell ref="DOR1069:DQP1069"/>
    <mergeCell ref="DQQ1069:DSO1069"/>
    <mergeCell ref="DSP1069:DUN1069"/>
    <mergeCell ref="DUO1069:DWM1069"/>
    <mergeCell ref="DWN1069:DYL1069"/>
    <mergeCell ref="DYM1069:EAK1069"/>
    <mergeCell ref="EAL1069:ECJ1069"/>
    <mergeCell ref="ECK1069:EEI1069"/>
    <mergeCell ref="EEJ1069:EGH1069"/>
    <mergeCell ref="EGI1069:EIG1069"/>
    <mergeCell ref="EIH1069:EKF1069"/>
    <mergeCell ref="EKG1069:EME1069"/>
    <mergeCell ref="EMF1069:EOD1069"/>
    <mergeCell ref="EOE1069:EQC1069"/>
    <mergeCell ref="CBL1069:CDJ1069"/>
    <mergeCell ref="CDK1069:CFI1069"/>
    <mergeCell ref="CFJ1069:CHH1069"/>
    <mergeCell ref="CHI1069:CJG1069"/>
    <mergeCell ref="CJH1069:CLF1069"/>
    <mergeCell ref="CLG1069:CNE1069"/>
    <mergeCell ref="CNF1069:CPD1069"/>
    <mergeCell ref="CPE1069:CRC1069"/>
    <mergeCell ref="CRD1069:CTB1069"/>
    <mergeCell ref="CTC1069:CVA1069"/>
    <mergeCell ref="CVB1069:CWZ1069"/>
    <mergeCell ref="CXA1069:CYY1069"/>
    <mergeCell ref="CYZ1069:DAX1069"/>
    <mergeCell ref="DAY1069:DCW1069"/>
    <mergeCell ref="DCX1069:DEV1069"/>
    <mergeCell ref="DEW1069:DGU1069"/>
    <mergeCell ref="DGV1069:DIT1069"/>
    <mergeCell ref="AUC1069:AWA1069"/>
    <mergeCell ref="AWB1069:AXZ1069"/>
    <mergeCell ref="AYA1069:AZY1069"/>
    <mergeCell ref="AZZ1069:BBX1069"/>
    <mergeCell ref="BBY1069:BDW1069"/>
    <mergeCell ref="BDX1069:BFV1069"/>
    <mergeCell ref="BFW1069:BHU1069"/>
    <mergeCell ref="BHV1069:BJT1069"/>
    <mergeCell ref="BJU1069:BLS1069"/>
    <mergeCell ref="BLT1069:BNR1069"/>
    <mergeCell ref="BNS1069:BPQ1069"/>
    <mergeCell ref="BPR1069:BRP1069"/>
    <mergeCell ref="BRQ1069:BTO1069"/>
    <mergeCell ref="BTP1069:BVN1069"/>
    <mergeCell ref="BVO1069:BXM1069"/>
    <mergeCell ref="BXN1069:BZL1069"/>
    <mergeCell ref="BZM1069:CBK1069"/>
    <mergeCell ref="WQY1066:WSW1066"/>
    <mergeCell ref="WSX1066:WUV1066"/>
    <mergeCell ref="WUW1066:WWU1066"/>
    <mergeCell ref="WWV1066:WYT1066"/>
    <mergeCell ref="WYU1066:XAS1066"/>
    <mergeCell ref="XAT1066:XCR1066"/>
    <mergeCell ref="XCS1066:XEQ1066"/>
    <mergeCell ref="XER1066:XFD1066"/>
    <mergeCell ref="A1069:AY1069"/>
    <mergeCell ref="AZ1069:CX1069"/>
    <mergeCell ref="CY1069:EW1069"/>
    <mergeCell ref="EX1069:GV1069"/>
    <mergeCell ref="GW1069:IU1069"/>
    <mergeCell ref="IV1069:KT1069"/>
    <mergeCell ref="KU1069:MS1069"/>
    <mergeCell ref="MT1069:OR1069"/>
    <mergeCell ref="OS1069:QQ1069"/>
    <mergeCell ref="QR1069:SP1069"/>
    <mergeCell ref="SQ1069:UO1069"/>
    <mergeCell ref="UP1069:WN1069"/>
    <mergeCell ref="WO1069:YM1069"/>
    <mergeCell ref="YN1069:AAL1069"/>
    <mergeCell ref="AAM1069:ACK1069"/>
    <mergeCell ref="ACL1069:AEJ1069"/>
    <mergeCell ref="AEK1069:AGI1069"/>
    <mergeCell ref="AGJ1069:AIH1069"/>
    <mergeCell ref="AII1069:AKG1069"/>
    <mergeCell ref="AKH1069:AMF1069"/>
    <mergeCell ref="AMG1069:AOE1069"/>
    <mergeCell ref="AOF1069:AQD1069"/>
    <mergeCell ref="AQE1069:ASC1069"/>
    <mergeCell ref="ASD1069:AUB1069"/>
    <mergeCell ref="VJP1066:VLN1066"/>
    <mergeCell ref="VLO1066:VNM1066"/>
    <mergeCell ref="VNN1066:VPL1066"/>
    <mergeCell ref="VPM1066:VRK1066"/>
    <mergeCell ref="VRL1066:VTJ1066"/>
    <mergeCell ref="VTK1066:VVI1066"/>
    <mergeCell ref="VVJ1066:VXH1066"/>
    <mergeCell ref="VXI1066:VZG1066"/>
    <mergeCell ref="VZH1066:WBF1066"/>
    <mergeCell ref="WBG1066:WDE1066"/>
    <mergeCell ref="WDF1066:WFD1066"/>
    <mergeCell ref="WFE1066:WHC1066"/>
    <mergeCell ref="WHD1066:WJB1066"/>
    <mergeCell ref="WJC1066:WLA1066"/>
    <mergeCell ref="WLB1066:WMZ1066"/>
    <mergeCell ref="WNA1066:WOY1066"/>
    <mergeCell ref="WOZ1066:WQX1066"/>
    <mergeCell ref="UCG1066:UEE1066"/>
    <mergeCell ref="UEF1066:UGD1066"/>
    <mergeCell ref="UGE1066:UIC1066"/>
    <mergeCell ref="UID1066:UKB1066"/>
    <mergeCell ref="UKC1066:UMA1066"/>
    <mergeCell ref="UMB1066:UNZ1066"/>
    <mergeCell ref="UOA1066:UPY1066"/>
    <mergeCell ref="UPZ1066:URX1066"/>
    <mergeCell ref="URY1066:UTW1066"/>
    <mergeCell ref="UTX1066:UVV1066"/>
    <mergeCell ref="UVW1066:UXU1066"/>
    <mergeCell ref="UXV1066:UZT1066"/>
    <mergeCell ref="UZU1066:VBS1066"/>
    <mergeCell ref="VBT1066:VDR1066"/>
    <mergeCell ref="VDS1066:VFQ1066"/>
    <mergeCell ref="VFR1066:VHP1066"/>
    <mergeCell ref="VHQ1066:VJO1066"/>
    <mergeCell ref="SUX1066:SWV1066"/>
    <mergeCell ref="SWW1066:SYU1066"/>
    <mergeCell ref="SYV1066:TAT1066"/>
    <mergeCell ref="TAU1066:TCS1066"/>
    <mergeCell ref="TCT1066:TER1066"/>
    <mergeCell ref="TES1066:TGQ1066"/>
    <mergeCell ref="TGR1066:TIP1066"/>
    <mergeCell ref="TIQ1066:TKO1066"/>
    <mergeCell ref="TKP1066:TMN1066"/>
    <mergeCell ref="TMO1066:TOM1066"/>
    <mergeCell ref="TON1066:TQL1066"/>
    <mergeCell ref="TQM1066:TSK1066"/>
    <mergeCell ref="TSL1066:TUJ1066"/>
    <mergeCell ref="TUK1066:TWI1066"/>
    <mergeCell ref="TWJ1066:TYH1066"/>
    <mergeCell ref="TYI1066:UAG1066"/>
    <mergeCell ref="UAH1066:UCF1066"/>
    <mergeCell ref="RNO1066:RPM1066"/>
    <mergeCell ref="RPN1066:RRL1066"/>
    <mergeCell ref="RRM1066:RTK1066"/>
    <mergeCell ref="RTL1066:RVJ1066"/>
    <mergeCell ref="RVK1066:RXI1066"/>
    <mergeCell ref="RXJ1066:RZH1066"/>
    <mergeCell ref="RZI1066:SBG1066"/>
    <mergeCell ref="SBH1066:SDF1066"/>
    <mergeCell ref="SDG1066:SFE1066"/>
    <mergeCell ref="SFF1066:SHD1066"/>
    <mergeCell ref="SHE1066:SJC1066"/>
    <mergeCell ref="SJD1066:SLB1066"/>
    <mergeCell ref="SLC1066:SNA1066"/>
    <mergeCell ref="SNB1066:SOZ1066"/>
    <mergeCell ref="SPA1066:SQY1066"/>
    <mergeCell ref="SQZ1066:SSX1066"/>
    <mergeCell ref="SSY1066:SUW1066"/>
    <mergeCell ref="QGF1066:QID1066"/>
    <mergeCell ref="QIE1066:QKC1066"/>
    <mergeCell ref="QKD1066:QMB1066"/>
    <mergeCell ref="QMC1066:QOA1066"/>
    <mergeCell ref="QOB1066:QPZ1066"/>
    <mergeCell ref="QQA1066:QRY1066"/>
    <mergeCell ref="QRZ1066:QTX1066"/>
    <mergeCell ref="QTY1066:QVW1066"/>
    <mergeCell ref="QVX1066:QXV1066"/>
    <mergeCell ref="QXW1066:QZU1066"/>
    <mergeCell ref="QZV1066:RBT1066"/>
    <mergeCell ref="RBU1066:RDS1066"/>
    <mergeCell ref="RDT1066:RFR1066"/>
    <mergeCell ref="RFS1066:RHQ1066"/>
    <mergeCell ref="RHR1066:RJP1066"/>
    <mergeCell ref="RJQ1066:RLO1066"/>
    <mergeCell ref="RLP1066:RNN1066"/>
    <mergeCell ref="OYW1066:PAU1066"/>
    <mergeCell ref="PAV1066:PCT1066"/>
    <mergeCell ref="PCU1066:PES1066"/>
    <mergeCell ref="PET1066:PGR1066"/>
    <mergeCell ref="PGS1066:PIQ1066"/>
    <mergeCell ref="PIR1066:PKP1066"/>
    <mergeCell ref="PKQ1066:PMO1066"/>
    <mergeCell ref="PMP1066:PON1066"/>
    <mergeCell ref="POO1066:PQM1066"/>
    <mergeCell ref="PQN1066:PSL1066"/>
    <mergeCell ref="PSM1066:PUK1066"/>
    <mergeCell ref="PUL1066:PWJ1066"/>
    <mergeCell ref="PWK1066:PYI1066"/>
    <mergeCell ref="PYJ1066:QAH1066"/>
    <mergeCell ref="QAI1066:QCG1066"/>
    <mergeCell ref="QCH1066:QEF1066"/>
    <mergeCell ref="QEG1066:QGE1066"/>
    <mergeCell ref="NRN1066:NTL1066"/>
    <mergeCell ref="NTM1066:NVK1066"/>
    <mergeCell ref="NVL1066:NXJ1066"/>
    <mergeCell ref="NXK1066:NZI1066"/>
    <mergeCell ref="NZJ1066:OBH1066"/>
    <mergeCell ref="OBI1066:ODG1066"/>
    <mergeCell ref="ODH1066:OFF1066"/>
    <mergeCell ref="OFG1066:OHE1066"/>
    <mergeCell ref="OHF1066:OJD1066"/>
    <mergeCell ref="OJE1066:OLC1066"/>
    <mergeCell ref="OLD1066:ONB1066"/>
    <mergeCell ref="ONC1066:OPA1066"/>
    <mergeCell ref="OPB1066:OQZ1066"/>
    <mergeCell ref="ORA1066:OSY1066"/>
    <mergeCell ref="OSZ1066:OUX1066"/>
    <mergeCell ref="OUY1066:OWW1066"/>
    <mergeCell ref="OWX1066:OYV1066"/>
    <mergeCell ref="MKE1066:MMC1066"/>
    <mergeCell ref="MMD1066:MOB1066"/>
    <mergeCell ref="MOC1066:MQA1066"/>
    <mergeCell ref="MQB1066:MRZ1066"/>
    <mergeCell ref="MSA1066:MTY1066"/>
    <mergeCell ref="MTZ1066:MVX1066"/>
    <mergeCell ref="MVY1066:MXW1066"/>
    <mergeCell ref="MXX1066:MZV1066"/>
    <mergeCell ref="MZW1066:NBU1066"/>
    <mergeCell ref="NBV1066:NDT1066"/>
    <mergeCell ref="NDU1066:NFS1066"/>
    <mergeCell ref="NFT1066:NHR1066"/>
    <mergeCell ref="NHS1066:NJQ1066"/>
    <mergeCell ref="NJR1066:NLP1066"/>
    <mergeCell ref="NLQ1066:NNO1066"/>
    <mergeCell ref="NNP1066:NPN1066"/>
    <mergeCell ref="NPO1066:NRM1066"/>
    <mergeCell ref="LCV1066:LET1066"/>
    <mergeCell ref="LEU1066:LGS1066"/>
    <mergeCell ref="LGT1066:LIR1066"/>
    <mergeCell ref="LIS1066:LKQ1066"/>
    <mergeCell ref="LKR1066:LMP1066"/>
    <mergeCell ref="LMQ1066:LOO1066"/>
    <mergeCell ref="LOP1066:LQN1066"/>
    <mergeCell ref="LQO1066:LSM1066"/>
    <mergeCell ref="LSN1066:LUL1066"/>
    <mergeCell ref="LUM1066:LWK1066"/>
    <mergeCell ref="LWL1066:LYJ1066"/>
    <mergeCell ref="LYK1066:MAI1066"/>
    <mergeCell ref="MAJ1066:MCH1066"/>
    <mergeCell ref="MCI1066:MEG1066"/>
    <mergeCell ref="MEH1066:MGF1066"/>
    <mergeCell ref="MGG1066:MIE1066"/>
    <mergeCell ref="MIF1066:MKD1066"/>
    <mergeCell ref="JVM1066:JXK1066"/>
    <mergeCell ref="JXL1066:JZJ1066"/>
    <mergeCell ref="JZK1066:KBI1066"/>
    <mergeCell ref="KBJ1066:KDH1066"/>
    <mergeCell ref="KDI1066:KFG1066"/>
    <mergeCell ref="KFH1066:KHF1066"/>
    <mergeCell ref="KHG1066:KJE1066"/>
    <mergeCell ref="KJF1066:KLD1066"/>
    <mergeCell ref="KLE1066:KNC1066"/>
    <mergeCell ref="KND1066:KPB1066"/>
    <mergeCell ref="KPC1066:KRA1066"/>
    <mergeCell ref="KRB1066:KSZ1066"/>
    <mergeCell ref="KTA1066:KUY1066"/>
    <mergeCell ref="KUZ1066:KWX1066"/>
    <mergeCell ref="KWY1066:KYW1066"/>
    <mergeCell ref="KYX1066:LAV1066"/>
    <mergeCell ref="LAW1066:LCU1066"/>
    <mergeCell ref="IOD1066:IQB1066"/>
    <mergeCell ref="IQC1066:ISA1066"/>
    <mergeCell ref="ISB1066:ITZ1066"/>
    <mergeCell ref="IUA1066:IVY1066"/>
    <mergeCell ref="IVZ1066:IXX1066"/>
    <mergeCell ref="IXY1066:IZW1066"/>
    <mergeCell ref="IZX1066:JBV1066"/>
    <mergeCell ref="JBW1066:JDU1066"/>
    <mergeCell ref="JDV1066:JFT1066"/>
    <mergeCell ref="JFU1066:JHS1066"/>
    <mergeCell ref="JHT1066:JJR1066"/>
    <mergeCell ref="JJS1066:JLQ1066"/>
    <mergeCell ref="JLR1066:JNP1066"/>
    <mergeCell ref="JNQ1066:JPO1066"/>
    <mergeCell ref="JPP1066:JRN1066"/>
    <mergeCell ref="JRO1066:JTM1066"/>
    <mergeCell ref="JTN1066:JVL1066"/>
    <mergeCell ref="HGU1066:HIS1066"/>
    <mergeCell ref="HIT1066:HKR1066"/>
    <mergeCell ref="HKS1066:HMQ1066"/>
    <mergeCell ref="HMR1066:HOP1066"/>
    <mergeCell ref="HOQ1066:HQO1066"/>
    <mergeCell ref="HQP1066:HSN1066"/>
    <mergeCell ref="HSO1066:HUM1066"/>
    <mergeCell ref="HUN1066:HWL1066"/>
    <mergeCell ref="HWM1066:HYK1066"/>
    <mergeCell ref="HYL1066:IAJ1066"/>
    <mergeCell ref="IAK1066:ICI1066"/>
    <mergeCell ref="ICJ1066:IEH1066"/>
    <mergeCell ref="IEI1066:IGG1066"/>
    <mergeCell ref="IGH1066:IIF1066"/>
    <mergeCell ref="IIG1066:IKE1066"/>
    <mergeCell ref="IKF1066:IMD1066"/>
    <mergeCell ref="IME1066:IOC1066"/>
    <mergeCell ref="FZL1066:GBJ1066"/>
    <mergeCell ref="GBK1066:GDI1066"/>
    <mergeCell ref="GDJ1066:GFH1066"/>
    <mergeCell ref="GFI1066:GHG1066"/>
    <mergeCell ref="GHH1066:GJF1066"/>
    <mergeCell ref="GJG1066:GLE1066"/>
    <mergeCell ref="GLF1066:GND1066"/>
    <mergeCell ref="GNE1066:GPC1066"/>
    <mergeCell ref="GPD1066:GRB1066"/>
    <mergeCell ref="GRC1066:GTA1066"/>
    <mergeCell ref="GTB1066:GUZ1066"/>
    <mergeCell ref="GVA1066:GWY1066"/>
    <mergeCell ref="GWZ1066:GYX1066"/>
    <mergeCell ref="GYY1066:HAW1066"/>
    <mergeCell ref="HAX1066:HCV1066"/>
    <mergeCell ref="HCW1066:HEU1066"/>
    <mergeCell ref="HEV1066:HGT1066"/>
    <mergeCell ref="ESC1066:EUA1066"/>
    <mergeCell ref="EUB1066:EVZ1066"/>
    <mergeCell ref="EWA1066:EXY1066"/>
    <mergeCell ref="EXZ1066:EZX1066"/>
    <mergeCell ref="EZY1066:FBW1066"/>
    <mergeCell ref="FBX1066:FDV1066"/>
    <mergeCell ref="FDW1066:FFU1066"/>
    <mergeCell ref="FFV1066:FHT1066"/>
    <mergeCell ref="FHU1066:FJS1066"/>
    <mergeCell ref="FJT1066:FLR1066"/>
    <mergeCell ref="FLS1066:FNQ1066"/>
    <mergeCell ref="FNR1066:FPP1066"/>
    <mergeCell ref="FPQ1066:FRO1066"/>
    <mergeCell ref="FRP1066:FTN1066"/>
    <mergeCell ref="FTO1066:FVM1066"/>
    <mergeCell ref="FVN1066:FXL1066"/>
    <mergeCell ref="FXM1066:FZK1066"/>
    <mergeCell ref="DKT1066:DMR1066"/>
    <mergeCell ref="DMS1066:DOQ1066"/>
    <mergeCell ref="DOR1066:DQP1066"/>
    <mergeCell ref="DQQ1066:DSO1066"/>
    <mergeCell ref="DSP1066:DUN1066"/>
    <mergeCell ref="DUO1066:DWM1066"/>
    <mergeCell ref="DWN1066:DYL1066"/>
    <mergeCell ref="DYM1066:EAK1066"/>
    <mergeCell ref="EAL1066:ECJ1066"/>
    <mergeCell ref="ECK1066:EEI1066"/>
    <mergeCell ref="EEJ1066:EGH1066"/>
    <mergeCell ref="EGI1066:EIG1066"/>
    <mergeCell ref="EIH1066:EKF1066"/>
    <mergeCell ref="EKG1066:EME1066"/>
    <mergeCell ref="EMF1066:EOD1066"/>
    <mergeCell ref="EOE1066:EQC1066"/>
    <mergeCell ref="EQD1066:ESB1066"/>
    <mergeCell ref="CDK1066:CFI1066"/>
    <mergeCell ref="CFJ1066:CHH1066"/>
    <mergeCell ref="CHI1066:CJG1066"/>
    <mergeCell ref="CJH1066:CLF1066"/>
    <mergeCell ref="CLG1066:CNE1066"/>
    <mergeCell ref="CNF1066:CPD1066"/>
    <mergeCell ref="CPE1066:CRC1066"/>
    <mergeCell ref="CRD1066:CTB1066"/>
    <mergeCell ref="CTC1066:CVA1066"/>
    <mergeCell ref="CVB1066:CWZ1066"/>
    <mergeCell ref="CXA1066:CYY1066"/>
    <mergeCell ref="CYZ1066:DAX1066"/>
    <mergeCell ref="DAY1066:DCW1066"/>
    <mergeCell ref="DCX1066:DEV1066"/>
    <mergeCell ref="DEW1066:DGU1066"/>
    <mergeCell ref="DGV1066:DIT1066"/>
    <mergeCell ref="DIU1066:DKS1066"/>
    <mergeCell ref="AWB1066:AXZ1066"/>
    <mergeCell ref="AYA1066:AZY1066"/>
    <mergeCell ref="AZZ1066:BBX1066"/>
    <mergeCell ref="BBY1066:BDW1066"/>
    <mergeCell ref="BDX1066:BFV1066"/>
    <mergeCell ref="BFW1066:BHU1066"/>
    <mergeCell ref="BHV1066:BJT1066"/>
    <mergeCell ref="BJU1066:BLS1066"/>
    <mergeCell ref="BLT1066:BNR1066"/>
    <mergeCell ref="BNS1066:BPQ1066"/>
    <mergeCell ref="BPR1066:BRP1066"/>
    <mergeCell ref="BRQ1066:BTO1066"/>
    <mergeCell ref="BTP1066:BVN1066"/>
    <mergeCell ref="BVO1066:BXM1066"/>
    <mergeCell ref="BXN1066:BZL1066"/>
    <mergeCell ref="BZM1066:CBK1066"/>
    <mergeCell ref="CBL1066:CDJ1066"/>
    <mergeCell ref="WUW146:WWU146"/>
    <mergeCell ref="WWV146:WYT146"/>
    <mergeCell ref="WYU146:XAS146"/>
    <mergeCell ref="XAT146:XCR146"/>
    <mergeCell ref="XCS146:XEQ146"/>
    <mergeCell ref="XER146:XFD146"/>
    <mergeCell ref="A1062:AY1062"/>
    <mergeCell ref="A1066:AY1066"/>
    <mergeCell ref="AZ1066:CX1066"/>
    <mergeCell ref="CY1066:EW1066"/>
    <mergeCell ref="EX1066:GV1066"/>
    <mergeCell ref="GW1066:IU1066"/>
    <mergeCell ref="IV1066:KT1066"/>
    <mergeCell ref="KU1066:MS1066"/>
    <mergeCell ref="MT1066:OR1066"/>
    <mergeCell ref="OS1066:QQ1066"/>
    <mergeCell ref="QR1066:SP1066"/>
    <mergeCell ref="SQ1066:UO1066"/>
    <mergeCell ref="UP1066:WN1066"/>
    <mergeCell ref="WO1066:YM1066"/>
    <mergeCell ref="YN1066:AAL1066"/>
    <mergeCell ref="AAM1066:ACK1066"/>
    <mergeCell ref="ACL1066:AEJ1066"/>
    <mergeCell ref="AEK1066:AGI1066"/>
    <mergeCell ref="AGJ1066:AIH1066"/>
    <mergeCell ref="AII1066:AKG1066"/>
    <mergeCell ref="AKH1066:AMF1066"/>
    <mergeCell ref="AMG1066:AOE1066"/>
    <mergeCell ref="AOF1066:AQD1066"/>
    <mergeCell ref="AQE1066:ASC1066"/>
    <mergeCell ref="ASD1066:AUB1066"/>
    <mergeCell ref="AUC1066:AWA1066"/>
    <mergeCell ref="VNN146:VPL146"/>
    <mergeCell ref="VPM146:VRK146"/>
    <mergeCell ref="VRL146:VTJ146"/>
    <mergeCell ref="VTK146:VVI146"/>
    <mergeCell ref="VVJ146:VXH146"/>
    <mergeCell ref="VXI146:VZG146"/>
    <mergeCell ref="VZH146:WBF146"/>
    <mergeCell ref="WBG146:WDE146"/>
    <mergeCell ref="WDF146:WFD146"/>
    <mergeCell ref="WFE146:WHC146"/>
    <mergeCell ref="WHD146:WJB146"/>
    <mergeCell ref="WJC146:WLA146"/>
    <mergeCell ref="WLB146:WMZ146"/>
    <mergeCell ref="WNA146:WOY146"/>
    <mergeCell ref="WOZ146:WQX146"/>
    <mergeCell ref="WQY146:WSW146"/>
    <mergeCell ref="WSX146:WUV146"/>
    <mergeCell ref="UGE146:UIC146"/>
    <mergeCell ref="UID146:UKB146"/>
    <mergeCell ref="UKC146:UMA146"/>
    <mergeCell ref="UMB146:UNZ146"/>
    <mergeCell ref="UOA146:UPY146"/>
    <mergeCell ref="UPZ146:URX146"/>
    <mergeCell ref="URY146:UTW146"/>
    <mergeCell ref="UTX146:UVV146"/>
    <mergeCell ref="UVW146:UXU146"/>
    <mergeCell ref="UXV146:UZT146"/>
    <mergeCell ref="UZU146:VBS146"/>
    <mergeCell ref="VBT146:VDR146"/>
    <mergeCell ref="VDS146:VFQ146"/>
    <mergeCell ref="VFR146:VHP146"/>
    <mergeCell ref="VHQ146:VJO146"/>
    <mergeCell ref="VJP146:VLN146"/>
    <mergeCell ref="VLO146:VNM146"/>
    <mergeCell ref="SYV146:TAT146"/>
    <mergeCell ref="TAU146:TCS146"/>
    <mergeCell ref="TCT146:TER146"/>
    <mergeCell ref="TES146:TGQ146"/>
    <mergeCell ref="TGR146:TIP146"/>
    <mergeCell ref="TIQ146:TKO146"/>
    <mergeCell ref="TKP146:TMN146"/>
    <mergeCell ref="TMO146:TOM146"/>
    <mergeCell ref="TON146:TQL146"/>
    <mergeCell ref="TQM146:TSK146"/>
    <mergeCell ref="TSL146:TUJ146"/>
    <mergeCell ref="TUK146:TWI146"/>
    <mergeCell ref="TWJ146:TYH146"/>
    <mergeCell ref="TYI146:UAG146"/>
    <mergeCell ref="UAH146:UCF146"/>
    <mergeCell ref="UCG146:UEE146"/>
    <mergeCell ref="UEF146:UGD146"/>
    <mergeCell ref="RRM146:RTK146"/>
    <mergeCell ref="RTL146:RVJ146"/>
    <mergeCell ref="RVK146:RXI146"/>
    <mergeCell ref="RXJ146:RZH146"/>
    <mergeCell ref="RZI146:SBG146"/>
    <mergeCell ref="SBH146:SDF146"/>
    <mergeCell ref="SDG146:SFE146"/>
    <mergeCell ref="SFF146:SHD146"/>
    <mergeCell ref="SHE146:SJC146"/>
    <mergeCell ref="SJD146:SLB146"/>
    <mergeCell ref="SLC146:SNA146"/>
    <mergeCell ref="SNB146:SOZ146"/>
    <mergeCell ref="SPA146:SQY146"/>
    <mergeCell ref="SQZ146:SSX146"/>
    <mergeCell ref="SSY146:SUW146"/>
    <mergeCell ref="SUX146:SWV146"/>
    <mergeCell ref="SWW146:SYU146"/>
    <mergeCell ref="QKD146:QMB146"/>
    <mergeCell ref="QMC146:QOA146"/>
    <mergeCell ref="QOB146:QPZ146"/>
    <mergeCell ref="QQA146:QRY146"/>
    <mergeCell ref="QRZ146:QTX146"/>
    <mergeCell ref="QTY146:QVW146"/>
    <mergeCell ref="QVX146:QXV146"/>
    <mergeCell ref="QXW146:QZU146"/>
    <mergeCell ref="QZV146:RBT146"/>
    <mergeCell ref="RBU146:RDS146"/>
    <mergeCell ref="RDT146:RFR146"/>
    <mergeCell ref="RFS146:RHQ146"/>
    <mergeCell ref="RHR146:RJP146"/>
    <mergeCell ref="RJQ146:RLO146"/>
    <mergeCell ref="RLP146:RNN146"/>
    <mergeCell ref="RNO146:RPM146"/>
    <mergeCell ref="RPN146:RRL146"/>
    <mergeCell ref="PCU146:PES146"/>
    <mergeCell ref="PET146:PGR146"/>
    <mergeCell ref="PGS146:PIQ146"/>
    <mergeCell ref="PIR146:PKP146"/>
    <mergeCell ref="PKQ146:PMO146"/>
    <mergeCell ref="PMP146:PON146"/>
    <mergeCell ref="POO146:PQM146"/>
    <mergeCell ref="PQN146:PSL146"/>
    <mergeCell ref="PSM146:PUK146"/>
    <mergeCell ref="PUL146:PWJ146"/>
    <mergeCell ref="PWK146:PYI146"/>
    <mergeCell ref="PYJ146:QAH146"/>
    <mergeCell ref="QAI146:QCG146"/>
    <mergeCell ref="QCH146:QEF146"/>
    <mergeCell ref="QEG146:QGE146"/>
    <mergeCell ref="QGF146:QID146"/>
    <mergeCell ref="QIE146:QKC146"/>
    <mergeCell ref="NVL146:NXJ146"/>
    <mergeCell ref="NXK146:NZI146"/>
    <mergeCell ref="NZJ146:OBH146"/>
    <mergeCell ref="OBI146:ODG146"/>
    <mergeCell ref="ODH146:OFF146"/>
    <mergeCell ref="OFG146:OHE146"/>
    <mergeCell ref="OHF146:OJD146"/>
    <mergeCell ref="OJE146:OLC146"/>
    <mergeCell ref="OLD146:ONB146"/>
    <mergeCell ref="ONC146:OPA146"/>
    <mergeCell ref="OPB146:OQZ146"/>
    <mergeCell ref="ORA146:OSY146"/>
    <mergeCell ref="OSZ146:OUX146"/>
    <mergeCell ref="OUY146:OWW146"/>
    <mergeCell ref="OWX146:OYV146"/>
    <mergeCell ref="OYW146:PAU146"/>
    <mergeCell ref="PAV146:PCT146"/>
    <mergeCell ref="MOC146:MQA146"/>
    <mergeCell ref="MQB146:MRZ146"/>
    <mergeCell ref="MSA146:MTY146"/>
    <mergeCell ref="MTZ146:MVX146"/>
    <mergeCell ref="MVY146:MXW146"/>
    <mergeCell ref="MXX146:MZV146"/>
    <mergeCell ref="MZW146:NBU146"/>
    <mergeCell ref="NBV146:NDT146"/>
    <mergeCell ref="NDU146:NFS146"/>
    <mergeCell ref="NFT146:NHR146"/>
    <mergeCell ref="NHS146:NJQ146"/>
    <mergeCell ref="NJR146:NLP146"/>
    <mergeCell ref="NLQ146:NNO146"/>
    <mergeCell ref="NNP146:NPN146"/>
    <mergeCell ref="NPO146:NRM146"/>
    <mergeCell ref="NRN146:NTL146"/>
    <mergeCell ref="NTM146:NVK146"/>
    <mergeCell ref="LGT146:LIR146"/>
    <mergeCell ref="LIS146:LKQ146"/>
    <mergeCell ref="LKR146:LMP146"/>
    <mergeCell ref="LMQ146:LOO146"/>
    <mergeCell ref="LOP146:LQN146"/>
    <mergeCell ref="LQO146:LSM146"/>
    <mergeCell ref="LSN146:LUL146"/>
    <mergeCell ref="LUM146:LWK146"/>
    <mergeCell ref="LWL146:LYJ146"/>
    <mergeCell ref="LYK146:MAI146"/>
    <mergeCell ref="MAJ146:MCH146"/>
    <mergeCell ref="MCI146:MEG146"/>
    <mergeCell ref="MEH146:MGF146"/>
    <mergeCell ref="MGG146:MIE146"/>
    <mergeCell ref="MIF146:MKD146"/>
    <mergeCell ref="MKE146:MMC146"/>
    <mergeCell ref="MMD146:MOB146"/>
    <mergeCell ref="JZK146:KBI146"/>
    <mergeCell ref="KBJ146:KDH146"/>
    <mergeCell ref="KDI146:KFG146"/>
    <mergeCell ref="KFH146:KHF146"/>
    <mergeCell ref="KHG146:KJE146"/>
    <mergeCell ref="KJF146:KLD146"/>
    <mergeCell ref="KLE146:KNC146"/>
    <mergeCell ref="KND146:KPB146"/>
    <mergeCell ref="KPC146:KRA146"/>
    <mergeCell ref="KRB146:KSZ146"/>
    <mergeCell ref="KTA146:KUY146"/>
    <mergeCell ref="KUZ146:KWX146"/>
    <mergeCell ref="KWY146:KYW146"/>
    <mergeCell ref="KYX146:LAV146"/>
    <mergeCell ref="LAW146:LCU146"/>
    <mergeCell ref="LCV146:LET146"/>
    <mergeCell ref="LEU146:LGS146"/>
    <mergeCell ref="ISB146:ITZ146"/>
    <mergeCell ref="IUA146:IVY146"/>
    <mergeCell ref="IVZ146:IXX146"/>
    <mergeCell ref="IXY146:IZW146"/>
    <mergeCell ref="IZX146:JBV146"/>
    <mergeCell ref="JBW146:JDU146"/>
    <mergeCell ref="JDV146:JFT146"/>
    <mergeCell ref="JFU146:JHS146"/>
    <mergeCell ref="JHT146:JJR146"/>
    <mergeCell ref="JJS146:JLQ146"/>
    <mergeCell ref="JLR146:JNP146"/>
    <mergeCell ref="JNQ146:JPO146"/>
    <mergeCell ref="JPP146:JRN146"/>
    <mergeCell ref="JRO146:JTM146"/>
    <mergeCell ref="JTN146:JVL146"/>
    <mergeCell ref="JVM146:JXK146"/>
    <mergeCell ref="JXL146:JZJ146"/>
    <mergeCell ref="HKS146:HMQ146"/>
    <mergeCell ref="HMR146:HOP146"/>
    <mergeCell ref="HOQ146:HQO146"/>
    <mergeCell ref="HQP146:HSN146"/>
    <mergeCell ref="HSO146:HUM146"/>
    <mergeCell ref="HUN146:HWL146"/>
    <mergeCell ref="HWM146:HYK146"/>
    <mergeCell ref="HYL146:IAJ146"/>
    <mergeCell ref="IAK146:ICI146"/>
    <mergeCell ref="ICJ146:IEH146"/>
    <mergeCell ref="IEI146:IGG146"/>
    <mergeCell ref="IGH146:IIF146"/>
    <mergeCell ref="IIG146:IKE146"/>
    <mergeCell ref="IKF146:IMD146"/>
    <mergeCell ref="IME146:IOC146"/>
    <mergeCell ref="IOD146:IQB146"/>
    <mergeCell ref="IQC146:ISA146"/>
    <mergeCell ref="GDJ146:GFH146"/>
    <mergeCell ref="GFI146:GHG146"/>
    <mergeCell ref="GHH146:GJF146"/>
    <mergeCell ref="GJG146:GLE146"/>
    <mergeCell ref="GLF146:GND146"/>
    <mergeCell ref="GNE146:GPC146"/>
    <mergeCell ref="GPD146:GRB146"/>
    <mergeCell ref="GRC146:GTA146"/>
    <mergeCell ref="GTB146:GUZ146"/>
    <mergeCell ref="GVA146:GWY146"/>
    <mergeCell ref="GWZ146:GYX146"/>
    <mergeCell ref="GYY146:HAW146"/>
    <mergeCell ref="HAX146:HCV146"/>
    <mergeCell ref="HCW146:HEU146"/>
    <mergeCell ref="HEV146:HGT146"/>
    <mergeCell ref="HGU146:HIS146"/>
    <mergeCell ref="HIT146:HKR146"/>
    <mergeCell ref="EWA146:EXY146"/>
    <mergeCell ref="EXZ146:EZX146"/>
    <mergeCell ref="EZY146:FBW146"/>
    <mergeCell ref="FBX146:FDV146"/>
    <mergeCell ref="FDW146:FFU146"/>
    <mergeCell ref="FFV146:FHT146"/>
    <mergeCell ref="FHU146:FJS146"/>
    <mergeCell ref="FJT146:FLR146"/>
    <mergeCell ref="FLS146:FNQ146"/>
    <mergeCell ref="FNR146:FPP146"/>
    <mergeCell ref="FPQ146:FRO146"/>
    <mergeCell ref="FRP146:FTN146"/>
    <mergeCell ref="FTO146:FVM146"/>
    <mergeCell ref="FVN146:FXL146"/>
    <mergeCell ref="FXM146:FZK146"/>
    <mergeCell ref="FZL146:GBJ146"/>
    <mergeCell ref="GBK146:GDI146"/>
    <mergeCell ref="DOR146:DQP146"/>
    <mergeCell ref="DQQ146:DSO146"/>
    <mergeCell ref="DSP146:DUN146"/>
    <mergeCell ref="DUO146:DWM146"/>
    <mergeCell ref="DWN146:DYL146"/>
    <mergeCell ref="DYM146:EAK146"/>
    <mergeCell ref="EAL146:ECJ146"/>
    <mergeCell ref="ECK146:EEI146"/>
    <mergeCell ref="EEJ146:EGH146"/>
    <mergeCell ref="EGI146:EIG146"/>
    <mergeCell ref="EIH146:EKF146"/>
    <mergeCell ref="EKG146:EME146"/>
    <mergeCell ref="EMF146:EOD146"/>
    <mergeCell ref="EOE146:EQC146"/>
    <mergeCell ref="EQD146:ESB146"/>
    <mergeCell ref="ESC146:EUA146"/>
    <mergeCell ref="EUB146:EVZ146"/>
    <mergeCell ref="CHI146:CJG146"/>
    <mergeCell ref="CJH146:CLF146"/>
    <mergeCell ref="CLG146:CNE146"/>
    <mergeCell ref="CNF146:CPD146"/>
    <mergeCell ref="CPE146:CRC146"/>
    <mergeCell ref="CRD146:CTB146"/>
    <mergeCell ref="CTC146:CVA146"/>
    <mergeCell ref="CVB146:CWZ146"/>
    <mergeCell ref="CXA146:CYY146"/>
    <mergeCell ref="CYZ146:DAX146"/>
    <mergeCell ref="DAY146:DCW146"/>
    <mergeCell ref="DCX146:DEV146"/>
    <mergeCell ref="DEW146:DGU146"/>
    <mergeCell ref="DGV146:DIT146"/>
    <mergeCell ref="DIU146:DKS146"/>
    <mergeCell ref="DKT146:DMR146"/>
    <mergeCell ref="DMS146:DOQ146"/>
    <mergeCell ref="AZZ146:BBX146"/>
    <mergeCell ref="BBY146:BDW146"/>
    <mergeCell ref="BDX146:BFV146"/>
    <mergeCell ref="BFW146:BHU146"/>
    <mergeCell ref="BHV146:BJT146"/>
    <mergeCell ref="BJU146:BLS146"/>
    <mergeCell ref="BLT146:BNR146"/>
    <mergeCell ref="BNS146:BPQ146"/>
    <mergeCell ref="BPR146:BRP146"/>
    <mergeCell ref="BRQ146:BTO146"/>
    <mergeCell ref="BTP146:BVN146"/>
    <mergeCell ref="BVO146:BXM146"/>
    <mergeCell ref="BXN146:BZL146"/>
    <mergeCell ref="BZM146:CBK146"/>
    <mergeCell ref="CBL146:CDJ146"/>
    <mergeCell ref="CDK146:CFI146"/>
    <mergeCell ref="CFJ146:CHH146"/>
    <mergeCell ref="XAT139:XCR139"/>
    <mergeCell ref="XCS139:XEQ139"/>
    <mergeCell ref="XER139:XFD139"/>
    <mergeCell ref="A140:AY140"/>
    <mergeCell ref="A141:AY141"/>
    <mergeCell ref="A146:AY146"/>
    <mergeCell ref="CY146:EW146"/>
    <mergeCell ref="EX146:GV146"/>
    <mergeCell ref="GW146:IU146"/>
    <mergeCell ref="IV146:KT146"/>
    <mergeCell ref="KU146:MS146"/>
    <mergeCell ref="MT146:OR146"/>
    <mergeCell ref="OS146:QQ146"/>
    <mergeCell ref="QR146:SP146"/>
    <mergeCell ref="SQ146:UO146"/>
    <mergeCell ref="UP146:WN146"/>
    <mergeCell ref="WO146:YM146"/>
    <mergeCell ref="YN146:AAL146"/>
    <mergeCell ref="AAM146:ACK146"/>
    <mergeCell ref="ACL146:AEJ146"/>
    <mergeCell ref="AEK146:AGI146"/>
    <mergeCell ref="AGJ146:AIH146"/>
    <mergeCell ref="AII146:AKG146"/>
    <mergeCell ref="AKH146:AMF146"/>
    <mergeCell ref="AMG146:AOE146"/>
    <mergeCell ref="AOF146:AQD146"/>
    <mergeCell ref="AQE146:ASC146"/>
    <mergeCell ref="ASD146:AUB146"/>
    <mergeCell ref="AUC146:AWA146"/>
    <mergeCell ref="AWB146:AXZ146"/>
    <mergeCell ref="AYA146:AZY146"/>
    <mergeCell ref="VTK139:VVI139"/>
    <mergeCell ref="VVJ139:VXH139"/>
    <mergeCell ref="VXI139:VZG139"/>
    <mergeCell ref="VZH139:WBF139"/>
    <mergeCell ref="WBG139:WDE139"/>
    <mergeCell ref="WDF139:WFD139"/>
    <mergeCell ref="WFE139:WHC139"/>
    <mergeCell ref="WHD139:WJB139"/>
    <mergeCell ref="WJC139:WLA139"/>
    <mergeCell ref="WLB139:WMZ139"/>
    <mergeCell ref="WNA139:WOY139"/>
    <mergeCell ref="WOZ139:WQX139"/>
    <mergeCell ref="WQY139:WSW139"/>
    <mergeCell ref="WSX139:WUV139"/>
    <mergeCell ref="WUW139:WWU139"/>
    <mergeCell ref="WWV139:WYT139"/>
    <mergeCell ref="WYU139:XAS139"/>
    <mergeCell ref="UMB139:UNZ139"/>
    <mergeCell ref="UOA139:UPY139"/>
    <mergeCell ref="UPZ139:URX139"/>
    <mergeCell ref="URY139:UTW139"/>
    <mergeCell ref="UTX139:UVV139"/>
    <mergeCell ref="UVW139:UXU139"/>
    <mergeCell ref="UXV139:UZT139"/>
    <mergeCell ref="UZU139:VBS139"/>
    <mergeCell ref="VBT139:VDR139"/>
    <mergeCell ref="VDS139:VFQ139"/>
    <mergeCell ref="VFR139:VHP139"/>
    <mergeCell ref="VHQ139:VJO139"/>
    <mergeCell ref="VJP139:VLN139"/>
    <mergeCell ref="VLO139:VNM139"/>
    <mergeCell ref="VNN139:VPL139"/>
    <mergeCell ref="VPM139:VRK139"/>
    <mergeCell ref="SLC139:SNA139"/>
    <mergeCell ref="SNB139:SOZ139"/>
    <mergeCell ref="SPA139:SQY139"/>
    <mergeCell ref="SQZ139:SSX139"/>
    <mergeCell ref="SSY139:SUW139"/>
    <mergeCell ref="SUX139:SWV139"/>
    <mergeCell ref="SWW139:SYU139"/>
    <mergeCell ref="SYV139:TAT139"/>
    <mergeCell ref="TAU139:TCS139"/>
    <mergeCell ref="TCT139:TER139"/>
    <mergeCell ref="VRL139:VTJ139"/>
    <mergeCell ref="TES139:TGQ139"/>
    <mergeCell ref="TGR139:TIP139"/>
    <mergeCell ref="TIQ139:TKO139"/>
    <mergeCell ref="TKP139:TMN139"/>
    <mergeCell ref="TMO139:TOM139"/>
    <mergeCell ref="TON139:TQL139"/>
    <mergeCell ref="TQM139:TSK139"/>
    <mergeCell ref="TSL139:TUJ139"/>
    <mergeCell ref="TUK139:TWI139"/>
    <mergeCell ref="TWJ139:TYH139"/>
    <mergeCell ref="TYI139:UAG139"/>
    <mergeCell ref="UAH139:UCF139"/>
    <mergeCell ref="UCG139:UEE139"/>
    <mergeCell ref="UEF139:UGD139"/>
    <mergeCell ref="UGE139:UIC139"/>
    <mergeCell ref="UID139:UKB139"/>
    <mergeCell ref="UKC139:UMA139"/>
    <mergeCell ref="RDT139:RFR139"/>
    <mergeCell ref="RFS139:RHQ139"/>
    <mergeCell ref="RHR139:RJP139"/>
    <mergeCell ref="RJQ139:RLO139"/>
    <mergeCell ref="RLP139:RNN139"/>
    <mergeCell ref="RNO139:RPM139"/>
    <mergeCell ref="RPN139:RRL139"/>
    <mergeCell ref="RRM139:RTK139"/>
    <mergeCell ref="RTL139:RVJ139"/>
    <mergeCell ref="RVK139:RXI139"/>
    <mergeCell ref="RXJ139:RZH139"/>
    <mergeCell ref="RZI139:SBG139"/>
    <mergeCell ref="SBH139:SDF139"/>
    <mergeCell ref="SDG139:SFE139"/>
    <mergeCell ref="SFF139:SHD139"/>
    <mergeCell ref="SHE139:SJC139"/>
    <mergeCell ref="SJD139:SLB139"/>
    <mergeCell ref="PWK139:PYI139"/>
    <mergeCell ref="PYJ139:QAH139"/>
    <mergeCell ref="QAI139:QCG139"/>
    <mergeCell ref="QCH139:QEF139"/>
    <mergeCell ref="QEG139:QGE139"/>
    <mergeCell ref="QGF139:QID139"/>
    <mergeCell ref="QIE139:QKC139"/>
    <mergeCell ref="QKD139:QMB139"/>
    <mergeCell ref="QMC139:QOA139"/>
    <mergeCell ref="QOB139:QPZ139"/>
    <mergeCell ref="QQA139:QRY139"/>
    <mergeCell ref="QRZ139:QTX139"/>
    <mergeCell ref="QTY139:QVW139"/>
    <mergeCell ref="QVX139:QXV139"/>
    <mergeCell ref="QXW139:QZU139"/>
    <mergeCell ref="QZV139:RBT139"/>
    <mergeCell ref="RBU139:RDS139"/>
    <mergeCell ref="OPB139:OQZ139"/>
    <mergeCell ref="ORA139:OSY139"/>
    <mergeCell ref="OSZ139:OUX139"/>
    <mergeCell ref="OUY139:OWW139"/>
    <mergeCell ref="OWX139:OYV139"/>
    <mergeCell ref="OYW139:PAU139"/>
    <mergeCell ref="PAV139:PCT139"/>
    <mergeCell ref="PCU139:PES139"/>
    <mergeCell ref="PET139:PGR139"/>
    <mergeCell ref="PGS139:PIQ139"/>
    <mergeCell ref="PIR139:PKP139"/>
    <mergeCell ref="PKQ139:PMO139"/>
    <mergeCell ref="PMP139:PON139"/>
    <mergeCell ref="POO139:PQM139"/>
    <mergeCell ref="PQN139:PSL139"/>
    <mergeCell ref="PSM139:PUK139"/>
    <mergeCell ref="PUL139:PWJ139"/>
    <mergeCell ref="NHS139:NJQ139"/>
    <mergeCell ref="NJR139:NLP139"/>
    <mergeCell ref="NLQ139:NNO139"/>
    <mergeCell ref="NNP139:NPN139"/>
    <mergeCell ref="NPO139:NRM139"/>
    <mergeCell ref="NRN139:NTL139"/>
    <mergeCell ref="NTM139:NVK139"/>
    <mergeCell ref="NVL139:NXJ139"/>
    <mergeCell ref="NXK139:NZI139"/>
    <mergeCell ref="NZJ139:OBH139"/>
    <mergeCell ref="OBI139:ODG139"/>
    <mergeCell ref="ODH139:OFF139"/>
    <mergeCell ref="OFG139:OHE139"/>
    <mergeCell ref="OHF139:OJD139"/>
    <mergeCell ref="OJE139:OLC139"/>
    <mergeCell ref="OLD139:ONB139"/>
    <mergeCell ref="ONC139:OPA139"/>
    <mergeCell ref="MAJ139:MCH139"/>
    <mergeCell ref="MCI139:MEG139"/>
    <mergeCell ref="MEH139:MGF139"/>
    <mergeCell ref="MGG139:MIE139"/>
    <mergeCell ref="MIF139:MKD139"/>
    <mergeCell ref="MKE139:MMC139"/>
    <mergeCell ref="MMD139:MOB139"/>
    <mergeCell ref="MOC139:MQA139"/>
    <mergeCell ref="MQB139:MRZ139"/>
    <mergeCell ref="MSA139:MTY139"/>
    <mergeCell ref="MTZ139:MVX139"/>
    <mergeCell ref="MVY139:MXW139"/>
    <mergeCell ref="MXX139:MZV139"/>
    <mergeCell ref="MZW139:NBU139"/>
    <mergeCell ref="NBV139:NDT139"/>
    <mergeCell ref="NDU139:NFS139"/>
    <mergeCell ref="NFT139:NHR139"/>
    <mergeCell ref="KTA139:KUY139"/>
    <mergeCell ref="KUZ139:KWX139"/>
    <mergeCell ref="KWY139:KYW139"/>
    <mergeCell ref="KYX139:LAV139"/>
    <mergeCell ref="LAW139:LCU139"/>
    <mergeCell ref="LCV139:LET139"/>
    <mergeCell ref="LEU139:LGS139"/>
    <mergeCell ref="LGT139:LIR139"/>
    <mergeCell ref="LIS139:LKQ139"/>
    <mergeCell ref="LKR139:LMP139"/>
    <mergeCell ref="LMQ139:LOO139"/>
    <mergeCell ref="LOP139:LQN139"/>
    <mergeCell ref="LQO139:LSM139"/>
    <mergeCell ref="LSN139:LUL139"/>
    <mergeCell ref="LUM139:LWK139"/>
    <mergeCell ref="LWL139:LYJ139"/>
    <mergeCell ref="LYK139:MAI139"/>
    <mergeCell ref="JLR139:JNP139"/>
    <mergeCell ref="JNQ139:JPO139"/>
    <mergeCell ref="JPP139:JRN139"/>
    <mergeCell ref="JRO139:JTM139"/>
    <mergeCell ref="JTN139:JVL139"/>
    <mergeCell ref="JVM139:JXK139"/>
    <mergeCell ref="JXL139:JZJ139"/>
    <mergeCell ref="JZK139:KBI139"/>
    <mergeCell ref="KBJ139:KDH139"/>
    <mergeCell ref="KDI139:KFG139"/>
    <mergeCell ref="KFH139:KHF139"/>
    <mergeCell ref="KHG139:KJE139"/>
    <mergeCell ref="KJF139:KLD139"/>
    <mergeCell ref="KLE139:KNC139"/>
    <mergeCell ref="KND139:KPB139"/>
    <mergeCell ref="KPC139:KRA139"/>
    <mergeCell ref="KRB139:KSZ139"/>
    <mergeCell ref="IEI139:IGG139"/>
    <mergeCell ref="IGH139:IIF139"/>
    <mergeCell ref="IIG139:IKE139"/>
    <mergeCell ref="IKF139:IMD139"/>
    <mergeCell ref="IME139:IOC139"/>
    <mergeCell ref="IOD139:IQB139"/>
    <mergeCell ref="IQC139:ISA139"/>
    <mergeCell ref="ISB139:ITZ139"/>
    <mergeCell ref="IUA139:IVY139"/>
    <mergeCell ref="IVZ139:IXX139"/>
    <mergeCell ref="IXY139:IZW139"/>
    <mergeCell ref="IZX139:JBV139"/>
    <mergeCell ref="JBW139:JDU139"/>
    <mergeCell ref="JDV139:JFT139"/>
    <mergeCell ref="JFU139:JHS139"/>
    <mergeCell ref="JHT139:JJR139"/>
    <mergeCell ref="JJS139:JLQ139"/>
    <mergeCell ref="GWZ139:GYX139"/>
    <mergeCell ref="GYY139:HAW139"/>
    <mergeCell ref="HAX139:HCV139"/>
    <mergeCell ref="HCW139:HEU139"/>
    <mergeCell ref="HEV139:HGT139"/>
    <mergeCell ref="HGU139:HIS139"/>
    <mergeCell ref="HIT139:HKR139"/>
    <mergeCell ref="HKS139:HMQ139"/>
    <mergeCell ref="HMR139:HOP139"/>
    <mergeCell ref="HOQ139:HQO139"/>
    <mergeCell ref="HQP139:HSN139"/>
    <mergeCell ref="HSO139:HUM139"/>
    <mergeCell ref="HUN139:HWL139"/>
    <mergeCell ref="HWM139:HYK139"/>
    <mergeCell ref="HYL139:IAJ139"/>
    <mergeCell ref="IAK139:ICI139"/>
    <mergeCell ref="ICJ139:IEH139"/>
    <mergeCell ref="FPQ139:FRO139"/>
    <mergeCell ref="FRP139:FTN139"/>
    <mergeCell ref="FTO139:FVM139"/>
    <mergeCell ref="FVN139:FXL139"/>
    <mergeCell ref="FXM139:FZK139"/>
    <mergeCell ref="FZL139:GBJ139"/>
    <mergeCell ref="GBK139:GDI139"/>
    <mergeCell ref="GDJ139:GFH139"/>
    <mergeCell ref="GFI139:GHG139"/>
    <mergeCell ref="GHH139:GJF139"/>
    <mergeCell ref="GJG139:GLE139"/>
    <mergeCell ref="GLF139:GND139"/>
    <mergeCell ref="GNE139:GPC139"/>
    <mergeCell ref="GPD139:GRB139"/>
    <mergeCell ref="GRC139:GTA139"/>
    <mergeCell ref="GTB139:GUZ139"/>
    <mergeCell ref="GVA139:GWY139"/>
    <mergeCell ref="EIH139:EKF139"/>
    <mergeCell ref="EKG139:EME139"/>
    <mergeCell ref="EMF139:EOD139"/>
    <mergeCell ref="EOE139:EQC139"/>
    <mergeCell ref="EQD139:ESB139"/>
    <mergeCell ref="ESC139:EUA139"/>
    <mergeCell ref="EUB139:EVZ139"/>
    <mergeCell ref="EWA139:EXY139"/>
    <mergeCell ref="EXZ139:EZX139"/>
    <mergeCell ref="EZY139:FBW139"/>
    <mergeCell ref="FBX139:FDV139"/>
    <mergeCell ref="FDW139:FFU139"/>
    <mergeCell ref="FFV139:FHT139"/>
    <mergeCell ref="FHU139:FJS139"/>
    <mergeCell ref="FJT139:FLR139"/>
    <mergeCell ref="FLS139:FNQ139"/>
    <mergeCell ref="FNR139:FPP139"/>
    <mergeCell ref="DAY139:DCW139"/>
    <mergeCell ref="DCX139:DEV139"/>
    <mergeCell ref="DEW139:DGU139"/>
    <mergeCell ref="DGV139:DIT139"/>
    <mergeCell ref="DIU139:DKS139"/>
    <mergeCell ref="DKT139:DMR139"/>
    <mergeCell ref="DMS139:DOQ139"/>
    <mergeCell ref="DOR139:DQP139"/>
    <mergeCell ref="DQQ139:DSO139"/>
    <mergeCell ref="DSP139:DUN139"/>
    <mergeCell ref="DUO139:DWM139"/>
    <mergeCell ref="DWN139:DYL139"/>
    <mergeCell ref="DYM139:EAK139"/>
    <mergeCell ref="EAL139:ECJ139"/>
    <mergeCell ref="ECK139:EEI139"/>
    <mergeCell ref="EEJ139:EGH139"/>
    <mergeCell ref="EGI139:EIG139"/>
    <mergeCell ref="BTP139:BVN139"/>
    <mergeCell ref="BVO139:BXM139"/>
    <mergeCell ref="BXN139:BZL139"/>
    <mergeCell ref="BZM139:CBK139"/>
    <mergeCell ref="CBL139:CDJ139"/>
    <mergeCell ref="CDK139:CFI139"/>
    <mergeCell ref="CFJ139:CHH139"/>
    <mergeCell ref="CHI139:CJG139"/>
    <mergeCell ref="CJH139:CLF139"/>
    <mergeCell ref="CLG139:CNE139"/>
    <mergeCell ref="CNF139:CPD139"/>
    <mergeCell ref="CPE139:CRC139"/>
    <mergeCell ref="CRD139:CTB139"/>
    <mergeCell ref="CTC139:CVA139"/>
    <mergeCell ref="CVB139:CWZ139"/>
    <mergeCell ref="CXA139:CYY139"/>
    <mergeCell ref="CYZ139:DAX139"/>
    <mergeCell ref="AMG139:AOE139"/>
    <mergeCell ref="AOF139:AQD139"/>
    <mergeCell ref="AQE139:ASC139"/>
    <mergeCell ref="ASD139:AUB139"/>
    <mergeCell ref="AUC139:AWA139"/>
    <mergeCell ref="AWB139:AXZ139"/>
    <mergeCell ref="AYA139:AZY139"/>
    <mergeCell ref="AZZ139:BBX139"/>
    <mergeCell ref="BBY139:BDW139"/>
    <mergeCell ref="BDX139:BFV139"/>
    <mergeCell ref="BFW139:BHU139"/>
    <mergeCell ref="BHV139:BJT139"/>
    <mergeCell ref="BJU139:BLS139"/>
    <mergeCell ref="BLT139:BNR139"/>
    <mergeCell ref="BNS139:BPQ139"/>
    <mergeCell ref="BPR139:BRP139"/>
    <mergeCell ref="BRQ139:BTO139"/>
    <mergeCell ref="MT139:OR139"/>
    <mergeCell ref="OS139:QQ139"/>
    <mergeCell ref="QR139:SP139"/>
    <mergeCell ref="SQ139:UO139"/>
    <mergeCell ref="UP139:WN139"/>
    <mergeCell ref="WO139:YM139"/>
    <mergeCell ref="YN139:AAL139"/>
    <mergeCell ref="A135:AY135"/>
    <mergeCell ref="A136:AY136"/>
    <mergeCell ref="A137:AY137"/>
    <mergeCell ref="A138:AY138"/>
    <mergeCell ref="AAM139:ACK139"/>
    <mergeCell ref="ACL139:AEJ139"/>
    <mergeCell ref="AEK139:AGI139"/>
    <mergeCell ref="AGJ139:AIH139"/>
    <mergeCell ref="AII139:AKG139"/>
    <mergeCell ref="AKH139:AMF139"/>
    <mergeCell ref="AZ43:BB43"/>
    <mergeCell ref="A44:AY44"/>
    <mergeCell ref="AZ44:BB44"/>
    <mergeCell ref="A45:AY45"/>
    <mergeCell ref="AZ45:BB45"/>
    <mergeCell ref="AZ46:BB46"/>
    <mergeCell ref="A54:T54"/>
    <mergeCell ref="U54:AB54"/>
    <mergeCell ref="AC54:AN54"/>
    <mergeCell ref="AO54:BA54"/>
    <mergeCell ref="A55:T55"/>
    <mergeCell ref="U55:AB55"/>
    <mergeCell ref="AC55:AN55"/>
    <mergeCell ref="AO55:BA55"/>
    <mergeCell ref="A107:AY107"/>
    <mergeCell ref="U76:AB76"/>
    <mergeCell ref="A73:AY73"/>
    <mergeCell ref="AZ73:BB73"/>
    <mergeCell ref="A62:BB62"/>
    <mergeCell ref="A63:AY63"/>
    <mergeCell ref="A72:AY72"/>
    <mergeCell ref="A105:AY105"/>
    <mergeCell ref="A71:BB71"/>
    <mergeCell ref="A74:AY74"/>
    <mergeCell ref="A75:AY75"/>
    <mergeCell ref="A76:S76"/>
    <mergeCell ref="AK76:AU76"/>
    <mergeCell ref="T77:AB77"/>
    <mergeCell ref="AC77:AJ77"/>
    <mergeCell ref="AK77:AU77"/>
    <mergeCell ref="A77:S77"/>
    <mergeCell ref="A67:N67"/>
    <mergeCell ref="K2:AY2"/>
    <mergeCell ref="AZ2:BB2"/>
    <mergeCell ref="A15:AY15"/>
    <mergeCell ref="AZ15:BB15"/>
    <mergeCell ref="AH16:AY16"/>
    <mergeCell ref="AH17:AY17"/>
    <mergeCell ref="AH18:AY18"/>
    <mergeCell ref="AH19:AY20"/>
    <mergeCell ref="AH21:AY21"/>
    <mergeCell ref="A24:AY24"/>
    <mergeCell ref="AZ24:BB24"/>
    <mergeCell ref="AZ26:BB26"/>
    <mergeCell ref="A28:AY28"/>
    <mergeCell ref="AZ28:BB28"/>
    <mergeCell ref="A30:AY30"/>
    <mergeCell ref="AZ30:BB30"/>
    <mergeCell ref="A27:AY27"/>
    <mergeCell ref="A25:AY25"/>
    <mergeCell ref="A29:AY29"/>
    <mergeCell ref="A26:AY26"/>
    <mergeCell ref="A16:T17"/>
    <mergeCell ref="U16:AG17"/>
    <mergeCell ref="A2:J2"/>
    <mergeCell ref="A3:J3"/>
    <mergeCell ref="A4:J4"/>
    <mergeCell ref="K4:Q4"/>
    <mergeCell ref="Y4:AE4"/>
    <mergeCell ref="AG4:AL4"/>
    <mergeCell ref="S4:X4"/>
    <mergeCell ref="A22:BA23"/>
    <mergeCell ref="U21:AG21"/>
    <mergeCell ref="U18:AG18"/>
    <mergeCell ref="XCW78:XDG78"/>
    <mergeCell ref="XDH78:XDR78"/>
    <mergeCell ref="XDS78:XEC78"/>
    <mergeCell ref="XED78:XEN78"/>
    <mergeCell ref="XEO78:XEY78"/>
    <mergeCell ref="XEZ78:XFD78"/>
    <mergeCell ref="K3:AY3"/>
    <mergeCell ref="AM4:AY4"/>
    <mergeCell ref="A5:AY5"/>
    <mergeCell ref="A6:AY6"/>
    <mergeCell ref="A7:AY7"/>
    <mergeCell ref="AZ7:BB7"/>
    <mergeCell ref="A8:AY8"/>
    <mergeCell ref="AZ8:BB8"/>
    <mergeCell ref="A9:AY9"/>
    <mergeCell ref="AZ9:BB9"/>
    <mergeCell ref="A10:AY10"/>
    <mergeCell ref="AZ10:BB10"/>
    <mergeCell ref="A11:AY11"/>
    <mergeCell ref="AZ11:BB11"/>
    <mergeCell ref="A12:AY12"/>
    <mergeCell ref="AZ12:BB12"/>
    <mergeCell ref="A13:AY13"/>
    <mergeCell ref="AZ13:BB13"/>
    <mergeCell ref="A31:AY31"/>
    <mergeCell ref="AZ31:BB31"/>
    <mergeCell ref="A35:AY35"/>
    <mergeCell ref="AZ35:BB35"/>
    <mergeCell ref="A36:AY36"/>
    <mergeCell ref="AZ36:BB36"/>
    <mergeCell ref="A37:AY37"/>
    <mergeCell ref="WVR78:WWB78"/>
    <mergeCell ref="XCL78:XCV78"/>
    <mergeCell ref="WOM78:WOW78"/>
    <mergeCell ref="WOX78:WPH78"/>
    <mergeCell ref="WPI78:WPS78"/>
    <mergeCell ref="WPT78:WQD78"/>
    <mergeCell ref="WQE78:WQO78"/>
    <mergeCell ref="WQP78:WQZ78"/>
    <mergeCell ref="WRA78:WRK78"/>
    <mergeCell ref="WRL78:WRV78"/>
    <mergeCell ref="WRW78:WSG78"/>
    <mergeCell ref="WSH78:WSR78"/>
    <mergeCell ref="WSS78:WTC78"/>
    <mergeCell ref="WTD78:WTN78"/>
    <mergeCell ref="WTO78:WTY78"/>
    <mergeCell ref="WTZ78:WUJ78"/>
    <mergeCell ref="WUK78:WUU78"/>
    <mergeCell ref="WUV78:WVF78"/>
    <mergeCell ref="WNQ78:WOA78"/>
    <mergeCell ref="WOB78:WOL78"/>
    <mergeCell ref="WWC78:WWM78"/>
    <mergeCell ref="WWN78:WWX78"/>
    <mergeCell ref="WWY78:WXI78"/>
    <mergeCell ref="WXJ78:WXT78"/>
    <mergeCell ref="WXU78:WYE78"/>
    <mergeCell ref="WYF78:WYP78"/>
    <mergeCell ref="WYQ78:WZA78"/>
    <mergeCell ref="WZB78:WZL78"/>
    <mergeCell ref="WZM78:WZW78"/>
    <mergeCell ref="WZX78:XAH78"/>
    <mergeCell ref="XAI78:XAS78"/>
    <mergeCell ref="XAT78:XBD78"/>
    <mergeCell ref="XBE78:XBO78"/>
    <mergeCell ref="XBP78:XBZ78"/>
    <mergeCell ref="XCA78:XCK78"/>
    <mergeCell ref="WAN78:WAX78"/>
    <mergeCell ref="WAY78:WBI78"/>
    <mergeCell ref="WBJ78:WBT78"/>
    <mergeCell ref="WBU78:WCE78"/>
    <mergeCell ref="WCF78:WCP78"/>
    <mergeCell ref="WCQ78:WDA78"/>
    <mergeCell ref="WDB78:WDL78"/>
    <mergeCell ref="WDM78:WDW78"/>
    <mergeCell ref="WDX78:WEH78"/>
    <mergeCell ref="WEI78:WES78"/>
    <mergeCell ref="WET78:WFD78"/>
    <mergeCell ref="WFE78:WFO78"/>
    <mergeCell ref="WFP78:WFZ78"/>
    <mergeCell ref="WGA78:WGK78"/>
    <mergeCell ref="WGL78:WGV78"/>
    <mergeCell ref="WGW78:WHG78"/>
    <mergeCell ref="WVG78:WVQ78"/>
    <mergeCell ref="WHH78:WHR78"/>
    <mergeCell ref="WHS78:WIC78"/>
    <mergeCell ref="WID78:WIN78"/>
    <mergeCell ref="WIO78:WIY78"/>
    <mergeCell ref="WIZ78:WJJ78"/>
    <mergeCell ref="WJK78:WJU78"/>
    <mergeCell ref="WJV78:WKF78"/>
    <mergeCell ref="WKG78:WKQ78"/>
    <mergeCell ref="WKR78:WLB78"/>
    <mergeCell ref="WLC78:WLM78"/>
    <mergeCell ref="WLN78:WLX78"/>
    <mergeCell ref="WLY78:WMI78"/>
    <mergeCell ref="WMJ78:WMT78"/>
    <mergeCell ref="WMU78:WNE78"/>
    <mergeCell ref="WNF78:WNP78"/>
    <mergeCell ref="VTI78:VTS78"/>
    <mergeCell ref="VTT78:VUD78"/>
    <mergeCell ref="VUE78:VUO78"/>
    <mergeCell ref="VUP78:VUZ78"/>
    <mergeCell ref="VVA78:VVK78"/>
    <mergeCell ref="VVL78:VVV78"/>
    <mergeCell ref="VVW78:VWG78"/>
    <mergeCell ref="VWH78:VWR78"/>
    <mergeCell ref="VWS78:VXC78"/>
    <mergeCell ref="VXD78:VXN78"/>
    <mergeCell ref="VXO78:VXY78"/>
    <mergeCell ref="VXZ78:VYJ78"/>
    <mergeCell ref="VYK78:VYU78"/>
    <mergeCell ref="VYV78:VZF78"/>
    <mergeCell ref="VZG78:VZQ78"/>
    <mergeCell ref="VZR78:WAB78"/>
    <mergeCell ref="WAC78:WAM78"/>
    <mergeCell ref="VMD78:VMN78"/>
    <mergeCell ref="VMO78:VMY78"/>
    <mergeCell ref="VMZ78:VNJ78"/>
    <mergeCell ref="VNK78:VNU78"/>
    <mergeCell ref="VNV78:VOF78"/>
    <mergeCell ref="VOG78:VOQ78"/>
    <mergeCell ref="VOR78:VPB78"/>
    <mergeCell ref="VPC78:VPM78"/>
    <mergeCell ref="VPN78:VPX78"/>
    <mergeCell ref="VPY78:VQI78"/>
    <mergeCell ref="VQJ78:VQT78"/>
    <mergeCell ref="VQU78:VRE78"/>
    <mergeCell ref="VRF78:VRP78"/>
    <mergeCell ref="VRQ78:VSA78"/>
    <mergeCell ref="VSB78:VSL78"/>
    <mergeCell ref="VSM78:VSW78"/>
    <mergeCell ref="VSX78:VTH78"/>
    <mergeCell ref="VEY78:VFI78"/>
    <mergeCell ref="VFJ78:VFT78"/>
    <mergeCell ref="VFU78:VGE78"/>
    <mergeCell ref="VGF78:VGP78"/>
    <mergeCell ref="VGQ78:VHA78"/>
    <mergeCell ref="VHB78:VHL78"/>
    <mergeCell ref="VHM78:VHW78"/>
    <mergeCell ref="VHX78:VIH78"/>
    <mergeCell ref="VII78:VIS78"/>
    <mergeCell ref="VIT78:VJD78"/>
    <mergeCell ref="VJE78:VJO78"/>
    <mergeCell ref="VJP78:VJZ78"/>
    <mergeCell ref="VKA78:VKK78"/>
    <mergeCell ref="VKL78:VKV78"/>
    <mergeCell ref="VKW78:VLG78"/>
    <mergeCell ref="VLH78:VLR78"/>
    <mergeCell ref="VLS78:VMC78"/>
    <mergeCell ref="UXT78:UYD78"/>
    <mergeCell ref="UYE78:UYO78"/>
    <mergeCell ref="UYP78:UYZ78"/>
    <mergeCell ref="UZA78:UZK78"/>
    <mergeCell ref="UZL78:UZV78"/>
    <mergeCell ref="UZW78:VAG78"/>
    <mergeCell ref="VAH78:VAR78"/>
    <mergeCell ref="VAS78:VBC78"/>
    <mergeCell ref="VBD78:VBN78"/>
    <mergeCell ref="VBO78:VBY78"/>
    <mergeCell ref="VBZ78:VCJ78"/>
    <mergeCell ref="VCK78:VCU78"/>
    <mergeCell ref="VCV78:VDF78"/>
    <mergeCell ref="VDG78:VDQ78"/>
    <mergeCell ref="VDR78:VEB78"/>
    <mergeCell ref="VEC78:VEM78"/>
    <mergeCell ref="VEN78:VEX78"/>
    <mergeCell ref="UQO78:UQY78"/>
    <mergeCell ref="UQZ78:URJ78"/>
    <mergeCell ref="URK78:URU78"/>
    <mergeCell ref="URV78:USF78"/>
    <mergeCell ref="USG78:USQ78"/>
    <mergeCell ref="USR78:UTB78"/>
    <mergeCell ref="UTC78:UTM78"/>
    <mergeCell ref="UTN78:UTX78"/>
    <mergeCell ref="UTY78:UUI78"/>
    <mergeCell ref="UUJ78:UUT78"/>
    <mergeCell ref="UUU78:UVE78"/>
    <mergeCell ref="UVF78:UVP78"/>
    <mergeCell ref="UVQ78:UWA78"/>
    <mergeCell ref="UWB78:UWL78"/>
    <mergeCell ref="UWM78:UWW78"/>
    <mergeCell ref="UWX78:UXH78"/>
    <mergeCell ref="UXI78:UXS78"/>
    <mergeCell ref="UJJ78:UJT78"/>
    <mergeCell ref="UJU78:UKE78"/>
    <mergeCell ref="UKF78:UKP78"/>
    <mergeCell ref="UKQ78:ULA78"/>
    <mergeCell ref="ULB78:ULL78"/>
    <mergeCell ref="ULM78:ULW78"/>
    <mergeCell ref="ULX78:UMH78"/>
    <mergeCell ref="UMI78:UMS78"/>
    <mergeCell ref="UMT78:UND78"/>
    <mergeCell ref="UNE78:UNO78"/>
    <mergeCell ref="UNP78:UNZ78"/>
    <mergeCell ref="UOA78:UOK78"/>
    <mergeCell ref="UOL78:UOV78"/>
    <mergeCell ref="UOW78:UPG78"/>
    <mergeCell ref="UPH78:UPR78"/>
    <mergeCell ref="UPS78:UQC78"/>
    <mergeCell ref="UQD78:UQN78"/>
    <mergeCell ref="UCE78:UCO78"/>
    <mergeCell ref="UCP78:UCZ78"/>
    <mergeCell ref="UDA78:UDK78"/>
    <mergeCell ref="UDL78:UDV78"/>
    <mergeCell ref="UDW78:UEG78"/>
    <mergeCell ref="UEH78:UER78"/>
    <mergeCell ref="UES78:UFC78"/>
    <mergeCell ref="UFD78:UFN78"/>
    <mergeCell ref="UFO78:UFY78"/>
    <mergeCell ref="UFZ78:UGJ78"/>
    <mergeCell ref="UGK78:UGU78"/>
    <mergeCell ref="UGV78:UHF78"/>
    <mergeCell ref="UHG78:UHQ78"/>
    <mergeCell ref="UHR78:UIB78"/>
    <mergeCell ref="UIC78:UIM78"/>
    <mergeCell ref="UIN78:UIX78"/>
    <mergeCell ref="UIY78:UJI78"/>
    <mergeCell ref="TUZ78:TVJ78"/>
    <mergeCell ref="TVK78:TVU78"/>
    <mergeCell ref="TVV78:TWF78"/>
    <mergeCell ref="TWG78:TWQ78"/>
    <mergeCell ref="TWR78:TXB78"/>
    <mergeCell ref="TXC78:TXM78"/>
    <mergeCell ref="TXN78:TXX78"/>
    <mergeCell ref="TXY78:TYI78"/>
    <mergeCell ref="TYJ78:TYT78"/>
    <mergeCell ref="TYU78:TZE78"/>
    <mergeCell ref="TZF78:TZP78"/>
    <mergeCell ref="TZQ78:UAA78"/>
    <mergeCell ref="UAB78:UAL78"/>
    <mergeCell ref="UAM78:UAW78"/>
    <mergeCell ref="UAX78:UBH78"/>
    <mergeCell ref="UBI78:UBS78"/>
    <mergeCell ref="UBT78:UCD78"/>
    <mergeCell ref="TNU78:TOE78"/>
    <mergeCell ref="TOF78:TOP78"/>
    <mergeCell ref="TOQ78:TPA78"/>
    <mergeCell ref="TPB78:TPL78"/>
    <mergeCell ref="TPM78:TPW78"/>
    <mergeCell ref="TPX78:TQH78"/>
    <mergeCell ref="TQI78:TQS78"/>
    <mergeCell ref="TQT78:TRD78"/>
    <mergeCell ref="TRE78:TRO78"/>
    <mergeCell ref="TRP78:TRZ78"/>
    <mergeCell ref="TSA78:TSK78"/>
    <mergeCell ref="TSL78:TSV78"/>
    <mergeCell ref="TSW78:TTG78"/>
    <mergeCell ref="TTH78:TTR78"/>
    <mergeCell ref="TTS78:TUC78"/>
    <mergeCell ref="TUD78:TUN78"/>
    <mergeCell ref="TUO78:TUY78"/>
    <mergeCell ref="TGP78:TGZ78"/>
    <mergeCell ref="THA78:THK78"/>
    <mergeCell ref="THL78:THV78"/>
    <mergeCell ref="THW78:TIG78"/>
    <mergeCell ref="TIH78:TIR78"/>
    <mergeCell ref="TIS78:TJC78"/>
    <mergeCell ref="TJD78:TJN78"/>
    <mergeCell ref="TJO78:TJY78"/>
    <mergeCell ref="TJZ78:TKJ78"/>
    <mergeCell ref="TKK78:TKU78"/>
    <mergeCell ref="TKV78:TLF78"/>
    <mergeCell ref="TLG78:TLQ78"/>
    <mergeCell ref="TLR78:TMB78"/>
    <mergeCell ref="TMC78:TMM78"/>
    <mergeCell ref="TMN78:TMX78"/>
    <mergeCell ref="TMY78:TNI78"/>
    <mergeCell ref="TNJ78:TNT78"/>
    <mergeCell ref="SZK78:SZU78"/>
    <mergeCell ref="SZV78:TAF78"/>
    <mergeCell ref="TAG78:TAQ78"/>
    <mergeCell ref="TAR78:TBB78"/>
    <mergeCell ref="TBC78:TBM78"/>
    <mergeCell ref="TBN78:TBX78"/>
    <mergeCell ref="TBY78:TCI78"/>
    <mergeCell ref="TCJ78:TCT78"/>
    <mergeCell ref="TCU78:TDE78"/>
    <mergeCell ref="TDF78:TDP78"/>
    <mergeCell ref="TDQ78:TEA78"/>
    <mergeCell ref="TEB78:TEL78"/>
    <mergeCell ref="TEM78:TEW78"/>
    <mergeCell ref="TEX78:TFH78"/>
    <mergeCell ref="TFI78:TFS78"/>
    <mergeCell ref="TFT78:TGD78"/>
    <mergeCell ref="TGE78:TGO78"/>
    <mergeCell ref="SSF78:SSP78"/>
    <mergeCell ref="SSQ78:STA78"/>
    <mergeCell ref="STB78:STL78"/>
    <mergeCell ref="STM78:STW78"/>
    <mergeCell ref="STX78:SUH78"/>
    <mergeCell ref="SUI78:SUS78"/>
    <mergeCell ref="SUT78:SVD78"/>
    <mergeCell ref="SVE78:SVO78"/>
    <mergeCell ref="SVP78:SVZ78"/>
    <mergeCell ref="SWA78:SWK78"/>
    <mergeCell ref="SWL78:SWV78"/>
    <mergeCell ref="SWW78:SXG78"/>
    <mergeCell ref="SXH78:SXR78"/>
    <mergeCell ref="SXS78:SYC78"/>
    <mergeCell ref="SYD78:SYN78"/>
    <mergeCell ref="SYO78:SYY78"/>
    <mergeCell ref="SYZ78:SZJ78"/>
    <mergeCell ref="SLA78:SLK78"/>
    <mergeCell ref="SLL78:SLV78"/>
    <mergeCell ref="SLW78:SMG78"/>
    <mergeCell ref="SMH78:SMR78"/>
    <mergeCell ref="SMS78:SNC78"/>
    <mergeCell ref="SND78:SNN78"/>
    <mergeCell ref="SNO78:SNY78"/>
    <mergeCell ref="SNZ78:SOJ78"/>
    <mergeCell ref="SOK78:SOU78"/>
    <mergeCell ref="SOV78:SPF78"/>
    <mergeCell ref="SPG78:SPQ78"/>
    <mergeCell ref="SPR78:SQB78"/>
    <mergeCell ref="SQC78:SQM78"/>
    <mergeCell ref="SQN78:SQX78"/>
    <mergeCell ref="SQY78:SRI78"/>
    <mergeCell ref="SRJ78:SRT78"/>
    <mergeCell ref="SRU78:SSE78"/>
    <mergeCell ref="SDV78:SEF78"/>
    <mergeCell ref="SEG78:SEQ78"/>
    <mergeCell ref="SER78:SFB78"/>
    <mergeCell ref="SFC78:SFM78"/>
    <mergeCell ref="SFN78:SFX78"/>
    <mergeCell ref="SFY78:SGI78"/>
    <mergeCell ref="SGJ78:SGT78"/>
    <mergeCell ref="SGU78:SHE78"/>
    <mergeCell ref="SHF78:SHP78"/>
    <mergeCell ref="SHQ78:SIA78"/>
    <mergeCell ref="SIB78:SIL78"/>
    <mergeCell ref="SIM78:SIW78"/>
    <mergeCell ref="SIX78:SJH78"/>
    <mergeCell ref="SJI78:SJS78"/>
    <mergeCell ref="SJT78:SKD78"/>
    <mergeCell ref="SKE78:SKO78"/>
    <mergeCell ref="SKP78:SKZ78"/>
    <mergeCell ref="RWQ78:RXA78"/>
    <mergeCell ref="RXB78:RXL78"/>
    <mergeCell ref="RXM78:RXW78"/>
    <mergeCell ref="RXX78:RYH78"/>
    <mergeCell ref="RYI78:RYS78"/>
    <mergeCell ref="RYT78:RZD78"/>
    <mergeCell ref="RZE78:RZO78"/>
    <mergeCell ref="RZP78:RZZ78"/>
    <mergeCell ref="SAA78:SAK78"/>
    <mergeCell ref="SAL78:SAV78"/>
    <mergeCell ref="SAW78:SBG78"/>
    <mergeCell ref="SBH78:SBR78"/>
    <mergeCell ref="SBS78:SCC78"/>
    <mergeCell ref="SCD78:SCN78"/>
    <mergeCell ref="SCO78:SCY78"/>
    <mergeCell ref="SCZ78:SDJ78"/>
    <mergeCell ref="SDK78:SDU78"/>
    <mergeCell ref="RPL78:RPV78"/>
    <mergeCell ref="RPW78:RQG78"/>
    <mergeCell ref="RQH78:RQR78"/>
    <mergeCell ref="RQS78:RRC78"/>
    <mergeCell ref="RRD78:RRN78"/>
    <mergeCell ref="RRO78:RRY78"/>
    <mergeCell ref="RRZ78:RSJ78"/>
    <mergeCell ref="RSK78:RSU78"/>
    <mergeCell ref="RSV78:RTF78"/>
    <mergeCell ref="RTG78:RTQ78"/>
    <mergeCell ref="RTR78:RUB78"/>
    <mergeCell ref="RUC78:RUM78"/>
    <mergeCell ref="RUN78:RUX78"/>
    <mergeCell ref="RUY78:RVI78"/>
    <mergeCell ref="RVJ78:RVT78"/>
    <mergeCell ref="RVU78:RWE78"/>
    <mergeCell ref="RWF78:RWP78"/>
    <mergeCell ref="RIG78:RIQ78"/>
    <mergeCell ref="RIR78:RJB78"/>
    <mergeCell ref="RJC78:RJM78"/>
    <mergeCell ref="RJN78:RJX78"/>
    <mergeCell ref="RJY78:RKI78"/>
    <mergeCell ref="RKJ78:RKT78"/>
    <mergeCell ref="RKU78:RLE78"/>
    <mergeCell ref="RLF78:RLP78"/>
    <mergeCell ref="RLQ78:RMA78"/>
    <mergeCell ref="RMB78:RML78"/>
    <mergeCell ref="RMM78:RMW78"/>
    <mergeCell ref="RMX78:RNH78"/>
    <mergeCell ref="RNI78:RNS78"/>
    <mergeCell ref="RNT78:ROD78"/>
    <mergeCell ref="ROE78:ROO78"/>
    <mergeCell ref="ROP78:ROZ78"/>
    <mergeCell ref="RPA78:RPK78"/>
    <mergeCell ref="RBB78:RBL78"/>
    <mergeCell ref="RBM78:RBW78"/>
    <mergeCell ref="RBX78:RCH78"/>
    <mergeCell ref="RCI78:RCS78"/>
    <mergeCell ref="RCT78:RDD78"/>
    <mergeCell ref="RDE78:RDO78"/>
    <mergeCell ref="RDP78:RDZ78"/>
    <mergeCell ref="REA78:REK78"/>
    <mergeCell ref="REL78:REV78"/>
    <mergeCell ref="REW78:RFG78"/>
    <mergeCell ref="RFH78:RFR78"/>
    <mergeCell ref="RFS78:RGC78"/>
    <mergeCell ref="RGD78:RGN78"/>
    <mergeCell ref="RGO78:RGY78"/>
    <mergeCell ref="RGZ78:RHJ78"/>
    <mergeCell ref="RHK78:RHU78"/>
    <mergeCell ref="RHV78:RIF78"/>
    <mergeCell ref="QTW78:QUG78"/>
    <mergeCell ref="QUH78:QUR78"/>
    <mergeCell ref="QUS78:QVC78"/>
    <mergeCell ref="QVD78:QVN78"/>
    <mergeCell ref="QVO78:QVY78"/>
    <mergeCell ref="QVZ78:QWJ78"/>
    <mergeCell ref="QWK78:QWU78"/>
    <mergeCell ref="QWV78:QXF78"/>
    <mergeCell ref="QXG78:QXQ78"/>
    <mergeCell ref="QXR78:QYB78"/>
    <mergeCell ref="QYC78:QYM78"/>
    <mergeCell ref="QYN78:QYX78"/>
    <mergeCell ref="QYY78:QZI78"/>
    <mergeCell ref="QZJ78:QZT78"/>
    <mergeCell ref="QZU78:RAE78"/>
    <mergeCell ref="RAF78:RAP78"/>
    <mergeCell ref="RAQ78:RBA78"/>
    <mergeCell ref="QMR78:QNB78"/>
    <mergeCell ref="QNC78:QNM78"/>
    <mergeCell ref="QNN78:QNX78"/>
    <mergeCell ref="QNY78:QOI78"/>
    <mergeCell ref="QOJ78:QOT78"/>
    <mergeCell ref="QOU78:QPE78"/>
    <mergeCell ref="QPF78:QPP78"/>
    <mergeCell ref="QPQ78:QQA78"/>
    <mergeCell ref="QQB78:QQL78"/>
    <mergeCell ref="QQM78:QQW78"/>
    <mergeCell ref="QQX78:QRH78"/>
    <mergeCell ref="QRI78:QRS78"/>
    <mergeCell ref="QRT78:QSD78"/>
    <mergeCell ref="QSE78:QSO78"/>
    <mergeCell ref="QSP78:QSZ78"/>
    <mergeCell ref="QTA78:QTK78"/>
    <mergeCell ref="QTL78:QTV78"/>
    <mergeCell ref="QFM78:QFW78"/>
    <mergeCell ref="QFX78:QGH78"/>
    <mergeCell ref="QGI78:QGS78"/>
    <mergeCell ref="QGT78:QHD78"/>
    <mergeCell ref="QHE78:QHO78"/>
    <mergeCell ref="QHP78:QHZ78"/>
    <mergeCell ref="QIA78:QIK78"/>
    <mergeCell ref="QIL78:QIV78"/>
    <mergeCell ref="QIW78:QJG78"/>
    <mergeCell ref="QJH78:QJR78"/>
    <mergeCell ref="QJS78:QKC78"/>
    <mergeCell ref="QKD78:QKN78"/>
    <mergeCell ref="QKO78:QKY78"/>
    <mergeCell ref="QKZ78:QLJ78"/>
    <mergeCell ref="QLK78:QLU78"/>
    <mergeCell ref="QLV78:QMF78"/>
    <mergeCell ref="QMG78:QMQ78"/>
    <mergeCell ref="PYH78:PYR78"/>
    <mergeCell ref="PYS78:PZC78"/>
    <mergeCell ref="PZD78:PZN78"/>
    <mergeCell ref="PZO78:PZY78"/>
    <mergeCell ref="PZZ78:QAJ78"/>
    <mergeCell ref="QAK78:QAU78"/>
    <mergeCell ref="QAV78:QBF78"/>
    <mergeCell ref="QBG78:QBQ78"/>
    <mergeCell ref="QBR78:QCB78"/>
    <mergeCell ref="QCC78:QCM78"/>
    <mergeCell ref="QCN78:QCX78"/>
    <mergeCell ref="QCY78:QDI78"/>
    <mergeCell ref="QDJ78:QDT78"/>
    <mergeCell ref="QDU78:QEE78"/>
    <mergeCell ref="QEF78:QEP78"/>
    <mergeCell ref="QEQ78:QFA78"/>
    <mergeCell ref="QFB78:QFL78"/>
    <mergeCell ref="PRC78:PRM78"/>
    <mergeCell ref="PRN78:PRX78"/>
    <mergeCell ref="PRY78:PSI78"/>
    <mergeCell ref="PSJ78:PST78"/>
    <mergeCell ref="PSU78:PTE78"/>
    <mergeCell ref="PTF78:PTP78"/>
    <mergeCell ref="PTQ78:PUA78"/>
    <mergeCell ref="PUB78:PUL78"/>
    <mergeCell ref="PUM78:PUW78"/>
    <mergeCell ref="PUX78:PVH78"/>
    <mergeCell ref="PVI78:PVS78"/>
    <mergeCell ref="PVT78:PWD78"/>
    <mergeCell ref="PWE78:PWO78"/>
    <mergeCell ref="PWP78:PWZ78"/>
    <mergeCell ref="PXA78:PXK78"/>
    <mergeCell ref="PXL78:PXV78"/>
    <mergeCell ref="PXW78:PYG78"/>
    <mergeCell ref="PJX78:PKH78"/>
    <mergeCell ref="PKI78:PKS78"/>
    <mergeCell ref="PKT78:PLD78"/>
    <mergeCell ref="PLE78:PLO78"/>
    <mergeCell ref="PLP78:PLZ78"/>
    <mergeCell ref="PMA78:PMK78"/>
    <mergeCell ref="PML78:PMV78"/>
    <mergeCell ref="PMW78:PNG78"/>
    <mergeCell ref="PNH78:PNR78"/>
    <mergeCell ref="PNS78:POC78"/>
    <mergeCell ref="POD78:PON78"/>
    <mergeCell ref="POO78:POY78"/>
    <mergeCell ref="POZ78:PPJ78"/>
    <mergeCell ref="PPK78:PPU78"/>
    <mergeCell ref="PPV78:PQF78"/>
    <mergeCell ref="PQG78:PQQ78"/>
    <mergeCell ref="PQR78:PRB78"/>
    <mergeCell ref="PCS78:PDC78"/>
    <mergeCell ref="PDD78:PDN78"/>
    <mergeCell ref="PDO78:PDY78"/>
    <mergeCell ref="PDZ78:PEJ78"/>
    <mergeCell ref="PEK78:PEU78"/>
    <mergeCell ref="PEV78:PFF78"/>
    <mergeCell ref="PFG78:PFQ78"/>
    <mergeCell ref="PFR78:PGB78"/>
    <mergeCell ref="PGC78:PGM78"/>
    <mergeCell ref="PGN78:PGX78"/>
    <mergeCell ref="PGY78:PHI78"/>
    <mergeCell ref="PHJ78:PHT78"/>
    <mergeCell ref="PHU78:PIE78"/>
    <mergeCell ref="PIF78:PIP78"/>
    <mergeCell ref="PIQ78:PJA78"/>
    <mergeCell ref="PJB78:PJL78"/>
    <mergeCell ref="PJM78:PJW78"/>
    <mergeCell ref="OVN78:OVX78"/>
    <mergeCell ref="OVY78:OWI78"/>
    <mergeCell ref="OWJ78:OWT78"/>
    <mergeCell ref="OWU78:OXE78"/>
    <mergeCell ref="OXF78:OXP78"/>
    <mergeCell ref="OXQ78:OYA78"/>
    <mergeCell ref="OYB78:OYL78"/>
    <mergeCell ref="OYM78:OYW78"/>
    <mergeCell ref="OYX78:OZH78"/>
    <mergeCell ref="OZI78:OZS78"/>
    <mergeCell ref="OZT78:PAD78"/>
    <mergeCell ref="PAE78:PAO78"/>
    <mergeCell ref="PAP78:PAZ78"/>
    <mergeCell ref="PBA78:PBK78"/>
    <mergeCell ref="PBL78:PBV78"/>
    <mergeCell ref="PBW78:PCG78"/>
    <mergeCell ref="PCH78:PCR78"/>
    <mergeCell ref="OOI78:OOS78"/>
    <mergeCell ref="OOT78:OPD78"/>
    <mergeCell ref="OPE78:OPO78"/>
    <mergeCell ref="OPP78:OPZ78"/>
    <mergeCell ref="OQA78:OQK78"/>
    <mergeCell ref="OQL78:OQV78"/>
    <mergeCell ref="OQW78:ORG78"/>
    <mergeCell ref="ORH78:ORR78"/>
    <mergeCell ref="ORS78:OSC78"/>
    <mergeCell ref="OSD78:OSN78"/>
    <mergeCell ref="OSO78:OSY78"/>
    <mergeCell ref="OSZ78:OTJ78"/>
    <mergeCell ref="OTK78:OTU78"/>
    <mergeCell ref="OTV78:OUF78"/>
    <mergeCell ref="OUG78:OUQ78"/>
    <mergeCell ref="OUR78:OVB78"/>
    <mergeCell ref="OVC78:OVM78"/>
    <mergeCell ref="OHD78:OHN78"/>
    <mergeCell ref="OHO78:OHY78"/>
    <mergeCell ref="OHZ78:OIJ78"/>
    <mergeCell ref="OIK78:OIU78"/>
    <mergeCell ref="OIV78:OJF78"/>
    <mergeCell ref="OJG78:OJQ78"/>
    <mergeCell ref="OJR78:OKB78"/>
    <mergeCell ref="OKC78:OKM78"/>
    <mergeCell ref="OKN78:OKX78"/>
    <mergeCell ref="OKY78:OLI78"/>
    <mergeCell ref="OLJ78:OLT78"/>
    <mergeCell ref="OLU78:OME78"/>
    <mergeCell ref="OMF78:OMP78"/>
    <mergeCell ref="OMQ78:ONA78"/>
    <mergeCell ref="ONB78:ONL78"/>
    <mergeCell ref="ONM78:ONW78"/>
    <mergeCell ref="ONX78:OOH78"/>
    <mergeCell ref="NZY78:OAI78"/>
    <mergeCell ref="OAJ78:OAT78"/>
    <mergeCell ref="OAU78:OBE78"/>
    <mergeCell ref="OBF78:OBP78"/>
    <mergeCell ref="OBQ78:OCA78"/>
    <mergeCell ref="OCB78:OCL78"/>
    <mergeCell ref="OCM78:OCW78"/>
    <mergeCell ref="OCX78:ODH78"/>
    <mergeCell ref="ODI78:ODS78"/>
    <mergeCell ref="ODT78:OED78"/>
    <mergeCell ref="OEE78:OEO78"/>
    <mergeCell ref="OEP78:OEZ78"/>
    <mergeCell ref="OFA78:OFK78"/>
    <mergeCell ref="OFL78:OFV78"/>
    <mergeCell ref="OFW78:OGG78"/>
    <mergeCell ref="OGH78:OGR78"/>
    <mergeCell ref="OGS78:OHC78"/>
    <mergeCell ref="NST78:NTD78"/>
    <mergeCell ref="NTE78:NTO78"/>
    <mergeCell ref="NTP78:NTZ78"/>
    <mergeCell ref="NUA78:NUK78"/>
    <mergeCell ref="NUL78:NUV78"/>
    <mergeCell ref="NUW78:NVG78"/>
    <mergeCell ref="NVH78:NVR78"/>
    <mergeCell ref="NVS78:NWC78"/>
    <mergeCell ref="NWD78:NWN78"/>
    <mergeCell ref="NWO78:NWY78"/>
    <mergeCell ref="NWZ78:NXJ78"/>
    <mergeCell ref="NXK78:NXU78"/>
    <mergeCell ref="NXV78:NYF78"/>
    <mergeCell ref="NYG78:NYQ78"/>
    <mergeCell ref="NYR78:NZB78"/>
    <mergeCell ref="NZC78:NZM78"/>
    <mergeCell ref="NZN78:NZX78"/>
    <mergeCell ref="NLO78:NLY78"/>
    <mergeCell ref="NLZ78:NMJ78"/>
    <mergeCell ref="NMK78:NMU78"/>
    <mergeCell ref="NMV78:NNF78"/>
    <mergeCell ref="NNG78:NNQ78"/>
    <mergeCell ref="NNR78:NOB78"/>
    <mergeCell ref="NOC78:NOM78"/>
    <mergeCell ref="NON78:NOX78"/>
    <mergeCell ref="NOY78:NPI78"/>
    <mergeCell ref="NPJ78:NPT78"/>
    <mergeCell ref="NPU78:NQE78"/>
    <mergeCell ref="NQF78:NQP78"/>
    <mergeCell ref="NQQ78:NRA78"/>
    <mergeCell ref="NRB78:NRL78"/>
    <mergeCell ref="NRM78:NRW78"/>
    <mergeCell ref="NRX78:NSH78"/>
    <mergeCell ref="NSI78:NSS78"/>
    <mergeCell ref="NEJ78:NET78"/>
    <mergeCell ref="NEU78:NFE78"/>
    <mergeCell ref="NFF78:NFP78"/>
    <mergeCell ref="NFQ78:NGA78"/>
    <mergeCell ref="NGB78:NGL78"/>
    <mergeCell ref="NGM78:NGW78"/>
    <mergeCell ref="NGX78:NHH78"/>
    <mergeCell ref="NHI78:NHS78"/>
    <mergeCell ref="NHT78:NID78"/>
    <mergeCell ref="NIE78:NIO78"/>
    <mergeCell ref="NIP78:NIZ78"/>
    <mergeCell ref="NJA78:NJK78"/>
    <mergeCell ref="NJL78:NJV78"/>
    <mergeCell ref="NJW78:NKG78"/>
    <mergeCell ref="NKH78:NKR78"/>
    <mergeCell ref="NKS78:NLC78"/>
    <mergeCell ref="NLD78:NLN78"/>
    <mergeCell ref="MXE78:MXO78"/>
    <mergeCell ref="MXP78:MXZ78"/>
    <mergeCell ref="MYA78:MYK78"/>
    <mergeCell ref="MYL78:MYV78"/>
    <mergeCell ref="MYW78:MZG78"/>
    <mergeCell ref="MZH78:MZR78"/>
    <mergeCell ref="MZS78:NAC78"/>
    <mergeCell ref="NAD78:NAN78"/>
    <mergeCell ref="NAO78:NAY78"/>
    <mergeCell ref="NAZ78:NBJ78"/>
    <mergeCell ref="NBK78:NBU78"/>
    <mergeCell ref="NBV78:NCF78"/>
    <mergeCell ref="NCG78:NCQ78"/>
    <mergeCell ref="NCR78:NDB78"/>
    <mergeCell ref="NDC78:NDM78"/>
    <mergeCell ref="NDN78:NDX78"/>
    <mergeCell ref="NDY78:NEI78"/>
    <mergeCell ref="MPZ78:MQJ78"/>
    <mergeCell ref="MQK78:MQU78"/>
    <mergeCell ref="MQV78:MRF78"/>
    <mergeCell ref="MRG78:MRQ78"/>
    <mergeCell ref="MRR78:MSB78"/>
    <mergeCell ref="MSC78:MSM78"/>
    <mergeCell ref="MSN78:MSX78"/>
    <mergeCell ref="MSY78:MTI78"/>
    <mergeCell ref="MTJ78:MTT78"/>
    <mergeCell ref="MTU78:MUE78"/>
    <mergeCell ref="MUF78:MUP78"/>
    <mergeCell ref="MUQ78:MVA78"/>
    <mergeCell ref="MVB78:MVL78"/>
    <mergeCell ref="MVM78:MVW78"/>
    <mergeCell ref="MVX78:MWH78"/>
    <mergeCell ref="MWI78:MWS78"/>
    <mergeCell ref="MWT78:MXD78"/>
    <mergeCell ref="MIU78:MJE78"/>
    <mergeCell ref="MJF78:MJP78"/>
    <mergeCell ref="MJQ78:MKA78"/>
    <mergeCell ref="MKB78:MKL78"/>
    <mergeCell ref="MKM78:MKW78"/>
    <mergeCell ref="MKX78:MLH78"/>
    <mergeCell ref="MLI78:MLS78"/>
    <mergeCell ref="MLT78:MMD78"/>
    <mergeCell ref="MME78:MMO78"/>
    <mergeCell ref="MMP78:MMZ78"/>
    <mergeCell ref="MNA78:MNK78"/>
    <mergeCell ref="MNL78:MNV78"/>
    <mergeCell ref="MNW78:MOG78"/>
    <mergeCell ref="MOH78:MOR78"/>
    <mergeCell ref="MOS78:MPC78"/>
    <mergeCell ref="MPD78:MPN78"/>
    <mergeCell ref="MPO78:MPY78"/>
    <mergeCell ref="MBP78:MBZ78"/>
    <mergeCell ref="MCA78:MCK78"/>
    <mergeCell ref="MCL78:MCV78"/>
    <mergeCell ref="MCW78:MDG78"/>
    <mergeCell ref="MDH78:MDR78"/>
    <mergeCell ref="MDS78:MEC78"/>
    <mergeCell ref="MED78:MEN78"/>
    <mergeCell ref="MEO78:MEY78"/>
    <mergeCell ref="MEZ78:MFJ78"/>
    <mergeCell ref="MFK78:MFU78"/>
    <mergeCell ref="MFV78:MGF78"/>
    <mergeCell ref="MGG78:MGQ78"/>
    <mergeCell ref="MGR78:MHB78"/>
    <mergeCell ref="MHC78:MHM78"/>
    <mergeCell ref="MHN78:MHX78"/>
    <mergeCell ref="MHY78:MII78"/>
    <mergeCell ref="MIJ78:MIT78"/>
    <mergeCell ref="LUK78:LUU78"/>
    <mergeCell ref="LUV78:LVF78"/>
    <mergeCell ref="LVG78:LVQ78"/>
    <mergeCell ref="LVR78:LWB78"/>
    <mergeCell ref="LWC78:LWM78"/>
    <mergeCell ref="LWN78:LWX78"/>
    <mergeCell ref="LWY78:LXI78"/>
    <mergeCell ref="LXJ78:LXT78"/>
    <mergeCell ref="LXU78:LYE78"/>
    <mergeCell ref="LYF78:LYP78"/>
    <mergeCell ref="LYQ78:LZA78"/>
    <mergeCell ref="LZB78:LZL78"/>
    <mergeCell ref="LZM78:LZW78"/>
    <mergeCell ref="LZX78:MAH78"/>
    <mergeCell ref="MAI78:MAS78"/>
    <mergeCell ref="MAT78:MBD78"/>
    <mergeCell ref="MBE78:MBO78"/>
    <mergeCell ref="LNF78:LNP78"/>
    <mergeCell ref="LNQ78:LOA78"/>
    <mergeCell ref="LOB78:LOL78"/>
    <mergeCell ref="LOM78:LOW78"/>
    <mergeCell ref="LOX78:LPH78"/>
    <mergeCell ref="LPI78:LPS78"/>
    <mergeCell ref="LPT78:LQD78"/>
    <mergeCell ref="LQE78:LQO78"/>
    <mergeCell ref="LQP78:LQZ78"/>
    <mergeCell ref="LRA78:LRK78"/>
    <mergeCell ref="LRL78:LRV78"/>
    <mergeCell ref="LRW78:LSG78"/>
    <mergeCell ref="LSH78:LSR78"/>
    <mergeCell ref="LSS78:LTC78"/>
    <mergeCell ref="LTD78:LTN78"/>
    <mergeCell ref="LTO78:LTY78"/>
    <mergeCell ref="LTZ78:LUJ78"/>
    <mergeCell ref="LGA78:LGK78"/>
    <mergeCell ref="LGL78:LGV78"/>
    <mergeCell ref="LGW78:LHG78"/>
    <mergeCell ref="LHH78:LHR78"/>
    <mergeCell ref="LHS78:LIC78"/>
    <mergeCell ref="LID78:LIN78"/>
    <mergeCell ref="LIO78:LIY78"/>
    <mergeCell ref="LIZ78:LJJ78"/>
    <mergeCell ref="LJK78:LJU78"/>
    <mergeCell ref="LJV78:LKF78"/>
    <mergeCell ref="LKG78:LKQ78"/>
    <mergeCell ref="LKR78:LLB78"/>
    <mergeCell ref="LLC78:LLM78"/>
    <mergeCell ref="LLN78:LLX78"/>
    <mergeCell ref="LLY78:LMI78"/>
    <mergeCell ref="LMJ78:LMT78"/>
    <mergeCell ref="LMU78:LNE78"/>
    <mergeCell ref="KYV78:KZF78"/>
    <mergeCell ref="KZG78:KZQ78"/>
    <mergeCell ref="KZR78:LAB78"/>
    <mergeCell ref="LAC78:LAM78"/>
    <mergeCell ref="LAN78:LAX78"/>
    <mergeCell ref="LAY78:LBI78"/>
    <mergeCell ref="LBJ78:LBT78"/>
    <mergeCell ref="LBU78:LCE78"/>
    <mergeCell ref="LCF78:LCP78"/>
    <mergeCell ref="LCQ78:LDA78"/>
    <mergeCell ref="LDB78:LDL78"/>
    <mergeCell ref="LDM78:LDW78"/>
    <mergeCell ref="LDX78:LEH78"/>
    <mergeCell ref="LEI78:LES78"/>
    <mergeCell ref="LET78:LFD78"/>
    <mergeCell ref="LFE78:LFO78"/>
    <mergeCell ref="LFP78:LFZ78"/>
    <mergeCell ref="KRQ78:KSA78"/>
    <mergeCell ref="KSB78:KSL78"/>
    <mergeCell ref="KSM78:KSW78"/>
    <mergeCell ref="KSX78:KTH78"/>
    <mergeCell ref="KTI78:KTS78"/>
    <mergeCell ref="KTT78:KUD78"/>
    <mergeCell ref="KUE78:KUO78"/>
    <mergeCell ref="KUP78:KUZ78"/>
    <mergeCell ref="KVA78:KVK78"/>
    <mergeCell ref="KVL78:KVV78"/>
    <mergeCell ref="KVW78:KWG78"/>
    <mergeCell ref="KWH78:KWR78"/>
    <mergeCell ref="KWS78:KXC78"/>
    <mergeCell ref="KXD78:KXN78"/>
    <mergeCell ref="KXO78:KXY78"/>
    <mergeCell ref="KXZ78:KYJ78"/>
    <mergeCell ref="KYK78:KYU78"/>
    <mergeCell ref="KKL78:KKV78"/>
    <mergeCell ref="KKW78:KLG78"/>
    <mergeCell ref="KLH78:KLR78"/>
    <mergeCell ref="KLS78:KMC78"/>
    <mergeCell ref="KMD78:KMN78"/>
    <mergeCell ref="KMO78:KMY78"/>
    <mergeCell ref="KMZ78:KNJ78"/>
    <mergeCell ref="KNK78:KNU78"/>
    <mergeCell ref="KNV78:KOF78"/>
    <mergeCell ref="KOG78:KOQ78"/>
    <mergeCell ref="KOR78:KPB78"/>
    <mergeCell ref="KPC78:KPM78"/>
    <mergeCell ref="KPN78:KPX78"/>
    <mergeCell ref="KPY78:KQI78"/>
    <mergeCell ref="KQJ78:KQT78"/>
    <mergeCell ref="KQU78:KRE78"/>
    <mergeCell ref="KRF78:KRP78"/>
    <mergeCell ref="KDG78:KDQ78"/>
    <mergeCell ref="KDR78:KEB78"/>
    <mergeCell ref="KEC78:KEM78"/>
    <mergeCell ref="KEN78:KEX78"/>
    <mergeCell ref="KEY78:KFI78"/>
    <mergeCell ref="KFJ78:KFT78"/>
    <mergeCell ref="KFU78:KGE78"/>
    <mergeCell ref="KGF78:KGP78"/>
    <mergeCell ref="KGQ78:KHA78"/>
    <mergeCell ref="KHB78:KHL78"/>
    <mergeCell ref="KHM78:KHW78"/>
    <mergeCell ref="KHX78:KIH78"/>
    <mergeCell ref="KII78:KIS78"/>
    <mergeCell ref="KIT78:KJD78"/>
    <mergeCell ref="KJE78:KJO78"/>
    <mergeCell ref="KJP78:KJZ78"/>
    <mergeCell ref="KKA78:KKK78"/>
    <mergeCell ref="JWB78:JWL78"/>
    <mergeCell ref="JWM78:JWW78"/>
    <mergeCell ref="JWX78:JXH78"/>
    <mergeCell ref="JXI78:JXS78"/>
    <mergeCell ref="JXT78:JYD78"/>
    <mergeCell ref="JYE78:JYO78"/>
    <mergeCell ref="JYP78:JYZ78"/>
    <mergeCell ref="JZA78:JZK78"/>
    <mergeCell ref="JZL78:JZV78"/>
    <mergeCell ref="JZW78:KAG78"/>
    <mergeCell ref="KAH78:KAR78"/>
    <mergeCell ref="KAS78:KBC78"/>
    <mergeCell ref="KBD78:KBN78"/>
    <mergeCell ref="KBO78:KBY78"/>
    <mergeCell ref="KBZ78:KCJ78"/>
    <mergeCell ref="KCK78:KCU78"/>
    <mergeCell ref="KCV78:KDF78"/>
    <mergeCell ref="JOW78:JPG78"/>
    <mergeCell ref="JPH78:JPR78"/>
    <mergeCell ref="JPS78:JQC78"/>
    <mergeCell ref="JQD78:JQN78"/>
    <mergeCell ref="JQO78:JQY78"/>
    <mergeCell ref="JQZ78:JRJ78"/>
    <mergeCell ref="JRK78:JRU78"/>
    <mergeCell ref="JRV78:JSF78"/>
    <mergeCell ref="JSG78:JSQ78"/>
    <mergeCell ref="JSR78:JTB78"/>
    <mergeCell ref="JTC78:JTM78"/>
    <mergeCell ref="JTN78:JTX78"/>
    <mergeCell ref="JTY78:JUI78"/>
    <mergeCell ref="JUJ78:JUT78"/>
    <mergeCell ref="JUU78:JVE78"/>
    <mergeCell ref="JVF78:JVP78"/>
    <mergeCell ref="JVQ78:JWA78"/>
    <mergeCell ref="JHR78:JIB78"/>
    <mergeCell ref="JIC78:JIM78"/>
    <mergeCell ref="JIN78:JIX78"/>
    <mergeCell ref="JIY78:JJI78"/>
    <mergeCell ref="JJJ78:JJT78"/>
    <mergeCell ref="JJU78:JKE78"/>
    <mergeCell ref="JKF78:JKP78"/>
    <mergeCell ref="JKQ78:JLA78"/>
    <mergeCell ref="JLB78:JLL78"/>
    <mergeCell ref="JLM78:JLW78"/>
    <mergeCell ref="JLX78:JMH78"/>
    <mergeCell ref="JMI78:JMS78"/>
    <mergeCell ref="JMT78:JND78"/>
    <mergeCell ref="JNE78:JNO78"/>
    <mergeCell ref="JNP78:JNZ78"/>
    <mergeCell ref="JOA78:JOK78"/>
    <mergeCell ref="JOL78:JOV78"/>
    <mergeCell ref="JAM78:JAW78"/>
    <mergeCell ref="JAX78:JBH78"/>
    <mergeCell ref="JBI78:JBS78"/>
    <mergeCell ref="JBT78:JCD78"/>
    <mergeCell ref="JCE78:JCO78"/>
    <mergeCell ref="JCP78:JCZ78"/>
    <mergeCell ref="JDA78:JDK78"/>
    <mergeCell ref="JDL78:JDV78"/>
    <mergeCell ref="JDW78:JEG78"/>
    <mergeCell ref="JEH78:JER78"/>
    <mergeCell ref="JES78:JFC78"/>
    <mergeCell ref="JFD78:JFN78"/>
    <mergeCell ref="JFO78:JFY78"/>
    <mergeCell ref="JFZ78:JGJ78"/>
    <mergeCell ref="JGK78:JGU78"/>
    <mergeCell ref="JGV78:JHF78"/>
    <mergeCell ref="JHG78:JHQ78"/>
    <mergeCell ref="ITH78:ITR78"/>
    <mergeCell ref="ITS78:IUC78"/>
    <mergeCell ref="IUD78:IUN78"/>
    <mergeCell ref="IUO78:IUY78"/>
    <mergeCell ref="IUZ78:IVJ78"/>
    <mergeCell ref="IVK78:IVU78"/>
    <mergeCell ref="IVV78:IWF78"/>
    <mergeCell ref="IWG78:IWQ78"/>
    <mergeCell ref="IWR78:IXB78"/>
    <mergeCell ref="IXC78:IXM78"/>
    <mergeCell ref="IXN78:IXX78"/>
    <mergeCell ref="IXY78:IYI78"/>
    <mergeCell ref="IYJ78:IYT78"/>
    <mergeCell ref="IYU78:IZE78"/>
    <mergeCell ref="IZF78:IZP78"/>
    <mergeCell ref="IZQ78:JAA78"/>
    <mergeCell ref="JAB78:JAL78"/>
    <mergeCell ref="IMC78:IMM78"/>
    <mergeCell ref="IMN78:IMX78"/>
    <mergeCell ref="IMY78:INI78"/>
    <mergeCell ref="INJ78:INT78"/>
    <mergeCell ref="INU78:IOE78"/>
    <mergeCell ref="IOF78:IOP78"/>
    <mergeCell ref="IOQ78:IPA78"/>
    <mergeCell ref="IPB78:IPL78"/>
    <mergeCell ref="IPM78:IPW78"/>
    <mergeCell ref="IPX78:IQH78"/>
    <mergeCell ref="IQI78:IQS78"/>
    <mergeCell ref="IQT78:IRD78"/>
    <mergeCell ref="IRE78:IRO78"/>
    <mergeCell ref="IRP78:IRZ78"/>
    <mergeCell ref="ISA78:ISK78"/>
    <mergeCell ref="ISL78:ISV78"/>
    <mergeCell ref="ISW78:ITG78"/>
    <mergeCell ref="IEX78:IFH78"/>
    <mergeCell ref="IFI78:IFS78"/>
    <mergeCell ref="IFT78:IGD78"/>
    <mergeCell ref="IGE78:IGO78"/>
    <mergeCell ref="IGP78:IGZ78"/>
    <mergeCell ref="IHA78:IHK78"/>
    <mergeCell ref="IHL78:IHV78"/>
    <mergeCell ref="IHW78:IIG78"/>
    <mergeCell ref="IIH78:IIR78"/>
    <mergeCell ref="IIS78:IJC78"/>
    <mergeCell ref="IJD78:IJN78"/>
    <mergeCell ref="IJO78:IJY78"/>
    <mergeCell ref="IJZ78:IKJ78"/>
    <mergeCell ref="IKK78:IKU78"/>
    <mergeCell ref="IKV78:ILF78"/>
    <mergeCell ref="ILG78:ILQ78"/>
    <mergeCell ref="ILR78:IMB78"/>
    <mergeCell ref="HXS78:HYC78"/>
    <mergeCell ref="HYD78:HYN78"/>
    <mergeCell ref="HYO78:HYY78"/>
    <mergeCell ref="HYZ78:HZJ78"/>
    <mergeCell ref="HZK78:HZU78"/>
    <mergeCell ref="HZV78:IAF78"/>
    <mergeCell ref="IAG78:IAQ78"/>
    <mergeCell ref="IAR78:IBB78"/>
    <mergeCell ref="IBC78:IBM78"/>
    <mergeCell ref="IBN78:IBX78"/>
    <mergeCell ref="IBY78:ICI78"/>
    <mergeCell ref="ICJ78:ICT78"/>
    <mergeCell ref="ICU78:IDE78"/>
    <mergeCell ref="IDF78:IDP78"/>
    <mergeCell ref="IDQ78:IEA78"/>
    <mergeCell ref="IEB78:IEL78"/>
    <mergeCell ref="IEM78:IEW78"/>
    <mergeCell ref="HQN78:HQX78"/>
    <mergeCell ref="HQY78:HRI78"/>
    <mergeCell ref="HRJ78:HRT78"/>
    <mergeCell ref="HRU78:HSE78"/>
    <mergeCell ref="HSF78:HSP78"/>
    <mergeCell ref="HSQ78:HTA78"/>
    <mergeCell ref="HTB78:HTL78"/>
    <mergeCell ref="HTM78:HTW78"/>
    <mergeCell ref="HTX78:HUH78"/>
    <mergeCell ref="HUI78:HUS78"/>
    <mergeCell ref="HUT78:HVD78"/>
    <mergeCell ref="HVE78:HVO78"/>
    <mergeCell ref="HVP78:HVZ78"/>
    <mergeCell ref="HWA78:HWK78"/>
    <mergeCell ref="HWL78:HWV78"/>
    <mergeCell ref="HWW78:HXG78"/>
    <mergeCell ref="HXH78:HXR78"/>
    <mergeCell ref="HJI78:HJS78"/>
    <mergeCell ref="HJT78:HKD78"/>
    <mergeCell ref="HKE78:HKO78"/>
    <mergeCell ref="HKP78:HKZ78"/>
    <mergeCell ref="HLA78:HLK78"/>
    <mergeCell ref="HLL78:HLV78"/>
    <mergeCell ref="HLW78:HMG78"/>
    <mergeCell ref="HMH78:HMR78"/>
    <mergeCell ref="HMS78:HNC78"/>
    <mergeCell ref="HND78:HNN78"/>
    <mergeCell ref="HNO78:HNY78"/>
    <mergeCell ref="HNZ78:HOJ78"/>
    <mergeCell ref="HOK78:HOU78"/>
    <mergeCell ref="HOV78:HPF78"/>
    <mergeCell ref="HPG78:HPQ78"/>
    <mergeCell ref="HPR78:HQB78"/>
    <mergeCell ref="HQC78:HQM78"/>
    <mergeCell ref="HCD78:HCN78"/>
    <mergeCell ref="HCO78:HCY78"/>
    <mergeCell ref="HCZ78:HDJ78"/>
    <mergeCell ref="HDK78:HDU78"/>
    <mergeCell ref="HDV78:HEF78"/>
    <mergeCell ref="HEG78:HEQ78"/>
    <mergeCell ref="HER78:HFB78"/>
    <mergeCell ref="HFC78:HFM78"/>
    <mergeCell ref="HFN78:HFX78"/>
    <mergeCell ref="HFY78:HGI78"/>
    <mergeCell ref="HGJ78:HGT78"/>
    <mergeCell ref="HGU78:HHE78"/>
    <mergeCell ref="HHF78:HHP78"/>
    <mergeCell ref="HHQ78:HIA78"/>
    <mergeCell ref="HIB78:HIL78"/>
    <mergeCell ref="HIM78:HIW78"/>
    <mergeCell ref="HIX78:HJH78"/>
    <mergeCell ref="GUY78:GVI78"/>
    <mergeCell ref="GVJ78:GVT78"/>
    <mergeCell ref="GVU78:GWE78"/>
    <mergeCell ref="GWF78:GWP78"/>
    <mergeCell ref="GWQ78:GXA78"/>
    <mergeCell ref="GXB78:GXL78"/>
    <mergeCell ref="GXM78:GXW78"/>
    <mergeCell ref="GXX78:GYH78"/>
    <mergeCell ref="GYI78:GYS78"/>
    <mergeCell ref="GYT78:GZD78"/>
    <mergeCell ref="GZE78:GZO78"/>
    <mergeCell ref="GZP78:GZZ78"/>
    <mergeCell ref="HAA78:HAK78"/>
    <mergeCell ref="HAL78:HAV78"/>
    <mergeCell ref="HAW78:HBG78"/>
    <mergeCell ref="HBH78:HBR78"/>
    <mergeCell ref="HBS78:HCC78"/>
    <mergeCell ref="GNT78:GOD78"/>
    <mergeCell ref="GOE78:GOO78"/>
    <mergeCell ref="GOP78:GOZ78"/>
    <mergeCell ref="GPA78:GPK78"/>
    <mergeCell ref="GPL78:GPV78"/>
    <mergeCell ref="GPW78:GQG78"/>
    <mergeCell ref="GQH78:GQR78"/>
    <mergeCell ref="GQS78:GRC78"/>
    <mergeCell ref="GRD78:GRN78"/>
    <mergeCell ref="GRO78:GRY78"/>
    <mergeCell ref="GRZ78:GSJ78"/>
    <mergeCell ref="GSK78:GSU78"/>
    <mergeCell ref="GSV78:GTF78"/>
    <mergeCell ref="GTG78:GTQ78"/>
    <mergeCell ref="GTR78:GUB78"/>
    <mergeCell ref="GUC78:GUM78"/>
    <mergeCell ref="GUN78:GUX78"/>
    <mergeCell ref="GGO78:GGY78"/>
    <mergeCell ref="GGZ78:GHJ78"/>
    <mergeCell ref="GHK78:GHU78"/>
    <mergeCell ref="GHV78:GIF78"/>
    <mergeCell ref="GIG78:GIQ78"/>
    <mergeCell ref="GIR78:GJB78"/>
    <mergeCell ref="GJC78:GJM78"/>
    <mergeCell ref="GJN78:GJX78"/>
    <mergeCell ref="GJY78:GKI78"/>
    <mergeCell ref="GKJ78:GKT78"/>
    <mergeCell ref="GKU78:GLE78"/>
    <mergeCell ref="GLF78:GLP78"/>
    <mergeCell ref="GLQ78:GMA78"/>
    <mergeCell ref="GMB78:GML78"/>
    <mergeCell ref="GMM78:GMW78"/>
    <mergeCell ref="GMX78:GNH78"/>
    <mergeCell ref="GNI78:GNS78"/>
    <mergeCell ref="FZJ78:FZT78"/>
    <mergeCell ref="FZU78:GAE78"/>
    <mergeCell ref="GAF78:GAP78"/>
    <mergeCell ref="GAQ78:GBA78"/>
    <mergeCell ref="GBB78:GBL78"/>
    <mergeCell ref="GBM78:GBW78"/>
    <mergeCell ref="GBX78:GCH78"/>
    <mergeCell ref="GCI78:GCS78"/>
    <mergeCell ref="GCT78:GDD78"/>
    <mergeCell ref="GDE78:GDO78"/>
    <mergeCell ref="GDP78:GDZ78"/>
    <mergeCell ref="GEA78:GEK78"/>
    <mergeCell ref="GEL78:GEV78"/>
    <mergeCell ref="GEW78:GFG78"/>
    <mergeCell ref="GFH78:GFR78"/>
    <mergeCell ref="GFS78:GGC78"/>
    <mergeCell ref="GGD78:GGN78"/>
    <mergeCell ref="FSE78:FSO78"/>
    <mergeCell ref="FSP78:FSZ78"/>
    <mergeCell ref="FTA78:FTK78"/>
    <mergeCell ref="FTL78:FTV78"/>
    <mergeCell ref="FTW78:FUG78"/>
    <mergeCell ref="FUH78:FUR78"/>
    <mergeCell ref="FUS78:FVC78"/>
    <mergeCell ref="FVD78:FVN78"/>
    <mergeCell ref="FVO78:FVY78"/>
    <mergeCell ref="FVZ78:FWJ78"/>
    <mergeCell ref="FWK78:FWU78"/>
    <mergeCell ref="FWV78:FXF78"/>
    <mergeCell ref="FXG78:FXQ78"/>
    <mergeCell ref="FXR78:FYB78"/>
    <mergeCell ref="FYC78:FYM78"/>
    <mergeCell ref="FYN78:FYX78"/>
    <mergeCell ref="FYY78:FZI78"/>
    <mergeCell ref="FKZ78:FLJ78"/>
    <mergeCell ref="FLK78:FLU78"/>
    <mergeCell ref="FLV78:FMF78"/>
    <mergeCell ref="FMG78:FMQ78"/>
    <mergeCell ref="FMR78:FNB78"/>
    <mergeCell ref="FNC78:FNM78"/>
    <mergeCell ref="FNN78:FNX78"/>
    <mergeCell ref="FNY78:FOI78"/>
    <mergeCell ref="FOJ78:FOT78"/>
    <mergeCell ref="FOU78:FPE78"/>
    <mergeCell ref="FPF78:FPP78"/>
    <mergeCell ref="FPQ78:FQA78"/>
    <mergeCell ref="FQB78:FQL78"/>
    <mergeCell ref="FQM78:FQW78"/>
    <mergeCell ref="FQX78:FRH78"/>
    <mergeCell ref="FRI78:FRS78"/>
    <mergeCell ref="FRT78:FSD78"/>
    <mergeCell ref="FDU78:FEE78"/>
    <mergeCell ref="FEF78:FEP78"/>
    <mergeCell ref="FEQ78:FFA78"/>
    <mergeCell ref="FFB78:FFL78"/>
    <mergeCell ref="FFM78:FFW78"/>
    <mergeCell ref="FFX78:FGH78"/>
    <mergeCell ref="FGI78:FGS78"/>
    <mergeCell ref="FGT78:FHD78"/>
    <mergeCell ref="FHE78:FHO78"/>
    <mergeCell ref="FHP78:FHZ78"/>
    <mergeCell ref="FIA78:FIK78"/>
    <mergeCell ref="FIL78:FIV78"/>
    <mergeCell ref="FIW78:FJG78"/>
    <mergeCell ref="FJH78:FJR78"/>
    <mergeCell ref="FJS78:FKC78"/>
    <mergeCell ref="FKD78:FKN78"/>
    <mergeCell ref="FKO78:FKY78"/>
    <mergeCell ref="EWP78:EWZ78"/>
    <mergeCell ref="EXA78:EXK78"/>
    <mergeCell ref="EXL78:EXV78"/>
    <mergeCell ref="EXW78:EYG78"/>
    <mergeCell ref="EYH78:EYR78"/>
    <mergeCell ref="EYS78:EZC78"/>
    <mergeCell ref="EZD78:EZN78"/>
    <mergeCell ref="EZO78:EZY78"/>
    <mergeCell ref="EZZ78:FAJ78"/>
    <mergeCell ref="FAK78:FAU78"/>
    <mergeCell ref="FAV78:FBF78"/>
    <mergeCell ref="FBG78:FBQ78"/>
    <mergeCell ref="FBR78:FCB78"/>
    <mergeCell ref="FCC78:FCM78"/>
    <mergeCell ref="FCN78:FCX78"/>
    <mergeCell ref="FCY78:FDI78"/>
    <mergeCell ref="FDJ78:FDT78"/>
    <mergeCell ref="EPK78:EPU78"/>
    <mergeCell ref="EPV78:EQF78"/>
    <mergeCell ref="EQG78:EQQ78"/>
    <mergeCell ref="EQR78:ERB78"/>
    <mergeCell ref="ERC78:ERM78"/>
    <mergeCell ref="ERN78:ERX78"/>
    <mergeCell ref="ERY78:ESI78"/>
    <mergeCell ref="ESJ78:EST78"/>
    <mergeCell ref="ESU78:ETE78"/>
    <mergeCell ref="ETF78:ETP78"/>
    <mergeCell ref="ETQ78:EUA78"/>
    <mergeCell ref="EUB78:EUL78"/>
    <mergeCell ref="EUM78:EUW78"/>
    <mergeCell ref="EUX78:EVH78"/>
    <mergeCell ref="EVI78:EVS78"/>
    <mergeCell ref="EVT78:EWD78"/>
    <mergeCell ref="EWE78:EWO78"/>
    <mergeCell ref="EIF78:EIP78"/>
    <mergeCell ref="EIQ78:EJA78"/>
    <mergeCell ref="EJB78:EJL78"/>
    <mergeCell ref="EJM78:EJW78"/>
    <mergeCell ref="EJX78:EKH78"/>
    <mergeCell ref="EKI78:EKS78"/>
    <mergeCell ref="EKT78:ELD78"/>
    <mergeCell ref="ELE78:ELO78"/>
    <mergeCell ref="ELP78:ELZ78"/>
    <mergeCell ref="EMA78:EMK78"/>
    <mergeCell ref="EML78:EMV78"/>
    <mergeCell ref="EMW78:ENG78"/>
    <mergeCell ref="ENH78:ENR78"/>
    <mergeCell ref="ENS78:EOC78"/>
    <mergeCell ref="EOD78:EON78"/>
    <mergeCell ref="EOO78:EOY78"/>
    <mergeCell ref="EOZ78:EPJ78"/>
    <mergeCell ref="EBA78:EBK78"/>
    <mergeCell ref="EBL78:EBV78"/>
    <mergeCell ref="EBW78:ECG78"/>
    <mergeCell ref="ECH78:ECR78"/>
    <mergeCell ref="ECS78:EDC78"/>
    <mergeCell ref="EDD78:EDN78"/>
    <mergeCell ref="EDO78:EDY78"/>
    <mergeCell ref="EDZ78:EEJ78"/>
    <mergeCell ref="EEK78:EEU78"/>
    <mergeCell ref="EEV78:EFF78"/>
    <mergeCell ref="EFG78:EFQ78"/>
    <mergeCell ref="EFR78:EGB78"/>
    <mergeCell ref="EGC78:EGM78"/>
    <mergeCell ref="EGN78:EGX78"/>
    <mergeCell ref="EGY78:EHI78"/>
    <mergeCell ref="EHJ78:EHT78"/>
    <mergeCell ref="EHU78:EIE78"/>
    <mergeCell ref="DTV78:DUF78"/>
    <mergeCell ref="DUG78:DUQ78"/>
    <mergeCell ref="DUR78:DVB78"/>
    <mergeCell ref="DVC78:DVM78"/>
    <mergeCell ref="DVN78:DVX78"/>
    <mergeCell ref="DVY78:DWI78"/>
    <mergeCell ref="DWJ78:DWT78"/>
    <mergeCell ref="DWU78:DXE78"/>
    <mergeCell ref="DXF78:DXP78"/>
    <mergeCell ref="DXQ78:DYA78"/>
    <mergeCell ref="DYB78:DYL78"/>
    <mergeCell ref="DYM78:DYW78"/>
    <mergeCell ref="DYX78:DZH78"/>
    <mergeCell ref="DZI78:DZS78"/>
    <mergeCell ref="DZT78:EAD78"/>
    <mergeCell ref="EAE78:EAO78"/>
    <mergeCell ref="EAP78:EAZ78"/>
    <mergeCell ref="DMQ78:DNA78"/>
    <mergeCell ref="DNB78:DNL78"/>
    <mergeCell ref="DNM78:DNW78"/>
    <mergeCell ref="DNX78:DOH78"/>
    <mergeCell ref="DOI78:DOS78"/>
    <mergeCell ref="DOT78:DPD78"/>
    <mergeCell ref="DPE78:DPO78"/>
    <mergeCell ref="DPP78:DPZ78"/>
    <mergeCell ref="DQA78:DQK78"/>
    <mergeCell ref="DQL78:DQV78"/>
    <mergeCell ref="DQW78:DRG78"/>
    <mergeCell ref="DRH78:DRR78"/>
    <mergeCell ref="DRS78:DSC78"/>
    <mergeCell ref="DSD78:DSN78"/>
    <mergeCell ref="DSO78:DSY78"/>
    <mergeCell ref="DSZ78:DTJ78"/>
    <mergeCell ref="DTK78:DTU78"/>
    <mergeCell ref="DFL78:DFV78"/>
    <mergeCell ref="DFW78:DGG78"/>
    <mergeCell ref="DGH78:DGR78"/>
    <mergeCell ref="DGS78:DHC78"/>
    <mergeCell ref="DHD78:DHN78"/>
    <mergeCell ref="DHO78:DHY78"/>
    <mergeCell ref="DHZ78:DIJ78"/>
    <mergeCell ref="DIK78:DIU78"/>
    <mergeCell ref="DIV78:DJF78"/>
    <mergeCell ref="DJG78:DJQ78"/>
    <mergeCell ref="DJR78:DKB78"/>
    <mergeCell ref="DKC78:DKM78"/>
    <mergeCell ref="DKN78:DKX78"/>
    <mergeCell ref="DKY78:DLI78"/>
    <mergeCell ref="DLJ78:DLT78"/>
    <mergeCell ref="DLU78:DME78"/>
    <mergeCell ref="DMF78:DMP78"/>
    <mergeCell ref="CYG78:CYQ78"/>
    <mergeCell ref="CYR78:CZB78"/>
    <mergeCell ref="CZC78:CZM78"/>
    <mergeCell ref="CZN78:CZX78"/>
    <mergeCell ref="CZY78:DAI78"/>
    <mergeCell ref="DAJ78:DAT78"/>
    <mergeCell ref="DAU78:DBE78"/>
    <mergeCell ref="DBF78:DBP78"/>
    <mergeCell ref="DBQ78:DCA78"/>
    <mergeCell ref="DCB78:DCL78"/>
    <mergeCell ref="DCM78:DCW78"/>
    <mergeCell ref="DCX78:DDH78"/>
    <mergeCell ref="DDI78:DDS78"/>
    <mergeCell ref="DDT78:DED78"/>
    <mergeCell ref="DEE78:DEO78"/>
    <mergeCell ref="DEP78:DEZ78"/>
    <mergeCell ref="DFA78:DFK78"/>
    <mergeCell ref="CRB78:CRL78"/>
    <mergeCell ref="CRM78:CRW78"/>
    <mergeCell ref="CRX78:CSH78"/>
    <mergeCell ref="CSI78:CSS78"/>
    <mergeCell ref="CST78:CTD78"/>
    <mergeCell ref="CTE78:CTO78"/>
    <mergeCell ref="CTP78:CTZ78"/>
    <mergeCell ref="CUA78:CUK78"/>
    <mergeCell ref="CUL78:CUV78"/>
    <mergeCell ref="CUW78:CVG78"/>
    <mergeCell ref="CVH78:CVR78"/>
    <mergeCell ref="CVS78:CWC78"/>
    <mergeCell ref="CWD78:CWN78"/>
    <mergeCell ref="CWO78:CWY78"/>
    <mergeCell ref="CWZ78:CXJ78"/>
    <mergeCell ref="CXK78:CXU78"/>
    <mergeCell ref="CXV78:CYF78"/>
    <mergeCell ref="CJW78:CKG78"/>
    <mergeCell ref="CKH78:CKR78"/>
    <mergeCell ref="CKS78:CLC78"/>
    <mergeCell ref="CLD78:CLN78"/>
    <mergeCell ref="CLO78:CLY78"/>
    <mergeCell ref="CLZ78:CMJ78"/>
    <mergeCell ref="CMK78:CMU78"/>
    <mergeCell ref="CMV78:CNF78"/>
    <mergeCell ref="CNG78:CNQ78"/>
    <mergeCell ref="CNR78:COB78"/>
    <mergeCell ref="COC78:COM78"/>
    <mergeCell ref="CON78:COX78"/>
    <mergeCell ref="COY78:CPI78"/>
    <mergeCell ref="CPJ78:CPT78"/>
    <mergeCell ref="CPU78:CQE78"/>
    <mergeCell ref="CQF78:CQP78"/>
    <mergeCell ref="CQQ78:CRA78"/>
    <mergeCell ref="CCR78:CDB78"/>
    <mergeCell ref="CDC78:CDM78"/>
    <mergeCell ref="CDN78:CDX78"/>
    <mergeCell ref="CDY78:CEI78"/>
    <mergeCell ref="CEJ78:CET78"/>
    <mergeCell ref="CEU78:CFE78"/>
    <mergeCell ref="CFF78:CFP78"/>
    <mergeCell ref="CFQ78:CGA78"/>
    <mergeCell ref="CGB78:CGL78"/>
    <mergeCell ref="CGM78:CGW78"/>
    <mergeCell ref="CGX78:CHH78"/>
    <mergeCell ref="CHI78:CHS78"/>
    <mergeCell ref="CHT78:CID78"/>
    <mergeCell ref="CIE78:CIO78"/>
    <mergeCell ref="CIP78:CIZ78"/>
    <mergeCell ref="CJA78:CJK78"/>
    <mergeCell ref="CJL78:CJV78"/>
    <mergeCell ref="BVM78:BVW78"/>
    <mergeCell ref="BVX78:BWH78"/>
    <mergeCell ref="BWI78:BWS78"/>
    <mergeCell ref="BWT78:BXD78"/>
    <mergeCell ref="BXE78:BXO78"/>
    <mergeCell ref="BXP78:BXZ78"/>
    <mergeCell ref="BYA78:BYK78"/>
    <mergeCell ref="BYL78:BYV78"/>
    <mergeCell ref="BYW78:BZG78"/>
    <mergeCell ref="BZH78:BZR78"/>
    <mergeCell ref="BZS78:CAC78"/>
    <mergeCell ref="CAD78:CAN78"/>
    <mergeCell ref="CAO78:CAY78"/>
    <mergeCell ref="CAZ78:CBJ78"/>
    <mergeCell ref="CBK78:CBU78"/>
    <mergeCell ref="CBV78:CCF78"/>
    <mergeCell ref="CCG78:CCQ78"/>
    <mergeCell ref="BOH78:BOR78"/>
    <mergeCell ref="BOS78:BPC78"/>
    <mergeCell ref="BPD78:BPN78"/>
    <mergeCell ref="BPO78:BPY78"/>
    <mergeCell ref="BPZ78:BQJ78"/>
    <mergeCell ref="BQK78:BQU78"/>
    <mergeCell ref="BQV78:BRF78"/>
    <mergeCell ref="BRG78:BRQ78"/>
    <mergeCell ref="BRR78:BSB78"/>
    <mergeCell ref="BSC78:BSM78"/>
    <mergeCell ref="BSN78:BSX78"/>
    <mergeCell ref="BSY78:BTI78"/>
    <mergeCell ref="BTJ78:BTT78"/>
    <mergeCell ref="BTU78:BUE78"/>
    <mergeCell ref="BUF78:BUP78"/>
    <mergeCell ref="BUQ78:BVA78"/>
    <mergeCell ref="BVB78:BVL78"/>
    <mergeCell ref="BHC78:BHM78"/>
    <mergeCell ref="BHN78:BHX78"/>
    <mergeCell ref="BHY78:BII78"/>
    <mergeCell ref="BIJ78:BIT78"/>
    <mergeCell ref="BIU78:BJE78"/>
    <mergeCell ref="BJF78:BJP78"/>
    <mergeCell ref="BJQ78:BKA78"/>
    <mergeCell ref="BKB78:BKL78"/>
    <mergeCell ref="BKM78:BKW78"/>
    <mergeCell ref="BKX78:BLH78"/>
    <mergeCell ref="BLI78:BLS78"/>
    <mergeCell ref="BLT78:BMD78"/>
    <mergeCell ref="BME78:BMO78"/>
    <mergeCell ref="BMP78:BMZ78"/>
    <mergeCell ref="BNA78:BNK78"/>
    <mergeCell ref="BNL78:BNV78"/>
    <mergeCell ref="BNW78:BOG78"/>
    <mergeCell ref="AZX78:BAH78"/>
    <mergeCell ref="BAI78:BAS78"/>
    <mergeCell ref="BAT78:BBD78"/>
    <mergeCell ref="BBE78:BBO78"/>
    <mergeCell ref="BBP78:BBZ78"/>
    <mergeCell ref="BCA78:BCK78"/>
    <mergeCell ref="BCL78:BCV78"/>
    <mergeCell ref="BCW78:BDG78"/>
    <mergeCell ref="BDH78:BDR78"/>
    <mergeCell ref="BDS78:BEC78"/>
    <mergeCell ref="BED78:BEN78"/>
    <mergeCell ref="BEO78:BEY78"/>
    <mergeCell ref="BEZ78:BFJ78"/>
    <mergeCell ref="BFK78:BFU78"/>
    <mergeCell ref="BFV78:BGF78"/>
    <mergeCell ref="BGG78:BGQ78"/>
    <mergeCell ref="BGR78:BHB78"/>
    <mergeCell ref="ASS78:ATC78"/>
    <mergeCell ref="ATD78:ATN78"/>
    <mergeCell ref="ATO78:ATY78"/>
    <mergeCell ref="ATZ78:AUJ78"/>
    <mergeCell ref="AUK78:AUU78"/>
    <mergeCell ref="AUV78:AVF78"/>
    <mergeCell ref="AVG78:AVQ78"/>
    <mergeCell ref="AVR78:AWB78"/>
    <mergeCell ref="AWC78:AWM78"/>
    <mergeCell ref="AWN78:AWX78"/>
    <mergeCell ref="AWY78:AXI78"/>
    <mergeCell ref="AXJ78:AXT78"/>
    <mergeCell ref="AXU78:AYE78"/>
    <mergeCell ref="AYF78:AYP78"/>
    <mergeCell ref="AYQ78:AZA78"/>
    <mergeCell ref="AZB78:AZL78"/>
    <mergeCell ref="AZM78:AZW78"/>
    <mergeCell ref="ALN78:ALX78"/>
    <mergeCell ref="ALY78:AMI78"/>
    <mergeCell ref="AMJ78:AMT78"/>
    <mergeCell ref="AMU78:ANE78"/>
    <mergeCell ref="ANF78:ANP78"/>
    <mergeCell ref="ANQ78:AOA78"/>
    <mergeCell ref="AOB78:AOL78"/>
    <mergeCell ref="AOM78:AOW78"/>
    <mergeCell ref="AOX78:APH78"/>
    <mergeCell ref="API78:APS78"/>
    <mergeCell ref="APT78:AQD78"/>
    <mergeCell ref="AQE78:AQO78"/>
    <mergeCell ref="AQP78:AQZ78"/>
    <mergeCell ref="ARA78:ARK78"/>
    <mergeCell ref="ARL78:ARV78"/>
    <mergeCell ref="ARW78:ASG78"/>
    <mergeCell ref="ASH78:ASR78"/>
    <mergeCell ref="AEI78:AES78"/>
    <mergeCell ref="AET78:AFD78"/>
    <mergeCell ref="AFE78:AFO78"/>
    <mergeCell ref="AFP78:AFZ78"/>
    <mergeCell ref="AGA78:AGK78"/>
    <mergeCell ref="AGL78:AGV78"/>
    <mergeCell ref="AGW78:AHG78"/>
    <mergeCell ref="AHH78:AHR78"/>
    <mergeCell ref="AHS78:AIC78"/>
    <mergeCell ref="AID78:AIN78"/>
    <mergeCell ref="AIO78:AIY78"/>
    <mergeCell ref="AIZ78:AJJ78"/>
    <mergeCell ref="AJK78:AJU78"/>
    <mergeCell ref="AJV78:AKF78"/>
    <mergeCell ref="AKG78:AKQ78"/>
    <mergeCell ref="AKR78:ALB78"/>
    <mergeCell ref="ALC78:ALM78"/>
    <mergeCell ref="XD78:XN78"/>
    <mergeCell ref="XO78:XY78"/>
    <mergeCell ref="XZ78:YJ78"/>
    <mergeCell ref="YK78:YU78"/>
    <mergeCell ref="YV78:ZF78"/>
    <mergeCell ref="ZG78:ZQ78"/>
    <mergeCell ref="ZR78:AAB78"/>
    <mergeCell ref="AAC78:AAM78"/>
    <mergeCell ref="AAN78:AAX78"/>
    <mergeCell ref="AAY78:ABI78"/>
    <mergeCell ref="ABJ78:ABT78"/>
    <mergeCell ref="ABU78:ACE78"/>
    <mergeCell ref="ACF78:ACP78"/>
    <mergeCell ref="ACQ78:ADA78"/>
    <mergeCell ref="ADB78:ADL78"/>
    <mergeCell ref="ADM78:ADW78"/>
    <mergeCell ref="ADX78:AEH78"/>
    <mergeCell ref="PY78:QI78"/>
    <mergeCell ref="QJ78:QT78"/>
    <mergeCell ref="QU78:RE78"/>
    <mergeCell ref="RF78:RP78"/>
    <mergeCell ref="RQ78:SA78"/>
    <mergeCell ref="SB78:SL78"/>
    <mergeCell ref="SM78:SW78"/>
    <mergeCell ref="SX78:TH78"/>
    <mergeCell ref="TI78:TS78"/>
    <mergeCell ref="TT78:UD78"/>
    <mergeCell ref="UE78:UO78"/>
    <mergeCell ref="UP78:UZ78"/>
    <mergeCell ref="VA78:VK78"/>
    <mergeCell ref="VL78:VV78"/>
    <mergeCell ref="VW78:WG78"/>
    <mergeCell ref="WH78:WR78"/>
    <mergeCell ref="WS78:XC78"/>
    <mergeCell ref="MO78:MY78"/>
    <mergeCell ref="MZ78:NJ78"/>
    <mergeCell ref="NK78:NU78"/>
    <mergeCell ref="NV78:OF78"/>
    <mergeCell ref="OG78:OQ78"/>
    <mergeCell ref="OR78:PB78"/>
    <mergeCell ref="PC78:PM78"/>
    <mergeCell ref="PN78:PX78"/>
    <mergeCell ref="A79:S79"/>
    <mergeCell ref="T79:AB79"/>
    <mergeCell ref="AC79:AJ79"/>
    <mergeCell ref="AK79:AU79"/>
    <mergeCell ref="A80:S80"/>
    <mergeCell ref="T80:AB80"/>
    <mergeCell ref="AC80:AJ80"/>
    <mergeCell ref="AK80:AU80"/>
    <mergeCell ref="A108:AY108"/>
    <mergeCell ref="FJ78:FT78"/>
    <mergeCell ref="FU78:GE78"/>
    <mergeCell ref="KW78:LG78"/>
    <mergeCell ref="LH78:LR78"/>
    <mergeCell ref="LS78:MC78"/>
    <mergeCell ref="MD78:MN78"/>
    <mergeCell ref="BD78:BN78"/>
    <mergeCell ref="BO78:BY78"/>
    <mergeCell ref="BZ78:CJ78"/>
    <mergeCell ref="CK78:CU78"/>
    <mergeCell ref="CV78:DF78"/>
    <mergeCell ref="DG78:DQ78"/>
    <mergeCell ref="DR78:EB78"/>
    <mergeCell ref="EC78:EM78"/>
    <mergeCell ref="EN78:EX78"/>
    <mergeCell ref="EY78:FI78"/>
    <mergeCell ref="AD394:AG396"/>
    <mergeCell ref="AH394:AK396"/>
    <mergeCell ref="GF78:GP78"/>
    <mergeCell ref="HM78:HW78"/>
    <mergeCell ref="HX78:IH78"/>
    <mergeCell ref="II78:IS78"/>
    <mergeCell ref="IT78:JD78"/>
    <mergeCell ref="JE78:JO78"/>
    <mergeCell ref="JP78:JZ78"/>
    <mergeCell ref="KA78:KK78"/>
    <mergeCell ref="KL78:KV78"/>
    <mergeCell ref="AC78:AJ78"/>
    <mergeCell ref="AT390:AW393"/>
    <mergeCell ref="A109:AY109"/>
    <mergeCell ref="A110:AY110"/>
    <mergeCell ref="A111:AY111"/>
    <mergeCell ref="A112:AY112"/>
    <mergeCell ref="HB78:HL78"/>
    <mergeCell ref="A139:AY139"/>
    <mergeCell ref="CY139:EW139"/>
    <mergeCell ref="EX139:GV139"/>
    <mergeCell ref="A119:AY119"/>
    <mergeCell ref="A120:AY120"/>
    <mergeCell ref="A121:AY121"/>
    <mergeCell ref="A127:AY127"/>
    <mergeCell ref="A130:AY130"/>
    <mergeCell ref="A131:AY131"/>
    <mergeCell ref="GW139:IU139"/>
    <mergeCell ref="IV139:KT139"/>
    <mergeCell ref="KU139:MS139"/>
    <mergeCell ref="A126:AY126"/>
    <mergeCell ref="A78:S78"/>
    <mergeCell ref="A81:S81"/>
    <mergeCell ref="T81:AB81"/>
    <mergeCell ref="AC81:AJ81"/>
    <mergeCell ref="AK81:AU81"/>
    <mergeCell ref="A82:AY82"/>
    <mergeCell ref="A83:AX83"/>
    <mergeCell ref="A85:AW85"/>
    <mergeCell ref="A86:AW86"/>
    <mergeCell ref="A88:AW88"/>
    <mergeCell ref="AY83:AZ83"/>
    <mergeCell ref="AY86:AZ86"/>
    <mergeCell ref="AY88:AZ88"/>
    <mergeCell ref="A90:AY90"/>
    <mergeCell ref="A97:BB97"/>
    <mergeCell ref="A98:AW98"/>
    <mergeCell ref="AY98:AZ98"/>
    <mergeCell ref="A104:AY104"/>
    <mergeCell ref="AY100:AZ100"/>
    <mergeCell ref="A102:BB102"/>
    <mergeCell ref="A93:AW93"/>
    <mergeCell ref="AY93:AZ93"/>
    <mergeCell ref="AY95:AZ95"/>
    <mergeCell ref="A92:AY92"/>
    <mergeCell ref="AP871:BB871"/>
    <mergeCell ref="AI653:BB653"/>
    <mergeCell ref="A661:BB662"/>
    <mergeCell ref="F418:I418"/>
    <mergeCell ref="AP456:BB456"/>
    <mergeCell ref="AH417:AK417"/>
    <mergeCell ref="F423:I426"/>
    <mergeCell ref="AI793:BB793"/>
    <mergeCell ref="AP813:AV813"/>
    <mergeCell ref="GQ78:HA78"/>
    <mergeCell ref="R394:U396"/>
    <mergeCell ref="V394:Y396"/>
    <mergeCell ref="Z394:AC396"/>
    <mergeCell ref="T78:AB78"/>
    <mergeCell ref="N386:Q388"/>
    <mergeCell ref="R386:U388"/>
    <mergeCell ref="V386:Y388"/>
    <mergeCell ref="F385:I385"/>
    <mergeCell ref="F410:I410"/>
    <mergeCell ref="R390:U393"/>
    <mergeCell ref="K465:O465"/>
    <mergeCell ref="F401:I409"/>
    <mergeCell ref="A128:AY128"/>
    <mergeCell ref="A129:AY129"/>
    <mergeCell ref="R401:U409"/>
    <mergeCell ref="A132:AY132"/>
    <mergeCell ref="AK78:AU78"/>
    <mergeCell ref="A106:AY106"/>
    <mergeCell ref="A100:AW100"/>
    <mergeCell ref="A122:AY122"/>
    <mergeCell ref="A123:AY123"/>
    <mergeCell ref="A124:AY124"/>
    <mergeCell ref="A1199:BB1199"/>
    <mergeCell ref="A1196:BB1196"/>
    <mergeCell ref="A1193:BB1193"/>
    <mergeCell ref="AH963:AN963"/>
    <mergeCell ref="AO963:BB963"/>
    <mergeCell ref="U1150:AA1150"/>
    <mergeCell ref="AB1150:AH1150"/>
    <mergeCell ref="A1175:BB1176"/>
    <mergeCell ref="U1156:AA1157"/>
    <mergeCell ref="AI1120:AO1121"/>
    <mergeCell ref="M1118:T1119"/>
    <mergeCell ref="U1118:AA1119"/>
    <mergeCell ref="AB1118:AH1119"/>
    <mergeCell ref="AI1118:AO1119"/>
    <mergeCell ref="A1064:BA1064"/>
    <mergeCell ref="AO966:BB966"/>
    <mergeCell ref="M963:S963"/>
    <mergeCell ref="T963:Z963"/>
    <mergeCell ref="M1101:T1102"/>
    <mergeCell ref="A1131:AZ1132"/>
    <mergeCell ref="AI1112:AO1113"/>
    <mergeCell ref="AI1106:AO1106"/>
    <mergeCell ref="M1150:T1150"/>
    <mergeCell ref="A1071:BA1071"/>
    <mergeCell ref="T968:Z971"/>
    <mergeCell ref="AH968:AN971"/>
    <mergeCell ref="A1096:L1096"/>
    <mergeCell ref="AO976:BB976"/>
    <mergeCell ref="AO977:BB977"/>
    <mergeCell ref="AO968:BB971"/>
    <mergeCell ref="A1074:BA1074"/>
    <mergeCell ref="A1080:BB1081"/>
    <mergeCell ref="A1190:BB1190"/>
    <mergeCell ref="AA967:AG967"/>
    <mergeCell ref="AH967:AN967"/>
    <mergeCell ref="AF982:AN982"/>
    <mergeCell ref="AH966:AN966"/>
    <mergeCell ref="X658:AH658"/>
    <mergeCell ref="AA965:AG965"/>
    <mergeCell ref="AH965:AN965"/>
    <mergeCell ref="AO965:BB965"/>
    <mergeCell ref="M968:S971"/>
    <mergeCell ref="A981:AE981"/>
    <mergeCell ref="AB1112:AH1113"/>
    <mergeCell ref="AI1101:AO1102"/>
    <mergeCell ref="M1096:T1096"/>
    <mergeCell ref="AG1039:AO1039"/>
    <mergeCell ref="AC1046:AF1046"/>
    <mergeCell ref="P1046:X1046"/>
    <mergeCell ref="Y1046:AB1046"/>
    <mergeCell ref="AG1044:AO1044"/>
    <mergeCell ref="A1094:L1094"/>
    <mergeCell ref="M1106:T1106"/>
    <mergeCell ref="U1106:AA1106"/>
    <mergeCell ref="AB1106:AH1106"/>
    <mergeCell ref="AB812:AE812"/>
    <mergeCell ref="AF812:AH812"/>
    <mergeCell ref="AI812:AL812"/>
    <mergeCell ref="AM812:AO812"/>
    <mergeCell ref="AO958:BB958"/>
    <mergeCell ref="AI781:BB781"/>
    <mergeCell ref="A973:BB974"/>
    <mergeCell ref="AF977:AN977"/>
    <mergeCell ref="M966:S966"/>
    <mergeCell ref="A1182:BB1182"/>
    <mergeCell ref="A1187:BB1187"/>
    <mergeCell ref="A1184:BB1184"/>
    <mergeCell ref="A1181:BB1181"/>
    <mergeCell ref="M1156:T1157"/>
    <mergeCell ref="AA696:AG696"/>
    <mergeCell ref="AH701:AP701"/>
    <mergeCell ref="P655:W655"/>
    <mergeCell ref="AI791:BB791"/>
    <mergeCell ref="AQ710:BB710"/>
    <mergeCell ref="AQ709:BB709"/>
    <mergeCell ref="AQ713:BB713"/>
    <mergeCell ref="AQ711:BB711"/>
    <mergeCell ref="AQ712:BB712"/>
    <mergeCell ref="AQ716:BB716"/>
    <mergeCell ref="A672:BB673"/>
    <mergeCell ref="X659:AH659"/>
    <mergeCell ref="T966:Z966"/>
    <mergeCell ref="AI944:AP944"/>
    <mergeCell ref="AM735:BB735"/>
    <mergeCell ref="AA736:AL736"/>
    <mergeCell ref="AI939:AP939"/>
    <mergeCell ref="AQ939:BB939"/>
    <mergeCell ref="AA743:AL743"/>
    <mergeCell ref="AM743:BB743"/>
    <mergeCell ref="AH956:AN956"/>
    <mergeCell ref="M954:S954"/>
    <mergeCell ref="AC939:AH939"/>
    <mergeCell ref="AC938:BB938"/>
    <mergeCell ref="AA740:AL740"/>
    <mergeCell ref="AM740:BB740"/>
    <mergeCell ref="AA739:AL739"/>
    <mergeCell ref="T841:AF841"/>
    <mergeCell ref="AB813:AE813"/>
    <mergeCell ref="AF813:AH813"/>
    <mergeCell ref="Q819:T819"/>
    <mergeCell ref="M819:P819"/>
    <mergeCell ref="T839:AF840"/>
    <mergeCell ref="U819:X819"/>
    <mergeCell ref="Y819:AA819"/>
    <mergeCell ref="U817:X817"/>
    <mergeCell ref="AF816:AH816"/>
    <mergeCell ref="AB818:AE818"/>
    <mergeCell ref="AT412:AW415"/>
    <mergeCell ref="Z416:AC416"/>
    <mergeCell ref="AD416:AG416"/>
    <mergeCell ref="AH416:AK416"/>
    <mergeCell ref="R416:U416"/>
    <mergeCell ref="AP401:AS409"/>
    <mergeCell ref="AL410:AO410"/>
    <mergeCell ref="X457:AF457"/>
    <mergeCell ref="AB809:AH809"/>
    <mergeCell ref="A801:BB802"/>
    <mergeCell ref="AQ762:BB762"/>
    <mergeCell ref="F419:I421"/>
    <mergeCell ref="N417:Q417"/>
    <mergeCell ref="AL416:AO416"/>
    <mergeCell ref="AG455:AO455"/>
    <mergeCell ref="AP455:BB455"/>
    <mergeCell ref="AH624:AP624"/>
    <mergeCell ref="AA616:AG617"/>
    <mergeCell ref="AA618:AG619"/>
    <mergeCell ref="A621:M622"/>
    <mergeCell ref="F434:I437"/>
    <mergeCell ref="AX412:BA415"/>
    <mergeCell ref="J427:M427"/>
    <mergeCell ref="AP423:AS426"/>
    <mergeCell ref="AX416:BA416"/>
    <mergeCell ref="AP457:BB457"/>
    <mergeCell ref="AP390:AS393"/>
    <mergeCell ref="A461:J461"/>
    <mergeCell ref="P636:W636"/>
    <mergeCell ref="P465:W465"/>
    <mergeCell ref="AT423:AW426"/>
    <mergeCell ref="F394:I396"/>
    <mergeCell ref="P459:W459"/>
    <mergeCell ref="AX423:BA426"/>
    <mergeCell ref="AL394:AO396"/>
    <mergeCell ref="AP394:AS396"/>
    <mergeCell ref="N401:Q409"/>
    <mergeCell ref="Z401:AC409"/>
    <mergeCell ref="AD412:AG415"/>
    <mergeCell ref="A453:J453"/>
    <mergeCell ref="J394:M396"/>
    <mergeCell ref="N394:Q396"/>
    <mergeCell ref="F400:BA400"/>
    <mergeCell ref="J417:M417"/>
    <mergeCell ref="F427:I427"/>
    <mergeCell ref="F428:I428"/>
    <mergeCell ref="F430:I432"/>
    <mergeCell ref="A456:J456"/>
    <mergeCell ref="T613:Z613"/>
    <mergeCell ref="A454:J454"/>
    <mergeCell ref="AP428:AS428"/>
    <mergeCell ref="A477:BB478"/>
    <mergeCell ref="AG1050:AO1050"/>
    <mergeCell ref="AQ944:BB944"/>
    <mergeCell ref="I945:N945"/>
    <mergeCell ref="O945:V945"/>
    <mergeCell ref="W945:AB945"/>
    <mergeCell ref="AM167:AS167"/>
    <mergeCell ref="AC164:AG165"/>
    <mergeCell ref="L177:O178"/>
    <mergeCell ref="T176:W176"/>
    <mergeCell ref="AC937:BB937"/>
    <mergeCell ref="AO964:BB964"/>
    <mergeCell ref="AH961:AN961"/>
    <mergeCell ref="AA966:AG966"/>
    <mergeCell ref="A979:AE979"/>
    <mergeCell ref="A980:AE980"/>
    <mergeCell ref="AG459:AO459"/>
    <mergeCell ref="K457:O457"/>
    <mergeCell ref="P457:W457"/>
    <mergeCell ref="F438:I440"/>
    <mergeCell ref="AI643:BB643"/>
    <mergeCell ref="A644:O644"/>
    <mergeCell ref="K461:O461"/>
    <mergeCell ref="R417:U417"/>
    <mergeCell ref="A469:J469"/>
    <mergeCell ref="P638:W638"/>
    <mergeCell ref="X638:AH638"/>
    <mergeCell ref="AI638:BB638"/>
    <mergeCell ref="F390:I393"/>
    <mergeCell ref="J390:M393"/>
    <mergeCell ref="N390:Q393"/>
    <mergeCell ref="A465:J465"/>
    <mergeCell ref="N410:Q410"/>
    <mergeCell ref="U19:AG20"/>
    <mergeCell ref="L154:O154"/>
    <mergeCell ref="AH172:AL173"/>
    <mergeCell ref="AM161:AS162"/>
    <mergeCell ref="AH166:AL166"/>
    <mergeCell ref="AM166:AS166"/>
    <mergeCell ref="X172:AB173"/>
    <mergeCell ref="AC168:AG168"/>
    <mergeCell ref="X169:AB170"/>
    <mergeCell ref="AC172:AG173"/>
    <mergeCell ref="AH167:AL167"/>
    <mergeCell ref="AH150:AL150"/>
    <mergeCell ref="T151:W151"/>
    <mergeCell ref="L158:O158"/>
    <mergeCell ref="T156:W157"/>
    <mergeCell ref="P154:S154"/>
    <mergeCell ref="T150:W150"/>
    <mergeCell ref="AH156:AL157"/>
    <mergeCell ref="AC76:AJ76"/>
    <mergeCell ref="A133:AY133"/>
    <mergeCell ref="A134:AY134"/>
    <mergeCell ref="A113:AY113"/>
    <mergeCell ref="A115:AY115"/>
    <mergeCell ref="A114:AY114"/>
    <mergeCell ref="A116:AY116"/>
    <mergeCell ref="A117:AY117"/>
    <mergeCell ref="A118:AY118"/>
    <mergeCell ref="L149:AX149"/>
    <mergeCell ref="A143:AY143"/>
    <mergeCell ref="A151:K151"/>
    <mergeCell ref="AH160:AL160"/>
    <mergeCell ref="A125:AY125"/>
    <mergeCell ref="AC150:AG150"/>
    <mergeCell ref="AC151:AG151"/>
    <mergeCell ref="AM158:AS158"/>
    <mergeCell ref="AM151:AS151"/>
    <mergeCell ref="AM152:AS152"/>
    <mergeCell ref="L175:O175"/>
    <mergeCell ref="AM180:AS181"/>
    <mergeCell ref="T182:W183"/>
    <mergeCell ref="X182:AB183"/>
    <mergeCell ref="AC182:AG183"/>
    <mergeCell ref="AH182:AL183"/>
    <mergeCell ref="AM159:AS159"/>
    <mergeCell ref="T153:W153"/>
    <mergeCell ref="AC153:AG153"/>
    <mergeCell ref="AH153:AL153"/>
    <mergeCell ref="T164:W165"/>
    <mergeCell ref="T166:W166"/>
    <mergeCell ref="L169:O170"/>
    <mergeCell ref="L172:O173"/>
    <mergeCell ref="AH151:AL151"/>
    <mergeCell ref="L176:O176"/>
    <mergeCell ref="AC177:AG178"/>
    <mergeCell ref="X177:AB178"/>
    <mergeCell ref="X174:AB174"/>
    <mergeCell ref="X175:AB175"/>
    <mergeCell ref="AH177:AL178"/>
    <mergeCell ref="X161:AB162"/>
    <mergeCell ref="L151:O151"/>
    <mergeCell ref="P150:S153"/>
    <mergeCell ref="AM175:AS175"/>
    <mergeCell ref="AH152:AL152"/>
    <mergeCell ref="T161:W162"/>
    <mergeCell ref="A154:K154"/>
    <mergeCell ref="A152:K152"/>
    <mergeCell ref="AI1142:AO1143"/>
    <mergeCell ref="U1120:AA1121"/>
    <mergeCell ref="M1125:T1126"/>
    <mergeCell ref="U1125:AA1126"/>
    <mergeCell ref="AB1125:AH1126"/>
    <mergeCell ref="AI1125:AO1126"/>
    <mergeCell ref="M1120:T1121"/>
    <mergeCell ref="AI1141:AO1141"/>
    <mergeCell ref="L152:O152"/>
    <mergeCell ref="AM154:AS154"/>
    <mergeCell ref="T154:W154"/>
    <mergeCell ref="X154:AB154"/>
    <mergeCell ref="AM160:AS160"/>
    <mergeCell ref="AB1108:AH1108"/>
    <mergeCell ref="Y1053:AB1053"/>
    <mergeCell ref="AC1053:AF1053"/>
    <mergeCell ref="AI1108:AO1108"/>
    <mergeCell ref="M1104:T1104"/>
    <mergeCell ref="U1104:AA1104"/>
    <mergeCell ref="P1053:X1053"/>
    <mergeCell ref="AG1053:AO1053"/>
    <mergeCell ref="AB1098:AH1099"/>
    <mergeCell ref="U1096:AA1096"/>
    <mergeCell ref="U1112:AA1113"/>
    <mergeCell ref="AB1103:AH1103"/>
    <mergeCell ref="AI1103:AO1103"/>
    <mergeCell ref="M1098:T1099"/>
    <mergeCell ref="M1103:T1103"/>
    <mergeCell ref="I939:N939"/>
    <mergeCell ref="AO981:BB981"/>
    <mergeCell ref="AP1114:AV1117"/>
    <mergeCell ref="AP1118:AV1119"/>
    <mergeCell ref="M1112:T1113"/>
    <mergeCell ref="M1109:T1111"/>
    <mergeCell ref="U1109:AA1111"/>
    <mergeCell ref="AB1109:AH1111"/>
    <mergeCell ref="AI1109:AO1111"/>
    <mergeCell ref="U1098:AA1099"/>
    <mergeCell ref="AI1104:AO1104"/>
    <mergeCell ref="M1105:T1105"/>
    <mergeCell ref="AI1098:AO1099"/>
    <mergeCell ref="M1100:T1100"/>
    <mergeCell ref="U1100:AA1100"/>
    <mergeCell ref="AB1100:AH1100"/>
    <mergeCell ref="AI1100:AO1100"/>
    <mergeCell ref="AB1101:AH1102"/>
    <mergeCell ref="A1041:O1041"/>
    <mergeCell ref="A1042:O1042"/>
    <mergeCell ref="AV1049:BB1049"/>
    <mergeCell ref="AV1050:BB1050"/>
    <mergeCell ref="AV1051:BB1051"/>
    <mergeCell ref="AV1052:BB1052"/>
    <mergeCell ref="AG1052:AO1052"/>
    <mergeCell ref="AV1053:BB1053"/>
    <mergeCell ref="P1041:X1041"/>
    <mergeCell ref="P1050:X1050"/>
    <mergeCell ref="Y1050:AB1050"/>
    <mergeCell ref="AC1050:AF1050"/>
    <mergeCell ref="P1049:X1049"/>
    <mergeCell ref="M1108:T1108"/>
    <mergeCell ref="U1108:AA1108"/>
    <mergeCell ref="A1060:BA1060"/>
    <mergeCell ref="Y1042:AB1043"/>
    <mergeCell ref="AC1042:AF1043"/>
    <mergeCell ref="AW1135:BA1135"/>
    <mergeCell ref="AP1142:AV1143"/>
    <mergeCell ref="A1138:L1138"/>
    <mergeCell ref="M1138:T1138"/>
    <mergeCell ref="A1140:L1140"/>
    <mergeCell ref="M1137:T1137"/>
    <mergeCell ref="U1137:AA1137"/>
    <mergeCell ref="AB1140:AH1140"/>
    <mergeCell ref="U1141:AA1141"/>
    <mergeCell ref="AB1141:AH1141"/>
    <mergeCell ref="M1114:T1117"/>
    <mergeCell ref="U1114:AA1117"/>
    <mergeCell ref="AB1114:AH1117"/>
    <mergeCell ref="AI1114:AO1117"/>
    <mergeCell ref="M1127:T1129"/>
    <mergeCell ref="U1127:AA1129"/>
    <mergeCell ref="AB1127:AH1129"/>
    <mergeCell ref="AI1127:AO1129"/>
    <mergeCell ref="M1122:T1124"/>
    <mergeCell ref="U1122:AA1124"/>
    <mergeCell ref="A1137:L1137"/>
    <mergeCell ref="M1142:T1143"/>
    <mergeCell ref="U1142:AA1143"/>
    <mergeCell ref="AB1142:AH1143"/>
    <mergeCell ref="AB1120:AH1121"/>
    <mergeCell ref="AB1137:AH1137"/>
    <mergeCell ref="AI1137:AO1137"/>
    <mergeCell ref="AB1122:AH1124"/>
    <mergeCell ref="AI1122:AO1124"/>
    <mergeCell ref="AI1140:AO1140"/>
    <mergeCell ref="A1105:L1105"/>
    <mergeCell ref="A1106:L1106"/>
    <mergeCell ref="U1093:AA1093"/>
    <mergeCell ref="AB1093:AH1093"/>
    <mergeCell ref="AI1093:AO1093"/>
    <mergeCell ref="AB1104:AH1104"/>
    <mergeCell ref="U1105:AA1105"/>
    <mergeCell ref="AB1096:AH1096"/>
    <mergeCell ref="AI1096:AO1096"/>
    <mergeCell ref="M1097:T1097"/>
    <mergeCell ref="U1097:AA1097"/>
    <mergeCell ref="AB1097:AH1097"/>
    <mergeCell ref="AI1097:AO1097"/>
    <mergeCell ref="U1101:AA1102"/>
    <mergeCell ref="P1054:X1054"/>
    <mergeCell ref="Y1054:AB1054"/>
    <mergeCell ref="AC1054:AF1054"/>
    <mergeCell ref="AG1054:AO1054"/>
    <mergeCell ref="P1055:X1055"/>
    <mergeCell ref="U1103:AA1103"/>
    <mergeCell ref="M1094:T1094"/>
    <mergeCell ref="Y1055:AB1055"/>
    <mergeCell ref="AC1055:AF1055"/>
    <mergeCell ref="AG1055:AO1055"/>
    <mergeCell ref="A1075:AY1075"/>
    <mergeCell ref="A1093:L1093"/>
    <mergeCell ref="M1093:T1093"/>
    <mergeCell ref="A1057:BB1058"/>
    <mergeCell ref="Y1052:AB1052"/>
    <mergeCell ref="AC1052:AF1052"/>
    <mergeCell ref="P1051:X1051"/>
    <mergeCell ref="AV1054:BB1054"/>
    <mergeCell ref="AV1055:BB1055"/>
    <mergeCell ref="AP1054:AU1054"/>
    <mergeCell ref="AP1055:AU1055"/>
    <mergeCell ref="Y1049:AB1049"/>
    <mergeCell ref="AC1049:AF1049"/>
    <mergeCell ref="A1084:BB1085"/>
    <mergeCell ref="AG1051:AO1051"/>
    <mergeCell ref="Y1051:AB1051"/>
    <mergeCell ref="AC1051:AF1051"/>
    <mergeCell ref="AV1041:BB1041"/>
    <mergeCell ref="AV1044:BB1044"/>
    <mergeCell ref="AV1045:BB1045"/>
    <mergeCell ref="P1039:X1039"/>
    <mergeCell ref="Y1039:AB1039"/>
    <mergeCell ref="AC1039:AF1039"/>
    <mergeCell ref="AC1041:AF1041"/>
    <mergeCell ref="AV1042:BB1043"/>
    <mergeCell ref="AG1046:AO1046"/>
    <mergeCell ref="P1045:X1045"/>
    <mergeCell ref="Y1045:AB1045"/>
    <mergeCell ref="AC1045:AF1045"/>
    <mergeCell ref="AV1046:BB1046"/>
    <mergeCell ref="AG1041:AO1041"/>
    <mergeCell ref="Y1047:AB1048"/>
    <mergeCell ref="AG1049:AO1049"/>
    <mergeCell ref="AC1047:AF1048"/>
    <mergeCell ref="AG1047:AO1048"/>
    <mergeCell ref="P1052:X1052"/>
    <mergeCell ref="AF1029:AN1031"/>
    <mergeCell ref="AF1002:AN1002"/>
    <mergeCell ref="AF997:AN997"/>
    <mergeCell ref="AF1000:AN1000"/>
    <mergeCell ref="AF999:AN999"/>
    <mergeCell ref="AF998:AN998"/>
    <mergeCell ref="AF1017:AN1021"/>
    <mergeCell ref="AF1013:AN1014"/>
    <mergeCell ref="AF1022:AN1025"/>
    <mergeCell ref="AF1011:AN1011"/>
    <mergeCell ref="AF1012:AN1012"/>
    <mergeCell ref="AG1037:BB1037"/>
    <mergeCell ref="AG1038:BB1038"/>
    <mergeCell ref="P1038:AF1038"/>
    <mergeCell ref="AF1026:AN1028"/>
    <mergeCell ref="AO1026:BB1028"/>
    <mergeCell ref="AF1015:AN1016"/>
    <mergeCell ref="A1004:BB1005"/>
    <mergeCell ref="AP1045:AU1045"/>
    <mergeCell ref="AP1046:AU1046"/>
    <mergeCell ref="AC1040:AF1040"/>
    <mergeCell ref="A1001:AE1001"/>
    <mergeCell ref="A1002:AE1002"/>
    <mergeCell ref="AO967:BB967"/>
    <mergeCell ref="AO985:BB985"/>
    <mergeCell ref="AF985:AN985"/>
    <mergeCell ref="AO984:BB984"/>
    <mergeCell ref="AF984:AN984"/>
    <mergeCell ref="A984:AE984"/>
    <mergeCell ref="A985:AE985"/>
    <mergeCell ref="A999:AE999"/>
    <mergeCell ref="A1000:AE1000"/>
    <mergeCell ref="AO994:BB994"/>
    <mergeCell ref="A995:AE995"/>
    <mergeCell ref="AF995:AN995"/>
    <mergeCell ref="AO995:BB995"/>
    <mergeCell ref="AF996:AN996"/>
    <mergeCell ref="AO996:BB996"/>
    <mergeCell ref="AF978:AN978"/>
    <mergeCell ref="A997:AE997"/>
    <mergeCell ref="A998:AE998"/>
    <mergeCell ref="AO1001:BB1001"/>
    <mergeCell ref="AF1001:AN1001"/>
    <mergeCell ref="AO980:BB980"/>
    <mergeCell ref="AF980:AN980"/>
    <mergeCell ref="AO979:BB979"/>
    <mergeCell ref="A983:AE983"/>
    <mergeCell ref="AA968:AG971"/>
    <mergeCell ref="M967:S967"/>
    <mergeCell ref="T967:Z967"/>
    <mergeCell ref="AO982:BB982"/>
    <mergeCell ref="A1011:AE1011"/>
    <mergeCell ref="AF979:AN979"/>
    <mergeCell ref="AF981:AN981"/>
    <mergeCell ref="A982:AE982"/>
    <mergeCell ref="I944:N944"/>
    <mergeCell ref="AA955:AG955"/>
    <mergeCell ref="AO957:BB957"/>
    <mergeCell ref="M962:S962"/>
    <mergeCell ref="AA962:AG962"/>
    <mergeCell ref="T962:Z962"/>
    <mergeCell ref="O944:V944"/>
    <mergeCell ref="W944:AB944"/>
    <mergeCell ref="AO962:BB962"/>
    <mergeCell ref="M961:S961"/>
    <mergeCell ref="AH957:AN957"/>
    <mergeCell ref="AH955:AN955"/>
    <mergeCell ref="AH954:BB954"/>
    <mergeCell ref="AO956:BB956"/>
    <mergeCell ref="T959:Z960"/>
    <mergeCell ref="AA959:AG960"/>
    <mergeCell ref="AH962:AN962"/>
    <mergeCell ref="AC945:AH945"/>
    <mergeCell ref="AI945:AP945"/>
    <mergeCell ref="AQ945:BB945"/>
    <mergeCell ref="T952:AG952"/>
    <mergeCell ref="T953:AG953"/>
    <mergeCell ref="M957:S957"/>
    <mergeCell ref="T957:Z957"/>
    <mergeCell ref="AA957:AG957"/>
    <mergeCell ref="AO978:BB978"/>
    <mergeCell ref="A977:AE977"/>
    <mergeCell ref="AP818:AV818"/>
    <mergeCell ref="AP819:AV819"/>
    <mergeCell ref="AP820:AV820"/>
    <mergeCell ref="M817:P817"/>
    <mergeCell ref="AC944:AH944"/>
    <mergeCell ref="A958:L958"/>
    <mergeCell ref="M958:S958"/>
    <mergeCell ref="A952:L957"/>
    <mergeCell ref="M955:S955"/>
    <mergeCell ref="T954:AG954"/>
    <mergeCell ref="T961:Z961"/>
    <mergeCell ref="AA961:AG961"/>
    <mergeCell ref="AH964:AN964"/>
    <mergeCell ref="M959:S960"/>
    <mergeCell ref="T965:Z965"/>
    <mergeCell ref="T955:Z955"/>
    <mergeCell ref="AH953:BB953"/>
    <mergeCell ref="M964:S964"/>
    <mergeCell ref="T964:Z964"/>
    <mergeCell ref="AA964:AG964"/>
    <mergeCell ref="M956:S956"/>
    <mergeCell ref="T956:Z956"/>
    <mergeCell ref="AA956:AG956"/>
    <mergeCell ref="M952:S952"/>
    <mergeCell ref="M953:S953"/>
    <mergeCell ref="AH952:BB952"/>
    <mergeCell ref="AH958:AN958"/>
    <mergeCell ref="AA963:AG963"/>
    <mergeCell ref="M965:S965"/>
    <mergeCell ref="AH959:AN960"/>
    <mergeCell ref="T958:Z958"/>
    <mergeCell ref="AA958:AG958"/>
    <mergeCell ref="T844:AF844"/>
    <mergeCell ref="M823:P823"/>
    <mergeCell ref="M820:P820"/>
    <mergeCell ref="Q820:T820"/>
    <mergeCell ref="M821:P821"/>
    <mergeCell ref="A826:L826"/>
    <mergeCell ref="Q825:T825"/>
    <mergeCell ref="AC920:AH920"/>
    <mergeCell ref="AI920:AP920"/>
    <mergeCell ref="AQ916:BB916"/>
    <mergeCell ref="AQ917:BB917"/>
    <mergeCell ref="R915:V915"/>
    <mergeCell ref="N917:Q917"/>
    <mergeCell ref="R917:V917"/>
    <mergeCell ref="W917:AB917"/>
    <mergeCell ref="AI869:AO870"/>
    <mergeCell ref="O940:V940"/>
    <mergeCell ref="W940:AB940"/>
    <mergeCell ref="AC940:AH940"/>
    <mergeCell ref="AI940:AP940"/>
    <mergeCell ref="O939:V939"/>
    <mergeCell ref="W939:AB939"/>
    <mergeCell ref="I936:AB936"/>
    <mergeCell ref="AC936:BB936"/>
    <mergeCell ref="AG842:BB843"/>
    <mergeCell ref="AM821:AO821"/>
    <mergeCell ref="M827:P827"/>
    <mergeCell ref="AW822:BB822"/>
    <mergeCell ref="A928:BB929"/>
    <mergeCell ref="A938:H938"/>
    <mergeCell ref="I938:AB938"/>
    <mergeCell ref="AG839:BB840"/>
    <mergeCell ref="AB819:AE819"/>
    <mergeCell ref="AF819:AH819"/>
    <mergeCell ref="AM817:AO817"/>
    <mergeCell ref="AI824:AL824"/>
    <mergeCell ref="AM824:AO824"/>
    <mergeCell ref="A828:L828"/>
    <mergeCell ref="A824:L824"/>
    <mergeCell ref="A825:L825"/>
    <mergeCell ref="A823:L823"/>
    <mergeCell ref="A827:L827"/>
    <mergeCell ref="AG841:BB841"/>
    <mergeCell ref="AG833:BB833"/>
    <mergeCell ref="T834:AF834"/>
    <mergeCell ref="T842:AF843"/>
    <mergeCell ref="A815:L815"/>
    <mergeCell ref="AP810:BB810"/>
    <mergeCell ref="AP811:BB811"/>
    <mergeCell ref="AW819:BB819"/>
    <mergeCell ref="AW820:BB820"/>
    <mergeCell ref="AW821:BB821"/>
    <mergeCell ref="AF817:AH817"/>
    <mergeCell ref="AB817:AE817"/>
    <mergeCell ref="AI818:AL818"/>
    <mergeCell ref="AI820:AL820"/>
    <mergeCell ref="AM820:AO820"/>
    <mergeCell ref="AM818:AO818"/>
    <mergeCell ref="AP816:AV816"/>
    <mergeCell ref="AF814:AH814"/>
    <mergeCell ref="AB815:AE815"/>
    <mergeCell ref="Q814:T814"/>
    <mergeCell ref="AB814:AE814"/>
    <mergeCell ref="U815:X815"/>
    <mergeCell ref="AP815:AV815"/>
    <mergeCell ref="A774:AH774"/>
    <mergeCell ref="A772:AH772"/>
    <mergeCell ref="AI772:BB772"/>
    <mergeCell ref="AI813:AL813"/>
    <mergeCell ref="AM813:AO813"/>
    <mergeCell ref="A809:L809"/>
    <mergeCell ref="M807:BB807"/>
    <mergeCell ref="AP812:AV812"/>
    <mergeCell ref="Q812:T812"/>
    <mergeCell ref="Y812:AA812"/>
    <mergeCell ref="U812:X812"/>
    <mergeCell ref="M809:T809"/>
    <mergeCell ref="M810:T810"/>
    <mergeCell ref="U809:AA809"/>
    <mergeCell ref="AI775:BB775"/>
    <mergeCell ref="A812:L812"/>
    <mergeCell ref="Y813:AA813"/>
    <mergeCell ref="Y814:AA814"/>
    <mergeCell ref="AI809:AO809"/>
    <mergeCell ref="AI780:BB780"/>
    <mergeCell ref="AI777:BB777"/>
    <mergeCell ref="AI778:BB778"/>
    <mergeCell ref="AP869:BB870"/>
    <mergeCell ref="AG855:BB855"/>
    <mergeCell ref="T856:AF856"/>
    <mergeCell ref="AG856:BB856"/>
    <mergeCell ref="T861:AF861"/>
    <mergeCell ref="AG861:BB861"/>
    <mergeCell ref="T862:AF862"/>
    <mergeCell ref="AG862:BB862"/>
    <mergeCell ref="AC761:AH761"/>
    <mergeCell ref="I762:N762"/>
    <mergeCell ref="O762:V762"/>
    <mergeCell ref="W762:AB762"/>
    <mergeCell ref="AC763:AH763"/>
    <mergeCell ref="AI763:AP763"/>
    <mergeCell ref="AQ763:BB763"/>
    <mergeCell ref="AI776:BB776"/>
    <mergeCell ref="AI773:BB773"/>
    <mergeCell ref="AI785:BB785"/>
    <mergeCell ref="A788:AH788"/>
    <mergeCell ref="AI788:BB788"/>
    <mergeCell ref="A789:AH789"/>
    <mergeCell ref="AM816:AO816"/>
    <mergeCell ref="I761:N761"/>
    <mergeCell ref="U813:X813"/>
    <mergeCell ref="AB821:AE821"/>
    <mergeCell ref="I763:N763"/>
    <mergeCell ref="O763:V763"/>
    <mergeCell ref="AI821:AL821"/>
    <mergeCell ref="W763:AB763"/>
    <mergeCell ref="AI815:AL815"/>
    <mergeCell ref="AM815:AO815"/>
    <mergeCell ref="Y815:AA815"/>
    <mergeCell ref="A699:M699"/>
    <mergeCell ref="K456:O456"/>
    <mergeCell ref="X459:AF459"/>
    <mergeCell ref="AQ696:BB696"/>
    <mergeCell ref="AQ697:BB697"/>
    <mergeCell ref="W718:AB718"/>
    <mergeCell ref="AC718:AI718"/>
    <mergeCell ref="AJ718:AP718"/>
    <mergeCell ref="AJ713:AP713"/>
    <mergeCell ref="AH700:AP700"/>
    <mergeCell ref="A704:BB705"/>
    <mergeCell ref="N698:S698"/>
    <mergeCell ref="AM732:BB732"/>
    <mergeCell ref="AA733:AL733"/>
    <mergeCell ref="AM736:BB736"/>
    <mergeCell ref="A724:AK725"/>
    <mergeCell ref="AL724:BB724"/>
    <mergeCell ref="AL725:BB725"/>
    <mergeCell ref="A715:P715"/>
    <mergeCell ref="A716:P716"/>
    <mergeCell ref="A717:P717"/>
    <mergeCell ref="Q716:V716"/>
    <mergeCell ref="A736:S736"/>
    <mergeCell ref="W717:AB717"/>
    <mergeCell ref="AC717:AI717"/>
    <mergeCell ref="AJ717:AP717"/>
    <mergeCell ref="AQ714:BB714"/>
    <mergeCell ref="Q715:V715"/>
    <mergeCell ref="W715:AB715"/>
    <mergeCell ref="AC715:AI715"/>
    <mergeCell ref="AJ715:AP715"/>
    <mergeCell ref="Q713:V713"/>
    <mergeCell ref="AT160:AX160"/>
    <mergeCell ref="AT174:AX174"/>
    <mergeCell ref="P172:S173"/>
    <mergeCell ref="AA697:AG697"/>
    <mergeCell ref="AH697:AP697"/>
    <mergeCell ref="AH695:AP695"/>
    <mergeCell ref="N692:S692"/>
    <mergeCell ref="T692:Z692"/>
    <mergeCell ref="AA692:AG692"/>
    <mergeCell ref="AH702:AP702"/>
    <mergeCell ref="AH696:AP696"/>
    <mergeCell ref="N702:S702"/>
    <mergeCell ref="N696:S696"/>
    <mergeCell ref="T695:Z695"/>
    <mergeCell ref="T696:Z696"/>
    <mergeCell ref="AQ693:BB693"/>
    <mergeCell ref="AA701:AG701"/>
    <mergeCell ref="N701:S701"/>
    <mergeCell ref="AA695:AG695"/>
    <mergeCell ref="AQ695:BB695"/>
    <mergeCell ref="AA702:AG702"/>
    <mergeCell ref="T701:Z701"/>
    <mergeCell ref="AQ701:BB701"/>
    <mergeCell ref="AL390:AO393"/>
    <mergeCell ref="AG456:AO456"/>
    <mergeCell ref="AL417:AO417"/>
    <mergeCell ref="AT416:AW416"/>
    <mergeCell ref="AT417:AW417"/>
    <mergeCell ref="AL412:AO415"/>
    <mergeCell ref="AH410:AK410"/>
    <mergeCell ref="AD410:AG410"/>
    <mergeCell ref="AP410:AS410"/>
    <mergeCell ref="T197:W197"/>
    <mergeCell ref="AH196:AL196"/>
    <mergeCell ref="AM190:AS190"/>
    <mergeCell ref="L190:O190"/>
    <mergeCell ref="A189:K189"/>
    <mergeCell ref="L189:O189"/>
    <mergeCell ref="T189:W189"/>
    <mergeCell ref="AM194:AS195"/>
    <mergeCell ref="T192:W192"/>
    <mergeCell ref="Z368:AC371"/>
    <mergeCell ref="Z366:AC366"/>
    <mergeCell ref="T177:W178"/>
    <mergeCell ref="N368:Q371"/>
    <mergeCell ref="R368:U371"/>
    <mergeCell ref="AD366:AG366"/>
    <mergeCell ref="AH366:AK366"/>
    <mergeCell ref="L174:O174"/>
    <mergeCell ref="V368:Y371"/>
    <mergeCell ref="AL366:AO366"/>
    <mergeCell ref="AP366:AS366"/>
    <mergeCell ref="F368:I371"/>
    <mergeCell ref="A366:E366"/>
    <mergeCell ref="F366:I366"/>
    <mergeCell ref="N366:Q366"/>
    <mergeCell ref="AM196:AS196"/>
    <mergeCell ref="L194:O195"/>
    <mergeCell ref="AH227:BB227"/>
    <mergeCell ref="P182:S183"/>
    <mergeCell ref="T180:W181"/>
    <mergeCell ref="X180:AB181"/>
    <mergeCell ref="AT192:AW192"/>
    <mergeCell ref="AT188:AW191"/>
    <mergeCell ref="AT150:AW153"/>
    <mergeCell ref="X150:AB153"/>
    <mergeCell ref="AC154:AG154"/>
    <mergeCell ref="L164:O165"/>
    <mergeCell ref="L166:O166"/>
    <mergeCell ref="L167:O167"/>
    <mergeCell ref="L168:O168"/>
    <mergeCell ref="L156:O157"/>
    <mergeCell ref="L159:O159"/>
    <mergeCell ref="L160:O160"/>
    <mergeCell ref="L161:O162"/>
    <mergeCell ref="P168:S168"/>
    <mergeCell ref="X164:AB165"/>
    <mergeCell ref="X166:AB166"/>
    <mergeCell ref="X167:AB167"/>
    <mergeCell ref="X158:AB158"/>
    <mergeCell ref="P156:S157"/>
    <mergeCell ref="P158:S158"/>
    <mergeCell ref="T167:W167"/>
    <mergeCell ref="AM164:AS165"/>
    <mergeCell ref="AH158:AL158"/>
    <mergeCell ref="AH159:AL159"/>
    <mergeCell ref="AH161:AL162"/>
    <mergeCell ref="L153:O153"/>
    <mergeCell ref="AM150:AS150"/>
    <mergeCell ref="AC152:AG152"/>
    <mergeCell ref="AH154:AL154"/>
    <mergeCell ref="L150:O150"/>
    <mergeCell ref="AT154:AW154"/>
    <mergeCell ref="T152:W152"/>
    <mergeCell ref="AT158:AX158"/>
    <mergeCell ref="AT156:AX157"/>
    <mergeCell ref="X160:AB160"/>
    <mergeCell ref="AC167:AG167"/>
    <mergeCell ref="AC160:AG160"/>
    <mergeCell ref="AC161:AG162"/>
    <mergeCell ref="AC166:AG166"/>
    <mergeCell ref="P164:S165"/>
    <mergeCell ref="P166:S166"/>
    <mergeCell ref="P167:S167"/>
    <mergeCell ref="T158:W158"/>
    <mergeCell ref="AM156:AS157"/>
    <mergeCell ref="P175:S175"/>
    <mergeCell ref="P176:S176"/>
    <mergeCell ref="T175:W175"/>
    <mergeCell ref="AM172:AS173"/>
    <mergeCell ref="T172:W173"/>
    <mergeCell ref="P169:S170"/>
    <mergeCell ref="X168:AB168"/>
    <mergeCell ref="AH164:AL165"/>
    <mergeCell ref="AH168:AL168"/>
    <mergeCell ref="AM168:AS168"/>
    <mergeCell ref="AC169:AG170"/>
    <mergeCell ref="AH169:AL170"/>
    <mergeCell ref="AM169:AS170"/>
    <mergeCell ref="AC156:AG157"/>
    <mergeCell ref="AC158:AG158"/>
    <mergeCell ref="AC159:AG159"/>
    <mergeCell ref="P161:S162"/>
    <mergeCell ref="P159:S159"/>
    <mergeCell ref="P160:S160"/>
    <mergeCell ref="T169:W170"/>
    <mergeCell ref="AH175:AL175"/>
    <mergeCell ref="AT182:AX183"/>
    <mergeCell ref="AT180:AX181"/>
    <mergeCell ref="AT177:AX178"/>
    <mergeCell ref="AT176:AX176"/>
    <mergeCell ref="X176:AB176"/>
    <mergeCell ref="AM174:AS174"/>
    <mergeCell ref="AM182:AS183"/>
    <mergeCell ref="AC176:AG176"/>
    <mergeCell ref="AH176:AL176"/>
    <mergeCell ref="AM176:AS176"/>
    <mergeCell ref="T174:W174"/>
    <mergeCell ref="AM191:AS191"/>
    <mergeCell ref="X192:AB192"/>
    <mergeCell ref="P177:S178"/>
    <mergeCell ref="T188:W188"/>
    <mergeCell ref="AH191:AL191"/>
    <mergeCell ref="AC192:AG192"/>
    <mergeCell ref="AC175:AG175"/>
    <mergeCell ref="AM177:AS178"/>
    <mergeCell ref="AH174:AL174"/>
    <mergeCell ref="X194:AB195"/>
    <mergeCell ref="AC194:AG195"/>
    <mergeCell ref="P174:S174"/>
    <mergeCell ref="AH194:AL195"/>
    <mergeCell ref="T159:W159"/>
    <mergeCell ref="T160:W160"/>
    <mergeCell ref="X156:AB157"/>
    <mergeCell ref="T168:W168"/>
    <mergeCell ref="AH192:AL192"/>
    <mergeCell ref="AM188:AS188"/>
    <mergeCell ref="AC189:AG189"/>
    <mergeCell ref="AC180:AG181"/>
    <mergeCell ref="AH180:AL181"/>
    <mergeCell ref="AH189:AL189"/>
    <mergeCell ref="AM189:AS189"/>
    <mergeCell ref="L187:AX187"/>
    <mergeCell ref="L188:O188"/>
    <mergeCell ref="P188:S191"/>
    <mergeCell ref="X188:AB191"/>
    <mergeCell ref="AC188:AG188"/>
    <mergeCell ref="AH188:AL188"/>
    <mergeCell ref="T190:W190"/>
    <mergeCell ref="AC190:AG190"/>
    <mergeCell ref="AH190:AL190"/>
    <mergeCell ref="AT164:AX165"/>
    <mergeCell ref="AT161:AX162"/>
    <mergeCell ref="AT175:AX175"/>
    <mergeCell ref="AT172:AX173"/>
    <mergeCell ref="AT169:AX170"/>
    <mergeCell ref="AT168:AX168"/>
    <mergeCell ref="AT167:AX167"/>
    <mergeCell ref="AC174:AG174"/>
    <mergeCell ref="AT159:AX159"/>
    <mergeCell ref="X159:AB159"/>
    <mergeCell ref="L198:O198"/>
    <mergeCell ref="P198:S198"/>
    <mergeCell ref="T198:W198"/>
    <mergeCell ref="X198:AB198"/>
    <mergeCell ref="AC198:AG198"/>
    <mergeCell ref="AH198:AL198"/>
    <mergeCell ref="L197:O197"/>
    <mergeCell ref="AC202:AG203"/>
    <mergeCell ref="AH202:AL203"/>
    <mergeCell ref="A190:K190"/>
    <mergeCell ref="L191:O191"/>
    <mergeCell ref="L180:O181"/>
    <mergeCell ref="L182:O183"/>
    <mergeCell ref="P180:S181"/>
    <mergeCell ref="P197:S197"/>
    <mergeCell ref="AM198:AS198"/>
    <mergeCell ref="L199:O200"/>
    <mergeCell ref="P199:S200"/>
    <mergeCell ref="T199:W200"/>
    <mergeCell ref="X199:AB200"/>
    <mergeCell ref="AC199:AG200"/>
    <mergeCell ref="AH199:AL200"/>
    <mergeCell ref="AM199:AS200"/>
    <mergeCell ref="AC197:AG197"/>
    <mergeCell ref="A192:K192"/>
    <mergeCell ref="L192:O192"/>
    <mergeCell ref="P192:S192"/>
    <mergeCell ref="AM192:AS192"/>
    <mergeCell ref="T191:W191"/>
    <mergeCell ref="AC191:AG191"/>
    <mergeCell ref="P194:S195"/>
    <mergeCell ref="T194:W195"/>
    <mergeCell ref="AM215:AS216"/>
    <mergeCell ref="AH207:AL208"/>
    <mergeCell ref="AM202:AS203"/>
    <mergeCell ref="L204:O204"/>
    <mergeCell ref="L212:O212"/>
    <mergeCell ref="P212:S212"/>
    <mergeCell ref="T212:W212"/>
    <mergeCell ref="X213:AB213"/>
    <mergeCell ref="AC213:AG213"/>
    <mergeCell ref="T214:W214"/>
    <mergeCell ref="T215:W216"/>
    <mergeCell ref="X215:AB216"/>
    <mergeCell ref="AC215:AG216"/>
    <mergeCell ref="AH215:AL216"/>
    <mergeCell ref="L196:O196"/>
    <mergeCell ref="P196:S196"/>
    <mergeCell ref="T196:W196"/>
    <mergeCell ref="X196:AB196"/>
    <mergeCell ref="AC196:AG196"/>
    <mergeCell ref="P204:S204"/>
    <mergeCell ref="T204:W204"/>
    <mergeCell ref="X204:AB204"/>
    <mergeCell ref="AC204:AG204"/>
    <mergeCell ref="AH204:AL204"/>
    <mergeCell ref="AM204:AS204"/>
    <mergeCell ref="L202:O203"/>
    <mergeCell ref="P202:S203"/>
    <mergeCell ref="L205:O205"/>
    <mergeCell ref="P205:S205"/>
    <mergeCell ref="T205:W205"/>
    <mergeCell ref="L220:O221"/>
    <mergeCell ref="P220:S221"/>
    <mergeCell ref="T220:W221"/>
    <mergeCell ref="X220:AB221"/>
    <mergeCell ref="X210:AB211"/>
    <mergeCell ref="AM220:AS221"/>
    <mergeCell ref="AH218:AL219"/>
    <mergeCell ref="AM214:AS214"/>
    <mergeCell ref="L215:O216"/>
    <mergeCell ref="P215:S216"/>
    <mergeCell ref="L206:O206"/>
    <mergeCell ref="P206:S206"/>
    <mergeCell ref="T206:W206"/>
    <mergeCell ref="X206:AB206"/>
    <mergeCell ref="AC206:AG206"/>
    <mergeCell ref="AH206:AL206"/>
    <mergeCell ref="AM218:AS219"/>
    <mergeCell ref="AC220:AG221"/>
    <mergeCell ref="AH220:AL221"/>
    <mergeCell ref="AH210:AL211"/>
    <mergeCell ref="AM206:AS206"/>
    <mergeCell ref="L218:O219"/>
    <mergeCell ref="P218:S219"/>
    <mergeCell ref="T218:W219"/>
    <mergeCell ref="X218:AB219"/>
    <mergeCell ref="L210:O211"/>
    <mergeCell ref="P210:S211"/>
    <mergeCell ref="T210:W211"/>
    <mergeCell ref="AH214:AL214"/>
    <mergeCell ref="AM210:AS211"/>
    <mergeCell ref="AG249:AJ252"/>
    <mergeCell ref="AG253:AJ253"/>
    <mergeCell ref="AG254:AJ254"/>
    <mergeCell ref="AG255:AJ255"/>
    <mergeCell ref="R246:V246"/>
    <mergeCell ref="R247:V247"/>
    <mergeCell ref="W247:AA247"/>
    <mergeCell ref="AB247:AF247"/>
    <mergeCell ref="W254:AA254"/>
    <mergeCell ref="W255:AA255"/>
    <mergeCell ref="AB239:AF239"/>
    <mergeCell ref="W239:AA239"/>
    <mergeCell ref="R238:V238"/>
    <mergeCell ref="A227:AG228"/>
    <mergeCell ref="AB238:AF238"/>
    <mergeCell ref="AH228:BB228"/>
    <mergeCell ref="A247:G247"/>
    <mergeCell ref="AO240:AS240"/>
    <mergeCell ref="AO241:AS241"/>
    <mergeCell ref="AO242:AS242"/>
    <mergeCell ref="AO243:AS243"/>
    <mergeCell ref="AK243:AN243"/>
    <mergeCell ref="H244:L244"/>
    <mergeCell ref="AB244:AF244"/>
    <mergeCell ref="W244:AA244"/>
    <mergeCell ref="W245:AA245"/>
    <mergeCell ref="A240:G240"/>
    <mergeCell ref="A241:G241"/>
    <mergeCell ref="H240:L240"/>
    <mergeCell ref="H241:L241"/>
    <mergeCell ref="H242:L242"/>
    <mergeCell ref="M238:Q238"/>
    <mergeCell ref="M239:Q239"/>
    <mergeCell ref="M247:Q247"/>
    <mergeCell ref="H246:L246"/>
    <mergeCell ref="H247:L247"/>
    <mergeCell ref="AB243:AF243"/>
    <mergeCell ref="AB245:AF245"/>
    <mergeCell ref="AB246:AF246"/>
    <mergeCell ref="R243:V243"/>
    <mergeCell ref="W238:AA238"/>
    <mergeCell ref="W240:AA240"/>
    <mergeCell ref="W241:AA241"/>
    <mergeCell ref="W242:AA242"/>
    <mergeCell ref="H245:L245"/>
    <mergeCell ref="R244:V244"/>
    <mergeCell ref="R245:V245"/>
    <mergeCell ref="W243:AA243"/>
    <mergeCell ref="R240:V240"/>
    <mergeCell ref="R241:V241"/>
    <mergeCell ref="M240:Q240"/>
    <mergeCell ref="M241:Q241"/>
    <mergeCell ref="M242:Q242"/>
    <mergeCell ref="M243:Q243"/>
    <mergeCell ref="M244:Q244"/>
    <mergeCell ref="M245:Q245"/>
    <mergeCell ref="H243:L243"/>
    <mergeCell ref="H238:L238"/>
    <mergeCell ref="H239:L239"/>
    <mergeCell ref="R239:V239"/>
    <mergeCell ref="M253:Q253"/>
    <mergeCell ref="M254:Q254"/>
    <mergeCell ref="M255:Q255"/>
    <mergeCell ref="M256:Q258"/>
    <mergeCell ref="M260:Q263"/>
    <mergeCell ref="M264:Q264"/>
    <mergeCell ref="M265:Q265"/>
    <mergeCell ref="M266:Q266"/>
    <mergeCell ref="M267:Q269"/>
    <mergeCell ref="M271:Q274"/>
    <mergeCell ref="M275:Q275"/>
    <mergeCell ref="M276:Q276"/>
    <mergeCell ref="M277:Q277"/>
    <mergeCell ref="H256:L258"/>
    <mergeCell ref="H255:L255"/>
    <mergeCell ref="W278:AA280"/>
    <mergeCell ref="H267:L269"/>
    <mergeCell ref="H271:L274"/>
    <mergeCell ref="H275:L275"/>
    <mergeCell ref="H276:L276"/>
    <mergeCell ref="H277:L277"/>
    <mergeCell ref="H253:L253"/>
    <mergeCell ref="R275:V275"/>
    <mergeCell ref="H265:L265"/>
    <mergeCell ref="H266:L266"/>
    <mergeCell ref="W264:AA264"/>
    <mergeCell ref="H260:L263"/>
    <mergeCell ref="W260:AA263"/>
    <mergeCell ref="W256:AA258"/>
    <mergeCell ref="W275:AA275"/>
    <mergeCell ref="R267:V269"/>
    <mergeCell ref="R255:V255"/>
    <mergeCell ref="H293:L293"/>
    <mergeCell ref="M293:Q293"/>
    <mergeCell ref="R293:V293"/>
    <mergeCell ref="W293:AA293"/>
    <mergeCell ref="AB293:AF293"/>
    <mergeCell ref="AB294:AF294"/>
    <mergeCell ref="AB278:AF280"/>
    <mergeCell ref="AK276:AN276"/>
    <mergeCell ref="AK277:AN277"/>
    <mergeCell ref="AK278:AN280"/>
    <mergeCell ref="AK260:AN263"/>
    <mergeCell ref="AK264:AN264"/>
    <mergeCell ref="AK265:AN265"/>
    <mergeCell ref="AK266:AN266"/>
    <mergeCell ref="AK267:AN269"/>
    <mergeCell ref="AO265:AS265"/>
    <mergeCell ref="AO266:AS266"/>
    <mergeCell ref="AO267:AS269"/>
    <mergeCell ref="AO271:AS274"/>
    <mergeCell ref="AK271:AN274"/>
    <mergeCell ref="AK275:AN275"/>
    <mergeCell ref="AB275:AF275"/>
    <mergeCell ref="AG282:AJ285"/>
    <mergeCell ref="AK282:AN285"/>
    <mergeCell ref="AG260:AJ263"/>
    <mergeCell ref="AG271:AJ274"/>
    <mergeCell ref="R276:V276"/>
    <mergeCell ref="R277:V277"/>
    <mergeCell ref="AB277:AF277"/>
    <mergeCell ref="W277:AA277"/>
    <mergeCell ref="W267:AA269"/>
    <mergeCell ref="W271:AA274"/>
    <mergeCell ref="H286:L288"/>
    <mergeCell ref="M286:Q288"/>
    <mergeCell ref="R286:V288"/>
    <mergeCell ref="W286:AA288"/>
    <mergeCell ref="AB286:AF288"/>
    <mergeCell ref="AG286:AJ288"/>
    <mergeCell ref="AK286:AN288"/>
    <mergeCell ref="AO286:AS288"/>
    <mergeCell ref="H282:L285"/>
    <mergeCell ref="R278:V280"/>
    <mergeCell ref="H292:L292"/>
    <mergeCell ref="M292:Q292"/>
    <mergeCell ref="R292:V292"/>
    <mergeCell ref="W292:AA292"/>
    <mergeCell ref="AB292:AF292"/>
    <mergeCell ref="M282:Q285"/>
    <mergeCell ref="R282:V285"/>
    <mergeCell ref="W282:AA285"/>
    <mergeCell ref="AB282:AF285"/>
    <mergeCell ref="H278:L280"/>
    <mergeCell ref="M278:Q280"/>
    <mergeCell ref="H291:AX291"/>
    <mergeCell ref="AG278:AJ280"/>
    <mergeCell ref="A294:G294"/>
    <mergeCell ref="H294:L294"/>
    <mergeCell ref="M294:Q294"/>
    <mergeCell ref="R294:V294"/>
    <mergeCell ref="W294:AA294"/>
    <mergeCell ref="H296:L296"/>
    <mergeCell ref="M296:Q296"/>
    <mergeCell ref="R296:V296"/>
    <mergeCell ref="W296:AA296"/>
    <mergeCell ref="AB296:AF296"/>
    <mergeCell ref="AG296:AJ296"/>
    <mergeCell ref="AK296:AN296"/>
    <mergeCell ref="AO296:AS296"/>
    <mergeCell ref="H297:L297"/>
    <mergeCell ref="M297:Q297"/>
    <mergeCell ref="R297:V297"/>
    <mergeCell ref="W297:AA297"/>
    <mergeCell ref="AB297:AF297"/>
    <mergeCell ref="AG297:AJ297"/>
    <mergeCell ref="A295:G295"/>
    <mergeCell ref="H295:L295"/>
    <mergeCell ref="M295:Q295"/>
    <mergeCell ref="R295:V295"/>
    <mergeCell ref="W295:AA295"/>
    <mergeCell ref="H298:L298"/>
    <mergeCell ref="M298:Q298"/>
    <mergeCell ref="R298:V298"/>
    <mergeCell ref="W298:AA298"/>
    <mergeCell ref="AB298:AF298"/>
    <mergeCell ref="AG298:AJ298"/>
    <mergeCell ref="AB309:AF309"/>
    <mergeCell ref="AG309:AJ309"/>
    <mergeCell ref="A301:G301"/>
    <mergeCell ref="H301:L301"/>
    <mergeCell ref="M301:Q301"/>
    <mergeCell ref="R301:V301"/>
    <mergeCell ref="W301:AA301"/>
    <mergeCell ref="AB301:AF301"/>
    <mergeCell ref="AG301:AJ301"/>
    <mergeCell ref="H308:L308"/>
    <mergeCell ref="M308:Q308"/>
    <mergeCell ref="R308:V308"/>
    <mergeCell ref="W308:AA308"/>
    <mergeCell ref="AB308:AF308"/>
    <mergeCell ref="AG308:AJ308"/>
    <mergeCell ref="W309:AA309"/>
    <mergeCell ref="H303:L306"/>
    <mergeCell ref="M303:Q306"/>
    <mergeCell ref="R303:V306"/>
    <mergeCell ref="W303:AA306"/>
    <mergeCell ref="AB303:AF306"/>
    <mergeCell ref="AG303:AJ306"/>
    <mergeCell ref="AG319:AJ319"/>
    <mergeCell ref="H310:L312"/>
    <mergeCell ref="M310:Q312"/>
    <mergeCell ref="R310:V312"/>
    <mergeCell ref="W310:AA312"/>
    <mergeCell ref="AB310:AF312"/>
    <mergeCell ref="AG310:AJ312"/>
    <mergeCell ref="H309:L309"/>
    <mergeCell ref="M309:Q309"/>
    <mergeCell ref="R309:V309"/>
    <mergeCell ref="H299:L299"/>
    <mergeCell ref="M299:Q299"/>
    <mergeCell ref="R299:V299"/>
    <mergeCell ref="W299:AA299"/>
    <mergeCell ref="AB299:AF299"/>
    <mergeCell ref="H300:L300"/>
    <mergeCell ref="M300:Q300"/>
    <mergeCell ref="R300:V300"/>
    <mergeCell ref="W300:AA300"/>
    <mergeCell ref="AB300:AF300"/>
    <mergeCell ref="H307:L307"/>
    <mergeCell ref="M307:Q307"/>
    <mergeCell ref="R307:V307"/>
    <mergeCell ref="W307:AA307"/>
    <mergeCell ref="AB307:AF307"/>
    <mergeCell ref="AG307:AJ307"/>
    <mergeCell ref="F356:BA356"/>
    <mergeCell ref="AT374:AW374"/>
    <mergeCell ref="J366:M366"/>
    <mergeCell ref="H320:L320"/>
    <mergeCell ref="M320:Q320"/>
    <mergeCell ref="R320:V320"/>
    <mergeCell ref="W320:AA320"/>
    <mergeCell ref="AB320:AF320"/>
    <mergeCell ref="AG320:AJ320"/>
    <mergeCell ref="H321:L323"/>
    <mergeCell ref="M321:Q323"/>
    <mergeCell ref="R321:V323"/>
    <mergeCell ref="W321:AA323"/>
    <mergeCell ref="AB321:AF323"/>
    <mergeCell ref="AG321:AJ323"/>
    <mergeCell ref="H314:L317"/>
    <mergeCell ref="M314:Q317"/>
    <mergeCell ref="R314:V317"/>
    <mergeCell ref="W314:AA317"/>
    <mergeCell ref="AB314:AF317"/>
    <mergeCell ref="AG314:AJ317"/>
    <mergeCell ref="H318:L318"/>
    <mergeCell ref="M318:Q318"/>
    <mergeCell ref="R318:V318"/>
    <mergeCell ref="W318:AA318"/>
    <mergeCell ref="AB318:AF318"/>
    <mergeCell ref="AG318:AJ318"/>
    <mergeCell ref="H319:L319"/>
    <mergeCell ref="M319:Q319"/>
    <mergeCell ref="R319:V319"/>
    <mergeCell ref="W319:AA319"/>
    <mergeCell ref="AB319:AF319"/>
    <mergeCell ref="H330:L330"/>
    <mergeCell ref="M330:Q330"/>
    <mergeCell ref="R330:V330"/>
    <mergeCell ref="W330:AA330"/>
    <mergeCell ref="AB330:AF330"/>
    <mergeCell ref="AG330:AJ330"/>
    <mergeCell ref="AK330:AN330"/>
    <mergeCell ref="AO330:AS330"/>
    <mergeCell ref="AK331:AN331"/>
    <mergeCell ref="W331:AA331"/>
    <mergeCell ref="AB331:AF331"/>
    <mergeCell ref="H325:L328"/>
    <mergeCell ref="M325:Q328"/>
    <mergeCell ref="R325:V328"/>
    <mergeCell ref="W325:AA328"/>
    <mergeCell ref="AB325:AF328"/>
    <mergeCell ref="AG325:AJ328"/>
    <mergeCell ref="H329:L329"/>
    <mergeCell ref="M329:Q329"/>
    <mergeCell ref="R329:V329"/>
    <mergeCell ref="W329:AA329"/>
    <mergeCell ref="AB329:AF329"/>
    <mergeCell ref="AG329:AJ329"/>
    <mergeCell ref="H331:L331"/>
    <mergeCell ref="M331:Q331"/>
    <mergeCell ref="AH383:AK383"/>
    <mergeCell ref="AT385:AW385"/>
    <mergeCell ref="H336:L339"/>
    <mergeCell ref="AO331:AS331"/>
    <mergeCell ref="H332:L334"/>
    <mergeCell ref="M332:Q334"/>
    <mergeCell ref="R332:V334"/>
    <mergeCell ref="W332:AA334"/>
    <mergeCell ref="R331:V331"/>
    <mergeCell ref="AG331:AJ331"/>
    <mergeCell ref="AO340:AS342"/>
    <mergeCell ref="AK336:AN339"/>
    <mergeCell ref="J368:M371"/>
    <mergeCell ref="R366:U366"/>
    <mergeCell ref="V366:Y366"/>
    <mergeCell ref="AP383:AS383"/>
    <mergeCell ref="V374:Y374"/>
    <mergeCell ref="Z374:AC374"/>
    <mergeCell ref="J374:M374"/>
    <mergeCell ref="F373:I373"/>
    <mergeCell ref="N374:Q374"/>
    <mergeCell ref="A348:AG349"/>
    <mergeCell ref="A359:E359"/>
    <mergeCell ref="A360:E360"/>
    <mergeCell ref="A361:E361"/>
    <mergeCell ref="F372:I372"/>
    <mergeCell ref="J372:M372"/>
    <mergeCell ref="AP372:AS372"/>
    <mergeCell ref="V379:Y382"/>
    <mergeCell ref="J379:M382"/>
    <mergeCell ref="R372:U372"/>
    <mergeCell ref="V372:Y372"/>
    <mergeCell ref="Z379:AC382"/>
    <mergeCell ref="AD379:AG382"/>
    <mergeCell ref="AH379:AK382"/>
    <mergeCell ref="AL375:AO377"/>
    <mergeCell ref="J373:M373"/>
    <mergeCell ref="N373:Q373"/>
    <mergeCell ref="AT366:AW366"/>
    <mergeCell ref="AT368:AW371"/>
    <mergeCell ref="N384:Q384"/>
    <mergeCell ref="AP373:AS373"/>
    <mergeCell ref="R373:U373"/>
    <mergeCell ref="F379:I382"/>
    <mergeCell ref="AD368:AG371"/>
    <mergeCell ref="AH368:AK371"/>
    <mergeCell ref="AL368:AO371"/>
    <mergeCell ref="AD384:AG384"/>
    <mergeCell ref="AH384:AK384"/>
    <mergeCell ref="R374:U374"/>
    <mergeCell ref="AH375:AK377"/>
    <mergeCell ref="N383:Q383"/>
    <mergeCell ref="R383:U383"/>
    <mergeCell ref="F383:I383"/>
    <mergeCell ref="Z372:AC372"/>
    <mergeCell ref="AD372:AG372"/>
    <mergeCell ref="AL379:AO382"/>
    <mergeCell ref="J383:M383"/>
    <mergeCell ref="AD383:AG383"/>
    <mergeCell ref="AL372:AO372"/>
    <mergeCell ref="AL373:AO373"/>
    <mergeCell ref="Z384:AC384"/>
    <mergeCell ref="V384:Y384"/>
    <mergeCell ref="AP375:AS377"/>
    <mergeCell ref="Z373:AC373"/>
    <mergeCell ref="AD373:AG373"/>
    <mergeCell ref="AH373:AK373"/>
    <mergeCell ref="N372:Q372"/>
    <mergeCell ref="Z383:AC383"/>
    <mergeCell ref="AD375:AG377"/>
    <mergeCell ref="F374:I374"/>
    <mergeCell ref="V373:Y373"/>
    <mergeCell ref="AL418:AO418"/>
    <mergeCell ref="AP418:AS418"/>
    <mergeCell ref="V412:Y415"/>
    <mergeCell ref="Z412:AC415"/>
    <mergeCell ref="AP417:AS417"/>
    <mergeCell ref="AL423:AO426"/>
    <mergeCell ref="AH423:AK426"/>
    <mergeCell ref="N379:Q382"/>
    <mergeCell ref="R379:U382"/>
    <mergeCell ref="F384:I384"/>
    <mergeCell ref="J384:M384"/>
    <mergeCell ref="R385:U385"/>
    <mergeCell ref="V385:Y385"/>
    <mergeCell ref="R384:U384"/>
    <mergeCell ref="N385:Q385"/>
    <mergeCell ref="Z385:AC385"/>
    <mergeCell ref="AD385:AG385"/>
    <mergeCell ref="J385:M385"/>
    <mergeCell ref="AL384:AO384"/>
    <mergeCell ref="V383:Y383"/>
    <mergeCell ref="AH372:AK372"/>
    <mergeCell ref="AD374:AG374"/>
    <mergeCell ref="Z418:AC418"/>
    <mergeCell ref="AD418:AG418"/>
    <mergeCell ref="R418:U418"/>
    <mergeCell ref="V418:Y418"/>
    <mergeCell ref="J418:M418"/>
    <mergeCell ref="N418:Q418"/>
    <mergeCell ref="V417:Y417"/>
    <mergeCell ref="Z417:AC417"/>
    <mergeCell ref="AD417:AG417"/>
    <mergeCell ref="V401:Y409"/>
    <mergeCell ref="J401:M409"/>
    <mergeCell ref="V390:Y393"/>
    <mergeCell ref="Z390:AC393"/>
    <mergeCell ref="AD390:AG393"/>
    <mergeCell ref="AH390:AK393"/>
    <mergeCell ref="J416:M416"/>
    <mergeCell ref="N416:Q416"/>
    <mergeCell ref="V416:Y416"/>
    <mergeCell ref="J410:M410"/>
    <mergeCell ref="R412:U415"/>
    <mergeCell ref="AH412:AK415"/>
    <mergeCell ref="R410:U410"/>
    <mergeCell ref="V410:Y410"/>
    <mergeCell ref="Z410:AC410"/>
    <mergeCell ref="J412:M415"/>
    <mergeCell ref="AD401:AG409"/>
    <mergeCell ref="J419:M421"/>
    <mergeCell ref="N419:Q421"/>
    <mergeCell ref="R419:U421"/>
    <mergeCell ref="V419:Y421"/>
    <mergeCell ref="Z419:AC421"/>
    <mergeCell ref="AD419:AG421"/>
    <mergeCell ref="Z386:AC388"/>
    <mergeCell ref="F412:I415"/>
    <mergeCell ref="N412:Q415"/>
    <mergeCell ref="F417:I417"/>
    <mergeCell ref="R428:U428"/>
    <mergeCell ref="V428:Y428"/>
    <mergeCell ref="AL429:AO429"/>
    <mergeCell ref="AP429:AS429"/>
    <mergeCell ref="R438:U440"/>
    <mergeCell ref="V438:Y440"/>
    <mergeCell ref="Z438:AC440"/>
    <mergeCell ref="AD438:AG440"/>
    <mergeCell ref="AH438:AK440"/>
    <mergeCell ref="AL438:AO440"/>
    <mergeCell ref="J430:M432"/>
    <mergeCell ref="N434:Q437"/>
    <mergeCell ref="R434:U437"/>
    <mergeCell ref="AP419:AS421"/>
    <mergeCell ref="N427:Q427"/>
    <mergeCell ref="R427:U427"/>
    <mergeCell ref="V427:Y427"/>
    <mergeCell ref="Z427:AC427"/>
    <mergeCell ref="AL427:AO427"/>
    <mergeCell ref="AP427:AS427"/>
    <mergeCell ref="J386:M388"/>
    <mergeCell ref="F386:I388"/>
    <mergeCell ref="AD427:AG427"/>
    <mergeCell ref="AH427:AK427"/>
    <mergeCell ref="J423:M426"/>
    <mergeCell ref="N423:Q426"/>
    <mergeCell ref="R423:U426"/>
    <mergeCell ref="V423:Y426"/>
    <mergeCell ref="AL428:AO428"/>
    <mergeCell ref="N428:Q428"/>
    <mergeCell ref="R429:U429"/>
    <mergeCell ref="V429:Y429"/>
    <mergeCell ref="Z423:AC426"/>
    <mergeCell ref="AD423:AG426"/>
    <mergeCell ref="AT429:AW429"/>
    <mergeCell ref="J434:M437"/>
    <mergeCell ref="BB430:BF432"/>
    <mergeCell ref="A445:AG445"/>
    <mergeCell ref="Z429:AC429"/>
    <mergeCell ref="A449:BB450"/>
    <mergeCell ref="AH445:BB445"/>
    <mergeCell ref="AH446:BB446"/>
    <mergeCell ref="AP459:BB459"/>
    <mergeCell ref="X455:AF455"/>
    <mergeCell ref="AT430:AW432"/>
    <mergeCell ref="AX430:BA432"/>
    <mergeCell ref="AH429:AK429"/>
    <mergeCell ref="AH428:AK428"/>
    <mergeCell ref="AP438:AS440"/>
    <mergeCell ref="AH434:AK437"/>
    <mergeCell ref="N430:Q432"/>
    <mergeCell ref="R430:U432"/>
    <mergeCell ref="V430:Y432"/>
    <mergeCell ref="Z430:AC432"/>
    <mergeCell ref="AD430:AG432"/>
    <mergeCell ref="AH430:AK432"/>
    <mergeCell ref="AT438:AW440"/>
    <mergeCell ref="AX438:BA440"/>
    <mergeCell ref="BB438:BF440"/>
    <mergeCell ref="AD434:AG437"/>
    <mergeCell ref="AT434:AW437"/>
    <mergeCell ref="AX434:BA437"/>
    <mergeCell ref="BB434:BF437"/>
    <mergeCell ref="AG458:AO458"/>
    <mergeCell ref="K459:O459"/>
    <mergeCell ref="N429:Q429"/>
    <mergeCell ref="X462:AF462"/>
    <mergeCell ref="AG462:AO462"/>
    <mergeCell ref="P461:W461"/>
    <mergeCell ref="X461:AF461"/>
    <mergeCell ref="AG461:AO461"/>
    <mergeCell ref="AP461:BB461"/>
    <mergeCell ref="A459:J459"/>
    <mergeCell ref="A458:J458"/>
    <mergeCell ref="K458:O458"/>
    <mergeCell ref="P458:W458"/>
    <mergeCell ref="X458:AF458"/>
    <mergeCell ref="A457:J457"/>
    <mergeCell ref="F429:I429"/>
    <mergeCell ref="X465:AF465"/>
    <mergeCell ref="AG465:AO465"/>
    <mergeCell ref="AP465:BB465"/>
    <mergeCell ref="A463:J463"/>
    <mergeCell ref="K463:O463"/>
    <mergeCell ref="P463:W463"/>
    <mergeCell ref="X463:AF463"/>
    <mergeCell ref="AG463:AO463"/>
    <mergeCell ref="AP430:AS432"/>
    <mergeCell ref="AL434:AO437"/>
    <mergeCell ref="AP434:AS437"/>
    <mergeCell ref="AL430:AO432"/>
    <mergeCell ref="AP454:BB454"/>
    <mergeCell ref="X454:AF454"/>
    <mergeCell ref="K453:BB453"/>
    <mergeCell ref="AG454:AO454"/>
    <mergeCell ref="AH447:BB447"/>
    <mergeCell ref="J429:M429"/>
    <mergeCell ref="AX429:BA429"/>
    <mergeCell ref="AP462:BB462"/>
    <mergeCell ref="A442:BB443"/>
    <mergeCell ref="AG457:AO457"/>
    <mergeCell ref="AP458:BB458"/>
    <mergeCell ref="K469:O469"/>
    <mergeCell ref="P469:W469"/>
    <mergeCell ref="X469:AF469"/>
    <mergeCell ref="AG469:AO469"/>
    <mergeCell ref="AP469:BB469"/>
    <mergeCell ref="A467:J467"/>
    <mergeCell ref="K467:O467"/>
    <mergeCell ref="P467:W467"/>
    <mergeCell ref="X467:AF467"/>
    <mergeCell ref="AG467:AO467"/>
    <mergeCell ref="K454:O454"/>
    <mergeCell ref="P454:W454"/>
    <mergeCell ref="AP467:BB467"/>
    <mergeCell ref="A466:J466"/>
    <mergeCell ref="K466:O466"/>
    <mergeCell ref="P466:W466"/>
    <mergeCell ref="X466:AF466"/>
    <mergeCell ref="AG466:AO466"/>
    <mergeCell ref="AP466:BB466"/>
    <mergeCell ref="P456:W456"/>
    <mergeCell ref="X456:AF456"/>
    <mergeCell ref="A455:J455"/>
    <mergeCell ref="K455:O455"/>
    <mergeCell ref="P455:W455"/>
    <mergeCell ref="AP463:BB463"/>
    <mergeCell ref="A462:J462"/>
    <mergeCell ref="K462:O462"/>
    <mergeCell ref="P462:W462"/>
    <mergeCell ref="AK480:AQ480"/>
    <mergeCell ref="AP475:BB475"/>
    <mergeCell ref="K475:O475"/>
    <mergeCell ref="P475:W475"/>
    <mergeCell ref="X475:AF475"/>
    <mergeCell ref="AG475:AO475"/>
    <mergeCell ref="K470:O470"/>
    <mergeCell ref="P470:W470"/>
    <mergeCell ref="X470:AF470"/>
    <mergeCell ref="AG470:AO470"/>
    <mergeCell ref="AP470:BB470"/>
    <mergeCell ref="A470:J470"/>
    <mergeCell ref="A471:J471"/>
    <mergeCell ref="K471:O471"/>
    <mergeCell ref="P471:W471"/>
    <mergeCell ref="X471:AF471"/>
    <mergeCell ref="AG471:AO471"/>
    <mergeCell ref="AP471:BB471"/>
    <mergeCell ref="AG474:AO474"/>
    <mergeCell ref="AP474:BB474"/>
    <mergeCell ref="A473:J473"/>
    <mergeCell ref="K473:O473"/>
    <mergeCell ref="P473:W473"/>
    <mergeCell ref="X473:AF473"/>
    <mergeCell ref="AG473:AO473"/>
    <mergeCell ref="AP473:BB473"/>
    <mergeCell ref="A474:J474"/>
    <mergeCell ref="A481:K481"/>
    <mergeCell ref="L481:O481"/>
    <mergeCell ref="A482:K482"/>
    <mergeCell ref="L482:O482"/>
    <mergeCell ref="P482:V482"/>
    <mergeCell ref="W482:AC482"/>
    <mergeCell ref="AD482:AJ482"/>
    <mergeCell ref="A480:K480"/>
    <mergeCell ref="AK482:AQ482"/>
    <mergeCell ref="W486:AC487"/>
    <mergeCell ref="W488:AC490"/>
    <mergeCell ref="A485:K485"/>
    <mergeCell ref="L485:O485"/>
    <mergeCell ref="P485:V485"/>
    <mergeCell ref="A486:K486"/>
    <mergeCell ref="A487:K487"/>
    <mergeCell ref="A488:K488"/>
    <mergeCell ref="A489:K489"/>
    <mergeCell ref="AD485:AJ485"/>
    <mergeCell ref="AK485:AQ485"/>
    <mergeCell ref="W485:AC485"/>
    <mergeCell ref="A484:K484"/>
    <mergeCell ref="L484:O484"/>
    <mergeCell ref="P484:V484"/>
    <mergeCell ref="W484:AC484"/>
    <mergeCell ref="AD484:AJ484"/>
    <mergeCell ref="AK484:AQ484"/>
    <mergeCell ref="AD486:AJ487"/>
    <mergeCell ref="L480:O480"/>
    <mergeCell ref="P480:V480"/>
    <mergeCell ref="W480:AC480"/>
    <mergeCell ref="AD480:AJ480"/>
    <mergeCell ref="AR484:BB484"/>
    <mergeCell ref="A483:K483"/>
    <mergeCell ref="L483:O483"/>
    <mergeCell ref="P483:V483"/>
    <mergeCell ref="W483:AC483"/>
    <mergeCell ref="AD483:AJ483"/>
    <mergeCell ref="AK483:AQ483"/>
    <mergeCell ref="AK491:AQ492"/>
    <mergeCell ref="AR491:BB492"/>
    <mergeCell ref="AD493:AJ494"/>
    <mergeCell ref="AK493:AQ494"/>
    <mergeCell ref="AR493:BB494"/>
    <mergeCell ref="A491:K491"/>
    <mergeCell ref="A492:K492"/>
    <mergeCell ref="A493:K493"/>
    <mergeCell ref="A494:K494"/>
    <mergeCell ref="A490:K490"/>
    <mergeCell ref="L486:O487"/>
    <mergeCell ref="L488:O490"/>
    <mergeCell ref="A507:M507"/>
    <mergeCell ref="N503:S503"/>
    <mergeCell ref="N504:S504"/>
    <mergeCell ref="N505:S505"/>
    <mergeCell ref="N506:S506"/>
    <mergeCell ref="N507:S507"/>
    <mergeCell ref="AH508:AP508"/>
    <mergeCell ref="T505:Z505"/>
    <mergeCell ref="AA507:AG507"/>
    <mergeCell ref="T504:Z504"/>
    <mergeCell ref="AA504:AG504"/>
    <mergeCell ref="AA505:AG505"/>
    <mergeCell ref="T508:Z508"/>
    <mergeCell ref="AH502:AP502"/>
    <mergeCell ref="AH503:AP503"/>
    <mergeCell ref="A498:BB499"/>
    <mergeCell ref="L491:O492"/>
    <mergeCell ref="AR495:BB496"/>
    <mergeCell ref="A495:K495"/>
    <mergeCell ref="A496:K496"/>
    <mergeCell ref="AD495:AJ496"/>
    <mergeCell ref="AK495:AQ496"/>
    <mergeCell ref="AQ505:BB505"/>
    <mergeCell ref="A504:M504"/>
    <mergeCell ref="AH505:AP505"/>
    <mergeCell ref="AQ508:BB508"/>
    <mergeCell ref="AA508:AG508"/>
    <mergeCell ref="AH506:AP506"/>
    <mergeCell ref="AH507:AP507"/>
    <mergeCell ref="AQ506:BB506"/>
    <mergeCell ref="AQ507:BB507"/>
    <mergeCell ref="L493:O494"/>
    <mergeCell ref="N509:S510"/>
    <mergeCell ref="N513:S514"/>
    <mergeCell ref="N515:S515"/>
    <mergeCell ref="A509:M510"/>
    <mergeCell ref="A513:M514"/>
    <mergeCell ref="N511:S511"/>
    <mergeCell ref="N512:S512"/>
    <mergeCell ref="A511:M511"/>
    <mergeCell ref="N521:BB521"/>
    <mergeCell ref="AQ509:BB510"/>
    <mergeCell ref="AQ513:BB514"/>
    <mergeCell ref="AQ515:BB515"/>
    <mergeCell ref="AH512:AP512"/>
    <mergeCell ref="AQ512:BB512"/>
    <mergeCell ref="AH513:AP514"/>
    <mergeCell ref="AH515:AP515"/>
    <mergeCell ref="T513:Z514"/>
    <mergeCell ref="T515:Z515"/>
    <mergeCell ref="T509:Z510"/>
    <mergeCell ref="AH509:AP510"/>
    <mergeCell ref="AQ511:BB511"/>
    <mergeCell ref="T512:Z512"/>
    <mergeCell ref="AA512:AG512"/>
    <mergeCell ref="AA509:AG510"/>
    <mergeCell ref="T511:Z511"/>
    <mergeCell ref="AA511:AG511"/>
    <mergeCell ref="AH511:AP511"/>
    <mergeCell ref="A527:M527"/>
    <mergeCell ref="N527:S527"/>
    <mergeCell ref="T527:Z527"/>
    <mergeCell ref="AA527:AG527"/>
    <mergeCell ref="AH527:AP527"/>
    <mergeCell ref="AQ527:BB527"/>
    <mergeCell ref="A524:M524"/>
    <mergeCell ref="N524:S524"/>
    <mergeCell ref="T524:Z524"/>
    <mergeCell ref="AA524:AG524"/>
    <mergeCell ref="AH524:AP524"/>
    <mergeCell ref="AQ524:BB524"/>
    <mergeCell ref="A517:BB518"/>
    <mergeCell ref="AA513:AG514"/>
    <mergeCell ref="AA515:AG515"/>
    <mergeCell ref="A512:M512"/>
    <mergeCell ref="A515:M515"/>
    <mergeCell ref="N525:S525"/>
    <mergeCell ref="T525:Z525"/>
    <mergeCell ref="AA525:AG525"/>
    <mergeCell ref="AH525:AP525"/>
    <mergeCell ref="AH529:AP530"/>
    <mergeCell ref="AA528:AG528"/>
    <mergeCell ref="AA529:AG530"/>
    <mergeCell ref="AA531:AG531"/>
    <mergeCell ref="AH528:AP528"/>
    <mergeCell ref="AQ525:BB525"/>
    <mergeCell ref="N526:S526"/>
    <mergeCell ref="AH526:AP526"/>
    <mergeCell ref="AQ526:BB526"/>
    <mergeCell ref="AH522:AP522"/>
    <mergeCell ref="N523:S523"/>
    <mergeCell ref="AH523:AP523"/>
    <mergeCell ref="AQ523:BB523"/>
    <mergeCell ref="AL560:BB560"/>
    <mergeCell ref="AA532:AG532"/>
    <mergeCell ref="AA533:AG533"/>
    <mergeCell ref="AQ532:BB532"/>
    <mergeCell ref="AQ533:BB533"/>
    <mergeCell ref="A537:M537"/>
    <mergeCell ref="N537:S537"/>
    <mergeCell ref="AH531:AP531"/>
    <mergeCell ref="AH532:AP532"/>
    <mergeCell ref="AH533:AP533"/>
    <mergeCell ref="N528:S528"/>
    <mergeCell ref="N529:S530"/>
    <mergeCell ref="N531:S531"/>
    <mergeCell ref="N532:S532"/>
    <mergeCell ref="N533:S533"/>
    <mergeCell ref="T528:Z528"/>
    <mergeCell ref="T529:Z530"/>
    <mergeCell ref="T531:Z531"/>
    <mergeCell ref="T532:Z532"/>
    <mergeCell ref="T533:Z533"/>
    <mergeCell ref="AQ535:BB536"/>
    <mergeCell ref="A536:M536"/>
    <mergeCell ref="A534:M534"/>
    <mergeCell ref="N534:S534"/>
    <mergeCell ref="T534:Z534"/>
    <mergeCell ref="AA534:AG534"/>
    <mergeCell ref="AH534:AP534"/>
    <mergeCell ref="AA535:AG536"/>
    <mergeCell ref="AH535:AP536"/>
    <mergeCell ref="A532:M532"/>
    <mergeCell ref="A533:M533"/>
    <mergeCell ref="A542:AK542"/>
    <mergeCell ref="A548:AK549"/>
    <mergeCell ref="AL548:BB548"/>
    <mergeCell ref="AL549:BB549"/>
    <mergeCell ref="AQ537:BB537"/>
    <mergeCell ref="AQ534:BB534"/>
    <mergeCell ref="A535:M535"/>
    <mergeCell ref="N535:S536"/>
    <mergeCell ref="A563:O563"/>
    <mergeCell ref="P562:Z562"/>
    <mergeCell ref="AA562:AK562"/>
    <mergeCell ref="P563:Z563"/>
    <mergeCell ref="AA563:AK563"/>
    <mergeCell ref="AL542:BB542"/>
    <mergeCell ref="A540:AK540"/>
    <mergeCell ref="A541:AK541"/>
    <mergeCell ref="A562:O562"/>
    <mergeCell ref="P558:Z558"/>
    <mergeCell ref="AA558:AK558"/>
    <mergeCell ref="A559:O559"/>
    <mergeCell ref="A550:AK550"/>
    <mergeCell ref="AL550:BB550"/>
    <mergeCell ref="P561:Z561"/>
    <mergeCell ref="P557:Z557"/>
    <mergeCell ref="AA557:AK557"/>
    <mergeCell ref="A558:O558"/>
    <mergeCell ref="P559:Z559"/>
    <mergeCell ref="AA561:AK561"/>
    <mergeCell ref="A561:O561"/>
    <mergeCell ref="A544:BB545"/>
    <mergeCell ref="A552:BB553"/>
    <mergeCell ref="AA559:AK559"/>
    <mergeCell ref="A560:O560"/>
    <mergeCell ref="P560:Z560"/>
    <mergeCell ref="AA560:AK560"/>
    <mergeCell ref="A556:O556"/>
    <mergeCell ref="P556:Z556"/>
    <mergeCell ref="AA556:AK556"/>
    <mergeCell ref="AL556:BB556"/>
    <mergeCell ref="A557:O557"/>
    <mergeCell ref="A575:T575"/>
    <mergeCell ref="U575:AG575"/>
    <mergeCell ref="AH575:BB575"/>
    <mergeCell ref="A579:L579"/>
    <mergeCell ref="M585:W586"/>
    <mergeCell ref="U590:AG590"/>
    <mergeCell ref="U591:AG591"/>
    <mergeCell ref="U592:AG592"/>
    <mergeCell ref="X587:AH587"/>
    <mergeCell ref="AI585:BB586"/>
    <mergeCell ref="AH593:BB593"/>
    <mergeCell ref="U570:AG571"/>
    <mergeCell ref="A572:T572"/>
    <mergeCell ref="A573:T573"/>
    <mergeCell ref="A570:T570"/>
    <mergeCell ref="A571:T571"/>
    <mergeCell ref="A565:T565"/>
    <mergeCell ref="U565:AG565"/>
    <mergeCell ref="A566:T566"/>
    <mergeCell ref="U566:AG566"/>
    <mergeCell ref="A567:T567"/>
    <mergeCell ref="U567:AG567"/>
    <mergeCell ref="A568:T568"/>
    <mergeCell ref="U568:AG568"/>
    <mergeCell ref="A569:T569"/>
    <mergeCell ref="U569:AG569"/>
    <mergeCell ref="U572:AG573"/>
    <mergeCell ref="N609:BB609"/>
    <mergeCell ref="AH610:AP610"/>
    <mergeCell ref="A612:M612"/>
    <mergeCell ref="N612:S612"/>
    <mergeCell ref="T612:Z612"/>
    <mergeCell ref="AA612:AG612"/>
    <mergeCell ref="AH612:AP612"/>
    <mergeCell ref="AQ612:BB612"/>
    <mergeCell ref="AH618:AP619"/>
    <mergeCell ref="AH620:AP620"/>
    <mergeCell ref="T615:Z615"/>
    <mergeCell ref="N613:S613"/>
    <mergeCell ref="A595:T595"/>
    <mergeCell ref="N618:S619"/>
    <mergeCell ref="N620:S620"/>
    <mergeCell ref="N611:S611"/>
    <mergeCell ref="AI579:BB579"/>
    <mergeCell ref="AI580:BB580"/>
    <mergeCell ref="U593:AG593"/>
    <mergeCell ref="U594:AG594"/>
    <mergeCell ref="AI581:BB581"/>
    <mergeCell ref="AI582:BB582"/>
    <mergeCell ref="A582:L582"/>
    <mergeCell ref="M582:W582"/>
    <mergeCell ref="M579:W579"/>
    <mergeCell ref="M580:W580"/>
    <mergeCell ref="X579:AH579"/>
    <mergeCell ref="X580:AH580"/>
    <mergeCell ref="M583:W584"/>
    <mergeCell ref="X582:AH582"/>
    <mergeCell ref="X583:AH584"/>
    <mergeCell ref="A666:V666"/>
    <mergeCell ref="W670:AI670"/>
    <mergeCell ref="AQ627:BB627"/>
    <mergeCell ref="AH623:AP623"/>
    <mergeCell ref="AQ623:BB623"/>
    <mergeCell ref="X636:AH636"/>
    <mergeCell ref="W667:AI667"/>
    <mergeCell ref="N624:S624"/>
    <mergeCell ref="T624:Z624"/>
    <mergeCell ref="AA624:AG624"/>
    <mergeCell ref="P642:W642"/>
    <mergeCell ref="X648:AH648"/>
    <mergeCell ref="P640:W641"/>
    <mergeCell ref="W666:AI666"/>
    <mergeCell ref="X637:AH637"/>
    <mergeCell ref="P651:W651"/>
    <mergeCell ref="P652:W652"/>
    <mergeCell ref="AJ668:BB669"/>
    <mergeCell ref="X634:AH634"/>
    <mergeCell ref="A636:O636"/>
    <mergeCell ref="W665:BB665"/>
    <mergeCell ref="AI649:BB649"/>
    <mergeCell ref="X649:AH649"/>
    <mergeCell ref="AI658:BB658"/>
    <mergeCell ref="X639:AH639"/>
    <mergeCell ref="AI639:BB639"/>
    <mergeCell ref="P656:W656"/>
    <mergeCell ref="A646:O646"/>
    <mergeCell ref="A640:O641"/>
    <mergeCell ref="AI642:BB642"/>
    <mergeCell ref="A642:O642"/>
    <mergeCell ref="A645:O645"/>
    <mergeCell ref="P654:W654"/>
    <mergeCell ref="A654:O654"/>
    <mergeCell ref="P646:W646"/>
    <mergeCell ref="X646:AH646"/>
    <mergeCell ref="P649:W649"/>
    <mergeCell ref="X654:AH654"/>
    <mergeCell ref="A634:O634"/>
    <mergeCell ref="A629:BB630"/>
    <mergeCell ref="A633:O633"/>
    <mergeCell ref="P653:W653"/>
    <mergeCell ref="AH611:AP611"/>
    <mergeCell ref="AA615:AG615"/>
    <mergeCell ref="AH615:AP615"/>
    <mergeCell ref="T620:Z620"/>
    <mergeCell ref="AA613:AG613"/>
    <mergeCell ref="A616:M617"/>
    <mergeCell ref="A618:M619"/>
    <mergeCell ref="A620:M620"/>
    <mergeCell ref="AA620:AG620"/>
    <mergeCell ref="AH613:AP613"/>
    <mergeCell ref="AQ611:BB611"/>
    <mergeCell ref="AA611:AG611"/>
    <mergeCell ref="A653:O653"/>
    <mergeCell ref="X653:AH653"/>
    <mergeCell ref="AA623:AG623"/>
    <mergeCell ref="P643:W643"/>
    <mergeCell ref="X643:AH643"/>
    <mergeCell ref="A643:O643"/>
    <mergeCell ref="A649:O649"/>
    <mergeCell ref="X644:AH644"/>
    <mergeCell ref="P650:W650"/>
    <mergeCell ref="X650:AH650"/>
    <mergeCell ref="AI650:BB650"/>
    <mergeCell ref="A650:O650"/>
    <mergeCell ref="P644:W644"/>
    <mergeCell ref="A651:O651"/>
    <mergeCell ref="A652:O652"/>
    <mergeCell ref="N625:S625"/>
    <mergeCell ref="N623:S623"/>
    <mergeCell ref="T623:Z623"/>
    <mergeCell ref="AA625:AG625"/>
    <mergeCell ref="AI644:BB644"/>
    <mergeCell ref="X633:AH633"/>
    <mergeCell ref="AI633:BB633"/>
    <mergeCell ref="P639:W639"/>
    <mergeCell ref="AH625:AP625"/>
    <mergeCell ref="A623:M623"/>
    <mergeCell ref="X651:AH651"/>
    <mergeCell ref="AI651:BB651"/>
    <mergeCell ref="X652:AH652"/>
    <mergeCell ref="P637:W637"/>
    <mergeCell ref="P648:W648"/>
    <mergeCell ref="X642:AH642"/>
    <mergeCell ref="AQ624:BB624"/>
    <mergeCell ref="A625:M625"/>
    <mergeCell ref="A624:M624"/>
    <mergeCell ref="T694:Z694"/>
    <mergeCell ref="N690:S690"/>
    <mergeCell ref="AH690:AP690"/>
    <mergeCell ref="A680:S680"/>
    <mergeCell ref="A694:M694"/>
    <mergeCell ref="N694:S694"/>
    <mergeCell ref="AH692:AP692"/>
    <mergeCell ref="A691:M691"/>
    <mergeCell ref="T685:AF685"/>
    <mergeCell ref="AA694:AG694"/>
    <mergeCell ref="AH694:AP694"/>
    <mergeCell ref="AG684:BB684"/>
    <mergeCell ref="T680:AF680"/>
    <mergeCell ref="A681:S681"/>
    <mergeCell ref="A682:BB682"/>
    <mergeCell ref="A684:S684"/>
    <mergeCell ref="T683:AF683"/>
    <mergeCell ref="Q708:V708"/>
    <mergeCell ref="Q714:V714"/>
    <mergeCell ref="AQ718:BB718"/>
    <mergeCell ref="AI655:BB655"/>
    <mergeCell ref="AC708:AI708"/>
    <mergeCell ref="Q709:V709"/>
    <mergeCell ref="Q710:V710"/>
    <mergeCell ref="A700:M700"/>
    <mergeCell ref="AJ710:AP710"/>
    <mergeCell ref="AJ711:AP711"/>
    <mergeCell ref="AG683:BB683"/>
    <mergeCell ref="T684:AF684"/>
    <mergeCell ref="AG681:BB681"/>
    <mergeCell ref="AA700:AG700"/>
    <mergeCell ref="N695:S695"/>
    <mergeCell ref="P659:W659"/>
    <mergeCell ref="AI657:BB657"/>
    <mergeCell ref="A677:S677"/>
    <mergeCell ref="X655:AH655"/>
    <mergeCell ref="AQ702:BB702"/>
    <mergeCell ref="AQ700:BB700"/>
    <mergeCell ref="T702:Z702"/>
    <mergeCell ref="T697:Z697"/>
    <mergeCell ref="AQ699:BB699"/>
    <mergeCell ref="T699:Z699"/>
    <mergeCell ref="T686:AF686"/>
    <mergeCell ref="T687:AF687"/>
    <mergeCell ref="AQ691:BB691"/>
    <mergeCell ref="N693:S693"/>
    <mergeCell ref="AH693:AP693"/>
    <mergeCell ref="N691:S691"/>
    <mergeCell ref="T691:Z691"/>
    <mergeCell ref="AC716:AI716"/>
    <mergeCell ref="AJ716:AP716"/>
    <mergeCell ref="Q717:V717"/>
    <mergeCell ref="AA734:AL734"/>
    <mergeCell ref="W713:AB713"/>
    <mergeCell ref="AC713:AI713"/>
    <mergeCell ref="AM733:BB733"/>
    <mergeCell ref="A713:P713"/>
    <mergeCell ref="AJ712:AP712"/>
    <mergeCell ref="I754:AB754"/>
    <mergeCell ref="A734:S734"/>
    <mergeCell ref="AM741:BB741"/>
    <mergeCell ref="A747:S747"/>
    <mergeCell ref="T747:Z747"/>
    <mergeCell ref="AA747:AL747"/>
    <mergeCell ref="AC754:BB754"/>
    <mergeCell ref="A748:S748"/>
    <mergeCell ref="A750:BB751"/>
    <mergeCell ref="AM744:BB744"/>
    <mergeCell ref="A726:AK726"/>
    <mergeCell ref="AA732:AL732"/>
    <mergeCell ref="AM739:BB739"/>
    <mergeCell ref="W708:AB708"/>
    <mergeCell ref="AQ717:BB717"/>
    <mergeCell ref="AG859:BB859"/>
    <mergeCell ref="T860:AF860"/>
    <mergeCell ref="AG860:BB860"/>
    <mergeCell ref="AF818:AH818"/>
    <mergeCell ref="Q817:T817"/>
    <mergeCell ref="T837:AF838"/>
    <mergeCell ref="AG837:BB838"/>
    <mergeCell ref="AB822:AE822"/>
    <mergeCell ref="AF822:AH822"/>
    <mergeCell ref="U820:X820"/>
    <mergeCell ref="Y820:AA820"/>
    <mergeCell ref="U821:X821"/>
    <mergeCell ref="AI823:AL823"/>
    <mergeCell ref="AP828:AV828"/>
    <mergeCell ref="I756:AB756"/>
    <mergeCell ref="AC711:AI711"/>
    <mergeCell ref="AF828:AH828"/>
    <mergeCell ref="AW824:BB824"/>
    <mergeCell ref="AW825:BB825"/>
    <mergeCell ref="A852:BB853"/>
    <mergeCell ref="AI828:AL828"/>
    <mergeCell ref="AM828:AO828"/>
    <mergeCell ref="AI826:AL826"/>
    <mergeCell ref="A737:S737"/>
    <mergeCell ref="T737:Z737"/>
    <mergeCell ref="W711:AB711"/>
    <mergeCell ref="W712:AB712"/>
    <mergeCell ref="A714:P714"/>
    <mergeCell ref="Q711:V711"/>
    <mergeCell ref="W716:AB716"/>
    <mergeCell ref="AM825:AO825"/>
    <mergeCell ref="M828:P828"/>
    <mergeCell ref="Q828:T828"/>
    <mergeCell ref="U826:X826"/>
    <mergeCell ref="Y826:AA826"/>
    <mergeCell ref="Y827:AA827"/>
    <mergeCell ref="U828:X828"/>
    <mergeCell ref="Y823:AA823"/>
    <mergeCell ref="U824:X824"/>
    <mergeCell ref="Y824:AA824"/>
    <mergeCell ref="M822:P822"/>
    <mergeCell ref="Q822:T822"/>
    <mergeCell ref="M826:P826"/>
    <mergeCell ref="Q826:T826"/>
    <mergeCell ref="M824:P824"/>
    <mergeCell ref="Q824:T824"/>
    <mergeCell ref="M825:P825"/>
    <mergeCell ref="AM826:AO826"/>
    <mergeCell ref="AI827:AL827"/>
    <mergeCell ref="AM827:AO827"/>
    <mergeCell ref="AB827:AE827"/>
    <mergeCell ref="AF827:AH827"/>
    <mergeCell ref="A718:P718"/>
    <mergeCell ref="Q718:V718"/>
    <mergeCell ref="AM746:BB746"/>
    <mergeCell ref="A872:L872"/>
    <mergeCell ref="M872:T872"/>
    <mergeCell ref="U872:AA872"/>
    <mergeCell ref="AB872:AH872"/>
    <mergeCell ref="AI872:AO872"/>
    <mergeCell ref="AQ912:BB912"/>
    <mergeCell ref="R910:V910"/>
    <mergeCell ref="W910:AB910"/>
    <mergeCell ref="W920:AB920"/>
    <mergeCell ref="A915:M915"/>
    <mergeCell ref="A914:M914"/>
    <mergeCell ref="N913:Q913"/>
    <mergeCell ref="R913:V913"/>
    <mergeCell ref="AQ902:BB902"/>
    <mergeCell ref="AC896:AH896"/>
    <mergeCell ref="AC910:AH910"/>
    <mergeCell ref="AI910:AP910"/>
    <mergeCell ref="W912:AB912"/>
    <mergeCell ref="AC912:AH912"/>
    <mergeCell ref="AQ911:BB911"/>
    <mergeCell ref="AI896:AP896"/>
    <mergeCell ref="AQ913:BB913"/>
    <mergeCell ref="AQ919:BB919"/>
    <mergeCell ref="W919:AB919"/>
    <mergeCell ref="AC919:AH919"/>
    <mergeCell ref="AI919:AP919"/>
    <mergeCell ref="N914:Q914"/>
    <mergeCell ref="R914:V914"/>
    <mergeCell ref="W914:AB914"/>
    <mergeCell ref="AQ904:BB904"/>
    <mergeCell ref="AC903:AH903"/>
    <mergeCell ref="AI903:AP903"/>
    <mergeCell ref="AQ903:BB903"/>
    <mergeCell ref="AQ894:BB894"/>
    <mergeCell ref="N892:Q892"/>
    <mergeCell ref="AI912:AP912"/>
    <mergeCell ref="R919:V919"/>
    <mergeCell ref="N911:Q911"/>
    <mergeCell ref="A896:M896"/>
    <mergeCell ref="N896:Q896"/>
    <mergeCell ref="R896:V896"/>
    <mergeCell ref="W896:AB896"/>
    <mergeCell ref="AQ920:BB920"/>
    <mergeCell ref="A919:M919"/>
    <mergeCell ref="W915:AB915"/>
    <mergeCell ref="AC915:AH915"/>
    <mergeCell ref="AI915:AP915"/>
    <mergeCell ref="AQ915:BB915"/>
    <mergeCell ref="AC914:AH914"/>
    <mergeCell ref="R892:V892"/>
    <mergeCell ref="W892:AB892"/>
    <mergeCell ref="AC892:AH892"/>
    <mergeCell ref="AI892:AP892"/>
    <mergeCell ref="W913:AB913"/>
    <mergeCell ref="AC913:AH913"/>
    <mergeCell ref="A918:M918"/>
    <mergeCell ref="N918:Q918"/>
    <mergeCell ref="A920:M920"/>
    <mergeCell ref="N920:Q920"/>
    <mergeCell ref="R920:V920"/>
    <mergeCell ref="AA699:AG699"/>
    <mergeCell ref="AH699:AP699"/>
    <mergeCell ref="N697:S697"/>
    <mergeCell ref="T735:Z735"/>
    <mergeCell ref="AA744:AL744"/>
    <mergeCell ref="AJ708:AP708"/>
    <mergeCell ref="AJ709:AP709"/>
    <mergeCell ref="Q712:V712"/>
    <mergeCell ref="M815:P815"/>
    <mergeCell ref="Q815:T815"/>
    <mergeCell ref="A818:L818"/>
    <mergeCell ref="A816:L816"/>
    <mergeCell ref="A813:L813"/>
    <mergeCell ref="Q816:T816"/>
    <mergeCell ref="M818:P818"/>
    <mergeCell ref="A817:L817"/>
    <mergeCell ref="AC762:AH762"/>
    <mergeCell ref="T734:Z734"/>
    <mergeCell ref="I760:N760"/>
    <mergeCell ref="O760:V760"/>
    <mergeCell ref="A756:H756"/>
    <mergeCell ref="AC883:AH883"/>
    <mergeCell ref="AQ890:BB890"/>
    <mergeCell ref="AQ885:BB885"/>
    <mergeCell ref="AQ886:BB886"/>
    <mergeCell ref="AQ887:BB887"/>
    <mergeCell ref="AQ888:BB888"/>
    <mergeCell ref="AQ889:BB889"/>
    <mergeCell ref="AI762:AP762"/>
    <mergeCell ref="AA737:AL737"/>
    <mergeCell ref="T736:Z736"/>
    <mergeCell ref="AI759:AP759"/>
    <mergeCell ref="W759:AB759"/>
    <mergeCell ref="AQ761:BB761"/>
    <mergeCell ref="T745:Z745"/>
    <mergeCell ref="AA745:AL745"/>
    <mergeCell ref="T743:Z743"/>
    <mergeCell ref="AM742:BB742"/>
    <mergeCell ref="O757:V757"/>
    <mergeCell ref="M813:P813"/>
    <mergeCell ref="AI798:BB798"/>
    <mergeCell ref="AI799:BB799"/>
    <mergeCell ref="AC756:BB756"/>
    <mergeCell ref="AC757:AH757"/>
    <mergeCell ref="AI757:AP757"/>
    <mergeCell ref="AG864:BB864"/>
    <mergeCell ref="AP872:BB872"/>
    <mergeCell ref="R890:V890"/>
    <mergeCell ref="AM745:BB745"/>
    <mergeCell ref="AC890:AH890"/>
    <mergeCell ref="A738:S738"/>
    <mergeCell ref="I757:N757"/>
    <mergeCell ref="W757:AB757"/>
    <mergeCell ref="AC709:AI709"/>
    <mergeCell ref="AI782:BB782"/>
    <mergeCell ref="AI779:BB779"/>
    <mergeCell ref="W714:AB714"/>
    <mergeCell ref="AC714:AI714"/>
    <mergeCell ref="AC755:BB755"/>
    <mergeCell ref="AM737:BB737"/>
    <mergeCell ref="AA738:AL738"/>
    <mergeCell ref="AM738:BB738"/>
    <mergeCell ref="AA742:AL742"/>
    <mergeCell ref="AA735:AL735"/>
    <mergeCell ref="T742:Z742"/>
    <mergeCell ref="AA741:AL741"/>
    <mergeCell ref="T738:Z738"/>
    <mergeCell ref="AL726:BB726"/>
    <mergeCell ref="A720:BB721"/>
    <mergeCell ref="T740:Z740"/>
    <mergeCell ref="A741:S741"/>
    <mergeCell ref="W709:AB709"/>
    <mergeCell ref="W710:AB710"/>
    <mergeCell ref="A744:S744"/>
    <mergeCell ref="T744:Z744"/>
    <mergeCell ref="A745:S745"/>
    <mergeCell ref="AQ715:BB715"/>
    <mergeCell ref="AJ714:AP714"/>
    <mergeCell ref="AC710:AI710"/>
    <mergeCell ref="AM747:BB747"/>
    <mergeCell ref="AC712:AI712"/>
    <mergeCell ref="AQ757:BB757"/>
    <mergeCell ref="AC758:AH758"/>
    <mergeCell ref="W758:AB758"/>
    <mergeCell ref="AQ758:BB758"/>
    <mergeCell ref="AM734:BB734"/>
    <mergeCell ref="T732:Z733"/>
    <mergeCell ref="Q813:T813"/>
    <mergeCell ref="M814:P814"/>
    <mergeCell ref="T739:Z739"/>
    <mergeCell ref="A740:S740"/>
    <mergeCell ref="I758:N758"/>
    <mergeCell ref="AQ759:BB759"/>
    <mergeCell ref="AC759:AH759"/>
    <mergeCell ref="A757:H757"/>
    <mergeCell ref="I759:N759"/>
    <mergeCell ref="O758:V758"/>
    <mergeCell ref="T741:Z741"/>
    <mergeCell ref="A742:S742"/>
    <mergeCell ref="A746:S746"/>
    <mergeCell ref="T746:Z746"/>
    <mergeCell ref="AA746:AL746"/>
    <mergeCell ref="AI794:BB794"/>
    <mergeCell ref="A790:AH790"/>
    <mergeCell ref="AI790:BB790"/>
    <mergeCell ref="AI792:BB792"/>
    <mergeCell ref="AI758:AP758"/>
    <mergeCell ref="T748:Z748"/>
    <mergeCell ref="AA748:AL748"/>
    <mergeCell ref="AM748:BB748"/>
    <mergeCell ref="AI761:AP761"/>
    <mergeCell ref="A773:AH773"/>
    <mergeCell ref="O761:V761"/>
    <mergeCell ref="U818:X818"/>
    <mergeCell ref="Y818:AA818"/>
    <mergeCell ref="AI817:AL817"/>
    <mergeCell ref="AP817:AV817"/>
    <mergeCell ref="U814:X814"/>
    <mergeCell ref="Y817:AA817"/>
    <mergeCell ref="AI819:AL819"/>
    <mergeCell ref="U822:X822"/>
    <mergeCell ref="Y822:AA822"/>
    <mergeCell ref="U823:X823"/>
    <mergeCell ref="U827:X827"/>
    <mergeCell ref="N919:Q919"/>
    <mergeCell ref="U873:AA873"/>
    <mergeCell ref="A871:L871"/>
    <mergeCell ref="M871:T871"/>
    <mergeCell ref="U871:AA871"/>
    <mergeCell ref="AB871:AH871"/>
    <mergeCell ref="AI871:AO871"/>
    <mergeCell ref="A870:L870"/>
    <mergeCell ref="N890:Q890"/>
    <mergeCell ref="AI882:AP882"/>
    <mergeCell ref="AI888:AP888"/>
    <mergeCell ref="AI889:AP889"/>
    <mergeCell ref="AI885:AP885"/>
    <mergeCell ref="AI886:AP886"/>
    <mergeCell ref="AC887:AH887"/>
    <mergeCell ref="AC888:AH888"/>
    <mergeCell ref="AC889:AH889"/>
    <mergeCell ref="AP873:BB873"/>
    <mergeCell ref="AQ883:BB883"/>
    <mergeCell ref="AQ897:BB897"/>
    <mergeCell ref="R897:V897"/>
    <mergeCell ref="W897:AB897"/>
    <mergeCell ref="R911:V911"/>
    <mergeCell ref="W911:AB911"/>
    <mergeCell ref="AC911:AH911"/>
    <mergeCell ref="N893:Q893"/>
    <mergeCell ref="AI887:AP887"/>
    <mergeCell ref="A882:H882"/>
    <mergeCell ref="M812:P812"/>
    <mergeCell ref="A869:L869"/>
    <mergeCell ref="AI814:AL814"/>
    <mergeCell ref="AM814:AO814"/>
    <mergeCell ref="AQ910:BB910"/>
    <mergeCell ref="AQ896:BB896"/>
    <mergeCell ref="AQ893:BB893"/>
    <mergeCell ref="R891:V891"/>
    <mergeCell ref="N895:Q895"/>
    <mergeCell ref="R895:V895"/>
    <mergeCell ref="AQ892:BB892"/>
    <mergeCell ref="W891:AB891"/>
    <mergeCell ref="AC884:AH884"/>
    <mergeCell ref="AI884:AP884"/>
    <mergeCell ref="AQ884:BB884"/>
    <mergeCell ref="W890:AB890"/>
    <mergeCell ref="AM819:AO819"/>
    <mergeCell ref="AI825:AL825"/>
    <mergeCell ref="T863:AF863"/>
    <mergeCell ref="AG863:BB863"/>
    <mergeCell ref="AG857:BB857"/>
    <mergeCell ref="T858:AF858"/>
    <mergeCell ref="W883:AB883"/>
    <mergeCell ref="R905:V905"/>
    <mergeCell ref="W905:AB905"/>
    <mergeCell ref="AC905:AH905"/>
    <mergeCell ref="R906:V906"/>
    <mergeCell ref="AC906:AH906"/>
    <mergeCell ref="AI906:AP906"/>
    <mergeCell ref="AV1047:BB1048"/>
    <mergeCell ref="A892:M892"/>
    <mergeCell ref="AW813:BB813"/>
    <mergeCell ref="AW814:BB814"/>
    <mergeCell ref="AW815:BB815"/>
    <mergeCell ref="AW816:BB816"/>
    <mergeCell ref="Y816:AA816"/>
    <mergeCell ref="AG858:BB858"/>
    <mergeCell ref="T859:AF859"/>
    <mergeCell ref="AC909:AH909"/>
    <mergeCell ref="AC904:AH904"/>
    <mergeCell ref="M870:T870"/>
    <mergeCell ref="U869:AA870"/>
    <mergeCell ref="AB869:AH870"/>
    <mergeCell ref="AP1042:AU1043"/>
    <mergeCell ref="AP1044:AU1044"/>
    <mergeCell ref="AI902:AP902"/>
    <mergeCell ref="AI901:AP901"/>
    <mergeCell ref="W902:AB902"/>
    <mergeCell ref="AC897:AH897"/>
    <mergeCell ref="AI897:AP897"/>
    <mergeCell ref="AC885:AH885"/>
    <mergeCell ref="Q827:T827"/>
    <mergeCell ref="Q818:T818"/>
    <mergeCell ref="AP814:AV814"/>
    <mergeCell ref="AI816:AL816"/>
    <mergeCell ref="T616:Z617"/>
    <mergeCell ref="AQ620:BB620"/>
    <mergeCell ref="N621:S622"/>
    <mergeCell ref="T618:Z619"/>
    <mergeCell ref="AH616:AP617"/>
    <mergeCell ref="AQ615:BB615"/>
    <mergeCell ref="AQ621:BB622"/>
    <mergeCell ref="P657:W657"/>
    <mergeCell ref="P658:W658"/>
    <mergeCell ref="AH691:AP691"/>
    <mergeCell ref="X640:AH641"/>
    <mergeCell ref="AI652:BB652"/>
    <mergeCell ref="T681:AF681"/>
    <mergeCell ref="AI659:BB659"/>
    <mergeCell ref="A679:BB679"/>
    <mergeCell ref="AA691:AG691"/>
    <mergeCell ref="W668:AI669"/>
    <mergeCell ref="A685:S685"/>
    <mergeCell ref="AG680:BB680"/>
    <mergeCell ref="AG685:BB685"/>
    <mergeCell ref="AG686:BB686"/>
    <mergeCell ref="AG687:BB687"/>
    <mergeCell ref="N689:BB689"/>
    <mergeCell ref="AG677:BB677"/>
    <mergeCell ref="AG678:BB678"/>
    <mergeCell ref="T677:AF677"/>
    <mergeCell ref="AJ670:BB670"/>
    <mergeCell ref="AG676:BB676"/>
    <mergeCell ref="A637:O637"/>
    <mergeCell ref="AA621:AG622"/>
    <mergeCell ref="AQ616:BB617"/>
    <mergeCell ref="AJ666:BB666"/>
    <mergeCell ref="U589:AG589"/>
    <mergeCell ref="AH589:BB589"/>
    <mergeCell ref="M587:W587"/>
    <mergeCell ref="A591:T591"/>
    <mergeCell ref="A592:T592"/>
    <mergeCell ref="AH590:BB590"/>
    <mergeCell ref="AI583:BB584"/>
    <mergeCell ref="AH591:BB591"/>
    <mergeCell ref="AH592:BB592"/>
    <mergeCell ref="AT418:AW418"/>
    <mergeCell ref="AT427:AW427"/>
    <mergeCell ref="AX427:BA427"/>
    <mergeCell ref="A530:M530"/>
    <mergeCell ref="AI587:BB587"/>
    <mergeCell ref="U595:AG595"/>
    <mergeCell ref="X585:AH586"/>
    <mergeCell ref="BB418:BF418"/>
    <mergeCell ref="AT419:AW421"/>
    <mergeCell ref="AX419:BA421"/>
    <mergeCell ref="BB419:BF421"/>
    <mergeCell ref="A531:M531"/>
    <mergeCell ref="BB427:BF427"/>
    <mergeCell ref="T537:Z537"/>
    <mergeCell ref="AA537:AG537"/>
    <mergeCell ref="AH537:AP537"/>
    <mergeCell ref="AH594:BB594"/>
    <mergeCell ref="A574:T574"/>
    <mergeCell ref="U574:AG574"/>
    <mergeCell ref="X578:AH578"/>
    <mergeCell ref="AI577:BB577"/>
    <mergeCell ref="AI578:BB578"/>
    <mergeCell ref="AH574:BB574"/>
    <mergeCell ref="F375:I377"/>
    <mergeCell ref="J375:M377"/>
    <mergeCell ref="N375:Q377"/>
    <mergeCell ref="R375:U377"/>
    <mergeCell ref="V375:Y377"/>
    <mergeCell ref="Z375:AC377"/>
    <mergeCell ref="AK481:AQ481"/>
    <mergeCell ref="K474:O474"/>
    <mergeCell ref="P474:W474"/>
    <mergeCell ref="X474:AF474"/>
    <mergeCell ref="AD481:AJ481"/>
    <mergeCell ref="A475:J475"/>
    <mergeCell ref="J438:M440"/>
    <mergeCell ref="N438:Q440"/>
    <mergeCell ref="L495:O496"/>
    <mergeCell ref="P486:V487"/>
    <mergeCell ref="P488:V490"/>
    <mergeCell ref="P491:V492"/>
    <mergeCell ref="P493:V494"/>
    <mergeCell ref="P495:V496"/>
    <mergeCell ref="W491:AC492"/>
    <mergeCell ref="W493:AC494"/>
    <mergeCell ref="W495:AC496"/>
    <mergeCell ref="AD491:AJ492"/>
    <mergeCell ref="AK486:AQ487"/>
    <mergeCell ref="AD488:AJ490"/>
    <mergeCell ref="AK488:AQ490"/>
    <mergeCell ref="AH418:AK418"/>
    <mergeCell ref="F416:I416"/>
    <mergeCell ref="AP386:AS388"/>
    <mergeCell ref="AH401:AK409"/>
    <mergeCell ref="AR488:BB490"/>
    <mergeCell ref="AO329:AS329"/>
    <mergeCell ref="AO321:AS323"/>
    <mergeCell ref="AO325:AS328"/>
    <mergeCell ref="AO278:AS280"/>
    <mergeCell ref="AG277:AJ277"/>
    <mergeCell ref="BB374:BF374"/>
    <mergeCell ref="AT267:AX269"/>
    <mergeCell ref="AH419:AK421"/>
    <mergeCell ref="AL419:AO421"/>
    <mergeCell ref="AX401:BA409"/>
    <mergeCell ref="BB401:BF409"/>
    <mergeCell ref="AT410:AW410"/>
    <mergeCell ref="AX410:BA410"/>
    <mergeCell ref="BB410:BF410"/>
    <mergeCell ref="AL401:AO409"/>
    <mergeCell ref="AX372:BA372"/>
    <mergeCell ref="AT373:AW373"/>
    <mergeCell ref="AK320:AN320"/>
    <mergeCell ref="AO320:AS320"/>
    <mergeCell ref="AK297:AN297"/>
    <mergeCell ref="AT303:AX306"/>
    <mergeCell ref="AK321:AN323"/>
    <mergeCell ref="AT329:AX329"/>
    <mergeCell ref="AT401:AW409"/>
    <mergeCell ref="AP385:AS385"/>
    <mergeCell ref="AT394:AW396"/>
    <mergeCell ref="AO276:AS276"/>
    <mergeCell ref="AH374:AK374"/>
    <mergeCell ref="AH386:AK388"/>
    <mergeCell ref="AL374:AO374"/>
    <mergeCell ref="BB383:BF383"/>
    <mergeCell ref="BB394:BF396"/>
    <mergeCell ref="R336:V339"/>
    <mergeCell ref="W336:AA339"/>
    <mergeCell ref="AB336:AF339"/>
    <mergeCell ref="BB357:BF365"/>
    <mergeCell ref="AG276:AJ276"/>
    <mergeCell ref="AB276:AF276"/>
    <mergeCell ref="AT319:AX319"/>
    <mergeCell ref="AT320:AX320"/>
    <mergeCell ref="AT295:AW295"/>
    <mergeCell ref="BB379:BF382"/>
    <mergeCell ref="AB295:AF295"/>
    <mergeCell ref="AG295:AJ295"/>
    <mergeCell ref="AK295:AN295"/>
    <mergeCell ref="AO295:AS295"/>
    <mergeCell ref="AO297:AS297"/>
    <mergeCell ref="AO294:AS294"/>
    <mergeCell ref="AO282:AS285"/>
    <mergeCell ref="AO293:AS293"/>
    <mergeCell ref="W276:AA276"/>
    <mergeCell ref="AO309:AS309"/>
    <mergeCell ref="AO307:AS307"/>
    <mergeCell ref="AK308:AN308"/>
    <mergeCell ref="AO308:AS308"/>
    <mergeCell ref="AK307:AN307"/>
    <mergeCell ref="AT301:AW301"/>
    <mergeCell ref="AK298:AN298"/>
    <mergeCell ref="AO298:AS298"/>
    <mergeCell ref="AK301:AN301"/>
    <mergeCell ref="AO301:AS301"/>
    <mergeCell ref="AT330:AX330"/>
    <mergeCell ref="AT321:AX323"/>
    <mergeCell ref="AP379:AS382"/>
    <mergeCell ref="F357:I365"/>
    <mergeCell ref="J357:M365"/>
    <mergeCell ref="AG340:AJ342"/>
    <mergeCell ref="AT336:AX339"/>
    <mergeCell ref="AK332:AN334"/>
    <mergeCell ref="AO332:AS334"/>
    <mergeCell ref="AP357:AS365"/>
    <mergeCell ref="AH348:BB348"/>
    <mergeCell ref="AG336:AJ339"/>
    <mergeCell ref="AH350:BB350"/>
    <mergeCell ref="AO336:AS339"/>
    <mergeCell ref="H340:L342"/>
    <mergeCell ref="AK340:AN342"/>
    <mergeCell ref="M340:Q342"/>
    <mergeCell ref="R340:V342"/>
    <mergeCell ref="W340:AA342"/>
    <mergeCell ref="AB340:AF342"/>
    <mergeCell ref="AB332:AF334"/>
    <mergeCell ref="AG332:AJ334"/>
    <mergeCell ref="AT340:AX342"/>
    <mergeCell ref="AT332:AX334"/>
    <mergeCell ref="M336:Q339"/>
    <mergeCell ref="N357:Q365"/>
    <mergeCell ref="R357:U365"/>
    <mergeCell ref="V357:Y365"/>
    <mergeCell ref="Z357:AC365"/>
    <mergeCell ref="AH349:BB349"/>
    <mergeCell ref="AT357:AW365"/>
    <mergeCell ref="AX357:BA365"/>
    <mergeCell ref="AL357:AO365"/>
    <mergeCell ref="A352:BB353"/>
    <mergeCell ref="A344:BB345"/>
    <mergeCell ref="AT307:AX307"/>
    <mergeCell ref="AT308:AX308"/>
    <mergeCell ref="AT309:AX309"/>
    <mergeCell ref="AT310:AX312"/>
    <mergeCell ref="AT275:AX275"/>
    <mergeCell ref="AT276:AX276"/>
    <mergeCell ref="AT255:AX255"/>
    <mergeCell ref="AP368:AS371"/>
    <mergeCell ref="AL385:AO385"/>
    <mergeCell ref="AL386:AO388"/>
    <mergeCell ref="AH385:AK385"/>
    <mergeCell ref="AL383:AO383"/>
    <mergeCell ref="AG265:AJ265"/>
    <mergeCell ref="AK314:AN317"/>
    <mergeCell ref="AK319:AN319"/>
    <mergeCell ref="AO319:AS319"/>
    <mergeCell ref="AO314:AS317"/>
    <mergeCell ref="AK318:AN318"/>
    <mergeCell ref="AO318:AS318"/>
    <mergeCell ref="AX386:BA388"/>
    <mergeCell ref="AT271:AX274"/>
    <mergeCell ref="AO310:AS312"/>
    <mergeCell ref="AO303:AS306"/>
    <mergeCell ref="AX385:BA385"/>
    <mergeCell ref="AT386:AW388"/>
    <mergeCell ref="AT325:AX328"/>
    <mergeCell ref="AT372:AW372"/>
    <mergeCell ref="AX383:BA383"/>
    <mergeCell ref="AD357:AG365"/>
    <mergeCell ref="AH357:AK365"/>
    <mergeCell ref="AG266:AJ266"/>
    <mergeCell ref="AG267:AJ269"/>
    <mergeCell ref="AT318:AX318"/>
    <mergeCell ref="AD386:AG388"/>
    <mergeCell ref="AT166:AX166"/>
    <mergeCell ref="AT213:AX213"/>
    <mergeCell ref="AT212:AX212"/>
    <mergeCell ref="AT210:AX211"/>
    <mergeCell ref="AT207:AX208"/>
    <mergeCell ref="AP384:AS384"/>
    <mergeCell ref="AT375:AW377"/>
    <mergeCell ref="AX375:BA377"/>
    <mergeCell ref="AT379:AW382"/>
    <mergeCell ref="AT383:AW383"/>
    <mergeCell ref="AM205:AS205"/>
    <mergeCell ref="AH197:AL197"/>
    <mergeCell ref="AM197:AS197"/>
    <mergeCell ref="AB254:AF254"/>
    <mergeCell ref="AB255:AF255"/>
    <mergeCell ref="AB256:AF258"/>
    <mergeCell ref="AG241:AJ241"/>
    <mergeCell ref="AG242:AJ242"/>
    <mergeCell ref="AG247:AJ247"/>
    <mergeCell ref="AT214:AX214"/>
    <mergeCell ref="AX384:BA384"/>
    <mergeCell ref="AT256:AX258"/>
    <mergeCell ref="H237:AX237"/>
    <mergeCell ref="AO254:AS254"/>
    <mergeCell ref="AO255:AS255"/>
    <mergeCell ref="L214:O214"/>
    <mergeCell ref="P214:S214"/>
    <mergeCell ref="AC218:AG219"/>
    <mergeCell ref="AT206:AX206"/>
    <mergeCell ref="AO256:AS258"/>
    <mergeCell ref="AT205:AX205"/>
    <mergeCell ref="AT204:AX204"/>
    <mergeCell ref="AT202:AX203"/>
    <mergeCell ref="AT199:AX200"/>
    <mergeCell ref="AT198:AX198"/>
    <mergeCell ref="AT197:AX197"/>
    <mergeCell ref="AT196:AX196"/>
    <mergeCell ref="AT194:AX195"/>
    <mergeCell ref="AM212:AS212"/>
    <mergeCell ref="L213:O213"/>
    <mergeCell ref="P213:S213"/>
    <mergeCell ref="T213:W213"/>
    <mergeCell ref="X214:AB214"/>
    <mergeCell ref="AC214:AG214"/>
    <mergeCell ref="T202:W203"/>
    <mergeCell ref="X202:AB203"/>
    <mergeCell ref="T207:W208"/>
    <mergeCell ref="X207:AB208"/>
    <mergeCell ref="AC207:AG208"/>
    <mergeCell ref="AH213:AL213"/>
    <mergeCell ref="AM213:AS213"/>
    <mergeCell ref="X212:AB212"/>
    <mergeCell ref="AC212:AG212"/>
    <mergeCell ref="AH212:AL212"/>
    <mergeCell ref="AM207:AS208"/>
    <mergeCell ref="AC210:AG211"/>
    <mergeCell ref="AH205:AL205"/>
    <mergeCell ref="X197:AB197"/>
    <mergeCell ref="L207:O208"/>
    <mergeCell ref="P207:S208"/>
    <mergeCell ref="X205:AB205"/>
    <mergeCell ref="AC205:AG205"/>
    <mergeCell ref="R256:V258"/>
    <mergeCell ref="W249:AA252"/>
    <mergeCell ref="R249:V252"/>
    <mergeCell ref="R253:V253"/>
    <mergeCell ref="W246:AA246"/>
    <mergeCell ref="M246:Q246"/>
    <mergeCell ref="AB240:AF240"/>
    <mergeCell ref="H264:L264"/>
    <mergeCell ref="AT241:AW241"/>
    <mergeCell ref="AO244:AS244"/>
    <mergeCell ref="AK254:AN254"/>
    <mergeCell ref="AK255:AN255"/>
    <mergeCell ref="AK256:AN258"/>
    <mergeCell ref="AO249:AS252"/>
    <mergeCell ref="AO253:AS253"/>
    <mergeCell ref="AK241:AN241"/>
    <mergeCell ref="AK242:AN242"/>
    <mergeCell ref="AK244:AN244"/>
    <mergeCell ref="AK249:AN252"/>
    <mergeCell ref="AK253:AN253"/>
    <mergeCell ref="AB249:AF252"/>
    <mergeCell ref="AB253:AF253"/>
    <mergeCell ref="AB241:AF241"/>
    <mergeCell ref="AB242:AF242"/>
    <mergeCell ref="R242:V242"/>
    <mergeCell ref="R254:V254"/>
    <mergeCell ref="AO247:AS247"/>
    <mergeCell ref="AT247:AW247"/>
    <mergeCell ref="AG243:AJ243"/>
    <mergeCell ref="H249:L252"/>
    <mergeCell ref="H254:L254"/>
    <mergeCell ref="M249:Q252"/>
    <mergeCell ref="AB265:AF265"/>
    <mergeCell ref="AB260:AF263"/>
    <mergeCell ref="AB264:AF264"/>
    <mergeCell ref="A410:E410"/>
    <mergeCell ref="AP412:AS415"/>
    <mergeCell ref="AK310:AN312"/>
    <mergeCell ref="AK303:AN306"/>
    <mergeCell ref="AK329:AN329"/>
    <mergeCell ref="AK325:AN328"/>
    <mergeCell ref="AG275:AJ275"/>
    <mergeCell ref="AT215:AX216"/>
    <mergeCell ref="AT218:AX219"/>
    <mergeCell ref="AT220:AX221"/>
    <mergeCell ref="AT249:AX252"/>
    <mergeCell ref="AT253:AX253"/>
    <mergeCell ref="AT254:AX254"/>
    <mergeCell ref="AH229:BB229"/>
    <mergeCell ref="AO239:AS239"/>
    <mergeCell ref="AG256:AJ258"/>
    <mergeCell ref="AG264:AJ264"/>
    <mergeCell ref="AG244:AJ244"/>
    <mergeCell ref="AB266:AF266"/>
    <mergeCell ref="AB267:AF269"/>
    <mergeCell ref="AB271:AF274"/>
    <mergeCell ref="A231:BB232"/>
    <mergeCell ref="A223:BB224"/>
    <mergeCell ref="W265:AA265"/>
    <mergeCell ref="W266:AA266"/>
    <mergeCell ref="W253:AA253"/>
    <mergeCell ref="R260:V263"/>
    <mergeCell ref="R264:V264"/>
    <mergeCell ref="R265:V265"/>
    <mergeCell ref="AT260:AX263"/>
    <mergeCell ref="AT264:AX264"/>
    <mergeCell ref="AT265:AX265"/>
    <mergeCell ref="AT266:AX266"/>
    <mergeCell ref="AK309:AN309"/>
    <mergeCell ref="AX374:BA374"/>
    <mergeCell ref="AO260:AS263"/>
    <mergeCell ref="AO264:AS264"/>
    <mergeCell ref="AP374:AS374"/>
    <mergeCell ref="BB366:BF366"/>
    <mergeCell ref="BB368:BF371"/>
    <mergeCell ref="BB372:BF372"/>
    <mergeCell ref="BB373:BF373"/>
    <mergeCell ref="BB416:BF416"/>
    <mergeCell ref="BB412:BF415"/>
    <mergeCell ref="AX417:BA417"/>
    <mergeCell ref="BB417:BF417"/>
    <mergeCell ref="AP416:AS416"/>
    <mergeCell ref="BB384:BF384"/>
    <mergeCell ref="BB385:BF385"/>
    <mergeCell ref="BB386:BF388"/>
    <mergeCell ref="BB390:BF393"/>
    <mergeCell ref="AT384:AW384"/>
    <mergeCell ref="BB375:BF377"/>
    <mergeCell ref="AO275:AS275"/>
    <mergeCell ref="AO277:AS277"/>
    <mergeCell ref="AT331:AX331"/>
    <mergeCell ref="AT314:AX317"/>
    <mergeCell ref="AX390:BA393"/>
    <mergeCell ref="AX379:BA382"/>
    <mergeCell ref="AX373:BA373"/>
    <mergeCell ref="AX368:BA371"/>
    <mergeCell ref="AI904:AP904"/>
    <mergeCell ref="A508:M508"/>
    <mergeCell ref="AA626:AG626"/>
    <mergeCell ref="AH626:AP626"/>
    <mergeCell ref="AQ626:BB626"/>
    <mergeCell ref="X632:AH632"/>
    <mergeCell ref="AI632:BB632"/>
    <mergeCell ref="AA627:AG627"/>
    <mergeCell ref="T698:Z698"/>
    <mergeCell ref="AB824:AE824"/>
    <mergeCell ref="AF824:AH824"/>
    <mergeCell ref="AI822:AL822"/>
    <mergeCell ref="AM822:AO822"/>
    <mergeCell ref="AM823:AO823"/>
    <mergeCell ref="AB820:AE820"/>
    <mergeCell ref="T836:AF836"/>
    <mergeCell ref="AG836:BB836"/>
    <mergeCell ref="N616:S617"/>
    <mergeCell ref="AI645:BB645"/>
    <mergeCell ref="X645:AH645"/>
    <mergeCell ref="A760:H760"/>
    <mergeCell ref="O759:V759"/>
    <mergeCell ref="A743:S743"/>
    <mergeCell ref="A739:S739"/>
    <mergeCell ref="AI873:AO873"/>
    <mergeCell ref="AL541:BB541"/>
    <mergeCell ref="AQ613:BB613"/>
    <mergeCell ref="N614:S614"/>
    <mergeCell ref="AH614:AP614"/>
    <mergeCell ref="AQ614:BB614"/>
    <mergeCell ref="AL540:BB540"/>
    <mergeCell ref="U601:AG601"/>
    <mergeCell ref="A873:L873"/>
    <mergeCell ref="M873:T873"/>
    <mergeCell ref="W885:AB885"/>
    <mergeCell ref="W886:AB886"/>
    <mergeCell ref="R885:V885"/>
    <mergeCell ref="R886:V886"/>
    <mergeCell ref="AI891:AP891"/>
    <mergeCell ref="W901:AB901"/>
    <mergeCell ref="M874:T874"/>
    <mergeCell ref="AB874:AH874"/>
    <mergeCell ref="AI874:AO874"/>
    <mergeCell ref="A830:BB831"/>
    <mergeCell ref="W760:AB760"/>
    <mergeCell ref="AC760:AH760"/>
    <mergeCell ref="AI760:AP760"/>
    <mergeCell ref="AQ760:BB760"/>
    <mergeCell ref="AI783:BB783"/>
    <mergeCell ref="AI784:BB784"/>
    <mergeCell ref="M816:P816"/>
    <mergeCell ref="AI890:AP890"/>
    <mergeCell ref="AC886:AH886"/>
    <mergeCell ref="R887:V887"/>
    <mergeCell ref="AP808:BB808"/>
    <mergeCell ref="AP809:BB809"/>
    <mergeCell ref="A834:S834"/>
    <mergeCell ref="U816:X816"/>
    <mergeCell ref="W761:AB761"/>
    <mergeCell ref="A814:L814"/>
    <mergeCell ref="AI774:BB774"/>
    <mergeCell ref="W884:AB884"/>
    <mergeCell ref="AC882:AH882"/>
    <mergeCell ref="M869:T869"/>
    <mergeCell ref="Q823:T823"/>
    <mergeCell ref="AF815:AH815"/>
    <mergeCell ref="AB816:AE816"/>
    <mergeCell ref="AI883:AP883"/>
    <mergeCell ref="T864:AF864"/>
    <mergeCell ref="AI916:AP916"/>
    <mergeCell ref="W882:AB882"/>
    <mergeCell ref="R898:V898"/>
    <mergeCell ref="AH621:AP622"/>
    <mergeCell ref="AH627:AP627"/>
    <mergeCell ref="T625:Z625"/>
    <mergeCell ref="AQ531:BB531"/>
    <mergeCell ref="AA698:AG698"/>
    <mergeCell ref="AH698:AP698"/>
    <mergeCell ref="AF820:AH820"/>
    <mergeCell ref="R894:V894"/>
    <mergeCell ref="W894:AB894"/>
    <mergeCell ref="AC894:AH894"/>
    <mergeCell ref="AI894:AP894"/>
    <mergeCell ref="Q821:T821"/>
    <mergeCell ref="Y828:AA828"/>
    <mergeCell ref="N615:S615"/>
    <mergeCell ref="P645:W645"/>
    <mergeCell ref="AI636:BB636"/>
    <mergeCell ref="AI637:BB637"/>
    <mergeCell ref="T621:Z622"/>
    <mergeCell ref="N627:S627"/>
    <mergeCell ref="T627:Z627"/>
    <mergeCell ref="N626:S626"/>
    <mergeCell ref="T626:Z626"/>
    <mergeCell ref="A632:O632"/>
    <mergeCell ref="AI646:BB646"/>
    <mergeCell ref="AD429:AG429"/>
    <mergeCell ref="J428:M428"/>
    <mergeCell ref="W898:AB898"/>
    <mergeCell ref="R918:V918"/>
    <mergeCell ref="W918:AB918"/>
    <mergeCell ref="AC918:AH918"/>
    <mergeCell ref="AC901:AH901"/>
    <mergeCell ref="AC898:AH898"/>
    <mergeCell ref="AT428:AW428"/>
    <mergeCell ref="A836:S836"/>
    <mergeCell ref="AI918:AP918"/>
    <mergeCell ref="N699:S699"/>
    <mergeCell ref="AI634:BB634"/>
    <mergeCell ref="P633:W633"/>
    <mergeCell ref="P634:W634"/>
    <mergeCell ref="A648:O648"/>
    <mergeCell ref="A615:M615"/>
    <mergeCell ref="T700:Z700"/>
    <mergeCell ref="V434:Y437"/>
    <mergeCell ref="Z434:AC437"/>
    <mergeCell ref="P481:V481"/>
    <mergeCell ref="W481:AC481"/>
    <mergeCell ref="Y821:AA821"/>
    <mergeCell ref="A895:M895"/>
    <mergeCell ref="A894:M894"/>
    <mergeCell ref="N904:Q904"/>
    <mergeCell ref="A893:M893"/>
    <mergeCell ref="A901:H901"/>
    <mergeCell ref="N898:Q898"/>
    <mergeCell ref="W904:AB904"/>
    <mergeCell ref="AC908:AH908"/>
    <mergeCell ref="T507:Z507"/>
    <mergeCell ref="M1145:T1146"/>
    <mergeCell ref="AB1105:AH1105"/>
    <mergeCell ref="AV1039:BB1039"/>
    <mergeCell ref="AV1040:BB1040"/>
    <mergeCell ref="I940:N940"/>
    <mergeCell ref="A932:BB933"/>
    <mergeCell ref="AP1039:AU1039"/>
    <mergeCell ref="AP1040:AU1040"/>
    <mergeCell ref="A913:M913"/>
    <mergeCell ref="A912:M912"/>
    <mergeCell ref="M1147:T1147"/>
    <mergeCell ref="U1147:AA1147"/>
    <mergeCell ref="AB1147:AH1147"/>
    <mergeCell ref="AI1147:AO1147"/>
    <mergeCell ref="AP1145:AV1146"/>
    <mergeCell ref="AP1112:AV1113"/>
    <mergeCell ref="AP1127:AV1129"/>
    <mergeCell ref="AQ914:BB914"/>
    <mergeCell ref="M1141:T1141"/>
    <mergeCell ref="U1145:AA1146"/>
    <mergeCell ref="AB1145:AH1146"/>
    <mergeCell ref="AI1145:AO1146"/>
    <mergeCell ref="AI913:AP913"/>
    <mergeCell ref="A939:H939"/>
    <mergeCell ref="A942:H942"/>
    <mergeCell ref="AI943:AP943"/>
    <mergeCell ref="W941:AB941"/>
    <mergeCell ref="AC941:AH941"/>
    <mergeCell ref="AI941:AP941"/>
    <mergeCell ref="I942:N942"/>
    <mergeCell ref="O942:V942"/>
    <mergeCell ref="W942:AB942"/>
    <mergeCell ref="A1150:L1150"/>
    <mergeCell ref="A1039:M1039"/>
    <mergeCell ref="AG1045:AO1045"/>
    <mergeCell ref="P1044:X1044"/>
    <mergeCell ref="Y1044:AB1044"/>
    <mergeCell ref="AC1044:AF1044"/>
    <mergeCell ref="P1042:X1043"/>
    <mergeCell ref="AP1049:AU1049"/>
    <mergeCell ref="AP1050:AU1050"/>
    <mergeCell ref="AP1051:AU1051"/>
    <mergeCell ref="AP1052:AU1052"/>
    <mergeCell ref="A910:M910"/>
    <mergeCell ref="M1140:T1140"/>
    <mergeCell ref="U1140:AA1140"/>
    <mergeCell ref="A1149:L1149"/>
    <mergeCell ref="R916:V916"/>
    <mergeCell ref="AQ918:BB918"/>
    <mergeCell ref="W916:AB916"/>
    <mergeCell ref="AC916:AH916"/>
    <mergeCell ref="AP1047:AU1048"/>
    <mergeCell ref="Y1041:AB1041"/>
    <mergeCell ref="P1047:X1048"/>
    <mergeCell ref="A922:BB923"/>
    <mergeCell ref="A917:M917"/>
    <mergeCell ref="A916:M916"/>
    <mergeCell ref="A911:M911"/>
    <mergeCell ref="N915:Q915"/>
    <mergeCell ref="AG1042:AO1043"/>
    <mergeCell ref="AP1041:AU1041"/>
    <mergeCell ref="AI914:AP914"/>
    <mergeCell ref="N912:Q912"/>
    <mergeCell ref="AP1149:AV1149"/>
    <mergeCell ref="AC902:AH902"/>
    <mergeCell ref="R266:V266"/>
    <mergeCell ref="W895:AB895"/>
    <mergeCell ref="AC895:AH895"/>
    <mergeCell ref="AI895:AP895"/>
    <mergeCell ref="AB826:AE826"/>
    <mergeCell ref="AF826:AH826"/>
    <mergeCell ref="AB823:AE823"/>
    <mergeCell ref="AF823:AH823"/>
    <mergeCell ref="U825:X825"/>
    <mergeCell ref="Y825:AA825"/>
    <mergeCell ref="A856:S856"/>
    <mergeCell ref="N891:Q891"/>
    <mergeCell ref="A891:M891"/>
    <mergeCell ref="A890:M890"/>
    <mergeCell ref="A885:M885"/>
    <mergeCell ref="AL559:BB559"/>
    <mergeCell ref="AL558:BB558"/>
    <mergeCell ref="AL557:BB557"/>
    <mergeCell ref="AQ529:BB530"/>
    <mergeCell ref="AQ528:BB528"/>
    <mergeCell ref="AQ504:BB504"/>
    <mergeCell ref="AQ503:BB503"/>
    <mergeCell ref="AR486:BB487"/>
    <mergeCell ref="AR485:BB485"/>
    <mergeCell ref="AR483:BB483"/>
    <mergeCell ref="AR482:BB482"/>
    <mergeCell ref="AR481:BB481"/>
    <mergeCell ref="AR480:BB480"/>
    <mergeCell ref="AX418:BA418"/>
    <mergeCell ref="AX394:BA396"/>
    <mergeCell ref="T535:Z536"/>
    <mergeCell ref="R904:V904"/>
    <mergeCell ref="N894:Q894"/>
    <mergeCell ref="AX428:BA428"/>
    <mergeCell ref="BB428:BF428"/>
    <mergeCell ref="Z428:AC428"/>
    <mergeCell ref="AD428:AG428"/>
    <mergeCell ref="N508:S508"/>
    <mergeCell ref="A528:M528"/>
    <mergeCell ref="A529:M529"/>
    <mergeCell ref="AK247:AN247"/>
    <mergeCell ref="N885:Q885"/>
    <mergeCell ref="R893:V893"/>
    <mergeCell ref="AH504:AP504"/>
    <mergeCell ref="W893:AB893"/>
    <mergeCell ref="AC893:AH893"/>
    <mergeCell ref="AI893:AP893"/>
    <mergeCell ref="BB429:BF429"/>
    <mergeCell ref="AP874:BB874"/>
    <mergeCell ref="N700:S700"/>
    <mergeCell ref="BB423:BF426"/>
    <mergeCell ref="AW826:BB826"/>
    <mergeCell ref="AW827:BB827"/>
    <mergeCell ref="AW828:BB828"/>
    <mergeCell ref="AP826:AV826"/>
    <mergeCell ref="AP827:AV827"/>
    <mergeCell ref="R271:V274"/>
    <mergeCell ref="AP821:AV821"/>
    <mergeCell ref="AP822:AV822"/>
    <mergeCell ref="AP823:AV823"/>
    <mergeCell ref="AP824:AV824"/>
    <mergeCell ref="AP825:AV825"/>
    <mergeCell ref="AQ901:BB901"/>
    <mergeCell ref="AI909:AP909"/>
    <mergeCell ref="R912:V912"/>
    <mergeCell ref="AC917:AH917"/>
    <mergeCell ref="AI917:AP917"/>
    <mergeCell ref="N916:Q916"/>
    <mergeCell ref="AI911:AP911"/>
    <mergeCell ref="AP1120:AV1121"/>
    <mergeCell ref="AP1122:AV1124"/>
    <mergeCell ref="AP1098:AV1099"/>
    <mergeCell ref="AP1100:AV1100"/>
    <mergeCell ref="AP1101:AV1102"/>
    <mergeCell ref="AP1103:AV1103"/>
    <mergeCell ref="AP1104:AV1104"/>
    <mergeCell ref="AP1109:AV1111"/>
    <mergeCell ref="AI1105:AO1105"/>
    <mergeCell ref="AO955:BB955"/>
    <mergeCell ref="AQ943:BB943"/>
    <mergeCell ref="AQ942:BB942"/>
    <mergeCell ref="AQ941:BB941"/>
    <mergeCell ref="AQ940:BB940"/>
    <mergeCell ref="N910:Q910"/>
    <mergeCell ref="AQ909:BB909"/>
    <mergeCell ref="AC942:AH942"/>
    <mergeCell ref="AI942:AP942"/>
    <mergeCell ref="I941:N941"/>
    <mergeCell ref="O941:V941"/>
    <mergeCell ref="I943:N943"/>
    <mergeCell ref="O943:V943"/>
    <mergeCell ref="W943:AB943"/>
    <mergeCell ref="AC943:AH943"/>
    <mergeCell ref="AO983:BB983"/>
    <mergeCell ref="AF983:AN983"/>
    <mergeCell ref="AI908:AP908"/>
    <mergeCell ref="AB873:AH873"/>
    <mergeCell ref="AQ908:BB908"/>
    <mergeCell ref="AQ906:BB906"/>
    <mergeCell ref="AC907:AH907"/>
    <mergeCell ref="AI898:AP898"/>
    <mergeCell ref="AQ898:BB898"/>
    <mergeCell ref="N897:Q897"/>
    <mergeCell ref="AC891:AH891"/>
    <mergeCell ref="AP1053:AU1053"/>
    <mergeCell ref="A909:M909"/>
    <mergeCell ref="A898:M898"/>
    <mergeCell ref="A897:M897"/>
    <mergeCell ref="AP1150:AV1150"/>
    <mergeCell ref="AO1029:BB1031"/>
    <mergeCell ref="AO1022:BB1025"/>
    <mergeCell ref="AO1017:BB1021"/>
    <mergeCell ref="AO1015:BB1016"/>
    <mergeCell ref="AO1013:BB1014"/>
    <mergeCell ref="AO1012:BB1012"/>
    <mergeCell ref="AO1011:BB1011"/>
    <mergeCell ref="AO1010:BB1010"/>
    <mergeCell ref="AO1002:BB1002"/>
    <mergeCell ref="AO1000:BB1000"/>
    <mergeCell ref="AO999:BB999"/>
    <mergeCell ref="AO998:BB998"/>
    <mergeCell ref="AO997:BB997"/>
    <mergeCell ref="AO961:BB961"/>
    <mergeCell ref="AO959:BB960"/>
    <mergeCell ref="N909:Q909"/>
    <mergeCell ref="R909:V909"/>
    <mergeCell ref="W909:AB909"/>
    <mergeCell ref="AP1151:AV1151"/>
    <mergeCell ref="AP1152:AV1152"/>
    <mergeCell ref="AP1105:AV1105"/>
    <mergeCell ref="AP1106:AV1106"/>
    <mergeCell ref="AP1107:AV1107"/>
    <mergeCell ref="AP1108:AV1108"/>
    <mergeCell ref="AP1097:AV1097"/>
    <mergeCell ref="AT277:AX277"/>
    <mergeCell ref="AT278:AX280"/>
    <mergeCell ref="AT282:AX285"/>
    <mergeCell ref="AT286:AX288"/>
    <mergeCell ref="M1107:T1107"/>
    <mergeCell ref="U1107:AA1107"/>
    <mergeCell ref="AB1107:AH1107"/>
    <mergeCell ref="AI1107:AO1107"/>
    <mergeCell ref="AW817:BB817"/>
    <mergeCell ref="AW818:BB818"/>
    <mergeCell ref="AI907:AP907"/>
    <mergeCell ref="AQ907:BB907"/>
    <mergeCell ref="AI905:AP905"/>
    <mergeCell ref="AQ905:BB905"/>
    <mergeCell ref="AF821:AH821"/>
    <mergeCell ref="AB825:AE825"/>
    <mergeCell ref="AF825:AH825"/>
    <mergeCell ref="A876:BB877"/>
    <mergeCell ref="AW823:BB823"/>
    <mergeCell ref="A874:L874"/>
    <mergeCell ref="W903:AB903"/>
    <mergeCell ref="AB828:AE828"/>
    <mergeCell ref="U874:AA874"/>
    <mergeCell ref="A904:M904"/>
    <mergeCell ref="A1033:BB1034"/>
    <mergeCell ref="AP1169:AV1170"/>
    <mergeCell ref="AP1171:AV1173"/>
    <mergeCell ref="M1151:T1151"/>
    <mergeCell ref="U1151:AA1151"/>
    <mergeCell ref="AB1151:AH1151"/>
    <mergeCell ref="AI1151:AO1151"/>
    <mergeCell ref="M1152:T1152"/>
    <mergeCell ref="U1152:AA1152"/>
    <mergeCell ref="AB1152:AH1152"/>
    <mergeCell ref="AI1152:AO1152"/>
    <mergeCell ref="AP1141:AV1141"/>
    <mergeCell ref="AP1144:AV1144"/>
    <mergeCell ref="AP1125:AV1126"/>
    <mergeCell ref="AP1164:AV1165"/>
    <mergeCell ref="AP1166:AV1168"/>
    <mergeCell ref="AP1153:AV1155"/>
    <mergeCell ref="AP1156:AV1157"/>
    <mergeCell ref="AP1158:AV1161"/>
    <mergeCell ref="AP1162:AV1163"/>
    <mergeCell ref="AP1147:AV1147"/>
    <mergeCell ref="AP1148:AV1148"/>
    <mergeCell ref="M1144:T1144"/>
    <mergeCell ref="U1144:AA1144"/>
    <mergeCell ref="AB1144:AH1144"/>
    <mergeCell ref="AI1144:AO1144"/>
    <mergeCell ref="AI1156:AO1157"/>
    <mergeCell ref="M1169:T1170"/>
    <mergeCell ref="U1169:AA1170"/>
    <mergeCell ref="AB1169:AH1170"/>
    <mergeCell ref="AI1169:AO1170"/>
    <mergeCell ref="M1171:T1173"/>
    <mergeCell ref="U1171:AA1173"/>
    <mergeCell ref="AB1171:AH1173"/>
    <mergeCell ref="AI1171:AO1173"/>
    <mergeCell ref="M1164:T1165"/>
    <mergeCell ref="U1164:AA1165"/>
    <mergeCell ref="AB1164:AH1165"/>
    <mergeCell ref="AI1164:AO1165"/>
    <mergeCell ref="M1166:T1168"/>
    <mergeCell ref="U1166:AA1168"/>
    <mergeCell ref="AB1166:AH1168"/>
    <mergeCell ref="AI1166:AO1168"/>
    <mergeCell ref="M1148:T1148"/>
    <mergeCell ref="U1148:AA1148"/>
    <mergeCell ref="AB1148:AH1148"/>
    <mergeCell ref="AI1148:AO1148"/>
    <mergeCell ref="M1149:T1149"/>
    <mergeCell ref="U1149:AA1149"/>
    <mergeCell ref="AB1149:AH1149"/>
    <mergeCell ref="AI1149:AO1149"/>
    <mergeCell ref="M1162:T1163"/>
    <mergeCell ref="U1162:AA1163"/>
    <mergeCell ref="AB1162:AH1163"/>
    <mergeCell ref="AI1162:AO1163"/>
    <mergeCell ref="M1158:T1161"/>
    <mergeCell ref="U1158:AA1161"/>
    <mergeCell ref="AB1158:AH1161"/>
    <mergeCell ref="AI1158:AO1161"/>
    <mergeCell ref="M1153:T1155"/>
    <mergeCell ref="U1153:AA1155"/>
    <mergeCell ref="AB1153:AH1155"/>
    <mergeCell ref="AI1153:AO1155"/>
    <mergeCell ref="AB1156:AH1157"/>
    <mergeCell ref="AI1150:AO1150"/>
    <mergeCell ref="A32:AZ32"/>
    <mergeCell ref="A33:AZ33"/>
    <mergeCell ref="A50:T50"/>
    <mergeCell ref="U50:AB50"/>
    <mergeCell ref="AC50:AN50"/>
    <mergeCell ref="AO50:BA50"/>
    <mergeCell ref="A51:T51"/>
    <mergeCell ref="U51:AB51"/>
    <mergeCell ref="AC51:AN51"/>
    <mergeCell ref="AO51:BA51"/>
    <mergeCell ref="A52:T52"/>
    <mergeCell ref="U52:AB52"/>
    <mergeCell ref="AC52:AN52"/>
    <mergeCell ref="AO52:BA52"/>
    <mergeCell ref="A53:T53"/>
    <mergeCell ref="U53:AB53"/>
    <mergeCell ref="AC53:AN53"/>
    <mergeCell ref="AO53:BA53"/>
    <mergeCell ref="A49:AY49"/>
    <mergeCell ref="AZ49:BB49"/>
    <mergeCell ref="A38:AY38"/>
    <mergeCell ref="AZ38:BB38"/>
    <mergeCell ref="A39:AY39"/>
    <mergeCell ref="AZ39:BB39"/>
    <mergeCell ref="A40:AY40"/>
    <mergeCell ref="AZ40:BB40"/>
    <mergeCell ref="A41:AY41"/>
    <mergeCell ref="AZ41:BB41"/>
    <mergeCell ref="A42:AY42"/>
    <mergeCell ref="AZ42:BB42"/>
    <mergeCell ref="A43:AY43"/>
    <mergeCell ref="AZ37:BB37"/>
    <mergeCell ref="CY63:EW63"/>
    <mergeCell ref="EX63:GV63"/>
    <mergeCell ref="GW63:IU63"/>
    <mergeCell ref="IV63:KT63"/>
    <mergeCell ref="KU63:MS63"/>
    <mergeCell ref="MT63:OR63"/>
    <mergeCell ref="A61:AY61"/>
    <mergeCell ref="AZ61:BB61"/>
    <mergeCell ref="OS63:QQ63"/>
    <mergeCell ref="QR63:SP63"/>
    <mergeCell ref="A60:BB60"/>
    <mergeCell ref="SQ63:UO63"/>
    <mergeCell ref="UP63:WN63"/>
    <mergeCell ref="WO63:YM63"/>
    <mergeCell ref="YN63:AAL63"/>
    <mergeCell ref="AAM63:ACK63"/>
    <mergeCell ref="ACL63:AEJ63"/>
    <mergeCell ref="AEK63:AGI63"/>
    <mergeCell ref="AGJ63:AIH63"/>
    <mergeCell ref="AII63:AKG63"/>
    <mergeCell ref="AKH63:AMF63"/>
    <mergeCell ref="AMG63:AOE63"/>
    <mergeCell ref="AOF63:AQD63"/>
    <mergeCell ref="AQE63:ASC63"/>
    <mergeCell ref="ASD63:AUB63"/>
    <mergeCell ref="AUC63:AWA63"/>
    <mergeCell ref="AWB63:AXZ63"/>
    <mergeCell ref="AYA63:AZY63"/>
    <mergeCell ref="AZZ63:BBX63"/>
    <mergeCell ref="BBY63:BDW63"/>
    <mergeCell ref="BDX63:BFV63"/>
    <mergeCell ref="BFW63:BHU63"/>
    <mergeCell ref="BHV63:BJT63"/>
    <mergeCell ref="BJU63:BLS63"/>
    <mergeCell ref="BLT63:BNR63"/>
    <mergeCell ref="BNS63:BPQ63"/>
    <mergeCell ref="BPR63:BRP63"/>
    <mergeCell ref="BRQ63:BTO63"/>
    <mergeCell ref="BTP63:BVN63"/>
    <mergeCell ref="BVO63:BXM63"/>
    <mergeCell ref="BXN63:BZL63"/>
    <mergeCell ref="BZM63:CBK63"/>
    <mergeCell ref="CBL63:CDJ63"/>
    <mergeCell ref="CDK63:CFI63"/>
    <mergeCell ref="CFJ63:CHH63"/>
    <mergeCell ref="CHI63:CJG63"/>
    <mergeCell ref="CJH63:CLF63"/>
    <mergeCell ref="CLG63:CNE63"/>
    <mergeCell ref="CNF63:CPD63"/>
    <mergeCell ref="CPE63:CRC63"/>
    <mergeCell ref="CRD63:CTB63"/>
    <mergeCell ref="CTC63:CVA63"/>
    <mergeCell ref="CVB63:CWZ63"/>
    <mergeCell ref="CXA63:CYY63"/>
    <mergeCell ref="CYZ63:DAX63"/>
    <mergeCell ref="DAY63:DCW63"/>
    <mergeCell ref="DCX63:DEV63"/>
    <mergeCell ref="DEW63:DGU63"/>
    <mergeCell ref="DGV63:DIT63"/>
    <mergeCell ref="DIU63:DKS63"/>
    <mergeCell ref="DKT63:DMR63"/>
    <mergeCell ref="DMS63:DOQ63"/>
    <mergeCell ref="DOR63:DQP63"/>
    <mergeCell ref="DQQ63:DSO63"/>
    <mergeCell ref="DSP63:DUN63"/>
    <mergeCell ref="DUO63:DWM63"/>
    <mergeCell ref="DWN63:DYL63"/>
    <mergeCell ref="DYM63:EAK63"/>
    <mergeCell ref="EAL63:ECJ63"/>
    <mergeCell ref="ECK63:EEI63"/>
    <mergeCell ref="EEJ63:EGH63"/>
    <mergeCell ref="EGI63:EIG63"/>
    <mergeCell ref="EIH63:EKF63"/>
    <mergeCell ref="EKG63:EME63"/>
    <mergeCell ref="EMF63:EOD63"/>
    <mergeCell ref="EOE63:EQC63"/>
    <mergeCell ref="EQD63:ESB63"/>
    <mergeCell ref="ESC63:EUA63"/>
    <mergeCell ref="EUB63:EVZ63"/>
    <mergeCell ref="EWA63:EXY63"/>
    <mergeCell ref="EXZ63:EZX63"/>
    <mergeCell ref="EZY63:FBW63"/>
    <mergeCell ref="FBX63:FDV63"/>
    <mergeCell ref="FDW63:FFU63"/>
    <mergeCell ref="FFV63:FHT63"/>
    <mergeCell ref="FHU63:FJS63"/>
    <mergeCell ref="FJT63:FLR63"/>
    <mergeCell ref="FLS63:FNQ63"/>
    <mergeCell ref="FNR63:FPP63"/>
    <mergeCell ref="FPQ63:FRO63"/>
    <mergeCell ref="FRP63:FTN63"/>
    <mergeCell ref="FTO63:FVM63"/>
    <mergeCell ref="FVN63:FXL63"/>
    <mergeCell ref="FXM63:FZK63"/>
    <mergeCell ref="FZL63:GBJ63"/>
    <mergeCell ref="GBK63:GDI63"/>
    <mergeCell ref="GDJ63:GFH63"/>
    <mergeCell ref="GFI63:GHG63"/>
    <mergeCell ref="GHH63:GJF63"/>
    <mergeCell ref="GJG63:GLE63"/>
    <mergeCell ref="GLF63:GND63"/>
    <mergeCell ref="GNE63:GPC63"/>
    <mergeCell ref="GPD63:GRB63"/>
    <mergeCell ref="GRC63:GTA63"/>
    <mergeCell ref="GTB63:GUZ63"/>
    <mergeCell ref="GVA63:GWY63"/>
    <mergeCell ref="GWZ63:GYX63"/>
    <mergeCell ref="GYY63:HAW63"/>
    <mergeCell ref="HAX63:HCV63"/>
    <mergeCell ref="HCW63:HEU63"/>
    <mergeCell ref="HEV63:HGT63"/>
    <mergeCell ref="HGU63:HIS63"/>
    <mergeCell ref="HIT63:HKR63"/>
    <mergeCell ref="HKS63:HMQ63"/>
    <mergeCell ref="HMR63:HOP63"/>
    <mergeCell ref="HOQ63:HQO63"/>
    <mergeCell ref="HQP63:HSN63"/>
    <mergeCell ref="HSO63:HUM63"/>
    <mergeCell ref="HUN63:HWL63"/>
    <mergeCell ref="HWM63:HYK63"/>
    <mergeCell ref="HYL63:IAJ63"/>
    <mergeCell ref="IAK63:ICI63"/>
    <mergeCell ref="ICJ63:IEH63"/>
    <mergeCell ref="IEI63:IGG63"/>
    <mergeCell ref="IGH63:IIF63"/>
    <mergeCell ref="IIG63:IKE63"/>
    <mergeCell ref="IKF63:IMD63"/>
    <mergeCell ref="IME63:IOC63"/>
    <mergeCell ref="IOD63:IQB63"/>
    <mergeCell ref="IQC63:ISA63"/>
    <mergeCell ref="ISB63:ITZ63"/>
    <mergeCell ref="IUA63:IVY63"/>
    <mergeCell ref="IVZ63:IXX63"/>
    <mergeCell ref="IXY63:IZW63"/>
    <mergeCell ref="IZX63:JBV63"/>
    <mergeCell ref="JBW63:JDU63"/>
    <mergeCell ref="JDV63:JFT63"/>
    <mergeCell ref="JFU63:JHS63"/>
    <mergeCell ref="JHT63:JJR63"/>
    <mergeCell ref="JJS63:JLQ63"/>
    <mergeCell ref="JLR63:JNP63"/>
    <mergeCell ref="JNQ63:JPO63"/>
    <mergeCell ref="JPP63:JRN63"/>
    <mergeCell ref="JRO63:JTM63"/>
    <mergeCell ref="JTN63:JVL63"/>
    <mergeCell ref="JVM63:JXK63"/>
    <mergeCell ref="JXL63:JZJ63"/>
    <mergeCell ref="JZK63:KBI63"/>
    <mergeCell ref="KBJ63:KDH63"/>
    <mergeCell ref="KDI63:KFG63"/>
    <mergeCell ref="KFH63:KHF63"/>
    <mergeCell ref="KHG63:KJE63"/>
    <mergeCell ref="KJF63:KLD63"/>
    <mergeCell ref="KLE63:KNC63"/>
    <mergeCell ref="KND63:KPB63"/>
    <mergeCell ref="KPC63:KRA63"/>
    <mergeCell ref="KRB63:KSZ63"/>
    <mergeCell ref="KTA63:KUY63"/>
    <mergeCell ref="KUZ63:KWX63"/>
    <mergeCell ref="KWY63:KYW63"/>
    <mergeCell ref="KYX63:LAV63"/>
    <mergeCell ref="LAW63:LCU63"/>
    <mergeCell ref="LCV63:LET63"/>
    <mergeCell ref="LEU63:LGS63"/>
    <mergeCell ref="LGT63:LIR63"/>
    <mergeCell ref="LIS63:LKQ63"/>
    <mergeCell ref="LKR63:LMP63"/>
    <mergeCell ref="LMQ63:LOO63"/>
    <mergeCell ref="LOP63:LQN63"/>
    <mergeCell ref="LQO63:LSM63"/>
    <mergeCell ref="LSN63:LUL63"/>
    <mergeCell ref="LUM63:LWK63"/>
    <mergeCell ref="LWL63:LYJ63"/>
    <mergeCell ref="LYK63:MAI63"/>
    <mergeCell ref="MAJ63:MCH63"/>
    <mergeCell ref="MCI63:MEG63"/>
    <mergeCell ref="MEH63:MGF63"/>
    <mergeCell ref="MGG63:MIE63"/>
    <mergeCell ref="MIF63:MKD63"/>
    <mergeCell ref="MKE63:MMC63"/>
    <mergeCell ref="MMD63:MOB63"/>
    <mergeCell ref="MOC63:MQA63"/>
    <mergeCell ref="MQB63:MRZ63"/>
    <mergeCell ref="MSA63:MTY63"/>
    <mergeCell ref="MTZ63:MVX63"/>
    <mergeCell ref="MVY63:MXW63"/>
    <mergeCell ref="MXX63:MZV63"/>
    <mergeCell ref="MZW63:NBU63"/>
    <mergeCell ref="NBV63:NDT63"/>
    <mergeCell ref="NDU63:NFS63"/>
    <mergeCell ref="NFT63:NHR63"/>
    <mergeCell ref="NHS63:NJQ63"/>
    <mergeCell ref="NJR63:NLP63"/>
    <mergeCell ref="NLQ63:NNO63"/>
    <mergeCell ref="NNP63:NPN63"/>
    <mergeCell ref="NPO63:NRM63"/>
    <mergeCell ref="NRN63:NTL63"/>
    <mergeCell ref="NTM63:NVK63"/>
    <mergeCell ref="NVL63:NXJ63"/>
    <mergeCell ref="NXK63:NZI63"/>
    <mergeCell ref="NZJ63:OBH63"/>
    <mergeCell ref="OBI63:ODG63"/>
    <mergeCell ref="ODH63:OFF63"/>
    <mergeCell ref="OFG63:OHE63"/>
    <mergeCell ref="OHF63:OJD63"/>
    <mergeCell ref="OJE63:OLC63"/>
    <mergeCell ref="OLD63:ONB63"/>
    <mergeCell ref="ONC63:OPA63"/>
    <mergeCell ref="OPB63:OQZ63"/>
    <mergeCell ref="ORA63:OSY63"/>
    <mergeCell ref="OSZ63:OUX63"/>
    <mergeCell ref="OUY63:OWW63"/>
    <mergeCell ref="OWX63:OYV63"/>
    <mergeCell ref="OYW63:PAU63"/>
    <mergeCell ref="PAV63:PCT63"/>
    <mergeCell ref="PCU63:PES63"/>
    <mergeCell ref="PET63:PGR63"/>
    <mergeCell ref="PGS63:PIQ63"/>
    <mergeCell ref="PIR63:PKP63"/>
    <mergeCell ref="PKQ63:PMO63"/>
    <mergeCell ref="PMP63:PON63"/>
    <mergeCell ref="POO63:PQM63"/>
    <mergeCell ref="PQN63:PSL63"/>
    <mergeCell ref="PSM63:PUK63"/>
    <mergeCell ref="PUL63:PWJ63"/>
    <mergeCell ref="PWK63:PYI63"/>
    <mergeCell ref="PYJ63:QAH63"/>
    <mergeCell ref="QAI63:QCG63"/>
    <mergeCell ref="QCH63:QEF63"/>
    <mergeCell ref="QEG63:QGE63"/>
    <mergeCell ref="QGF63:QID63"/>
    <mergeCell ref="QIE63:QKC63"/>
    <mergeCell ref="SWW63:SYU63"/>
    <mergeCell ref="QKD63:QMB63"/>
    <mergeCell ref="QMC63:QOA63"/>
    <mergeCell ref="QOB63:QPZ63"/>
    <mergeCell ref="QQA63:QRY63"/>
    <mergeCell ref="QRZ63:QTX63"/>
    <mergeCell ref="QTY63:QVW63"/>
    <mergeCell ref="QVX63:QXV63"/>
    <mergeCell ref="QXW63:QZU63"/>
    <mergeCell ref="QZV63:RBT63"/>
    <mergeCell ref="RBU63:RDS63"/>
    <mergeCell ref="RDT63:RFR63"/>
    <mergeCell ref="RFS63:RHQ63"/>
    <mergeCell ref="RHR63:RJP63"/>
    <mergeCell ref="RJQ63:RLO63"/>
    <mergeCell ref="RLP63:RNN63"/>
    <mergeCell ref="RNO63:RPM63"/>
    <mergeCell ref="RPN63:RRL63"/>
    <mergeCell ref="WOZ63:WQX63"/>
    <mergeCell ref="UCG63:UEE63"/>
    <mergeCell ref="UEF63:UGD63"/>
    <mergeCell ref="UGE63:UIC63"/>
    <mergeCell ref="UID63:UKB63"/>
    <mergeCell ref="UKC63:UMA63"/>
    <mergeCell ref="UMB63:UNZ63"/>
    <mergeCell ref="UOA63:UPY63"/>
    <mergeCell ref="UPZ63:URX63"/>
    <mergeCell ref="URY63:UTW63"/>
    <mergeCell ref="UTX63:UVV63"/>
    <mergeCell ref="UVW63:UXU63"/>
    <mergeCell ref="UXV63:UZT63"/>
    <mergeCell ref="UZU63:VBS63"/>
    <mergeCell ref="VBT63:VDR63"/>
    <mergeCell ref="VDS63:VFQ63"/>
    <mergeCell ref="RRM63:RTK63"/>
    <mergeCell ref="RTL63:RVJ63"/>
    <mergeCell ref="RVK63:RXI63"/>
    <mergeCell ref="RXJ63:RZH63"/>
    <mergeCell ref="RZI63:SBG63"/>
    <mergeCell ref="SBH63:SDF63"/>
    <mergeCell ref="SDG63:SFE63"/>
    <mergeCell ref="SFF63:SHD63"/>
    <mergeCell ref="SHE63:SJC63"/>
    <mergeCell ref="SJD63:SLB63"/>
    <mergeCell ref="SLC63:SNA63"/>
    <mergeCell ref="SNB63:SOZ63"/>
    <mergeCell ref="SPA63:SQY63"/>
    <mergeCell ref="SQZ63:SSX63"/>
    <mergeCell ref="SSY63:SUW63"/>
    <mergeCell ref="SUX63:SWV63"/>
    <mergeCell ref="WHD63:WJB63"/>
    <mergeCell ref="SYV63:TAT63"/>
    <mergeCell ref="TAU63:TCS63"/>
    <mergeCell ref="TCT63:TER63"/>
    <mergeCell ref="TES63:TGQ63"/>
    <mergeCell ref="TGR63:TIP63"/>
    <mergeCell ref="TIQ63:TKO63"/>
    <mergeCell ref="TKP63:TMN63"/>
    <mergeCell ref="TMO63:TOM63"/>
    <mergeCell ref="TON63:TQL63"/>
    <mergeCell ref="TQM63:TSK63"/>
    <mergeCell ref="TSL63:TUJ63"/>
    <mergeCell ref="TUK63:TWI63"/>
    <mergeCell ref="TWJ63:TYH63"/>
    <mergeCell ref="TYI63:UAG63"/>
    <mergeCell ref="UAH63:UCF63"/>
    <mergeCell ref="WNA63:WOY63"/>
    <mergeCell ref="VFR63:VHP63"/>
    <mergeCell ref="VHQ63:VJO63"/>
    <mergeCell ref="AZ72:BB72"/>
    <mergeCell ref="WQY63:WSW63"/>
    <mergeCell ref="WSX63:WUV63"/>
    <mergeCell ref="WUW63:WWU63"/>
    <mergeCell ref="WWV63:WYT63"/>
    <mergeCell ref="WYU63:XAS63"/>
    <mergeCell ref="XAT63:XCR63"/>
    <mergeCell ref="XCS63:XEQ63"/>
    <mergeCell ref="XER63:XFD63"/>
    <mergeCell ref="A64:BB64"/>
    <mergeCell ref="AB65:AO65"/>
    <mergeCell ref="AP65:AZ65"/>
    <mergeCell ref="A65:N65"/>
    <mergeCell ref="O65:AA65"/>
    <mergeCell ref="A66:N66"/>
    <mergeCell ref="O66:AA66"/>
    <mergeCell ref="AB66:AO66"/>
    <mergeCell ref="AP66:AZ66"/>
    <mergeCell ref="VJP63:VLN63"/>
    <mergeCell ref="VLO63:VNM63"/>
    <mergeCell ref="VNN63:VPL63"/>
    <mergeCell ref="VPM63:VRK63"/>
    <mergeCell ref="VRL63:VTJ63"/>
    <mergeCell ref="VTK63:VVI63"/>
    <mergeCell ref="VVJ63:VXH63"/>
    <mergeCell ref="VXI63:VZG63"/>
    <mergeCell ref="VZH63:WBF63"/>
    <mergeCell ref="WBG63:WDE63"/>
    <mergeCell ref="WDF63:WFD63"/>
    <mergeCell ref="WFE63:WHC63"/>
    <mergeCell ref="WJC63:WLA63"/>
    <mergeCell ref="WLB63:WMZ63"/>
    <mergeCell ref="AQ895:BB895"/>
    <mergeCell ref="AQ891:BB891"/>
    <mergeCell ref="AQ882:BB882"/>
    <mergeCell ref="A866:BB867"/>
    <mergeCell ref="A846:BB847"/>
    <mergeCell ref="AG844:BB844"/>
    <mergeCell ref="AG835:BB835"/>
    <mergeCell ref="AG834:BB834"/>
    <mergeCell ref="AW812:BB812"/>
    <mergeCell ref="AI797:BB797"/>
    <mergeCell ref="AI796:BB796"/>
    <mergeCell ref="AI795:BB795"/>
    <mergeCell ref="AI789:BB789"/>
    <mergeCell ref="A728:BB729"/>
    <mergeCell ref="AQ708:BB708"/>
    <mergeCell ref="AQ698:BB698"/>
    <mergeCell ref="O67:AA67"/>
    <mergeCell ref="AB67:AO67"/>
    <mergeCell ref="AP67:AZ67"/>
    <mergeCell ref="A68:N68"/>
    <mergeCell ref="O68:AA68"/>
    <mergeCell ref="AB68:AO68"/>
    <mergeCell ref="AP68:AZ68"/>
    <mergeCell ref="A69:N69"/>
    <mergeCell ref="O69:AA69"/>
    <mergeCell ref="AB69:AO69"/>
    <mergeCell ref="AP69:AZ69"/>
    <mergeCell ref="A70:N70"/>
    <mergeCell ref="O70:AA70"/>
    <mergeCell ref="AB70:AO70"/>
    <mergeCell ref="AP70:AZ70"/>
    <mergeCell ref="AZ78:BC78"/>
    <mergeCell ref="AX366:BA366"/>
    <mergeCell ref="AQ694:BB694"/>
    <mergeCell ref="AQ692:BB692"/>
    <mergeCell ref="AQ690:BB690"/>
    <mergeCell ref="AI656:BB656"/>
    <mergeCell ref="AI654:BB654"/>
    <mergeCell ref="AI648:BB648"/>
    <mergeCell ref="AI640:BB641"/>
    <mergeCell ref="AH572:BB573"/>
    <mergeCell ref="AH570:BB571"/>
    <mergeCell ref="AH569:BB569"/>
    <mergeCell ref="AH568:BB568"/>
    <mergeCell ref="AH567:BB567"/>
    <mergeCell ref="AH566:BB566"/>
    <mergeCell ref="AH565:BB565"/>
    <mergeCell ref="AL563:BB563"/>
    <mergeCell ref="AL562:BB562"/>
    <mergeCell ref="AL561:BB561"/>
    <mergeCell ref="AQ625:BB625"/>
    <mergeCell ref="AH601:BB601"/>
    <mergeCell ref="AH595:BB595"/>
    <mergeCell ref="AQ618:BB619"/>
    <mergeCell ref="AJ667:BB667"/>
    <mergeCell ref="X657:AH657"/>
    <mergeCell ref="X656:AH656"/>
    <mergeCell ref="U602:AG602"/>
    <mergeCell ref="AH602:BB602"/>
    <mergeCell ref="U596:AG598"/>
    <mergeCell ref="U599:AG600"/>
    <mergeCell ref="AH596:BB598"/>
    <mergeCell ref="AH599:BB600"/>
    <mergeCell ref="A605:BB607"/>
  </mergeCells>
  <pageMargins left="0.70866141732283472" right="0.70866141732283472" top="0.98425196850393704" bottom="0.74803149606299213" header="0.31496062992125984" footer="0.31496062992125984"/>
  <pageSetup paperSize="9" scale="90" orientation="portrait" horizontalDpi="1200" verticalDpi="1200" r:id="rId1"/>
  <headerFooter>
    <oddHeader>&amp;L&amp;"Arial Narrow,Normálne"&amp;9IČO : 31646751&amp;RDIČ: 2020447176</oddHeader>
  </headerFooter>
  <rowBreaks count="25" manualBreakCount="25">
    <brk id="55" max="53" man="1"/>
    <brk id="91" max="53" man="1"/>
    <brk id="125" max="53" man="1"/>
    <brk id="137" max="53" man="1"/>
    <brk id="183" max="53" man="1"/>
    <brk id="233" max="53" man="1"/>
    <brk id="288" max="53" man="1"/>
    <brk id="345" max="53" man="1"/>
    <brk id="397" max="53" man="1"/>
    <brk id="450" max="53" man="1"/>
    <brk id="500" max="53" man="1"/>
    <brk id="553" max="53" man="1"/>
    <brk id="607" max="53" man="1"/>
    <brk id="659" max="53" man="1"/>
    <brk id="721" max="53" man="1"/>
    <brk id="766" max="53" man="1"/>
    <brk id="828" max="53" man="1"/>
    <brk id="853" max="53" man="1"/>
    <brk id="913" max="53" man="1"/>
    <brk id="934" max="53" man="1"/>
    <brk id="990" max="53" man="1"/>
    <brk id="1055" max="53" man="1"/>
    <brk id="1087" max="53" man="1"/>
    <brk id="1132" max="53" man="1"/>
    <brk id="1177" max="5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34</vt:i4>
      </vt:variant>
      <vt:variant>
        <vt:lpstr>Pomenované rozsahy</vt:lpstr>
      </vt:variant>
      <vt:variant>
        <vt:i4>26</vt:i4>
      </vt:variant>
    </vt:vector>
  </HeadingPairs>
  <TitlesOfParts>
    <vt:vector size="60" baseType="lpstr">
      <vt:lpstr>VstupHlavička</vt:lpstr>
      <vt:lpstr>Hlavicka</vt:lpstr>
      <vt:lpstr>hk2015</vt:lpstr>
      <vt:lpstr>hk2014</vt:lpstr>
      <vt:lpstr>ANALYTIKAVUJ</vt:lpstr>
      <vt:lpstr>HL KNIHA VYPOC</vt:lpstr>
      <vt:lpstr>SUVAHAVUJ</vt:lpstr>
      <vt:lpstr>poznamky 2015 DU</vt:lpstr>
      <vt:lpstr>Hárok1</vt:lpstr>
      <vt:lpstr>Poznamky DU MUJ</vt:lpstr>
      <vt:lpstr>CASH FLOW DU n</vt:lpstr>
      <vt:lpstr>CASH FLOW DU p</vt:lpstr>
      <vt:lpstr>002</vt:lpstr>
      <vt:lpstr>003</vt:lpstr>
      <vt:lpstr>004</vt:lpstr>
      <vt:lpstr>005</vt:lpstr>
      <vt:lpstr>006</vt:lpstr>
      <vt:lpstr>007</vt:lpstr>
      <vt:lpstr>008</vt:lpstr>
      <vt:lpstr>009</vt:lpstr>
      <vt:lpstr>010</vt:lpstr>
      <vt:lpstr>011</vt:lpstr>
      <vt:lpstr>012</vt:lpstr>
      <vt:lpstr>ANALYTIKA MUJ</vt:lpstr>
      <vt:lpstr>SUVAHAMUJ</vt:lpstr>
      <vt:lpstr>02</vt:lpstr>
      <vt:lpstr>03</vt:lpstr>
      <vt:lpstr>04</vt:lpstr>
      <vt:lpstr>05</vt:lpstr>
      <vt:lpstr>PrekladHlav</vt:lpstr>
      <vt:lpstr>List1</vt:lpstr>
      <vt:lpstr>Osnova</vt:lpstr>
      <vt:lpstr>suvaha_p</vt:lpstr>
      <vt:lpstr>vykaz_p</vt:lpstr>
      <vt:lpstr>'002'!Oblasť_tlače</vt:lpstr>
      <vt:lpstr>'003'!Oblasť_tlače</vt:lpstr>
      <vt:lpstr>'004'!Oblasť_tlače</vt:lpstr>
      <vt:lpstr>'005'!Oblasť_tlače</vt:lpstr>
      <vt:lpstr>'006'!Oblasť_tlače</vt:lpstr>
      <vt:lpstr>'007'!Oblasť_tlače</vt:lpstr>
      <vt:lpstr>'008'!Oblasť_tlače</vt:lpstr>
      <vt:lpstr>'009'!Oblasť_tlače</vt:lpstr>
      <vt:lpstr>'010'!Oblasť_tlače</vt:lpstr>
      <vt:lpstr>'011'!Oblasť_tlače</vt:lpstr>
      <vt:lpstr>'012'!Oblasť_tlače</vt:lpstr>
      <vt:lpstr>'02'!Oblasť_tlače</vt:lpstr>
      <vt:lpstr>'03'!Oblasť_tlače</vt:lpstr>
      <vt:lpstr>'04'!Oblasť_tlače</vt:lpstr>
      <vt:lpstr>'05'!Oblasť_tlače</vt:lpstr>
      <vt:lpstr>'CASH FLOW DU n'!Oblasť_tlače</vt:lpstr>
      <vt:lpstr>'CASH FLOW DU p'!Oblasť_tlače</vt:lpstr>
      <vt:lpstr>'hk2014'!Oblasť_tlače</vt:lpstr>
      <vt:lpstr>'hk2015'!Oblasť_tlače</vt:lpstr>
      <vt:lpstr>Hlavicka!Oblasť_tlače</vt:lpstr>
      <vt:lpstr>'poznamky 2015 DU'!Oblasť_tlače</vt:lpstr>
      <vt:lpstr>'Poznamky DU MUJ'!Oblasť_tlače</vt:lpstr>
      <vt:lpstr>SUVAHAMUJ!Oblasť_tlače</vt:lpstr>
      <vt:lpstr>SUVAHAVUJ!Oblasť_tlače</vt:lpstr>
      <vt:lpstr>Osnova!Osnova</vt:lpstr>
      <vt:lpstr>Osnova</vt:lpstr>
    </vt:vector>
  </TitlesOfParts>
  <Company>Bratislava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 Gróf</dc:creator>
  <cp:lastModifiedBy>User</cp:lastModifiedBy>
  <cp:lastPrinted>2016-03-29T09:52:40Z</cp:lastPrinted>
  <dcterms:created xsi:type="dcterms:W3CDTF">2003-04-02T10:03:02Z</dcterms:created>
  <dcterms:modified xsi:type="dcterms:W3CDTF">2016-03-30T10:19:59Z</dcterms:modified>
</cp:coreProperties>
</file>